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pivotCache/pivotCacheDefinition8.xml" ContentType="application/vnd.openxmlformats-officedocument.spreadsheetml.pivotCacheDefinition+xml"/>
  <Override PartName="/xl/pivotCache/pivotCacheRecords8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heme/themeOverride1.xml" ContentType="application/vnd.openxmlformats-officedocument.themeOverrid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heme/themeOverride2.xml" ContentType="application/vnd.openxmlformats-officedocument.themeOverrid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Ex1.xml" ContentType="application/vnd.ms-office.chartex+xml"/>
  <Override PartName="/xl/charts/style9.xml" ContentType="application/vnd.ms-office.chartstyle+xml"/>
  <Override PartName="/xl/charts/colors9.xml" ContentType="application/vnd.ms-office.chartcolorstyle+xml"/>
  <Override PartName="/xl/theme/themeOverride3.xml" ContentType="application/vnd.openxmlformats-officedocument.themeOverrid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2.xml" ContentType="application/vnd.openxmlformats-officedocument.drawing+xml"/>
  <Override PartName="/xl/charts/chart9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pivotTables/pivotTable6.xml" ContentType="application/vnd.openxmlformats-officedocument.spreadsheetml.pivotTable+xml"/>
  <Override PartName="/xl/drawings/drawing3.xml" ContentType="application/vnd.openxmlformats-officedocument.drawing+xml"/>
  <Override PartName="/xl/charts/chart10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pivotTables/pivotTable7.xml" ContentType="application/vnd.openxmlformats-officedocument.spreadsheetml.pivotTable+xml"/>
  <Override PartName="/xl/drawings/drawing4.xml" ContentType="application/vnd.openxmlformats-officedocument.drawing+xml"/>
  <Override PartName="/xl/charts/chart11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pivotTables/pivotTable8.xml" ContentType="application/vnd.openxmlformats-officedocument.spreadsheetml.pivotTable+xml"/>
  <Override PartName="/xl/drawings/drawing5.xml" ContentType="application/vnd.openxmlformats-officedocument.drawing+xml"/>
  <Override PartName="/xl/charts/chart12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drawings/drawing6.xml" ContentType="application/vnd.openxmlformats-officedocument.drawing+xml"/>
  <Override PartName="/xl/charts/chart13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4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pivotTables/pivotTable11.xml" ContentType="application/vnd.openxmlformats-officedocument.spreadsheetml.pivotTable+xml"/>
  <Override PartName="/xl/drawings/drawing7.xml" ContentType="application/vnd.openxmlformats-officedocument.drawing+xml"/>
  <Override PartName="/xl/charts/chartEx2.xml" ContentType="application/vnd.ms-office.chartex+xml"/>
  <Override PartName="/xl/charts/style16.xml" ContentType="application/vnd.ms-office.chartstyle+xml"/>
  <Override PartName="/xl/charts/colors16.xml" ContentType="application/vnd.ms-office.chartcolorstyle+xml"/>
  <Override PartName="/xl/charts/chart15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8.xml" ContentType="application/vnd.openxmlformats-officedocument.drawing+xml"/>
  <Override PartName="/xl/charts/chartEx3.xml" ContentType="application/vnd.ms-office.chartex+xml"/>
  <Override PartName="/xl/charts/style18.xml" ContentType="application/vnd.ms-office.chartstyle+xml"/>
  <Override PartName="/xl/charts/colors18.xml" ContentType="application/vnd.ms-office.chartcolorsty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drawings/drawing9.xml" ContentType="application/vnd.openxmlformats-officedocument.drawing+xml"/>
  <Override PartName="/xl/charts/chart16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10.xml" ContentType="application/vnd.openxmlformats-officedocument.drawing+xml"/>
  <Override PartName="/xl/charts/chartEx4.xml" ContentType="application/vnd.ms-office.chartex+xml"/>
  <Override PartName="/xl/charts/style20.xml" ContentType="application/vnd.ms-office.chartstyle+xml"/>
  <Override PartName="/xl/charts/colors20.xml" ContentType="application/vnd.ms-office.chartcolorstyle+xml"/>
  <Override PartName="/xl/pivotTables/pivotTable14.xml" ContentType="application/vnd.openxmlformats-officedocument.spreadsheetml.pivotTable+xml"/>
  <Override PartName="/xl/drawings/drawing11.xml" ContentType="application/vnd.openxmlformats-officedocument.drawing+xml"/>
  <Override PartName="/xl/charts/chart17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pivotTables/pivotTable15.xml" ContentType="application/vnd.openxmlformats-officedocument.spreadsheetml.pivotTable+xml"/>
  <Override PartName="/xl/drawings/drawing12.xml" ContentType="application/vnd.openxmlformats-officedocument.drawing+xml"/>
  <Override PartName="/xl/charts/chart18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drawings/drawing13.xml" ContentType="application/vnd.openxmlformats-officedocument.drawing+xml"/>
  <Override PartName="/xl/charts/chart19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anant\Downloads\"/>
    </mc:Choice>
  </mc:AlternateContent>
  <xr:revisionPtr revIDLastSave="0" documentId="13_ncr:1_{B7F52DAD-4EDB-463D-90EA-35D794E0E97B}" xr6:coauthVersionLast="47" xr6:coauthVersionMax="47" xr10:uidLastSave="{00000000-0000-0000-0000-000000000000}"/>
  <bookViews>
    <workbookView xWindow="-120" yWindow="-120" windowWidth="20730" windowHeight="11040" tabRatio="724" xr2:uid="{487FA931-B3B5-4C48-8AB8-DA281E2DAD9F}"/>
  </bookViews>
  <sheets>
    <sheet name="Sheet2" sheetId="26" r:id="rId1"/>
    <sheet name="Q5_ABC" sheetId="8" state="hidden" r:id="rId2"/>
    <sheet name="Q5D" sheetId="10" state="hidden" r:id="rId3"/>
    <sheet name="Q7" sheetId="12" state="hidden" r:id="rId4"/>
    <sheet name="Q8" sheetId="14" state="hidden" r:id="rId5"/>
    <sheet name="Q9_A" sheetId="15" state="hidden" r:id="rId6"/>
    <sheet name="Q9_B" sheetId="16" state="hidden" r:id="rId7"/>
    <sheet name="Q9_CD" sheetId="17" state="hidden" r:id="rId8"/>
    <sheet name="Sheet1" sheetId="25" state="hidden" r:id="rId9"/>
    <sheet name="Orders" sheetId="1" state="hidden" r:id="rId10"/>
    <sheet name="Answers" sheetId="6" state="hidden" r:id="rId11"/>
    <sheet name="Q11_AB" sheetId="24" state="hidden" r:id="rId12"/>
    <sheet name="Customers" sheetId="4" state="hidden" r:id="rId13"/>
    <sheet name="10A" sheetId="18" state="hidden" r:id="rId14"/>
    <sheet name="10B" sheetId="19" state="hidden" r:id="rId15"/>
    <sheet name="10C" sheetId="20" state="hidden" r:id="rId16"/>
    <sheet name="10D" sheetId="22" state="hidden" r:id="rId17"/>
    <sheet name="Sales Targets" sheetId="3" state="hidden" r:id="rId18"/>
    <sheet name="Lifecycle" sheetId="5" state="hidden" r:id="rId19"/>
  </sheets>
  <definedNames>
    <definedName name="_xlnm._FilterDatabase" localSheetId="12" hidden="1">Customers!$D$1:$D$2501</definedName>
    <definedName name="_xlnm._FilterDatabase" localSheetId="9" hidden="1">Orders!$A$1:$R$2501</definedName>
    <definedName name="_xlnm._FilterDatabase" localSheetId="17" hidden="1">'Sales Targets'!$D$1:$D$93</definedName>
    <definedName name="_xlchart.v1.10" hidden="1">Customers!$H$1</definedName>
    <definedName name="_xlchart.v1.11" hidden="1">Customers!$H$2:$H$2501</definedName>
    <definedName name="_xlchart.v1.8" hidden="1">Orders!$G$1</definedName>
    <definedName name="_xlchart.v1.9" hidden="1">Orders!$G$2:$G$2823</definedName>
    <definedName name="_xlchart.v5.0" hidden="1">Sheet1!$D$3</definedName>
    <definedName name="_xlchart.v5.1" hidden="1">Sheet1!$D$4:$D$17</definedName>
    <definedName name="_xlchart.v5.2" hidden="1">Sheet1!$E$3</definedName>
    <definedName name="_xlchart.v5.3" hidden="1">Sheet1!$E$4:$E$17</definedName>
    <definedName name="_xlchart.v5.4" hidden="1">Sheet1!$D$3</definedName>
    <definedName name="_xlchart.v5.5" hidden="1">Sheet1!$D$4:$D$17</definedName>
    <definedName name="_xlchart.v5.6" hidden="1">Sheet1!$E$3</definedName>
    <definedName name="_xlchart.v5.7" hidden="1">Sheet1!$E$4:$E$17</definedName>
  </definedNames>
  <calcPr calcId="191029"/>
  <pivotCaches>
    <pivotCache cacheId="49" r:id="rId20"/>
    <pivotCache cacheId="57" r:id="rId21"/>
    <pivotCache cacheId="61" r:id="rId22"/>
    <pivotCache cacheId="66" r:id="rId23"/>
    <pivotCache cacheId="70" r:id="rId24"/>
    <pivotCache cacheId="73" r:id="rId25"/>
    <pivotCache cacheId="76" r:id="rId26"/>
    <pivotCache cacheId="81" r:id="rId2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29" i="6" l="1"/>
  <c r="E30" i="6"/>
  <c r="E28" i="6"/>
  <c r="C30" i="6"/>
  <c r="D30" i="6"/>
  <c r="B30" i="6"/>
  <c r="D29" i="6"/>
  <c r="C29" i="6"/>
  <c r="B29" i="6"/>
  <c r="B28" i="6"/>
  <c r="D28" i="6"/>
  <c r="C28" i="6"/>
  <c r="B13" i="24" l="1"/>
  <c r="B14" i="24"/>
  <c r="B15" i="24"/>
  <c r="B16" i="24"/>
  <c r="B12" i="24"/>
  <c r="F16" i="24"/>
  <c r="F15" i="24"/>
  <c r="F14" i="24"/>
  <c r="F13" i="24"/>
  <c r="F12" i="24"/>
  <c r="F2" i="4"/>
  <c r="F3" i="4"/>
  <c r="F4" i="4"/>
  <c r="F5" i="4"/>
  <c r="E5" i="20"/>
  <c r="E6" i="20"/>
  <c r="E7" i="20"/>
  <c r="E8" i="20"/>
  <c r="E9" i="20"/>
  <c r="E10" i="20"/>
  <c r="E11" i="20"/>
  <c r="E12" i="20"/>
  <c r="E13" i="20"/>
  <c r="E14" i="20"/>
  <c r="E15" i="20"/>
  <c r="E16" i="20"/>
  <c r="E17" i="20"/>
  <c r="E18" i="20"/>
  <c r="E19" i="20"/>
  <c r="E20" i="20"/>
  <c r="E21" i="20"/>
  <c r="E22" i="20"/>
  <c r="E23" i="20"/>
  <c r="E24" i="20"/>
  <c r="E25" i="20"/>
  <c r="E26" i="20"/>
  <c r="E27" i="20"/>
  <c r="E28" i="20"/>
  <c r="E29" i="20"/>
  <c r="E30" i="20"/>
  <c r="E31" i="20"/>
  <c r="E32" i="20"/>
  <c r="E33" i="20"/>
  <c r="E34" i="20"/>
  <c r="E4" i="20"/>
  <c r="D5" i="20"/>
  <c r="D6" i="20"/>
  <c r="D7" i="20"/>
  <c r="D8" i="20"/>
  <c r="D9" i="20"/>
  <c r="D10" i="20"/>
  <c r="D11" i="20"/>
  <c r="D12" i="20"/>
  <c r="D13" i="20"/>
  <c r="D14" i="20"/>
  <c r="D15" i="20"/>
  <c r="D16" i="20"/>
  <c r="D17" i="20"/>
  <c r="D18" i="20"/>
  <c r="D19" i="20"/>
  <c r="D20" i="20"/>
  <c r="D21" i="20"/>
  <c r="D22" i="20"/>
  <c r="D23" i="20"/>
  <c r="D24" i="20"/>
  <c r="D25" i="20"/>
  <c r="D26" i="20"/>
  <c r="D27" i="20"/>
  <c r="D28" i="20"/>
  <c r="D29" i="20"/>
  <c r="D30" i="20"/>
  <c r="D31" i="20"/>
  <c r="D32" i="20"/>
  <c r="D33" i="20"/>
  <c r="D34" i="20"/>
  <c r="D4" i="20"/>
  <c r="G3" i="3"/>
  <c r="H3" i="3" s="1"/>
  <c r="G4" i="3"/>
  <c r="H4" i="3" s="1"/>
  <c r="G5" i="3"/>
  <c r="H5" i="3" s="1"/>
  <c r="G6" i="3"/>
  <c r="H6" i="3" s="1"/>
  <c r="G7" i="3"/>
  <c r="H7" i="3" s="1"/>
  <c r="G8" i="3"/>
  <c r="H8" i="3" s="1"/>
  <c r="G9" i="3"/>
  <c r="H9" i="3" s="1"/>
  <c r="G10" i="3"/>
  <c r="H10" i="3" s="1"/>
  <c r="G11" i="3"/>
  <c r="H11" i="3" s="1"/>
  <c r="G12" i="3"/>
  <c r="H12" i="3" s="1"/>
  <c r="G13" i="3"/>
  <c r="H13" i="3" s="1"/>
  <c r="G14" i="3"/>
  <c r="H14" i="3" s="1"/>
  <c r="G15" i="3"/>
  <c r="H15" i="3" s="1"/>
  <c r="G16" i="3"/>
  <c r="H16" i="3" s="1"/>
  <c r="G17" i="3"/>
  <c r="H17" i="3" s="1"/>
  <c r="G18" i="3"/>
  <c r="H18" i="3" s="1"/>
  <c r="G19" i="3"/>
  <c r="H19" i="3" s="1"/>
  <c r="G20" i="3"/>
  <c r="H20" i="3" s="1"/>
  <c r="G21" i="3"/>
  <c r="H21" i="3" s="1"/>
  <c r="G22" i="3"/>
  <c r="H22" i="3" s="1"/>
  <c r="G23" i="3"/>
  <c r="H23" i="3" s="1"/>
  <c r="G24" i="3"/>
  <c r="H24" i="3" s="1"/>
  <c r="G25" i="3"/>
  <c r="H25" i="3" s="1"/>
  <c r="G26" i="3"/>
  <c r="H26" i="3" s="1"/>
  <c r="G27" i="3"/>
  <c r="H27" i="3" s="1"/>
  <c r="G28" i="3"/>
  <c r="H28" i="3" s="1"/>
  <c r="G29" i="3"/>
  <c r="H29" i="3" s="1"/>
  <c r="G30" i="3"/>
  <c r="H30" i="3" s="1"/>
  <c r="G31" i="3"/>
  <c r="H31" i="3" s="1"/>
  <c r="G32" i="3"/>
  <c r="H32" i="3" s="1"/>
  <c r="G33" i="3"/>
  <c r="H33" i="3" s="1"/>
  <c r="G34" i="3"/>
  <c r="H34" i="3" s="1"/>
  <c r="G35" i="3"/>
  <c r="H35" i="3" s="1"/>
  <c r="G36" i="3"/>
  <c r="H36" i="3" s="1"/>
  <c r="G37" i="3"/>
  <c r="H37" i="3" s="1"/>
  <c r="G38" i="3"/>
  <c r="H38" i="3" s="1"/>
  <c r="G39" i="3"/>
  <c r="H39" i="3" s="1"/>
  <c r="G40" i="3"/>
  <c r="H40" i="3" s="1"/>
  <c r="G41" i="3"/>
  <c r="H41" i="3" s="1"/>
  <c r="G42" i="3"/>
  <c r="H42" i="3" s="1"/>
  <c r="G43" i="3"/>
  <c r="H43" i="3" s="1"/>
  <c r="G44" i="3"/>
  <c r="H44" i="3" s="1"/>
  <c r="G45" i="3"/>
  <c r="H45" i="3" s="1"/>
  <c r="G46" i="3"/>
  <c r="H46" i="3" s="1"/>
  <c r="G47" i="3"/>
  <c r="H47" i="3" s="1"/>
  <c r="G48" i="3"/>
  <c r="H48" i="3" s="1"/>
  <c r="G49" i="3"/>
  <c r="H49" i="3" s="1"/>
  <c r="G50" i="3"/>
  <c r="H50" i="3" s="1"/>
  <c r="G51" i="3"/>
  <c r="H51" i="3" s="1"/>
  <c r="G52" i="3"/>
  <c r="H52" i="3" s="1"/>
  <c r="G53" i="3"/>
  <c r="H53" i="3" s="1"/>
  <c r="G54" i="3"/>
  <c r="H54" i="3" s="1"/>
  <c r="G55" i="3"/>
  <c r="H55" i="3" s="1"/>
  <c r="G56" i="3"/>
  <c r="H56" i="3" s="1"/>
  <c r="G57" i="3"/>
  <c r="H57" i="3" s="1"/>
  <c r="G58" i="3"/>
  <c r="H58" i="3" s="1"/>
  <c r="G59" i="3"/>
  <c r="H59" i="3" s="1"/>
  <c r="G60" i="3"/>
  <c r="H60" i="3" s="1"/>
  <c r="G61" i="3"/>
  <c r="H61" i="3" s="1"/>
  <c r="G62" i="3"/>
  <c r="H62" i="3" s="1"/>
  <c r="G63" i="3"/>
  <c r="H63" i="3" s="1"/>
  <c r="G64" i="3"/>
  <c r="H64" i="3" s="1"/>
  <c r="G65" i="3"/>
  <c r="H65" i="3" s="1"/>
  <c r="G66" i="3"/>
  <c r="H66" i="3" s="1"/>
  <c r="G67" i="3"/>
  <c r="H67" i="3" s="1"/>
  <c r="G68" i="3"/>
  <c r="H68" i="3" s="1"/>
  <c r="G69" i="3"/>
  <c r="H69" i="3" s="1"/>
  <c r="G70" i="3"/>
  <c r="H70" i="3" s="1"/>
  <c r="G71" i="3"/>
  <c r="H71" i="3" s="1"/>
  <c r="G72" i="3"/>
  <c r="H72" i="3" s="1"/>
  <c r="G73" i="3"/>
  <c r="H73" i="3" s="1"/>
  <c r="G74" i="3"/>
  <c r="H74" i="3" s="1"/>
  <c r="G75" i="3"/>
  <c r="H75" i="3" s="1"/>
  <c r="G76" i="3"/>
  <c r="H76" i="3" s="1"/>
  <c r="G77" i="3"/>
  <c r="H77" i="3" s="1"/>
  <c r="G78" i="3"/>
  <c r="H78" i="3" s="1"/>
  <c r="G79" i="3"/>
  <c r="H79" i="3" s="1"/>
  <c r="G80" i="3"/>
  <c r="H80" i="3" s="1"/>
  <c r="G81" i="3"/>
  <c r="H81" i="3" s="1"/>
  <c r="G82" i="3"/>
  <c r="H82" i="3" s="1"/>
  <c r="G83" i="3"/>
  <c r="H83" i="3" s="1"/>
  <c r="G84" i="3"/>
  <c r="H84" i="3" s="1"/>
  <c r="G85" i="3"/>
  <c r="H85" i="3" s="1"/>
  <c r="G86" i="3"/>
  <c r="H86" i="3" s="1"/>
  <c r="G87" i="3"/>
  <c r="H87" i="3" s="1"/>
  <c r="G88" i="3"/>
  <c r="H88" i="3" s="1"/>
  <c r="G89" i="3"/>
  <c r="H89" i="3" s="1"/>
  <c r="G90" i="3"/>
  <c r="H90" i="3" s="1"/>
  <c r="G91" i="3"/>
  <c r="H91" i="3" s="1"/>
  <c r="G92" i="3"/>
  <c r="H92" i="3" s="1"/>
  <c r="G93" i="3"/>
  <c r="H93" i="3" s="1"/>
  <c r="G2" i="3"/>
  <c r="H2" i="3" s="1"/>
  <c r="F3" i="3"/>
  <c r="F4" i="3"/>
  <c r="F5" i="3"/>
  <c r="F6" i="3"/>
  <c r="F7" i="3"/>
  <c r="F8" i="3"/>
  <c r="F9" i="3"/>
  <c r="F10" i="3"/>
  <c r="F11" i="3"/>
  <c r="F12" i="3"/>
  <c r="F13" i="3"/>
  <c r="F14" i="3"/>
  <c r="F15" i="3"/>
  <c r="F16" i="3"/>
  <c r="F17" i="3"/>
  <c r="F18" i="3"/>
  <c r="F19" i="3"/>
  <c r="F20" i="3"/>
  <c r="F21" i="3"/>
  <c r="F22" i="3"/>
  <c r="F23" i="3"/>
  <c r="F24" i="3"/>
  <c r="F25" i="3"/>
  <c r="F26" i="3"/>
  <c r="F27" i="3"/>
  <c r="F28" i="3"/>
  <c r="F29" i="3"/>
  <c r="F30" i="3"/>
  <c r="F31" i="3"/>
  <c r="F32" i="3"/>
  <c r="F33" i="3"/>
  <c r="F34" i="3"/>
  <c r="F35" i="3"/>
  <c r="F36" i="3"/>
  <c r="F37" i="3"/>
  <c r="F38" i="3"/>
  <c r="F39" i="3"/>
  <c r="F40" i="3"/>
  <c r="F41" i="3"/>
  <c r="F42" i="3"/>
  <c r="F43" i="3"/>
  <c r="F44" i="3"/>
  <c r="F45" i="3"/>
  <c r="F46" i="3"/>
  <c r="F47" i="3"/>
  <c r="F48" i="3"/>
  <c r="F49" i="3"/>
  <c r="F50" i="3"/>
  <c r="F51" i="3"/>
  <c r="F52" i="3"/>
  <c r="F53" i="3"/>
  <c r="F54" i="3"/>
  <c r="F55" i="3"/>
  <c r="F56" i="3"/>
  <c r="F57" i="3"/>
  <c r="F58" i="3"/>
  <c r="F59" i="3"/>
  <c r="F60" i="3"/>
  <c r="F61" i="3"/>
  <c r="F62" i="3"/>
  <c r="F63" i="3"/>
  <c r="F64" i="3"/>
  <c r="F65" i="3"/>
  <c r="F66" i="3"/>
  <c r="F67" i="3"/>
  <c r="F68" i="3"/>
  <c r="F69" i="3"/>
  <c r="F70" i="3"/>
  <c r="F71" i="3"/>
  <c r="F72" i="3"/>
  <c r="F73" i="3"/>
  <c r="F74" i="3"/>
  <c r="F75" i="3"/>
  <c r="F76" i="3"/>
  <c r="F77" i="3"/>
  <c r="F78" i="3"/>
  <c r="F79" i="3"/>
  <c r="F80" i="3"/>
  <c r="F81" i="3"/>
  <c r="F82" i="3"/>
  <c r="F83" i="3"/>
  <c r="F84" i="3"/>
  <c r="F85" i="3"/>
  <c r="F86" i="3"/>
  <c r="F87" i="3"/>
  <c r="F88" i="3"/>
  <c r="F89" i="3"/>
  <c r="F90" i="3"/>
  <c r="F91" i="3"/>
  <c r="F92" i="3"/>
  <c r="F93" i="3"/>
  <c r="F2" i="3"/>
  <c r="N9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" i="1"/>
  <c r="B20" i="6"/>
  <c r="F2501" i="4"/>
  <c r="F6" i="4"/>
  <c r="F7" i="4"/>
  <c r="F8" i="4"/>
  <c r="F9" i="4"/>
  <c r="F10" i="4"/>
  <c r="F11" i="4"/>
  <c r="F12" i="4"/>
  <c r="F13" i="4"/>
  <c r="F14" i="4"/>
  <c r="F15" i="4"/>
  <c r="F16" i="4"/>
  <c r="F17" i="4"/>
  <c r="F18" i="4"/>
  <c r="F19" i="4"/>
  <c r="F20" i="4"/>
  <c r="F21" i="4"/>
  <c r="F22" i="4"/>
  <c r="F23" i="4"/>
  <c r="F24" i="4"/>
  <c r="F25" i="4"/>
  <c r="F26" i="4"/>
  <c r="F27" i="4"/>
  <c r="F28" i="4"/>
  <c r="F29" i="4"/>
  <c r="F30" i="4"/>
  <c r="F31" i="4"/>
  <c r="F32" i="4"/>
  <c r="F33" i="4"/>
  <c r="F34" i="4"/>
  <c r="F35" i="4"/>
  <c r="F36" i="4"/>
  <c r="F37" i="4"/>
  <c r="F38" i="4"/>
  <c r="F39" i="4"/>
  <c r="F40" i="4"/>
  <c r="F41" i="4"/>
  <c r="F42" i="4"/>
  <c r="F43" i="4"/>
  <c r="F44" i="4"/>
  <c r="F45" i="4"/>
  <c r="F46" i="4"/>
  <c r="F47" i="4"/>
  <c r="F48" i="4"/>
  <c r="F49" i="4"/>
  <c r="F50" i="4"/>
  <c r="F51" i="4"/>
  <c r="F52" i="4"/>
  <c r="F53" i="4"/>
  <c r="F54" i="4"/>
  <c r="F55" i="4"/>
  <c r="F56" i="4"/>
  <c r="F57" i="4"/>
  <c r="F58" i="4"/>
  <c r="F59" i="4"/>
  <c r="F60" i="4"/>
  <c r="F61" i="4"/>
  <c r="F62" i="4"/>
  <c r="F63" i="4"/>
  <c r="F64" i="4"/>
  <c r="F65" i="4"/>
  <c r="F66" i="4"/>
  <c r="F67" i="4"/>
  <c r="F68" i="4"/>
  <c r="F69" i="4"/>
  <c r="F70" i="4"/>
  <c r="F71" i="4"/>
  <c r="F72" i="4"/>
  <c r="F73" i="4"/>
  <c r="F74" i="4"/>
  <c r="F75" i="4"/>
  <c r="F76" i="4"/>
  <c r="F77" i="4"/>
  <c r="F78" i="4"/>
  <c r="F79" i="4"/>
  <c r="F80" i="4"/>
  <c r="F81" i="4"/>
  <c r="F82" i="4"/>
  <c r="F83" i="4"/>
  <c r="F84" i="4"/>
  <c r="F85" i="4"/>
  <c r="F86" i="4"/>
  <c r="F87" i="4"/>
  <c r="F88" i="4"/>
  <c r="F89" i="4"/>
  <c r="F90" i="4"/>
  <c r="F91" i="4"/>
  <c r="F92" i="4"/>
  <c r="F93" i="4"/>
  <c r="F94" i="4"/>
  <c r="F95" i="4"/>
  <c r="F96" i="4"/>
  <c r="F97" i="4"/>
  <c r="F98" i="4"/>
  <c r="F99" i="4"/>
  <c r="F100" i="4"/>
  <c r="F101" i="4"/>
  <c r="F102" i="4"/>
  <c r="F103" i="4"/>
  <c r="F104" i="4"/>
  <c r="F105" i="4"/>
  <c r="F106" i="4"/>
  <c r="F107" i="4"/>
  <c r="F108" i="4"/>
  <c r="F109" i="4"/>
  <c r="F110" i="4"/>
  <c r="F111" i="4"/>
  <c r="F112" i="4"/>
  <c r="F113" i="4"/>
  <c r="F114" i="4"/>
  <c r="F115" i="4"/>
  <c r="F116" i="4"/>
  <c r="F117" i="4"/>
  <c r="F118" i="4"/>
  <c r="F119" i="4"/>
  <c r="F120" i="4"/>
  <c r="F121" i="4"/>
  <c r="F122" i="4"/>
  <c r="F123" i="4"/>
  <c r="F124" i="4"/>
  <c r="F125" i="4"/>
  <c r="F126" i="4"/>
  <c r="F127" i="4"/>
  <c r="F128" i="4"/>
  <c r="F129" i="4"/>
  <c r="F130" i="4"/>
  <c r="F131" i="4"/>
  <c r="F132" i="4"/>
  <c r="F133" i="4"/>
  <c r="F134" i="4"/>
  <c r="F135" i="4"/>
  <c r="F136" i="4"/>
  <c r="F137" i="4"/>
  <c r="F138" i="4"/>
  <c r="F139" i="4"/>
  <c r="F140" i="4"/>
  <c r="F141" i="4"/>
  <c r="F142" i="4"/>
  <c r="F143" i="4"/>
  <c r="F144" i="4"/>
  <c r="F145" i="4"/>
  <c r="F146" i="4"/>
  <c r="F147" i="4"/>
  <c r="F148" i="4"/>
  <c r="F149" i="4"/>
  <c r="F150" i="4"/>
  <c r="F151" i="4"/>
  <c r="F152" i="4"/>
  <c r="F153" i="4"/>
  <c r="F154" i="4"/>
  <c r="F155" i="4"/>
  <c r="F156" i="4"/>
  <c r="F157" i="4"/>
  <c r="F158" i="4"/>
  <c r="F159" i="4"/>
  <c r="F160" i="4"/>
  <c r="F161" i="4"/>
  <c r="F162" i="4"/>
  <c r="F163" i="4"/>
  <c r="F164" i="4"/>
  <c r="F165" i="4"/>
  <c r="F166" i="4"/>
  <c r="F167" i="4"/>
  <c r="F168" i="4"/>
  <c r="F169" i="4"/>
  <c r="F170" i="4"/>
  <c r="F171" i="4"/>
  <c r="F172" i="4"/>
  <c r="F173" i="4"/>
  <c r="F174" i="4"/>
  <c r="F175" i="4"/>
  <c r="F176" i="4"/>
  <c r="F177" i="4"/>
  <c r="F178" i="4"/>
  <c r="F179" i="4"/>
  <c r="F180" i="4"/>
  <c r="F181" i="4"/>
  <c r="F182" i="4"/>
  <c r="F183" i="4"/>
  <c r="F184" i="4"/>
  <c r="F185" i="4"/>
  <c r="F186" i="4"/>
  <c r="F187" i="4"/>
  <c r="F188" i="4"/>
  <c r="F189" i="4"/>
  <c r="F190" i="4"/>
  <c r="F191" i="4"/>
  <c r="F192" i="4"/>
  <c r="F193" i="4"/>
  <c r="F194" i="4"/>
  <c r="F195" i="4"/>
  <c r="F196" i="4"/>
  <c r="F197" i="4"/>
  <c r="F198" i="4"/>
  <c r="F199" i="4"/>
  <c r="F200" i="4"/>
  <c r="F201" i="4"/>
  <c r="F202" i="4"/>
  <c r="F203" i="4"/>
  <c r="F204" i="4"/>
  <c r="F205" i="4"/>
  <c r="F206" i="4"/>
  <c r="F207" i="4"/>
  <c r="F208" i="4"/>
  <c r="F209" i="4"/>
  <c r="F210" i="4"/>
  <c r="F211" i="4"/>
  <c r="F212" i="4"/>
  <c r="F213" i="4"/>
  <c r="F214" i="4"/>
  <c r="F215" i="4"/>
  <c r="F216" i="4"/>
  <c r="F217" i="4"/>
  <c r="F218" i="4"/>
  <c r="F219" i="4"/>
  <c r="F220" i="4"/>
  <c r="F221" i="4"/>
  <c r="F222" i="4"/>
  <c r="F223" i="4"/>
  <c r="F224" i="4"/>
  <c r="F225" i="4"/>
  <c r="F226" i="4"/>
  <c r="F227" i="4"/>
  <c r="F228" i="4"/>
  <c r="F229" i="4"/>
  <c r="F230" i="4"/>
  <c r="F231" i="4"/>
  <c r="F232" i="4"/>
  <c r="F233" i="4"/>
  <c r="F234" i="4"/>
  <c r="F235" i="4"/>
  <c r="F236" i="4"/>
  <c r="F237" i="4"/>
  <c r="F238" i="4"/>
  <c r="F239" i="4"/>
  <c r="F240" i="4"/>
  <c r="F241" i="4"/>
  <c r="F242" i="4"/>
  <c r="F243" i="4"/>
  <c r="F244" i="4"/>
  <c r="F245" i="4"/>
  <c r="F246" i="4"/>
  <c r="F247" i="4"/>
  <c r="F248" i="4"/>
  <c r="F249" i="4"/>
  <c r="F250" i="4"/>
  <c r="F251" i="4"/>
  <c r="F252" i="4"/>
  <c r="F253" i="4"/>
  <c r="F254" i="4"/>
  <c r="F255" i="4"/>
  <c r="F256" i="4"/>
  <c r="F257" i="4"/>
  <c r="F258" i="4"/>
  <c r="F259" i="4"/>
  <c r="F260" i="4"/>
  <c r="F261" i="4"/>
  <c r="F262" i="4"/>
  <c r="F263" i="4"/>
  <c r="F264" i="4"/>
  <c r="F265" i="4"/>
  <c r="F266" i="4"/>
  <c r="F267" i="4"/>
  <c r="F268" i="4"/>
  <c r="F269" i="4"/>
  <c r="F270" i="4"/>
  <c r="F271" i="4"/>
  <c r="F272" i="4"/>
  <c r="F273" i="4"/>
  <c r="F274" i="4"/>
  <c r="F275" i="4"/>
  <c r="F276" i="4"/>
  <c r="F277" i="4"/>
  <c r="F278" i="4"/>
  <c r="F279" i="4"/>
  <c r="F280" i="4"/>
  <c r="F281" i="4"/>
  <c r="F282" i="4"/>
  <c r="F283" i="4"/>
  <c r="F284" i="4"/>
  <c r="F285" i="4"/>
  <c r="F286" i="4"/>
  <c r="F287" i="4"/>
  <c r="F288" i="4"/>
  <c r="F289" i="4"/>
  <c r="F290" i="4"/>
  <c r="F291" i="4"/>
  <c r="F292" i="4"/>
  <c r="F293" i="4"/>
  <c r="F294" i="4"/>
  <c r="F295" i="4"/>
  <c r="F296" i="4"/>
  <c r="F297" i="4"/>
  <c r="F298" i="4"/>
  <c r="F299" i="4"/>
  <c r="F300" i="4"/>
  <c r="F301" i="4"/>
  <c r="F302" i="4"/>
  <c r="F303" i="4"/>
  <c r="F304" i="4"/>
  <c r="F305" i="4"/>
  <c r="F306" i="4"/>
  <c r="F307" i="4"/>
  <c r="F308" i="4"/>
  <c r="F309" i="4"/>
  <c r="F310" i="4"/>
  <c r="F311" i="4"/>
  <c r="F312" i="4"/>
  <c r="F313" i="4"/>
  <c r="F314" i="4"/>
  <c r="F315" i="4"/>
  <c r="F316" i="4"/>
  <c r="F317" i="4"/>
  <c r="F318" i="4"/>
  <c r="F319" i="4"/>
  <c r="F320" i="4"/>
  <c r="F321" i="4"/>
  <c r="F322" i="4"/>
  <c r="F323" i="4"/>
  <c r="F324" i="4"/>
  <c r="F325" i="4"/>
  <c r="F326" i="4"/>
  <c r="F327" i="4"/>
  <c r="F328" i="4"/>
  <c r="F329" i="4"/>
  <c r="F330" i="4"/>
  <c r="F331" i="4"/>
  <c r="F332" i="4"/>
  <c r="F333" i="4"/>
  <c r="F334" i="4"/>
  <c r="F335" i="4"/>
  <c r="F336" i="4"/>
  <c r="F337" i="4"/>
  <c r="F338" i="4"/>
  <c r="F339" i="4"/>
  <c r="F340" i="4"/>
  <c r="F341" i="4"/>
  <c r="F342" i="4"/>
  <c r="F343" i="4"/>
  <c r="F344" i="4"/>
  <c r="F345" i="4"/>
  <c r="F346" i="4"/>
  <c r="F347" i="4"/>
  <c r="F348" i="4"/>
  <c r="F349" i="4"/>
  <c r="F350" i="4"/>
  <c r="F351" i="4"/>
  <c r="F352" i="4"/>
  <c r="F353" i="4"/>
  <c r="F354" i="4"/>
  <c r="F355" i="4"/>
  <c r="F356" i="4"/>
  <c r="F357" i="4"/>
  <c r="F358" i="4"/>
  <c r="F359" i="4"/>
  <c r="F360" i="4"/>
  <c r="F361" i="4"/>
  <c r="F362" i="4"/>
  <c r="F363" i="4"/>
  <c r="F364" i="4"/>
  <c r="F365" i="4"/>
  <c r="F366" i="4"/>
  <c r="F367" i="4"/>
  <c r="F368" i="4"/>
  <c r="F369" i="4"/>
  <c r="F370" i="4"/>
  <c r="F371" i="4"/>
  <c r="F372" i="4"/>
  <c r="F373" i="4"/>
  <c r="F374" i="4"/>
  <c r="F375" i="4"/>
  <c r="F376" i="4"/>
  <c r="F377" i="4"/>
  <c r="F378" i="4"/>
  <c r="F379" i="4"/>
  <c r="F380" i="4"/>
  <c r="F381" i="4"/>
  <c r="F382" i="4"/>
  <c r="F383" i="4"/>
  <c r="F384" i="4"/>
  <c r="F385" i="4"/>
  <c r="F386" i="4"/>
  <c r="F387" i="4"/>
  <c r="F388" i="4"/>
  <c r="F389" i="4"/>
  <c r="F390" i="4"/>
  <c r="F391" i="4"/>
  <c r="F392" i="4"/>
  <c r="F393" i="4"/>
  <c r="F394" i="4"/>
  <c r="F395" i="4"/>
  <c r="F396" i="4"/>
  <c r="F397" i="4"/>
  <c r="F398" i="4"/>
  <c r="F399" i="4"/>
  <c r="F400" i="4"/>
  <c r="F401" i="4"/>
  <c r="F402" i="4"/>
  <c r="F403" i="4"/>
  <c r="F404" i="4"/>
  <c r="F405" i="4"/>
  <c r="F406" i="4"/>
  <c r="F407" i="4"/>
  <c r="F408" i="4"/>
  <c r="F409" i="4"/>
  <c r="F410" i="4"/>
  <c r="F411" i="4"/>
  <c r="F412" i="4"/>
  <c r="F413" i="4"/>
  <c r="F414" i="4"/>
  <c r="F415" i="4"/>
  <c r="F416" i="4"/>
  <c r="F417" i="4"/>
  <c r="F418" i="4"/>
  <c r="F419" i="4"/>
  <c r="F420" i="4"/>
  <c r="F421" i="4"/>
  <c r="F422" i="4"/>
  <c r="F423" i="4"/>
  <c r="F424" i="4"/>
  <c r="F425" i="4"/>
  <c r="F426" i="4"/>
  <c r="F427" i="4"/>
  <c r="F428" i="4"/>
  <c r="F429" i="4"/>
  <c r="F430" i="4"/>
  <c r="F431" i="4"/>
  <c r="F432" i="4"/>
  <c r="F433" i="4"/>
  <c r="F434" i="4"/>
  <c r="F435" i="4"/>
  <c r="F436" i="4"/>
  <c r="F437" i="4"/>
  <c r="F438" i="4"/>
  <c r="F439" i="4"/>
  <c r="F440" i="4"/>
  <c r="F441" i="4"/>
  <c r="F442" i="4"/>
  <c r="F443" i="4"/>
  <c r="F444" i="4"/>
  <c r="F445" i="4"/>
  <c r="F446" i="4"/>
  <c r="F447" i="4"/>
  <c r="F448" i="4"/>
  <c r="F449" i="4"/>
  <c r="F450" i="4"/>
  <c r="F451" i="4"/>
  <c r="F452" i="4"/>
  <c r="F453" i="4"/>
  <c r="F454" i="4"/>
  <c r="F455" i="4"/>
  <c r="F456" i="4"/>
  <c r="F457" i="4"/>
  <c r="F458" i="4"/>
  <c r="F459" i="4"/>
  <c r="F460" i="4"/>
  <c r="F461" i="4"/>
  <c r="F462" i="4"/>
  <c r="F463" i="4"/>
  <c r="F464" i="4"/>
  <c r="F465" i="4"/>
  <c r="F466" i="4"/>
  <c r="F467" i="4"/>
  <c r="F468" i="4"/>
  <c r="F469" i="4"/>
  <c r="F470" i="4"/>
  <c r="F471" i="4"/>
  <c r="F472" i="4"/>
  <c r="F473" i="4"/>
  <c r="F474" i="4"/>
  <c r="F475" i="4"/>
  <c r="F476" i="4"/>
  <c r="F477" i="4"/>
  <c r="F478" i="4"/>
  <c r="F479" i="4"/>
  <c r="F480" i="4"/>
  <c r="F481" i="4"/>
  <c r="F482" i="4"/>
  <c r="F483" i="4"/>
  <c r="F484" i="4"/>
  <c r="F485" i="4"/>
  <c r="F486" i="4"/>
  <c r="F487" i="4"/>
  <c r="F488" i="4"/>
  <c r="F489" i="4"/>
  <c r="F490" i="4"/>
  <c r="F491" i="4"/>
  <c r="F492" i="4"/>
  <c r="F493" i="4"/>
  <c r="F494" i="4"/>
  <c r="F495" i="4"/>
  <c r="F496" i="4"/>
  <c r="F497" i="4"/>
  <c r="F498" i="4"/>
  <c r="F499" i="4"/>
  <c r="F500" i="4"/>
  <c r="F501" i="4"/>
  <c r="F502" i="4"/>
  <c r="F503" i="4"/>
  <c r="F504" i="4"/>
  <c r="F505" i="4"/>
  <c r="F506" i="4"/>
  <c r="F507" i="4"/>
  <c r="F508" i="4"/>
  <c r="F509" i="4"/>
  <c r="F510" i="4"/>
  <c r="F511" i="4"/>
  <c r="F512" i="4"/>
  <c r="F513" i="4"/>
  <c r="F514" i="4"/>
  <c r="F515" i="4"/>
  <c r="F516" i="4"/>
  <c r="F517" i="4"/>
  <c r="F518" i="4"/>
  <c r="F519" i="4"/>
  <c r="F520" i="4"/>
  <c r="F521" i="4"/>
  <c r="F522" i="4"/>
  <c r="F523" i="4"/>
  <c r="F524" i="4"/>
  <c r="F525" i="4"/>
  <c r="F526" i="4"/>
  <c r="F527" i="4"/>
  <c r="F528" i="4"/>
  <c r="F529" i="4"/>
  <c r="F530" i="4"/>
  <c r="F531" i="4"/>
  <c r="F532" i="4"/>
  <c r="F533" i="4"/>
  <c r="F534" i="4"/>
  <c r="F535" i="4"/>
  <c r="F536" i="4"/>
  <c r="F537" i="4"/>
  <c r="F538" i="4"/>
  <c r="F539" i="4"/>
  <c r="F540" i="4"/>
  <c r="F541" i="4"/>
  <c r="F542" i="4"/>
  <c r="F543" i="4"/>
  <c r="F544" i="4"/>
  <c r="F545" i="4"/>
  <c r="F546" i="4"/>
  <c r="F547" i="4"/>
  <c r="F548" i="4"/>
  <c r="F549" i="4"/>
  <c r="F550" i="4"/>
  <c r="F551" i="4"/>
  <c r="F552" i="4"/>
  <c r="F553" i="4"/>
  <c r="F554" i="4"/>
  <c r="F555" i="4"/>
  <c r="F556" i="4"/>
  <c r="F557" i="4"/>
  <c r="F558" i="4"/>
  <c r="F559" i="4"/>
  <c r="F560" i="4"/>
  <c r="F561" i="4"/>
  <c r="F562" i="4"/>
  <c r="F563" i="4"/>
  <c r="F564" i="4"/>
  <c r="F565" i="4"/>
  <c r="F566" i="4"/>
  <c r="F567" i="4"/>
  <c r="F568" i="4"/>
  <c r="F569" i="4"/>
  <c r="F570" i="4"/>
  <c r="F571" i="4"/>
  <c r="F572" i="4"/>
  <c r="F573" i="4"/>
  <c r="F574" i="4"/>
  <c r="F575" i="4"/>
  <c r="F576" i="4"/>
  <c r="F577" i="4"/>
  <c r="F578" i="4"/>
  <c r="F579" i="4"/>
  <c r="F580" i="4"/>
  <c r="F581" i="4"/>
  <c r="F582" i="4"/>
  <c r="F583" i="4"/>
  <c r="F584" i="4"/>
  <c r="F585" i="4"/>
  <c r="F586" i="4"/>
  <c r="F587" i="4"/>
  <c r="F588" i="4"/>
  <c r="F589" i="4"/>
  <c r="F590" i="4"/>
  <c r="F591" i="4"/>
  <c r="F592" i="4"/>
  <c r="F593" i="4"/>
  <c r="F594" i="4"/>
  <c r="F595" i="4"/>
  <c r="F596" i="4"/>
  <c r="F597" i="4"/>
  <c r="F598" i="4"/>
  <c r="F599" i="4"/>
  <c r="F600" i="4"/>
  <c r="F601" i="4"/>
  <c r="F602" i="4"/>
  <c r="F603" i="4"/>
  <c r="F604" i="4"/>
  <c r="F605" i="4"/>
  <c r="F606" i="4"/>
  <c r="F607" i="4"/>
  <c r="F608" i="4"/>
  <c r="F609" i="4"/>
  <c r="F610" i="4"/>
  <c r="F611" i="4"/>
  <c r="F612" i="4"/>
  <c r="F613" i="4"/>
  <c r="F614" i="4"/>
  <c r="F615" i="4"/>
  <c r="F616" i="4"/>
  <c r="F617" i="4"/>
  <c r="F618" i="4"/>
  <c r="F619" i="4"/>
  <c r="F620" i="4"/>
  <c r="F621" i="4"/>
  <c r="F622" i="4"/>
  <c r="F623" i="4"/>
  <c r="F624" i="4"/>
  <c r="F625" i="4"/>
  <c r="F626" i="4"/>
  <c r="F627" i="4"/>
  <c r="F628" i="4"/>
  <c r="F629" i="4"/>
  <c r="F630" i="4"/>
  <c r="F631" i="4"/>
  <c r="F632" i="4"/>
  <c r="F633" i="4"/>
  <c r="F634" i="4"/>
  <c r="F635" i="4"/>
  <c r="F636" i="4"/>
  <c r="F637" i="4"/>
  <c r="F638" i="4"/>
  <c r="F639" i="4"/>
  <c r="F640" i="4"/>
  <c r="F641" i="4"/>
  <c r="F642" i="4"/>
  <c r="F643" i="4"/>
  <c r="F644" i="4"/>
  <c r="F645" i="4"/>
  <c r="F646" i="4"/>
  <c r="F647" i="4"/>
  <c r="F648" i="4"/>
  <c r="F649" i="4"/>
  <c r="F650" i="4"/>
  <c r="F651" i="4"/>
  <c r="F652" i="4"/>
  <c r="F653" i="4"/>
  <c r="F654" i="4"/>
  <c r="F655" i="4"/>
  <c r="F656" i="4"/>
  <c r="F657" i="4"/>
  <c r="F658" i="4"/>
  <c r="F659" i="4"/>
  <c r="F660" i="4"/>
  <c r="F661" i="4"/>
  <c r="F662" i="4"/>
  <c r="F663" i="4"/>
  <c r="F664" i="4"/>
  <c r="F665" i="4"/>
  <c r="F666" i="4"/>
  <c r="F667" i="4"/>
  <c r="F668" i="4"/>
  <c r="F669" i="4"/>
  <c r="F670" i="4"/>
  <c r="F671" i="4"/>
  <c r="F672" i="4"/>
  <c r="F673" i="4"/>
  <c r="F674" i="4"/>
  <c r="F675" i="4"/>
  <c r="F676" i="4"/>
  <c r="F677" i="4"/>
  <c r="F678" i="4"/>
  <c r="F679" i="4"/>
  <c r="F680" i="4"/>
  <c r="F681" i="4"/>
  <c r="F682" i="4"/>
  <c r="F683" i="4"/>
  <c r="F684" i="4"/>
  <c r="F685" i="4"/>
  <c r="F686" i="4"/>
  <c r="F687" i="4"/>
  <c r="F688" i="4"/>
  <c r="F689" i="4"/>
  <c r="F690" i="4"/>
  <c r="F691" i="4"/>
  <c r="F692" i="4"/>
  <c r="F693" i="4"/>
  <c r="F694" i="4"/>
  <c r="F695" i="4"/>
  <c r="F696" i="4"/>
  <c r="F697" i="4"/>
  <c r="F698" i="4"/>
  <c r="F699" i="4"/>
  <c r="F700" i="4"/>
  <c r="F701" i="4"/>
  <c r="F702" i="4"/>
  <c r="F703" i="4"/>
  <c r="F704" i="4"/>
  <c r="F705" i="4"/>
  <c r="F706" i="4"/>
  <c r="F707" i="4"/>
  <c r="F708" i="4"/>
  <c r="F709" i="4"/>
  <c r="F710" i="4"/>
  <c r="F711" i="4"/>
  <c r="F712" i="4"/>
  <c r="F713" i="4"/>
  <c r="F714" i="4"/>
  <c r="F715" i="4"/>
  <c r="F716" i="4"/>
  <c r="F717" i="4"/>
  <c r="F718" i="4"/>
  <c r="F719" i="4"/>
  <c r="F720" i="4"/>
  <c r="F721" i="4"/>
  <c r="F722" i="4"/>
  <c r="F723" i="4"/>
  <c r="F724" i="4"/>
  <c r="F725" i="4"/>
  <c r="F726" i="4"/>
  <c r="F727" i="4"/>
  <c r="F728" i="4"/>
  <c r="F729" i="4"/>
  <c r="F730" i="4"/>
  <c r="F731" i="4"/>
  <c r="F732" i="4"/>
  <c r="F733" i="4"/>
  <c r="F734" i="4"/>
  <c r="F735" i="4"/>
  <c r="F736" i="4"/>
  <c r="F737" i="4"/>
  <c r="F738" i="4"/>
  <c r="F739" i="4"/>
  <c r="F740" i="4"/>
  <c r="F741" i="4"/>
  <c r="F742" i="4"/>
  <c r="F743" i="4"/>
  <c r="F744" i="4"/>
  <c r="F745" i="4"/>
  <c r="F746" i="4"/>
  <c r="F747" i="4"/>
  <c r="F748" i="4"/>
  <c r="F749" i="4"/>
  <c r="F750" i="4"/>
  <c r="F751" i="4"/>
  <c r="F752" i="4"/>
  <c r="F753" i="4"/>
  <c r="F754" i="4"/>
  <c r="F755" i="4"/>
  <c r="F756" i="4"/>
  <c r="F757" i="4"/>
  <c r="F758" i="4"/>
  <c r="F759" i="4"/>
  <c r="F760" i="4"/>
  <c r="F761" i="4"/>
  <c r="F762" i="4"/>
  <c r="F763" i="4"/>
  <c r="F764" i="4"/>
  <c r="F765" i="4"/>
  <c r="F766" i="4"/>
  <c r="F767" i="4"/>
  <c r="F768" i="4"/>
  <c r="F769" i="4"/>
  <c r="F770" i="4"/>
  <c r="F771" i="4"/>
  <c r="F772" i="4"/>
  <c r="F773" i="4"/>
  <c r="F774" i="4"/>
  <c r="F775" i="4"/>
  <c r="F776" i="4"/>
  <c r="F777" i="4"/>
  <c r="F778" i="4"/>
  <c r="F779" i="4"/>
  <c r="F780" i="4"/>
  <c r="F781" i="4"/>
  <c r="F782" i="4"/>
  <c r="F783" i="4"/>
  <c r="F784" i="4"/>
  <c r="F785" i="4"/>
  <c r="F786" i="4"/>
  <c r="F787" i="4"/>
  <c r="F788" i="4"/>
  <c r="F789" i="4"/>
  <c r="F790" i="4"/>
  <c r="F791" i="4"/>
  <c r="F792" i="4"/>
  <c r="F793" i="4"/>
  <c r="F794" i="4"/>
  <c r="F795" i="4"/>
  <c r="F796" i="4"/>
  <c r="F797" i="4"/>
  <c r="F798" i="4"/>
  <c r="F799" i="4"/>
  <c r="F800" i="4"/>
  <c r="F801" i="4"/>
  <c r="F802" i="4"/>
  <c r="F803" i="4"/>
  <c r="F804" i="4"/>
  <c r="F805" i="4"/>
  <c r="F806" i="4"/>
  <c r="F807" i="4"/>
  <c r="F808" i="4"/>
  <c r="F809" i="4"/>
  <c r="F810" i="4"/>
  <c r="F811" i="4"/>
  <c r="F812" i="4"/>
  <c r="F813" i="4"/>
  <c r="F814" i="4"/>
  <c r="F815" i="4"/>
  <c r="F816" i="4"/>
  <c r="F817" i="4"/>
  <c r="F818" i="4"/>
  <c r="F819" i="4"/>
  <c r="F820" i="4"/>
  <c r="F821" i="4"/>
  <c r="F822" i="4"/>
  <c r="F823" i="4"/>
  <c r="F824" i="4"/>
  <c r="F825" i="4"/>
  <c r="F826" i="4"/>
  <c r="F827" i="4"/>
  <c r="F828" i="4"/>
  <c r="F829" i="4"/>
  <c r="F830" i="4"/>
  <c r="F831" i="4"/>
  <c r="F832" i="4"/>
  <c r="F833" i="4"/>
  <c r="F834" i="4"/>
  <c r="F835" i="4"/>
  <c r="F836" i="4"/>
  <c r="F837" i="4"/>
  <c r="F838" i="4"/>
  <c r="F839" i="4"/>
  <c r="F840" i="4"/>
  <c r="F841" i="4"/>
  <c r="F842" i="4"/>
  <c r="F843" i="4"/>
  <c r="F844" i="4"/>
  <c r="F845" i="4"/>
  <c r="F846" i="4"/>
  <c r="F847" i="4"/>
  <c r="F848" i="4"/>
  <c r="F849" i="4"/>
  <c r="F850" i="4"/>
  <c r="F851" i="4"/>
  <c r="F852" i="4"/>
  <c r="F853" i="4"/>
  <c r="F854" i="4"/>
  <c r="F855" i="4"/>
  <c r="F856" i="4"/>
  <c r="F857" i="4"/>
  <c r="F858" i="4"/>
  <c r="F859" i="4"/>
  <c r="F860" i="4"/>
  <c r="F861" i="4"/>
  <c r="F862" i="4"/>
  <c r="F863" i="4"/>
  <c r="F864" i="4"/>
  <c r="F865" i="4"/>
  <c r="F866" i="4"/>
  <c r="F867" i="4"/>
  <c r="F868" i="4"/>
  <c r="F869" i="4"/>
  <c r="F870" i="4"/>
  <c r="F871" i="4"/>
  <c r="F872" i="4"/>
  <c r="F873" i="4"/>
  <c r="F874" i="4"/>
  <c r="F875" i="4"/>
  <c r="F876" i="4"/>
  <c r="F877" i="4"/>
  <c r="F878" i="4"/>
  <c r="F879" i="4"/>
  <c r="F880" i="4"/>
  <c r="F881" i="4"/>
  <c r="F882" i="4"/>
  <c r="F883" i="4"/>
  <c r="F884" i="4"/>
  <c r="F885" i="4"/>
  <c r="F886" i="4"/>
  <c r="F887" i="4"/>
  <c r="F888" i="4"/>
  <c r="F889" i="4"/>
  <c r="F890" i="4"/>
  <c r="F891" i="4"/>
  <c r="F892" i="4"/>
  <c r="F893" i="4"/>
  <c r="F894" i="4"/>
  <c r="F895" i="4"/>
  <c r="F896" i="4"/>
  <c r="F897" i="4"/>
  <c r="F898" i="4"/>
  <c r="F899" i="4"/>
  <c r="F900" i="4"/>
  <c r="F901" i="4"/>
  <c r="F902" i="4"/>
  <c r="F903" i="4"/>
  <c r="F904" i="4"/>
  <c r="F905" i="4"/>
  <c r="F906" i="4"/>
  <c r="F907" i="4"/>
  <c r="F908" i="4"/>
  <c r="F909" i="4"/>
  <c r="F910" i="4"/>
  <c r="F911" i="4"/>
  <c r="F912" i="4"/>
  <c r="F913" i="4"/>
  <c r="F914" i="4"/>
  <c r="F915" i="4"/>
  <c r="F916" i="4"/>
  <c r="F917" i="4"/>
  <c r="F918" i="4"/>
  <c r="F919" i="4"/>
  <c r="F920" i="4"/>
  <c r="F921" i="4"/>
  <c r="F922" i="4"/>
  <c r="F923" i="4"/>
  <c r="F924" i="4"/>
  <c r="F925" i="4"/>
  <c r="F926" i="4"/>
  <c r="F927" i="4"/>
  <c r="F928" i="4"/>
  <c r="F929" i="4"/>
  <c r="F930" i="4"/>
  <c r="F931" i="4"/>
  <c r="F932" i="4"/>
  <c r="F933" i="4"/>
  <c r="F934" i="4"/>
  <c r="F935" i="4"/>
  <c r="F936" i="4"/>
  <c r="F937" i="4"/>
  <c r="F938" i="4"/>
  <c r="F939" i="4"/>
  <c r="F940" i="4"/>
  <c r="F941" i="4"/>
  <c r="F942" i="4"/>
  <c r="F943" i="4"/>
  <c r="F944" i="4"/>
  <c r="F945" i="4"/>
  <c r="F946" i="4"/>
  <c r="F947" i="4"/>
  <c r="F948" i="4"/>
  <c r="F949" i="4"/>
  <c r="F950" i="4"/>
  <c r="F951" i="4"/>
  <c r="F952" i="4"/>
  <c r="F953" i="4"/>
  <c r="F954" i="4"/>
  <c r="F955" i="4"/>
  <c r="F956" i="4"/>
  <c r="F957" i="4"/>
  <c r="F958" i="4"/>
  <c r="F959" i="4"/>
  <c r="F960" i="4"/>
  <c r="F961" i="4"/>
  <c r="F962" i="4"/>
  <c r="F963" i="4"/>
  <c r="F964" i="4"/>
  <c r="F965" i="4"/>
  <c r="F966" i="4"/>
  <c r="F967" i="4"/>
  <c r="F968" i="4"/>
  <c r="F969" i="4"/>
  <c r="F970" i="4"/>
  <c r="F971" i="4"/>
  <c r="F972" i="4"/>
  <c r="F973" i="4"/>
  <c r="F974" i="4"/>
  <c r="F975" i="4"/>
  <c r="F976" i="4"/>
  <c r="F977" i="4"/>
  <c r="F978" i="4"/>
  <c r="F979" i="4"/>
  <c r="F980" i="4"/>
  <c r="F981" i="4"/>
  <c r="F982" i="4"/>
  <c r="F983" i="4"/>
  <c r="F984" i="4"/>
  <c r="F985" i="4"/>
  <c r="F986" i="4"/>
  <c r="F987" i="4"/>
  <c r="F988" i="4"/>
  <c r="F989" i="4"/>
  <c r="F990" i="4"/>
  <c r="F991" i="4"/>
  <c r="F992" i="4"/>
  <c r="F993" i="4"/>
  <c r="F994" i="4"/>
  <c r="F995" i="4"/>
  <c r="F996" i="4"/>
  <c r="F997" i="4"/>
  <c r="F998" i="4"/>
  <c r="F999" i="4"/>
  <c r="F1000" i="4"/>
  <c r="F1001" i="4"/>
  <c r="F1002" i="4"/>
  <c r="F1003" i="4"/>
  <c r="F1004" i="4"/>
  <c r="F1005" i="4"/>
  <c r="F1006" i="4"/>
  <c r="F1007" i="4"/>
  <c r="F1008" i="4"/>
  <c r="F1009" i="4"/>
  <c r="F1010" i="4"/>
  <c r="F1011" i="4"/>
  <c r="F1012" i="4"/>
  <c r="F1013" i="4"/>
  <c r="F1014" i="4"/>
  <c r="F1015" i="4"/>
  <c r="F1016" i="4"/>
  <c r="F1017" i="4"/>
  <c r="F1018" i="4"/>
  <c r="F1019" i="4"/>
  <c r="F1020" i="4"/>
  <c r="F1021" i="4"/>
  <c r="F1022" i="4"/>
  <c r="F1023" i="4"/>
  <c r="F1024" i="4"/>
  <c r="F1025" i="4"/>
  <c r="F1026" i="4"/>
  <c r="F1027" i="4"/>
  <c r="F1028" i="4"/>
  <c r="F1029" i="4"/>
  <c r="F1030" i="4"/>
  <c r="F1031" i="4"/>
  <c r="F1032" i="4"/>
  <c r="F1033" i="4"/>
  <c r="F1034" i="4"/>
  <c r="F1035" i="4"/>
  <c r="F1036" i="4"/>
  <c r="F1037" i="4"/>
  <c r="F1038" i="4"/>
  <c r="F1039" i="4"/>
  <c r="F1040" i="4"/>
  <c r="F1041" i="4"/>
  <c r="F1042" i="4"/>
  <c r="F1043" i="4"/>
  <c r="F1044" i="4"/>
  <c r="F1045" i="4"/>
  <c r="F1046" i="4"/>
  <c r="F1047" i="4"/>
  <c r="F1048" i="4"/>
  <c r="F1049" i="4"/>
  <c r="F1050" i="4"/>
  <c r="F1051" i="4"/>
  <c r="F1052" i="4"/>
  <c r="F1053" i="4"/>
  <c r="F1054" i="4"/>
  <c r="F1055" i="4"/>
  <c r="F1056" i="4"/>
  <c r="F1057" i="4"/>
  <c r="F1058" i="4"/>
  <c r="F1059" i="4"/>
  <c r="F1060" i="4"/>
  <c r="F1061" i="4"/>
  <c r="F1062" i="4"/>
  <c r="F1063" i="4"/>
  <c r="F1064" i="4"/>
  <c r="F1065" i="4"/>
  <c r="F1066" i="4"/>
  <c r="F1067" i="4"/>
  <c r="F1068" i="4"/>
  <c r="F1069" i="4"/>
  <c r="F1070" i="4"/>
  <c r="F1071" i="4"/>
  <c r="F1072" i="4"/>
  <c r="F1073" i="4"/>
  <c r="F1074" i="4"/>
  <c r="F1075" i="4"/>
  <c r="F1076" i="4"/>
  <c r="F1077" i="4"/>
  <c r="F1078" i="4"/>
  <c r="F1079" i="4"/>
  <c r="F1080" i="4"/>
  <c r="F1081" i="4"/>
  <c r="F1082" i="4"/>
  <c r="F1083" i="4"/>
  <c r="F1084" i="4"/>
  <c r="F1085" i="4"/>
  <c r="F1086" i="4"/>
  <c r="F1087" i="4"/>
  <c r="F1088" i="4"/>
  <c r="F1089" i="4"/>
  <c r="F1090" i="4"/>
  <c r="F1091" i="4"/>
  <c r="F1092" i="4"/>
  <c r="F1093" i="4"/>
  <c r="F1094" i="4"/>
  <c r="F1095" i="4"/>
  <c r="F1096" i="4"/>
  <c r="F1097" i="4"/>
  <c r="F1098" i="4"/>
  <c r="F1099" i="4"/>
  <c r="F1100" i="4"/>
  <c r="F1101" i="4"/>
  <c r="F1102" i="4"/>
  <c r="F1103" i="4"/>
  <c r="F1104" i="4"/>
  <c r="F1105" i="4"/>
  <c r="F1106" i="4"/>
  <c r="F1107" i="4"/>
  <c r="F1108" i="4"/>
  <c r="F1109" i="4"/>
  <c r="F1110" i="4"/>
  <c r="F1111" i="4"/>
  <c r="F1112" i="4"/>
  <c r="F1113" i="4"/>
  <c r="F1114" i="4"/>
  <c r="F1115" i="4"/>
  <c r="F1116" i="4"/>
  <c r="F1117" i="4"/>
  <c r="F1118" i="4"/>
  <c r="F1119" i="4"/>
  <c r="F1120" i="4"/>
  <c r="F1121" i="4"/>
  <c r="F1122" i="4"/>
  <c r="F1123" i="4"/>
  <c r="F1124" i="4"/>
  <c r="F1125" i="4"/>
  <c r="F1126" i="4"/>
  <c r="F1127" i="4"/>
  <c r="F1128" i="4"/>
  <c r="F1129" i="4"/>
  <c r="F1130" i="4"/>
  <c r="F1131" i="4"/>
  <c r="F1132" i="4"/>
  <c r="F1133" i="4"/>
  <c r="F1134" i="4"/>
  <c r="F1135" i="4"/>
  <c r="F1136" i="4"/>
  <c r="F1137" i="4"/>
  <c r="F1138" i="4"/>
  <c r="F1139" i="4"/>
  <c r="F1140" i="4"/>
  <c r="F1141" i="4"/>
  <c r="F1142" i="4"/>
  <c r="F1143" i="4"/>
  <c r="F1144" i="4"/>
  <c r="F1145" i="4"/>
  <c r="F1146" i="4"/>
  <c r="F1147" i="4"/>
  <c r="F1148" i="4"/>
  <c r="F1149" i="4"/>
  <c r="F1150" i="4"/>
  <c r="F1151" i="4"/>
  <c r="F1152" i="4"/>
  <c r="F1153" i="4"/>
  <c r="F1154" i="4"/>
  <c r="F1155" i="4"/>
  <c r="F1156" i="4"/>
  <c r="F1157" i="4"/>
  <c r="F1158" i="4"/>
  <c r="F1159" i="4"/>
  <c r="F1160" i="4"/>
  <c r="F1161" i="4"/>
  <c r="F1162" i="4"/>
  <c r="F1163" i="4"/>
  <c r="F1164" i="4"/>
  <c r="F1165" i="4"/>
  <c r="F1166" i="4"/>
  <c r="F1167" i="4"/>
  <c r="F1168" i="4"/>
  <c r="F1169" i="4"/>
  <c r="F1170" i="4"/>
  <c r="F1171" i="4"/>
  <c r="F1172" i="4"/>
  <c r="F1173" i="4"/>
  <c r="F1174" i="4"/>
  <c r="F1175" i="4"/>
  <c r="F1176" i="4"/>
  <c r="F1177" i="4"/>
  <c r="F1178" i="4"/>
  <c r="F1179" i="4"/>
  <c r="F1180" i="4"/>
  <c r="F1181" i="4"/>
  <c r="F1182" i="4"/>
  <c r="F1183" i="4"/>
  <c r="F1184" i="4"/>
  <c r="F1185" i="4"/>
  <c r="F1186" i="4"/>
  <c r="F1187" i="4"/>
  <c r="F1188" i="4"/>
  <c r="F1189" i="4"/>
  <c r="F1190" i="4"/>
  <c r="F1191" i="4"/>
  <c r="F1192" i="4"/>
  <c r="F1193" i="4"/>
  <c r="F1194" i="4"/>
  <c r="F1195" i="4"/>
  <c r="F1196" i="4"/>
  <c r="F1197" i="4"/>
  <c r="F1198" i="4"/>
  <c r="F1199" i="4"/>
  <c r="F1200" i="4"/>
  <c r="F1201" i="4"/>
  <c r="F1202" i="4"/>
  <c r="F1203" i="4"/>
  <c r="F1204" i="4"/>
  <c r="F1205" i="4"/>
  <c r="F1206" i="4"/>
  <c r="F1207" i="4"/>
  <c r="F1208" i="4"/>
  <c r="F1209" i="4"/>
  <c r="F1210" i="4"/>
  <c r="F1211" i="4"/>
  <c r="F1212" i="4"/>
  <c r="F1213" i="4"/>
  <c r="F1214" i="4"/>
  <c r="F1215" i="4"/>
  <c r="F1216" i="4"/>
  <c r="F1217" i="4"/>
  <c r="F1218" i="4"/>
  <c r="F1219" i="4"/>
  <c r="F1220" i="4"/>
  <c r="F1221" i="4"/>
  <c r="F1222" i="4"/>
  <c r="F1223" i="4"/>
  <c r="F1224" i="4"/>
  <c r="F1225" i="4"/>
  <c r="F1226" i="4"/>
  <c r="F1227" i="4"/>
  <c r="F1228" i="4"/>
  <c r="F1229" i="4"/>
  <c r="F1230" i="4"/>
  <c r="F1231" i="4"/>
  <c r="F1232" i="4"/>
  <c r="F1233" i="4"/>
  <c r="F1234" i="4"/>
  <c r="F1235" i="4"/>
  <c r="F1236" i="4"/>
  <c r="F1237" i="4"/>
  <c r="F1238" i="4"/>
  <c r="F1239" i="4"/>
  <c r="F1240" i="4"/>
  <c r="F1241" i="4"/>
  <c r="F1242" i="4"/>
  <c r="F1243" i="4"/>
  <c r="F1244" i="4"/>
  <c r="F1245" i="4"/>
  <c r="F1246" i="4"/>
  <c r="F1247" i="4"/>
  <c r="F1248" i="4"/>
  <c r="F1249" i="4"/>
  <c r="F1250" i="4"/>
  <c r="F1251" i="4"/>
  <c r="F1252" i="4"/>
  <c r="F1253" i="4"/>
  <c r="F1254" i="4"/>
  <c r="F1255" i="4"/>
  <c r="F1256" i="4"/>
  <c r="F1257" i="4"/>
  <c r="F1258" i="4"/>
  <c r="F1259" i="4"/>
  <c r="F1260" i="4"/>
  <c r="F1261" i="4"/>
  <c r="F1262" i="4"/>
  <c r="F1263" i="4"/>
  <c r="F1264" i="4"/>
  <c r="F1265" i="4"/>
  <c r="F1266" i="4"/>
  <c r="F1267" i="4"/>
  <c r="F1268" i="4"/>
  <c r="F1269" i="4"/>
  <c r="F1270" i="4"/>
  <c r="F1271" i="4"/>
  <c r="F1272" i="4"/>
  <c r="F1273" i="4"/>
  <c r="F1274" i="4"/>
  <c r="F1275" i="4"/>
  <c r="F1276" i="4"/>
  <c r="F1277" i="4"/>
  <c r="F1278" i="4"/>
  <c r="F1279" i="4"/>
  <c r="F1280" i="4"/>
  <c r="F1281" i="4"/>
  <c r="F1282" i="4"/>
  <c r="F1283" i="4"/>
  <c r="F1284" i="4"/>
  <c r="F1285" i="4"/>
  <c r="F1286" i="4"/>
  <c r="F1287" i="4"/>
  <c r="F1288" i="4"/>
  <c r="F1289" i="4"/>
  <c r="F1290" i="4"/>
  <c r="F1291" i="4"/>
  <c r="F1292" i="4"/>
  <c r="F1293" i="4"/>
  <c r="F1294" i="4"/>
  <c r="F1295" i="4"/>
  <c r="F1296" i="4"/>
  <c r="F1297" i="4"/>
  <c r="F1298" i="4"/>
  <c r="F1299" i="4"/>
  <c r="F1300" i="4"/>
  <c r="F1301" i="4"/>
  <c r="F1302" i="4"/>
  <c r="F1303" i="4"/>
  <c r="F1304" i="4"/>
  <c r="F1305" i="4"/>
  <c r="F1306" i="4"/>
  <c r="F1307" i="4"/>
  <c r="F1308" i="4"/>
  <c r="F1309" i="4"/>
  <c r="F1310" i="4"/>
  <c r="F1311" i="4"/>
  <c r="F1312" i="4"/>
  <c r="F1313" i="4"/>
  <c r="F1314" i="4"/>
  <c r="F1315" i="4"/>
  <c r="F1316" i="4"/>
  <c r="F1317" i="4"/>
  <c r="F1318" i="4"/>
  <c r="F1319" i="4"/>
  <c r="F1320" i="4"/>
  <c r="F1321" i="4"/>
  <c r="F1322" i="4"/>
  <c r="F1323" i="4"/>
  <c r="F1324" i="4"/>
  <c r="F1325" i="4"/>
  <c r="F1326" i="4"/>
  <c r="F1327" i="4"/>
  <c r="F1328" i="4"/>
  <c r="F1329" i="4"/>
  <c r="F1330" i="4"/>
  <c r="F1331" i="4"/>
  <c r="F1332" i="4"/>
  <c r="F1333" i="4"/>
  <c r="F1334" i="4"/>
  <c r="F1335" i="4"/>
  <c r="F1336" i="4"/>
  <c r="F1337" i="4"/>
  <c r="F1338" i="4"/>
  <c r="F1339" i="4"/>
  <c r="F1340" i="4"/>
  <c r="F1341" i="4"/>
  <c r="F1342" i="4"/>
  <c r="F1343" i="4"/>
  <c r="F1344" i="4"/>
  <c r="F1345" i="4"/>
  <c r="F1346" i="4"/>
  <c r="F1347" i="4"/>
  <c r="F1348" i="4"/>
  <c r="F1349" i="4"/>
  <c r="F1350" i="4"/>
  <c r="F1351" i="4"/>
  <c r="F1352" i="4"/>
  <c r="F1353" i="4"/>
  <c r="F1354" i="4"/>
  <c r="F1355" i="4"/>
  <c r="F1356" i="4"/>
  <c r="F1357" i="4"/>
  <c r="F1358" i="4"/>
  <c r="F1359" i="4"/>
  <c r="F1360" i="4"/>
  <c r="F1361" i="4"/>
  <c r="F1362" i="4"/>
  <c r="F1363" i="4"/>
  <c r="F1364" i="4"/>
  <c r="F1365" i="4"/>
  <c r="F1366" i="4"/>
  <c r="F1367" i="4"/>
  <c r="F1368" i="4"/>
  <c r="F1369" i="4"/>
  <c r="F1370" i="4"/>
  <c r="F1371" i="4"/>
  <c r="F1372" i="4"/>
  <c r="F1373" i="4"/>
  <c r="F1374" i="4"/>
  <c r="F1375" i="4"/>
  <c r="F1376" i="4"/>
  <c r="F1377" i="4"/>
  <c r="F1378" i="4"/>
  <c r="F1379" i="4"/>
  <c r="F1380" i="4"/>
  <c r="F1381" i="4"/>
  <c r="F1382" i="4"/>
  <c r="F1383" i="4"/>
  <c r="F1384" i="4"/>
  <c r="F1385" i="4"/>
  <c r="F1386" i="4"/>
  <c r="F1387" i="4"/>
  <c r="F1388" i="4"/>
  <c r="F1389" i="4"/>
  <c r="F1390" i="4"/>
  <c r="F1391" i="4"/>
  <c r="F1392" i="4"/>
  <c r="F1393" i="4"/>
  <c r="F1394" i="4"/>
  <c r="F1395" i="4"/>
  <c r="F1396" i="4"/>
  <c r="F1397" i="4"/>
  <c r="F1398" i="4"/>
  <c r="F1399" i="4"/>
  <c r="F1400" i="4"/>
  <c r="F1401" i="4"/>
  <c r="F1402" i="4"/>
  <c r="F1403" i="4"/>
  <c r="F1404" i="4"/>
  <c r="F1405" i="4"/>
  <c r="F1406" i="4"/>
  <c r="F1407" i="4"/>
  <c r="F1408" i="4"/>
  <c r="F1409" i="4"/>
  <c r="F1410" i="4"/>
  <c r="F1411" i="4"/>
  <c r="F1412" i="4"/>
  <c r="F1413" i="4"/>
  <c r="F1414" i="4"/>
  <c r="F1415" i="4"/>
  <c r="F1416" i="4"/>
  <c r="F1417" i="4"/>
  <c r="F1418" i="4"/>
  <c r="F1419" i="4"/>
  <c r="F1420" i="4"/>
  <c r="F1421" i="4"/>
  <c r="F1422" i="4"/>
  <c r="F1423" i="4"/>
  <c r="F1424" i="4"/>
  <c r="F1425" i="4"/>
  <c r="F1426" i="4"/>
  <c r="F1427" i="4"/>
  <c r="F1428" i="4"/>
  <c r="F1429" i="4"/>
  <c r="F1430" i="4"/>
  <c r="F1431" i="4"/>
  <c r="F1432" i="4"/>
  <c r="F1433" i="4"/>
  <c r="F1434" i="4"/>
  <c r="F1435" i="4"/>
  <c r="F1436" i="4"/>
  <c r="F1437" i="4"/>
  <c r="F1438" i="4"/>
  <c r="F1439" i="4"/>
  <c r="F1440" i="4"/>
  <c r="F1441" i="4"/>
  <c r="F1442" i="4"/>
  <c r="F1443" i="4"/>
  <c r="F1444" i="4"/>
  <c r="F1445" i="4"/>
  <c r="F1446" i="4"/>
  <c r="F1447" i="4"/>
  <c r="F1448" i="4"/>
  <c r="F1449" i="4"/>
  <c r="F1450" i="4"/>
  <c r="F1451" i="4"/>
  <c r="F1452" i="4"/>
  <c r="F1453" i="4"/>
  <c r="F1454" i="4"/>
  <c r="F1455" i="4"/>
  <c r="F1456" i="4"/>
  <c r="F1457" i="4"/>
  <c r="F1458" i="4"/>
  <c r="F1459" i="4"/>
  <c r="F1460" i="4"/>
  <c r="F1461" i="4"/>
  <c r="F1462" i="4"/>
  <c r="F1463" i="4"/>
  <c r="F1464" i="4"/>
  <c r="F1465" i="4"/>
  <c r="F1466" i="4"/>
  <c r="F1467" i="4"/>
  <c r="F1468" i="4"/>
  <c r="F1469" i="4"/>
  <c r="F1470" i="4"/>
  <c r="F1471" i="4"/>
  <c r="F1472" i="4"/>
  <c r="F1473" i="4"/>
  <c r="F1474" i="4"/>
  <c r="F1475" i="4"/>
  <c r="F1476" i="4"/>
  <c r="F1477" i="4"/>
  <c r="F1478" i="4"/>
  <c r="F1479" i="4"/>
  <c r="F1480" i="4"/>
  <c r="F1481" i="4"/>
  <c r="F1482" i="4"/>
  <c r="F1483" i="4"/>
  <c r="F1484" i="4"/>
  <c r="F1485" i="4"/>
  <c r="F1486" i="4"/>
  <c r="F1487" i="4"/>
  <c r="F1488" i="4"/>
  <c r="F1489" i="4"/>
  <c r="F1490" i="4"/>
  <c r="F1491" i="4"/>
  <c r="F1492" i="4"/>
  <c r="F1493" i="4"/>
  <c r="F1494" i="4"/>
  <c r="F1495" i="4"/>
  <c r="F1496" i="4"/>
  <c r="F1497" i="4"/>
  <c r="F1498" i="4"/>
  <c r="F1499" i="4"/>
  <c r="F1500" i="4"/>
  <c r="F1501" i="4"/>
  <c r="F1502" i="4"/>
  <c r="F1503" i="4"/>
  <c r="F1504" i="4"/>
  <c r="F1505" i="4"/>
  <c r="F1506" i="4"/>
  <c r="F1507" i="4"/>
  <c r="F1508" i="4"/>
  <c r="F1509" i="4"/>
  <c r="F1510" i="4"/>
  <c r="F1511" i="4"/>
  <c r="F1512" i="4"/>
  <c r="F1513" i="4"/>
  <c r="F1514" i="4"/>
  <c r="F1515" i="4"/>
  <c r="F1516" i="4"/>
  <c r="F1517" i="4"/>
  <c r="F1518" i="4"/>
  <c r="F1519" i="4"/>
  <c r="F1520" i="4"/>
  <c r="F1521" i="4"/>
  <c r="F1522" i="4"/>
  <c r="F1523" i="4"/>
  <c r="F1524" i="4"/>
  <c r="F1525" i="4"/>
  <c r="F1526" i="4"/>
  <c r="F1527" i="4"/>
  <c r="F1528" i="4"/>
  <c r="F1529" i="4"/>
  <c r="F1530" i="4"/>
  <c r="F1531" i="4"/>
  <c r="F1532" i="4"/>
  <c r="F1533" i="4"/>
  <c r="F1534" i="4"/>
  <c r="F1535" i="4"/>
  <c r="F1536" i="4"/>
  <c r="F1537" i="4"/>
  <c r="F1538" i="4"/>
  <c r="F1539" i="4"/>
  <c r="F1540" i="4"/>
  <c r="F1541" i="4"/>
  <c r="F1542" i="4"/>
  <c r="F1543" i="4"/>
  <c r="F1544" i="4"/>
  <c r="F1545" i="4"/>
  <c r="F1546" i="4"/>
  <c r="F1547" i="4"/>
  <c r="F1548" i="4"/>
  <c r="F1549" i="4"/>
  <c r="F1550" i="4"/>
  <c r="F1551" i="4"/>
  <c r="F1552" i="4"/>
  <c r="F1553" i="4"/>
  <c r="F1554" i="4"/>
  <c r="F1555" i="4"/>
  <c r="F1556" i="4"/>
  <c r="F1557" i="4"/>
  <c r="F1558" i="4"/>
  <c r="F1559" i="4"/>
  <c r="F1560" i="4"/>
  <c r="F1561" i="4"/>
  <c r="F1562" i="4"/>
  <c r="F1563" i="4"/>
  <c r="F1564" i="4"/>
  <c r="F1565" i="4"/>
  <c r="F1566" i="4"/>
  <c r="F1567" i="4"/>
  <c r="F1568" i="4"/>
  <c r="F1569" i="4"/>
  <c r="F1570" i="4"/>
  <c r="F1571" i="4"/>
  <c r="F1572" i="4"/>
  <c r="F1573" i="4"/>
  <c r="F1574" i="4"/>
  <c r="F1575" i="4"/>
  <c r="F1576" i="4"/>
  <c r="F1577" i="4"/>
  <c r="F1578" i="4"/>
  <c r="F1579" i="4"/>
  <c r="F1580" i="4"/>
  <c r="F1581" i="4"/>
  <c r="F1582" i="4"/>
  <c r="F1583" i="4"/>
  <c r="F1584" i="4"/>
  <c r="F1585" i="4"/>
  <c r="F1586" i="4"/>
  <c r="F1587" i="4"/>
  <c r="F1588" i="4"/>
  <c r="F1589" i="4"/>
  <c r="F1590" i="4"/>
  <c r="F1591" i="4"/>
  <c r="F1592" i="4"/>
  <c r="F1593" i="4"/>
  <c r="F1594" i="4"/>
  <c r="F1595" i="4"/>
  <c r="F1596" i="4"/>
  <c r="F1597" i="4"/>
  <c r="F1598" i="4"/>
  <c r="F1599" i="4"/>
  <c r="F1600" i="4"/>
  <c r="F1601" i="4"/>
  <c r="F1602" i="4"/>
  <c r="F1603" i="4"/>
  <c r="F1604" i="4"/>
  <c r="F1605" i="4"/>
  <c r="F1606" i="4"/>
  <c r="F1607" i="4"/>
  <c r="F1608" i="4"/>
  <c r="F1609" i="4"/>
  <c r="F1610" i="4"/>
  <c r="F1611" i="4"/>
  <c r="F1612" i="4"/>
  <c r="F1613" i="4"/>
  <c r="F1614" i="4"/>
  <c r="F1615" i="4"/>
  <c r="F1616" i="4"/>
  <c r="F1617" i="4"/>
  <c r="F1618" i="4"/>
  <c r="F1619" i="4"/>
  <c r="F1620" i="4"/>
  <c r="F1621" i="4"/>
  <c r="F1622" i="4"/>
  <c r="F1623" i="4"/>
  <c r="F1624" i="4"/>
  <c r="F1625" i="4"/>
  <c r="F1626" i="4"/>
  <c r="F1627" i="4"/>
  <c r="F1628" i="4"/>
  <c r="F1629" i="4"/>
  <c r="F1630" i="4"/>
  <c r="F1631" i="4"/>
  <c r="F1632" i="4"/>
  <c r="F1633" i="4"/>
  <c r="F1634" i="4"/>
  <c r="F1635" i="4"/>
  <c r="F1636" i="4"/>
  <c r="F1637" i="4"/>
  <c r="F1638" i="4"/>
  <c r="F1639" i="4"/>
  <c r="F1640" i="4"/>
  <c r="F1641" i="4"/>
  <c r="F1642" i="4"/>
  <c r="F1643" i="4"/>
  <c r="F1644" i="4"/>
  <c r="F1645" i="4"/>
  <c r="F1646" i="4"/>
  <c r="F1647" i="4"/>
  <c r="F1648" i="4"/>
  <c r="F1649" i="4"/>
  <c r="F1650" i="4"/>
  <c r="F1651" i="4"/>
  <c r="F1652" i="4"/>
  <c r="F1653" i="4"/>
  <c r="F1654" i="4"/>
  <c r="F1655" i="4"/>
  <c r="F1656" i="4"/>
  <c r="F1657" i="4"/>
  <c r="F1658" i="4"/>
  <c r="F1659" i="4"/>
  <c r="F1660" i="4"/>
  <c r="F1661" i="4"/>
  <c r="F1662" i="4"/>
  <c r="F1663" i="4"/>
  <c r="F1664" i="4"/>
  <c r="F1665" i="4"/>
  <c r="F1666" i="4"/>
  <c r="F1667" i="4"/>
  <c r="F1668" i="4"/>
  <c r="F1669" i="4"/>
  <c r="F1670" i="4"/>
  <c r="F1671" i="4"/>
  <c r="F1672" i="4"/>
  <c r="F1673" i="4"/>
  <c r="F1674" i="4"/>
  <c r="F1675" i="4"/>
  <c r="F1676" i="4"/>
  <c r="F1677" i="4"/>
  <c r="F1678" i="4"/>
  <c r="F1679" i="4"/>
  <c r="F1680" i="4"/>
  <c r="F1681" i="4"/>
  <c r="F1682" i="4"/>
  <c r="F1683" i="4"/>
  <c r="F1684" i="4"/>
  <c r="F1685" i="4"/>
  <c r="F1686" i="4"/>
  <c r="F1687" i="4"/>
  <c r="F1688" i="4"/>
  <c r="F1689" i="4"/>
  <c r="F1690" i="4"/>
  <c r="F1691" i="4"/>
  <c r="F1692" i="4"/>
  <c r="F1693" i="4"/>
  <c r="F1694" i="4"/>
  <c r="F1695" i="4"/>
  <c r="F1696" i="4"/>
  <c r="F1697" i="4"/>
  <c r="F1698" i="4"/>
  <c r="F1699" i="4"/>
  <c r="F1700" i="4"/>
  <c r="F1701" i="4"/>
  <c r="F1702" i="4"/>
  <c r="F1703" i="4"/>
  <c r="F1704" i="4"/>
  <c r="F1705" i="4"/>
  <c r="F1706" i="4"/>
  <c r="F1707" i="4"/>
  <c r="F1708" i="4"/>
  <c r="F1709" i="4"/>
  <c r="F1710" i="4"/>
  <c r="F1711" i="4"/>
  <c r="F1712" i="4"/>
  <c r="F1713" i="4"/>
  <c r="F1714" i="4"/>
  <c r="F1715" i="4"/>
  <c r="F1716" i="4"/>
  <c r="F1717" i="4"/>
  <c r="F1718" i="4"/>
  <c r="F1719" i="4"/>
  <c r="F1720" i="4"/>
  <c r="F1721" i="4"/>
  <c r="F1722" i="4"/>
  <c r="F1723" i="4"/>
  <c r="F1724" i="4"/>
  <c r="F1725" i="4"/>
  <c r="F1726" i="4"/>
  <c r="F1727" i="4"/>
  <c r="F1728" i="4"/>
  <c r="F1729" i="4"/>
  <c r="F1730" i="4"/>
  <c r="F1731" i="4"/>
  <c r="F1732" i="4"/>
  <c r="F1733" i="4"/>
  <c r="F1734" i="4"/>
  <c r="F1735" i="4"/>
  <c r="F1736" i="4"/>
  <c r="F1737" i="4"/>
  <c r="F1738" i="4"/>
  <c r="F1739" i="4"/>
  <c r="F1740" i="4"/>
  <c r="F1741" i="4"/>
  <c r="F1742" i="4"/>
  <c r="F1743" i="4"/>
  <c r="F1744" i="4"/>
  <c r="F1745" i="4"/>
  <c r="F1746" i="4"/>
  <c r="F1747" i="4"/>
  <c r="F1748" i="4"/>
  <c r="F1749" i="4"/>
  <c r="F1750" i="4"/>
  <c r="F1751" i="4"/>
  <c r="F1752" i="4"/>
  <c r="F1753" i="4"/>
  <c r="F1754" i="4"/>
  <c r="F1755" i="4"/>
  <c r="F1756" i="4"/>
  <c r="F1757" i="4"/>
  <c r="F1758" i="4"/>
  <c r="F1759" i="4"/>
  <c r="F1760" i="4"/>
  <c r="F1761" i="4"/>
  <c r="F1762" i="4"/>
  <c r="F1763" i="4"/>
  <c r="F1764" i="4"/>
  <c r="F1765" i="4"/>
  <c r="F1766" i="4"/>
  <c r="F1767" i="4"/>
  <c r="F1768" i="4"/>
  <c r="F1769" i="4"/>
  <c r="F1770" i="4"/>
  <c r="F1771" i="4"/>
  <c r="F1772" i="4"/>
  <c r="F1773" i="4"/>
  <c r="F1774" i="4"/>
  <c r="F1775" i="4"/>
  <c r="F1776" i="4"/>
  <c r="F1777" i="4"/>
  <c r="F1778" i="4"/>
  <c r="F1779" i="4"/>
  <c r="F1780" i="4"/>
  <c r="F1781" i="4"/>
  <c r="F1782" i="4"/>
  <c r="F1783" i="4"/>
  <c r="F1784" i="4"/>
  <c r="F1785" i="4"/>
  <c r="F1786" i="4"/>
  <c r="F1787" i="4"/>
  <c r="F1788" i="4"/>
  <c r="F1789" i="4"/>
  <c r="F1790" i="4"/>
  <c r="F1791" i="4"/>
  <c r="F1792" i="4"/>
  <c r="F1793" i="4"/>
  <c r="F1794" i="4"/>
  <c r="F1795" i="4"/>
  <c r="F1796" i="4"/>
  <c r="F1797" i="4"/>
  <c r="F1798" i="4"/>
  <c r="F1799" i="4"/>
  <c r="F1800" i="4"/>
  <c r="F1801" i="4"/>
  <c r="F1802" i="4"/>
  <c r="F1803" i="4"/>
  <c r="F1804" i="4"/>
  <c r="F1805" i="4"/>
  <c r="F1806" i="4"/>
  <c r="F1807" i="4"/>
  <c r="F1808" i="4"/>
  <c r="F1809" i="4"/>
  <c r="F1810" i="4"/>
  <c r="F1811" i="4"/>
  <c r="F1812" i="4"/>
  <c r="F1813" i="4"/>
  <c r="F1814" i="4"/>
  <c r="F1815" i="4"/>
  <c r="F1816" i="4"/>
  <c r="F1817" i="4"/>
  <c r="F1818" i="4"/>
  <c r="F1819" i="4"/>
  <c r="F1820" i="4"/>
  <c r="F1821" i="4"/>
  <c r="F1822" i="4"/>
  <c r="F1823" i="4"/>
  <c r="F1824" i="4"/>
  <c r="F1825" i="4"/>
  <c r="F1826" i="4"/>
  <c r="F1827" i="4"/>
  <c r="F1828" i="4"/>
  <c r="F1829" i="4"/>
  <c r="F1830" i="4"/>
  <c r="F1831" i="4"/>
  <c r="F1832" i="4"/>
  <c r="F1833" i="4"/>
  <c r="F1834" i="4"/>
  <c r="F1835" i="4"/>
  <c r="F1836" i="4"/>
  <c r="F1837" i="4"/>
  <c r="F1838" i="4"/>
  <c r="F1839" i="4"/>
  <c r="F1840" i="4"/>
  <c r="F1841" i="4"/>
  <c r="F1842" i="4"/>
  <c r="F1843" i="4"/>
  <c r="F1844" i="4"/>
  <c r="F1845" i="4"/>
  <c r="F1846" i="4"/>
  <c r="F1847" i="4"/>
  <c r="F1848" i="4"/>
  <c r="F1849" i="4"/>
  <c r="F1850" i="4"/>
  <c r="F1851" i="4"/>
  <c r="F1852" i="4"/>
  <c r="F1853" i="4"/>
  <c r="F1854" i="4"/>
  <c r="F1855" i="4"/>
  <c r="F1856" i="4"/>
  <c r="F1857" i="4"/>
  <c r="F1858" i="4"/>
  <c r="F1859" i="4"/>
  <c r="F1860" i="4"/>
  <c r="F1861" i="4"/>
  <c r="F1862" i="4"/>
  <c r="F1863" i="4"/>
  <c r="F1864" i="4"/>
  <c r="F1865" i="4"/>
  <c r="F1866" i="4"/>
  <c r="F1867" i="4"/>
  <c r="F1868" i="4"/>
  <c r="F1869" i="4"/>
  <c r="F1870" i="4"/>
  <c r="F1871" i="4"/>
  <c r="F1872" i="4"/>
  <c r="F1873" i="4"/>
  <c r="F1874" i="4"/>
  <c r="F1875" i="4"/>
  <c r="F1876" i="4"/>
  <c r="F1877" i="4"/>
  <c r="F1878" i="4"/>
  <c r="F1879" i="4"/>
  <c r="F1880" i="4"/>
  <c r="F1881" i="4"/>
  <c r="F1882" i="4"/>
  <c r="F1883" i="4"/>
  <c r="F1884" i="4"/>
  <c r="F1885" i="4"/>
  <c r="F1886" i="4"/>
  <c r="F1887" i="4"/>
  <c r="F1888" i="4"/>
  <c r="F1889" i="4"/>
  <c r="F1890" i="4"/>
  <c r="F1891" i="4"/>
  <c r="F1892" i="4"/>
  <c r="F1893" i="4"/>
  <c r="F1894" i="4"/>
  <c r="F1895" i="4"/>
  <c r="F1896" i="4"/>
  <c r="F1897" i="4"/>
  <c r="F1898" i="4"/>
  <c r="F1899" i="4"/>
  <c r="F1900" i="4"/>
  <c r="F1901" i="4"/>
  <c r="F1902" i="4"/>
  <c r="F1903" i="4"/>
  <c r="F1904" i="4"/>
  <c r="F1905" i="4"/>
  <c r="F1906" i="4"/>
  <c r="F1907" i="4"/>
  <c r="F1908" i="4"/>
  <c r="F1909" i="4"/>
  <c r="F1910" i="4"/>
  <c r="F1911" i="4"/>
  <c r="F1912" i="4"/>
  <c r="F1913" i="4"/>
  <c r="F1914" i="4"/>
  <c r="F1915" i="4"/>
  <c r="F1916" i="4"/>
  <c r="F1917" i="4"/>
  <c r="F1918" i="4"/>
  <c r="F1919" i="4"/>
  <c r="F1920" i="4"/>
  <c r="F1921" i="4"/>
  <c r="F1922" i="4"/>
  <c r="F1923" i="4"/>
  <c r="F1924" i="4"/>
  <c r="F1925" i="4"/>
  <c r="F1926" i="4"/>
  <c r="F1927" i="4"/>
  <c r="F1928" i="4"/>
  <c r="F1929" i="4"/>
  <c r="F1930" i="4"/>
  <c r="F1931" i="4"/>
  <c r="F1932" i="4"/>
  <c r="F1933" i="4"/>
  <c r="F1934" i="4"/>
  <c r="F1935" i="4"/>
  <c r="F1936" i="4"/>
  <c r="F1937" i="4"/>
  <c r="F1938" i="4"/>
  <c r="F1939" i="4"/>
  <c r="F1940" i="4"/>
  <c r="F1941" i="4"/>
  <c r="F1942" i="4"/>
  <c r="F1943" i="4"/>
  <c r="F1944" i="4"/>
  <c r="F1945" i="4"/>
  <c r="F1946" i="4"/>
  <c r="F1947" i="4"/>
  <c r="F1948" i="4"/>
  <c r="F1949" i="4"/>
  <c r="F1950" i="4"/>
  <c r="F1951" i="4"/>
  <c r="F1952" i="4"/>
  <c r="F1953" i="4"/>
  <c r="F1954" i="4"/>
  <c r="F1955" i="4"/>
  <c r="F1956" i="4"/>
  <c r="F1957" i="4"/>
  <c r="F1958" i="4"/>
  <c r="F1959" i="4"/>
  <c r="F1960" i="4"/>
  <c r="F1961" i="4"/>
  <c r="F1962" i="4"/>
  <c r="F1963" i="4"/>
  <c r="F1964" i="4"/>
  <c r="F1965" i="4"/>
  <c r="F1966" i="4"/>
  <c r="F1967" i="4"/>
  <c r="F1968" i="4"/>
  <c r="F1969" i="4"/>
  <c r="F1970" i="4"/>
  <c r="F1971" i="4"/>
  <c r="F1972" i="4"/>
  <c r="F1973" i="4"/>
  <c r="F1974" i="4"/>
  <c r="F1975" i="4"/>
  <c r="F1976" i="4"/>
  <c r="F1977" i="4"/>
  <c r="F1978" i="4"/>
  <c r="F1979" i="4"/>
  <c r="F1980" i="4"/>
  <c r="F1981" i="4"/>
  <c r="F1982" i="4"/>
  <c r="F1983" i="4"/>
  <c r="F1984" i="4"/>
  <c r="F1985" i="4"/>
  <c r="F1986" i="4"/>
  <c r="F1987" i="4"/>
  <c r="F1988" i="4"/>
  <c r="F1989" i="4"/>
  <c r="F1990" i="4"/>
  <c r="F1991" i="4"/>
  <c r="F1992" i="4"/>
  <c r="F1993" i="4"/>
  <c r="F1994" i="4"/>
  <c r="F1995" i="4"/>
  <c r="F1996" i="4"/>
  <c r="F1997" i="4"/>
  <c r="F1998" i="4"/>
  <c r="F1999" i="4"/>
  <c r="F2000" i="4"/>
  <c r="F2001" i="4"/>
  <c r="F2002" i="4"/>
  <c r="F2003" i="4"/>
  <c r="F2004" i="4"/>
  <c r="F2005" i="4"/>
  <c r="F2006" i="4"/>
  <c r="F2007" i="4"/>
  <c r="F2008" i="4"/>
  <c r="F2009" i="4"/>
  <c r="F2010" i="4"/>
  <c r="F2011" i="4"/>
  <c r="F2012" i="4"/>
  <c r="F2013" i="4"/>
  <c r="F2014" i="4"/>
  <c r="F2015" i="4"/>
  <c r="F2016" i="4"/>
  <c r="F2017" i="4"/>
  <c r="F2018" i="4"/>
  <c r="F2019" i="4"/>
  <c r="F2020" i="4"/>
  <c r="F2021" i="4"/>
  <c r="F2022" i="4"/>
  <c r="F2023" i="4"/>
  <c r="F2024" i="4"/>
  <c r="F2025" i="4"/>
  <c r="F2026" i="4"/>
  <c r="F2027" i="4"/>
  <c r="F2028" i="4"/>
  <c r="F2029" i="4"/>
  <c r="F2030" i="4"/>
  <c r="F2031" i="4"/>
  <c r="F2032" i="4"/>
  <c r="F2033" i="4"/>
  <c r="F2034" i="4"/>
  <c r="F2035" i="4"/>
  <c r="F2036" i="4"/>
  <c r="F2037" i="4"/>
  <c r="F2038" i="4"/>
  <c r="F2039" i="4"/>
  <c r="F2040" i="4"/>
  <c r="F2041" i="4"/>
  <c r="F2042" i="4"/>
  <c r="F2043" i="4"/>
  <c r="F2044" i="4"/>
  <c r="F2045" i="4"/>
  <c r="F2046" i="4"/>
  <c r="F2047" i="4"/>
  <c r="F2048" i="4"/>
  <c r="F2049" i="4"/>
  <c r="F2050" i="4"/>
  <c r="F2051" i="4"/>
  <c r="F2052" i="4"/>
  <c r="F2053" i="4"/>
  <c r="F2054" i="4"/>
  <c r="F2055" i="4"/>
  <c r="F2056" i="4"/>
  <c r="F2057" i="4"/>
  <c r="F2058" i="4"/>
  <c r="F2059" i="4"/>
  <c r="F2060" i="4"/>
  <c r="F2061" i="4"/>
  <c r="F2062" i="4"/>
  <c r="F2063" i="4"/>
  <c r="F2064" i="4"/>
  <c r="F2065" i="4"/>
  <c r="F2066" i="4"/>
  <c r="F2067" i="4"/>
  <c r="F2068" i="4"/>
  <c r="F2069" i="4"/>
  <c r="F2070" i="4"/>
  <c r="F2071" i="4"/>
  <c r="F2072" i="4"/>
  <c r="F2073" i="4"/>
  <c r="F2074" i="4"/>
  <c r="F2075" i="4"/>
  <c r="F2076" i="4"/>
  <c r="F2077" i="4"/>
  <c r="F2078" i="4"/>
  <c r="F2079" i="4"/>
  <c r="F2080" i="4"/>
  <c r="F2081" i="4"/>
  <c r="F2082" i="4"/>
  <c r="F2083" i="4"/>
  <c r="F2084" i="4"/>
  <c r="F2085" i="4"/>
  <c r="F2086" i="4"/>
  <c r="F2087" i="4"/>
  <c r="F2088" i="4"/>
  <c r="F2089" i="4"/>
  <c r="F2090" i="4"/>
  <c r="F2091" i="4"/>
  <c r="F2092" i="4"/>
  <c r="F2093" i="4"/>
  <c r="F2094" i="4"/>
  <c r="F2095" i="4"/>
  <c r="F2096" i="4"/>
  <c r="F2097" i="4"/>
  <c r="F2098" i="4"/>
  <c r="F2099" i="4"/>
  <c r="F2100" i="4"/>
  <c r="F2101" i="4"/>
  <c r="F2102" i="4"/>
  <c r="F2103" i="4"/>
  <c r="F2104" i="4"/>
  <c r="F2105" i="4"/>
  <c r="F2106" i="4"/>
  <c r="F2107" i="4"/>
  <c r="F2108" i="4"/>
  <c r="F2109" i="4"/>
  <c r="F2110" i="4"/>
  <c r="F2111" i="4"/>
  <c r="F2112" i="4"/>
  <c r="F2113" i="4"/>
  <c r="F2114" i="4"/>
  <c r="F2115" i="4"/>
  <c r="F2116" i="4"/>
  <c r="F2117" i="4"/>
  <c r="F2118" i="4"/>
  <c r="F2119" i="4"/>
  <c r="F2120" i="4"/>
  <c r="F2121" i="4"/>
  <c r="F2122" i="4"/>
  <c r="F2123" i="4"/>
  <c r="F2124" i="4"/>
  <c r="F2125" i="4"/>
  <c r="F2126" i="4"/>
  <c r="F2127" i="4"/>
  <c r="F2128" i="4"/>
  <c r="F2129" i="4"/>
  <c r="F2130" i="4"/>
  <c r="F2131" i="4"/>
  <c r="F2132" i="4"/>
  <c r="F2133" i="4"/>
  <c r="F2134" i="4"/>
  <c r="F2135" i="4"/>
  <c r="F2136" i="4"/>
  <c r="F2137" i="4"/>
  <c r="F2138" i="4"/>
  <c r="F2139" i="4"/>
  <c r="F2140" i="4"/>
  <c r="F2141" i="4"/>
  <c r="F2142" i="4"/>
  <c r="F2143" i="4"/>
  <c r="F2144" i="4"/>
  <c r="F2145" i="4"/>
  <c r="F2146" i="4"/>
  <c r="F2147" i="4"/>
  <c r="F2148" i="4"/>
  <c r="F2149" i="4"/>
  <c r="F2150" i="4"/>
  <c r="F2151" i="4"/>
  <c r="F2152" i="4"/>
  <c r="F2153" i="4"/>
  <c r="F2154" i="4"/>
  <c r="F2155" i="4"/>
  <c r="F2156" i="4"/>
  <c r="F2157" i="4"/>
  <c r="F2158" i="4"/>
  <c r="F2159" i="4"/>
  <c r="F2160" i="4"/>
  <c r="F2161" i="4"/>
  <c r="F2162" i="4"/>
  <c r="F2163" i="4"/>
  <c r="F2164" i="4"/>
  <c r="F2165" i="4"/>
  <c r="F2166" i="4"/>
  <c r="F2167" i="4"/>
  <c r="F2168" i="4"/>
  <c r="F2169" i="4"/>
  <c r="F2170" i="4"/>
  <c r="F2171" i="4"/>
  <c r="F2172" i="4"/>
  <c r="F2173" i="4"/>
  <c r="F2174" i="4"/>
  <c r="F2175" i="4"/>
  <c r="F2176" i="4"/>
  <c r="F2177" i="4"/>
  <c r="F2178" i="4"/>
  <c r="F2179" i="4"/>
  <c r="F2180" i="4"/>
  <c r="F2181" i="4"/>
  <c r="F2182" i="4"/>
  <c r="F2183" i="4"/>
  <c r="F2184" i="4"/>
  <c r="F2185" i="4"/>
  <c r="F2186" i="4"/>
  <c r="F2187" i="4"/>
  <c r="F2188" i="4"/>
  <c r="F2189" i="4"/>
  <c r="F2190" i="4"/>
  <c r="F2191" i="4"/>
  <c r="F2192" i="4"/>
  <c r="F2193" i="4"/>
  <c r="F2194" i="4"/>
  <c r="F2195" i="4"/>
  <c r="F2196" i="4"/>
  <c r="F2197" i="4"/>
  <c r="F2198" i="4"/>
  <c r="F2199" i="4"/>
  <c r="F2200" i="4"/>
  <c r="F2201" i="4"/>
  <c r="F2202" i="4"/>
  <c r="F2203" i="4"/>
  <c r="F2204" i="4"/>
  <c r="F2205" i="4"/>
  <c r="F2206" i="4"/>
  <c r="F2207" i="4"/>
  <c r="F2208" i="4"/>
  <c r="F2209" i="4"/>
  <c r="F2210" i="4"/>
  <c r="F2211" i="4"/>
  <c r="F2212" i="4"/>
  <c r="F2213" i="4"/>
  <c r="F2214" i="4"/>
  <c r="F2215" i="4"/>
  <c r="F2216" i="4"/>
  <c r="F2217" i="4"/>
  <c r="F2218" i="4"/>
  <c r="F2219" i="4"/>
  <c r="F2220" i="4"/>
  <c r="F2221" i="4"/>
  <c r="F2222" i="4"/>
  <c r="F2223" i="4"/>
  <c r="F2224" i="4"/>
  <c r="F2225" i="4"/>
  <c r="F2226" i="4"/>
  <c r="F2227" i="4"/>
  <c r="F2228" i="4"/>
  <c r="F2229" i="4"/>
  <c r="F2230" i="4"/>
  <c r="F2231" i="4"/>
  <c r="F2232" i="4"/>
  <c r="F2233" i="4"/>
  <c r="F2234" i="4"/>
  <c r="F2235" i="4"/>
  <c r="F2236" i="4"/>
  <c r="F2237" i="4"/>
  <c r="F2238" i="4"/>
  <c r="F2239" i="4"/>
  <c r="F2240" i="4"/>
  <c r="F2241" i="4"/>
  <c r="F2242" i="4"/>
  <c r="F2243" i="4"/>
  <c r="F2244" i="4"/>
  <c r="F2245" i="4"/>
  <c r="F2246" i="4"/>
  <c r="F2247" i="4"/>
  <c r="F2248" i="4"/>
  <c r="F2249" i="4"/>
  <c r="F2250" i="4"/>
  <c r="F2251" i="4"/>
  <c r="F2252" i="4"/>
  <c r="F2253" i="4"/>
  <c r="F2254" i="4"/>
  <c r="F2255" i="4"/>
  <c r="F2256" i="4"/>
  <c r="F2257" i="4"/>
  <c r="F2258" i="4"/>
  <c r="F2259" i="4"/>
  <c r="F2260" i="4"/>
  <c r="F2261" i="4"/>
  <c r="F2262" i="4"/>
  <c r="F2263" i="4"/>
  <c r="F2264" i="4"/>
  <c r="F2265" i="4"/>
  <c r="F2266" i="4"/>
  <c r="F2267" i="4"/>
  <c r="F2268" i="4"/>
  <c r="F2269" i="4"/>
  <c r="F2270" i="4"/>
  <c r="F2271" i="4"/>
  <c r="F2272" i="4"/>
  <c r="F2273" i="4"/>
  <c r="F2274" i="4"/>
  <c r="F2275" i="4"/>
  <c r="F2276" i="4"/>
  <c r="F2277" i="4"/>
  <c r="F2278" i="4"/>
  <c r="F2279" i="4"/>
  <c r="F2280" i="4"/>
  <c r="F2281" i="4"/>
  <c r="F2282" i="4"/>
  <c r="F2283" i="4"/>
  <c r="F2284" i="4"/>
  <c r="F2285" i="4"/>
  <c r="F2286" i="4"/>
  <c r="F2287" i="4"/>
  <c r="F2288" i="4"/>
  <c r="F2289" i="4"/>
  <c r="F2290" i="4"/>
  <c r="F2291" i="4"/>
  <c r="F2292" i="4"/>
  <c r="F2293" i="4"/>
  <c r="F2294" i="4"/>
  <c r="F2295" i="4"/>
  <c r="F2296" i="4"/>
  <c r="F2297" i="4"/>
  <c r="F2298" i="4"/>
  <c r="F2299" i="4"/>
  <c r="F2300" i="4"/>
  <c r="F2301" i="4"/>
  <c r="F2302" i="4"/>
  <c r="F2303" i="4"/>
  <c r="F2304" i="4"/>
  <c r="F2305" i="4"/>
  <c r="F2306" i="4"/>
  <c r="F2307" i="4"/>
  <c r="F2308" i="4"/>
  <c r="F2309" i="4"/>
  <c r="F2310" i="4"/>
  <c r="F2311" i="4"/>
  <c r="F2312" i="4"/>
  <c r="F2313" i="4"/>
  <c r="F2314" i="4"/>
  <c r="F2315" i="4"/>
  <c r="F2316" i="4"/>
  <c r="F2317" i="4"/>
  <c r="F2318" i="4"/>
  <c r="F2319" i="4"/>
  <c r="F2320" i="4"/>
  <c r="F2321" i="4"/>
  <c r="F2322" i="4"/>
  <c r="F2323" i="4"/>
  <c r="F2324" i="4"/>
  <c r="F2325" i="4"/>
  <c r="F2326" i="4"/>
  <c r="F2327" i="4"/>
  <c r="F2328" i="4"/>
  <c r="F2329" i="4"/>
  <c r="F2330" i="4"/>
  <c r="F2331" i="4"/>
  <c r="F2332" i="4"/>
  <c r="F2333" i="4"/>
  <c r="F2334" i="4"/>
  <c r="F2335" i="4"/>
  <c r="F2336" i="4"/>
  <c r="F2337" i="4"/>
  <c r="F2338" i="4"/>
  <c r="F2339" i="4"/>
  <c r="F2340" i="4"/>
  <c r="F2341" i="4"/>
  <c r="F2342" i="4"/>
  <c r="F2343" i="4"/>
  <c r="F2344" i="4"/>
  <c r="F2345" i="4"/>
  <c r="F2346" i="4"/>
  <c r="F2347" i="4"/>
  <c r="F2348" i="4"/>
  <c r="F2349" i="4"/>
  <c r="F2350" i="4"/>
  <c r="F2351" i="4"/>
  <c r="F2352" i="4"/>
  <c r="F2353" i="4"/>
  <c r="F2354" i="4"/>
  <c r="F2355" i="4"/>
  <c r="F2356" i="4"/>
  <c r="F2357" i="4"/>
  <c r="F2358" i="4"/>
  <c r="F2359" i="4"/>
  <c r="F2360" i="4"/>
  <c r="F2361" i="4"/>
  <c r="F2362" i="4"/>
  <c r="F2363" i="4"/>
  <c r="F2364" i="4"/>
  <c r="F2365" i="4"/>
  <c r="F2366" i="4"/>
  <c r="F2367" i="4"/>
  <c r="F2368" i="4"/>
  <c r="F2369" i="4"/>
  <c r="F2370" i="4"/>
  <c r="F2371" i="4"/>
  <c r="F2372" i="4"/>
  <c r="F2373" i="4"/>
  <c r="F2374" i="4"/>
  <c r="F2375" i="4"/>
  <c r="F2376" i="4"/>
  <c r="F2377" i="4"/>
  <c r="F2378" i="4"/>
  <c r="F2379" i="4"/>
  <c r="F2380" i="4"/>
  <c r="F2381" i="4"/>
  <c r="F2382" i="4"/>
  <c r="F2383" i="4"/>
  <c r="F2384" i="4"/>
  <c r="F2385" i="4"/>
  <c r="F2386" i="4"/>
  <c r="F2387" i="4"/>
  <c r="F2388" i="4"/>
  <c r="F2389" i="4"/>
  <c r="F2390" i="4"/>
  <c r="F2391" i="4"/>
  <c r="F2392" i="4"/>
  <c r="F2393" i="4"/>
  <c r="F2394" i="4"/>
  <c r="F2395" i="4"/>
  <c r="F2396" i="4"/>
  <c r="F2397" i="4"/>
  <c r="F2398" i="4"/>
  <c r="F2399" i="4"/>
  <c r="F2400" i="4"/>
  <c r="F2401" i="4"/>
  <c r="F2402" i="4"/>
  <c r="F2403" i="4"/>
  <c r="F2404" i="4"/>
  <c r="F2405" i="4"/>
  <c r="F2406" i="4"/>
  <c r="F2407" i="4"/>
  <c r="F2408" i="4"/>
  <c r="F2409" i="4"/>
  <c r="F2410" i="4"/>
  <c r="F2411" i="4"/>
  <c r="F2412" i="4"/>
  <c r="F2413" i="4"/>
  <c r="F2414" i="4"/>
  <c r="F2415" i="4"/>
  <c r="F2416" i="4"/>
  <c r="F2417" i="4"/>
  <c r="F2418" i="4"/>
  <c r="F2419" i="4"/>
  <c r="F2420" i="4"/>
  <c r="F2421" i="4"/>
  <c r="F2422" i="4"/>
  <c r="F2423" i="4"/>
  <c r="F2424" i="4"/>
  <c r="F2425" i="4"/>
  <c r="F2426" i="4"/>
  <c r="F2427" i="4"/>
  <c r="F2428" i="4"/>
  <c r="F2429" i="4"/>
  <c r="F2430" i="4"/>
  <c r="F2431" i="4"/>
  <c r="F2432" i="4"/>
  <c r="F2433" i="4"/>
  <c r="F2434" i="4"/>
  <c r="F2435" i="4"/>
  <c r="F2436" i="4"/>
  <c r="F2437" i="4"/>
  <c r="F2438" i="4"/>
  <c r="F2439" i="4"/>
  <c r="F2440" i="4"/>
  <c r="F2441" i="4"/>
  <c r="F2442" i="4"/>
  <c r="F2443" i="4"/>
  <c r="F2444" i="4"/>
  <c r="F2445" i="4"/>
  <c r="F2446" i="4"/>
  <c r="F2447" i="4"/>
  <c r="F2448" i="4"/>
  <c r="F2449" i="4"/>
  <c r="F2450" i="4"/>
  <c r="F2451" i="4"/>
  <c r="F2452" i="4"/>
  <c r="F2453" i="4"/>
  <c r="F2454" i="4"/>
  <c r="F2455" i="4"/>
  <c r="F2456" i="4"/>
  <c r="F2457" i="4"/>
  <c r="F2458" i="4"/>
  <c r="F2459" i="4"/>
  <c r="F2460" i="4"/>
  <c r="F2461" i="4"/>
  <c r="F2462" i="4"/>
  <c r="F2463" i="4"/>
  <c r="F2464" i="4"/>
  <c r="F2465" i="4"/>
  <c r="F2466" i="4"/>
  <c r="F2467" i="4"/>
  <c r="F2468" i="4"/>
  <c r="F2469" i="4"/>
  <c r="F2470" i="4"/>
  <c r="F2471" i="4"/>
  <c r="F2472" i="4"/>
  <c r="F2473" i="4"/>
  <c r="F2474" i="4"/>
  <c r="F2475" i="4"/>
  <c r="F2476" i="4"/>
  <c r="F2477" i="4"/>
  <c r="F2478" i="4"/>
  <c r="F2479" i="4"/>
  <c r="F2480" i="4"/>
  <c r="F2481" i="4"/>
  <c r="F2482" i="4"/>
  <c r="F2483" i="4"/>
  <c r="F2484" i="4"/>
  <c r="F2485" i="4"/>
  <c r="F2486" i="4"/>
  <c r="F2487" i="4"/>
  <c r="F2488" i="4"/>
  <c r="F2489" i="4"/>
  <c r="F2490" i="4"/>
  <c r="F2491" i="4"/>
  <c r="F2492" i="4"/>
  <c r="F2493" i="4"/>
  <c r="F2494" i="4"/>
  <c r="F2495" i="4"/>
  <c r="F2496" i="4"/>
  <c r="F2497" i="4"/>
  <c r="F2498" i="4"/>
  <c r="F2499" i="4"/>
  <c r="F2500" i="4"/>
  <c r="R5" i="1"/>
  <c r="R4" i="1"/>
  <c r="R2" i="1"/>
  <c r="R3" i="1"/>
  <c r="H5" i="4"/>
  <c r="H1261" i="4"/>
  <c r="H1498" i="4"/>
  <c r="H1804" i="4"/>
  <c r="H1896" i="4"/>
  <c r="H1919" i="4"/>
  <c r="H2221" i="4"/>
  <c r="H2496" i="4"/>
  <c r="N3" i="1"/>
  <c r="N4" i="1"/>
  <c r="N5" i="1"/>
  <c r="N6" i="1"/>
  <c r="N7" i="1"/>
  <c r="N8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" i="1"/>
  <c r="C3" i="6"/>
  <c r="B3" i="6"/>
  <c r="C2" i="6"/>
  <c r="B2" i="6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" i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" i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" i="1"/>
  <c r="J66" i="3" l="1"/>
  <c r="J58" i="3"/>
  <c r="J50" i="3"/>
  <c r="J42" i="3"/>
  <c r="J34" i="3"/>
  <c r="J90" i="3"/>
  <c r="J26" i="3"/>
  <c r="J82" i="3"/>
  <c r="J18" i="3"/>
  <c r="J74" i="3"/>
  <c r="J10" i="3"/>
  <c r="J89" i="3"/>
  <c r="J81" i="3"/>
  <c r="J73" i="3"/>
  <c r="J65" i="3"/>
  <c r="J57" i="3"/>
  <c r="J49" i="3"/>
  <c r="J41" i="3"/>
  <c r="J33" i="3"/>
  <c r="J25" i="3"/>
  <c r="J17" i="3"/>
  <c r="J9" i="3"/>
  <c r="J88" i="3"/>
  <c r="J80" i="3"/>
  <c r="J72" i="3"/>
  <c r="J64" i="3"/>
  <c r="J56" i="3"/>
  <c r="J48" i="3"/>
  <c r="J40" i="3"/>
  <c r="J32" i="3"/>
  <c r="J24" i="3"/>
  <c r="J16" i="3"/>
  <c r="J8" i="3"/>
  <c r="J87" i="3"/>
  <c r="J79" i="3"/>
  <c r="J71" i="3"/>
  <c r="J63" i="3"/>
  <c r="J55" i="3"/>
  <c r="J47" i="3"/>
  <c r="J39" i="3"/>
  <c r="J31" i="3"/>
  <c r="J23" i="3"/>
  <c r="J15" i="3"/>
  <c r="J7" i="3"/>
  <c r="J2" i="3"/>
  <c r="J86" i="3"/>
  <c r="J78" i="3"/>
  <c r="J70" i="3"/>
  <c r="J62" i="3"/>
  <c r="J54" i="3"/>
  <c r="J46" i="3"/>
  <c r="J38" i="3"/>
  <c r="J30" i="3"/>
  <c r="J22" i="3"/>
  <c r="J14" i="3"/>
  <c r="J6" i="3"/>
  <c r="J93" i="3"/>
  <c r="J85" i="3"/>
  <c r="J77" i="3"/>
  <c r="J69" i="3"/>
  <c r="J61" i="3"/>
  <c r="J53" i="3"/>
  <c r="J45" i="3"/>
  <c r="J37" i="3"/>
  <c r="J29" i="3"/>
  <c r="J21" i="3"/>
  <c r="J13" i="3"/>
  <c r="J5" i="3"/>
  <c r="J92" i="3"/>
  <c r="J84" i="3"/>
  <c r="J76" i="3"/>
  <c r="J68" i="3"/>
  <c r="J60" i="3"/>
  <c r="J52" i="3"/>
  <c r="J44" i="3"/>
  <c r="J36" i="3"/>
  <c r="J28" i="3"/>
  <c r="J20" i="3"/>
  <c r="J12" i="3"/>
  <c r="J4" i="3"/>
  <c r="J91" i="3"/>
  <c r="J83" i="3"/>
  <c r="J75" i="3"/>
  <c r="J67" i="3"/>
  <c r="J59" i="3"/>
  <c r="J51" i="3"/>
  <c r="J43" i="3"/>
  <c r="J35" i="3"/>
  <c r="J27" i="3"/>
  <c r="J19" i="3"/>
  <c r="J11" i="3"/>
  <c r="J3" i="3"/>
  <c r="I16" i="3"/>
  <c r="I8" i="3"/>
  <c r="I88" i="3"/>
  <c r="I80" i="3"/>
  <c r="I72" i="3"/>
  <c r="I64" i="3"/>
  <c r="I56" i="3"/>
  <c r="I48" i="3"/>
  <c r="I87" i="3"/>
  <c r="I79" i="3"/>
  <c r="I71" i="3"/>
  <c r="I63" i="3"/>
  <c r="I55" i="3"/>
  <c r="I47" i="3"/>
  <c r="I39" i="3"/>
  <c r="I31" i="3"/>
  <c r="I23" i="3"/>
  <c r="I15" i="3"/>
  <c r="I7" i="3"/>
  <c r="I24" i="3"/>
  <c r="I2" i="3"/>
  <c r="I86" i="3"/>
  <c r="I78" i="3"/>
  <c r="I70" i="3"/>
  <c r="I62" i="3"/>
  <c r="I54" i="3"/>
  <c r="I46" i="3"/>
  <c r="I38" i="3"/>
  <c r="I30" i="3"/>
  <c r="I22" i="3"/>
  <c r="I14" i="3"/>
  <c r="I6" i="3"/>
  <c r="I93" i="3"/>
  <c r="I85" i="3"/>
  <c r="I77" i="3"/>
  <c r="I69" i="3"/>
  <c r="I61" i="3"/>
  <c r="I53" i="3"/>
  <c r="I45" i="3"/>
  <c r="I37" i="3"/>
  <c r="I29" i="3"/>
  <c r="I21" i="3"/>
  <c r="I13" i="3"/>
  <c r="I5" i="3"/>
  <c r="I40" i="3"/>
  <c r="I92" i="3"/>
  <c r="I84" i="3"/>
  <c r="I76" i="3"/>
  <c r="I68" i="3"/>
  <c r="I60" i="3"/>
  <c r="I52" i="3"/>
  <c r="I44" i="3"/>
  <c r="I36" i="3"/>
  <c r="I28" i="3"/>
  <c r="I20" i="3"/>
  <c r="I12" i="3"/>
  <c r="I4" i="3"/>
  <c r="I32" i="3"/>
  <c r="I91" i="3"/>
  <c r="I83" i="3"/>
  <c r="I75" i="3"/>
  <c r="I67" i="3"/>
  <c r="I59" i="3"/>
  <c r="I51" i="3"/>
  <c r="I43" i="3"/>
  <c r="I35" i="3"/>
  <c r="I27" i="3"/>
  <c r="I19" i="3"/>
  <c r="I11" i="3"/>
  <c r="I3" i="3"/>
  <c r="I90" i="3"/>
  <c r="I82" i="3"/>
  <c r="I74" i="3"/>
  <c r="I66" i="3"/>
  <c r="I58" i="3"/>
  <c r="I50" i="3"/>
  <c r="I42" i="3"/>
  <c r="I34" i="3"/>
  <c r="I26" i="3"/>
  <c r="I18" i="3"/>
  <c r="I10" i="3"/>
  <c r="I89" i="3"/>
  <c r="I81" i="3"/>
  <c r="I73" i="3"/>
  <c r="I65" i="3"/>
  <c r="I57" i="3"/>
  <c r="I49" i="3"/>
  <c r="I41" i="3"/>
  <c r="I33" i="3"/>
  <c r="I25" i="3"/>
  <c r="I17" i="3"/>
  <c r="I9" i="3"/>
  <c r="B22" i="6"/>
  <c r="C16" i="6"/>
  <c r="C18" i="6"/>
  <c r="B16" i="6"/>
  <c r="B18" i="6"/>
  <c r="L3" i="4"/>
  <c r="L5" i="4"/>
  <c r="L4" i="4"/>
  <c r="L2" i="4"/>
  <c r="L6" i="4"/>
  <c r="R6" i="1"/>
  <c r="R8" i="1" s="1"/>
  <c r="B5" i="6"/>
  <c r="C5" i="6"/>
  <c r="B4" i="6"/>
  <c r="C4" i="6"/>
  <c r="B25" i="6" l="1"/>
  <c r="C25" i="6" s="1"/>
  <c r="L7" i="4"/>
  <c r="L9" i="4"/>
  <c r="L10" i="4"/>
  <c r="R9" i="1"/>
  <c r="I3" i="4" l="1"/>
  <c r="I11" i="4"/>
  <c r="I19" i="4"/>
  <c r="I27" i="4"/>
  <c r="I35" i="4"/>
  <c r="I43" i="4"/>
  <c r="I51" i="4"/>
  <c r="I59" i="4"/>
  <c r="I67" i="4"/>
  <c r="I75" i="4"/>
  <c r="I83" i="4"/>
  <c r="I91" i="4"/>
  <c r="I99" i="4"/>
  <c r="I107" i="4"/>
  <c r="I115" i="4"/>
  <c r="I123" i="4"/>
  <c r="I131" i="4"/>
  <c r="I139" i="4"/>
  <c r="I147" i="4"/>
  <c r="I155" i="4"/>
  <c r="I163" i="4"/>
  <c r="I171" i="4"/>
  <c r="I179" i="4"/>
  <c r="I187" i="4"/>
  <c r="I195" i="4"/>
  <c r="I203" i="4"/>
  <c r="I211" i="4"/>
  <c r="I219" i="4"/>
  <c r="I227" i="4"/>
  <c r="I235" i="4"/>
  <c r="I243" i="4"/>
  <c r="I251" i="4"/>
  <c r="I259" i="4"/>
  <c r="I267" i="4"/>
  <c r="I275" i="4"/>
  <c r="I283" i="4"/>
  <c r="I291" i="4"/>
  <c r="I299" i="4"/>
  <c r="I307" i="4"/>
  <c r="I315" i="4"/>
  <c r="I323" i="4"/>
  <c r="I331" i="4"/>
  <c r="I339" i="4"/>
  <c r="I347" i="4"/>
  <c r="I355" i="4"/>
  <c r="I363" i="4"/>
  <c r="I371" i="4"/>
  <c r="I379" i="4"/>
  <c r="I387" i="4"/>
  <c r="I395" i="4"/>
  <c r="I403" i="4"/>
  <c r="I411" i="4"/>
  <c r="I419" i="4"/>
  <c r="I427" i="4"/>
  <c r="I435" i="4"/>
  <c r="I443" i="4"/>
  <c r="I451" i="4"/>
  <c r="I459" i="4"/>
  <c r="I467" i="4"/>
  <c r="I475" i="4"/>
  <c r="I483" i="4"/>
  <c r="I491" i="4"/>
  <c r="I499" i="4"/>
  <c r="I507" i="4"/>
  <c r="I515" i="4"/>
  <c r="I523" i="4"/>
  <c r="I531" i="4"/>
  <c r="I539" i="4"/>
  <c r="I547" i="4"/>
  <c r="I555" i="4"/>
  <c r="I563" i="4"/>
  <c r="I571" i="4"/>
  <c r="I579" i="4"/>
  <c r="I587" i="4"/>
  <c r="I595" i="4"/>
  <c r="I603" i="4"/>
  <c r="I611" i="4"/>
  <c r="I619" i="4"/>
  <c r="I627" i="4"/>
  <c r="I635" i="4"/>
  <c r="I643" i="4"/>
  <c r="I651" i="4"/>
  <c r="I659" i="4"/>
  <c r="I667" i="4"/>
  <c r="I675" i="4"/>
  <c r="I683" i="4"/>
  <c r="I691" i="4"/>
  <c r="I699" i="4"/>
  <c r="I707" i="4"/>
  <c r="I715" i="4"/>
  <c r="I723" i="4"/>
  <c r="I731" i="4"/>
  <c r="I739" i="4"/>
  <c r="I747" i="4"/>
  <c r="I755" i="4"/>
  <c r="I763" i="4"/>
  <c r="I771" i="4"/>
  <c r="I779" i="4"/>
  <c r="I787" i="4"/>
  <c r="I795" i="4"/>
  <c r="I803" i="4"/>
  <c r="I811" i="4"/>
  <c r="I819" i="4"/>
  <c r="I827" i="4"/>
  <c r="I835" i="4"/>
  <c r="I843" i="4"/>
  <c r="I851" i="4"/>
  <c r="I859" i="4"/>
  <c r="I867" i="4"/>
  <c r="I875" i="4"/>
  <c r="I883" i="4"/>
  <c r="I891" i="4"/>
  <c r="I899" i="4"/>
  <c r="I907" i="4"/>
  <c r="I915" i="4"/>
  <c r="I923" i="4"/>
  <c r="I931" i="4"/>
  <c r="I939" i="4"/>
  <c r="I947" i="4"/>
  <c r="I955" i="4"/>
  <c r="I963" i="4"/>
  <c r="I971" i="4"/>
  <c r="I979" i="4"/>
  <c r="I987" i="4"/>
  <c r="I995" i="4"/>
  <c r="I1003" i="4"/>
  <c r="I1011" i="4"/>
  <c r="I1019" i="4"/>
  <c r="I1027" i="4"/>
  <c r="I1035" i="4"/>
  <c r="I1043" i="4"/>
  <c r="I1051" i="4"/>
  <c r="I1059" i="4"/>
  <c r="I1067" i="4"/>
  <c r="I1075" i="4"/>
  <c r="I1083" i="4"/>
  <c r="I1091" i="4"/>
  <c r="I1099" i="4"/>
  <c r="I1107" i="4"/>
  <c r="I1115" i="4"/>
  <c r="I1123" i="4"/>
  <c r="I1131" i="4"/>
  <c r="I1139" i="4"/>
  <c r="I1147" i="4"/>
  <c r="I1155" i="4"/>
  <c r="I1163" i="4"/>
  <c r="I1171" i="4"/>
  <c r="I1179" i="4"/>
  <c r="I1187" i="4"/>
  <c r="I1195" i="4"/>
  <c r="I1203" i="4"/>
  <c r="I1211" i="4"/>
  <c r="I1219" i="4"/>
  <c r="I1227" i="4"/>
  <c r="I1235" i="4"/>
  <c r="I1243" i="4"/>
  <c r="I1251" i="4"/>
  <c r="I1259" i="4"/>
  <c r="I1267" i="4"/>
  <c r="I1275" i="4"/>
  <c r="I1283" i="4"/>
  <c r="I4" i="4"/>
  <c r="I12" i="4"/>
  <c r="I20" i="4"/>
  <c r="I28" i="4"/>
  <c r="I36" i="4"/>
  <c r="I44" i="4"/>
  <c r="I52" i="4"/>
  <c r="I60" i="4"/>
  <c r="I68" i="4"/>
  <c r="I76" i="4"/>
  <c r="I84" i="4"/>
  <c r="I92" i="4"/>
  <c r="I100" i="4"/>
  <c r="I108" i="4"/>
  <c r="I116" i="4"/>
  <c r="I124" i="4"/>
  <c r="I132" i="4"/>
  <c r="I140" i="4"/>
  <c r="I148" i="4"/>
  <c r="I156" i="4"/>
  <c r="I164" i="4"/>
  <c r="I172" i="4"/>
  <c r="I180" i="4"/>
  <c r="I188" i="4"/>
  <c r="I196" i="4"/>
  <c r="I204" i="4"/>
  <c r="I212" i="4"/>
  <c r="I220" i="4"/>
  <c r="I228" i="4"/>
  <c r="I236" i="4"/>
  <c r="I244" i="4"/>
  <c r="I252" i="4"/>
  <c r="I260" i="4"/>
  <c r="I268" i="4"/>
  <c r="I276" i="4"/>
  <c r="I284" i="4"/>
  <c r="I292" i="4"/>
  <c r="I300" i="4"/>
  <c r="I308" i="4"/>
  <c r="I316" i="4"/>
  <c r="I324" i="4"/>
  <c r="I332" i="4"/>
  <c r="I340" i="4"/>
  <c r="I348" i="4"/>
  <c r="I356" i="4"/>
  <c r="I364" i="4"/>
  <c r="I372" i="4"/>
  <c r="I380" i="4"/>
  <c r="I388" i="4"/>
  <c r="I396" i="4"/>
  <c r="I404" i="4"/>
  <c r="I412" i="4"/>
  <c r="I420" i="4"/>
  <c r="I428" i="4"/>
  <c r="I436" i="4"/>
  <c r="I444" i="4"/>
  <c r="I452" i="4"/>
  <c r="I460" i="4"/>
  <c r="I468" i="4"/>
  <c r="I476" i="4"/>
  <c r="I484" i="4"/>
  <c r="I492" i="4"/>
  <c r="I500" i="4"/>
  <c r="I508" i="4"/>
  <c r="I516" i="4"/>
  <c r="I524" i="4"/>
  <c r="I532" i="4"/>
  <c r="I540" i="4"/>
  <c r="I548" i="4"/>
  <c r="I556" i="4"/>
  <c r="I564" i="4"/>
  <c r="I572" i="4"/>
  <c r="I580" i="4"/>
  <c r="I588" i="4"/>
  <c r="I596" i="4"/>
  <c r="I604" i="4"/>
  <c r="I612" i="4"/>
  <c r="I620" i="4"/>
  <c r="I628" i="4"/>
  <c r="I636" i="4"/>
  <c r="I644" i="4"/>
  <c r="I652" i="4"/>
  <c r="I660" i="4"/>
  <c r="I668" i="4"/>
  <c r="I676" i="4"/>
  <c r="I684" i="4"/>
  <c r="I692" i="4"/>
  <c r="I700" i="4"/>
  <c r="I708" i="4"/>
  <c r="I716" i="4"/>
  <c r="I724" i="4"/>
  <c r="I732" i="4"/>
  <c r="I740" i="4"/>
  <c r="I748" i="4"/>
  <c r="I756" i="4"/>
  <c r="I764" i="4"/>
  <c r="I772" i="4"/>
  <c r="I780" i="4"/>
  <c r="I788" i="4"/>
  <c r="I796" i="4"/>
  <c r="I804" i="4"/>
  <c r="I812" i="4"/>
  <c r="I820" i="4"/>
  <c r="I828" i="4"/>
  <c r="I836" i="4"/>
  <c r="I844" i="4"/>
  <c r="I852" i="4"/>
  <c r="I860" i="4"/>
  <c r="I868" i="4"/>
  <c r="I876" i="4"/>
  <c r="I884" i="4"/>
  <c r="I892" i="4"/>
  <c r="I900" i="4"/>
  <c r="I908" i="4"/>
  <c r="I916" i="4"/>
  <c r="I924" i="4"/>
  <c r="I932" i="4"/>
  <c r="I940" i="4"/>
  <c r="I948" i="4"/>
  <c r="I956" i="4"/>
  <c r="I964" i="4"/>
  <c r="I972" i="4"/>
  <c r="I980" i="4"/>
  <c r="I988" i="4"/>
  <c r="I996" i="4"/>
  <c r="I1004" i="4"/>
  <c r="I1012" i="4"/>
  <c r="I1020" i="4"/>
  <c r="I1028" i="4"/>
  <c r="I1036" i="4"/>
  <c r="I1044" i="4"/>
  <c r="I1052" i="4"/>
  <c r="I1060" i="4"/>
  <c r="I1068" i="4"/>
  <c r="I1076" i="4"/>
  <c r="I1084" i="4"/>
  <c r="I1092" i="4"/>
  <c r="I1100" i="4"/>
  <c r="I1108" i="4"/>
  <c r="I1116" i="4"/>
  <c r="I1124" i="4"/>
  <c r="I1132" i="4"/>
  <c r="I1140" i="4"/>
  <c r="I1148" i="4"/>
  <c r="I1156" i="4"/>
  <c r="I1164" i="4"/>
  <c r="I1172" i="4"/>
  <c r="I1180" i="4"/>
  <c r="I1188" i="4"/>
  <c r="I1196" i="4"/>
  <c r="I1204" i="4"/>
  <c r="I1212" i="4"/>
  <c r="I1220" i="4"/>
  <c r="I1228" i="4"/>
  <c r="I1236" i="4"/>
  <c r="I1244" i="4"/>
  <c r="I1252" i="4"/>
  <c r="I1260" i="4"/>
  <c r="I1268" i="4"/>
  <c r="I1276" i="4"/>
  <c r="I1284" i="4"/>
  <c r="I1292" i="4"/>
  <c r="I13" i="4"/>
  <c r="I21" i="4"/>
  <c r="I29" i="4"/>
  <c r="I37" i="4"/>
  <c r="I45" i="4"/>
  <c r="I53" i="4"/>
  <c r="I61" i="4"/>
  <c r="I69" i="4"/>
  <c r="I77" i="4"/>
  <c r="I85" i="4"/>
  <c r="I93" i="4"/>
  <c r="I101" i="4"/>
  <c r="I109" i="4"/>
  <c r="I117" i="4"/>
  <c r="I125" i="4"/>
  <c r="I133" i="4"/>
  <c r="I141" i="4"/>
  <c r="I149" i="4"/>
  <c r="I157" i="4"/>
  <c r="I165" i="4"/>
  <c r="I173" i="4"/>
  <c r="I181" i="4"/>
  <c r="I189" i="4"/>
  <c r="I197" i="4"/>
  <c r="I205" i="4"/>
  <c r="I213" i="4"/>
  <c r="I221" i="4"/>
  <c r="I229" i="4"/>
  <c r="I237" i="4"/>
  <c r="I245" i="4"/>
  <c r="I253" i="4"/>
  <c r="I261" i="4"/>
  <c r="I269" i="4"/>
  <c r="I277" i="4"/>
  <c r="I285" i="4"/>
  <c r="I293" i="4"/>
  <c r="I301" i="4"/>
  <c r="I309" i="4"/>
  <c r="I317" i="4"/>
  <c r="I325" i="4"/>
  <c r="I333" i="4"/>
  <c r="I341" i="4"/>
  <c r="I349" i="4"/>
  <c r="I357" i="4"/>
  <c r="I365" i="4"/>
  <c r="I373" i="4"/>
  <c r="I381" i="4"/>
  <c r="I389" i="4"/>
  <c r="I397" i="4"/>
  <c r="I405" i="4"/>
  <c r="I413" i="4"/>
  <c r="I421" i="4"/>
  <c r="I429" i="4"/>
  <c r="I437" i="4"/>
  <c r="I445" i="4"/>
  <c r="I453" i="4"/>
  <c r="I461" i="4"/>
  <c r="I469" i="4"/>
  <c r="I477" i="4"/>
  <c r="I485" i="4"/>
  <c r="I493" i="4"/>
  <c r="I501" i="4"/>
  <c r="I509" i="4"/>
  <c r="I517" i="4"/>
  <c r="I525" i="4"/>
  <c r="I533" i="4"/>
  <c r="I541" i="4"/>
  <c r="I549" i="4"/>
  <c r="I557" i="4"/>
  <c r="I565" i="4"/>
  <c r="I573" i="4"/>
  <c r="I581" i="4"/>
  <c r="I589" i="4"/>
  <c r="I597" i="4"/>
  <c r="I605" i="4"/>
  <c r="I613" i="4"/>
  <c r="I621" i="4"/>
  <c r="I629" i="4"/>
  <c r="I637" i="4"/>
  <c r="I645" i="4"/>
  <c r="I653" i="4"/>
  <c r="I661" i="4"/>
  <c r="I669" i="4"/>
  <c r="I677" i="4"/>
  <c r="I685" i="4"/>
  <c r="I693" i="4"/>
  <c r="I701" i="4"/>
  <c r="I709" i="4"/>
  <c r="I717" i="4"/>
  <c r="I725" i="4"/>
  <c r="I733" i="4"/>
  <c r="I741" i="4"/>
  <c r="I749" i="4"/>
  <c r="I757" i="4"/>
  <c r="I765" i="4"/>
  <c r="I773" i="4"/>
  <c r="I781" i="4"/>
  <c r="I789" i="4"/>
  <c r="I797" i="4"/>
  <c r="I805" i="4"/>
  <c r="I813" i="4"/>
  <c r="I821" i="4"/>
  <c r="I829" i="4"/>
  <c r="I837" i="4"/>
  <c r="I845" i="4"/>
  <c r="I853" i="4"/>
  <c r="I861" i="4"/>
  <c r="I869" i="4"/>
  <c r="I877" i="4"/>
  <c r="I885" i="4"/>
  <c r="I893" i="4"/>
  <c r="I901" i="4"/>
  <c r="I909" i="4"/>
  <c r="I917" i="4"/>
  <c r="I925" i="4"/>
  <c r="I933" i="4"/>
  <c r="I941" i="4"/>
  <c r="I949" i="4"/>
  <c r="I957" i="4"/>
  <c r="I965" i="4"/>
  <c r="I973" i="4"/>
  <c r="I981" i="4"/>
  <c r="I989" i="4"/>
  <c r="I997" i="4"/>
  <c r="I1005" i="4"/>
  <c r="I1013" i="4"/>
  <c r="I1021" i="4"/>
  <c r="I1029" i="4"/>
  <c r="I1037" i="4"/>
  <c r="I1045" i="4"/>
  <c r="I1053" i="4"/>
  <c r="I1061" i="4"/>
  <c r="I1069" i="4"/>
  <c r="I1077" i="4"/>
  <c r="I1085" i="4"/>
  <c r="I1093" i="4"/>
  <c r="I1101" i="4"/>
  <c r="I1109" i="4"/>
  <c r="I1117" i="4"/>
  <c r="I1125" i="4"/>
  <c r="I1133" i="4"/>
  <c r="I1141" i="4"/>
  <c r="I1149" i="4"/>
  <c r="I1157" i="4"/>
  <c r="I1165" i="4"/>
  <c r="I1173" i="4"/>
  <c r="I1181" i="4"/>
  <c r="I1189" i="4"/>
  <c r="I1197" i="4"/>
  <c r="I1205" i="4"/>
  <c r="I1213" i="4"/>
  <c r="I1221" i="4"/>
  <c r="I1229" i="4"/>
  <c r="I1237" i="4"/>
  <c r="I1245" i="4"/>
  <c r="I1253" i="4"/>
  <c r="I1269" i="4"/>
  <c r="I1277" i="4"/>
  <c r="I1285" i="4"/>
  <c r="I1293" i="4"/>
  <c r="I1301" i="4"/>
  <c r="I1309" i="4"/>
  <c r="I1317" i="4"/>
  <c r="I1325" i="4"/>
  <c r="I1333" i="4"/>
  <c r="I1341" i="4"/>
  <c r="I1349" i="4"/>
  <c r="I1357" i="4"/>
  <c r="I6" i="4"/>
  <c r="I14" i="4"/>
  <c r="I22" i="4"/>
  <c r="I30" i="4"/>
  <c r="I38" i="4"/>
  <c r="I46" i="4"/>
  <c r="I54" i="4"/>
  <c r="I62" i="4"/>
  <c r="I70" i="4"/>
  <c r="I78" i="4"/>
  <c r="I86" i="4"/>
  <c r="I94" i="4"/>
  <c r="I102" i="4"/>
  <c r="I110" i="4"/>
  <c r="I118" i="4"/>
  <c r="I126" i="4"/>
  <c r="I134" i="4"/>
  <c r="I142" i="4"/>
  <c r="I150" i="4"/>
  <c r="I158" i="4"/>
  <c r="I166" i="4"/>
  <c r="I174" i="4"/>
  <c r="I182" i="4"/>
  <c r="I190" i="4"/>
  <c r="I198" i="4"/>
  <c r="I206" i="4"/>
  <c r="I214" i="4"/>
  <c r="I222" i="4"/>
  <c r="I230" i="4"/>
  <c r="I238" i="4"/>
  <c r="I246" i="4"/>
  <c r="I254" i="4"/>
  <c r="I262" i="4"/>
  <c r="I270" i="4"/>
  <c r="I278" i="4"/>
  <c r="I286" i="4"/>
  <c r="I294" i="4"/>
  <c r="I302" i="4"/>
  <c r="I310" i="4"/>
  <c r="I318" i="4"/>
  <c r="I326" i="4"/>
  <c r="I334" i="4"/>
  <c r="I342" i="4"/>
  <c r="I350" i="4"/>
  <c r="I358" i="4"/>
  <c r="I366" i="4"/>
  <c r="I374" i="4"/>
  <c r="I382" i="4"/>
  <c r="I390" i="4"/>
  <c r="I398" i="4"/>
  <c r="I406" i="4"/>
  <c r="I414" i="4"/>
  <c r="I422" i="4"/>
  <c r="I430" i="4"/>
  <c r="I438" i="4"/>
  <c r="I446" i="4"/>
  <c r="I454" i="4"/>
  <c r="I462" i="4"/>
  <c r="I470" i="4"/>
  <c r="I478" i="4"/>
  <c r="I486" i="4"/>
  <c r="I494" i="4"/>
  <c r="I502" i="4"/>
  <c r="I510" i="4"/>
  <c r="I518" i="4"/>
  <c r="I526" i="4"/>
  <c r="I534" i="4"/>
  <c r="I542" i="4"/>
  <c r="I550" i="4"/>
  <c r="I558" i="4"/>
  <c r="I566" i="4"/>
  <c r="I574" i="4"/>
  <c r="I582" i="4"/>
  <c r="I590" i="4"/>
  <c r="I598" i="4"/>
  <c r="I606" i="4"/>
  <c r="I614" i="4"/>
  <c r="I622" i="4"/>
  <c r="I630" i="4"/>
  <c r="I638" i="4"/>
  <c r="I646" i="4"/>
  <c r="I654" i="4"/>
  <c r="I662" i="4"/>
  <c r="I670" i="4"/>
  <c r="I678" i="4"/>
  <c r="I686" i="4"/>
  <c r="I694" i="4"/>
  <c r="I702" i="4"/>
  <c r="I710" i="4"/>
  <c r="I718" i="4"/>
  <c r="I726" i="4"/>
  <c r="I734" i="4"/>
  <c r="I742" i="4"/>
  <c r="I750" i="4"/>
  <c r="I758" i="4"/>
  <c r="I766" i="4"/>
  <c r="I774" i="4"/>
  <c r="I782" i="4"/>
  <c r="I790" i="4"/>
  <c r="I798" i="4"/>
  <c r="I806" i="4"/>
  <c r="I814" i="4"/>
  <c r="I822" i="4"/>
  <c r="I830" i="4"/>
  <c r="I838" i="4"/>
  <c r="I846" i="4"/>
  <c r="I854" i="4"/>
  <c r="I862" i="4"/>
  <c r="I870" i="4"/>
  <c r="I878" i="4"/>
  <c r="I886" i="4"/>
  <c r="I894" i="4"/>
  <c r="I902" i="4"/>
  <c r="I910" i="4"/>
  <c r="I918" i="4"/>
  <c r="I926" i="4"/>
  <c r="I934" i="4"/>
  <c r="I942" i="4"/>
  <c r="I950" i="4"/>
  <c r="I958" i="4"/>
  <c r="I966" i="4"/>
  <c r="I974" i="4"/>
  <c r="I982" i="4"/>
  <c r="I990" i="4"/>
  <c r="I998" i="4"/>
  <c r="I1006" i="4"/>
  <c r="I1014" i="4"/>
  <c r="I1022" i="4"/>
  <c r="I1030" i="4"/>
  <c r="I1038" i="4"/>
  <c r="I1046" i="4"/>
  <c r="I1054" i="4"/>
  <c r="I1062" i="4"/>
  <c r="I1070" i="4"/>
  <c r="I1078" i="4"/>
  <c r="I1086" i="4"/>
  <c r="I1094" i="4"/>
  <c r="I1102" i="4"/>
  <c r="I1110" i="4"/>
  <c r="I1118" i="4"/>
  <c r="I1126" i="4"/>
  <c r="I1134" i="4"/>
  <c r="I1142" i="4"/>
  <c r="I1150" i="4"/>
  <c r="I1158" i="4"/>
  <c r="I1166" i="4"/>
  <c r="I1174" i="4"/>
  <c r="I1182" i="4"/>
  <c r="I1190" i="4"/>
  <c r="I1198" i="4"/>
  <c r="I1206" i="4"/>
  <c r="I1214" i="4"/>
  <c r="I1222" i="4"/>
  <c r="I1230" i="4"/>
  <c r="I1238" i="4"/>
  <c r="I1246" i="4"/>
  <c r="I1254" i="4"/>
  <c r="I1262" i="4"/>
  <c r="I1270" i="4"/>
  <c r="I1278" i="4"/>
  <c r="I1286" i="4"/>
  <c r="I1294" i="4"/>
  <c r="I1302" i="4"/>
  <c r="I1310" i="4"/>
  <c r="I1318" i="4"/>
  <c r="I1326" i="4"/>
  <c r="I1334" i="4"/>
  <c r="I1342" i="4"/>
  <c r="I1350" i="4"/>
  <c r="I1358" i="4"/>
  <c r="I7" i="4"/>
  <c r="I15" i="4"/>
  <c r="I23" i="4"/>
  <c r="I31" i="4"/>
  <c r="I39" i="4"/>
  <c r="I47" i="4"/>
  <c r="I55" i="4"/>
  <c r="I63" i="4"/>
  <c r="I71" i="4"/>
  <c r="I79" i="4"/>
  <c r="I87" i="4"/>
  <c r="I95" i="4"/>
  <c r="I103" i="4"/>
  <c r="I111" i="4"/>
  <c r="I119" i="4"/>
  <c r="I127" i="4"/>
  <c r="I135" i="4"/>
  <c r="I143" i="4"/>
  <c r="I151" i="4"/>
  <c r="I159" i="4"/>
  <c r="I167" i="4"/>
  <c r="I175" i="4"/>
  <c r="I183" i="4"/>
  <c r="I191" i="4"/>
  <c r="I199" i="4"/>
  <c r="I207" i="4"/>
  <c r="I215" i="4"/>
  <c r="I223" i="4"/>
  <c r="I231" i="4"/>
  <c r="I239" i="4"/>
  <c r="I247" i="4"/>
  <c r="I9" i="4"/>
  <c r="I32" i="4"/>
  <c r="I50" i="4"/>
  <c r="I73" i="4"/>
  <c r="I96" i="4"/>
  <c r="I114" i="4"/>
  <c r="I137" i="4"/>
  <c r="I160" i="4"/>
  <c r="I178" i="4"/>
  <c r="I201" i="4"/>
  <c r="I224" i="4"/>
  <c r="I242" i="4"/>
  <c r="I263" i="4"/>
  <c r="I279" i="4"/>
  <c r="I295" i="4"/>
  <c r="I311" i="4"/>
  <c r="I327" i="4"/>
  <c r="I343" i="4"/>
  <c r="I359" i="4"/>
  <c r="I375" i="4"/>
  <c r="I391" i="4"/>
  <c r="I407" i="4"/>
  <c r="I423" i="4"/>
  <c r="I439" i="4"/>
  <c r="I455" i="4"/>
  <c r="I471" i="4"/>
  <c r="I487" i="4"/>
  <c r="I503" i="4"/>
  <c r="I519" i="4"/>
  <c r="I535" i="4"/>
  <c r="I551" i="4"/>
  <c r="I567" i="4"/>
  <c r="I583" i="4"/>
  <c r="I599" i="4"/>
  <c r="I615" i="4"/>
  <c r="I631" i="4"/>
  <c r="I647" i="4"/>
  <c r="I663" i="4"/>
  <c r="I679" i="4"/>
  <c r="I695" i="4"/>
  <c r="I711" i="4"/>
  <c r="I727" i="4"/>
  <c r="I743" i="4"/>
  <c r="I759" i="4"/>
  <c r="I775" i="4"/>
  <c r="I791" i="4"/>
  <c r="I807" i="4"/>
  <c r="I823" i="4"/>
  <c r="I839" i="4"/>
  <c r="I855" i="4"/>
  <c r="I871" i="4"/>
  <c r="I887" i="4"/>
  <c r="I903" i="4"/>
  <c r="I919" i="4"/>
  <c r="I935" i="4"/>
  <c r="I951" i="4"/>
  <c r="I967" i="4"/>
  <c r="I983" i="4"/>
  <c r="I999" i="4"/>
  <c r="I1015" i="4"/>
  <c r="I1031" i="4"/>
  <c r="I1047" i="4"/>
  <c r="I1063" i="4"/>
  <c r="I1079" i="4"/>
  <c r="I1095" i="4"/>
  <c r="I1111" i="4"/>
  <c r="I1127" i="4"/>
  <c r="I1143" i="4"/>
  <c r="I1159" i="4"/>
  <c r="I1175" i="4"/>
  <c r="I1191" i="4"/>
  <c r="I1207" i="4"/>
  <c r="I1223" i="4"/>
  <c r="I1239" i="4"/>
  <c r="I1255" i="4"/>
  <c r="I1271" i="4"/>
  <c r="I1287" i="4"/>
  <c r="I1298" i="4"/>
  <c r="I1308" i="4"/>
  <c r="I1320" i="4"/>
  <c r="I1330" i="4"/>
  <c r="I1340" i="4"/>
  <c r="I1352" i="4"/>
  <c r="I1362" i="4"/>
  <c r="I1370" i="4"/>
  <c r="I1378" i="4"/>
  <c r="I1386" i="4"/>
  <c r="I1394" i="4"/>
  <c r="I1402" i="4"/>
  <c r="I1410" i="4"/>
  <c r="I1418" i="4"/>
  <c r="I1426" i="4"/>
  <c r="I1434" i="4"/>
  <c r="I1442" i="4"/>
  <c r="I1450" i="4"/>
  <c r="I10" i="4"/>
  <c r="I33" i="4"/>
  <c r="I56" i="4"/>
  <c r="I74" i="4"/>
  <c r="I97" i="4"/>
  <c r="I120" i="4"/>
  <c r="I138" i="4"/>
  <c r="I161" i="4"/>
  <c r="I184" i="4"/>
  <c r="I202" i="4"/>
  <c r="I225" i="4"/>
  <c r="I248" i="4"/>
  <c r="I264" i="4"/>
  <c r="I280" i="4"/>
  <c r="I296" i="4"/>
  <c r="I312" i="4"/>
  <c r="I328" i="4"/>
  <c r="I344" i="4"/>
  <c r="I360" i="4"/>
  <c r="I376" i="4"/>
  <c r="I392" i="4"/>
  <c r="I408" i="4"/>
  <c r="I424" i="4"/>
  <c r="I440" i="4"/>
  <c r="I456" i="4"/>
  <c r="I472" i="4"/>
  <c r="I488" i="4"/>
  <c r="I504" i="4"/>
  <c r="I520" i="4"/>
  <c r="I536" i="4"/>
  <c r="I552" i="4"/>
  <c r="I568" i="4"/>
  <c r="I584" i="4"/>
  <c r="I600" i="4"/>
  <c r="I616" i="4"/>
  <c r="I632" i="4"/>
  <c r="I648" i="4"/>
  <c r="I17" i="4"/>
  <c r="I40" i="4"/>
  <c r="I58" i="4"/>
  <c r="I81" i="4"/>
  <c r="I104" i="4"/>
  <c r="I122" i="4"/>
  <c r="I145" i="4"/>
  <c r="I168" i="4"/>
  <c r="I186" i="4"/>
  <c r="I209" i="4"/>
  <c r="I232" i="4"/>
  <c r="I250" i="4"/>
  <c r="I266" i="4"/>
  <c r="I282" i="4"/>
  <c r="I298" i="4"/>
  <c r="I314" i="4"/>
  <c r="I330" i="4"/>
  <c r="I346" i="4"/>
  <c r="I362" i="4"/>
  <c r="I378" i="4"/>
  <c r="I394" i="4"/>
  <c r="I410" i="4"/>
  <c r="I426" i="4"/>
  <c r="I442" i="4"/>
  <c r="I458" i="4"/>
  <c r="I474" i="4"/>
  <c r="I490" i="4"/>
  <c r="I506" i="4"/>
  <c r="I522" i="4"/>
  <c r="I538" i="4"/>
  <c r="I554" i="4"/>
  <c r="I570" i="4"/>
  <c r="I586" i="4"/>
  <c r="I602" i="4"/>
  <c r="I618" i="4"/>
  <c r="I634" i="4"/>
  <c r="I650" i="4"/>
  <c r="I666" i="4"/>
  <c r="I682" i="4"/>
  <c r="I698" i="4"/>
  <c r="I714" i="4"/>
  <c r="I730" i="4"/>
  <c r="I746" i="4"/>
  <c r="I762" i="4"/>
  <c r="I778" i="4"/>
  <c r="I794" i="4"/>
  <c r="I810" i="4"/>
  <c r="I826" i="4"/>
  <c r="I842" i="4"/>
  <c r="I858" i="4"/>
  <c r="I874" i="4"/>
  <c r="I890" i="4"/>
  <c r="I906" i="4"/>
  <c r="I922" i="4"/>
  <c r="I938" i="4"/>
  <c r="I954" i="4"/>
  <c r="I970" i="4"/>
  <c r="I986" i="4"/>
  <c r="I1002" i="4"/>
  <c r="I1018" i="4"/>
  <c r="I1034" i="4"/>
  <c r="I1050" i="4"/>
  <c r="I1066" i="4"/>
  <c r="I1082" i="4"/>
  <c r="I1098" i="4"/>
  <c r="I18" i="4"/>
  <c r="I41" i="4"/>
  <c r="I64" i="4"/>
  <c r="I82" i="4"/>
  <c r="I105" i="4"/>
  <c r="I128" i="4"/>
  <c r="I146" i="4"/>
  <c r="I169" i="4"/>
  <c r="I192" i="4"/>
  <c r="I210" i="4"/>
  <c r="I233" i="4"/>
  <c r="I255" i="4"/>
  <c r="I271" i="4"/>
  <c r="I287" i="4"/>
  <c r="I303" i="4"/>
  <c r="I319" i="4"/>
  <c r="I335" i="4"/>
  <c r="I351" i="4"/>
  <c r="I367" i="4"/>
  <c r="I383" i="4"/>
  <c r="I399" i="4"/>
  <c r="I415" i="4"/>
  <c r="I431" i="4"/>
  <c r="I447" i="4"/>
  <c r="I463" i="4"/>
  <c r="I479" i="4"/>
  <c r="I495" i="4"/>
  <c r="I511" i="4"/>
  <c r="I527" i="4"/>
  <c r="I543" i="4"/>
  <c r="I559" i="4"/>
  <c r="I575" i="4"/>
  <c r="I591" i="4"/>
  <c r="I607" i="4"/>
  <c r="I623" i="4"/>
  <c r="I639" i="4"/>
  <c r="I655" i="4"/>
  <c r="I671" i="4"/>
  <c r="I687" i="4"/>
  <c r="I703" i="4"/>
  <c r="I719" i="4"/>
  <c r="I735" i="4"/>
  <c r="I751" i="4"/>
  <c r="I767" i="4"/>
  <c r="I783" i="4"/>
  <c r="I799" i="4"/>
  <c r="I815" i="4"/>
  <c r="I831" i="4"/>
  <c r="I847" i="4"/>
  <c r="I863" i="4"/>
  <c r="I879" i="4"/>
  <c r="I895" i="4"/>
  <c r="I911" i="4"/>
  <c r="I927" i="4"/>
  <c r="I943" i="4"/>
  <c r="I959" i="4"/>
  <c r="I975" i="4"/>
  <c r="I991" i="4"/>
  <c r="I1007" i="4"/>
  <c r="I1023" i="4"/>
  <c r="I1039" i="4"/>
  <c r="I1055" i="4"/>
  <c r="I1071" i="4"/>
  <c r="I1087" i="4"/>
  <c r="I1103" i="4"/>
  <c r="I1119" i="4"/>
  <c r="I1135" i="4"/>
  <c r="I1151" i="4"/>
  <c r="I1167" i="4"/>
  <c r="I1183" i="4"/>
  <c r="I1199" i="4"/>
  <c r="I1215" i="4"/>
  <c r="I1231" i="4"/>
  <c r="I1247" i="4"/>
  <c r="I1263" i="4"/>
  <c r="I1279" i="4"/>
  <c r="I1291" i="4"/>
  <c r="I1304" i="4"/>
  <c r="I1314" i="4"/>
  <c r="I1324" i="4"/>
  <c r="I1336" i="4"/>
  <c r="I1346" i="4"/>
  <c r="I1356" i="4"/>
  <c r="I1366" i="4"/>
  <c r="I1374" i="4"/>
  <c r="I24" i="4"/>
  <c r="I42" i="4"/>
  <c r="I65" i="4"/>
  <c r="I88" i="4"/>
  <c r="I106" i="4"/>
  <c r="I129" i="4"/>
  <c r="I152" i="4"/>
  <c r="I170" i="4"/>
  <c r="I193" i="4"/>
  <c r="I216" i="4"/>
  <c r="I234" i="4"/>
  <c r="I256" i="4"/>
  <c r="I16" i="4"/>
  <c r="I72" i="4"/>
  <c r="I130" i="4"/>
  <c r="I185" i="4"/>
  <c r="I241" i="4"/>
  <c r="I281" i="4"/>
  <c r="I313" i="4"/>
  <c r="I345" i="4"/>
  <c r="I377" i="4"/>
  <c r="I409" i="4"/>
  <c r="I441" i="4"/>
  <c r="I473" i="4"/>
  <c r="I505" i="4"/>
  <c r="I537" i="4"/>
  <c r="I569" i="4"/>
  <c r="I601" i="4"/>
  <c r="I633" i="4"/>
  <c r="I664" i="4"/>
  <c r="I689" i="4"/>
  <c r="I713" i="4"/>
  <c r="I738" i="4"/>
  <c r="I768" i="4"/>
  <c r="I792" i="4"/>
  <c r="I817" i="4"/>
  <c r="I841" i="4"/>
  <c r="I866" i="4"/>
  <c r="I896" i="4"/>
  <c r="I920" i="4"/>
  <c r="I945" i="4"/>
  <c r="I969" i="4"/>
  <c r="I994" i="4"/>
  <c r="I1024" i="4"/>
  <c r="I1048" i="4"/>
  <c r="I1073" i="4"/>
  <c r="I1097" i="4"/>
  <c r="I1121" i="4"/>
  <c r="I1144" i="4"/>
  <c r="I1162" i="4"/>
  <c r="I1185" i="4"/>
  <c r="I1208" i="4"/>
  <c r="I1226" i="4"/>
  <c r="I1249" i="4"/>
  <c r="I1272" i="4"/>
  <c r="I1290" i="4"/>
  <c r="I1306" i="4"/>
  <c r="I1321" i="4"/>
  <c r="I1335" i="4"/>
  <c r="I1348" i="4"/>
  <c r="I1363" i="4"/>
  <c r="I1373" i="4"/>
  <c r="I1383" i="4"/>
  <c r="I1392" i="4"/>
  <c r="I1401" i="4"/>
  <c r="I1411" i="4"/>
  <c r="I1420" i="4"/>
  <c r="I1429" i="4"/>
  <c r="I1438" i="4"/>
  <c r="I1447" i="4"/>
  <c r="I1456" i="4"/>
  <c r="I1464" i="4"/>
  <c r="I1472" i="4"/>
  <c r="I1480" i="4"/>
  <c r="I1488" i="4"/>
  <c r="I1496" i="4"/>
  <c r="I1504" i="4"/>
  <c r="I1512" i="4"/>
  <c r="I1520" i="4"/>
  <c r="I1528" i="4"/>
  <c r="I1536" i="4"/>
  <c r="I1544" i="4"/>
  <c r="I1552" i="4"/>
  <c r="I1560" i="4"/>
  <c r="I1568" i="4"/>
  <c r="I1576" i="4"/>
  <c r="I1584" i="4"/>
  <c r="I1592" i="4"/>
  <c r="I1600" i="4"/>
  <c r="I1608" i="4"/>
  <c r="I1616" i="4"/>
  <c r="I1624" i="4"/>
  <c r="I1632" i="4"/>
  <c r="I1640" i="4"/>
  <c r="I1648" i="4"/>
  <c r="I1656" i="4"/>
  <c r="I1664" i="4"/>
  <c r="I1672" i="4"/>
  <c r="I1680" i="4"/>
  <c r="I1688" i="4"/>
  <c r="I1696" i="4"/>
  <c r="I1704" i="4"/>
  <c r="I1712" i="4"/>
  <c r="I1720" i="4"/>
  <c r="I1728" i="4"/>
  <c r="I1736" i="4"/>
  <c r="I1744" i="4"/>
  <c r="I1752" i="4"/>
  <c r="I1760" i="4"/>
  <c r="I1768" i="4"/>
  <c r="I1776" i="4"/>
  <c r="I1784" i="4"/>
  <c r="I1792" i="4"/>
  <c r="I25" i="4"/>
  <c r="I80" i="4"/>
  <c r="I136" i="4"/>
  <c r="I194" i="4"/>
  <c r="I249" i="4"/>
  <c r="I288" i="4"/>
  <c r="I320" i="4"/>
  <c r="I352" i="4"/>
  <c r="I384" i="4"/>
  <c r="I416" i="4"/>
  <c r="I448" i="4"/>
  <c r="I480" i="4"/>
  <c r="I512" i="4"/>
  <c r="I544" i="4"/>
  <c r="I576" i="4"/>
  <c r="I608" i="4"/>
  <c r="I640" i="4"/>
  <c r="I665" i="4"/>
  <c r="I690" i="4"/>
  <c r="I720" i="4"/>
  <c r="I744" i="4"/>
  <c r="I769" i="4"/>
  <c r="I793" i="4"/>
  <c r="I818" i="4"/>
  <c r="I848" i="4"/>
  <c r="I872" i="4"/>
  <c r="I897" i="4"/>
  <c r="I921" i="4"/>
  <c r="I946" i="4"/>
  <c r="I976" i="4"/>
  <c r="I1000" i="4"/>
  <c r="I1025" i="4"/>
  <c r="I1049" i="4"/>
  <c r="I1074" i="4"/>
  <c r="I1104" i="4"/>
  <c r="I1122" i="4"/>
  <c r="I1145" i="4"/>
  <c r="I1168" i="4"/>
  <c r="I1186" i="4"/>
  <c r="I1209" i="4"/>
  <c r="I1232" i="4"/>
  <c r="I1250" i="4"/>
  <c r="I1273" i="4"/>
  <c r="I1295" i="4"/>
  <c r="I1307" i="4"/>
  <c r="I1322" i="4"/>
  <c r="I1337" i="4"/>
  <c r="I1351" i="4"/>
  <c r="I1364" i="4"/>
  <c r="I1375" i="4"/>
  <c r="I1384" i="4"/>
  <c r="I1393" i="4"/>
  <c r="I1403" i="4"/>
  <c r="I1412" i="4"/>
  <c r="I1421" i="4"/>
  <c r="I1430" i="4"/>
  <c r="I1439" i="4"/>
  <c r="I1448" i="4"/>
  <c r="I1457" i="4"/>
  <c r="I1465" i="4"/>
  <c r="I1473" i="4"/>
  <c r="I1481" i="4"/>
  <c r="I1489" i="4"/>
  <c r="I1497" i="4"/>
  <c r="I1505" i="4"/>
  <c r="I1513" i="4"/>
  <c r="I1521" i="4"/>
  <c r="I1529" i="4"/>
  <c r="I1537" i="4"/>
  <c r="I1545" i="4"/>
  <c r="I1553" i="4"/>
  <c r="I1561" i="4"/>
  <c r="I1569" i="4"/>
  <c r="I1577" i="4"/>
  <c r="I1585" i="4"/>
  <c r="I1593" i="4"/>
  <c r="I1601" i="4"/>
  <c r="I1609" i="4"/>
  <c r="I1617" i="4"/>
  <c r="I1625" i="4"/>
  <c r="I1633" i="4"/>
  <c r="I1641" i="4"/>
  <c r="I1649" i="4"/>
  <c r="I1657" i="4"/>
  <c r="I1665" i="4"/>
  <c r="I1673" i="4"/>
  <c r="I1681" i="4"/>
  <c r="I1689" i="4"/>
  <c r="I1697" i="4"/>
  <c r="I1705" i="4"/>
  <c r="I1713" i="4"/>
  <c r="I1721" i="4"/>
  <c r="I1729" i="4"/>
  <c r="I1737" i="4"/>
  <c r="I1745" i="4"/>
  <c r="I1753" i="4"/>
  <c r="I1761" i="4"/>
  <c r="I1769" i="4"/>
  <c r="I1777" i="4"/>
  <c r="I1785" i="4"/>
  <c r="I1793" i="4"/>
  <c r="I26" i="4"/>
  <c r="I89" i="4"/>
  <c r="I144" i="4"/>
  <c r="I200" i="4"/>
  <c r="I257" i="4"/>
  <c r="I289" i="4"/>
  <c r="I321" i="4"/>
  <c r="I353" i="4"/>
  <c r="I385" i="4"/>
  <c r="I417" i="4"/>
  <c r="I449" i="4"/>
  <c r="I481" i="4"/>
  <c r="I513" i="4"/>
  <c r="I545" i="4"/>
  <c r="I577" i="4"/>
  <c r="I609" i="4"/>
  <c r="I641" i="4"/>
  <c r="I672" i="4"/>
  <c r="I696" i="4"/>
  <c r="I721" i="4"/>
  <c r="I745" i="4"/>
  <c r="I770" i="4"/>
  <c r="I800" i="4"/>
  <c r="I824" i="4"/>
  <c r="I849" i="4"/>
  <c r="I873" i="4"/>
  <c r="I898" i="4"/>
  <c r="I928" i="4"/>
  <c r="I952" i="4"/>
  <c r="I977" i="4"/>
  <c r="I1001" i="4"/>
  <c r="I1026" i="4"/>
  <c r="I1056" i="4"/>
  <c r="I1080" i="4"/>
  <c r="I1105" i="4"/>
  <c r="I1128" i="4"/>
  <c r="I1146" i="4"/>
  <c r="I1169" i="4"/>
  <c r="I1192" i="4"/>
  <c r="I1210" i="4"/>
  <c r="I1233" i="4"/>
  <c r="I1256" i="4"/>
  <c r="I1274" i="4"/>
  <c r="I1296" i="4"/>
  <c r="I1311" i="4"/>
  <c r="I1323" i="4"/>
  <c r="I1338" i="4"/>
  <c r="I1353" i="4"/>
  <c r="I1365" i="4"/>
  <c r="I1376" i="4"/>
  <c r="I1385" i="4"/>
  <c r="I1395" i="4"/>
  <c r="I1404" i="4"/>
  <c r="I1413" i="4"/>
  <c r="I1422" i="4"/>
  <c r="I1431" i="4"/>
  <c r="I1440" i="4"/>
  <c r="I1449" i="4"/>
  <c r="I1458" i="4"/>
  <c r="I1466" i="4"/>
  <c r="I1474" i="4"/>
  <c r="I1482" i="4"/>
  <c r="I1490" i="4"/>
  <c r="I1506" i="4"/>
  <c r="I1514" i="4"/>
  <c r="I1522" i="4"/>
  <c r="I1530" i="4"/>
  <c r="I1538" i="4"/>
  <c r="I1546" i="4"/>
  <c r="I1554" i="4"/>
  <c r="I1562" i="4"/>
  <c r="I1570" i="4"/>
  <c r="I1578" i="4"/>
  <c r="I1586" i="4"/>
  <c r="I1594" i="4"/>
  <c r="I34" i="4"/>
  <c r="I90" i="4"/>
  <c r="I153" i="4"/>
  <c r="I208" i="4"/>
  <c r="I258" i="4"/>
  <c r="I290" i="4"/>
  <c r="I322" i="4"/>
  <c r="I354" i="4"/>
  <c r="I386" i="4"/>
  <c r="I418" i="4"/>
  <c r="I450" i="4"/>
  <c r="I482" i="4"/>
  <c r="I514" i="4"/>
  <c r="I546" i="4"/>
  <c r="I578" i="4"/>
  <c r="I610" i="4"/>
  <c r="I642" i="4"/>
  <c r="I673" i="4"/>
  <c r="I697" i="4"/>
  <c r="I722" i="4"/>
  <c r="I752" i="4"/>
  <c r="I776" i="4"/>
  <c r="I801" i="4"/>
  <c r="I825" i="4"/>
  <c r="I850" i="4"/>
  <c r="I880" i="4"/>
  <c r="I904" i="4"/>
  <c r="I929" i="4"/>
  <c r="I953" i="4"/>
  <c r="I978" i="4"/>
  <c r="I1008" i="4"/>
  <c r="I1032" i="4"/>
  <c r="I1057" i="4"/>
  <c r="I1081" i="4"/>
  <c r="I1106" i="4"/>
  <c r="I1129" i="4"/>
  <c r="I1152" i="4"/>
  <c r="I1170" i="4"/>
  <c r="I1193" i="4"/>
  <c r="I1216" i="4"/>
  <c r="I1234" i="4"/>
  <c r="I1257" i="4"/>
  <c r="I1280" i="4"/>
  <c r="I1297" i="4"/>
  <c r="I1312" i="4"/>
  <c r="I1327" i="4"/>
  <c r="I1339" i="4"/>
  <c r="I1354" i="4"/>
  <c r="I1367" i="4"/>
  <c r="I1377" i="4"/>
  <c r="I1387" i="4"/>
  <c r="I1396" i="4"/>
  <c r="I1405" i="4"/>
  <c r="I1414" i="4"/>
  <c r="I1423" i="4"/>
  <c r="I1432" i="4"/>
  <c r="I1441" i="4"/>
  <c r="I1451" i="4"/>
  <c r="I1459" i="4"/>
  <c r="I1467" i="4"/>
  <c r="I1475" i="4"/>
  <c r="I1483" i="4"/>
  <c r="I1491" i="4"/>
  <c r="I1499" i="4"/>
  <c r="I1507" i="4"/>
  <c r="I1515" i="4"/>
  <c r="I1523" i="4"/>
  <c r="I1531" i="4"/>
  <c r="I1539" i="4"/>
  <c r="I1547" i="4"/>
  <c r="I1555" i="4"/>
  <c r="I1563" i="4"/>
  <c r="I1571" i="4"/>
  <c r="I1579" i="4"/>
  <c r="I1587" i="4"/>
  <c r="I1595" i="4"/>
  <c r="I1603" i="4"/>
  <c r="I1611" i="4"/>
  <c r="I1619" i="4"/>
  <c r="I1627" i="4"/>
  <c r="I1635" i="4"/>
  <c r="I1643" i="4"/>
  <c r="I1651" i="4"/>
  <c r="I1659" i="4"/>
  <c r="I1667" i="4"/>
  <c r="I1675" i="4"/>
  <c r="I49" i="4"/>
  <c r="I112" i="4"/>
  <c r="I162" i="4"/>
  <c r="I218" i="4"/>
  <c r="I272" i="4"/>
  <c r="I304" i="4"/>
  <c r="I336" i="4"/>
  <c r="I368" i="4"/>
  <c r="I400" i="4"/>
  <c r="I432" i="4"/>
  <c r="I464" i="4"/>
  <c r="I496" i="4"/>
  <c r="I528" i="4"/>
  <c r="I560" i="4"/>
  <c r="I592" i="4"/>
  <c r="I624" i="4"/>
  <c r="I656" i="4"/>
  <c r="I680" i="4"/>
  <c r="I705" i="4"/>
  <c r="I729" i="4"/>
  <c r="I754" i="4"/>
  <c r="I784" i="4"/>
  <c r="I808" i="4"/>
  <c r="I833" i="4"/>
  <c r="I857" i="4"/>
  <c r="I882" i="4"/>
  <c r="I912" i="4"/>
  <c r="I936" i="4"/>
  <c r="I961" i="4"/>
  <c r="I985" i="4"/>
  <c r="I1010" i="4"/>
  <c r="I1040" i="4"/>
  <c r="I1064" i="4"/>
  <c r="I1089" i="4"/>
  <c r="I1113" i="4"/>
  <c r="I1136" i="4"/>
  <c r="I1154" i="4"/>
  <c r="I1177" i="4"/>
  <c r="I1200" i="4"/>
  <c r="I1218" i="4"/>
  <c r="I1241" i="4"/>
  <c r="I1264" i="4"/>
  <c r="I1282" i="4"/>
  <c r="I1300" i="4"/>
  <c r="I1315" i="4"/>
  <c r="I1329" i="4"/>
  <c r="I1344" i="4"/>
  <c r="I1359" i="4"/>
  <c r="I1369" i="4"/>
  <c r="I1380" i="4"/>
  <c r="I1389" i="4"/>
  <c r="I1398" i="4"/>
  <c r="I1407" i="4"/>
  <c r="I1416" i="4"/>
  <c r="I1425" i="4"/>
  <c r="I1435" i="4"/>
  <c r="I1444" i="4"/>
  <c r="I1453" i="4"/>
  <c r="I1461" i="4"/>
  <c r="I1469" i="4"/>
  <c r="I1477" i="4"/>
  <c r="I1485" i="4"/>
  <c r="I1493" i="4"/>
  <c r="I1501" i="4"/>
  <c r="I1509" i="4"/>
  <c r="I1517" i="4"/>
  <c r="I1525" i="4"/>
  <c r="I1533" i="4"/>
  <c r="I1541" i="4"/>
  <c r="I1549" i="4"/>
  <c r="I1557" i="4"/>
  <c r="I1565" i="4"/>
  <c r="I1573" i="4"/>
  <c r="I1581" i="4"/>
  <c r="I1589" i="4"/>
  <c r="I1597" i="4"/>
  <c r="I1605" i="4"/>
  <c r="I1613" i="4"/>
  <c r="I1621" i="4"/>
  <c r="I1629" i="4"/>
  <c r="I1637" i="4"/>
  <c r="I1645" i="4"/>
  <c r="I1653" i="4"/>
  <c r="I1661" i="4"/>
  <c r="I1669" i="4"/>
  <c r="I8" i="4"/>
  <c r="I176" i="4"/>
  <c r="I297" i="4"/>
  <c r="I370" i="4"/>
  <c r="I465" i="4"/>
  <c r="I553" i="4"/>
  <c r="I626" i="4"/>
  <c r="I706" i="4"/>
  <c r="I777" i="4"/>
  <c r="I840" i="4"/>
  <c r="I913" i="4"/>
  <c r="I984" i="4"/>
  <c r="I1042" i="4"/>
  <c r="I1114" i="4"/>
  <c r="I1176" i="4"/>
  <c r="I1225" i="4"/>
  <c r="I1288" i="4"/>
  <c r="I1328" i="4"/>
  <c r="I1361" i="4"/>
  <c r="I1390" i="4"/>
  <c r="I1415" i="4"/>
  <c r="I1437" i="4"/>
  <c r="I1462" i="4"/>
  <c r="I1484" i="4"/>
  <c r="I1503" i="4"/>
  <c r="I1526" i="4"/>
  <c r="I1548" i="4"/>
  <c r="I1567" i="4"/>
  <c r="I1590" i="4"/>
  <c r="I1607" i="4"/>
  <c r="I1623" i="4"/>
  <c r="I1639" i="4"/>
  <c r="I1655" i="4"/>
  <c r="I1671" i="4"/>
  <c r="I1684" i="4"/>
  <c r="I1694" i="4"/>
  <c r="I1706" i="4"/>
  <c r="I1716" i="4"/>
  <c r="I1726" i="4"/>
  <c r="I1738" i="4"/>
  <c r="I1748" i="4"/>
  <c r="I1758" i="4"/>
  <c r="I1770" i="4"/>
  <c r="I1780" i="4"/>
  <c r="I1790" i="4"/>
  <c r="I1800" i="4"/>
  <c r="I1808" i="4"/>
  <c r="I1816" i="4"/>
  <c r="I1824" i="4"/>
  <c r="I1832" i="4"/>
  <c r="I1840" i="4"/>
  <c r="I1848" i="4"/>
  <c r="I1856" i="4"/>
  <c r="I1864" i="4"/>
  <c r="I1872" i="4"/>
  <c r="I1880" i="4"/>
  <c r="I1888" i="4"/>
  <c r="I1904" i="4"/>
  <c r="I1912" i="4"/>
  <c r="I1920" i="4"/>
  <c r="I1928" i="4"/>
  <c r="I1936" i="4"/>
  <c r="I1944" i="4"/>
  <c r="I1952" i="4"/>
  <c r="I1960" i="4"/>
  <c r="I1968" i="4"/>
  <c r="I1976" i="4"/>
  <c r="I1984" i="4"/>
  <c r="I1992" i="4"/>
  <c r="I2000" i="4"/>
  <c r="I2008" i="4"/>
  <c r="I2016" i="4"/>
  <c r="I2024" i="4"/>
  <c r="I2032" i="4"/>
  <c r="I2040" i="4"/>
  <c r="I2048" i="4"/>
  <c r="I2056" i="4"/>
  <c r="I2064" i="4"/>
  <c r="I2072" i="4"/>
  <c r="I2080" i="4"/>
  <c r="I2088" i="4"/>
  <c r="I2096" i="4"/>
  <c r="I2104" i="4"/>
  <c r="I2112" i="4"/>
  <c r="I48" i="4"/>
  <c r="I177" i="4"/>
  <c r="I305" i="4"/>
  <c r="I393" i="4"/>
  <c r="I466" i="4"/>
  <c r="I561" i="4"/>
  <c r="I649" i="4"/>
  <c r="I712" i="4"/>
  <c r="I785" i="4"/>
  <c r="I856" i="4"/>
  <c r="I914" i="4"/>
  <c r="I992" i="4"/>
  <c r="I1058" i="4"/>
  <c r="I1120" i="4"/>
  <c r="I1178" i="4"/>
  <c r="I57" i="4"/>
  <c r="I217" i="4"/>
  <c r="I306" i="4"/>
  <c r="I401" i="4"/>
  <c r="I489" i="4"/>
  <c r="I562" i="4"/>
  <c r="I657" i="4"/>
  <c r="I728" i="4"/>
  <c r="I786" i="4"/>
  <c r="I864" i="4"/>
  <c r="I930" i="4"/>
  <c r="I993" i="4"/>
  <c r="I1065" i="4"/>
  <c r="I1130" i="4"/>
  <c r="I1184" i="4"/>
  <c r="I66" i="4"/>
  <c r="I226" i="4"/>
  <c r="I329" i="4"/>
  <c r="I402" i="4"/>
  <c r="I497" i="4"/>
  <c r="I585" i="4"/>
  <c r="I658" i="4"/>
  <c r="I736" i="4"/>
  <c r="I802" i="4"/>
  <c r="I865" i="4"/>
  <c r="I937" i="4"/>
  <c r="I1009" i="4"/>
  <c r="I1072" i="4"/>
  <c r="I1137" i="4"/>
  <c r="I1194" i="4"/>
  <c r="I1248" i="4"/>
  <c r="I1303" i="4"/>
  <c r="I1343" i="4"/>
  <c r="I1372" i="4"/>
  <c r="I1399" i="4"/>
  <c r="I1424" i="4"/>
  <c r="I1446" i="4"/>
  <c r="I1470" i="4"/>
  <c r="I1492" i="4"/>
  <c r="I1511" i="4"/>
  <c r="I1534" i="4"/>
  <c r="I1556" i="4"/>
  <c r="I1575" i="4"/>
  <c r="I1598" i="4"/>
  <c r="I1614" i="4"/>
  <c r="I1630" i="4"/>
  <c r="I1646" i="4"/>
  <c r="I1662" i="4"/>
  <c r="I1677" i="4"/>
  <c r="I1687" i="4"/>
  <c r="I1699" i="4"/>
  <c r="I1709" i="4"/>
  <c r="I1719" i="4"/>
  <c r="I1731" i="4"/>
  <c r="I1741" i="4"/>
  <c r="I1751" i="4"/>
  <c r="I1763" i="4"/>
  <c r="I1773" i="4"/>
  <c r="I1783" i="4"/>
  <c r="I1795" i="4"/>
  <c r="I1803" i="4"/>
  <c r="I1811" i="4"/>
  <c r="I1819" i="4"/>
  <c r="I1827" i="4"/>
  <c r="I1835" i="4"/>
  <c r="I1843" i="4"/>
  <c r="I1851" i="4"/>
  <c r="I1859" i="4"/>
  <c r="I1867" i="4"/>
  <c r="I1875" i="4"/>
  <c r="I1883" i="4"/>
  <c r="I1891" i="4"/>
  <c r="I1899" i="4"/>
  <c r="I1907" i="4"/>
  <c r="I1915" i="4"/>
  <c r="I1923" i="4"/>
  <c r="I1931" i="4"/>
  <c r="I1939" i="4"/>
  <c r="I1947" i="4"/>
  <c r="I1955" i="4"/>
  <c r="I1963" i="4"/>
  <c r="I1971" i="4"/>
  <c r="I1979" i="4"/>
  <c r="I1987" i="4"/>
  <c r="I1995" i="4"/>
  <c r="I2003" i="4"/>
  <c r="I2011" i="4"/>
  <c r="I2019" i="4"/>
  <c r="I2027" i="4"/>
  <c r="I2035" i="4"/>
  <c r="I2043" i="4"/>
  <c r="I2051" i="4"/>
  <c r="I2059" i="4"/>
  <c r="I2067" i="4"/>
  <c r="I2075" i="4"/>
  <c r="I2083" i="4"/>
  <c r="I2091" i="4"/>
  <c r="I2099" i="4"/>
  <c r="I2107" i="4"/>
  <c r="I2115" i="4"/>
  <c r="I2123" i="4"/>
  <c r="I2131" i="4"/>
  <c r="I2139" i="4"/>
  <c r="I2147" i="4"/>
  <c r="I2155" i="4"/>
  <c r="I2163" i="4"/>
  <c r="I2171" i="4"/>
  <c r="I2179" i="4"/>
  <c r="I2187" i="4"/>
  <c r="I2195" i="4"/>
  <c r="I2203" i="4"/>
  <c r="I2211" i="4"/>
  <c r="I2219" i="4"/>
  <c r="I2227" i="4"/>
  <c r="I2235" i="4"/>
  <c r="I2243" i="4"/>
  <c r="I2251" i="4"/>
  <c r="I2259" i="4"/>
  <c r="I2267" i="4"/>
  <c r="I2275" i="4"/>
  <c r="I2283" i="4"/>
  <c r="I2291" i="4"/>
  <c r="I2299" i="4"/>
  <c r="I2307" i="4"/>
  <c r="I2315" i="4"/>
  <c r="I2323" i="4"/>
  <c r="I2331" i="4"/>
  <c r="I2339" i="4"/>
  <c r="I2347" i="4"/>
  <c r="I2355" i="4"/>
  <c r="I2363" i="4"/>
  <c r="I2371" i="4"/>
  <c r="I2379" i="4"/>
  <c r="I2387" i="4"/>
  <c r="I2395" i="4"/>
  <c r="I2403" i="4"/>
  <c r="I2411" i="4"/>
  <c r="I2419" i="4"/>
  <c r="I2427" i="4"/>
  <c r="I2435" i="4"/>
  <c r="I2443" i="4"/>
  <c r="I2451" i="4"/>
  <c r="I2459" i="4"/>
  <c r="I2467" i="4"/>
  <c r="I2475" i="4"/>
  <c r="I2483" i="4"/>
  <c r="I2491" i="4"/>
  <c r="I2499" i="4"/>
  <c r="I98" i="4"/>
  <c r="I240" i="4"/>
  <c r="I337" i="4"/>
  <c r="I425" i="4"/>
  <c r="I498" i="4"/>
  <c r="I593" i="4"/>
  <c r="I674" i="4"/>
  <c r="I737" i="4"/>
  <c r="I809" i="4"/>
  <c r="I881" i="4"/>
  <c r="I944" i="4"/>
  <c r="I1016" i="4"/>
  <c r="I1088" i="4"/>
  <c r="I1138" i="4"/>
  <c r="I1201" i="4"/>
  <c r="I1258" i="4"/>
  <c r="I1305" i="4"/>
  <c r="I1345" i="4"/>
  <c r="I1379" i="4"/>
  <c r="I1400" i="4"/>
  <c r="I1427" i="4"/>
  <c r="I1452" i="4"/>
  <c r="I1471" i="4"/>
  <c r="I1494" i="4"/>
  <c r="I1516" i="4"/>
  <c r="I1535" i="4"/>
  <c r="I1558" i="4"/>
  <c r="I1580" i="4"/>
  <c r="I1599" i="4"/>
  <c r="I1615" i="4"/>
  <c r="I1631" i="4"/>
  <c r="I1647" i="4"/>
  <c r="I1663" i="4"/>
  <c r="I1678" i="4"/>
  <c r="I1690" i="4"/>
  <c r="I1700" i="4"/>
  <c r="I1710" i="4"/>
  <c r="I1722" i="4"/>
  <c r="I1732" i="4"/>
  <c r="I1742" i="4"/>
  <c r="I1754" i="4"/>
  <c r="I1764" i="4"/>
  <c r="I1774" i="4"/>
  <c r="I1786" i="4"/>
  <c r="I1796" i="4"/>
  <c r="I1812" i="4"/>
  <c r="I1820" i="4"/>
  <c r="I1828" i="4"/>
  <c r="I1836" i="4"/>
  <c r="I1844" i="4"/>
  <c r="I1852" i="4"/>
  <c r="I1860" i="4"/>
  <c r="I1868" i="4"/>
  <c r="I1876" i="4"/>
  <c r="I1884" i="4"/>
  <c r="I1892" i="4"/>
  <c r="I1900" i="4"/>
  <c r="I1908" i="4"/>
  <c r="I1916" i="4"/>
  <c r="I1924" i="4"/>
  <c r="I1932" i="4"/>
  <c r="I1940" i="4"/>
  <c r="I1948" i="4"/>
  <c r="I1956" i="4"/>
  <c r="I1964" i="4"/>
  <c r="I1972" i="4"/>
  <c r="I1980" i="4"/>
  <c r="I1988" i="4"/>
  <c r="I1996" i="4"/>
  <c r="I2004" i="4"/>
  <c r="I2012" i="4"/>
  <c r="I2020" i="4"/>
  <c r="I2028" i="4"/>
  <c r="I2036" i="4"/>
  <c r="I2044" i="4"/>
  <c r="I2052" i="4"/>
  <c r="I2060" i="4"/>
  <c r="I2068" i="4"/>
  <c r="I2076" i="4"/>
  <c r="I2084" i="4"/>
  <c r="I2092" i="4"/>
  <c r="I2100" i="4"/>
  <c r="I2108" i="4"/>
  <c r="I2116" i="4"/>
  <c r="I2124" i="4"/>
  <c r="I2132" i="4"/>
  <c r="I2140" i="4"/>
  <c r="I2148" i="4"/>
  <c r="I2156" i="4"/>
  <c r="I2164" i="4"/>
  <c r="I2172" i="4"/>
  <c r="I2180" i="4"/>
  <c r="I2188" i="4"/>
  <c r="I2196" i="4"/>
  <c r="I2204" i="4"/>
  <c r="I2212" i="4"/>
  <c r="I2220" i="4"/>
  <c r="I2228" i="4"/>
  <c r="I2236" i="4"/>
  <c r="I2244" i="4"/>
  <c r="I2252" i="4"/>
  <c r="I2260" i="4"/>
  <c r="I2268" i="4"/>
  <c r="I2276" i="4"/>
  <c r="I2284" i="4"/>
  <c r="I2292" i="4"/>
  <c r="I2300" i="4"/>
  <c r="I2308" i="4"/>
  <c r="I2316" i="4"/>
  <c r="I2324" i="4"/>
  <c r="I2332" i="4"/>
  <c r="I2340" i="4"/>
  <c r="I2348" i="4"/>
  <c r="I2356" i="4"/>
  <c r="I2364" i="4"/>
  <c r="I2372" i="4"/>
  <c r="I2380" i="4"/>
  <c r="I2388" i="4"/>
  <c r="I2396" i="4"/>
  <c r="I2404" i="4"/>
  <c r="I2412" i="4"/>
  <c r="I2420" i="4"/>
  <c r="I2428" i="4"/>
  <c r="I2436" i="4"/>
  <c r="I2444" i="4"/>
  <c r="I2452" i="4"/>
  <c r="I2460" i="4"/>
  <c r="I2468" i="4"/>
  <c r="I2476" i="4"/>
  <c r="I2484" i="4"/>
  <c r="I2492" i="4"/>
  <c r="I2500" i="4"/>
  <c r="I113" i="4"/>
  <c r="I265" i="4"/>
  <c r="I338" i="4"/>
  <c r="I433" i="4"/>
  <c r="I521" i="4"/>
  <c r="I594" i="4"/>
  <c r="I681" i="4"/>
  <c r="I753" i="4"/>
  <c r="I816" i="4"/>
  <c r="I888" i="4"/>
  <c r="I960" i="4"/>
  <c r="I1017" i="4"/>
  <c r="I1090" i="4"/>
  <c r="I1153" i="4"/>
  <c r="I1202" i="4"/>
  <c r="I1265" i="4"/>
  <c r="I1313" i="4"/>
  <c r="I1347" i="4"/>
  <c r="I1381" i="4"/>
  <c r="I1406" i="4"/>
  <c r="I1428" i="4"/>
  <c r="I1454" i="4"/>
  <c r="I1476" i="4"/>
  <c r="I1495" i="4"/>
  <c r="I1518" i="4"/>
  <c r="I1540" i="4"/>
  <c r="I1559" i="4"/>
  <c r="I1582" i="4"/>
  <c r="I1602" i="4"/>
  <c r="I1618" i="4"/>
  <c r="I1634" i="4"/>
  <c r="I1650" i="4"/>
  <c r="I1666" i="4"/>
  <c r="I1679" i="4"/>
  <c r="I1691" i="4"/>
  <c r="I1701" i="4"/>
  <c r="I1711" i="4"/>
  <c r="I1723" i="4"/>
  <c r="I1733" i="4"/>
  <c r="I1743" i="4"/>
  <c r="I1755" i="4"/>
  <c r="I1765" i="4"/>
  <c r="I1775" i="4"/>
  <c r="I1787" i="4"/>
  <c r="I1797" i="4"/>
  <c r="I1805" i="4"/>
  <c r="I1813" i="4"/>
  <c r="I1821" i="4"/>
  <c r="I1829" i="4"/>
  <c r="I1837" i="4"/>
  <c r="I1845" i="4"/>
  <c r="I1853" i="4"/>
  <c r="I1861" i="4"/>
  <c r="I1869" i="4"/>
  <c r="I1877" i="4"/>
  <c r="I1885" i="4"/>
  <c r="I1893" i="4"/>
  <c r="I1901" i="4"/>
  <c r="I1909" i="4"/>
  <c r="I1917" i="4"/>
  <c r="I1925" i="4"/>
  <c r="I1933" i="4"/>
  <c r="I1941" i="4"/>
  <c r="I1949" i="4"/>
  <c r="I1957" i="4"/>
  <c r="I1965" i="4"/>
  <c r="I1973" i="4"/>
  <c r="I1981" i="4"/>
  <c r="I1989" i="4"/>
  <c r="I1997" i="4"/>
  <c r="I2005" i="4"/>
  <c r="I2013" i="4"/>
  <c r="I2021" i="4"/>
  <c r="I2029" i="4"/>
  <c r="I2037" i="4"/>
  <c r="I2045" i="4"/>
  <c r="I2053" i="4"/>
  <c r="I2061" i="4"/>
  <c r="I2069" i="4"/>
  <c r="I2077" i="4"/>
  <c r="I2085" i="4"/>
  <c r="I2093" i="4"/>
  <c r="I2101" i="4"/>
  <c r="I2109" i="4"/>
  <c r="I2117" i="4"/>
  <c r="I2125" i="4"/>
  <c r="I2133" i="4"/>
  <c r="I121" i="4"/>
  <c r="I273" i="4"/>
  <c r="I361" i="4"/>
  <c r="I434" i="4"/>
  <c r="I529" i="4"/>
  <c r="I617" i="4"/>
  <c r="I688" i="4"/>
  <c r="I760" i="4"/>
  <c r="I832" i="4"/>
  <c r="I889" i="4"/>
  <c r="I962" i="4"/>
  <c r="I1033" i="4"/>
  <c r="I1096" i="4"/>
  <c r="I1160" i="4"/>
  <c r="I1217" i="4"/>
  <c r="I1266" i="4"/>
  <c r="I1316" i="4"/>
  <c r="I1355" i="4"/>
  <c r="I1382" i="4"/>
  <c r="I1408" i="4"/>
  <c r="I1433" i="4"/>
  <c r="I1455" i="4"/>
  <c r="I1478" i="4"/>
  <c r="I1500" i="4"/>
  <c r="I1519" i="4"/>
  <c r="I1542" i="4"/>
  <c r="I1564" i="4"/>
  <c r="I1583" i="4"/>
  <c r="I1604" i="4"/>
  <c r="I1620" i="4"/>
  <c r="I1636" i="4"/>
  <c r="I1652" i="4"/>
  <c r="I1668" i="4"/>
  <c r="I1682" i="4"/>
  <c r="I1692" i="4"/>
  <c r="I1702" i="4"/>
  <c r="I1714" i="4"/>
  <c r="I1724" i="4"/>
  <c r="I1734" i="4"/>
  <c r="I1746" i="4"/>
  <c r="I1756" i="4"/>
  <c r="I1766" i="4"/>
  <c r="I1778" i="4"/>
  <c r="I1788" i="4"/>
  <c r="I1798" i="4"/>
  <c r="I1806" i="4"/>
  <c r="I1814" i="4"/>
  <c r="I1822" i="4"/>
  <c r="I1830" i="4"/>
  <c r="I1838" i="4"/>
  <c r="I1846" i="4"/>
  <c r="I1854" i="4"/>
  <c r="I1862" i="4"/>
  <c r="I1870" i="4"/>
  <c r="I1878" i="4"/>
  <c r="I1886" i="4"/>
  <c r="I1894" i="4"/>
  <c r="I1902" i="4"/>
  <c r="I1910" i="4"/>
  <c r="I1918" i="4"/>
  <c r="I1926" i="4"/>
  <c r="I1934" i="4"/>
  <c r="I1942" i="4"/>
  <c r="I1950" i="4"/>
  <c r="I1958" i="4"/>
  <c r="I1966" i="4"/>
  <c r="I1974" i="4"/>
  <c r="I1982" i="4"/>
  <c r="I1990" i="4"/>
  <c r="I1998" i="4"/>
  <c r="I2006" i="4"/>
  <c r="I2014" i="4"/>
  <c r="I2022" i="4"/>
  <c r="I2030" i="4"/>
  <c r="I2038" i="4"/>
  <c r="I2046" i="4"/>
  <c r="I2054" i="4"/>
  <c r="I2062" i="4"/>
  <c r="I2070" i="4"/>
  <c r="I2078" i="4"/>
  <c r="I2086" i="4"/>
  <c r="I2094" i="4"/>
  <c r="I2102" i="4"/>
  <c r="I2110" i="4"/>
  <c r="I2118" i="4"/>
  <c r="I2126" i="4"/>
  <c r="I2134" i="4"/>
  <c r="I2142" i="4"/>
  <c r="I2150" i="4"/>
  <c r="I2158" i="4"/>
  <c r="I2166" i="4"/>
  <c r="I2174" i="4"/>
  <c r="I2182" i="4"/>
  <c r="I2190" i="4"/>
  <c r="I2198" i="4"/>
  <c r="I2206" i="4"/>
  <c r="I2214" i="4"/>
  <c r="I2222" i="4"/>
  <c r="I2230" i="4"/>
  <c r="I2238" i="4"/>
  <c r="I2246" i="4"/>
  <c r="I2254" i="4"/>
  <c r="I2262" i="4"/>
  <c r="I2270" i="4"/>
  <c r="I2278" i="4"/>
  <c r="I2286" i="4"/>
  <c r="I2294" i="4"/>
  <c r="I2302" i="4"/>
  <c r="I2310" i="4"/>
  <c r="I2318" i="4"/>
  <c r="I2326" i="4"/>
  <c r="I2334" i="4"/>
  <c r="I2342" i="4"/>
  <c r="I2350" i="4"/>
  <c r="I2358" i="4"/>
  <c r="I2366" i="4"/>
  <c r="I2374" i="4"/>
  <c r="I2382" i="4"/>
  <c r="I2390" i="4"/>
  <c r="I2398" i="4"/>
  <c r="I2406" i="4"/>
  <c r="I2414" i="4"/>
  <c r="I2422" i="4"/>
  <c r="I2430" i="4"/>
  <c r="I2438" i="4"/>
  <c r="I2446" i="4"/>
  <c r="I2454" i="4"/>
  <c r="I2462" i="4"/>
  <c r="I2470" i="4"/>
  <c r="I2478" i="4"/>
  <c r="I2486" i="4"/>
  <c r="I2494" i="4"/>
  <c r="I2" i="4"/>
  <c r="I154" i="4"/>
  <c r="I834" i="4"/>
  <c r="I1242" i="4"/>
  <c r="I1368" i="4"/>
  <c r="I1436" i="4"/>
  <c r="I1487" i="4"/>
  <c r="I1550" i="4"/>
  <c r="I1606" i="4"/>
  <c r="I1644" i="4"/>
  <c r="I1685" i="4"/>
  <c r="I1715" i="4"/>
  <c r="I1740" i="4"/>
  <c r="I1771" i="4"/>
  <c r="I1799" i="4"/>
  <c r="I1818" i="4"/>
  <c r="I1841" i="4"/>
  <c r="I1863" i="4"/>
  <c r="I1882" i="4"/>
  <c r="I1905" i="4"/>
  <c r="I1927" i="4"/>
  <c r="I1946" i="4"/>
  <c r="I1969" i="4"/>
  <c r="I1991" i="4"/>
  <c r="I2010" i="4"/>
  <c r="I2033" i="4"/>
  <c r="I2055" i="4"/>
  <c r="I2074" i="4"/>
  <c r="I2097" i="4"/>
  <c r="I2119" i="4"/>
  <c r="I2135" i="4"/>
  <c r="I2146" i="4"/>
  <c r="I2160" i="4"/>
  <c r="I2173" i="4"/>
  <c r="I2185" i="4"/>
  <c r="I2199" i="4"/>
  <c r="I2210" i="4"/>
  <c r="I2224" i="4"/>
  <c r="I2237" i="4"/>
  <c r="I2249" i="4"/>
  <c r="I2263" i="4"/>
  <c r="I2274" i="4"/>
  <c r="I2288" i="4"/>
  <c r="I2301" i="4"/>
  <c r="I2313" i="4"/>
  <c r="I2327" i="4"/>
  <c r="I2338" i="4"/>
  <c r="I2352" i="4"/>
  <c r="I2365" i="4"/>
  <c r="I2377" i="4"/>
  <c r="I2391" i="4"/>
  <c r="I2402" i="4"/>
  <c r="I2416" i="4"/>
  <c r="I2429" i="4"/>
  <c r="I2441" i="4"/>
  <c r="I2455" i="4"/>
  <c r="I2466" i="4"/>
  <c r="I2480" i="4"/>
  <c r="I2493" i="4"/>
  <c r="I274" i="4"/>
  <c r="I905" i="4"/>
  <c r="I1281" i="4"/>
  <c r="I1371" i="4"/>
  <c r="I1443" i="4"/>
  <c r="I1502" i="4"/>
  <c r="I1551" i="4"/>
  <c r="I1610" i="4"/>
  <c r="I1654" i="4"/>
  <c r="I1686" i="4"/>
  <c r="I1717" i="4"/>
  <c r="I1747" i="4"/>
  <c r="I1772" i="4"/>
  <c r="I1801" i="4"/>
  <c r="I1823" i="4"/>
  <c r="I1842" i="4"/>
  <c r="I1865" i="4"/>
  <c r="I1887" i="4"/>
  <c r="I1906" i="4"/>
  <c r="I1929" i="4"/>
  <c r="I1951" i="4"/>
  <c r="I1970" i="4"/>
  <c r="I1993" i="4"/>
  <c r="I2015" i="4"/>
  <c r="I2034" i="4"/>
  <c r="I2057" i="4"/>
  <c r="I2079" i="4"/>
  <c r="I2098" i="4"/>
  <c r="I2120" i="4"/>
  <c r="I2136" i="4"/>
  <c r="I2149" i="4"/>
  <c r="I2161" i="4"/>
  <c r="I2175" i="4"/>
  <c r="I2186" i="4"/>
  <c r="I2200" i="4"/>
  <c r="I2213" i="4"/>
  <c r="I2225" i="4"/>
  <c r="I2239" i="4"/>
  <c r="I2250" i="4"/>
  <c r="I2264" i="4"/>
  <c r="I2277" i="4"/>
  <c r="I2289" i="4"/>
  <c r="I2303" i="4"/>
  <c r="I2314" i="4"/>
  <c r="I2328" i="4"/>
  <c r="I2341" i="4"/>
  <c r="I2353" i="4"/>
  <c r="I2367" i="4"/>
  <c r="I2378" i="4"/>
  <c r="I2392" i="4"/>
  <c r="I2405" i="4"/>
  <c r="I2417" i="4"/>
  <c r="I2431" i="4"/>
  <c r="I2442" i="4"/>
  <c r="I2456" i="4"/>
  <c r="I2469" i="4"/>
  <c r="I2481" i="4"/>
  <c r="I2495" i="4"/>
  <c r="I369" i="4"/>
  <c r="I968" i="4"/>
  <c r="I1289" i="4"/>
  <c r="I1388" i="4"/>
  <c r="I1445" i="4"/>
  <c r="I1508" i="4"/>
  <c r="I1566" i="4"/>
  <c r="I1612" i="4"/>
  <c r="I1658" i="4"/>
  <c r="I1693" i="4"/>
  <c r="I1718" i="4"/>
  <c r="I1749" i="4"/>
  <c r="I1779" i="4"/>
  <c r="I1802" i="4"/>
  <c r="I1825" i="4"/>
  <c r="I1847" i="4"/>
  <c r="I1866" i="4"/>
  <c r="I1889" i="4"/>
  <c r="I1911" i="4"/>
  <c r="I1930" i="4"/>
  <c r="I1953" i="4"/>
  <c r="I1975" i="4"/>
  <c r="I1994" i="4"/>
  <c r="I2017" i="4"/>
  <c r="I2039" i="4"/>
  <c r="I2058" i="4"/>
  <c r="I2081" i="4"/>
  <c r="I2103" i="4"/>
  <c r="I2121" i="4"/>
  <c r="I2137" i="4"/>
  <c r="I2151" i="4"/>
  <c r="I2162" i="4"/>
  <c r="I2176" i="4"/>
  <c r="I2189" i="4"/>
  <c r="I2201" i="4"/>
  <c r="I2215" i="4"/>
  <c r="I2226" i="4"/>
  <c r="I2240" i="4"/>
  <c r="I2253" i="4"/>
  <c r="I2265" i="4"/>
  <c r="I2279" i="4"/>
  <c r="I2290" i="4"/>
  <c r="I2304" i="4"/>
  <c r="I2317" i="4"/>
  <c r="I2329" i="4"/>
  <c r="I2343" i="4"/>
  <c r="I2354" i="4"/>
  <c r="I2368" i="4"/>
  <c r="I2381" i="4"/>
  <c r="I2393" i="4"/>
  <c r="I2407" i="4"/>
  <c r="I2418" i="4"/>
  <c r="I2432" i="4"/>
  <c r="I2445" i="4"/>
  <c r="I2457" i="4"/>
  <c r="I2471" i="4"/>
  <c r="I2482" i="4"/>
  <c r="I2496" i="4"/>
  <c r="I457" i="4"/>
  <c r="I1041" i="4"/>
  <c r="I1299" i="4"/>
  <c r="I1391" i="4"/>
  <c r="I1460" i="4"/>
  <c r="I1510" i="4"/>
  <c r="I1572" i="4"/>
  <c r="I1622" i="4"/>
  <c r="I1660" i="4"/>
  <c r="I1695" i="4"/>
  <c r="I1725" i="4"/>
  <c r="I1750" i="4"/>
  <c r="I1781" i="4"/>
  <c r="I1807" i="4"/>
  <c r="I1826" i="4"/>
  <c r="I1849" i="4"/>
  <c r="I1871" i="4"/>
  <c r="I1890" i="4"/>
  <c r="I1913" i="4"/>
  <c r="I1935" i="4"/>
  <c r="I1954" i="4"/>
  <c r="I1977" i="4"/>
  <c r="I1999" i="4"/>
  <c r="I2018" i="4"/>
  <c r="I2041" i="4"/>
  <c r="I2063" i="4"/>
  <c r="I2082" i="4"/>
  <c r="I2105" i="4"/>
  <c r="I2122" i="4"/>
  <c r="I2138" i="4"/>
  <c r="I2152" i="4"/>
  <c r="I2165" i="4"/>
  <c r="I2177" i="4"/>
  <c r="I2191" i="4"/>
  <c r="I2202" i="4"/>
  <c r="I2216" i="4"/>
  <c r="I2229" i="4"/>
  <c r="I2241" i="4"/>
  <c r="I2255" i="4"/>
  <c r="I2266" i="4"/>
  <c r="I2280" i="4"/>
  <c r="I2293" i="4"/>
  <c r="I2305" i="4"/>
  <c r="I2319" i="4"/>
  <c r="I2330" i="4"/>
  <c r="I2344" i="4"/>
  <c r="I2357" i="4"/>
  <c r="I2369" i="4"/>
  <c r="I2383" i="4"/>
  <c r="I2394" i="4"/>
  <c r="I2408" i="4"/>
  <c r="I2421" i="4"/>
  <c r="I2433" i="4"/>
  <c r="I2447" i="4"/>
  <c r="I2458" i="4"/>
  <c r="I2472" i="4"/>
  <c r="I2485" i="4"/>
  <c r="I2497" i="4"/>
  <c r="I530" i="4"/>
  <c r="I1112" i="4"/>
  <c r="I1319" i="4"/>
  <c r="I1397" i="4"/>
  <c r="I1463" i="4"/>
  <c r="I1524" i="4"/>
  <c r="I1574" i="4"/>
  <c r="I1626" i="4"/>
  <c r="I1670" i="4"/>
  <c r="I1698" i="4"/>
  <c r="I1727" i="4"/>
  <c r="I1757" i="4"/>
  <c r="I1782" i="4"/>
  <c r="I1809" i="4"/>
  <c r="I1831" i="4"/>
  <c r="I1850" i="4"/>
  <c r="I1873" i="4"/>
  <c r="I1895" i="4"/>
  <c r="I1914" i="4"/>
  <c r="I1937" i="4"/>
  <c r="I1959" i="4"/>
  <c r="I1978" i="4"/>
  <c r="I2001" i="4"/>
  <c r="I2023" i="4"/>
  <c r="I2042" i="4"/>
  <c r="I2065" i="4"/>
  <c r="I2087" i="4"/>
  <c r="I2106" i="4"/>
  <c r="I2127" i="4"/>
  <c r="I2141" i="4"/>
  <c r="I2153" i="4"/>
  <c r="I2167" i="4"/>
  <c r="I2178" i="4"/>
  <c r="I2192" i="4"/>
  <c r="I2205" i="4"/>
  <c r="I2217" i="4"/>
  <c r="I2231" i="4"/>
  <c r="I2242" i="4"/>
  <c r="I2256" i="4"/>
  <c r="I2269" i="4"/>
  <c r="I2281" i="4"/>
  <c r="I2295" i="4"/>
  <c r="I2306" i="4"/>
  <c r="I2320" i="4"/>
  <c r="I2333" i="4"/>
  <c r="I2345" i="4"/>
  <c r="I2359" i="4"/>
  <c r="I2370" i="4"/>
  <c r="I2384" i="4"/>
  <c r="I2397" i="4"/>
  <c r="I2409" i="4"/>
  <c r="I2423" i="4"/>
  <c r="I2434" i="4"/>
  <c r="I2448" i="4"/>
  <c r="I2461" i="4"/>
  <c r="I2473" i="4"/>
  <c r="I2487" i="4"/>
  <c r="I2498" i="4"/>
  <c r="I625" i="4"/>
  <c r="I1161" i="4"/>
  <c r="I1331" i="4"/>
  <c r="I1409" i="4"/>
  <c r="I1468" i="4"/>
  <c r="I1527" i="4"/>
  <c r="I1588" i="4"/>
  <c r="I1628" i="4"/>
  <c r="I1674" i="4"/>
  <c r="I1703" i="4"/>
  <c r="I1730" i="4"/>
  <c r="I1759" i="4"/>
  <c r="I1789" i="4"/>
  <c r="I1810" i="4"/>
  <c r="I1833" i="4"/>
  <c r="I1855" i="4"/>
  <c r="I1874" i="4"/>
  <c r="I1897" i="4"/>
  <c r="I1938" i="4"/>
  <c r="I1961" i="4"/>
  <c r="I1983" i="4"/>
  <c r="I2002" i="4"/>
  <c r="I2025" i="4"/>
  <c r="I2047" i="4"/>
  <c r="I2066" i="4"/>
  <c r="I2089" i="4"/>
  <c r="I2111" i="4"/>
  <c r="I2128" i="4"/>
  <c r="I2143" i="4"/>
  <c r="I2154" i="4"/>
  <c r="I2168" i="4"/>
  <c r="I2181" i="4"/>
  <c r="I2193" i="4"/>
  <c r="I2207" i="4"/>
  <c r="I2218" i="4"/>
  <c r="I2232" i="4"/>
  <c r="I2245" i="4"/>
  <c r="I2257" i="4"/>
  <c r="I2271" i="4"/>
  <c r="I2282" i="4"/>
  <c r="I2296" i="4"/>
  <c r="I2309" i="4"/>
  <c r="I2321" i="4"/>
  <c r="I2335" i="4"/>
  <c r="I2346" i="4"/>
  <c r="I2360" i="4"/>
  <c r="I2373" i="4"/>
  <c r="I2385" i="4"/>
  <c r="I2399" i="4"/>
  <c r="I2410" i="4"/>
  <c r="I2424" i="4"/>
  <c r="I2437" i="4"/>
  <c r="I2449" i="4"/>
  <c r="I2463" i="4"/>
  <c r="I2474" i="4"/>
  <c r="I2488" i="4"/>
  <c r="I2501" i="4"/>
  <c r="I704" i="4"/>
  <c r="I1224" i="4"/>
  <c r="I1332" i="4"/>
  <c r="I1417" i="4"/>
  <c r="I1479" i="4"/>
  <c r="I1532" i="4"/>
  <c r="I1591" i="4"/>
  <c r="I1638" i="4"/>
  <c r="I1676" i="4"/>
  <c r="I1707" i="4"/>
  <c r="I1735" i="4"/>
  <c r="I1762" i="4"/>
  <c r="I1791" i="4"/>
  <c r="I1815" i="4"/>
  <c r="I1834" i="4"/>
  <c r="I1857" i="4"/>
  <c r="I1879" i="4"/>
  <c r="I1898" i="4"/>
  <c r="I1921" i="4"/>
  <c r="I1943" i="4"/>
  <c r="I1962" i="4"/>
  <c r="I1985" i="4"/>
  <c r="I2007" i="4"/>
  <c r="I2026" i="4"/>
  <c r="I2049" i="4"/>
  <c r="I2071" i="4"/>
  <c r="I2090" i="4"/>
  <c r="I2113" i="4"/>
  <c r="I2129" i="4"/>
  <c r="I2144" i="4"/>
  <c r="I2157" i="4"/>
  <c r="I2169" i="4"/>
  <c r="I2183" i="4"/>
  <c r="I2194" i="4"/>
  <c r="I2208" i="4"/>
  <c r="I2221" i="4"/>
  <c r="I2233" i="4"/>
  <c r="I2247" i="4"/>
  <c r="I2258" i="4"/>
  <c r="I2272" i="4"/>
  <c r="I2285" i="4"/>
  <c r="I2297" i="4"/>
  <c r="I2311" i="4"/>
  <c r="I2322" i="4"/>
  <c r="I2336" i="4"/>
  <c r="I2349" i="4"/>
  <c r="I2361" i="4"/>
  <c r="I2375" i="4"/>
  <c r="I2386" i="4"/>
  <c r="I2400" i="4"/>
  <c r="I2413" i="4"/>
  <c r="I2425" i="4"/>
  <c r="I2439" i="4"/>
  <c r="I2450" i="4"/>
  <c r="I2464" i="4"/>
  <c r="I2477" i="4"/>
  <c r="I2489" i="4"/>
  <c r="I761" i="4"/>
  <c r="I1240" i="4"/>
  <c r="I1360" i="4"/>
  <c r="I1419" i="4"/>
  <c r="I1486" i="4"/>
  <c r="I1543" i="4"/>
  <c r="I1596" i="4"/>
  <c r="I1642" i="4"/>
  <c r="I1683" i="4"/>
  <c r="I1708" i="4"/>
  <c r="I1739" i="4"/>
  <c r="I1767" i="4"/>
  <c r="I1794" i="4"/>
  <c r="I1817" i="4"/>
  <c r="I1839" i="4"/>
  <c r="I1858" i="4"/>
  <c r="I1881" i="4"/>
  <c r="I1903" i="4"/>
  <c r="I1922" i="4"/>
  <c r="I1945" i="4"/>
  <c r="I1967" i="4"/>
  <c r="I1986" i="4"/>
  <c r="I2009" i="4"/>
  <c r="I2031" i="4"/>
  <c r="I2050" i="4"/>
  <c r="I2073" i="4"/>
  <c r="I2095" i="4"/>
  <c r="I2114" i="4"/>
  <c r="I2130" i="4"/>
  <c r="I2145" i="4"/>
  <c r="I2159" i="4"/>
  <c r="I2170" i="4"/>
  <c r="I2184" i="4"/>
  <c r="I2197" i="4"/>
  <c r="I2209" i="4"/>
  <c r="I2223" i="4"/>
  <c r="I2234" i="4"/>
  <c r="I2248" i="4"/>
  <c r="I2261" i="4"/>
  <c r="I2273" i="4"/>
  <c r="I2287" i="4"/>
  <c r="I2298" i="4"/>
  <c r="I2312" i="4"/>
  <c r="I2325" i="4"/>
  <c r="I2337" i="4"/>
  <c r="I2351" i="4"/>
  <c r="I2362" i="4"/>
  <c r="I2376" i="4"/>
  <c r="I2389" i="4"/>
  <c r="I2401" i="4"/>
  <c r="I2415" i="4"/>
  <c r="I2426" i="4"/>
  <c r="I2440" i="4"/>
  <c r="I2453" i="4"/>
  <c r="I2465" i="4"/>
  <c r="I2479" i="4"/>
  <c r="I2490" i="4"/>
  <c r="I1804" i="4"/>
  <c r="I1498" i="4"/>
  <c r="I1261" i="4"/>
  <c r="I5" i="4"/>
  <c r="I1919" i="4"/>
  <c r="I1896" i="4"/>
  <c r="O12" i="1"/>
  <c r="O27" i="1"/>
  <c r="O41" i="1"/>
  <c r="O52" i="1"/>
  <c r="O66" i="1"/>
  <c r="O78" i="1"/>
  <c r="O91" i="1"/>
  <c r="O105" i="1"/>
  <c r="O116" i="1"/>
  <c r="O130" i="1"/>
  <c r="O142" i="1"/>
  <c r="O155" i="1"/>
  <c r="O169" i="1"/>
  <c r="O180" i="1"/>
  <c r="O194" i="1"/>
  <c r="O206" i="1"/>
  <c r="O219" i="1"/>
  <c r="O233" i="1"/>
  <c r="O244" i="1"/>
  <c r="O258" i="1"/>
  <c r="O270" i="1"/>
  <c r="O283" i="1"/>
  <c r="O297" i="1"/>
  <c r="O308" i="1"/>
  <c r="O321" i="1"/>
  <c r="O331" i="1"/>
  <c r="O342" i="1"/>
  <c r="O351" i="1"/>
  <c r="O359" i="1"/>
  <c r="O367" i="1"/>
  <c r="O375" i="1"/>
  <c r="O383" i="1"/>
  <c r="O391" i="1"/>
  <c r="O399" i="1"/>
  <c r="O407" i="1"/>
  <c r="O415" i="1"/>
  <c r="O423" i="1"/>
  <c r="O431" i="1"/>
  <c r="O439" i="1"/>
  <c r="O447" i="1"/>
  <c r="O455" i="1"/>
  <c r="O463" i="1"/>
  <c r="O2" i="1"/>
  <c r="O17" i="1"/>
  <c r="O28" i="1"/>
  <c r="O42" i="1"/>
  <c r="O54" i="1"/>
  <c r="O67" i="1"/>
  <c r="O81" i="1"/>
  <c r="O92" i="1"/>
  <c r="O106" i="1"/>
  <c r="O118" i="1"/>
  <c r="O131" i="1"/>
  <c r="O145" i="1"/>
  <c r="O156" i="1"/>
  <c r="O170" i="1"/>
  <c r="O182" i="1"/>
  <c r="O195" i="1"/>
  <c r="O209" i="1"/>
  <c r="O220" i="1"/>
  <c r="O234" i="1"/>
  <c r="O246" i="1"/>
  <c r="O259" i="1"/>
  <c r="O273" i="1"/>
  <c r="O284" i="1"/>
  <c r="O298" i="1"/>
  <c r="O310" i="1"/>
  <c r="O322" i="1"/>
  <c r="O332" i="1"/>
  <c r="O343" i="1"/>
  <c r="O352" i="1"/>
  <c r="O360" i="1"/>
  <c r="O368" i="1"/>
  <c r="O376" i="1"/>
  <c r="O384" i="1"/>
  <c r="O392" i="1"/>
  <c r="O400" i="1"/>
  <c r="O408" i="1"/>
  <c r="O416" i="1"/>
  <c r="O424" i="1"/>
  <c r="O432" i="1"/>
  <c r="O440" i="1"/>
  <c r="O448" i="1"/>
  <c r="O456" i="1"/>
  <c r="O464" i="1"/>
  <c r="O472" i="1"/>
  <c r="O480" i="1"/>
  <c r="O488" i="1"/>
  <c r="O496" i="1"/>
  <c r="O504" i="1"/>
  <c r="O512" i="1"/>
  <c r="O520" i="1"/>
  <c r="O528" i="1"/>
  <c r="O536" i="1"/>
  <c r="O544" i="1"/>
  <c r="O552" i="1"/>
  <c r="O560" i="1"/>
  <c r="O568" i="1"/>
  <c r="O18" i="1"/>
  <c r="O30" i="1"/>
  <c r="O43" i="1"/>
  <c r="O57" i="1"/>
  <c r="O68" i="1"/>
  <c r="O82" i="1"/>
  <c r="O94" i="1"/>
  <c r="O107" i="1"/>
  <c r="O121" i="1"/>
  <c r="O132" i="1"/>
  <c r="O146" i="1"/>
  <c r="O158" i="1"/>
  <c r="O171" i="1"/>
  <c r="O185" i="1"/>
  <c r="O196" i="1"/>
  <c r="O210" i="1"/>
  <c r="O222" i="1"/>
  <c r="O235" i="1"/>
  <c r="O249" i="1"/>
  <c r="O260" i="1"/>
  <c r="O274" i="1"/>
  <c r="O286" i="1"/>
  <c r="O299" i="1"/>
  <c r="O313" i="1"/>
  <c r="O323" i="1"/>
  <c r="O334" i="1"/>
  <c r="O345" i="1"/>
  <c r="O353" i="1"/>
  <c r="O361" i="1"/>
  <c r="O369" i="1"/>
  <c r="O377" i="1"/>
  <c r="O385" i="1"/>
  <c r="O393" i="1"/>
  <c r="O401" i="1"/>
  <c r="O409" i="1"/>
  <c r="O417" i="1"/>
  <c r="O425" i="1"/>
  <c r="O433" i="1"/>
  <c r="O441" i="1"/>
  <c r="O449" i="1"/>
  <c r="O457" i="1"/>
  <c r="O465" i="1"/>
  <c r="O473" i="1"/>
  <c r="O481" i="1"/>
  <c r="O489" i="1"/>
  <c r="O497" i="1"/>
  <c r="O505" i="1"/>
  <c r="O513" i="1"/>
  <c r="O521" i="1"/>
  <c r="O529" i="1"/>
  <c r="O537" i="1"/>
  <c r="O545" i="1"/>
  <c r="O553" i="1"/>
  <c r="O561" i="1"/>
  <c r="O569" i="1"/>
  <c r="O577" i="1"/>
  <c r="O585" i="1"/>
  <c r="O593" i="1"/>
  <c r="O601" i="1"/>
  <c r="O609" i="1"/>
  <c r="O617" i="1"/>
  <c r="O625" i="1"/>
  <c r="O633" i="1"/>
  <c r="O641" i="1"/>
  <c r="O649" i="1"/>
  <c r="O657" i="1"/>
  <c r="O665" i="1"/>
  <c r="O673" i="1"/>
  <c r="O681" i="1"/>
  <c r="O689" i="1"/>
  <c r="O697" i="1"/>
  <c r="O705" i="1"/>
  <c r="O713" i="1"/>
  <c r="O721" i="1"/>
  <c r="O729" i="1"/>
  <c r="O737" i="1"/>
  <c r="O745" i="1"/>
  <c r="O753" i="1"/>
  <c r="O761" i="1"/>
  <c r="O769" i="1"/>
  <c r="O777" i="1"/>
  <c r="O785" i="1"/>
  <c r="O793" i="1"/>
  <c r="O801" i="1"/>
  <c r="O3" i="1"/>
  <c r="O19" i="1"/>
  <c r="O33" i="1"/>
  <c r="O44" i="1"/>
  <c r="O58" i="1"/>
  <c r="O70" i="1"/>
  <c r="O83" i="1"/>
  <c r="O97" i="1"/>
  <c r="O108" i="1"/>
  <c r="O122" i="1"/>
  <c r="O134" i="1"/>
  <c r="O147" i="1"/>
  <c r="O161" i="1"/>
  <c r="O172" i="1"/>
  <c r="O186" i="1"/>
  <c r="O198" i="1"/>
  <c r="O211" i="1"/>
  <c r="O225" i="1"/>
  <c r="O236" i="1"/>
  <c r="O250" i="1"/>
  <c r="O262" i="1"/>
  <c r="O275" i="1"/>
  <c r="O289" i="1"/>
  <c r="O300" i="1"/>
  <c r="O314" i="1"/>
  <c r="O324" i="1"/>
  <c r="O335" i="1"/>
  <c r="O346" i="1"/>
  <c r="O354" i="1"/>
  <c r="O362" i="1"/>
  <c r="O370" i="1"/>
  <c r="O378" i="1"/>
  <c r="O386" i="1"/>
  <c r="O394" i="1"/>
  <c r="O402" i="1"/>
  <c r="O410" i="1"/>
  <c r="O418" i="1"/>
  <c r="O426" i="1"/>
  <c r="O434" i="1"/>
  <c r="O442" i="1"/>
  <c r="O450" i="1"/>
  <c r="O458" i="1"/>
  <c r="O466" i="1"/>
  <c r="O474" i="1"/>
  <c r="O482" i="1"/>
  <c r="O490" i="1"/>
  <c r="O498" i="1"/>
  <c r="O506" i="1"/>
  <c r="O514" i="1"/>
  <c r="O522" i="1"/>
  <c r="O530" i="1"/>
  <c r="O538" i="1"/>
  <c r="O546" i="1"/>
  <c r="O554" i="1"/>
  <c r="O562" i="1"/>
  <c r="O570" i="1"/>
  <c r="O578" i="1"/>
  <c r="O586" i="1"/>
  <c r="O594" i="1"/>
  <c r="O602" i="1"/>
  <c r="O610" i="1"/>
  <c r="O618" i="1"/>
  <c r="O626" i="1"/>
  <c r="O634" i="1"/>
  <c r="O642" i="1"/>
  <c r="O650" i="1"/>
  <c r="O658" i="1"/>
  <c r="O666" i="1"/>
  <c r="O674" i="1"/>
  <c r="O682" i="1"/>
  <c r="O690" i="1"/>
  <c r="O698" i="1"/>
  <c r="O706" i="1"/>
  <c r="O4" i="1"/>
  <c r="O20" i="1"/>
  <c r="O34" i="1"/>
  <c r="O46" i="1"/>
  <c r="O59" i="1"/>
  <c r="O73" i="1"/>
  <c r="O84" i="1"/>
  <c r="O98" i="1"/>
  <c r="O110" i="1"/>
  <c r="O123" i="1"/>
  <c r="O137" i="1"/>
  <c r="O10" i="1"/>
  <c r="O25" i="1"/>
  <c r="O36" i="1"/>
  <c r="O50" i="1"/>
  <c r="O62" i="1"/>
  <c r="O75" i="1"/>
  <c r="O89" i="1"/>
  <c r="O100" i="1"/>
  <c r="O114" i="1"/>
  <c r="O126" i="1"/>
  <c r="O139" i="1"/>
  <c r="O153" i="1"/>
  <c r="O164" i="1"/>
  <c r="O178" i="1"/>
  <c r="O190" i="1"/>
  <c r="O203" i="1"/>
  <c r="O217" i="1"/>
  <c r="O228" i="1"/>
  <c r="O242" i="1"/>
  <c r="O254" i="1"/>
  <c r="O267" i="1"/>
  <c r="O281" i="1"/>
  <c r="O292" i="1"/>
  <c r="O306" i="1"/>
  <c r="O318" i="1"/>
  <c r="O329" i="1"/>
  <c r="O339" i="1"/>
  <c r="O349" i="1"/>
  <c r="O357" i="1"/>
  <c r="O365" i="1"/>
  <c r="O373" i="1"/>
  <c r="O381" i="1"/>
  <c r="O389" i="1"/>
  <c r="O397" i="1"/>
  <c r="O405" i="1"/>
  <c r="O413" i="1"/>
  <c r="O421" i="1"/>
  <c r="O429" i="1"/>
  <c r="O437" i="1"/>
  <c r="O445" i="1"/>
  <c r="O453" i="1"/>
  <c r="O461" i="1"/>
  <c r="O469" i="1"/>
  <c r="O477" i="1"/>
  <c r="O485" i="1"/>
  <c r="O493" i="1"/>
  <c r="O501" i="1"/>
  <c r="O509" i="1"/>
  <c r="O517" i="1"/>
  <c r="O525" i="1"/>
  <c r="O533" i="1"/>
  <c r="O541" i="1"/>
  <c r="O549" i="1"/>
  <c r="O557" i="1"/>
  <c r="O565" i="1"/>
  <c r="O573" i="1"/>
  <c r="O581" i="1"/>
  <c r="O589" i="1"/>
  <c r="O597" i="1"/>
  <c r="O605" i="1"/>
  <c r="O613" i="1"/>
  <c r="O621" i="1"/>
  <c r="O629" i="1"/>
  <c r="O637" i="1"/>
  <c r="O645" i="1"/>
  <c r="O653" i="1"/>
  <c r="O661" i="1"/>
  <c r="O669" i="1"/>
  <c r="O677" i="1"/>
  <c r="O685" i="1"/>
  <c r="O693" i="1"/>
  <c r="O701" i="1"/>
  <c r="O709" i="1"/>
  <c r="O717" i="1"/>
  <c r="O725" i="1"/>
  <c r="O733" i="1"/>
  <c r="O741" i="1"/>
  <c r="O749" i="1"/>
  <c r="O757" i="1"/>
  <c r="O765" i="1"/>
  <c r="O773" i="1"/>
  <c r="O781" i="1"/>
  <c r="O789" i="1"/>
  <c r="O797" i="1"/>
  <c r="O805" i="1"/>
  <c r="O9" i="1"/>
  <c r="O60" i="1"/>
  <c r="O113" i="1"/>
  <c r="O154" i="1"/>
  <c r="O188" i="1"/>
  <c r="O226" i="1"/>
  <c r="O257" i="1"/>
  <c r="O291" i="1"/>
  <c r="O326" i="1"/>
  <c r="O350" i="1"/>
  <c r="O372" i="1"/>
  <c r="O395" i="1"/>
  <c r="O414" i="1"/>
  <c r="O436" i="1"/>
  <c r="O459" i="1"/>
  <c r="O476" i="1"/>
  <c r="O492" i="1"/>
  <c r="O508" i="1"/>
  <c r="O524" i="1"/>
  <c r="O540" i="1"/>
  <c r="O556" i="1"/>
  <c r="O572" i="1"/>
  <c r="O584" i="1"/>
  <c r="O598" i="1"/>
  <c r="O611" i="1"/>
  <c r="O623" i="1"/>
  <c r="O636" i="1"/>
  <c r="O648" i="1"/>
  <c r="O662" i="1"/>
  <c r="O675" i="1"/>
  <c r="O687" i="1"/>
  <c r="O700" i="1"/>
  <c r="O712" i="1"/>
  <c r="O723" i="1"/>
  <c r="O734" i="1"/>
  <c r="O744" i="1"/>
  <c r="O755" i="1"/>
  <c r="O766" i="1"/>
  <c r="O776" i="1"/>
  <c r="O787" i="1"/>
  <c r="O798" i="1"/>
  <c r="O808" i="1"/>
  <c r="O816" i="1"/>
  <c r="O824" i="1"/>
  <c r="O832" i="1"/>
  <c r="O840" i="1"/>
  <c r="O848" i="1"/>
  <c r="O856" i="1"/>
  <c r="O864" i="1"/>
  <c r="O872" i="1"/>
  <c r="O880" i="1"/>
  <c r="O888" i="1"/>
  <c r="O896" i="1"/>
  <c r="O904" i="1"/>
  <c r="O912" i="1"/>
  <c r="O920" i="1"/>
  <c r="O928" i="1"/>
  <c r="O936" i="1"/>
  <c r="O944" i="1"/>
  <c r="O952" i="1"/>
  <c r="O960" i="1"/>
  <c r="O968" i="1"/>
  <c r="O976" i="1"/>
  <c r="O984" i="1"/>
  <c r="O992" i="1"/>
  <c r="O1000" i="1"/>
  <c r="O1008" i="1"/>
  <c r="O1016" i="1"/>
  <c r="O1024" i="1"/>
  <c r="O1032" i="1"/>
  <c r="O1040" i="1"/>
  <c r="O1048" i="1"/>
  <c r="O1056" i="1"/>
  <c r="O1064" i="1"/>
  <c r="O1072" i="1"/>
  <c r="O1080" i="1"/>
  <c r="O1088" i="1"/>
  <c r="O1096" i="1"/>
  <c r="O1104" i="1"/>
  <c r="O1112" i="1"/>
  <c r="O1120" i="1"/>
  <c r="O1128" i="1"/>
  <c r="O1136" i="1"/>
  <c r="O1144" i="1"/>
  <c r="O1152" i="1"/>
  <c r="O11" i="1"/>
  <c r="O65" i="1"/>
  <c r="O115" i="1"/>
  <c r="O162" i="1"/>
  <c r="O193" i="1"/>
  <c r="O227" i="1"/>
  <c r="O265" i="1"/>
  <c r="O294" i="1"/>
  <c r="O327" i="1"/>
  <c r="O355" i="1"/>
  <c r="O374" i="1"/>
  <c r="O396" i="1"/>
  <c r="O419" i="1"/>
  <c r="O438" i="1"/>
  <c r="O460" i="1"/>
  <c r="O478" i="1"/>
  <c r="O494" i="1"/>
  <c r="O510" i="1"/>
  <c r="O526" i="1"/>
  <c r="O542" i="1"/>
  <c r="O558" i="1"/>
  <c r="O574" i="1"/>
  <c r="O587" i="1"/>
  <c r="O599" i="1"/>
  <c r="O612" i="1"/>
  <c r="O624" i="1"/>
  <c r="O638" i="1"/>
  <c r="O651" i="1"/>
  <c r="O663" i="1"/>
  <c r="O676" i="1"/>
  <c r="O688" i="1"/>
  <c r="O702" i="1"/>
  <c r="O714" i="1"/>
  <c r="O724" i="1"/>
  <c r="O735" i="1"/>
  <c r="O746" i="1"/>
  <c r="O756" i="1"/>
  <c r="O767" i="1"/>
  <c r="O778" i="1"/>
  <c r="O788" i="1"/>
  <c r="O799" i="1"/>
  <c r="O809" i="1"/>
  <c r="O817" i="1"/>
  <c r="O825" i="1"/>
  <c r="O833" i="1"/>
  <c r="O841" i="1"/>
  <c r="O849" i="1"/>
  <c r="O857" i="1"/>
  <c r="O865" i="1"/>
  <c r="O873" i="1"/>
  <c r="O881" i="1"/>
  <c r="O889" i="1"/>
  <c r="O897" i="1"/>
  <c r="O905" i="1"/>
  <c r="O913" i="1"/>
  <c r="O921" i="1"/>
  <c r="O929" i="1"/>
  <c r="O937" i="1"/>
  <c r="O945" i="1"/>
  <c r="O953" i="1"/>
  <c r="O961" i="1"/>
  <c r="O969" i="1"/>
  <c r="O977" i="1"/>
  <c r="O985" i="1"/>
  <c r="O993" i="1"/>
  <c r="O1001" i="1"/>
  <c r="O1009" i="1"/>
  <c r="O1017" i="1"/>
  <c r="O1025" i="1"/>
  <c r="O1033" i="1"/>
  <c r="O1041" i="1"/>
  <c r="O1049" i="1"/>
  <c r="O1057" i="1"/>
  <c r="O1065" i="1"/>
  <c r="O1073" i="1"/>
  <c r="O1081" i="1"/>
  <c r="O1089" i="1"/>
  <c r="O1097" i="1"/>
  <c r="O1105" i="1"/>
  <c r="O1113" i="1"/>
  <c r="O1121" i="1"/>
  <c r="O22" i="1"/>
  <c r="O74" i="1"/>
  <c r="O124" i="1"/>
  <c r="O163" i="1"/>
  <c r="O201" i="1"/>
  <c r="O230" i="1"/>
  <c r="O266" i="1"/>
  <c r="O302" i="1"/>
  <c r="O330" i="1"/>
  <c r="O356" i="1"/>
  <c r="O379" i="1"/>
  <c r="O398" i="1"/>
  <c r="O420" i="1"/>
  <c r="O443" i="1"/>
  <c r="O462" i="1"/>
  <c r="O479" i="1"/>
  <c r="O495" i="1"/>
  <c r="O511" i="1"/>
  <c r="O527" i="1"/>
  <c r="O543" i="1"/>
  <c r="O559" i="1"/>
  <c r="O575" i="1"/>
  <c r="O588" i="1"/>
  <c r="O600" i="1"/>
  <c r="O614" i="1"/>
  <c r="O627" i="1"/>
  <c r="O639" i="1"/>
  <c r="O652" i="1"/>
  <c r="O664" i="1"/>
  <c r="O678" i="1"/>
  <c r="O691" i="1"/>
  <c r="O703" i="1"/>
  <c r="O715" i="1"/>
  <c r="O726" i="1"/>
  <c r="O736" i="1"/>
  <c r="O747" i="1"/>
  <c r="O758" i="1"/>
  <c r="O768" i="1"/>
  <c r="O779" i="1"/>
  <c r="O790" i="1"/>
  <c r="O800" i="1"/>
  <c r="O810" i="1"/>
  <c r="O818" i="1"/>
  <c r="O826" i="1"/>
  <c r="O834" i="1"/>
  <c r="O842" i="1"/>
  <c r="O850" i="1"/>
  <c r="O858" i="1"/>
  <c r="O866" i="1"/>
  <c r="O874" i="1"/>
  <c r="O882" i="1"/>
  <c r="O890" i="1"/>
  <c r="O898" i="1"/>
  <c r="O906" i="1"/>
  <c r="O914" i="1"/>
  <c r="O922" i="1"/>
  <c r="O930" i="1"/>
  <c r="O938" i="1"/>
  <c r="O946" i="1"/>
  <c r="O954" i="1"/>
  <c r="O962" i="1"/>
  <c r="O970" i="1"/>
  <c r="O978" i="1"/>
  <c r="O986" i="1"/>
  <c r="O994" i="1"/>
  <c r="O1002" i="1"/>
  <c r="O1010" i="1"/>
  <c r="O1018" i="1"/>
  <c r="O1026" i="1"/>
  <c r="O1034" i="1"/>
  <c r="O1042" i="1"/>
  <c r="O1050" i="1"/>
  <c r="O1058" i="1"/>
  <c r="O1066" i="1"/>
  <c r="O1074" i="1"/>
  <c r="O1082" i="1"/>
  <c r="O1090" i="1"/>
  <c r="O1098" i="1"/>
  <c r="O1106" i="1"/>
  <c r="O1114" i="1"/>
  <c r="O1122" i="1"/>
  <c r="O26" i="1"/>
  <c r="O76" i="1"/>
  <c r="O129" i="1"/>
  <c r="O166" i="1"/>
  <c r="O202" i="1"/>
  <c r="O238" i="1"/>
  <c r="O268" i="1"/>
  <c r="O305" i="1"/>
  <c r="O337" i="1"/>
  <c r="O358" i="1"/>
  <c r="O380" i="1"/>
  <c r="O403" i="1"/>
  <c r="O422" i="1"/>
  <c r="O444" i="1"/>
  <c r="O467" i="1"/>
  <c r="O483" i="1"/>
  <c r="O499" i="1"/>
  <c r="O515" i="1"/>
  <c r="O531" i="1"/>
  <c r="O547" i="1"/>
  <c r="O563" i="1"/>
  <c r="O576" i="1"/>
  <c r="O590" i="1"/>
  <c r="O603" i="1"/>
  <c r="O615" i="1"/>
  <c r="O628" i="1"/>
  <c r="O640" i="1"/>
  <c r="O654" i="1"/>
  <c r="O667" i="1"/>
  <c r="O679" i="1"/>
  <c r="O692" i="1"/>
  <c r="O704" i="1"/>
  <c r="O716" i="1"/>
  <c r="O727" i="1"/>
  <c r="O738" i="1"/>
  <c r="O748" i="1"/>
  <c r="O759" i="1"/>
  <c r="O770" i="1"/>
  <c r="O780" i="1"/>
  <c r="O791" i="1"/>
  <c r="O802" i="1"/>
  <c r="O811" i="1"/>
  <c r="O819" i="1"/>
  <c r="O827" i="1"/>
  <c r="O835" i="1"/>
  <c r="O843" i="1"/>
  <c r="O851" i="1"/>
  <c r="O859" i="1"/>
  <c r="O867" i="1"/>
  <c r="O875" i="1"/>
  <c r="O883" i="1"/>
  <c r="O891" i="1"/>
  <c r="O899" i="1"/>
  <c r="O907" i="1"/>
  <c r="O915" i="1"/>
  <c r="O923" i="1"/>
  <c r="O931" i="1"/>
  <c r="O939" i="1"/>
  <c r="O947" i="1"/>
  <c r="O955" i="1"/>
  <c r="O963" i="1"/>
  <c r="O971" i="1"/>
  <c r="O979" i="1"/>
  <c r="O987" i="1"/>
  <c r="O995" i="1"/>
  <c r="O1003" i="1"/>
  <c r="O1011" i="1"/>
  <c r="O1019" i="1"/>
  <c r="O1027" i="1"/>
  <c r="O1035" i="1"/>
  <c r="O1043" i="1"/>
  <c r="O1051" i="1"/>
  <c r="O1059" i="1"/>
  <c r="O1067" i="1"/>
  <c r="O1075" i="1"/>
  <c r="O1083" i="1"/>
  <c r="O1091" i="1"/>
  <c r="O1099" i="1"/>
  <c r="O1107" i="1"/>
  <c r="O1115" i="1"/>
  <c r="O1123" i="1"/>
  <c r="O1131" i="1"/>
  <c r="O49" i="1"/>
  <c r="O99" i="1"/>
  <c r="O148" i="1"/>
  <c r="O179" i="1"/>
  <c r="O214" i="1"/>
  <c r="O251" i="1"/>
  <c r="O282" i="1"/>
  <c r="O316" i="1"/>
  <c r="O347" i="1"/>
  <c r="O366" i="1"/>
  <c r="O388" i="1"/>
  <c r="O411" i="1"/>
  <c r="O430" i="1"/>
  <c r="O452" i="1"/>
  <c r="O471" i="1"/>
  <c r="O487" i="1"/>
  <c r="O503" i="1"/>
  <c r="O519" i="1"/>
  <c r="O535" i="1"/>
  <c r="O551" i="1"/>
  <c r="O567" i="1"/>
  <c r="O582" i="1"/>
  <c r="O595" i="1"/>
  <c r="O607" i="1"/>
  <c r="O620" i="1"/>
  <c r="O632" i="1"/>
  <c r="O646" i="1"/>
  <c r="O659" i="1"/>
  <c r="O671" i="1"/>
  <c r="O684" i="1"/>
  <c r="O696" i="1"/>
  <c r="O710" i="1"/>
  <c r="O720" i="1"/>
  <c r="O731" i="1"/>
  <c r="O742" i="1"/>
  <c r="O752" i="1"/>
  <c r="O763" i="1"/>
  <c r="O774" i="1"/>
  <c r="O784" i="1"/>
  <c r="O795" i="1"/>
  <c r="O806" i="1"/>
  <c r="O814" i="1"/>
  <c r="O822" i="1"/>
  <c r="O830" i="1"/>
  <c r="O838" i="1"/>
  <c r="O846" i="1"/>
  <c r="O854" i="1"/>
  <c r="O862" i="1"/>
  <c r="O870" i="1"/>
  <c r="O878" i="1"/>
  <c r="O886" i="1"/>
  <c r="O894" i="1"/>
  <c r="O902" i="1"/>
  <c r="O910" i="1"/>
  <c r="O918" i="1"/>
  <c r="O926" i="1"/>
  <c r="O934" i="1"/>
  <c r="O942" i="1"/>
  <c r="O950" i="1"/>
  <c r="O958" i="1"/>
  <c r="O966" i="1"/>
  <c r="O974" i="1"/>
  <c r="O982" i="1"/>
  <c r="O990" i="1"/>
  <c r="O998" i="1"/>
  <c r="O1006" i="1"/>
  <c r="O1014" i="1"/>
  <c r="O1022" i="1"/>
  <c r="O1030" i="1"/>
  <c r="O1038" i="1"/>
  <c r="O1046" i="1"/>
  <c r="O1054" i="1"/>
  <c r="O1062" i="1"/>
  <c r="O1070" i="1"/>
  <c r="O1078" i="1"/>
  <c r="O1086" i="1"/>
  <c r="O1094" i="1"/>
  <c r="O1102" i="1"/>
  <c r="O1110" i="1"/>
  <c r="O1118" i="1"/>
  <c r="O1126" i="1"/>
  <c r="O35" i="1"/>
  <c r="O150" i="1"/>
  <c r="O243" i="1"/>
  <c r="O338" i="1"/>
  <c r="O390" i="1"/>
  <c r="O451" i="1"/>
  <c r="O500" i="1"/>
  <c r="O539" i="1"/>
  <c r="O580" i="1"/>
  <c r="O616" i="1"/>
  <c r="O647" i="1"/>
  <c r="O683" i="1"/>
  <c r="O718" i="1"/>
  <c r="O743" i="1"/>
  <c r="O772" i="1"/>
  <c r="O803" i="1"/>
  <c r="O823" i="1"/>
  <c r="O845" i="1"/>
  <c r="O868" i="1"/>
  <c r="O887" i="1"/>
  <c r="O909" i="1"/>
  <c r="O932" i="1"/>
  <c r="O951" i="1"/>
  <c r="O973" i="1"/>
  <c r="O996" i="1"/>
  <c r="O1015" i="1"/>
  <c r="O1037" i="1"/>
  <c r="O1060" i="1"/>
  <c r="O1079" i="1"/>
  <c r="O1101" i="1"/>
  <c r="O1124" i="1"/>
  <c r="O1135" i="1"/>
  <c r="O1145" i="1"/>
  <c r="O1154" i="1"/>
  <c r="O1162" i="1"/>
  <c r="O1170" i="1"/>
  <c r="O1178" i="1"/>
  <c r="O1186" i="1"/>
  <c r="O1194" i="1"/>
  <c r="O1202" i="1"/>
  <c r="O1210" i="1"/>
  <c r="O1218" i="1"/>
  <c r="O1226" i="1"/>
  <c r="O1234" i="1"/>
  <c r="O1242" i="1"/>
  <c r="O1250" i="1"/>
  <c r="O1258" i="1"/>
  <c r="O1266" i="1"/>
  <c r="O1274" i="1"/>
  <c r="O1282" i="1"/>
  <c r="O1290" i="1"/>
  <c r="O1298" i="1"/>
  <c r="O1306" i="1"/>
  <c r="O1314" i="1"/>
  <c r="O1322" i="1"/>
  <c r="O1330" i="1"/>
  <c r="O1338" i="1"/>
  <c r="O1346" i="1"/>
  <c r="O1354" i="1"/>
  <c r="O1362" i="1"/>
  <c r="O1370" i="1"/>
  <c r="O1378" i="1"/>
  <c r="O1386" i="1"/>
  <c r="O1394" i="1"/>
  <c r="O1402" i="1"/>
  <c r="O1410" i="1"/>
  <c r="O1418" i="1"/>
  <c r="O1426" i="1"/>
  <c r="O1434" i="1"/>
  <c r="O1442" i="1"/>
  <c r="O1450" i="1"/>
  <c r="O1458" i="1"/>
  <c r="O1466" i="1"/>
  <c r="O1474" i="1"/>
  <c r="O1482" i="1"/>
  <c r="O1490" i="1"/>
  <c r="O1498" i="1"/>
  <c r="O1506" i="1"/>
  <c r="O1514" i="1"/>
  <c r="O1522" i="1"/>
  <c r="O1530" i="1"/>
  <c r="O1538" i="1"/>
  <c r="O1546" i="1"/>
  <c r="O1554" i="1"/>
  <c r="O1562" i="1"/>
  <c r="O1570" i="1"/>
  <c r="O1578" i="1"/>
  <c r="O1586" i="1"/>
  <c r="O1594" i="1"/>
  <c r="O1602" i="1"/>
  <c r="O1610" i="1"/>
  <c r="O1618" i="1"/>
  <c r="O1626" i="1"/>
  <c r="O1634" i="1"/>
  <c r="O1642" i="1"/>
  <c r="O1650" i="1"/>
  <c r="O1658" i="1"/>
  <c r="O1666" i="1"/>
  <c r="O1674" i="1"/>
  <c r="O1682" i="1"/>
  <c r="O1690" i="1"/>
  <c r="O1698" i="1"/>
  <c r="O1706" i="1"/>
  <c r="O1714" i="1"/>
  <c r="O1722" i="1"/>
  <c r="O38" i="1"/>
  <c r="O174" i="1"/>
  <c r="O252" i="1"/>
  <c r="O340" i="1"/>
  <c r="O404" i="1"/>
  <c r="O454" i="1"/>
  <c r="O502" i="1"/>
  <c r="O548" i="1"/>
  <c r="O583" i="1"/>
  <c r="O619" i="1"/>
  <c r="O655" i="1"/>
  <c r="O686" i="1"/>
  <c r="O719" i="1"/>
  <c r="O750" i="1"/>
  <c r="O775" i="1"/>
  <c r="O804" i="1"/>
  <c r="O828" i="1"/>
  <c r="O847" i="1"/>
  <c r="O869" i="1"/>
  <c r="O892" i="1"/>
  <c r="O911" i="1"/>
  <c r="O933" i="1"/>
  <c r="O956" i="1"/>
  <c r="O975" i="1"/>
  <c r="O997" i="1"/>
  <c r="O1020" i="1"/>
  <c r="O1039" i="1"/>
  <c r="O1061" i="1"/>
  <c r="O1084" i="1"/>
  <c r="O1103" i="1"/>
  <c r="O1125" i="1"/>
  <c r="O1137" i="1"/>
  <c r="O1146" i="1"/>
  <c r="O1155" i="1"/>
  <c r="O1163" i="1"/>
  <c r="O1171" i="1"/>
  <c r="O1179" i="1"/>
  <c r="O1187" i="1"/>
  <c r="O1195" i="1"/>
  <c r="O1203" i="1"/>
  <c r="O1211" i="1"/>
  <c r="O1219" i="1"/>
  <c r="O1227" i="1"/>
  <c r="O1235" i="1"/>
  <c r="O1243" i="1"/>
  <c r="O1251" i="1"/>
  <c r="O1259" i="1"/>
  <c r="O1267" i="1"/>
  <c r="O1275" i="1"/>
  <c r="O1283" i="1"/>
  <c r="O1291" i="1"/>
  <c r="O1299" i="1"/>
  <c r="O1307" i="1"/>
  <c r="O1315" i="1"/>
  <c r="O1323" i="1"/>
  <c r="O1331" i="1"/>
  <c r="O1339" i="1"/>
  <c r="O1347" i="1"/>
  <c r="O1355" i="1"/>
  <c r="O1363" i="1"/>
  <c r="O1371" i="1"/>
  <c r="O1379" i="1"/>
  <c r="O1387" i="1"/>
  <c r="O1395" i="1"/>
  <c r="O1403" i="1"/>
  <c r="O1411" i="1"/>
  <c r="O1419" i="1"/>
  <c r="O1427" i="1"/>
  <c r="O1435" i="1"/>
  <c r="O1443" i="1"/>
  <c r="O1451" i="1"/>
  <c r="O1459" i="1"/>
  <c r="O1467" i="1"/>
  <c r="O1475" i="1"/>
  <c r="O1483" i="1"/>
  <c r="O1491" i="1"/>
  <c r="O1499" i="1"/>
  <c r="O1507" i="1"/>
  <c r="O1515" i="1"/>
  <c r="O1523" i="1"/>
  <c r="O51" i="1"/>
  <c r="O177" i="1"/>
  <c r="O276" i="1"/>
  <c r="O348" i="1"/>
  <c r="O406" i="1"/>
  <c r="O468" i="1"/>
  <c r="O507" i="1"/>
  <c r="O550" i="1"/>
  <c r="O591" i="1"/>
  <c r="O622" i="1"/>
  <c r="O656" i="1"/>
  <c r="O694" i="1"/>
  <c r="O722" i="1"/>
  <c r="O751" i="1"/>
  <c r="O782" i="1"/>
  <c r="O807" i="1"/>
  <c r="O829" i="1"/>
  <c r="O852" i="1"/>
  <c r="O871" i="1"/>
  <c r="O893" i="1"/>
  <c r="O916" i="1"/>
  <c r="O935" i="1"/>
  <c r="O957" i="1"/>
  <c r="O980" i="1"/>
  <c r="O999" i="1"/>
  <c r="O1021" i="1"/>
  <c r="O1044" i="1"/>
  <c r="O1063" i="1"/>
  <c r="O1085" i="1"/>
  <c r="O1108" i="1"/>
  <c r="O1127" i="1"/>
  <c r="O1138" i="1"/>
  <c r="O1147" i="1"/>
  <c r="O1156" i="1"/>
  <c r="O1164" i="1"/>
  <c r="O1172" i="1"/>
  <c r="O1180" i="1"/>
  <c r="O1188" i="1"/>
  <c r="O1196" i="1"/>
  <c r="O1204" i="1"/>
  <c r="O1212" i="1"/>
  <c r="O1220" i="1"/>
  <c r="O1228" i="1"/>
  <c r="O1236" i="1"/>
  <c r="O1244" i="1"/>
  <c r="O1252" i="1"/>
  <c r="O1260" i="1"/>
  <c r="O1268" i="1"/>
  <c r="O1276" i="1"/>
  <c r="O1284" i="1"/>
  <c r="O1292" i="1"/>
  <c r="O1300" i="1"/>
  <c r="O1308" i="1"/>
  <c r="O1316" i="1"/>
  <c r="O1324" i="1"/>
  <c r="O1332" i="1"/>
  <c r="O1340" i="1"/>
  <c r="O1348" i="1"/>
  <c r="O1356" i="1"/>
  <c r="O1364" i="1"/>
  <c r="O1372" i="1"/>
  <c r="O1380" i="1"/>
  <c r="O1388" i="1"/>
  <c r="O1396" i="1"/>
  <c r="O1404" i="1"/>
  <c r="O1412" i="1"/>
  <c r="O1420" i="1"/>
  <c r="O1428" i="1"/>
  <c r="O1436" i="1"/>
  <c r="O1444" i="1"/>
  <c r="O1452" i="1"/>
  <c r="O1460" i="1"/>
  <c r="O1468" i="1"/>
  <c r="O1476" i="1"/>
  <c r="O1484" i="1"/>
  <c r="O1492" i="1"/>
  <c r="O1500" i="1"/>
  <c r="O1508" i="1"/>
  <c r="O1516" i="1"/>
  <c r="O1524" i="1"/>
  <c r="O1532" i="1"/>
  <c r="O1540" i="1"/>
  <c r="O1548" i="1"/>
  <c r="O1556" i="1"/>
  <c r="O1564" i="1"/>
  <c r="O86" i="1"/>
  <c r="O187" i="1"/>
  <c r="O278" i="1"/>
  <c r="O363" i="1"/>
  <c r="O412" i="1"/>
  <c r="O470" i="1"/>
  <c r="O516" i="1"/>
  <c r="O555" i="1"/>
  <c r="O592" i="1"/>
  <c r="O630" i="1"/>
  <c r="O660" i="1"/>
  <c r="O695" i="1"/>
  <c r="O728" i="1"/>
  <c r="O754" i="1"/>
  <c r="O783" i="1"/>
  <c r="O812" i="1"/>
  <c r="O831" i="1"/>
  <c r="O853" i="1"/>
  <c r="O876" i="1"/>
  <c r="O895" i="1"/>
  <c r="O917" i="1"/>
  <c r="O940" i="1"/>
  <c r="O959" i="1"/>
  <c r="O981" i="1"/>
  <c r="O1004" i="1"/>
  <c r="O1023" i="1"/>
  <c r="O1045" i="1"/>
  <c r="O1068" i="1"/>
  <c r="O1087" i="1"/>
  <c r="O1109" i="1"/>
  <c r="O1129" i="1"/>
  <c r="O1139" i="1"/>
  <c r="O1148" i="1"/>
  <c r="O1157" i="1"/>
  <c r="O1165" i="1"/>
  <c r="O1173" i="1"/>
  <c r="O1181" i="1"/>
  <c r="O1189" i="1"/>
  <c r="O1197" i="1"/>
  <c r="O1205" i="1"/>
  <c r="O1213" i="1"/>
  <c r="O1221" i="1"/>
  <c r="O1229" i="1"/>
  <c r="O1237" i="1"/>
  <c r="O1245" i="1"/>
  <c r="O1253" i="1"/>
  <c r="O1261" i="1"/>
  <c r="O1269" i="1"/>
  <c r="O1277" i="1"/>
  <c r="O1285" i="1"/>
  <c r="O1293" i="1"/>
  <c r="O1301" i="1"/>
  <c r="O1309" i="1"/>
  <c r="O1317" i="1"/>
  <c r="O1325" i="1"/>
  <c r="O1333" i="1"/>
  <c r="O1341" i="1"/>
  <c r="O1349" i="1"/>
  <c r="O1357" i="1"/>
  <c r="O1365" i="1"/>
  <c r="O1373" i="1"/>
  <c r="O1381" i="1"/>
  <c r="O1389" i="1"/>
  <c r="O1397" i="1"/>
  <c r="O1405" i="1"/>
  <c r="O1413" i="1"/>
  <c r="O1421" i="1"/>
  <c r="O1429" i="1"/>
  <c r="O1437" i="1"/>
  <c r="O1445" i="1"/>
  <c r="O1453" i="1"/>
  <c r="O1461" i="1"/>
  <c r="O1469" i="1"/>
  <c r="O1477" i="1"/>
  <c r="O1485" i="1"/>
  <c r="O1493" i="1"/>
  <c r="O1501" i="1"/>
  <c r="O1509" i="1"/>
  <c r="O1517" i="1"/>
  <c r="O1525" i="1"/>
  <c r="O1533" i="1"/>
  <c r="O1541" i="1"/>
  <c r="O1549" i="1"/>
  <c r="O1557" i="1"/>
  <c r="O1565" i="1"/>
  <c r="O138" i="1"/>
  <c r="O218" i="1"/>
  <c r="O315" i="1"/>
  <c r="O382" i="1"/>
  <c r="O435" i="1"/>
  <c r="O486" i="1"/>
  <c r="O532" i="1"/>
  <c r="O571" i="1"/>
  <c r="O606" i="1"/>
  <c r="O643" i="1"/>
  <c r="O672" i="1"/>
  <c r="O708" i="1"/>
  <c r="O739" i="1"/>
  <c r="O764" i="1"/>
  <c r="O794" i="1"/>
  <c r="O820" i="1"/>
  <c r="O839" i="1"/>
  <c r="O861" i="1"/>
  <c r="O884" i="1"/>
  <c r="O903" i="1"/>
  <c r="O925" i="1"/>
  <c r="O948" i="1"/>
  <c r="O967" i="1"/>
  <c r="O989" i="1"/>
  <c r="O1012" i="1"/>
  <c r="O1031" i="1"/>
  <c r="O1053" i="1"/>
  <c r="O1076" i="1"/>
  <c r="O1095" i="1"/>
  <c r="O1117" i="1"/>
  <c r="O1133" i="1"/>
  <c r="O1142" i="1"/>
  <c r="O1151" i="1"/>
  <c r="O1160" i="1"/>
  <c r="O1168" i="1"/>
  <c r="O1176" i="1"/>
  <c r="O1184" i="1"/>
  <c r="O1192" i="1"/>
  <c r="O1200" i="1"/>
  <c r="O1208" i="1"/>
  <c r="O1216" i="1"/>
  <c r="O1224" i="1"/>
  <c r="O1232" i="1"/>
  <c r="O1240" i="1"/>
  <c r="O1248" i="1"/>
  <c r="O1256" i="1"/>
  <c r="O1264" i="1"/>
  <c r="O1272" i="1"/>
  <c r="O1280" i="1"/>
  <c r="O1288" i="1"/>
  <c r="O1296" i="1"/>
  <c r="O1304" i="1"/>
  <c r="O90" i="1"/>
  <c r="O319" i="1"/>
  <c r="O484" i="1"/>
  <c r="O596" i="1"/>
  <c r="O680" i="1"/>
  <c r="O762" i="1"/>
  <c r="O836" i="1"/>
  <c r="O885" i="1"/>
  <c r="O943" i="1"/>
  <c r="O1005" i="1"/>
  <c r="O1055" i="1"/>
  <c r="O1116" i="1"/>
  <c r="O1149" i="1"/>
  <c r="O1169" i="1"/>
  <c r="O1191" i="1"/>
  <c r="O1214" i="1"/>
  <c r="O1233" i="1"/>
  <c r="O1255" i="1"/>
  <c r="O1278" i="1"/>
  <c r="O1297" i="1"/>
  <c r="O1318" i="1"/>
  <c r="O1334" i="1"/>
  <c r="O1350" i="1"/>
  <c r="O1366" i="1"/>
  <c r="O1382" i="1"/>
  <c r="O1398" i="1"/>
  <c r="O1414" i="1"/>
  <c r="O1430" i="1"/>
  <c r="O1446" i="1"/>
  <c r="O1462" i="1"/>
  <c r="O1478" i="1"/>
  <c r="O1494" i="1"/>
  <c r="O1510" i="1"/>
  <c r="O1526" i="1"/>
  <c r="O1537" i="1"/>
  <c r="O1551" i="1"/>
  <c r="O1563" i="1"/>
  <c r="O1574" i="1"/>
  <c r="O1583" i="1"/>
  <c r="O1592" i="1"/>
  <c r="O1601" i="1"/>
  <c r="O1611" i="1"/>
  <c r="O1620" i="1"/>
  <c r="O1629" i="1"/>
  <c r="O1638" i="1"/>
  <c r="O1647" i="1"/>
  <c r="O1656" i="1"/>
  <c r="O1665" i="1"/>
  <c r="O1675" i="1"/>
  <c r="O1684" i="1"/>
  <c r="O1693" i="1"/>
  <c r="O1702" i="1"/>
  <c r="O1711" i="1"/>
  <c r="O1720" i="1"/>
  <c r="O1729" i="1"/>
  <c r="O1737" i="1"/>
  <c r="O1745" i="1"/>
  <c r="O1753" i="1"/>
  <c r="O1761" i="1"/>
  <c r="O1769" i="1"/>
  <c r="O1777" i="1"/>
  <c r="O1785" i="1"/>
  <c r="O1793" i="1"/>
  <c r="O1801" i="1"/>
  <c r="O1809" i="1"/>
  <c r="O1817" i="1"/>
  <c r="O1825" i="1"/>
  <c r="O1833" i="1"/>
  <c r="O1841" i="1"/>
  <c r="O1849" i="1"/>
  <c r="O1857" i="1"/>
  <c r="O1865" i="1"/>
  <c r="O1873" i="1"/>
  <c r="O1881" i="1"/>
  <c r="O1889" i="1"/>
  <c r="O1897" i="1"/>
  <c r="O1905" i="1"/>
  <c r="O102" i="1"/>
  <c r="O364" i="1"/>
  <c r="O491" i="1"/>
  <c r="O604" i="1"/>
  <c r="O699" i="1"/>
  <c r="O771" i="1"/>
  <c r="O837" i="1"/>
  <c r="O900" i="1"/>
  <c r="O949" i="1"/>
  <c r="O1007" i="1"/>
  <c r="O1069" i="1"/>
  <c r="O1119" i="1"/>
  <c r="O1150" i="1"/>
  <c r="O1174" i="1"/>
  <c r="O1193" i="1"/>
  <c r="O1215" i="1"/>
  <c r="O1238" i="1"/>
  <c r="O1257" i="1"/>
  <c r="O1279" i="1"/>
  <c r="O1302" i="1"/>
  <c r="O1319" i="1"/>
  <c r="O1335" i="1"/>
  <c r="O1351" i="1"/>
  <c r="O1367" i="1"/>
  <c r="O1383" i="1"/>
  <c r="O1399" i="1"/>
  <c r="O1415" i="1"/>
  <c r="O1431" i="1"/>
  <c r="O1447" i="1"/>
  <c r="O1463" i="1"/>
  <c r="O1479" i="1"/>
  <c r="O1495" i="1"/>
  <c r="O1511" i="1"/>
  <c r="O1527" i="1"/>
  <c r="O1539" i="1"/>
  <c r="O1552" i="1"/>
  <c r="O1566" i="1"/>
  <c r="O1575" i="1"/>
  <c r="O1584" i="1"/>
  <c r="O1593" i="1"/>
  <c r="O1603" i="1"/>
  <c r="O1612" i="1"/>
  <c r="O1621" i="1"/>
  <c r="O1630" i="1"/>
  <c r="O1639" i="1"/>
  <c r="O1648" i="1"/>
  <c r="O1657" i="1"/>
  <c r="O1667" i="1"/>
  <c r="O1676" i="1"/>
  <c r="O1685" i="1"/>
  <c r="O1694" i="1"/>
  <c r="O1703" i="1"/>
  <c r="O1712" i="1"/>
  <c r="O1721" i="1"/>
  <c r="O1730" i="1"/>
  <c r="O1738" i="1"/>
  <c r="O1746" i="1"/>
  <c r="O1754" i="1"/>
  <c r="O1762" i="1"/>
  <c r="O1770" i="1"/>
  <c r="O1778" i="1"/>
  <c r="O1786" i="1"/>
  <c r="O1794" i="1"/>
  <c r="O1802" i="1"/>
  <c r="O1810" i="1"/>
  <c r="O1818" i="1"/>
  <c r="O1826" i="1"/>
  <c r="O1834" i="1"/>
  <c r="O1842" i="1"/>
  <c r="O1850" i="1"/>
  <c r="O1858" i="1"/>
  <c r="O1866" i="1"/>
  <c r="O1874" i="1"/>
  <c r="O1882" i="1"/>
  <c r="O1890" i="1"/>
  <c r="O1898" i="1"/>
  <c r="O1906" i="1"/>
  <c r="O1914" i="1"/>
  <c r="O1922" i="1"/>
  <c r="O1930" i="1"/>
  <c r="O1938" i="1"/>
  <c r="O1946" i="1"/>
  <c r="O1954" i="1"/>
  <c r="O1962" i="1"/>
  <c r="O1970" i="1"/>
  <c r="O140" i="1"/>
  <c r="O371" i="1"/>
  <c r="O518" i="1"/>
  <c r="O608" i="1"/>
  <c r="O707" i="1"/>
  <c r="O786" i="1"/>
  <c r="O844" i="1"/>
  <c r="O901" i="1"/>
  <c r="O964" i="1"/>
  <c r="O1013" i="1"/>
  <c r="O1071" i="1"/>
  <c r="O1130" i="1"/>
  <c r="O1153" i="1"/>
  <c r="O1175" i="1"/>
  <c r="O1198" i="1"/>
  <c r="O1217" i="1"/>
  <c r="O1239" i="1"/>
  <c r="O1262" i="1"/>
  <c r="O1281" i="1"/>
  <c r="O1303" i="1"/>
  <c r="O1320" i="1"/>
  <c r="O1336" i="1"/>
  <c r="O1352" i="1"/>
  <c r="O1368" i="1"/>
  <c r="O1384" i="1"/>
  <c r="O1400" i="1"/>
  <c r="O1416" i="1"/>
  <c r="O1432" i="1"/>
  <c r="O1448" i="1"/>
  <c r="O1464" i="1"/>
  <c r="O1480" i="1"/>
  <c r="O1496" i="1"/>
  <c r="O1512" i="1"/>
  <c r="O1528" i="1"/>
  <c r="O1542" i="1"/>
  <c r="O1553" i="1"/>
  <c r="O1567" i="1"/>
  <c r="O1576" i="1"/>
  <c r="O1585" i="1"/>
  <c r="O1595" i="1"/>
  <c r="O1604" i="1"/>
  <c r="O1613" i="1"/>
  <c r="O1622" i="1"/>
  <c r="O1631" i="1"/>
  <c r="O1640" i="1"/>
  <c r="O1649" i="1"/>
  <c r="O1659" i="1"/>
  <c r="O1668" i="1"/>
  <c r="O1677" i="1"/>
  <c r="O1686" i="1"/>
  <c r="O1695" i="1"/>
  <c r="O1704" i="1"/>
  <c r="O1713" i="1"/>
  <c r="O1723" i="1"/>
  <c r="O1731" i="1"/>
  <c r="O1739" i="1"/>
  <c r="O1747" i="1"/>
  <c r="O1755" i="1"/>
  <c r="O1763" i="1"/>
  <c r="O1771" i="1"/>
  <c r="O1779" i="1"/>
  <c r="O1787" i="1"/>
  <c r="O1795" i="1"/>
  <c r="O1803" i="1"/>
  <c r="O1811" i="1"/>
  <c r="O1819" i="1"/>
  <c r="O1827" i="1"/>
  <c r="O1835" i="1"/>
  <c r="O1843" i="1"/>
  <c r="O1851" i="1"/>
  <c r="O1859" i="1"/>
  <c r="O1867" i="1"/>
  <c r="O1875" i="1"/>
  <c r="O1883" i="1"/>
  <c r="O1891" i="1"/>
  <c r="O1899" i="1"/>
  <c r="O1907" i="1"/>
  <c r="O1915" i="1"/>
  <c r="O1923" i="1"/>
  <c r="O1931" i="1"/>
  <c r="O1939" i="1"/>
  <c r="O1947" i="1"/>
  <c r="O1955" i="1"/>
  <c r="O1963" i="1"/>
  <c r="O1971" i="1"/>
  <c r="O204" i="1"/>
  <c r="O387" i="1"/>
  <c r="O523" i="1"/>
  <c r="O631" i="1"/>
  <c r="O711" i="1"/>
  <c r="O792" i="1"/>
  <c r="O855" i="1"/>
  <c r="O908" i="1"/>
  <c r="O965" i="1"/>
  <c r="O1028" i="1"/>
  <c r="O1077" i="1"/>
  <c r="O1132" i="1"/>
  <c r="O1158" i="1"/>
  <c r="O1177" i="1"/>
  <c r="O1199" i="1"/>
  <c r="O1222" i="1"/>
  <c r="O1241" i="1"/>
  <c r="O1263" i="1"/>
  <c r="O1286" i="1"/>
  <c r="O1305" i="1"/>
  <c r="O1321" i="1"/>
  <c r="O1337" i="1"/>
  <c r="O1353" i="1"/>
  <c r="O1369" i="1"/>
  <c r="O1385" i="1"/>
  <c r="O1401" i="1"/>
  <c r="O1417" i="1"/>
  <c r="O1433" i="1"/>
  <c r="O1449" i="1"/>
  <c r="O1465" i="1"/>
  <c r="O1481" i="1"/>
  <c r="O1497" i="1"/>
  <c r="O1513" i="1"/>
  <c r="O1529" i="1"/>
  <c r="O1543" i="1"/>
  <c r="O1555" i="1"/>
  <c r="O1568" i="1"/>
  <c r="O1577" i="1"/>
  <c r="O1587" i="1"/>
  <c r="O1596" i="1"/>
  <c r="O1605" i="1"/>
  <c r="O1614" i="1"/>
  <c r="O1623" i="1"/>
  <c r="O1632" i="1"/>
  <c r="O1641" i="1"/>
  <c r="O1651" i="1"/>
  <c r="O1660" i="1"/>
  <c r="O290" i="1"/>
  <c r="O446" i="1"/>
  <c r="O566" i="1"/>
  <c r="O668" i="1"/>
  <c r="O740" i="1"/>
  <c r="O815" i="1"/>
  <c r="O877" i="1"/>
  <c r="O927" i="1"/>
  <c r="O988" i="1"/>
  <c r="O1047" i="1"/>
  <c r="O1100" i="1"/>
  <c r="O1141" i="1"/>
  <c r="O1166" i="1"/>
  <c r="O1185" i="1"/>
  <c r="O1207" i="1"/>
  <c r="O1230" i="1"/>
  <c r="O1249" i="1"/>
  <c r="O1271" i="1"/>
  <c r="O1294" i="1"/>
  <c r="O1312" i="1"/>
  <c r="O1328" i="1"/>
  <c r="O1344" i="1"/>
  <c r="O1360" i="1"/>
  <c r="O1376" i="1"/>
  <c r="O1392" i="1"/>
  <c r="O1408" i="1"/>
  <c r="O1424" i="1"/>
  <c r="O1440" i="1"/>
  <c r="O1456" i="1"/>
  <c r="O1472" i="1"/>
  <c r="O1488" i="1"/>
  <c r="O1504" i="1"/>
  <c r="O1520" i="1"/>
  <c r="O1535" i="1"/>
  <c r="O1547" i="1"/>
  <c r="O1560" i="1"/>
  <c r="O1572" i="1"/>
  <c r="O1581" i="1"/>
  <c r="O1590" i="1"/>
  <c r="O1599" i="1"/>
  <c r="O1608" i="1"/>
  <c r="O1617" i="1"/>
  <c r="O1627" i="1"/>
  <c r="O1636" i="1"/>
  <c r="O1645" i="1"/>
  <c r="O1654" i="1"/>
  <c r="O1663" i="1"/>
  <c r="O1672" i="1"/>
  <c r="O1681" i="1"/>
  <c r="O1691" i="1"/>
  <c r="O1700" i="1"/>
  <c r="O307" i="1"/>
  <c r="O475" i="1"/>
  <c r="O579" i="1"/>
  <c r="O670" i="1"/>
  <c r="O760" i="1"/>
  <c r="O821" i="1"/>
  <c r="O879" i="1"/>
  <c r="O941" i="1"/>
  <c r="O991" i="1"/>
  <c r="O1052" i="1"/>
  <c r="O1111" i="1"/>
  <c r="O1143" i="1"/>
  <c r="O1167" i="1"/>
  <c r="O1190" i="1"/>
  <c r="O1209" i="1"/>
  <c r="O1231" i="1"/>
  <c r="O1254" i="1"/>
  <c r="O1273" i="1"/>
  <c r="O1295" i="1"/>
  <c r="O1313" i="1"/>
  <c r="O1329" i="1"/>
  <c r="O1345" i="1"/>
  <c r="O1361" i="1"/>
  <c r="O241" i="1"/>
  <c r="O732" i="1"/>
  <c r="O983" i="1"/>
  <c r="O1161" i="1"/>
  <c r="O1247" i="1"/>
  <c r="O1327" i="1"/>
  <c r="O1390" i="1"/>
  <c r="O1425" i="1"/>
  <c r="O1471" i="1"/>
  <c r="O1518" i="1"/>
  <c r="O1550" i="1"/>
  <c r="O1580" i="1"/>
  <c r="O1606" i="1"/>
  <c r="O1628" i="1"/>
  <c r="O1653" i="1"/>
  <c r="O1673" i="1"/>
  <c r="O1692" i="1"/>
  <c r="O1709" i="1"/>
  <c r="O1725" i="1"/>
  <c r="O1736" i="1"/>
  <c r="O1750" i="1"/>
  <c r="O1764" i="1"/>
  <c r="O1775" i="1"/>
  <c r="O1789" i="1"/>
  <c r="O1800" i="1"/>
  <c r="O1814" i="1"/>
  <c r="O1828" i="1"/>
  <c r="O1839" i="1"/>
  <c r="O1853" i="1"/>
  <c r="O1864" i="1"/>
  <c r="O1878" i="1"/>
  <c r="O1892" i="1"/>
  <c r="O1903" i="1"/>
  <c r="O1916" i="1"/>
  <c r="O1926" i="1"/>
  <c r="O1936" i="1"/>
  <c r="O1948" i="1"/>
  <c r="O1958" i="1"/>
  <c r="O1968" i="1"/>
  <c r="O1978" i="1"/>
  <c r="O1986" i="1"/>
  <c r="O1994" i="1"/>
  <c r="O2002" i="1"/>
  <c r="O2010" i="1"/>
  <c r="O2018" i="1"/>
  <c r="O2026" i="1"/>
  <c r="O2034" i="1"/>
  <c r="O2042" i="1"/>
  <c r="O2050" i="1"/>
  <c r="O2058" i="1"/>
  <c r="O2066" i="1"/>
  <c r="O2074" i="1"/>
  <c r="O2082" i="1"/>
  <c r="O2090" i="1"/>
  <c r="O2098" i="1"/>
  <c r="O2106" i="1"/>
  <c r="O2114" i="1"/>
  <c r="O2122" i="1"/>
  <c r="O2130" i="1"/>
  <c r="O2138" i="1"/>
  <c r="O2146" i="1"/>
  <c r="O2154" i="1"/>
  <c r="O2162" i="1"/>
  <c r="O2170" i="1"/>
  <c r="O2178" i="1"/>
  <c r="O2186" i="1"/>
  <c r="O2194" i="1"/>
  <c r="O2202" i="1"/>
  <c r="O2210" i="1"/>
  <c r="O2218" i="1"/>
  <c r="O2226" i="1"/>
  <c r="O2234" i="1"/>
  <c r="O2242" i="1"/>
  <c r="O2250" i="1"/>
  <c r="O2258" i="1"/>
  <c r="O2266" i="1"/>
  <c r="O2274" i="1"/>
  <c r="O2282" i="1"/>
  <c r="O2290" i="1"/>
  <c r="O2298" i="1"/>
  <c r="O2306" i="1"/>
  <c r="O2314" i="1"/>
  <c r="O428" i="1"/>
  <c r="O813" i="1"/>
  <c r="O1036" i="1"/>
  <c r="O1183" i="1"/>
  <c r="O1270" i="1"/>
  <c r="O1343" i="1"/>
  <c r="O1393" i="1"/>
  <c r="O1439" i="1"/>
  <c r="O1486" i="1"/>
  <c r="O1521" i="1"/>
  <c r="O1559" i="1"/>
  <c r="O1588" i="1"/>
  <c r="O1609" i="1"/>
  <c r="O1635" i="1"/>
  <c r="O1661" i="1"/>
  <c r="O1679" i="1"/>
  <c r="O1697" i="1"/>
  <c r="O1715" i="1"/>
  <c r="O1727" i="1"/>
  <c r="O1741" i="1"/>
  <c r="O1752" i="1"/>
  <c r="O1766" i="1"/>
  <c r="O1780" i="1"/>
  <c r="O1791" i="1"/>
  <c r="O1805" i="1"/>
  <c r="O1816" i="1"/>
  <c r="O1830" i="1"/>
  <c r="O1844" i="1"/>
  <c r="O1855" i="1"/>
  <c r="O1869" i="1"/>
  <c r="O1880" i="1"/>
  <c r="O1894" i="1"/>
  <c r="O1908" i="1"/>
  <c r="O1918" i="1"/>
  <c r="O1928" i="1"/>
  <c r="O1940" i="1"/>
  <c r="O1950" i="1"/>
  <c r="O1960" i="1"/>
  <c r="O1972" i="1"/>
  <c r="O1980" i="1"/>
  <c r="O1988" i="1"/>
  <c r="O1996" i="1"/>
  <c r="O2004" i="1"/>
  <c r="O2012" i="1"/>
  <c r="O2020" i="1"/>
  <c r="O2028" i="1"/>
  <c r="O2036" i="1"/>
  <c r="O2044" i="1"/>
  <c r="O2052" i="1"/>
  <c r="O2060" i="1"/>
  <c r="O2068" i="1"/>
  <c r="O2076" i="1"/>
  <c r="O2084" i="1"/>
  <c r="O2092" i="1"/>
  <c r="O2100" i="1"/>
  <c r="O2108" i="1"/>
  <c r="O2116" i="1"/>
  <c r="O2124" i="1"/>
  <c r="O2132" i="1"/>
  <c r="O2140" i="1"/>
  <c r="O2148" i="1"/>
  <c r="O2156" i="1"/>
  <c r="O2164" i="1"/>
  <c r="O2172" i="1"/>
  <c r="O2180" i="1"/>
  <c r="O2188" i="1"/>
  <c r="O2196" i="1"/>
  <c r="O2204" i="1"/>
  <c r="O2212" i="1"/>
  <c r="O2220" i="1"/>
  <c r="O2228" i="1"/>
  <c r="O2236" i="1"/>
  <c r="O2244" i="1"/>
  <c r="O2252" i="1"/>
  <c r="O2260" i="1"/>
  <c r="O2268" i="1"/>
  <c r="O2276" i="1"/>
  <c r="O2284" i="1"/>
  <c r="O2292" i="1"/>
  <c r="O2300" i="1"/>
  <c r="O2308" i="1"/>
  <c r="O2316" i="1"/>
  <c r="O2324" i="1"/>
  <c r="O2332" i="1"/>
  <c r="O2340" i="1"/>
  <c r="O534" i="1"/>
  <c r="O860" i="1"/>
  <c r="O1092" i="1"/>
  <c r="O1201" i="1"/>
  <c r="O1287" i="1"/>
  <c r="O1358" i="1"/>
  <c r="O1406" i="1"/>
  <c r="O1441" i="1"/>
  <c r="O1487" i="1"/>
  <c r="O1531" i="1"/>
  <c r="O1561" i="1"/>
  <c r="O1589" i="1"/>
  <c r="O1615" i="1"/>
  <c r="O1637" i="1"/>
  <c r="O1662" i="1"/>
  <c r="O1680" i="1"/>
  <c r="O1699" i="1"/>
  <c r="O1716" i="1"/>
  <c r="O1728" i="1"/>
  <c r="O1742" i="1"/>
  <c r="O1756" i="1"/>
  <c r="O1767" i="1"/>
  <c r="O1781" i="1"/>
  <c r="O1792" i="1"/>
  <c r="O1806" i="1"/>
  <c r="O1820" i="1"/>
  <c r="O1831" i="1"/>
  <c r="O1845" i="1"/>
  <c r="O1856" i="1"/>
  <c r="O1870" i="1"/>
  <c r="O1884" i="1"/>
  <c r="O1895" i="1"/>
  <c r="O1909" i="1"/>
  <c r="O1919" i="1"/>
  <c r="O1929" i="1"/>
  <c r="O1941" i="1"/>
  <c r="O1951" i="1"/>
  <c r="O1961" i="1"/>
  <c r="O1973" i="1"/>
  <c r="O1981" i="1"/>
  <c r="O1989" i="1"/>
  <c r="O1997" i="1"/>
  <c r="O2005" i="1"/>
  <c r="O2013" i="1"/>
  <c r="O2021" i="1"/>
  <c r="O2029" i="1"/>
  <c r="O2037" i="1"/>
  <c r="O2045" i="1"/>
  <c r="O2053" i="1"/>
  <c r="O2061" i="1"/>
  <c r="O2069" i="1"/>
  <c r="O2077" i="1"/>
  <c r="O2085" i="1"/>
  <c r="O2093" i="1"/>
  <c r="O2101" i="1"/>
  <c r="O2109" i="1"/>
  <c r="O2117" i="1"/>
  <c r="O2125" i="1"/>
  <c r="O2133" i="1"/>
  <c r="O2141" i="1"/>
  <c r="O2149" i="1"/>
  <c r="O2157" i="1"/>
  <c r="O2165" i="1"/>
  <c r="O2173" i="1"/>
  <c r="O2181" i="1"/>
  <c r="O2189" i="1"/>
  <c r="O2197" i="1"/>
  <c r="O2205" i="1"/>
  <c r="O2213" i="1"/>
  <c r="O2221" i="1"/>
  <c r="O2229" i="1"/>
  <c r="O2237" i="1"/>
  <c r="O2245" i="1"/>
  <c r="O2253" i="1"/>
  <c r="O2261" i="1"/>
  <c r="O2269" i="1"/>
  <c r="O2277" i="1"/>
  <c r="O2285" i="1"/>
  <c r="O2293" i="1"/>
  <c r="O2301" i="1"/>
  <c r="O2309" i="1"/>
  <c r="O2317" i="1"/>
  <c r="O2325" i="1"/>
  <c r="O2333" i="1"/>
  <c r="O635" i="1"/>
  <c r="O919" i="1"/>
  <c r="O1134" i="1"/>
  <c r="O1223" i="1"/>
  <c r="O1310" i="1"/>
  <c r="O1374" i="1"/>
  <c r="O1409" i="1"/>
  <c r="O1455" i="1"/>
  <c r="O1502" i="1"/>
  <c r="O1536" i="1"/>
  <c r="O1571" i="1"/>
  <c r="O1597" i="1"/>
  <c r="O1619" i="1"/>
  <c r="O1644" i="1"/>
  <c r="O1669" i="1"/>
  <c r="O1687" i="1"/>
  <c r="O1705" i="1"/>
  <c r="O1718" i="1"/>
  <c r="O1733" i="1"/>
  <c r="O1744" i="1"/>
  <c r="O1758" i="1"/>
  <c r="O1772" i="1"/>
  <c r="O1783" i="1"/>
  <c r="O1797" i="1"/>
  <c r="O1808" i="1"/>
  <c r="O1822" i="1"/>
  <c r="O1836" i="1"/>
  <c r="O1847" i="1"/>
  <c r="O1861" i="1"/>
  <c r="O1872" i="1"/>
  <c r="O1886" i="1"/>
  <c r="O1900" i="1"/>
  <c r="O1911" i="1"/>
  <c r="O1921" i="1"/>
  <c r="O1933" i="1"/>
  <c r="O1943" i="1"/>
  <c r="O1953" i="1"/>
  <c r="O1965" i="1"/>
  <c r="O1975" i="1"/>
  <c r="O1983" i="1"/>
  <c r="O1991" i="1"/>
  <c r="O1999" i="1"/>
  <c r="O2007" i="1"/>
  <c r="O2015" i="1"/>
  <c r="O2023" i="1"/>
  <c r="O2031" i="1"/>
  <c r="O2039" i="1"/>
  <c r="O2047" i="1"/>
  <c r="O2055" i="1"/>
  <c r="O2063" i="1"/>
  <c r="O2071" i="1"/>
  <c r="O2079" i="1"/>
  <c r="O2087" i="1"/>
  <c r="O2095" i="1"/>
  <c r="O2103" i="1"/>
  <c r="O2111" i="1"/>
  <c r="O2119" i="1"/>
  <c r="O2127" i="1"/>
  <c r="O2135" i="1"/>
  <c r="O2143" i="1"/>
  <c r="O2151" i="1"/>
  <c r="O2159" i="1"/>
  <c r="O2167" i="1"/>
  <c r="O2175" i="1"/>
  <c r="O2183" i="1"/>
  <c r="O2191" i="1"/>
  <c r="O2199" i="1"/>
  <c r="O2207" i="1"/>
  <c r="O2215" i="1"/>
  <c r="O2223" i="1"/>
  <c r="O2231" i="1"/>
  <c r="O2239" i="1"/>
  <c r="O2247" i="1"/>
  <c r="O2255" i="1"/>
  <c r="O2263" i="1"/>
  <c r="O2271" i="1"/>
  <c r="O2279" i="1"/>
  <c r="O2287" i="1"/>
  <c r="O2295" i="1"/>
  <c r="O2303" i="1"/>
  <c r="O2311" i="1"/>
  <c r="O2319" i="1"/>
  <c r="O2327" i="1"/>
  <c r="O2335" i="1"/>
  <c r="O2343" i="1"/>
  <c r="O212" i="1"/>
  <c r="O972" i="1"/>
  <c r="O1246" i="1"/>
  <c r="O1377" i="1"/>
  <c r="O1470" i="1"/>
  <c r="O1545" i="1"/>
  <c r="O1600" i="1"/>
  <c r="O1652" i="1"/>
  <c r="O1689" i="1"/>
  <c r="O1724" i="1"/>
  <c r="O1749" i="1"/>
  <c r="O1774" i="1"/>
  <c r="O1799" i="1"/>
  <c r="O1824" i="1"/>
  <c r="O1852" i="1"/>
  <c r="O1877" i="1"/>
  <c r="O1902" i="1"/>
  <c r="O1925" i="1"/>
  <c r="O1945" i="1"/>
  <c r="O1967" i="1"/>
  <c r="O1985" i="1"/>
  <c r="O2001" i="1"/>
  <c r="O2017" i="1"/>
  <c r="O2033" i="1"/>
  <c r="O2049" i="1"/>
  <c r="O2065" i="1"/>
  <c r="O2081" i="1"/>
  <c r="O2097" i="1"/>
  <c r="O2113" i="1"/>
  <c r="O2129" i="1"/>
  <c r="O2145" i="1"/>
  <c r="O2161" i="1"/>
  <c r="O2177" i="1"/>
  <c r="O2193" i="1"/>
  <c r="O2209" i="1"/>
  <c r="O2225" i="1"/>
  <c r="O2241" i="1"/>
  <c r="O2257" i="1"/>
  <c r="O2273" i="1"/>
  <c r="O2289" i="1"/>
  <c r="O2305" i="1"/>
  <c r="O2321" i="1"/>
  <c r="O2334" i="1"/>
  <c r="O2345" i="1"/>
  <c r="O2353" i="1"/>
  <c r="O2361" i="1"/>
  <c r="O2369" i="1"/>
  <c r="O2377" i="1"/>
  <c r="O2385" i="1"/>
  <c r="O2393" i="1"/>
  <c r="O2401" i="1"/>
  <c r="O2409" i="1"/>
  <c r="O2417" i="1"/>
  <c r="O2425" i="1"/>
  <c r="O2433" i="1"/>
  <c r="O2441" i="1"/>
  <c r="O2449" i="1"/>
  <c r="O2457" i="1"/>
  <c r="O2465" i="1"/>
  <c r="O2473" i="1"/>
  <c r="O2481" i="1"/>
  <c r="O2489" i="1"/>
  <c r="O2497" i="1"/>
  <c r="O427" i="1"/>
  <c r="O1029" i="1"/>
  <c r="O1265" i="1"/>
  <c r="O1391" i="1"/>
  <c r="O1473" i="1"/>
  <c r="O1558" i="1"/>
  <c r="O1607" i="1"/>
  <c r="O1655" i="1"/>
  <c r="O1696" i="1"/>
  <c r="O1726" i="1"/>
  <c r="O1751" i="1"/>
  <c r="O1776" i="1"/>
  <c r="O1804" i="1"/>
  <c r="O1829" i="1"/>
  <c r="O1854" i="1"/>
  <c r="O1879" i="1"/>
  <c r="O1904" i="1"/>
  <c r="O1927" i="1"/>
  <c r="O1949" i="1"/>
  <c r="O1969" i="1"/>
  <c r="O1987" i="1"/>
  <c r="O2003" i="1"/>
  <c r="O2019" i="1"/>
  <c r="O2035" i="1"/>
  <c r="O2051" i="1"/>
  <c r="O2067" i="1"/>
  <c r="O2083" i="1"/>
  <c r="O2099" i="1"/>
  <c r="O2115" i="1"/>
  <c r="O2131" i="1"/>
  <c r="O2147" i="1"/>
  <c r="O2163" i="1"/>
  <c r="O2179" i="1"/>
  <c r="O2195" i="1"/>
  <c r="O2211" i="1"/>
  <c r="O2227" i="1"/>
  <c r="O2243" i="1"/>
  <c r="O2259" i="1"/>
  <c r="O2275" i="1"/>
  <c r="O2291" i="1"/>
  <c r="O2307" i="1"/>
  <c r="O2322" i="1"/>
  <c r="O2336" i="1"/>
  <c r="O2346" i="1"/>
  <c r="O2354" i="1"/>
  <c r="O2362" i="1"/>
  <c r="O2370" i="1"/>
  <c r="O2378" i="1"/>
  <c r="O2386" i="1"/>
  <c r="O2394" i="1"/>
  <c r="O2402" i="1"/>
  <c r="O2410" i="1"/>
  <c r="O2418" i="1"/>
  <c r="O2426" i="1"/>
  <c r="O2434" i="1"/>
  <c r="O2442" i="1"/>
  <c r="O2450" i="1"/>
  <c r="O2458" i="1"/>
  <c r="O2466" i="1"/>
  <c r="O2474" i="1"/>
  <c r="O2482" i="1"/>
  <c r="O2490" i="1"/>
  <c r="O2498" i="1"/>
  <c r="O564" i="1"/>
  <c r="O1093" i="1"/>
  <c r="O1289" i="1"/>
  <c r="O1407" i="1"/>
  <c r="O1489" i="1"/>
  <c r="O1569" i="1"/>
  <c r="O1616" i="1"/>
  <c r="O1664" i="1"/>
  <c r="O1701" i="1"/>
  <c r="O1732" i="1"/>
  <c r="O1757" i="1"/>
  <c r="O1782" i="1"/>
  <c r="O1807" i="1"/>
  <c r="O1832" i="1"/>
  <c r="O1860" i="1"/>
  <c r="O1885" i="1"/>
  <c r="O1910" i="1"/>
  <c r="O1932" i="1"/>
  <c r="O1952" i="1"/>
  <c r="O1974" i="1"/>
  <c r="O1990" i="1"/>
  <c r="O2006" i="1"/>
  <c r="O2022" i="1"/>
  <c r="O2038" i="1"/>
  <c r="O2054" i="1"/>
  <c r="O2070" i="1"/>
  <c r="O2086" i="1"/>
  <c r="O2102" i="1"/>
  <c r="O2118" i="1"/>
  <c r="O2134" i="1"/>
  <c r="O2150" i="1"/>
  <c r="O2166" i="1"/>
  <c r="O2182" i="1"/>
  <c r="O2198" i="1"/>
  <c r="O2214" i="1"/>
  <c r="O2230" i="1"/>
  <c r="O2246" i="1"/>
  <c r="O2262" i="1"/>
  <c r="O2278" i="1"/>
  <c r="O2294" i="1"/>
  <c r="O2310" i="1"/>
  <c r="O2323" i="1"/>
  <c r="O2337" i="1"/>
  <c r="O2347" i="1"/>
  <c r="O2355" i="1"/>
  <c r="O2363" i="1"/>
  <c r="O2371" i="1"/>
  <c r="O2379" i="1"/>
  <c r="O2387" i="1"/>
  <c r="O2395" i="1"/>
  <c r="O2403" i="1"/>
  <c r="O2411" i="1"/>
  <c r="O2419" i="1"/>
  <c r="O2427" i="1"/>
  <c r="O2435" i="1"/>
  <c r="O2443" i="1"/>
  <c r="O2451" i="1"/>
  <c r="O2459" i="1"/>
  <c r="O2467" i="1"/>
  <c r="O2475" i="1"/>
  <c r="O2483" i="1"/>
  <c r="O2491" i="1"/>
  <c r="O2499" i="1"/>
  <c r="O644" i="1"/>
  <c r="O1140" i="1"/>
  <c r="O1311" i="1"/>
  <c r="O1422" i="1"/>
  <c r="O1503" i="1"/>
  <c r="O1573" i="1"/>
  <c r="O1624" i="1"/>
  <c r="O1670" i="1"/>
  <c r="O1707" i="1"/>
  <c r="O1734" i="1"/>
  <c r="O1759" i="1"/>
  <c r="O1784" i="1"/>
  <c r="O1812" i="1"/>
  <c r="O1837" i="1"/>
  <c r="O1862" i="1"/>
  <c r="O1887" i="1"/>
  <c r="O1912" i="1"/>
  <c r="O1934" i="1"/>
  <c r="O1956" i="1"/>
  <c r="O1976" i="1"/>
  <c r="O1992" i="1"/>
  <c r="O2008" i="1"/>
  <c r="O2024" i="1"/>
  <c r="O2040" i="1"/>
  <c r="O2056" i="1"/>
  <c r="O2072" i="1"/>
  <c r="O2088" i="1"/>
  <c r="O2104" i="1"/>
  <c r="O2120" i="1"/>
  <c r="O2136" i="1"/>
  <c r="O2152" i="1"/>
  <c r="O2168" i="1"/>
  <c r="O2184" i="1"/>
  <c r="O2200" i="1"/>
  <c r="O2216" i="1"/>
  <c r="O2232" i="1"/>
  <c r="O2248" i="1"/>
  <c r="O2264" i="1"/>
  <c r="O2280" i="1"/>
  <c r="O2296" i="1"/>
  <c r="O2312" i="1"/>
  <c r="O2326" i="1"/>
  <c r="O2338" i="1"/>
  <c r="O2348" i="1"/>
  <c r="O2356" i="1"/>
  <c r="O2364" i="1"/>
  <c r="O2372" i="1"/>
  <c r="O2380" i="1"/>
  <c r="O2388" i="1"/>
  <c r="O2396" i="1"/>
  <c r="O2404" i="1"/>
  <c r="O2412" i="1"/>
  <c r="O2420" i="1"/>
  <c r="O2428" i="1"/>
  <c r="O2436" i="1"/>
  <c r="O2444" i="1"/>
  <c r="O2452" i="1"/>
  <c r="O2460" i="1"/>
  <c r="O2468" i="1"/>
  <c r="O2476" i="1"/>
  <c r="O2484" i="1"/>
  <c r="O2492" i="1"/>
  <c r="O2500" i="1"/>
  <c r="O730" i="1"/>
  <c r="O1159" i="1"/>
  <c r="O1326" i="1"/>
  <c r="O1423" i="1"/>
  <c r="O1505" i="1"/>
  <c r="O1579" i="1"/>
  <c r="O1625" i="1"/>
  <c r="O1671" i="1"/>
  <c r="O1708" i="1"/>
  <c r="O1735" i="1"/>
  <c r="O1760" i="1"/>
  <c r="O1788" i="1"/>
  <c r="O1813" i="1"/>
  <c r="O1838" i="1"/>
  <c r="O1863" i="1"/>
  <c r="O1888" i="1"/>
  <c r="O1913" i="1"/>
  <c r="O1935" i="1"/>
  <c r="O1957" i="1"/>
  <c r="O1977" i="1"/>
  <c r="O1993" i="1"/>
  <c r="O2009" i="1"/>
  <c r="O2025" i="1"/>
  <c r="O2041" i="1"/>
  <c r="O2057" i="1"/>
  <c r="O2073" i="1"/>
  <c r="O2089" i="1"/>
  <c r="O2105" i="1"/>
  <c r="O2121" i="1"/>
  <c r="O2137" i="1"/>
  <c r="O2153" i="1"/>
  <c r="O2169" i="1"/>
  <c r="O2185" i="1"/>
  <c r="O2201" i="1"/>
  <c r="O2217" i="1"/>
  <c r="O2233" i="1"/>
  <c r="O2249" i="1"/>
  <c r="O2265" i="1"/>
  <c r="O2281" i="1"/>
  <c r="O2297" i="1"/>
  <c r="O2313" i="1"/>
  <c r="O2328" i="1"/>
  <c r="O2339" i="1"/>
  <c r="O2349" i="1"/>
  <c r="O2357" i="1"/>
  <c r="O2365" i="1"/>
  <c r="O2373" i="1"/>
  <c r="O2381" i="1"/>
  <c r="O2389" i="1"/>
  <c r="O2397" i="1"/>
  <c r="O2405" i="1"/>
  <c r="O2413" i="1"/>
  <c r="O2421" i="1"/>
  <c r="O2429" i="1"/>
  <c r="O2437" i="1"/>
  <c r="O2445" i="1"/>
  <c r="O2453" i="1"/>
  <c r="O2461" i="1"/>
  <c r="O2469" i="1"/>
  <c r="O2477" i="1"/>
  <c r="O2485" i="1"/>
  <c r="O2493" i="1"/>
  <c r="O2501" i="1"/>
  <c r="O796" i="1"/>
  <c r="O1182" i="1"/>
  <c r="O1342" i="1"/>
  <c r="O1438" i="1"/>
  <c r="O1519" i="1"/>
  <c r="O1582" i="1"/>
  <c r="O1633" i="1"/>
  <c r="O1678" i="1"/>
  <c r="O1710" i="1"/>
  <c r="O1740" i="1"/>
  <c r="O1765" i="1"/>
  <c r="O1790" i="1"/>
  <c r="O1815" i="1"/>
  <c r="O1840" i="1"/>
  <c r="O1868" i="1"/>
  <c r="O1893" i="1"/>
  <c r="O1917" i="1"/>
  <c r="O1937" i="1"/>
  <c r="O1959" i="1"/>
  <c r="O1979" i="1"/>
  <c r="O1995" i="1"/>
  <c r="O2011" i="1"/>
  <c r="O2027" i="1"/>
  <c r="O2043" i="1"/>
  <c r="O2059" i="1"/>
  <c r="O2075" i="1"/>
  <c r="O2091" i="1"/>
  <c r="O2107" i="1"/>
  <c r="O2123" i="1"/>
  <c r="O2139" i="1"/>
  <c r="O2155" i="1"/>
  <c r="O2171" i="1"/>
  <c r="O2187" i="1"/>
  <c r="O2203" i="1"/>
  <c r="O2219" i="1"/>
  <c r="O2235" i="1"/>
  <c r="O2251" i="1"/>
  <c r="O2267" i="1"/>
  <c r="O2283" i="1"/>
  <c r="O2299" i="1"/>
  <c r="O2315" i="1"/>
  <c r="O2329" i="1"/>
  <c r="O2341" i="1"/>
  <c r="O2350" i="1"/>
  <c r="O2358" i="1"/>
  <c r="O2366" i="1"/>
  <c r="O2374" i="1"/>
  <c r="O2382" i="1"/>
  <c r="O2390" i="1"/>
  <c r="O2398" i="1"/>
  <c r="O2406" i="1"/>
  <c r="O2414" i="1"/>
  <c r="O2422" i="1"/>
  <c r="O2430" i="1"/>
  <c r="O2438" i="1"/>
  <c r="O2446" i="1"/>
  <c r="O2454" i="1"/>
  <c r="O2462" i="1"/>
  <c r="O2470" i="1"/>
  <c r="O2478" i="1"/>
  <c r="O2486" i="1"/>
  <c r="O2494" i="1"/>
  <c r="O863" i="1"/>
  <c r="O1206" i="1"/>
  <c r="O1359" i="1"/>
  <c r="O1454" i="1"/>
  <c r="O1534" i="1"/>
  <c r="O1591" i="1"/>
  <c r="O1643" i="1"/>
  <c r="O1683" i="1"/>
  <c r="O1717" i="1"/>
  <c r="O1743" i="1"/>
  <c r="O1768" i="1"/>
  <c r="O1796" i="1"/>
  <c r="O1821" i="1"/>
  <c r="O1846" i="1"/>
  <c r="O1871" i="1"/>
  <c r="O1896" i="1"/>
  <c r="O1920" i="1"/>
  <c r="O1942" i="1"/>
  <c r="O1964" i="1"/>
  <c r="O1982" i="1"/>
  <c r="O1998" i="1"/>
  <c r="O2014" i="1"/>
  <c r="O2030" i="1"/>
  <c r="O2046" i="1"/>
  <c r="O2062" i="1"/>
  <c r="O2078" i="1"/>
  <c r="O2094" i="1"/>
  <c r="O2110" i="1"/>
  <c r="O2126" i="1"/>
  <c r="O2142" i="1"/>
  <c r="O2158" i="1"/>
  <c r="O2174" i="1"/>
  <c r="O2190" i="1"/>
  <c r="O2206" i="1"/>
  <c r="O2222" i="1"/>
  <c r="O2238" i="1"/>
  <c r="O2254" i="1"/>
  <c r="O2270" i="1"/>
  <c r="O2286" i="1"/>
  <c r="O2302" i="1"/>
  <c r="O2318" i="1"/>
  <c r="O2330" i="1"/>
  <c r="O2342" i="1"/>
  <c r="O2351" i="1"/>
  <c r="O2359" i="1"/>
  <c r="O2367" i="1"/>
  <c r="O2375" i="1"/>
  <c r="O2383" i="1"/>
  <c r="O2391" i="1"/>
  <c r="O2399" i="1"/>
  <c r="O2407" i="1"/>
  <c r="O2415" i="1"/>
  <c r="O2423" i="1"/>
  <c r="O2431" i="1"/>
  <c r="O2439" i="1"/>
  <c r="O2447" i="1"/>
  <c r="O2455" i="1"/>
  <c r="O2463" i="1"/>
  <c r="O2471" i="1"/>
  <c r="O2479" i="1"/>
  <c r="O2487" i="1"/>
  <c r="O2495" i="1"/>
  <c r="O924" i="1"/>
  <c r="O1225" i="1"/>
  <c r="O1375" i="1"/>
  <c r="O1457" i="1"/>
  <c r="O1544" i="1"/>
  <c r="O1598" i="1"/>
  <c r="O1646" i="1"/>
  <c r="O1688" i="1"/>
  <c r="O1719" i="1"/>
  <c r="O1748" i="1"/>
  <c r="O1773" i="1"/>
  <c r="O1798" i="1"/>
  <c r="O1823" i="1"/>
  <c r="O1848" i="1"/>
  <c r="O1876" i="1"/>
  <c r="O1901" i="1"/>
  <c r="O1924" i="1"/>
  <c r="O1944" i="1"/>
  <c r="O1966" i="1"/>
  <c r="O1984" i="1"/>
  <c r="O2000" i="1"/>
  <c r="O2016" i="1"/>
  <c r="O2032" i="1"/>
  <c r="O2048" i="1"/>
  <c r="O2064" i="1"/>
  <c r="O2080" i="1"/>
  <c r="O2096" i="1"/>
  <c r="O2112" i="1"/>
  <c r="O2128" i="1"/>
  <c r="O2144" i="1"/>
  <c r="O2160" i="1"/>
  <c r="O2176" i="1"/>
  <c r="O2192" i="1"/>
  <c r="O2208" i="1"/>
  <c r="O2224" i="1"/>
  <c r="O2240" i="1"/>
  <c r="O2256" i="1"/>
  <c r="O2272" i="1"/>
  <c r="O2288" i="1"/>
  <c r="O2304" i="1"/>
  <c r="O2320" i="1"/>
  <c r="O2331" i="1"/>
  <c r="O2344" i="1"/>
  <c r="O2352" i="1"/>
  <c r="O2360" i="1"/>
  <c r="O2368" i="1"/>
  <c r="O2376" i="1"/>
  <c r="O2384" i="1"/>
  <c r="O2392" i="1"/>
  <c r="O2400" i="1"/>
  <c r="O2408" i="1"/>
  <c r="O2416" i="1"/>
  <c r="O2424" i="1"/>
  <c r="O2432" i="1"/>
  <c r="O2440" i="1"/>
  <c r="O2448" i="1"/>
  <c r="O2456" i="1"/>
  <c r="O2464" i="1"/>
  <c r="O2472" i="1"/>
  <c r="O2480" i="1"/>
  <c r="O2488" i="1"/>
  <c r="O2496" i="1"/>
  <c r="O288" i="1"/>
  <c r="O224" i="1"/>
  <c r="O160" i="1"/>
  <c r="O96" i="1"/>
  <c r="O32" i="1"/>
  <c r="O279" i="1"/>
  <c r="O215" i="1"/>
  <c r="O151" i="1"/>
  <c r="O87" i="1"/>
  <c r="O23" i="1"/>
  <c r="O317" i="1"/>
  <c r="O253" i="1"/>
  <c r="O189" i="1"/>
  <c r="O125" i="1"/>
  <c r="O61" i="1"/>
  <c r="O272" i="1"/>
  <c r="O144" i="1"/>
  <c r="O16" i="1"/>
  <c r="O199" i="1"/>
  <c r="O71" i="1"/>
  <c r="O173" i="1"/>
  <c r="O264" i="1"/>
  <c r="O72" i="1"/>
  <c r="O255" i="1"/>
  <c r="O63" i="1"/>
  <c r="O293" i="1"/>
  <c r="O101" i="1"/>
  <c r="O77" i="1"/>
  <c r="O296" i="1"/>
  <c r="O104" i="1"/>
  <c r="O287" i="1"/>
  <c r="O95" i="1"/>
  <c r="O261" i="1"/>
  <c r="O69" i="1"/>
  <c r="O344" i="1"/>
  <c r="O280" i="1"/>
  <c r="O216" i="1"/>
  <c r="O152" i="1"/>
  <c r="O88" i="1"/>
  <c r="O24" i="1"/>
  <c r="O271" i="1"/>
  <c r="O207" i="1"/>
  <c r="O143" i="1"/>
  <c r="O79" i="1"/>
  <c r="O15" i="1"/>
  <c r="O309" i="1"/>
  <c r="O245" i="1"/>
  <c r="O181" i="1"/>
  <c r="O117" i="1"/>
  <c r="O53" i="1"/>
  <c r="O336" i="1"/>
  <c r="O208" i="1"/>
  <c r="O80" i="1"/>
  <c r="O263" i="1"/>
  <c r="O135" i="1"/>
  <c r="O7" i="1"/>
  <c r="O301" i="1"/>
  <c r="O237" i="1"/>
  <c r="O109" i="1"/>
  <c r="O45" i="1"/>
  <c r="O328" i="1"/>
  <c r="O200" i="1"/>
  <c r="O136" i="1"/>
  <c r="O8" i="1"/>
  <c r="O191" i="1"/>
  <c r="O127" i="1"/>
  <c r="O14" i="1"/>
  <c r="O229" i="1"/>
  <c r="O165" i="1"/>
  <c r="O37" i="1"/>
  <c r="O13" i="1"/>
  <c r="O232" i="1"/>
  <c r="O168" i="1"/>
  <c r="O40" i="1"/>
  <c r="O159" i="1"/>
  <c r="O325" i="1"/>
  <c r="O133" i="1"/>
  <c r="O320" i="1"/>
  <c r="O256" i="1"/>
  <c r="O192" i="1"/>
  <c r="O128" i="1"/>
  <c r="O64" i="1"/>
  <c r="O311" i="1"/>
  <c r="O247" i="1"/>
  <c r="O183" i="1"/>
  <c r="O119" i="1"/>
  <c r="O55" i="1"/>
  <c r="O6" i="1"/>
  <c r="O285" i="1"/>
  <c r="O221" i="1"/>
  <c r="O157" i="1"/>
  <c r="O93" i="1"/>
  <c r="O29" i="1"/>
  <c r="O312" i="1"/>
  <c r="O248" i="1"/>
  <c r="O184" i="1"/>
  <c r="O120" i="1"/>
  <c r="O56" i="1"/>
  <c r="O303" i="1"/>
  <c r="O239" i="1"/>
  <c r="O175" i="1"/>
  <c r="O111" i="1"/>
  <c r="O47" i="1"/>
  <c r="O341" i="1"/>
  <c r="O277" i="1"/>
  <c r="O213" i="1"/>
  <c r="O149" i="1"/>
  <c r="O85" i="1"/>
  <c r="O21" i="1"/>
  <c r="O304" i="1"/>
  <c r="O240" i="1"/>
  <c r="O176" i="1"/>
  <c r="O112" i="1"/>
  <c r="O48" i="1"/>
  <c r="O295" i="1"/>
  <c r="O231" i="1"/>
  <c r="O167" i="1"/>
  <c r="O103" i="1"/>
  <c r="O39" i="1"/>
  <c r="O333" i="1"/>
  <c r="O269" i="1"/>
  <c r="O205" i="1"/>
  <c r="O141" i="1"/>
  <c r="O223" i="1"/>
  <c r="O31" i="1"/>
  <c r="O197" i="1"/>
  <c r="O5" i="1"/>
  <c r="L8" i="4" l="1"/>
  <c r="R11" i="1"/>
</calcChain>
</file>

<file path=xl/sharedStrings.xml><?xml version="1.0" encoding="utf-8"?>
<sst xmlns="http://schemas.openxmlformats.org/spreadsheetml/2006/main" count="15634" uniqueCount="298">
  <si>
    <t>Order Datetime</t>
  </si>
  <si>
    <t>Order Value</t>
  </si>
  <si>
    <t>Customer ID</t>
  </si>
  <si>
    <t>Sales POC</t>
  </si>
  <si>
    <t>Kwai Yu</t>
  </si>
  <si>
    <t>Paul Henriot</t>
  </si>
  <si>
    <t>Daniel Da Cunha</t>
  </si>
  <si>
    <t>Julie Young</t>
  </si>
  <si>
    <t>Julie Brown</t>
  </si>
  <si>
    <t>Juri Hirano</t>
  </si>
  <si>
    <t>Martine Rance</t>
  </si>
  <si>
    <t>Veysel Oeztan</t>
  </si>
  <si>
    <t>Julie Murphy</t>
  </si>
  <si>
    <t>Dominique Perrier</t>
  </si>
  <si>
    <t>Peter Ferguson</t>
  </si>
  <si>
    <t>Michael Frick</t>
  </si>
  <si>
    <t>William Brown</t>
  </si>
  <si>
    <t>Julie King</t>
  </si>
  <si>
    <t>Janine Labrune</t>
  </si>
  <si>
    <t>Marta Hernandez</t>
  </si>
  <si>
    <t>Matti Karttunen</t>
  </si>
  <si>
    <t>Jonas Bergulfsen</t>
  </si>
  <si>
    <t>Kyung Yu</t>
  </si>
  <si>
    <t>Georg Pipps</t>
  </si>
  <si>
    <t>Adrian Huxley</t>
  </si>
  <si>
    <t>Violeta Benitez</t>
  </si>
  <si>
    <t>Elizabeth Devon</t>
  </si>
  <si>
    <t>Diego Freyre</t>
  </si>
  <si>
    <t>Christina Berglund</t>
  </si>
  <si>
    <t>Mart¡n Sommer</t>
  </si>
  <si>
    <t>Eric Natividad</t>
  </si>
  <si>
    <t>Maria Hernandez</t>
  </si>
  <si>
    <t>Tony Calaghan</t>
  </si>
  <si>
    <t>Francisca Cervantes</t>
  </si>
  <si>
    <t>Mary Saveley</t>
  </si>
  <si>
    <t>Yoshi Tannamuri</t>
  </si>
  <si>
    <t>Steve Thompson</t>
  </si>
  <si>
    <t>Kyung Tseng</t>
  </si>
  <si>
    <t>Leslie Murphy</t>
  </si>
  <si>
    <t>Akiko Shimamura</t>
  </si>
  <si>
    <t>Paolo Accorti</t>
  </si>
  <si>
    <t>Maria Larsson</t>
  </si>
  <si>
    <t>Daniel Tonini</t>
  </si>
  <si>
    <t>Valarie Nelson</t>
  </si>
  <si>
    <t>Valarie Young</t>
  </si>
  <si>
    <t>Allen Nelson</t>
  </si>
  <si>
    <t>Anna O'Hara</t>
  </si>
  <si>
    <t>Jean Fresnisre</t>
  </si>
  <si>
    <t>Mory Kentary</t>
  </si>
  <si>
    <t>Rosa Hernandez</t>
  </si>
  <si>
    <t>Carine Schmitt</t>
  </si>
  <si>
    <t>Steve Frick</t>
  </si>
  <si>
    <t>Jytte Petersen</t>
  </si>
  <si>
    <t>Ann Brown</t>
  </si>
  <si>
    <t>Wing C Tam</t>
  </si>
  <si>
    <t>Annette Roulet</t>
  </si>
  <si>
    <t>Thomas Hardy</t>
  </si>
  <si>
    <t>Eduardo Saavedra</t>
  </si>
  <si>
    <t>Michael Chandler</t>
  </si>
  <si>
    <t>Valarie Thompson</t>
  </si>
  <si>
    <t>Catherine Dewey</t>
  </si>
  <si>
    <t>Elizabeth Lincoln</t>
  </si>
  <si>
    <t>Juri Yoshido</t>
  </si>
  <si>
    <t>Helen Bennett</t>
  </si>
  <si>
    <t>Pirkko Koskitalo</t>
  </si>
  <si>
    <t>Sue Frick</t>
  </si>
  <si>
    <t>Marie Bertrand</t>
  </si>
  <si>
    <t>Roland Mendel</t>
  </si>
  <si>
    <t>Valarie Franco</t>
  </si>
  <si>
    <t>Wendy Victorino</t>
  </si>
  <si>
    <t>Arnold Cruz</t>
  </si>
  <si>
    <t>Laurence Lebihan</t>
  </si>
  <si>
    <t>Henriette Pfalzheim</t>
  </si>
  <si>
    <t>Michael Holz</t>
  </si>
  <si>
    <t>Maurizio Moroni</t>
  </si>
  <si>
    <t>Miguel Barajas</t>
  </si>
  <si>
    <t>Roland Keitel</t>
  </si>
  <si>
    <t>Kalle Suominen</t>
  </si>
  <si>
    <t>Jeff Young</t>
  </si>
  <si>
    <t>Dean Cassidy</t>
  </si>
  <si>
    <t>Jesus Fernandez</t>
  </si>
  <si>
    <t>Victoria Ashworth</t>
  </si>
  <si>
    <t>Palle Ibsen</t>
  </si>
  <si>
    <t>Kee Kuo</t>
  </si>
  <si>
    <t>Leslie Young</t>
  </si>
  <si>
    <t>Jose Pedro Roel</t>
  </si>
  <si>
    <t>Sue Taylor</t>
  </si>
  <si>
    <t>Frederique Citeaux</t>
  </si>
  <si>
    <t>Sue King</t>
  </si>
  <si>
    <t>Jan Klaeboe</t>
  </si>
  <si>
    <t>Giovanni Rovelli</t>
  </si>
  <si>
    <t>Sean Connery</t>
  </si>
  <si>
    <t>Dan Lewis</t>
  </si>
  <si>
    <t>Michael Donnermeyer</t>
  </si>
  <si>
    <t>Pascale Cartrain</t>
  </si>
  <si>
    <t>Leslie Taylor</t>
  </si>
  <si>
    <t>Other</t>
  </si>
  <si>
    <t>App</t>
  </si>
  <si>
    <t>Website</t>
  </si>
  <si>
    <t>USA</t>
  </si>
  <si>
    <t>France</t>
  </si>
  <si>
    <t>Australia</t>
  </si>
  <si>
    <t>Finland</t>
  </si>
  <si>
    <t>Norway</t>
  </si>
  <si>
    <t>Austria</t>
  </si>
  <si>
    <t>Spain</t>
  </si>
  <si>
    <t>Singapore</t>
  </si>
  <si>
    <t>Italy</t>
  </si>
  <si>
    <t>Denmark</t>
  </si>
  <si>
    <t>Germany</t>
  </si>
  <si>
    <t>Switzerland</t>
  </si>
  <si>
    <t>Ireland</t>
  </si>
  <si>
    <t>Order Source</t>
  </si>
  <si>
    <t>India</t>
  </si>
  <si>
    <t>Customer Country</t>
  </si>
  <si>
    <t>Amelia</t>
  </si>
  <si>
    <t>Lukas</t>
  </si>
  <si>
    <t>Olivia</t>
  </si>
  <si>
    <t>Sofia</t>
  </si>
  <si>
    <t>Chloe</t>
  </si>
  <si>
    <t>Alexander</t>
  </si>
  <si>
    <t>Liam</t>
  </si>
  <si>
    <t>Sophia</t>
  </si>
  <si>
    <t>Emma</t>
  </si>
  <si>
    <t>Ethan</t>
  </si>
  <si>
    <t>Isabella</t>
  </si>
  <si>
    <t>Noah</t>
  </si>
  <si>
    <t>Ava</t>
  </si>
  <si>
    <t>Dev</t>
  </si>
  <si>
    <t>Mia</t>
  </si>
  <si>
    <t>William</t>
  </si>
  <si>
    <t>Sophie</t>
  </si>
  <si>
    <t>Lucas</t>
  </si>
  <si>
    <t>Aino</t>
  </si>
  <si>
    <t>Emily</t>
  </si>
  <si>
    <t>Benjamin</t>
  </si>
  <si>
    <t>Marco</t>
  </si>
  <si>
    <t>Daniela</t>
  </si>
  <si>
    <t>Charlotte</t>
  </si>
  <si>
    <t>Priya</t>
  </si>
  <si>
    <t>Oliver</t>
  </si>
  <si>
    <t>Sales Team</t>
  </si>
  <si>
    <t>Alpha</t>
  </si>
  <si>
    <t>Beta</t>
  </si>
  <si>
    <t>Gamma</t>
  </si>
  <si>
    <t>Delta</t>
  </si>
  <si>
    <t>Epsilon</t>
  </si>
  <si>
    <t>2023 Sales Target</t>
  </si>
  <si>
    <t>Order ID</t>
  </si>
  <si>
    <t>Gender</t>
  </si>
  <si>
    <t>Age</t>
  </si>
  <si>
    <t>M</t>
  </si>
  <si>
    <t>F</t>
  </si>
  <si>
    <t>Category</t>
  </si>
  <si>
    <t>A</t>
  </si>
  <si>
    <t>B</t>
  </si>
  <si>
    <t>C</t>
  </si>
  <si>
    <t>D</t>
  </si>
  <si>
    <t>E</t>
  </si>
  <si>
    <t>Sales Manager First Name</t>
  </si>
  <si>
    <t>Sales Manager Last Name</t>
  </si>
  <si>
    <t>Johnson</t>
  </si>
  <si>
    <t>Schmidt</t>
  </si>
  <si>
    <t>Jensen</t>
  </si>
  <si>
    <t>Laine</t>
  </si>
  <si>
    <t>Dupont</t>
  </si>
  <si>
    <t>Müller</t>
  </si>
  <si>
    <t>O'Sullivan</t>
  </si>
  <si>
    <t>Rossi</t>
  </si>
  <si>
    <t>Hansen</t>
  </si>
  <si>
    <t>Lee</t>
  </si>
  <si>
    <t>Garcia</t>
  </si>
  <si>
    <t>Meier</t>
  </si>
  <si>
    <t>Williams</t>
  </si>
  <si>
    <t>Patel</t>
  </si>
  <si>
    <t>Khan</t>
  </si>
  <si>
    <t>Brown</t>
  </si>
  <si>
    <t>Gruber</t>
  </si>
  <si>
    <t>Nielsen</t>
  </si>
  <si>
    <t>Virtanen</t>
  </si>
  <si>
    <t>Dubois</t>
  </si>
  <si>
    <t>Weber</t>
  </si>
  <si>
    <t>Murphy</t>
  </si>
  <si>
    <t>Bianchi</t>
  </si>
  <si>
    <t>Olsen</t>
  </si>
  <si>
    <t>Chen</t>
  </si>
  <si>
    <t>Hernandez</t>
  </si>
  <si>
    <t>Baumann</t>
  </si>
  <si>
    <t>Miller</t>
  </si>
  <si>
    <t>Kapoor</t>
  </si>
  <si>
    <t>Kumar</t>
  </si>
  <si>
    <t>Whatsapp</t>
  </si>
  <si>
    <t>Understand P.S.</t>
  </si>
  <si>
    <t>Collect data</t>
  </si>
  <si>
    <t>Clean the data</t>
  </si>
  <si>
    <t>Manipulate the data</t>
  </si>
  <si>
    <t>Data Analysis</t>
  </si>
  <si>
    <t>Data Visualization</t>
  </si>
  <si>
    <t>Data Storytelling</t>
  </si>
  <si>
    <t>OrderDay</t>
  </si>
  <si>
    <t>OrderDate</t>
  </si>
  <si>
    <t>OrderTime</t>
  </si>
  <si>
    <t>OrderMinute</t>
  </si>
  <si>
    <t>OrderHour</t>
  </si>
  <si>
    <t>OrderMonth</t>
  </si>
  <si>
    <t>CountBlank</t>
  </si>
  <si>
    <t xml:space="preserve">COUNTA </t>
  </si>
  <si>
    <t>Defferance</t>
  </si>
  <si>
    <t>Sum</t>
  </si>
  <si>
    <t>Orther</t>
  </si>
  <si>
    <t>New Customer Country</t>
  </si>
  <si>
    <t>Final Age</t>
  </si>
  <si>
    <t>MIN</t>
  </si>
  <si>
    <t>Q1</t>
  </si>
  <si>
    <t>Q2</t>
  </si>
  <si>
    <t>Q3</t>
  </si>
  <si>
    <t>IQR</t>
  </si>
  <si>
    <t xml:space="preserve">Lower Bound </t>
  </si>
  <si>
    <t>Upper Bound</t>
  </si>
  <si>
    <t>Outlier</t>
  </si>
  <si>
    <t>Finding Outlier Using Quartile Approach</t>
  </si>
  <si>
    <t>Outliers</t>
  </si>
  <si>
    <t>MAX</t>
  </si>
  <si>
    <t>Qutliers</t>
  </si>
  <si>
    <t>UpperBound</t>
  </si>
  <si>
    <t>Lower Bound</t>
  </si>
  <si>
    <t>Count of Order ID</t>
  </si>
  <si>
    <t>Sum of Order Value</t>
  </si>
  <si>
    <t>(Multiple Items)</t>
  </si>
  <si>
    <t>Count</t>
  </si>
  <si>
    <t>5A</t>
  </si>
  <si>
    <t>5B</t>
  </si>
  <si>
    <t>Sum of order value</t>
  </si>
  <si>
    <t>5C</t>
  </si>
  <si>
    <t>Average order value</t>
  </si>
  <si>
    <t>Count of Customer ID</t>
  </si>
  <si>
    <t>5D</t>
  </si>
  <si>
    <t>count of customers</t>
  </si>
  <si>
    <t>Full Name</t>
  </si>
  <si>
    <t>Row Labels</t>
  </si>
  <si>
    <t>Grand Total</t>
  </si>
  <si>
    <t>Average of Order Value</t>
  </si>
  <si>
    <t>&lt;20</t>
  </si>
  <si>
    <t>20-29</t>
  </si>
  <si>
    <t>30-39</t>
  </si>
  <si>
    <t>40-49</t>
  </si>
  <si>
    <t>50-59</t>
  </si>
  <si>
    <t>60-69</t>
  </si>
  <si>
    <t>70-79</t>
  </si>
  <si>
    <t>80-89</t>
  </si>
  <si>
    <t>90-99</t>
  </si>
  <si>
    <t>Complation Buckets</t>
  </si>
  <si>
    <t>Count of Complation Buckets</t>
  </si>
  <si>
    <t>Exceeded Target</t>
  </si>
  <si>
    <t>Target Not Met</t>
  </si>
  <si>
    <t>Sum of 2023 Sales Target</t>
  </si>
  <si>
    <t>Aino Virtanen</t>
  </si>
  <si>
    <t>Alexander Müller</t>
  </si>
  <si>
    <t>Amelia Johnson</t>
  </si>
  <si>
    <t>Ava Williams</t>
  </si>
  <si>
    <t>Benjamin Chen</t>
  </si>
  <si>
    <t>Benjamin Weber</t>
  </si>
  <si>
    <t>Charlotte Miller</t>
  </si>
  <si>
    <t>Chloe Dupont</t>
  </si>
  <si>
    <t>Daniela Hernandez</t>
  </si>
  <si>
    <t>Dev Patel</t>
  </si>
  <si>
    <t>Emily Dubois</t>
  </si>
  <si>
    <t>Emily Murphy</t>
  </si>
  <si>
    <t>Emma Hansen</t>
  </si>
  <si>
    <t>Ethan Lee</t>
  </si>
  <si>
    <t>Isabella Garcia</t>
  </si>
  <si>
    <t>Liam Baumann</t>
  </si>
  <si>
    <t>Liam O'Sullivan</t>
  </si>
  <si>
    <t>Lucas Nielsen</t>
  </si>
  <si>
    <t>Lucas Olsen</t>
  </si>
  <si>
    <t>Lukas Schmidt</t>
  </si>
  <si>
    <t>Marco Bianchi</t>
  </si>
  <si>
    <t>Mia Khan</t>
  </si>
  <si>
    <t>Noah Meier</t>
  </si>
  <si>
    <t>Oliver Kumar</t>
  </si>
  <si>
    <t>Olivia Jensen</t>
  </si>
  <si>
    <t>Priya Kapoor</t>
  </si>
  <si>
    <t>Sofia Laine</t>
  </si>
  <si>
    <t>Sophia Rossi</t>
  </si>
  <si>
    <t>Sophie Gruber</t>
  </si>
  <si>
    <t>Completion Bucket</t>
  </si>
  <si>
    <t>Difference</t>
  </si>
  <si>
    <t>10D</t>
  </si>
  <si>
    <t>% Target</t>
  </si>
  <si>
    <t>Average of % Target</t>
  </si>
  <si>
    <t>Average of Final Age</t>
  </si>
  <si>
    <t>Count of Final Age</t>
  </si>
  <si>
    <t>Sales By POC</t>
  </si>
  <si>
    <t>Sales by POC</t>
  </si>
  <si>
    <t xml:space="preserve">Sales Target </t>
  </si>
  <si>
    <t>(blank)</t>
  </si>
  <si>
    <t>Country</t>
  </si>
  <si>
    <t>Sales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</si>
</sst>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dd/mm/yyyy\ hh:mm:ss"/>
    <numFmt numFmtId="165" formatCode="0.000%"/>
    <numFmt numFmtId="166" formatCode="0.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</fills>
  <borders count="11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38">
    <xf numFmtId="0" fontId="0" fillId="0" borderId="0" xfId="0"/>
    <xf numFmtId="0" fontId="2" fillId="0" borderId="0" xfId="0" applyFont="1"/>
    <xf numFmtId="164" fontId="0" fillId="0" borderId="0" xfId="0" applyNumberFormat="1"/>
    <xf numFmtId="164" fontId="2" fillId="0" borderId="0" xfId="0" applyNumberFormat="1" applyFont="1"/>
    <xf numFmtId="0" fontId="1" fillId="0" borderId="0" xfId="0" applyFont="1"/>
    <xf numFmtId="164" fontId="1" fillId="0" borderId="0" xfId="0" applyNumberFormat="1" applyFont="1"/>
    <xf numFmtId="0" fontId="0" fillId="0" borderId="0" xfId="0" applyBorder="1"/>
    <xf numFmtId="14" fontId="0" fillId="0" borderId="0" xfId="0" applyNumberFormat="1"/>
    <xf numFmtId="21" fontId="0" fillId="0" borderId="0" xfId="0" applyNumberFormat="1"/>
    <xf numFmtId="14" fontId="1" fillId="0" borderId="0" xfId="0" applyNumberFormat="1" applyFont="1"/>
    <xf numFmtId="165" fontId="0" fillId="0" borderId="0" xfId="1" applyNumberFormat="1" applyFont="1"/>
    <xf numFmtId="1" fontId="0" fillId="0" borderId="0" xfId="0" applyNumberFormat="1"/>
    <xf numFmtId="0" fontId="0" fillId="0" borderId="5" xfId="0" applyBorder="1"/>
    <xf numFmtId="0" fontId="0" fillId="0" borderId="7" xfId="0" applyBorder="1"/>
    <xf numFmtId="0" fontId="0" fillId="0" borderId="8" xfId="0" applyBorder="1"/>
    <xf numFmtId="0" fontId="1" fillId="0" borderId="1" xfId="0" applyFont="1" applyBorder="1"/>
    <xf numFmtId="0" fontId="1" fillId="0" borderId="2" xfId="0" applyFont="1" applyBorder="1"/>
    <xf numFmtId="0" fontId="1" fillId="0" borderId="3" xfId="0" applyFont="1" applyBorder="1"/>
    <xf numFmtId="0" fontId="1" fillId="0" borderId="4" xfId="0" applyFont="1" applyBorder="1"/>
    <xf numFmtId="0" fontId="1" fillId="0" borderId="6" xfId="0" applyFont="1" applyBorder="1"/>
    <xf numFmtId="0" fontId="0" fillId="0" borderId="1" xfId="0" applyBorder="1"/>
    <xf numFmtId="0" fontId="0" fillId="0" borderId="3" xfId="0" applyBorder="1"/>
    <xf numFmtId="0" fontId="0" fillId="0" borderId="4" xfId="0" applyBorder="1"/>
    <xf numFmtId="0" fontId="0" fillId="0" borderId="6" xfId="0" applyBorder="1"/>
    <xf numFmtId="166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2" xfId="0" applyBorder="1"/>
    <xf numFmtId="0" fontId="1" fillId="3" borderId="4" xfId="0" applyFont="1" applyFill="1" applyBorder="1"/>
    <xf numFmtId="0" fontId="0" fillId="3" borderId="6" xfId="0" applyFill="1" applyBorder="1"/>
    <xf numFmtId="0" fontId="0" fillId="0" borderId="0" xfId="0" applyAlignment="1">
      <alignment horizontal="left"/>
    </xf>
    <xf numFmtId="1" fontId="0" fillId="0" borderId="0" xfId="0" applyNumberFormat="1" applyAlignment="1">
      <alignment horizontal="left"/>
    </xf>
    <xf numFmtId="9" fontId="0" fillId="0" borderId="0" xfId="0" applyNumberFormat="1"/>
    <xf numFmtId="9" fontId="1" fillId="0" borderId="0" xfId="0" applyNumberFormat="1" applyFont="1"/>
    <xf numFmtId="0" fontId="0" fillId="4" borderId="0" xfId="0" applyFill="1"/>
    <xf numFmtId="0" fontId="1" fillId="2" borderId="9" xfId="0" applyFont="1" applyFill="1" applyBorder="1" applyAlignment="1">
      <alignment horizontal="center"/>
    </xf>
    <xf numFmtId="0" fontId="1" fillId="2" borderId="10" xfId="0" applyFont="1" applyFill="1" applyBorder="1" applyAlignment="1">
      <alignment horizontal="center"/>
    </xf>
    <xf numFmtId="0" fontId="0" fillId="5" borderId="0" xfId="0" applyFill="1" applyAlignment="1">
      <alignment horizontal="center"/>
    </xf>
  </cellXfs>
  <cellStyles count="2">
    <cellStyle name="Normal" xfId="0" builtinId="0"/>
    <cellStyle name="Percent" xfId="1" builtinId="5"/>
  </cellStyles>
  <dxfs count="18">
    <dxf>
      <numFmt numFmtId="1" formatCode="0"/>
    </dxf>
    <dxf>
      <numFmt numFmtId="1" formatCode="0"/>
    </dxf>
    <dxf>
      <numFmt numFmtId="1" formatCode="0"/>
    </dxf>
    <dxf>
      <numFmt numFmtId="13" formatCode="0%"/>
    </dxf>
    <dxf>
      <numFmt numFmtId="13" formatCode="0%"/>
    </dxf>
    <dxf>
      <numFmt numFmtId="1" formatCode="0"/>
    </dxf>
    <dxf>
      <numFmt numFmtId="1" formatCode="0"/>
    </dxf>
    <dxf>
      <numFmt numFmtId="1" formatCode="0"/>
    </dxf>
    <dxf>
      <numFmt numFmtId="13" formatCode="0%"/>
    </dxf>
    <dxf>
      <numFmt numFmtId="13" formatCode="0%"/>
    </dxf>
    <dxf>
      <numFmt numFmtId="1" formatCode="0"/>
    </dxf>
    <dxf>
      <numFmt numFmtId="1" formatCode="0"/>
    </dxf>
    <dxf>
      <numFmt numFmtId="1" formatCode="0"/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numFmt numFmtId="1" formatCode="0"/>
    </dxf>
    <dxf>
      <numFmt numFmtId="1" formatCode="0"/>
    </dxf>
    <dxf>
      <numFmt numFmtId="1" formatCode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pivotCacheDefinition" Target="pivotCache/pivotCacheDefinition7.xml"/><Relationship Id="rId3" Type="http://schemas.openxmlformats.org/officeDocument/2006/relationships/worksheet" Target="worksheets/sheet3.xml"/><Relationship Id="rId21" Type="http://schemas.openxmlformats.org/officeDocument/2006/relationships/pivotCacheDefinition" Target="pivotCache/pivotCacheDefinition2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pivotCacheDefinition" Target="pivotCache/pivotCacheDefinition6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pivotCacheDefinition" Target="pivotCache/pivotCacheDefinition1.xml"/><Relationship Id="rId29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pivotCacheDefinition" Target="pivotCache/pivotCacheDefinition5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pivotCacheDefinition" Target="pivotCache/pivotCacheDefinition4.xml"/><Relationship Id="rId28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pivotCacheDefinition" Target="pivotCache/pivotCacheDefinition3.xml"/><Relationship Id="rId27" Type="http://schemas.openxmlformats.org/officeDocument/2006/relationships/pivotCacheDefinition" Target="pivotCache/pivotCacheDefinition8.xml"/><Relationship Id="rId30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Ex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.xml"/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Ex4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[29 Sep Weekend Batch Amazon Orders Dataset.xlsx]Q7!PivotTable2</c:name>
    <c:fmtId val="4"/>
  </c:pivotSource>
  <c:chart>
    <c:autoTitleDeleted val="1"/>
    <c:pivotFmts>
      <c:pivotFmt>
        <c:idx val="0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layout>
            <c:manualLayout>
              <c:x val="-3.2829629629629639E-2"/>
              <c:y val="-9.1193074549891784E-2"/>
            </c:manualLayout>
          </c:layout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layout>
            <c:manualLayout>
              <c:x val="-3.4804938271604954E-2"/>
              <c:y val="-8.6514711976792377E-2"/>
            </c:manualLayout>
          </c:layout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layout>
            <c:manualLayout>
              <c:x val="-3.2829629629629639E-2"/>
              <c:y val="-9.1193074549891784E-2"/>
            </c:manualLayout>
          </c:layout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layout>
            <c:manualLayout>
              <c:x val="-3.4804938271604954E-2"/>
              <c:y val="-8.6514711976792377E-2"/>
            </c:manualLayout>
          </c:layout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11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</c:pivotFmts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'Q7'!$C$3</c:f>
              <c:strCache>
                <c:ptCount val="1"/>
                <c:pt idx="0">
                  <c:v>Count of Order ID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'Q7'!$A$4:$A$16</c:f>
              <c:strCach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strCache>
            </c:strRef>
          </c:cat>
          <c:val>
            <c:numRef>
              <c:f>'Q7'!$C$4:$C$16</c:f>
              <c:numCache>
                <c:formatCode>General</c:formatCode>
                <c:ptCount val="12"/>
                <c:pt idx="0">
                  <c:v>217</c:v>
                </c:pt>
                <c:pt idx="1">
                  <c:v>220</c:v>
                </c:pt>
                <c:pt idx="2">
                  <c:v>197</c:v>
                </c:pt>
                <c:pt idx="3">
                  <c:v>197</c:v>
                </c:pt>
                <c:pt idx="4">
                  <c:v>207</c:v>
                </c:pt>
                <c:pt idx="5">
                  <c:v>213</c:v>
                </c:pt>
                <c:pt idx="6">
                  <c:v>209</c:v>
                </c:pt>
                <c:pt idx="7">
                  <c:v>207</c:v>
                </c:pt>
                <c:pt idx="8">
                  <c:v>195</c:v>
                </c:pt>
                <c:pt idx="9">
                  <c:v>201</c:v>
                </c:pt>
                <c:pt idx="10">
                  <c:v>229</c:v>
                </c:pt>
                <c:pt idx="11">
                  <c:v>208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CD4-461B-9330-A9DE09F436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780419711"/>
        <c:axId val="780425951"/>
      </c:barChart>
      <c:lineChart>
        <c:grouping val="standard"/>
        <c:varyColors val="0"/>
        <c:ser>
          <c:idx val="0"/>
          <c:order val="0"/>
          <c:tx>
            <c:strRef>
              <c:f>'Q7'!$B$3</c:f>
              <c:strCache>
                <c:ptCount val="1"/>
                <c:pt idx="0">
                  <c:v>Average of Order Value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Pt>
            <c:idx val="0"/>
            <c:marker>
              <c:symbol val="circle"/>
              <c:size val="6"/>
              <c:spPr>
                <a:gradFill rotWithShape="1">
                  <a:gsLst>
                    <a:gs pos="0">
                      <a:schemeClr val="accent1">
                        <a:satMod val="103000"/>
                        <a:lumMod val="102000"/>
                        <a:tint val="94000"/>
                      </a:schemeClr>
                    </a:gs>
                    <a:gs pos="50000">
                      <a:schemeClr val="accent1">
                        <a:satMod val="110000"/>
                        <a:lumMod val="100000"/>
                        <a:shade val="100000"/>
                      </a:schemeClr>
                    </a:gs>
                    <a:gs pos="100000">
                      <a:schemeClr val="accent1">
                        <a:lumMod val="99000"/>
                        <a:satMod val="120000"/>
                        <a:shade val="78000"/>
                      </a:schemeClr>
                    </a:gs>
                  </a:gsLst>
                  <a:lin ang="5400000" scaled="0"/>
                </a:gradFill>
                <a:ln w="9525">
                  <a:solidFill>
                    <a:schemeClr val="accent1"/>
                  </a:solidFill>
                  <a:round/>
                </a:ln>
                <a:effectLst>
                  <a:outerShdw blurRad="57150" dist="19050" dir="5400000" algn="ctr" rotWithShape="0">
                    <a:srgbClr val="000000">
                      <a:alpha val="63000"/>
                    </a:srgbClr>
                  </a:outerShdw>
                </a:effectLst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2-3CD4-461B-9330-A9DE09F43690}"/>
              </c:ext>
            </c:extLst>
          </c:dPt>
          <c:dPt>
            <c:idx val="1"/>
            <c:marker>
              <c:symbol val="circle"/>
              <c:size val="6"/>
              <c:spPr>
                <a:gradFill rotWithShape="1">
                  <a:gsLst>
                    <a:gs pos="0">
                      <a:schemeClr val="accent1">
                        <a:satMod val="103000"/>
                        <a:lumMod val="102000"/>
                        <a:tint val="94000"/>
                      </a:schemeClr>
                    </a:gs>
                    <a:gs pos="50000">
                      <a:schemeClr val="accent1">
                        <a:satMod val="110000"/>
                        <a:lumMod val="100000"/>
                        <a:shade val="100000"/>
                      </a:schemeClr>
                    </a:gs>
                    <a:gs pos="100000">
                      <a:schemeClr val="accent1">
                        <a:lumMod val="99000"/>
                        <a:satMod val="120000"/>
                        <a:shade val="78000"/>
                      </a:schemeClr>
                    </a:gs>
                  </a:gsLst>
                  <a:lin ang="5400000" scaled="0"/>
                </a:gradFill>
                <a:ln w="9525">
                  <a:solidFill>
                    <a:schemeClr val="accent1"/>
                  </a:solidFill>
                  <a:round/>
                </a:ln>
                <a:effectLst>
                  <a:outerShdw blurRad="57150" dist="19050" dir="5400000" algn="ctr" rotWithShape="0">
                    <a:srgbClr val="000000">
                      <a:alpha val="63000"/>
                    </a:srgbClr>
                  </a:outerShdw>
                </a:effectLst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4-3CD4-461B-9330-A9DE09F43690}"/>
              </c:ext>
            </c:extLst>
          </c:dPt>
          <c:cat>
            <c:strRef>
              <c:f>'Q7'!$A$4:$A$16</c:f>
              <c:strCach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strCache>
            </c:strRef>
          </c:cat>
          <c:val>
            <c:numRef>
              <c:f>'Q7'!$B$4:$B$16</c:f>
              <c:numCache>
                <c:formatCode>0</c:formatCode>
                <c:ptCount val="12"/>
                <c:pt idx="0">
                  <c:v>4854.4285714285716</c:v>
                </c:pt>
                <c:pt idx="1">
                  <c:v>4979.590909090909</c:v>
                </c:pt>
                <c:pt idx="2">
                  <c:v>5166.2233502538074</c:v>
                </c:pt>
                <c:pt idx="3">
                  <c:v>4822.2335025380708</c:v>
                </c:pt>
                <c:pt idx="4">
                  <c:v>4901.6425120772947</c:v>
                </c:pt>
                <c:pt idx="5">
                  <c:v>4926.7605633802814</c:v>
                </c:pt>
                <c:pt idx="6">
                  <c:v>4989.196172248804</c:v>
                </c:pt>
                <c:pt idx="7">
                  <c:v>5169.579710144928</c:v>
                </c:pt>
                <c:pt idx="8">
                  <c:v>4759.041025641026</c:v>
                </c:pt>
                <c:pt idx="9">
                  <c:v>4673.4925373134329</c:v>
                </c:pt>
                <c:pt idx="10">
                  <c:v>5236.1091703056773</c:v>
                </c:pt>
                <c:pt idx="11">
                  <c:v>4403.3846153846152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CD4-461B-9330-A9DE09F436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80433855"/>
        <c:axId val="780434271"/>
      </c:lineChart>
      <c:catAx>
        <c:axId val="7804338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0434271"/>
        <c:crosses val="autoZero"/>
        <c:auto val="1"/>
        <c:lblAlgn val="ctr"/>
        <c:lblOffset val="100"/>
        <c:noMultiLvlLbl val="0"/>
      </c:catAx>
      <c:valAx>
        <c:axId val="7804342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0433855"/>
        <c:crosses val="autoZero"/>
        <c:crossBetween val="between"/>
      </c:valAx>
      <c:valAx>
        <c:axId val="780425951"/>
        <c:scaling>
          <c:orientation val="minMax"/>
        </c:scaling>
        <c:delete val="0"/>
        <c:axPos val="r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0419711"/>
        <c:crosses val="max"/>
        <c:crossBetween val="between"/>
      </c:valAx>
      <c:catAx>
        <c:axId val="780419711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780425951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[29 Sep Weekend Batch Amazon Orders Dataset.xlsx]Q8!PivotTable2</c:name>
    <c:fmtId val="2"/>
  </c:pivotSource>
  <c:chart>
    <c:autoTitleDeleted val="0"/>
    <c:pivotFmts>
      <c:pivotFmt>
        <c:idx val="0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8"/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38100" cap="rnd">
            <a:solidFill>
              <a:schemeClr val="accent1"/>
            </a:solidFill>
            <a:round/>
          </a:ln>
          <a:effectLst/>
        </c:spPr>
        <c:marker>
          <c:symbol val="circle"/>
          <c:size val="8"/>
          <c:spPr>
            <a:solidFill>
              <a:schemeClr val="accent2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'Q8'!$B$3</c:f>
              <c:strCache>
                <c:ptCount val="1"/>
                <c:pt idx="0">
                  <c:v>Count of Customer ID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'Q8'!$A$4:$A$18</c:f>
              <c:strCache>
                <c:ptCount val="14"/>
                <c:pt idx="0">
                  <c:v>USA</c:v>
                </c:pt>
                <c:pt idx="1">
                  <c:v>France</c:v>
                </c:pt>
                <c:pt idx="2">
                  <c:v>Spain</c:v>
                </c:pt>
                <c:pt idx="3">
                  <c:v>India</c:v>
                </c:pt>
                <c:pt idx="4">
                  <c:v>Australia</c:v>
                </c:pt>
                <c:pt idx="5">
                  <c:v>Italy</c:v>
                </c:pt>
                <c:pt idx="6">
                  <c:v>Singapore</c:v>
                </c:pt>
                <c:pt idx="7">
                  <c:v>Finland</c:v>
                </c:pt>
                <c:pt idx="8">
                  <c:v>Denmark</c:v>
                </c:pt>
                <c:pt idx="9">
                  <c:v>Germany</c:v>
                </c:pt>
                <c:pt idx="10">
                  <c:v>Austria</c:v>
                </c:pt>
                <c:pt idx="11">
                  <c:v>Norway</c:v>
                </c:pt>
                <c:pt idx="12">
                  <c:v>Switzerland</c:v>
                </c:pt>
                <c:pt idx="13">
                  <c:v>Ireland</c:v>
                </c:pt>
              </c:strCache>
            </c:strRef>
          </c:cat>
          <c:val>
            <c:numRef>
              <c:f>'Q8'!$B$4:$B$18</c:f>
              <c:numCache>
                <c:formatCode>General</c:formatCode>
                <c:ptCount val="14"/>
                <c:pt idx="0">
                  <c:v>888</c:v>
                </c:pt>
                <c:pt idx="1">
                  <c:v>324</c:v>
                </c:pt>
                <c:pt idx="2">
                  <c:v>269</c:v>
                </c:pt>
                <c:pt idx="3">
                  <c:v>282</c:v>
                </c:pt>
                <c:pt idx="4">
                  <c:v>198</c:v>
                </c:pt>
                <c:pt idx="5">
                  <c:v>113</c:v>
                </c:pt>
                <c:pt idx="6">
                  <c:v>97</c:v>
                </c:pt>
                <c:pt idx="7">
                  <c:v>66</c:v>
                </c:pt>
                <c:pt idx="8">
                  <c:v>66</c:v>
                </c:pt>
                <c:pt idx="9">
                  <c:v>58</c:v>
                </c:pt>
                <c:pt idx="10">
                  <c:v>43</c:v>
                </c:pt>
                <c:pt idx="11">
                  <c:v>40</c:v>
                </c:pt>
                <c:pt idx="12">
                  <c:v>36</c:v>
                </c:pt>
                <c:pt idx="13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1AA-418F-8F0C-4BCBBD30BC1A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0"/>
          <c:showBubbleSize val="0"/>
        </c:dLbls>
        <c:gapWidth val="269"/>
        <c:overlap val="-27"/>
        <c:axId val="208314816"/>
        <c:axId val="195956128"/>
      </c:barChart>
      <c:lineChart>
        <c:grouping val="standard"/>
        <c:varyColors val="0"/>
        <c:ser>
          <c:idx val="1"/>
          <c:order val="1"/>
          <c:tx>
            <c:strRef>
              <c:f>'Q8'!$C$3</c:f>
              <c:strCache>
                <c:ptCount val="1"/>
                <c:pt idx="0">
                  <c:v>Sum of Order Value</c:v>
                </c:pt>
              </c:strCache>
            </c:strRef>
          </c:tx>
          <c:spPr>
            <a:ln w="3810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>
                <a:noFill/>
              </a:ln>
              <a:effectLst/>
            </c:spPr>
          </c:marker>
          <c:cat>
            <c:strRef>
              <c:f>'Q8'!$A$4:$A$18</c:f>
              <c:strCache>
                <c:ptCount val="14"/>
                <c:pt idx="0">
                  <c:v>USA</c:v>
                </c:pt>
                <c:pt idx="1">
                  <c:v>France</c:v>
                </c:pt>
                <c:pt idx="2">
                  <c:v>Spain</c:v>
                </c:pt>
                <c:pt idx="3">
                  <c:v>India</c:v>
                </c:pt>
                <c:pt idx="4">
                  <c:v>Australia</c:v>
                </c:pt>
                <c:pt idx="5">
                  <c:v>Italy</c:v>
                </c:pt>
                <c:pt idx="6">
                  <c:v>Singapore</c:v>
                </c:pt>
                <c:pt idx="7">
                  <c:v>Finland</c:v>
                </c:pt>
                <c:pt idx="8">
                  <c:v>Denmark</c:v>
                </c:pt>
                <c:pt idx="9">
                  <c:v>Germany</c:v>
                </c:pt>
                <c:pt idx="10">
                  <c:v>Austria</c:v>
                </c:pt>
                <c:pt idx="11">
                  <c:v>Norway</c:v>
                </c:pt>
                <c:pt idx="12">
                  <c:v>Switzerland</c:v>
                </c:pt>
                <c:pt idx="13">
                  <c:v>Ireland</c:v>
                </c:pt>
              </c:strCache>
            </c:strRef>
          </c:cat>
          <c:val>
            <c:numRef>
              <c:f>'Q8'!$C$4:$C$18</c:f>
              <c:numCache>
                <c:formatCode>General</c:formatCode>
                <c:ptCount val="14"/>
                <c:pt idx="0">
                  <c:v>4274438</c:v>
                </c:pt>
                <c:pt idx="1">
                  <c:v>1640341</c:v>
                </c:pt>
                <c:pt idx="2">
                  <c:v>1386799</c:v>
                </c:pt>
                <c:pt idx="3">
                  <c:v>1365448</c:v>
                </c:pt>
                <c:pt idx="4">
                  <c:v>974217</c:v>
                </c:pt>
                <c:pt idx="5">
                  <c:v>539764</c:v>
                </c:pt>
                <c:pt idx="6">
                  <c:v>486633</c:v>
                </c:pt>
                <c:pt idx="7">
                  <c:v>324319</c:v>
                </c:pt>
                <c:pt idx="8">
                  <c:v>307260</c:v>
                </c:pt>
                <c:pt idx="9">
                  <c:v>299656</c:v>
                </c:pt>
                <c:pt idx="10">
                  <c:v>223916</c:v>
                </c:pt>
                <c:pt idx="11">
                  <c:v>195229</c:v>
                </c:pt>
                <c:pt idx="12">
                  <c:v>165904</c:v>
                </c:pt>
                <c:pt idx="13">
                  <c:v>91966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1AA-418F-8F0C-4BCBBD30BC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2345760"/>
        <c:axId val="195949888"/>
      </c:lineChart>
      <c:catAx>
        <c:axId val="1023457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949888"/>
        <c:crosses val="autoZero"/>
        <c:auto val="1"/>
        <c:lblAlgn val="ctr"/>
        <c:lblOffset val="100"/>
        <c:noMultiLvlLbl val="0"/>
      </c:catAx>
      <c:valAx>
        <c:axId val="195949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345760"/>
        <c:crosses val="autoZero"/>
        <c:crossBetween val="between"/>
      </c:valAx>
      <c:valAx>
        <c:axId val="195956128"/>
        <c:scaling>
          <c:orientation val="minMax"/>
        </c:scaling>
        <c:delete val="0"/>
        <c:axPos val="r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314816"/>
        <c:crosses val="max"/>
        <c:crossBetween val="between"/>
      </c:valAx>
      <c:catAx>
        <c:axId val="2083148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9595612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pivotSource>
    <c:name>[29 Sep Weekend Batch Amazon Orders Dataset.xlsx]Q9_A!PivotTable3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1"/>
          <c:order val="1"/>
          <c:tx>
            <c:strRef>
              <c:f>Q9_A!$C$3</c:f>
              <c:strCache>
                <c:ptCount val="1"/>
                <c:pt idx="0">
                  <c:v>Average of Order Value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Q9_A!$A$4:$A$9</c:f>
              <c:strCache>
                <c:ptCount val="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22</c:v>
                </c:pt>
                <c:pt idx="4">
                  <c:v>23</c:v>
                </c:pt>
              </c:strCache>
            </c:strRef>
          </c:cat>
          <c:val>
            <c:numRef>
              <c:f>Q9_A!$C$4:$C$9</c:f>
              <c:numCache>
                <c:formatCode>General</c:formatCode>
                <c:ptCount val="5"/>
                <c:pt idx="0">
                  <c:v>4984.1631840796017</c:v>
                </c:pt>
                <c:pt idx="1">
                  <c:v>4969.430842607313</c:v>
                </c:pt>
                <c:pt idx="2">
                  <c:v>4571.4310344827591</c:v>
                </c:pt>
                <c:pt idx="3">
                  <c:v>4933.6025641025644</c:v>
                </c:pt>
                <c:pt idx="4">
                  <c:v>4760.4429012345681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3B3-4B0F-A13D-CE130BBC07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1800736"/>
        <c:axId val="391796160"/>
      </c:lineChart>
      <c:lineChart>
        <c:grouping val="standard"/>
        <c:varyColors val="0"/>
        <c:ser>
          <c:idx val="0"/>
          <c:order val="0"/>
          <c:tx>
            <c:strRef>
              <c:f>Q9_A!$B$3</c:f>
              <c:strCache>
                <c:ptCount val="1"/>
                <c:pt idx="0">
                  <c:v>Count of Order ID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Q9_A!$A$4:$A$9</c:f>
              <c:strCache>
                <c:ptCount val="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22</c:v>
                </c:pt>
                <c:pt idx="4">
                  <c:v>23</c:v>
                </c:pt>
              </c:strCache>
            </c:strRef>
          </c:cat>
          <c:val>
            <c:numRef>
              <c:f>Q9_A!$B$4:$B$9</c:f>
              <c:numCache>
                <c:formatCode>General</c:formatCode>
                <c:ptCount val="5"/>
                <c:pt idx="0">
                  <c:v>1005</c:v>
                </c:pt>
                <c:pt idx="1">
                  <c:v>629</c:v>
                </c:pt>
                <c:pt idx="2">
                  <c:v>58</c:v>
                </c:pt>
                <c:pt idx="3">
                  <c:v>156</c:v>
                </c:pt>
                <c:pt idx="4">
                  <c:v>648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3B3-4B0F-A13D-CE130BBC07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1759968"/>
        <c:axId val="391759552"/>
      </c:lineChart>
      <c:catAx>
        <c:axId val="391800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1796160"/>
        <c:crosses val="autoZero"/>
        <c:auto val="1"/>
        <c:lblAlgn val="ctr"/>
        <c:lblOffset val="100"/>
        <c:noMultiLvlLbl val="0"/>
      </c:catAx>
      <c:valAx>
        <c:axId val="391796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1800736"/>
        <c:crosses val="autoZero"/>
        <c:crossBetween val="between"/>
      </c:valAx>
      <c:valAx>
        <c:axId val="391759552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1759968"/>
        <c:crosses val="max"/>
        <c:crossBetween val="between"/>
      </c:valAx>
      <c:catAx>
        <c:axId val="39175996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39175955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pivotSource>
    <c:name>[29 Sep Weekend Batch Amazon Orders Dataset.xlsx]Q9_B!PivotTable4</c:name>
    <c:fmtId val="2"/>
  </c:pivotSource>
  <c:chart>
    <c:title>
      <c:layout>
        <c:manualLayout>
          <c:xMode val="edge"/>
          <c:yMode val="edge"/>
          <c:x val="0.44497991967871481"/>
          <c:y val="5.369741626333405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7.9247594050743664E-2"/>
          <c:y val="0.20309966462525517"/>
          <c:w val="0.67879676185055182"/>
          <c:h val="0.6349660979877515"/>
        </c:manualLayout>
      </c:layout>
      <c:lineChart>
        <c:grouping val="standard"/>
        <c:varyColors val="0"/>
        <c:ser>
          <c:idx val="0"/>
          <c:order val="0"/>
          <c:tx>
            <c:strRef>
              <c:f>Q9_B!$B$3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Q9_B!$A$4:$A$35</c:f>
              <c:strCach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strCache>
            </c:strRef>
          </c:cat>
          <c:val>
            <c:numRef>
              <c:f>Q9_B!$B$4:$B$35</c:f>
              <c:numCache>
                <c:formatCode>General</c:formatCode>
                <c:ptCount val="31"/>
                <c:pt idx="0">
                  <c:v>84</c:v>
                </c:pt>
                <c:pt idx="1">
                  <c:v>87</c:v>
                </c:pt>
                <c:pt idx="2">
                  <c:v>99</c:v>
                </c:pt>
                <c:pt idx="3">
                  <c:v>77</c:v>
                </c:pt>
                <c:pt idx="4">
                  <c:v>79</c:v>
                </c:pt>
                <c:pt idx="5">
                  <c:v>109</c:v>
                </c:pt>
                <c:pt idx="6">
                  <c:v>82</c:v>
                </c:pt>
                <c:pt idx="7">
                  <c:v>100</c:v>
                </c:pt>
                <c:pt idx="8">
                  <c:v>84</c:v>
                </c:pt>
                <c:pt idx="9">
                  <c:v>80</c:v>
                </c:pt>
                <c:pt idx="10">
                  <c:v>67</c:v>
                </c:pt>
                <c:pt idx="11">
                  <c:v>80</c:v>
                </c:pt>
                <c:pt idx="12">
                  <c:v>76</c:v>
                </c:pt>
                <c:pt idx="13">
                  <c:v>87</c:v>
                </c:pt>
                <c:pt idx="14">
                  <c:v>72</c:v>
                </c:pt>
                <c:pt idx="15">
                  <c:v>86</c:v>
                </c:pt>
                <c:pt idx="16">
                  <c:v>86</c:v>
                </c:pt>
                <c:pt idx="17">
                  <c:v>80</c:v>
                </c:pt>
                <c:pt idx="18">
                  <c:v>69</c:v>
                </c:pt>
                <c:pt idx="19">
                  <c:v>75</c:v>
                </c:pt>
                <c:pt idx="20">
                  <c:v>77</c:v>
                </c:pt>
                <c:pt idx="21">
                  <c:v>64</c:v>
                </c:pt>
                <c:pt idx="22">
                  <c:v>87</c:v>
                </c:pt>
                <c:pt idx="23">
                  <c:v>99</c:v>
                </c:pt>
                <c:pt idx="24">
                  <c:v>82</c:v>
                </c:pt>
                <c:pt idx="25">
                  <c:v>109</c:v>
                </c:pt>
                <c:pt idx="26">
                  <c:v>81</c:v>
                </c:pt>
                <c:pt idx="27">
                  <c:v>73</c:v>
                </c:pt>
                <c:pt idx="28">
                  <c:v>52</c:v>
                </c:pt>
                <c:pt idx="29">
                  <c:v>69</c:v>
                </c:pt>
                <c:pt idx="30">
                  <c:v>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04-45C2-BF81-A26E6BBC644A}"/>
            </c:ext>
          </c:extLst>
        </c:ser>
        <c:dLbls>
          <c:dLblPos val="t"/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91791168"/>
        <c:axId val="391792000"/>
      </c:lineChart>
      <c:catAx>
        <c:axId val="3917911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1792000"/>
        <c:crosses val="autoZero"/>
        <c:auto val="1"/>
        <c:lblAlgn val="ctr"/>
        <c:lblOffset val="100"/>
        <c:noMultiLvlLbl val="0"/>
      </c:catAx>
      <c:valAx>
        <c:axId val="391792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17911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9911583341238968"/>
          <c:y val="0.52588648895952228"/>
          <c:w val="0.1767877810454416"/>
          <c:h val="0.1077988875243805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[29 Sep Weekend Batch Amazon Orders Dataset.xlsx]Q9_CD!PivotTable1</c:name>
    <c:fmtId val="4"/>
  </c:pivotSource>
  <c:chart>
    <c:autoTitleDeleted val="0"/>
    <c:pivotFmts>
      <c:pivotFmt>
        <c:idx val="0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Q9_CD!$B$18</c:f>
              <c:strCache>
                <c:ptCount val="1"/>
                <c:pt idx="0">
                  <c:v>Count of Order ID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Q9_CD!$A$19:$A$28</c:f>
              <c:strCache>
                <c:ptCount val="9"/>
                <c:pt idx="0">
                  <c:v>&lt;20</c:v>
                </c:pt>
                <c:pt idx="1">
                  <c:v>20-29</c:v>
                </c:pt>
                <c:pt idx="2">
                  <c:v>30-39</c:v>
                </c:pt>
                <c:pt idx="3">
                  <c:v>40-49</c:v>
                </c:pt>
                <c:pt idx="4">
                  <c:v>50-59</c:v>
                </c:pt>
                <c:pt idx="5">
                  <c:v>60-69</c:v>
                </c:pt>
                <c:pt idx="6">
                  <c:v>70-79</c:v>
                </c:pt>
                <c:pt idx="7">
                  <c:v>80-89</c:v>
                </c:pt>
                <c:pt idx="8">
                  <c:v>90-99</c:v>
                </c:pt>
              </c:strCache>
            </c:strRef>
          </c:cat>
          <c:val>
            <c:numRef>
              <c:f>Q9_CD!$B$19:$B$28</c:f>
              <c:numCache>
                <c:formatCode>General</c:formatCode>
                <c:ptCount val="9"/>
                <c:pt idx="0">
                  <c:v>78</c:v>
                </c:pt>
                <c:pt idx="1">
                  <c:v>361</c:v>
                </c:pt>
                <c:pt idx="2">
                  <c:v>345</c:v>
                </c:pt>
                <c:pt idx="3">
                  <c:v>318</c:v>
                </c:pt>
                <c:pt idx="4">
                  <c:v>333</c:v>
                </c:pt>
                <c:pt idx="5">
                  <c:v>378</c:v>
                </c:pt>
                <c:pt idx="6">
                  <c:v>336</c:v>
                </c:pt>
                <c:pt idx="7">
                  <c:v>333</c:v>
                </c:pt>
                <c:pt idx="8">
                  <c:v>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EA9-42C8-9B51-783F2589F9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90906192"/>
        <c:axId val="590904112"/>
      </c:barChart>
      <c:lineChart>
        <c:grouping val="standard"/>
        <c:varyColors val="0"/>
        <c:ser>
          <c:idx val="1"/>
          <c:order val="1"/>
          <c:tx>
            <c:strRef>
              <c:f>Q9_CD!$C$18</c:f>
              <c:strCache>
                <c:ptCount val="1"/>
                <c:pt idx="0">
                  <c:v>Average of Order Value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Q9_CD!$A$19:$A$28</c:f>
              <c:strCache>
                <c:ptCount val="9"/>
                <c:pt idx="0">
                  <c:v>&lt;20</c:v>
                </c:pt>
                <c:pt idx="1">
                  <c:v>20-29</c:v>
                </c:pt>
                <c:pt idx="2">
                  <c:v>30-39</c:v>
                </c:pt>
                <c:pt idx="3">
                  <c:v>40-49</c:v>
                </c:pt>
                <c:pt idx="4">
                  <c:v>50-59</c:v>
                </c:pt>
                <c:pt idx="5">
                  <c:v>60-69</c:v>
                </c:pt>
                <c:pt idx="6">
                  <c:v>70-79</c:v>
                </c:pt>
                <c:pt idx="7">
                  <c:v>80-89</c:v>
                </c:pt>
                <c:pt idx="8">
                  <c:v>90-99</c:v>
                </c:pt>
              </c:strCache>
            </c:strRef>
          </c:cat>
          <c:val>
            <c:numRef>
              <c:f>Q9_CD!$C$19:$C$28</c:f>
              <c:numCache>
                <c:formatCode>0</c:formatCode>
                <c:ptCount val="9"/>
                <c:pt idx="0">
                  <c:v>4894.8974358974356</c:v>
                </c:pt>
                <c:pt idx="1">
                  <c:v>5110.7423822714682</c:v>
                </c:pt>
                <c:pt idx="2">
                  <c:v>4798.2579710144928</c:v>
                </c:pt>
                <c:pt idx="3">
                  <c:v>4870.7610062893082</c:v>
                </c:pt>
                <c:pt idx="4">
                  <c:v>5044.6156156156158</c:v>
                </c:pt>
                <c:pt idx="5">
                  <c:v>4808.8571428571431</c:v>
                </c:pt>
                <c:pt idx="6">
                  <c:v>4789.5625</c:v>
                </c:pt>
                <c:pt idx="7">
                  <c:v>4939.7867867867872</c:v>
                </c:pt>
                <c:pt idx="8">
                  <c:v>5164.5555555555557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EA9-42C8-9B51-783F2589F9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11737280"/>
        <c:axId val="711736448"/>
      </c:lineChart>
      <c:catAx>
        <c:axId val="7117372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1736448"/>
        <c:crosses val="autoZero"/>
        <c:auto val="1"/>
        <c:lblAlgn val="ctr"/>
        <c:lblOffset val="100"/>
        <c:noMultiLvlLbl val="0"/>
      </c:catAx>
      <c:valAx>
        <c:axId val="711736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1737280"/>
        <c:crosses val="autoZero"/>
        <c:crossBetween val="between"/>
      </c:valAx>
      <c:valAx>
        <c:axId val="590904112"/>
        <c:scaling>
          <c:orientation val="minMax"/>
        </c:scaling>
        <c:delete val="0"/>
        <c:axPos val="r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0906192"/>
        <c:crosses val="max"/>
        <c:crossBetween val="between"/>
      </c:valAx>
      <c:catAx>
        <c:axId val="590906192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59090411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[29 Sep Weekend Batch Amazon Orders Dataset.xlsx]10B!PivotTable10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IN"/>
              <a:t>Sum of 2023 Sales Target by Sales Team</a:t>
            </a:r>
          </a:p>
        </c:rich>
      </c:tx>
      <c:layout>
        <c:manualLayout>
          <c:xMode val="edge"/>
          <c:yMode val="edge"/>
          <c:x val="0.18058333333333335"/>
          <c:y val="0.1147200349956255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'10B'!$B$3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'10B'!$A$4:$A$8</c:f>
              <c:strCache>
                <c:ptCount val="5"/>
                <c:pt idx="0">
                  <c:v>Alpha</c:v>
                </c:pt>
                <c:pt idx="1">
                  <c:v>Beta</c:v>
                </c:pt>
                <c:pt idx="2">
                  <c:v>Delta</c:v>
                </c:pt>
                <c:pt idx="3">
                  <c:v>Epsilon</c:v>
                </c:pt>
                <c:pt idx="4">
                  <c:v>Gamma</c:v>
                </c:pt>
              </c:strCache>
            </c:strRef>
          </c:cat>
          <c:val>
            <c:numRef>
              <c:f>'10B'!$B$4:$B$8</c:f>
              <c:numCache>
                <c:formatCode>General</c:formatCode>
                <c:ptCount val="5"/>
                <c:pt idx="0">
                  <c:v>3690000</c:v>
                </c:pt>
                <c:pt idx="1">
                  <c:v>2920000</c:v>
                </c:pt>
                <c:pt idx="2">
                  <c:v>2310000</c:v>
                </c:pt>
                <c:pt idx="3">
                  <c:v>1480000</c:v>
                </c:pt>
                <c:pt idx="4">
                  <c:v>2410000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874-46C3-8866-66B1125C22ED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2115372672"/>
        <c:axId val="2115368928"/>
      </c:barChart>
      <c:catAx>
        <c:axId val="21153726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5368928"/>
        <c:crosses val="autoZero"/>
        <c:auto val="1"/>
        <c:lblAlgn val="ctr"/>
        <c:lblOffset val="100"/>
        <c:noMultiLvlLbl val="0"/>
      </c:catAx>
      <c:valAx>
        <c:axId val="2115368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53726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[29 Sep Weekend Batch Amazon Orders Dataset.xlsx]10A!PivotTable5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Count of Complation Buckets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circle"/>
          <c:size val="6"/>
          <c:spPr>
            <a:solidFill>
              <a:schemeClr val="accent1">
                <a:alpha val="85000"/>
              </a:schemeClr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'10A'!$B$3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'10A'!$A$4:$A$5</c:f>
              <c:strCache>
                <c:ptCount val="2"/>
                <c:pt idx="0">
                  <c:v>Exceeded Target</c:v>
                </c:pt>
                <c:pt idx="1">
                  <c:v>Target Not Met</c:v>
                </c:pt>
              </c:strCache>
            </c:strRef>
          </c:cat>
          <c:val>
            <c:numRef>
              <c:f>'10A'!$B$4:$B$5</c:f>
              <c:numCache>
                <c:formatCode>General</c:formatCode>
                <c:ptCount val="2"/>
                <c:pt idx="0">
                  <c:v>37</c:v>
                </c:pt>
                <c:pt idx="1">
                  <c:v>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48E-4FA2-83F7-3B4C547BC2F8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87423696"/>
        <c:axId val="87426192"/>
      </c:barChart>
      <c:catAx>
        <c:axId val="87423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426192"/>
        <c:crosses val="autoZero"/>
        <c:auto val="1"/>
        <c:lblAlgn val="ctr"/>
        <c:lblOffset val="100"/>
        <c:noMultiLvlLbl val="0"/>
      </c:catAx>
      <c:valAx>
        <c:axId val="87426192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87423696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>
            <a:solidFill>
              <a:schemeClr val="dk1">
                <a:lumMod val="35000"/>
                <a:lumOff val="65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484660491818686"/>
          <c:y val="0.15550135501355014"/>
          <c:w val="0.58450478324970079"/>
          <c:h val="0.80572360746573346"/>
        </c:manualLayout>
      </c:layout>
      <c:pieChart>
        <c:varyColors val="1"/>
        <c:ser>
          <c:idx val="0"/>
          <c:order val="0"/>
          <c:tx>
            <c:strRef>
              <c:f>Sheet1!$E$3</c:f>
              <c:strCache>
                <c:ptCount val="1"/>
                <c:pt idx="0">
                  <c:v>Sales</c:v>
                </c:pt>
              </c:strCache>
            </c:strRef>
          </c:tx>
          <c:dPt>
            <c:idx val="0"/>
            <c:bubble3D val="0"/>
            <c:spPr>
              <a:gradFill>
                <a:gsLst>
                  <a:gs pos="100000">
                    <a:schemeClr val="accent1">
                      <a:lumMod val="60000"/>
                      <a:lumOff val="40000"/>
                    </a:schemeClr>
                  </a:gs>
                  <a:gs pos="0">
                    <a:schemeClr val="accent1"/>
                  </a:gs>
                </a:gsLst>
                <a:lin ang="5400000" scaled="0"/>
              </a:gra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B293-40B2-90C2-C363B292996C}"/>
              </c:ext>
            </c:extLst>
          </c:dPt>
          <c:dPt>
            <c:idx val="1"/>
            <c:bubble3D val="0"/>
            <c:spPr>
              <a:gradFill>
                <a:gsLst>
                  <a:gs pos="100000">
                    <a:schemeClr val="accent2">
                      <a:lumMod val="60000"/>
                      <a:lumOff val="40000"/>
                    </a:schemeClr>
                  </a:gs>
                  <a:gs pos="0">
                    <a:schemeClr val="accent2"/>
                  </a:gs>
                </a:gsLst>
                <a:lin ang="5400000" scaled="0"/>
              </a:gra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B293-40B2-90C2-C363B292996C}"/>
              </c:ext>
            </c:extLst>
          </c:dPt>
          <c:dPt>
            <c:idx val="2"/>
            <c:bubble3D val="0"/>
            <c:spPr>
              <a:gradFill>
                <a:gsLst>
                  <a:gs pos="100000">
                    <a:schemeClr val="accent3">
                      <a:lumMod val="60000"/>
                      <a:lumOff val="40000"/>
                    </a:schemeClr>
                  </a:gs>
                  <a:gs pos="0">
                    <a:schemeClr val="accent3"/>
                  </a:gs>
                </a:gsLst>
                <a:lin ang="5400000" scaled="0"/>
              </a:gra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B293-40B2-90C2-C363B292996C}"/>
              </c:ext>
            </c:extLst>
          </c:dPt>
          <c:dPt>
            <c:idx val="3"/>
            <c:bubble3D val="0"/>
            <c:spPr>
              <a:gradFill>
                <a:gsLst>
                  <a:gs pos="100000">
                    <a:schemeClr val="accent4">
                      <a:lumMod val="60000"/>
                      <a:lumOff val="40000"/>
                    </a:schemeClr>
                  </a:gs>
                  <a:gs pos="0">
                    <a:schemeClr val="accent4"/>
                  </a:gs>
                </a:gsLst>
                <a:lin ang="5400000" scaled="0"/>
              </a:gra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B293-40B2-90C2-C363B292996C}"/>
              </c:ext>
            </c:extLst>
          </c:dPt>
          <c:dPt>
            <c:idx val="4"/>
            <c:bubble3D val="0"/>
            <c:spPr>
              <a:gradFill>
                <a:gsLst>
                  <a:gs pos="100000">
                    <a:schemeClr val="accent5">
                      <a:lumMod val="60000"/>
                      <a:lumOff val="40000"/>
                    </a:schemeClr>
                  </a:gs>
                  <a:gs pos="0">
                    <a:schemeClr val="accent5"/>
                  </a:gs>
                </a:gsLst>
                <a:lin ang="5400000" scaled="0"/>
              </a:gra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B293-40B2-90C2-C363B292996C}"/>
              </c:ext>
            </c:extLst>
          </c:dPt>
          <c:dPt>
            <c:idx val="5"/>
            <c:bubble3D val="0"/>
            <c:spPr>
              <a:gradFill>
                <a:gsLst>
                  <a:gs pos="100000">
                    <a:schemeClr val="accent6">
                      <a:lumMod val="60000"/>
                      <a:lumOff val="40000"/>
                    </a:schemeClr>
                  </a:gs>
                  <a:gs pos="0">
                    <a:schemeClr val="accent6"/>
                  </a:gs>
                </a:gsLst>
                <a:lin ang="5400000" scaled="0"/>
              </a:gra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B293-40B2-90C2-C363B292996C}"/>
              </c:ext>
            </c:extLst>
          </c:dPt>
          <c:dPt>
            <c:idx val="6"/>
            <c:bubble3D val="0"/>
            <c:spPr>
              <a:gradFill>
                <a:gsLst>
                  <a:gs pos="100000">
                    <a:schemeClr val="accent1">
                      <a:lumMod val="60000"/>
                      <a:lumMod val="60000"/>
                      <a:lumOff val="40000"/>
                    </a:schemeClr>
                  </a:gs>
                  <a:gs pos="0">
                    <a:schemeClr val="accent1">
                      <a:lumMod val="60000"/>
                    </a:schemeClr>
                  </a:gs>
                </a:gsLst>
                <a:lin ang="5400000" scaled="0"/>
              </a:gra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B293-40B2-90C2-C363B292996C}"/>
              </c:ext>
            </c:extLst>
          </c:dPt>
          <c:dPt>
            <c:idx val="7"/>
            <c:bubble3D val="0"/>
            <c:spPr>
              <a:gradFill>
                <a:gsLst>
                  <a:gs pos="100000">
                    <a:schemeClr val="accent2">
                      <a:lumMod val="60000"/>
                      <a:lumMod val="60000"/>
                      <a:lumOff val="40000"/>
                    </a:schemeClr>
                  </a:gs>
                  <a:gs pos="0">
                    <a:schemeClr val="accent2">
                      <a:lumMod val="60000"/>
                    </a:schemeClr>
                  </a:gs>
                </a:gsLst>
                <a:lin ang="5400000" scaled="0"/>
              </a:gra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B293-40B2-90C2-C363B292996C}"/>
              </c:ext>
            </c:extLst>
          </c:dPt>
          <c:dPt>
            <c:idx val="8"/>
            <c:bubble3D val="0"/>
            <c:spPr>
              <a:gradFill>
                <a:gsLst>
                  <a:gs pos="100000">
                    <a:schemeClr val="accent3">
                      <a:lumMod val="60000"/>
                      <a:lumMod val="60000"/>
                      <a:lumOff val="40000"/>
                    </a:schemeClr>
                  </a:gs>
                  <a:gs pos="0">
                    <a:schemeClr val="accent3">
                      <a:lumMod val="60000"/>
                    </a:schemeClr>
                  </a:gs>
                </a:gsLst>
                <a:lin ang="5400000" scaled="0"/>
              </a:gra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B293-40B2-90C2-C363B292996C}"/>
              </c:ext>
            </c:extLst>
          </c:dPt>
          <c:dPt>
            <c:idx val="9"/>
            <c:bubble3D val="0"/>
            <c:spPr>
              <a:gradFill>
                <a:gsLst>
                  <a:gs pos="100000">
                    <a:schemeClr val="accent4">
                      <a:lumMod val="60000"/>
                      <a:lumMod val="60000"/>
                      <a:lumOff val="40000"/>
                    </a:schemeClr>
                  </a:gs>
                  <a:gs pos="0">
                    <a:schemeClr val="accent4">
                      <a:lumMod val="60000"/>
                    </a:schemeClr>
                  </a:gs>
                </a:gsLst>
                <a:lin ang="5400000" scaled="0"/>
              </a:gra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3-B293-40B2-90C2-C363B292996C}"/>
              </c:ext>
            </c:extLst>
          </c:dPt>
          <c:dPt>
            <c:idx val="10"/>
            <c:bubble3D val="0"/>
            <c:spPr>
              <a:gradFill>
                <a:gsLst>
                  <a:gs pos="100000">
                    <a:schemeClr val="accent5">
                      <a:lumMod val="60000"/>
                      <a:lumMod val="60000"/>
                      <a:lumOff val="40000"/>
                    </a:schemeClr>
                  </a:gs>
                  <a:gs pos="0">
                    <a:schemeClr val="accent5">
                      <a:lumMod val="60000"/>
                    </a:schemeClr>
                  </a:gs>
                </a:gsLst>
                <a:lin ang="5400000" scaled="0"/>
              </a:gra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5-B293-40B2-90C2-C363B292996C}"/>
              </c:ext>
            </c:extLst>
          </c:dPt>
          <c:dPt>
            <c:idx val="11"/>
            <c:bubble3D val="0"/>
            <c:spPr>
              <a:gradFill>
                <a:gsLst>
                  <a:gs pos="100000">
                    <a:schemeClr val="accent6">
                      <a:lumMod val="60000"/>
                      <a:lumMod val="60000"/>
                      <a:lumOff val="40000"/>
                    </a:schemeClr>
                  </a:gs>
                  <a:gs pos="0">
                    <a:schemeClr val="accent6">
                      <a:lumMod val="60000"/>
                    </a:schemeClr>
                  </a:gs>
                </a:gsLst>
                <a:lin ang="5400000" scaled="0"/>
              </a:gra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7-B293-40B2-90C2-C363B292996C}"/>
              </c:ext>
            </c:extLst>
          </c:dPt>
          <c:dPt>
            <c:idx val="12"/>
            <c:bubble3D val="0"/>
            <c:spPr>
              <a:gradFill>
                <a:gsLst>
                  <a:gs pos="100000">
                    <a:schemeClr val="accent1">
                      <a:lumMod val="80000"/>
                      <a:lumOff val="20000"/>
                      <a:lumMod val="60000"/>
                      <a:lumOff val="40000"/>
                    </a:schemeClr>
                  </a:gs>
                  <a:gs pos="0">
                    <a:schemeClr val="accent1">
                      <a:lumMod val="80000"/>
                      <a:lumOff val="20000"/>
                    </a:schemeClr>
                  </a:gs>
                </a:gsLst>
                <a:lin ang="5400000" scaled="0"/>
              </a:gra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9-B293-40B2-90C2-C363B292996C}"/>
              </c:ext>
            </c:extLst>
          </c:dPt>
          <c:dPt>
            <c:idx val="13"/>
            <c:bubble3D val="0"/>
            <c:explosion val="1"/>
            <c:spPr>
              <a:gradFill>
                <a:gsLst>
                  <a:gs pos="100000">
                    <a:schemeClr val="accent2">
                      <a:lumMod val="80000"/>
                      <a:lumOff val="20000"/>
                      <a:lumMod val="60000"/>
                      <a:lumOff val="40000"/>
                    </a:schemeClr>
                  </a:gs>
                  <a:gs pos="0">
                    <a:schemeClr val="accent2">
                      <a:lumMod val="80000"/>
                      <a:lumOff val="20000"/>
                    </a:schemeClr>
                  </a:gs>
                </a:gsLst>
                <a:lin ang="5400000" scaled="0"/>
              </a:gra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B-B293-40B2-90C2-C363B292996C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dk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Sheet1!$D$4:$D$17</c:f>
              <c:strCache>
                <c:ptCount val="14"/>
                <c:pt idx="0">
                  <c:v>Australia</c:v>
                </c:pt>
                <c:pt idx="1">
                  <c:v>Austria</c:v>
                </c:pt>
                <c:pt idx="2">
                  <c:v>Denmark</c:v>
                </c:pt>
                <c:pt idx="3">
                  <c:v>Finland</c:v>
                </c:pt>
                <c:pt idx="4">
                  <c:v>France</c:v>
                </c:pt>
                <c:pt idx="5">
                  <c:v>Germany</c:v>
                </c:pt>
                <c:pt idx="6">
                  <c:v>India</c:v>
                </c:pt>
                <c:pt idx="7">
                  <c:v>Ireland</c:v>
                </c:pt>
                <c:pt idx="8">
                  <c:v>Italy</c:v>
                </c:pt>
                <c:pt idx="9">
                  <c:v>Norway</c:v>
                </c:pt>
                <c:pt idx="10">
                  <c:v>Singapore</c:v>
                </c:pt>
                <c:pt idx="11">
                  <c:v>Spain</c:v>
                </c:pt>
                <c:pt idx="12">
                  <c:v>Switzerland</c:v>
                </c:pt>
                <c:pt idx="13">
                  <c:v>USA</c:v>
                </c:pt>
              </c:strCache>
            </c:strRef>
          </c:cat>
          <c:val>
            <c:numRef>
              <c:f>Sheet1!$E$4:$E$17</c:f>
              <c:numCache>
                <c:formatCode>General</c:formatCode>
                <c:ptCount val="14"/>
                <c:pt idx="0">
                  <c:v>974217</c:v>
                </c:pt>
                <c:pt idx="1">
                  <c:v>223916</c:v>
                </c:pt>
                <c:pt idx="2">
                  <c:v>307260</c:v>
                </c:pt>
                <c:pt idx="3">
                  <c:v>324319</c:v>
                </c:pt>
                <c:pt idx="4">
                  <c:v>1637659</c:v>
                </c:pt>
                <c:pt idx="5">
                  <c:v>299656</c:v>
                </c:pt>
                <c:pt idx="6">
                  <c:v>1356737</c:v>
                </c:pt>
                <c:pt idx="7">
                  <c:v>91966</c:v>
                </c:pt>
                <c:pt idx="8">
                  <c:v>538932</c:v>
                </c:pt>
                <c:pt idx="9">
                  <c:v>195229</c:v>
                </c:pt>
                <c:pt idx="10">
                  <c:v>486633</c:v>
                </c:pt>
                <c:pt idx="11">
                  <c:v>1378166</c:v>
                </c:pt>
                <c:pt idx="12">
                  <c:v>165904</c:v>
                </c:pt>
                <c:pt idx="13">
                  <c:v>4258478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C-B293-40B2-90C2-C363B292996C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alpha val="5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pattFill prst="dkDnDiag">
      <a:fgClr>
        <a:schemeClr val="lt1"/>
      </a:fgClr>
      <a:bgClr>
        <a:schemeClr val="dk1">
          <a:lumMod val="10000"/>
          <a:lumOff val="90000"/>
        </a:schemeClr>
      </a:bgClr>
    </a:patt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[29 Sep Weekend Batch Amazon Orders Dataset.xlsx]Q7!PivotTable2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layout>
            <c:manualLayout>
              <c:x val="-3.2829629629629639E-2"/>
              <c:y val="-9.1193074549891784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layout>
            <c:manualLayout>
              <c:x val="-3.4804938271604954E-2"/>
              <c:y val="-8.651471197679237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'Q7'!$C$3</c:f>
              <c:strCache>
                <c:ptCount val="1"/>
                <c:pt idx="0">
                  <c:v>Count of Order ID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'Q7'!$A$4:$A$16</c:f>
              <c:strCach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strCache>
            </c:strRef>
          </c:cat>
          <c:val>
            <c:numRef>
              <c:f>'Q7'!$C$4:$C$16</c:f>
              <c:numCache>
                <c:formatCode>General</c:formatCode>
                <c:ptCount val="12"/>
                <c:pt idx="0">
                  <c:v>217</c:v>
                </c:pt>
                <c:pt idx="1">
                  <c:v>220</c:v>
                </c:pt>
                <c:pt idx="2">
                  <c:v>197</c:v>
                </c:pt>
                <c:pt idx="3">
                  <c:v>197</c:v>
                </c:pt>
                <c:pt idx="4">
                  <c:v>207</c:v>
                </c:pt>
                <c:pt idx="5">
                  <c:v>213</c:v>
                </c:pt>
                <c:pt idx="6">
                  <c:v>209</c:v>
                </c:pt>
                <c:pt idx="7">
                  <c:v>207</c:v>
                </c:pt>
                <c:pt idx="8">
                  <c:v>195</c:v>
                </c:pt>
                <c:pt idx="9">
                  <c:v>201</c:v>
                </c:pt>
                <c:pt idx="10">
                  <c:v>229</c:v>
                </c:pt>
                <c:pt idx="11">
                  <c:v>208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407-43C2-AE77-4954C7EB1CB7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axId val="780419711"/>
        <c:axId val="780425951"/>
      </c:barChart>
      <c:lineChart>
        <c:grouping val="standard"/>
        <c:varyColors val="0"/>
        <c:ser>
          <c:idx val="0"/>
          <c:order val="0"/>
          <c:tx>
            <c:strRef>
              <c:f>'Q7'!$B$3</c:f>
              <c:strCache>
                <c:ptCount val="1"/>
                <c:pt idx="0">
                  <c:v>Average of Order Value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Pt>
            <c:idx val="0"/>
            <c:marker>
              <c:symbol val="none"/>
            </c:marker>
            <c:bubble3D val="0"/>
            <c:spPr>
              <a:ln w="28575" cap="rnd">
                <a:solidFill>
                  <a:schemeClr val="accent1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1-E567-40AD-AAFC-43323EA1DB91}"/>
              </c:ext>
            </c:extLst>
          </c:dPt>
          <c:dPt>
            <c:idx val="1"/>
            <c:marker>
              <c:symbol val="none"/>
            </c:marker>
            <c:bubble3D val="0"/>
            <c:spPr>
              <a:ln w="28575" cap="rnd">
                <a:solidFill>
                  <a:schemeClr val="accent1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2-E567-40AD-AAFC-43323EA1DB91}"/>
              </c:ext>
            </c:extLst>
          </c:dPt>
          <c:dLbls>
            <c:dLbl>
              <c:idx val="0"/>
              <c:layout>
                <c:manualLayout>
                  <c:x val="-3.2829629629629639E-2"/>
                  <c:y val="-9.119307454989178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E567-40AD-AAFC-43323EA1DB91}"/>
                </c:ext>
              </c:extLst>
            </c:dLbl>
            <c:dLbl>
              <c:idx val="1"/>
              <c:layout>
                <c:manualLayout>
                  <c:x val="-3.4804938271604954E-2"/>
                  <c:y val="-8.6514711976792377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E567-40AD-AAFC-43323EA1DB9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'Q7'!$A$4:$A$16</c:f>
              <c:strCach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strCache>
            </c:strRef>
          </c:cat>
          <c:val>
            <c:numRef>
              <c:f>'Q7'!$B$4:$B$16</c:f>
              <c:numCache>
                <c:formatCode>0</c:formatCode>
                <c:ptCount val="12"/>
                <c:pt idx="0">
                  <c:v>4854.4285714285716</c:v>
                </c:pt>
                <c:pt idx="1">
                  <c:v>4979.590909090909</c:v>
                </c:pt>
                <c:pt idx="2">
                  <c:v>5166.2233502538074</c:v>
                </c:pt>
                <c:pt idx="3">
                  <c:v>4822.2335025380708</c:v>
                </c:pt>
                <c:pt idx="4">
                  <c:v>4901.6425120772947</c:v>
                </c:pt>
                <c:pt idx="5">
                  <c:v>4926.7605633802814</c:v>
                </c:pt>
                <c:pt idx="6">
                  <c:v>4989.196172248804</c:v>
                </c:pt>
                <c:pt idx="7">
                  <c:v>5169.579710144928</c:v>
                </c:pt>
                <c:pt idx="8">
                  <c:v>4759.041025641026</c:v>
                </c:pt>
                <c:pt idx="9">
                  <c:v>4673.4925373134329</c:v>
                </c:pt>
                <c:pt idx="10">
                  <c:v>5236.1091703056773</c:v>
                </c:pt>
                <c:pt idx="11">
                  <c:v>4403.3846153846152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407-43C2-AE77-4954C7EB1CB7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780433855"/>
        <c:axId val="780434271"/>
      </c:lineChart>
      <c:catAx>
        <c:axId val="7804338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0434271"/>
        <c:crosses val="autoZero"/>
        <c:auto val="1"/>
        <c:lblAlgn val="ctr"/>
        <c:lblOffset val="100"/>
        <c:noMultiLvlLbl val="0"/>
      </c:catAx>
      <c:valAx>
        <c:axId val="7804342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0433855"/>
        <c:crosses val="autoZero"/>
        <c:crossBetween val="between"/>
      </c:valAx>
      <c:valAx>
        <c:axId val="780425951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0419711"/>
        <c:crosses val="max"/>
        <c:crossBetween val="between"/>
      </c:valAx>
      <c:catAx>
        <c:axId val="780419711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780425951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6248577816661811"/>
          <c:y val="0.36345312421778342"/>
          <c:w val="0.2225423155438904"/>
          <c:h val="0.2808642077635031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[29 Sep Weekend Batch Amazon Orders Dataset.xlsx]Q8!PivotTable2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'Q8'!$B$3</c:f>
              <c:strCache>
                <c:ptCount val="1"/>
                <c:pt idx="0">
                  <c:v>Count of Customer ID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'Q8'!$A$4:$A$18</c:f>
              <c:strCache>
                <c:ptCount val="14"/>
                <c:pt idx="0">
                  <c:v>USA</c:v>
                </c:pt>
                <c:pt idx="1">
                  <c:v>France</c:v>
                </c:pt>
                <c:pt idx="2">
                  <c:v>Spain</c:v>
                </c:pt>
                <c:pt idx="3">
                  <c:v>India</c:v>
                </c:pt>
                <c:pt idx="4">
                  <c:v>Australia</c:v>
                </c:pt>
                <c:pt idx="5">
                  <c:v>Italy</c:v>
                </c:pt>
                <c:pt idx="6">
                  <c:v>Singapore</c:v>
                </c:pt>
                <c:pt idx="7">
                  <c:v>Finland</c:v>
                </c:pt>
                <c:pt idx="8">
                  <c:v>Denmark</c:v>
                </c:pt>
                <c:pt idx="9">
                  <c:v>Germany</c:v>
                </c:pt>
                <c:pt idx="10">
                  <c:v>Austria</c:v>
                </c:pt>
                <c:pt idx="11">
                  <c:v>Norway</c:v>
                </c:pt>
                <c:pt idx="12">
                  <c:v>Switzerland</c:v>
                </c:pt>
                <c:pt idx="13">
                  <c:v>Ireland</c:v>
                </c:pt>
              </c:strCache>
            </c:strRef>
          </c:cat>
          <c:val>
            <c:numRef>
              <c:f>'Q8'!$B$4:$B$18</c:f>
              <c:numCache>
                <c:formatCode>General</c:formatCode>
                <c:ptCount val="14"/>
                <c:pt idx="0">
                  <c:v>888</c:v>
                </c:pt>
                <c:pt idx="1">
                  <c:v>324</c:v>
                </c:pt>
                <c:pt idx="2">
                  <c:v>269</c:v>
                </c:pt>
                <c:pt idx="3">
                  <c:v>282</c:v>
                </c:pt>
                <c:pt idx="4">
                  <c:v>198</c:v>
                </c:pt>
                <c:pt idx="5">
                  <c:v>113</c:v>
                </c:pt>
                <c:pt idx="6">
                  <c:v>97</c:v>
                </c:pt>
                <c:pt idx="7">
                  <c:v>66</c:v>
                </c:pt>
                <c:pt idx="8">
                  <c:v>66</c:v>
                </c:pt>
                <c:pt idx="9">
                  <c:v>58</c:v>
                </c:pt>
                <c:pt idx="10">
                  <c:v>43</c:v>
                </c:pt>
                <c:pt idx="11">
                  <c:v>40</c:v>
                </c:pt>
                <c:pt idx="12">
                  <c:v>36</c:v>
                </c:pt>
                <c:pt idx="13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F84-41F6-BC82-4C83D3731E2C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208314816"/>
        <c:axId val="195956128"/>
      </c:barChart>
      <c:lineChart>
        <c:grouping val="standard"/>
        <c:varyColors val="0"/>
        <c:ser>
          <c:idx val="1"/>
          <c:order val="1"/>
          <c:tx>
            <c:strRef>
              <c:f>'Q8'!$C$3</c:f>
              <c:strCache>
                <c:ptCount val="1"/>
                <c:pt idx="0">
                  <c:v>Sum of Order Value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'Q8'!$A$4:$A$18</c:f>
              <c:strCache>
                <c:ptCount val="14"/>
                <c:pt idx="0">
                  <c:v>USA</c:v>
                </c:pt>
                <c:pt idx="1">
                  <c:v>France</c:v>
                </c:pt>
                <c:pt idx="2">
                  <c:v>Spain</c:v>
                </c:pt>
                <c:pt idx="3">
                  <c:v>India</c:v>
                </c:pt>
                <c:pt idx="4">
                  <c:v>Australia</c:v>
                </c:pt>
                <c:pt idx="5">
                  <c:v>Italy</c:v>
                </c:pt>
                <c:pt idx="6">
                  <c:v>Singapore</c:v>
                </c:pt>
                <c:pt idx="7">
                  <c:v>Finland</c:v>
                </c:pt>
                <c:pt idx="8">
                  <c:v>Denmark</c:v>
                </c:pt>
                <c:pt idx="9">
                  <c:v>Germany</c:v>
                </c:pt>
                <c:pt idx="10">
                  <c:v>Austria</c:v>
                </c:pt>
                <c:pt idx="11">
                  <c:v>Norway</c:v>
                </c:pt>
                <c:pt idx="12">
                  <c:v>Switzerland</c:v>
                </c:pt>
                <c:pt idx="13">
                  <c:v>Ireland</c:v>
                </c:pt>
              </c:strCache>
            </c:strRef>
          </c:cat>
          <c:val>
            <c:numRef>
              <c:f>'Q8'!$C$4:$C$18</c:f>
              <c:numCache>
                <c:formatCode>General</c:formatCode>
                <c:ptCount val="14"/>
                <c:pt idx="0">
                  <c:v>4274438</c:v>
                </c:pt>
                <c:pt idx="1">
                  <c:v>1640341</c:v>
                </c:pt>
                <c:pt idx="2">
                  <c:v>1386799</c:v>
                </c:pt>
                <c:pt idx="3">
                  <c:v>1365448</c:v>
                </c:pt>
                <c:pt idx="4">
                  <c:v>974217</c:v>
                </c:pt>
                <c:pt idx="5">
                  <c:v>539764</c:v>
                </c:pt>
                <c:pt idx="6">
                  <c:v>486633</c:v>
                </c:pt>
                <c:pt idx="7">
                  <c:v>324319</c:v>
                </c:pt>
                <c:pt idx="8">
                  <c:v>307260</c:v>
                </c:pt>
                <c:pt idx="9">
                  <c:v>299656</c:v>
                </c:pt>
                <c:pt idx="10">
                  <c:v>223916</c:v>
                </c:pt>
                <c:pt idx="11">
                  <c:v>195229</c:v>
                </c:pt>
                <c:pt idx="12">
                  <c:v>165904</c:v>
                </c:pt>
                <c:pt idx="13">
                  <c:v>91966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F84-41F6-BC82-4C83D3731E2C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02345760"/>
        <c:axId val="195949888"/>
      </c:lineChart>
      <c:catAx>
        <c:axId val="1023457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949888"/>
        <c:crosses val="autoZero"/>
        <c:auto val="1"/>
        <c:lblAlgn val="ctr"/>
        <c:lblOffset val="100"/>
        <c:noMultiLvlLbl val="0"/>
      </c:catAx>
      <c:valAx>
        <c:axId val="195949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345760"/>
        <c:crosses val="autoZero"/>
        <c:crossBetween val="between"/>
      </c:valAx>
      <c:valAx>
        <c:axId val="195956128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314816"/>
        <c:crosses val="max"/>
        <c:crossBetween val="between"/>
      </c:valAx>
      <c:catAx>
        <c:axId val="2083148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9595612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[29 Sep Weekend Batch Amazon Orders Dataset.xlsx]Q9_A!PivotTable3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1"/>
          <c:order val="1"/>
          <c:tx>
            <c:strRef>
              <c:f>Q9_A!$C$3</c:f>
              <c:strCache>
                <c:ptCount val="1"/>
                <c:pt idx="0">
                  <c:v>Average of Order Value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Q9_A!$A$4:$A$9</c:f>
              <c:strCache>
                <c:ptCount val="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22</c:v>
                </c:pt>
                <c:pt idx="4">
                  <c:v>23</c:v>
                </c:pt>
              </c:strCache>
            </c:strRef>
          </c:cat>
          <c:val>
            <c:numRef>
              <c:f>Q9_A!$C$4:$C$9</c:f>
              <c:numCache>
                <c:formatCode>General</c:formatCode>
                <c:ptCount val="5"/>
                <c:pt idx="0">
                  <c:v>4984.1631840796017</c:v>
                </c:pt>
                <c:pt idx="1">
                  <c:v>4969.430842607313</c:v>
                </c:pt>
                <c:pt idx="2">
                  <c:v>4571.4310344827591</c:v>
                </c:pt>
                <c:pt idx="3">
                  <c:v>4933.6025641025644</c:v>
                </c:pt>
                <c:pt idx="4">
                  <c:v>4760.4429012345681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B04-4DAE-97E4-D6F8793F13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1800736"/>
        <c:axId val="391796160"/>
      </c:lineChart>
      <c:lineChart>
        <c:grouping val="standard"/>
        <c:varyColors val="0"/>
        <c:ser>
          <c:idx val="0"/>
          <c:order val="0"/>
          <c:tx>
            <c:strRef>
              <c:f>Q9_A!$B$3</c:f>
              <c:strCache>
                <c:ptCount val="1"/>
                <c:pt idx="0">
                  <c:v>Count of Order ID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Q9_A!$A$4:$A$9</c:f>
              <c:strCache>
                <c:ptCount val="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22</c:v>
                </c:pt>
                <c:pt idx="4">
                  <c:v>23</c:v>
                </c:pt>
              </c:strCache>
            </c:strRef>
          </c:cat>
          <c:val>
            <c:numRef>
              <c:f>Q9_A!$B$4:$B$9</c:f>
              <c:numCache>
                <c:formatCode>General</c:formatCode>
                <c:ptCount val="5"/>
                <c:pt idx="0">
                  <c:v>1005</c:v>
                </c:pt>
                <c:pt idx="1">
                  <c:v>629</c:v>
                </c:pt>
                <c:pt idx="2">
                  <c:v>58</c:v>
                </c:pt>
                <c:pt idx="3">
                  <c:v>156</c:v>
                </c:pt>
                <c:pt idx="4">
                  <c:v>648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B04-4DAE-97E4-D6F8793F13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1759968"/>
        <c:axId val="391759552"/>
      </c:lineChart>
      <c:catAx>
        <c:axId val="391800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1796160"/>
        <c:crosses val="autoZero"/>
        <c:auto val="1"/>
        <c:lblAlgn val="ctr"/>
        <c:lblOffset val="100"/>
        <c:noMultiLvlLbl val="0"/>
      </c:catAx>
      <c:valAx>
        <c:axId val="391796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1800736"/>
        <c:crosses val="autoZero"/>
        <c:crossBetween val="between"/>
      </c:valAx>
      <c:valAx>
        <c:axId val="391759552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1759968"/>
        <c:crosses val="max"/>
        <c:crossBetween val="between"/>
      </c:valAx>
      <c:catAx>
        <c:axId val="39175996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39175955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[29 Sep Weekend Batch Amazon Orders Dataset.xlsx]Q9_B!PivotTable4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7.9247594050743664E-2"/>
          <c:y val="0.20309966462525517"/>
          <c:w val="0.76514085739282589"/>
          <c:h val="0.6349660979877515"/>
        </c:manualLayout>
      </c:layout>
      <c:lineChart>
        <c:grouping val="standard"/>
        <c:varyColors val="0"/>
        <c:ser>
          <c:idx val="0"/>
          <c:order val="0"/>
          <c:tx>
            <c:strRef>
              <c:f>Q9_B!$B$3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Q9_B!$A$4:$A$35</c:f>
              <c:strCach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strCache>
            </c:strRef>
          </c:cat>
          <c:val>
            <c:numRef>
              <c:f>Q9_B!$B$4:$B$35</c:f>
              <c:numCache>
                <c:formatCode>General</c:formatCode>
                <c:ptCount val="31"/>
                <c:pt idx="0">
                  <c:v>84</c:v>
                </c:pt>
                <c:pt idx="1">
                  <c:v>87</c:v>
                </c:pt>
                <c:pt idx="2">
                  <c:v>99</c:v>
                </c:pt>
                <c:pt idx="3">
                  <c:v>77</c:v>
                </c:pt>
                <c:pt idx="4">
                  <c:v>79</c:v>
                </c:pt>
                <c:pt idx="5">
                  <c:v>109</c:v>
                </c:pt>
                <c:pt idx="6">
                  <c:v>82</c:v>
                </c:pt>
                <c:pt idx="7">
                  <c:v>100</c:v>
                </c:pt>
                <c:pt idx="8">
                  <c:v>84</c:v>
                </c:pt>
                <c:pt idx="9">
                  <c:v>80</c:v>
                </c:pt>
                <c:pt idx="10">
                  <c:v>67</c:v>
                </c:pt>
                <c:pt idx="11">
                  <c:v>80</c:v>
                </c:pt>
                <c:pt idx="12">
                  <c:v>76</c:v>
                </c:pt>
                <c:pt idx="13">
                  <c:v>87</c:v>
                </c:pt>
                <c:pt idx="14">
                  <c:v>72</c:v>
                </c:pt>
                <c:pt idx="15">
                  <c:v>86</c:v>
                </c:pt>
                <c:pt idx="16">
                  <c:v>86</c:v>
                </c:pt>
                <c:pt idx="17">
                  <c:v>80</c:v>
                </c:pt>
                <c:pt idx="18">
                  <c:v>69</c:v>
                </c:pt>
                <c:pt idx="19">
                  <c:v>75</c:v>
                </c:pt>
                <c:pt idx="20">
                  <c:v>77</c:v>
                </c:pt>
                <c:pt idx="21">
                  <c:v>64</c:v>
                </c:pt>
                <c:pt idx="22">
                  <c:v>87</c:v>
                </c:pt>
                <c:pt idx="23">
                  <c:v>99</c:v>
                </c:pt>
                <c:pt idx="24">
                  <c:v>82</c:v>
                </c:pt>
                <c:pt idx="25">
                  <c:v>109</c:v>
                </c:pt>
                <c:pt idx="26">
                  <c:v>81</c:v>
                </c:pt>
                <c:pt idx="27">
                  <c:v>73</c:v>
                </c:pt>
                <c:pt idx="28">
                  <c:v>52</c:v>
                </c:pt>
                <c:pt idx="29">
                  <c:v>69</c:v>
                </c:pt>
                <c:pt idx="30">
                  <c:v>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EB5-4976-90FD-B69CF057F77B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391791168"/>
        <c:axId val="391792000"/>
      </c:lineChart>
      <c:catAx>
        <c:axId val="3917911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1792000"/>
        <c:crosses val="autoZero"/>
        <c:auto val="1"/>
        <c:lblAlgn val="ctr"/>
        <c:lblOffset val="100"/>
        <c:noMultiLvlLbl val="0"/>
      </c:catAx>
      <c:valAx>
        <c:axId val="391792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17911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[29 Sep Weekend Batch Amazon Orders Dataset.xlsx]Q9_CD!PivotTable5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Q9_CD!$B$3</c:f>
              <c:strCache>
                <c:ptCount val="1"/>
                <c:pt idx="0">
                  <c:v>Count of Order ID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Q9_CD!$A$4:$A$8</c:f>
              <c:strCache>
                <c:ptCount val="4"/>
                <c:pt idx="0">
                  <c:v>App</c:v>
                </c:pt>
                <c:pt idx="1">
                  <c:v>Other</c:v>
                </c:pt>
                <c:pt idx="2">
                  <c:v>Website</c:v>
                </c:pt>
                <c:pt idx="3">
                  <c:v>Whatsapp</c:v>
                </c:pt>
              </c:strCache>
            </c:strRef>
          </c:cat>
          <c:val>
            <c:numRef>
              <c:f>Q9_CD!$B$4:$B$8</c:f>
              <c:numCache>
                <c:formatCode>General</c:formatCode>
                <c:ptCount val="4"/>
                <c:pt idx="0">
                  <c:v>622</c:v>
                </c:pt>
                <c:pt idx="1">
                  <c:v>608</c:v>
                </c:pt>
                <c:pt idx="2">
                  <c:v>637</c:v>
                </c:pt>
                <c:pt idx="3">
                  <c:v>633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1F9-4093-B758-C330E73E547B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19"/>
        <c:axId val="198708992"/>
        <c:axId val="198709408"/>
      </c:barChart>
      <c:lineChart>
        <c:grouping val="standard"/>
        <c:varyColors val="0"/>
        <c:ser>
          <c:idx val="1"/>
          <c:order val="1"/>
          <c:tx>
            <c:strRef>
              <c:f>Q9_CD!$C$3</c:f>
              <c:strCache>
                <c:ptCount val="1"/>
                <c:pt idx="0">
                  <c:v>Average of Order Value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Q9_CD!$A$4:$A$8</c:f>
              <c:strCache>
                <c:ptCount val="4"/>
                <c:pt idx="0">
                  <c:v>App</c:v>
                </c:pt>
                <c:pt idx="1">
                  <c:v>Other</c:v>
                </c:pt>
                <c:pt idx="2">
                  <c:v>Website</c:v>
                </c:pt>
                <c:pt idx="3">
                  <c:v>Whatsapp</c:v>
                </c:pt>
              </c:strCache>
            </c:strRef>
          </c:cat>
          <c:val>
            <c:numRef>
              <c:f>Q9_CD!$C$4:$C$8</c:f>
              <c:numCache>
                <c:formatCode>0</c:formatCode>
                <c:ptCount val="4"/>
                <c:pt idx="0">
                  <c:v>5132.3215434083604</c:v>
                </c:pt>
                <c:pt idx="1">
                  <c:v>4952.375</c:v>
                </c:pt>
                <c:pt idx="2">
                  <c:v>4802.105180533752</c:v>
                </c:pt>
                <c:pt idx="3">
                  <c:v>4760.8230647709324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916-4E57-8717-BDDB27F8EB31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752796128"/>
        <c:axId val="752793632"/>
      </c:lineChart>
      <c:catAx>
        <c:axId val="1987089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709408"/>
        <c:crosses val="autoZero"/>
        <c:auto val="1"/>
        <c:lblAlgn val="ctr"/>
        <c:lblOffset val="100"/>
        <c:noMultiLvlLbl val="0"/>
      </c:catAx>
      <c:valAx>
        <c:axId val="198709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708992"/>
        <c:crosses val="autoZero"/>
        <c:crossBetween val="between"/>
      </c:valAx>
      <c:valAx>
        <c:axId val="752793632"/>
        <c:scaling>
          <c:orientation val="minMax"/>
        </c:scaling>
        <c:delete val="0"/>
        <c:axPos val="r"/>
        <c:numFmt formatCode="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2796128"/>
        <c:crosses val="max"/>
        <c:crossBetween val="between"/>
      </c:valAx>
      <c:catAx>
        <c:axId val="75279612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75279363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[29 Sep Weekend Batch Amazon Orders Dataset.xlsx]Q9_CD!PivotTable1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Q9_CD!$B$18</c:f>
              <c:strCache>
                <c:ptCount val="1"/>
                <c:pt idx="0">
                  <c:v>Count of Order ID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Q9_CD!$A$19:$A$28</c:f>
              <c:strCache>
                <c:ptCount val="9"/>
                <c:pt idx="0">
                  <c:v>&lt;20</c:v>
                </c:pt>
                <c:pt idx="1">
                  <c:v>20-29</c:v>
                </c:pt>
                <c:pt idx="2">
                  <c:v>30-39</c:v>
                </c:pt>
                <c:pt idx="3">
                  <c:v>40-49</c:v>
                </c:pt>
                <c:pt idx="4">
                  <c:v>50-59</c:v>
                </c:pt>
                <c:pt idx="5">
                  <c:v>60-69</c:v>
                </c:pt>
                <c:pt idx="6">
                  <c:v>70-79</c:v>
                </c:pt>
                <c:pt idx="7">
                  <c:v>80-89</c:v>
                </c:pt>
                <c:pt idx="8">
                  <c:v>90-99</c:v>
                </c:pt>
              </c:strCache>
            </c:strRef>
          </c:cat>
          <c:val>
            <c:numRef>
              <c:f>Q9_CD!$B$19:$B$28</c:f>
              <c:numCache>
                <c:formatCode>General</c:formatCode>
                <c:ptCount val="9"/>
                <c:pt idx="0">
                  <c:v>78</c:v>
                </c:pt>
                <c:pt idx="1">
                  <c:v>361</c:v>
                </c:pt>
                <c:pt idx="2">
                  <c:v>345</c:v>
                </c:pt>
                <c:pt idx="3">
                  <c:v>318</c:v>
                </c:pt>
                <c:pt idx="4">
                  <c:v>333</c:v>
                </c:pt>
                <c:pt idx="5">
                  <c:v>378</c:v>
                </c:pt>
                <c:pt idx="6">
                  <c:v>336</c:v>
                </c:pt>
                <c:pt idx="7">
                  <c:v>333</c:v>
                </c:pt>
                <c:pt idx="8">
                  <c:v>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ABB-4915-84D4-0EAE98A86260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590906192"/>
        <c:axId val="590904112"/>
      </c:barChart>
      <c:lineChart>
        <c:grouping val="standard"/>
        <c:varyColors val="0"/>
        <c:ser>
          <c:idx val="1"/>
          <c:order val="1"/>
          <c:tx>
            <c:strRef>
              <c:f>Q9_CD!$C$18</c:f>
              <c:strCache>
                <c:ptCount val="1"/>
                <c:pt idx="0">
                  <c:v>Average of Order Value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Q9_CD!$A$19:$A$28</c:f>
              <c:strCache>
                <c:ptCount val="9"/>
                <c:pt idx="0">
                  <c:v>&lt;20</c:v>
                </c:pt>
                <c:pt idx="1">
                  <c:v>20-29</c:v>
                </c:pt>
                <c:pt idx="2">
                  <c:v>30-39</c:v>
                </c:pt>
                <c:pt idx="3">
                  <c:v>40-49</c:v>
                </c:pt>
                <c:pt idx="4">
                  <c:v>50-59</c:v>
                </c:pt>
                <c:pt idx="5">
                  <c:v>60-69</c:v>
                </c:pt>
                <c:pt idx="6">
                  <c:v>70-79</c:v>
                </c:pt>
                <c:pt idx="7">
                  <c:v>80-89</c:v>
                </c:pt>
                <c:pt idx="8">
                  <c:v>90-99</c:v>
                </c:pt>
              </c:strCache>
            </c:strRef>
          </c:cat>
          <c:val>
            <c:numRef>
              <c:f>Q9_CD!$C$19:$C$28</c:f>
              <c:numCache>
                <c:formatCode>0</c:formatCode>
                <c:ptCount val="9"/>
                <c:pt idx="0">
                  <c:v>4894.8974358974356</c:v>
                </c:pt>
                <c:pt idx="1">
                  <c:v>5110.7423822714682</c:v>
                </c:pt>
                <c:pt idx="2">
                  <c:v>4798.2579710144928</c:v>
                </c:pt>
                <c:pt idx="3">
                  <c:v>4870.7610062893082</c:v>
                </c:pt>
                <c:pt idx="4">
                  <c:v>5044.6156156156158</c:v>
                </c:pt>
                <c:pt idx="5">
                  <c:v>4808.8571428571431</c:v>
                </c:pt>
                <c:pt idx="6">
                  <c:v>4789.5625</c:v>
                </c:pt>
                <c:pt idx="7">
                  <c:v>4939.7867867867872</c:v>
                </c:pt>
                <c:pt idx="8">
                  <c:v>5164.5555555555557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ABB-4915-84D4-0EAE98A86260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711737280"/>
        <c:axId val="711736448"/>
      </c:lineChart>
      <c:catAx>
        <c:axId val="7117372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1736448"/>
        <c:crosses val="autoZero"/>
        <c:auto val="1"/>
        <c:lblAlgn val="ctr"/>
        <c:lblOffset val="100"/>
        <c:noMultiLvlLbl val="0"/>
      </c:catAx>
      <c:valAx>
        <c:axId val="711736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1737280"/>
        <c:crosses val="autoZero"/>
        <c:crossBetween val="between"/>
      </c:valAx>
      <c:valAx>
        <c:axId val="590904112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0906192"/>
        <c:crosses val="max"/>
        <c:crossBetween val="between"/>
      </c:valAx>
      <c:catAx>
        <c:axId val="59090619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9090411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9281157235698183E-2"/>
          <c:y val="0.14466134441528139"/>
          <c:w val="0.58450478324970079"/>
          <c:h val="0.80572360746573346"/>
        </c:manualLayout>
      </c:layout>
      <c:pieChart>
        <c:varyColors val="1"/>
        <c:ser>
          <c:idx val="0"/>
          <c:order val="0"/>
          <c:tx>
            <c:strRef>
              <c:f>Sheet1!$E$3</c:f>
              <c:strCache>
                <c:ptCount val="1"/>
                <c:pt idx="0">
                  <c:v>Sales</c:v>
                </c:pt>
              </c:strCache>
            </c:strRef>
          </c:tx>
          <c:dPt>
            <c:idx val="0"/>
            <c:bubble3D val="0"/>
            <c:spPr>
              <a:gradFill>
                <a:gsLst>
                  <a:gs pos="100000">
                    <a:schemeClr val="accent1">
                      <a:lumMod val="60000"/>
                      <a:lumOff val="40000"/>
                    </a:schemeClr>
                  </a:gs>
                  <a:gs pos="0">
                    <a:schemeClr val="accent1"/>
                  </a:gs>
                </a:gsLst>
                <a:lin ang="5400000" scaled="0"/>
              </a:gra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gradFill>
                <a:gsLst>
                  <a:gs pos="100000">
                    <a:schemeClr val="accent2">
                      <a:lumMod val="60000"/>
                      <a:lumOff val="40000"/>
                    </a:schemeClr>
                  </a:gs>
                  <a:gs pos="0">
                    <a:schemeClr val="accent2"/>
                  </a:gs>
                </a:gsLst>
                <a:lin ang="5400000" scaled="0"/>
              </a:gra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gradFill>
                <a:gsLst>
                  <a:gs pos="100000">
                    <a:schemeClr val="accent3">
                      <a:lumMod val="60000"/>
                      <a:lumOff val="40000"/>
                    </a:schemeClr>
                  </a:gs>
                  <a:gs pos="0">
                    <a:schemeClr val="accent3"/>
                  </a:gs>
                </a:gsLst>
                <a:lin ang="5400000" scaled="0"/>
              </a:gra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gradFill>
                <a:gsLst>
                  <a:gs pos="100000">
                    <a:schemeClr val="accent4">
                      <a:lumMod val="60000"/>
                      <a:lumOff val="40000"/>
                    </a:schemeClr>
                  </a:gs>
                  <a:gs pos="0">
                    <a:schemeClr val="accent4"/>
                  </a:gs>
                </a:gsLst>
                <a:lin ang="5400000" scaled="0"/>
              </a:gra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gradFill>
                <a:gsLst>
                  <a:gs pos="100000">
                    <a:schemeClr val="accent5">
                      <a:lumMod val="60000"/>
                      <a:lumOff val="40000"/>
                    </a:schemeClr>
                  </a:gs>
                  <a:gs pos="0">
                    <a:schemeClr val="accent5"/>
                  </a:gs>
                </a:gsLst>
                <a:lin ang="5400000" scaled="0"/>
              </a:gra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gradFill>
                <a:gsLst>
                  <a:gs pos="100000">
                    <a:schemeClr val="accent6">
                      <a:lumMod val="60000"/>
                      <a:lumOff val="40000"/>
                    </a:schemeClr>
                  </a:gs>
                  <a:gs pos="0">
                    <a:schemeClr val="accent6"/>
                  </a:gs>
                </a:gsLst>
                <a:lin ang="5400000" scaled="0"/>
              </a:gra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FF08-4B1D-9750-544375B0F4ED}"/>
              </c:ext>
            </c:extLst>
          </c:dPt>
          <c:dPt>
            <c:idx val="6"/>
            <c:bubble3D val="0"/>
            <c:spPr>
              <a:gradFill>
                <a:gsLst>
                  <a:gs pos="100000">
                    <a:schemeClr val="accent1">
                      <a:lumMod val="60000"/>
                      <a:lumMod val="60000"/>
                      <a:lumOff val="40000"/>
                    </a:schemeClr>
                  </a:gs>
                  <a:gs pos="0">
                    <a:schemeClr val="accent1">
                      <a:lumMod val="60000"/>
                    </a:schemeClr>
                  </a:gs>
                </a:gsLst>
                <a:lin ang="5400000" scaled="0"/>
              </a:gradFill>
              <a:ln w="19050">
                <a:solidFill>
                  <a:schemeClr val="lt1"/>
                </a:solidFill>
              </a:ln>
              <a:effectLst/>
            </c:spPr>
          </c:dPt>
          <c:dPt>
            <c:idx val="7"/>
            <c:bubble3D val="0"/>
            <c:spPr>
              <a:gradFill>
                <a:gsLst>
                  <a:gs pos="100000">
                    <a:schemeClr val="accent2">
                      <a:lumMod val="60000"/>
                      <a:lumMod val="60000"/>
                      <a:lumOff val="40000"/>
                    </a:schemeClr>
                  </a:gs>
                  <a:gs pos="0">
                    <a:schemeClr val="accent2">
                      <a:lumMod val="60000"/>
                    </a:schemeClr>
                  </a:gs>
                </a:gsLst>
                <a:lin ang="5400000" scaled="0"/>
              </a:gradFill>
              <a:ln w="19050">
                <a:solidFill>
                  <a:schemeClr val="lt1"/>
                </a:solidFill>
              </a:ln>
              <a:effectLst/>
            </c:spPr>
          </c:dPt>
          <c:dPt>
            <c:idx val="8"/>
            <c:bubble3D val="0"/>
            <c:spPr>
              <a:gradFill>
                <a:gsLst>
                  <a:gs pos="100000">
                    <a:schemeClr val="accent3">
                      <a:lumMod val="60000"/>
                      <a:lumMod val="60000"/>
                      <a:lumOff val="40000"/>
                    </a:schemeClr>
                  </a:gs>
                  <a:gs pos="0">
                    <a:schemeClr val="accent3">
                      <a:lumMod val="60000"/>
                    </a:schemeClr>
                  </a:gs>
                </a:gsLst>
                <a:lin ang="5400000" scaled="0"/>
              </a:gradFill>
              <a:ln w="19050">
                <a:solidFill>
                  <a:schemeClr val="lt1"/>
                </a:solidFill>
              </a:ln>
              <a:effectLst/>
            </c:spPr>
          </c:dPt>
          <c:dPt>
            <c:idx val="9"/>
            <c:bubble3D val="0"/>
            <c:spPr>
              <a:gradFill>
                <a:gsLst>
                  <a:gs pos="100000">
                    <a:schemeClr val="accent4">
                      <a:lumMod val="60000"/>
                      <a:lumMod val="60000"/>
                      <a:lumOff val="40000"/>
                    </a:schemeClr>
                  </a:gs>
                  <a:gs pos="0">
                    <a:schemeClr val="accent4">
                      <a:lumMod val="60000"/>
                    </a:schemeClr>
                  </a:gs>
                </a:gsLst>
                <a:lin ang="5400000" scaled="0"/>
              </a:gradFill>
              <a:ln w="19050">
                <a:solidFill>
                  <a:schemeClr val="lt1"/>
                </a:solidFill>
              </a:ln>
              <a:effectLst/>
            </c:spPr>
          </c:dPt>
          <c:dPt>
            <c:idx val="10"/>
            <c:bubble3D val="0"/>
            <c:spPr>
              <a:gradFill>
                <a:gsLst>
                  <a:gs pos="100000">
                    <a:schemeClr val="accent5">
                      <a:lumMod val="60000"/>
                      <a:lumMod val="60000"/>
                      <a:lumOff val="40000"/>
                    </a:schemeClr>
                  </a:gs>
                  <a:gs pos="0">
                    <a:schemeClr val="accent5">
                      <a:lumMod val="60000"/>
                    </a:schemeClr>
                  </a:gs>
                </a:gsLst>
                <a:lin ang="5400000" scaled="0"/>
              </a:gradFill>
              <a:ln w="19050">
                <a:solidFill>
                  <a:schemeClr val="lt1"/>
                </a:solidFill>
              </a:ln>
              <a:effectLst/>
            </c:spPr>
          </c:dPt>
          <c:dPt>
            <c:idx val="11"/>
            <c:bubble3D val="0"/>
            <c:spPr>
              <a:gradFill>
                <a:gsLst>
                  <a:gs pos="100000">
                    <a:schemeClr val="accent6">
                      <a:lumMod val="60000"/>
                      <a:lumMod val="60000"/>
                      <a:lumOff val="40000"/>
                    </a:schemeClr>
                  </a:gs>
                  <a:gs pos="0">
                    <a:schemeClr val="accent6">
                      <a:lumMod val="60000"/>
                    </a:schemeClr>
                  </a:gs>
                </a:gsLst>
                <a:lin ang="5400000" scaled="0"/>
              </a:gradFill>
              <a:ln w="19050">
                <a:solidFill>
                  <a:schemeClr val="lt1"/>
                </a:solidFill>
              </a:ln>
              <a:effectLst/>
            </c:spPr>
          </c:dPt>
          <c:dPt>
            <c:idx val="12"/>
            <c:bubble3D val="0"/>
            <c:spPr>
              <a:gradFill>
                <a:gsLst>
                  <a:gs pos="100000">
                    <a:schemeClr val="accent1">
                      <a:lumMod val="80000"/>
                      <a:lumOff val="20000"/>
                      <a:lumMod val="60000"/>
                      <a:lumOff val="40000"/>
                    </a:schemeClr>
                  </a:gs>
                  <a:gs pos="0">
                    <a:schemeClr val="accent1">
                      <a:lumMod val="80000"/>
                      <a:lumOff val="20000"/>
                    </a:schemeClr>
                  </a:gs>
                </a:gsLst>
                <a:lin ang="5400000" scaled="0"/>
              </a:gradFill>
              <a:ln w="19050">
                <a:solidFill>
                  <a:schemeClr val="lt1"/>
                </a:solidFill>
              </a:ln>
              <a:effectLst/>
            </c:spPr>
          </c:dPt>
          <c:dPt>
            <c:idx val="13"/>
            <c:bubble3D val="0"/>
            <c:explosion val="1"/>
            <c:spPr>
              <a:gradFill>
                <a:gsLst>
                  <a:gs pos="100000">
                    <a:schemeClr val="accent2">
                      <a:lumMod val="80000"/>
                      <a:lumOff val="20000"/>
                      <a:lumMod val="60000"/>
                      <a:lumOff val="40000"/>
                    </a:schemeClr>
                  </a:gs>
                  <a:gs pos="0">
                    <a:schemeClr val="accent2">
                      <a:lumMod val="80000"/>
                      <a:lumOff val="20000"/>
                    </a:schemeClr>
                  </a:gs>
                </a:gsLst>
                <a:lin ang="5400000" scaled="0"/>
              </a:gra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4-FF08-4B1D-9750-544375B0F4ED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dk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Sheet1!$D$4:$D$17</c:f>
              <c:strCache>
                <c:ptCount val="14"/>
                <c:pt idx="0">
                  <c:v>Australia</c:v>
                </c:pt>
                <c:pt idx="1">
                  <c:v>Austria</c:v>
                </c:pt>
                <c:pt idx="2">
                  <c:v>Denmark</c:v>
                </c:pt>
                <c:pt idx="3">
                  <c:v>Finland</c:v>
                </c:pt>
                <c:pt idx="4">
                  <c:v>France</c:v>
                </c:pt>
                <c:pt idx="5">
                  <c:v>Germany</c:v>
                </c:pt>
                <c:pt idx="6">
                  <c:v>India</c:v>
                </c:pt>
                <c:pt idx="7">
                  <c:v>Ireland</c:v>
                </c:pt>
                <c:pt idx="8">
                  <c:v>Italy</c:v>
                </c:pt>
                <c:pt idx="9">
                  <c:v>Norway</c:v>
                </c:pt>
                <c:pt idx="10">
                  <c:v>Singapore</c:v>
                </c:pt>
                <c:pt idx="11">
                  <c:v>Spain</c:v>
                </c:pt>
                <c:pt idx="12">
                  <c:v>Switzerland</c:v>
                </c:pt>
                <c:pt idx="13">
                  <c:v>USA</c:v>
                </c:pt>
              </c:strCache>
            </c:strRef>
          </c:cat>
          <c:val>
            <c:numRef>
              <c:f>Sheet1!$E$4:$E$17</c:f>
              <c:numCache>
                <c:formatCode>General</c:formatCode>
                <c:ptCount val="14"/>
                <c:pt idx="0">
                  <c:v>974217</c:v>
                </c:pt>
                <c:pt idx="1">
                  <c:v>223916</c:v>
                </c:pt>
                <c:pt idx="2">
                  <c:v>307260</c:v>
                </c:pt>
                <c:pt idx="3">
                  <c:v>324319</c:v>
                </c:pt>
                <c:pt idx="4">
                  <c:v>1637659</c:v>
                </c:pt>
                <c:pt idx="5">
                  <c:v>299656</c:v>
                </c:pt>
                <c:pt idx="6">
                  <c:v>1356737</c:v>
                </c:pt>
                <c:pt idx="7">
                  <c:v>91966</c:v>
                </c:pt>
                <c:pt idx="8">
                  <c:v>538932</c:v>
                </c:pt>
                <c:pt idx="9">
                  <c:v>195229</c:v>
                </c:pt>
                <c:pt idx="10">
                  <c:v>486633</c:v>
                </c:pt>
                <c:pt idx="11">
                  <c:v>1378166</c:v>
                </c:pt>
                <c:pt idx="12">
                  <c:v>165904</c:v>
                </c:pt>
                <c:pt idx="13">
                  <c:v>4258478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F08-4B1D-9750-544375B0F4ED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alpha val="5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pattFill prst="dkDnDiag">
      <a:fgClr>
        <a:schemeClr val="lt1"/>
      </a:fgClr>
      <a:bgClr>
        <a:schemeClr val="dk1">
          <a:lumMod val="10000"/>
          <a:lumOff val="90000"/>
        </a:schemeClr>
      </a:bgClr>
    </a:patt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Indian</a:t>
            </a:r>
            <a:r>
              <a:rPr lang="en-IN" baseline="0"/>
              <a:t> Males</a:t>
            </a:r>
          </a:p>
          <a:p>
            <a:pPr>
              <a:defRPr/>
            </a:pPr>
            <a:endParaRPr lang="en-I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Series1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Lit>
              <c:formatCode>General</c:formatCode>
              <c:ptCount val="5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</c:numLit>
          </c:cat>
          <c:val>
            <c:numLit>
              <c:formatCode>General</c:formatCode>
              <c:ptCount val="5"/>
              <c:pt idx="0">
                <c:v>44</c:v>
              </c:pt>
              <c:pt idx="1">
                <c:v>41</c:v>
              </c:pt>
              <c:pt idx="2">
                <c:v>19</c:v>
              </c:pt>
              <c:pt idx="3">
                <c:v>0</c:v>
              </c:pt>
              <c:pt idx="4">
                <c:v>0</c:v>
              </c:pt>
            </c:numLit>
          </c:val>
          <c:extLst>
            <c:ext xmlns:c16="http://schemas.microsoft.com/office/drawing/2014/chart" uri="{C3380CC4-5D6E-409C-BE32-E72D297353CC}">
              <c16:uniqueId val="{00000000-475A-444F-A8A4-9BD390A45213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876455584"/>
        <c:axId val="876457664"/>
      </c:barChart>
      <c:catAx>
        <c:axId val="8764555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6457664"/>
        <c:crosses val="autoZero"/>
        <c:auto val="1"/>
        <c:lblAlgn val="ctr"/>
        <c:lblOffset val="100"/>
        <c:noMultiLvlLbl val="0"/>
      </c:catAx>
      <c:valAx>
        <c:axId val="876457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64555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[29 Sep Weekend Batch Amazon Orders Dataset.xlsx]10A!PivotTable5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Count of Complation Buckets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'10A'!$B$3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'10A'!$A$4:$A$5</c:f>
              <c:strCache>
                <c:ptCount val="2"/>
                <c:pt idx="0">
                  <c:v>Exceeded Target</c:v>
                </c:pt>
                <c:pt idx="1">
                  <c:v>Target Not Met</c:v>
                </c:pt>
              </c:strCache>
            </c:strRef>
          </c:cat>
          <c:val>
            <c:numRef>
              <c:f>'10A'!$B$4:$B$5</c:f>
              <c:numCache>
                <c:formatCode>General</c:formatCode>
                <c:ptCount val="2"/>
                <c:pt idx="0">
                  <c:v>37</c:v>
                </c:pt>
                <c:pt idx="1">
                  <c:v>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9F2-4201-B78C-6F4CF34F40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7423696"/>
        <c:axId val="87426192"/>
      </c:barChart>
      <c:catAx>
        <c:axId val="87423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426192"/>
        <c:crosses val="autoZero"/>
        <c:auto val="1"/>
        <c:lblAlgn val="ctr"/>
        <c:lblOffset val="100"/>
        <c:noMultiLvlLbl val="0"/>
      </c:catAx>
      <c:valAx>
        <c:axId val="87426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4236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[29 Sep Weekend Batch Amazon Orders Dataset.xlsx]10B!PivotTable10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Sum of 2023 Sales Target by Sales Team</a:t>
            </a:r>
          </a:p>
        </c:rich>
      </c:tx>
      <c:layout>
        <c:manualLayout>
          <c:xMode val="edge"/>
          <c:yMode val="edge"/>
          <c:x val="0.18058333333333335"/>
          <c:y val="0.1147200349956255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'10B'!$B$3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'10B'!$A$4:$A$8</c:f>
              <c:strCache>
                <c:ptCount val="5"/>
                <c:pt idx="0">
                  <c:v>Alpha</c:v>
                </c:pt>
                <c:pt idx="1">
                  <c:v>Beta</c:v>
                </c:pt>
                <c:pt idx="2">
                  <c:v>Delta</c:v>
                </c:pt>
                <c:pt idx="3">
                  <c:v>Epsilon</c:v>
                </c:pt>
                <c:pt idx="4">
                  <c:v>Gamma</c:v>
                </c:pt>
              </c:strCache>
            </c:strRef>
          </c:cat>
          <c:val>
            <c:numRef>
              <c:f>'10B'!$B$4:$B$8</c:f>
              <c:numCache>
                <c:formatCode>General</c:formatCode>
                <c:ptCount val="5"/>
                <c:pt idx="0">
                  <c:v>3690000</c:v>
                </c:pt>
                <c:pt idx="1">
                  <c:v>2920000</c:v>
                </c:pt>
                <c:pt idx="2">
                  <c:v>2310000</c:v>
                </c:pt>
                <c:pt idx="3">
                  <c:v>1480000</c:v>
                </c:pt>
                <c:pt idx="4">
                  <c:v>2410000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DF0-45CB-AAEF-4BC664FD03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115372672"/>
        <c:axId val="2115368928"/>
      </c:barChart>
      <c:catAx>
        <c:axId val="21153726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5368928"/>
        <c:crosses val="autoZero"/>
        <c:auto val="1"/>
        <c:lblAlgn val="ctr"/>
        <c:lblOffset val="100"/>
        <c:noMultiLvlLbl val="0"/>
      </c:catAx>
      <c:valAx>
        <c:axId val="2115368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53726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[29 Sep Weekend Batch Amazon Orders Dataset.xlsx]10D!PivotTable13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'10D'!$B$3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'10D'!$A$4:$A$9</c:f>
              <c:strCache>
                <c:ptCount val="5"/>
                <c:pt idx="0">
                  <c:v>Alpha</c:v>
                </c:pt>
                <c:pt idx="1">
                  <c:v>Beta</c:v>
                </c:pt>
                <c:pt idx="2">
                  <c:v>Delta</c:v>
                </c:pt>
                <c:pt idx="3">
                  <c:v>Epsilon</c:v>
                </c:pt>
                <c:pt idx="4">
                  <c:v>Gamma</c:v>
                </c:pt>
              </c:strCache>
            </c:strRef>
          </c:cat>
          <c:val>
            <c:numRef>
              <c:f>'10D'!$B$4:$B$9</c:f>
              <c:numCache>
                <c:formatCode>0%</c:formatCode>
                <c:ptCount val="5"/>
                <c:pt idx="0">
                  <c:v>1.0154601969696968</c:v>
                </c:pt>
                <c:pt idx="1">
                  <c:v>0.95552379861111081</c:v>
                </c:pt>
                <c:pt idx="2">
                  <c:v>0.9466552083333335</c:v>
                </c:pt>
                <c:pt idx="3">
                  <c:v>0.94503058974358989</c:v>
                </c:pt>
                <c:pt idx="4">
                  <c:v>0.94285134920634928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102-46AC-9A76-72C6399EF5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55428896"/>
        <c:axId val="2055429312"/>
      </c:barChart>
      <c:catAx>
        <c:axId val="20554288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5429312"/>
        <c:crosses val="autoZero"/>
        <c:auto val="1"/>
        <c:lblAlgn val="ctr"/>
        <c:lblOffset val="100"/>
        <c:noMultiLvlLbl val="0"/>
      </c:catAx>
      <c:valAx>
        <c:axId val="2055429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5428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_xlchart.v5.1</cx:f>
        <cx:nf>_xlchart.v5.0</cx:nf>
      </cx:strDim>
      <cx:numDim type="colorVal">
        <cx:f>_xlchart.v5.3</cx:f>
      </cx:numDim>
    </cx:data>
  </cx:chartData>
  <cx:chart>
    <cx:title pos="t" align="ctr" overlay="0">
      <cx:tx>
        <cx:txData>
          <cx:v>Sales by Country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Sales by Country</a:t>
          </a:r>
        </a:p>
      </cx:txPr>
    </cx:title>
    <cx:plotArea>
      <cx:plotAreaRegion>
        <cx:series layoutId="regionMap" uniqueId="{4F0A953C-0293-4B5B-B1D6-448F7797B4A3}">
          <cx:tx>
            <cx:txData>
              <cx:f>_xlchart.v5.2</cx:f>
              <cx:v>Sales</cx:v>
            </cx:txData>
          </cx:tx>
          <cx:dataId val="0"/>
          <cx:layoutPr>
            <cx:geography cultureLanguage="en-US" cultureRegion="IN" attribution="Powered by Bing">
              <cx:geoCache provider="{E9337A44-BEBE-4D9F-B70C-5C5E7DAFC167}">
                <cx:binary>7Hxbc9w21u1fSeX5UMGdwNRkqgbsbqkly7Ys20n8wpJtmQQvAAkCvP36b7dle6S2Yic1qco8HD0k
abLZANa+r72Zf76b//Guub3xP8xtY4d/vJt//rEMofvHTz8N78rb9mY4ac077wb3IZy8c+1P7sMH
8+72p/f+ZjK2+IkgzH56V974cDv/+K9/wq8Vt+6Je3cTjLNX8dYvL26H2IThG/cevfXDOxdtODxe
wC/9/OPprW9v7PLjD7c2mLC8XLrbn3988J0ff/jp+Je+WvWHBjYW4nt4luMTpLCSqUDq41/64w+N
s8Wn2xidUIkkSqVEH//w56Wf3rTw+B/Yz8fd3Lx/72+H4YdP/7734IPN37tuBpfdnT1zh41uth9P
9tNDbP/1z6MLcNajK/fgPwbme7eO0f93HIK/aczNZxD+e/wTwk9SIhGTFN8JQD0UAGUnTCGcUsoe
E8Af2tLjIrj36JEQ7t05FsO/X/39Ytjc2vbG13+dEDg/UUQIiTm503LyQAbyRCkshVL085J3yv8H
9vE48l8ePML9y/Vj1DcXfz/qe3/b3Nj3nyH471WfkxMpOFaC0MdQT9ITlSrGFbimu78j3/MHNvQ4
/F8ePIL/y/Vj+Pf/K77nr/Q8LD3hMkUpYkcun51ghpSUlD8K+0fn8O2NPA77lwePYP9y/Rj2f7/8
+7V+Z+xfq/WCnhAm0lTwTxH1oa+BcKAIRGT+O0r/B/bzOPpfHjxC/8v1Y/R3+78f/evJhPXW/7US
YOJEIkwoRNU7BQe3fi/lkSfgj5Rggn+Kx2Aed9nWndf/g3t6XAoPHj6SxIN7x9LIzv5+aez8jX13
+xmN/z4AgCAEYRIp8tADkRPGJU2FTD9JAFKi+xL4/j4eB//zc0e4f758DPnuxd8P+Strwu37H67D
TbgdPqPw3yNP1QlHlKeMpo+ZQKLUCcKSCqrYnQjY57XvbOAPb+txQRw9fiSPo7vHYnl1/feLZW/f
fzsC/rkijJATyglHktPHaoBUnYAoIGaoTyFDPJTGd3fzuBQ+PXaE/qerx6jvn/4PoB5umr+w9GX0
BEDnAPtdZYUgv7wXBzA5wR+D8CfQD7fve6H993bzO6jfPXaM+t3Vr1D/H8iAnjo/3fyFsHN1ojCl
kPP/h1K4Dzs6SalUQsmHcH9/G4/j/fm5I8A/Xz5G/Omzv1/Pr4FSuumc/wtDLQYHIzgkNp8dDITU
B6BTyIkkVzTlD2H/Q3t5HPl7jx6Bf+/OMf7Xp/8D+Hc3xn6G4b8Ptgw4NMg1Idl8lF1IwA1xRoU4
fOPj35Gjuf7edn4H/rvHjqG/u3oM+/Z/IKi+uv73Xwf6/89wfp8G/cIHb27CzfYjkXyPCf323Y+6
BuT20aOfIuOjxnIXNPfvf/4Raq6P1n3H4R5+4kFEfXlj1xv7n8TqyyO3N0P4+UewI8Y4sBJQm6mU
CA5p0HR7uEMgQSISqCRJMBZA1EFNbZ0P5c8/JuhESYHhmqIyTRlGEvYwuPjxJsYnqcCEKc4IgRyL
yC/s/XPXLIWzX9D49PkHG9vnztgwwIZ+/KG7+9ZhpxLjVAiSUqEwUgiYKwT33928AG8OX8b/bzQ1
KULSVDpHc91ulerdzvR2Lu583h0qj6wD5zxaJ8VEKGDGEFOCp+Av7q+TT26VM4+VjulQ66q3/jWa
jX/N1tX9Uvey3t2TwiPrfX2uFFMAPBVEsBSCxMP1auKV691U6XIh6dZ2fafXPDZPvr3KY6dKEeFE
pRwKcAwyvH+qcqCqhVKx0mZJyBUfehu1IqZ8Vsu17LQcULv59ooQ2h7iqAg+9D4OCsMwR0cr1oQN
svcdQMiGMujGmHlT0ooZbapivivIf1do31vsCMQeLeu0UJBXj+UynzbE0Vd1QZHZ9HPR/1mJKUII
6CAkt0py0JUjLANCNvKx1rTrk6uqS+2mmLj/ziqPHIlQgiU0hwRFXB7u39N33C4ikDLWWnZLdVEb
Gk59na7ZwAnLvi2qr1QQDkQPa4lUMi4OWcqDpUxD4zJPtS5Dh/ccDpOBUU/fMazHVmEYEiGBKXiZ
9MiAmzbyZlmWWvuO4dM6yibDOa/Ov30WetCrB34CDsMFdBwkENxCpEfSIUnaQlleN7ouStlt/DCL
RgKIXRlOWz7GoNM1jMNlN/L+pvBJtTypo+3x6dx3ZaXbtfX+JZnB2jM7qN7u8jnmUpvRNpeLxXLU
OOQR69HJosjCHAQ/ZSba4SxPkUu0n3DxYRoMzTeBrq7J+FipG9Gk/aJXS82aWd4OL1SF+n5vzLrK
jY0u/a1gHEf9bTAOZz3GAlQUgWgxeE4BTNB9wYIfKIYyYbVWSy2l5otAWqWuuQL3Xr8QY5roJkS8
G2bEo+aJUXcJ/O/a5SMyBxKEAuVNGT+o1sMNhGGEvtDEaz2jRGoy+VkjOiXf0d9HTIWmkN9hMEuK
ybFzK9Y1GYGLr3Xs45KRkfALGtC4QX0t3n0b0a/8KDgzxA8dQ/CmwGMeOZpK8GA4LxvNam/fp/NY
B205XTstPDXXlueE3xX7fwZDBlU0hx4lg9KOH2GYdLNxRsKSGFdwRDaPO2Pk8p0AcSwpglLGGEnZ
R5qEoaNVDLXeUJwfrDPB9SZyM8zap9MoN99G8OuFJIiIo0MoIge1eKgSvhaDK5Oq1RUW5TleOdYp
G+brP7/KXbogKQHVO8jxnvd0s+3LMulbLdVMdYxdtaFyNN9RvEfOAt1lBYKBVSho4MNV2gmzYEls
9TKJ9sI5Ueh1bJLn3z7LAfr7VkwwFJYQaDjmEvIwfoRYpUzsC5NarYa1uzK4bTdJJMt73L4ncdCz
Lcn22yty8dXJICIAjw9B7rCsgNTtAX52FgWfxNDrqfWJyAZkrddla5O4lR02di+jEr+wcczzDcn7
lmTgaYLNoEzuT9e2i0xj1JDmrITAFbcjwoPc9KKQia58H9utYXSS22Gqwpj52C5vB4WnNMMt8W1W
O19/WPupYZtRBE820jFf7QRdq1krGga/EcgWzTmvWdltaFeNk8Z0lVjPFUmekWa1XWbXlIVsoXS6
5mpmb4oBBLSLS0l63RS5b/Ws6HTmiRVUu+DbKbOJz/22mfrhdsHdtGbJRMSS5dPkvF66lDaZwuNk
9AzhEmVzjvtJd3lT/trIXqxbrLqqypjsO7dpeuzjdpBlO+uqxG7RC5mKUitPcX2+xmJSWWMhgr1p
ZizqzI2yQ7t2nHmfibUsd9HkHl3KlaVvWbck/SuFokx1FSZWUJ07mzqXeWwr1mwKK+J6jtTinO45
cukvpCxFCTucweemqzVdZhbMu9PS9pPTRTNPL1cIRG3GWjGZTIzLlDd6mKwcNiRKmWzyzqNq49Q4
p2fFQEubqc7SdxSUoNkkchRvQ9mW0+vEtflN6sY16JCAaWvK5fJCNSJ5P9c4nXVs2/7lGCuWvO0E
Wl8ySEZMFoZetmdO4Om6kHws9l01uVazqmzXrU9Un7zqpZ25lonBvwYxlG+SpUMu6xTpfusLa/JR
DyEdik01TWm9Y6Tuyqy36dDphLQTy3o8F3InqrIpy4z0safn9biM1Y7FZHwT7Ii6N2ndBrZNRpaX
u6qBwuA0rh1ddoloWKn7YaTJLhkKYnU7rPmik2qqyCkr+5FohZL0TeLwELUV1TrquSxAz1VN6YsG
lUZkthJ9eM9MQpaLoc1pspe8N6PuUVOELFEoNLu6r9fngDuufgGOA6N3vsmb8GqBianhLPa4qTLS
JRZvlnxJfy1mm4tNMXbVdZsshu7t0gGwVjX9uG+XvGa6ascC7Tiaapr1S92WuhpMl34QLWprwIyy
6t2QNnPydHSoSjUxjppzqfpQPeljLHDGSjF2b4dkaKtCWx/XXulRlOsZB4vv3veoM1ZDoujFZonr
vBZaYNNdLWoq7Ta3bWL0JBbC9chLHjc1bkSrbWQe67KPbNj0S9u/wqRg/YY3XWsv1DzKXHdqTYst
p4ZJ7ccCsl/HOtNeCqighsvSmLq1W8XSqWCnA20nwTcDlLPJnDnjEOi4Gpt52RrHmd0A0nV9Dk2Y
ttoUUOgNWRFW92YZC7Jvq3SOz8HllMOOjB6Xi7Zlx0OvZZVz/9uQ0hjCrTcRShisCa+4S7ezUIWs
z0pvzVq/rmSNi2yeZvNsHJvKadxVbHVIp7gqCrVd17qfJj0SX+JwsYq2mPXcrM1NDrBKnXY+ztuu
I+qlKgiSujBxTvW0hP71LMe+AN87F1yvjjZ256ZmxHpiwteZb1niMwYFgtIsodhqxj3kqKr06aoH
nKApkzUUCmdJUNxvYtOI+H5a/dJkdOzjcBFqQ0ptIUtFp8s8FvklKyBP3Xa1WXjW9ahsN2Zt+1LL
sULsbBYJMls0DtXTZHYQsjmd+LStQsG7vZFDarPeya7NyETV84YVa7fpA4bdV5C1zLobqvY6zFxO
L5AooIDpXd7Pp4Ln/aAjYQH8dFf3cya6Dl0lDVrz885OeQeG0hXPK9G0z0wFRgDZdG6u4TfErKc4
o3VTezPUF66R4JvxMrhcQ+ttktlUyRLv1wHNdoc7J68BKdJqmkztr24p0jzDTjS3oe9To+1EONSo
a65MBk7HmnPqZP42kekSNx3UEFTTKhVJ1o1J9zYhMa10qMr6JcVViLvZjD3aB4x7p3OejJfJlFty
GgZTjFCHyPxgLK1qdil4ldchDajboMqTl/NsoXrs8FiO2vfFHLOhFQxv12UVNx2Ezk63iBiUlQlx
b1oXsNMrxf1e9cb1mgxQA+k0ieCtU4zX10kK2fiOhLKcMiPCdAHGwXtdIdtdsio1RvuIItquJB94
VqK+ENp1ktbZ7NsBDhl48SpWA+dZayffZ2h2rLw1DmzkFWyTu71vx7QBBUoq/utaLqK7CC1K44UZ
QttlLU77Zht9tDaLlpT5GwaPxQ0e+rTb4wFPRea9XKeNEpHxbCxDybOqR6S4jjPj5Za2hbRZ6snk
Mp43Nboc6iQdNmYUVGZOJuMACloTdy4b69IMdX2st470STxVwKWg3VqafN0vlVLjE1s7Wl1IcDxm
OxO2VFuXq4W/4cTUDOl65PW0bz3E5F2q+sW8joj1+bYPBP459S3Pn3btHGyd0dp69EQNaT9DDLfz
IK940Xf+bV464T9MVR7DqaU1b88KiA6zduCYzdk64EXqqe4I0Qn4FnwGzFX5ytdF3oNUxbRk6yBz
t21MlTDNc5U0mSkWAy51Kpeg1yXEQvdMtI1OjOfDedV0EI3SQNSUldEUueZWWAiokDvRlwbRSDMy
WwQG3kDVf2YZUwZC87jSrCU8kn01IQnoJvU0bvpymk6lo+BDTQ/V4NaKGmIYlMcOchjjivGcK+Ds
tJkhKVvKhK9ZadXEdQ/s31NveF5tR0hbvJ5XiFunsXaVyao5dR8WcLMyk6YsXqU48aCT4CnyCxhP
8GIHtl9XOkGdUxuIdOqyGAUpsh4ooj6bcJuzDV5E9apEeKKblQ580KGpW7PtlnjAt+mT1227go3I
psEQ5HiTrDuIDavPGpNAWe5D/4QWSQ50YbmMdOummcZs5HR5HYcxeTb0vRQborz4IEFoSPN+bdw2
CJGj7ZiT3OQ6B7pg/oAF4b/lCRLjy7mc5+QU5ZB/Zkkpl0WPBfd+O0Hq9wutc/7OcNTZJ3UXwcuv
yEpwa5TOyzmdbCQZs0l96sTkom65sUOmOJZ1xpuST1nsBvWq8k1pdaNKk+hhNujXKqaJylIIpZB/
zp60u8TGtNd57ug1a1vq9wVMI0Q9eNymm8anUNSnbUMLPYwr5zoM0P7WLolg6dyV/GUjKveWpflU
nfZFvgK3BB4VZa5eA9OSJyLdEiVneZVaYHR2ohiH9Cm3FcRAXM/NlkZTl5ltSH++mrmM2lGHX4rg
ukKXa21vxpBawCfM6mMg9klWk94TOA8Dms57X88aagJrIEXo6fvY+5RoaxpmNS5bTPUQXfern+p5
1aJZW6ANba2WzEhva43Fyg1UGCWEIij/ayBOUzlcRQpKviFjXFAmbYmrTTNg1esRdJJoLgb2uouo
UBlka83FCLWN3PGhQ40ObJyhenFmufp2KUWPGQMopGAcCopDIQRKYS7tYSWFOCSneA2tTgIkPecM
jKPMUMjz5YkrfC52pgyJOl26nK2b1Ey90bFel+crDjPk8rV39W6B8fVlU9pm5adyblmhmeiCe94g
ju0LNg6jzEqo2NadLJKK7IuxIr8Fl9hxu87gDa+g1C5M1i4wEKOpE+I3gWSZvsRrSvc8WJFuZOyK
14xU8+tqpbl6tjQGo9MmTmN72kiUt+CsmKh166c4/vZtjL6GiBMYVlUQrIBWgdmZhxCVfdnlheVW
S4vxq0Ss+VmuKlJr3lboVcOW+PLbCx4TRsAQEhjBxGkqEQzIHnod99mBcalSVC/CQjqGmndr4tsN
FB2QJ7s14O9wBI+sxYAzgv4IS2FBdsSD54XvekivnQaqiO7WCHYYy346VShVm28f6+uincNk6YH+
5BiI1sPg1/1jKZubgbdFp3PZ/apMvVwu0vjvYPf1IgLBjOWhS3To+aSH+/eYlapXbS/GGRKTMlYf
2oqUz33bTfs/exQwFpJCOwpsRqTH/E0rPZQ2UOToUjXjGTa1yTCy7em3V8FfC+fw+0CppFLBiFB6
pAgwJ1orPvhO0zGA4x+AOp4hRcTCZWLwPMlkREP/fOiAS3glZkHQdQWl3LqFkj04TZaFkScQmXqx
XyJe0n2JizrN8rSd/7xwwSaxkMABQkMN0yPcqeoSBsU04J6GF7TDyX5IXPqdPspjwpUkxQx4VODQ
j1lAPKqRhG4BNnOAMgTy2s7LzdJ1cvkOM/0V8BT4aNBSaLFBu00d80u1Tcfeh6LXiQhhl0xlqLXp
ZZKtbOrdnzVBIOj4ocl2aD7AnMCRCZZrBOKKr14DgeS3a5MMWRPla08c2nxbob6i6sB/sRQoM8Rg
HAQI74fGQZhPDTSjogbljZotbtpDNKuemdIVl7kwSoeo0Pbbi34ltIPTJEgAy35o3vAjrq6QPpJB
QvPAtF2+YaZ1O8JAmz+u8qmR/fyOcLxryL5z3eJNUX56o+rLx39dfn5N6+NrQP+5fngn6z+fnnW3
9jr429twedMdf/Ow3pevwnKf1j+0qx98+Kpz/ju98btXv37n5h9rnEsA9MtrXV/1zT8PsP6n0X74
/l3THAY9YYQTdBhepFDwjhcF6O+a5gk/AYWTwHFLBM4FWl4Q1D51zQ9vhcF0FlcQnUEtRQr6+Kln
zg6jRPC6mGSCgolDy/vPtMwfxlXOgNGHdxDoobGM4JM8Uoy657nPO4u0gHqkPptxtb5mNVfnFoq9
J3UdEfqOpX21IszaEEw5IfBeCUBzFIFQm3RhcMOoG+ttRkueQr0K+Q9klrP33Q7KrvU7CRZ+qP5w
LmgsScxgzAf8ouIpAH0/ILmeG5ejOupZQO9OV+PS5pBm5hXVK1nTbC66dAvtdyhTGtMUv0bmoNBa
CvZhpr55O3VkdFkBCfovKgAnvbunLJ+s5v7YwkOPcNidwljBdBJnkIFTeTROQF0UeSio17Vb1kGP
dhDLJl8H8YxjBzTZ2kzQAOQOeIZvL4wP5/5P2wBWhvFv0CHMCGgavOdzwO1eoDZRpFXpE6eXkSfw
OiCS9LRowAPqzpUR7YEwg+6BEcQ/i0Xn8UVvouqzhg0JznzRQ7K39NE0LziuQ/Id/38UeT/ujivY
nGBgJGAdRz6ZzcwBfQdsdZe7GUpjiEfPPfSBNFD/FdAUfWvSs8Qn0m648Is4JWnpPjgIjyir22R4
E6ETd9VGWyeXJfAsyWYRieq+u031sIcKLSoYXIGYkUKcgtYY5CMPYWylEWrmAEbFc76Hattv4TTQ
ka8bdJYi/941FRD/TPnXZTGxt72tCq9Zk4ZnXtrmyVIV/DcRShh8wHYcrpI5pVm1NDXRUXpIHHoo
H3+lJunLTWdKvGyGkeOb6NUSsmoaoeKrl7qEMk015WaWSQCyeFHNfAVVPX675k6ws47kEdj7LkJx
9HytiC10ohylV5VqV7KlPlCo4FsnKwJsb+mgJgqFh05iA6xR9byEDsB8WqTWwnhNUQM/G8C5AXs3
BpGG69TzDoOgZvkWuCbUbLzpk2EfmyTsxoW39jQAHV1neUhSrhVOuynjFehcsgbn9x6KWvJsGW2+
7FcYxM41ciEZdOP5XGUiHRMP0WCab4q0BJp4tQqMQZSYmSeL4euk6VrXW3A48Itrt6CgRzQyyHK7
llz5YSk2TQDaJavSwVwyaPr4SwsjekgTYK+QTuYGaIWkFsWUFa6ua408AyiDW/P+tFdzKCDvJ9Dg
aUdTzadLgtDbAqhJAxMyK3yx4G3MmgboWs2noj+HYgWzXVht2bwchzBcyGGiCXA8ZbU8i/BmQKWx
65vXGPqa0AwolHzfLGs6ae5pCQxZnOesBaL7LVr80AAPXMlGF6yZnwsWwE+vOeIXyRjmVjdJCSQ6
ktA60GNVLMAJzxXNt8Bt5ZeykGwnlg6utsVIoYnBrdwMTq3ZGqcwbueliHu2JgUoIYkom8JsV51X
sbxaJZXvjZumRC9GaL8OVuihxfiKKxL8eV7VU9C4gsbZy8hGV2hPXal2bSlxVijbP+fQiPC6J8H+
koBrGc9yWorrjndu3gMFKqHB2xbTlayZAYZkLoBFx14ZvrV+dPued91pUgd8Tht507YJNMlE4uob
4B8S8q4Tud8NqK7eLxUHAjMRNfgqT5cZbzlMa2xNa+MFkKQXUxfW97iJSPcxDKfUkPEdd6S6RL5C
L4FpbdeMKmJhD+sczsLk6dOQ83ZfiDj8wn2kGxryAuaTcLtxMyuzcghux8MI519msoDkZbGF7iY0
k+vEjTtVQ0YHTX8Gysu6gHdzG/JSD7ICRz4N+N0KGRnwbSYnv2Bb5lzj2k4U+nuVP/OcxwicEpU7
jNJbEYrqZVIx9aFPer5kAZ5X2TA07UvXwVyFhhLMnGM/JxlMcKQbZmm35evQXUMzbWl0H2z1S+1Q
vTFejgUwlgTYbAziJrpb6gJtge3g0LkawIHBiNR6DoQ2v2Zrxd+aebHP/EyAner7XBfRpvveBHjz
HgiCRHeIu4uOE3Arrhd0zFyoqwDNNAujTk1k3W7pcXLrpPKXfTqv24i7bs6sy8vziS0l1dLF+oMb
VpOtOa2rDLjDUel6Surnsy+kOgWKEPo3xq8vUN1BgVdJdlEXQ5XN1ZCUl0tIoroAlq/O8NjgUccw
QyuaIL/tJjMAi4MgdCG0PqtVkkJYC2H6taMpKGsuCnpJhjLdDdA7fw68gjmt6hrVOsnDsB15IFd1
sYYNIEPP0kGyjEXHX/eqcwYapQYI09IBm6g8gbaLIcTtYl/Js6os0jqLEzPnQEIup6hveAAip2F7
atFyWpWOdNoeSOqysfEaQn/zVgpDLyvsx13bznl+FfA6lRvo+XtoBK6kf9HCAIA/S9YYrxYqSpQh
k4sLPipZX4zBlttxmdfniZ0rDV09s2qJGnBm5QCd4jisb2gxMGhBOiZ2q0oP4adwTF7V0bXJVQua
Dk2aSa3qDCJyku9HMIV2Mw1zuetBY8G2a/Z0SEmdqUlM25GgaVOJMslIXcVNAsTr+dzw56Oc9ozK
ly6X5An0UZfdlIRTUpPTPsXv2mZ90SF1O+DuBXZqK2rydimKZ36ddmw1z00S2J77oX/GKPTbdDPI
qGmEMomX+LrpxGXAyOwGaI7yuZnO57aH/6ppm/WppZrlE95isOZX+aTmXQ8kyM52qjoblwFvYHaV
7iHUpZukMNVt3uFyy5KiB2I7pttaTOHtyPr5YoQlUgg/Tmy9BBxhrqN/7Sqfo01AyVm5rPOwQ16K
BjpcAdpAni8wUuQb1V3ECo/AXKKmy7wj8TACFG+qft1h4NrNpWjrOG1wUqIdsHi+GTQAmhc3CZ9j
zGQuk+vOFMUO/HNZ7E0lKORatG34WZ4XSF5OsuZyq3g5vHQInCqpOgwIw6jrtPYxf2F7um6g8Z9P
ME1QdBkMd+XFeWuHA6ca+JOxz4H8DmYeTiHXmDLlZ15m1Ezz03qq1ASTMHHyT+jSzVszorUDUhpV
40b1Yz9s4X/BATSL9PxpL6DnrRfKujRzroUZgmVOF6RRWNcXVQ6Ygxvk9NAjbvlvfUxLtSUt9NfX
Hq1YV01Bxl0KidQrsNn+SbWg5TBXIWEOwI9WbKql7Z6v4IB2FU0Wux2Honkvi0APGKXbxWMiYaJj
4Uz3zlQvU0juoWye2oHBLEcryKmcEnaVJibPmkrVHzpcwKRA/D/mzmRJbxzL0i/UbOMEkthy+Eef
R0kbmLtL4gCABEGAIPj0fTzLqi0z26yra9cbmSLCQ/9ADPee850r1duGC5ApS9e2bbMD0Kp4nkNe
b3n8usE8+tHFqbSXeQLGUA2mT6ezAaaHmwPsw7ELp/mUjutYww+l9djP+n6ScuxOuE3EfRHQ7aeN
pXpKB6IvXobF44r/fJuQ6H0thuWS8zS+hVfbvsXeSYh8sYl+IQVOrsAU6allIvo7LEn+2lq9NHpi
9gvfLPlpIhZe8eCwYvDxmK6ljgNT9YLo92yeIl5m2540/pu68KP+3OJpg6wbDRVPrDotMde+5HCp
aux9VAECRqc72VZEvxQ3fVloTi9wJnP4JCveJ3fJOB54uhrs+2ms9qnb8Ly37ZLJZT3a2fHaqWlt
mFP9+5Cj9NtVVlxC2c5Rlavtm+igICTSgFhUVxF3N/Dmrn07rBfJdFayPcMvocs/fWiHqlDYbpbZ
M0uG9pgWuycNzi53N0XJ1XkxPVlBwNr4NlnPbtvaZg5U8eCIiV54R8arNNF853PlH7ySKSwxMdID
dxNQAyh1sFi2c+BX/gu9aVct1G2PgCGCI9SggDW5TPf7LhlNGQIwARyToCVC0zj/HuOU3choja5a
B8trgmb9NPh0vkhqulv4j+3DHPJrOyz3+c7GG9hOYVyjA7i0eXAeB81/ZGxyH4TZ6dWi2DnCZ38M
eX9EFefLsJuWYxqEQAryVdxoS2BchnIpO5hJh2iO7O0ewK0hewzj3Ql3mIQkB6GpaYYwQMc4S/WS
ODTpE8zto4efWMVF15XAIKKj8+omFypqaGvsHeWw4AGhddc4F7oyM3DPKNmW+4RzdnaZ7XDWOn/1
izIXtbrgBSVXVGsyBvBBuh2WJh43nvusB1iCXV57ncZvvp3FsUjUfnXj6ACqks9OgQ1IRzs3jsq1
kbxfj5wlf+ZUT/QA6wJsF0vZdQ52MO3dQgFW+Pg+kH56ibplvJVjCPM+BdHWbF2CctoHW7lb7g5F
3pkrKKus2gLvTzwPSK0C668yHZcX2Ep/qSuW39JRDgBmo1PZxS1Aij52ZW8dO6p2EEcRmgD1PjzK
OhunG9nJ355N7IDie7ym2T7hYIbaaJI5+cUT5qtWqRbnzrLc5RsJ4CtOC9ZU1lfA1aEZjqg82I5W
fc0GPOKeH5eU74+2MPFLnnbDaZvX8QBmrEMJMs70Fv75DthFg9UeAP2GCdC1EOfuF0Vl+CfXYi/t
GuGeYQwgysKC27TI+NEvafFKU4bmyRjhroFQtulW8VbsLc5cQmTJBGzelcb6PZpMHRg2XMxEgSS7
JENvFa24+sUcwiyjrr0J9AqT1pqw6edtv2Eqiw7OtM94JlvZJX1Ss44tB0vdW8HIWHm/ifPmw4cl
jfYGKniHPmb0ByHzY+f7sUn6b4sfnvcALG/yNbhjHC/Sr4fR9TiOOPqYCHfLS9/3ySlAKXUuUF+g
owM2JrJQHqR1T4AaiMddQLv3sA8eRNvvhyAu/mQQOS942lFT4Go5074/UmV9o2dz54GrXXEWoHdz
gXxGvbafeGpE1cUx7tKtv4ktgRM7yrSQFaO5begs/HENJlGGFNd7i+19gvbFDiiOf8rcdUfEJJN3
ONT0dgYTVsIXzeCk7xYWssU5wunnQovneFVRpdigK6UiW0WRmA5Z7E8BNhC4kTS52Xgx/B6FcO9O
FvgKtnbbzoXTZeL38UEMQsoKfFr+zKCkH2CMSlsCxUJRQzp2Ivv+oyfdfljSxKIZI9aXuMBkM69K
VHtSZPZcbNmWltJaeA7crHiE895NZQqboUxntAhl0aL4CMX4ycz0Lrat+D17A/Bhy+R9vtguO7PZ
ElA+ahjLTuv0R2un9JKt03oXCOI/eBDpBxepbSmZ8/MpJOQjVWFmqqzQ6nbNsvRDpKF6yIZwuMxp
kN4CnEwe0kWmVTihvXBRHz6ioSQXVvDxqEarLiDDlSzbACTOqIW9BGPhbk2vt8epE/pu7in+UYJH
tDZIno3cAmgbqful0zX6lM7IOgyM1UcyOp6XfOH+RPnI4Q5D8jpDDV/wCzqBJZldM6Ose1X5Hv5m
Qbo31Bb+d4IVfnSk2A46n1xULl0krpLBdSeBVccNtBiAMsYB7kBNjUwdIlHQ4Vbb+rnUi0xe8zhx
tmETQdG5G/o+7SLqq1yG5M8aLNZUls3z46LE8JbseKV6UKt9ZHngL5vOoYRyrr8AO9ETj6LkxzS5
6QKz83fQi/GSerpUAei2F5Ttz2Il/c08oKP9dioeXZGE712GUrZTmz2FYdh98rTgf5RSON/iDGWW
NsdJhMtllTu9MXpEjWS4egE+VjyGuR6bAYvmhLBBWLuBt+UGVLYarYmPYKCCp9iNj5tXXZ0S+2in
OPoSy9ZWiZzcLV/dTwDCIsGFFZqwnDagTzRM1/CIE0mDFZhaU6NLIl0Z9hs7SRuoH5smc+0mHlzb
bAAcjy9clfDcb2W05HUmgnFGAGjILsm4uaTcpISSgyo2PTBQHBVYC9tWIK6Lk/HasyclPOenNaEm
OOx6244q9tmf3AG2nSM33Kp2epYJ26avzmzpKoDbkTF6bGW+esg6y3i/ckHA8pDZRaCcwugSWQ3q
LLd7XDQaB0vatGAaurcZ8hMw4kyFnxFVmT8w4ewvisKLH1Y90yMzNsAqzPf4ilhD+rjCnA/LwkuI
Zz5NAxqXrYJ32pa5H3h/SnTedgdIeKiOpRdZcSXzylwVa+6LE+xaas7jDsHlRsUttLQpYIBKo5nE
Q62jKKgHA7zkEDnRHnHz+b6cHLUPOE5H/jEbBzpl4Vk/lN+LlvwALrREdx1fRfYXEhxXGu9jNR79
62BweJaBSC07JBIld8kzraL7NBMswcECsO8woGr5vUaJfInRECAgJ+wTxVXNrnnqQK1JLd7QPc0C
pZ1Mf+0g+e2xHwuy34XrFPfHnqiuIcSldxa7DO35EJOuBi7Vy8aja71tJ78tZwkx0UO5YMuDjhkb
L3lswV1OY9zXQTrKm1GowJe06L7LzUls43Esuh6l5to+doTloDUsRGIsrX4D5T0q8ZdaiK51BJKd
vEY0N+I49RpnehfFQjQt8NkJpVNkZhDnzjHAUGky3UVgA5ETAowEHR7KJD8lcwYLQccxfn7cQbYc
F0lhoOzLvD2s+4rtDfQwXZ+6Pjbx/bYs+PEcZedYcWh5Lww4Jx7YijxaqdzidAOgJjLV3nbpWuVg
zlnZrRrFhGEQq5Vjc3qY2m91BNz6dpsNCyJebZTbdzge7rTyTpCnbApoKQAWzlVCWKZxb2BbPZMx
KW5RlXe3oE1RJSZ2k12NrAh+D96HhFWP6jOvhpY7XuU2HfYSpBEwJ+EGyOgrlSMr94jvthabAT1r
UIHVgL1c/riDwUXkoGB9dk7WPoGooRL30JI2wDczzqaUGTifKhtMiAwCijYoTsO4vQwdDFLAoxko
lWz1uEDWtN+y8w6c09Qsljgztkn97sDkyQrw8PLTadY9LEky/ja5sG9Z7ChEcLXcp0sYLWU85aIv
yb6xchjl5o42YSQ9kYxFy7kT2VacJw1kqu50OoG3dWS5WWYB1Bhl1QP4HCCtFvGttwT1+7tHtuuO
TjmVwAgVTXChTuSVhD4UlaZbjrvZdvkH0gf0EEAqxy29jUWGBFm+yvfejAwFvVzy/i/Mcmj2UZdb
flpcipIfAvQoD5BhFnrT4r49gr5FurIvmN8OeOfJx7pSgKZJwAqseE/6BsgvVl/CY3fR297/iPdJ
vxRtYu4iMIJH6AxYMrC186I2qB/bkzFk59fdc0C+oK36op6SVoq6T4GXl8Muk/goEbd6EEEQxQ9k
zmVy9WIUukRULRbnIO5HWwXrnOPiZu3G6hxyvK+6SNLrNi7Q6gsf4GAzfBGV8IZcbG8SeQkzVIkN
ejUsbjeg3q8zYsNfPdh9XfahdM+p6cak6iaLXRGicceeszI4+2XFUe9EjpLCM3yVU99RrBbTZ83S
ZQvKVcQU5GnXkt8thaHxfQIHNYYgEaG0Uh7sYxXkKT6Cxq5cQQkHaAPjf6z3sGi7Pxsf4qxJ0ebd
IdocJzXwRXoplmgCoG319GshLlnK2WUAaNlixDP03OKjnw3/5eO5246DSsRbjKJTYbPy5G0PoQWU
dtxCiOu55FAXt/W+wPYb0BLk23vk+eLqhUJcOYe9G9FYLwHeYS5jnjXdJAzg55Yh6BQnbXiX6pF8
shXCszQzNqhtDR5dF21hd8wdUaLsV5TdeEUqgzpJ2Qil2yfqwAtQCu0wB/IGJqZXNUWO6y5F/Lmt
rAjDozM6gMHJgqwJ86RN6n5WQYcVHzFzDuN4cccxmpLtGJJd4MbQHeyVdVxTAR5S+KWSq3LgT/Fx
XImDS+SNlfF8P1KKMw+XsK2hc2zsgAZHjjcWPNvNku4F+sTc5PuPLJXTl89zstS4xpFzIOiPtsel
G1uUp9LFc+WX3btaF9P86kyupmqWE4wOHwzF+vQPG8tLxJrO4Y5YECjALvqcFkfv1gEcENKJcTGi
e0daoPRUtc98WOP4tALTaTJstrwMOkvfeOrzHv1oYZ5oD93kXGg3Tk1P2z8Los5VMrWo6aY+pedu
hVxU7qYwb4Swfau11cleThwB0WqacdWV45y6GzbHVB3UMtIjCQqI/AYq/3halxg3Q5eJFkGacbxh
UQyqlRdUZr+RGu/8w0DN3N7pzGDzErnt5ibcALyUBkJJfF14PuynaTXwEtE/J+JMqGF7PetALXhA
Uv/VU/CdD9kD/qYSECVXt/GY/Yz37DuKEW9MnJMl0uYj7EO+v8XsuzookKAqGsJXmjcFNIr5OWWD
73AL8kZFhloAjkWX1lCA+npEoGYrV2S3OrT9pu/OCHL3aC+dstxUMsdN8ZmCpd73cnNa2geo8sPy
KOc+ft3tjjjEMtNkO4TT0pKqmIkl9zYIBKq5tq+LNbzyMYqfbDvyg4Y0+J4Lvn+1fchuyT5FaH8J
uQJD2d9TMvWosJflKW/36aR8QcDLZ3BzTFackJDn93Pc6zpWEcD5ke35DYo5vFKsQlvDls2fMQLE
fHGZt1g+tM+PYdcB2woi8SdSev277O3WY1d5Vu9inZ+QJRjo1VlZXDM1Z7oGCo0QVBBTWrmW+Xdw
YP1pGVQDytr0Ne/2/NeWUvZzAbb3GqD0rXODpZDzbq6HoCV/ZC+LFOG0PL4FX2jO+TqG912KPOep
A7wQXxzzkSjFpHTdT4M54TAgJ7RVoM8glUyfqlPIoQ3WBdvBh8mIe2juPpI9HU6B2KAAFI5esyTd
LgT4RpVFAb34DlR4u/H8rqMqbjJvTFFtcme8TjeSBjBCWHSUotufARNnIXysMUzLFtMdvoNl20lA
IfyIzdJVUU75PXaQQpSgA4xe5t1ivxDnENANYUXB9V6HG5PGWVxxyCgzfOl+pGWLTvew0pkCws9l
d79Db23LXi3wVknrkU2J1NqW4Onl8w7I+S/MbBx20YqOrZNhOFSQlFWCUEsXVx3yAK70KU8b1LXj
xRmVICzEeySxhJ3wWCNeDWvPzogaiXIoCvsz2yNRI/mrb+J9b8/RJGCORewdkfoRdw9hwVDl0TSR
Zh+cfvcu+lv06XCn7PoKNtDjKpx446Fo3cA/9feb6vhWBanunybjSJ3rwk4lVM+h0khNXIA0w3ZJ
AvvS+bT48MJNNxEYiweIqVj4u0NmPCQ6rBHkw9qgbR+XmgF8QeBE0Bb1VczOAhxZUrE1cIc8U9lU
YzzD3H3KZAkuMN6qYtVKV8HQ62O3u8UAkAhsnRZuyEqH7rjiG3kOt0LeACWZQNGHRV7iPE1PMb4z
2NVo9B9S6z3iicRNtztT9IwGWbzBcZC14QDRt2BETISwok+q1FF6HRBE/4UsC24x57vp1akiv+v3
wf+kao4bWsBkGiDQv49R4KDoGlyp/aQhWCQ87BFYdBCySi3FlQS4yf0YI2/ZhrGuXaD+Bnm8nsio
jKi/GaHqf3QuAj/J2VDuAYUualMTN/jac18RBB1wRbLpMvQQpZZ4aCtRuPG/IOf+Fc4B24HYboZ+
AEhCTDCh5N9wPY3zEsmYDmfuMOOkLpC+vmL4xvrlSAy/LZT5/eBiVJb/dzTnXympf7zsN2sK9iv8
nrlA/u1lR9tvBLEOGNpjkBelFD5ltYDmjSNVIu1Y5uN/GbuOwn/lpPCqGHCXAe7M4euEefo9xuWf
eSC9ZNRIAffZrOm3mjlMIXyoEIdXCYTI6EO3OfuyMQMTN0JNDRqiGE4w/dHxrTzbTYO0T/jpxUJX
NFB9iOY1Xzb1TmJDgnMWQDFHgJQOE/mE3YwaWpEUhDAXfoD5XQBTIeGI+sAPkfnK6QQLyGKSQ4Sb
mY7yRDBS63GArBFUs9iTuzVS9rVAl+sqaVDWPk46i8ABhVaZU2flahszOO8b7lg+15H5HskxoDGa
P6kHM15ngeI4RbHpIJVhhtQLgtRwUOfBBOeQeR7AVXKzqvJs3c8kGbOnLRkEthZ6hU+3Odx13VZA
g0VpdUgCFJfV3KZJWg9tsKMsDCRboMFlYVZrhFTIuejDtav9MvpzJkL0bBshUD9A+ahLxDNkVlCU
Je+YGTQj9EWm4I8cAWiX47bl+RGOVf8zE2NMjv2wFqZJWeS/RIEASBXozc5IK21L2AzrBjBg7vas
NgpKNLrICUmBAOpYUIVDYuezkEYhJkg5hGOaa32lO8c1g9jVIIAQAbwt23zyvFaKavRjQT8eW7mA
mJuQVJHNkBm7QmzoBGSBiFMc3+BmSOmF1Zc0EiE9zJvfz4r6cDv+Y3P8tzjTlwl8g/x3dPSfydH/
RxT1+Gf6nqm5/Psf9f8hhQpt4p9Okf8DQ739EPjbEP5zhNf3SKR//A//waEmmGsMOg31P6aOfk+d
Bgv4HxxqEv9P8KUY9kowQybKgaL+bww1+B58CfiOpgX2Nxjsb1pz+c/ZTfn/jGJoPCBXQRQnCA/+
d0DUOMr+FfgmWQZmPf8eA/I9ab/4x/v459NHsmEYgGNuJd2KfIBEP837DViO8MA4m966MUT3gc+A
ogBpvcMmCnLuRrk89NRm9VjE8rrEWiBi1BeHjQf6MkdIf46tim4wOmAuyT/4rn2BgJ2us7m0m5jO
ShlfZxQ1hpuvOnNXksn4T0z9T7nqat7ZEzCuBm9OwevGmZvhtC/DTb2lJvR4JxsylnN6EXh1ZSPg
Oe4+ga8OJH6czwGFetQiMoe9p+jB+fUaai4RhQ7+opJ8t0jutLttlm/520dAvXCmlBZp7WYLMnVR
ztmyG/qp2aluyxWwmOeavczzh/fQJbaenCwSOYcW4b+rmqPnVvIDhXAFRio97KF8wWybY6tGKCr7
SbH5ZAZTU+1P0/dAAYtwQ7O6BX1v192PgUMZsuw1XPDK9tltGvBXFjSQsMpUCnofif69C3k1J1vl
RN9MPK3bTP1iqCpLaTIE7JL4T7gs3c+wzcY6NMSfPIFMKVW0V3YWCfBI3Gcbo9VGiwZJPHnyEmp9
P3b8adTdNZ1AmIeJvHJaBE1gUXei0VKltuFXYlJAeeQ3yuBLFwaPSr6QoauJPKzc3lIz1VI496GJ
s0eSpO1TEcFB4MtFmfeRX5iHKzgsvK3+QeDhMjo7E/3AioKzVaxX1PFPYwwXF3U44h5xjHBTBi3V
/9E5xXSQZTxj0gEqlGn7bB3cR8PnOmf8AjNor/Quf/e9/WpTcr9nWEu6QBYqnBF07AMGddf9JVhb
1ZCOEDi/RVbnyyXcE6hBFhahwMSEnAyNHjaY9St4YXiFergfwnYsbbuKi1j2m3jM0+OITuTgEvak
M3FYxqgUQ/Id9ev5KVTL3eIghaZi/sIQoi8gPzWKvHPC7QX55LFkFFIZtGNdMoM4NgzRB8v5n6Un
j5He/8aO2TJvzdZMUf8nReqVxhjJs3taERzm34nw1yI1r3xY7loVfmemD1SC5cshI9dxPIu62JIm
Z9152udLl42fi+33Jt/b7GNN9ScmgvxYKUxnMFzRvXboM6l+AYpaJwXANFhNiPfF1cDM7xah7xgT
iICKPMMRGh8w5ASzI5JxgqBtYcW38RfvkvjSBQihjBsdAC4rACSBuMycfCBq3mi5Y+0AUPBnuiPn
1z/s7ZUg6pYvUCP6ovTRiXFaahr9zjy5xKw9Knux62GP0PxupK0tvEdsflFmuIkziBCjPiZ5UMld
15OGXbjpXxFs4tIV0YwHbSBkrfWWhNCp35PledryWkuALymUHjR2yCPais8fDhMKYGjkCnRI9rsD
P4phBhhThB/KAFTMVdqGSUkx+kn9csZFIHT0OAVRydkOhCzjekA8RkzEdgCxk84/FaGHqbTqHR1Z
ksAp/CLDCvXkkOLUwWigMeiL9AwpLex+hcOYOVkVPufjY5gt6XifR0rOPyeMU4gwlSVl/YXqOZJT
ueRS5SfmkWaqrEkY1EWYLsBBXdzGdYioy4wjtYOQCVwx+dRKFvchwqkQ3INgfTSdTYGKkVSdt2FC
R5jsciWVGTAMoywMYvjHbk6Td8EFQG/nQ6WPy5xkX23Yhn2lRwQOm2VYV5zOwz6bBKOU2pmi5hnS
rIFwOaPZbROgSsvqA9nAhEFZsuO+ATwIDbCEjNsyYAYmCUG+JWJ62GOSN2zRxbHDLIKfEgoj8yAD
bEGqMAIfVELDH2+ZXs4Cu5zAM/uBbKX4WPbobgTtkxZDcDstYwLYLWkrNTGA02nmn5NIIaSd5ubn
BLq7Bs33hsl6Q9U7+xvCnDoZtcn7yKzYOoAMAE5XmEB0GmN9CWRHL8DFvFsqWC1XQ9xtCtqN9m0l
M+BYFofoupzWYWhajulV4fTwLVqulB55gucOLD9QyDLjpPWndr9EbjQVaw9jHsjblW5DzZX59t45
qnsoFUkPZ1PlN27Fv7DLnz0Vp7yQYemy7vSN1zsQzQDpinobeqMrjFCxQO/nJJ0qETiDRLNll6AT
NdPumNiV/AIUnkB9SjAAh2TmsGMXnbMWkn2HSTTACitwkRhSVDsOonRbsSUhrj5lPWBl1R4wG+kZ
bHNYqrxIXlqIFzeb3xBWD4Mya7dHMQXynAoYtBrOYZ9uDPOEMORlBdqBp3m0k4Vn4pc/TIi/BR+A
xyLXf+pWqKIR5eKUtJhwseQ5bD2CWRvKN2rD3tudaKDeyQcnv80Z+Vfb4CZtzZFlC+ZHhHdF9xPa
0HJop/4qF/VgRlIlYLUBWMGRH462vR9FtjZrQd+6YLtRan/KBEZNoL5Ya60lLp1srVB0H4Xav1MB
f0NvHnLgffcjXrje0v0Iua5ooi24WYm9y7WBnIBAMyktUscvNN0+mLtnnHcl0Hl6dDI6wDir6H6j
M1nbca0hO4a4Sov190TMWzogZa9yHP5mg0UcyNigg8MYg24ckZCfX02+XfZu3e9YIE9ZqNubDNAW
6eMHDHnAbADQO/C55YMknB/XdHjZu49xNY3s7WHd3RnhcIycCUErK3Vh2/BT7iEIvKIKJoDfwAno
OfpGDKbUA7LCJsn7pwUhXm2PWY5zeQvlaSmgUvcqo9eAd3/zBMFJzKoRejph4gDku6hxm6jVBPKZ
zrLSULnP1lt+xBySNxXPBw+hrQ2jEyT4n4he3CK6cpqR5GnDb7lj/DOsbeWkbAR6NpQxO/QI/p4Q
c8oI9iIb77n4jpuHGANUwMc5J2Q7JvN08st2cB39NBxQdf+wsJuux9qagZpjQqErcBjTFzS3N/sW
or55xXighoXZ0bj3OVlOocccD6tC3IL3dA/pURow7Sw4wTksN2T1Eyh0JM/ew/ljlcEXmHFc/TcT
W8M/yOddAc1W6QJteDO1YPRo++AVCjhr2iGPjyMv5Jty9D1yoXjGnsRsGCT6S8xiuJ1IiBRP9jcb
kiY0KGlminl6yHSA6AHKPXb6qQcXjBQJASFC1HswFxoiD6ga78YjmVKGGhoTKyGwhIh1ouKDJxDc
STR/mv7K2ibm1wXJGpD6w0owQKDfO0zX2dsHQIEQ1fo7O4A3JyY9YqnlZdvFMBqZvSIrgopn+thS
dVWmAJKGjOqMBClmcmnAXEUGZxNYSVeCnBaN0MtBgpT64TBaETftL4U+vQZi2DbUrY3Nj+2Ci3yF
dWIw9wUYRnFiUBFfB8dOtD+pcfuxy+xRRMtWB1P6k86fq5hrG3endfKm8Sx/zFUPLCYJcTIAag0x
4wmull0OQ8byGoMvqh7QfTpg/fgYSkF2R6P02NId40ZIOKMmkvp1GkcBZjhL9y9VQKnA6eXXm2Rb
B6iOGyL3Jgb3Gwf8dhmdqGeVvmiNKyZS5GGSfvu5x8v+t+/xZ1oYLFHS3Q5YQ43G/CHjXnePKTsD
veQ7+nbMxCiHWFcaMqefe8Cy7U0i8sOqsoMGgEdm05BUwBmQefC4w10tqezWNwi8LzJGhRX4K8CA
pRmZthUYm4r10XsAmFzn7ATn/6yNrkXxrdLn9KbYupsBodSOYq7PWLxbuX1hVM9dNz5SoH6s778v
lx/zFtWdLBpmbTMUuJ4cKM8XjB4ITnuGOQxLClex1SeMf7giY3gLtQ6D2FaHz8HiCrMxm5WEz6Ae
76VDqJiN9Y6Jh5BU4wwZnVmfVAFbDsajrlqMUXIkf1BFAIw5rRGC+lrllJ3QPYDJMsDPsva0ICOg
4PVWq8KXtxAooO0KNigqttcE+lA1fWvxoeEvGGN620l+BGlwBsfzikLwAip+OrAlhRQ0+0vvBGqC
97mwtMI8if/F3Zkst61sbfaJUIG+GRbBXqAkypLVTBCyZaHvezx9LfjGfw8Fs8g4rlkN7uCGj51E
IpG5c+/vW1u+o4j1UwuEfcf+Bcrqh5UaPlVPdzMOwarWjhwrjxp/qVSbbhUpMjLaUlUXgoYMr3Wb
PVqd50gRbD1obsccma5WSp9dGfzyenHdeOH3xmqcxhfTBa6EFyxvB3Ug2eJZ1MOIQt1tHQ9EHG+u
scYa4WDyAwEV6pyv4qqOZckGnBit4jh9LjLKXuHQ1M6kl1EToydz1qyxyN2NVK5txBoDZVbuhJ7S
Peu58pbGqrQ0rOA2roX3YgxWZZo8+eRy7DCxbCmQPpoaKp1SGPuqpegC+s4ot0VZYEkQ0PXk6j0S
gfJboaZrKCUdDkui09zIj3FhrrvRKBYozj8hsPCIrpyxRYxILWX2VdFix7KadlX08rvo4tdMBuXD
9ZEzZEDC7LJPtkIErKnUoqXi4jRJsxb/C5cPxWiTG6mviBLVd1QJ7COWyQ1fG76Zo/LDK7NHrveS
mgi20fbkFtZ106yTuIiWlNrWauY9dA3mU1d+6EIPf4Ox0jpIQI3ykVbl1uz6b7qbv+QE7jElmgac
2wQvKcwbK1bXZR0/uZmTVskRUUXxQLkJGFG7LSlBE+Iscv9HM8aboHtuGtc4lEUBb2XUwzf0kOWK
SsSUnPOLB0+Hg1Qm9w0Cs5+eT66QbTv2f3lKMx5CNcSEJGaptGNFCTBowoYXTECCD6VTqFi61moI
TPmxkuT8XpRGEQMva69AQWLHYtA8J2nc2BodgSgu4DEtBy7P7jgeioQQFzU/1hmQPmvieZ8bNQs4
kD1pqRtdtRnHpuKsENedJf5wVZ+aoSh60i5KcCMVWtFvCyOIN2XrvgloXZ5g+VCjNj35R9zHxXNl
SChEAUOtLc8INqmbmwusydUOh0R2zxVWOkK+6zA66LgditZn7pNCWfu+qTyhyoV7g22iwJzjDfKD
Nrohnjcx45pDiVd7pOjiQwMzLOoE6QSz9WS2+RgQ2MKNtIFDQ48yh6MlKjYUVuNlN6U5qqhuDoiV
pbtUdzuMEmaQrEHiDR+6pRp2ORT9jh0o23kUbHc43IT9WJMuLmvVzqrSI2EQyBTirGYl+tT7I2tM
dlok9y9VbvQT6DPjAOBnPujAID9d4qllgD0ZBlTrblEE9He9mwwfaE659IrJsBoylE12lWJ9so2Q
W1DGk2VOFHr+SsrycVP7Xg/5yjM3FHLCd6+pdBQkQ/SDjXyPjM1fFWMrbtG11/2Sk6r/hTM6f6lb
xA54dXTlsdPrAcFDqjr4mcV8kaHE3rboLbZiocrLhKt6FQK+rLQWEhCQTO6/RfJoch4mCz8I3XXD
5CPRrlJb9ITcbqRGJIlktBr8HFKFOVuJrnwjCeNGdjRqt7pcG1gSkvARtiDzRX07hG2SC+tcFt1H
tOXZTYa4wkmCNlomElVhIYiKxQjAE42xyj/TYQc9GohN3zzNb159ShnsqXU9HoEpcCExuyT+4QUp
wUZfZcJSJrrdGkWN5jQclG2h9lxiQSlpH6kYo/oLCqXzbdetI2yGQXlTkhnfY4EOnZDw6KWOumEX
NpR6hCBAuWK4FiWHTJbdPXJK3AVmjSgrzkrsOPg4lWfuT9iUBQ4ZVzR2AUJoivWU7PWjpLEG0tJ6
6JvsXXbLTVG6+y4qvQ3Cs3aBSNCAiQlOK9nVbg0DaKgaMgCZkZmmjdh/uMnBkNULt+X0X/SKH/5m
a23MADAXF/n2UQdAinBCESkKca9Pl3ptIAiLU3eNIlK0Va7TG9jBhoJjy3Afsi71NyKzMmhDu8T/
0SDOrz0KpFHDZcfrBHcjMM66NHMJ95uP68Q0uncT2XDbWhJFr14lDkhvYqU75AISMDmK62VkWeFR
GkfjIKjGQ6Yi5TbTI3K+dgPlum62WYGPeVN2jXHojbpIljigmm9emr+hApi+VBAfuyQIcfEoMhr/
hZCXwQ3cNy1e4d4FWmWO5Sbv1R+aW1O1lEi+HjwtRao+xInuECFLq3QQyLaicAIBFbR1sQfsVyya
rHY3OtotIG15mn/E8kjOczR0nBp8BT0guvLYiYTassxdimAEgpGfQ0NajE08svu5jQkxtC/cZUBd
DSdTWj4JVZGj6OLf3cPwCVeBYMQO5uJ2G8rerrYMY1F4YnPo5NxcKVIrPyrqOIUeo9nuOook5BQN
d9jXJCo4XqO8OvSuitweYZ8j565csoVI1hooGFGpJo0SSZW63pGUwd3KNTCF0wcCU9ygIm5+SFjx
l1XHbTjU9XxRF9nK0ts1VanJseNkjdw9yHXC7b5RxP6nESPg0mLiEC7MkYag2DN9G1tJAagmKn6B
d/bXo1mFMb8CMW+MBP2AfLCHU1mRLpFlvy3svMm8vT5k99TSc4KfxCuPsaXIbx53MGtRNEWacofE
NOuG3o0isWOHUdneyQYsqaZ4ijK02VrtHTHZ1JjAZH1ZwFVXMi70pDtUphdLTiZhlzWQf8ubsXS7
V8sVMidWyLTFRryX2Wu52gRvCt66bReXr3oS3kt9/di60ifbiN0xlYSl3MMBmpbYnLCakK1Ru2Uh
Vi+kwPhPBveldqV4BQse/W0YspYyc4lunUI/cEZCNi328EZ3buIUxqucqUhKYmnjlgWijli57zDB
YT7IYMgbeAMyYRt02ndkhvjDR7U+kme6D9J+HZBbxXisjJLhZFr0o2f/k+KSfK+gqYXTpEJxFASS
6RW49RVVYJTnNcEJDK+NKQgLySBf5w/d2pdd+c0dMsTo5MHsbmyNp6DUV2YFSq0RHwfy84veNBGh
EjloVvIzVuVbUc1yoL9ps2wg/KlaOKxzcMA/NdZKzq68VJr4TozaauUDODQTZdkZ3bdYV+sNpLr8
oW1EcyWrvQNh8TkdlZ9Vrb/X4VPlQlqEUhiMrbKJjecspgLRANlYRhSVbS/Kh6WkvY+WziQGxlMn
WoehT7qFQAKgHFqbLOIIzFMimRJWiOm6ZUZuTPOy+5YsX1vl2z7PVzzqWmNHcKm+JLU4ea2/94PB
uZ6geXCLcG91aYKeGW98qKoPRoGCtUzLx65p7lwLlxMXaKcblU2AAggPnYz5ZYh/+VVbkos0Hlqx
CLcRcZpDvmELwj84RBJBHrQwSrype49jAfu+Vf5SdALSMcvSexLEDz1RP3JW7spup33TNW0/4EFe
FoFhrWoRX0HQbanpqC9N1nIryL/Hur/mXlQsazP5hTsG55Cf10tOplAEZZoKTwqqtl1nuXqyUXTh
lczBDTQLC4kufhy5sUej77cgV4/FkH3kTTPZqDtCtCz5rDyYqr342afSs1k0QJoVJN2qGraLwNOC
TWn60ZqMylMXkDUXveLoiXm0J/08HvBNFuuk86q1GuPmgXvRLItKcdBmv+lxvLM8iZkjGwZ+Nnsk
Gw+DMBH3wIuABPaqaldDRfGIYsZOGxI7UyF7LmRXyw6gThTYx/oSoOVGxFi5FKWCmXOp/kObZZ41
cjn9y6BF3jJtLfoujPJBqMQQR6nZHftGEuxa5BbrW8N6GDN1xc1gWPRNHfGEo8mZOzp5ER/dPDBX
vSc/GnKBzy0M5bdG87ut2In6rZJ6HopSawjv9BAadavok0gfO2hff5hlpe1Q1VXfhrGNXjnIe7jt
/o9RcINXFX/WrVu527RhuXiCzvWEor04oj7x8mLPrQhmpYu/zcSt3sQeuheFb8KsBke3ImGtKPIS
8pLjNulEkV5JpvXeFyTsSHsIpKQojGGcPNQaJN+++yWzLxdx9OJTh8koD9ntRH8gi8OOhrkVPNXK
93HtyDrfaQ76AGHlhxz663TgqQnzFkbnrmMleirKWt/FUm6rEolqKVJWnYCtDAcyqvm7wlWeAgGX
XQPyiXx0jQ+1eBkjy3csI1wCw5Xg+nGoEGEsFG8MN3IggUQM9ylY2wrjVM1hvfC54QbS2L5pBcSO
1q26hZuaT2On/GyN4EYIw70UGtswjjZWRFwVVaRUqq2PGVaL3MIJMGTfdqLk2igKKObIbNWWiO6R
ksawQC6a4Xu32NRCHpLcVZZDox53sK1iotZG20qWk6rwVdU8jvaRK6BcyWHI6nn0OLjJs6D0n1Sx
eNzxTpdT8CN4OaXcf7FIMDVN3C+VpCTU78RvQRg89aWg2Hnq79QCWiw2ByS3B63UNyFFrAVVv5tA
7fYcjBU5YCkUp7rmutaUfBmqXEUMqhthhGo0EIEUgLJeyKP2XI01K6fr6DjSa9Kecsgj2iYbvWll
g3h4daluL1vDVQ8RT7LOUDLbeYKm2NSI2xS86K9V94kDe0nVmEmBzkKUEmi/ak9/K+upJYO6zRJF
ooCVkvBVFesp0xBnayhHqdfcKu34mAXBeyaWr2JPWSFx81VTDcgabwsc2UQO+oCD1lfXoWeCJ+GG
aUkCIuUGtSDhGWGDJ60yhtUq6dgWCJgT5iEMurXrNQtSVDb65ZvaU5MtDEqBeJlUAwwKLhBwldRU
XGn4DPUC9+O4tZLJqJFnEIzFSf4fNbdJj/E01iQqXUG/72l7sfGx7T0ZEfnlbpR8xJhGdQch62dD
taOthM1U4mwFP7J12cVR4kvpssrHNy3MjmHowAhdJWEuIu1UucDE2WPBLDhjJLGBS/qjFPH7hpAj
bxRLWORwPZho1p3Wip+6+DNsy+4H4vpirRkRg9+LOjYfSNLWLQDJY6l5dmQodzT68SmJJN8R4sIj
sEYi7vabQKyxHcWMDad5R7k7hIBbu+8KCdkQZ95iqLEEy952rA1MpdmGnCpFDV+lQs7R3rOPi9LD
ZDZFoAGiowyfihFZcdApn/q4hhYlu1j8smiZ+t6LjJO0i00qi7J3HBOKjX0v7QtvfHAJQVTRp+5M
icRLPj0db2SAyBnefrfRQLhsOWruCjZ5I083iqkti0ZeZBZurzR0b7wuuVGKhOvnqDdLmPjbMIWo
kHNWR2IV/+RA8TCMQP1IhQpzDdn1KsvKpSWDReF2QnCQYLXqyAw32fjAXcgGomvRpWBUlzW+jGUW
x+1CNrpHMsCku5p862JJkqQPAv9t4guHFDHTIjTiD6/qDnpcPiO35dNTLCDR91SEbMjzq0iayL+V
svSGwkkJCpNnTFo7yaWQQkOLSTQbfE+keK2McIECvPUPZpQjY40f6DWBkFUXd6pek3wMbqwcwYDk
veAzdu1cyj+TDDnCIHibmiME3mQwlcpAT1EvGRZyGxwShOlNpGcHuSndhVSpN6LXYJ5R0DK0/spK
u+ENm2v5HIx1u+kEkn8GSaElMSN2NuG1V6NVCgB/rWrdEh1IZ5d4cioj2qvJRxy6t3Xa2tbgczr2
j77qLU2x+5ZJ2aqU609yndQzRbDRlTs8dWYYvOFquR+4rHYlCeq8XUWtwHXILG7Mur6R8+Y+HV89
cbRzGi2I+Pil2DiSttsovrpp3GA1KWNk1qKrlJsecjc304HduTLXStztcDD4G2WoligBb+sWoWLb
8n/M+rbKOZphdyFXuKM8QOcGKDiZ8lMAVzuJiw90VnBK9nirEEinHVu5Is5E0pF6zZ2SFstW+Z5A
tfYo/FnqNxpZ7OtB3Pv+FAqonWtzZnMDFJf0f4i2pvAiFAl1Zam9qYwO9c+wwdtOpFQ5IcZuTlnk
5k21oz8QYt6taCYEkay9wNzUg/9zqIYFYOIJ+0GxBaY5e1zsGY8Vufwoc+NNo2pr2gzY1BAf5Kp4
9ofCriNv5cNvpoFBseSA9D9x2ew1T8nsXo923PERuuow/pE0ebW3K/XhUEGZUUzM6EXkPYtCu48k
UivJkXCzW4dUifswFhZJ+K6VKcAn4bFOIG+A7cldSrsj9waFu0UpUTaQb5pS3eWoLpejoJDFTbBS
8jOn9ijQskXf1tpgm44oAXAGm9W4kdxqn9B8BPgCPvHkXYvV59YY7si5TZq/50ZPb9qy2GLrWIxa
4R+FKnUF6j9DvzLEgTx9mA+/ZJerkzvAxsPSFqNyjLX8QbQipNt7K62XQyzTf7S97SiasLGX3Kjy
atVbAcyCKEIWkW0oNYIoaAXu0SYre+B8XKVFdKvExfiEVSCYyNYkXEmnqJ661zDgmnQowIg2/qwI
nIIy+mbF4zez6rZBY1InT6xDOJqFU0CTuEWSNN5lbX/TyyOhjvtxoqo7w+uTJp5b9rsb4SSq+y1U
mwiG5EnBQonm1Cn3VKiWWy3q+ZSl4WaGdjdErl5swB1EHynO/eei70ikBulgOH2bo2tHmIFquZtI
LlfEyUjsvv4SLDMaECByeCIwF2iRX39JEBBog75AQS9r1bsVu7xpiZwgJoIkjR6KRBA+SNubjyjj
q29mrXRrCpcVYIBRj379npZ/pcr8/5P+OXUL+7/TP/93U9Xle/y1beb0V/4jvJTot4wHWoLvacCz
hfT9P8JLSZL/Fx0QwaobnCk0oIIr+D9dM/k7qsxfVSftOU0EjRPhJX2zDRV0pqGZgCMlLoH/Rng5
LdZ/FjNDi3AfubtiJgBlZM6hwV6SGbXld7Jj3JGpSfkuuVy8ZJhooiur9Ssm8c+RZot19Fw1MrQW
MBRNmAKMJsGehTraGS0CihtB1RYnr+HMd/pVQ//neDMNfS+Nnhgj43Nq425RmLsWlQri7n8/iAY1
xsD6xBuxZuzHnBs1pttBckQJ1Xf8Jic/SzIYPtqFywNNszN/T4htp4bpvPTfzVdPN53EKIN+6ktD
lcmcaua2SbYuyq/4Ds6MYii6qhpc6uEsipMd4oQIGreiolH7VB2P4uxjPbj5VDkylmgklO3lB/pq
Nvj9ehgKY4Wi0+qNVoxfhzL6MqQ/Qqli1EJeZxjxiAbGdw+XRzmzCAxVQqEkKeRl9TniFNd5judb
UR3kvdi7Wu2Rrlr+aszN/DC0lXrlLcnnJpAtGWK1AtNdnQPWW+j6hSmbqqOrIgYaivDJEzwHiTg8
6BErxKIC/yPQynaqWrTiPoq88r0pk55KZGZVcI86DYAXeIoytlsjN96xU6KMkjQ6Zy1GPwwfs74e
bfryhJ9+Mekng1RuX4HlyM09mCprG+Yo8VdRzx9eebzZgfOfl6ZjVGAlGpLKrvb1pTVVJ9K5p6F4
RPZsNUGXsCR42ANMdStOJF1XuEvU5i136xG9qoCwmNLElUaEswP496+wdFqA6KJIu2He7tdfoaNj
1ok2VUcGQbOUMeCqVn0IJ4NjNYRrLO0rLafroiXu/BLG0OUldW4SLOoyho4yXqeh5LTRnXwkamZw
UVVGzVEjjKqKlw/HVHqoympcqXB5nCBUl6IpFktLD3fo0JU7zej1K11Mz/wKDn2Y9JwE9LRU5dmv
qE05TOqgoVIgRcWL3qSUFA3ztW3DaAuNsFsNsRgdmmFsNkJRk2lC57Gt+ljYXZ6OP75jzjRg8AaR
pyQTkMhfZyNXrAomcibc6PRL2AyW0RMJdu6VjenPd84wWKLYmibIvTL5F04nXVGlSkHLKdyU+Crd
cd8b+QcJtXFB7s72Q6SnHU5wlltw8L79+yfUJJFDkm3EMqYm2qdD9wDWutIbhRtT2pdU/zv97fIA
f2xS07P9M4A6O0QGWCki9n7hRpaPyaTftVHOidqVrXDaUL+cIJqiKVzbNROrK2HHjDOdxYbUWBUm
vrqFzScFQD6FEgEJKJEwdKOtZ1I+/tcP9mXI2dqoTISP6CusG+MuLl4l+cmMnirl6fIgf2y5s+ea
rQygul7bZggIPfGtS981adfFVwjiZ14QwZuM10STmDxj9oJERcc5pQa+IwgjsAzTtsi+996xVdr1
5Yc58zV9GWn2kroqxBFNa0enkdx1ppno/vrny0OcWQdTJKpzztMKRJRnezjJZrlPitB3EO/6GxS4
OxOk6ir19JvIzbmjIjy5smWeeyoOe3MqZ3MszjumtzEKpCKvGdKjAj50r6Vu3F9+qmtDzJZaW5Lu
wZfvO+XA5VJBI7HItWsh5fSlzz4hA/uUxB6ETkMzZ4NIlIHL3G18hw/Vpe0VErSB47xmGaTWjVl8
q03lysZ3bukZeLZMVZQMmV7pXzefRhwKmebbvuPJB9HDkusdhe4YUMz5i/n7Z5z5EpcApSLh6HwH
W8FG7SDa+QNwhsuD/HHZQGYwxZXcVZFlib8tYCcnpxi7JSwQBpHu9HSVqYtmiO/acNgg4RIoo14e
7ezbOhltttCTCA5TkA2+k3jJRm6SvVSKHwk588wCbIc2vKyoL3bGlU3v98n7xyo5GXcW2dKSrBUi
l3FL/0Es6k1lNahW9zmwIVl+aVHeRt6U1wSJAvc1iW78+JeH3r5ywfG8deUhCX52rboYvfrgdRQa
MuyW0Tqx4Aoq2qYH7JeaqEeFrVcOf7HTnb6hWW6jFo3CTGhMignKX0vEFEzhshdA3CTvl9/OuW3o
dKTZwu60Wm+0gbXgN8dSzG/h1X145bMX+BTCm8q+PJo8fZp/vBRabVgYFkXZnC7Up4d4azVCZ4yK
j7Y+oCBBbvrTqt6kEY3F0LwqrflITXDfFy9CSDKW/NgxzCcO3rDMYAY36T5sj3o42Cg2kMOsPS2+
slrPHGP0SvrnB85mfmKugxWm4NZgR16LBJi3DdU2Wx2Ha8fyub3SpKBoGly9uFPOPoyAqo+UN5Lv
xFlM709SEzjr1WR3ecrP7Vyno8xmfKAbrFtr6IfL4L1qykMnvNWDuk/k5MrMnX0cmX4iBJ9cCObx
eBhXGnUivrdIfPRpq9yiI7j8KOfejfnfEciZfF08WODHrmx5lBr9bWQhFCiPfxPH0A6GBlGKaqmi
PEcNoFEaxpJcObCYo4c+KxMLW1DyK9fus4+iTaE6l2KCs9mjZAENmvPaZQtm6Qvtd4pkXX7lbnJ2
DF2xyInQPE2ypj8/2eZlPaNcFeoox3FQ0VIyqjYhzL/L7+TPCxCHiXkyymwVKwoeLrPwA6eXU7z2
cEeWle75u9H18lUQyrQERrELG4CM8qtW1cnKU8r+yq84t4ud/ojZIsceqLgAT3xcIJVAqV61lkMf
4Gcd+qkttbcSM6C5l5/87JiGyA2czAVUglmM6AYDStiGV0gzZ6xPWY9tHzo9DTQeLg909gs+GUj+
+h61Xm/KFi2y07Q4mJV3jbwQh9REavp/G2gWwofTraXtTd/JrG91myNaQqes7E30PpcHOrsyDVUR
f99VuRp+fSLONkvpSKQ4qGvQAa3K4UmAMnx5kLPTZkpcsegcp0AO+TpII6MuLQGzOKH8Ca5oEYW3
lhkvQZ9dOdRmjY1IhEyfAJ2guBmTBZCn3PLph4a+g64GVRA4UzUMnOvSTDZFd0h/RD7pj3TbQ3tY
jNZSTNcV/QqEK6/tzGyaZNVQ9SpExeRCvg6PQjwMgN7woNZTrTz53L+ubSXn7v1fxpgtDbmEdN9r
jKGr+D0cz0BtSH/XdT3E26GoNkL8IZjylTeo8sNnwYIpaezF0kQiIEP+9cEaQ8aNgUnYMd3uGBba
UhLR411eJWcnjzCYYSzawM3PFNdoauprSYAUSFtzNRaUaFVSe7w8ytknORlltlc0ugC0U0kDx6dL
R0P9lq4yfzEEWSgJign/4+z6OlkZav0eXWrgjOYBHe3aa/UrI5z5oLiokl3XyROblj5bA1brx16N
8dwpxe+BfOj67MGXD4oYX0ksnnslbA0yJTVFghw4myxI/6idEYQ7of5LTR6E7qmm6nj5hZy5lFBs
+WeM2TeTVVQ/wpjGRSpNB/dwBAu7oYP9hpT+HpP1c2hV0VE0iyMw3mvXr2vPN5vHehRpgQ1r06nM
e6v9HtJZwPq8/HiznmK/t6QvzzdbDaMZSH1f6YEj3FSSvoFfhpYIPDqlfuVXMhQLQ9qouNy4ehmQ
yS6Pfm6hnE7uNAEngUc9gZh90HXoBuMFVeNCew7QO1vRz78Yh/DZsFSFR56QKafjqHljRjjBCKJe
9P4dL6JaPIriw18MQqEHCBQRBs1hvw6S9aoeqtOhqBhbNdogPjBu4mtL4uyMnQwymzHQ9ejDUao5
Kbi0lVYFD3opw6UoI8UOetX8iy9Z0S1iF85eap+z4WiAISSFzMZqQHirvByzwj4GdRQAVbk8e2eC
JCoEFp1QofaSdJqd9MhQi6Y0ODdKIPVE1HLYTX47oHd08WpuLg927iD+Mtps55AGF7czdmsHJITx
nAhgSGPMEAgyFn5FXxhlkfdPHU4EuIsT/A6q2ZWZPbuvUEUTFS4QOF1n+0ra55ErQZd1eo98gUzx
xG4GRIal2KrLUrJcsP+0hymHqMNVlFdXFuvZreVk+NnWYhWyVEvTdAswQho66LjC09U07O94Zn4u
qyDKfu8waBpmL5X+y6YgNuW0QcO7E+6KllZM/SFMXgKON6t8Np6kbEdUtKSeduVSM33Tf4wtiQoy
C5XKjzZbuo2okxTzm8D5PtD9waddc9xie45uDCz1ivEX97SpU+F/h5s+3JOtLAtDL4lLhhN7Og0Z
x7j8NYbfLy/bcy/tdIxZoIq+CHtbzxh5u8+y96A5AkC5PMS5z/B0iNlOaQpQNot2GmKpyodUXhXC
1hxoAXVl+Z+NE1XJ4O1YfPQg1L/Ol+tKrWIOrP/Kb2xCYuyyD/BplmEjfDR+7ojp6Nppu6uj6Pby
I54fmgberIopCpoPTWMWBW4jx2qSe8qOFqPoZbumxymUmxsDw9nCc4tyQ35PcpQS2C4MGe/KPJ89
d7nXUAk0KQpyK/j6/CBvaCuMIBFi1jHDkLOOmmKJFeMjCcqDwgtQhHE3pQ2VXFzFwqbtdkEqXikx
nV1QJz9iltMTa2ztQDloUSAdrBLCc3W8Wiw7+x2qMHtNY7r5zBPVplZFbVxnBFAlFngI+ToNHryJ
Oj1quyhv1EU5DDeilqs/L7/ns0tZJSrEuYDkai4l0Dsoxm3MwHUei3upVTchrTFtM9XbpeHBSKGH
ynAlh3b+tU7tx0UY8Qos5q+vtcnpOxI3Bdu6Jhwmv1S7lZVVRkdsqFoW+Ui6VLuwUAOcS2SVVu3r
5Yc+d39QaZoLhHIK7+dduLvadBu9nW4poXswanVJeerKp3t20ZwMMVs0qFR1HQ4zO132fcwLexQP
il5cCQfOrpp/BpmnvUADiLSHZRAhyV+ITsPoW29gFIRj0QY/4/jKWjkXVrE4Tc3UNTr6zqOP0XXV
EhA1z5Tsx2FYxPGebLOfXDl1zy5J0H0AsNAXUdP7ujpaCc2jCxzG6U0ErJZvG9pbrKVLKbj+3Z19
JANuHwTBKW84W4m4FUt67DBW2Jt2EMh2nX3SygCf/LWt7OyCgHmKsxOJCTqTr08FtjevcyyGTob1
tHc//GEtN8BZgE659s4y6ehg3YDZB7dkA2kAtt6C1vu4vPCv/Yjpz0/O37Q2OEwkPrwwfPfLwK6D
/Rj8uDzG2UVJlmhKAiDA+90B+WSMxMx9EQlH4NCrdaGZW4BoNlBqOoIY+dodr4x2/on+GW22WDwX
MzYuoMCBr1KUNJGr6NjrHy8/0tn94uSR5iFFqsYRferYJIG66+4bpqjF5RGuTdr05yeTZijImzKQ
cg4tCmr9wQOJ49MbKQbrYH0vR+/K7jRrQ/2fCy3Jrf++pNn2RPeFsOzdlhxbSLeC/i7Cmk6/NzpX
TaWgJoDmkUULTXwItQTqYEO/mxrWCH0Zr0l+rsztfFOJdLrZBAlP7sc0AzGOrhtdmduzS8SkQK+q
CKzIS32d2xHKsm/EA7tk0HxiRB930FteUjTbV2Kms5vJyUCzr6voCjp46kxqH71LSWTHKSF1Qvuy
trrySNdGmq16yS1VNHKMRBudbSFne0o3yByWafZ+eV2efTsnjzRb+WZKNysFFrETjh7N5vRfUVBe
W/vX3s9s7Q8qjbDKhjFG4ynxlVVa/ZBo/3n5Qa4NMlvwaIQNxRdZZiYvJXI/URxcDeLOvxUa34sq
cYVpzt6/GKo0BetZaBhxNh0tp4XkE1CwUwdXFtr5h/lnoNnrV7zUt1SPGTMK/SZRfpmDuQIWeWWR
nT2HTWJvpLOqhjng63eDVxlWskzw3XuagYpLMRYov7NFKGmA5gLpxvQw+vzNa/pnzNm3msUF8lGN
MZv2XZSGFSsup9nR5UHObraoHJE464QY8w0hFz2fm/3IrSL7jOjzpbdbNfjVinapr/tU3F0e7dzL
0mQOfKTvNDydr4oUok1o4RRxdD8VN0UmqEva6nUbzPTxlaF+F2Hm13mqJyrtVam6ItD/+sqqJiob
yDsBkqRxCx4YhwxpQ2ykfrbJ8o1V02c4oGN7hWVqWBrjUTPo1dyo+0qs7UigT/RYD5vLz3/uq9BU
1OSospCSa7PPWzbb0coiflMQ9EtCOSn9TGtocc3q8jjntioIlMiKKNGiZ5x9FF040KrGjEMn9h4G
75Mi2OV//9yqOf33Z1th6LtknoQEml2KskfHlhUt8DvRHdUuOSDTaHl5vLM3cLTdyDMlSaRSMBvQ
jwAnjPX0QBb4sLKIYB8Du1mEfWZsabgWLSr6KgAGwzyfe33yMlhodC//iHOLd9K3IQ0j7aib823T
mLpEAZ5wJNr7evhU872gf788xrkXp5uaRN9JTWGbmf78JPaJaD1ZjzKYmjROnipu+3TjKfK/2MzY
ksHwkEcQ0RZ/HaQIimHIhjR0iopmgY3og2ZADbRs8/xnlbcc1pbe/8U+Q0lWNwk9FNKIsxVJXrgc
xGwInUE8eNVTq8X4hV8lN7GT5DBA5788j9O7mH/8xqTclifquDh3bQSxRY3Cb0LHDA2659An6jWU
t326pUnhvZTfc/+8sjrOjqirskw7F4noalo9J28uwwAbC7EeOnA1iHkyM+XeMtTAEejCasFILPqX
QjPXl59T+vNLBKiO8wHHAbVMilpfh63AE+Z+71Go+AnlDPQglLTYbn64v8jQ9JJtgfEYNiqYPBF8
1B6yi+0jb/GupuP/XLn8EO50Fupt5nuenqLxYBLnXgFOYHAacSmlVxbQmdQwA2CP0en6xbVbna3a
wRcLBQcEIqCOKwcNecatULr3+lCgpH7q+l9DmttdSX88wb0dGv3Kijo70VQmJcmifKjMLQlFDlDN
Hyvf4axZeHhcOyryrUSf5VWtvlJXvDLenxEHFjDiCPZviXS0NnvcGIt2mTaJD4qmsoP2rcp7u+3+
D2lnths3smztV/lfgADn4bZYVZJKEmXJltztG8LtgfM88+nPR+//7K5KEUXYZ18YjW3AUZmMjIyM
WLEWErrHMIs3rqU1WwYjR9bSDedqFqruaC1mIeSDNKL6EiH3j/MnyZqBQjP1/9v1Q30RbAM1JrON
IJQv3RV2FitMChIASf+ZxCRRKaoY0YarvD+KOvBTYEmqqhJqxPiWKSiTzBmlIHQCmNB9rZDtcb5O
5lfIYtXPzrDxIl7xDMwZlM641Ze+8uWa6kwdjWaiZ4GUGl0R+HX8z5AQqMkdVKEkVN83jrzKv3cZ
25bl/Wtv+fuzSCOBSInyhme+Ajn8Mjbcl8ZdGlo3ttK/LSQwwfhzbr9Id2kEg/I/G9YXv7tmXfDL
Gk4uZEgpm0ihBJU0k/izf/St8tREpzjxHyENPTQlPK1De1TlYlHhc3kDbJyOlYSATVgaRMwqyTpf
+XITGNCxC2OprJjOeKe2UOnKX6b4bUojKNcbmJv/nhgu77Wtu/N9EsCh/KWXQb2UvFKw62eyEjhF
SpiDes520PaFZNXKtlx4pSgBjB6w4zKQQH1R9GHKtZExpaDd5+m7zMj/vgwnNLdCN4QLdMp2r8ad
eTP3tzli5c1Gs3MlHBBmKb5bYLhx6MXhzxxsCRDVFERUraxvUG4iPvCprn848Yc4/rbhTUtkEbzp
wpSQU9lWp9vSgKlq+BpPPwrDgxoZorIXa77RTVSkj0XxecPmyvk5tylWWfQZFnyaKZxX2GkaLzRu
o+I+9m/Gf9r6JTQWbnfGzaig3WwYXlssLSSqLhQ9eWQL+wp3Nds9cnTC9EHvf8ALjSqDrMGc1bl2
+0m3gyOCQofrVpeIKu6wyegvn5IJSR4Dlx/Th1mtm0bex2N9WAq7PsyTBV0NNd8IgystcnCQZ5aE
3NVOmlkNljpaBokqU4xS8zmv1QNPLs1hZtYtpNSd5Hv4OD+oanYTOi9Iov42wIffsOCUmEThnP4K
G2euCw/aHMvLanuUT91aGsqdj043Wtpx4V7f2NUjyptkGewmGDNuc7mzEwyjYaZMEaO00Kxp7W1a
PgXwHFnQUUJjottvis50rYW4qp4dli6hmiYP8DtC5eG/Xv8xK1ce6/73twh7b6o9ok8FfbmckmGJ
AIPvfEXUeGeijDl3EKWFUIdt3QVrsfDc6PL3Z5vtMJa1POeJwUry6pT2fsitoz38+IOlQYHAXBYw
Ol4tl1aa0jQYInE4rrNyi5yD1jn7tjX3SAT9iG1opDU37uTb60ZXslmeRrR3mPwi1RQ7vkXedyZC
g9ReUsYkenha3ExDCeC6lbWzeW5FuExUBD7taqD4okopzK/qbVc9awOFhy0cwKohhcDNZDLdc1lI
u7LR6Du/k3APCmkH4HzlTWFYP/VFk1hpAnsjy1vdPaoO+vIWMKn3XH6ydjbsoSp0pqiQCW7m56no
9n+wc8vkIemxwcSH4HpJ14CkhLv1IUMlRDMeFbk4SMFps7q4lmeoSzfsfw0JO9chMDCPiyElNB7Q
tjxUi3TN2N/RJdgrTW/uohn9Uyf+Rtnh7//bIgX3GDUDHp3lHjbn23g+VumHEronBSKi63ZWPxfv
KkpS9IF1Q7Bjl8wK+gaTM+RTLsM6WjYfrltYSZGZ3mAScXk8mTxqLh1CS+shZVSEyQcVoarsxSdT
NpW/0jY6lrSbrf8vIIf6W/Cj+PCf6+3/8fr5UER520DZwr8nXnpMiyh8N/6Aklu0VyX830wOxGgA
mEBibxFiub6kLROCY0wSUqiMcUYPU/uCHN++CdCihfnrupXVg3u2EOHTaEYuo0PPJMDws2AJlvXM
OMdcfr1uZflXrm2XkJiUwDBgHGAtIzSqSVodqvE+Gb0x7twy3nCFrRUJrpA5OQ1hYOUP0OE92vF0
KpDurj6rcf1yfVGrhuBRocoKZkgWofNdIkE4K3N6kE7e69WbMmmPDYqsMN1eN7TqCWeGhAsKGBf0
cMtzs1Hg15qU5QXoGF/8vDI2bqXV78R8KjAoZ5kUXQ7y2YVbI7Lm5AnfCV4Ad9JOCV3CT21MW00v
wp/XV7V6ZM9sCUdIATg6zjG4EEtv5icIiuWbbLKfWkv5UTcLw3s2/QOxXHFz3ezqV4P1BiVDElZG
Di6XqDRqpocdIARLbouDFTArUuT+RzgfGf0Pocq7bm419CGKig4Ls/+6iPlrZnnSK6SnH1KLWqtR
JFz2jPBt+Pyah1C5tnmrQg/Ef1wuCkZj5BHK9D9QP85wqz1vR/EtI8LBihCM6ZHHpcehnFoDRQXn
0Sy2+EHW9msZnKDSRwmHxOhyJX5Zgc13qHU0llZ9VHpEHQwpLjYeoCu9Gx1Q779mBOeLg05vp3zk
1nWc4jaPKxTtlfRLWsfZMU2R6jNbZUK/BmXF0enMg68m8r73JVjzTBMq4RkJxiE1tVslRNokDufg
BHXM5ujKkseIcfP8ZwrOCvus+R8QUK26hTmAGmihpIWoQjNubf3U+feak7i89trNGtf61wa0pemW
zYiYsENK5aeOE9HRag4MWtvTMX+9fjLWYg2Vuv8aENamGRDZQGFI+AzVeyCG9qHW8wP0ThnlnfBJ
n6ONk7+aai35qa0QtJdK76VvDRDjJ8FENmyUpXMoOwm1R3QBdlI+JIdFAR6y8SB3c5tHHayj5d+1
UWxVmVe3lUhAxgf7G1Hh8jek8WB2IULdsDN8YXbSietdmPxzfWfXIivVesYzARlbtiGcoTyACUT1
E5qA1l5WT+gA7SVe/vkXEAtBs9Ee/1V9fOejZ9aEXVWcApUFjdgTqfLR8l0ZtWQ0Np5pAh36tjxK
9ZdMm0jKuoOtNnfXl7oaLpCdhfR44TawhaU6SlSGuU5MynsIqd3xT8I33+q//76wOL+fOBsS/z4y
G+gvFdDkbiXHS9h8t39nJgSPkMZZmqyBG0KvhmOiRkdVuW+m7haC90J7Q2JuM3ldPXlnFpe/P7vl
W3RpJG1mUbH+LR0le+eEqDTDrNhM4Q9YNq9/olWPP7Mm3E2ZDLX5MOONMeDluaqflkujC+o/KMxw
p8OBp1CV4WhdLspX7F6Of00vJF+r+B94ov9kIoRbg6KwiZI3pHkiyw4XQ9LVEyFrDve04D7lNqzm
n2BMvL5jq0eKlxKAcEg7TBKHy7V0wCjSUKbQlcbdfVsUCCd9mpFCVFA/Sy2oOLUBOoWQEkXU3UwZ
ROHXf8DaJ6OQR/dWI/Ajk3VpXzErPSoGXvOG+jMF6UQTpcP0dSMrUYp/nU9F1kJfTYzGSIBHMsTv
jNcgAqFp8PV3N6jQ7ila7Atk5YZ8I1asHDQM8lYDjcINICZJwEYmy1foSgOBQxw2ftJlblTI+4PJ
eTOM6NTJpxaR9+vLXI6vcLxBujKVD6BehapOiFC1ZNZVZ1bxQ+1QuzNN6VMTJY+thA5ILlvp7385
ghWQdgCh8IcYQmGk0JMx1cfkFy4D6eFdqTwO9vP1Fa2Ejwsb6qV3GHHOEABS2w8tDcpJ90+JBYn4
+Dh0b3Vkb2zfqpcsfQrY0miGiF1KhBBUTQv6+EGff/XxoaitDMSlVF9Oj4U8fJXQr+J9b/64vsiV
IwCe9l+7wmdrdTudbamMH6QWEd1H2f7abBGKrJlgWSahhMLFu5dIwRtLdtIhfnAG+zHwIVPOn/tx
Awq9/E7R/RRoBHGFpdQoC+toTMQ2nAAjlgpK50dhbU2Qr/k3wwUMvCIG5ZC0X3rDqDQGA5JW/LBk
iVA0REcTBGbuv1z/HmtOd25GuCUbLfd5uIF+QCJsLNKjat+ptxE8xXr813VLax53bkm4HSm7VVo9
sSBrOko9JMqpLP81GhXNPmWX24cUddLrFre2cPlFZ/dxDkd3iWJa/KA5Xw3r0YwOPYqDDNpcN7O1
sCU+nplxrKltyBbjB0TX9AHmJBRwlmJP8pZU9S4t6414u+rf/3qG2CqJeyRSLV/Dv2e6tJbfuM3C
8dhlP6+va+26hP2ORiKDS5TjRCDejPpZkks+yJgchBYirqqm3slD7cVF+63qj+ih1j+Q7oAqtpC3
iF1WdxVkAxhU6NAAHVzuau33CN5rEkg1G5BfU6KepeSM4SN6VFoMqyGtG367vuAtk9qlSYi2/HnI
MDkoylPakYvkkDPGMHk0yOGl5SEMij+I+Qt+439XKYQR+DrzsleT5CExUcUMzeBYZ1qxKwZUHeow
vc3QL9swueo+ZHPLQx0uG7GvWM4QxtYLiFhNDx1t9pjyJKIw17dy1Qgz2MtwFDO+IjfaKDUlgyq0
YfTuK5jNsHvdbFuufi2encv8E4RJ5vL3Z8cuLcMYUlxefNGgIhHBcBnyhyWvTmCN6q3qbwST9dNw
Zk845olUIM5cYa+M4uegQj6zPNnzoxIdYcg/yL6Kttldkv5dbr2vV/fyX8PiWJ0jVTJEDhoFa+Uu
15lRNO0Dzf8Pf/DFFmjhcmVy3oTttNvMb6LRBHtDPRxO/zqtoZ66uW5k7daEqlFeJpW4OsXBeej7
rKjNMBIbykNSp/dIM3+9bmJttxZAHcVWaE9g0L50C1MNB6oumEjAyE/5V915hZXvD2xAoMRMAb/4
XbM6N7KiM6KIjLc9SUz6ZRMiZlTfr1tZu77AG//XinK5Ejvo4aoxA+J8/Zyjvj22MMshYyAZGxfK
r1FBMZk5tyTEWnNMfdjGWy7KMKjvpNTI0MG26L104XioUYFGOLK1nmUJRsVKz8wPsZo+N8PwtzVY
SJwF83hTKOg2lbpd7MMpqpBd6hARD9EWSWv7s20GjNkXTNY3WuDcoQvJfB/yqTfW2HYPLdB9qDt5
CPVBs8WysuoO5LcLTJ5+v4gZ8UsNKhrqzw8z8gpW2h7I3CNr67L6hR56t4OM1/J+ZcQZ7N/lt9L8
mfdYAMzZSI/AnU+ONrm2ni1zIOZhUuNXNf2o6gvqGZRX/Rya8ZsSV25vftDyfzrEXuehuGsGD17k
zH4GVH+U1ddAUl0DwcrUk+A52+HUx+setlau1ZYkFpJiWuXkFJc/O4thmJBDsnGzvI+H7DnqQffO
xZ0Rxnt5mh+QoX1sMzDieRU6uz6ERrnobqqmQWwk2quWhkKEevCrSd6Itquf7eyHCac40cy4bAwg
22Y3orxR7qJTgxrq9eVvGVn+/uwGccbY0VINzHaTRq70Vo0/cnujerIa8JhMBq290BWJA5NoVFf4
C+rxwfgSI9giyxvhbjVInBkQ1oBafDNJEQZQL4f6FPdS1Y9J8HZ9p9ZeCeqZleVXnO1UEfdF3sQ8
tkf7Lu9Pw3iC0yH14nbDIdfu9HM7whuhRg0GZyIQqYZnSfsR9DWEoLXk0Df4jgdeX9Va4Ro8MMQA
wI44AOLX6WYb2YMKLyMV0tTZHSzmZ0d08aSXptnHtXLPI79Hqey63SUYvAsWZ2aFb1b4klLMAwWT
OjzY0Fii76zuynl0lRDpKjSTzFHZdQriktftrn7FM7vCV4yGyE6TpYih+U8yyCcWpjAQZziHmoz6
D2wxYb0M8Sz0j8LlNTVMmkwGX7K3TmmL9GKiMJWf9reNH1Hw3aL/Xbbs3ZaemRNusNgyol6vcVAn
+EpfCaKB1yLbuPVXM0AGIaA2BNuJ1oMQ5J06041iZDZB9UfTRZzuNNuuMn/1mbjOYHEJ2psykxB1
v8nr+PVP9vO/tsV7LJ+rrB8HbA/pB39qblu9cUEC7Ur7hxP9SbXrbKGq8PHCXqqL0mLmQ+IVxLMk
LW46YLPPeTJnf4DLRaMDLqVl4olOq3AF6UpY1MVAIeq+NCoXeegbWx43eimrjn9mQ7hN5g52wWxQ
CPRyt2tb252yr2Yd79Hh2tHuu/6lVl3xzNjy92exkuMwFRBpxw+ZVX5W0In1Deu77Jj762bWgxfT
z3CqwDIg28JpNrsqaMOakbRSq3eTkT6VvnFfZqe+KO6kZPbK/FQ6bvbPhtnl2787afZC+LZQiAJn
uFze2Mm5lc2YrfxmX8SWm5WvcGy1/aexTHdaX+w0WoA3c7WFuVu9SukSUGDmXck42aVhiQQmnlHZ
QFUhs1wrGse7wZebm+vr27IiLM9XmHOu1cUKfLWuZCGN6yeEr+tWVn0EJMhCk4p2gdhJBPWJomXN
xWPBWdsdnIVset7oxS/f/92HOrMh+KFeMd2QjTxStDhUl9q84c4penLDFLojM0n/xyUJ7thSZzPN
hiVp/skevir7JNkaeV1fEURadJqp7ppCdpB0oxFqEyZk5Ey0nwZEZe2nOM/+wAWWQjx4Onrali04
2mTqVjQM3CVpOwNVuJtC/fD7n//cguBkahBriao2vBasb0UD4gFxx2ozu1lzZRCjoKjAyMC9LFxX
UjRKqTRw3dfNiUnkEUXCONnT2t3rvMYmd0wfEdmU5PqYBy9Z7uV+veETa3GXETeaQ9CQQpSz/MKz
UDglc4/KCx9Mx8FhsId/rNMPnWns8wilYSN5/YN9PbMnunzqtA4y6txbmX3H7LqrdeWjVEwb74YV
6h+d0T1NZ0oZziF6XpfrqoI0SrORh0PXl/vaenQGRP6qE0U1mAB7iBRD9BZ5v2n5XhqhJ//UbWkP
LCsRD/f5LxB8NIpRjMwnfoGdv3W1cZwzx7XjLU7eVQ86W6fgp0USJaPVYsU0jpGFAOfGvby1CuHu
18q5Bmaw7GPtMf3PHTlI+YYPrq8BTBq0GQZFDsEHe7WXjKTliWv72j9hYNpuWCrz/rrjqcsvPf8e
zPpZTHZZ6jKKT3FV2Kkx8vu8Tcf20ZDN04igbKffpSoKsumvCZFlUERpfpiwD8qZftLy+dC0Brxr
+8y8G6AXrWvXyLywMdx89rh9PxrTiN5bsPEc/UWmJP5O+s7qMviwMJ0KfiPXdQvbUto9plZWzrt6
MEoUkppGdpE2gZnTDuRI36e1mTpgCazwXmUwy99V0D7vkFQNn+xpKBN0P2s1+lSVKC8j2qrbp7jy
R4i+slrx4qRjuLLyYxTrUJ/KvqHAjX5dGXTxt6oyBh4ddl0+jt0cfwmTWoZfhwfyuNfz1kY0F1Xu
WzmYs37jE4lPy+UL0fOnectbD+iVcGZ1PSKLMvz2sdH1XckjxOh/5sqXlqBU1w/Ura57hBj6fpnD
JZgYWnr9Iu+EgnSBGViYqxgtBGvn7487vvV1I+/WtJSbcLtlMJNKpOjbJkDPVg4L6TGI/Mcs9fG+
+mQZ832CfngCDRPEk5+vmxTv4KXChXga80hLZZ8e8WXoA5Cn1f2gSY9mfDKD6W5oH0djuon0jVC+
HMsLR8UOH2RZmWXAvySkE0oX9H2C53iJu/vdviDvDGWBjpLAQpiF0MLlGrrRqZgJtgJPgmg/tevb
ujoZmX3oy62bQgxwoiXhuGXlkNdNagbebDO4JSHJKg3td6m1N4r377xNWJEQftKm6gNmjLCjdw+h
jOB8HtyDbY52dfwtRY/+uhOIBQyWxdZRNKEzCKeDOEs5IfZsBSUbWD6o8+Fx9PctBEuvdksr93jd
1HsXvzS1/P1ZCtFrBQo7HabC1D8NL1p18LvHJPsCuGxfmxvOvWVMzJiUgq5FZ7ONeURvp9z3M1pF
JM7saNE186763YlNYSdF8jsz6OZ8RprQ07OPUdK6ve3v5+DZmeRjGPy8vpXvj+7FVmqCM/ZmJyGL
5wSezLg94gt6D1nFbTltvUxXnP7cOzTBGceosXodUg9vhieCx3ZSqEel3PCLd6wC4s4JgagJ1VHP
E6wM0ufItD/3fvYGluFe/ZQ+VzrAzOhFzY1iZ8zdfvhdvi/R+BK9zrxyLkpHqxUfr7ReneHHlH25
/qlWzjOPa+Bw5JbghEVIlVn4/pDNUuCR0aJZrRjRx85UBzdQ6vLYV2XhVTyGNjKlte+GUsHC08K8
D3n75aL6TEI+ImpDb0gXAFcZtqfMmnKuZHnL1FoAQbQFgRvSJnBqgovAKhl1vdKEXqtXsXTguR/s
M15CLVx7ivEhbTKGPcByFeNNRSXh4MtBL20EsZXj8KtXw9tEplcoCqpmVP61YIoSLxiG6C8tQoUh
7fzhoIyt5E5lvQnoXfbv8kpDmppCD5CTRZZRrJwUVurMo9Mm3tjnrqr6x04dXbMe3aAeDsmc3MS+
73Zm5Kn1FpjoXbEIh9WQMyDtAV6J6PHy7c8cliaBbsyGknj02tK32Cnkm0mr8nt+Z8JDkPEXfrR0
qBzpr1YZhn1VFcHtdZ9eCa6oHEItzsgtHWZL+OatVcaqNGqJVzh9lR3HeTY+Nn0NjT/SSkV1DEGB
pC4C83m096Mk3GJcWbPPNQkJED/DpuZ4uQVAZnLJzOfYkydNvxniKr0xuqZ/ldWgdBO05u/lUGpv
LDNTt0pXK65GJVwBrUjGzWylcLIqhlWUpOsyr22U4KlobAsWqxqgYmEf+7ra6rKvmUOmiMPFox+E
n7DTU9ypjVVXuRfM+W5s1aNcZJ1bEYrNqN2kd36fqYH9XCoMfB9URkXgQN7Ldj2Ec+GprQ3bbrfM
b9z5UXSbqI9ZMLt9i76UTT/DhE5CetK78b7JtPsOIs3fdjCb+Sz+R/+fN5Kwy0kTtqFuVote2a1a
8lz1IQxzEvtU1uMy1969qFRjr9t81xPgYCE2wEQXxOe/VK4uvSqeW2Vu1K7y6sK+7QNgk89V9tny
nxzFbXQmk+L2Npo+BmqyEb5WojW1KWYR0LkFwCnS/9pTEamakleeouc/Wys4xMbA2Hicbuzqmh0G
O4BT/KfwKhybIfGTHuqB0ksSIqSegq4x3/zUMDfsrFx5AHlt3QZPocPFshzfswgVp3I8VlpReZC7
HjKEIm0IQ40hghvpk2Z8uP7ZVnx2IcjQTQS9YD4Sp0WCqPOlSEIjuQX38KxIeX4T2K2zv25lbUmA
Q5zl5DM7K75hihZeccuJaq/UGHVWYVdXbqo4eOyb10GeNvzhHYvDr/HwRYuF63S5xpeocLaBOKrk
DE6co2h01zU7ydnZp6njDdg+GTfZwSy/+PNDHqGxYH2JmW763bXyGpQ5BArapSQEQkYky0MxwdVQ
eulS/wq+yFrgatMdl8HeQXTrurH3n+/SmHCbdUkhTUmZlF7eGruoNnaUUK5beMcRwW4CXKPGvPBR
8AUFE1INTsnq7cSbXOdYnJR7/a76YdzSdHMTN9gV/U4JT5W1sbDlG12mCIvVpahIgYa3rxC5E9sc
tFrFqiKnhxEq/iSdGU7zl17S8/UVvj/Xl6a0S3fpJFPVGdFPvHLfxNHetl6SdGvocMuG4BRSHUs1
xfTUy4fcbHZ9GaWPoJrtvQlN+tv19bw/bJfrET5YZqdDVspO4mVBBR71rkpxQPte1goX9aP/my3h
qMEGY+SRxWeSIfQ/GuNb+09Q2G6abemVrbxyLlclRF9jnM0yzrBkxrfF7I60PByovneTFn4Mw3pf
Sh8pdw/p0xD4v3S2j3+wUm5VG24Wyt3ilIXTIqmrO+yqMjDAhwho3AxHeQppdvPoL16vW3v/LKCc
xW2G31FeYNbi0ich9p7NUU5SL60eESjsyhs92bfGrZQ8+s2zLn+/bm51d8/tCe99K1WLKTOwl+yk
nXzI908v38rdfMiOW+OJK3nCxdLEloE6Q3NZJ2nKjYPw4H0W/hxbmuoTFCjHoC53WtPuHMrD5dj/
fmReioSoby4fUBUnpZN6srVZy1KvHqV9tAt0z4aSvs6/MTK9sZ9r5/3clHAuwqSy9LrA1Dh/nmN3
VnzQSP3RL+4j3DeZbjRrH8zDTlJLBt8rN/KPZjPuGnmLZewXQkEMpOe/RDg3oa/PnWEWRJ67yhsO
/V5Sdu1+OHQv+VP4pP4dPA4f2sOcUtTeJeXOzUe32hI/XfXms40XvNnWkyrQkOz19OAv7o/5L8v3
pNHtPmXf5HzjvtqyJXiyn5KdDXaZelZwk4clCtE7XToy5J19N62j0W/Jhv/KJt5tMBVUlA0hwqEg
fHlUyd9URI261Jul43yEu26U/slgi87mW2V+kbrv2qmfHyPzLeuy/Vwfpu5obpUhV161RCTekqBG
IOcl57n8EY1cR1NsssMZyBHtZrzP/sqAYdOv+D6Pu2Crpr9ub5k2AybNmLNY/K4lKcmsNs08hjo0
BWZ5Zwx2eaxErRvEvbIUmqyq3Vl9V/zM6HrAwCbLaQ4jmVW9XT9ra9edTla5yBOotBiEo9bE49jK
FQ5u6M1Rzm5VzvSU3mfF07ipRLZ2rM9tCYepkmNaGeQxHs0iKGBT6YPkbDSm3j/O+ZJQP0KdR9bB
J738kuA9y65riMROMuzjzKX8sA9tezc1+3r82463ClBr9gxiIhPj6CLixpf2TOAKc95XqefPj4Hl
ydEP07wL+vvJ/DI4t9c/1eo1w3AkdM6/NOnEh2kURnYxyRLGmjeIZmD96BXIDfpxp+XKTpZ2eWC6
UmUc1PnbtFWqXFspzX/G8gHrwLck5HmFVudR2CeZJ6FYnWXh4zKybgW7oUtcyT5MWz3jNXvLY5Gp
ONIGaDMud7YONC0alTHz6kgGq36v1JLr+y+Bvrdyx227bot5fy30WSatKCC2S9No+UFn7x6dIZCq
y/SMS7w0413rP/+YQv77LWg+AVvfyNDXlsdAErUVE481xQkGlGlmWw6cjLjnwyYLKDtgxCt3jYhK
R/6xCP2Np+ovZJ8Qaal/aoj9EuqQUBTKGlYaoEffSLk3z9GzSYGyKzRvql41Rpi1Tz2sqKntPw5A
OgztIE+UFh+C/kOQyY/l3LsNEqlz9E1iCvfzhluvbDyM+rD0MM/JG1pEzzpBiZ6znxaencd3UW/c
1231j+aU34381kbJZMDhDF876g2M8UDZax6i4S4ISV8VvTj6tenK9fxBim+ocW/8tpXwCKpdM5eJ
dR1abiE8asgWaeYoFZ5l/hj96WlWQfpJKDKD6JFecnAw9bM5J/uuD9GxudVRNZaoPks9GtXjbqb+
ff0HLfbEjwgMlq4pgwgEOeH3xFmt+9IQZJ5v+66hd6WrW/ljNMTqvgw+Xre1uvYzW0K4rvtcNv1Z
X3KBvdQBpzTcio1v0n2G9OB1W1vrEg5fFkSpTTmTq0ELD1rJqMNHSW6P+dbEzdrVi/sb8AiSzHIB
CwlOTM0IUl7CWD2oN3milwApil3kJPspkd0OFpkw1Y6zH+6tLPl0fZEr9x+2QZCg4mZZNL4vIwwg
oCnO+ijzgq52i8i6S6b61Ym3iMnewYqI0qQydKWp38B/LqYXStJLVuM3madF8WPdjAc5Gh664GNn
/ZMGcCeau9nU94Mf3QbN8FXXX1Nna1xmuWdFP13AdRZwAtOhZnW5VIQ5tXn288zLGd5zuzFs3alN
/iBk0zhGk4+wTTlcLHP0UVPISctCw9n8LivVx2Zq77P206ROeyTUH41A/VvLjeP1z7jmq9yC3IQA
CBeZusu1qRAa61VaZV4BGQ2CaXdpz3PIXNROp42gveYxOCoqWWgOkp0J6Yyaa3yhoV0QPTL6FZ0j
HdLGUQ+KP23V31dN/boagL9TMxLu20ZDTzQK6S2ETQ6HkUYa2DQPEZWCjaO+bmj5bECHQFIJa+L5
WrWRNWRepOm7oH2NBmtPM+v6N1ozgrwG84dM7wGNFS47TdLDrHDIHiR1AJBhqd+HuoAFtjWn/XVL
a54OjIEhWIRhmA0T9s3PilIufdIGuGapED0X0bixYSv3o7EcZQ1QGGSGupBjGn1vO2NV5F4994V/
ysaW5otPx+amlKbWvwsljQey5KN4sZdoG95wO8lbLMIrG0r5mR4FJGlL50/4EZUWT3XY9jmwrBfY
uI9FB6lieHt9L39NPghhA+kLetWKCl8B9aLLo5XBq22b9Awhgd5/dg797ke/s9wP3uvnw7RLdm/d
Lt5t8ZysFbzPjYolFXhrMz3OMJo09R420Sq8HRH0QwP2UMd3reOOPTqMB1+/LRMYNE6StMVitJIM
GpBB8fSEDIq5VmFz+yKFmFNLcg8Ym3m0otA/1KU+7rLBPFAlL4+1WVvHWSu3qu1rVwWoKOQMNMq0
MKwIhzGLxkIN+cPjuiq/VnI73JnIUjNfVqAe2tqLRynxTTlF487IKtMdHOADkRJnz7mpSG6q5c1G
eF3bjEVhBS8j8vHDLn1glGItLS0HaIKU2Pd1AV9tQzJ0UstKPgWVExzqATQ9JCPyy3X3W/NxEzz1
IplDc1lkvJHDqc8yOy89yZiPfgm3euxOlXxz3cpyPYg+zkMK6BgbzpNRCE2yE85wbRaF1/mHqvqq
9refB+PnZg10zQxcC0AHCbRUVoQvS6t25Has2cYy4SumSNsZo3w3zNpT0c/GnsrDlhDbSqBiMJbU
ZnnTECqE04t285jlSVF67aCdlPxJIbNqU+ux0JS9kd72N7KzhcpdO7znNkU4Zl5qbdmCZMHmRzt4
jOQvvf3SpYy/UopLtSc9htZC/TCDRs3yT3VQ3JRbxfWVG4CfwIT4UgTgTbe41dnD0VF8xpzmvuQx
NbvS+KXZIndYe/ibVKVkEldmj98NwcngaJK8GuhIJ7dKfJCd/VDyUjz0/duQwmva7YL0U5ochqfr
rrqS6TDMSy5AqYrYL3Jx9pM5+r7Gk7FLoSbI9ParlnSam1iRvMtKu9xfN7fmP9CoAjfg7KF+JGyk
LCVFl6FMRGLVzdXOjOQSXeUifFZ6mj49A9+Jqd7VfVwxBSjJG7nWStwhUyWvQ+ZZJt8SvLegmo26
uUTn0Wl2RhO6yWOcpMdau13A5ITijc1dcRtrUVshueNKZdrg0m00f0pQp6hpPnafla7dxVsqqysL
oqSKmisTKDbDJkJmEqcgUHogZl6s6fVtMJXhrjDG6UOjpYnnFCpQKUkNbuwqsDb6WiuBlOEaGAdo
YC1/CPfZoI1DY9dz6TkKFAC90z703QSD9R/0b4k16K4AUgFopgmZOBD6ThmmhF4/Q69g8neBdrju
kmtHD2wEGFX6SEtLWriN+jzJCtUBlxHk0skmyPRzC4fN3mbIJeiLl9BqUD6z+v1Q2Tu/TY9tVm8M
YK05ChpdurIskSta+AnMEQVOF4HQgDKS3tmnpvtxfZFbBoRt7Bt7Zuomrbwmvx/lz2OxNaa21rUC
5b3gethHkhzt0teNUgq1zOdD5elxYYK8c/y9vi+aW/VowNtY7eytpsnK9WeRSpFOMV4DXEqwmIeM
Y0dTUHmZ33uQ9T1a2b2vHwptPxbH398+JngWXggchVfH5eKyuZTtsmgqr7Bq5VBAKewy2LPRmFlb
D7mJApIA4kFoFC+NmHKiFk2pV55e1m43q3uZEX2ziXeaPzyPyRbQb/nnhCSFdzvodohDwbiJ0PZ6
iNGb7ovaa1I6XsF4suBw0YjQu3BjYWuxgr3j4bTUlt/1Xqgky7xqktpLYrs66E71NCQdlL/RhpOv
bSD3p7xAdXhDiajJOZ26sen0muQuPQ5S6CnlDbye9PbLF3mrg7lyopiW4wmzqIJAZy6cKLOswyQ2
08YzfRTPndGFwXij07FmgiwLnI6+PJYM4bpKsmEaaAwCGGv6dJdbfnxgGHSrv7HiB8yVEsX/w4En
Qo8cn/iXKqCp1Nq+7614J83jnWlm+36LnWjFEskqEBnYPn51OC4dXKLJmmpl0XoZ8D89+t4Wb2jI
7irpt6MpADTud0QBFnI/ER+mog6f6z3IZxOqlacRoYovQUVN83pMeJ/KYIWeJiAcKnHvaMXlSI0H
GL4LLw/7B33I873a+8peC1rnzo/bACZcG8qssZEOdjs5h+vW3+8loZacFAYZAsa7EeexbsuCG7Pw
mqHMKdjGxrPuW+neL8bxZIxWuLHalfi+xHZqqsA7KGOKieKotooT6mXpaUMABniWWoUZ+djepYpk
PYxNHj/N0LDs7Pp/ODuv3riRbQv/IgLM4ZVkB4WWJcty0AvhMGbOmb/+ftTcM9NNEU14gAMMDgxo
dxV3Ve2w9lop2GS99vSveldInZ0xOLa/vvj3B52Py43PL8KR+AyXjhTqaR/oHllcKI2fEaG9V8Rv
iOa1UALBGrVxe60k0FhDSBspMFoXhMmX1po6DvpKJjSPuaBTt66L8hs3jNbbapfIT0OeU9AWUAKw
3EwI1a8mPS/5vjd7OXD6uMpRKOuE0smHydhiRFjzgpmACywrVzg158ufVltdaoSlWDwgVDb6T030
hMh91W/EemvbrUooVEBtP9ecF9sdVb4WdalHrFfX+nH0c++geaG0S+JIcwUvfBaiUt6wuboy6qEc
YfD2ENRerqwbxSxSI8KJpgr2oiDAtKKlt0YZFU6p19+v+9P7MHouvtKmJ/4iUFcWX1hKG1jGZYzV
+cjoquZYMHVNozMitNTG1o4y9x8X/LBIYAtXIu1IMurL5eWEz8QAXLp1/CyLr4W0C4xbxbcbuIt+
RfrWHf/+Bb40t/iCfVtbYuthro+aR6MSjoP+DShRaF/fxzVHQf6FiWeG4SGamB+0szRZjfyiNDLy
Hf750Cf+vh7G09CRH8gJWPot4ZRVc7z3pFfc8+9qai2aPW0x4v1mLB3CAAD5ZLV/TYr5Qxx/BlBM
XF/d6hU4SznNFRcaHkuVKtjPxUpVpeKhuo/j360r7yvTjX/WrW1KjvTyct3c2jejkzv3Vujkgqq+
3Mw4boW6q9UCgCcE5DWQeNW3LcgLr5tZO2hIgIgaKRaah0vfD3yvtIx2JPVIVCerxcIdNf/bMKnP
gqp/vm5rBQrERDEEV8w1zHP+S9SeVBteIMQyxqjDykZ2DPp8P8gO046h4kwaKV6xl8fPhvUsxqrd
awRv/QfROI1bfGZrvjNLlL4hHUBeL4581gy5kpRm+QBFvqw/1OFdXX0y/KMm7jfWPKchl3E2az6z
tEhTYi3xEPcxSiq/tm447S63k59aaDPzfAMNu9faYe1OWzRzK13Q2eyssoC7UnqYv/vZWQybKS4I
H8qHSYSAiKJvKKQ3aDTdiJ5mJ5ZEA3R4iYrkZSq2qhIriGjaBzookrlrR/Vjcd1AfpTpSTSVDx2o
PpILxnSq8tRU31KY0/PolEgfNfm7yFR5493FeeS2qfA4tlt5x8o3nkfUZtZqler68t2Sw6SkR8TO
pwwuSvvUkXtOquJuhEYrB5VLHPiAzhs5Ay8ud9rIjSkJPKF8aGXjATUiO5TvkiD9dN2PVs7phZXF
dQBR0CSHzLo9RElyq+sOomw2tZddk2047OpyKEOwYfSxCXgul9P7eQgTe1k9mF27E0145wv5plGG
X9fXs2oG5m2dWXuIWZdph9Ailu1NrCcRFIv5XBkEe5k0h4DawsYVtxKpz3nAP6ZmPzk7CoJYaJ0f
M1wRdDhAfNIi3wki4TlshNwurciOy8zJva2m3voK6U4aUOvPrBKXZsPO8CpFi6oHiyA1OYY/va0c
dNUnABnSQYFkCbTDpQXNywm7y2BOeCObsYodVIu3amTt4nwjCF6zRB8X/uFZtIX69KWltqzrcYyq
6sEHThEmuqugM56F+7L567pbrN1bSMiTXzANo/LGLiIjq5YY/fNhjpZyqYXecqz2UjFOPzJNbg7V
LI5XSOpdBzHnfkJZpQlzaeM8r10bM2bzDdUAJmjeizN3ifSprRhsrB6MOHH1NLbz4ZMv7ENB3Zft
fzhs57YWrqkLqdemTcdhO3T6X+YHo/txfT/XPtzMH0SeSOeCUPNyMQLkbJ4XT9VDFr/4yUHNXwFk
etLLdSvz5bN44+YpYJES9DyXtVQX9BOt6GtFqh6m5gCHM8rM1//+SoDOUCowLRmJWyj0Fw+KbtWC
3sQEKYoQpB8C1vktFfJbMeL/lWYII3yTiHaZl38+oE6LkvbIzCzOS2Yubl2/q4VB75n+StpdYX3T
giezfry+trXb6dzE4mhVXdJmgSYSHyR0PTIDoDnd2Gz8qFrNThQfE3Enl4frNtdcfC7FkctBC8cV
fOkVbU3FnX8rHzhBnda5nfoKqdTUtY5a+RvVmNUTDT8WQSzpDnCQxXkSOz+UOlOvHqpC/g49rbTv
DNN3KhWpAsaYpL2kQGeQp36GwCIoN+RYrY0Eb229qJ4C4CBPpvG8+AlW2vlD5FMZbOrbIrTuSWCe
Ed08SL70odE3ynbzB1seBsYtqXeKs0l9ceQimiVVF4bNQyAlO16blBEYb4tDbe1cnxtZXP1+nYGW
lYPmoQkzu48Ok/Uo9DCD/od7H/0bWp8cbRAqCzMC45yB1xYE7NYgnqDTg8DauK0jS3WDXIk2bt61
RVnAZXWcBZSesXBLr8kY9Rgos+MGJXwkXWM3UtW7iVYePb1pNsytfCi6nnNf7g3vsqzqo1VELzvx
6oeqafA93SwdWkExsLlA2DC1VkSaVcEZfMYpdJKtyxMnKV5sBVXbPBhBUTBt8TuLQHOHvqq44zBZ
Dw3jTHtzEtRj0orKHonE7EMfGNk+SAMT8GvRbXzZlcXTaIDVZibNAQq9uHbK0BxrY4hqXjlgZ75p
K13r6srh+kWzdvhp0DDyPVdWyESWz7k8lG1QBe2DfrBKtN53YXnXGDWNtZs8z/eyEXLyb64bXXEj
bFpAaLlX53795V7XhhExHZy0D6E9mfSYH5L8+8b3XNk96orQ0xNWYmMZI2ReOnDN1N1bSNlqHwtJ
saN2i9p6bSHnVhbnoU78UqmmqnvoJ1j4PreNm0uPPZ3y6/u1thjixxlPSlbOV7rcL3mIvKTJwv5B
z3/1wW0gOUrz87qJlZVQNqZNN3sbmdLiToQAJRfpLfQP6XSKwpcCLLUXyzsra3fXDb0jqKeGQTkc
9A2l+TkhW0Td9Yg0fCDAj95GYO7HoLivyi8UxsfAVfqUkUgmbShTK9YxT6WPlQGvxbfOd1r5Y9b+
6PXXSf+QZ+iQ8kErlTrFY5J90LsXPdSdsAcl1sRHPSqfrv/qte0B9kcbybKAZi5BcRBuGtbkSf2D
EUZuZrklIzq19hLq4YbfrhvCadE6miu5i0BqHJMi0Y22f6iL9AAFTlcqH/0wfxz9JN4wNXvN4hkE
lkD9VkOfz5CWt+swicMQx0r/MB786KbXtQNV1AgFzWpzyPt9eAhjJOcQ7TmVhuYynIGKfhjECOIB
pJZsn/eiuYvcMPhZSr8L4ff1T6W+WxasEbNSOJ+KzvMy1FU6A+hlKJOHows4cIcPW4wD74+jRqwC
+JjSJmXUpTNUU6n7dTpXo5NKdimi2b0aJgxC9BuByvvIE0OyzkAGnQNO5uLcR/WkE/xF1EcSvbHF
oAZ+bB7EUGcAM50ZYB/6D12cbMSDKxtIVUibmxYMBBIXXt423mAk9TSStEpqeYI+8BW9441LYKVS
C5yD9JHBInbxHYHLINamHoeEnC3cMW4ySYaTG+kHvQkS1yqbyOnUsHLjik6VHJi1O0yp48GTsXEE
1pb6Bqhl9uWNV/VyqW2RFGYuUkrJY2kXC9lO9X5c98aVT0i3m/IWNdVZxWSxmTROvC6oKXEVRYFO
hpLSr+godFXeqVClxvVN9bcng+kUt+D/7483oTyNsXlhFDeW4ilCp2nU+YzqIfSTo0ZhRQ9O/gxe
i/17RX2+vsz31xbYO4hakGqh3UlB5XIjZRVENPOx3cMIuPGmUDLVlU2EJ4KmGW8MJRc3PtzK4thO
II5gHAldtEW0JrdBLqVdjr28OYIZ+1J4MP0INZQY6tjdqrG6v77A9zcYCzwzuHi1qnhM/UIuu4fM
Mo4yg1pB6RqgqyY8NPbkAyNkh+sWF1vKYw8GjoSWhBreindZiqT6Sj+YdX4qIwnyUX3IbrQ+MR1V
iqa7pIHp/7q9xa32Zo9KMEMxCA7zNs9n5ayqEki9qXliXpwMxvpUmqchBf7SeL1uZQnmejMDZScD
m3PJF6zfpRlDrc2ExiFmopwt5OTcSh5spU1UFM5k9MrPZkzij10PIaU0jsadJ6mDK2d9jz6Jl27c
sAs/mn8NYCFQlVBDE/UsS8NWQb8yhL75JKhjvZem8CUzok+6BuMKUpTqjeDB53V9B1b2mecWVAAd
MfZ5WbHI0tqfQkWpTwoezMSxENw2fdAT5kzBhgstsfxvy+MFpEqsMeBIdnO52WqeKm0xyc1JCKTY
2I+a5YG9bZlateJQIMgPdQaCtLqqvgR53Jk7QSqy1s4Vwf/pabH2FVIt4SluxwoS5BYJdVs3p0yx
4QHJq10F4Rej2VkmBjZjxcVG3WXZjHr79ToHAFVG2POoeFz+esb+eJ5Ksz5VUlL0duxH5dE3ptTN
c2MWOut6gf6En+3rVs8PsTCI34E8NrIdtKWwF8oIvjtRaG+j0Ko/q14xuV3hVRufc5lAvf3KuY8y
U6FRsVl+zziegjHIjPpkQOYB20VUPdWCDzhsSCbHN5NyL9Rt4mh6YNHm0QXbNzNp40O/nZqzWI4f
MSfJ1DPeRmdJrS63Kh89KDwphp0mLzYlN5U9zXdlZJOZCvaMgTwrD+vPnG+v3QeADdt9BTa0sbNx
8H/0nacAMOubkshM6soPZjpqTqVp0S1MLJlPv8QcC3LQAe5fMwj07Ec4Dl3jZEnmkSd0vvIJ8lxC
LRHxpGmXDK1XQxI2iJ/+9OhI4IYg3kO5dUaELvLGKpxGPe7H5pTLUr7LqlpiFpnUodOszTL3HGgv
d5R3hfiYG5jux2JH23JOUkURW0JnuJ6fyIrT1Kg7CZZnurnveS+DkQOhFILxWCktB0GeviUKUyrX
Fz0bWv4QbgtYWyC4JVFf/BA/R7RL0PCv3BisHSxanzw9iY9ZH1LqiexQj+o/e1zfnImCNAOusEDx
li9uDaNWtSpWp+akT2jwoYmZu82kIrkFDfIOP+sPQOGam+vLXARKfxsF50hyoEP/sKxDhJ1vMjwl
NaesC6sn2oYhXEZZ7hplO+6IButDKwXqIRiRPPAm/Q+Fj/82D7SfczwPpS6RESK8SWnb8rn1Qq8c
VUv7b5lXSnZgqb/itE5vdFWonbirZIfa7BbaZNmQnc3TTiFW40Wc0eiLtE8TaXebntCddLEOnxO9
Lkhu0eEszUE/hNAo7pQhHHdDm7eOT/S+r5tScAhzPioAf5ymlEs3z3r/i9E1W925Rejz9tvI1EGh
AtmTqc9e3i1iOzCaJfXFyfepPJgNUxydajhkJ5JdUrh7MmmkPRaJpTjXXeL9S8kbSUGYWVrm3pBw
uDRML6noaA1Wpy7K4sGu/JphT0vQW/HgqRz8DQ98H3AxDwSbJIUwitp8iktzk9EGfcQcySkHAPGU
qMx8qXqN9ptWMN0RF1r45fr65j+4ONmMWXAzzoIKNAkXMWXoR0E0hVZ1EuRo2guz41H73uqWrS5r
Lh5Ra6Fuu5x4pmnTA0Pz61M7eHrqNFKnVLFD2aoQHkMvmYj0BE/p/1CyZPYaWu5wtM9sU1DILHZT
DycwgPPi5PEVKWFXAPydCpD3+M1GirXin4RR6K5SupXnkunldzMKyarIJutT2VRuk2iOoTc7fQS0
AF6rMPJDnW1RAKxEsQQlVBhowjCkRvHk0mbRV1nctW134mayvvha8mXQk3xXJKnmBlo87qxBSZyO
sNWOIyF3qIfRGA1VrbCHztviW1xxpFlcmnuL/8xYoctfM0R54dVwT58Y51U/BoM/7ZOu3qrGr9zQ
lAYh5JQgdlQZ+r60UtBgKMNQ7k6xmn5oLW8fG6I7ClASTTd5BY+YoXzq1WAjQl9xX6pGTCqD8GS3
lxfzIE1ZZvRVd6r8trMDADlSk76KdXAs1eP187gSLjMaMZOVIWfKW7skPkxzsvDa07qTKDXhs+IJ
rX5EQ7iznKjxog961GYfY88sLDtQuKddsajBjTZVmf5SfDXe92KOCBDP2Ae/CIdHit/fyriWjsS4
9U0VC9JjpwTaxi25tkEG9ai5lEp4sGy9+uDD2qHw+1PDVEyvWR2ok+67MpSFU1TJ4foWrZw1Kp2z
KAYx+VzOW/iA3itplc3v1FB1zlhNhp0kya/Gl1+DrnHrAlCm2mzFfWtW4YViHJUCtUbGf2k1avXW
aIuwP1W69lyn91P5s0sOsUcc0uw0lCyuL3LF0bmz5pLb28TfMik0+6gQhibvT3WnHwffgE/0cwYZ
axHvLCU7ZL88NGKum1y2n+brclaim987mrCU/S6XaI5M/MRi0p8MhAzhqR/Nmy7Ru73Py3FoVLE7
wECbH/1wjN1UM78SZzY7iVqnnVrBQRvNrTnwFbeaH0Guufl/79DzEoIXfpTW/amnjnMHKWpzGKlM
H5B8lJGVnbYmeNbsweIKqIPzx5s4+8BZ+WFqB0loeeZPkjq5OSh5m5P33Vfyr8SizcaZWUQWb8wt
CpiB/wnJzP9+ZixSAjHzRlQbEf0NS/nW1H42XrZxnWwZmVd8ZiTW6oxnddYxDIuj55tuMUjHKfp8
3XNWrXBhoZsNTgX4xaUVsyuj3AS6e5/rsN557UBvknI7+H8h3V83NcdbZ/HK37vGueCFmS+cZWG4
kPJi9CNMBZK+M77C22oP+REVmJ36n/aOMhE9F9pd9A4uV5UEuYZ08cQHCkXm7V4lMd/V6R9C2Gf+
Hjjn/jGyCLoVlSKaIaLuZ8mhbksTXfqgH429oqbZkan4P8zk/t6/OZJ960tAkHy5KFhGyaktEfki
HcxllFDmHvow2AtSXNFUUjNXD/t0w9XfhmnefbUzq4ubBYBlMTWVgmpyXd3K9eRw7A+jlLlSnu0m
JnqNsXPl72pn7YfQ+kXb/8HQ/Hs9epzi6FYRnky5vgkoGV13plW/hXoL7KvJdPPyvLdQTMiTZSKt
iMJybBwq1XfMP+6cvn3iMyuLxWsJsDgNBOG9ClNHKh9D60Uf/5Sj/W8jxA3c4Uz7L8XZej8TU9QM
43sGfqhNfffEEqA7AwrdhsOu79n/DBHLXzqQlwMCGQUhetNDjzv1VjQaO0+3uiJbZhbnAqFQMao7
1kPI58q+ddShbk3SLbj+7O7vHJMY4u9tY374cjVqHQlilrOa0pP3VIwfu/jWimAqouYS17ZE8/7P
Xe4NITkzMkGQsggjGH4F0hFz3gPxYfgopazpPzj1uYVleNT3AQIBXFtB/xxMf43dqQ23gONrX4fn
0YK6h5FDsA2X2ybnRWz6MedZy6JjkKtHmhGRtjVOtvZxZsDqHA3TiNYXj5cAe5XfxlF8H9ajLQ3D
Lq4yG8V6+NWhN4TIOtr4OGuPC511YlhKfGAQ5mWfvZaKhDr05DXxvRS0YO/b0ftFndxwzLIzncIK
jR0kpf/lRianeZMvoR2xDCy9IbHMrk/je1X9WmR7HtOD8FkLnLAq/ixwfrv7zy0tPENDPGqAczm+
97p+bzaf1MBjOKX7ns93nlX2/lGkN3jd31e/IT1WuFSoKpnLJllX9nKuTH1835Z09Sl6QLzRKMnN
ZMVkUvEg7oDk70KmZDdytmVN/P9X+6/lxbU7gtUuMq2O78cK8lpL8m2qeKe2lexecoB8BTbz/G4V
/Rh8eeO9WzseBCezTjUIE3VJYJElsu/JuRbfc2l9GbJxvFHH+Gs46v7GZby6SAjP6GLPvGAI/Fx6
7FgGZp6EqBEqfbHLPWQVA6eL8732o1b0u674nPaWW5u/rn/UtXNyZnU5FS6PntkxvkG8J52C5i4r
BEccnwf/Fprbja2cz/jygj43tXgH0l5mAH1Wik97iNVC0y2rUx36Tq28XF/TstPz5i/nlhZPASjG
Tox9bmaGMbMw2ZVhZu6G9C812MceKsRGtyc5orXbwgjcf23TQzTc5v33iQ5wv3VU56P4btmU/mcS
rFmUb/HKIlCWGkGOPLdeFe5kHod0azx2zUfnpvX/LCw2NqxVLy0CLJil57axsWNjNxODdf+kREWf
hFgTyvBL/xQ9SFrVcCCGDrRDMpgOQkFZSszpeW4/dXT5BtmGxPVOSLY4O1ed9Mz04jI3KynMvYlM
oUr2QIsdf7CttLI9iQqFviUGtLnQxVtlGqlGKE9cHVgvTMY4uh/u56Fgm7lO0uZDPwwOVG0fmkjY
uGFXXYXaOPPy6GQgcXi5xZIXGbKv8RYjVW96v31/42CsnsCzv7+4YoowE4y4UvmE8u+iqj4Y2UEL
8p3YbKn7rhtCP4V1zAx6i9AoGmNrSEZU1VU539G43Ev0KKdsL+Thxtuw6hpwDID/o136rsquqRGR
palF900qOnUSOqYZ7MLa3JWK5lbxj+s3y+pJO7O2cMRAqWOvHNlAwTqBH3JS4QUI4XUbq3tH6IIy
KLAJVnbpBJNsZXU3GOxd9NyIrqK8RuFttOEJ8x95dyn9Y4TG46UR8Nh6UAikS3gaLQoFcjxZ30XD
X5LfHwUlspNha3b9Ha/XnNfoYB3pKdP8kZb9l8jLAnrwHpK+w6deexSUyrWqygbTtFemyKZEONhB
ZRQ7LVcMB3rRNCt3hZkB4d9Uz1jdZOhamdaiOfcOrOgJkQTLKL8lRAizmcJT/naTNU6Mmu3177l6
qM9MzT/lLBItRui0GSrn0InBoRYru5a2+vWrh4CsVyTWYXx+SYQyWkXQ6wMZFjAQ8G0MMaV2qU9O
EsLusTXUu2oMISYALpQ7iIku12OZbSc0BcaqOvg86LeNWu0Fvz0I8Y1ZtFutkdUTB40/4/qgXGAa
urQGhWnXgKSP0e1+8ozYqbLbZNrqDK5+IhQHEcuacTtL6WPIB+tYM8L4Pm2EVy0yxkfRSLfKwGsu
R2Qi0SGbUdFL2qkgCEsthu/xXkR6LUpPlKkQRfUDQpR2o+K8tmkGmkvkWTPMbNnjr8EWF1FEdqAC
hnKy1/zLdZdec4Hzv794p3otLYSoL+N7Q3LFSTlkSeCayXhbUFbrk2h/3dr6aiiugiODGGfZkbDK
pNOylrtqYAQ2zSdbiSwI1bfSm9V3H2DEP3YWrpaJoy/EEpd7ktzHeW0HYuMY9ZfSD23JS/dIU9tD
8Vcdb12Mq45BDUGc2abmIaJLF++SJC2agLso627rvnaC8kuQ/kqmrWmbNS83/rXztv6zi6jqhLzR
fC6iLP1QhR/qYPcfvhM9Q4gp4Q55R6xuxtT465Acv5RORVztrOQ2sLYGa1Zd78zI/O9ni+jAlYVy
yVGNM9eLfwVW8izFOvAg4bZvxI2c7C27Wz6TMBf9s6SFo3spOMEWyYD7atxnUAYGWg1uzJG+FfVB
z+X7cTI/JOKzPkOzwHA2qlPX5U0Bg0ggu6H/mlZPaXtjmM4s+Zd8FHO7nWtsQ6l9vL73a+85oLwZ
TgFwDBj55baEmeTpNfwpyPYCaXiVdWGnoSbdG7Yg3JBg+fHTdYOrh/LM4GJnzJ7+kd7G3GaIVTZW
4UZA6LJxY2hp9WufWVkcDSMwAZuJWGnavzI/2wnxUbQ+aZELgM+9vqDV08GMz8xmAjXWcrZaCcZQ
GEauZ9AnP6342NXDz+sW1rfsXwvzLzhz3cgbkDwuqWL0Ba39Ko1cxStoBcP6ed3Q6oWCfslMozhT
Js0/5MxQkNZmWMvUvqzo1aMCGve3vYfM5cbpeBuzeHc6zuzMv+PMjpiHva8JPDPU3Ieud7Lubgjv
zL48FFW3GxPHS34E8kvbZs443FlAfozIf2qK+ghOkF5PvbHBq95y9nsWh6AqARs0Ohs8uEYQHXvN
eM5BpZZle/Cb0N+I61Y/J/AQyn0gNd9p9oLd8nShyzlyVmIX5W3VTfam2OB8jN5tMWBMan2Uhd5x
CmRKYfXTMMX3mtF/LQP1SQnrfU4tIXepwu0jA32h686zxKK8FU+Ygmeajm4VINDFyZ7iefytw6Rv
Kk4vHLv01iu/CkbraOWdnueuqraOWRO1OLrx7brxNc8lDJsnB6kwvMt98t4aUyHJsI2Q0NTdWHlD
+tg6mdhuTKVct/QuAZrhd0Il8vWkqbwNMmFvVk+9pT2SuWz4yZalRXWGkldDkxpLFmNKijV+SHwA
1KjuimH8pxQUc4r17/6BOLg8kVYcp2EgJJTZ0S/rhdfKfByy7//hG70VgOexsvc2JKpZacopa/qD
qgZ3QMFiBNuSaQs3+ia7vHR+yLkoNf9taVFF0BDV8kW54zyPzCmEg2Xnxg6aUaGCYLTWf/n9eEqG
6mCl6eMYyU5qZE9Gkj8Cg9tJk3isv4OUfokjYA++RNvBOMT9t6CfjqNYW3aiDvDsN5ONXhkpIMTE
1/dp/SAx9AT4B4EeoECXHwOkc5K2IT8/66eXSFPsNjxU40/JDMAAOrUQ37Wa+qCl5l3gM44lKRv3
86rjMRILCGRmmF6CuMF2Fr2sGhwmWlUHKTL1mw4E/2dlggigEooteae1C3Gmr9LICkVErRbPDoj7
IQIEhfPRJnVVsdX3TYZyTl+U8nFjb+f6xDvXAN2L0ho4LghXLve200f66QK2cu+xE4rDZJi5kyfF
M4X8W9EcX0y/2ulet1fSLf6GtUABUop/TC+8sgmaoRhLKb5PJCt3DK0zUBOQt6rGq5uJhjOtgBm+
vAzo5CmIiPXoO2hFOZ9kupjbHZ01D6FiAESV6jFTgQsPnTyReASg0H2VNTeTkd0EcXWMUVuDNsnY
KNStbds8fI/iEjBOhtguv1geKzVccQKJvBw/G5SPIb/dIohb27RzGwsPlBsh04N+Xo9fO+EAhC1z
N2PS1U2bQytQi5BtLQfpzTKVUy2xuJWaYZ/4rwUtkyBs91G09XKsbtmZpcXnGS0+heaZWFJ+m8xK
iN3v68dodb/ODCwCpqJUvRhCOE6seKAcZ8egYzZDmK39WsQTbWBEHmOhvBfCCZryG7M6jd1eFv+U
x2p++2bqM3ifIAEAh3PpYFqPcDCyLbyz1RNCo3Y1vmw2QVa/yJmNRT4C6ioeExjt7jPhpatDh8tg
49VY3S1D15C4gciW3PNyFcBsk8pM4+S+jPNdVTeHRnkq42bn61tZwnJIYA70yHXg0aYKSmfqrYt2
Fr6ruuyXmdVyxdRhb8sBAR0qlr0raZ0l2a3sx3ed74lOkFSCq3rNV2X0Tm0SVXdaF4duLgrpzgDu
XZmC/ueOefHTFo5pCMMQIfZOdtlVTj/cNolu9+ZGCru+AYAkpbnqB33D4koS/C5thxbEiCj5rg/0
IfJfmAErwXnn3mdazfpwKxidrfqFE+rUF+6iXrQD+T9AMN6I84CiQoZCqHD5zUND6kQjp8oAU+e+
EXZWLDvKloDyylm/MLJ4MceM0eC5V3KPCA7ki+MuBBjaGOLGy7zivwiUI1bGWBXPsrr4ckkwhMQI
QCCEyHDbTLCDwUUEYqekW7u2ZsmS53FdFU104PqXu+alzBnCp4WPGHQ8hcAN2mIvGXdavxXJzb95
EWwwVAFzErP3Jsta3Cy+ZiiN0JBPUxEPXblRb42sy4FE1t+oHOVOFxb+7o9v5guTi2vAKnQ4aiWq
EeNMgOaNHxM1cv3oD4c53q6AWbMLED7tRmUZRsWV5GeTNPK1ergSuy5oj2V3DNoPaAeoG4nlmgPO
aDbwOMwkUZ1YfK+xR5Yi4n5Wx5fmmGiftnpaK5cz0GICUB1SE/K0hQEpg1lLa/zkPmGk0IY/TnMG
q9rKj1eWcWFl4eBigmaRBKiAmGk/MKYXc20ybbWRnq5a4aswkgqLG2TUl5ullVUpSVOUQN1GWXH6
SEffbMrH6042++3Cr+ER+NfIYilyEoSp6ae8NbnR70D2PIt9xcBJ1JjMluTJrhFa042maCODXF/c
jEyfxVJpEF8uLgraFqAoVXZRGph6KOtd3vS9a7R/ngCxvn/tLG6IRLAYSO7YxKyIjlb2OTB628oH
x+g2Lr2VCwJDACi5+maGjcVp7atSnULGl+9RDjh6acMloT7IiXzsBEmyxzi4uf7hVjcQ8Q1kbZjN
pVpyuYGK1VaBUWUJTW95T2KMlufvOjE23GOtvsdsLNM5M4aeiH1x7yVFMMlJzbL6AbnQGNhVkyQ7
IxZPjH/bY+s99OaPPjK++g0zg9NtwIBBHCV2/AmBL6EuXsxsa+Url/7FT1qsXLMCzaN+ktwP1a4j
JYqz4/yOde1/wBWcG1rioqS8M8exq5P7jsFcdOKkuqfclaMGv0/Rsrj+PddKBTPiHgpwUnVSi8Vx
D+S6YWuL5D4fheZzmybRTdlL4L9ApKE+m2ZPZmEiUK/43W6KEP8yJSDWvRo9lV1mfb3+a1a9S2f0
jXh6VtVYHBs9lZI8mvAuRtU+CWLJA8RkVhb77nU7azAtkkFIW95EXYA6XLqxCZPAZAnssTclDLYN
QHVNW8vg3CieKtnbAxtmMrM9dKrieOJBjX+nNIHj5zh5GoINZ19b9NlvWaK0lAniGzQPkvuoJqsD
loAW8S5PN0LOtYvi3Moi0ptHLvIx4zuL8Re4aFXV7tBg0b5tdc3XsBbnW7ukAc2HNKA2X9LItBGm
barDX0XtjLKtJPb4jCxB67m/vY1rfe1sni9uca0zlJbWisl1IRbKLqULkCLUVqYvNDg3kqTV8wLc
YQYFcO1CAnXpOU2kWz5iwpzO8smoXXqmXEgT1B/RjVy7gfAsGLtYcqLuecNlV+pOJAz/Gl5E0YXS
856GPfs6eHuhu+3bHRJY+bBnnmluCILqstGO3zgpq855ZnWxs0VbJX5gtlwPkY4QdW1D8bqdD61a
gVQLmQIYQqHCudxUOKjGupvwGaaxXL82bat/Efqn6zu4egJodAMFgu8XAM6lka6uhIrh2uS+lV4D
pTowOkw+wvCwPSRbcLp3tFBkuLzHDJzNGDQm8RdfC9Q+I8Jqlt6bartrZAlWsuHINGujP1vijdd3
O7/caeVrtDXburaVAFDJ5dCqAvS0iKxC4nffCBktRESj92m99eimbBlZ28rZggFoYAaULIxolZTq
tWGl95Wh/2p78VNddPshlT8V4LeGcCsknV/7i2iRixr0liqDj4EGakn+Mg5UmoXIH+4M2EfCnQCv
a0D8W0t3vqIe/HrYcPo1eyyNRwbeCEpti2fITJskGvqhv5NbK/+ZGWHlcOX5bkBvb99l2nfaV+Yx
hzfAue6i792GlcJTRkJkMgkHv+Clj4ql7g2V2Pd3TcvYUqoF8cch1r+E6mQdszj+ICrlr7YR5Xsl
i7r7gBHgGwY55Y1L7t3n5VdwtymQSHBc3mEo+6we20YIhru0VajHvmbZzONfHqziTqTRf33N7+7u
edwd6jRSafjFkd++XHLVaXHhxwYfd3hQumgXq9oJQMwxzPSNzOb9qz+DoMAqAFMj6XxXp0syP4hH
A1PNV/W2PwmO4YQv/kt8Uh+jB+G2esl/1D/Gj3+8PoxSsaXGQoX43fOOxlVaGeZwN4L3G/vcscx4
J6N9lm5Sv65sJZcOc4a8TRz+ZZ47TtDh5Gkz3g2MRcCBmjQBFOanLP58fUnzJ1mcR6ZpmBSYuQln
2N/lJzPSXEd8vh3v5OiLX36NtrAXa8cAFgTgl1ydUH0vb0+L1lqqxOZ4B2XMXjA+R1LmzHrFUZ7d
m0nmBhlRfmE4k/wVFPbhz1cHqHcOQKnwkNRfrk4R2ynJQ+v/SLuy3shtZvuLBGhfXiX1Krvbssee
5UWYcTzad4oS9evvoYOb6aaFFjxfMAkCBOkSi8VisZZzpgCPfdUjcYl20KJdY2le2Kt3OAmUPnhO
Qgx1yaSkXU7QnNDLxsYkMuiU5Pu67zIXU+kr53nBn3HsWAwjY0JFQ373ekWqOldzCz75oDYb6hNq
tsCPGjGpWavlrxT8q3c1tmOPIEre3Nblh9sIyGBIiuNhwXnl0CN0LTmZrZSx0piCpsCgjkK4Obbm
ymN7UQiHBsOIA253MfEna1KtFGrCAjmP3L41PAhR1c+GmHwloArAaxuXESADrlfCFCKDrjZlwVC8
5TlxFTxOnNGzVxS24HqRFHvnhuJdCGImCTyqeje0MgsK89WStgaqYiDh0B10l9O1NhJuyMIxxtHi
zyywH3Bir+slGZpEopSkc4DCwq5s4i90Lo9M+53JqqeqntI9D+a0EoQt7RVw3NAdBBeMgFVQ4zRW
UotPgQs2MzfSw8oGTCbaHG+b3ZIW4W4x3s0HC3XxCDvoOUrq1GJBgwaZXNo0vfZWsOY0NFYwFmsY
oAvukJcVARqJyTO4LcEd1rLedXk3z0GVDt2bXRaA90Bfnv35i8QEhBWoCeDdsWtCkNxPhVlnusGC
NOl1vwF3aAjSDw24qfD2tULUlWmAJa8BAHkHfy9R62hEH53I0uZAqcq93ARaIr3Szu2sfNu387bH
fMrtXVuwR8QCPCsHJmOsUnBTfTY4Vg4i9mAGGEaizJsKw7Ot9mL2u1LdTLqP6tSKyAUvDJFADtYx
MQIXJYgkQ9ZLZQaRSZtsiVNupMmt2jetXdHlgkGCtxND1TJHoAAq+/VRY7OFJBbgnoKoVxo3Ypn+
A9B/ybYxE3snFXpxludojXphYQN5GQRty2jNQWpasEtmGmlfWeocpBO4JIZtVAS5YrgOWJnqKXEB
DXB7/5aUeSlPMNAGb3DdqGAwoJwqwWS3IbvVOaUlRV7KUAVFssLuolqfA2ocrCIcybhx1J1Z3Ddk
DSFmwVWhC4LXd9CZbSE1di2qMgyrqlnJAvRR7aQeXcUl3XRjtDIuvKA1PKHgDXnbG6QJWiNTSyqm
NyxgkwJgpagLMc6aDTQgzVptc0kUiCmAX40+XQTcghWWed6lVVnhDmu8nOTPkl7KwMxUfRswCbdt
YUl5l6KEg1VbTNUGBaIK41EB7D9ulmhecYgLtoB+PZThDOwSR0C53iDAiADVMJtYYA41MKvP+utA
0Q9huc1avnDBw8O1o2AARwFuIl2wuhIrABYWXG/UaK6EDlN1frutr48jAHgyIjjDND8uLd7/eL0Y
iSSqMukKFhM3YZ0+RPEew9WNfOjGdEPbxE2tY74GR7S0SxiKgu+D3cHhCqEubHIGZbKKK8WQmCul
817T8tSN4+Hz1z7Gi1GmwH5xBGDhLGVapsWjhdXBHADz5GcdXvKrAJPLSjQggj9eIUcQY5tjx0wJ
+wTyJgB6/c6jn+M2PVfecKDSia11yfCfEwIolFwQ38Iy+K0siCMxEnIWEIQCdDj4sYxm1dKVgACS
qceOsWOiSZvbVrJwgDngA8ImGTNX6AO6NhKAGs9JAWiqQJ8MNOPW9XOaoGEiQo/FFui4r7eliVBO
PJThPA3AEEQgit0TxDlqnFjguZ6DttXHo2aNgMlB1dCz8nHcNxiZcjGQ2Lppl9hBnk7aXpNTUBhY
hdm5KXNIkJfzGsDkwlFE6R1BENqeAVAhTmWpyiwxlRAEW0MiI0Z1gLDeNmtTpAsHA1JgQYCn4IVj
4TQifVzFcTvMwXiUQ/bPGoX9QqQDIAMkIdH8xhl/uWe76H8hsh3rcg2kQiUCXkyEuaJHu3gtrPww
RmCXymOSH7Sp/nJ7Pxf8JfAnEYGAyx6vGbF2Jw1wJabFoDpzcgGz51P2WFa4CvrZH+Zft4UtveEv
pYllrLEbgKVeUdjq0frWvgC5F7AUPvtmD159UNekLWoUOR38gZOBJ73WaDS1sOEeGu0sEoCNco8J
wn0bmV/Y8FoUZyN6xlTTvdYD6txvm6AF0xWG9NsSQV/slcZjKSfyPtVy97YWlg4sUpdgBsdDC2ku
bs0XG53M5oyJWtiRpj3q6n02Zq4+n7Jybfl8edeeCHjCGLjA/SSjC9ZQr+XENmCRVAOeyByfdefJ
Qs2+Le7r7rehkJcs1T3bOUfmUYo+/4aEYJTrONoreCRETM64nDH1b7TY5f5XC8S+GOGtTT3TeOt+
JIab9Guzch83Gk0cCGBwSwJ/6sOECZPNqcjbDkGmXJ3gI1GAHbCDzd2gYtxiPGSNwlmc2MpD4aND
4GJ5BwkPBFCVvlbw6MxjZRG4QrP4Kmk74jzN6Yq7/Xib8PYU+FqAxvAqheAUuqHAfFkCEUCzYiz1
2agBceTFYTPaL+tt9Ok+X4B98lIrhhuR5ALbwfWSBpBjSIYOdyAXqrqvdVR+8YJJfihNupKg+VjO
fxcF8BYkk2UkJ4VIjbBZn3CVzEHzWrXVrpQGf9D7u45MLmkTf6R4UsYVBqySYOpPgO8OyxmwJ4VX
DzFFuX/09EJZ2dElQ4LB2jgvaMLDX9fLz5FMUjiiWKCU3zFz4rLtgJqouu/jO4JE46fjYbxrcUTR
hc7bXsSU6Ry3tpmZ8hxE9WmUfmNAcVhrKvx4M16LEBaE8ksX5boCJY9f6fxL+/x7CMNAmMpBCZIz
FIr4fKQEWnTL38roQN8CcQlHLxleJPCA3vaZS+cAlU44TaQsMSIv+DIyYCQ7j1O8ydHdbO4G9Jkc
mu407WIzvC3p44WIFV1I0q5NYLYt+NIWktREdTNl2DpOCh4TLWBx4kfOisGtrUu4C3RkDxVGIS2T
jm8q8WLNM9imkXa3F7XkqTi2qMrzGipKgNeL6phRGsTmZlBlflQ0foPy38SildV8LITjTKNrADUi
XLq8oHotZwKcNWIYZBckuAwzdUdtcLOEVe4EQpEx+adyuidlas5jHu80Cag7zsrduhCeXn+BYPA4
u1WEcAZXAcm2UtLfca/pxM6R5Vu8YgqZvADVaJtGvgp2ROJN8lrL6aKuOcA8biJAyYov0Gjo9ZES
6IAzw6PXoDbuJPLZiXquZ6CJIoxAoeADYZch0aIhFBkPc/xZzY+YeVpNoC95DuwjuhlgL6i6COdg
lCtCcE8gSvHpvnu+bY8fQyB8/8WPC2Zf6ipoQmz8OJGOef3YJPeziXnNzW0pi0cZLWkctxAZNrGc
osYoVzZphNi220e1Z0jBWLtZ5w3j9ragpWsD71fsOZ/XRUvutdnLzAL2TwNBqOuAjGQ+F1H+htn+
F03dRxH9AsxMy7XqlfzhkqEhzYFjDX/F60XXUjOpoPko53LQ5L2XcZz1c4X++L9Y2oUQYaeAO4Q+
GiOTg4k6L00M+viJbgFN4DW26tng0OssawvWyhWHteQX8Y7jlUv0nGJ112tLWY9k/djC33dfTOvB
bAdX08/QbJbhvdB9vb3IJU1ibEvHoxZFD8zXX0tTi4bBWCHNIdM30JsE0tTfAaD3cFvMktVfihEW
VTkJadukkYO02hjUK7Mgq5DPfrktZckY0SjwPkWBu1L0wbGTc1apTg7ifaGcQGRqsi3dRJJf7eJk
xd0uKo4/V1EZRd+7WJNlrW4Chg/Xl6Eid5zEGyX76uB6ub2iRb2hL1xG6wGqr2JniTNUbY/RCDmw
0z3DlBbVzhYqbTRfybourQZwNQDhQboISPPC7dVFWpx1PUUwAyehJ0CEhMKU7NfnV3MpRTC2rtJK
cJKOcjCGQ/+mcKThnfrpuR1cEIis8a5HJhTAycKxTdG+SYtalgOmHhnbEdmLhl06rChsycHCwFCX
wcweiqBcoRcvWQm73zCmyZgcPVVYgz703hR7DmWb9cok/2ThOQvEHbQX4Z8glxKLrdWkIsE1STSY
gUEakCnP3Aywk0+3d+cjxgZqMqAH5NcGLAFgxtdrwrfLXcYiGrRl0Frfxmob1cAhvLPV75Ly0rV+
lB3Zm/4AOOWyClJAfRTszn5KpWOyrzGYlLuRp//SBr8vVm6ZhUzm9acJ6pZZ3zsTpkiD+ic9FP7j
vGPb7/Kd8f22CpZiqCsV8PN4sa1Z7lSRnUAOAVLBfD/GmauBqsbZVNoBLI3O9zEPdW2fPK/6k/d5
so+b/Ef7wk2aY+s1EDbRoKsPqXzQop1RIfXsqsrR6Pdl9lVPPeWblIAyLtpGpZd+qaWHZguomk4q
XOdxNpFtje/y/axvVOeNqLvOvOvm+xj/c+2q2+Q5e2xityLtvpeOlY3h7dmNqhWH9Q5pcWsZ/Hq7
0KBtjbTTqEODHnPv6bHLnm1QcKvjM1FMN0elxbLcDPmmIdnOo5ewt/q+L+ttLD2m2S5HB3lWH+zp
m9EkBz0w4m9K+1BVvqFXLml0TMSBUzL3jMGt7OdM+t2PILECqkS2cve/VyBvLYNfNRfLMJPJctop
Bntb9YDi4ATASM10zXjPwWdml3r1c/Jaut3BivwZ/nKo3Pxs1J6JXWjB4ueVyT61TpKXx1+Z7QON
m9DEz7OXWvZaMyDnNJwO8VHd6EB4c4YNlOZiW7qjUj7V2/pBmjyVnUHB44Rl9pxLpwk41+74NL20
Cgj8zvRk5m6tggMVA4N3cnR2Sh9oN06yooiFvCVOHjqbNA4zxaetrxXRMFvqJ6QcAiBmoeWPlf3G
7Nr5ULY1cL2nSg2yGnDLsWaeC1aOX8p+ABLlxNYGzd9hX653RAWpDqZKURXk4x3C+VAK2g50TMdg
hrmgB9NTDPqFIt+NzKo3dySw31pLdzs0UtStsikcc6PJB4f9yA3HzUZtMxkuQ46FuBLACYsx3wBj
bM+TvUWSu60MJFvJI7vB7PY2z+xjTtYuA9Kbe3kNWHB1LYJS1aFW28YBNyAeAaC9sr4ZewnHoj5r
QZxvpthGD+5mmvbA0k1LQG0lyBajNFkfcuWcnTXL1aV9uknprs69SPVp/U+9BX20AaaWsB5cXBeu
8ekIDupH9xmCHRRbcBld20HS1HTUzHIMfuiHB+3h0373+tcFhaRagkdlgV+PCLix5G5bghzDRt96
7fFqhqScHDpvCCu/D9pd38R4NCVrudv3wfcPFobpGlBx40GD+Pt6iXbWZXI5ZCM6SthZkqUH4IG5
9Zg81LlxrID33agdmpfhxkBiETEwAbZeFBW7WnUeB3t+Sih7Rf7uPunsygVPzz1toz2qNo9RXGJT
vVTR/Bizi9LWAWFENY8bom01O7CGx7FCO7RlerG0cn4/BpBQLDrBMMOoOmjKES60RgaNWGFXY9Bl
4IZsM78GN2XUbyLUPG7v4fvD5IP6LkQJFtJ0it52cTcidjAfu7jC0C56VmozBCrIs2akflFJ6Pu2
fFlj93QsvtG88atHkrwVPQEpSLGntuwO2s+xO2ql7qnGtFPL/cpXfoyloBDeYYAgB4VRkQooiqld
98k8BnGRgjhTotuqUnq/jE3TryQC+GUpOqFnHD4/1zeDZLQ+0WnmSz1z3LaoFG/uJR0Hbxi2LRpK
tjpgKO6SuAL4BGgUN2lru/CSJfIss4knIzG3vaqTx9vL+Ej+gElRFOIcdNPDPQMz4tpWMfgAWAyn
H4MaoI+WCtBHcAW5Um0c9BmUMsbBtncT+6lLnpPcgydhaztupQChXGGHBpHMmP9U23nl8udCBQtA
dw3HP0YlD2w3ggWgf0/hqh2D0Y4eK2dH6lCJ9e3Ql3u0pbY0SGayEhkubCdEYg6UlyY5/8a1HqYW
88ZOLkNk3nlzdgR85N8sSuPuCQ1teFto1xIaYo0SKdD9XiEASJIdUU+WWng93RWoOQ/Hmq30ZXMt
fdDihUC+5IvQAyOSlVHXEDhOGy11bYwQGDtmbOjaiV2420G8hZwyh2lAVU7sxe4caRqLCcpTrH1W
Z3vEWPfGKZZP/Wv3QotoGysrToL78Y9r+yNReAFGhR2VcwyJabbvvfoV/eYHsALcPhyLQhCyoMGW
V+xFPrMBjF2AxFfGwG4it2Q/nEjapuWjltDDUP4AwdRtcYtWfyFOMJBKL8GmmWBNxWG8l03PPvcH
KXOrY79iGAu+HNCUf9YlGAZTddbmDIJo9qzWJaLRfyzpDiBdK2dq4bUFu7gQJLy2hr4wS8uGj9S+
lbvhLfpeetpvHfOdbr9S3Fg2wQtRwv1UqDPBDDlEZQ/dgya70mbYlr657Y64QKyVo7ymQME/zci7
NtYEYcCLfsQY/3gGisRtY1h4QV7rTohkMg21BavjujsnD5S45Bf9OvjJUd4OBzS0DV9X5PET8+FE
XShQuAjyxOj6GrFEQLYYDmify522k+8SVzoY6Cheg3r4mCe6Wp1Yt6vayal1i42oMezpcOon2OJa
k8DS3XZpfmLzQkoH4qQyzi/Yw1uQ4e6rxK1mfw7UyoNdJG4SSDt7K7u+RTfJj5VTtrhE2BxqOWgE
xxDwtfuVprSqpAjuF9MIx6KHp58Ut1obJFy2kwsxgi06WVmmkoTDHAez5tdvpPYnZBroFjQiThJ7
rIXnTzbAt/JWQqC1BQoWakmqkmX8ytTzjQ1mLGNnz6u0d4tHDRllVMMANIUh6GstNuUQZ4SqeC5U
B30HKo2gLlzTy84dcU0QkR+KjUxdKdS7lYB32aPwmTFwiyO4FmfGCNBVcuCHwESRDaHqvB++OUa9
sarAzkegvmLqqPkOzDRv1KMV//Lecy4eRg5gw7mGYT3iG7WYSd+QyMD11iahXux686tV0J1e3c3y
2dAAOhv/6nRXz4CGpd4raerrcTD0u7H7wvjHOd9lZxvr+8+DxFq83wZdjeg55L2hgpeI0poCIrbA
4En62Iy/pfkHG19WPNGSXf2R8aFJLFPThNORTUF2Z5h7YOttiyA5me60B9xUaD6540FbuXoXRfJg
E+hfaBMRcYNkqbLiRsGy2PSzV09TvdOt8PayloIJNOH/J4J/wkU0ZmlUbQdMYAXRs+7Ne+I6p+mY
rIViSzHEpRTB6RgAlcLjI5/g8p4sJ3fNTNrNBRpezF0nH3qyXwUDEzlR0c0Ik0DuGsaAkRCgj1wv
TG3GsgKqxBQALGMDAsoNygvWqb03jo7X7elxOloP6a95a+7is3a4rdQl73ApW/AOVlnZxjxXmCnb
UVRPMJ13NJ9vi/g4eM/Xh6o/7yACD5RYRyuRAFL0HjI6H/3We/uQ7sg+31les9MfpW25tVdKAjz8
Eg//pUAhDizlXJ9IA4GjN7lryEeLGrtYjRD79Vo5WhkpobFyxIh7e1amX4lET9jBlTP13n10ax2C
xU9dxKKJYh3S07Z9bL70m/gnMJYO1LUP8z49tn5+NA/tYdoVe/VbdrK+RycW9A8roeHi2UZbDWBV
ADqKaT3BPrNIJ2qOFRtA9z4VkuEqTfU30Rrma9DwZUPUBw5tG/2Ijcb3zNmmz+RJP9obAE7v07vu
1B8Gul2xSX6pf1DthTjh6tUyM6/rqsGU4+9+7zwRnDxtm26UoNmPD+O35FT8fEL+d+XCX7SdC6mC
88+ruUhNhxsm4PrHDdolvbL9kg8rSbwVMe+vigtPWcpTNdQmxFB7L3VPdD7P+omtZeaX0kxoy/hv
y97v/wsxAHrHfI9VQ0y7L0vf3jUHs3Xdygfbhq8c+yfdnQGg+GBsWk8L6VE52v+bPsXYhsU1oNWG
Fvo0v8nTLkkUN+8mwNiuhBOLJ+AdwhUDEGg44Qq/WCmmRWWn7skUtPMOTaSoY7O1gdRFn3UhQohC
SwsAvBES/MHkZOhOPSlQ5YrNc1/+0eY5EO2/qxBsvk4bmjEbqyjDsXWr74bqFtV9RR/RNfdmypga
Rcf8ilCV16tvCRVM3rRiUykI1oXseexqv+Y79tPedXug4G2te/kVAa/5mu2P2nc8J6TGXYNoWGgH
w+3zn2I/8NzqZJhyp+/wAezcu+ax98x/9MbtRyRzXEy+/xyav/GXFxKF+5z1HZXTBnoGJIQt7dJ0
05OVG27ZfcEUFcvCIROpXctYMvXOgPuyMdFhvpTxU/sArGF3tYa/GMTjFP8nSdg/OWrHPupxxPKX
8Qg03K16ANXyvvGAU/JXThnBl4X5WA5iLFw0UT8nsjkMcCiqf9aoO4OX7tt4mr86sWveWcfxH3Pw
otfax0u3iteeKzwq+GCpF9KFQx5HSaWDkxNRc+mBxKX+7SDld4jfctVFltF+av/pq9VizuJDBWA9
/61ZOPegwVRbipYf9KmjsunEd7Lmg8o+O0+a7NlF59osrJxDXHxNzF9OkrhOvo3GQ0pe87j6GlfP
2URPhGl7tjZExHf2lj4Ed9ECfKvWG74b3VddlYCTtAEXvfpapWFcePnfvVQvVSGYWp0Ck3tWKEwt
2mitr+BWbr0DyvC4LlHpcav9XVP66Rfn8DeO8c8eiLkUJdKzeQavd5C1h+KhYzFG6b6a3TamXzrl
n7b4QRWEXHZIVnsNlmPjC9GCrxgkB4NSGbZfDqN7M+w9oLl7zWb0bbf1p2PnqiueY/GeuRDIL4mL
q4w4hpxGozwFsV0rfitNmEqMJG0ldbMYgVxIESLwVFUKpmYjlpXtO9VV8LZw8qO++tLl6rlho2Kh
0GB1nscDd7VAjjio9HspnwdFd7PI1RqTl+Vr6awxunKrcdO/JVZwVIh5dJkVWB5wk3LPOUVbe8+I
2369bZhLYQdmskGPgqKKicGS670qoy7JCjJPQc1AuTjtaIOocQ0GZlEIxlUwvAeEK0i6FjJJICnP
eg0vd/XoNIrXklA11oZjRIQbG5CTaAbk4MpgLwAroWAQzMzQnwnYkrDsgd4HfoJ8G9dsCwLb4yT3
T3H6WNFXtE2gyd6dHQxBoTe8KC38u+XzPrvbihXMk38N70rEa1tH3RGYQtdrnqtxqrKq0AGKvXMm
RAK0dI3pi76KJy3cKR8ECTsYR4ZWFShfhrUeSKPilnHus0FC7mICUlL+xOzHEmjRyqFSnc04Fy9l
L31uwOP9E9C/ingE+wsCZuETMovODZ51eoim9HiTkpruo6yTPZQr4+1ttQq+RRT1wY92eQpoxEkP
y1q+k6biCy/P3xaxtHNoiMNY+vt0kCGcvFRvWVOmuh6iNdx47FV0i5RjLR3Q5zJu9aZWN5+XxwFq
0B0N5ndNDEmqEs/dEU2OIWXVpjOIb1rPjaH7MVnxmEu6uxQkHENlkPOMzymFZZu6TYWxhbUxHOGg
v+8OEsAYxuO9krbOv+DC89tAzKOT2hthMoRt8uBYD6O2MhKwdMyBjfRHhrA9jPXAxSw7AwKmDWu8
pD84IPVQon7L5EOD4ZJsbk5O4Q/Tg2PQ49Cdm+F5lLcd+vs+v3OXnyIoVGY2TUsHn4JH96ZWe48r
FSh0G4euxA+LikVLMJCwMazmiFhCzOgZEuBQbFE8jiiWJd2zukospWJ3Lq6cf3cPnfZoEMdQN3C7
rnfPMds2lzHRGAJLFwMdudLLB6kx2L1kddSv0TZ8pyr0keqlVbiKmqJtkURuPVjoGtUxRfQXykXa
Dig2tsHzetdfYziVVlc0MsJp2FVDQPs743nVYJfOOsAT/hMixEbJ7ESsRQNJWKu6a2FCLXkoogyd
vX+zfxdyuOovDkY6tKC6oY4RduAxLLMfOhBBqfQ/ChEuQEBClGneQWNmuVOnfZo8rraOL7mQS30J
BxwjicCR67AO6KrXX0f0Pn1+1zluEUbcAdoJ1LhrRUVOXFey05lh4rx2yuxR+fuMJuOy//1pOcgU
Y/iTI1UCKUg4ulEFLOxUryAnsXq3ryoUjZyo24DnsL1nZru2LnEMlB8u0JAjEQ+8RnhHkSPKanqC
jrPUDEf5u9rnrm6dLLSZ9NWpQAHQVFovZ+ZDau6ANVoaFgAwDvQZXdbpsKlM7y8Wz2GGeS3AMGzh
aA16PWdVCkOJSOeX9aMEMkGrOzkYd7ktaMFcMMT4R5BwvIZusBsD1EWhZcYusLrd7pOzpf+qFURV
NubtDQfYkdf2koP1BuhBfB9V5OEByGD3oRE93l7GgpeANf4RIli9QVK7T+LWDDtkp607q0TPE2b+
Pn98YYoakHWBgqlCb9dLqUxK7KgZTH58U3T64vxi+mXlfInJlneFKZyfFtOfNhprhWQABeepwdB1
G7ZFxu5GgANI6LXyaYuJa6uo5PtYdRLQQ+tGcwDpu73L51xGFd7O13IxC3cagLxASw1WI5TfRbg3
TR5LVtPCChXn2TKAA2Fu23GtPWhRCJ8sf4efQpn/WqksBZRpaxErjMtDM/7QVKBQfS4V/q5RPp34
/yIEV6INcZMrNUQ4aOCaEgXZvm8DsLIzZSXpt2SGl4KErUuUZKKW3lqh1n3PwTc902eA1dDB2Xze
3C/liHGAFKFEMwyQ0x/m0XgqY3Zq0vQNE0O3Ba1tjuDsDQDggc6xtmDxkYs25j5BO2Xy+38SIsYR
6TgWkVI3VpjJgDhPce+mx3KtGUB4rcMGgAmKMSQ8gMAPAHO+NjNrIJFZMEcJHfBLb+D3VM/Mmbbp
6tnx0qQLkzRO9olN1iBhPqoQJAFA0ATgKbp+Uf+8FjxrpABOb6WFnU68JDtbSCWO08ttFS6tDhA4
4MnBIwXTVoKTRZlfsyK900J7/Gk54Tz2bpze5dEBCGS0lv3b0rgZX4eheCrihuQdOUCxer9JL2Il
ue9aaqmTFuZzKrljlm7Uoeg3emr5DbotZkJX8lUfzxUEwt/iD3+0i2AQzjR14NVWtBA9mNkQdpjq
qIpjDNzJ2wv7eBtyOcDuQaab51qEc6WBDrGoAUYZdpk2eLwO6mqxMuxuS1lezR8pwqFq0tHIUqpq
YYJSu9HvOPLoFLcuiMJvC1oyPQz0Ag8BZFbGB7UVfdlmmaNpoS7JXolJhLQ2XACt3JayvJw/UoTI
OUbTr1ESLAeY49sxP2HeyDWVzl0dBF9bjmDkUoIMR61DEKwPEz6PSftiWz9uL2bJAgAHy08qwDCw
KOG0sjk1iIaD1CNhgyJASs+5XqwBOy4dVwS2qG4gqYAQQfAJtTOMvNVSDwfnyY7PhlzTRwdMDo1K
n2JJA2iVOk0rwcvSoQXkAn+pwReBavB6ZVrbDBnFqGZYdd3G7t4i6XFG5Qtjhj74qra31bhkE5fC
hIvQjqa+yBoJNqHeN+l3vTkknRcZK8gtS0uywQOJ9zY629CZcL0kiQJpy6xTPQRa0osxbWaMH6l3
QInZE3UN3GxJFh/ERM+5xQn1hC3TijYFI9qoh8mXlP4w0e8ba/+UhG6yZkV3CyYI0+Po7uiAAN+2
cFOpesx0e8rMMI7m7oCOcIwiFaCNv71DC+vhXg7pefShwdUJp7brbKUbgGwexhWwiWxqhFTpPDQM
AGkvyn4ZafzttsAFk8D8PJiTgWaK0TUx3WrMem7mWWmFDU6fL4Er0rNaIwBAAQYI2Rr2xaI0tCWg
hAjIQlW8okg+9nXdQxojRlJ6NO7BETYZxTR4kzrbv4B2mmgrt8fCqcZQMHBNcCnyflXBrw9DqjF9
xi0ltfca8FNmTIBWh6yyT3WETsu4WzGUBX8IMi9g++O9itFqcRq9LTFKV/aGFkYAlTLrn2UyefPU
r6xqUZMXUoRDVmlkbtsafgO9mxpF7+0Qu2ONuuxf3FZXyxHUl8lTbmTAGQkVfUbXuVL/NMeica2o
XZ2iXDJ+C1sFVEn4eNRdrx1Hq41JPWQxAJ7JtNPnUGLpQxtTzJQUoKM4ORqmPWu3BYlSZ9OAGWdt
9KXYS5L9XAIasm21lUcfX5sQUaEggoFyjBBhqlMkga3UspOjJtLC2bknTvSbFaqXnoAvNEdh06M6
kI/x/vPnEeBSBgIdgEQCHPpaB1Nbq7lZNkhYAivJAusozZ9K9pagvn1b0IKZIk3E8eoRaiClw/3d
RbTYV8ySCchNQiadbLQYAzDUXClvLNjolQjBZWYza1C9IsgxzHO6syvzgDQpxYB8YbjwNvXKihY8
NKiZbOD54a2AGEFQXUzHJFNt4IOrdRoHDooRrlZF9YqHXtLbOww5b4fj7CLXerMZSOAIzY0wJhmi
ecBMdCkAp9c4gxbOAgpDiKp59Q/uUhDTmwjiGWhDwkTfZBYmddHeP4ODadCfZXCI37aFBTuHMM4E
B6wYWLygOSAuDoCTRj4+cjAtGxNvBOJ/96tiz32RbGXwMH0ShIS/+/D4gqFbAJtCT4lwbzfOGFO9
hkQWq89akuTHodSe+45YmCQA3bhVpMmBMknyZ8AC+7eXy5cjHGsNTNzAvsA9yxM611tYsTyO0qxG
vlffGtFPzZc8ediPwzFbG7xbOgGYMETdBVupOmJ40iJMimSJ4DRLmluqP6YhcYuo93InvL2kRXNB
/xuGCvEABDro9ZJMZ5xMfUZmElN4GyK/Ee2n1T0SIBmNa4X9JVHwGTZ3iBbYLgTH4fRAYYOLMkM0
9N3PsTt5prOyQeJs1bt5XMoQdojYVlYoObKTNmXbbGyfYxO4Et1bXZUeEnFgo592fRw9ZOmay1/a
MZTbOT6vbGGYX0zxVtMY185shqUJAptZs3x1jDyDOGdbSX/f3jSxw+R9mZfChFNA4rSbq4whc6lG
dbpDlluWN2Drbu4sqjivyjyawBdNzQcnp0eKCbp7qR/yH4xK9jZR7HlwI9h47PW56ny9/W2LekCe
W0VrANBuxAOaJaMyTnZhhlFbvzLyQ42BJhGXP8potRDPVykeRwBfmUjfYhAFILPXtptFbfvvNQE2
QdSSfEnxo8raEyJ5s+ImVesOdf9GpnKrKj9vr3LpygDnrYIRJg6QJWaB9LRiJhDAUFzIN7tiXLkq
lnR4+etCMG9EhqSYBX4dACUA2cm9Yt4Vz7dXwE+CqDxU3GUFJxGjzqbw+ib23DMbkMuhXZ9iTPtP
6vFvXt9QDQ47nqfwlh8GdoyCIMGNdGNUBjXWMpCVF+OSogCthVwwh73FpXptASmbYktpkaDtEg58
xeI92FhW0YiWVIWbxoY9G5gPtfh/v4h4mBnVec8mVCPMXYIpwKfVquii37oUIZgyA+uFPVGIkKV4
Z9loWXPSTWQD4CTbqG3sdZN8SLvRA+Ds59M9wPTiz2Cw1OEQCfECcrVIXHC/VUebLnN8pbdcMD+r
A13xzUuX54UgsYHdKaiU00GFz8KAfEUBMHInKUjISZ0rl4rraCtJxsVdQ10dlU24B9DbXO/aoHXM
VhrHDJvGcNHqvY3tCJ3kf5EPBorhf2LEKW+FzNqYzRCTdJZ9Lntl3IPN7RWk7iux1pLLAUQoJjbw
rEKnk+DzJRBdtkg+WyGxYrckmTd2a0BQS8cJs+poJkcGBrxDgt9hM8ZruzmGT5AaTx17UF6FpZq5
ZJUkakESzA1HFkwA2Byx15k1UwJeS8kMLfllRLw9dwFwjEDGuhLaL8QcV3IEI4jINA9lhhUV/0fa
dTbJqWvbX0QVIvMV6DypGXs89hdqHIYggkSGX/+W5r17T7eGasrn3XzLVd4tsSXtsPZa4BJyQsx8
ep1dBLZ2nuxuJbNecLh/bAGTLkUA7tBFQykcTm11D3AAxcl8x9jfvrYXNw7BmoM0F4SochYxT0nv
qhmeBlwURlDpJQMP6lz7pJ4ar9bstQGDBa8DCR84hEHfjNBGLqG7LXEiR0Phhbe/KgIuTfJ8e0GL
u3ZhQPpCWQzWtQgAl3NKvtP8odExjRwfbttY3DQoQoCIHuUxQ24W0aKNGzaV9tlsD8R8Z/Ndys4N
XYs+xU+VnlTs1T9mxM+4eCeMXidK3WEpuZVGG7MGeSXIWXqvrEjqN8301lWdeeBW5T4nOVu57hb6
zMCyEagIIEERCt2S+0EsO4kw9OecTcjRav20L3vQv39FxumBtXGfJM9a8daZQBN1K4dMHscQ4eiV
aelq0rjC59SGaR02id4e63rekYQGNm6pXyWoteNo3MS6sS/d/LGJ8pUwYHntGuT7iAZ2IUBrr3d+
oFAR4z0FmhvsVd0YHyEydkQRBJxGdxhEPmlWcsoYA7GfU4UVfb3tXktnBI+MIPbG6BTwXNfWeW7Q
vsJrc9b6BkzAuUb9VFXXwt2F9xOtQBfCLXBhVCrEVXfhXfNc5VXBa+eMyNAb6+8gBtsORpiBxGlI
t0P3fntRSzkGGgsgLESMKKZtpINpYppOGSPVAclMMI7P1AmqCmyfe6ZGe6gSB61VB7PzRenHr4x7
tZuAhm2tsbJ0fSOdgzwqtJHE3l6vmTUdvLUt3PN93G4jdd/XvqME+RpdwJIZYJ8A80NJATq6UixM
TUSX8YQSvTJYm8Ht9zHSqS7eMMs6xNpKHLR0GQE3jaQeFoFhkPbV7jh0gQfgQfKRgTGoRD8yb3Tz
UGjM2moQdFs5nUsXLGoIgEEJzgW0Da/3cJqUWKGpjsTUBR5INZnuoaYPir1sTcNtcWWC6hb1ayCD
ZBEOB8SgpttjZVPf7tvGBp/EUBGPx3dJaq28g/IM2sedY14Yk4682QLE2CCiPUPbElwcw5Rbe2ZW
oDgEuKoKQOXZez03mkCP02pDxmJjahlmj1rtSxVVKigvAFUf9ETzh8gmT07D+GbMuX5EVlTulSkD
q0K6RsiydFOIrUFnEwww4CG+/hYJGrZqDWr7M6+mr9CLP2C3Vt6BZRMIrCD/CqCP3AiiCS8n9Pqt
c5pbfxjhPyZ1WhsAXDovAgUh6KGFxpJ0XrSYNmPbmth7c/AB9tgBvHIanciPSQ0Gp2QFtbLkV6hp
iyQFDTSke9e7NuW0SMECZ53nYiD3pi4IESd32BmQ4fyZj2N/vn31LdoT/LbAoOEpdaXlud3UWL2L
4DQBJ5U5zdu0qbwGTJpuub1taelj4bxAFQILQ0gnOXGhQC0LSHeEwb2dboESg5iJxddoZRbXg6Be
BwUxUgf55WANRmosJkKscthRrQJZJjgdGbKwfG3sanFBF6bEI3bxSDlmmpLRQhtSaVEKTqH46TmF
tTaqs3SlIRhF3mUCUWrKqaQm4BYxtNfObsQ0T7HaxkvsuQcLW7SWEq2Zkr4QsEw9uqoiqK+s3VBY
jtelGGHMx3klDl4qAUBYDqxa6GFhYk4WSI0wXEotI0PyVT5l/btiYy4h3+XjNrUpyCnpxk2f4jUY
1aJroH6PfjviVl3OXicC0kI3g1GTVceiM55qp3oyEnDDWk34L3wd0YTgjcDtJ/cKEh4NU5+jVqMa
+YOeoCWo/uUo/sebgOxYsFIIFWC5Y9vmsVW7xWife94eBrfeZlH8whL1DjojP2+vZukKvDAlR9v5
4FA+OzBFjeZoWn9S/ZvW8a3Qz1kVXFr6SEI5Bv8SHHky8TrihB5FGsc+D9UmBid2Abj8Jl+T8liz
Inn6TFQQGCDwPBPNY3PIxgD1a1Ztb+/bkhUQnUJuGLkyapzizy8uCKyRMFLgxtO64i5Nj1qse9PI
fQXYrL+2hKYUbjwkySLrkyzFzuwoRORDDNIdPpKuV2gNbZy2KDzH5WvJ/4I/IIJEfRBVPHigXG0C
jF6f9Dpxz2OT7srZRQSCr+lPSuWPtPtT6FG+EgEtXLUmBpjg7TpK4FCmvN7JEmg+3o2Vezat/A9P
C1B5jcqajMxCSgv5TsSDWBHGzBzJKRqM/RTD0LrnuvO1HITM8Azwm87cYz8qtrn9xRbuWhP/EBSX
oLRC7HK9ooIgqnDSzj0TDBR5aqbFXmOlX5hh7m4bWvpYKKQZyCtEu1x+PyI34XOi1+45I3+a8ujW
ytaCsbzSfFv/dtvW4qLADSuMgZBMBl0jJGeTW0/uOe5CgNxKck/X2PIXzpTI0/5rQiz34kzRLEkh
INJj31zDR6NkG4MyW43LIB2SlUO1tHNIhkT+groqQuxrU9qYFnzgWE1v/+wz/Vh9rTHOPrM3BIkr
ppZcDzgV9JcJ2kif6BDyurLcHt2sc48RL9tP+OYhOzqtNzyjo3T7Gy3VDyAB8Y8tKSebqFPHU61i
B3O/OM4/geB0w/SQ9t5GAY3b3w88WhfmgGK+3sUhnqpKgc7C2QYVTnPS+N34zVJ/317U8v4JqmWA
UNCv1q6NQK9UaRwMsZ2H4UeTvhDja+EGQ9N5bvyoGTQY11QuFn0DZHT/MShdSL05mE6szS4QYbHn
WKCgI690fsLYaM+blctv6VRZkHcT1x8ekg/+vwuXr3qVTGiTuejEn5vhS189Dbz1b2/g0rFCaC4O
LWhc0UG43sDZGqemAE/rGUR7PinPZjUGkfGuaW+37SytxcYsL6JZkKp+ai+VKQiaSQNHj5KWBgCT
stCt1eK+1MrdbUuLK4IAHVINtMvQL7teEYQ+63I2Ivid/gIqcq9KQ9RWkn/ReREXBHoIyL/RYJQe
DWa01eCqdXTGlBM1/c71CvvL7ZXI/Goi1IMNqBcKTCXQC/JbUbQGyVU1wly7mW2xu83BIW3j10aZ
+aAJL+9Inn3TNKfeoJY2+wN4ho9lZZe7riDKYzaRPjDmZN4Via5u9J4Cm6Wr072WgGuoNYm1uf2D
ReIj1YY/gBwoZkHiHijG663nhj2NLQbezhhLvI/q+KlU7sroOe/7nYnW1OR+v21v6TAK4Mh/7Ek3
WpQlcdWDbPsMiL0LQnK0qZv4LV5T0FnKWi7XJcemqoL9ImYUnRNT++1GBHJUWRHUqJwA2gIpBYLU
JdpmmL+rjbW6wNLBAQBNNPdQff10cJw5pxMFxdk5Hd5Axucp7U+HrdU6ls4MmMDFoAmSJIAarj+c
DSpwPW2z6FxMNjjUlYHuCNW/t9wA+6xirTHRLXw3TAjqmDCB+g20YsTPubjYyKC5UZvg0jHNUEvf
edeLU2pB5a7MVlxy4YFANiYwGnBHAhDvtSmXzUAFs1w5UyhkGhW4SovJJ/3d1GNsMPMNGvlztfaq
L3wz1DxBlemKPBBP+7XRCBNIU85scQ4moMO8RIm9NadcsgE9aMyzCGQ3lndtg9fKmCmToZyzQdv1
GC6JSm3r0pXt+2xFQAVRNMb7bYL/Qtq+mHBzHBkcQ8P5ihPD06FIqxl/PcBwbeXTXRoRF0ie6GyV
gx8ZVZCsidl9dnBhAW1fEwwMUCaSPC5SBSxxKKNzDh5M/TUakkBp74v+6faFtLxd/5gRjn/h2N2g
FpGeVjhHpVKfUteYjyQq91UJMpDblj4foesFSVdtOjZG2oEY42yD2qkJksDcubtx/BdWUGAFHhBD
xgBrS9tWpA0CkF5zxYhWETm+qm5tIKoy8HxSfSXaWYhPEQCDSQVyBHjqUBy63rxaH9uCMAYvaLdF
96hOvW8ad9NQ+Eq+tehTrn2JB2Wbu9UKOmThnRWWLSE3YAqEp/TZkLmwhpnYzKr5SbKvte6VNqQ6
ii2zdpoezsm24UDYpc5j9FTWW1XZQGrFHR/VhL4akfOlLtam1T5fW/hF2AxVBz4SWFDpBoF8lKmn
qPFjqOtHCdb+1PL76ojHZ/yqdYkfr3xn8dddP9wAxqCAgOkxzIvgpF9vPYqLdYsIOwI/Fi7FuleS
IKuYsRJrLpwOEaYL6Rck8xjHv7YyKGoMZYcG2zzhuqIbhIQeX5sqXNg5jKHgbUFsZyIuk3auslM6
KAou/JmPW7fx8/4lAUoXLyebgmn6Vdi/b5/EhegAUiCobwOsC2kHwHavlwXJLaMt21o521Uz1huu
EJJ7CkZlqOfM7fjT6utM8zDvUXxR0JjqfA74bus1Tev+PZBBOLBr4wnXEMw70uLNpueKU5rKmRQm
mvOcv41GvzZwKPOOIywVctp4EJAao2/6KbOb+tGdKh0LdnJP04qDYUNeC5GQPjm+227zEryB945O
HzGysO0UzGv9PXgQP0EgeQHrgkSDnBqZJUb/0dhVzoN2zOpvkOdzGh9iL7c/7ZLDXlqRtpPVEzUj
11bOCnttnCcdUrxsXrHxOWbGSkQlCAEKOlbyoQClUk3qmMYhSidpvtvZw9esCqbn6u9HHlGcwVil
hQ6MgyK85Kbz0JFhJkUcZvEO4OGAsnt3zvyOfv/7Tbu0I70ZdmN1TWvlcZhkAL5N/MjF7B5beS0W
3r+r1UhXdjrzJjYtbFuWzWiOHAU5lGl5ZWL7/donWnR4G9wJOl4lVPVlDgU+ctYRp4nDufqe6xuw
tGbE2esKeTKNQ8LyIKufzJx74xm8Todu5Gv4uwV6IpSjLn6B9PEsqIOyuGnj8CW1PCARdM8aguLc
nVLbS6jPUpSO/Dry7/yCr7yOSzuNV1nUB8CZg1jw+nrjWi7UDPs4FOKM0yZr/k8Pc5xWTsLSaYNY
AlIdlEWR+kqJ+wxRAUex9DjMwa3ENk63S4YV31wIA8Hw/o8J6Z0bFFOrotmIQ1FEVPTas/QHO092
q2O/S6+QA2IlC2844EpyLOOCndxO0joJ26cpPTbpn7E+tYz7afwG5qhITdfAQSIQl15w3CL/NSjn
OeUM7fBabZOwtCyvn/9wJYPgJBYYJf6s3lUk8TTw9udZ490+7kv3l5jPtVCKRwFddg/Rd7W7GYZp
zbbUMREmfRvQRp4M9PTune7v2bHsD+am/9iTvKRqC7ybdpOEbke8ZjrPNPIErfHaIMcCtQ5I51QE
v+JVx/+Q/d7U9LEphyTU6N6cvrHmlFi/BqfyavsOkDOEwlV8r0HBtAzJ/GMsnxtly4t+l/J/cS4u
f4i0YjtNVAywaElY96c8/tFoL8m44j5LRw88BRhxEnSuEMW+PuO5m41zoulJyOAnbaT5KlhL236t
W7XkK+iJgW0MiTjGXKWVjJ2mZ64FysQ2CUj1Y2T8hRT7LGzt9o06X2475tJZvzQmnXUnMWo6tE6C
8B2UpKNxouQJFDRa027+f4akKIEXBMijxk7CNKUBm/6QvPSNhqBwssbpJ+8fJtDwfospAxR8IFQm
P60tTrMeZcOZlxs3U7cNCRjfArYYJPPGjVae2I+je3mnyOakN7YjYJdNJzpAhsRAfOdrZUCSn7P9
K7ZCzSKBM/2e0q2ZriBh5AcHmCGw9yBN+JhVhLLEtTNqzExNM9LV81zzba5A3dRwhrAelcKvGnpo
U/X99gdcMohsCzUi0a3FvOe1wYLUdW/RggA5C32+0trn6ovd4rUzU79P1zQil6wh2UKRDf0qjHRI
H1EbKhusSIycR5qWvtnYP6NS3Ua189r10zmNjbWkQH6LhPaqGGTVkA8AaiMDBpyCVQ3DCMR5Vqlv
9+Zdqc8vqlIdUdf247x70nm0abmzUgsRn+nSeySzMnhgSkGgPlGYRWDx7iJIcdXm5faHWzMhXdEZ
OC+QZiao/1LtWOTtFg3PlcMt34wC/gAgOgrsOEbgApC+Vs3ihHV2GoduXGxn293hudin9bfbC/n8
ia6tCJ+5qBsZlpv2UY7YXB1zyLRWfqm7fkGe85xCMxqdOvcejcjn20bXliZumwujOVirtb6FUb3D
TGsMJGi1cTlZOc1ig67dAEsDBhT8vMBMopVxbWWixsxGE1aMsvH0mvt2M/iYJs2zNVjWmiXJGyJ3
KhU6lXEIRVxUF0Z1AzEfutZWX9w16FFZghsJxWtpPYNZdmPDYMWE5lbpgteFB6vv8aeaAtwOhUqB
7sGxReVfssIVpjrGiFh4GG3A6mPFa2wMH+dPzbakycfMM8X0XADOiPNtr/h8pmAZToywFdUwEKJe
f68yL6F407n4XolWILjJkmDMDHt728rCLqJKgagRsQbYJ+TqtVUacRPhNQtdrTyAQ8FrSXyg1gqr
64JHXFkRf37h4bGSaDQBECIkjrNJyq/MOiYt2yp8ZZT/U4IoPhfydySIKD2h7CSWe2Fo1FmmGwUC
Gz16ox10gcCjZpZnNr7z+qFofnQq8SbzMIwYy4C0avG3xCgf9lEQBooFm4oxt2v7ANMDCBuXKV5J
EiTQyS3Hr9MzEPpr0ffSdxMTAAKbD04rUzpjWlw4jZsgk8iieVf20MHolb1tPN32jqXvhkFEIa0L
7A9yz+vljMAOOnkypiExUzC72L4WPTYq8M9rgheLhhwovyKYByRHla7A1ipru3OmNDSdHRQrD7gz
EhX68mO0UvpcOlUO4gvwWQGlDjyMtKKYx7SEuEYY6ckPaDlTj6hg1L69bZ8CNpToVYDn4IrYPXih
9HVAUgBp+ZLRsOi+FtO5syHMQNpDbmwdWm0B//BnMJIjhVkbCvroaF3f8gKHjX9aUEsVJ/p6fVo3
qU6s61mo2JNngkp4dnaqhaH0x1GZ99xOdzbzu/Rk2M1WbXlQ5691tiZ283mTASAUoiIA7QDIJbNF
1WkUMSWNaFidy3CNuOZTCQabi8F3VCfQi/9wy+sllsbAlMyO8zAuMMtwcKGkHoVj192lPd2D+J0C
f5c+2JTtnGQHqaRHN9lXTDvjxllxps+HEKOY6AYj68ZHNj7ELy9um9pIQa7TT0U45b909hs4ST6s
3GhLJuBJgPkBZWqif3q92FSDnIULDHpYv/Lukdz/NToNuwn+n38MSDdmkuRmpdVVEUam6Sn8xDwy
IeC+z1Cov30qFpfi4s4C8gTgX1vKA6csaotu4EU4dONhiPZWBXJcY40l+fNN4oitQjgP3AnAzdKz
Wc9t3XQGKcJkso4G+hta/hMSNE/F9Pv2chZCA1jCGROVCSTRcsHFTpkaT5GGT5M3fspzr3ttSxCt
0GPVNT6BWpZlIIiM1lBxSwfgyrCUvc+x5UxKBsMWC5OBe331NTWObDR2ecF82isBw39Rv5kDHQ9P
N70jdLVQLnTD21sgp8HCd0CdhuY3qAlMUMJfOydIqQDinq0i5H3nxVnsxcOXajhYuHoMGzTLaxoQ
i/Y+4n+AkwHplRZuJ7ljoyiC80amrwZrjdrLWVmj1Dpah0EnmT+TMt9mldHvb69UXJvStYr8Axc6
2ksIMWQ4eV71yggmHdAGGt3RypEJ2IGjBqljfBuVccXY0iUOLjAXD6EoeVmadInz3Kx5Hc8lTkqB
YAWwk0cjY2nQsSjIlIH5RZu2W7Mw2gCTcMqucuz8DjJL9YFURbKP24kGzljmK8M+S9uP5qzQ30BI
AMbr6889YPCxnDjDle6Wd0Zkfi2s/KDn0WFi0QMvH+sM8MXb+77o6zZmLEFKg/QPHelrmyZE6Mcu
tcrQJg/jazLseh3X+8h3aPzyeNfzxKv6J8s+aqTxBEiGvuRHtsZIuPCgoY2H4SPB4AdMleToFQcu
J47KKqxjDLTNOnc2BEpoK8/J0tXlAquJWjUqS5Z8obTEKDTkTlXo7NAOesntQF35gktX8KUF6QDp
5lRrswoLCUKQVPudzGdjxcSHc0pHBYUjzP1g0ANocVnLoBlabUB5pwxn1fXQnTGU12ijDb+MnQOB
m5IFRrTXEtUboIZhHfP8DRxpwykCvW3xPlWv5QPoGeZxM7S7ARmXqW07FV2W2261sA/YYoIDhhIX
gFbSPrRKl5UjwXSulU27qW1+MwOco0m9Vmf9NKuMGxLdaMyzomnkgDFOOjJzYXakNPoSqb1ReDZz
gjRTfSDCN515VH+y9IWhO85Mn0aBsgpeWHCoK+vizy/iE7ec56FMUBdXwVflPMzDg0KONH37F5sp
sh0XNVH0pKWqHeQo6QSAI66FSEGiQ72W0yBL1jIeWcvU+dhLkYcjQxCDyVJQrZZupCgJroJ43jcM
Un/xY4/af+NC4oduhuy+ZrtsHpDBVr7rhGW6BQYRNGg+lEe91DlmX9P0MR637egT1nm5O+5K545E
9VEZVlp1C/cFMiNUh0F3gwhR5hZN2wHcU5pdhnkFGijTwUxkx+gaKGjp8wILBkIiV4g7ySAD5o7z
2FtGGfLhLR7VXQrG5moGl/v77Q/8uSiGnrig+cSUE7jQ5LloleTUoW1ehdx+dgF4TZt3J6L+BCCa
+3PIz0NkrZzPhef2yqJ062djm2cJWh+hAz45XgYcItuMvmu8CHpljUN+8ZCC1gnobgCvAYSUHJgk
eqHPxlCF0+RnFaS72UtlP7lNE9R168ep9UK7Q90bqFkYZ56u1EaWkkVEFIIUCe8LwPPyHZEDcYcy
DGK5innQlfLUNLmPnH7LbeVpYNOPsoo9o+u/FGPjRXMzrzw7S86KU4UqONjuEOKIZ//ilkimNOoT
wCTDUo2UbdPy8tvUKOpKKWHBimCkBUgb+RIeU+n0ulaSZzmnLBx5Y28GZx4PRVaTldBpwVVRFUHw
hMxeDLFJe9koFnft3mBhZ7zm8QOEuHeRSvYkJVuX2b4NYQe9/0vQJO4lwOSAagTAFE+ezDRX88qq
O1LxsKCtA6mPSvf73lijHV04EjAA7wBTDop1RFpZPidlrCgND0GQ8kXNN2nc7+148FPrzyrSQPxd
0hN+ZUt6N5iRObxCdSA0J7QfZ+OUNNPRdIcVz//8seD0kC4XCCIUCmRQo1kWatrwsg5VY9t1o743
NG5s6zE7Zhl70NL6R9uq2tZ2krXRzc+RLCyD9FaEWsD1yxCcHAdhgtZZHU7FscqQIrkPqAQpGQ10
N1SjtYmfz/spzAGBIAZuUXsXZ+PihNW9BuSZbdVhYQVNf1KqB4BmVq7Mhc3ELwZ4DQUJdLPksesa
tombl21IBn4CAO7RaX7Q9AQCyS1afD+qdKOvhjefz7QrPB71OqDyEexJN8dQDxq3m6zFljFzOw0Z
hPk6ADRvPz8Lu4cpfF0MH6LKglLF9e71Vl3mJLe6sLZ/KRDjMitILL3etrG0exi9gTaW4F/Gm31t
wx0oT21mdmGmk0BNIa+H6v6xb3L/aGnOO2UxwEbN7rbRhWo1cOmuUDQUoEX8+9pqNZRWQ2nbhmah
P1atC7SifnD72EPzhyfm3ZymHqXZa0eTwIrSoM8esrxZuZgX6hjiVwjFXNHqRXZz/SsKKIpnUVe1
IZQRAmvc4KH0unzTTN8N/YEoqldVvc8xE7Cy+oXvemVXfJOLU6FQhw/DyNuwex+cwDE8qoQMpD1z
YD4kL/ZmSjYjulO655a+vZamLLy6V6uWRZKKeDbx6MK6mqpvdf97GHZxbHgjaTa4xadmDzItcOAE
Bh7d2wv/fJOLPhIBGyJAhkJ9+XrdI8qbdtbXsFz+Ns2DNhwoQ0ez8+am2dw29VGBvL7Jr21p17ZA
BkopMgB4mOBk2rHosTVeygE0BhDBADP0xBWP/fyuD49lE6OicVe4v9CErIfNuOJma6uWUmhjQl+/
ifs21JL+YLpggxh3uflWaM7dZKQrxhZyBbFulMJxLWE/5SQUIgw2SA6LNmRWrv129EE9ol7kThCE
Vuv3bu6G2k+nqJ03FOQOnedEmUoOtK7Lamv0Q7eZo6xgT7xFiyouTONnU2Ys99Ixt5+rotQYiBno
YG5mS0vPRlZrTQCKeqrsiJqzYpdUZqcexsbK9JOjlMljqg/lGmP8x6X06eNCswWSE4hBkAhcf9ym
c+momRM+rqduqt24zx71vb2PjuqGHRTIQHhDt7NOz9VPyHOZh8BeqU0v3l+oBf33B0ienNb6WJvl
3IbtK8u2hheftU1BT+P4a1b3Ge88+1DzgJKVgPVz3oOPq2uApWA2AcMCslOzIaNdgnV3aZf7zIoi
r9PKYj/aUf/NLqI4XDlFYiM/bfSFQdl3aVnVLmiGwmzkEHznew04HFs7ULsKWlQdi/GlMGYf2vO3
DS+8r2hxYOgA/4kKq0zehHOaO4xobZgWmu7TmA6e2c9rmqtL9zAQ83gAwOUuuK6v3Ugx27pV7bwL
eXFq0++R9kf7a1VPQGZRBPnHhvTG2FFsqzG0jELLfFX7kOfHvt4Mm4rfDaAsaE4AwjRfLa87ac19
zd9iALBvb6W0SLytaHCjcoAy/YdGsbTIBGyCqhlp4ynXX+LO8VTr0JYrfiJ9rk82pEVmzIBShAYb
TvQMFQxltekrRSmfDEgvJuItqOERGAAC2Jn8rtwobGPxAwc0oPLpmnjD4nqAJgWHoZjYM6U0IGMN
QV4Dc7hN/HLlaVr8IBd/ufRBxsTMaNXhL6f7Ym+9KisvwEc+dHFm/3evLv5+6WOg6IeBOY6/X7sv
vPP4OAaQg+Dn7I2c4y+t/47/s73tYnLZ/pNJ+fOAi3xobTKe3PRrZREvK6Nja3MfRfwAjF8ntfmj
Qad5ema8bvxRHaDK2HlT/H3ld4itk5Yuxgvw1dDkRqNEehfqKDbazDagxw1oEWD4pi4YE9LkmGlT
Hm+M3LQmLx1Us/Qw1Vw8RwlDJ6XOCBnxBNruvgdcJA8Ug6t021qFczTNcrxrTRfqHVHJ2pU8cOn3
QlsIKbuBYU0wf15fQE7m5CBwEm7dcIQlXaH8qjjPd1rsTn4ZmcnJnvU1AppFo0KsHE8JSgYysGfU
RvCYm+544v1XbXhzmwNnhpeIUvDz7e+x4OlA+6G6AyIiDJJZ4s8v4tyeoG81oNp4oqNuBAZPrH2G
jqtvtJ274vULi8JgPzCN6LCiJiF/+VhnSmeog3qquK+iCstBPsqGIFJEM+7L7WWJAyR5GXjEoHWF
aTVMIMmPE2hGjKgxIvXEevUbw6RVxV1ojELosXpQszmoxuR826L07ovzBboqwQsDz8acoPTu90jc
HMyPqaeyduNtMYNS1Yma9NDN7r4Br8HuX5gTGwlmASTPH2XDi++WlE6JDE1VTy4oTiFneVJaY0dV
509s12udzYUPB6gAwDwAfAGYIhP6pE5hj+mQk5OB+XUjrf1knH1qNsAUz1/qdo2CcunbEUEBh2QX
UEq5ostZYlstIGen3ALf3AT6xNpFZ0LZOLF9BJXiK7fIn7/fTTAW4UIiKM2hDiidAhssl1HhqCf6
jnLre9Hyrab+wsT4+7+wg09mIpmFPI8mOUmb1nZSY8TqVOSWR6e3+TS0mE9o+EoQunCqcXUA44Iq
EvBKckuQaNwsaduTU1wlr7bLtsNsBmCZXnFCOTsXTo8WlYsiC2i4AdWXLkcArRsrBqvQSVPYjDn9
og0KF4OUZCTjxnF75Mlj2/xx3Ey5y5o+PvSms9ZoWPBOCwuFYCPqSqh3SG9pp9ExTjEVdHLcbtPS
fouwdOvEMdSGtE1Cf9/+gnJq/r9LvjAnvaPESCoDA0jkZKNXxhJzx2yOPPwnrlA3pzsLD5CF4eex
tLaJC9zFbfPib5fuNSwWdKkgDhNi6VJSM04k4iWqeKeKVNCPwpM3R7vBdbyyvWdsl6vG71xhK6nU
woEUTNGaeK9xAcitX+DFmwa7D68tky829ctvZa8fFPVLZeZb3WIrJeulD4omGshZUJYEgkVyKoeU
QGP2pXZq3QJUD6UXR+wu5XRbNHHtjWa00g9bWh6ib8BEAB+AwKi0pxqdNTAaFtopFkNQ1jd7nDcx
v+/jc0Truwx6eLe/4eL6BK0FgAogMZZlBtpp6qwKvJOnCuIjTN8U7p2Zp/vCrPxCWxvDXXiWwIL9
X2MfJ/jinbBmKJCgDKqduj6JNz3hJzSXbeSJafLU9s2v20tbCMoxcQV0E4qhGECRW9cJ6hnUNrh2
KplNt8hpwOeStHPwb6yg1QevFEgPyUFU2kSdTWvthHb+uNNS690q02Ltblu6QwU8UlgAr5KMcxlp
Nnet0eEzQSmNeXWbzU+lWk9PRsOaDXI2uo0KcxMzp/ZY1NA7pcoHLxuzeZOMeJQh2q0fmTpbHp6W
ceWCl6EnH9cQGhPQEBLyMog5rl8sJx0x96IN2ilJZsyaaZ6WuDtquYeBlEGRnyITDOdpd2rqs+rs
Sm578fxSFztHQ8XUXhkMW/JooAwFaxNCLZSpr3+MoqhZoQAzAmUTv2ve3CKD2PoumibPoiumljzM
AtoFtWDMsH+qByeojDaVppBTo5jdnsLX/JyObCXo/1Clk+9ZMDzggH7kl58aWmXNir6L4WJFru2r
WTP2Q5T0e3PE9qZOqYYz0pigcuJvVYTvbCaDuhv07mBE9AsIGLtD5wzjtp4gO0ZazreQZoR0ydDr
voG/2cvqCFQRZa0ETptr6E6Ap7mJSL5xnEoJXH229r3JTK8sOQnaQXkxdVockp5E2Fb1telGYwsI
ebK5fbKWrkKgEwlmehCdfKIX5nZF+2E2tBMHa9K+c9ToZDBGfxlJ830oemcP9VsnGPNaf/8XhlFD
ggwp0DmfBCYT6upVG7vaaVasbR2xhzIpt6ypH2112uvxdKzyNbWFJU8C8SGIgBG6QH5Dl5w27eox
MXL9lCDihQrdcWymtb7oYrSAaUk8kR/BsxzwcVAeokUF5feu3E3Nlu+Sl+a7O3tp5A2/rZ+rVRG5
6vlxL1walFaFniTptAgGM3304mJDfirUy9+sZ5p6+lv8FOtBF3lrVKbLZhHSEkS2WK7cojIYtUkN
5ezTED31SZA/0nvrrje2aueRB5DOvHRPdbvyDCyVNDCzBhA7YgVoK8nk1E1pjKOK+dFT03V+PN9n
aVANG1P95mRozmRe5SLde8lUxcuz91W85+IVDBZYxGMYdAAWUkoaxipC6DBE2klRHJCnZQYYJkDq
O/uGExeHogKlfa9a82Z2SPOrjhW+5bFdHavYwNiHy59LhcSeRVrAg9Kyvmvq8fn2oVp6wcQkHzIN
FKJRcbn28NRV0ExUUOUnzJnDqmi6jaa35q7Sh7UK5tLF8Y8p1EmuTQFjVQIIHuunWd9YaQJw8cHV
UPnOqwOCgjutWvv2IlOSL+hLg1LQNtDJ+h/SzmvJbWQJ00+ECHhzC7pmk92tpuzoBqGRgfceT79f
6ezZaYJYIjRnLhQTIQUTVZWVlfb/KzVmba1ePI5l9zSm8r6XymeCtn1EAqNQT4qW7CVz3NCGvKmy
b/c3d3HFhBuQhjHoAurD9Yop63S8z6FGXohRiaasvxSyvFWt6Wthxo0bTf4hC+MV13FJ50Q+g5Fz
oHEgWBFH/tadk71B8iMC1VB7jAf74Bn+Rh/VZ2f60Xz2YabRttrw5FvFib6v7cSHlFZ/GKnarl+/
BfXivvMI44NAwj7HQ/J8x8uCibSAlab70Pjg1dKpBIIo3CXd80hjpFrIj3Lx4psPFe3gmffOt7/K
nr/ydCw4H0ShdBdwBsD8zYfEAsuvE03vlZOXP3PSmB9vN04eHXg/Yydc07sFfxpptqnKRPEOULPX
BwC1YdkXnog2iUUMZdin2Xiwi/hzbxou1VLNK7Yh/JGJ2hKqnCzL32ap/zpU9bswa3bSuAYAv/TE
iAIGtCA4wxTaxP68UYluNIM0lwgJK7n8NKkfAx2ogyR973TwPIwAFQ+2D9DpcGy0z2q2NjextPv0
j4oUokyCaN7m18am2ToD/lgnSft0fFTqeJf1iQvSgrLW0b8Q/ELd8V9ZsNhfr1Sr8sAGQUk5KfXj
+KnJ3F53nc/m2Wwew7X82tLjIsC1mG/kDzGBci0s4ujtpIjVk65B5NONGwdY5ODHa1R9yKlP96b/
ZDbjZqSFsmK0xnsd4fa5b2IWPBRm50QLC5C1RN8zE+OYbRTrrcMF8+1mK2Wmt3GsZK3CpoqfmZlS
oKnw+kB2FG7KzHar+hAylhUStHXeQfGZHjA+aNQAzCrfWVrwmINK0nnbromPcpm5HlnpdtoXRfEr
GJWDgwVK+hDMkh85VHbDlB6VIqD3XT5CQ71y/W6NLhlI1QJPlYYewoCZ1U/0Ak7VmGi2qdqeqGtX
+h/DZldrR9nbhr718/4BLIjDFwWCDL5G5v/mSBSaGUlKNRBkFX7nbPoRJK7KeKgI1MMOgt2mGnnA
+7XS+YIzhTUFjptkJClJ0njXqqc4QYapU1RwPJxdZv6degxVOFvHiJ5aBjysT9H0PSl/6P5OSbXU
jZu1lNr/5wsEcylTXXA0z/YZKB9H6qVRPZH3jRjVyY9R4Z1bGfpu++9U+RVI0Xu/N46WVP/0KOW3
gFl0Q3e4v/23913sg01AQvsnoELifryxbEOQZL7AWjqZH1PD2gU63OXpvqWRq3WMhzJ+pQnnvsQF
Y3otcmZisir30y4lADKktt2GsVburWnSLmoT9Tt7hC9Pj/TsR60zvlslWrJp0tB2pbaQH+5/iRB0
fSmvP2T2zuSRbYYYdfXkSJG0H5KgfDc6U7LXq05+vS9qwQAgixI0PbZcf078ep9NidRszhzCqQr0
faQzC2Dq4ScIMLPO2Ej1Swiwvubmw7ArvBz6gOdEcqdPjbkxvZd02NvDd4tKoUJ7ckvA70I8tHYs
t6/u9RfOdsP3g5g+AJUUXe790IPQhQMLjFGyy67nDY9F8p6JzH0of/bsY5qecf985TkkzmqVtU8R
1vDmYN5s1uy5nSrqchN/f2rp2H0PtbIib8iG9t1DUm7SYltFK9AIc9xJQjoWzygINRhcHLAer48H
5DAHuGRbPcla3bt9/2L27tSfq8J2I0M5qvaPMioeFHpsaD7Mmn2lfBiBF2oC2EvL/eif2nhj+ytf
9ZtPdr4PfA6MvyILAwjM9VeValHmUkH4DDFZ8kEdw3qX+d2wlcfpqfI06WUyolDAR1uXqKvBqXAy
eec3yqviWeAB6uZfVtv0W8cz7U2ZB8k2dOzuIXDqb/yjk0PY/I6a5RelsWLq1En2msdq+tzSprEd
6Mbc6FM6Hru2Vv6F0RE0a8KVZKJgnjAVT77ZddLvFEjfQRImj6+54sC2pufSJrfNd5rjA6eagyrp
gpNi//kTh19JOl0EtqRQZ/ql22mjaqCcncxO35bU2iBesosQDmdXGk0XUpe15tx5H55QMArbNPhz
ljQu/bYPb+ysaUmWB0y4dkrNFobqTq7eD52db9swCb4DojieNb0bIzes4+zByMGHKSbt7MdKRa9R
OG6ryne+9UWjMI5QJj+dHI7ULCmDs1R6a0grC5aAp5+sjWB3ZN5x9jJR60miUum0Eyihh1JXOzco
W3XbwiyyUUOv/+N0I3AJaDdM5oBd4GVfa3k2dErUNp1OefWLqoeUkf9c3TAYFIaZP2Bq1JkdN8BB
le4nvX7yAD6J8nJb2kwBmK/QZgrUnYckduvP9+29+MnZzQV0Gr4Ai8oxM+qzNeVp3llFE+mniYGa
h1STo6ekrcDlDGxlI7dRtCtas9jfF7pQKhTQyjQD4krRHDcHNDIxYo2ehMapmvIvwHIeSy344IXO
w9S2L2V38n3o6KfwUfeaFVO14MURp1KbJ0Yk4TFPEw1O5pRGZ+snp1KdYwPU/S7KDbDgIZnehzFT
GS5zOz+rzK9WDlfYwNlOi5dCMPnglxIqX2uPZ5mtDTKocUo6x40pJAXlp2pceb5vowRNDJ+BlYZD
DK7CzEuiB49EFHWMU1yB5ueDqOQ6Urk2lLi0iZTIKLkIthhaRq6XMqQSowijYZzkpjv1uraxgm+D
dwz8YFeMHqnaVRKw2wwPwQhDtdwLk6h2Dm7cwfveNoVtnAZ/619EkQW7I7uT7zajW6ab6uuvdK2p
bOFq4AFRl7M1aisYmutV8irUbZGnpmiSytK9HB9CkFhGP91k8bBSY1iSReoS+HdmjhxtTtiuDqXf
UkQyT1arHkJT2imlwmigdNCy1HWCL39+/377d7CbkYyGBeV6aa1Sl7SIKNapkZ4AHDeaXRYe8hyO
YTV+7Vr77OjbNF9jLb1VGxCA2VFmt8Qc4O8o+83TUpV0dhmjZ51Sr9/5mdLR8EW84JjQbw791tTS
aONUwxpB7O2d+I1Ez61AdRg/nF08wGemnHjVPqlVPO4LJXqo4miNSnmhi+9ayixOGyV6nHI9s09t
GXzR/NidFLB1pGjr2fleq70tZMDv+s8a4xlOcKo9ye2CH10U7oo1COJbXeJLsOl4DjJV+rkuWVIZ
SXLr26eilHdp+ETKuxhbV3UCypCb+5p0+wJfy5oV+zynLjuTt+KUBdE7eN8Iw82dlrwUybRmdBYe
DSGL9CoOEUPKplCvN+qTDL1eGlVlnxSxpVIXfgvh2wR3soi3rV/RipBX6qOfmtDRMETyZJZx//n+
cpdU6TdUB/KptM6zI0Ocj17X1/ZJCkC6lJumd7VC1w/3pSyulJkAhSZDXmQoaq9XWve+Lk9Za5/8
6P1QFG6QGm6ivaSABA9yeoi8Estnb6Pw+33BS6eJnSWZRr4BEjqhWW92WLW6oS18djgv0/JIt8Dw
avjykxUM8pNm9vLxz8UBOkSzKU0qpAxnViiWIA7t4sn+/SJK0ktffQ0DghdlLYmydGxvBc0sgDNo
+ViWo33qQB0hZGZo0L2/lDUJsxOD3nNs+xQJsn5SnU9jsKISS6ZT8OiRf+QlugH3H5gC0aVGtk9g
I7nej+61fdGmA8BkxlpW7TbPIhAdQOpiCJCn3ZwdSpbGRjq0kn1y8r+8zMWTbv1tMu422eD2xkq3
zdK2oeJ4YgLk4GZsILQrNi0x7VMaA6tAR2G1gZrXWDFSt54XrZYU74FEobrLcN61WneN2Q5VVVun
TPqYD/JmtPNNMq4sZU3IbN+KGI5VOWysU6QGbt3JbqE8/c9C5oqstZntAS55yhJ/oxbPNMFtw7UG
joWV4GoRAQpKACaFZ96doxC6q2Mgn8bQfwAE9ES71abUq+39K7Og0kRRmBoSuDLovkI33hibSu17
IwRJ4mSG4dbx85fCP8c6MF/65ykBrLweVjrXFqybhs9KqzlvosjkXgscsymdsNi0AVsH0/hgbXKt
cp21DM3S7sHgw1wuXiOTJOIr3iwrk/2hHdNJPuE7dw92mGxjKbP2wbBW61kSRNuL/Z9GY7z+a0GW
L8lyo7J/kZF/rcxykwXOu67qVyzPohi6Nul+wfDe5F0peJoAoCNGY8A6sJ6C6H1rfPxzVRD+vchn
oQtz7z4oYrnQnVo+pWXjjtU+67pdV/zsss/wGq5Vp8Ujdh2H6Rg2OoqBUxGcfGLBbw+IoIgmONTA
f268p6bMt6Vpkqx7bFdCzQXjxtwX1UFhdsinzDQBms5JjqxGPknm37r3C4Tz+7u29vuz17pW1FgP
en5/Gp/t/Nu/+338LJEQwm3/7aW82ShtUKLELDuIde2yxmiClxI71cP9RSypl2gXFeNc5D3mHlVp
pEFVRHTKx/nPRCs3oOPBKbji1ywe+RshM9vsGYpEO4/KSroQ0OvuBT32jeCbJn/N+7UM2pKZebui
mY1Wa9+Pu4ZmfDoqD5r6LRtaNzbjrbE2F7JkQDHRsHkJBAngr68VWRthxe44OjFjlbte/WmYLkx+
a+Y+XctdLKqaaFXXKLTBoTJ38xufwLV2sNUCT2xyTRjK7uvB0q4ZjGfQnSpmzOd9t7rRKxMhPhMT
afpNbfSLDA2IFrmJH+//hSQsNG8PzUnYgOttCyRjsgIKnydT26e6a5SEoyBzrc1OL52OsM6U42GP
oDB1Lcamdy5I8XxORuu47XOj7CRyxEpnwYgVUKxe8aWX7hHVcDFvQshHiutaXBHGQa6RQjhZHiyO
VKr5N7t8jahlDkBDdvh3Qy+vDa4h/QWzRzuNaCMyrFBU+MunzB9OYWyMjI/Z+8Z4NJ3WbULfVar2
0uT+eZCTrTetKMrSvoKiDKwSsPb4jDNnzmPUKqyUWDmNTQPWzKfcfufEiBoPlbnNk9f7yrImbaYs
k1mYhcc8OK2fgVvpxa725R7aXdf295M07spGy1e81SVjRUoGEhCRmaGV7fok5SxOKgVqrVPhHXQG
M+2+O6jOz6hKNh2jBX++PouOREq7TODR/jgTVkZxp8e0EIHeQ7uyc2rJwdj+uI1Klx5M1wjXhhYW
lwdBKWNK4GsSZ15LNCNfU4YcRVVpDFbBMukyuGnSB7LOOJlrXRNL14KRUCwkDzHe7Oz8bDOaKBXW
yqmAycR8VL0nI1qBkVsoE+NOvJExu+npFOaOEVOngnDDpd+L66dvGvtDryjbUYfGK3ugHtaF35s1
tJalvcQqi0DNYCB6/kLzorZq3VeKSONNwF7k/vfelDbQ7OBurpjNpZ0EQ4WhPVx2ERhen5sSdFo7
+sgygf73YuNTVhabpk5XtH9ZjEFyUExB3zhNPEEg+TDMS/j5qrVujYL0yRoa7tJjgzJQqaSrmYSg
2Nc3ng15yFLCEVVOvV9uIC71pdGt7HfTsBITLjybOufCVB7JeOYpZ7qemUUt6SIWGJJ4cgfKdQ9q
Xq9RfCysRpgJkSwiY8To0/VqJl0Zhzwb5JPdpsPO1/R6p02K2/nD1rcLacUiLhwQsQ3JRWDcfo+S
XEvL+9zQgh5fSo/eR9bTVF9W+c2WRQiQF4wgZYbZpfUImFqv5YUGSseBsN18ysa6g66qXjmfNUGz
mzvYdVyULPZkFr9Ami6C19FYcdIXRVCJEfi+uoD5vd6uhpq3Goq1jFPGJPwj75ebrbGNLeoZk3cC
35cLMtezVAqlMOgD5aQpHhSlo6MfqZp+vv9ULKqZmHUDHQFE2zmkbc98ixErhXJK9L7ZFp4RbyTd
8B6aiVHk0KG19r68JbsqvE0oWBlcvJ0/mGqnN/I2U07yVLZHGBqnrW6U0YZUj0yuSAp2VpgasA6X
KHoXMVahqAWoe/1aB9TSykW+WSYzBtnRvG+/cUJ8HinC5cgj11efasf71GVbU2ovK0u+7ScRk4s2
YTBBlw02/7W2qL1sjgDXKqdpX52n+rHRHoLEPcQfcBmbFc1ceDxgURAdZSLbh02/lgWoKCOZPbLo
/HKN4sEbcTDgpbaKYq/rH++vbMGPEh0FdC9CEgEk3Gxhhd+Pg1xzlnnK4OBJsmnJNb9ObbG1tU+t
vWKjlqVR3MK6q/QGir9/Y98VStZlULG0ihc43QFbWm/0H2W1VdbgH5dUg0fq/0maWfimiTD+KZI6
aLatv4v0a2/0GzNbOaslK/JGzNzpTXqHkecep6m2P4MytpGDbxDU3z8i8amzvIhIUvx3KXOwJ38A
NRkyUPTBtQ95cWit3XMzbdoffbKymiXNw+UERhKYWS7V7Hgmxy67OB9wJbRCBW9iyna6FVZHXNR2
k6WF/wI53NorebM8eiTxNumdpZeGMvJM3WvQbBnStZ2TOk2u6vnH3u++NO1+cJxjpxduOP3o4+DT
/T29OTfSTMIs42PQMkeT/rUiylWod1WnSicpzV+k8hjJ6cUx6jUP9MZsCDH0worOERFwzkMGgJwk
R/ekU5KWW8X5YP7QS7dkTorRO3/fhuVxyFaSqQsr4ymgkMvAEmM183g9iyeGGnQ5OMe0IAmCx25y
nX5FJdeEzN7nEePflbEanEP5GIQ72C80+8sfn9DVOmZb50FVraUGIgKzhvnwV88NXqMMuXmeRaD8
Zq9mqieVDkFdPwZn8zHbV3/8ZvDrNJVwm0g5i2m9ax3rwoSftziJPnsmp+8anx3rr2TY+8Njk//y
4a63uz9Xa5G3F2xkFJpJQF2LLE29gFRxCmDapvvZqcDKtjZDt2ImbmyrWBh5JTFXwofPR6N7P6AU
1JjBGR97I8kxPR+1q6SPY/frvg7c2KNrQfMwSs5sU6qhMjx3kUfw+zkNz555YPAQZJLDfVG3Gk0m
SMBXkXhiTTePridpYLAa6Tnk2pRU8BLfDf/4teCH3wqZHU9X6yRIJoRIAQhrDhKkep+mf3w5kcL8
v3Br7VtMZ280oq6L9PQ82d+AHtxkyWMWrJzMbVeFWMobIbOlNF0Qky7U0rPl0zCV9rsutbZVEX8Z
7e7JiQBg773KVVt9F4x0IWoVI4ZFeaZPcTNUBcNIa+mLpQM0RfyrgyZDM/rswQ+CJh+6LAzPTnAu
DIsy1aFcG2lfkTHn09KnUY8CJQjPg/O1kp2NuMMl6A5/ropvVqIr15dYjwMnrytWUpkfjbpw4Y5r
1ep/FDKz4H1Wj0UohMAOFkKTpIzN1gj9lTjuN1rQle8iyItolaDHh8tFbvB6LbUahnmVyum57hI3
toOH0fPdWAeQe2O38ZPcFru8zV2QAc5K/hkgYi2p9l2d0q8db+LkJ8rzINf6UQ0Ld6r67f2dvjVk
xOcCE5YGJGLn+Xk6ctAX9HHl50KvaR22pHjfKma6CSGm3Y1aG64Ymdv35lre7GThE/KV2AryM4y+
W32qt3Cd31/RmoTZscZJG0xNH+fnIfY3pvkzXIsXbr216yXMnuVO9sbAMFgC9cyuFZBfyJF+KuZr
lZtb0qI7c7j8b2uavdLA2xJSFkl+1nJjqxhPnSWv7NrCvb7Sg5kxc/q8ylsvys+tchgm5zQZj0a8
BtK+KMQifASrmtzTHHpqNMLAT4YiB6uUSITC7ZeuwIZ4WfXzz/dLvP+E6Fw4qurXdy4O5ZwB1zI/
pwEAtczMh/oz02FrzVALl4dyEM4NmSDo8uZzy0pNH7fE6PA5hSnP2thf+ppZyzUahCUpOBnAHAje
SWCtrhdTN4nThng151japYX8Cqj4L70+0rO+1oyycHU4GcbmLHw20KWsa0lZzyByZ2b52Zmy/OSZ
gbp3wvrT/bNZUAJR7gSIiQoCzTWzs4EeyC70VM/PkezXx0Gp/L+loY/chvTdmolf2rq3smZb19ux
SmoYWeH0US6ro2H8NfAm69kamOptWxxBIxlbkYbBK7xBkW26kcxJZ3JDLWmf4BFsprg9FFW10bRk
28mQ/Zb+SxKYx7p5d39DF+zRlejZhpJUSgUyBLeKqriL7qvbBFc0yHdN8sOJKteSknMbgil3X+7i
5oIozqA6ziLEJdfaosRercRVnp9rd7BfE9kNggerO94Xsqgt/wiZR6kARIAl0nGTZdCtveJjG0F/
nVndWmVrSfXJL5DWZzSY/P5sE+kThYWnHdHKJtAftTwftmNSDitbJi7QzBcghQZ4iBgNgcB4dsFU
uzJi3fMLvCfqglJ6Gqz2mUzY95CxVtfR1ZXoe3H3GAZBH4HDAiHo+oi0vNUzyCrysx3m2S4ep3wn
JZW9z+VAXVna0gbC6iSKMHAukRm9FlXHrWFWWlycndI71GrN2KtntPTI/Lk+0FaE8aAFlRmJudK1
SsoX5MW5tt+NJly1REJ12u3uS1lYDMkD0fpFnxT2fXZOTZjY0FM1xVmXDyCQI+Ff+F0kRnAJBSIs
8ffsZIImkpKg6spzHBbv7Dw55cH0U1eDn0amHe4v5lYJQNZgiIbIANATqrfXJ9MmaZwpTpieo+ib
lH8mKtCt1/9NxOzwBSNh2+VReqbYN3Shy5CFkn28L+PWzLEM5h1I1NJoeoO2NgUQrFQmMpKuPHom
0P4fy/7J9i9acpDBp5FXNE1sy/VdvZY32zbwsCmbqchzyFfIT+Mmzj729lFeIxtdOh68IXDryKmT
ihF//yYhrMb8RwY/PRdwMGW+eUrCJx1whvu7dysFd8gADYJZvd+CrqXYUe6bUjak52HQd8N46fRs
u5pMuj0ihNgaxWwNrwgv4lpIWWI8S5Pgvi+nTQ56m94za9D9CoNhw7BlfqjzNQzO20foWuTMbjej
2lhtR6QfGdJG6T9ZdOmhEP1a2n5x/xy6j3WRoqUd4XppNBaF5iCryOn1XcqElAPSwGoP7cJq6Dyg
gQT/mDrmHHB/LHiEYtNKz2qRbCxPISpLSRrI71eP6tbCYaXfSJrZ0XFK5aIxkOS0n8PhyenXwANv
BdCRBQ8GzgH1OFoxrzdMtSWFhNLoncr0IYvr/RiutefdbpYYRxLNn/heNH/OTCiMDJpS1Llzktpq
F0uf/HRiuDt7FLwC9y/PLZqN6MWieQnsFgaSCP+uFzNOSlFpWunRRvEja7aO/ImCB2wTnquOrjSp
D530yLCzZI9/F2QSiubsV0etCXfG2gDNrR6Sz4LIkbYt0Zo+n9QrIqedtG4C7my0+3Nhdclu6ikT
VI6cPtxf9e1tBldOwGRRH6bT0hEn/MYwBVVE62vceJRCmkNhk4iIw40ZZN/UjJGLdDww6PxaqZ/v
S11YIBst6hIOjak3aIY98Go1kY10KrRuq2rn0P+Y+Wv5pVvbTlDIUDguEe88lb/rpQ05nMt9Q1a1
1L29Yw4uFtEfnf0YfG21b3+8IJST4ofoGQDicmY5bFhItaLzwzM4jX8n1tdMeY0z49N9IQu3DaPB
88i7yPjmHNhQU31suxP7Z6cInW1Cxw9DuTgu96UsbJuD10p/He2JYDDMlqImbTmNJKTpsHsCieVZ
q58j/VVJOyiC/74vSngM168vkS5VbQgAYRqgdeD6hNQUZorAk0jO2d02DcAVnw6eVu/hs94kxa/S
XEno36od8hikF6fErZrT97QBbvIUOCGMrOODHkxno5BODuAZ95c130GRkSYlwaS2AOTif6+XFerD
ZIVxS2IzTLtTWUslZaM028u5hL8MVugmYjdWBjjna2PcjmQLUwX0+vDnnGA4jfxEJ/KMznX2KCkf
RRmp+XV/XXP9QwTzr79Rd6mc3hQTay+0MjUO43NgMZKTD/5730jXRrNvN88gwABfCEVXKVqKdb4x
SGFvR5BkNvHZo23Npp/Cs9Td2PXfc1AKIwh9769pYdsA7xTY7DRIWSxrJg6OXNkAu+1s1aRlI4jN
mGf5676MuY0V+6ZBcemQRxJclzN9sFo7jCpniM/w3G/Ggjac/Js5vAO/wB3aD2nldtXXP5fINC/v
h6BTZYHXq5pA7k0LO07ORaV8r9pwegfRc/9im5m8LesqOgaeOR6Gsq8PcVmvoXDNr7VYL08JKE6k
LEAJma1XHgCmreQoOesOmBVRYz8UrfGlsftt2w8HbXpcdXSWdpi+QFCoud3gZ85esaFq9BB6n+Rs
T9ALMeWrbby+2etyabmJFEcbI9HyXVrJHnxoXb1y3288BxZM7E0/MmaM/N28Y1ZqpdYejCQ7T62N
gxqW1cFQkm4DOrexteq+OMhNUe5itWgflMKJwMIcIueYDUOruZmZjTu407tL3njJKUyr/JJA9/fu
vkosXF5m8qHww60VfWAzW9v5BjRNmpKc4WWKd4mkV18TQ6pWchE3WE2/t0LQnwJaIlhkzGvNAzos
s5XShmP7Y178il7occwP5gfAF72nWN0Uw6b4qUkP99e2YDNEKz2NjvgwXLHZJXY0iB4nheMvlF9V
9zN4VqXH9H308b6UBbW+kjJzRfXWylNqPMk5zk5+DXl94SrWBzCwSiNx5TVoH7FRb9/G/2zkP2ua
XWFDayy/iLTk3KTGsOnVygevxpB3XqIBCF43/vb+6hYMIf0hQH5wdQF6mTsXnR/HAvMnOY85CI28
94+pvvL8Lh0TywLdSWCl8GvXumEkcVtzg5Jz3hZQ/cqR80QgFDxmSmK9y9VkcosqWnkWlw6NxhSM
Ia40Ge+ZTLJGYROn6GPrvRt38B+7yvQ9KH9FP+9v34IFgrOEXA9Rik7OaiZntINStipC77qTGCSF
H+8C9WT9VHhZuRt7yTiSYg2ex1z6m07ZtXLYonSB/iriZFBFZsoixUykA4WTnssh3kOhMrpF+ZdV
0pNd7Tqpej/VwdcsXtGYJQ3FuSbn6JAeY+zj+jh7vS/pXTXJNnixK+qdsJh41Xt7d39nlxSTF5r6
C8480Jri7984BFloNFYP3+I5aR5rAGg0/6lYK/MvaSbjkr+Lt0wZzrHdes1o+1EWMkLXeqBhYVA2
VuX2a2Sqv8dT5rcaknPav0RcQsf09WLCztd7Jy2y81i8C6GszHx5A+x2VL9qsitnYOzl+7Slj+Br
5TWuVLzkDpQ0zq4yfbeHfTXwNBqrG4th6PCl7r8owQOMxI/FtBYNL+362w8VO/Zm19uCz++iOjtr
AOdSpHYnbT/F6crZ3qoQwQxYT4KMlZzffABfbsuxH2N6w9TuY3zRiLMnJXkAjnztWbpdjqCl4fWh
rxWEk7kZaMqWDsZCzs5DmrsKOE2S8nfZRq485RuBA2L09BA1wUclfm/LErF9TEfq5HatsQ+kH/cV
esFdEEwSOuNDkBQzpDuLsLKeAbDR9OjBqfYQk3nPiXNoph9h+oiDsA+a/iGdVHCyIUQcfhRG+Fpq
1WY0f/Xh/v6X3LQtcG2vvmRmtSazLCRV4ktMa6uPO7qcXtpdt4e15Bi8sx+7o3bJOzfu3DrZF/nz
FLvMXNz/hpui2vwbZs9qodEDAh41aeXtl34XbOKd235pnteu3u/GmOurd73WmY0Mq0aSUkg8zuWu
3Sn77twc9Z3ywdnnj7x1j/Fr+DidulPzYO3egRi7lw4gBR+4Wwf/5ddD+r5yGYV66A75NtuBMLy3
Vszp7UvF9xHvcBdE/DbnviqHKioBP83OZRxX+1ibuP+2VW2UpG0PshFpuzowvV2WNWtHsHALkSxy
JCoxA8Q513ddm5LIVKMoO8eT5DbFoWw3VeLWzfH+SS+JAbGJRnox60WS81pMKuEWyEOZnWUjSYh8
YIrQ86cqCTbhWjpm3rpPSolBAUov/yVqFA/mG/OVqf3kt33cQjT+GPjtU1Vr27j6GcTnCtLak601
p6pvPzSgS9xfpM4Pv9Gy/ysYdhpy42Ref6PbvRFcBLXqSFXZXqTJlt/njMa7dmZ4H/+FFMaGYIkh
9Uqm8Hp5Ee9IWahMORq8+sdErcqj0alrcHPzYcvfi6Gyzuia6DUjT3MtxqvoRyxirb2MG2Wvf7MP
5ibfqMfik7ZpnjN9JQE7R/68ETdzKAKta9oiVNtLH9L6YIRDvKuiof2q92awnYqoJZyVppcgHS2A
CJXspJle9FQpdrsJQivcTZPfbAUA2rPhGYTycGgdkyHr9nIw9ftais2DrnrlpzJ2kudcntqH3g/l
lWs8t2diZIhCOYjcxN0kmezZ2YyEqHod2t0llYrgh1ai3xkjcu8Y9FYYqWCac5trSVIxWgYnR1hM
zaMy2sr3+xoye/B+fwVM8VQeaWAFMFhcxjd62GpWV49R0l/0WDuGaepWgX9smjUMiBt1Z7GUgPAC
SdKDEDx7QKRg9INCbXvISo3kC8DQJgFe3kf+4f5yZrbjP8sRyKOibAKCysx2aFIWM8FR9ZeSpO42
0dJfWefEGz0ZDdcL1/D8FzfvjTSx6jebp0a2kflwPl9MJwPl2kyk3ZRkgLzVkry/v7BlURaAlyyN
bMlsA7O4rAavrPtLAi56qXqPSdptrXBa6ZZfPqd/xMwe2dLjpmgwR14C2/gAu5z3qHZOsBJrLa6F
1gpGpkDFJol8vW2h3PZFGHRsW1QdMjjXzLJ67O0/jIz/owv/iJm7T63DvHDXIKZRfzbdYw/zZRe9
L9Vh9y+O5o2c2dFY8VQYksHR2LnmWiMsCjWIws1aT8Xs3RfLYR4J+EuNt58MxszIFk6shrE39Bc5
KoO/cstLNn5QeZ3LLFa308kWbQG1Hrd6Eq9VSBYOjKDVgCOFwJjWgZnBTYqoL+lQHi6tVG/sBC57
s9op0pqYpRWqTFFSiCG1S2LoWi8CJWTXlHy4ePau0C9qDaVqQoRVBSytBWG0TLOVZ3jBXoAchJ2Q
qbiTh5ptqlrUDD6q03DxBSZ5WdF7a8nRzzCg+8wcmvHhvqqsiZttpE3dsIvMfrj0fb93rKl2myQm
CIdqa2t49koeZeEyq7TggLqOf2PjP1/vZ9OoVUYr03DJkvRBl7sDo3Qr0DGLC3ojYnaVGevuAfdQ
h4uZfNbrfltLT7H+zfPylTd/UQP/kTOffMiq1ip7VRsucfLZk0GdjMtN7Ix/bpiwrzgyouuRoHu2
YU4b2VbdWCig32y05odSf/Smy30VWFrJWxmzHSvaYOizXBouEDcxKRxvALHddN6n+1KE3l65lxgL
mvGAoGfgAWalmV5nUhEnXhWMF6+Z5PcBIc0WDzB6KAsl3UlVqD6b3tivVBPE9twKpRoD0hKAXsbs
/pZO07ZkNIZLUOmmAMmWUu5sUI7jfgr16jt4HPpnmukg9gwkrz7eX/KSQ8W4LwDL8IDJ+LtCV9+8
xqU0TVIqsbN9VDzb04OkwVAog5hy7Jj56tXo0hoPTr9iQZZ2mslAA39RlGzm2S3TqLIp6qPxorcX
XUp2bbCV2q+9+dgHH+4vcOmuIQJOJAb1IU6ZbW8Y044QOMFwsRx8Rdur9l4emy7ZZnmjefoajOXS
aVoCHkwM6wOnMlMhK43HPqNp4zL6Wn1x6n4IXSOqzG7vBOOUUIyyIesa/RFYDM/M/elfbCwvjgg2
mcUFNvv6OPVkipWsU6fLVFT0EIVbO3Uehib9mUjDX9jRNRNzc5CQMpAZZc4YfArCz9n2drJepl3Z
tZdAZVkGmPVUZqrubyn4nq3RMN0cpZBF+Ykp7f9D2nXtRo4syx+6BOjNa5FsL9eUGc0LMRpJZBW9
N19/g9o9q+5qniZ2DhbYFSCskuWysjIjIzQE/1/k+SdbVVLGMq4EsznqtFuluQzWNYCioDQrywuz
eHkqYGoi6ESJDd2dAGKdT2MWda1RKWWLNHPj6t0Ntuta9ftV47/HRk6CJidNSB8bXVhw2ZMjO/MG
Kp7wyNmhpIkpRb3r3LCR4LaLOhMRaw5hWfpmhjsaol6PO/y19bX1osjBzKSiJxhwLHB+ALiuK+cG
44JZY5ZS8VgCKgVRF2iwP8g9W2Vxu1Ajm7eETDNgKSgI80MzQ1qWUcbEo0xfchkNrGsWyCRfDIhm
phCoeJDqg9Ef9Cl8NjKQaN+HoyUeISF/m8u1qyfsgP6yAjnnmrFD3rO3LFmIGuYGd2qUewJIQajR
BsXBY1BRuwq3YvCO8z8ob//Sm4GfAbiH6T0DIOJFuwRDFhVZXYwtfBehtyezZ10u7EFZuBUuvNhX
H9PEGzB1AONmOt8UeR1UnRRV0jEPw1d5UNFZ4CSqdKuG7QF1xibU3evjukwpoagJrBLwwnjzTrzx
5xaDVgpEpVfVI07jaoTYEtp01mZs2akcEwaJhN4EF3CTe4UYQanm94L5y+WDvgoAEZjVCVvCP67a
0hcyTR/NY101UNO4TbNoDXF3MiZuJnoW/cz7VzY+pOtC2TAaubr+UwDmeGEWJq9yfvjBvAVNzImF
Qse3cGfRGlIl9WPdP8ZCGU6la2HfoWsGcyEtAVou/TagrADkoOYzRTw8eyE1h1iKdTn0ElElysES
7ooK11Ju+9HTwtxOX82NCjUzxBeogKJXhX+Ed4EQJsbQUE+pYm0XBMWPrqPSbTSk8kpLheTFimUQ
OYhQ2KlicdwWkn5XRV21i9IaSShBXgi4LmYZSr8TWTh6PNGsACTF+VbTcoUauYTvac27qn3s0s6N
DGW1MOqLIwQrED+YEs5TzZcfdQSQvRR+jTpwkk/jrnXe+g37pHb3mkGyMrdNEruGYzHS3y+yqF3e
X1/W4dYBnECulMfa5rLkI+5vqdebEWnGRyPxwuahNilgEp9ZXroyqjTDkmDHxdNpsgp89NTch0Q0
v39FGZqXQLhRLyoCVxtAk6WlzsK8Thfg2W7ibEzfcBIEYFRpO4TT6v1AaCXbzLFcmpH2Myf5k7GQ
2Jmfx5MRcXtFoHEqt2JNvcbtOpcJtu40TmBLjWMwZ6kWuzR9nNdVNQE9ig2MCT0jvvJOQ2shuuAb
ric0KlYIfGZfKXScyPPZU3wraYIO+6Ii+TbaBw+W2+5QqWtd0Slvuo3wiAbepWrnha+ZjCoI2hDx
Q530S4D5ZMloVht6JGNcDDexDfoWJzRi3Me1eaxo9DORg4Vlu/DmnEFu1eI4BHgrwB4J0oAkVrBj
8lup/9DzdsHQnCtBnDaRgOCgg1L7fDorWsaRrPXUo5LKnFYH7X+MiNHuTHGJL2nJFLfvjTCWwTIC
U0PsDQLY6S2f4LWxtEFmjxeeDqh6TFcQH6TpSRD1o+zjeIkfQSat9bB+qBLlhva7OM63yq9OLrZC
LNxGxhKlJo9u+mtzntjmYqjYV0q0IljUUw17jG1qOvkKlDGl/1YIN4VMjGgbtFDaJHjWXPcqMxsG
FLVg18RbdOpf49YxKDWqSy2OhWhk26gYjpbaWyQGzlhparYwxzMrCczMxK+JhxqKP5yxOKuFqKNY
yRIqujZei0cB6LZ1ayoLo5o5dyiWgO8f6U8AgXllv7QzY3wI1lK60xqvUF2qEFq6yb8kNJjWDXYA
+kVKUJ+KMuenINZAuJqCo8xDRL4RrKcovmWmtJBluojqJyNodoUbAcM38KvnRpqgKcOmjJkHOtyR
HWhdOoJ0ZNIaEnSkz2tHERaC4C+2Du6qOTPJuZFICWW808GInX0CGRtm5EfqmK8f8rtk2DqBkLi+
qZZ6Pi6rgl/jROIASGDUsvjuBCkdESKGCfNGxU4+s9vkp+p263Gr23m0TVp7KRc5P6/f9rjdWDGt
ALAR9tpmZ73k8UMogrLEVgugJtdL4IwlY9wipuUg1EzJQS0YWhAYxOsvMG2jdwzBS6xt15t4Wixp
mFw+LbgZ5Zax1UrWxAwjDPyONOpjIZI+cnKls2OldyP/I+hWJXI1WrdwOyyuJXehx3qsiP2APSv9
zhq2bSVzIzwVweCx+tBC6qiFtp3ZhrbFbptqqe13msvL3fu9sJN3OLl1VfT4iQnIt71BFVI3ztsR
cVKRutc951yEhAcbnKc2CUOj2nFupkzyIWtZyrz0AB9BZGMNHXAqkyp0S4F0475bcJ+ze+jEIJch
SQDUB1U1llO3xw0LCVQqCbDew8v79ZF9RegXE3hiiLuOCh+CarIEQ/R5+Mw9Y29+JL/A09K58Z2U
kN8xUXavkDsnY2+nR8mWnq5/wPz2OfkA/miKas+GGtsnG0hwhP6lctOtoHzuFI/12tg6C+amc3Bt
vPzhBHBqbHuY6x3Ir/6UP+7Vu9xVQrtfH6x7h31oCxaXVpI7mHlYawnIQJlX+jetCsyq1yHVICGp
14XH7JGxJUTW3DUPYbiJDRHFK3QHnu9VQWozQLOxol1+23crKf2Mf5bZ6vo8zk/jtxHu0BdKwIYg
q5jnFzIUbEf9LZRLyaZDv6RKMxcw4eyhSgXZJKBw+SxlGrG0gmYS82oAMiRjN6z8rXJoqidN3wXs
d1FuhkeIYYH5WbSvD/K/HI5v09wojUpGlzWUBT2zv/Pjj0rfK7VdQRW1CMgg7ivZKYvf+mPzizW2
Wj0Hakj83zFYqKviQbNeVHPF0Kpx/aPml/f7mziPlyRdATJPTEfABN/RiqhZJUAFOCDP84Sxc69b
W5wCLuxBjjihmZHhMqvCVfnVpxu3JLbeAq29r2uKi22nx3ae7/rPkEnbztz00opFUEEE3I/a8oiL
9kFRtk0c/tHJ+p6J6eSd+H4whIEmYVodMdnLO93uk21LrKfgXlxq8Z6cwqXT+McST36koe6n6dk0
CVopkWEoqVOpAHNcn+v/4gq/zXBOP1Ot0Mw7DMiynmTDjQ5tSSKFJI75wnbhx4K1mdwNYMpICOJp
h4ZynpZDCBuhDmrAHvTEFa1bUKeus/Zx0pMZ5FVhPcVbVj51lb3P381qPzSrWNiiz0d6vf4d8zvs
+zv4u1W3or4RVbiSVN9ko60Bz7pWx5tYH3Da7xL9VmdOnVdE1pwedPl9Vk3lELBtHqLqQfA3jfBL
T4h6XPishenh3xWsHXMl1jE9bRu+CuYqrTZDCEnkOzzWqjh7UJvCBrX+rsw3kfVbZq9JS6h0RMJ/
UJibNiqA1pt8WKWFE2sUALubIMmcsTT2Skdic4Cq3VJZZd5Vnkwld5l3aN+LUtQ1PPUp+xl70UNx
k6x7t3tUX8KHyBOW6oCzt8CJPe7ujif5DgB5gJzxg3E1VNDOUwvoXwFtv6hNOHePwvtPOBPcAyAi
Pz/tcVICAGLgcKQKyDozMI8lwVZsj4rlQKu8Dkckzh+VcaXX9mi2xE8eB6g4DERN7ArBvlGTJFjY
urNh4ek3cb4YQENNyOsC8w2Vy2p8VQV8FqNOJowrpf4dxSbJ25+oYayub87ZhT41zHnlTpFHtahx
ZsJgn6WeApJUhd4ZBWi57zK6QnXSR4eckxsHqO5etz333j41zXndvCsUg40wnYsClCDR7Rgcklwi
4Q9TXmoPmfO7J7a+5v/Ew+t5abEa/3hlJhFVpKRfOjJzt+mpBc7lqiqTKhSbmJfIwyYe5G1SVJsx
k23RCBcI/mafaDK4DibBFrTZfP3+ZDQB1YdcFjGaKnVxK7rCL8PO17nd37Q3w0KUML81T4xxrmAc
jbos2g7GRGhZ2l3jQCN5n7s+6BGjZiOMPwZ9SaR0NpdwOkLOHwg6itcVYEye3CZkyG2t3pSyXT5a
d2CNzwJKkMkA0rbIHgzhGcyF13fmnDc6tT7tppP5TfsqNuQK3s8vzGwdICfkWL2Ke6tDeH/d1OxV
fWpr+pYTW2GelmkG5gMvyPb6aCfijSSWIPe8MRsi9Ie2o3ZQ3mUrcykUmXWDJ+vKuUGpN/oxGmA4
NDa98lkghWHZPQH9wpoa78bj9XHOXYKnw+QcXCRYWpnj5evR9LYUU5c1nY3GIr9FpigYEQ071+3N
j26ibEKlfioCn09r26OVJKgHOPmtNol3rlrVzrt1Ujump5SLudiZPDBIyb7Ncfs1UCIAqE0Mz0Lf
Z+4GN9LRsKEFhHgC4sHIQi+9zWYdGjKIKBGCbPBCHL0s0yYpfRMGQ8EiSkdHMmpIIlyfxbkCiDTR
Uf3HDHc9yDQFXJTiXmbxXaigXXFlFHfoMsUBJeokgfkBOgtFcPWUZENIFNk29KW00KxnPfkG7p7o
cyseNYZv6CDgu1b2kkTEjyy18+qlfFfuc0ePbmPp0cx3lZCi9L6UY+T75L4Stt+ToIlcziYIWyrE
jYTLWUSRdRc8tSnRzKcmAlpoXUAfINrU0THqDuZD9hLla0vY0Rj9OQOzW5mtEwP0VPI9LV4788jA
YvI/rRFgredbPUVLDpIv+LxEXMds1Ta3Yb1u6rcxWqWgPDdXo/8gRIdabLciVCPY2BITetrXv2L2
fP+zSBe8b6Pfq20n60ifra3QSSCe8OAtMeXP3ntQTIAIMHbkJHt8PtJYlptCDGTqWfuIoeIhD65K
3xPjkNY/GciOm1xyStPV2tfrg5t10qeGuWMwdhEYGLuBen703ISfyeOtoJOdWJNgeBcYad4erhuc
2/LgnQB5BsoRE6fR+UDzegghb1zBb2hsPdR3YvJUBZqNFuyF233OjZwa4gZG47EGsrdArbHvSE47
WzOfrw9lbmOcWuBOr98WmlFXGEqk5baMFqexO0TxXcfeinSltUs9ILPmQKIH9iRkrED8fT5ziURV
QZtWqpYKu8hTx49iklQDmDs0ZoOdUHIUVq6uj5FvovzyEFODKgyDbgLVqnOrTBKMHIJ2sOrUvwUP
VI6a79wnlLSbwoneFdeWW3szLiDEZkOzE7N880HU5yPUYGC2QW6elHfBT+Uorsaf4ovwJ+HtqSnO
yUg0STu9Q3GMxb6tt3vFcOrgQbcWwoT/MiSI9gEmKUPxjQuHgHxR20GZ0tVRI+IFIvQOlWn2hLbM
g6yn5UM5AMueFIV1AH9Efa9GGtteX81pi/A5GmiY/fMJ0+E8icisylSEpGHMMyRHLWsSNts2HQjE
7IWlLrO54wcE4xfsBe3yfEayEWvQkxRIBwVmYe6SvNQIUl+Cc31AX31+/IgMvBawNcE3hIbO8xEZ
VZvhIsfbxBi8Nth1xTPOnTJ+Fh8pIJvgU2oiQt9HbcXefNHprI2fuyBoebv+GXODPf0K7pBkg4TO
jgrvvSAQ9bWe5UClimD8v25l1lcDhwqo1sTnhfbV88GOjd76FUPwHocuqHGhxCC7IPcSsnsfWQXN
tAvzRjy09Xu/mN37OucXE31im9s69dh3RmkhDNT7O9Di7/xa2DVZsk36J1ncteJUlWR2X73K+W/a
xvYgraL2MAioM2/b6m3QnJZtNGlbZSvsfyfwfwk520YS26g0AfO9sGXoQ6Tt+o/mDI8BoHeB+ebn
TNfjtKwHRMtdAmKPt0y8GUdtIxAVfHPjcxhtKfKhZb4yFi6HaS0u5wudI6oFgCuQdedrVY8WdI4R
I3lVqAJiE1voMlfCYj0I0G29PsbZ3Qc+tP+Y4h4EetyNcduNKNegg8AN63zc5JL0eN3ItIWvjYd7
BrSmD8xmLeLZmksbNPuWg60HEQkD3/ODX35nukawBIOajYrA8fvPyKaRn/irFv10sphg8Uwp2Aag
6NZSZhsKnqsNdQIlc0KgI/Xx0FdEZINzfcRzKwiOkQmnBDw02D7Ojcc64PMdaLI8FfxBrpxp6UqI
QsGJmJ7+gV+eeBfRnghA9IV4nIB+rsyqrSlVlZAa9XfaOiCRccVWd4N0IQKbHRe6mQFFhADvBS8m
MqyFPrAw8hQ/hBROCIgt7SrqNOm49HhcMsX5RTUdAGhJksgr6lhfR3gOu1EU0JWYmEvJnFkHNfEC
/j0snXvKiE0k+DLTY0/My1hxa7OsYxJYldGsStqOxY0/Sl0y7AQNuSxb7BRoQXW080HvMUqaG6FU
SN1cl6myUZgfSdtkNIJmX1tyLzsyZfg5UFIoVzedISQPRpDR8lMSwwJ5RF3u1wN6oTOipaU+7M1O
Bv9soPdVsSnFHGIQbStWNRmHMDNtHCOwYy5dDjNeAF145gRdQlYArL7n29UakpgWshIhYirct5EU
zkdlU/I7sMGoYC9lHecuXkSFeJIBfA64Ns88X4wRiNnNOvZK813Sy52BO8lX/RCICtETso8qB4uK
gNRzPB6aIb3pqKtGj2nnrzrloxc8X3sHHf779SM7EyIrSMWgAxJIV1ARcU43tbq47vMg8dSwJLIg
klRMV3oMQqJ8BUVqknev1w3OeShY/OqXmOquvFoqAse8GgSaePWqlkgKVUKbfCi/xqfGg5DwHxgD
IeUkwwXKOQC6zpeYNYmRgV8FHBnb1kvWTUHa53hnJ3dsVyw0Js6cXGA4vk1xnjcLYUtup3HFuJ5D
0/gI8/CXJiVLrm92I51amr7kxMdrne9DGQiWhl0XbRrwGovEH57AGg9Gnk0m3KQu9JdVzfUTQp9N
8UXrNqx1WP60MLtzmwfeEB26IF0Exxm3eRIT4lZ5UiReX970shv1diz2rgU2mCf5R3ksCjd9CNJJ
MDkRBxLTYyqTsF9r2fH6h8wE6RN85p/v4O6d0ihGVghZ4iVJTazBkQpI2U3QkmCJq2XOZZxa4vaT
nqd611mwlK7oQ7ZUhP/qwuJChrOBcHvICOgwpD4mlA62kTloVmfRIwPnyz79KN6ykLQfIyAJtvgy
bNIn87bDwi/FzHOV06njYKKJmOjh+VaxOlbBd6HX2F7+fbnVzdu8sXtHrAg0zMvXsrWl7nf9DA21
FEwRCtSD7ouWSGujxGMzXcSszx4rAPqg3wY3BdTQ+WZP0rGN5QJf0+x6qB2P/msr7BMThagh39TC
HpiAUHtV9bu+qVdJW4FVke60cImmaVrYi5VBR9TUmAiuB75uW49RL0hKm3jPkvoL8iTENKFs0bqx
Bt5GR243vuSpwitakTtl6aKaXRFwqiCqgrrB1Ix5Pgd94RelafbY30e0fLpbdTu+FWu6TrbGQ+s+
gaPJFt8sRwQ1UbVvFvza3Jb/Nn6R8BTDtkxzdUw80HYCqVDtE3ERWj8tIj+701sUNJnAMEOh53yA
WjxU4KUVseXGnZ7bsbqqUOyA8KCtPZdPFhReDbdckpv5yohcs8qlhzQ0KYINdBqZ0zqdmzoU1Far
+k61/YH0pHGie2GnuK/b+k479I/r9Nje9rfhRvvMHFSAj/Ttuhv7ymdc+yDuaR5CsaYyM3yQRuRd
9StfvYV2ZbP3mwIdB63TuJpnbaBc9FFsHrK9hW8s98Lxd+UYbrC2nkwHWIFtvQluYvKKeG4t4f8b
ibFuHhlZko/nGbqmNBei/O814zZlnRV1ILf4WDDToc8seaC6HXu1LTjyiysdNbfZ+LfiS7Ot7c31
ebq8doBkRvA/IbNR9ORz3HJVGExVh9KLBbDtgwHOClcoGTdwT8iy+Uj6Xrc3jeR8WdDyhJECUTyB
xSxun+RKlLZFmdee+YSBttvfgGiWz4mzlH+dyXdNPH+TyAQYGKGqzN2nWqeaCTrkYIhuQwAMmqMl
H7pOJUafO0K0LRq0CS9gw6ejxQ8O5B6IfxGZoveZu9EqC4RNWZbVnsq0vcTQsWuF72WrrFo5/7w+
j5eeBOJKItRgoMQOMRmegcrvE5WagFZ5QSUewCKOl9SSvttlJHBugtuUJuvSXB+K2jPAYBRXOWp8
m6JwqCkBI7NwJywMh+8HSodIbzQKW32tHoM4Win+Egp6yQS3IcRcZ5nUTMMZoOwVaIQFL9fX5PIs
YfHxVAf7Cf4NqqRzzxtWfla0Wow1yQfICaA5qwpNZwRxkRZnLiu6T0ssF/p9l2xyVzrwNip4fpLa
S3xmK3qxHcAwlCb38CekaYG1URccxtw0giwBRAaT2iyY5M4HyRRmpGqKadTGQXcHg2mk1MUf12dy
Jtc4TeW3Fc5NdEGpxoWE7V2Q6mkkoRMdXvyGjDtbo06/kO6fn8NvY9PvT94AtE6zUbPS2hvsAaQ1
v6yf9UA0+/n6mC6Dr/MhcccpsUpwhvmw0q/Cx/B56QaeO63fMwYOjfNBSB1WIajhe7RKdYXR06wW
AZ6HTo1Gta+PZM7NnZri9nkX5QCcjZMPr37ncjLRRj4J/5avEHfiNF8GcI/QKYCb45yppBZhRSms
jL3gJPmaSsqqVNhb3ZjkT8bzbWna8ifrb1kh6zO5rr0stVLiy9AQBe0ccEfPQpEtRICzuwDM2Qh+
Af1G9++5La2u+4hpA/ZaEThpCDSe9DYiKLs+ovnzg8gaZMVAZKOqe26mA4Y+l0aYCcuboAIoWy5d
wUq3uQnq29CVjeAWJLN2Fig/wIDq9kH/ev0LZsc5hddotgaFDS+PRoMEJB2pWHtx9JpZGGZ8CMIl
ePGSEe7g6g1EjpNQwigtYRV24T4WuvtEoAs+duYpCeUUxNPgIcA+RK3nfDb9wBIaQ/WxQZIPH5kl
EMrYQGyJaOosoXYYJSQeP+QOJKqgoQIjGmsTt8lQj8jYnRaBTBFP0II+5mO4uT7LM4Hj+ZdxMwC0
SkGb0sCVg0ekI5SOfywBdP/0Rze5NTadBFSwYzwZt1q70t9Nz/Qroqne0rvm0vngM1BTxxtXBkE1
39DQ1Gpq+n2L5r7IskP5vpcliMTvhoRo+mLRbbrSzqOsKVON1zRA0VM1kRuzIAjaUKl5M6GRR0qG
ZFtGvzLL1X4GxS+8cQmQnkLyATahhbN7efUB9QROHVC+IO6ydM6Dm3kPkhADLYyh8VPT92X0dn01
Z2JWGJj4CVSU89CmPI38xBGVjTpmscpar666VidWHonSTRuh0n9IGtOia/xsvUmC2SiOmpgjdKGj
wtjIAnBazvVvuTxaaKBHrW96E6A7lK+Ai9EYRKYf9h6S1BJ1wMIhbtigi7kDUa0lvonLCwXGZBC4
TY+CiXXmfNyNkEiBXKS9J8TxVk2Gys4l+Iye9Xg7pkuh8+zQFMh0gMNEQS2TP839mDVmlfceYC7i
DhTN+m0P2ZAtiFjZQmQxawroNRNeA+ojPIDfp7oYpWqLgQ2grkJvaryRtUzZQ2K2X1iw2Tmc9Bjw
2JkeH9OnnO4dk7ZF6Mu9xzJakUDehFGuoRGidxttGN3ru2MGRjrxSiFLCSjI1A3BzSEq7x2i6Xzw
xF6w7q1Ar1qSaQGYrUAoZI12YAx5dI9zHNtREJQrI6mNckcLI37LmxZvPiPz455kdV4/RTQRl6hz
L2cD34eyPN6akx4GD0VXpCAe+x7fpw9aTVpBhpKS1hUutIFGOxeEJbTpjD3kxFUR29iciHG4a90Y
A0MoFGHwCrR27dGPP+x0WNnWWUUfRbUrFrB7l64IzAFIYYDFCGUXXPNnq319MS836fnf4sI5pIpk
Xw9UzNWD8hZt9Zfrf36mSHH+9zmvBnKXAOpP+PsyaL9/RvvQ21oVQTtY/pRARn2prf3rNj6/H87t
cWuhJUxpIgX2rBBqAvu4WksvTP/Zl+seqFFTPfZgIKyJuM1ZaKNcR7r+oQzfC3Wpm3+mB+D8Szi/
Nua6FuS9gj7bwFWavf5Lz29kJOaKX2wFzXgx1Ui8tpq7XwszPq3+tRngfAFIs4URVZzBa6wfeeGU
0aYaV4m/QtX6Jfgdr6+bm9v76GGckKzSlIrgrkWlhXJEUqWjRyMZdfiMDkBZ+3cWLXzSyllpXzc3
u59AQwx0PhpNwHfBrS+FivaAi3L0GkV2dPoRUVI8+tvXUdo0rWnHLjVX103OnTZ94itB/Ier3+Ii
jsGCPLjSiSMeCHq1YiLLV4NRL6Wspr/Cr9qpFW4ei9gKQRDbjp5ZZnYp+essXzc36P4n/t602EJQ
O3noC2ugcobUHJimsERnHuT/4jpOGVSKRs8yg+RWxIuBxLVRbCWhUtaVmnktY9n2D+bxxCa3cq1U
dh3cNWyKLQNcKO/XSZGZmz+xgmI8UmPAtF50qyHqro2aog4sq/UN5H9/dEAtLRiZ2/QTzaA1qYpB
yp0bSh9BEboRUWyW6z64CSRjJfvKMTbM1Bmopi5M3JyLniTWQbc8Ydr46xaJTCHz80T0RmgGks5s
6t+Y5vRWS5ti6Wqfcx46cooTsSG4FE1uYwStOqqVb44eAJDKtu9TsPhHVWarljnYaSQGz22NCqTR
QSqiKKGbanSWvhA3zc4uqugK4hj8h4+bphYVyeiQxRiRQd2xCNrTVGkGkPtreF+M5vsf7BiIuuOl
ClVHw+IWc4zkpDd8EKwZbV+txkQSiVnmgv3vraCjwABeYWI45XUQtUSQC60LoRdgdA9pFBWksZrj
/2aD9yFWIxg0xt6PEkEitK0Du7WWqpozRXOg2RDlaPCIyHXzTLtGZKSmkvSwglz+Dn231d4wB2vr
90N9bESk6CKzgpxNYIC8Ri2BNA0GnUh+MLgFIN+uRgVr1VVQY5GKYXQaQaePQa7GdhgPdKGna+7o
gA0G1Q00JkIqlLsLUVQvUiuRRSBBfd+JcD15bQ3qp4bFkXd98udNQZ0M0CZQnvIMugKT06CKLNGr
hGaw5Thsn7LKVIk2ABNy3dTcjYT6JWgK0RiMuhEXs/WaRmlcKdhLYhPcjoyNrirX4p/sphMrnCuo
y0QxKDy2J5uNugqbPNvqcaMuxA+z0wYFV7D/4nGNnNH5TWTKcd9GeiB54LgAFyfkIdx8lNktklP6
whGcabvBzv22pZ3Hzf+Xq4DjMMEUvQS5BdSCzDJtD1I/ZN0mUEaxObQDVaADXI1t6ShWkQwbhVpi
RaAaXaF4H2sNkmWxqhORalVA6lJDE3SmMrQsXF/h+VkxQMIqGsjf8a/URswaoZZ8Ea1yUb6TakP7
MYhd9eA3mbVQfJkmmA8FoPsBSB/eL8BKc0cE4Dgjr61IAs5RfupH7a0s5GOoeYGEVhBEzxPKpF4I
qeaGB9qp6Y6BUhO0Ys4XvQzVsegr2OzKPCSCBjWaXAjDFWAUwYKpuUgHtOCQQMLag9hSOTc1IBxo
pSyXvJClhO5r3el9F/KQZbcQE8wdylND0+9PnuC+70cQlcimjZzeJyG14yBZSEFxMSJqirii4Hsh
+oGEG17g5yYsyJeZVg7Brr5snF5Dm3XTHhR/z5qa6GnxqkULe4N/w3xZxJkEhmXi8JL4pNdoTsH2
EKaHGOozYrESug8DWj7spy8ijSHhARPXbhUcNGnTLQyWj/R527xIcaQNfq2KsF2Ov61wXUnQaQ9e
46KGVgJBi2rT/87aVdAsRB+Ldjnv6kOFJmIZ7ILJe4Xwxkmq+yzcSjsL0kmZYo+NQerhZ2YsqURw
p+KvAWOPguoBLS9QQz9fXiZnI1glS6hDCSWzwygFmR8Ori1VmbLgded2El5rEw4I9yLoic9NherQ
oUtETQ9Uo7VrhaGwbsa0IYbfjSvAgZnLdAOHckyL7XXPxkNwvkZ5YtrinHCXFGMMb5QeAh159Eh9
svSfNWhwLPTYqfVWqnXQY7ljsa49ANAgqdr1Oyq/9GV84+sl2rbuoUe/ke/1oll6g/GFk4tv45be
UCmuvNrA0ls72XAqaROEjAR4hMmrYLi33IkVCIpt1sLN9NWRcuKE/zZsIdEIB4wLnTPc6XVhFSkm
JTmCkGZ7F5TEf9Yz+wNBkg0xYVLjZQuiMvLyCkwtELUySpS5TVfBavo5ciAh6Pru9aXiboa/Pgpy
yVCNB52VqHGusy5r3QJJIDTD0nVDMzsb7sYElNzpOiQg7CblWC3Mw+UJwGN08nLIA0Pl+gKeJY+9
DI697MDQm0qMMtj7FuosQlgsOGvuiYGhnRoCceb5/melUslqVGeHojX3fmS8BGB8K1XTLsWFSeSu
hb8tfWmUQW1Iv0il+0kH4eAhO1hN+AZ0XmO3cbJUCpvZuNN4vq1w+6dq9Cas9TY7JAi6Bam25fzD
KgobBLn2kKGErkH0pdlT9BSrlYmeEE39d3zGf40T/I4oawIFAYLl8xnV1G4U+mlGDesJ2uSldCPK
T9f346XTwiBVvOnx4AZFJl8TpoVZpb7YZYfuwah3hY0M9xja/o9oqYDKxQx/jeXEEHeVm6hGMGOA
odoiauMI+brVV9BUWkpmzdr5Ou+TqDtGdD5nA/KUBUOsdzBq4CjGFzQbW1Vj03JnGkuI2Nkdf2Jr
Onon4Uno18i4BLBVZ3e54g5SaAeFu6j/e+kzsEYnZqbPODHDmlJQ0RCWHaDfFuikb1ehSQK3c4La
7eV/F9v9tU4nxqb5PTFmBmaZJIOUHXT6aYYMWtzHGJLXaCJeynIuDYu7mocmStI8lrODCJB4Y6Q3
zOhLIkNtQlY2Ypuu/EG6G5QlCuGlDTJ91skAqw4NZOgFyhACqTexr24MoM+BQUdJgRjKwlt5foxw
uig+TplrbukqqQ+Uhmow1n/69F2Ta6IB9l7upAQsYve91C08cuZH922QW750BPpjKDCpkvbGfFKZ
hV1tffVOP173G/PeEaj2/4yMWz2QRMlZ2Cu4VuihedYE83Go3Y79HMp2PXYbC1KVVtRsIU3bFtHC
HuWLZX9v0m/j3BrqsRVLEEzID2LY4QWSVxEePBHE60s0saBPZ/hhSAN4u4wgMVwWWQJplYK++Dpo
tcBUne7MWuhc0NfHzsK0TJfcedCBswqkmjgxbEzcuee7KwmsVvCBwT8kt3Rf2IJBhKfovvEA6vm3
PdV/zQKSMEgYIbDUv2bpZCdrSlJZdMD1EJprqv5QMqL4va17Vff/pH1Zc924zu0fOqrSPLxS0h7l
eIod2y+qJO1oHqhZ+vV30adOR5vW3azk6+48dKVqQyQBEAQWFtxOflVtxDj1/m/Wh40HlwY6VvBm
ulyfk+MWaQ34om43y+jhcF4GimTG3tQepPEpWt4nKrihti57lbUAASGA0iifmKkVpQ2HAk52qcu7
2HFuOmUWxBNbVopaI5q02Jj1z00/cj71Y2lDl61DBzcwFucYpC+jfFeEOYm7N6oLcK2b5rMWydmp
tlBdTYsQ+9i/oLXaVRqA8SylPqtIz7IJRmrSerpTkTJ5sNuHeA4bgapu3fzrL+AM2Ilo0oGBoAqQ
iMLVn2VGTDITZUSrOGPctrdIAt1htyFvGipjxUbaEISyfCCqyx0wnhiFFug5ykqhGxeH0BbN92H2
xQsBTxqQ0GCjRysEF19PS1na05BWwWT8o03nsIpAWEciQ7CWjQctcl5sIej7R1WEj5vkIYpBSQTb
c6Lcs9UXx82VylUMoriOuld/DNVjFycC586TN3xYPORBSdmMUpTsLq1PnnU2yVWvguhZkk5pAJLq
9Kts7gp0tmj7WZkI/SdMdpTu6exOutcKSdiYXvL7qxtASCNLyvLUXEgqL3odapKFePF0S4lD2B9t
55CXiuxUILdO9ffkhX677nW2VFW3AO9D9wUyW/zQGq2ftFGx4O5zvBq7/DYB0WBeV26R7FXtpo5E
vadb8hgFMFqMdAZ24JSoGFtjkCKtDuype6qaJ71Kbsr8pURezZIwdKvt7q8vcMs0gFxElIfSDKps
3K4qtVFXThXTQG3s4cuozv0xH61T3szK4bqkj/Ev/AEi1mdPUGQogay+VCEFU9PMxkpowM4tOnTH
6BAdmuOI0d5RS8I9EI1H+xSdu2N2QKvJoYlvojyQPTAqBrGIVILHZ30o9PpruJ1WmiUr7TylgVa9
VlLqhvZLGt6kobVvTWlXU+OEwUiIIAR3yqYhreVyr4RWt5cQhDU0mKZppxfeUNguyKnC6QlnrGSu
TSXPiV6ifKc8DOiMr24bjEDsRea0YU1oTQTc5GMyocIPrBnMNCzrEZ+ROaOXWjdpMwHt2BPNiFy9
EsSiH+Uw7ugVoGkA0EKGSsPlfXn0TmR1umTWNDhbzHKfQVXu4Y20qw4G/v/th0IYLjzy491//83c
dyCeXXQs+iGJXMOVPcWd/BnJEZlod9cVc+tG1FCywHBGAOQw0Y+LLLJ5AExtwl7o/ULwZMOIpuR1
Maa71lqOciqhWegGOL3jmM3+bOSHjlqCDdo4DQ3ZbMbNj+TspxpppmNWsT0WbdCPGI+F4JE08zFW
btNSxNO14WBg5/Av6BMCfIunIkj0WF5GtAMGo/2lA2+Mlt+0cueWy6mZQOt5vL61G3cipJkK3DaY
alDvvjz31BrVGiMf26DNibpfvKUghWgSzGdLhg5jEoWNwNeCillc4Gu0VQxiuRoAoehNzQcvO9jo
jM97L1ctklBvqOsvoYhI/VPgxoQCjQ3oN0bHAztwubJEykrH6MY4AG4g85dBLQMJLfm+NTTZTVmo
lduig97ttRZzp5ZEkE3/pC+I79GbhClQH5V9vvwc56G5VNMSB3OOOXQjKu9upheh72Ae3Ska8VTP
5r4QhG2fwmFEwixjw1ASqFh8dOmtgv50qnU7xxjboFJll4bK69QOjSDO+KSeTAYaXRieE0rK37eh
3vaTakFGHPul4aOHzXJ24U7P36JacB9t7OGFKPb3q+VomW0vdm3GAVTlMdEoMec7Y3iQqH6nlA/X
7UAkiy17JatS+6LXDD0OyoFE9aP6Ev0TDngKCnZvyxTYWCQ0i7ImZUy0vJQz9PKMQegK9CL91vQm
UihfLLrPz1Hm5eeiWw5T/X59ZZ9rSuzEViK5+wytjpJWGEwr6ukBAMdzjusqmQzPnDvXjpD/SjqM
uJzu5SkimE2x6O9Flu2vf8Xm/q4+grtfhrZrLEPCuivLq9pddihuLAlNqtelsF+5uMXYUlHMYfN8
0Rhoc0sd2nSpZxUa08bo2i8WN7Hul2wRHaIqEMMtZs66skTZEIrZ7gG52ydLRRxN2ivJfeLdoBOt
rB6ahQhJIT45a255nB+t1GKUnBByY/U9thd/mXR3TNAW0Qm81+cL90MSBs4zoCEgD9wKnQXdTeWS
JEFm65Gf1DqQ/8qUuJga+qikSuIWWfkKRPLPqgNlBAhtahdVy68aekQEd//WmpHgtACLx+0E2MKl
wWQYaF7OFGvO1PpkJL5tD+BpWIgkkLPlOzG/Dm1QGgBDmFl4Kad3aGK2lR0HRla3+75Sv1mjTr3r
+rnlPNdCOI+WFpWSarOBxTTZuzm61c9az9xIAS9CAgLQuk/d6wI3dw+UbAxfgdmyfETft5mWTCpW
5ch32fzqWDWYTd1Ofbwu5vOTF/qiqojOQDOEKEnmLlvbiEw7BX1GUA0Y87ZHUdFNUzCFoe0XyDYQ
6LvSHShGBIa4tZ1I/wAiChg4IjNOSyM9KUujmaCl8iGediiZWT+a0JUrMlaisRtb+rGWxenH2Mch
oPOQBXCDOxb4Uwucl0gCpxxROKnzNEMCSFDBIt6QvBegULcloN1FRwcImBG4qpWNYE/N2yUJ0Gvu
iQZnbfleNJP8++PMaa5u0HyYU6DSoAIybdzJfDNAlFm2bwJFY+bOe/i1FO7+tBUjLs2BLaEhy7fE
Hw4/7V3um0QQe4hWw7ZytRpZbQxJlnAYcfSEyQZ7KlNia4p/fTmiA+EUOA+dvJz1OQmWzCBJfy8s
D4kEcFob6mZlpxW2C32Wbhnft0ousEGRBE5rtaYDtnnGEnoLdo7Bpl0iAMVs+TDgNxFyWrjTEVZf
HoWkKDGg7jgKiglsFGS5ZWr7TvtGa8FpbLoTlj2TGQ0cyvCXggZjaDHXvISJ2/rRSJNnR7tttQfc
TXjds9awWaBkm9esupLIvmilZYuqU6OOIDG+k5BV0XNSP+bn2TMsorggox4qwX2wqdYrgdxejjJa
yE2krALFeoqywqcY/wnYw3Wt/gw5wW2AHAJAq6BKYODMy2VlTdk2tJWTQL03gUQ9yznRnyLf3Pd+
di7ejHt9l5Pxa/rdOqUROdJ0Zwp0hoce4mHCigIA2+A9hMzBBxn2amdbKhWT2ppJkM+78X75WXgm
PTvhaanvjVwPZu25RRbrVvoZxTVKe971HWCawnuptXRuA9o4j8YZ0JZAbr9r6JJIOtmV6Y09vhfz
31xMyDbjrYm+XwewkcvNduIqNspQZyZuOoTNJ/LASSTqUNwyc0RfyLHKJtSfZ9wzQlaFwQzlwNST
g+OkpxnN+9c3bcvOgUFHUyZQkSxLf7mQsmt7NKjbcO1gNNWrXfRizs/TJEinMg3nj8YAeRtgX2BG
AU75Uspoa4naRSGkgCyiJAgvd53euwAE5KMO0r7B1WIR48zmq28tlFtapsHMdRNCi/kNdZsxlEmz
N76ZyrsZzTtgSY7h8Hx9N7fWiYHMoI52FNQh+LRxB1ZDM0ydJEDUJSGZG/lLYN/RYvdXiwNZLNLT
CPxYnvpyRzMjtKuqjdPAmiY8hfZ56VpzQkzk46X4HnVgkiaYnyfKj/K4+A8TNxH7IVP2MbeJc9dV
21ITQ4aTQMOtk+io8/YFiPsNEDNGLo2+zN8k5RYEVCc1vMdUavUHxmHRXfOeml+BHBIoL98b/t+v
+ahfAVti6nzXumQ7eYvuzCSY/elRfy7v7R/Lrn+I7scH84gq2gEbA16N4b7BJIwfKFBcP26VhVe8
XqOFA2Wn/8rnrpLEthZH0iA/r0h4Y3jGz+kOrQBkvO9QBX9T9svZ8SW/GMkQfolc8LId84P5dP0r
NpVu9RHc9aK2YEiXKfRcHZ+oicY/zQbOxm2Kg2rtYtQQctDIXhe5dWkzejG4JpBA4hFwqX11lGYY
7JCmQb5oJ1N1e6u/GUqPxs4uuit+XBe25dfXwrhwyklGJ44yCJtPySF97FWYlsgNbr6lTMDzwajE
tpIPQxKl76UKs0uDAdRQRgEmMbP7FYWY3K5rpzqjdyws1ZzsJgpfE6Diry9x26xQQAQmRWbdVtyD
u6qjJmwxPzCYXfjH7L5KvfIxfVk6Mu7HuybaJbey67xWj9Kr9Aq0rkA8e4N80mOwZAFADto4JKUv
z9NSe2WJ0FUamPfTMcm88DnLCH0J70JCy5d/BNI2rQa2y4oLIOYyuBdR3NaZNIGyI2i66SCP9+ON
/TPpiVrZBJCFrnEN70lE37BpJFBUDHRB3RKUHdwKkXauS7BrB/1369A/ZW51mycumnoEW7lpGSs5
3NrQiVjWQzqmgWE8OwuqdbZXOoGuf5eOQzMJ/M/mFcfe4P9bFdvpVcBlqlDapIS0zvuFtNTX0OuD
5QsKlsIUKtOATxpiwTpQs0Cxm68mFEvnhJmE/aswn2OKdxQ9Py6ND4ntm8fhedL2eUaq59a6UVEm
DUUJ8K0wBZ0N/4rnrp0SMyXDOsNCd9MPDfyFkcDHbKvH79/nHHlmOeFiJPh99UaficNG75Q3lvUV
Lx50OBMqEPf/Objf8jifnU426CYAiwjKVntPU2tf1sWxs+/CynRDA11mXyINNHmix5bgFPmS3qBM
smoWEKvtsuBk+tcNe/s6/H1KPCFdVSZp2FLs4rCb/fB7t9OB7D62z9KL49n76BTnJJfJ/DN8td50
hcg38w6EmCrdX/8O0So5q1CHoV6GFp8RoW9alt6G4bahopwIix4/GQTCZpScFGQv+a2U0hguk5ne
4kWnV+swu8a5+5a44bm5Tx6pnwoWtelYVvI4xyLrlWyD7zUNsmpf6PcL4zFsH7TxxphvK3BQXN/C
7ftwJY7bQ0NqBjQ1QZy3qCQdwNeo75fao4GVuUZ914yCLNlmwYTNwPrffnJPhLp3UlmPsJ+jW/jz
PQKJUxv8A5oNMvkATArWt2nvK2nsdFeOs9LMAXfEh7Q6UF0dw8uGX4b76/oubnqtlRSmqCspWm9F
s91MaVAc7LvZ088ifuHPsAk8ANe7xsVGoCkqy1iDhP77dEYsfjOdC7/2U4CPsh0mOXmgTX/AyO7r
6/qg+bum/Jw7XooSz+IY2qHvlQGMFzqIuVsPUDXgErKT47c1+ApmL/a+SXv5oL3GLt1XB/mMVMTB
8NDt7867TqBBIoPkXPgyUrPMbRxpqBeQY1gNnia9CCiwJQUxC1ARH3ESX+Bu6xjIp1hKgwREMHFY
I8MgMPTNzQWqygE4GRVENNpeag1SPKhPJA6edrsBY933+mk80f3wD9rQgukxOqNxB5mc1m0ObVDv
u1/VS7svvoLA1e+PvVd/iX7We2Fqh9k7f+Lrj+IuLC1Ukyif8FHSbbNT/dprXTSs+2AsR4eOvruu
X5vOYCWN7yeZVSCIc7ykcZHobgKSfUp+lqRAk1C+R+uqd12cxnzLlcXxrJaLivKlWWBxPVh9x8P0
8o+yi6HQ8e34XbuVfcxD+9b4xcnYK4fwtsa1ld4g3FEJWmr33ZNNpoO0R9PQQfBd28r2rybwhSR0
ufdaKOO7PPlGupWOuqsdtd4FpUxTkeVrgjEh87N2KL/j0Xcyz8DHWPexj3me72ZNWjxDv0Y/NVe+
k4OUhF9igaJ+Bn3D+axPiXPZ7VIYUpXhlDSglZ4p+89yXxdkUU/vwnEIAgXkCbTsqM6pnkKYfHJI
QrT97gXTWEnqfxe9BbfCh/WyOK9tGBFgGMz+cv29z++0+lchSlVu+u21DM5v95Kc6iAfg4LDa8a3
gMMTTHPYzbvIm9D4huzN/vnXdW3afGOuZXJOGzO1JcNpITOy513do7GuBNQszPddNB/qcDlJfXtI
xu5+yvpb24m/DJglUefg3FvmvaZQP1Lsp6W/lUTVDOFucB5vmvvUaWd8mfOYAQA3+9qhx7jGnFSu
5A6+5M0v5akWWP1mDL7eD86l9eNI43HBOcv75GE5AJJxr3vFjnqdIFbcCjZWgvhqOhh3QlPusbzR
N4LlrBNnn/ojie+vH/Cm3oKuDPV0RibKl4PbrJVnqYiyIEsar1EwO7Jy00lg9B+3zydf+VvKx66u
YhodA7KMSoqzQGmOSfpLmeKDZR8cvJqmebibkprEpoORdbWblmgD1MZDrLhFOLsdIG75Unwd0YJR
9t1eC6sdGFZR5NMPGZX8KG38ztJuGYFwSPNHJwO3UivifmGGxX0+kHfgYEA+HRUnPg9QKyNQvUUX
B3oNlrSuITrG8qrRUzkKTmNLvTBIEDkdZAeBredLBEU3YaxRZgEK19FDZee3bbNLMt+R92r2BHbD
dohAoCHKP2woAUIHC4Nr0UEIwD2n1O2cN3jhtUkQAfzWDGA6NxE9V6JWF4EYPl81R3rW9kWHxGd3
iofUY512nSxq3tmSAggjI4xEvywgk5eREA4Sk1N1JN5a6I/fy+/CUu2GOgAh+VsC+4KVNlPJqTq9
RSE1X8rzWBmnwp52TTM/L728u26ezIlxmmfDLjF2BKVOcEKwT1mJCpuFLrOKqrCa+9mQePasaH4+
gRsm9SezzfdDbAsQRcyjfxaJkhwIeYBM5MkFknFI8XjF/o2TX6KNr8lGDE9G46BTHoB3ELypNk8L
3fb/k8a9UBWrnSylAhZBH73O/J6FP0JRRCRaEPcqBZbTbntJTYLOWqZ9CPIdTyrAAm0U03tvxBYB
0b8oyb8pUwMKGoE3yFgNTgmVuGklKUepDw3Hcnyz6609XXalqKK4cUmgLvZbDKeJba3XalShdkob
9aEcQRMSha7USYdpUXxaSwnD9kiTaJL3pgHoSGA4KjwGyjqXWpmrmARttAbAEOn4czKWvaPG3pjl
lZuhjeUvLAAZbqCV4H0xGuVSFjiU1JF2WGKiHKmrAS2rgXyB0F0o6orbtLWVJG5Vkm7OWluiLoMW
KiV6aiJ0sAapP3fnUnAfbmrHShKnkWhL6KpeQf2UNWuVfpuc7NINs6cxFIQrm9a1EsQF2yBSROd+
xgSl8j6tThgx4xdUgIbawkbYmOv17xFxyj7SAWQIC44o1vt9ohq76ns87E07ULS3vNiXFsppZkyi
dnbbRrCV7Lc/eSsTZDkGpjkiwuDVQ08l06AoQmjL+xLd/3nfIgqWYHr69/c5pbC0sO2GEb8fJb8M
+U14l2x9v6Ogwx1csQjCTKYqKwc/2K3lzF2B26oGSXOsLadJdQaBDW3Z61oIFyp3RpFXRp1+2BDw
Xhk6gFL9zu5/XTfVLW1DSyADFyIB8akcps/dmJhKlgSNc5Nl740qmgm8ZTeMFQkNuQytz9PAzAZo
DvIem4XcldnMezmSCLwDUYqThAlW11ez9VJFNPRbGhcVxZnVh3YGBE4aj2MGmraq8+Y4QhtNDvaD
rFcHv5Cz7muVtveLhZlVsOvxS9+XBmihi9Yby/HJzpZccJibGvP7s/jeXXtpKgv90rhakkhyR13W
d1kjiyZMb54lElZgnwagC0mlS71sWjp3g0kB2NQmF65QfJhbdxfa8/6VwFnW0JdT1/WQAMzyY4XR
JtIUkkQdiYnxx7pOalU/dX84u4XV/sHdqKHqr31QinJClS5WWGkeN5cpud2Qndu2vut7MAl1rFco
jg7XlWhjGy/kcZ7esouJUgp50COCKVdoR7qZ6V/cxxdSODcfxzkeKAqk1M6NPt3k/a88uelNwYt0
cy3wsmipBOUr3OKlSoAaU8tksAEH4LQ/5JiCjQayP2SU/e/5gCfQsFTQTqI/9ULG9b3fSgg6oM77
98e4ze8BfDMzHfdSm/bproySYyvF0V3bVf6cJqCBzMpqV1nVr2zIsiA1KXBnWvRtbrTl2E69qFX7
A1jC3VX4HotNwGF8NB9gvJWvNyMj0Ysct3Hk5OfSpCc5+l5n4bckyXZObBKzRgJeQ+vmQsCyRZBx
IXa+qzJ1b2XZOdfHVzk1f1zfpA2XiluTTZAHMSqoYblD1SKnK3INeyRJXrL4xpkOX5G5ikWpOJEc
zpmmIa3BjorgKq6rE6btHeRlIDQ2jkqlnJu02l9f1saNt14W/2KXc7Mwxh6II0zgBsxuCL0wPFER
KZNIyqW2/qe1MJlyjnGgBZHDu5fMeg41gQPZFqFjlika4xje9cIg/qOkRhdODfZNTZGanU6jl2sv
2nD/N9v1Wwo7vZVm0tiKsyGHlMQiE+bTBk7mC73UxsWFM8GbEhRTaPrhmRtpq+tpvwB9Rm27J+lk
WO6cTSJ4F1PYT0a2ksIpNHAydqmrEgtCTpY9ujpom8PlrpVTYmBUdSfiUd1W7N+r4hRbs9oU+YAE
RXmjO6dm/ZTlb3V+J5stUNwiWqSriwMnJXcrF0oDCmIGoUo1FdSbGUlA0CK/9NVtBhJ5YTpq0+Mb
aJ9nDZJozeT2EskiC6khrG2sXdyT7euYPl1XPJ2ZyKfjQo8dImBMzgJa41LzBh2MSA3FipwuSvy0
sKgX2XHlzjSTyDyU6de+lA1wTWW5T1Nw0EQ2fZm0diQOuPOJUrehi+glJXpHf80TQFYYpwMmwmQo
XNiO4y7T+N3I2550Svkcx3PmWUUagpdXsUkba1GE9k6MYnSWZH52+jp0ByWKb5cxUryqQtdpTXOb
lHQAS5gzge15MqdAiUEZocul5SvRKJFSb0xQNWja7vrmbG//773htj+2aQbGxSgN6nj06njwpEjw
dNv0LmgcA7gJnXggOr3cfXgdu0daFtls416JAm0+5PJADFHUtZXWxP3yWw5b6cq/mH1upZUMOeap
cPw8BM+PG+qIlU/JT+moVYKN2/Q0K3Gc06yWFJUIC0oV35FeMGFCtGWcwoI2vlNDBb9dATGq3zan
5fX6qYsEcKduDl1jVjP2KkpDv9GemhF8YRgdlD7/3+RwjqvMNa3uKOSE+alr9jYQwa2YmU6wGp7T
sq96WSk0bFf41H+x75Kvk6CCv+kSf581FzH+x5IwWIQC6YkyrJKQVkaf7CH+MYK6U7Rhm55+JYkL
J4Fd0NSlgCQl36GNtLdB5E3QbimLuqm37f5fa+Fp19VIm1E6hyBMJLOmhAzxDYyHXD/+zdWglGEg
8gNNAh+M6u3Y4/TZ8TcPDgBWktnDKm1ivZsiyorN9bDnOv5BnoOPYVopKqtyKgH8kPcIf4k2FYSK
cGSb62GM0Cznb6Bac+licrAZSIlB08AePQ2Nf2VrkcKKCZr/qCkIlzZ1DslPZK3B9Y4HxqUsh2Ky
ZFUhKdQWfpr4oPIDAq8q0Fjr1yKM06YvW8liBrZynUjHj6nUQxZmQQOZFgtuANHPc+5MXYYi1EdA
mPseWaE20y2vj0RThzYVYLUGzqVhAlDRWDLWUE5fOuPdqE51Ipo0tHn+IBwBOSWep4CXX+5ThBID
Xq1IDCHjHi9oOcwV0uQxqeRgzAXnv3mfqRhHBiJg8HkibuaE1b3ULwhbAhXFEn8eli/WSOV91JaK
F8194qI57Ua3Z92b+6kmk63UAu+9taWsZIuGYcB9kIS//ALMyGakBRW2dPknjb5Of9Ejiklyv3+f
ux1MO67LrAHcmkadV2YmscofVHu67oO2er/Ap4jT0pDYZ1x0l6vQKLhaYg0VwXo85zJYWZGtDrru
buox7FmlpLTAr1gBwYIDzYr7tLd3o9GRybizEtF8pK0dRaSI1quPwZAyt6OYS2iGU4xvUTDKykNO
iLpVnt8OregpvCmIkawAso+pGjwvVVs5oQr2cPT7LOr7EpaOryVS7yWwO//6/rJD4oNrDA7QVNnB
XMDPxCpVN8W11aPhrMqehroP6vm2lI/xorpt+1KhlXEpBPW8LdeIHcTcHJY2RzPo5YkaU59NTTvh
JZlFu+LQYHAo6EfnSMW884iEIvqDrfBiLY5T07joKrVRFOTXEuuoOMXXvC4AMlAoaeTk+Be7+Xtp
PCIDI5vACDBgaXb1jHZ9Eo8NKZ2FTA+aeq/FiyeL+g+2ALUgH8HjCNUvzAPgdbLsaJIuCdozy2ln
KNm5AltS/mBjlKbtYLhm6sVnM7mliYh/dOtWALW1YajAhTCWgMtTLBXVHEwdiY2YJtEv5OMxcn2s
lL/wYWsp7G24utrk1Flwu2F1xpAeag1PnHS3dPXu+rFtqchaChe2FTmGA/Q5pFjq/Ka2BEHcCbRk
bqKLYC5bho1uHBBfIf5Amo+7S1soR6zLeC6HSBcc2qL4gUZl2U3i6S9qAOC3wrMN/Z0IbPjhAxO1
iyFkbwRzsTu/WLLYy1sqIn3f1ILfUngkgDpjeJ+mI2Ejae863uSghREEoZspUSBPQFwCvIsNDqFL
FehKND9qHSpTBvUdoP27XfUkS19ohHECZ6d776fj/A+64Y35JY1KN1/cojqq7d11FdmKHUCcDScJ
zAi0nanQShG1Reo7i9ZoAs6OyRjt4upIky+DOe+0WNSeu6WObDANBrVpwKfwRydZTdPVDRAdQ1js
h9Z9LfLITTDV9PqStvzwSgx/drFiF7UlM1zFU58RcyT2P/JrmN5moiafrTtmLYgz4mnQDDr0uM2y
X80rRGUTeVgk38RICsHVsmVeKDPDK5kgy8UlfXlKdtKyUAi+/rZ5BIHcn8NenPWvczWUBhiDPDTw
6wUwLoscYK5M1qBeY7w24eH62WwtBOR9aLzHGDb2/LpcSCEVYFljHdrl1DyY1HiIq+5gSO9/IQWV
BrTMGYYOvs1LKXOMX+1AABQUHQY1IIU2PlrzIFCzzRoLar5AW2EIG6hMufu+HzO5nXKAa6bGpyha
aLT3DOdrZtpuUWLK1Xxwir0Z78FyQkrtJMnW7voyt+wJ40ZM/KcBgcBzTmRyk6rDjM20mrRHk7iz
q4HN8sBK3pBIiuI/Tv8g7Ypu9I8efnS1cbu69FJY1A6eMt1E3aED0SMdDyxxYtSCcOPzwiAJFxeU
0lYx2o5p0copLb1jRbRB2xUegAkYZkAzIyeNP6EhMPzDUVPQkUtZnEYurdK3dQpZxbOZY3QALsn9
nx4Tk4DwmrWfgyOVM97CluqyNfA8y0agPVNFSw9lVbRkMBOH2FZm/x/lcea8gNrbaIceuBAJHS7O
L638BQsTMp58NmW2LCTHQUaF56DFqX/X0Kga9Bmvc6n+DuzqXdnmX6QoF/EnbWBsPkbW47MBz0Sd
jostwtIu7DLCepS8JGoUu1YhExNvExqlCOMx5chJD3mL1pL2e18fu9ry//wA0Wj17wdwK5UKdTSX
BQ/C1HlSjJtMutH8UQTV2wh4sUw2xclCnVT7NH1HLltdavGoDvLE75qaoAQaj6kX0QKeBS1AeuwO
Rkl06hsi7O3WUa5E8zEvpqphCDzrJSvRi5fvAd5QRMmWjfcuytoqojZG2muBxPPSpjHBspDrqcMm
9pJvNAf7tUYfPCodIAbx4vnnNHvUGFzwdms40T4D2Vh4Sgv12/Wz3ED1X34HZx1mXo+0afEd2fN7
65qnxjOCH+FrvKufnRNmWZ3Mu+LR+hp5ArnMO14+SC/lcu99SmdlNkooUfQclX6puwznUbORw+pJ
7nz0nJWiPOdGrgYykQ8C6QUjhZU5mbJTVGNYwnKiskMXvu62mKA+ZT7DwpnhqR8o0fogXgTRykZ/
wqVczn+bTTdgYib2uCJSRW4Hcx97+h19AhoT0V73QG1iRiTOyPht/iHYZ6ZHn/YZVJLIh5lstA63
5jrJwMQhwdvqkkHk5icm7PhxPO1VZ9r1cXWTduVdnuxUZcDC8zejnEVhIfNHn74AM2YR3DNsL081
0tRDSNNYRv5oHr/IDdq/nPYHYqxvtJVu2kF/Fax4U7OQjAUMEUN7MYv40rL6BcOznGwBPYBceUC6
nxJpjMhc2w/Gk526rfytmY4GOF1JJgt2e+uihm6ZjAcB9wDPhtNYFEXtXkUJ8xa6XN5qpZ8Lihyb
u7kSwemShTgmDC0F3j/27CIjmH1CapNISe9SEViQ6cank1vJ4mKBwly0aLZ0JLd7+2fn6CRRpIfr
p/X5zQDTwPAJDYgTnBefq5/LZkCyC8qBsb1E6yQfxadqAK+a8p5IN7bUk0p0s2x5dw0nZGKkIsiR
+IytZi6zHC8moikD5m++geNJUXvv+ro2j2klhP39KmRLm6oGs76FB3PhVH7qmJE/ODJZWjbU3epi
0lDhgKtN7UOnyAcvBpJu3L3cpDbuj8JIg0l9LuWY2NmzNb1VACH++dpA0IwnlmaCpYhncExAHFer
DQxswko84CaHYA6NwdOXIXHVMfsHbA+KQOam72aFafCgsdjjUwwcxsNcOLiTR/NMv03znRmjISGJ
XK103Ck/2fS+sAS2trWhOjCAINWHmkA7Lw8RswWHQbNhzjHomCQ3TJGClu70ShFcEFvKspbDKcuS
mZORm5AzTM0PuXpss3jvfAN55W6WQodcP70towbJLtCWLB2MAORyUXSpq0zqkiywvimgVxDxhjMl
433G+uc5/6TVmPdUjkUW0OVtjEJSgwG/lh576aR2sTtP79dXs2XMa3HcEdWIngB+LdFONhqkGu9t
ULUJST63nNRaCHc+rdPFNG8YMHBwwFN1F465p0z3xuQ5tp9FgHwJgfQsrXptGzlbLqVumhpMwA6i
al82hzR6BqkuGZBjlppvHSbOGi/pot9f38xNfV+pBndz1qC2nIouz5D4AB+X8oCOHKIotwtyOdcF
bUZESNxYFhvjiac6l1XuWzULu6XKQBu3b0zwjnU5iUYHw0f6+HaWkn1imP40Vm6THQc53CnF4leP
BqjCFrk6y2EvsMAtNQIlpI1HKRqsUMu9NIpJyTtDMposmOUbS3/CE1HYPrC1uR8pRZTSMGGXX7Iu
OXoy5UYWICdBlOEXY7qOWpOoimh3t9QVpTQkwDDNBm8LzsJltXQkuphZUIHCMT5Gg3Luyuics77v
8qQt2dehEQCCt5wK6gPITSCBCzZv7hUxWNost5qeBY02kRRvUiEAbQODz+hvWagAEBrcMedYmsYJ
x4SiKGhHt+i2d1PphnWJjt5YvC1npUZ3lYbSBF6kst+Ou9784/I45CNu+JgOwJr+LlWExtJUF+xR
mPV2uYtr6al0wj9PbF4K4SxQj5M5Aj8eXoVhudOajDTW5Ir5X7fUfbWWj8t2FZ1ELXU6W8NDKG/V
YzTdIzd5EOvhphSALBkhOTpa+Niurp3RZoifIF3QqFEqAODSUvkuOb2I3mnr0kEqCc2yIElmjXaX
Z1M7PQqfNiKfWsrdMXf2sYNauw7aYQIvtO/bSMaAgFgw82vTosG0DhpPqCPmeV5KjRIDJSqZhQfN
cZasM0XzR4/jon+1PDa8AXSUMhhu1EtBGo6rKdnyALo/pJp1AIeWkeJxk2i7opoxj0AUbm0e3Uoi
Z88y2mbjykCMTLP5qNF9P2NkiyEIrzZPzcJ7Cc3mGLrBN2wZDdXC/0fade04jizZLyJAb16TVl4q
sVy/EFXdVfTe8+v3sOZiW0ppRcxd1GAw3T3oYLrIyIgT5zQd9kcsv6F3prYkb8X1L2WBy6daqOvc
dVBzZQnawXDxtG5jEyRVirIPUjpK3xz9lGcOeVq25uN77e6IVEDn8ezEZqRTwpKcK0BpIbZqkWWc
6x9jT/ZtDQ6dx3buLs+FHWpDsLUSh6OKJnrefGfJwl14d1ujiWSmIcU1RcPoOgnawmWgIq/No8uS
n/RmECGTdczThXBDuHdRgetXQNl+bv+R6V2GUzvxeLRs1bpX3xsmlozRg240sDPB2pubVaPJR9rA
n7ZRGfE6iDUCIoqtvCk6xkTuXTbYJBWdcuCeA4aDCFLGJ1ahRcmKGwX0ynvFZNRVVL+GzSBZ4Klg
iRoiQ5pPyVOXVj1R4hapmIAvDl2E7/CHloNgSRE6Q9KHei4Dcsfm8mgC/RPbXZ4GGx9/MxEigKOg
eCQvTP3sMeiob9aOwpsYFHmIi64POkieSzWXpng7MPF5bMQzUhnyKYmFxCgLP3gPmEpaMHn3XgXC
GTANPK4gXURdOZUvF3IoDIhLRlIZHEhRdO2Vc5XX+Iv9nf7hFCOqdCDoHu/g+yP9X6t0UTJMuZgV
IlgtjFyr14Py7ldfjOCveun5saV7Jx8k7xpaKpGfB6HC9ZzGEvq96xxzKpYAHFZs7FZeuTSJ98J1
lI1/qABADEHHj8hxVVzLjDEaonhnaF5jrTqygCdpg11qTpr1hE1K0obu47HdqbnhXruwSy1eiL+V
6TTEXUHOFKRn4+eJC8tDIXnsJh387ORnfoS2l340elViVh7PvWU+JxjDmBYrQAaWVKHvvtMvvojm
tVOBgisZtIdBQ4kUW+XT5yz+d/fBkjY3oKn9ePz3XBXqb1C9RA0Yb3Rq+Exdc00bwJgfoWWvWiUp
mn9Ts8Vc/zeGgPhBEgClCLpmFQbiGGvwultI7bCoPnBNQ5SP4OuxlbuHAphF0H1A/gpykNdbtR5r
sH9W8EMK+QShnL5eUmi+f9gvLFAXx9hWbZcBmIXqngANmlPjgMXEEcw/ARkNxlDBH/R4SIsWKR+f
SEocdX0HEmXld2UiyZeI7TuTNQ4XOIBOI3U5qjupg9Qt9AGUhHTZkvIPtUmgL6nN+jBIxs3CbMC+
Xc9qj3xNMXIee/Zrfw3CcjsqBXD09inwhAu+hi5a/WNr5kFAjwMkaejkytih6jx0OXdm22AAL0xn
yE0gWiFKtXtVrNBoGub9tqlEKDFK6k5u1fE1ZYQl2Dj9vv7nO5CChrQowGKcSjm9ImnqyB8i7hxJ
EEvNk90g5mBifKlUqDjznF6uxSZfhT5v9EWwSUd5Xyctzk13AJp5xWT+sHCAqKv+5oOo11NR5RrT
8zF3VgMdbPQWn+QbD7PQIkKK+5GUI+6fhb1Hef7/2ES3O0QoIGqgUZtdhbIaGwAqclb91BCjI5v9
SxrIGwvU5h5w7WhNBQtihWRdIpujNpzbPnyuumotM+GpGLxtqS0BwelDdWN3HvnF+20C5LJIqoY7
j9kfOX5l9lCpRlAzuuDAtHNgBNCfXoxQfhJKkxuUfZyTUFt48tN16H8+ArBgxA2QFgAv8vVHZFOm
tg1TcOei1QX0TRVMr8eKhKc/R4oeEotDhoql3FgeNwDxEQlbYVjSYqEC7ptvoLaVUodSrY0+d676
uP1gGRb89VnXta9DB0jmJHrDto87HgqJWW099mx33crF8Km7R+7VjAvn4SsKmpjU30he66LyOSVL
MLH7TuWvJbrNvwS63Fd8OBXujH6pCDpD+wlUNS+l2x/Ez6VLaHaHFzHof6YU8Tg6/cAnI1KnpvLC
EIxMFXeWm60onJnaEscF5Ax1z92YoI5N1/FJMvYlvJP8GyNSuQOffvi9qhdL2PX7i/R3MNRBadJe
6mUZBwXJNtRgHUlNSQ7x12QJ8EnX0W/GRN0yKHuOhc/CFbQhT8p4VaWWjAqzIH7xKFQwaNvjOJ2J
hOMUp9ag2kWHxQuNShytsZNfxVT4kkL2z+M9etfrqn+HP0/PhZ/glG7gUgkTrXLvQWiwHpIi07oP
f9XMIeMOQnB+bI+O/v6ZBcAZZXQR4jlB49lQWw+jUsWhCDpSYa8KqLt+yH9Snqg8qYqneqmYd98L
XVikvFCaT+w4zPNeB55ZlKCQnDS7iE9IpNki84EUc9/ydpFDX6zuXqR/yRp7M2DKAbVpOQay1+IG
YLTKDlSogNV+GZkL83r3UM4auj8tWsAuXC+kkg9IumYwAzAd/7wCacvLhJr2lifNLtmNRGefHlu8
e0QvDFLbuWF61HpVHByxmwg6f9HjxpsM9w5BWKOZ3h4bWxodtU39tinCScMaFnnxq26hRaJGeIim
SRLrjy3dPRAXw6J2S6+MSo/WYO48SQBLS6dYRV+lU8tbbdQLMPolirpg8a4HurBIbRAtBWNQr8Ci
0mU22DLG7g1wcN1fqtXPf8+N276wQ11HYsVzifSzYFVKgnMf2WwjEl9EUzPEerm0XQjoFtaMfud5
gxjFjYRxDfKqVsCD6GVkYheQuEtGqAcRylChN4bYhXyvma2ox6h/eezz4z3xf7iQ/z1cKnXj8QyY
qPs5mmJP9QdUSOwn70/l/I72Zax7C+fqznYA4l/g8WbXIGZEP0bSXhNAJcRy57yqpK3medyTl0vs
ZzBUwLb1mrSQ97xvD1WguRlOE+gnpRgJKoqXsNcp9ihthpwjDJ+hrqw4C7NIpUBmT4iR/bVEzWKv
sXnVMxN39nNTTlalxpEs20WGWL7XySGSSN/zC3vwzmlWIesNw0B0IbVLnWYRecUhF0b4jWzqV2xV
IKtXZZmlARpkNi07PUlRlYwkFcXB8QdRWC2Med5/1KFDyocHuzM6L4B7nvfvxf0K8GXUzAn7c/oS
/SlrMrjSvn9LQZjc7LOlJ9Sdw3BljPKSTJc0cg5r5zosNilbmUkT6+PYmAuDWrJDzWqqKXkh5LDT
d7IhBf6hLVUwMUzrEko2DafHLbQ7QN1M5CQ7FL22UuN4zQaxHeM5yY2d/fh77i7yxRxTDhRNgWBh
6CUM259cX1xz+bQL41IfOWETJsDwZazJRPXCLNw9NxdWKXcKfaIMyrKw2iet1ci+5XmhEWe81XTj
gqmF+aaLcQOTR5rSYxM16FrvxelNqfeTCGHGx/NI5wr/OaB/h/TzzLjYrB1kZVA8w5DY9DtV3roq
WbecSiYuN8McMWvCOAGuDFaerJwRCXCUuhwvKYgsrOaPL774CKjKd7nfYXMxoPMNe2mtDtVejOSN
1HSGVLarJAGNr7A0x/d8PA7PTDoD2hcQts6LcGHXL2ORUUIGruJ9aJC+Ix2Z9HVnZ6cCsEvSvS9M
9n3P8NcedVjLCIxpoBHGogaqU0B2rwgFM087fSgAzBY5fULyKwXvzQAey1oLrQX7dzcV2nYhwPzT
Xkp5Y02LpabsVO6ctahyjNGuH6FXLHT7qZb1TuttaZyQfJE39QRAAooNEXT0QkdmJtIKC3XSu2t+
8S3Uc68auGYAexF3FhKrZ4HABFmLoYwmEtNTSIb4v7nywFKD2QXG7ybtAybAMkFXH5IjwzsYQvvJ
4qAvsSTLS4vV/HOcLsxQo0IHUp31Ss6fswTMzKhwg1uqqIDsE9kIugttgUYVPeprjdR15OmphIp0
3RS9Kai5ZtTqFK/5evDsoGUGs+PH91AZyo0ChvU1ZCdEc+JRqFLifDKAVO72flpEq8ebZH400LcX
8oOgSGAhFsHR2fMeSSPUtXz+HHvloanys9+qS2199/YhsuagswQJJJKwVAQXqlHbAa2KWZLH0QkF
X1mpNYcGQg9qXY+Hc9fBoR0VUQ6SUciiUzdF3o9izQGaeFZi4VccyZac2D2/5wXwPYEZPuSNhP1A
G6uexLUpDTnEdXPNfPwR8+V4NaeoAYG6CLlfhAPoBaEfakMxeaFS1y66gAjbJboYgnBM+C5k3/D5
p8fGbmJ+EEIjtYkICM2fkPKmjDEhM4oc09VuFxdnpuRP4QAFzqJpScFOK2YqsO/Znl24kOnWBVWZ
zYKThMM7FAgjum7vg9tySoWhdutptNSms4tkW8UnHDSmnqxmfKuSbcG6fmN2XGf39WqCCInUGI8H
T6tu/HwGCBzRDY1KNdTm54D0wqXHNcg4R1Wr3Sl8ng6ZoKNYm3S20hIPLW7maPuMqWQoxecz+nsT
ylbKme2pKMxAWjcjlONIuQ04OxQICiJeDu5Qox02EFtumUN9XkJl/eDOqa3Bc7yAygAws4gZKZcc
KKVQx6VXu8VK+Uy/IIOtl9AqmhzPaDbssTIF3Ee1U1mN1TvtFoIh537TGNOB3Y/OYkbhxinPZOIX
X0O5LyYXY0YNMXs8BH5Ls9Zb0yeMjngdF6NHfn+NRkS+fWPhmXDnfPBgF0S/MugyoDs3//nFoqXt
VPpaxjYuFxoDRIxb/nUW/+RyeEz4zsdb5NYjgBIbmoxAuYI0D5uW2iJlPfZe02CnRl3hKFnlZvG7
VhV2HDRQrfC3ecwZE9TJ0RX73TBfrfraJ0tQmtvQY/4IcS51AxiCH+qURl7Dd0wh124MpvFcroCn
iU7+ScqNSOT1sTFyxiel1ple2c89CdzbwizccRPIxaGlGsBwEMXRxSAvzEJWzcLGFaNXD9J+ff4V
+fxKSDPSKixRikMRB6vhpa5WfbErEt+pgkavBUPy30IOvGe8uBAR3BYwMCdoNEQzDpo1UaeirgWU
gqS2TIXGFWpwswjbvNIZ3x4QjQ4RyTXJGNrvcLDl6FiyA0EDsxkL/EJyYZ536jwC/o/+Qw50RPgX
9Q1yn1WZh/vJ9fOSI5EGXIfa84saizeRIIaKBl9ZmJUcIK9N7XhUBEfwIHati4a12tfT2IzVl1DY
K6WV9K6XG+hSads/C2s+O5Prwc2SETPyDmRLcI60VQ1wFjYKpLM6OVNqjftx0MUBhG7SRhsJIgIi
o/XJmRZfM7dnTmPBTwkWcFxLnIgq9vUJZ8DmyCslr54NxrFWn6GJ/irC6bq8WXAltxcAZYk6WAkv
NRJXwdJoF9tqlRkD+coIFKIBYRF1MDTrFgdRnMbp9MDpzNBWDRnyOJwZGsE6tdiNb03HpeaIn4aq
q5mnvop6aeSS0EoS/MC51Ud9MKI/6jpbZVCiAjk1ETack1iJketfpCGVCWpo/LCGbDE2byk2T0ZI
VMVWYScL8NUbf099FvUgmRKBreeegHOvg85QV8yMFFDCWtIPua2DUHaojceB0ybPox87+Qs0ZzHo
zHB98vv1oyIeqbceYcnCbqd1nFFux56T0SkqzegMjm7s01imT6VMUs+T1WPOBUdyJifUuXW0H43U
qPRInzWSjDXm1X580ubxUMs900cjBgH9EnigqE2Y8WXDD2GnnYPcVfldCXWjqHoPi12CMuxjU3eW
EFrxaEfhcXfOaa/rk9ULnRxUEZopwpHkpQ54nA/4eIG4BfkYg10SOJq/nBrZpTma93vigglbuWTO
Ch+QMvpM6389dbgTQRbAgyZFwEONmjqpRP28qrrQFZqCCFJN1MJCH6OOAELn/CWI/+1CzRgwkM7N
2hFg8acOgMhAMRgJEFgD6MkDAiR/51/FejMuSfzdNfQj24NTjp0x//lFiJOIY5dnjRC6vFoSoJFS
t0D+rHTKcOEWvd0PmLO55xwsGBrcLXWBtch9SgoTRq5yTmSZBGJi5l5DSkaHnHjI8iZ4CR7vwNtH
L5Ca8kxDwAFyJd0sGTJ9eRHFfuQ2UGhtd5/ietS/GRIdUh0NHHYMta131mjsAj+BuagzfZNjns0D
3AAUL0AdOPPXU6uKDdsMQhK58nOpTwbkxZza0tvXhVHePFopM9QV1nNlVEVBGrkp8WyJzIpiJQn0
z4nwq8pEXZEE+9aojBDEJgJ5fy5031i6R/h5P14fv+uxUqcjQcACeAM+onjzHYZA3kDvSAvXPUG+
TjQG8zhB0RBssKSwVQLnCkz4gSXZwpLf282XU05dZ3KUcr7MYsoVMqJirOgihOaKTVydH0/6TZCK
OZ+Z3pEtVxCN0c6gFkdZzuImciUkBtUsgEClyPJE4U79ClqJj439vA3pyb20Ro2qbFvgsLw6cuuP
2Ez0ztIItpOumrzO64qVmphqqzA5MhiT8fkEmJwtA5AX2vkWslh6bTSkfpdJu2JJZUORy27174pE
DmNEOoR1jcFoDGa1VEsU7u0JZWYlYtFvgLuO+uwgiroq5sXI7SzB6DarifiOQtrTBElN3szJqLNr
IH9WpR1Z/umptXpLJvmKtYQEd+9HamTrYSDn0GCOgf14Su+uH24neAcIioOk7PpoDn2D2yKcP63V
SKQ6TTsZTck5MuIMwADSpQL1vakA0lZmQdMH5DgNU+HVWEuZrozRNyCvsinRc28lM8qWWUr03cJv
sDMvLVHeoGpLPOoGWGJHIlh+aZWt5SmbpLRFg0Fu4Y3NV4/ncmls1NEPKq0QmKzA2Frw/wfHdth3
4YBS/2MztyhBPElRF4QIBpqF8TKkAoowjTMOzaCRyytG1W7SxPURjE4rIGqJ0IWkFRGPTpuOcXo7
PgPaUHzVSz79dqz4BjDAz/wAiKPoti526gOJY8LYlUenUg5euPHKHc99/hdDBWX+D6xWxMVFDXXg
B7y82Th2B0s7CO+lmX4Xx8jgV7Gp2I2DYhoBQqRcSEXfneG/Zm8SED0gqT4YnGO32ba2eMpPtdFa
mjmtW4u1irViwPMc+IXB3rpsBIg4hXOeDvldkdqwSeL3ScwPsRswlrcT93XsjB5SDNz+8aTSWo4/
GsPs3LchA+8DGQtqn7Ih3r0APSXutK1PbwopCQJ9ULdbYEIkT/Zxu321v45fX95bf4gPAKh3S0yd
d4aK3DIoi5G/Br3ET4fJRayVQnQXdB9l5nq/Mov54EzofxqPR8ndhlmo76JtCATJApop6bB7LLjS
66ohc8e1+NL+Cg7+L+ArbMlhnsY/jdmfvVc41l3MkrwwoqUzOi/W9U0F6zObBODtoF+kE+hVLzRp
GQiZWxjDFlWBjW+/cjp46HHTA/mz9Ka+jbCuzVFunBsh/hBLMsytUic9DdDe1NmVtq828graXY5g
lM/SvrZAqm03dnjOnjXXM1mnfVUiou6Z9+R5cQGWpoDaz6wWRkyhzd9ksGZhyRADDyzJ7A3eyC1v
vyTJdne9L2ac2tVF0YVVmCuZyzANmdSTkOyk8SC2ulY9C70Oqs3HG+w22ryecupSL5hOGcDalrms
t+e7xBDKTSj+SwLH+aiiHw09ihKKi8iGUusayv4oKBUbuDUYBrjXYinNdWcQaPFE2AaBNDyCBWoQ
XaaB/IrnAldS/gzNkcns0FuCHN057Ij6QbiGblLEiTTB3CCl2iDKeeQeBEM0n3hSLzyobtOSeFtc
WqBuCaQlM8YrYIHzn/IhIWp05JIdO9q59EflrdwV/Y24lT40SEqghvt4H9xJnVxav7ksUJFKeX6E
dfGXX+r9S/wlWdMm+ewNf0cEZ4xMcRUWq+JZIPKS+OadaxizyoM8BJsEIEMqUy5mmdAKABq7aUp6
PHac6iQvEQHNB+fSlSHEQC4eRkDoJYEqnTrH9dSHtZz7ueuPDIklNEQES1NIn13aBHV2s9ZTGj+F
iWzbfzO/MZyX8oX/SNfBOcRbSVpDFHj6TvbpsXfZBd95k+j/xzga7jGTGCOdYeiqvsrVMYJxV9gU
r4EenOVtYjJHHIaALN0M9Imjrc2n5eLqi/OhLIbZGpoZjaHZJgHSGt3L4z1JR/WzEcS+EGqf690g
qrw2Ar6LqWxFNofrVWWrfI5TfQAedLNEuXkDHKYNzfvzYjRl36RpUU65KxBo9fqb/DnZcOtirzpL
V9yiKWri5IktVB40Ei6z8XbFKjn4tr8NniKyRNV0b4UuJ2+e3MsxaTHcrgxDioQXu/enlFdRbD9e
oLubDqUdEVVgBECgoL82wsmMEHscl7v9WgSxF+k+i1ftGQSAz8pRiki6UDS5eQ1hoZDshDwPEpFI
3InUQlW4aYo5JHGFA5+Q/qk+qQdEmhvhOzwsOaU7u+/KFrVSDch4/YBJSjfehOuGeE5pta9LCPL5
L6G80pURapUCWR3ASgwjwSo5Cg574LdLW+7uOIAOhHAX3pIoel2vUeh1MR8Dm+5Ov/sPYR98ChXh
X72Px1vhR6eDGgmueBR10Xcmz/W+azO8FCfQ7MtLN3kL9GHzZFvWsCGIFPceedVPTkRa57HJO3MH
iyrHwtvN9VzKPYCPKW59ti7d9MkvCX9obGy7hWaRO6do5uzGSwabDYQxVJbTz5i4zBmmclluFyUa
YQGe9v2Fi+OeEZTngK8HeoOFmtX11KHBOuW6IqhdSAtHQIeBgEkFkODxbN3ef0hVzNl7FAPxYqI1
S6VEq8qizIANUQoUHBMwj+dtkpj/PyvUUNiWyfoc7JmoN54ZPif5MC6M4wYAgmnCQDT4AJQ+8CCi
LnIpV8Oo9mCi5daTiLYrzZJ5XZaRjjoWIxmtRu9yXfPXjADGj1WWLWyJuxMpgjMZew/PIrrmwsVy
LAl+WrtDB/lVCIWleluN3NIw75sBph7QYtRSaZyLFLTeOPqA11ScAeExddTzSc86HczxgEjyb2z8
q5t+tbUBPS5uqS+fDsjmOQbKZnbsvAySEmqOJyYFtM8DPqMYK0diXz0Z+tP8C/QrF4Z5u/WvDVEh
EwcIG+DvSu2CI0hPRY50xVFauqZuqqL0cOavuLgLGYnL5SAHCEIiaG626t3w6X9lIBxdZQ5QSqgJ
hkZhO0pPBqsyTjxZB6QlkjFn330k2s8tfvnvDwq6gdERPBMR3xSqgymX0hS8QW6thMETp7GaMU1B
veAib0omPyMHoh+XCLiRNNorK9M4BarKNCgmqGtukz4ZFqtnFrdRkHkCBjVx5A1qvryha6uFy/oH
AHZ9I2BtL2xTvrMtOxZwWNgG8ejrDsVovTCqlbzuDrWFjLCVrz5yKzVeWHR+J+b5z+MJ/mlmeGSe
v170pCsErvX91gUE00LL20FCioi1i5WXEOTYLckeHEXvLRQxnvjtsM/WS1XvG4wAPfv0MerToWcF
zICv6nnzqbwO9dpT3prAUl4jUecCPPJqKy5JzdkZM9lpAw0Wg83+jAKI5PLtzJiv5JAwYYy8jvQq
12XGSDX87vTU+nY+fElgUu9B3Zs7Gms9nsA7oSpSA4Bs41IC3yLqntcTKPWRHIQtsCN+oYfFtvZN
mdkwTv2a7bTt0mV+z93h5gN5BdJds++5Nla0HFuVDNu6bPvRiVC57kPj8Xju+TSEJShcAHcDsnsq
dgyjUFSGKG7doI6S9dDk2Qq8RpXOtppGAIEvF+zdCVYB/QL+Bugv9NpwNOSuHmMlYZK0xfNFIrvo
LO2cMyBt34+H9VNroPf5pRl6kymJkjERzIw2dKDW0ln6zW0sa8cZ8rFyvK0t/SI2IU8deVppZvRh
MqvTiSXBr1MLvMe50EfyvTB0YT5bj75pXu0Lh8tW9SRpLb5JHkmsbiIF0LInNrA0VDFQTUQm8ZQ+
o6pVuJNktW8gWwYZAxDZilE6IzhxarN5FqIN991wq5r/1AxeItXWG41gKf91U+mcz+jl9FF3Q5XW
DWgZktblIcLd7YRCdzAhvpXpmqH3pN/gVyD/JpEZmZWt80/GKeEWjtoPmuHRfFF7kx86luG9vHX7
1B5jG8D0nP0EXsuvdM1htFMtrbX0lPaHEprMQr9JilXIfhZygp5BgnoJevoE5m1S9XinVIYmG6P2
1AHvHpsiHsziuuettAc/3XexAu8QlxGOsav4kMfmoOrQ2OXafVDsB+8Y1SCwrKGRJBP8jwl48b/i
1G63amFOsiWswt+RH25UMFhoxIdO+uO9/JPNpuZBAQki/kFRbS6yX++bWqs7kOO2tfv26/AJ0AxD
mhXUt44M+YSmIkrPc/kZ2X3GHIhvRsb8k+v4b/wmA1DRfr821yxZfyTOs2CCwQlX+xmU0wBdjUhZ
//PTO5mOM/D40++d9pnnAbmlWfkP7PHXn95WVZoOyoiwUFklLPs7lNud+Bp9KIwja1ZWNa7avkRR
tbR1bk8aygI8kCwIhRGOUttXyMPEQ9aucXsJvbL1VP4SI+2NjfydFk7swrm+dyWAMg0cuCgdIZ1L
l4CFqAqzVp5xu0IC4g63lmqjYEVDQWZafouEQ9qRulzKTd6LJK7MUsejFEq24me4sHZ40UhxFEuS
nOO1/ywbPXBrgsnpPGFWrMEhzcas6k1ml07wb4sh8BQo58wJ5hlfc0Nm3ithITJg6nJ5dh0STbX4
yDea5/EMSp4BveaciQfiQSzsxztr9pX0mUBHAaj6gR+CNB21wukYpWLFIo5hpF3O+6TmlzBDN6jJ
n5FdmKDmlwlK5KQGr3FLzi6wlGAu7PjA7nwrZtaFnhcIf/vPzvb7l8dju5M1wJxeWKaSE3IR8Voa
YHB4xFjVCuSZOMlfHfn9G/gGLCenV7ikfEPDzxIO46Y+Sg+bijl40c+mNggAjt2J6w59nPAp/jqA
TwEenn9DbxYItKxxiX3sBjBI26Ueyb3iVb7KYLprswJUA5w0OgfIYLyVgIIXUjxIPJJb2Sk2NABf
+IXC6U2dgTJPvwm01PO7HOSHSEEWW2av7LWn4VXZK7vBbj+1Y7BbStv9H6uMFC7g1mgUoVHIlc93
MgiBWtcbSPoSPxXnwJocTc9/Bxh8QFIwXL8L7rk2WZ+khrdXzcf77E6ict5nf7+AWmpWAKIgFbHU
hWAqie7ZkEdJnRg8ZRHxeOId2NJk+z8LVm8LArNVyBLhEY2OFZUKzVSG9TKhRhjE/R5WMvpZodP7
izVFwQr9Fdq72SM3bqFB357FxG1rIGJ5vYkX1nv2D7f+4+9HULFYX0sJG8iYfDVpezPg4Kv7UMj1
Ti5eH4/3rqeatSTxVlDBqElZ0vxB4/NCQnvF9MXnO7Zq9McG5lW6GcqFAcoVakLRKpHCNu6wZd4k
R8JDaDM9ywsTdveW+9HE/M84KHfITVWmCD3XuPG38Jt5i7+0Z3UrnstDli8M6P6+vBgR5f+mMSum
UICpqSX8Lwgepbsk0EvAhTfsdthpPWneH8/hj0IPPYlg5kIZDFqnyNRS3kdhJy4tUxz/AoSE78At
vadrSVr3xvACeYB6o7jpq59B02chuLt7y1wYpoVtxJplEFZo6ATBI7zayrb2pm0gf4AnwXdqhccl
fdN7bmdOYeHSRFyETUmtY5ShCzXj8eJryh0e1YFc2VL0XInPVTk5zWDmqCyB9DsBaHUkA+uAEazK
BAKFwTZfV6mnZ3Hm5JmV10vLPh98ag2uvoxa9ravBM4b8egQI4cvNxK6T7pjwL9nMXQM9h5jle/N
blon0efjxb9xSBz65gBCnolcEKvSjciVGvRNi3DqhH40DUB/Wccl+NSOx9KrTK730NG/hBu/zdcC
UznTI2IFQAaEhBDm4uItGPq1iMJ5UZ8C5uCPJ09jjEE8ZA0QO9V6fA1kXZC3eWsJoKnUjGi02fbr
8ahvs2D4BMAC0Pkmc6CEprmS80INglBr6lOroO2YMI0+sr8SvjGDnLU4idFlBW+tfTiuknKlBEaZ
HnnmexpBadaVBw0c+H98hgiq3jILC3Lj0eYvQweSpuFkAOYzb5SLyQERTFuhb7Q+CXVgdOK2ZL6b
2u3Ht0bWHAHX5eOZuLkLZnMyKEIRwSMM+DkxF+aaHHR/vNDXJ9mPQdy80YZQl+vjYyO3B52ywl8P
KgfPVTLKQ33q02+l6UjTgK+2K42aRQaJfYpjK+KdzEv1snWy6RmcxQvn6/6CX4yTmlbwH0qSj/bn
U1vqUZDZCtOYUZlBQGNc1VNucKEuxgWZUKKM39+HcivGv5rmGZQyphcYXr4WlZpo0RG9Z5yfOY/n
5+4iIBmLDcmC9p+Ov3I+Y0M5msDXDQhC6zuDV+tJt/r3RpDsQtMXwPKQqaROXauqYdUoXn3qVOaz
rsPKiZUpsVFTX6J2uM1yYrlBf47n+ny4AKG+Xu5aaIOmLbjm1LHNLzn0TH/YTSFQyqLN+7UONom5
80hwstSohaeufRKGtdQ64bHcRB66p9JmOyXngLcCtBH8CvXI7NEPm3qHrlzlnZ0rpAfvR6mX5RJi
4+4+mUOzGQAKJmiaQiUfoA85aUpzihluE/eSyfQdGYPxKURziwjB71Q9MvX3LPcW1AhNlU+8w0kd
HvsQyGJIGsSJxb+1eJ80hZGIrAFVxoW9fBsiYHo1Fi0HaPJBJeYngXVxZsVxjMpU6ptT2RugWo9x
I23RRe6ZXUXKs/IHEM7ReLx57lwTVyap66nhIl+SK5iEyl26a4E3YiAuPZ46PFSyj36xX3DejFfX
4TzEGYmLWgh6IelaVwgHiYyT357a76ZBc7xMtKfUexqP/VARxKlOKC00pN05g2BPAPU72knmNkzq
PTAIQKlmUj+ckM2ZjLTo0S/i8zH0uZQlsb05yqAGN3t35NDReowuAyoqZnOtCrhxGk7AXBkFD/kN
zdfz0mn9BU7Mu2O6MDT/+cVG4Trer4qGHU5dYytJQZpo3Y5LrEc3MT4CiMvRUDGVWte4Y2uMpo9f
/eiz8F4eb73bPBplgNp7o8fJYeTDgMQRTnG6Vg9GC20RKHvKRjntu5duId6/XSDwGMwejOVRGcfg
rudN5NskVrxgOOV5mNuBVMSbpmdHQ53GHMh0fomV+PbOR3kDDTRI2KH3F1qA1/YmT4oAyaiGk/8/
pF1Jc9w4s/xFjOC+XEn2KmppS/J2Yci2zA3cV/DXv4TmjacbQjTC+uYwF0eouogCUKjKysyc/XBP
TOjRx/2mpGO4QrTeT3LZFPj7RQOAAdgMHWZRvuNnsCcTNFVoxi0n4noom2YY+S4qR2bl/csCTAhv
DwuIxGJH8xcBJdaYupmFDzm1zqEjpbsFjkEPZrUpwrErm/2iKMWedHhb9LT6Pbkj3WSLM/kJ6MI3
YHFKfIyYTFtA9JKNWyxkZyQgcrweYezzXu5H/ErGx8wqeS6G8y8/fzZZmdcaKT15zex7XhaoQB1q
sxu68zb3ZCwAok9/bo1b7N7zegsC5jg72zpMemtv9pUEOCpySNcxegpSCgOD3lz8Qg/NHGezoCcD
YK/4ObMQRre28VnVPl3/cjpLm/hPB/1KUEioKnIXXuOtIHFmmeVIT2lTb1PyXe220Jv18yFY7rsH
J8F4g/sldecQmgjYtt+z/FOZ7HLvBkwHDWaPp5/WtypzfJdxciw/rv+698cfeDjeuukWKuFoI1yu
6wxNU4+2Mz21RRJlFqAgXgtq57SSyeSIlhRoeBcPS5RksYUvDdn16OizMtATNO/vErPb62X6fN0X
oQnMT+Izo58AQ5cmHMUce3OGL6mW4slSaRacUaXSoCwR59eTYWFxKbFBWB4aRmtbazvboqc6BvF5
jHNhlzjaEHZWPQQpowe3sn7aV0raBSWl/QZSceVx6Lo+gJi3Hl53WrSAeJ9BcRcvdmxM9mvP7i9C
5rrpco2erN65txA4ZCzvQW+0u25GcNwz+UDNBhsXOts8pIsQB7Fhq/SUzemnCqwYxVptuu6FytjG
RPvSBgk3LhfWROfz/NXqbb01ivXUT/lrV3hhhf/56BOF+uo9tUMva8+8T9vwpj8zyO2AYdATw50T
GByH3Qz5eK35aVZPRAVw29fdn8a0uf4pBbkpLKL7BE4VoO5x6F8u2QqCx7IEUOlU5kdtNEJdO8Y2
AaPZAKV3BfrBv+hobuma3DtqfuirRPKUEu0TDCOCUpFVjpBEXtqfc601wGW5noChXIPOSJqdohup
xM33BXtcbA7wZkzz2sGLituOtEuVss0cFC+cYq814UTDLvP1IYxL288fDWeHoWWwcO0aBfS/Yxsa
q34DZp8erdms+D7b+7xsj91gPEq+//vEGT8Mczmg8tTAtfGO0FPvh66y8MMW5d4GjAUs4Kmy0dt7
7dlotpn1fZbVeEWbFB8CgCJAszH5xL0rdROt8sI0VuyeZKPExhaYikNFZC8Q0SZlE7kg0YSAgMc3
vXSoyC1EXdfTskwEw+U52CvctvPtFARKc/rr+ncUZGRIvsHlhAoVApmXAhrSpvCWIVFPWj2ouzor
nl2iWIGaGENUVnm5KzvN2UzmIhtcEexYGAaDKAQeUY3lcxHAnV2T9ikMP+rH7mne6XOwVsfhtzZ+
u+6iYN0uLHF5SKmWhtbkcNErq0NrgfID1JIpdR6umxE5hGYHI0Jj85T8gWCWZPWGqqYn95YE2CPt
50+1FRhpUKv+dUuiNTu3xN0WtALxTVzDUldsPfsVMMKgU08F5rdV96mXERyL/AJqCEEP4Pl7ZrUk
bdQ59zp6clSycdIEQCwtNNyQgtJdVT9VDRqk8dPfe4hHCYNighLn3dQURG5ByVvq8BATCeaJYqQb
zHEVCCq3Uy4B64m+5rktrmBGEteNiYe7Vw3Uuxo4ftBU6De1xIroIMWoALDUugoqBXAEXZ7XkP1w
Src16Yl6ACCO9X09V6G15Ns4tw8FiXJl0wGBMj9Y2byr1uGzgopD/Muz71QryFCeP1H317j+vP6h
BYfNxa/iXgSLos2KkiENWhJMPLvTQc9BjAN+sALEwddNCb/z2QfgtmHsYhOqI0opiW4Sv6/Q9dET
yFzhJYLIzWcssUy/T5CGoOUKqV2Mx+OQ4fMdWiVFTtYMJ/agnuJk18TqxksPE/kBldPr3okOGUa0
CDk93AyYjb1c3lhbi6kz6vUEcN24n2OXbhUTT8HcWNvDdVOCtgLgs/CJ6cSx45OL2JraODfXZj0V
5LHTP5fFK3F+DvduHmbr3dB9JsqXqrkZyhCYSjDZ5bvr9kWuIvEAUhHzscBlcPeg6ir9nBKKr2ou
xQ4CHz+h7ZZsILFNJCEjOnpQXMXtwJ6raNxcflQd1H0e1XDjzktQfjIea3pv3Kx6BoKDbZLKAlTo
15k1LkC7ZW0SpbbXk9Wi9zgBJOxmm3ZMJG/W97A7Vo3AxY6RCrwoMcFx6dVAkaAnprKezCmEPIaK
cntz8rxvVdf4ZQ+gV7PJrf2kdMGc/+r6MEZ1pHiIDT8vjm1/aPXcz6OENIG+3lnLU9a4UPJxbu1K
8igRbVhUX4FIw+gqJkC4dY6X1lxcK15PQGyrvtEZDyOo54Op6LTAS7Mp7EGGHdTu8IEqEWYMULFB
XRRqjnzZt6V90zvgzjs5XwsQ3Ot96CaAiB/KdgnLL38dzMiy0PJGLgksOj87WGDSieLxp54gIeFt
tLSEhs5QZ5tuJDJxqLdqBPfmRJsLWqJ4FKHoZrMPfvbKy3Nvnm1n1k6ukzzZRC3DOkbmTBYN8sq0
UzcWuMbDpVMwyL/aYKi0Vm07dmq5T3CQfeqypYJkZwZ9ndEublxkv1tnmuatkWWJ3xFvvM11swpd
onVRU9TupurGhqB4GGtfjWkZN6g2GxtgIcoHQtX005ImLvTxpjokmPeSnFKCmwXcFuxBi5ITGm9c
lDfj0ObpWBmneozKobst6YPbo2XgupIwFR2H55b486hMs7pdJ2JAh34L/AIApCsyoW6TVvVey+4c
AmawKQuK1K/NZJt/p/HNWFHfWZRv12PJxPpx68tYaPEmhBAzqlLs38/Wd0Tvr/M8/BBVq8LeRIFd
Boh7j9vCtjg3wc6wMxODUq6LVxXGqbBu7PrO6TBggFyCSa04S7T0dw6QgCiqEhoNNg10sBPlGwOo
n/zTR3zFcwg3Oi49fqZKK/qiH+zWOFmqEhnKFEAZVfbEY0/o99/zPxtcCOXdqGrD0BgnGlRGSOxd
GdQkcHbdseg2bRySr/+TT3wg6RPGq0gJnzKU3i0gswDBvm7hPb4G2CCMpGBLgK4Ho2icS8bSNatb
KeapXw6L/bs3vwy+SV/HeFv+bCH0sr1u7/2VBnMYGUP7hZ06KneB9oO+dikI+k6IzG1W3S/lXiUy
Qa73YW+gjQTJWhtHJBqvXOrj6WpvF2DxPM0pRtdpNYCVG10lyTZnX+YyGEA9gMOT9ZLwP5urtyh9
CSkuxbZOw9ZuQSO/RkoAobfO+vqs5TJ8pOC7YawSMyCYwEa10+FSAVJMSV9kiXWy2zJqAR1TwsqY
JKha7n5FkwDNkDNNSO64IMlo0YWpTs6Ac7thdSh22VMq61Hz9MfvzHBHBlWAeMp7mFmgMutbYFZr
fXuX+cl3G1SY2z4C/ikLvySbCURWStgekvtp8/y6buLN9WAU+esZmFuEGAA2NX88TsaE3pAeQ3W4
XYMcOT8oCP2m/UzNTQlyfExPStJHbhXfPEf9BLAO1htA0FwelnjPZqZW5iTSsgJVZDX7VSXZXVnI
QNpCOxb4eBjJAhuVvbRDu7Ly2mmEnf60NEfTPXj93zU4mSsAybDpYnbiYjDy0oTTr4S09UwiJAlf
yA00Lq+vDQvos931z98HsyDA3SBQx0Tx5d/XqDU2GZg3okzdmW0w7dvpFvLDuqwDJfhUYAn9zw63
JL05OZXtTSQqm99WfVyTUyMTaWR/4p0rb68GvMegRsC9jpKsKFzFpqBCJw4k3m49YCt69XUmp+uf
TOgKaj2oi3joVPC3RZp4ikpGm0SztrP62znfONa3/80Ed+YlLoFKRw4TCxhrqyNMKKnEC76O/c/K
g1TeQ80KJzjfO1oLe0A9TMsiMC7exNt8CzljHyix/a9n2anKo6Pe2eJuCozcTkYKqYAoz5+d+WjM
NFi90veM2lfTsLJDkmHSbzOTTwb5Ketd8SR+76xzgZElY6W0zFMl9b2fEGSlN8ndFKnP69by64Dc
/ND2Q7jcDJtsO4bjYx6QfRvWz+OuCo0bujXBVoY8ElM4m/6RbhvpSc0eVO8i92wpuHOksrvGKNnn
+Yy5Z4z5rAcd1pwAA0lBHH6pH1RMd2AKRFbkF0bymV1u83fDsOYN9KsjMse7DgRPqr5z1+31WBae
MGdGuJ2/jF5C7AZGrOYJ8uOl8kldQKhFPUlAv6VQ174id3cvmVubeDhlkRaOfns3HjECewDSEuTU
dZAG+UHbF3fNdg2dG6AqAu3ue3/sDmmgBDsjzEAxqYbmtt5CpeURzHT6lpwgGgMiawrm7nRj+EWY
bcutjA2DrS3/q5GkoZGDsgD0krk1aLyYtrqZ5hHUMbo9XcPrX/+t+vzu70OaA2evih4xL6SdxuqI
kcw4i5rkpTFAj7uNizkwh8892YBCAs9Exy7vS0dyb4kOY7Rn/pjl9pxuKz2xMrgF8Pp2WEjqF4se
afb4Yk9pKXFSkGAgXUMDnE0eQF2F2z82wjgxLPhY6GB86XeY5dGqZEv2nrXtnd31LyqKZ0ajrDGS
ecBZuLMZ8iKx1aRFHvUdaK7V6sZToOZQnzJ12ZXm36eKeDL8Z4w7OEtilXY8ZXkE8Mad5fS3yfjN
dqYw61pf1YrtbMoEfoULB3JtyNFikANLiHg9e2i6CbrzTUXyKO/Bp02bdtjhrgOneAemgtwlMqoW
sb032nxGY69zu9bLFWICKIvClnb4fshRffaWRpLkCO8fUN1CeYBx5KNKe+mUmi2J3jt1HjXaZ7Vp
tpOJUn/2qLdfU/Mwj4cEhNsEwrhO8dqa+7L7cj1kROfsuXnOR1pldCVxk0dWbHe+U5u+E6+PSdt9
um6Heyq9XXR467HamQlojMptugY9tyStB4xEG9+AZbkxchBtlo+6+9JqDyQHye4gg/WLXfvPJLf1
kjotlATT5ZG3zn1YqParCWDsobRbiW+ibXfuGxeXiVFC6rDEEtK82wEpHjZ0Og1ukwJK3/pKbB2u
f0v2w/lz89weFzJrpsSA3rC4TBS0YT6N7q/rBmRfjgsKdR49LWYGmidgyIKmfjQtySEsiwd2bp7t
5TYHbdHUIu6qsfEdkp0AsQlV9SHPjwZq9kr620hluZ5wnVA1ZsSvKpB33DrRvssBRyjh1sOCLCYJ
inlfGP7QvHzg84ElBvhgvIwABLj0LW7VIl41xHreOz8oCJ+CWItvl4WE1+0I44AJXOH1ylofnD9W
C5HXaljyyFye7XGvWI/X/74wDOw3wRogst/V07J0rJMqUfNobszH0poi6lLoWNXb62b4AuI/Z8OZ
HRYrZ7EQq7RQ7NnII0WDKZSdilABsZP+e3at3ezoIaTrzYB07rfJNge/6sFJ0/kAUEYlFjOplr9D
oP7ze3AYO3h6WOC/4GLTUJaWAn2OOCmi1Do4CnS6fdeTrJ7odkEpGlQeUFZA/YhbPcWoPcVa4XXu
PffNjwFPQnN+MAtJ7ilcxDMz3GFRJvY8AG6bR0W16TFfUizgiiUyOkeZFe7EcBaTVmkNZwwCNE6m
2KcxqybfHX9fjxXhscGkNVzoqmGGjLODfRCvK06GqC5j7yannhsY5WKFbVFmINCau13n9e6h1ttQ
0TqZl8INx0R00CdjgBsuvypoWcRJ6+TRFHk/ACa67psoVUQegAqsDdwY+jGX2yBP9SI2yjWPCKGb
zhkOmTUEM7ATZfOk97valhzBojU7t8ddyd6SuK2jwJ5jYBBWKTBYXvvSKVTRoXtuhX3Ts81dN71W
KZqGi99esELe7dp79/YwHCev2ecyvUfRCgFyh96s6YIVn0dgMco9CvWmPOrMVQ3qMlkCY9GkLxfR
qxglPEzPMdQ4phYunWrquhzAKpFHrVVvTXWvAJmuB50771a0PCkhIUhOwj6X1c5FZ8a5XW4zN01q
KIaNJbPLO2/aDWW/9ZqHsZE5KPyMZ/5x28wihabXLTv5F58+zvvrgS4MvLO/zp2vijdXw8S+nt6j
Daa8qIkKeLmMsk1oBbc8EyWE2hr/upwbK28XS8Fm9ZrdrPe+XZpgUzle90UY3mdW+E3kWSlGeBOQ
BWif7bgJBh0SskTd1PS1N54/YMtzmWqNa+DM5u5JRe1xzIK4PkKP0/INC/y1RpGpod4l+Q4JKLRJ
mkImzCP6jOBXZgcumHkAn70M9aSKNYRZVkSa+TogGURrFsN6H7ikMBeHcjL4oFjCcWkkhrtl41bo
B5ja3WSpd8lg3S1gzfn7DwgpWLzDcbmDMIVbrKksJ6oXbRE5dFt0L44ZVQm4jIyw+Mjb49wS59A8
Yd5Q0ZE/IO4OYGJt8+11V4TLAqQ4YHWYnEB8X36xZDaWsRlgoFXLjbvsVIqhzkQS3KLjBi+2P0a4
G8kmYABTx7qIGgxiFps6OTrVbpX1nISu4EpFcwsCSYiBS1cMzMOshTqzZtBGbe/ysgpS3ObXv5fI
FQtdTjyxMZqBYYlLI8Vax9C9tYqoSzcmJvnjwDNPhb65boVH1L2ljudmuC2q0t7sHSNDT6QDfwmZ
1jnoVu2bRmtAatbYjpHZliRsgZbaLPGIEebBAaOLqYy+OkDst6ZNYDi02uXmrGyGzgavEyoE4WSs
U2AtE6RMqbE+Xf/VogU4+9G8uFenNQ2KLvg28xRp7c5YN5r9cN2EKLdhE0/oSCF5A1XR5ecfpjxP
pg5PosS+Gcfn1szu9X7yvcmBGvPrbHSShRC6BBi8BzkRE+MU3HK3alLXozbnUekNeTgNlnpjdOA1
87rc2l13TXRXMhXTf01xrnWdmS95PqLotnE2MnpVsR9AXQOg6YIwkrvwVzKPWse+GwEVC9rNQdqs
gTdLjl/h5gAC4F8r3HXfGTRZiQkrvQ6oTtEcLUoCb3wB99fj9Y8l9AdhgME+XCq4xy7joMcsWEPB
2hQN2YvlnNBrk/bAhM4AG8xa/5h/41GPNhlbSgakgCCXoDPqWSvYM7yTNH1m68pXYZho7b92uGPL
9PpC0VfkYuVobKwGI+wKhqIVGvQgcYPOZ+BpYF5OJR+QR2v8c8IAQKqh4cruZO5moUAAQMkWyRO1
miAl93On7cAIuUwz5JWyII1/6okTuD2IFa4vnTDO8S4BPB4vVtCVXC5dU+v5YsxIBEieB23826tl
w3nC4DizwP797KmAcQ+zS3s87pb4eV6Osbb48/j5uhfCg4jhgzDrb9kGT1ecZrY92zmecG61U7Mg
Bo+EtvH6bQ59ThkoVZQbvmGR/t8W98X6eSqA44OtosE4Sg06W/MeiF/H7La6JcOlCpfHAxQLcH+Q
dvKEd6m9ZphrRArlJqoKYuzqoa6JhGuZl795Cz78aTakjWwNo8WXK+QsbAy9y4sIMBTP7f24w/T9
cbu4L4q+GerP5iN4VFXyBfQlOZRle8MHgeOyhM1c+IVeba+vpej7MtJpIJvZrCX/YB6VYaULKYto
UqtNVZ50oAYp6FjdEuBcT5JAiIITDC0QG2TkKeAnuHS9jgF7zlTkjuRQq6XferclRLCuOyQ6UtjG
Bpsz0Hrv5oeo5jXxAomoaByUY56XYB8jm6ZT/WLSOrgFPZhy8GtLkRGRiIIHGEHgOYAcwNAml+gN
djForYryjTpXjxXWbF6Kw3XfhIt1ZoI7LovRtEcFxNWR6oLfxXzUrNvc6LZVOwaLY0gWS2aM23kl
Y29QLFTwDLItZggCg8ity7aJuUST6UqMiY6U84/HHVvKuGh9jilybHN6b5E1tDPTJ3O5ceK7nlQb
okvTTGEwosOHQRQ2nclD9kpGYqA3PVrWPeocfkXLegx60IQ3gZrqgNrbVQcNC7eswKY9aiAZybUe
4uK01n+Y5eC0fpa2QDshDR1/lp3TP5S0yPKNNdNs26wY3qvjbn5NvA6IQ6eP1ad0cbLYt8cifhiJ
5sbY3FOX3SoFWSSpotg3D68axrNu8ymP5i5FMUJYFHBy1Ic0Pxn2M1j4r0ej0AhGeVE1x38Ywr/c
zXGyJipFOS9S4sLX1x1G5H3VfLluRLirLENjJXq8bt6Y/87us1IhFV4cBR6BM6TsMrB/b+oFs17X
rYjyHZz3+Fouxi4hZnvpSu6uY+dCui/CPN44YwYSGO2jFCUq9AVjK46D2Q5067kdlS591TsOjj+Q
4XrB+HTdB+FyOBjlNDBnADe4IkPuQh6ld/HXLe+5yO+ctPOHVHLzCz04s8Ed4Kqp1GaV4cXcQx/6
ENeV4reZ24fXPeHpHP+5IrHaDEsLhiu+NLgOSgyMPHszr1tK/K/uLfWnBHMRe8zfkeKTtVfLPFDH
nfV83bLozAPqGXq4ePCAFJVboYWCKMcmNi6orKSbPhlBY+RU60GZ1vpGmdVItypvc92maN3ObbJ/
P4twbVSrvB9MxF41b6GlcwumqU3fLZKPKnYNOqIWG2bCjDNnJuv7bp4ddGNMI4wxU9TmZqir1YM3
qn7ZScbihLgUAKHBXoDkAsMw7OeceVWp82Q2yYRYh2L5dJdC5+7YVSDLOo72bvi6957+/iuikmyg
NQkMqs7T+DpLlSRkQNGgrR+IraMkCuajvJaslegjQoQaYEpMLSFf4taqyYzKKicFa2XRENQetAe1
qXczqWXU1NUHzlc2kAzYBJChaJZcfsIahFN6tRpFFOegkm13wwxpWtl8m9CjMyNc1qLYdoxqi450
qV6CfMJcQbZdjSWIYzc0xtMHFolBFzD/wzY2F4M1rfKpTRGDk9r59XxaMPMyLZKCm2g/QdLujxEu
8vLaK2a1gpFiRGV8jXegRwktNZPsJ5kZ7hXuGaQeWgXbdhj9Jd0Vyq1MKVpmgbuUpnKlfdKxkpIF
nYkJgilQjM8cCQSJHWn8E/zsc/GFK5pYS2K0+Fyu1QcTGFu79QM9MpZgoWiFLgJOn8s4tubYqmOH
bZrc9h3vR54XYQVezg/Elg0BHTb0zsi8L61oVTt4hgI/LPV31d0m2QgWnA9tyTMj3JI0GRljgHeL
KOtBemVh+AmiFrJ2iCgZwVTkv56Y3EVeNNncpuykdrVj+0LiGw1QPkn0Cm04oNJjOi1MpfDya+Wx
iWu7BGa/TL8Y4+/K2M1p1JqSlZdZ4U4wjbpZCmoDHMrabRWCCAXp9MM0SU4VsRWMXjNhDxz+nJVu
wgtWzzEO0FvVXk+PxeBBn3vn1S/XI4wt7rudApzBv3a4OE7cDMpIDUa619r3dC9Qmx5PFOq7UGrN
jB9kUgNpwiXzjcux6xGd7qEoUQv/DojDeOeA5grkWtcdE2LFUdBHUqCxvIePhqE0cV3iW0TV+rC6
+n4xwD3fH8gQGAPeK6rfm6/N+tSuoOczzM1166JjDrwYuLcZgAP94MtQNNcKr3QP0OG62aEJ03a3
Tvb5uglhwY9RUugouYBTikf52IWq9V6Orl9jxmmgq2RnZvTOmUBRBkw6vR9BYw1QJB5kfzlsy1JZ
gHJxwaKshLEgHmwB5TADQ5g4/Nb6m1IzKVCLHAcV8JHw93UnBaEC+JKGuhxMYaqXC88VvEp0WVow
DszWHqU/c2y3pNhXsoqc2A48caF0bgIIdrle7ao0eat1JHJN5Xkx+5dpdg4VTY41nqOSyBTEBnz6
zxb7LWdZZKLWLTTVBxI5w9HKNvAqnSRnlCABujDBpQt6W1i0duDO1OICLDOQu+pG/tCR4gS2tr0H
LbTr6yS4cAE8hJqGyfqOwKpc+lQaRtvXJmJRTb+szghN3O11A4Jz6sIA5xFxSW8sA/LGVUHCuGl1
ukvKg/sAMOfW7vrd38o5/BPjjEkI8mroF/Bc+E03WBqBWmI0J/arolsPmHh6uu6TMOiYqA3mucHW
yGcpi7c6ykLh0zAG1a9muEm8fdJILkXhykCeDsSCmPsBfuhyZZZejaHXhAO+wjzl5FrbdPn7ZAtX
1H8W2C84i+dVTby4zQj2DpBq6N0McfORHXNmgdudqM0bJdDIJLL1Uwv4Dul+oZn6ASMMZu2iaoZK
+Zs43ZkbVu5odUJwX5TOTfNj9A6ykULRSpwb4Lyw54aaRQUDmCACQcJcSPagaIugr4WpAnSeVNDk
Xq6D2qmTiTYxHFCnxjetBHP63p7oju+ALdycTxpVHy093f99FJ+b5XbmQgcyV0DfR2l8q/avion6
N6b+E1mbSXTfMd7KP/5xd+qCElRu6/AvJy4mwCpdCYZhJiGIIh+IdU+odk8z73s1mzaa6bFMHYP9
eS5TujDPpcmJNo2m3sB8F9+v5GmaZ6gcjWCjo1Yd9LGk1iA6GzSMEGMwhLVt3igez6Ixm/qUNAas
QWMtXXtfN0OFHCtLNscltKNjhgcVVfCa811DvJS11PSwesBYrOMRY44VOUJp6nqMiK483N+gGcBw
Kwo13NIpjpl3yYprHCbi+QRPpK1qmQlueUjq9CC2hAnTHHH/FM4XB1V3t5KxGog/2B9XeA7kwvFA
wOHiagVsFtAXyHWt7db70GGEKWBkPHjHohzN7eUGIMK2m0g0uM9u4oY4juamlRwYwgOJVQSBmwXD
x5s63FmMaVTpYmXAJzMUpQrLFs0QJbf+kl7x7SLF7YYs2MEORanu0hU6VHqtNbDSa3aIxYeaSqtB
tmEKddkckMghXEXo4YC2HaxmXAyUylw55aCRyGtqyKs5RA1Q/6aSzyaKNMacBDuQ2HoHS1JW3Zoy
qEJEeUYW34i/MZIf4qmyrrco0vB6wbZErwONAu7mbqbBrS1iIKKB99kVs+8aQeZI3plCZ1AafutG
sDT7cnWIVndDouvYmUhDps/gunR7yVEmSkZBjfqvCZ6ahxrETgcdq1JCq73L9xhztpOdpjpQtJPV
MkURYDDkBSb3DTz6eHeMrGhXayqjvk22eHixsvP1o0xoAXVSrL0OXBgvk0F0BW/mFLmIoRS+Avba
6gPgOh3Cl38scE//spkWy3h7HvcvfVEeq/G3Sp4Th0gubuGFem6Ie1yliZOBggeuAOwYJ0eah2BI
eUadmU5bE9SZ8wcyrHN7XEDno+HNHUvj2KdjOI4OLDiSl49o02BMDMMTYNzEDuVqQG4x0hFT4iTS
Y2OndLZf9NCwGr7HtYyvTWgJrE9A+2N/QjDlcue0Zd05o4Yj2lA/1+2Dh6pCZqAHVsp0yERbFJOw
mIPFFAMUIjhDqTfEIOcC3QHei31mHBAMhfRaE4X1uRFu4+AUKJp8wKGW2BaqBkfw5Xxg9UHhr7G+
Kl48PCtEbo7xNE6wMJe9P6An2VuvqiV5iwi/1ZkR7t40Ek2x9RLfyszK0Bt/sw0KIqvw+hkgs8Kl
vLM5JUWfwUpTJeCjmlwnWNwWcpxgzZJcNuy781knmE7Z1C5mjlB04aKMmhUInnE+T1/t3+SxwsDR
XoH8U/dF1mwSHdMY6QYDFuBPeJMyp8+yAaJC8ada8zLyOjD4r1U3/+oT0LWlqaqcaFW9TPYoUykQ
7iHENCTfgFt/N3inJbNrqqQocZXGaH0uQVf0vlFNoT2/Xl8ykSXLRqUejB4oVPDP+UxJlbauSBlp
VtQ3VdikJ3DP+0onIcwThQagXYzmGMpNFg9YX+aumbykKqNxE7fBj05GICb7+9wqNdWkuF0JP1Tn
ZqwjwK6T6eH6pxKF3LkL3B7CnNZSNVA9Z7WcZb4pXur5BhjdYDRe0RoIpK0B0dGD6V8AJiF+5zkG
d99paAlVIA0usWcp+N9Mf/wAtg/ZICuVAhmDTIS7FPS+65cEuq9R0cb+WLSbyv6afevAiu/UgZxi
R3ixAvjDIDiYKcCJd7mVyhWZZ1PWsBf3D32Znmq0CBJ1uMlzW/EX8iOpfs/ZVotXydKJovzcMPcp
uynWtbKH4T7tdspKfZpN27g8ERkwWBSGoLtlxW1GKM7TIw2ZZVXUQ5gr486pj/G4+0jLkzHq/jHB
RXqpNuvSY54Kc5z4WFlAx+OU/L4e6jI3uFAHJVyeLNCVYGRIIKwh2a2z7P43E9xdYZM09jqwr7Mv
hTkJfCmzPn7EBEPHoFLOKBsvw82wcvBBdkOJEfpk3eIZBjVWw/ltUS3ZXLckOhrwTkS5ADcFWp9c
lpAnVaNVEyy5yzBjJkOb8JCzgCj2ukWFalcy3I6x3e7XdtC+r5Mua+wL1+s/+zwcqCEQ5LIcHBW2
+h3rFRfPH1svF1y12L44NPi9OyQKYX1MbCG3CdwaFD9rYMpGA4T79MwIt08Vd8YV7LhllCXzLkmW
cJ5Omas/SPmlhB/szBCX4pMYRGC0tHASgY8aE2iovDgyui9R4gBqKeC/VVBnQrDwMvxIAR681opL
8H2okE247d3Or1TF30iyLpbn8qkQ7gjWDlXxLH5XEqugANYrxpsviu5DXDp9dJ+m9FZ6I4k8OrfE
JV3WYPeVO5m4ASEqlFbPcfvbJNN26GO/mWSvMLbW79xiyrMWgOegEed27wzEN0QAYaz4XYP/FKMW
N0b44I4BjX3y3ZaKSItCwjmzxzk3ldmUaTlCwljHyJnsBfqOdeBWtm8P6YZifACI4mU3e6+gzdym
s34cRuurpy9BW9iSk0v4odkgPTJAqLHzsopqPIEMFMJ/0age59TYjn0cONXNYD3Gs3m4fnYJbOFh
wOaVmILKO9Al9I6oi8lVMGo1nn3fUtX2jQSSQsqMgSynL2tIetZEcmDyWkus+mUwSDxLAzQsMLc5
rNIZMogjZRGGW4L4c21tIUWxeH6r34OnZuMZ2YOW3xJlArft92VGRVn7otXjZgDPRTVur38CwbGD
H8MKvSoYh8DQc7lT7dlTRmtqskj3hm21tfrUt5Vd1sq4DMV2WDUJVwSucC7/qSwrVSt9zDCvkbdb
TN30vmlmywbzWPMeY26t5GRgIcttIdSuwavBpMFQNefsKeD4ZuqA+MgjJtXXIq7CcbH+Uvfmn6U8
s8J9PTAPZQ7YabLIwORz1W3TbFvZRBKlgt2Jeh8qiwB7YeqRb+LMjdOnZjdnEQRDdo7+UDbKIc4k
T3Hh+pwZYVvl7KnXlBWe9+6EJgpmQ/On2HgF3bDx95UYFPsR/3jtoxzDV5cLsP82IMzPokk3joW6
eV1p4HaFpLj49jp4t/ZnZrjjM6MW1dd4yaKkSINCOxb2fWYqu8aiwTyYj+BL9fXkpFXPVAXTpR14
/RLGbR+a+t2Ax3S38Rbwfb1QcCy7+87YYy9HStEf6hnM5dq9dQB6djM2yibub11Z5iY6kwAkxQgf
aBmBveTyqUmf2zrVDJDZ1X6n3LSH4tv02nwARYZd/8cKX7Isaz2ZBhNWkIIitwuKAm+swZRUKoS+
oE4BdCdGYVS+zLuUGrrMzEplBDEaPOsaJA/x8MV0nq6fYkJDjvqmi41nI88TrC2OMg4jWoAW4NQP
xE1+dUOmh2tcKjsroahgN7hGrtsUbUtcUX9scjtmTZWZ9COcw5UR2OXLoh2zUXJXiHYlpukxQoW6
pYVRn8tdaQ3LjEI8eNPQ/PGH8hYcQbWzS7bXPXkjluM3DOaVcAOgDodCKeeKlpNGT0qYaTfmboqU
PbgWqv8j7cuaG8eZbH8RI7gvr+Ci3bYkb+UXhstVJrjv66+fQ8/caQniCPH1jY6ofqgKJQEkEkDm
yXMcf1M85TbEPCISEINIM8ckST3qxe6vl7fKVrYvnautg6fKrmXSb4xVZmP32PEmdl4zktnRKtl0
fznfuhDXLz+VyXx2Y0v90AAhX5jhLlT/psrqvoElkJhyaYHZgMLQ1YnsYzIUPV6hHufpA+iaxedE
Lt0hVYBj2VbarH1gGDnJeA3uSwRHl+Z/usYvArHfx0GmthigfDTejZC0E6k/AL+EsNFj9+m/N5/D
Q0kJPSLld3/kS0cmUiI/Xe8o/bLZa8jhdWKUgJrMKCEinyRZ4VAw7XK2jbRwZ8ePIxuGowyNKBZz
Zup+VuLArsBlJHha9OH3oQvKoXXRkpiokI8AwyRBQTAbHfAtntR+jRqkDmVJdHgGlDojt+ixFDwu
P4jZZFYKFecgQEezAcLFCn0PUEAcZMNWfeSeBs5hvjz8mboCOw2Emfq85S/WV6M0FaErAPeqR7vw
Y2cCaV/sv1OoYLQH5ZD9HuScKJ0nd5E3HKSTOHqB9JQjYwMx3/srvjjyi29h9n0ZQawz17Hiuu4Y
01cvgCkxX+c6KUB1dt/UUq8Luh41QHaQ1Z2vgdfjTqAtZGk9uux98ZhFJnp2GhJLB6Hc+qPh+UFI
/MYxrOcidIdiPc7Mhn3HycQuXr0vP4L1vSJENUBCSzle8P2uQ9SyJ5BRkjAnwXPzbQ2O9BGREQ0P
z/Uzr/dv6cC4NM74GQX+RU0VNP+PQeoM+gdKVjZXInGOTjehHNlzBU09mGT2smiF1VgOE0ZYbRJc
fGV5OxMvp79FZd91n4B2/IsTCn0owJqCnh/sH3NQuXTnqcgsqDFj8zTbMkRlEqjPMEfeh4dMWMqg
QuNXgWgekrZ4FijXloKo8AVA8MACGHd2Rk+lZNhzNc8PC9vq0MSBKI1H4onjt7NL3EwoOCiRJMYD
EU+Ka7OpEkdGStHuOhSWV06JPSWeX/3pKyLt48g6WNOLlE3biHNVXuL6VLCAOoDPuKehGnJtVxJp
oSS9DEZK+SuSBxQSc1fTQtLnu4wGTkVVYLlG0kDtPJkmoof1Gm8sTiZi6f5x+RFMsBr8LIxqDQQC
ovEGxJ3dg6YALZ+byOC40ZLbwoUAUwNSVMIaX49WGVLNhFxzjNE6ZuNNn01Cgs4Ov0zsRc77YOmc
Q0kBnTMz267O1n2kQQcH56TjqRNqf6Fb2kN4MTI4oXXplDNwhqLJDkkM9KFdD6iO+ynFmQK30Vyo
N9PSVT5zum9N0vKKwUtR/NIUE1cAgEOdtoCp3s5fpX1yLoAa5YXvpW1waYTZfWpOpzjuYQQUix9t
T4qUdHY0ETmy0RXLY3VfnD1IKIqgXgL/5s/muIgqRpSbkRnAmm+Im1Gdy88EotuDBIaOjvg1x82X
IrNhASSCoj22OvsaMqCbMmOEEDR7JbSz0j9YSfLtVz7v8F9aKkhnWWjcm89+9u4z6kFgxSL4Rhql
WmsS9LPS3QRmYtB40x00b4IyI6H+IFuvIBCuei8R9XXd2XR6DiQeZmlpG5gWOApmIXOcyEyAGfJe
rMB+Bc4zpYg3ptFEbhjUEmezLW1sbDIgaE3EbpVFrWX5pIzFoEb7qfNXNBHcLARcn9aONUCfJtvW
ZXeMjIJz0C8tKJp9ZDA+4F6BP653H6hw0PyBIsiedqYNtgcDKubco3ZpAi+NMEefJOWq1ANDv5+q
YzG9qnTibLof0mj27Lm0wCyRP838tDkmj1qPud46Phr1tTTfiiCVyIyJpMH8rE5bYUvTxyg+CLix
QikkKuNVkTY9WtxUglc+BAlCwDiNh6h3g2TyVGVVgwlbqtaN7Bkhr19+yckvv5o5NOKxEtA8PS95
vB9zNxhM6Dl9hIndxLzQt7zO4DAHOSqg7D/aMRdxAiQRWpxbOCTBBAC8UkgEpBQTybt/B1hcaIDl
0dGOWwAaGhhvAn9CF/uwQisTQPPQFuKn+xYWx3FhgVlooZamYWgwZbkEoGqv2ybd5xkPnrRsxQAG
DnlYPPSYcbSBmqRtjV1hDIbTofQz57CGcXV/LEuxGzIA/2uFGUsa+iUF+QC4jqaD7GuO1f9F0a+r
ElxGnUwM/nMCXsWS0RAN5B3EeQzG2/J+HNTUAldImD0gn5cO8aEFyyaQegFnOy5OH2BVSF/L6CjU
mIGFlR9ntQ8K5ZmKcsSNwepfZInH7Dp/782ev7DCjAdDnaC0OsHZ2sJNWsjxQptMCLZTzXvvL4Xm
OcUIpXr0KQPze+3Whh5XjeFjoRI9RDjJ7VKzteQdrRqFGrtS5yJDet81FiPDhcXZdS62a5gZgUBD
bKQ67xxflr3RKgNidsE6b+hb5fNKLYuuqAFZBvAksBc3K5bHaRnPtMlxVlnoXq609aDXmyyLC1Im
Qej08CfoF0a8x8qiq1wYZhaRgglzCDOc8/rcYt4eZPUvGq3+jT9CQh0SQcrMUygzswnQnD/5YMv1
LWUFRGiMLEqtH//FkoE5DDVcRD+dbYEJfFqjVwwxAwVQ0irRZnizugmnSr6y4pZzaWalEOecvQp5
JTQ5IK069zdfD0nN/K5uBMRBswgJlaY1+CotvLQ6VMShJQ79k4O4TYnbJsnK0F2Dx86/sPmAFAWE
GyPFC5pNvtFAESQtSWLkppB+hyb9e0lLcNr3hu0HOeeSsmgMyVZ0YIFeVDTn/XmxG4y2GpJYAOVL
L44ZZDOTzs6bVHFMEKe5uJDyiJsW7UHLBF1p83qyF74wNrVe6xtQIAwKGlw7aZuOtS1OmSuH9Ou+
2yxsACCtISI+y4uAXI+JLWlpyoWIzYdyOboHgmRAWgnN8Y5a+BHHaXimmKBSj3lEBVDn7CUfGYCw
JdIQkUri9assJWbhmYglM6UumGeZPd0HYTGivIDeWv0UEjCIO/FzvBGJ/5jvC7vztK1g5xuB82RY
CJlXVpmJxLUgElJxvklB+8cgf41V7NxfqnlPMQcOFHtQNJlp7mb1mWs3FJKxS1sDfZpV34F+RjQ9
dOX/um9j4ajBkYbuYNXCO8tiX8O0DzKj0NA5qZZ0gMq7sROD2J1yV6klNw/TX7NYpfB93+iSYwAZ
ooIhAx3zqDtfD2zskyjPFRP3UPRlxdVHgjy+wFufhSMGxS10oCFLg4YJFoyb6pURNXhA7ZugtmNL
9sTgpG2pYYvCC5f9dskZgPhFsADzEUQBmaRCOra6AOFstJBnrylEgcIPJfJJH6U2AH3/YvLQBQTE
/MzDesPyVhSVCHoRjCvKFRL4grgCCCu1i2ocOQ64OKoLU8xjTZgSvHEKbOAQoACx+ej702g+VsiT
lAXvYF5ydjSeINgitYbiBZPNa7uiTdIew7KCUweZ+BQiNvcnbilPiaNrZvs0kf5BQ/y120VxT41e
wRmCLmISWCXuvCPwNKMdJwIJ62kVpn80JL8t8V/0xM5ci3jKqyaae1mHVwQ97oMIzcOFQupfXWnj
SX9/cEtHiAJSIBMBA6H9Jilp9DRCRg28WGPynLQDyfN8G0aWG/LK4Eub99ISE207Go5tpIN2Jmiq
wpZCvSCRDyUWU0tEjv/xTDEBUJnMaMhz8JCU9LtIv7vqw1Q5oKbleUMgx9ZFcl5nNm6lp1aSGxiN
qEZ2DsESAGSzPPDClnNcLI8FoLH5RYyOX9a/yyKZqgJj6Qe3y9cJLi+cxPTyUP6xwAzFVIqgVuFp
e3O0fwMz5O/+TXcLEEn/mGAutv7UQrV+pk/y5V90lln9nHiHHm+emJgDKpWMgssQ3AHFRvU0y7XW
93fKUlADQd1MUj4L4rGBRi9Gao0h2D6gKlFBtsgvD7G/6c3jn/t2lgLapR1mOSolhqh9BjsdhATA
rypE6eo/twBSbCRYLGRHEdau45npa1ZuDGDOqiQHeJhReb3/+z8gTfYCcmmAucBZRS9AVXemVUhI
rdSu7Oa5jQJdsDamcx9+T9kmQvk9ndy+K+zirQFH82SXyceYWiTaRsGmcMAvLPAIQJZ8BMTTaBvF
fQ9gMmbg4yg0VW3iuwwTjLTC3yHgi70uLR+qWSiggWQEZy0T5vpSGYzOsHD2QdG9gLIvVzxrqeCM
m9c/Jphh+IGcWrkQoG84jdaBfBij3tYHB0j9Rz8C+lzxRSIB9DiUz01lkvIc5442Gqtcih2FnrRw
VxU8XMvSrWnGtMCtgALAY+vap0al6OKuxTcFRn6Q9TMd/0hRuZMz5aFS1A0EW3gw9XmUN04GeMv8
7pl7zZiJTsRJ7kDoCL6I/EmSSq8w/rRzRjrd6enLfYdewp+pMxgeuwUlPJl92BX+lOeFDPYs86Bv
s724Ng+K03jarlvLjnaM7dTVz+GheZx+g6bQUUlhj44AWE9jq07qGSuR6Lwe9aX6++VHsfX3QUgl
PYjxUb6MTaRGa1y77c5S16ForuKxdhqQUKrtYRhV2wzDY1YPT2ZjvgHp692fH+6nMDELlZHGr1Uc
IcJjuhagZppufU9689fgndxHq3YTnu9bnBeXXXysOhoy0dUOtmTGoOrHhTzMZ1aLblbaE3l46wrQ
hp/um1ny6kszzLmVwtNlgWKKhw6ajHaYuziE4zXiU8OxtEQ7qaK4AWpp5O1wT5pj10XuQKrUTokM
1DDbUj1bWvXHCpqdmmgNmcJnU3Xi2M0Aa/Arw5EqnXO2LQVGPO3xEMGLTsKpcG28boVULsHxu4+V
lT8ZdtlQb8h5qPSlHQtoNqAMAEIiRcnMZqCMigbpP4BF447oUSkAjZmhmRYtEkWnftFa4JSqFg2i
XgvibngKOs+uh4XMVNMMOuaUbsyNBpFcuzpmvDTC4txdGGHmTpL7AETNKlCDqNV0oCEsrQ/Z5Oyw
pVMFrYb/OxLGOybaAYCta+HeI5yl/6FmYLfS5U8zcbQtaiMu5p8e3cRJSbxTVlEBhJrqNHvxb33M
nqad9K540Ua18Vp8AhvCShpemnBr8qAnyrwg976FOdksscJjx8K3WNQJdvQPtbV3DQrgAyrhietv
lb3k4WDLvH5Pm92wAqYoflJ36a/BzR/9r/SxeYi9mAwvFsAGzv1YsHiruZyoOVhc7NCOTqJPA3gT
wpsLVljEAzcAq507hnaKpPe2+GU1xIRD2+Mm3AzCQ/8Hyt2NLa4NzqOA59jMi9SQRzmcZsdOkaJK
XkMn2lBOk/VShP1ntDhnr0criEVDoUIFt3bag+5VB8503vdo1OCufz/UklzUBCy16LqBfX+p7k8P
+gWufztT/T7X5pXCrfIrdyZbdHhUl/d3vcZilywh9nHBw+fr+k5Mt72+lkxOCZE3Q/PfX/iboE9t
n8xwZKHbYo+SWuKpRvDm6Saq+BQVnHmeEtIp4AWFesKfGOw9yG/cX5GlwjcI1/9fAEOsuh6MhGMv
6EyYcvz8Qba/AbT9FTnxg+w+B7v+JSzJX3A0yl78JO9GvKZX8Xv3kqwljmfw5pQJMJHoq2oMSMh+
Mg855JxHynlML5/jFwNlosQkiUFVtjgOVOCtZ2126bVZoYL5KPTEeMxW9+eV54ZMIOihpqZUCQ7u
bO8Nby2nnrFYvblYNTb5oOi0roJ5MM2f8UGwh3O8SpCJGolsF2c87sJ1VTz0+WHkXRUWc/OXlpnw
INMqH6USA8tJ4Vj4Yx91JFjLv+pNuelX1gNa2XoIxnH8dJ6v//sAAsrr2k3VjqI11IebTuBGNkke
erVGOicbvxXzTFuOs/CsMfeT0hgEAYTP4b5y0LX53q3jTWBLNnX/v5yERTsMVFCHUJ4DieCUtPBi
JXFLnXNeLI4F6iHoAUKhD20U1zOXGK1VIPGGseDoplugyRSXDnb6Nu54tGnLbnlhi3GOimZUDyLM
mygAiTLIxJpkMgzGqrMAl6lGiKS8SzmhSXoMWwNA6GSlQ0zY1NOONDEPAL4YUy6+hvEZc5BpM5o4
Coywi+xpME5qoXDR1vOv3HjmhRXGVwx17H1x9kz/kDiTZ6xFT9mbe1w3Qq/zeA3tiyfDhTXm7DFH
ZdCRLcbpH5IUPR8bo3cK499cai+MMMdP3seSNYjzHs8kdyxfxlTgeD5vaZhTp1W1pkwtWLCyj7Tf
5SIPcbEc7i/GwBwo6EKiWt/CgqC8Rq3q+tFmjFqIWLvAkoT9VqKdk0PywUTG8P6u5m045qDJEz0S
69kh0u9wm64KV9oJLyoyP5v7dv6P3faDcZzhtWxMrMKhGqygBRpVjsH/m7WaDv30Nm5DuxjSTHJM
MR81POjisScQf+6PkWRCULicjAlSM7lSrFtZysKVn6U6umGbEMehlSk8KrV5wLc75J/vZHYI7VDl
RcIEEcj31AH38aogbiA/DT1nRhavxnhNzoolaBe6yQRLk6wrcz9RFfs2OmyIP3p+Xzqd8Jcz9Yub
/sISE+jELlTMYAyA1q4TO9LRNmMdIuF5ODXoZHxRIVChI6JBbEuRzvdNL44RItuaiqc6yFIZv9Zq
KxEyZRZYl1MSRopEOtNydV/ZYp159/XFlbswxriyMol51w7oWqHh9DH2gbIxsmEur1HRLju0So3Q
N/PMseIlhBf3EPRyoW2LMjY68K8PLaifVhpNARNu/N8WsqNh/zjK+6D3quAxApoIoJT707o40guD
8wdd3OkTTRJ82sHgWPcrsB0Dr/QwgA2HSqgiaZpDJ06dao6hN5vCRJsFwD7os2LXcSqh/AFoDzbv
d6Rk21GqX3UJ/UD3h7V4XEBXVVHBcTyT8l0PKw8hrGcOdbT3DGjqDStoXkUqCXg8houVWIA15gVD
pz1Evq/t9MALjkaO0WRgNJjQuSh/5eFqFBIiVU9oTCV5CSgtD5PKdm6g9Do336BhBNBqXG/YDV8N
htgrRq3NrMeVV0tNddKiJlhXItTasoGGrq5OQFnEvbRGc3dqJ61BHwylyVelHOTrXot5VNnMjP/3
J2G4oBAElTk6H65nopqiTMq7QjvWrmm8CyIp1S+wp2sCx2GZOAA7AEOAjgOi9DO9Ppuzk5tJVwKj
lo4ThRSJQvIvffA0sAjedyDGTX/MAEqO7CO6CG87FSlK7+KY6tJxFEpc1kRgteRKQRFPMqr1fVM/
kK+LLfE/tiwTdFTojAWhyfXUWahEilqtSUdpegtr600ZIleWdnEsOn3tdkZot0ZNcG435kRKUCfo
8hrN1Hm+CYU/VH+ukIylTtn9uf9dbFnn57uQxQMiCTMNcD1zWYEqsJSHUDI/9ooXND6p2/6pKN/r
cvrdNRLKY/0sKbyGdpmtRI9RHjpV+1iVb7nYP5fAP+qZ/Ac38K/7n8WEyJ+vAs/mvN8AuNFYbgsJ
FMgV+OTkoyRsjRQ6ACOe7jWa/KmXT6+DQIrx/b5F9sLxPyZhbXY61NGYBRqALZKAFJCP6QlIJlKX
vhPl0DgIxNgWGmSMRXQbdg+lhS5S5ZGCowgyM35nbIKKR6bB3u/wLRq4DebMOCqGM4Tx2lnMMo+7
fqTqsa98y5WNOPVKSJOucSrVR4BcRFLkgu8MqoouFjPX14IaZO6ITsdvzqwwd4H//hJsdxCMzOxm
LAFUXNWpHgihejTQN6tR1xB+NSDhr80IeRu3SR6QaNxBabz4Dzu5bgwzwV0EyF+pVUxBbBX25Iy5
gMb1v4lhp9YWuPma8rIOSyNFlR1EbqgmYkMwUd43BckQxko/AjJPn9uxd3JhJRwjET7YkwzVYq0n
taV4Ii+rtxAb0HKAcAeoI3TuIH1+vdyxkvpC0LX6EW8fEqI33FI/euiclggOIg3tEIgf2asKwNxI
8IUwkVduAa0Ff25wPYTRBqhW1zJ5ylC30X7+rPnujao9Cr/MEshm2GTQBNePgiavlXpTgJGynSQn
A9WMX3MO84XjDrg3KGSg1xRHLGpR15PQUUntFRSMj5Ch8st9JbsDDWw9Gr0oOo+UpI9Vf8jVDY3G
ncG7eLKZn9ndQOoLhNqPLAOqUtfW2z4DShfS4McGbS4ZyGv8M5pfo/acdH+S8mS8Dm5DMsj1TjUU
jMA8QcaBo3TL3NJuPoHZ9CLN9WoIe+OoA6gkeHL8WsIHev9ggt1v6DjzfXv2XQ+Y8TlgQaZMECbj
OHP+232RqLZRjBCMN3NeDWNxadGyDaQhKNqBYWEmt8+aiUI0xzgOFMnP4pVmz4m+kybS7dS82fQG
nheghnAS/xC3T/cj2O1VAuO8sM3Map52USM2inG0jFUIIgr/BLhAzwkePzv0+nQHARNSE7PCA852
Nnh0Za5ldaJEJxXAShTjEghGOYHhdxYBI05UggsH3b3gplWMjoRNHOeHspaGt7AICgilKkLjrwex
Dj/LNEzfBMsqoo0YKNlDlA6ttO3yET26Fv5xABhg4ssAKNPMXzdxBGnbWTwV/aCxCVqDLuiNv23X
opkZusJ5aoeDVL0AsZ2+q3QUPqGSFwYEu2AyVhGkfntEtcnQtzFEd1pPVQsoHUoh6sW2kKnzjzZC
Yvdxk3w2Uz1OtiBU2XZQAE0gSaVJRKfx8NaLrd87Wah3z32qSKmdRYqSEgi+GaDy0NP8PTKG1ncA
0BSeQKUuy6SOQNlqjyA7N5+Gygjyv1KdK3CCfha5AwX6+LtK+zojQ+pr2cOEWPfW1m0ygdtBA0O+
lMyYtMpPHfAO9LGjtSYY0/uyEfaTqAQggUYvdO3omJvY6bWp/60jrZzadQoJWdLKcm6BxVJTg8/U
ApYTirVaXnphrnbgLkjzTnkZazXZjz6VeH3DCzvvhxwFkQbk9QYLWsEJVFM5jcKTFOhPKEy7Qfwp
GAPnYjcHZ8Yj8TTC789cgzNN2HVAAzFfacWBFZ2gSfwm+M0D2gF4D7CFvQX6CTQ6gKUaba9sU6av
SF2gDkJ0qpBr6ugu7bcmuA+q7vk/3sOATwFsO0do0Lgyzw5B8ZsMmJv41ESJMwTUM8Od6pcbI+SU
7hcn7cIQ81AeBtwBfegAn8Tmt5+9TNXL/YFwfp+VqgNySNenMY9PlhH/tkBkaOm87D6LipmPkcvJ
UpmFBztVDjhRGp9QVjtUaPrFf9IOUka9LW4GyOjYpbrmaS+yb+Qbq0yY9UstERQBI9M/Bm/86z+p
G8Bk9v7b9Ov+FC7snqvhMedWoAudjp0Znwaz9sQEj6UmbL3BEnltLrdPkHkegRqZqScBgmXmEU8T
wIu6Kj5FiQ28cAQeEVKlRN1nq4mb0F0e1T/GmOnrqJZFUwRjhfmYfvYPOA7rEsoPDm6d28YeDtlq
JE7LeZTyrLJzGap4MghlfGrVYj9O5boAIAf0Mbx+9YWbjSXpuOEiF4rdxTIl+GWh08I3zCNOrqcJ
DaN+oaEJTN+OzbFJf4Xc5selfQaV7fkFiZsk0NLXwS+MwOoEGTnrqPRnydyOkJG774WLBjAQBCR0
4d90+stiV+ugPrOOtbVXzccp4HnE0pSB2QgJNARXtNgykagFZVdSGb5/zBvZ9qXHmXE5rFMPlXkA
TdRS5BTSWEqbnw2MhgYZOLD/BuleT5lUQDpXLqkwX7/TkeiJ6rTha9W/Ft24SVGXLJ22PVs5EqKv
YkhyNSW+5WllYUc5J0reuiUwrMiCog0XW1Bl67953sV5WQzCEU2LtlINbgqRKSviNPwu3Erx2kCf
ElJ76EoECf71iBOhNEo/i4LT7vd4it41fTutNEB6NuGX6tt1gR1332luI4oOmSIMCA3gGNXPB12k
YVFMy1SqJeFJb5DMQSwpp1X2lHzTUPKCzAt5aoALQRlUs6B+meGKkGdj7wCGIA4DlGPDU65odk3T
lWq9WV8acmqS3UrJdjLoYcLb8v4wl8yCwQdvWVyF0S/FYmQjQ8nBMtCFp9oURUc3kTJN8bRyfaXq
T1FaZhvD6gdcZ3u6icNSerHijAddu/Uh6AFBSdsALbs+M6VfL67QpUj61VN4KsLRtCF0i+3T5MKm
0HweRejtMxn88vM1C2xChnVD62x0Y99JYpSdjHNQE2/YRqea8zS89ZxrE8xolFbzk6ybTUjEFNym
BassyEzM4zQluyRYoxPVvb+ISxbnRzh6+ZAPQeC+nr8uCFMzFJPsVIFIJyBQJc+UfWA5eWt3qkp0
XrabZ2/++4u9oWiZpMQa7Kmmgz5FQgtX1twp3s7ooORZPt0f3kK2D5wk/4yP7dD1k2IK4xD2BMk2
m0+9Ilq7o+hhbYp1mtsdSmzhpilzxB/VpscGYDueetVPt+L1FR3KjJqMMwoXdMC7Zx++GHNaJ2IX
G3520suGaPtqfOiETz84SO1zmu/a4qsuflspMb8H6djkpls0pO1/xSUysUO4i3M8wYJ0O1Wix5mc
BY/Gh2HxkY9B7wmLCm7RYx4C2IoPSx0h2OvmPv0lfSo2NYj4OzhDxL1aaYd+U3syRDM54WPBE2Ac
Fy+QZEhguGE8L2oSIHD0KD9JrUWayWkR/ldDgUsDOquSg8HZWrdvGCwCHi94VsgorbKJn6xFe1il
CNmJqtlzfJJNXITSl6CIOSWNhQMWjzFrVo5CWhtDm68UF6td11UzRnKSn/rmU1V7Yvm73sHOSt1f
36hPf4eAWJjPtQZAR47q6q7kvG1u3Q3dhCD/hKwYVhW8FcwHjK0ihnotqqfSLfb5Q7JRj/pR3iJ7
uDU309H6oKf+WVuhjO1UtrXhEezfJrUZ+4y7aybUdlFsUU8ZKAC6+hyWIbi5HDD54n9PEIxCMf/R
GtGV0/H0MX9eoldbjbE9e8HF5FdFkA2I4epJtrMNsEiALjS7bN2sgfLdDetwFWx0D20tIOWVj8pT
7OWevJZXyYqnmXp7OM5fAqA9aGaQLBJZ6qa+FMH4GmAWdOmgFp+qvMWziSjiBkU0JT81mocMCGdL
/YAl2OGjUxWltJmyBcDw6+GXelEMZVhqJ43I36DzgyTfIdhD/+LJJ/kjr9x8u9K4auAmiSsO7jkq
JNOuzYmjqdetLOin9+Qx+FAzu42I/lgc8FibIkfkXORuohUgEbgpztrsQAcBOHBtLQb/QhwksXWS
LbftNgnIjlV7JIKi8aZx0RK6cWeBPoyO3UF1V9ZVmyfWqVt3u+4tO5cH+ZcPWLi5jh+jVe3SffZX
5WXGeVaZfROPiaxbPqyO9Ns/Cv03BGdIszJoxYv78y9duck8kxfjY3ZJ2lZBPdSYyaICYPYtEEDL
W+qkPVUiQI+2Nb7K9INqKtx13QK0n0mcGZ4dg/kA3I7RBD8/eXAkMvccvxAjAyAw/9RqQHkqu9gO
gtWD/nL/fFsY5pUV+dphpMQv0n7q/VNKvDf7/m/f7m/kCy6HwDw9zTYXRBGouVP7AHiS8fjcP/kt
KYiMJeOYmn/qZrYMhHJtzqpDgep6HGUCPkehV/yTeBQrInxZXnb2f4kbOH4U2v6b9cQTAbotk4Dg
DfK/APjOqs/I51+b9EcxUFtNCs7COtiFnTPsLPDcblPv3K7F39XBfMjfNEdzOCOdtzAzUpSnkcdE
Lxze9SyLgNaX2kRVSs+p6uG9UttgUFdAF62AZL30eKqSC14IflWQZc7FKBSlmA1XVqZV9llIzxCP
WBkp6QE+fvRTInKAuDdXD6wcrll4eQIjg8DF3Hn1PM7CCcQteDage+RP3p3RKkrGhgdRu33pgvbT
hAmgSXDsIzBfr1qVQzgnqGlyBvmNudL/ViKhb/RNwGmwDz36V/sz8Aoi7IIxFhnXHGQ/AKgvSM7S
V1aQ7g0E/TUIV0nXcyLGTXBkDDEOqfZDGYgBhoaqBgrUJxRHZWV93/1u4gVjg704yZ2RSDhizt2T
5eIiev/XuavDuBv42swyUvDz9Dl/qO3IMR5ifd2+O6mjoeiNQntjc0zOX3y1n5gRMYG+Q7NuUE8w
2bu/+5dEtnX0k7pms/XtP0eoW943d3OjZ6zNa3hx+bLEbjKqeYAl3A/F3SdAVXHbmw7Wk8pD9y7Z
shApAFeQUV5hsVqS3FqlVMtYq5zkEB1GkuVrbG1zPTdCZJylu51GwIZgBLVxQN0sVoeCDko89UHc
n02BRo9t1NeOXBo8XolbKwgNYLUGIhP1IrwerqdP6KE+PYLM/Rw2iS2aj379fH99bv0bBvDOwzGC
69qNsKCqjUkSCa16Bo+B1KA6Jtih+eu+jds7ISCdl0YYL0/TSS3LflDP7/En/CA8US95y171r+4z
frtv6/al82MLvKiASGNp2ACeiTI65KVJPTfeEH+oH1lH8Ka2lK/Uf4rjjVYMJIl3PeQWkO6WjjPF
X/VaVxsLeGJgW/YJj0DuNkrNg//ng5glRP1RisZEUs/lazq6OWQ4IhU0BWD5UTacsc+R9XprwxRY
YXXQgSHbyGY1lWJqaxG6Weddb79baF75UN0JkgvUCe3B/lU/f35+j+TcEl6vwM2pOU/6heF5Z17s
8qDUs7ihino2X2KdmE70GWx4PNK3D5krI2AHvTYiqtlkGJMMI4fiXGx++5t4BTzQxlqBdda7P5W3
OSLGGHNsIvmPzCyuu+euWovICT0aJ1SoV6TZoneNBE/dg+47Am8el3fK/04kICnXY0zyyZrECBMZ
vyrPsq2i4VM6GgfhgFyqe3+Is9/9384CmvdrUxa006UIUeHslMdN9ypwciu310VmBufQduEThjQA
QODD74GqK+1IdujTmAJDZKPQ79bYlakDaPfXNLoq9807rw4zNpwCFoCNgFkjicX4Y6EIPcq5VDtX
e7R87/x94/qP8JNVveNRlS4t2aWtn0fBxTgjK09LXfPVs7ga9pFDvp40u3Lz/fB0f71u0ZogT7kY
1M+HXBiqAVVXhdBAqD5Xz57SkGYn/lKfsl3ttI5JFLt6oa5VEOGp5tGWLtxTrm0zftmVgwLhAUs9
V9QNdv7TE5lWwoe2mr4VO6CEa3AhoFyNlXFOsL8GcVxhUjUyeaLbra1Vhc5GzowunK5XVhgXTYt8
TMtBUM+9HW2yp/IQlMR3KkyoYncvdNu+1Zzr5MJhcGWROQkNXa8ycNtqZ3OVk/3gcvb0zYCAr8Jb
EPIrKtIiQDZf7zk1bgZgi1WQoaB7VyreAHfiTNnNETNbMCRw4SFKzSfstYXQStL5aWici3fx2wA8
D5tZqMnoJbiDu7FDeVfkG0+AhDOgsHiQIUEBjTlmSFWYa2moSMEz2D6kZ/RoQl8FmxvqDUbkmRVA
DpA4V0+dRXnB+CZAzpZxyQNlPTLEBttiQJUw6KZ0CJ6NfGPiiVviztq3fzgTevO8/bGCnDDodfC+
Ze+Rvh9Q8O5jfFpJPSV0K/TXNUA7Ryu1nja6ETvJSmqC1X2zS7OKlgYUI6GTAE4xZhkVYGoaKP4G
z8AK2ZN+QMHMLiDSlNOVFH0pgFrdt3fj9/9F2nXtRq4r2y8SoBxeSUmdHdsez7wInrGtnLO+/i4Z
F2fUbJ0mzt7PNrrEYiVWWIU6+bxuEolPmGOs4LgUm0ZRgkoZ5eA87kXH3/s7yek5Oe7r7MtMA9I/
YyABqpct+6XCEFphpwbnYKfuh+Nw0Hf1UXUjZ9zePsy1a2MoMdzzlHI0YlULzpUrAHwGULP78lRt
Y1o43lZ6DHfSHgueeG0B1wEQQ5ZhYowtk20/gWy/Dx7CrUqzB+nxZ3RX7kyXh0nJ5SZjG7EefhKE
XA/O8d0ZLXXqM/bVutGp3OY8bs7cunDWzLEYm1jKou/FHo4lbM2N4QJO6kNztL3kiNvgJHACu1VB
XAjJrPQLJ9qnphIkGY4V3t1LP7L33OWdZ44tro+D0QVoFqo+7PK9TLESLRaV4CzS3tH3/nbYAuLm
HgkQjhSu6LCJEhk6a+Yn75W8I9uf67FehefcmVwZffKJDXiog27Hu4kqFMpsh25P2u0rh/C1yZo3
XKByhnWSqPWz7+w2t3TDK+ToW/wBVYoSSvJlbNQDD5Z3RQgvKTG3paJ/1U86UGrsbjcRzy2cH4pT
H3KO37xunAPc5fJIs9gsxCLo89Cb5iMpeDbd/eoe/rimrZ1GN3jyf6IixnOjPBbOd7ugV4zRJBQN
6I2wVAI1nNZtbaRSuaO0q4SApYKRLR2Lcdh5wzBJ1RJTZtEZ+UxU1m3pzryXnAAQberTbbFgYX1M
pO3RD/qXFBN05yH206PbJjqXTnVM3JIm9q/OTUm6xTouTKmR8UG+N+/LnfaNTzM+DX8+sKuEt1OR
9x3sMEGUwquXDb6j3yc7CZrRHM1HFL5EOjqZ6zv+Jtz1bvsW75LX6M7aKLShsWvsuEI1S+elJbhg
CIvYGZiliQgTH1LYjY3u+poKT82PPz8BLX2qNqHrOZ4T/c+9XLgFDNHC/iDuAdo6ozJxKuedhp1P
585FY4NyDOh0mDxq2uJ9eWze9zR6LE7lD4k3HH5tWC/pMhqUJhmG7bBG4+y/q3vpIEsoJIscEbs2
rZc0GK0ZiiBEi9W31ghkIr9123tOXZ6LmP0Ne20YGwDms4Z+bESzl7opyGEz1likcc60Yx09jNqH
N/KMNwvt9K0sSyKMey08qajaEUTEjbr3NthT/V2Mr90QnRXtxtvUm2or7SfH2Ohubuduv+Wli64f
Cxj5m2FFZ/g3TPgwkjJaja8ALjk568CNHJSOxDG9bRKuPdQlBUYmkjaKykiuknMH9MuxuEvNjHaj
I8TYTfiEWdX/3SNi0SkQmWfJB4QxWyqKZCNqa02Nz7XyOLS0EdBl5/j9k6AAG0dyNPQeeKm4y1t5
UwHkC6gyWJNp59XjUBz1AJAvuXubAWuihBeEaJn4LlTpGFGq5LSFKspgsVe0NvKrk51iNYATd9X7
bUrXaQjo/Tw4j4cZliBCTy6ltp9MzAL2RXpuv+o76ZDSo78r/0gv0Ul64JBaExw0vgIFE8PJANmV
L0kVcdQUTVimZ8yejDIdc7/4VPs2FGgbCPmn0TS5gbWfzXRUDKN+G+Vh1Gnie/1Jl5pcRhebFeGh
UwvJn1rT23LD+b75qKwCL7+PYUWIuTHfL5v0HOeHIRuPFibEg0nd+WJoy8lHDp+gahlWNJa28hIM
6MDoH29/wiqHdICTojsYAIvsPKkmhkKfTkl6LkxtbwHKUcA4I0faV2gAF3ReTIXNHXg8zp5/GUKk
aesjD5yeTbFAv2ok+9TKO4sjwWuREQYTjbl3CEZLYysQGMnALMuUZufK7uzJlhDOmjvdVtGdbu1R
6d7qnJaO61wTTC/WfGElCarNAI9n3gOZlKoC0DuyM2apZsA7x6IPznux2RoPvABzjYfzNsg5VTjv
kZ3/vuChZnRl0Xg5mr/oAy+/us65xY8z57C8wcjGqsjOHuaq7y2hkt8wxl49CkXb0mC+WSKJnW4C
StQoIJNFLWFhKXpiFTroyAlsGjOVEjQjJ3MbeGDVAedur2slGp7kaA6eZ9dgotgmxMYzRr8wje4s
FtREY0lQhT1AVB5L/7OJ3B59UNZT3+0iOXwWAouULVbn1me/DeiIbSqerQiOpaDBARObPDigb/G9
VGJ8G7JYKJOjCREFsMurESexTHSh6s9CuS19yS28360IEx09+UFPvWk7ZrUTayVJDTcUwp3XoWEL
G8nSkgjA5H8brDfMg6FfJU9cXXOCdJsEXy12X5r3JlBz8N9tdQJkRIihL2sqCJCj9LEheeEIyGiJ
qOYVb4IKMK5TWdS26P3JxNwJ7sLPtNtU8W89erMwEoxO+NuW49plagBD/W4Vx8o7mbWtMKJN1Ela
f07RhkAyvdMdsU1EV43Cr1otAQYrmx9dK/AwRb+9PcNvpHgVzBwgHYS8HuOrpRDAPo1oogtw+OFp
w24Q3dzf5dnTmD+J4YNiAAn21RpeQwHxckAKS3KKe+W3vpOFfXoUnyPDjkyTRneAUSl8qkn3QY0W
zp16UE1X023pNIYAkh0ejdEpnPBBtlxsvSBFRYZTrm+6kJbKi/UpW/Zthl4PWCMcQDs4dBxLNJF+
YoLGTKt7w6uE/izGAXp7W1Kp94AsrnVqqJtgOrUlgAxC23jUqH7Q/GfdOJXVQIxoY96lWJId85pc
lTmwYlm9/CJGtIdKHeIx8PpzF2ZEcvvSjcuH2KK139DCSjejjvW+Nqoi+VHf6cF79+oFpBIeNJGm
zZuAreE59cwthPE0Bs5k2HJ6ylS4VVtCz7K3jZMSkkPH5uDbTcDz/le1FXTWYxcpYOkxRYluJ8bv
xH1cDJM8xGeN2N7ojANers7zSLQHHiDoVfTEUJq/ZGGdY9kI1SLr43PkCdpuwG5dWk2DafcAceCo
3dXLYialomURBRZxRm26JFV6ZpeU04RtPMQ2Rrej6I8BqhvvjXzlb2YygHdAzndeA/QtGYsT1WYb
JWi9BhkLzfSIkFoqmw3Pq33njC8EDGRgOnBN8+YVwBxdnkay5CI15Do/19UgbDNfzYGeKIZevJFK
PddoPhoY40katdpMSdtWNFGT0MSo7xhXpCsBPUOEKTQLmmEPykgzb8Q6JA8rSdD0VYR1tInatvPv
QkEIAjJgWkciiuLJz2WhWBBNrNfoaKqPWHFXtNiSQMUg7mFlgWeBhFSg9++JJUSe205ZoFCMone/
whzgzFSsRoMHyHbthsEMBe2oyFOhcQ342ZfMENUq61NLSs6D2+zKO8WuN4EbokQX3b2rWwwOtxxZ
ug5gGIqz/i9uWe/abup8RP2NWxxPobJPexruYOAmoLMLtvfEbSy+inhnV4lB3xlyCdDnbNm4Hau4
UNAJhXfGXeP2tYu2Yiwsat26c5rsVT3UH4CSANIE76izsjOShsQSXo9o2QSMt8owVypMb5TCND3X
jkHU/Smg+q5xxjPHiM/O5xYZhqOJEYxpg60755amLz+fv3idZNeJRjBweQ7G+9VWESR+AQLexjg0
5HinOBGh/3svI0OG8UWi0U1FUc/ncDD5DzNjkrsADRn0ts9bk8CL4zAeRgsnr7ZSXAuaYFwcyXV9
ou5M4lNjj930PClYcQkqCmR4iSBgR4s7Yz27SjSrUJnJ2b3T7OTP2ibda0X0Hx+3D3YVHc38WxBi
xC0YpmjsizA9v5VkOvgkclKXI2rXVZaZBh5tMNJIrEOqGe3VFBR3xhw03HuwbXeMj8+P3LzsmsYu
qciXVCKzLDFOBipIO0jElbYY7URryctLQb8e/3emYWJnhkg1kfq0GGEYJDNOpNDPzkJA3vIBSMeR
T7bb20RWHCiye5htEVEwtRC2X54nryylVJUWLyni/VLus11HxGZDaw643KqiLukwrg3oFoIgZKDz
NnnEOhH/jC3v+2eTNwG+JmlLOoxI54kyKFYIOt6jTGuq36Og4nBE7SoOhKQtaTDSjD12bVvoTXY+
eBrBQNfHwANrvs4KMSQYuybUBlICbQ12JTt5I1LBEX4p9JlXep25wdrn5UlYuzY1ihZKOEm00/du
dZznE3dG9aRm5Dl44SVP17zBkhoj0JLUSdZY41AYQ3iPQ0K/OBczM/7Gcdg9JwmShXql4+Xe7FQ7
2nN+fdU6L76fHQMqAK6CxBp+Xt9jUa7m6OSuotuPkSqk/HFbLXkCwKZEjUr3uyoos/NIEXCSGb2/
tNOjhCEZbl5wLRhYnovRTSDrdl3eVfO9IBBw5YjEbugKNkfaOKrJJm2iXh+EaoKwNfbwjMXGm4oC
b4d3STwZYJQzT4axH2MwrvyKXHX3aR12mMfUnPh53MoHGU+r19tXxTsWE+P0kaD5xQiCdvj0mR73
W96ROGrDAnPmXiJ6iggCbyqVtuqfhPIqCjwKjBnoi1JoJxGKaZ4OkzsQPLZ5us/xM6wzC1QfoD4a
Lr8HMEe5qZw9nuiE4zFXY4C/kozRuUtvNraJIBt1N0vySLsj4GA/ene/Namw+7h96xxjcIXVU/mT
mlYKlMYOaGQ9Hp0XUSQ9UX/UAckob7yF4z+vXwpK7UuiMJs219YAN0+L99RO9gXlsXAtwFmykDEG
vuxLnl98G4MZz96klTvZ2rY6AEO4oTShHD7OYdl/t9kY37m8Mr821bxSZvWJyS/lENm6fXyJ73lK
dNtnY573kkzjlVHfjOAf0obqrsbu3i3nILetqMrurcDG1EEOK8geHqrNs/kQHKhDTd7MPVcQZl1e
PFKzom56AcgfZ/GLkNqdKA3wMOBZ0dsWwVAZi9BlipSNOsKonqLMaVJ0AN8HNKQq6d4zvE+Nr/Yo
bDKH96Bbpzv3KiJThSEAxpjGfjX4yE7AejuVfaoJdgNzzPW6IfpLgeFfqoW9KOZJdpae8yeBNnsF
hVoeWjTvGAz7pFLrKxHwD4iqfyEV726Vh9vSxiPAhFKiPoTImoBAOpGEZMT8E73cpvBfBO0/jGLb
MawWczLjCBKn3rR1Ot05Subs6cjrUZ55cW0A/tKZDcRCoAFyjbgqizPkCMTXyDbvXxKHo5ucO9eZ
Rw5kzVSxqGyWZosIGG0bnH1x4hD5LyHb34MwljMqOm3ERmiYGNfcpOh/Fki8qe3oLtny1HP+4Fs8
Y4xm0lepkjZ4GkbHQ+torqmQjv6cThnd8rJi64bz76kYwymVTddHWoiq3v4tJPoz5yjXXT/fL52/
v89ofGbVoVS1uBup3htEkm1JI9KdcIfaDUndijgJup+enuLPkBoDkRFdcQzCuqArSB7PKGzo5GUs
gqx1WhG0czERy2qGnUSMLZqNABxGeb5uloCra1tQYswCxjzbpNBQk5U/S59WSOkExLIPw6mgW06w
vZY+ncux/zkVYyGMNEvSsMOpRoy9+LQ/vlMn2e6/XhVEKTJH9mchuHEwFqsAubEe6WAQC3bBMy3d
26Zo1dj9PYrKWAiztHIPBiI7v/6aAvKU/nm+/fur5gGp0BlrYU6+M9dSoisY0A8If+3BttPt+BKl
BJHVbSLzj1yxaEGEuY+iKKtCGhDnmBs40s0LZj7+HQWFCX4rASNIgY8QO3gD4iZEq9mIW054uHrR
f0/BbtNUivb/o96nzSNHYldvefHTjJGWxxB9nDUYJL/2G20vE3XLuWceBQVXtPA0RVNYMaZaYcrQ
W9c4z97TvzwCY5Y9dLmhRwYEkoeO9rbDfUKv26oFkxhrDHA0QIwbEFUg7Dz9zulDb4vHinLOwZFV
ttyVWBVQmFRQGR/fflvviDA//pUysCY3sIRGamUQCM7TNt4cc7fa3Kaw6rYWjGJ0ehybNNdQQjon
O/9FxOYjjt9a9/YLAow+m3mB/QPzO0ndvFa2cjCD2WZgvyJHqzkHYU2rofZTFJdQi/IOGyTPwOYl
tzm1ctloN8LWeDRtAGqGrbOlpYcHRaPkCFvwMs/p6JLM50nUGrsuqMzHXOoeZsmtogKV2lHc3xLZ
xbsBpZqRF96v6PgFnfnvCzpSXmYDoKNz5M263cywkSe7KxeiobkJLfRAzNEltos+VhXsFNO1HC9x
V07QzjqUnCu/HmLFzM2SBMOsacQGaUkACe9X6/Sv94VbvxSOaEuvNP4ICEfbV9zfBTWGZVaRS1NT
6Pn5zTu5YklVQGd0iH6qz9uCxqPDqGQlm32T1DMd9JhjN+wd9e54Dy8eDUYr4UMETe/AuZHqG+8R
mUYbvfNA5T/fPsuKH1zyjM00x43RG/FMB8DJJO+4yYSVrIgmoct3bgxFO53I8MpqekkSJvAqfO2d
mpjYEksUxIt89V9LZF2QYljmCT2A22SQ0jAFa+DR4gbY3gsJCJyRiD94CZ/VG/p7sm8Pt1BQYIi3
cTSfTCOWK9COYg/vF8e9rFubBREmYpRVf2jbAURiEu0OozPdIU/ywomFuFSYiGXUGssIRFApHXVz
ig8l9V+kr5fxB4cQj2VM3DIUU4w2iW+Wte/SVn92sl9ft+X5utvKBJSaDuBRgEkB2pAtBee91Fe9
oc5PZAD63xW7cZ/eeZuzZ4en8IRWiOPP4XU85jb6IJzbtL9/mwmNL2gzQY2PdmURq62QzAho8lHZ
oV0XTmdXwSZ1fHXbVoe8xCR/1e87G63g9WB3ChWdkQIsZPiJ5eMACQkPGNNQv9K94ZR7xcVWILMi
6ck8yXts5PE/y5hUEUl/VwpRRxK99cfMt31v2/opVU5JigVpW/HdMzfYEKX+MGMaDO/oOgyrczNt
usyJkl2jk87n1EVXnC9QLbAUB6i26ONk7UiXZcD+riS8fiW7OEwaeQltTqTCI8HoQmfgaatY/ZwT
l6mrH9+feYMXa1HpxSkYRVAEWR/lRszOeUXeSkemik8yDXx85M32rlmrC1KMLrTYUGbqFU5TO9Gu
SOgbYBArbDyic93F2KUc37hi5y/IqZfhhBXIgMtPQe4gfqIVSvp5W/TXTMjF7zOir5pq0kzoGD1P
96jyG+joCmhGtq/5Vn66TWolMLqgxMQUJToXFF8CpXEj01O9Mf9s/x0BJoxQYw0r2fVpLiKJ9Lf+
UHEOsGIFLw7AuMQBuyayDBs55tTwTnWqhLxvvzjXzdOV+RsWzqnsQ7lvYwhyiJk7d2ydUdny8k23
LwJdg5c0sAmy0nMDNNqvU75R7eLV43Ti3+YUcLkvKcTK1JieiJvwXnKC9R4WoblNOT6WdwxG571S
xxbNEsc4dEjUv3C3s+AbGZ+wuO2rCZxEqgelFFFNyckpJJH9ZDkxbxKDdwRGuQGgn/lDPSLvI6Io
mdjYy8mZ6lt5K1ycglFvT8j0Xkpm8xHu0Sfsyry2c44B0dmq0xCHtex5oCAcxP1prpoAQ2twX3yb
N/t6Wzd0kdFvETn6qTZwI2VJTEJ9dCKUW659X6miXXCM0fIiBwJ03OBO3vC2kuHlDVoejdc9J6S6
bdd1FmgGI2i5kqk4zHnXEN4jhMMpNsSFu1etKMGPi53tTiT9DE9NyU0mczj1LRkLW5WnqVr3Aexh
TxX31zxXqZPwIeI9dznG5LvkviDjqUageTkETCOuKz7Tj9zhGN1VCjJg0rDHANsZrt46ugl8hE6B
khjopsonoj2S/oMTBa31VmMu4y8VxrTXmTKFviVDUbYGsetkWyL74GI/mA2k7Jx4KG53GxFNxTkC
i/hO32wbjOK3P76cd/F+z8ujrpqev1/Dighi8VARRJw5Jvmv0v6J/moOV1eFcEGBcQK5nOd+6YFC
0xCLCg+HHup62+OvWrcFCcYFYBiyyOQMJF5xbTqo5B65TYF3CCbai1AcEtQGMp5UthsS8xjopKAc
0eDI33clZSHhSRuUct+DiIZVngR7PW3r3sVYTH6+fRgeHcYZqK1Zh2UDdo30VzW5FoYiqKO93CbC
4xgT5lWDGdZY7wllqo4uehPt6rXipKd4sss4grDrhzjvQcK4d7tDtOVZNp5YzUdc3EetG7mFRWuQ
3JwMdgNU4efbPOIRYEyBlU2oa8P+n6fnN+2pdbl91aum+a9ifD+2FydQoyGI0xmbHqD7O4u8xXcD
QVkz2fvu7ZNwruJ7UHBBqB0UDPQKIJT9yck9ND384Oi4xJFamVHyWmhbvZVw26XT2JIrUg11pYwK
KDSHmCntKmo8OhV5/uA1w3Mk+XsSf3E2TQ3aeQZyZqJk1xH5scfeu4/b/OMdTr0UNaxPKsaiBI1o
1zvm6x9pY2ymz39nX74r4IuDDGZrFZkBIj3VcsBu2RL9Wd39SyKM3iteOSaAXYHel68wYHfpDkNX
lNees1ZVXnpRdtoQDrYZu1ng7MHaYBy2o7vmXL7Frvr7oG555K7RFtD/vnDabGU2qr2u72oI31t3
lHQnPJ7OmEJ8iAdMFw975ZXSYbBxTqy1/cL06D/MbCw0mTEVUesnGoAAZiE8+Vt/rz6b5NmwzX/y
YvtLhi3dqt2A/aWzs34TN4fxu0kFk4T579vSvp6nWZBhYoIpMLKi9HB7A1wD+uA+3j2abTg6tVa9
WF7adyS2kHcRxmI0AvAMvaS9g81FnmkjjYjCUiCfIlLAevCwY7gnYwKF0AsNDMeBgXaTkTwi78ij
he4WW0/+JQsZixH0UTmqIViIV2n6Em5+vGfUeOBl1Di2j63JJaLgGamkfbf8DsTfdY749C8PwhgM
jFMOqTaAxCndum70kdUuTd5uE1k9BgYZ584a7GdmR3jN0CqHKjcRKQDN+WcO8Dh9G/4Tw7egwWho
EYe6ICWggaVHMdBypb36Nh54SdRVR/GXypVHLzUNBWt9jt2in8oj+vDnZl+Dc5b11/yCDKOgugn0
CQPx29keafBgEZU2RNo3d9vb9/JtN6+yKws6jFPHygbTb3LQiYuN4Ri/PDKjjhHqAENzt7+rz4do
J7jmviYGXkQFgHoxUc15gq+nchcfwehsDqxQvQjnw8r5wX/E5iD9GT7kR0CETWrzfMm6iViQYzR3
CjwMvI4QlMNJxrSsLXVzk4y84R1rNfhb0GHC/DDN+zSvjflph8oEeetsfz99fd2+QY5msVtcq7RL
Ql8EEYyhla8HuSd4GWEY5TaV2QbcEhM20h+swAN4M1pyADREeuyg+Uex/oJZ8zkXvmLM0mAsu1kQ
daLaGG7++HcnYKxDKDcYb+rx+wNmQe4yblvDrCg3OMQ6bgyBj2OsgUPfZVr3t++EO/oeOTw0hLXJ
BsA8/MeUso1XQS8jKybgIHNfg0zvJ4KuX2x64/b/cySL9d7doHu55+NEKQHwM21J8PjaYkhYuA8e
il0lbjpUhTG2Y5xv3xTHwrKz74LZZ3MZen6FW8/CfXcGXoCrBzZHpFePB7CxudcPTeYsHzF/VsG+
WjA67WtziHcvsc214qsWYEGDsa5jH8ZC34PGQd9kR3Ev2QMZFfr+z96ZJuZ3gVcJ6CgW/QCwWXHo
h2GOu3pNzgBcfvVJCMwUuKbbl7P6zlwQYmya3qVtXYrRTMjAIhdMB/LajNcFfEGCiUewxHmSkime
25AkRKejU9PPgcKX2wHhZZlXZW1Bi7FrQzOMWK4FvnUxvQOqH14QoW3xYoZ1j7Mgwxg3azKnwohA
5m2yp+ODft8eH3NOmm+db1jYiSl+SDPWFVxa0LqbRiyCyOZWh87N3/t3xKW0tsecqK5sc0VujkCu
DN5fcsYs+wuDXUfYEyaIRY7H7OSOr0ApJA8T9d4kh+Ph1rm3oMTEQqWVWV2kgZKIZdj3ga2SgqQ4
EE8YVmV7QYfRVmxbbQUFWyPPNlYvCPBzAqfGv3oSAx0a2Doyj6izRf62V7u4TyuIG9AkdTrHHXO6
md/Jvuavl4QYlmWeN+ip18xqGt+FWJXVVXZz/D2Q0pb/QCLqY3lu6D+5qCVVhoGi0HjqNIKBCpne
UrwrG4DMd8gJ8QjNP8TK3pIQEzAOUicMY9rmZwN5weSnSmvylJHJqe6KPSdFuKpWS1pMtJhEop81
Je6scRHBjY40a5Vb2wWsBW9pxZo5WtJirKs2thBCHdfWzWi5W0xy5Dbg+u3bNlziScf894XqGrVi
Yac3yBSod86ow8A1vcemCoh8RxsH68d8mEEuLByPLGNs0SMrGY1VzwZqcqsdQA5t9V110LvcOMnd
8Et61fmr7deUeslSxvTGCdqXY+AZQhOmnLSvo2O4hmu99e8B9VEoM0wqak76wB014goOY4/DThlM
rcJxK3AZA2y0OABCBtixxYYLRjEL4X9XiKvNKkqa6HKizoLjyjNy+tGVjjpNNYeMzzzpWQtq/nIU
YEuX0oNndiQ0GJOBkCYfsuOTP73d7rzDI0dK59+5dSbGmvR90Td6AjpAIfqdOoH72TjZnYwlEtyY
mnckxp5YU1z4fQ5Sk6ui/I8FQyhsZ+h65AY38y/dOhRjTTRBlcWgxEUZZkS0vnMV5XNUHy0UHzPR
rhBXV7bebftmY7XvZdH9z7DVyKNiU6r6jaMGcGNGKBMjDKugHuemSwM1IQXO1Cnw4s/o7dtbV7v/
0Pn2hAsTg4hbE/z2m079q3clJ9v8g/5RwGYCIQsA6iYGnJijCKYqNIkxzHKI2cf5zoST9s5fX7gm
h1j2aqBWL8oYC2MsiN9bQu0D6xZoBSJ1M0jHg7Z5id2P2xxbtRdLOsx5NKkeg84AHeDo/8GOXRLu
RtfaSCg++zav1//7AlhBXFBjL2gIVTX1ZFDDNmHyezj8mV73PLQkec0sLYkwpmLy+qoMZrPUYzdd
SpQ/eM7Z+kiAZWTfP022i9frg79TVWf4irZ7a8fb1rJaplh+AWNEklCU007EF0zdXssPL4dH/64l
Irnrdwi7TI7Ur3m4JTXGjnhTGxvCBGoaUAeQyGjfmvfbUrKmV0sKjP0Y1HGAkMKp+O/oresCauxu
E7hetgwLsaTAxCCGPIqNVuMMlS3PoDaTnaEP3CDaLiVvJ/8xpAnp3QfVt4cXx37fZ/SLZyXXnubL
T2Dik1YwrMnX5pALeAMxErky+eJhu/NoMMGIEabY5TKHWu3rrnAa5923ecdYzWsuz8FYjrLOmtHU
vsXBwNrTM7qIHc/u0G3yIh6sh9sXxzsQYz6CRJTydDYfyr07kxnoiMLHbRrzb9wwGmzyu/Fzrx4b
+EkkguR3laRY3YbdCvZtKhwZZ2vZ8jjJ4RCCSg+xA7jzFNC7r9skeAdhzEKmDrUpCGCWHSLYJTGd
aIyOKV5f4ao9AF6kqQO6UNXYJ7kVFVKed2J+/qW40y5+ULe3j3G9ln5W1r8E2Ed4IWCLc1hOOEcW
OK6+1+kAEIiIyDmp4NXvsopy16WtGvUFTcaoR0riR0YJvwtEeJoTHcPac3Sr2x0VXVre/9szMncl
l3lRxSmYiPhdpQKWIsoviRtT/dzR98ARduI84NptOFK47iEBri/L0GFFYYW96wsFYJsS0g6bzo5+
1jQQSX7eRwO3/rEWfgLa9j+UGI4KKozRqICSJkPiG1cjpyG3p00rc8eJeKQYZvaGng9SIM8eyo3s
+HTcA0KfX4Wdf+bKUCxOxDhCwPmGZqrgzup4i3Qxlj6rRP0jObSfXJ588GgxLhEBbVZECY40uR0Q
x6MAkHIKre8fQ4yo8HJEqzXt5V0x7rHutSwFkiZGfYDApDjp0aqQCGg286sELYOHfItyGQ02txV9
1V4t+Ml4RKCyDrnYgapibur6tWgfzGajvYjJi9i6qUhuU1utPiJdiX1fwFxGcpxhaVwYoiDGCl4p
9zsX7Xb96Tige+yfVGyXZBheYgVeAWhDdX6bW6RViXQofum/eXo8a8+1LP49DMO7uAF0vOTjMOjp
K0nwNg+DHj1ivALd8Dbf1m/pLyUmpmjFRphqC48e0Umdz4Qc5yckL8bkXs4cCCyeVpVVtH45X46d
HE+ZDYR9eHrF4anVuu/6e5j5sAsygWeogh6ATPZgu4PdOvVLuROfh/eeRLSyW076ev7qG7fE1s+E
BCsncg9a/DZlpLgr0N2ZcTGmvm32FRUVy8sBQjrvl57N4+JQkgDw0aCExM1QepL7Ftr0tQ1pvFW2
gSuf0Zm/654Sx+MJ4apkLOgyFh7tD6peJKBboaLxq3x5KB8eb8veKv8WFBjDXqCLMdJqUDh4Jwwf
Uth1zg3xzsDY9BHb7lEuAwVsXUm3/t3gAR7uvq+3fv9PpneRIv97T4wB0rLKH0sRtDDAZ0tPIsk2
j7xpw9m6XMoCQLwxXg0AdA3rMdhkvKr6TZJbanu2dzw3O3/erZ++vO7bF3sdDV9+JnOx2tSOgT8p
LRBVajc99S7lFVx5jGAutgcEdO+rYMTvpwdeXyrvt5mL1Icm1VsDv51S7p6wlffVJWtY/+FbQgsw
7fas2E+1Dbge5+jD+T5/PL/evoOVmYFLSowPKWAJhW5mUUx2QC3uyQEG41m3iUufn7LN4ZcNfXNs
B6OHDqcj8LsQfUuYGK/iYaIyrjoIwMn91b+EL6aT0k+AT5/s7v4psLHufUe34bNDW/t5e5faHvVd
a/dxmwO8e2ScDrbGRmJX4SPcJ+RGOX7z2tVccpdxNW1njuJo4scH8snT8pW02vLHr6bszFbTat/X
2vNr7Ah36ab4nRBguEcvtsDboHZb7dlxu3/DcOy7vPRUsuRNlSbPDH/gXCXvKxl1L4Xa88ISsvyv
f3mmvPCu3dQqljebKmBH8xo7bwugzsI2joKYhv2Ir9YIIZys+Eqe8lJGGPXO4rQJrVlGgH7/VFuO
nL88Jk+Ni5Syffw4tsANHQ9H5bXRqHEKfgcDiY4RD4r/u4H+vyv61VxdL3mjYc46hmXWVCExti66
xzmvXZNsW7pvLyPZbJ2vfykOjGaPhpF1ggjGDoRyflrhiRqj2EOBxs9Yx2/jURaXJH7MN3vn/jiS
J2o/tuS4facfz+2BbuwZ222vRHbJi2M5n8DkuW/r5PW6JfNCTr5D84WAh4GEcY4J5zn8agkq3JHt
nrxdRWTifGILwG1q2OR3M4zQv03bglwvW5PRJxDLkuxsi+wGW/gdk48YJdN6K5Bd5WKsMCV5SVTV
ju9OaJDRdoKzC9zDbkR6W/aJ8vteu3trMtrKh/MAUH9sy02dk0ZEn5SOXzjbadtu3urNvSk6yh/9
UcJ2t42KFb4b66hgnx4JTBJi+eSwL4FsQcyT9ARUEOIHaEtNdm1Cmgf9S0IX5Q7wC/iHyQ4PAzZ1
YvXXJjn++FIilOjNu8qWnuvMjh46Dys8nrJj0Tj5q+HmtMHnCn/Mdy367oiIMtJvFBe7RWuaHz0k
l9KNhH0fp4d8xkv7PIm7xt0U7qdFNEy47lAxo+K+dE49iIbxdrCjFjVtpDS036IzHYb7knTP96YT
UCSysYlMp4FduJFJ3nYlwYJpeLOcDvfo4XWFhuxcbQNJtVKK5yj9P9KubLdxZMn+0CVAMrm+JhdR
EiVb3u0Xwi7b3PedXz+HngFKSnNEdF90A4Vqox2MzNgylhOADSb03d04wIK4UzehZakWMtIH/eTv
iwxljJO2Sy1Ae/Z2gdJ58iFjg95ER3MQDP1L3YtbqaFyiorv8TYw84FulXDum1L2SNCdGqzX7D3z
U8Z0hkbL3nDf+Y90s3su98fSlJ9uxM7q6D3Wp2VmCrwnsuXMk7crHtUHuaBAXAWkMZYGWRxC4w0A
hwXUNZRj15ujw1vbdveYf6S1IW8C09Ba4MaEtnqE77MaQy2A5IW5NrRoQEawTCCekL3ztlbh3PeU
ABM3+/7sTfHG+Xzsn2VCabAzld241e4wcLFDt6xDqy+lp5udAuGfONocDJoh8jAkmK4/WNH0oBJq
V1hdEX2phr6Njmh1uaHWfUUTqzRjE0hfHXYcP3dGhz1Ou9j8bgXAQDkV3e7IwZhOx9DmqXBXPQaw
gA8IfHEf3fG4xf9s97QYcGjIXHX4FtM3cPqO8nmU0RlkaPilOAnOeAnM7GPa2EBnz/BXwdqn1Mau
pWcOxf5Pz8o/ekBcJ2jOlWhvhoWlJ9bReTaSL2lzk++PrQFOASihoiS8CbEf5aHY6LeCsE9oa8aP
X/ByIyTf9VyAxxaHTwyKUqmgn7wj0tqZVHu3SXY5vdM//YwG36E5vnj2o3qLldXFY4ua6y7HyLEJ
RePpYCFf71Cy2W25zPR8SGVgtUZ2QMF7Y8if77EB9FhyN8P+7Fqzrg3qJBRH+weZUG57TBo63tT7
xKpiSp2tVQIkXjcxM+1b4i2HeCe+KagzGh7O5hu2CniktNk/fr6kN0+pPZyCQ/RuZoM9OTyUoU0O
OwX8XzdoS25WBpCRpEpEwpAvaz6VIFI5LvQ69OASG6o/0LfwODdkJGaTUu1GsWcYeH2Lq9qF6Pte
cUer9JmYSphqUiWS3gE+UkgNYR8+PNgh8PRbG71Dt/m2QORMbnWY0eyw8oL44Y1x7he8M1GXkgYR
n2mgXY707UEHikFoeBRZSuf6IS8092AC4eyQZ4d45jR43lcxDs51Dy9maB2AekOO5QuURcY6X3W9
xvU7u3ZJjnmD+VqTTEqFOy0K+vwqPEV0L9hQgDW2FuI/sEWwUoWIRAFE3SVbYtEFYuf5/YNOUe3P
eBsWEqP0+S163SPgYZW3qwhyCxWAmbe/NJmjjMuoTX0NNIHsngVwg9jtEtrf/QpvayHKJWvXr3/t
dzGfPJBcjLoCEYp5t/KVv9M/l7EPc9GBXwsV1rnNAbhOY0s+ygDu72m+QkZco8PE4oAgy7k6AZ0X
G4BqlB5uOOPt8OBbcHXUwbKlp73F0/snZw1fcUHCzvJByk+t7Uxx/LguhXR+vaCYtfZ6WYuE2QEo
VRuKnpufL0/7zrYD8yFCH0lGnx8QgNh31LG28mb3FFADUPGfo7HzzbV2mZ8ecMYCXfDHBOOeJCZl
M4C/F9M83H3e3DglfUVoae9zmlpoorRtyHlu7Lu9Z2LVFPDffGpOKI4a35vTYFj31k7a38M10NvQ
vPuGs97uvpyvIw8P9Uzo4RAgBHM067pE/0ySXvlutg7H6V0NwAZEwYJ945mH7cHs8alvtuzUeDZg
WC21CXWxwTC/Wavgr2jTz3vgTCSiScAy6jntkxrWmrhJv0txFwrFzlMrfZAN5fyYMB98etjOJ70x
rI8HtMQEFGFaZram+RniLTgipzNHa7JpILRSKJ5OK7ndHxj/a4d8aYP+Qwol4WIRH4O9C+b25e7Z
P0nbl83B3JaGdttQy9kY9B5/YnIGbQWKZeEDjY1zjyWbgMlw1qR1RRnZChQXqJrSzZcORMU1Vzzz
wvKqI/1PsCwVIxO/XEkw+mmTYmkuHiyVgDCof9EcjIlyZr1fu+Ula3ZOi7HHcoC+MkDadbCaodU5
fzx6P9/ldRVZCi6wqvovR4xtHr0wjQdFBsKTcYjvPlIjecc0wyoC/AIEALzhGR3GNuuJVue6DDoq
Hny99UY+KqwEAdptBuByDi352HJKrcfvyr7O4NopMinQto5Q4U1+TpG3/DcVvude7elaU9waGe0y
xggifZzCAuyZiUdJSr0/KYQigQZeZ2cx04NBHewQFfWfpYWXhORAjXNv0BCjHQQMb8EfVA6HF2eA
5qAKr4jU9O3eUbfJ14ywUK4o+1JF4Zw6o+tCQYoxLGfq7d1dvc2sz+vsLaZczwkwQj8mdSXUBASE
1E5HM1ct0TNe/S1fW/rT6Jm4urXFRf8PTeBDqqIqYNc5c3f85MXcqEOpDzrgiZRdhMR4Y02WkT3+
K+7+UmL8KIdtrS2JwJ3pPUWTWZt4vMZm6/C4MG4lM7mYAppn/f6PLdb5AUI8q7oQbBWmTHvsnBSo
t+UxqQQIfxWoRHSFuSWndE7vsnL1n1gaJj8VwFzyOjnycWOIKMQGO//+Op2lpxgsyV++2KeYF9Se
FOI5hERK7kgm6WzOKvZopRD3KRZ0JQcPcQXe9bsINXTlWKp0zagshfcX38DoQYDtL3UwX+SIhFFs
NY7mCtZ9+fFfHyqjD17EcZhOxyWO2KGD+RGs0rEfteO/mOSfzfPfQ2XcQCSKpd6NPwzNKHYpgBZ6
G9u1Nqsczdr024X+pcQ4glDRpDEZwNG8L1QHdFaH8XRMzx3n6TkPsVKEPEWIgcpVymsCyriCjOcq
XRdmPbcBXXmrmNzGB0Xh9rqALruCvwwy5iSSgowLfDz9UsyMxJsEmMvv4Wo3kTiL2LVzZGxJSzQd
K5dwY9KpR0YVO38NAAijwFggsNUNzw4BNbrpYD13yYHb+je1s9bPt3KVbONFwtWp6EnwraNRP7Yt
MGMUvzCVwOq87398psC3VSRRROAFkFvm6tJ+LKqcA7Od/VIDJKzC5MH9mm9dzn+cUWFuTmn1afKx
DfzhSaeBEQ90AGKrT2tTRJNMYoW2fz9+rFJduMgL3piLlNKESKkEsezsn5gSb1XBQi7S3q1u3li4
sDNSv2Z9ak8M/XLWvZTymI2VLdG8X2vBJWtEGD8gKErp+wB5xHCFvs9eM+TJGkeyypN+N50SbR5h
Rr+bUSBQyZ3v6iQ6Lqx3RnePyJGaJkZQTaDXmLyjrzbZL0WhFwfA+o48HbNsvmGcNa8ZpaGjl+fD
c2+/iv1zgQ5Aqjgj5bajhyradRFe8hmygGZQXcLwDNa/M7QzmffjKIJdGA3MAnqu+16shoc/E+6M
VbggwjimtI969IOCSGmlR/0o3bSP/k7ZlhvZCk8xZnpnn3jMLGc/IBX+3aIh6zs7cUih0xGDFmvJ
i6XnxcX3MP5Lj+WhrFV8T2UfRIuX6GawumODBq218fLV82VcWMqpRavUIGV6cx0mBgby473+uvZi
WjDvFxwx/otHv20iByBz+PB3txpEpqeKdV1WFlXoTFQYcye2JV9KI2gUt55bWZJ9wht+JZRf44Mx
drEiRD7fIPt6iG5D6w+3qfAE+zc+9+K0GOOGMR4xqnhwUlq1lVuthSZsuPd0faHyUhh/ToptaE98
YZDhePsHzChTdU/2Pkpux9xuHovDGl9LSY8LYoyR0yf0QkscTk+4EV54GJLDVkX1UzBtDBu+Sbvx
4O8SU4E9MV/brZG9y05ucIZrEYnCtHnUKLe74EBQh0IRzPLs487pXq9L0VL66+IjWYsTdGKRzCei
DRhWeA4Jil+YdVZ7O++cQNm0hObEDKsNMOMj4SYc6SQbwWRUvJGklheheITG+bGwosCMpl1VnOpy
wxf3K585f8YVm6UyNivCSSpNg7IDb3g7+dnfDz+Vz43F7wEQ7ETUwAF9fJYARAntpxXiy6qmqARD
FhK21zAXOSjKKOcBLnI0+vcX1Cp72qBgnpnhrj8kGup7k1FM1AofpBt4rhY/jWm/183CXPmSmdKv
Y8AOWAVhjib+WpfJixzxOWyWRGAcdUiUCyiDo3r7VW5vByfEKNMram/3EZX2mIIz14aali313+IP
z1jqjFSeHnR4VpHWiL+weDTdQknvV7hctDpnVBgj7ceFImQ+jps3qk/OiF+RlV/DxV32BGdEGBOd
ABJK1CIQQSTxpGBIJ8RrsH/g6en6lS1kQ87rZSyadcuXfCUVoAPM4TvxnuAF6FynsGzUzlhhrPRU
pVrazOIJp9bdfL0mTm6uxNarx8XYaCJjtLfKQGPE5gzBKfbdrv40os3aHoRFVfvLy893nKXE/aBD
zexHwiDdw5a7U+wOOarrJ8bCkgHDBAO3ooABBKxXAmAGI8dhG+TdWKeRK54Gd3SUXbDpD/5bf4fU
UXtKT8oWs3QfIrCu94WTnUYUk0ezvS/RePCYm/JmFe1kFukzvf71QYzIN32kxf78QaMB9AArRmU9
31T7yI4fJTu+Ia/RaYrWgs3ZZl4jyqhAkIyk9zwQ5cF/dPvhmZXFbSZDcP+kt9nm+pkzevCLQyZc
USukxCvu58gz+0sDdke2EhCxac9fJFg9qCU5DHuQKMz8qAe0POq14aJ1aS9iSUTpFEaLFoXYFnYe
soXVrt3yz9eZZNXk1ycwapKkURspLT4h2cqmtIl3DTLWniOg2+I6pflurtwdqydeJXpprINQO9Kq
ORXFTsCSmrZ/uk5mRS5/HMKZOtZpOIm9l0Rubg08JavZTrIiFj+27YxA50+VpmTgg9yUTmsBhtn2
jOJV2lH1mB+lrW9Nu2FD7tHEZGPgdJNkVLKyj8iejmiDOgZu/4w/McEbfwRA95C31/lnE6Tshf78
/Oz7oikK+CrC943ZU0VM7SAZBUr1iRkDw+SYmbz64el7RV+1CIyn/0WYMVFD7StpnoOwaPTAgIwM
dY8KtZlu0UC3IkuMzf1FahaCMx6nrCvTtJhlyZK3Fdp5BvSxjWsnuSZKjLXxpYZ0fAUqh+HzFkv5
EIDP/WfE+KoO6la/SW+uX90aV4zB6QAgXIYB6DWmYul2i4T9gMr+dSJrasiYHImfW1A7EJkEyh2n
HYBBVy7nJwV/TdMZkyJ3oQA2sshVm13q0+JmDI18J1oKWviKG37bosXtkB2Hpxzmu/18R9r+X/BI
BBW7BnmAv7EYsfoU8pE65RFGEU+D8qYPbzV5VNuVDSaLhkDC5JSCLgIFCd5LIRwrXfW9tIncWqZl
1hoKt4t0c8JC4WQlImNnLP9X3tHcrolEwoyWzEhGXhdZlpIBNude9ZDisfswMbTwaRAEu9NEI9Zi
2ooxVTEzyGFNWXyQ0/cU28Cun6sws/TrZhURy9BEFSCB2vzmOdO7iE+VIfLAstAYffHpK3aJdWTo
ynsJ+beql7bKNFA9Sq1Udiey49Y0cv79v+iroo4ZTF2QkdO8pA/jnmjyIESuV0hGG/8B+AN2lpVG
1jv9dxrZPfo0+60w7Ab9c4X1xdvG8CeAfgg69VicGF4LZKkIJFg3DSVJYg75a1hitDy3OMnJW95u
0JYr4101bHkB4LTSiW9Kin2VNHG7MluR8FmFfh2EhpUgQF9RgB88FwXOLiLTSSIXiRy5QZxpNKm4
+zbX78Mm0/d6HPfYyYYG875KOqoN8evKUSwa+jPi88/PiMdNUVUcNhK7WRyZQSU8SOS1811JF7dT
JB3rFkOlqW/l30G5wvai8dKJIkg8AWKPztj9vlX9vGkVWBa8WLVDqLl9cTP439cZXDpc7HuFpgH3
AxrHSHmWh5XSKDq8S9Xt/TDbiUULzsqHMhDNXmrep0p44Uj65zrZJQk7J8skDLx6IqI4gay4afyE
+kVqcV5GPbU8NGO7ospLvk3jZ0nWZcyOKIwbGBXCFc2Ek4yL77w/5R6MR/h0naElf4Ynv64SFTor
ygyNWkqCgMv5CJLhGzl5RdQn5ZkZI1nbakacCyvSwVY6fswk5nPRoYhkA68rjJnkgYxQxhNBOI1O
yLB+98vOFEsMi1Qn3WkTzi6ChHalRXid1mPolOIg0maytEJ7LwJ+pWK2eMQy1qML89ZInvUPLccn
EhfgPolUUU54jElpCGq1xvSSNmIqfU6JAVhVVWdpPtPGfowKMdY46ERIW7Jtm5jysWo0MSDzIguN
1hJ6NLGVYi0zvciehrw/2oYkSCYrrtMkp0ETxW7aAcS+P8mDYqJ5/7oIsfmbnyvVeSIrsgA5En+a
I8+4w1IFMcFq9djNAea6ByQYMWJSB5bu8dG2mcTG1oqa7McC/ynXXklfKvtWnZL7le9YUk5UUSEZ
vC4qGpkt09l3NFUX6VyI7+jGWz82qxDd91lJieyoqpVPlsyRg59uy6k2/Sx4FSXHkw6cKFp5Mhl5
4zvXv2fp8M8/h5F0r+rlaiBV7E5q5LQ16vXDY8atydaSIQS+F2aCeYRSaCO5ZHpquKzvS3iZtAYU
uv42Dtg3qia7VFEoahJHVSxpmbf/wmycU2XML9qakjHuQbVQv1OxM7SkM6YndSA0TScDFtK4fpbz
1bG+FAu2BA1ZldmtML50rAet8QEY7OrxI1Di7CjaaWVgtNrpOp3FOyMok2lY46bJEnNnflh7vjbC
HnDSd8BpZou4txE5619QAZaqrmjo5EP4e3lnvhT3TddkUJg6OcjtF6BpbH/6uk5kURvOiMysnmnD
WKZl2U5F7EqY3RnLbx7zV9LtlJpZX61YgPl7f93OGSlG8TguLYd6AD+w+NhH1vL5CoFFIT8jwFxL
VsdhC/zm2FV68iwA0gbz2dZQSVs1QaMPL201b7DCaNVwL4rdGV3GO3pDrg9+Bsb82vts1JjK4fA5
Kdx+4uEort/XomfUkTuUeFXVVJGV8Qrj/qqPNYVu11hScOIHg1dus9TWupvMf9eEiGrTQVUDWigH
n3/xU3Sa4yExJGsLABeV4OxDGJMiF7rYSz0+pAgjQxAfRSWmxbS5zu6izChwGIoqi2h9Y65Uj4u8
9zuIp+ADjR37GYJEWZGaxds7I8Hc3jh1o8J1kBq/Do6VIptqVduBKn2mtbJyeYtHdkaKcfBemUt9
N3MT1t88hkqK4KtQresntkxDlgAeiVcVtqpfKrRcSELP903sVnxmaNxXpWEUbi2JvUaEuftEb9Ki
hb652nTiEHDy3aEb1ZXTWjRNyl9OGO/RpyOW0OggIqbYuldsCu4BkGPG1OXYif36b04N4PJ4FQKr
il01IfLd6DcVhKASKlpWj4Uq0SpekbTFU9NEGQE0OokR4l1eTRemfRfMEZBaez12R/edow25ZzdF
vNbkskZq/vmZWe/zRBC8HGfnZU9Zi0Uj5QkrHFYC1kXl1DC/j2XqOrrzGCJjFWatR/rYrSv1sZ+0
L4zfr8jAYr4E83RoBZIFldfZjQmpGihSWo+ITVW/pXHQHQUp3WdpYvpNa4dpc9tATcUuOqAP0Sg7
S8n80KrDwIyJ7/aKt5IqWjzYs+9h7lAU4s4LlGHmeaR4btXyVxE/XRfGBYsk85gFw0ODaIBwYYxe
lXXgs4WcZG3rDLwWbRSxAFp2oo6059eqXktp5gtyjAEsRD3v/AHXmBa9nVUwF/2HMPGPGt8/ZxWQ
A5NtjPbfmqBvPLWyAqVnYeWaZxJMaCCjFMbjHasp6Bsnl+LKDejSy8YOoU5UUb5Oqcy1qPJPViAC
uxAjnMM/9ysXBJlrjJWAH/Vqit1GJABiLNXRkrxMW6GyYMEuqDAKUgO7WsIC3tgd828twmi2IG96
BXnU2LouMWwZdn5cXVCaRepM3xFntFGT4w7H9i5QTkUI3GpymJxYvo2hKxJ2v1aHBgC/bbdiBP4f
0gRgQ3ga84BsvCQt8YnGxzWBU1PuY3hnv7DxfuXjTSyEliaP2AfoHTQMvSviERHgCvkFfQTjio6U
KiE63s2X1LMh4scsFvF86lIzbnZxi90Gyd31410ILGWeqMitIBMN6WT8tlYkAKrU2sgNv1NsIDp5
0h4tVjSZXBHRXqp8XSfHdpD/723+pfczXnV2m2Wd+xXfdcgJpnafbQM3doJTm5htf8NjCDrBgDsS
4eLDmCVUyC1f+qrqT0G+8RIjk01/HiG3hBtug3nu//LLGMcvInnRxDJOQknoJFLy6m3gykIncPX7
4sFH3mKjnQQgV+qUL42koHJg8fxt5qWGA1CBV317/YMWXBAK9rAcEuaC59TJ5fUPatTonTrihSl9
oz6QaytXsajBGINDoV6UABY4i9/ZTXBRC+EL5sTXIOyD/insqIihfPkbwN0rNaOfMY5fRhCrM1Rs
6taw44RRpEL0kSIJ8VoWBBpzz31qCtKT2ABzoapheh+wGcVMJNXVch/AAnY23ASyXVYoLiH8V5S3
YSXrtfxBeN2iHRSpL0lmPijEhwaDjg9q+Z3ebZQCQBwALLV98a3N7pJkX6o6RcooKzah9CiaRfs2
SU6QRMCYSFb0fPGiZU2YWyZ0XWfrJiofxBNg2iJ3UHJDll/1tRTnoo6fEWC84FQRIdMHSJJXP7Xa
uOnLYUu0nVz+qSTtdSBPCdAwrwvvou06I8mYFSGCHBQdSGbJoxTufHRVhQkxrxNZaguAamBxjopC
CxF/IqwzEYbNzIUo1UCliHIrQarYirFqyQZYP3yt3qDoHWYT9fkhNkO0DG46IexWHOHi4WIoTCFI
maCBjFHTVOnLHhlkGNDinTxDiiy8WzM+pjWZDE09XWd5MZqAHqG4pBDop3iptB1PPD/1wPEoyTew
VuYwjrTuHbnLdvHtwDer3Zb4hb8094wgoygenwcVGZAP6poDmgpoKayJ/+IBziUMGQlLjbCp4Tgs
BDnWwtglXEyj5D1tDaE2sg8ltrwM84nyWmy/TFBWMG0m8Ao0/fIMMZSIhxKB7qtyADsuudEwWVKU
WH7KGRH6S3grkHzj+sUt5YhlZGWRhVbBKFLgl1TLJgrayA9iN2j6xCxTITTUoVDMVky8TdoOOnL8
ZDK5RN1Ush45ojpWd6PuhyvyuqSZggAgaB1IZ3AvTHhIMr0J4xbfAXwbuC1DfL7OKItE/+Phzwkw
fsUnXC8MOe5T2RAzffetfiO8pI5qB38azJw/5EY0WaMLgJs72SAEeEbxMdrGGJ25Sf7h5qZf38LE
jiqf1Kgx4lsQ0igbIectgXx3cm+n1alq3wTPDZKVF85i0HjOP3PRw9RxmQfEKfcwJrR4OUyVOU5W
BmQUvOdgFoL53+tnvuRBBOzmwNMbuSQM6VzKVu/pjTTwCXIWsUqD8ltUXq8TWKqpy+cUZp06s7R5
xRElng+yNQJ72LZmA4B/l4QYMAkd3SJO7dFwDFf4WiFLeEZVm5FvK62OkYjraCRl72JvYS6o7V6z
vNsOzY2ICuTw5GePflLTicdgjbJicJevc24mAPgNTAbb2i5hk32UIo3hKk3xFXdZQdVRsJMILeXN
cJOoyQZzV3IQGpzv1L64EzPRWTn82YWwNlhAnKYRgjsW2YrhGCVDgake5OSF4CmLUqpEsI0TZ6SK
6IjoGOfFgQJ81Wgjzh6kf2Mvz8kz0pV0PA5AgwuQdd2QvMIo5ZKKn0IgGSh08ZVJ1GjFsy8aqTOO
GXETokguh2J2qu17FmIAA4k4n19rBltyBOh2AFKMqKmSwIYPYdbk/Ch4ketPAETjOwvRfdW/EP+N
z91ULm3URFdyLIshC+Ghp8hfzusrGfMbxxjLCWoeFkmtESK8NIOOWvNLmHrmlGERX3Xw+umUdv2K
/1kyEQSBvoQaL8H2J4auinmEEqCBSAXHCtotENWuPVeXUjuSClBeHvOXqFExutr1wljHHIxQoR8I
F9E0fGqHkq42Psz2k9WGczpswBWITcD5SM5jHYSZNF5okIQgcBZbuBV4WLwn4rUy8lLYdU6TCbua
qah4rUAOdYptrXwaPrX8rTXFqqdJV/+Lm0J4QFRMImhIGzHn6FdA4O8jVE3b/JvzAHYnv123J0vK
hXcP/tHw4MCI+qUt14eh4tQJafTpPqoP3OCbYVOvWO6l9joZO6t0DS04Ag9OLokANcv39QTJiyZs
RCf0tNEcw7wxsRSSM2qOCM7Y+5w1ZKFukC5pgS7QCEYllzIVtap4S7r4FOuamfueZwRqP0dLY2UN
eaUZXs2lhp74ZOXklw4GQRFiQnw1Wk6Yg4lbEkQhzyE0agYjrreaRpVOWTmZRSIinCkWesEQ/Np/
pctSF8Zl4k4hLVI8dd+k5vb6BS/pOhwWdFDkERP8QBOfOeuw9dAQGISJmyDjL3TfWb4GubGkD3jF
w5IIuGKeTeMOdV1IAQ8mkCsyOLw90to3auUAcz13+BX9itlcPLQzeow0SRnerxpSQq4vnqpUsru8
N1Zz00tMIfJH0IgCk4Tk/6XIBnInZ6JaJ24kKnSMYVIEtEzw6NrlK7vNI0eq12Czlm7qnCRjy+SO
q/OoqxK38N+RpzZ5LV+R6cX45ZwEI9Q6n8hN5fWJ25adulGqXjRCPsAUVVn6mwwvO6PKm2lT8Gq+
48ICyRcCcUmDRDiVjc6vjVyvcUwuDzmZEq5VZXAc4LU3d4T2ax0MS14du/KEGaJnduyzLJ1Jv6z1
UqnmTeI2+QnuxzOF6KC4ucvJhrcC8r0klggJsRFW1zE6pjDPi0bRvCTtisSVu70onoQ2oCL3eF2Z
l9yqirEa1A4wIyfojOOOA7mqPGG+v1w3ugxrHNA+JWAGbk3HFs8NTgdNNCqKFaz1ayvgy3SZlLhQ
EXTqTBuJf4vktyCTd16AJuhRtYJ47fG/KJ5wEzxy/PASQJi8vC3ADQBlQ1ATV8S+SL6XT3nWG2Ei
7XLy0HeTRcbnVI0NNUKdNOhNT0c76/UDXoonsFMC/S54PulYXnD5BXBDnSdM3sx3MNG5XESVKYuM
ZtB2o5pZHABwr1NcMDQKtsIIkE9NVESNsWaT1Oe5OKSoyHKTUSZ7tTA76WacsBwpeQvX3P0CfwoY
g0pgoZWi/EyqnumDl7Vl0Ce410B0xfg5G/5U70V+nNZKe0t01LkNCyOjgoIOostzjLNYRRlYSdw+
20ueGyvyzVjXjzKQdRVReL9+hEvpFAQWaOlD+5BOeIXR8lgPNbWbqdVqiineTijMosa4bFxFOsrb
+kOip92uT9TGwLYIxeADqd/E6EHeXP+QBfVUoJ4KQWfjHOYwXJeFUPFCm6YuV5VGV/yZWlNDNNqm
K1K6oJ0YlEUlgGBzJgpSjJQ2Qh5nw1CkbiUhydk3tNa25ZbohjABRvorA2LGdcYWr/MvQfbd2+d1
VgbCTLA0w9xChX165pudkFjX6Syl4tEiLs+rOtW5RMr4QOi611UeTrCOnAzIxt8YvJfMJjA0kSZ3
PlINz9Nm+AYEs2w4CQAYV6KlxRs8o884yCIK0yGUQT9S8Hbg77kiNAW9o000rRzpkt5jcRK0XgLH
KKtdagjxhR6o7XLi5p7F8RhCjMSMykpg97nuZFEJZBBdXFOU2aEyz6W5915Drg/tdhgCuSQqzoA4
mtekrir00XGo+VfBU9A8oXuBTvskLwytiFPbw8zCsfWnYiNqQ/Y4xFlg6lE/WVinhsf39Ttf8JsK
qki6LqF/HfVF5sql3stEzYtTN/O71J7SpDXCAAZJ7cS1dp4lMUaQ+mP80MrBdllVcVFFQIhLXHX6
Uqpx1/G73sRjbtNxa40pS/1r8CESNuDIaGDTJYatQiCh0IVZ6gpV1R+7QPUsDwMq6D0MfEsWhdDJ
s1yzQnQEGKPQo+cDXsIa+rawkr6qLaHPOrRC8P1+mADqzNdlvnLwi6eBLmUJDdFoa2F9QUOylB/H
KkX1Nc83cV6QjZwFuh3nSmJNshTeSp6Xba/f9pKCodFz7qdDc/SvlEfdhGTC0FiKNuD26Kvkdhxf
KoXPKe+t8TcLMyvs8OWqImMgQkLJ9lLYhSQM/T6DsBfVTlZOSb6mwgu8qDxKFfP2IRRNtfnnZ840
I0BOnnxccSHfdeEd59FeAOD82obIhXsCyCBCSh6ZRxVScEmmCX0kUoQR9xTAn2rHRJuoPHB0FJtt
Ofy5fj8Lh6aimY5HiCkRGaNDl8SELNV9JRCgjdlN1BzSbG2ab4kA8DrxsIZ1h6VlDm2oszgRInBT
54VmxUQA8HzdqJvrbCxdDZHQVCfOb15UWS7ZiJUokzsPVN7QSadj10FEE8m8TmPpXs5pMJwoWTGD
OM2coFsIKa7YSjMDjf588s8fvOo5oflDzuRshBiPSQtCLUoGZMDw+PCIBOY/NwcXVBiHxNfdmHo5
qHDtZih2FRY8a9spN8J8pRCzdm5M9OKJSsn1Egj142biDfJdvPWjqaxp56KgoZUFw4eCMk8pXZ5a
N5aEyJmG7Y4SKvUVHokWqmjiyqktCZoMC0AUVOsJygKXVOp0aHOU63OXr7133bv1AtXuY83xk2JF
pBf8JNpykE3FM4Gov0ZEG1KFBFjDuJ+iVPeVVANcJ5BSJ5R8Yl2X7AWm0IEAEnPXP/JSzLu8rLQB
2Hl66mpcYo7lY5F+kzqiXbWSfFx68KHYO6N96kCER2PV5enJaVaocSGm7px3vOOkp1YBHK0LiC7a
c3vNmIjRN7dcs6K5S4l3DKYSGO95+Aoh9CXdYPDm6IKkLp83zhjEltTd6Vm/7wWfKoN/yOUKGay9
qnArlJdOFv3daF6H+eMBo3dJ2G91DyUsCOX8wm0kQv38dcCuFfHxn98g8laiLCPjJ4rs+6vgKmUo
BdygXwIXa/gf0q5kOXIch36RIrQvV1JS7uktXWX7onB50b7v+vp5ck93ZdKaZHTNoeriiIRAgiAI
PDyQvN621SHj4fGWbFLGEoLMH802364mvwY0u2jDbJ/In2V/QNuyFHC8xbIIYBwsVUYyQp7/fub8
2gnxqmik2X4QXjLjJQAujNutvOAq0BaGByS6DWaUFWOGQTqYQaTnX2poKCPW6Z9sx5kAxoPnhThU
elRm+8o6AOE9TTEpqwO3GrJkXXMFC2cKIBTMRL1cq8KXiixSimxfSgdgdhXDxgvN4zmiJSnIIWBC
rgLcAMBol1IycewqkJZle6nboTWfqPGvzn8K86d/b8Ia0rzIwSOrDKzYpRhhlMWqbNtsD/TwKnVq
0JWVckMtXofuV9TPxInom/1H0JezOLOw0YjjSsg7WFhrEcVsHAh0kzi8Q9BYd7v53RP2JUm0U5SA
+Gry9b1ZW9sJ7Fjdh2id/rXagPN8hcfAMSEQu1Rbm6RibAJUzrLsRe2ePf1e0G9D7d9fJhdSmMve
L9o+lzIUshOr31qOFoNyrBA5zm7JzaL9HJ0NuBlhlTpzj6CzTA4NFdUrIC7y0cBUKKxlKYJeLNlq
2moKMXlIyTh8ywsOA0JNc/Z8QEWx/ZdRWkhlJAOMHIqroMCQReFWajgX18IRAPkpJtAizMKQN5ba
HuVajFxrR7R4qaPd9WBHy3M3RsOVFwecRZzNnLHOC1HMabMqwNNLE6JG8aBH3S7EmKBK3CDnRYXs
I6iztS85101wNrFrIhl36CmZWA8NsP/m8FjaWb4zDJ3U2mRL4Aa4LoqnHWPtQTWBbs2AqEJzvB9j
md9G+i5rXyr9toyfPYtH7raUKrSQYEalE5ZhAS14ebxwKLxqlACIn+q7SJRJJYARoSidSVXsMQiI
iknZOZUNPBjS0vz3JYIL4cx5wBs1leQCeylnn70sEUm509v36yu6FFNdCFEvNTSaQAtMc9YQ+bPI
1l8FiRqYIicSMyCWSEaBZMmq1AzOVs6/y1rN+coyhopHsj/2GZSTutzuitb29ZKzfrNXuiaCMcyx
mTxf9ICXqAParwBA1EGkWm94BX6eJoxRGpIOnJgvxft+6w6ccGb5t+fhR5iChBQnc6uhg7LOPQur
hBytvOddHkt3GTb/n59nByLntd5J3lxpTzbjo7pKP9KtRZMHIFhuKmebC3R0rM3M+nrd6DhaWUzg
EaVtXfQqMolCU9XH2vdqx5MEY3NdyuJ9cq4dc3hTq06qJIV2wImD/3Ee/JZj5ELi8EaXLLmlGb+r
SahFIU3BWICQiY3kxxoyowcUfIRdAIbE2kb5H9kXztLxRDE3Mco0Sla1ENVjnqBi9dQPTFuqkHaW
n+pmE7f32cjLjPFkzn8/i3gEcayquoTMHLXsqncBaiNV5NZjuwYdSyt+WDwenEUD+b2gbA7LlwMB
TlmFltIqblZo1OWYxtKNPHPszA8RU5LYB09Q5LWXeejOMRRq7e+LXbwVHONXvqrJm1KS5l5cqxhN
d13qUqhxLpRZRzPrhbYzILSyfee+4ei0dA2jJRCpSxVoQ/RBX+6SHOLlLKgWwIbys5QfRFFc6+kj
Hj9J9O+rHnhf/ZbE2KBnBJIURMC6GKWdhwP5VcK3qql7fbUWre5MCrNaeGB1uBq8+WLC5Me+oIO2
m+qdHz/KGUZiVDPOgpfU+m53yGWi8K/hfYe3KEvoksl+aILLFZVBAB5cServ+krkmcFCUDFLQW5W
lL9wNoz708ekHJQkSVAeG3QC1paoo6WireROIrX/Nrbogh3CXffD43HnfTd7SEYa/SuZCgg7s6aI
r/XWzIC96STMTJFRMcEA3oCTf+QI+YJ3nbkLvS5CxNNANqjyoU+S+elaK49gC7luHws9sBfKsMW/
ZAjFZJIB7ElKcZ37T1Fb4HEZOzFgpVXzUy4fJWRNLLCJnqJ01WUG8A9SsR6FgtP+tWg1yOihJi/O
NDXMqppCpehVCoX19Kig+KhNj9dV5QhgG9+U1KqKMsmB4zBK4mUvEa/vc+GqxFrO5CAzxHMui186
jxij2NPKwFrKgbqOa80t6ttMPHTZbTSCYTXbJuCa9Ecej933CA1iZ9w50u64OVk3PGrWHIEMEJs4
eIJV77Jwm4ap04imzcUuLq6ijoQHICPz8WOO3RBJWdwNs7DAIIZwi8c0J6b97uChzlx8QaManpQs
Y1DkaXIwBZAQBzoiaNBOow8yx7Dm6+bAEzMrenbAkEADzHMWkwJiNRMm1Nlh1No/kjIjV00ZRVC2
JhJV6K1tvQk1pLSeW7rRTin4nPB2oclaAZIRqeM5uwnoh3KpSpSg7KmKMVQ5qilB04NV49l4jNqV
Kr9otUJ9r6HBGIOfxAdUnXOuFl3IuXhmJWMAj0MvxcEyMQrFMI6p/iCHmH0tHoQEU3s6WyhAl9K+
mJHmNHK5NvKApAL6TXQupcf36xsrISFjjwyWDowlc31jzJrppSpOoLoqqzc/rNBO/hGhs5y/6HMF
8PJddCmKub8HP9GEqITWUZWtvNIN/OMYxm7ejzQN7dxMidTT7O260S6dvnP9GA9TeHrTjWOazIlZ
Q33MO97dPf/Ad61MdDkg+sEdzmhVVmIuihPQgaKIHTScMrz3/UdfXeur4VEQOKdjyXOBrQv+3kLb
GdqfLw03mcQiU0dIC/0ucKUC7BveKIwQXMcbvTVAw9aiQd8wEvv6OnIEs9gao1IyzfQhOJ3rHWu/
txPpbdBWWvwQAAV6Xdjipv3WknWZZiUXkR5DWB++m+nBGzm/vxQqnK0iCyePEgBJ63SOR3KTaOqj
r/kEk17APMYJJpcdjQyg3pzq0wGEutwvA+w1hjh0yX5EFrFvPlO/ORbBoX7Lha2svAnKSlY8RwwL
2ilbnYfVXdw0ZY72kDpWkTW6lD6j9tK2hcdW0Mvqb5BMke5ru6Fl/3F9wxa9yJkgRs0uEtQi1oD4
rIaPTqX6PsqcuiUJWtD/P0HMaYvScWinBhpFz4EbjARE0GhC4Txpli46gDGQNkUhE2POZvM8u+jk
0ogKpYA2Q/qCNvawPmTB53U9Fi0QRcsZUo8LiKVpMPNgKKxURsSPESeYEE55Ic7ijpwJYHToAJaJ
BxkCio1kd2iaDKnIiT+/2mO+ub4zGfM6nq2TIBrJkCuQkW918qiSeAug9vbWcor1R0USTB1vSe1U
9D3D65ZSkz4pbul8qmuB8yWLG3b2IYydixNoWZURH6Jom6g5ir0rlg/XN4ydBQVjwO11JoMxcVBf
VVGdQ0a1l9G/vCt38WvwpnzWmPvlYMCY21GtIsW98GCuS7vl0BF8MetcW2vG8NvYDFJpgvgWU+xh
93Qi6RakBGlBJ9CBCwRjAlwg5nwS/SicCiPxQruyMaXFlVbZ6/RD/pX+khwJnOG8d+WikwEEZ6YB
AISB5QJo01iJWkGBs35VbA2Qx7201jdGuL6+ATwxzALokejLfgkxMXgSMQqn/6xAFZOtlfIdqNo/
8QBnOjHX7DRU5uTNwHJt8EnjkS5EKlfhlGcWrRaTvRRwmWrgU2KsVvWsRDBbCDGCx5nKVBd+1FXn
Xl+2hUQ77PZMCmO3Uoq27UgGWt3A3oSt3XprRd332nNnvKD0WjYmBS1eDNhqwCsKLTo5SzTRsAiA
NagGLv2DkntZKHjYslBqh5U/YZjRaFaSLaUViJtLU+EBgBeab6EsSvB4DX/dt4zXU02/6cPMxNtc
nWzQJUsdAT9/a2vKoS8wvazMaYVgX7uLfRRvYqAoVI7lLJrp2RcwPlECSZovtPgCkfbazyrGecxW
yRbgDSPiBYPL6/tbW8aALD3o8ZLw4JLAOR8HH0P8IHjgAIl+XLehpRAXRB/STOoz40HY02BowPY1
UbrXnoJykxt2bfzMwvFW82/kpnHkUnCvC1xoyMeAJdyKgI4D14POtkvLGWQNPElJAACKVanbuseI
5EZpIifsuh50YnEKfih9cvHEDzftmAcOmveEtdXU7U0fFwqV8q7Y9o0nnHLLe82MtEW5HBlrrRzB
04C+UpKB2MHp0hb9RVlrbuOgUoFRGqyDKYXWDjBWf3Ndp6XNUvGiRYnZQHqRzS0nfi7UgJAme8Gs
XWRjSdGEtBFjpzL/PZMJVk/VkG/AmwSvXPly9TpMhYp1sL3uNVxOcgWu4pIIImePFnM3MzJy7vJR
wAjJWMXcFOjVARzL8Na+oLc+X6FAOSDCBKdszXGVi4v3WxbLK5U3kRrGMk4VEvNZudXyrSZtRI2X
2lt6oQIii5gM7zk0rTMqieqkG/6Mq598zJGe+tG3C7N7VrMppFbev0Zxm7hSlVBVTUFI2Y3OdRtZ
TNGefcA3PYuuQV8IUOaFjTQO+l9OMrV+dr/8DuMH7O5PMjqgNjIxQQx1ZpXNtchmqea+CH1TDIrC
YCNXs3gaLS4pMNTgY0FbLcpil7YYqnpRl70AH1XZYHSbdk3qJuohUO7Mn3FGeEPslsLeGbL9tzjm
touGJASeGy4RRfr3KnmUvG7ly4Wjp5HdNJygbDYHNiZDlxt6esDIgukNjLChAWG/ZWC3FIFOmSu8
JfVwjMyNZkY3QKn+HHKNc+gW1UObLOptwDYhGr1czRGc9V0ddOk+ThvbL3d6i/YytICg+hfEnJts
KTwBB/k8hwP0HOJXEussuq/aWB6lGBj4vKzcUigcMbe2ecG7s5dV+i2GMRBjQlYKs5JmMegQyoNV
B54TIIts2Zu24WQ2nBfk4hmbEUtz06Axl6wu11AMPHB9GugSkvMfQ7OOQGBZZdVa9YFXx5i5LF+h
eBWUT02tckQvxQbnkpnYQE4ClFD1PN13vl1riS2mtuYPq6YWtjA7avV3193J0g6Cj01GdRgBkcxO
LJISIZJLFa0TUn2X6SHNwkOY8yiQl/bvXAiznPogKrrhwUwSYx1g9EAU5XbfUitetSkP07eoEK5P
Fb166DRgu1UkvcrVNtCA+NVTlXbSmNFJAP0l5njw1FoUpWOCwxcN5jf6N2OqJaPtepil0um7SJpG
OxfNjQzAPudMzwbOehG0McwdiHgJoFB7aY+5MuqYZuIB5WsWRGgHuw1+iKAgiwvn35sDjB66wBbg
tZRLQUWWBC06m9L9GG9zEOqKm/BPVDmTwNhC02YNxgkDKB3Uhzx2uoqm3ibjZe+XjtG5HvPWnTmm
KBY7UENCj1BzhSm2++5eVEn5aHqZY7bd6fqqLW7PmU7z38+kBWCEx9wDANrxFBycKVTQKNkadCiM
wFUNPKiui1tQDnYgyXhPo40GIPpLcXrUa1mk4k6pg4GM07bXf4HkUm62WXlMY46DWNANSX/gN4Hd
Q+qaJWGy8jYv+nZ2SOV6rPfoBw90j3a8qWILZwmVHNz+wFd+eaNLnWK0P/gZUGV7Ed3QGuZot1tN
4B3YBT90IYRZOBQXBk2ZuwHizGkrOnYHUG1nJShXOF58SRDqbBhMNdP3gZPkUhtl1KbRinFeUTkM
fNURhhddSEirvwBtzLGGpQ0CyBaAbxT3AJhmTF2Wx1SIPAFNKNLKi50o34Lgceo4cS9PCrN0RqHF
Uj1BSipttQy0QkQu7yJesLnQa4j+UTBXAumPPBEe6JcL1woluFKqONunMoq6ysk0kbFqVdz6Rr63
anWv1J8CAGciatm+an7GoroKVh5KGoG0UzJeEWApMwIuGeAtQC40ky4wz6QmG5tMRQMj6lFOMATE
NAEjFarDPD4x8G/VhCqYPN89+RaGBSXSx/WDvjB5FNQIQIzPs6/Qj60xzlIVmnHwawC6szhcFd62
7zelsKsCASW/7g63juvXI/IzNa2GVqRa9tiLJaYHHAYdpAo7TfjwDLeNV317zIDp7aVtp3xkSGoI
8i6UV2mzMXk8PwsUOfM3A2yAzkgMNxKZJatSUWiDqQZ037CTELUT3V8nlkrR4BNQ4z3VSOGPjiBN
1BA6gq/qRJKHx7g/SENE6slY4bl609e8F++8VswdCpCsgno+2rJBFcWYljjoHd68AGkLcu47A4Lk
VaGWDadsvHDyTRH5erSyK3Ojx/z3s6vAH9QqsIoQgLRkK4LYWHnFe8kybnkl8IX+cuD8kTib3zEz
/zYjqJW8WtUqsC1YD0G/7YI3I3vOQIyTKxFNRLvqpx2mQt5Yr1H10aQfQdg9tHJFcPcZYrxGazrn
KbDgIOZCCFqSAR5CWxfzPT1MwQCUfObjj2mTtJ/tJK+myLjvC54bXxIFhkf0w6JkNk8Fulzjzgsn
r5xnGaRhbJvBRtYikg8RtTIeamJZEh42aNjBln4jrVKn0FQLwP6fGmvVl8dCfxp5wKelqgEYO38L
YYI7lHCFrG9LwPxl0048iwrJL8HEdFJfOxrDe72KNGQTxs41leYh8Go78NaYjun6yAdjO4EEE/bN
vwfSKcBWzL1Q6PvG3c9sZySYelVMAARO1ZPkuWG/1Yvngde+tnAmL6QwZzITC61BjyBaAlbFmmOQ
8xcy591EOzhiWH1uX2db5DWpq6fGA8S2qbdoBE23mrWrzN3ndRe9ELfAzaH7G49EdOey+esR9Eqo
7YOADnVAcyoIsFzEu/8DGbgOMexLMYG0ZoJyvQLSH/NqkCOXT9q0T310AfPaCZYsfe4u/VsGc9OM
YpJ6ZQUZSO4CMKnSKHZx1sF+adnXtVnac5gVolcguoCrYiwLjqIr9ABg0BATe0Pwj2Pe3nUJC/Gx
eS6BsSrPAn4/TSFhnNbiAECV5YIFCm0DaIzQNI46iwuHtmzQtaCpFX00l85IGSosXAeYUHivhc6o
Ipm65Y1vXjJlsAzg9+dsNwh+L2UA1VPJowcZ0pNh/irvjfax9NHx+SfrdiaGSW0aGZ6eRjsj7V4E
oD2J7oENXjyJxn3NixIW0mKIETD4aMbdAPPJmFsuZ745ZcBtZ0l9Y6j1g+WLx0RH/cWM9JMkiCv0
7qOBJR0453Vhuy4EM9GyAGaQJCzgcWR/sGtVRn6/JuCgJapYcRzQko4IYzGxTkLgCHLry13z1cnw
hQ78phNixknaWP17cYOhEtKjItY00WX3utkvtEyA++K3QPbVUUUxCogKGu7kRtlX7TCt21hCo4SH
cU+xhpJHbZXoN5iCdOtX5kjCIsd0N8xFW4edqFGzMfrYFizM13bxp7fJD5U1CMqHDec75yPBeOaL
72SPDFhXFdMH86qZKvvAegzK8DbyQLfr7UIMh0TRJkp9ux1GYmp312Uvbf/sc2DJQGN9mwsRoyUx
lgNETRqegI00kk76ZYqoq+oCx2nLs1f+piUCzZlBHX7BYrbfy7LSKGREKRiZ6A6lY0YNGTTTBkvq
Wql3SrrzMYQOxUBam9kKI2Mlw83KtyxcN55li8XK0mk+IG8MdvKxIZFVPCkt78gvPXDm4Ub//cpv
tJzNWPuJl7doREmdrn5GqoyM402ntK4AdlwgwH8G/fSUVZu6OyptfHt9OxY8NcDsMq5pPPowNJqJ
5OSpEMogRnyVzJRhd7qHWZkFlbqR+J5iA8/6f8pjLC8p+liYeuxJE+7RXEQUjE32rU3RpKRD1U/4
I3GA4YEaHcX7r9fu2WMgFAJMADawuOAmJYL5KCg10Y2eCJj2Icin1q85l9EXsPyb0X0xnsx9+bjQ
L31OAS+WaSOmymg9yr1djF7EKCSB0mwrQbcL8Owp2XrMHquoWie96IaeQc1yekxHb+NJ9+m0LxQF
bMjRTZO7ueX6ivnj+pYvnUAF+SREAKhOYKjW5ReaeukbVYj+GbnrAMwQ0NEvG41byKOjT8rI6bNb
8sFY+nn5EWMDfHIpLSiMVs4xJ2Ef57mjJgpmeOGwo5lM8W9LzA6va/ljyvT1dR0XgsJ5z4FMnpka
sQ+XUpsmAw0ToMFgTDoJRoa51GtjerouY3Ed0a87N3YBFM9mSnKxRCN+icDTiF6bRp9bGWaO0pA3
mmFJDl4A4IKbASJACV7q4qV+9Rd7rBxtC2skouLTrHV1n5fHmn+INd1zQYy/FORayXwdEWgdtG5a
+qfBvMPokk5tVkPlOUrtr66v4EJUBTIrgLbQpD4j7xnbAKol75ov2K/3OPjqIVMPYkcL09imMo/n
blHWTGMxlwtUsJZdrmIu9p3fSOjDMEMV5O596+TgKS2sYxOHa4zs4hIVMwLNuWscfF3omkByQMVk
hkuBoSpi1FsR9yeNuOMP74cVU2WX04aYxHSTNX0myvZVJoKtHkWi/ahW7xxXxD5rv30BcwjUIPEx
+iHoT08D8oWYybDtdpZT2gMd7YiIu+xgHnUntJMtbj9O6MVea9+Ez1Z95nlHdNcJQwzhAxCm9gbJ
ub1DOsd5uG5CXzCJM6P9Sw6GbYCeCRSbFjttKMT0CwVUpv2ps8HtCQwYsQgudArQWbw6hGt1WxK0
mzc/W6S2Ts1K3KGP37fRHJGt9J/xA/5fF/T9+lcxTu/bRzHKh76GimnS9afCBpV4TNXTY4zxDD+v
S2HBHX+JMdFThEIKmoDZGN7XzCxMdOg+bqd1bT/Tx/UPjgjGkf5XBOaYiyKYq7HAl9volWI2BN4w
a5I96S879S650TfD/ZCi85tkL3cmx3DYqO1LIkJopO1n5oVvcId8nqUueEl/Cj/jH5MrkMCu1iHd
uz/fjrcN8YlxkO4mqtCHYFXwALksFPy/0tHMj+QLyN7YpN6Yi8hjiWl/MoDeNEh1ioGWwUvPrciw
euB2Ic9OgLVeDKH/Rxzj28NcKkIzLvuTQnJyKI8YgdEQD4BpKqw0ygm92djkL+VkoCDmmjrEMsGe
n1V9mZmwl8oe3OjUpNQ3KFol7WTt0P3zMyLATf4s2q9bznlge2m+SWY8feNNXh52dX/aGVDUW2Hc
NAkocE/vsisTdJkQjq5LJxAjSf9RVb60W39UvFxAP/Ip8MhB2SdEAwuwy2urleef+bZ/iow2D2Pe
RhZc0sXTlFRxDidfmESpHaUEbZt6lxYKkuqvg+nqAkZbSOCNG4mSH73kORXWo/EaBTIB+C0HR5SS
dR1BU4EU+LYpck7T8sKffSBjYLWch0oxnyYcJcONtz7xDx+erZJntEytk5IYvFtn6d7D6f1nSRiP
Aba8Dm9LrLzyINyU26SGV64VMipE8J50fXOcDlZGMWK802jQAF7ByaGw0JG/bA0+UQR1toWcN/MB
QSgomG6HD9DIU7e/tyiGWdGjYPMKAMue6rcg9rVv9tU4NbON/Rjsxs3JU0xUx3KzB6kh4VaFJdjH
V3lX0DYj0da6bQ68TN7/sL9/dGVhCUqHZlqxxCfsGltyu03/UR6Kn9luWqWb14D4GWnXTuSso5V3
VDgLzYSLf60zEB6mpEt4SrA5sSnx5CQpxv5UAqhJkHJr19woYtGYzmQwe6maiSVLOWQcmtsspjGF
IAQuq0dCTSKSB8HWnT+48RBr/60W26HsSWXRj/3Un3qq7dKeNOv4YDm3254EB8GWNuUvZcMRqSx5
kTORjHf0vLgYvQiXrJ0SmdZ3vuOvMDTGobAam5cuXb7iNKBYwMkHvlaWNkScEiAzIhVX+sYNRZrZ
PnnTb/p98xJtR07Px/Jh/C2MvXK8Nu2rsoawH0ZKI/S4SDS3ZZI5CS8SZCvXf9njmShmFfUwidO8
lvuTt2reh/0QHGVjU+MR7ealE6yTw/AInigH84BbTpaBt6TfmIDaZNT7FKIb1yA3kew0DXnzSHLX
PIY2amO8IGkx8pPPdJ0t6iy6TrMyjYsMAnO0rZOYwsFh2DHBdBzeBi4FgDLgSCaAjCbGozOhbJwY
4Zha2hwANrbm+mR+Qwz0TbbXAbhSuCd+8UbVgYfD6wn/NObEK7EuCLEhwKsMCvj5zFboJoIJrtON
nmqot3UYV9DYRWqMCu28MgQfR1Kh6qqOZqs7Xis3n4pgSG/Xj+hXm/63ix7gW5Q1UGjAKLTLBRen
WMilPh5OyFkJKpXap1HeIpsxgI/BCnLXDGmSvIixbUgDicz7aHprQTKn3CXoOkqetFcL7JdrrfyF
8Rcg55bHn9aUO3V1yJXPVJ7HvtJQ/oXm4VjEJFoSZ1SvVmO9iQZi6BxWs0XHbYHYb2ZzBMyd0SXX
ItHolWg4Fdg//aN7yNC5rLzGD8rj9VVbfAQClvq3JBYJWxqSX8kyJEUb4A+aHIiNX+OwjWWKAV/d
SxisookWPc+fznHs9836LZbxBHNo4hsmxMZEcrU1wSQgum0oj9tp6XJCcyCiabyMcAcysVU0KJMo
jMlwCl+l9XSsb3POXfT12mAVOZfA7JSpCHls9JBg5CR2QAqtj87oVEBkP4TbaY/Zjt0muylUqj3J
wSYBDqdAZVIjCYp6w9rEi5fKyOIqPhn6g9jSOIK1TnQsNqa/ErZ9SDodHNB2W6wt7lNq6STDRSFj
BdI+nOT572c+ylJ6MU4LXKSVnX4eMJ1J3xQaaRxafHQHfti3ZNXn4hiXOGVqXwlqP/vg+eV2OGW/
hp3h/ARnKTGdz4fXkXCd1ZIFnMucn3dnKo6eNtRqDZnqCqDkm8lGFCjZ+iZFpWcf27mN2G8NwsLr
x2ox8DwXO/vsM7FZ0abhNEFs7hikJMFNZpdwRUTtEd2r9hwZiet+ndByl+8qOzrkTmH7nEB/tj3W
Nuekyzyi1pABArn8iBz8D6lZi/0pJb8S23Am+pqsWnpd1cUc1pmUr4vwXNUIjzi/VHoc5ZL8uhHI
oSW0XCsNaR7ifbQD58mfvFXPRTLeI28wOLUeoRjm239MJ9t9sbu9avu33Qr0J2+80vJi8HAujzkn
AxjCUqODvEOxsVASpB/TEdSPEsWYCrzP3lPOlb50owOtqKNXFtle5F4vN65BMTsdO4RkaA1K7MDA
C3UIm4QKU8Zj7Vy2kd+i5vNztnv96AGn1Zr9SVwpT0j2A5BmdBRQSdLJ7qRyLHLxusFwuBkABdau
bzMZ/EYPvUCFZjZC2/o+32L2IS3ugQx3/sxIfotifH/bjQLGXiAsGqlMh80I6h27WasEA1kdu34Q
NpbNA+guxtLn6jEnTiynAf1VUE8jIsXEA+ettSdHtjNuFKbONvD9cP+jHvsIqsq+VgQFopIUdtFQ
SQ3sRKdSsGqnLVo1AVN3kvchPeR5SFuMUnFQo4wwTKCPb6Nsq6gHq7d7oEKzbVhvNN+HKdOqdT30
HLy0GKKT7zzd6ZK3Jniqi4MVvE+oyaIwFrtBfKv6To6XV+Vp+169EetjNKw9HhM+W6z/ei8YsoHp
MAAnATjEbCESx6aZdMJwetq9iKj0ojLn0DvL/ixo8mGvx9V1V6bMfoNd03N5zPZ5opLXneINJ/tp
dEpiecT70R+QG7/f3Bv01vn5bIyEajRZb5vVSNKMrP2btckz3a+g69t3YIzSDFzHWAa2UTSPvVLP
zH48PT0hZzHZil3T07SOMdMMJAdkT5zXiIChffVQ0GL16ePm6Mnu7vpqLHu9mdVJARsLplIyXlar
WzO3Ig+ZC5GWPmmPgdsR2fUpRqXeDavP6+K+qi2s0ghB/hHHONlGnMRMLyGupznRB3LQE5JWtHLQ
hvpD3Dvy87FC9bkidG9Q5zF0P3uSurG95aE0Wdjol9mdfwkTp+R5js6mEQ+cg2nYL+ZHfGe5g0fu
jWJHHz+b13FPA1AyXNefK1W99MRW0jZdWkCq7d+7KanXGvLbshMglPwkAKzKHclWwcHgPDWWQ5Wz
dWdClS7RqlI0se7joxKQRtjoGAaI+Xx0QNJTfMpvh5KGz82P5rMcfYpZTKFrnSb1Z3TUE1CLVtGv
6wuxeCOdfQ9z+QWREcR1jXVIkXglK9E1Uf0pKOeKVeflvGZuzMVXA+5RdxXEdHY80Wwjbo2W+Mcf
EXntHPLQEu2mB8Tifr47JrBCGC/hKj3IT0fRXT1brxWpVh6htPsU3d4+PouuQu+4iaClZ9L8wgYo
W8cTX2csESMG4zgT/fmZhPFAFHh+B1yDG59yyxw8SYz1hV6f5sUISZNr4zFoJyS+bWjscpZ9+YY8
04ixNkMdzBBwi+HUVuSl2xTg3KhDso3tNW/S1GIG5nzxGENSxrottAQq6Yf42B7bw3S0VkVNEANz
zu7XZfvdmH7vE2NMla6nVlRBq8IWACcxRAwT7MggbySDZJ8PQ7BG63ixTVMKkEtpklLfRCGttn4E
1KV7/fws1pCwwkgfYsrGDLhkHEmGuFKe8zPF/mBOFDDFeykg8eEWl1fufpprOjlIW+yqQ7+2r8v+
H3fGb9nMja1PLcYElliIobLN16HdVbeVSsuKNo5+yu80t0G3l9z9kVjMN0T3FWAY4Om4VHmIdaXD
oA28QWJMYr8zmofoPfWVlYJZPR1mq4GS/k0BQFwrNj3nmlx81J6JZjQ2iyys1HG+tqyj0FK86IfR
trTdWGD6KEfPZVn6PELFnPEs8yE+C9Y1H9miocPONm67nTABm5Sb1H6/voc8Icy1r1peg3HLUEje
eitrl5Bn6UfKUWT5bILy4G9NmMs+bvNcn2bviwQp7rYB7RA36rhq0u047o380fQ5R3Q+7N9O6JlA
xpNOVhUoeQutSqd4V7YS5U3R4aqkXm5OM1lyhZnkc+xvl/c1mX3o4AyrmHO+FwuG80CZv9eOcaFe
odRAaUGQudJAQ+Sge7fN6LNMthFoaX7OuRRuNnv++O/Lh3IdxkKib9hk9itFD3GceZDZU6Ol3ic4
cILn2LlNXrNil9rcUsF8YK/JY7ZrDMTY6wLIa7R33egfi5dsot2j1ZQP16192WPpvzVjti0AKUec
dQHeGL984OzorWo/J0jN1GvetEmeTsy+WRmQMGZkIcDTfoYosd97tOZ0Vv0PI/ytDXvniWquNnPA
IH7Gj0GDqp9otzvfFt45yzZ7gWsbxHjcNKrkZhqxbOHnE5ysu8HAwhFlo53NEbQYmAAZjJHOs+Gx
7E6jKIL+yMvnqzU++usbg/5MTxFZXxezfGmeiWH06RRfbSITYloNkxOolgDWkq/008/4vXHSp1og
+h40inhzCdtPUEWUO95E6cW49+wLmIukmyrZrzR8QYTnD4AXNRjHTPLKSwouR2BncphHbhT5RWOW
xbygAY1c79a01c1zctevpdvri8rRiL2uJDOOFK+GpNzxjwG999bxBkNT6P8nhbmvpjyJoraCFOUh
OOmoYJa26E6fn9elsJRYfz0Kfy8b6wFBdxEVUwwx3odykxM0S/2HtOtabhxJtl/ECBAerwVLL5qW
4Qui1ZJAeA8Q+Pp7wJ0dgSUMK3budEyEnpDMqsystCc/NVM1XGu2j8xsg+Izg+Bg4n5o2IggZQLT
OCs9OQbBZqhYppvK8Wxhue2ItljNF4+JsW6KMoJcyLXz2gMtzQEaH4RPMtfiK2sZJIsKZQAlH9Ce
yqDK/GZWownQI9xR2agkZdiM4Tv0yWEcH0vtgNoEQAhKk9p5VQpiF3animsE4Im7hdH4fmo3Waux
bmnKWwLSPMaOgbMMLNSB55FLlkh9E3FYKYZuNG/VPGU7LLEJ0Lyj2HMzRf6IyOicWqmufjn/qwBn
RJuu3aESKopiBNpWtLvs3MtTY9Yv3JDWdFl1rknxH9OitEySO7/UMtCq05XYnyOUzn2jqxeRqbpG
yD3JmNYJF6XBQ/tE+7F0MolT3kflAtoc20BgSL7czcqQsQ4GTYb64F+h8dnU9gx6U87imFlK9Tou
iBoxBj104Xnmq2/OdG4h7ZNV5CIfhb6sr9TVWSCzk37dMEI7dDVyGJWj1CNXXb8OouEJOmwsH7u9
9YNM/EbnjePxi7WacNJTGFOjPAVfiAFWUIEaqt7bLNRL20NCY9l3LJdkyo6NCVEva5F6QSjLCZKq
Qm8UJk944jhfrilvWWH4ZHVhTIpS/IwD6rlfgqfXZK2QcCv+FmLU2hqTJSAsniitD2X/AisDQisL
XXIvyspfVGfHcHXM5umPhXHKaI54opcHJJ6HPVwdSHnPXk7K9cxgtslNlvDGNCjl7spL5EctaDy3
+usq3J4Fw7oY/i/JjDOiH5EMe37M1GSmfUyR0mgM1MlR3cCcrHalHprv7zlZbKyzcDFPohF0Zr0G
zO7RMxz9utGdBKm1xQezNjz5TnwrnEipuYsZN8GdD7e4yazQ070Fxul0x/GsD6dhgSFP+l1jlqk3
tsgLoah7sNzprwpBj7YhkwGvWDFYPYcskaEMieRGFZfnoBQSw9+iLrpQyQert5DG3bg5ROjqR1MF
BiiQjqAMiNpmUZQXc+i1+LvaRbxZvzXvgNhZIwA9CEQ2HeNY7o56u0LyCVC7qHxbH6x04uQVjn4E
ZVyqazFPsc8GkmtsivXlaW5Z9e8cPReHFyTbPJ/hWUxGi2OmKQsTpk1RKgHoZcbza2Pkev5nq+t7
Fl+TXgVgG6RhTZIk0Wcbd10pZLGEs4VjYbaLC9GZXcCTRzeiQR1dFgZ+lwLtBy2Nv2PFbBzNlI31
/NeyJqtNipwMIxqYzLhjiuhvpqiz0yqtuHI+CHLns0L4ZeihV+1wOPQk171lbO8Wp4uRAypymR+/
nH36vkf/mv5LN69fjelhckI/7mH7WII88PnDWxz9LMqWR6Gay1Eu4tHApoFVt3hs6abfpO/P397h
kYMYXVJJiTN8HsAini0el0tnv98z5HJS40dEKAMeN8oca5xBxIhzXTSAzatDKh9zMtgn+pwwY4I+
EgBroZ+EOieumGO0Vu4h+peDEM6NDD1ijylMuV2o9aLlARP88N0pi+KlYSYG17g7JW1gYWepLuVY
kCZj9ovlKbAqrDSKLJBr61JGke+0eRdk2ydKReLPQ6xfLM0Un2xbN4/cy1dxDv/ohR2YX1gWTfrG
ZA2A3aBufhzqd6VXoi6uri5NnTdXVHqNTYr+mV24RIFNJPgpM04ntl6QI1ZW4t9XtGnJtTGZZd6f
py5jiAYrhDEDB9+TfgXbQL40olu1J+zGBKzBslkDFTgg2cpfV6YG97qyeQdj5ozL/imy92Sp59CV
i6ZvJZCVMGziE3WxxiS1yXoKb7tZ7w8YZKAZMNpI0kv0COgcGEmCW6M9XbaxZtxdeompkeSImnqk
a0R7D7B51BD1bJ1ohgyM8t/en8QjRUnEfNM8B6yFkBPm4P73UFo0q/oKa6/Q+JiGmtQYqZJri3kt
tV8Zl4lYBTRXrikp5nl+0rpGBQS/oPiEa2veJ66YYk62FeOEZQInGi2GXyUDpAWqPay4vY9iYyXg
XSA2/WfIaaZhA0EBJJAtv8N8xFei/2o2R7SovTxW95+P3D1Ryv3iBGBzucocNQA7/1Va7u4IV8h5
TGNKyrBRD8tfBXHwWKiKicar7QwTwIOUdWZoXgzJxvpewhKzCedOxqaLbzqUHkdx5Zd5Bjq1Xlk+
JnmKl/k2XmSE3dN6m5ekRXpMi7qsedgpgZaCVrtM1ictJrscHROKAWx0YfEK87FceQQdpnq9UvXK
kJd8bHRmeljY3sUIfvemaPW66a81M3ANZd+uOyIZCuZNm43BzFH8fDXuD4a65PoailEH+cb4XLTI
zc1JRSMiv5DJMrNdnfEMTknU+GQom1JwvRShF3K47aFrZvM70ZkMDaf76PQp59oN6l6biTj94Z4B
oo6SfOUo+mwzW2b6/57bvD896kXMlS6/tO3t9FKyq1auZQLyluFETz0A41OjHEH0GqVo1AaRfDO3
0VnA6mKY1kE0EEnIjyn40r1xiby2aoG/ODR07LxP8/dXuXr+N1r+TYE6prq8zrrwCgoYCTUDI3NU
EqMnimkmB2H9efffdKiT6mpZKWZDq4xk7V4jHc1ZlvrWPMcW0zkf7MUjSpSv7LkYmL5GN452vh0Y
McaqEAa37PmtaQX95ol6kEqOCwQtB6XSDE45gTPeEvEoE7TcBLZn5CsWitZE5mkQ6r8p0mnLLo8z
KdBwis/lPkcrrb6Nd57BcC8mH9oxFcoiBxcxbDQZlTCJ9Nb7xeDe3PVcR9uYYoSMh4zJEWWRfTm5
cO5wWzGpTQsV2Y9hmNH5dyc3LHmEuzbgUVPGVOZmXinxtzaTs7fH+5wBqmCG9CthdYVNJCNxSSNS
lCltk6uSh/MbKWQrrFS/vLhGYM223gJj+XGJDu/HOjz9hI4oUmailLGXJktQUQwWV+M93FyXPdrs
PGvPcv4n7dGIEGUtFLdMSjFEdjc3X68KIaEBhNLFY24GS/BDf0c0aEsxawo/0DCMhIRaBG2Klozj
YjFBGQgp5QvFzZBVXUWL3mlIuEBliNXPfAMuecQGZRzmQi/VsxpHlbwWmNk4X46bUkfDHLwNdNUs
OX2+wC5pIyUZeuT4D/FtGFYXLdUy3+Qaf5RG9xQultKiZfVzDPw9+GV0WF3P5Uua55CWjbjsEVgP
C8xYy7pvIe0jIpQN0a5VXcUiiDw3CdmcXT2CzyJhH9RGfXJFzCxz5GJulweimb7NnYzkM7KZSs+4
6ZuhGyUQCsV3o1C7GTKNcJsN6mZYeuK8xYvtLz0F9rh8YHnmEySHTUqYCxsQdX/iWUfXEmuiasCS
9BYS3BWQK9Ijw+uYsjBDzQz/ScAzBnwobnjElwKwRt8d2liwr9JCOsFqVngLgKoQmRfy5bIAPyaS
3CjpAJkCO12AGiH+gLIJE3HWJZDlVSnrMULODUaBGgMOqQc8L2uux0Ziq4e4ItzhsTEQJ17zO9IU
qzM+8aVEhDHNv7CTFOmu6xoYd8MveL1sMuOMBlsy2+YEf1wMRW8t/kk8XnXM+1234krX0/VSWwyS
51mRrTwxvKeJzuP7k6GeFV5qCixrwcmgz1ufI3QA9vFWMtuA1NZR3ZpbdystWCXniY6LgSow5mQ8
0xhQp16YRCqxvcqHBRNAEdvYUK+xImxWRzuYoqOAujxij/ZyZgALGRHbx+MrmSgp3lOnXhspRqBd
uMiRczZvb3hz7sCLN6/LjCjnxE5fUpa4D3dM2RI83EMbC7xgIKFSkWjoZk3timBXIgVWCdY24gYi
LWfL4Y1jxQ388Ib9oAa0uAHaCA85PaNbRPW1CRWUNhByKSvLEix+qZBgV6x8PdjO7Mw0nT3ayYmp
v3UEe9MI43yH83vwA2h24VSml2qorVSIPefwHGI7W4UbjHBsAcEPUDmC+t+/8PlELDzGWBHQ+rBp
hbLX116OL5mgIg3KLztTsCwk9rZPqGp6fx6zN1H8kO8oURpdSgoX+MOkSOhc0QsS4QnsrRzDGRjk
9HXvlKB9uteffNOcnQPdM3iPxBhudJTTnDmDOuV+3v0YSn+ljusSsSm6k+Zer8sEyJ1nMcxFkuXN
ZVUEiq+7aozhDS4ubDHLRMdt0fLOOJFBfukLH589pc4YL/UbL8fZC8dAW0SJXjUEK0wbq5aMSLJc
jM4AEKKO9AzdpBrayy3gPHIwas3i8S+ZNPTjX0Kpds0LSlTXCionuTFbi1c9FWwldcRQlw3uutwE
F73rtoq38KtVpPOYC+3eFcFg/IoJD/DuUigvs6j4sAZeExwUSKIhGxgqWLtAV2h0eQUPYs8qr0y9
2WOuKY8ziQsxUBNwXRkpPKKXtwYTSiymJryuO6YorzNBvhZRAZgSMPkoEH6ekbYx/UWp6Fj+HceA
V+mf5tpLrX0EjSX7B786cZyRV/tYYq3ynMid3+vgcCIjByLk0AATJYO290Bmiklf62d/Gyw2ySJY
FB+eqZiZYvgLxa6NhLxJNm+Yaqwz4Tomuv/xQzCfNhcEDEtKMmUMZm7FuZLvdUCZeT2rmzNq5xom
bbcGgTc8eMQ+xrP+jXiNaFI6n7kBBlID0OT2EgzL/DgAqZnY7/d0wZRji+vBtJTLHDucconveKXU
fNZ2f4m1AtAMpXRmmqMcleQM7HcRK3cKC52TDZokrTjU82ilJpagkoL/JcyXgL4Q4hcMEF1KS2sJ
16+UrCR5tanCRVbo3vHxEU0qILYrAA8CK5uB8HcvHiUno7KS+91JsER9pmvLLStLw6JAaUOflZhN
bC/dKXYCQ9Ojra59POZh6hkHbPbfPFAiPufqTuOKgQcivOtXmyVGk0bj7++j6+j+jNyAS/mqAwdG
j0PKdhV50933xzxMuVoSh6UHHK+gujS/BQIjPY3yARtQ5btTueRt0ZRA6YCVDPqnjPY4bOj4F6px
R4+yvL1YYZZ7BnraccjGIzteoitUXnh2a2k2VmdYHNohTo+5nLCMQBkFVAdaPFBooIduwjn22RQd
Cnk1v09mGDLStmIxJ3XlJB7y6xljkePExd2Ro0QvL71UqwKQE6CGM1UhYrLHsKwezFOixS+uVuuZ
//yYxamU2h1RShq9eS5f0PLRofkhfa7tehMjNPxTrgVA6LBSD4MdodyJMa2bzR0JTTerYi0KUaC9
eED4S4Ew2F2cx/ywSFDeolh3PHZdg0RcY6db8R5Ei39BADP8GN2D7EM27rVLU9LSqweZUEM4ogAI
Kf/3TlfgF48oUK+AOvMV33e77uShWf1itAzVnXDi7z4/nODoEiJBrYWrAAZ8oN3zoQFAHIDnshR2
wozeUaH8tXJWZ54y3IMUBYYKJDbexThQoula9EcqGbsmJ8aM74+Msg7RHHBJfTzvTqvV5lZyR877
FP05pTpZkD/rxlyHa/KGkU49MZfHYpPoyeYDOWOGlWIdLfU6uTP+mgY+fgbXNwDf+9M2AF7JWXHg
pIiP5IMyE2UkYaQ64roTuqVREfRa6yrzDCERBjH+oaojIpRZCDQfq4MRg6CNbmO1Bx9gsh7RtgBZ
Oh4OQol4aA1MOHL0ExLvjl/q4WulnT5WrOn9qTBoJEc/YNqVWRU21xjSyu0vT9dFfGh2cyf+8JAk
Z0HCT54rVjgNvW/AFrodyUgxRD+uOUAqdScXSD+q8HGpWc2JUxGmhAD+bxKUakuB6stxBxJwqQbk
0V2/OCXW6bpC7s+2zXVrZOikrRDCH7XF1wfD1k+K54g6pfmXsM2lQMGdasWrlL8kiRmX9mPrOPli
4vSQAETHD9ZE3xuXaxdIV7/x+xO2s/3hA9+otavuXcuPOucqcx4CGsltO/0x0Um+JCy+BJS+LMIr
uScq5mj06v2wPxX5xg23RfU0x+6A/x8NirE6reZ+Wkb9KVDf07ohGr+ceSzsJhYjlNKJWuRGnBbA
dBWNLgiLJpubOdz/x6xM+m5Y0wUwWgDDY+XEoPsjQe+VrK/nfdrfqmgr1Z6ROZnprpWQmZ0aHWHV
ZqYSV9gCgJwgFkkhkpIHvkcEkZjoFPWa9fB4Nw3SOMDPWhcn/vl9l+4tkhtrpSBvxSF+Kki3OCa6
s3/M8bTejX4A9T6I0rXK46jsT6vXq088eHJPnbl5zywr1g++nhsmsFVyPfltLnmjQIXK36Eoy5q3
uBXFfxjV0c+gBLUUe08Wyrw/PT9vsvW5JO9dqnvEnuk2hvq8py3Qae0QgIItCRAWMNR/UjdH1CkR
VvvZDLvyiv7UZHvRO7bY/8hlv1wpM/kGTq07NxmnPpzqI3Ypcb5ymttxFdhdoXWjM887zXovN1ey
+PR12wyQgy709Hjcz4w96yUWJlXpm1l6wYZUh3XMawPt1atqn4OPs/irhz+1ILbZmK3xtvx9XLbO
15Ij+hvw0X8FhFUMmXxPbvsvgOHII2C9l/pKbL1L3CU4b/4znR0K8fT4fFnfp7TK81txljVQ4yA+
h+ovecbIbk99n+ewTmNYbsdpdG2lCPhyfq3k/qTI6atwKV619PovLLfAY2eiDGQO7HSg3sM2bPo+
v3D9CYiSROsWtfScdsbjY5rqg8P5fxMZ+BxZn17UyiCQemidZMk6F2EQszieXmIe2GIAULLQjVnH
RDkxyE55UED6wlsIrB/AVFPKzilBzKc13vo2uM4CvdXQ/617ngY4RrEVc5f0cem7eizAGK/kTtM2
fjBXIlJd0blJaj+LrDxK+znD+k9gF6MZEDifwK6f8xjxpn6XL7dFghaKOaz/jNcvaOGy8k28OfWo
JMx+oeQakKW2BBTK0nFq59n5348FTcBY4gvsYvxBw+AKqh/HXtDPAce0EXV/iRVR5vJrz7B1U40H
YzI0AG6uhoUq9eAyN2OCnp74XJjeG7vTZrBhlI27o0PFm64UXbq4BZ2ZA39us3u/AlJI720Txo0c
9w7rDZl6vNEqgjaO4UXFIidKZQTPy7sml+YntI0C2HO3sGFMAZRvLhm6+fO5UCAdmIFEXzh2wHKU
2qjY05X7NQYuDask3dta71nuzoRzf0+CsmCu2iXXtojg3C/7FTHXy+2xY4j7hCDc06Cefi/3+xm2
xWBuFJXhXF+QdWeYjKOaSKLcE6F0ivfhXlwqMLKaEfFtixYC3UCLC+tVYx4Y9YTPODQpwgtFUnoj
YE4lObAm81mXTj3ZblelWV0Ml17uu9ejfGAYY8b3bwyObLGGXbR9n+L7JULJhOiVfWTYl0H+7xXy
7ipu8jCi4AsNOgIaUJCw6QD73PSL4zgfrJtg8UG50F7Wx3kj4SLC39pvoJaxZj8mGinu2RjYHLFx
CbCFrEdXMOJvyUltHNUSUtWRPQvdZ6KZ/p4SpedSkCIfLYJSv9u81vrr6/miO7tUf99trAzDPFdM
W+7gpTF8cpbO0BlkLvOKUhqUf/56fmoIWZtmQH4xNPOneR6YwxQEtt4Ny4IphUkCufLdIsVICJox
YJgRYJD+7bHITYCt3ROhlKbXcn5WzpObpfx12AFo6+ocDt6mrozDeh/2hpZh9Y03IJIzKDPYE6lU
/wVbCNyCB+XLuj6g52VdApbW8u3KUXGk88OavJjpAuO5v9Bnqrx9eT1mrVRdYOrDRLns7gxu3TIj
ec1mwHEqOBz0s/rreYMXw1qQJ0VfF+aLudVZQvsPhvDvexUp/SvVUvMuCcjlOaobKMWt9sa/MlXf
JCgNvIoyJtuGxLiRkzDVXwCLF4iMC5woa98fG6V8WoV1OC2WrZ82hmVZn/yT/bQ2hzGvQH9mAdAy
74h6bq/KRVG6DIeGnF5v7aw5LskunMRZo2aToQOUjTH0Mwy75496fRsuKtoMNZRTv6otXTs9lv9/
sJLfd0S9u1KTCEkXl+DoNdxuMHV8QmmWXJxsazD7UH5Gs/esUKYkRG9dwKc4PWNzBRpEYGHoQSfm
0UeHmWawHoCJQvg9OcqopIFYupwIyVitYmJscF2LxVOj25+Vc4B3ucSAsYYBD9bD9g/+0t9HSg/X
dFyJWaQZ2Iw9XTovIYoqGsVKhxFcTj+g32QovznFLnkJY9rIhKaEW8g7w2lZjQ388I2frsA3DcpI
dHHnF1gSgCM0Xq1SRzcrci2yQUxTP2Y2JjZZQQeLKcpkSN2lDbs8707yLwlRprWI9U/RsDEEhx1h
OusImVdFGQ9BnldKKkFEEqyjMLxN+brEdP1+z7iqiVbCO1GUKLsxvwiZ5w10IIawGagDoDPWNnXT
0YC3zMQRYL2nEmU0AiXvNQ4rbk7PMRp0b2/J6ZP8QX4cMZXueAYLHY/1nEiUHdGAXu3LHiiGZGO0
m9LCm7JjvCcsW08vAA1cpGLrDNLxaqCH7UQWyPljpBezwyvVZOnxRM71/tIo+1GGWMkyV8HSCuTO
oHexDuTTtWwzQX8g9Ppr//HBMbaOTpp7nlexfxWL68Rb8DryAjBEVcK/h6QoNUlfAaX62N5Pa/To
+5QkYkNQ4mLv/NA68YwJhvN5t0BCTyRoBlJxlA5zD9+gsT9MyIggJYpXoBTMkfiHiqH8BZSyIbDX
LdVs3h5zNqjqIzqUAEYSj+3wNQ5OckSjfXn88YkMGGRhxAX1dGVyEStYAD4cGwA8MQq9ni+xmsPR
nlrCdAUnjeCIGCV4tdKVcjPDwDfW23dvKBKyEhPT9uibAt1G4NXeLFUCsJMhh7SDWf8czBGSB4AU
Ydm+nx2Qd0d3k8iRRDdChyZIFxejWcEuc1DtxM68D5ZzwdCbW85uRKWK/nv9wtG3Jfvx9U9UP+55
oJ4lr+SaOhqc5efVfzpaz6FjnXJ7YSMRv+711jC329iILQdRHou1iXzjPXXqlVLUrqp4DSe4QtNy
v4jmmEIvMPyOrYB6+Q64ROfDOf7iVsyRoEFnHugUPaIYR0UV1UNwFNR65L5VpMB+b966CAyjxxD4
myUeXZ6WzJLQA87ySdmpCwlZU4YMTvvtI3mnjEMx72dhlQ4naKCWAS93h9iqQiGjNfRl57DqFixz
cZOnEUNFA3RqQFQPKTMsdLGs/xhZw5T0pfGvsgAj3ihrIWmJqCTqAA+BKQFFn9tv+nK/rxjmdfqB
/yZDjycWkqhk4XCE/pVwEIUWiIWYgecVVkDHeDBofP1Wy/8SupXBmZLjLnf566/mjDEm5gs/6d6O
eKLc26s/T+dxPohFTJ6xj2ttSWt4FQrSwQB4MsPXJTPsHj75QKXo5HMHKFygruK2kJUiRkmuq+Ko
YXk0KVmjYNPe0og7ymyUOV/HUgCtQvQzBD+fQDOD82Lqztdqz0IUmE6CjahRjgWnBj0vuWDMQK1g
Y8UmWocWh9Kw35bmsiNHB+HJ6oNhl6dlBbUhAZuxsTSTioH45ipX2RzRqwDcxF12PC0Qn/ALYuL6
HIwFf321t4wfg+z0Y/NNlpKb7CLMMpW/kX193WEDB7YQmHDqdWk7OPX6F/p4M/SZcw7KMqyi4kT9
YngOvqlTj5GPJv6ILyqUxfRqHZzOmwW56qB/2m5Z6Fz/4C5+06JkKBDCypN60Fo9Y1Hn0BnmE+tg
Vyg1wHaacLwfH+0/CO03QUqMck/MuWIInoeIE2YTMKyyYSP/tZe3DFrTUdLoICnXVIi1UpaV4VXn
7FfM9G0GZ9i1Xmxz+9uEN2waDoO74Ys/tf+bO+odatQmCK6D942XnMQQGbRu2L8Lm4ny/w8+wzcl
ymHNY67MshlM23P1RyECtGNhJ04PT/8Fe0J6XbQAG8Vg7x+e2W+i1FOkXMq/kqmlWRmrCzpU1DWx
Meta6/qHtNh7xsczqyOMoQ6os+PMR29tVV3ERht82cIwXjl9ozg79FGXxtWuGfz9w7P+X/4UjjY3
FyWO4yGWOWs711gQETl3/RZRsxrNJtY2jpVc4SgTU/ktoA4uQ/BpWMZucNEPsW35qzOSnMjAgL/1
2nTmun50DOCsOb6xj36xUmjT2cG/NUShJ+th0pW4UIYHErpvnXyCfAzpl8gfMM92+i3+PlvK0jQz
BduPi0FggUyAQcvEQYCtbhkvhswiQ9kXVfCEtmhBRg2x/hLTZ6+dLvyJSWVg9WCMenBjYGCtJItE
xc9Y/LHt9dtyibjoaJpkcbFc48+fFwywvKIfVtuna/3DRdC8XJoIn+uUFa5PJ6hGF0CZqJnsloE7
ZLcNwOplC0w5z+A27BlmaTpE+z57yiz5mMK8ukPSIcXIrT47c5a+d1igXoPF+Wfbp3CURVLmSap6
QwjdL3LDJQPW6WM2phM2o8OizE/j8RVfXsFGSJA83L+iV2XAzjtgyoxUUNWtqftPgJY87ldMlNrH
ngjGWe+tUJBJrsYNEeIGVEtdM7k/+tKrCIPFaffx75u6ycvI2IVqGQbXIScFYMfBx4K3ajfD5iuz
0I8AhWCVcBgmXbnVIEcE0+6KyDdAym11zodRbDhYhyfswyQ8+Vpit8IxsB+zyBL5G9bkiGKdXdHO
dKsFyku3JfM97IDUIt4w/p+EKItTXbisq4awOrXdNzz32G7gHJmC8dhXVOgibcBdQ1W4QjCeVxkw
ULQt9+YfI31/8w0fc3SLxx+o2JyyFs2M93xpNkjH82Yzx5OPxTrExu5xB7Xho+4IbwpLQAadekSS
Mh2hpLZzLcEhri5o6cXieO+0Z5mnx14Tlrzc65YHJPsKC1mHEp/vIPWxi1+/8hcs10BIwYS/nVhd
e/fy3jzUkfxdKqFN5gkk/moZ5xXmJje70+Lgbz5P0e6A3qROIJ+fhOglWsyBJKatV8fw2DkO62QZ
rrBCJ+mCEtFpMqheYaxezzvr9ISdPXj0j3tlEekMZ5ildnSarhP8PsoHtmeOlV2I62Cn4IBNy7hM
xitA5+kkP/Ak7K4YIja5McSNmpE+MjiWbrPIUDFSULt/FVwsrFFGIV3TD0T/vUQNH7rHckEZOnAL
jUcS03v/NSSrDSrd7hMA4x4rNsvxpBNxTYUsTylDyzrbQEJptwisavUHVn8YdGD1ejMsFp2Nu0aZ
1KtXSIK//MSo+AeDF9bVUBZDymLBy4cauoH27eE5Qfu4bQ43g8rbM4PY8LEH5olOxF2uUYvXErwA
ieB8Qt7UXa9vZY5V/M5KJ02gIN9ZDhoKtss0X8gG2a5jg5NIIjuB5ETXdaQdhRyynot2Uh06DLyV
+mM+GWdKJ+eSJpxzzRxsrtov/q3YfjG0dmK++Y41OilX134UJIPbHP/eoPs81O2FtRFtC6J48GyU
n8nWxCBTS77QYMWQfiZxKhbKZuh9Lkpwl5qvKFeczpaxEjfz3Gj1PjPdeq/u9O7F2Dtfx2gTpDBb
q/+ndaTTdlUdyL2KTomh/gNQZnjJaPeI8I/B6z+kWf928G5zeiNbUiTCHJu5h5v0f6ONTNH5V3St
MaiwxIUKghDVBel1iGPzVM8cmaSnjtUzzrCJAuWKdBdF9bkQbSuIyv2lYjssK8WK++nldvNECySv
BIXXTbzl9DPJkJMCILg9WzxWLlYUTLfA1YJY1fIAJNLq2Hyx9khoH+ynbXFA5Z5Bav7YXt3SAqPr
98I6bFs8JyfDaGXSo4ec/EYm88JwshkCIFLRSjTL68rvwRGCyRSwtghWREZNh5FdA4jyvdcmzLhM
jTokSVsdwDbGDhtbPfKJeJpginQb3NoQSqxlY4HET4csAjayaRKG6NSb4IzOkPfmruINZlhznq3Q
PMnGJxI1Jqr2Q7aE3VM86Z6O6FHa5F5nlzJIcGcSWV0d7Vf4/lgopnN5IwKULlUYjYgwYQ5JxxSQ
dX5H0IeqY0TI2xa1sv3q30nhiCD1RCeCEqq1O5wgWSxs10LXFHHN7vCYr0k/Y0RlENLRPalZnFxT
f3DrewM4cSyTPZnUGH1+sFCjz1+8KLpo+aBK8t63I3IrCTAMKUvWaB8dGyX+ChZeV0DpGprjPxGO
r/VCd47IDLF4mswyfPNEO+ltL6iXdsiOX9bvuBoFe6BXMrBcNGP+VrIqcZMmfESMenYlTkt4/j/E
jE1kcX8cg8XPpLkbkaDc9EgONc2/ZTlFfX54QZYfASrLPb+FvT+cwBEV8V4S6qgpY1/AqUXGGet8
Pq+AvyKA50ELj5eZj4WaSYyyBrnXdp2ggpjx+lqsY7JqdRGdoZb4xqm7fOGUtcWgOPz8R+zR5iFP
eMDogWIIpPzUJsgOExRMHGnBknbWdVF2Afu+4EoPDb0oomNQBy1RtoSS8xrFEoSl2qLF4OvzY+5Y
QkgZiRmaR5K0GrRYLMgsxOwJs+TEOj/KUAi+ljXaIITJwt9cV5p+Rf/w1+DcBfifIfLTOZpvYaRd
9bq/yrmmgdrzBnl9HCEwZI0DALDwD5WnAWEBawVqwqEk/fgop0u0I9LUixzy4SzoNAhKAZjSAahU
QZ601bVjtvNI9/SntZplvxQ2XggX2nEeU5+eVhhRp81JmKdNPPSrrs7xZ2lJkNC9aj6zYDOmExkj
OpRNEfvO49MeBywQF5D227jF8p2lc/RZydjpBM2IEmVXfL7S2kAcZHMztAcCST6ELixRV3NYuC/T
HVsjWpRZEWMhlrgLfIDCeK1NlLnwMFcEqygwJocSEOOuGFr3w3tPPSyAHUy/gdbHdw+O2+KAQgha
B7BxnmmfGS817clLsuTOqg7Uan2TE8+c21hww9C7aSd+dICUIVHAUJ0PmfN6Ga2x9uBLWEkx8bCw
b4sdOl9MH4rFFGVVrrXLcb4Cerfp6cjQzrOnx7fE8gtpL74PhYEpkLB2sYkkV0P+oMVXJVukeveO
cHpMjiETtD+vqnKiCu7A0CYy5tuEyAdmBoXhEtJDKbXfdnw1HBq67MjhcxhFMNGtbO4LxqPJIkQZ
iVTWSkXJQGiDDbYLn4Gmw/o6ZRiyQOAFdUhYr2TgmZaLxxfBsqS3TRgjzzbitSwpeXy+1tulcR0W
nv/pl/lCX7Fc9EEpfroWMiIpURsWXFM225fQIZUHiOHUz9rQUwO7HFgbFyczdMI3Ceom3JnMp2oC
EtZ8xT9FhGeaFxYT1G2UPeZ9YxdeC1qeN5v6HBgCABteOpLY2MSGbijkixg3NO0ofTNFWWtVDdtC
6ECSP0dYI7x+Mt+WOuNBnY49RCyFApwtgHPpOZN5r17mTVYPfl9MOn0Dfwz9MhXB/BPmAPEMMfyH
SQMwoke5D/NWiKth1PHU/4kwuCMsYTcZ58YiQcmbUDR+3mjNcFXAE0Ab2Q6zEgtkG5Fvw8MasqoR
094Y9vsImqABbJnGIpPKTkz7AR601mPil6R3BjiRwSs7XwzVX7l/lkfMaPhWshGC1Z7VwDYpmiPy
lPB3sps09QXkd94eLsqXx3jIp5MwIwKU7M8ustrM3QGZlFzWm4u+swKj/rUgB+4DnYBX+4jhq+gX
KwUzncUckaXkH4eteF0vX09XoyfxL99Gn21Zwatl8DcpLyM68n1kl2jXGRer2J33/Kzg1lSj2+Uv
DJmcfMhHNKigZ2gxrJQcvKwMF4hFaH9B2Vt6+2CQGW7ih6kdkRlEZWTUsZ+1uIjD3sH84GNZy+HW
w4iS1bFjMTQo0SNKw6GOKKFc1UZKDIaCBphkVakTK/z0bE9asEKrW6non0nxdG8WL6mXXO4hfis0
hcqfIQ+8a9G3Cw/Z8/RCsLllQPm+WNz2w9grAWazVxJDRKYdv78PlqebthK/KstujoM1jCgjBA1+
CUkOxyNz3Q5D6nm6ZysDFkuouVg3uMqaFSpnMWyHoyz2DEmZ9C5GDFFGow2idhYCFewURJaXeKRs
IhIAxrdZiByZz5e+Icgrt3r9NeufKsFq1QXjBzwW1Z+4FkJ16ZNguNUNp2dvpb+NgD/SKcgRuqaS
/R9p37XcOK90+0SsYg63TKKSbVkOsm9Y4/GYOWc+/VnQDqbxcQun5p+buXCVmg00FhodVrPerevZ
z4XCFJrMSBjWgoF1laOtzuemkFjdRvxdv3SSxctmVJnjZid+jvvZUcKLynrnrXooC/EUyBiD5quD
DELl7CtKzOhhF7Cu8vWX5EIEhTEBpvFqTQwbRV8xaJ6SPa5yE0NstN0vyTnbzKYslkoU2CRKHvBa
SnbQHn5hxjAJjw/26NSmZzGATWTJouCmDzA0R48g68Umcx4KB7Nf7OLu+N7Nln42i+3hUDqdq94r
NcgLEpsVeGDIpyuzoloFyXYD68nt9uPOwTV0+ziwFKRrsrqsKgcjIZfQ5eLvtpED/HbFLRJ3JMRh
F97e26muZ9nMUAexvBvwShdnjSC7jgpyMOxj+bkdzafuT2C6pefLFqi1PeXptqbrD49vM6VLs/Qk
RoXReJVXmIMTYi5GclDdHGEyhqTbF7tI53DKSMHcVoJxxC+bLIygPZTe79QkFbd3vwoMwLYZ3u16
3GihHIUyRaEWpRzhmBfOi/zV7srU3DF7uW47fOI1ery4e1Mjajp5hsOHDnjut2yNu6zHXOjbq8e4
IK54uhAy9vpcxuR0u49ft395vcRhsUgUcJTdkFYlGWdQ251mT5GVPGrypvadvjLLF+OIoqjOK1g8
eEzDozBEr7gi71ssWxjCyTM3gCvUfiGwx2qaYZwoOp/TSfU4JmR/kl/xef7l3V4+BhTR6RspVyOJ
n7AxR3/jam7GgFqGcdG1VbqWVJFMVgl1fwkS+28gZbutAMOyrs+NhWUpEycEZQEF/C26P5rd7V9n
vMZAgPrTMxX6rp+0gZyOy3HYkWrs9pBHbpNaIJREqenpbFnO293jplRYgLP6Yv82bLrCCmOIRENp
CeDsLvoJL6VysD9ZvbDrT/aFFGJ+i/WTyx7tXxkUBMuy4L4TgoMNSJWRPsG8G4tZQUjW68b9cL25
FuJAHRINUULWM7Xr1rREE+uIaDESk0w3m7WAFDIIXIA+LA7I0NXm5VJk59KLX2b/HLLefCygpsus
Ek5t647AW+02Rx/BjnrDJqK4/erDdO+fOyUKhR9IZFrKhEFLr9Wx6k3rxBbDOLJ0XVU+NqLeiXiL
DbujaukPidUjf4d+rsnGyu2lB2Z9K+s9RHPX8onEp5kMkZqHiLFjopvBswL3k1W2xbor6JopQ+Fj
oSFHalDsAmN0786fyicSaiRP+H98E9FlU8og8XPVwvoSJLSilx5T+Xq7xyixCRxvtam3O4d3b6PV
1Qe5cbquBKqL05VESRH4KWRKHchDHlPzdwuqJlAPMW4NBujSyZiik0SZizFUyWjNyDcbFqj/j/cV
qkgwqUU3ZLrLp4r6PhcNDE0BW4idu9xjcnyzMPdtd45cm8m/uJ62AKnnf8RRKN9phd5hwjtJJJCO
wlOyf9K38u8IowoN29vFpnf2Toyr8X9s1rdQyrvrSl4wMjKUZL7fu1uXs+ZHDLP/YiI8eXz/0yi+
5VAI30xZL/UcWcs9yDnvt76NknHCSFVjWht49JgC16M53wKJz7GwwhZUlmXoQ2CNckjS/4YGTUKg
STxl3Cu4VtBObzNMf92R+RZKgT2PnqRO0mGSL3uIdI/DgFmbD/5ZtHnQ6Vunas+aHPo/UP9bJOUC
VnzVhgOPDQTBTGPqDwdCdQeSL4Zm61fmf8XQr8UQjHpzTR4eL+nhOFmzi3hRcZwiMmaY2Q7KMJar
zou9MxpOUsSYI8PBXPc9f5J/JYnpu7+KzmHoxTp09FMxSPg2l8mIKvQNBXvFddF67m3NHWoNzs93
3VaCZ8Aq71l3pr/Xkqi/UI8rBV/WC1hJptk+xk+HEUMrFnLRz0TNx+hprSdQglmronmRN8jsvgz6
RnURTrcZtwzLNigMKYwkGJB8AxDv0eoXvd42vetdfwM66Ldh70tBnihXiLIv4g5TtDFk9INQbo3o
OImsFu3lh2yL2p4U9Ft2ukHf5+1PYK4nBSZlK5dRMkLD8pDdfeQ2MKQ5HF4PuA48Vlnt6hNf03RM
udQx6JR29iuMWRXLMkZ9aAP+MkxScEFpggjwbZVWHayFFGrP0nGQs0EERybXWqniVIWjYAhYvI3L
fdYyzHG1UF1RJY1MO8KUNZqlH0wEVahOpFveBkb1H4UF+jLgv3H3R7UfUJ4cuN0+cNW7zwCEp7rD
2L6187YUT909uVLpyHNBPGaoFqjMCv/cXsvVbNJSAGUegh9NIBtHBnB/dD/cP+q29UhBL1KbOYzx
84VzbwtcjagvBVL3jKBluTpkyAeCp2gvO6UXPXj7l9tC1ixkKYO6WMaxlQ0+gozLxbVH8FPFFePV
vBq+WIigqfSTth5iiWzM/lie49fqN+ozgsb6ZA5FXruXl4LII22BuH0n9HpE6BrQpuDvfPsBBUKp
eSA+qac6jIUj5kTj1VIY8UwWwvSxG6VohLDGQbu2w7o9Vh8qmqQoIP4XkN+moyVC0AmgneZJmYOG
jmyhNXUQr9XQ5cSVJlovGPqsGcJSHqVPL6KMe4ggT4rM+DU1w1MOXtTbxrZ6hJZCqDsxEOph7EUI
qd3LHt5a57znb5EjvjWGGW1bBUH/Abp9eT5vxZuKSQxxvUXoXVt+ALnkFrs2BG2kKtwMkEgQXzl+
VBsTz0BhY86O5wmMEiXmHlLw2wycgsQG1IUw52iD2119IsG7CVoy0G/VxddkEbllQdUkUaee7JIo
cHM1kP2DYhfh3yAY35nTKwszrs//f6ziQhZ10CY0GGR+A1kve81038sHzYvvR+Ti7Bp0bfbZd1AE
eLZUFzyBuNSYceT1hV18AGWsSYIOukHAB9iXdx88iHhhePCGNZbPs3bIl4tK2asaZIWUlZCzB/dL
+Rqcb5+H1TO3UIOyxiLhRn+s8fMp3kn8trMdr2ZyPK/FcpY6UEbYhUUBMg0Ba4Vqr/etGW16S7YP
rzm6aa3OFLYDw1FcDX0sJZJVXRyyOSiKyi8gkYQjLq7LOY1rns/MHiiWZtSFPEbyIGJCDKF4Qr+3
ASnWTn68vUWrt9dSGeoSlrVpFFLErYlXg5ZNDKSXTfGVAYyrrudSCnUND6UwBygggJQS1ckzzCGz
8v3Ged55gcuCCnI6/nF84aOhaErX0SZECVOLHH1WigRhLRmi4QhIfHoARMbKEcO6IYYOIhq+Ecu8
IEMMqWe6jLZ2J5uoLkdu7q+W71sjOpDYjKni67NGNHKPuY1ceG09WGYIl/pz/P+oy19H24VACoCC
UExEJRBJexdayC4fki3bKSpPv1iqrZatawtJFARlKR8bSYJVxFFCtCF8aMBqMKOEZP/AI3MNfI3O
/B5yP1WHdZAZhkLHFQu9bHS/UkGxb/sP8+Zw3nlfyla3WNtH7otblkJBFBjojWTuIWc/7AwXLQGv
80mwTgpKFm/b5LoDslhNCpqiSEyaysBqviSI06PAzh3Rz2hYm83mDmft6+Tp1m2RTFOhUKpU22Ks
EpiKXdvKtbBvdCVb3OYvor1jreQqJC70o9BKCsVAD1scBLsnPAbSXXHhFKA8s8CbdbgpDJFntcpj
HRjPI+jQb7m7dN/8vvsaELusmFNyWNsmU85NzwllnI1Yw+pdekXflyyZrWM+O5sSDn4LKgxPlzcn
BNoBNRUzQrx6TX8vKl37XY6xHAk1pL80DkaKB3fusdtImYmZU/PpjX89vbAqj9dvnYVICl98UILm
PMYHk9IxgObjG1DzC2MgXpgbyTjjMoUvaYZe0apRsLQOoXctW5Nz5Ffv8/YpWHuaLVBMln+6BCiJ
5Ap/wLmrpE3Ubjj0U275V6M93haz6q+hXhsDxzDJUeGp4w3HWNdnUUfl8Wa+89itoeuL9f371FlO
Wl5UexW/Xzk2+KPJsIzOnWz0od7WY93BXShCneMIJBS9b0AQitwtO3kMdsFx5i21M+vjCZn/O+Vp
ZJTt/w+g+laOOtJaX6exIEGmAvJtk3cwyBlJ6N+6uQsr8/OTySqwahOqBDPmBaybTi2mjEHOvU8s
r4Zn+pHfZ88K+ipahGLb59IKQGPNbrkkOvzjplENXUdFP2JvV4K0hWsqoi2hNXzMFwWZAvi/OVPx
QsESt2ONATmTmbjeKbVE/q/ugIVY6jiH9dwbkRjP8FRxxoTYen22vG7vSUxgVsh5vaUhdZ6lFrN4
xBiibPW9MCU3tzF8xH1Ek8TrHyRYH5zXt8kVLN983u12qDi9kKcNXBhkvz4/weVm3b3hLXUC0DDu
3nX7WiwChQEBAv6JXuDLjpKnANHuMEARdBnClnF2yO/cWgHKm+h40KzxZI+h2rE4ipIZbK3S+pIe
ir3qMISt3oMLpSjEGeRercQUSsHzvGDqEYIJdwIWMLVY4elVUkSMbPuv7VLnxZ/DXlcnIgosOPrm
ImEmRZA4/sEjzD6eZ4HctjXVAY3+aPUnfiEGS6G9o9vjPc6MT61C7eJraITSwkBJeQzNvdjv817q
XMO6Xv/hsxyYzI6lq6t5a1MpcGo5rRVECeJIlna2Q3f7uA3v9dxCVCyKbQ+g6Fu66JVgpYAZn3dk
4tTpheURr7oC31rTsUx+kEIhiWBb2ILBeW8wIcw/SBt01yO/SeZ4ff7dM2ohkjjPC8iam1if0gma
+4npVjs+Njn4IBsnwrQOT3nrmNUEjJ3VKLAK/BDtNhwE7uUNnA8hQ85lx+8jTKACX8UnK5q0Hi5Y
KEghlhxjUujcE3kok4/P073ngcyTgT4M4Nco8EnKaCwUDUKQQM1AIYo0LTP+zIBejQIehOrFuGsD
MqZ47xquwlsOLjLwvrI4MVhQqlGo03G4O7kG2rzAH8VMldEMwMNPmt4Zy3YNM984d/Rs7GzQelT3
+qRyYLDig4a+JKAOIrbCHQ/q7mb7dUIqx7dUh+mZMnBcoxBG8buG52osZ4JhHXZ0kh5J3yXaT6yc
M/9vMK5R8BLLaoCDTWTV5v5yFHOL/yyRYscIU1Ox/+5N+G3ydLC2zPNWyxNySb83m+Q5OIKA8Qz6
psHkDqxoz7qb9d9rQ6fwI8rDrBwKQNYRmOV+5Hjx5ntwnEZnb/+XHvJCMwo80JM7JRzYdUgRY3g/
40mNFWQ1jrHsX6cgYxwNUS8CAsN2cho15EVQIGkjXsCaPsGUROFGN4i62NWwf7RYXcOM4D86IFmw
Z+I8WZkbJ02n0ENLgkSK5XBGQgm1M6CmIiTc8FtYNTMsvNUp8BDzMuViCba+vzTH3sy90gQfkcjs
Z16tulg4LLSD78tFnmc91m7ahIUJZyxyOEczLP+Qt2Y52WVtqmZzgLf0uQ+jO6O3bp/qazHfrSWl
EITTjMKPJ5gJgj1oEVUtaY9JyqkdOaBR2/qV5YPs2B1QGCpGTmDpHm7UAL4Eee+wmZKYtkSBTCeI
WaJWOPXTznUry5gwKh7cytwWGRJMVbyt/HpI+fsk0hOMk1mYC4mHPSFAecTAqC0Yno+Pr7qJ2WXG
9pMhjRgNvdS6jDEYqqRjDvf1QbvwUqpOVPpZS+EOSnZxlNAouPGi+9z6jI+feOYwpK2dlaU0yoRn
BPGK3oA0dNWYuR1ZrxO8E+YLdS0uuRRDedxzWvSoSsmuTgNnJuCD9KYPVo5p1SyWUigrzcM8ygfl
6v+gwD8ChxvI6ZHNYibIVwuwl5IoA5yqWEh6H/rUSA+2M0a+oa/dIoWOeD984c1iYNwoa6/WXkgL
odePWlhGquT+FCpkry52z0O/Q0h4EvFA+mQZIUsUddUp+pyDYgWiSHD3YhsIXwxmc5EzSHv5TC//
NyukOw40AdGLmmycvwnP0myqGfK6JNsQs/g7VqujlotIXXg1WNADvYFm06ZCC9neRWexjskXqHUM
TMWwK1TRW/yeiNe2GkqM/WvQl8kvs+oPLj+Eug+TUOzDlpw8+2i3rQnpGFOOf1+IGSAA+/nCcEBX
i2B0WTfwulNUVNNRpyPMOCXiygZONTqoYa3/YVpi7CX57n/i17cY6mgERttxep8Dv9DbhYZ70OU9
k3QOyxtjyKFPgyzMQquTI4h3SHAKMK4oAtmhiYW7rdDq5btYt+tGLo6dFqIgIJCgEO5dlzAtjd4I
HnhE88idg7DAnhXjXe3jXIokqL0QWSqYY6WnEInCZlDZvB8lN9spx27LIxMX4V61b+u4WhW7FEid
CqnvOX0YiI7pfQUaZe80bRgiWPtF/r7QaZjkOe26Ejpd5kNSmcYphrdE6kbtT9YUIWH9Ev2vEdJt
OKmsJjzfw9ZfLoAsW0VFAOiNPDAvMLQi1nzD2q+d6wutFJ0PVDGqyPvR5q370Coqs/bkJ233ddbe
yFzY/4/JsCztqNuUU0QVPE4QOt+/YJ4DCTHHdrlPDskTeFVYpY+rnFFL46CAI2iLKE8FYo0Xtz/H
vg03DyO7kBN+/fz6YhL3r7sk33tHAQjfBMhAyxBH+EguNnxNT7OGJyaArPokuiSCEd2Av8VTBjk1
2ajWso5QMtjLhpPiKDsrFt10w3x/r2q0kEQ9SDoxkQMdSmEBldcYDVRonuK24ClgQNVasktBBawg
Y9CLoGNU5c8zJoZZ3vqtjGMsb57KD+NxeKsrlA3tg4/bdr+WR/whiXIQxlrluFxXIGl/uXc/ntrX
R8P589vESx8k9qk1mArTM145a+h5E3hBN1SSXKE2zOfDoioCY35SEat54czCqgZLB5muU9nP5/JY
bv7dy/nJAq81fw85MJADiJok8ygk/Lmw0TRlQiIXPADZ9XdPZLy1+TbZd78wBYTJ7XftaKJA5Yc0
Cv6DMq/Taez4a4i2wEgynPBfhtuYH4EZu4/gsUmvMwffftV3uouWv9IC/4q3x1Pr9javPX1UEYqL
YKEQNPVqBgt4i3ql7PIh5JE92x9Fp5KRCIdXzUOi92VsySAmhkQCJpTuPyRSm9zyUzSOGN3xlD4g
Maxp4FtFOBg1T9PrCX71CzvQsuLr/pBInc6p5+Jg9mOepCKPku0/EeYzhFuYw43XPIkfkgiuL1Yz
T7MZJL8JrKhHfPZ+nm3x89WzOs94+sQ9KBKCQQvVoqxbSl65MFRREA1kh0HxBBP+KbguRAnPvBQG
pZij28OI5wPodByMutdM3JCxRbKjiMqgU6Da6G86qgI+0ldjY8WjNew9DLsBJbYVvpSPVnZ/tntW
2HCt5P3HF1Kb0IfZUGMkFr6w2yExgVEVR9jbXG9aB1yBWBrLtPRDJpsKmbWpf4CRsWfVva/B54+P
oPanSuQkC3ksE+isFRPNu8hJuLoZM90tst7/MPLFflAXeBwHRlEbObTFq7s/i2/Zk/P8VX2wnvdr
ma4fGlFX9zDPcO1CaNTtbNszWhCPI1vrn457xZTMEI2NpZscDXQVwKPdYITzEXNKYBDci5Z4FjNr
vPbo+fE91N0uJriJ1Z5ss21/yG/zh2qDhwVsl63Zo+WRxIz2vsEI4Ky9+ZZS6aIXrvHFJhWI1P1x
uotOYgVawNB+kLeb4DAiTIDJXKEzmRgcgfK9Zv8Z2NO++2BB2yrQfO86Xf0Sa0E4Gjo+Y0ISEVGQ
Te357ogpqwZGrzFglDjsNyyMZtwbgiI11LTicT/juPux3T96CEwwG93WMW2hFPVyELtQrrnuKshF
WDyVTCFAWHy0OLRzoKHDgnJBzpw1dl2sWwpSkJaAjIkv+hIKFubkJLvCmr3A/Lh3w9JUUHpzl6Zm
YcNJLTfn3bix7sDZZHUR6LAIwpJHPVL2upW8/k3y6oe1UVBWNsVshCrOHPD0guwVerwwW499bzFA
5Ar6i9tEi5MALBNYef80CaWZ+YGp+1+ZHcRuWPwafDOYbS42MU7D2E3yO8PAVnzaH1pSEFaUhtzz
PtYfwSje4iJX/pQjVInOhcs6N4zbS6ZADA2HaS5oZKttMjjUCdCtfyDPuc4LNyzIJN/9D7uSJJU3
dEFUNLrwieu4rhk0rGo6uYaZDneq/4vfa5rzN+u3kEOtnzYKPlYPcl5c249NREl41A4Tu2QIWkWC
hSBq9QZpHIywqcnqkQs+2XXuW4jb4LaYtepauIff60YhOyKGreL7ENNZre1Od9LeB7njwfy9xc2S
m157vEYu0iMzWLJqid+S6VbbWNaDvu8gecRYtNc/vht8xuY8WikAiDmGbfXQLYRRD4FOBReGYBC4
E53GinBv+YAZDE86M7P5K+/T5YpevZXF+U7LPsR4Feglmce9gEJ2xXmrN6wABmv1KPxWNF9R5BJS
uHt4V2/ohka9C8ovrNv2sRbS+qENjddGDQZYYu+qZtniH98Gn7Zcoku523K290lKXaL704khdfXK
XWwXhcW6mFfpEJE17K30Xj90rnhp7+zy+YuzP8MNc3z1Wgrih5qUC5npmVCXGgSClECwm2PXmeev
7gNYxRw7Lqzi4kI5CkKaJuf1TCGyMJTqvTLdbWCm4Ho7M+ODawSMP9SiQISfYzQhZBBV2q1LppxG
lYXGYsNUrcThHrNoP1v16Wt+9s755ksjpUOMW4BIuIHLV/tanAZMGQoNg9gPeYcWlvr7hVWBtvbI
Xyp5/ftChA4WjqxqIaKzrhOA8drmZrS2f3ngz7Q+WVQ3664T4k46Xta8IOjUkcgShWsG9Ko8qbu6
NIdj8Sc5Zs+/Q2/XJva5u8ebd08SmoyVXCuJVcWFXOpQjFoXC2ULueFhf6mfEJCSdghkWGcUETIO
4ErI5oco6jjwwVhHDQdRiZk+CXdI958/GUd8FZEX2lCnIPGDutR1iCjt433/qjlolTt76YYVL1x/
oi4EUWdAr/hU6eQJnkHtITCZmckXskLo2yM1hKJT66bwWDudnTw5TokedJc7DXjmm8+smua1oyAJ
Kq9JsBnMJqKifJEW8r6iziQYVSaWVJk2ywlajftIoojXmID/ZJpKv0mSoOFbnZw299HvHR9FvfXG
+joNKEJBCzBjD9ecrqU4amklpYinqYC4xLTf32fzfgP26dS8e/aYFUOrT9ClLMpR4SYOl3hDVMMb
+Hi5f3JBd73xPRkMJwieM/2v1d36Xkr68Zki8Ksr6b+WUrXGDM4QXtpPwWZ0QLH6eQpZsZTr246G
yoWG9DszlfwZbwMN5zsypY9k3nGCE2FW+07f75wN2vv+mAffvNuZhGVIVXcnG6G8T/URtGi/ArCT
2IzdXQOB5fcQF2SBq6Jec5VAVpzPnLrZbzaPIfh7f79ZE0ohv6xWdP+qiVddyqTcGm6SYiVtsAb7
yyVEkNh8vduJnn/HcJ9YqlEQrktcVlcpxOD0dwJGW0XjqRV/BZzF1xtDO9xeSZbt0oz9mqQGASrs
cPKfApMMQnOM2NpuNiZKwPHUy634DzC8YvL0rHkakoiCFEEgwWCVWs0euUjMDfHxWOHArGxeQDqH
bsdiNMfKQmqGZTBrPulSHLWqWY/bqWkgDk5UfxhjK/ask482tu3t9Vw/mt9qURehrxVF3xDD1B7P
KFBEx+jt31+9aZeKUNef6KcRCLc4KGKPohWehY162ckfmHvvBffM5q5VH3spjroKg1ZUY51ADYbi
prZdyt7kBpYzuW/Vdte+e8z28TWmRRyz7xWkgDuLBx0tElAQiercxvgfzCAilJGbBzI7wCLZ8cHU
nc5UHdbarj2PlqIpHJ/EJBD1NBSeXqYNrmMMb0wGU2WZPsNE6DL1utAbqSixpO15sEFOgQIDBoSs
vpwXimhE0QU8Vs1QTjPGvMCBIVSVIDi3SDPlo34AeQRm8/06Y1TzJ3Pv1nL+y72jq9OlPprGQg+w
gHbncNg5RO02LLd9LXn8QwoFHfksKnWfw0Je7Pc0NjGnOXjgzWfeRO1EYJPpWCz3lvziP6+//9ok
nSYc9bGUagPr2dWmYPrbOSO1GsggIOf6xdi81ZSBhLkZyKvIqKyhqXriuVarUcmEp26ybP5ZIPmq
u+LB0l0Wfd9atam6FEWBSd+2Yq8aqUCuNJsPthGaJp3ufjcJDrPUbBWBF2pRSKKLaYv5GTls42In
Tu1Jlg3eMsbjYNXrWwihwEMdxkFsOgix9crkf6veOXtlADC5Kf5hCwsRFEj0cjmnSY3tGWALXuA8
NWZl6VvtXbB2rcqkflm39m95NFxUJS/Wg449Qj5N2gte+VBmVlmVDmfYYbYfZ6cfzNo1EhvE+mKJ
zk0pdoru4bbaV/f8hto0pOQ5ZmZICJo+7RsHre5lD1QhHdNdYL74G/Q4mPnH4yOSyXbsKqCXUp+i
C3rItjun2qqF2W3h5TNrclYBe7E2lBuoZnnZKVMsPJW6mQzePFsINU3ml5oxrnXWSdEozDEqBUeF
wy7koh0aaCv1wpO3e95Vpcnk3iMWdGupKV9FSTstiyYsNYmLHI/bGGRnvbk5HN52OyZL41oN3xID
6MaYiJszhHIh7ThGJmZdxpZ88V9ZFHKrkQlJ0STEJsBtodLjztUuaKUuLnBsrOBOsquNv5Uec298
lMnQ3RqPWuTLkD+RPhNTfb5tvOv34UI4dWajuFd9Oa8EeDGgNz7eq9Y9vN3HFrGt2hktkp33bPnx
r66Nb7E0yUaZClWLaVjCk1J6uXdnjYEl71FWQYaL/FUCeLHA14zl4s4ffaGVfAELjEKWY+8WJsZv
Gb2N+P+eSX62aqGqjCAT+PFQtEOtpyKBfMKfanJvuKKjWnjwPv42MU5sd/4CUert3Vu/EL+l0csY
iX7ZZVMjILhEknLBbvwgLapJaaOOgCFr9QJZyKI8JyMzylmRoNnxGAe2OjiyiCLayn1u388JxsJs
WDfWelxkIZHCsLj2c2WuoZ1k9m4uWocd6G2d0RENJG/sz/l8W0PG1kkUkMV16RezNAhP7rDJPdk9
84zp2sztouArypKZSwdIqDl7emjBL5tggs52z+oaXMfkxcpRb608jGWpy7FyNsJ0kYMkMdogUS3P
JkdfddkXkig/qW3AXaA0o4Bg0sUmL9UnwXyqngtrqx82vywruffOqXOG98mqs1nHzYVo2m3qlCER
hxZK7t+P7+7TVJmYpGhaqReaPKnVP3ks2GKdAcqJmpOs9OUW2mJdFcHiKzN6zvek+/88teY53nUf
xcdtq1xNPIAV4j+IQk+XDwUtlEoDMvkNXugoTxuc6GjUFrexmnKXWuwg2qo/+i2RDqJ10pBroQIz
fQF5T2ihXn7eVNvmQ2c9K69H6h/3+UIShSlx/Z/1VAqwUiDD4RJ0funfUJV0zF3jUXn88/iEqZLd
8+hxIQqEiq06IHvFet8SM731IRTUiEUr16NAbAmsDvV96uag9LtcN5VQnKKWg7GrjHND85doQV0X
aYwT2qJy331vt4bZIGy/H+BpuDv1A1k6hsTVl9pirSnwSesuMqSxIydVuMeA6+lagiY/zTXzlS2x
lpPCH7EJDV6fIatyapcMhbjkh8nSwc1cmGiiEzYgcXsbHed1I4NSCL01GIiL1I9h23vWQrOMmQIo
RZRVNQxwfPIDsbGPxlLvaxxY5ouR6HTLhCg4ElACn/kGdAaRvbwBbSJY1+LXEndk7lj/V3ulgKj1
BSGXNAiLU+u4dz8qxSrLjX5noyo1tqK/YdhWFyAkU25NQbgbVR7muod3iHddZBoWbkjPR7Tptp1e
3d0b60hPyCybSVaKiNwoL3axC++bGF1f2+19blcWp5jtxoKTuE+t8AjGzfT4yayKvU7YuPUFFCoF
mR+rajfhmnaPe0x9Od431kdkJrstIYV3Um9XmqL79nxmdp0xXBCFgqEgG/W8DwBDRxv1uM0r6wJb
o1lZ7uP17wtX2O8FjG4Veuxj7x5Rqya5pVs8D4ZjOKicwqvtPHzkltVvdigB3fzurYfHh2zToSL1
OQSHDxg6NvOGv7/rHUw8Ty3vZRw2I+NBvRpZxRhWlbyGUMhPVwVFTatx1cQTpOI8NDCn29FuEluJ
XC41h63xsqsxbn1/YsWXVnPSS8HUER770GiF4CqYPylmHplo+Lgc+QnkC7vuja+OaK1nhSRXvcKl
VOosV0FqCBXIhp4QGbzcH7PHJLCEDNV0MuNorbqFS0nUKc6iVgVTEpFkoM5dtvLW6rGWO8kRjtrb
7XO8Wge6EEZXCoFXu5OLBML2aEEKKjd5D+/Vpyy0u61VaLhzKsfDSLDMvnPuJGuXOx4OtqqZrHuP
JGjp07z8Duo08yEe3kVNlK5Dm3tMJ9Mqd4TF6La+qy/ppRzq7ApBXo2ZMUNftJHd31fWI6ZebTTL
MXe420h/dmyxUsdreLGUST1Zurbow2qGbmNnfbgxkgEo2N4xOdJZJnotxFnARiUn/zbRfXuWNm+g
HDzpFuumJhux2CgNo0VIy4csqiBqQZ0G5TSgWTSdMrVID1H2OXNuGsrPAv/R4bFZdAgQnOZYtn0/
vvd96/bWUV79vwSrugpqLUNQMOYbH7bQLk+NvsHo9+Qg5zam1UnWFNqZwbqyKf/rKgUdNWioQVRA
N3jKDgMjVZpYHtNDrRmB13NZb3NNNdva3MmWkejcJlf9dJ8nVbBXEed2Yr0/hUJgnKNKVI5CmkSM
T6I8ln9/EQjnyHxoDYzdP/VuMITBQMVWepCbyeyML70+jUHNWFw68/EvKRhSI4IXDjtMT2uuWk3t
O0lID7w83A0FXPhRs5U+2wmBiv/bjRgZdsPJO6U7Je3s3t5bGvP+JV4CZyx2l1c0mcL0fJYwKXrQ
0oMYpJmp+GJvV1OUOnwZ8qY8VL3VYkqdJSe5b8fdqGPm1phbLTiUzb4ruQM/iyyCh9V1lzRJ0xAl
wjhd6pP4bCzSSJFg6F1qJrFmztN70qkMtF+zauysLkg4Urwuyz93VzfypisGOT2ETWXP8zA5fFwa
ph91oCjvsrsmYxzgNYGqBoVENIxhjgJl4IZatUbfp+mhidEzNrwJ/K7gjvJc79Qo2d7eVvLxNFYs
ZVGmOxuqP85aDlmhmmCKiM85wSRrDExftV2NN/D2Rp6fN67vnAUyFLKeDoGBMxsbVenCO4udMNR9
NwxTxdamYfQUvpscaRRyR01nQzDz3K8Pk56pm9sKEyeAVlhDyktAfZBkYD9/7qZU1JPapzXO6lwa
VtFXqEdQeLQXBQmKb6WwtZPYeBqitmeABPWUu54fcLMjOC3zMFiFQuU8qEI59rHSvfRVI+BhyMem
i22dYyT31g6Fhp4/XUbhgyrQ6F+C4XaUfSjYt7NiNrqcePXYVXY7YejC7bVcVUlSVVUWFV7TDQrv
px6XQFOW6UHB0AClbo+JFJph8iUIGgN91pSCP2XIWDgJpCaUwyWXsj80Hewnqx+5tjYjozbFbGLo
sypFAiWlJsMyZIXCk0pJmrzqk+xQcOV4TLj5uZVCzZuNwGdgytrKIUmhgtEAXhPq1X5aoViERqDo
RXaICZxXplbcjelvJfwLW1iKoU73NOd9lOp5dhDFkxh9BYNiGgFjbuWqKjpvaIqgCIaiUlszFhIm
fKh8ejDqU+iXtoxEZYb5Edmv28a2ujnfcugkpSwZea3nuP6iprYE8TlMVLNMGOiwBoe6ruloRUZy
XKGn2gGYygQXCeBQkNw5yJDwrP9m6xciyHouoBDEbTnX5mp6KP1N7uu2LD7w4jMvMVpd1pfrWxPK
lnX4f7VYQ5PU3+bCc2dsa//P7R1hLRYFpWNd/z/Srmw5bhvYfhGrwA0AX8lZNCPKtmxLif3CsmOZ
JEiC+/r199C3bjwD8Q7KSmV5cTLNbjR6Q/fpvowZSJgJ9426DrBWW2M0dVwoyhXlSW84NYTVmqwM
UiQenMd4ybPfYmA8BDdwuRR9t+rbIceK9RibzvOwd7KDbX2zs+pk8p+3BbZ1VRCZcwtot5jUoatA
L46+pImMs7H+dR099rV10b8yVbtJdBo1XsWiOjmPo+ltXXkEH6eILaXVHC2eXYQUkWH+mA7fTNS7
jSJIjL+aKd6b0x+HLIDyJ4RjvB1/I3S55qzOCFaRjbic2URPbP6wcKy1wgBdbWWnsfnyp2LElkZi
ux4mg20OJq+JZVPduxkAssNWviurn3MZVuPXuNItLnodKaBtGjgLaJHxTJyWYjyN3FoWq2my0Dqm
eyj3vtqbQa65Q69PCkQQzjvQCCC7qkU6UrLC85ohC0fnkFKy46Q4NEMFBzcHLKZodGW+a8x3tyW4
EY+tLeHroBggu9YZ62sRuvY4j0XiZmHHjiI9uvZPe8Q819KagdG07zBS7E9pGWTLHJLoj+80aHuY
UgMI89p9pOhKmpOYNbkH2nZyquxhl4xTsNi6O/D6sl2TUeysU6adw6s1Ga1bXxSHrmh9an6k/HBb
lqshvb5r13QUQ0vdGiAjhZGFfCz2Wd3t4vFhtLtgwsoGYr9Jdpi7cKAwiB2UiMusF/QtjgkiLvk+
z99jw6wfz5p+3U2V9NBEj8BkzTWV61VE+UREDBpO+c5aAqBoGd+EsS+LYP7sMI03fG3gV+n9JqYo
4kyapeJmDG8oyEe79nze1Q/W2GrkpuGJKsMHRcNL7pTgKXL9cvEX4s/AyMqDWPhNGeAh7LZOaLhS
YcbrwYgKQsAVRWKatw+V+UjZj9s0tvQb/orDjZgUKYVyTNj9SMZkKRA/ijvyrf3qoU2qnDXmSUdE
OZ6uBcB1boNIYWM18/jRLLKAOlkw66o6WwdEHeQtGA9BbqQ+49Vgpxpy1KzG9Zpmp4n77vAymu6Z
Ge6hKqwgLwqNUmwxR12GigbWZuFf659fuGOzoWxaBqQvTGBxK/ZI8fiQDmLXUs1agi11uCSkmAib
jtZoFW0eAsItyJDNpz8IfYtpQCaGYojJkVZwxV157kKYuxKxkgTCeumsozbW32DExAAPSi34N2pB
StrS2rwXpCVFyBxxkPV59oB2hCzzjzXbtEwHpS5CEMO8wv0Y03x2PacI5Wg80qnc8ZYHzP0iJk2Y
5Lw23SDE8DjiMcdx1Pw1GngvARJahF0/rezUrNJQWE9WcQ5AoUFkBFeHoqin3B+O9EFguVMRmu1j
NlYBgtcgTx9qLz607h9H/M5vWqvortV5mmk2CILDQR12P4p95zi7avxzVQYRCIt44MtUE6QYretD
VCGybCnrQmmX+cFoBoLK5xAfbqvBlrJZ8EKA/UMNDEnyNT9CEmlYQy7DlBy7rtghhUkbXTa2RcS1
ibV6OkSUqtBS7nK7k0KGcfrY1Wi3XUENTfuPCwuOiUDLgeQodqOqbtuJC5rAsckQleq776auiLfJ
hOsgUnVMgl5V5eQHb2z6qixl2CR7031g8uiUmixfR0K5+R0TzpwJcDAue2f5W+Zn3v/88/N2UbCi
1HZRbCWKlcwwkEEqGyTSagkMAsvi0IC4GgXeMPqmu1YhETxhsSZX3KaQJgIcVP2QUdLdmNq+YT26
7hcmdOuZNyWGMhIeKJDvAYXrWn0xcl+xNjZlOJd71PpwKIPUlES2rIv7m4Q6UsmGtnbyzJKhF390
nafWdo9LSn3skfMNo9rfPp4twa1SQ14JNfNUq5wz5MgM8D/hlMqTcAC+5J3MUu6SZdBc/C2zfElp
leyFX+5No1rinsrQ9L+Mb/Atl7+9cnnx2yktFiepmAxdgFGjApvs2+JhajSy2jgYINlBhQE+hnYO
tdwtTMm9pDLycMm/AhLtZMq7haR3Re76wtTU+DbO5YqWcm3ITLmRGKA1np053XUkaMPc1GnzFhX4
MbxGwC9bKPNdy62xWqM0BlQSsUk99msjBoBw/c+C1HLHsAxUIz+1gQDFctjKC3IKU8sskoxR1EfJ
1zZp/bb92BbNwUEdtmuOTv3ZnX64jW/PfiEOPA6dIzV27Rh6dhzAjOzIfGfoJLBqneLKrz5JMRxF
XIpCeJBAMtz3MlzG9wm9u33FNhQfJBhiOJsiZlBf+Ja8sb2FV6gPzZjTjj+azdNtAts8/CagpI9l
PrhjshJgDDmxfZLNh9E7/DcaK5MXN6xmjT23RlOEPf80xE8jj3xcsds0fr2Tvz6M34ysjF4QMXtn
APwdwhDLpX1gmWn3ibce31EXDfBTWXfv7SouDxk1kz1maUrfMoh5SJ0uO3WTl/sisbAWTw7Zx9sf
pjtB5ZrERcxZtgqY809y/mEM3//b7yv3IiXd7AA6AIW9fNl7bnvfJ5km/d/UEezGQtkQ02iuiu+w
YK8I7Qkioqk7Dp8M86wpFW6KCFW7tSUJe9rUd7BhylhsZPh9E+/GVnKeWt1N1VFQDmGwU8miOUWf
Yt8ERUoCpkscNmWEaJ78bxqkRsE23FNMMdUSGuJbOp2J/NpKjS1YP/KVhl+QUJiY7YnKuQGJvhJ+
UQW9dSCfZpRV/1yhUEsFHgtqgR7aCq4vkkPaQdQ9EpS0/0a6r609aQhsieqCgNoDPUc9FjWnSOY8
pzoaY/9QUIK5h+znbT50ZJT4tKVZLEYKMs7A/I49mImBddC3aWzp1SUr1rWs5tGxjWmxwEqMvcn8
s8V/3Cawdea2ifZQZAmo3KsRsBx6lwyrrORo3Zme9UKNdxWLF2D164a8N3lBH4eJugTFTVdSBlM6
LEkIeGmr52mgfunqpjFXf6gqMN4e/qWgnIhRud7EEjATLfVPyTIsgx5PZd1+Zs7fU/awsERHUceT
cj5NMSw9s1ae8swn+VPe69zO+s2vebKxM9l1sFHHUy5lXwg0GI6sCIc4H3aNmbx4VrPDOgrbt4Ep
NPo24TuxuH+XBPstozeUmi0gP2OJJSpWeG9dBXDh9eRcLfPk8AJhZYXyZZKc68E5M/m8jM6xIWi3
ua2P2wL9TW+9dBf04qVC/kThZQf3SVQvw6BxBZv6fsGPIs7W6peSGvj9g/XT+fuL5tc3TQIEjmoF
HqfxpHv99W7fOTYqVkU4GQeXA+WP3OelTufWH3mlEWt1gqwIy1CMayJYo5PSksUyLGbxvc5RWo6n
PW3vcsvZ6Sq+6pzur6jYRkcflqyAItBZromZWR+PXYqKyJgPyTFy5tgf5ni5W/g8BKZrRAHJXPqJ
d67wE7sUB9HWj5UQXwZuAES1WpxgiON4Z3rCu8vQJsiDukrTwOsnXQ63KXyKWJZb6INGv9j1pxa0
avq6wxudO6AJ5UWQHpI53VbPbRou4ISwGwKuUonIp7x0WFNIRBJxFJjL2s0DoGDxfJvKppKiAPV/
VBShYzGEXVgOqFTxrsNqCOfd0jzxf24TucUKGqTUMpQwPXMG1qsMWXfuvEM6fuqEhsQtPlYSij0m
VIxZvEork/upOkvnoaoCbUlCx4h6H1AHNeIEVOr++1w9Dc27vjn+N1kpSYwrDJth6wMYsR7xluOZ
52XZv4EE9ywAQ2IJM55/r7XXkWUpeNLIMOLRO3t2U58ZJPFR/9rdJrR5KB6SPUB9EbzEKm44jux6
MSTSydFpDiamo2Vi+pRGQKnRhPWrmqqGak3d0XmytjiosQURnUXMDraDdVg5FR/4uOPRD2P+Z+Ti
Ds06M9O98255j0uKyvXM+TwuVVvIkBPABnvPUV36t6Wn40m5mnyoAL9tgIKBBsJm+AAgA7+j55pb
ftuETrfPxJfbFLfM/S9r4zIPrXVUMWt5LIjMPNzTiSB/8ecyyPlOfnWiz7fpbOkFiuyosGNw3nyl
gPZYLqyqoYALv6vE+/y+Xw5ZpiGydUDr8z9GyPAej7+utXwuClH02FkRVuzFFo0/iDdcIxTAOBpe
UNHATr5rAm1vUsEqOMcpkcUXltcN5hKKJBRDv2hUQcUY+OUbKdrCGZ6M0AumbnBkNlZIGAusggsc
Y798BMzkIRbpnlhhRczHJe/8xn0puC7Z3DJ4YA59Q6i9A99u/fOLGKkWJavaZMS9qud9JZLAS1/E
8ufVd7T0Y8wfsHkI1tVonSVinKxkykLm5vRTU8XTwZ7s6Vx1Q6SLcTfidgS46FNd69YOnniuGarS
ph9jPmdhmUaHOknf2wm6Y61ut9THiZ2jckKoQUa/s5+siQbMGx7Rl+7LB+7VfpdhXazlpXiKjnrN
gvKNO3H1Yas6X0iajkNHMg+tMqbpfUm8wU/R8kNTcSd0iGUbve5QoQsZKIfazevcbt9jNU0/HyTx
6+ScLk8993zbfm/ad1EV0gkLetL9lAm4H91AwTar6HYFoDMu0K/BugtWS3cgeYRKCXx168/xTysj
yNBOlm6F2Ybygs/fdJQLivfC2Wsp2oCKcY7ed2NRnNx0/twOmC29bdA2KVGMhVgEN5SpbdfYuWK4
Y7VkIRbq7Vz3a5I0fjnRw20q6oz3agWwLOI3GcWkDTUmPyrLykK6BDbz0gDVBn+R0WExh+/Z4MAG
1Hv0qz4MsfOOlOOBed3RsSYAkZNlz+M+ICM73f6oTdZxdWHGMRVD1ZHPhtKlZiMuVDp0vnWKsMdZ
aJ5+N9wSTB6lLob9XHS1K3d2yY1yxks37izh6V0jm13uTk+0qR8L0j8DW4rsbvO0SZDba3C0vtR5
yl2corFOkLllYWz8lZTujix++aXPxl02/bxNadMcXVBSrqLtIjamNSjN82fL/GwITF0DNJByFPsB
Vjp+vk1uq7KM2RqCf1AUYbC611ZGZJ5IaoF2rlGQBcAEhdi71ZjscpvEQTflEdADs25nJtHkZ30+
nDBnWt85lTT9Jcm+R1U37RJgu77l/ng2BMFtx/XUqiwfrWlwCT6rlWe8M/s1ps2t/tNt5jc19YKI
Kuu57xNzQctc6yMadMLRDG4T2LBrGJHC9WcYb7FctdtR8nyohMmyUMyNt3Pmx36tpMXVY4I3y/1t
WutBKQEvaGGrFCola4CthGoSCOFkqmDbXGl/bZruLunbD7dJqMAqq7kBDYZgEFEUHIaSJ4hyGAiT
EFi31CfJCz8akHRT32uzQFro9amfy+x5KTAwT/Mv1iiCeJp2DA8Qo1kGcsazVaf7po1DvPom61qB
MeKGhzrOs9DL7L+XdLnL0TThFGlQ2/44fSoszOOaw27o3jVNC2Um34RVfnVgKzMn1QQTG2bi6lsU
u9RFwppJjD44tBM6J8zdMJ9kc3VmfRX5+WIUh6lYxuPtU9k8eMthqMbA4GII5loAMk2qsRtxKLUr
2qBKWmQfJln+3Ko7aBv5l4oiZmBEV7yP0cXKkqMn3tP2JKPn24xsxbRXNBTxjWnr5byC+IrxKUVM
ZSH2Is1PHv+MCA+auQ0SZt8ZtW6Oc/OaWhzTHCuylKWOWmS91cgeXVihQ460OCfDt+6J6IaHtiwt
uPtNRTmnqsTE7YL1iqGRuhbaMKZun+cpppWqzsSO5sFc7rFduvlLjKI5Vf1kvEN1C7jtRo2xbiMS
ARdt75ciijSp8rYC/f4w5WjztkzkWGIyp90PHwyNP9u8nhdcK2dK+3aOYATRtkmk37r1bp5eUvZ4
W3N0B6g4sdHJ7LbhUJw+jvdxzPx+/tkmGP7hicYv6SgpLoPIzkukgcbaZTrE1sNyNyx3jf3n6c+V
pqwfcREOd202YnoZ+jj15zqudjQ68TzT+KZNW4UEzkanFp4m1ZmJrK9R6157djsRBW5/gLkU7Xcv
P8vy2+3T2dSv35TUdi2r6BYcPny5ycbz0n8UKX2LcbqgoFwtGqNuP1swTjtJ3pnDh1IHd7fG0a+c
6wUB5YrExSBEJyAsEyNlmXku6sQv2Id1HR0Ck9hpfMA43Zba9vlgwyDDhkg8HyskaWlGIpnR37oM
RXtc2ih+bIvoGHuRX8BYIYrvxdNtkpt3FVD1Dp5APAQsihhLmEEoBLKJ2vmSefctFZjF0HUg/grO
X8nygorC2EL5PGGpJzzJmITOFJRiN8rcnxzsK7Qm6S9Oi40O7aceAejIm8Qfs9bPJHKWAXVcr2j3
totdoC6Q/5ppZ6Mlq3N3so9Qa+k/MVPqqm4bETmeOtbne4xKAjRBkcowDWs3EL43rRKftvNuTP6x
7XNO/u4eKNOlwptnQBErujZqERiWvL77aSfASr/G47x5IHBLx663gtoZPU0flY7Q+ucXRmZgE+mK
EnETWgcClz2yDplGPGu0ePPuX7CjmLLEQnCWU7CTkTu00vea2GdrsMfBUA8CH4vj6VUdrjFadJ6J
BlzU8mzWMjDlKZNYblTgCeazTOku7vafmNTlg9tsragT6KNFs/N6eS+EV+ZF1SLuxKyU9eiw+IEN
nsYpb2odimz/R0EpVeQM4AMOplnD3iv9yWa+lZKvaXxvVHXu8yScHF0gverxq3t5QXG1gRc8zTJK
q3kdTckT466iCXAMhj3rJSL72Acw1x0dT8IkuyXJ/2prXQX4tkTdVy9CjpWTjIHfhsqT1RV3Za3x
qpuu+1/+XPVBqBEtQr8J/NWj7fdL/IGnzvvOob4jdLMJOmYUE9cn/eRlqyhTvNc86NJW3a8rIVVv
dGTJJ4iqxsq8u9suYPtCYZwCcOB4PMEbybUWDKlRjkuGTy/rPmjEcBxKukvm5SQX8++0tMcAD6mf
Gq//lDRJmPS6rv5N5oDTjZqqAyQnta7NR4MZ5joY085561sYV/ko62b6fpvNrYZL1K/RHWF5QEcg
KmqAhyXMdi6AToDKZ7DgtXwqzN3iImuMraDElu7S72bhO2dn/Jx2yz4byAHTuXddZvto6DrMZn1q
hHmY6jQcE/rt9udtCeHy6xSrWXWyEOmEryNt7sctx+D3820KWwENsnns1PZMjkBPMWB2zzDxW2MW
qMhPcdPuRVofhnH2yR2iA+Tzw510xO42za2I5pKmYtIyymVprNgbMv4mBieIsz4oqs8RxJm1P2/T
2tRj4C5g1gHvmihcKJdkcPJGMBPhE7OfCzQQFrV3KuPpSza4wSLpgzPszSbeT4n7Nc1KXfCmQpH9
qpRckl9P+MKY8lIkBY/nPMQcmcN4dsTTPcbV6uNQk4eu+xgbyW6iaNxt7mu8EGF78+A3KB7s+mSX
9M0BTZwHD7HXEi2BIw2Nc9ny/eY6mMH52nisPuKYSTcmhQvhmPOhTN8Vn7NWE11s5vKmDSLgjqNT
RHnpzTJqN6WHbLessT4gSoKh/Wi6ZVDE5GPLzaCJoj1vg8gYNBHH1mMGnmF/U1YsmJljkexgAaAh
HRc/BUJRMr6T3ctUvdTTi20vPpHoMKvvDYSVZuTsW51x+X94x3QfYZiDwFv39eETK+blgJnfsCdV
wOrHksu1ITcY5iVYLPSse8U57u6bdNBY780bhgqQA1hF9LmpdfGucMdhiEcIPbLCwsVcTGsHfdn4
jLfHGnBJty/ZphpdkFOUHA0c2LOYTIgY4o+Y8z8ayaOnnSvR8aTEqUvaULN0epRNbKBG195DY34z
izNQpU9mVuxvc7RJDDNYGClE3dlRV+jwcqwxJQfdsRovSMd942KtDflaoZC3pBofpKOlSA9QPFw2
az0olXvRIp9rv8+G3yP7oU5daW7FVvBjXjCmSLHKJviUlVhSDAeDnbFW9YB23yDHXbgtwm3Le0FK
cV52OpCYGBYKC/R70ZT3mXUfuYBZEmUws+8IXQeBXvk6rKpBE+Ft6iOAgFDQcFdYMoXyYtCGehJG
1+RAHx5/Nth/OFYaIpueE9mZhWdpx8N75fXl5rlXml0PSQIF5MjjcyuKXTbAmEeHbviMUqLfmURT
q9k8vQuaqypdeBOG7jKajaDpNafC+opVu1jhXBwBePDx9uFtEoLo0FPA8Bb+y7JdEMLQG3BEuxou
Op/mYzkPA8Kgatm1JPb8ri81OcfmgXFUB//3+ZkrTjrp4qbuRvihHKhpwLgZ0sanuuLgr1hOTWxM
NK8ipnUQ076aTCNiKLsKVnH08l3H2/4UMTzHupUZFD33W5o/NYKU/vKPaPNjhXaKwTwkRXa3AEFw
5rqnrU0Ze3BQFka/IWPlMJuO5H3vQUub/l3dFovPy953nGVvCwQBt89zS8AWgNxgpAGigK6Na8WJ
3ajsIwtYbgwdpyA1DE+D9savhkqV7yURhSGAyHVtOrmY/k+qXSPPBXq6brOxZSovKSiRozmK0eqw
rTscyzyw+h/mcKSJ7Xd457Uw/Heb2Nb5WM6KvIQi2NpKey2z2UOmHSN8Q/NJGdRSnKtpPrXJO7vH
bbhNavN4gCMFWBeAWyAbuSZVoYUEQQAHjAwVQWPtZIvuKt0IoI6IcskK1s1FQiE813uSAyCY030O
wKr/xonizJzIHFlqM+BaDGdumAGVDwa27d0msqloF+JSTkZmGAaqGoiLjAG/qwvNz69a9EqP0egO
vDUHcZur8LD0QrjegsnCgdafUV4NmiV76nvnPFnk2JbVP3HiaUhuKjZ6tX+BTGK7rMLRgAU4mY1c
NEzTOnQpWmvsU1rh5RCdzihyvkF8gA/CSgA8esOdKNpmO1HddoB7M0kHX0zYeOTCrjS+alPdKDol
MAyKeSdVp4fClokxFZgbzDysOrRqJ3Bob8Ifj/J4m6HNmwpcmBWp0gSIhlKxmgzhYbEyRhQ9oAlV
znOTxIepz3wmNAs4tnn6l5D6jt+hY5VFJcbcqt7zm2Hae+NTpgXe1LCjok1gsQ1ypgVwWVj37Y8F
/97wD0le7wsa728Lbusi2UB8Q6RkoVvgVXI2l3nrAKk0jLsFHVfU6bN/MJmgU7gt7Xbg2n9BQGI0
RsmD8sF2+p7C+4zzcD8bcLFVXL0kvfnRafAyXkSfbrO1JUBYbGCAYdQdXcaKggOQKI5rginaumkC
yV+EheqJ0R7k+Hib0OZb7iUlxVQUDGMII2mBZwigncCaE3RMe6372DqcHmLCAag8N93JibMBcxje
S0+jOOhtYgB7xwuFUdOgLez4Dffh8qsUa2KkIh2mCfehsp8Z/2GSb3jOS4r+DTecY98ULjmgKpAm
XdsRa5RFguZE2JGs2tPuvHqTsdNhCm1ZY0BUoE8XfV5rD/c1FZpzbk8WBgKtso193u/ivvzKuvrc
WsZe9KhJp6bmWmzpD+4EpgWArQstUioHjRt3Eu+IwMPsF9tPhg+WzQOzz4k/9TozqaNlXbOHhrKO
u+u4GLpt/pbpvs/FLkZBIIqW3W1l3bqFKPNhKh8NOxYgUq8pIXIqiTG7RWhbUyhcM4yAbgUkrWOe
00OVZ5oemK38CL1kwN9HEzQ6uhWj7JiNUxUdmqDnAlBatKfv2ulvu/fuE/feRgsQ/q+zN1GNhVaR
xn8V3NDHBqRBFCgBO6LcfSfJ6WQkGLN1E1SVku4xStv3EkWCgttH20XFdpFBUYoHUo/3dIn8dGzf
YH4A0ceAoocRIE81d9Ys0tlimMP15vo81uyvQthBlQ13rNa9Dm1qDyrXaFrG0b7a/A2dzErTxXSD
BGLd5I3vGJoDh9l94NrYe4MUXmOAF4S1woD8Jsp5SmB3et6MRnMun3mzBE0/7WrJ0C/wdFtPNwkh
E0TLNyC+MMV2raeWWbmyZjjB2nxwuftBFj/lfDYo+/Ok0yWYNACQiGmizqF4JbflGcpimKJwDHKK
0dZYkPb4lpHpKyrKraudKWn5gMmJCmUrwR5TF4scyzeErFdUFCtiL11SJesUwDAY77EJ1KfGJ8vo
1gdC2aW7iHUa2791z0BxhfXxfvkA5ZSqeRzdtFoneBjt/ZzmgKB/pO7zDOBGUu3LBrtx48GvyV8x
YOYwoHO6rSWrD1OCdBfKgZI+6ta476u1u6hQlJ40hrEkuOfO5FfFTyQabwH/uaKhpJstxcuI1YNG
4VQ+nsZt7vjun+P7rjiYeA9BFQA+R+3vSPMcb5EVwGyE9ZNJlCKaRwGU59vS2rpTFgGACeA8wZLa
FNovNRnqMi/DJXXKYz/Tyo8K+6Ui9XsgajUaT7NJzSQmUA7wgghy12fTY0uBi4UEmA2Jl1NjAaux
rj/1NnYWS922nw2n5gI6BKYW3TGYEFUUn7gAbUyduAwT76mJ/KU4CXrPxjtbaCS4pW8W/BiqNSgh
eeooSk2sqqKRIUNal3sZdWfUhx+ywf54+6B0ZBRzMQkKYFs7K8N2QaZ0ZIXvjZp5kvVmqjfnkhNF
ZBZvJ+naogzHIffN4Wdf6xBkt5kAehlHpwwywFU/Lu5m3ybAd+3BBK2fQYB6T2T4eVtOG9HFOgv+
Lwnl+rOp40uKSdjQxACyn85D43vdgvaEfZZO92xydkZd3RsFfb5NdyviR80XM0ImnlaA5aq4wUoi
OOyYC5CNsrGPXlVUxyq1ez+NOgkPwmF6EWgdp8lyn0ebYQS5YkEmhb3ngjknPH2KgFQzQCtvf9jW
ncMoNpZC4KPWOddrmVfNmIweqrahVc9H12NIRpbDbD+Ui64uttX9DTB6YOCtYR1c9Hr8F8c7mUOL
hABXwRTuaeb1YclOds33bPQC3gUET6lj6t0B6SeIP3ide4jYuJvL9MPIp8BqPlFH1yy1pdIAJmCY
AAE8AKqp11/UzECPiNOyDGXt1j5vnBjLj6I/X7uBPPmCinJxmnG0ysGGzk1T28B+Nm5gJUCC5NFc
HW6f5qZ7hX/FEKHtcIzYKfptl6WVmossUQz6yWozGNFmVqXrI+VIgGB0X5l3k3U/SzR6e+yEbS9v
MOHozcPWD4xgI4VWTHgVFwIroJsST5fn2ToXX7HvwNfc4S0zgbwOyyGAv4KQUjm1eZR10fU1Tq01
dml+XJpol0yaNERHRDk0dyoAHcHASIn2NsRfHFs+sQ3n9nFtEkGxAa4IsJ3IQa71zyNRa+dsApHk
ETWBoG4e5DC+4UjQD4MmULw2QV6K5fHGYikR8lQYyG9Ln+UP1SBeLBcTiflbwgV0SGG/BZJr7J9Y
jc3FDW8FYOi6rq5C0bRHIY3vs/WPWaT3uLy3BbfhvuEhHBvXCq9oTN39PQuSAnepK4GS00W+VxkH
o4vPnCG1EOPO1W2Y3zinK3KrHbngi3VRgTpYW4a8n/2o/GZmeGcqa01svEXFRbsJHpo4Aju1fTaa
ipokEYFeoydYdu0xvkvdTOPFt9obKMcM43o+DiYm16+44CUiCTR6qqqwNfhx9JwPSfxU9ekDxfjq
0la7svyGVtpAisZvo+KI5pEgyzuN4m8YXnAJFNlfKKJo8Lj+CAxSyDzt2yrkZXUqm+YsdWs2NjQE
A36AbUBr52qNlKuFV4s+70VehU3r+nX0LnGOMQD27SLxo0nn2jbYQbEaYQXeyWyGDSLX7DAaS87y
uUJpxLSXHbS//uomCVK2P1Z7hld1LPPGfBaazhSjNDp9tCyzBXvhdfmhqC15oqMUh0E6ph9VmPPj
S+Jo1HKDOcTieGECdwDO5sqlLvDuNw4AaQvdvNpn69KwVlhvGH2H6Bwc1ToeCdCeawl22GlueJNX
YQLD48euMrJzmnjG2SmnVnMDNjRjPSVqrcM0zFVxcmVDehR18V6S4j84TO5gn526T326UPsgZeph
u0xnf7h9cltCBEFU0QDjD9hpRYhT5/VGEcka60Wab0aytqh70fE2jQ37gaZ7DLyjUofJRxUOMY1c
0kyJU2Px1gMH9EbjVUCu0CFhbVFBjQxr8tC+gC4pRdczNxKyZKIJbaDnsuUJT8KNsf9zTi5pKJdX
xJPV2iJrwry0g2ON+T8z07RhbB0IOgeQ1SJa8qitKtwwWy0f0wZeUdzxpXkpxFuGuAE9hZkwtMnh
TNQk0+5Mt+ntqsEkMz3GzNiZdbzv++jutrRW3blOzMAEdiPhHRCpBQCNr++OLJsWy0uQyy40Dhvn
KzUbvyk6f0h1gJs6SqrQRJXDuyclRi8+MfGliDBjR99nxpfbDL0+GzAEO4CjQbL26mxawWg32wO8
+3dz9jtdSq77eTVGBa5T3CMiCo0MCwHZTmZ0998YUEIubOBJ46QHA+O+DfrT7R9/fQGRqgDvHuEV
nA7Qcq+PGw0Lc1dRfH4THZmHHfDdM080NnKTBmq1qBpgX9mrXndSSxSGY4YTaB55+gzoYuxcus3G
1inAhvxLQvFlrtW0cT1RaC2ffTk8A4DuNoHXygoUKhjc9VrAYarXwpEkmXPHLMOsnRo/oaQPG7PC
q3xViWAyxkXjJ3+FFNf38JqgcjuqacRYEqBowmYI+Hysql37NGAReXwwzql8MAeNIugYVPQ4ltKZ
CN4rQ1pGdsCdOjpNhfFFEjSm2k3RaCzmqrSv2QMKBGa4sZfw1x7ai8CxiIxE9vYC9gx73Elsq/Qd
xAHm2Oyt4Udtd7vJLA0/mkeNfVvl9prwuvkN4RUW563KekF4iJaU2RGyJLTtFNiGKOMddgJEbRKk
2eNtndnicX0/WDHVMUClop1jdEz00kKA5bEmLIB+x8pzhN0NvDhY2PdTcuZTXVD3+iJguhCQQvAS
cNqUrX9+wV6ZlTaCHNKGtv3SrRDbmlbqDfFd/b4iPmkJNmY2fn+cUhQe3kW+iN+XWCvONcLb0Ec4
OogNEQh6xVQoiBWi07MXq0VQ/2PM30EXsCYU+y500fYmQysZgGsjzlF3nxRF67Jlitowoe5dxYCL
8rk3ymCph3Puat4FV+EougcXDkIIFJArqZ0OJdY+LRZJO/jW1C8Ba+MkyCa+3Na6TSLYQ7LWPVes
FyWkakpjibkDIjHkVYrnoT/k7fNtGhuajUV9v2koIZVhAlOqj/MOgDIk4Lk412hunbAmYk7JPqle
7BErrDor1WQsm8rNGULedY0bUpdr5W4GJ6LzXHRAH/ko5eM46mrGm0qHbNbGz6PGpm5fynmJYbqy
7UJSf8inCDWaaQeL9D+sfVlzq0qy9S8ignl4LQahAcmyZFv2C2FvbzODADH++m/he7stlTmq6L5f
75eOOBFOZZG1KseVvSja9w9wRhPUhzWUZadMofRLk7zkJSxebTYRKBxsCQt8l/UlMliPyPR6UwaH
vhrErKh8owOKfrUu3CX0jUZuNkM+mqmRPheh7rWC4HTJhahZ9zg02aM85islWqjJStCf1fbtvqa/
TQVtV2jvmdhoEffRQI/3EZVNVWrBneLndojOAifmRGSFxc4nlZikdhigNI/VJkulH7Llfem/Pyik
I3GoYKkFckn07b6c4RZeSr3dYODObI2RpPwCzzs5q4yQ7DeM3AqicFdo9dwPfK3dJLGbp053djqM
9gQep7K+6XR/b78pKu14uFBtBFcxnPTbS1BHfqXXatttLl1cJiDxTssVL+W6nYM414xGMFgaRuab
6D6vyLkPBIfj62Jx/1x/gwx+BKZpEPAiGkHd8PZHREKmxhdY8CYbfasPwCAR94SrZMaFn/l8yMui
uwcXBUVDOgHd+34+KB3oGPXOjh/qYBqV3ITnnCHmt41OsTtYRrE1AsGPMv2Mq0ezRu0k1ZIKrIJK
ya/PUjN6IYdZJ6lN3y8aWLnVga9dOR0OaESXGA7Jdybu9oOCphXTOaCYQ1O4Rit5HttR7wtN2Cgg
LhpkLMMaj+fUSz+72ErWxvg4iDHhW9NvHCVZXR7xhxaDf2y/cvmQ+EtejUwWB9vvc8ce+YkxC4ug
kEOks7yZmCuYKA7FTdTXZ3uo+ErbG3nclqYSKgUG886o6DAgcWZQCeR6IPKZBibwqenycNuIaXtJ
R6wz0loiYfQsMxqMN+oEpKZELg2rSDV7GGO7Uv9zOEbRFjtDMHqIRBim9G4NIBDitKhTQdhIGYct
eImqbOroUh7vX5qZU0UzEDq5ED6A25TOFZVp1aL/PcCp5pGw5Fu14kiBcTzSSAi0O1ARMEDp9y3F
GwZ/EE1kE/conQcr47HXtfMgbjBdKYKyTwWX1kdaKVXmxX0R6QxLnolZUP0yvvnCUOH/Vf4rKtQ1
4qIWNrxqZaUpa9jmRs6SBfp8LHgzthnGcPr/GOFvZVKuCB/7StXphfBNhnHuHhqrUEoTHOT3v90M
RIAlFlaJXjywlOjirYUkJaJDZPqEjZbJbWWOykXIzLSocsQtaVIWJvp1sTdEP19GKwhHjKBlHKgb
7/+I348MfO//GR4BB8QvXmcsLtO5nmvxIzhBXCDHpFs9OM8cIa60pTJGTtfIEetaUq4K4oiJ2w6h
BHARfXR0oTWLxwDjDbxwXBs7z0sCMrpYHW+Ybm5+doQRXtAlx1/SKCjGcEypomwhHP0Kb4q5WrWL
9/Nq/3n/IKf7fAW5v6RMB30F+AbIAPNLIAhHbMjlHvsM7HEY/lwzlKHJRX6JoWBFaQyxzfURR/f8
VpLdMiDLR/LwYtu2uToc1i7LSOm+gF8CJyu+0mvshbiO0+lbrS+Wpchm8VS5/q50QD/kWhzDHOnq
Dy2Obl7ruzRN2uljZcQynHxtxsQ9uA1h4QqFY/8jB7duitFggHQvozAqoSDlkFOMLiI0gjnI8QO0
gE8rn2xjcllYLIkUVP+SSKHKBbmHsIDjc3xeo6En4AgyY+bhEFn7PWv8edYWr5SjkEVAy1zTdJOR
4BTl3AR9vPt839wp8PqlzRQmXJlFpbZcNGBd1JFrSOkpL4GNeZLIQQXrvpx5g7jShXIL85FP0fUN
XTrTSh8Ks6oIb7n7tcAA/W/Q+XWBrwRNFnOl0SUItdaP8H3WrU9KxVxt31eHZLc/6LZvMq8VFUb9
Oj8KlDiJu8Q9JwtHS/tzfhVIsQA/Q8Jb1n7dM3KlNInqL1kUNIVhe5G1b3NYO2+7kZQwh6+OfH5+
xqxIgqUWBU9I9hlCMeAQz9b65I1WsdCeuBVggoGDtF/wSycKlnhwkxbYiyAcJeK1R+FxJVpPAezi
vvV9D/PcMQq6O64Ae7Ie5RCTkWd5cfLe3nZLkq//pGRjn8n2yVyHjDCIZYd0O3ubcHnLJ7CMwj55
1QarruywcuLtGnuD1qn5fzxIeis6WJgabK6BuOcTR+RlTEzXZchgwBHduh5qZX8RYogIY9L95V/L
pdmKLIuYfxnh7KN+ifWvqNvf3t9gyDoxiXXh6Fn+Am/j0ln+fYjMBR7GiqxMtyN7VpMmHV/8rxX+
yKTAiU8r+RIGKm7xSSNv7WbYcpq1l1gYOOsvXalGQVN/AVl4WU9iMqKRzh7J2Wkk82u/901W+ZRy
CH+pRAFTVnWtnl0gy+OI8OiTVc+IIOitJ78kUHAUiZUihKU2QR8xyMkrba8PCWdLnnzKdufFl8v2
Yuaf+58PReGSJqCzP0DIfHzOyKkSySUkmp2+B2dyCKw9422cjug3aPwIo7BpFC9qeEmh4CTMi1gP
1f0/jxaSW0Pvmy6OE/QxHjXnIyDc4+Mydxc2Mc1hXWDvNQvSJ2fhn7XBlPWtuLMud/6IyZsjB2/i
1NnnQ7qunk1+bd3H2llIR6cUYhC0PSPCpOwC28/zdLhcxKPVWv7rQ2Z9DcRiYdGsP3EthbKE/qxV
SdZAyvrNM0j0JBNbstfSkqENnYL5tvJrOZQRxClYuIYSck5r3vRK8nZcLpcLYpP394o8uQxx8txX
uhJHP1SJOPKxkUFcZ64tB3T9i6OzA0+onRBv2J+wM4/sSuIsyWP9OjycFfJgD5uKmPvKWru5ty9f
UvPz/gelOajoI6Bfsqy9aGVYTx+0t7xj7DwSf2MTnQCRB+J+GhvGvfveAEWb6vUhTId05cIpvZZI
TQCBZ0tcJAOR3+AdZF8Z8Trb25HIe8R+D+e4fHxcLBa9GT9vbFsx7ZRkBnnZ2oJt52Rrmp971kTh
3JW9/mHU23RWek6sCvywZ4yPYMR2zTjqWafhWoB8q/mQN0XTn6ejdrzaxECftFi5X4ibhFfWa/Sd
Xr93ytRr1Bp9XvPTPeXctVcQb7fLreUxdJb865/4BavnlueVuX8GizHj+7JOcfrvV59XvnRohpps
XCKDaWxT+7690pxWv+yVAiAxS8N6+P5K69NbaDrLR83ewFpjstoz0xJzThHY37ClBalJzF1Qp6iB
RAU0oZ14rJoVtlCJzmX6aCB61P9TfpD/1etHFHVuLd9gAUYNUevBhAebW7F1to1FZrlf+//C1bvW
ijpCIQFdkoJth0d+8ex9yMfEYQDdrMt1LYHCb2TJQH+VQsL50NouBx0sloi5IOZaBAXdxijqgxZA
hDXhRgTUfJQJUVkP3mxwcSWH7lTrx7MsxUY72bPjDN4x3P0lfzab15XJk6/BdeMF6/P8AyT/2xTo
gYIx8LE7YmzwKp08x4kIsHDxABf56YuzWBmP73Go30DxI4yCY1/UWxVDFdM5OsdiH5BglYYksMlC
thb2xjYP55J8nc0v7qEjuv3JsMXZxN/1+VKoi15OJR5BlXYcFifLAyiKxEQUwHp7J3O4pyaFvZpy
0fzxAnNRiFeTwLuYbmoybPIfQPfnLCm4SPUw5eMSuiAN4qHVP2kstP2TzLHOi4u5+vpUrP1X5LAC
YOYZUthxhq9eNQXkwlyA8fpr6/If9Qcjzv4H6P1Rj8KNof8X9K4tfX8yiNe8X1z5Yuokxlc7HNLF
Xluy7IMqe9K4qFFQkqHlIBUj6JaRtQcnrSDhO0uxeb/sRzEKS7D6LTmfp8eyIOmDbG3tGM4fywK/
qy53TJBu0FCqKml0CSYIO1ec5Ueyyq3duIG7Z5i43uHjdmU2a3ktrgMmWjI01Kn4QM0VDogPSFk7
wjpYGWbpRM56rzBuwGwW6+o20+USWSnERhhxkmvn7PQX0nEkXXcWclkdqT/QThqbJTNw/OZXvney
FIaMRo+97g20SwjcyDdnB8zERLX5mJh/HhabVzu0kUrDL2AGKgxYoTfE8GdlUJthOtd+tJzlHzgi
ITlwD7kZWA1Zs3IZrNdIpxAG9GuDVkg4X8tae86H5DpLpzbHjLyah4EEzsEMQsL4qKz3iO7dT0Xt
jOwGlGwAax4eJOf4d3Ehi41dLdasI52VpqP6jAE/tG5g1IhyII044/xkUtEbHaSIIrIkpfWiLFbQ
0F0zPeW5q3Et79eRXnQ5nQIg0LmvkDysyTGG8zVIRDG3vLMyI+vTsNZ7Vg5nzrdE+wF47tDVDRoT
6kqK6TlsB52fjNZp3jBr25xZ137OOq9FUG+7EpeRINUCrNOydh+dc2CA86w5XgugLh7WvwaikkIA
cl5TkPGBj7VcPKDQtRLJipmjnB4Y+p5fi6NMgwNb5YXDwMVRx97EgJD2L0Mherr0+7W5lkAZQ6OE
vZheIGHtIR2w+yDZ5AHtWS4eUw71Yrcp3/pNCzmI7E+70AzN40Lbw/U5MJ2D6SffOzTq1Q6jIUWa
61slC8CYOsJihSWaxGVl1Gb9g+vDo57qpipDzFuOEzh5uSOAAQXrQCfkD8nqy91ba2aBZs45uJZI
Pdy61hYVkir4XCWRj3Do2C8a45rSORtwNoaJ0kEEaKKJB98R3jgy1i+Sudp/Pd8Pbhn2Tedi8nMp
xVrU4wAHO4wcXbAtloHPo92/UYeuJBRcVheZj2+kXGy+ek5ikI6QkDMrkI6DD9nWUku0zv3xvmIM
IKKLC0U1GHk3HeK6IHFIzivXZGVXZnN5V7ZAvxtpnlUl7tWU8TidVFM2jwRQtLGj49Z2Xaa1z5Yy
ruVRUAG2skRvJzCyTsKJ/ypItdztME+3kDs0AJLYXRUCecKKlv3hk3nVWJ+Rwg+lxg6nbpiEW53t
b5BGslhO8fQn7uAGTc4e9uWQijwsZX1y6sfaVLagGHjYum7gpMgc3TcQFiCqFHa0gz+IaThZyMnr
LQdxjG49Lki/ePpkuDOzyYnrD0eBRg0WBWkAqxfC65Pk1n+U18/7ysz6o1cS6JzB2BYSfy4GKOPh
3ZXciAQkPDw+wj1E20JIqsWhW3+5a1ZllwH1dOIgV/pxFGIcYrTY75lgy7jE9CCaILVJyTf468+W
8mcdLpGvRjWyPcqKmaauOaV5mFW1f/AG/41X9Ix2mPqY6Qy+3xTkxTyMjZKPj8B+fY/Ju23WS9bL
zIBgeo5CCvS01+LJo6keoofD3mWYxuTV3blV9BhKIoCRHY06k50X8C8SO3Nr4pEoIBKaHVtiPjUJ
nADWbWaeIwUY5yTppRq9xZNjg6WZbmihOG6+bw+mu0cG+v94nTXK6eDbPlNHdCBO/o3nCNYRYwJE
sTHGBqj6ZEEV442mcwS+0ikllh5OyimO9xZ+BvvkITkWS2DV/4eLQAHIWRWDrOwncRacxJP3zC9O
hhMLZlAQ/xEFscjqXu7bDcu3opMHWuWPWVR8ozEyL87ucSEfF/ZqNeXKrIJhpbMJpSsAo9MFpR5J
2MYMDbFoBQp6PsrMhe0asb1nbUNmoAqdMQAJx2WUpe9v5z8UG6QHWHWd2e64a22oKKXVC7QcTGGQ
VRAEy65mvqK2dUC5gPW2zGZTr0VREUqSlecBM4NTtgrC3hCbIxUR2Jn5oG8I2bya6HMwD9wSXQ4J
Ue37RsJygejsAJhOwgAkIcgDZlsntSp3sTBtdEghgpk6Kxi+pDQpcwfL6LxAq8StkmAFMlxjJKqR
Gm9I05OjQx4W5GWTv8PvOgwvh3SPCXJrj6ap++rO1qKvD5sCmTTT1B7DSlMEjX1romz5EflCEMCS
w4gy6Hm+IJYjjpMm7ERtPbPDLbpvWE4J6ywpTBlUTuPDcbJRhBijKy2e0DliMR9xlmtCj6IJSHVG
Qgk5lXNC8wjizmOKSrRvPS4vRLYIiqumbboJZ7KSESxz+bXCDvwQYwJGevhd6MNxPpYBSfAq9G5h
Oo+Lfu87C5X0Zk425nZ1QLZuzW0+044wMz7Tfb9jtzTFAVgJkiptv+0G+ax2WZKP5XFKMpEzed0q
5uTK7FkfmGFEdOcTJwlnQywgNFxeLCtaVV8rlxUDMVx2enayB/NGjEETGNHby//xSTCocEe4aFHi
T6kex+uXuwA9aGjX8m2GGBaE0YS7LSf6tQESweOzpyCltOsRxP152BBziw5j6/M+grDyV/QGvYs/
VpU2fZQ1gjjnzesed8vHPwubW2wvJtaamSwzYN6/yZW5Ko8PmDFJyu+MmSc41XK0UMNGzwk5uzZ6
jVtbMp9icvgylgxVWWBpUAAzyvyQ8NVkG1hD/TLCyDukZBjned+71eiuJ1/9l3Zr7PQilnPE7V7G
1uPDn5fBMU3ulfngzgbCYCgDzk+TfnQ+A3SCzVipHEDlggJmTXaPIeJGBFpnIphojNtbz6z293kb
vZJJ+RMNuMN8P/bFY77kx8V22LzqZGsXVr2b3LHDgScHVif3fHx8JVO+tZso7XrJwBTR0QqX4N4y
RyJ/CqviE8biojnuv+uanEj6/3Ww1H33uwb/bTQmFzCQiYjCs28yW5FnA9YrIVRUEgdSN03kikfZ
5B/8x/8qCrn685SDoBVqHoNAamo1gjUmo90e+48h3rjpwn0yq6d9yup+me2bvD426n5LXcZFF7Dq
HAezSDG1ePpjmrmnLffuCpwRzp5pjZMOvx6zKx2pe50YTRWKUSAdLfXT/Xr+rzrurxSicxnaOFQy
H8Hw1nAXarPAv8WraCGF7Fqs/MW8+/yjDJ3AqJKAV9oRtzkhnekh37rb7ZBvVdEk/AC/5P0dYlcd
sT5ZyQ3WnaaTGyEX1hInQPL6hD64qa9o+UA2OnkNTPSaMQxzPhq/0pNCEKFu6l7h8dHCzdp6e6vN
gPTkQT0uLgNau/efwQfzaGeh+UokBSBVBVbHlleh4NrBu9oeUqtehBZGTAVErB2GkqYCooV2Ftaj
wLjkdMqj0gspRZ1PPF6cZ88LH7zEdeByol/HWmy0xcYUTNGqTJeVFmDcDJoINsD2vyLJcBU/jlMC
7sJgn2N+RApdQLVQpfn09HhonXSckaBLh0ylr8MX01OZj8ivPh+FK5qeRUHewWLWb/XeMIsHC4MU
n//N843lEBMllwFWdwrzxygWYklIJGj0hvhxhFEuH/CWrmJyNvfunpnemw/NryRSDwAWAPTCMElc
p8u3dokxKDherTdVp1hpgHln70oW9b2qqAl6AatTEZs/W2/ISTmPQJY/C2Km9hNqfJ+M4/xm//oN
zT/HSX0zXxbyoFRjQLP10TxipifD/ghSmmVPRhS1xSXZkN5+j04r94Cy/VdI0v0UerjjQ0LwRjHi
2EncvZ9DvRRGd5aFpIb+VuIOHcmW2cFiZXP+wU7/rfP3pbnyby9l7qOlGDoXiXt+USqHuE8r9xm9
EPdtlaHMN55fydHFRruMBZRRPpKj6ZsNYfayzIaJP/bybU9XIs5yFWRBFkrId+/U2O6s1crqiNsi
bXRfl3nf/EoS9RxkaR6OZ7A0o8dQwT/07yPGEjrLYrw7zK8j33qRbZ5f4vAMQWvuEB78xvaJGxz2
EU/WDFH/8JT/GAKFJec+FZMonozf+25sH0yohZQYb79lT+k6OCIr1GEeIt2idSVmYfOkyB1bFylc
6Ro98/k6mq7eyXlzlsdvLFsQtPavzCe8d/hnMb7i/Dv3ozGFL60W1KM2yWzMZ3VVo49sBXeFe1h/
sjueZrMJVxZDQUsxNGWcnGGb66ld2OHQm7pctGRhI4BcIVC+rxrrslHI0ZVdOcQGpFmhT4T95dn9
YjlgLNOUJo2vbhtIOrBNh580mvpw0NNbm8fzGuTCuczCDqasyVe6llXwY98L0832HBX7xU3gr8Md
md1a8z7Xvy1CovpvhouvntXvr3QaTHXhvX2QI+bAX1876x0BOOMrMdWiYAT7UbBiL5mMXoCLpyM2
RO/S1BRx3xpmGxkxv/cvN+E70Xd1fI0Rpjn//ZCcvPPy7YMjiPHh0GFaa4HJEZTmnlDjNwd08bJy
vrM+naIbClgJJvZaSkUFzLuSJBcSAoTaHtFSwnhWJkv+hRtXf3/ClSvVVKmXMux8h2NuIAJRQKBM
+M+BNXc0X4K+EkOBowwM9pVJjWc4w5qHRDmC6/tfaXbaRL+SQUFgq0d+nRhQJSMXZ6qdonGvXeuR
lRxjL1ycLebM4CwAXkmkALBPAj/Is3z6OOLiYqFOBX763vweVmU8L/OO45UsCgCj5qLFiZFJyGNX
1vSl+k2VWk9on/piZVWF6aTuGQUFf/oYZJ0s4yQbyLGc0FJROkWYxnozGcb3bTVXxifKvDzKKnSK
Qfp4PKBlNfhgGMXsu/FzbN+eyJUI5Zxr3TmDiGeU0sunlqTgi9cdJppP9+TOkX1D1ZUcMSk7PQ4g
Z1isT+riLVtxPcnRPFKyDm3eebpSiYIEQ6+ywlfwdTwvBsGXDa+iI1OTMTPvxzo8ChxSnyuxqheS
Svtk7RynJ4/fU+Y2PFxz/cyqws7nJK40o1BirP1RaM84RAltzWgax4jLo2Y+XMjD5hXTCzqb8GA2
m3olkcKMpBz7i59CYvSschi+Q+PU3jhmL6AqIvctkakcBRZFGgQx9hZMYAGPVyPQbrnACA+qMBg9
ROso49Waz8xd6UYhRln40cCpEMgv1Le1t3NQ8Bq39R8TA1bMOtvMWwwSSwWsT9q0Yxnbh28fktY3
wE8kX+DOTCucHY3I+7C0WnEFskT95f5ZzjQH3Aqj/JkOBImtkJS41esT0ldI7CwXC2OPmgn+x3gh
ZzLRt8Iop8bg2hIL1SdhSHGScVOFJLSW6Gyqm6kkxBL3G3xvxVHXu6zlqh07iKurzcUaTHFVEmxE
tjRvAyLSo9IjhjGt+wfKkkld9EDOhySOKuloCJsstwvw4nf8AUxk98Uwj5K64GEeZWkvQDcLzUBv
WGAT2fXgrHL74Lojx3R7f+PX7VFSt1uIOUPoGqiFHjteJfk7j8ZB975Ov9+wWxnUtc6rNgo6MPwe
y85yTqEpP/CNeTHN+1Jmnv9bMdRlHqq+0LFYRUJ1ApPbCb5RgHmPYSc3ZiPA4WBZ4WRlt+/ZrTzK
BdD0+KJyNeRZ0s6rjglHRg/5MCZKMSyPjoKGESRIlfj9ibK/1RPL4KZjuaMGvVv0DBdjVEt8Hcxd
Y7iQxwWG5/Tn1FqynYWPGkPe9LHviaOggsPE1XieTs17jt5Dp3vIWaDO+C4ShQ5tkNRg44ZCGJ9f
x0e5s1TOSZ/PSCysGZY941Df2AAd9nBKpGWjDlnPnsWhZ89fthjuMw9TBxbDvBk3leb61EKwU+g+
Dg6shPGFNA8h5LCyQTP5yVuFKDwIs0K+FDqkPHun5vltsA0ynleNValT4HiwTZW8poRsude1t+Z2
3toyy93E0eJaTIfxt+dx+1so3FCjAqvb+8nwI5U0i79Y6pUSG32QrKNlWQyFHAmf6s044GHu0M9v
dfFSM7GvLFeJxex4YWChRIFGI8RBfQla5CjJ2jq3RN8MfxLWDA7rEZEpT2Ossdyx6yazxGirpS8M
Av6jI1ksYhWtxs8My/wd4918J5lyNfLKDxPsbJSOpz6wFVJtLIME6O+ylX0beuy6h3wfQr4pNa4C
iVrEgEeIxWcoSezCcrVBNVUzLeHBwHgdwzRmCgS3ulFgwpdizafTSeJR8d/gchdotAQZxyJYRssN
eoOYryXrHZMn9a/U0xr/EpQd1LMAxzuPZF63NJmuLwOHaQLSoC51/zJCSmN2q2wgSHpdMkK4J2UB
pEShgQXLDPySKWSph8HA3nVYybh71vclSlUNMxU0E/jdfi4KMqqwuPhdV08O/ckakfHqwSnlJaF9
3+RZh0cBxpiLwaUzJpQEXeQ6Z/z1mVTQrRYUSGTnsOLbFlpkz4VK9FV0Nmt9KYMn3jFeDdYbxvgw
NKNiXteDoVTfZ9Za/LPhiJ+NSES3dlkFZ5Zp0/ONsZ5iRZMEURZmtlFuc3ivdspXvGSspODM3P3N
GdIbrZqhirCrGaJU9AycVGzjxL8dqlw1WQYr/lDldr8ocX3BWsXwDFmgoVCgUeZqLQ1nvCcSyhye
Ax44cxkhIso8DfQdDTr6RfJkNqAAyz0GGDPeF4UCDzFPmiSbnrL0YsujeeTMVLeUkRUNMb8kFaYI
PlzSpoKciaJhDC2EX6mDnCVcLIZGM6m22y9JAYdQj0Mm9WcJHTvPHujhm0dlO74h2Rag9MZMuM3w
TN2KoyBEbMGqW04BGJoivPOHTiZnjjlizNSKghBsNsgyXoGYznw+aTvHEu2usVGMGm3bvSjmfcCa
yXTcakVBSiUWQ6JOIfOzIsC/X49nwi9ASdELdlK5JtgaXFezdJbY6em/4+3Tk5JBKmfYhzUdZtiS
s2+CICWxvjCBwXin5wEZ3IHgtkYdgG4yTIo+rrpkgHPcTCRK3F6uTcat/oe35UcG5ea0htAM4aWb
wGvdv9hIcRD2hN38/f0RQoVHpZ5V/ehDyGnqAq3NZWai6WiLjqNVvnD/y/jlRxyFVFrSYX/LAC9g
7Z28zDNrC4NGTK7KeQfxRwoFSqqaS+oIWrXj85knWO3FQoj5QOHn71Ng1F5EPREq/P2EPHuSJWwx
UYfeIYaY7wLxb2P+EUMBUVm0vd/33wZQvxvOiCkm/A9NppdPw8y3ZUS6jTm4eM10x/yKnxhXeP6d
/hFPAdOgZb5cNRDv7Bx0QNtgN2e4AjOdyBNK/IigQCnKQbgtK5OGJzzQaETeHcF+9xCApfAVZ3pY
fRnWF+teTTb261ixxWXaCSKJYMO/9Xe5RO6wwHpESBSSeJNs01f+r7xrlrmdYHbqELvM/sWZk5Sx
Nw9LXrFjAYs8KTV7JTMCvx354+DXo43cdvAaJBjqJvGZR41vjMRNoRuDGxliYBWqIG7hI1X/2QIg
0AqghRLk/wq2TWAnCd2ljD4xQeE4kT+e632cYtYvt/Xi5b7NTBeLOtqpJot1L7yBRQP0pKQW+QNf
1KV47JOjKqgkwo7N+xK+0w6/RWCpDNYAYzsv3RGjK5gwEMtKhFuPsbB0iaz9W1CZuxQ1xmC7Wwrr
R85c5O7mRSWddSbQVHSaTb3Z2k/tghX5ziqM/c2y/r3S67sD5Sp2SrCkWsmbM5qHQ6QMpNJSatYe
krmXW+GxigdrOhTskfm1GCjDQpbgEsC7u5gn7GQNiQFu1zNJOoJE7Qo99H1sqVufcdIzIIqldtNe
YkkCY6BCveCBLgZyU4kQK0ukaN22xwZApoc+cxmxIhFLsLGXyuD17wn3qwO89G0alIUBBNiVb+2L
v+FWqy8pJsoD48We87NuJFGPAggUgvEcQlLlrDUSHw07AZE2eEMbopuVc99M58IBTIgohoDPhnE3
jTq9Ii1lOAhAtgRDdl6Z261IxgCJEQldMo+tKWPSoh63nNerpF08ocTFHBmb8VHQscJPKzim3WL0
BxyCvq9kn4PLvBK3H717iUjkwkHX+EW2BAV7blrjjrXibq7oBKkyljVMe0Kx2OYWXWOFv4wDn8lH
qVrGhtt0qsljcaEZP54XhrppBrPRiJiR++c95yzhrHURa2mxWFj4Lk9d2RHfYeeF5gvGEYlxu12L
y3IZEvFlz8JyccZhwmoafVqdhW09Cj2uk3GxmvelBEHWMJhW+c5P/QXVc0p2KqbJRsKR7L3F/5M8
ITRfYnBaWNKKn8hOdI0ID6w3dM7TvvlB1OMSC0Z+STnRONZ2sPVSJ1rV5lvgckTbpilpt7FdgP+B
1Zk4/VUKhm+kUvbtd6GvBDyOIY2I8ZhscJEO7v1vOmO/VyJ+0RcLDZZCpti7fRxaKw+tKF33a3kZ
KQw3aw5fb+RQFqs3Rl0LAeSs42VjD4bZdo6xlUl9BONrbplSSVZxwUDX+2ak8pTfHV/kLGgE2ThC
5mgbDWl5q/DfLz36SJXj/YNkmMivRat5kChyeVYnmxVX3btkdTWJncxUVLJdSaatngqLmaa9byEq
T+Ft2KVcPGY4VqtacnZvbic+svuKzVxGA6uoQWGNbWCSItNTlFxdc2nR+cZRsiSSL/JN1lvjYjSD
J253WbYg7KqfYkSeCtEUL0hMNXeSxAxQoFuOj+e3lFQXkqTHQFn4f+//tN/aY2ErD3pq7K7hoTxl
VPylD7IiDP3jWFpqvblo2bKQDSK0aBNOU0djLer9bU+QJ8lYyY0V8dhXRsUKPea9L0WZ+McTbx+P
oYnKxYn1WKvTJ7u99LdCqIhARcunca4g5Pm0++s4a92cppFBrSC0JHOLheeAaQFjCLslZloDN9w9
vK5WmFV+32630ip7QDS+x2Z3slpFDtbrHMx3VvLmu53x3k+cvsvVOxBE2BjkK/iJFjrsPz4mmoIW
U/CnDiwJx8V2haapcbUSzNEG48QqAFPe/e8+8/7hjBRdN7CRGy2C9Ks7RgEWAle+j2rg6LQtUdzR
7V7PA0ndYse9snpYZj/Jjzg6mMmwQC0ZK8M/yvrZjNWTUjLChhl4vFGIJoQKSulSdC0kVE6+jGoC
OjzeLlelaZjhNng9k/65MkUG9s/EvgaPtZESHE8ZwQRNyRCVZ73Pi1yepmILAmYtE7xhziMBm9Lr
Bub0hI4ZlvHMTNPAh4Aviq5S9HYiNKWMp079uI46+YigQrDQUIr2nNLyd9v3jhR2Y2vw5Q7v9w1m
ZiT9Vih1c9U89AUwVssAZ9yammAsKfrrW0vHO61B+vf5WbhW17plgWuzyk1zr2bEOJP9f/4M3v4O
6nLrnNBylxK/Q54orYtVakX7YO8/LMlwym31Rf7gjvdVn8HIm+Om7qoI/sUhLhv5mEfk7SwRdYkN
06xo/3eu5lYtylEJYrFOCwVCLGP3pv59HFMQOqGItr+vy29n5UYM3WsV1rnWV2IrH/VFuHt8kFbc
530BLOOkp02G6Kz5vAEJ445/uyARJFmYKMCmANna9KvulIK3p2Og2cwEBdRSJVETdUPkNZqKKBky
rPRNB5weRsUxwxDYx9o7Em4aFlw/LjRzYSrmgV+DbyYnX3tpyVB69liv5FM3kpOx0CRT+ulyZBOv
6sRnUppYEZB5y8R8eJlmrLdPh3AV2siaM77pTE/brfbU1YSHlkdxAu3bU/SurnAzexcNlwB1++Fl
Uyy3IGoIWW0Ic9B3c+bURUSsj/88nfk0gGo5O8U9LlUOc3BgmZ+2d6y+ho/pxMHQy6xizd6Wq/Om
rqQ01CrSGZCNdowApcDn9LAk4962s4d3eTPxhpnGf9MPcXvO1B2VJa3VRg1fubad3DoC/ED8TexX
jWXPM40KkIQUnAxPCVl7esRWNaI4D3QBXxTX50NYLxdY0AQiArAtu5E1EFb30QxD363AKf9x5Y8U
UQAC/xECwdMEWtclbOgRrHKqhQ0fqMrBZzWRgGDRi8x4/LdiJ7fhWizaFdDcD7HoL/HOjiAv0624
+dSO6336Ng09sQoic47XzclSN1Ubs0Izekhspr0iiVsuWrd/KUzj8S+6h0DVS+z3p6fKS3DKxnKv
7LSlbqe2vGUA/vz1+X+kfdeO48iy7RcRoDevmSRFypaqpHIvRFl67/n1Z7EucEaieMS95w56Gj0G
FczMyMgwK1ZcHPHk0vKVh6lBMT4kBOJlZzY2ZmmjMWTlb7dbYZ2RdaoDWcT+B3XYOVfpag8mNzcP
5JiTQojOjWfg2dBXka6KHg4vC4KzJTsx4/FfCZtcVdERmq4p2XGdwUOTnOqUSgopWCOUD3K4EK7O
ZM+uFWpyRXnMoUuzbJQ20CaBHWSf3tYlYI7HsSqq3zf7Sxs5ZRrDoF/GdZwBt2aH8EIlDSps6OgZ
+3nAGLJg5mdg4FdrmzKNqQVmPgkFjJ66y9dgeSFkhW4iNLONVNqJ4evKwrM2A7i4ljia4avrGYZ+
WEGihALSu7kKbWthB2cfzn9ugTqxO+VQxWrUQkKmm5LlEm5vGOB2B2OCdVxKds6/kxfCJtbGF6RC
kBIcV6Or65LwVD/9+QcPqr5iVpEVm4zO6Evk1fPOyYXYicnxtDjguRBiR1r+kZcR/pBpqzohX2Tb
6gj11iDf+7aWmnGWTMyUdCwSFDXqUwh+fh0H25gmBwuTnhkMrPjaGogq10+MntCIBnRJV8dzm8S3
l7d+Oqg6qKKyFVuIxgyCB5lyI9c1HpMtYJIGyCifkOo7qv8iBLwSOjE1ca8GyGVDKDu2VOFsT+C1
t1cgy9rzQFUtqO7SEiemJvDCSBNrmJrNRm4pqOqssRL9b9ojri7hlIaskgo19FRePHlv3hP/LaOG
yrxhfM8iy/of/PHOoU1ZxzqNY2Q2FKAv3lY6hHv0Vu/q52LL6Z82SCkr8viI93G759GKv5cJ3Pmt
oazeHAJGZDB/hJ//fzs8TZsFbssN9XhfeYMDNSABBxqI9AXqGeLjfVEz0KTrTZ7YoQojMWXQ9o+W
HNwt7Idpd4QQn0JdzyDWhbr+Ll2R22rrtciJNWqA94rYRELMkpnRQar2rA08gwX+P01vN5gQAiCP
9sZsy6UixB9S8t45TwxSELhSEVVYbFgQXSEsrRj90URysl7lDgG+F7jlsR4ElCzu0UbfPFlP9O3t
Ba7JQN8wUGzpKo0C733QxBfyxLzwMhavgIzhiZ8MIhebWzWY4mP91uT7/lEveYDTyojKZqXXl9j3
EETUtYGEmwkuLNtfcTHhv97GdkVli2SGbtEP5INhKO9/wNJiJ1ZK9sI66QMRj+rnV7g4Xphb2MqJ
VSqFVGgx6kk8Bbi2BPxsILU07i9gIVjgpqiibqh8DF2C5ZPcjYnRPQNGwXgUbSUMyoYMaesVgrDq
MSBGrlksSc4LV2fcoRt10VhU72WVxzyKcQ8u3BLWqV0/0DRc1mQrfYpfYI1akDDrllxImDg+RS9U
wARAQugd+Xjb1HrPUIkh/yqZdSFnYnaYxlE8YYAushT1R2P18PLCgXF1nGasLzniM7VHGJwLYROD
E1dpyo/h1qnSSJEd1N8mPnMDnOTEKE/9pgagliX3VWW8uPdOamJpNLVvkpLDPvq/r2X0nDLrWl04
qvlY+WJZE+NReEHpcLGKSi4YR0GDNfJXPJ7PI0nSwnEt6d0kbmK7ypXLHhu48RN92Ij6oOr6ope6
pHsT+5Bg6G/kccroLr6i16jDCNTPzgA9hq//tpYGMqPnRTzivEwFGRVZQDHor4B1eaMCDU+R6Eno
2dKjAwwhHqLfdoMgxvpeLPiPl+dWKf5X2LRxq5AaJm3DQEJUoe/0SEVmUCUU3BWLkmafWO0fSRND
katg3HVdX0J0gUYkjaSvizyO8xHnhYyJqegLTcTMGucvhfHeYBzcSluNA10YPVot6N9c0QY3+J/1
TMxFOlSc2juQpVk7XQAuy+Ttzojf9vVSq7gwf3P/ETUxFoCEJDnLM7CAOKSxNPV+2NVGZuslNU+P
GDiq0czYYmBUvd2DxWL9+wuGwMU+k/kI9GLFEwPSaY7nOgUUUzOTsYvcsc3a5jdLIMIZhN9oG/9Z
7sSIhL5Y14Hj4gJsGj3HQ4YcMlg6kg3yQagdgRY6ocejvkS0NdMody13YlK4tokcocf6nl93r4pZ
74bj/jyqD12Mjuas1wjzkVXUeXl+2pPX1E0uOG0knco1yqEpkXukR5hn3xZf4WjB2fxeGgg56sj0
ovMK2ro1HrlR8U+dL6yKy+ZZUcSCdBJlcE5LPumWYDyjNzOVIGDWqMyj/iawU6ZdKXGdVGHHNZGM
Ixj/+8H9LL1hs+7OpZCJbjS1FzFqk0ojp7X+Xn6Ee0xz2MS/u1cfOCmkevR++x/Q386ZyUuxE9UQ
xVR2smEUu6t0zx8b/0GRbjinipT6CmRQBuYkQikX/OPZLMml3Mn7I6b1wLR9PBpNBev9I0sCp+TW
OIPXbskpmVPKS2ETd5VN1aoq4kw6DTVV833srIcPL1pp+hIjxexN+0fSjdNalVLj8Py4na/AQgsv
4XbdnME+uLSi2TTdpaDJo9PEoeTVo6Bxwh4YhE3k08Hui1FfBBBPaZnLaPyB//clAI4P//3imgWi
Won1eGCYjhaNKG/6+73MQrG4gZPHp9CyJioRsEJMob+qKwXlbgUwrmzjPboB0fWlnfxr+ry3sMkb
NARuLQk8JCJX/7qTkKp+ZSw2J4Omy19Ut55Hrtp+jb9XR3Tans9rY6AvSQRQNgW9zdL3zD71lyc7
eYwEIe+aXsD3oOpkxka66h4xsldoF8OCuRMV0WAujRUgAAwmJ1qAD67GLGUIYhKy01550MmaLuoD
T0uXfc7xu5Q0OVSxYVQtqCFpeIL7zERUIZrZwNIABgpzOiayCZTpflQwW/a5lDo5WI3vY6XLO+kU
aKQP9XjFVkidDZiaexzZsHhkf7+X6i3jz5wqkyiPM3LRCcPxU6RTU6N/tOglCZT6HOiWUgAeCUc8
U9L0zMoL3SEYnY5BZbS2Ygd8of1qYdFLHzA51EZ04CbyonQCHtP5iDOTP2H2rEfd+ENkKfC1KToJ
+nwl+AuSZx+wy6VPDjkoOobpIiw9KfX8GRVa9k2j222N1DNcDaKsXigLXKR3HIKlk55zIy9FT04a
CVlXjjyIzr54oytOIm/LgLrXDnBwrc6/qW+aRllnEwItHq1T9JQt7PqcgisjqhiHzincFOrPagkW
PngKEtEg9TrsntNH9+hF5HxuXzzUNb/vy5shfNMQm/0jb7LgOEY/R61A3ibI4J97HJX1BjMjUpq9
AM6M/HdvbsHLrG0lMJemhrfq0fplCf+isw2j2AVeFDEvUxu9sOtXwW3ZUAJ5n3KK0LfEisRTjq0p
rauxttJb7efxKA5knNa5sAEzL/qV3In7EBeK56C7TUE4Dl5qkGa85mhpPX0OuGuPoi2evhIw/66H
93W1sxj7V1ni3JuzLldfMPEp8ooHvR+PL3At6QVtyJ/oaT0+v4rr1025/nbN3lo49Lk64NgZoEhA
YyEtNW2v6DPwasSAiZ3a8ME/8ToKOv0mNsc0zrHceCvp7f4m/3F1TIzZlcDJEvso8d2oYaBlwHZz
MWZiHjrdt9jGYM6x/bF+cvZPa4N4z3/1JYAGABmoQFgdoodg4VPGR2/yKSIPlddk9GZiQOvkU8pU
UTutLZmT6pphFxNROamfBbMq/AcJfUpctm6Ft3RQiNT+xqkZ1seg1X2tIz6bkYz/yLOdFBQkgAmM
wARqhcG29UmcHBqVNp3NRDXl1VPB7L3BwITA6CdewovOhdWXS/iri1w4UD3mz1WZXDAn7qn8FSqb
1zxQ/tbazuGM7MjYuUOb+nR/3+bcxCuhEzexH2SuVeOcOTGsXsB3MoNvhjOkzQB3xqREPVBux57O
LLAsxyU05lxYfSV88hZFXqx4kYYVJzXAxk9hxOrugyw89pme5gXJmEc+WUh7z13LK5mTVygX1Fzs
1Iw5STzNS9NRKccTrf5pNp+gDBZ+8sKuvxzypUhkEGET84BbegwWdFWcGOchYtD5xmPPBZ4GPP15
PIylyczoGANtpJhHYS0c8riPV5cDtwJ9SSqHjiF0X03hdmqtsgxbdM7JVam5S/fZk2gEpqKQCPXC
vUEbA4geGh8WLuWfxt6TO1GuIlMDyeMht+Ts6qXYuCO0BIMpBQuJFP20Y1FQi0yyKs3VKdHNlbsK
4D4Hnv0UGZoM8GayiqjwcH83bhPQf7uBbhtsBMiZpmZSYtMO8+N555Q/az5Ry5A0nyg+feaxXmhP
DFsTOVvwfW41fSJzYp7UpnISTxQAtFa+hI12lOj6vERscFtSuhZyk9FMwR2KzjvnhCRZbOHRU8jr
JtMbz5AfwhWabdQHxTGknrCgBTLxAqPI9wsaCX74rzV8/BJA63mZkwQO/3D96mt530R8ImO5goOC
/+HzwMKlD0o9cdBhs/a6BU27zb5PBE72l82lwosbyTl1hVVVAFs33/VO2Q1Gsd/HJ5hs00d2kLcW
5N76Wddyp7M2kiZLHOy4c9qEv5vXcJ8STBtLSPjumC+hP4LlgDIYoxft4Yixak/HBV2evdn/bLQy
uWFqlEaYF646p1QibEkqllQGc4wf4NXAYN8Xdts/Mi4W/aoih+EPnDIFctRurVWs6DGnjbhyjsFD
snWMngQGME1UXIMmHDhTDMVwVwP6gd7iZqzPo5fr6ff+d9z6OZPvmPiUHDrq0pRjHNAJrMKcpIrB
b2mo+7pv/gZGlZPfzdKgvttG2onMiUarHsNxvOoyJz1KwSjbbc3o62T6IYZL70j7LgrkQzYtfrPu
X46WFRnKx0evf5zh5S55tqMqT42qIomAFwvcGE9MXg/Nzd3S6eHpoHfk2UUScDg1B+813os0XKur
dtdyZB0ZJUJJ0dLW1XuAAYbrnCP6UlfbrFW7/JRJJgIjeQvGqfEpZWRJ1UvHUknYtE8uR4IO3faM
vXDw49ImS9dAzYnYZVw7Gh2uzUqmthXGD+GWw0+p97CjRodBF6hJeSgQfd8XdhOxaRgzhNdSUWQF
QqcOZcwqcarJUDKpoj346ZINo6IXaq+d7su5TXT+CUKHpCBLAk51sqjKD+oiVwI4JESPH+v3JkR6
VT5Ivx+8HhnN2ULKX1kkE7jNIl2LnYIGm1BJkfIMGeRX9RB7KQZkm5uyCad9acTSnOHQeAljoQT8
xsMBuT63sGu1NEghqxmxHcfGMgWrPYfvp9FeEIB5MPrLeBJf0gPqVYDVfOLatJuaLuGL557+qw+Z
OH+pmit1muBDcpmI+0Bby47B00491spXReOaZO3CXIPb7OG4zxdrn1zXMOvZbggh8nmDMdnZt2m+
v+82m42Vgc2uPCS4xTI99D+nMif12YhP3JgVyN/wPCfLSdrZG4T6kigJAko+f2buIsbguDREAUZi
TpFr1Bn4qzase8gq4mlmra3UiMrd3n/TOto2q1IzF1R9NJI39xdPCNKlAE2g//haDzBPUfTquoUR
VYizS9Cj5FM30FuTB6fvdzrOBFmiOJ9dMI5ARhcyzwncZPuTgAnDtFaYU8odGmwtmyZLPsBNeRc/
XtKQ5EDoqYF0YGIFucxxu76uvTOv7gEyoHFgC+ExY15lEeS3icnQ2JBBB+C4z4nwpm6EgWKD+2wt
8RspMAbNWfA2Z+8b+skVAZ3loCT4MzkXp8xrXJH6wHScB+boVXaXH8X23HUvJbJ7GVVTyufPfF8R
oXxteD0YFKMZyPActB+KQhv0KCtuqgsDyaIfpqW+5tMhNVt5pwh6A4yhXy35izf5ufGENEkSALJX
eJA3XCuGq2SOGPmNexZMxcEshOhVVOAwVgkZaiKmVBWMpFjlLu0RosUPkbvgUvw5pFPNBKGCJIsS
D4KIKeZQqdq4jHLJO8cJangPKhj4dfhxid1+VKLefgxgntbL5yHbcflblYEoQwazvPKZphTQlSAP
dMmMwVJgqhWthTG3KRop8zE85udYo5xLWPlR1IhvNL3BSkasmKxAuZWz1VSqmV1oyy/ZQIe9b9cO
QQc6p+np2pNNBx3q3xiSG5+qnUMxciiIicCQ2te9jxazv5zv+1d01lxpgiaqgDSNWj3xrbyydiTW
kb0zE1DvkJPglafq2qORboIRnuIC6QbwiAl5OIh6ZIW6kT2uQ/ND+bAUW9IrU7NadzG9M/NIKqiV
gcVkjNnAZTIx3DHviYrbi7hjw47LiD/Q7KFWWCIVrpXnu2bnx5SJSPqkpnrCWJLzVHSkeaxkWotL
t+vWpOBbeEwhhBuMLP7UDe5R5UqGPvDPFTqTM7vn9OgDJ5z/SIHZhx3JwlPhUp7TGWk9+kGYixs0
pEdJwfUNPjIZW5NoEhpc89IyS97hrTFCghl/4S7Bb0E1+vomxVmQh2kb+2fPZl49M3UeysBif0uE
3nsnJxmaqlMSMl/DTxy+B+xOC9AswFr8fw2C1vAdIlQI7dUYSyZM/OW06+Siagv/HPUP2hOuj7SN
zygz1P2RqX2w+JjFj4wM/KCz6ip/UpqFd3cmMgPRDCos3PjMYTLaZCN8Jh4KzmOCcw6AQUPLgaYK
TX9K5yU1mH7T5mAU2TakqPdwV5nisUvN3DValaSf7iGUMEAdbp9ZBofgsSqotJCEuHXir79u8iwV
nVcOwvh1Fdp1PRr4eJhggoedlj46LGkq/f69ngmQFbwIqAgIigw6DnbySOXFUPfV4MXngN9mmIfx
wTpGHeg5u0l3jmPCxPgntrA4gXjnNKBDTtwlBMNtglMD2YgAbLzEogLGTd1AJykCthHC5FyvMP1b
fXDeAPGCddXbl9qOzqy78KzMXNQreRMViOWs6pwA8hL2V8NzB+Tk/V299WfGBYnw3eFJydK0baSL
E05xtSQ5g73SxUDg3/bzP+hOG72i67fpWspEVzgHXZWyWyTnRrXrY7cRzGqjrZGsdgsr1cUNUy/c
nZv8JM5J0FQFQxCAaOGnSQXgPSpGELz07BS/lWd21XOTbu/v3EzoeC1jXPSFi5L642zcHDIy+7Xi
CRts5BOzYjdFj6rUfVlzpyQiuIK5VkRJmc7YdrTY5aumSs/wJereQLYrAe94aXDPzGIn4dxZXcqa
XLOsyYNIGsr0rHy1BewOYTeetw2DZ6Y6yK9lTcvGjFLj/gJn8qxwPOHfyuj8x6v0x0RxsZlBnQuJ
5ivZ2WtoM8CBUF7DxG4YE2OHPWHblHocGuyD8JtHA0E+uwpPbm0xR1fbMtK7zwWE50juWirgWC2R
Ap2PaZRYivJaMc91aQ+loZZ24yPbsu7hmaBFr4efGNC0fnKWcqW32occJR6v8VrBnZ7Gw1kiNJ7f
tvnZ83VJek+TnVgvBCK31hcikENABkHmEXGP7ujFfkVJ6TCONuRnsH2TrnsqADPwH9lWsno7OcqP
94/ntuSgqQA8CzLYpeA3IHNxLQ5oOKFn2TI/Ixna1EThaGN7xcqr97Jd6sUj9yihMVsLQ/ib33K+
YpYu22jori0IPgC3WUP2Dv7KlPYiCOI25vwO6+0AtgMlmov0P5DDLWl2Tkm1h9rKxIUX55bTa1z1
hdCJT690LQv0JoTuuhN//jQ/g6do0KMNB8aZdYXGDtOgygokJ0+STYPGur/pc0esjdEE7j3mjk0v
fVY2jsC1VX6WBj1zSNupq7ADqljT9OTDr6hUsvS+xD8m5ptdlnksGowmHHgDr4850oTKyeseM5p0
oTNT1BWThCMcb6i/+XMNqqKcaEbCUIfVo8TgfLNOSSvS4RE4G+JvepkmqLx95AFyuHyvwzOL0GpU
YGiQR4uIDi4tH7qfJKMdICO1nYH91qf1sOs8q4gt+ZMvacNYeWZkiE0WmbNuZw8gkBxJ57AwBSRt
UyXiOt5Xh0Yqzp5A2CqiUfESxNTNzSLsqdC+++mKdZ41zwzfeumxE3WxfRJ+UGSSJJD200QDg5sp
qIYWWwHKOyUA14XdAEbF6yxCUZTCFEvrdE/Z1Jyeaib+pYR89v1DUm8fg+tVTLSSy6NMZiW5OKOl
3dd0BYAjZSeAlWvYlr/DJ9ASKAE5q+QHs8Ddt0G1g8DklJXTU0W1yoCGw5pnV73ey3pQWW2y0oaH
iN2KjJFmZuFQ71ESDumD8u4/CpnhCy9ui4mSKCz3hnsQvyrHUNItZiQ6Lx2zKVaCvJa1o4Kg7icP
VkWsM/5zqK3K8BBy5sBYTmjyEi32KWLubN8HmRE2ORU9MqzQKOHhp3hrRiKBTAWI35a5wRYm19C+
ffA+a0/PNR6pHPx6aIF99aSF7bzt7ZwoxfgeXlhSvyoFuVDF4syvA3vHvB7qVZyTCLm0FauDvNMj
MlxbMvxkGNmL6NVIVsXKN5fK/9J4bJO7x8loGoB3CSIU7i8auPiOvGE8EJOpxVk4tL/KV7rP95Xt
mRxIINxTvDUTzJo59HQww71LlJ20CvaYoIr0/DkiLxRslxhJxGIGGXoNWfqMWb5nS1rxpn8IFqLH
mRSkevWlo4JefGlfpEJYMkpxZpWSJuXv2K4tPyWP0gqnGprekrw5hb/cmUl6Oc86QShc7Ax3KMwS
9ZpxYu0AWhBV90zHdkxuLx4izC6uFyzwTJnmaqXTcqSQsHIMmwHdOIbP7qaRHoc3cdeqtCyJXL8N
vQ2/I9WDcJ1KUA3+6f5V52devcudFiZXvQ1lB+qPndYsnvou7ZB0Bhro1cVNIL6Jmpwu2OkmodKb
Q8t1aqQbwR7BKfe/4//QTRlksmgGAzHf5AQkVELbOB6/Y5N/yMeSdptELwaTlxF9bnBd2HHeY2Rn
Cal/2Zfsocv1HImWffXNBlT7Uqw4jom0zldpYwQhcQhTEi2nDJiNanPUmvDQnhhu1Q5bh1Z6rDd7
lyf1Z3BsYETWoe4oC2uacd9xtooATAEAR7zyV4q+0GKu7SMtVvzy3Le618F5/JVTjapJZNX8lmVz
GuTMvlD+66gZUuFDIaegaki+TE5UZZtY8iUHuiwaTkTq567ziPLubdzmSV5idP1LDd/YFEwsRSYM
QbPyZ/su1piLPCA5TFCePWR3yh+v4k252hXpC4BBYmYNwZfU+KQSVj4mFtQ0ifgFj2L26l58wCQX
F3i117JpWJ7F0I4AEoXbbVehrZabbsFKzKT9xp39Z60TqyQPSeEJKtbKrnfMITgNJvtxAHWQTGOr
GlvZkPGrxrZ9+lKDyie2EauRiCa0Mj4ykpu/kW1hcgKeKuqaS1HVTERw9XGTC4SOQaGPxfHjQpvL
rDgQidw93r+lfxiY6WkrSC8iIEBvys0tlRMZac/K/dPooHzLpVMkWdIhDsG/qpzlfpPXKyYzFTAJ
MUBM7PIKeVqj6t468CL2K9Y/3P+gmYwNnEjA+EAprCLh+Rf0Xaqf6kZ9I+P0FTzhtbfvzBZ+H7ym
CjNAme2AET4SS1UNIB7COA8Rlb6jdbIE4JzTQYSWYGUE6yY86UnyAWhlOculCjoIzv46Nx3veUi/
nBIAA6dbiFPmZKGPVlGUcVywOM1d5lkYtq3sVWfgsasvODIMMtxIFqL+gMz3wvbyMx6DOiJTAVJR
4NROYkBPKZsuHfLqLLQblXtVfxlwDisKyH9I6K4EqaSqa+RluObDhfTKXDzIXYqe3GtOzuLMT7Lq
XHxxn6EgUKHXRYmmlQryKJ+WpBb19EmWVt2+FH2aAGWQFht1KdCeKQEDEXaxBZNLnyZtiqHGZXXG
ZGH7FDxJMHNvyupJRbL4oOj8whWbNaiX8ib3uBEzN2M5yHPYNYYNhvwux4zZLEDF5Vi1tlpTLiQs
R5XGUk5as2BNZz0vjRNG3P3fAzI5cU0YnJSp6upcxyioZJtMNMScOt0uqySj0AJacmgDyIkjnxZ0
bfzJU9tyKXly4H1Sy1yJFqNzULakTuAUKzGNB8NlUQn8CUt9qD6S/Cvun8p6w2u227/EFe3e7n/G
LQPMWAqEhyzAprCs8OcwXViUkPM6KVKwAT2c4AewoIs6n9B81wdEO2fvv+r+KKGG45scPUt2vFGN
wKhJaUk2v3QFxhXf7AjKbCIywSNr5Xg7Lz7FC/1ayFOY9CZ873dNbiDNqI6Zkb7FMM3hg0k3oWgr
HvVfuYPa6mlm3d+MP+/v5gvAOooEgYrXXZmcCT+OXefLuDxzr6khPbRICFZ8RETWYP0N4hRAnMoV
8MJlZ/YbcIusnAgl+eCnQrS1LgrUwfxXDNzdeS6VOqr4K8AHm/Z4/yvnLCJyev/7kZMbmjk5rwUS
tqlISZ9TH69rvMkzlGldCq/xvrDb1qpRPzQekw9AZY9jmbhXEhdjvmlZ4AmkIMiSiT2gXwCBpt6/
hqfe9gyk/hbqVbM340LkRA9qJQnBXlWW5ypENhGBq+fsk0APlIVgYKaAeL22MVi4ULiiDlLMHv9b
mwaqkWxboy1O0JG1N9AXYYO5dCuA6CwyElBK39/X2UMcEb1/Le0ghrwWHSVRo2R1U57VNXdo3YgW
A6QE9SFSFh7Q8TG+0ekLSZMD5IY20yIPkqoERPJtwkimW+Yv95czU8YZt/Kf9UzOzBUCrhFBpnZG
Su3MfMq/QW4lwHAIWzkhbGp7u9JZSCbOeIDgqhc5TuY0icdcjustrFvfFZVGAj115RkBbGOYvUnC
go78BaST7buSMjEJtdOpPkiyynO77qlo1D/5yIWd6bWVG5UePbgb4bNDUo6jrNlQH78LtLUbg7U7
9MF2+/BpCSE/ozrQGhD6jtUyFT141+vWCgmZ24Apz1H74isYtd0cG7Sl+qaAGLptun+zzRfiJvrT
+l6UD4xTnvPkp04xXEX9zEJ/4TrMnqWIhqDxOGXMWbleEzzwYKgwmvdcazR0fmMB3RThEiB4Tgin
qnhZWA4JfmlylBnX1UwfBPXZdQxXxMTcCmTnS21lswoD2A/auVB+4dXpG8IUssjAU6zPhR7Znc7p
4o8HDtIBbakF2iQN1fZpbKuH0EbI6D2CZRz0hlQ4AFphiBavF+T3/t2cQf4A4o88P4tUA6q80zyY
1jqqlqdpfeYSkq/yM/fJ1rpraLQ0K+S4FIqkNBqORRY0Hrq03aDxSjFFumnQGNaRfBMtPfRzGnz5
QZPTVsJBqxMxqc8K9+jLNI02TLv2Q19XA+KKLgEcDekMM1YJL7Tr4ZVfyRi28Sz3C6Zx7gHAACMN
bXEogMg3gUzHdYXaNEV93sQotIM7zG4Og6U89oce3dBIrkdGTJqtnq25XbHwjM/Y5SvZo7ZePD6O
kKtNyOJUOhTVB25XdenC2z3q89R0YWTSCKPC9BJFmdjkfhDLLB7q+izEAJp1uyrbOLUVlQ+iYy6o
2GgELkVpIw4HPYyocQDFhz9cL8ZvOFWpRbc9u61evQLOBEjWCsCKBOSPOzRy9lsXbDQqbXULhcX7
wm/yTqg/iOjbADJpHGekTFGrQ5eKQxblzSkN7NcBV6z6dA4g+2636cJrMFXcP0kyqoQYyoK8iDgN
VqLaSaOAr091RPg2Xmctu/MCTBLzqmPQ20DOLmzsVEn+n0AQNI6wGTTvTUyW7LN8UBVqfWJ45IPR
N9iI5YJ9nxUx4sZR3gcmZwrKwSjxKAk1vzlFMSq9vIfml//SuP8tAs2HgB9JGgrhk12TNY9JYr9o
Ttwgm4z2kAshcd18YR03ZYdRDCAkOJqxz5HVhGsdrOWaa4ZRTKHLq2KrrtS1um6f1bVrcXqiM4Zi
+Jhpk9sc1Vapne1r27N40sLeLSjk9KEZvwRoOZEVURYD6/dkwdyglgOcpeaEQotvIaJSQUdAYgbj
kjYea7FbPrXrz3RTovrx34tWNeRlMMQCiRl8x2QT2ChQCy3sTjIqCb7R71JMhw/29WMoPknlSazt
ht/J/IOUGMEeTHsL8qcmBytXga1CelTAI47ZRRPxWublQZp3J9/3aM4A96ieUY0qRbtUFiJXYTzP
a5szyhLQ2AEcB/Chk/NWW5FpXbeGLIUleFq14Cg2OxHFOgY9zbDnqH4pTawHiOBkZRWLHm2qb6c0
ZKEgffHileswe27LTYRed2ETcqs0MZyAZBWVuTVguE9ctZZTgwuBdszFpbfn1mRef/7kpKTCaZlC
wVZVis2jB5YjqPi5j6H2G4VEE0ik0ej932gHB1CtCDAFFHSimL4nOqHnNd0pVPWqtEpDqDfZplnz
opG9pNxTD54kzW7CvfRWAx34b6RjygyCa3gi2tRxRa9/pbBD1Z3q4lHsalqg/7h3CK4zcQB7FDjC
Z1aiFsjD2ExgcClN22dO7Ra+44ZQCawVaIbGmwgzAXdzOkc7L1swd8YdexKTPZ8MG1eITmhZUUiT
WKr/GOVbPtho0XPIJTQuDV+kdWeq2qf4mTerrK2pMNRG1WJYiJiSaof/q/4ulmBkY/Rypd1AgACo
jYkBLPpMUMW8vkmMGwqZwqjsKRhM0Yi9TPe7knjM4/1Duen1xW29kjN5uaGGTuijxH/qDtpTWpBy
3dklRTn55GxVhhQuadbxdvvW2v3GW/vcwttwYzD+xCt4uAHEGlOu18tslAaT+VKIl7ZutytKAHQ5
FCO5Ec47GPfXelN8/FurCB8Y1lkSgf+8FtbXcodYBsK47JRzlpJbZWLEAqY4BcQvFVoNmeVhBHMZ
Z7ugrj/+h7Mz243barbwExHgPNyyR0mUZA2WhxvCdmzO88ynP992gPOr2Y0mFMTJRYJ0cU+1a1et
tSqqmh90z9rE06FauyQuri+oS9NkF5IGWBxFbU7yQhHfMtZIH4/pYY7va+lToq2O+ixoYYoBV2qm
CkuPy2ExxbNR6ZRdI+V1+EOIqU9PORt/Y0vP2bMq8AEhb6B62gbdI4oMuvLWBIi8FsPdvLalL34I
Gn48W0l4oElwOv19mqTdnKTK65TdOZ1E+4DeAiff/orrT+qwhuc6y2yK1WZ2bYgl9Cowz67CYsqT
0bdkxArRVHHf7r4KpbjHm9ebHnlr70u3BTDuvoQQMY9Pb9e32qXVfW97MeeZ1qhOEHJ60/Gha97q
uwriQDsfrls5w/j9HaJtAI0jQBR1qtMZ7eIsGlorV17vGdtXcLMH3kq0yHP3xeZAw4DDIUFl+uZV
cZPd7KKI91nb8eeHYO5P7p9VGaKzx++/H0Qcho9lpZcIq97y47Qyffl12yPLXGxev99///r1PtnM
m24/HKpt+lAf7o4vLw8PTyh2fbk+H2fFC2Eef0lnU8emfeIZ83YA0DwmjfJqNbvmczZmUDLqjUYO
P84rWiZqrkoU+tTP3zIrv3VWKtFnudJ/zf+N/hB8O9PxyqY+IDytlVeNtGgKRLw+1mEK5unJ6b+P
QwbZ+fOoGrvWoOFhstWG1yoT3dSuz4LwHMubQ+jPqvg4TQdccLopLKhNSaiPyqtq7ot0Vw1Uxn+U
b2qy74fPEQHRdXN/y/pLe8D5cWXQMKkILjxZ3Rl2UyaK8moWD4lCJ9XDPDrc6A/0mG8HWASzcdTS
7ejvHX/blJ/jN52ueWZyGM1XLXPNwDONzUgDo3jeyf2GHnNZ/RN8WHpTjPdzk7tTtivXmgee1Z3E
WhGgslg4JHIA6uksTWOLOkjN0SHeCL/OdxGFNf2ooNL18gc1xetzJI77Yoosqongp0UH4TMRFrBz
SSrR1/ZV+wq6HR3r39d//8KSn/z+YglmM6hyLWrRYf+HFIoB3/emv7ONw/G6mQuX9Xszy5jEoTwT
9xPD+M47Zjttu5XzuzJNS3BOZk1BVUn8vrL1t8698u36558V+1jzk+9frHlrTL1s9vy+0Ji0+Ht4
0G/7GzeMNsWKrQsXwImpxePE0YbSKh1M+fc/o51xHz9dH8vaVC1eD2XkG9okfl/9ExKbuqtcnTUD
4r+/S09FU9J1hthSiQunzZ09G8rStvPg7v8R2gWrynKLzUX9lYS2bAPXE9RYyLGnBjVHnkd8uuKN
k+1NZng/lZHuFppTb8ZC9gIn3l+fwsWh+dcghDYA5Wh1n9H7Uklr9BbovJfnw6+Q+1l1eu4INYD4
2h/zONlIReNWSb1yihYz+69dUjqEoThoKN6nA1XqUK2jMVQ9szOlnT0O7Y9ChRDYxk0/rdwFi234
15ZGvtuiOiNyEmLS362ik2VFkY6z6uly8NzC00ySateZvyOyaO716RQ77p2P+9cUKhBCGBCFD3Nh
Khmksu4tW/VoOhP+qMy636tSLa9M3mUrUMdo4U73qeVlExhRMZNrVD1JLijYT2V3TMoh2F0fy6Ul
AiPOD4lyNMmU02kbBvo1plaseXaazZ6sdX/0MGg3VUaG8b9YsmW6IIv02zImLp3ATuIk1Tw/NX6O
g/Ey0W0B7fXf/8EMSW5ycDCeUYg4HRBv4LKP00zzmlm1PsVj4BxIounHspLnFYzSIsoX+4CxCOKu
wcP1bHvPoUztNjBVz+jTW8NJaP77parlTdZ/0iTpwJ8PDw0KD16DVx3d9ZZDq8h7hx1tyrxu/JbT
mtDpKBs4KyXp821HQMuOEwKNJqdpMX8yRGRjMiLTKy092Tvl9C02x2TFIV00gqoE2Ts4LnjD00Uq
opr9PAYY0ZtO3lZVkfE4sUs7+i+GSMhyyA2aFBgLD+R0SVnkRmV6jgaAQM0zCXDPnLf/fHRlRFNo
k+bCOm4d3YzT8chzrcdROpme3TSZvGscq6+O/RQjltLllRI/f9wc+04WYsumZi8vkK7164Z+wZaX
WjXNoK3+RQ/to2msJNEurBL7mveFId7Tyt9w+J1LnbtqaP02srxQqjxhRWvqFaLsufsRHBkyqKAO
qWj8TWC9M+GkmVmkUmB5fRt9Juz2XXO2/qlSu1/x2efXgzAEUpdb14YfvPBzemylk28nlhfJ3xvk
KIr8e5Pp+0hxPnwPcakjScTNoMOOdsRd/G5E9dDJfhnGlicQwcGgk1eq3Uqu3NXluTSk/1miLnVq
aaANp9zJLE8/lju1/a7Z5XboDDe31+7W84Dl/ZicZTYpbCtnDFQsaf69UtQPVX5bSs2DEqDRHq/4
n8ujwinwtKVGvpToGCqO8Vwxf2pMYj0P1HBfl9GnIivyu9xuVg7uhS2OvA36vqTVYaYtR9b13dxl
8kDUENozTBUleLMm0/p1/bxetMIdYVLZIgL7W9Z7tyeiRDX8XK1UrxrisnJzTa0PCsHfh68+mKuW
w/OU6SO2XOzxqlTaoMxklQbiabqNnSwFKYvQQmUq4+4/jIjEAwQCjSTE33LzuxEVkarkQ9MS2elR
v4FoDPOysewVtcKL88ZVTjUQvRS80OkOBx4823bYq14WZ86zrcrxng7I9vb6WM52t6qiPETXWhLQ
dDBZniNpUPw4SPzW67KA6or+3CTmttG4zi39RSualak7C8YxR4layH1ASAeHeDooPWzCpi7q1qOz
u1Edv0/JwT82QGn0XZR+1BlhC8gjaTPRkJc45dSWQa+KcfLbzktkyU3xdU7ubLK9Hqx5iLOVQteI
Dqlo/ws+OLXVU0P+2IBrUdTOa7v+LbCnbO84krYymr++8yTwFlZEPKwycwK5fGqlE4yEoGtmrzYK
qd+Y2pQCXMh7/Wfqp2W7NWIp1x5G+gSkdzHwl2dHC23nkPRmat0XfgESxq41e3aJrcJu2+ij+Y/W
lka58w0r+m4bsfJa+LICU3F0WmD/Tac/aMOQdNtKUqrnrM4ByLZl4bwVY6j9Kaai+mW06vxILTJ5
zRO1fkrbSdqlgY9Aqm5p5Uuvjr3mdlqRFtty7obneOqyR2BNiELEliN1u14bql9qXiQ/s8mPXmM/
THPXyMviyadfYbopZ8O810q5CndTD09hU9VR+DVMVC4Vvx+oKRXhMO3VuemdA2nxFC2WvkiiV73I
w8LVUme6r/Va0vdhpEq3pOW0n6Yfy8geFa0mI+kSpU99Js35Qx5J6NjO8hS0u7DywcmkGXpFgRwl
X2erL74PVmPdxHI1feVEJbB04i4vNlpe2z/yOE2rXZMVPdIfgAeiXYrc90tQqb0MuhXY3DYzlCre
tG3OgyYN2yZzq041P6MFMXa7Jo8LSmRg736EUWEkx26cABz4HSo+vRxXGbIvVVtsnSZU2l1SxY7v
QsgcvkV5UMw3HXNnukY/IB07jUG2Vr75+4BcbD6AsqJ1B29o9BsW5zZS47BRh3Hw0FrKx40y9byZ
aQ8xhHt5doZ068eW/NzVBQTjLHWil7ZorYgJ0Wiq03cFS6FUTo/856RkP/wyJXVoJehRqGisUphR
0IdgVuhwv1VL0+53KYI9yaY0o4w8d2K194QvoF6jCabCxtcIMTc6dMB7iPHZri7n6lfnz3W1dZS5
/S2VQZ5s896OkKMZECMQxd3wDoSk/2JFWSYdlS7Nuj08gHo8tE7dTVstTcfcpYhjPY/NIMtbaTIC
NNjGeaKtmNEEc+nCtbfA5Ne1Pa2EgmcXP6faNkmHCHiNiGtPD3c89WWYm9PgDWa5aYeDqYX7vvot
pfmKv1/mzsGqERmpFMXIFOBIllATW8r7sZOD0bPjQHmeJXN0Hacx9/BL5V2eVVTkurGN3Sq30e2E
WrntfEvaF9ZUgYh0kEnRq3gNT3DBg0JHMBBkhfQv5KBOhz9qY2K2ejZ6PFQgFFt0AUhN889HrzrS
5EwvKFIQTBB9F0a6rim6SJ89Iog93VQ2odXedo1JlnD6TZefFYd9frNyGwiIhAr5z1KXZfB5Nnu9
mAPZKygPPna+jupuyebN6qknoputjUYPu5X79XwfCaOIYCPBCn5peUmkdmMNzSjNXlTGzs5AE/zI
fdvdkpQutgWYmpWXhbhDT/2CsMeSEfHzSrIW+7ZvxoJFDWUvjCNrEwR6ee/0Ur8lBSutxENnCQf6
BQECkWVcNGAbWeyhd1GXNZDdr9VY9mTDn24MM/+htvZwGCPYG7o/zw+5qbSbVJGq/fV9c+HICCU1
AKXc8NQsliBuWULqvFC12RvHauNU6k62++PQOU8AyzeTjmTG+Nq3FL+0m6igtB3NqHeX/lou+O/i
LSZbqPcYCICSOjgDViAz0Th9myseCn/ypi8Ir1xrMHsUN3NYFDQfQNevNje4SjTm5qjcOHEPvjLq
Ev6XMXCzof9dgSXedEqb32WdLN3L8jx/bocGDHeY1Vt0HNObvB6dY16F5Us+QXWb8snf51lcPdhB
0b5cn9zzkw+yR7BINYegBgTj6arKZaSWjdrJnjZOD6VafWlLTf/4JhWqhw7TRjIRvNapjXKKatRr
59Gbg7a9VxGl3rKfo5+W2jkrecvz80CKinyvQvkHdsvyaZBpfVSEWql6RVLprmO007HJ5myjj+24
ch4umRIpJJFSBPW7BPTJuVnEI9GD5xg7c9g0/oHK4/XFOY/WmTLue4ApXKtAN04njixcyLQ6mlfL
UXWntg2Iz94wn3MK33dEBJT3OhM9jdEMNs480Xruuv0l3YDLSnwA6DrxBzKk8LHvznztpLWh+Zrm
KePeSIbJ9R0kI5Ofkq5vnWnXwIvTZyhk8rDvg2KTTzf/5QNQerPxAAzXWtwZdsZTMyP15dV6tu3G
YEdXnE0qV7eWPr8p8udKqW5yS/NiyX6Uh8bto7UX04VlVknRcj4s5BHpMXY6BVWH/alXcHtF1n+u
Fb24JZ1j67BlfKVemfALCy6iAxIP4rhof9mL7+Z70Ky4jfVW9jJZg3YUWzPC4b2u762kGd4GKfJ3
jdon+9xC/kObnTU1o/PrizyYphFHCNXdM7EaOxwln90kI1ukOHfGFPU7dnlDTGum3/Nc+iDQV+wv
9S8nUIFpwRN6cX35iiTPFaUOL8pj82gpeX4b+Ha6twO1/5QmfvYg+YP+aBdWtVLYW6KZhWlNzLOq
k4IRsiOn66qmvj3YPUNN1XDjF87TFE90J0UtpBsAKjlPYRG+NjHwdL1aWeXzm1SYtmnCB9dWhAun
puHThKMNgdir5FwEBRu//1bEnm4mLtXMTdQcVk6RcLCnF9epQbHH320rLaLtmd5h0KkGV6q+JXay
b7TskVYMLtzu2yiMbvMKVb7BUlZsXzg+kNlM1pdYjAeBemoaHJIWmhLZJzOzs62aBMomyfqMXW0k
K6bOrzKdTLFIc4maElmHU1MTWFgq57nq7VFPXQkmlxR1sV3e//jyDotKQG28+FVvLAAjwuQYu1s7
N+9nP/1HjpqHdgL6nFQ3ZRU9D3O4U38OQ/8ldhqIptLOT4ACyWBl4z9qhRrNYH66vsQXDq5O6E5U
JoJOrsDTsdukDct4JCVmaMBvzWITVd/jnDokbMnrloTLX+ylE0uLvdTNQebnA5ascFdKsAVd6VOY
3n2+bmVtPIvTSdHRpK8AqdEk6bdyf9+a7d43bkpnTZb6oiEqgnh4un+iU3c6cRDsnWb0a9XLG+dh
qL/Hbbm3BwNo5EdTy3/RcTx8DIhRgAQXgZYRjyMIa+q2aZxuc/NHUZpHTRt2UmKt7NVL54CnJW85
sLdg1hZO1fEt6Hp6oHlG3ObHwMo+E0esaXxdCA1ADyDyCaMBUjPS4qcTpySSqQRponha4webwe6G
myZVgtmtTbWjt5ox70yUl4+1LXRa6Y60mwhDkaBx2s8U0PuV6T0fNPhD4cnR/+LeXMaxbSjpfVgn
stc06uz2zdwc1KpPtte35bk3o7sR2oy87lCTQ5vhdNBJYnF7spBe1sc3s+nft213E5grkeX5/UAA
i6vU0H8kK7Ek0LVTJiVyOCteokKMpmNSVRpk8eY75Mx/QEt+0tY0SM5PAVVkKoeo5KHRiP88HVem
O4PTwxn09DyfnxQU3LZJ7pu3ttnNnjSYaxTBC6tFhVwjsKOwxygXp04i4WMXc01Y16r5XViYyMGa
IbDo68t1boY+t0J1T6jyUkxcPDzi2ir0SB51r8h09JH1pDkMRfDx8wbcgjAd2QyZNMPyZKdSnfRh
g5VQz4xtMpLRKbpsVWaLJTj1u1gR0hz4KMGMWpy32cpyf2w13bNHv/J4OkIvJGh9qppG212ftnMX
zzbGmtDkBji9jMqaTJmjOI0NTyrb+GCUGTeWnMvHLFW1wwQ07S2UurXb+/xoYZRXPm6SLDuc29Mt
CILYz/KiNbyo1gFPhl0c0yyHDLPu6k0RrKmnnW8NUPCIQuHzcZI8bk7NFfnUlfNQGd6cVcbG7udu
3zXtGq/s0qCE1ipPUfIFZ6Qvp0z6uaIbkmcFuVvMj04CSSpWtx9fL17v8HM4Sqq6rCNmOiIaapuZ
XmRH6BD2ekqHRW042n4RHp2WYgAcyA9jdzi1zBs4FCpKBkDgxQTq5tg7nW54iVn2WzsMxzteiKU7
KU67sh8vxOrCFsgTRidYSIvF0iYjqXXfMbzKttJDkU3SHWQ682gqded1Vh3c5GnYHSfJ1Db6AKsk
GydljQ9+4cajWkuHcHD1pErYqacjjsY+kHs/B84h57wKxttWD3Z6/s1MId8rbqEg0mRSuXC17MVa
fTRc2EqCXwrvEh4DeQfx39/F8GXtyIE/y4YXJhYY3iYct3qIsDmxd7ky3xdN8damfgfIiDfKqalg
lCyp62wAJSbY+jtDa8bhUzxFKc3apH7UViha50cRRVgS4vQPpD+JtQTqZWkaVjpahp5U0MypTq3m
dzn68srr4HxQwgrRAb1rhFThIqJsZlPCu8qmp9Z2/UPtHW2fapS73ChpupUDeXFExHk0aHRwoUut
tMKSjDSVkJhw2nBArkRrBno40NJG/3Cox6Co6lPMhQwMCeN0pZTKNvKmZ6W4rPO31LeyI93myhUi
+ZK8xONH3G6C30xWgiO4QBg1MQWfwox8zwic4qtTZo6LXpn0WA91f9sNhnwXjLNym4/StIuRrtsn
sZwdmizrnislvdHjON3IiU9nprjyD7bU69/lNmm/xOVUPlrhQH/Uuk3+sSgtrkQAF1adRhxQ8FgK
uNPLlgrWUPP0jxrfs7LA3xQB6VQzM16MdFpZ8gs+isP5tyUBkCXyCouou7NGKrC09/Vari+kZ+Uw
/GpyV6NqkkvRr6owq1c6sFQI1Jp9SLOKZCje+sRQ1oa8pEeI1SJAJRxmR1ASXxZzipR2sHIc2p5v
x/G2jOWR3pmh027tINkDbvGPPQ28tklGWFdDjty1k/8QZU79OIRDcp8m9ptex9pdiuNfeaZeWA7C
F+IxVDHZsEvRdlnpeqftAtuzO3N6NQPKkkUWlE8zyZaVo3EexPCaAxUHeAguJMDE06PRdiLLlZfJ
/eBkGzP7pbXgKzrUvGjD8FHdbKYc2C9JB7SMiNv556mxSQuaziis7L6wH0yndpUZKuz367f8+dyJ
kgPZQbLo+KllMpihUF1LUESbcyqz2aj8o0PE3pgBOavrls5eAxqpGjIooO+o1+GUT0ejJU6uhUGR
3vtcpo9pEonUa2htUt+Ibzk6/f66PXF9n4S2AohC21wWjOogvuzUXijafXVU1+/zTNZfJtIs216H
JzqHw+/Zbw3QKe28VULNeVblMV+xfvbawjqBO4lu/IPgtp9a7yq/1eq2L+77JNDv4xw+ZKmO46EJ
29+JFEaPRSjXm9BJlJfrwz7bocIwga5GNMFdsazdaV2mBXPmFPdj1Tuzq2kBQuCS7wdIoUE6GvfZ
3Na/43KcPnoKMYyDItPMW4+6z8JVRehq9rkSlvfdnIMzIaLcsZ1ox5kO7cqte+4WhS2gbQBg8cDA
jk5nNzZyeOEaRE+jGvxtXpeO146EaUqhKJ8AMYd/7D7Wb/12jFNaH0XqJ8UZ8+P1mV6q/hFT8BVC
0JEiohDrX5zPwQ5CoAxleT8rtfmiS8BWZGMU6AWLhkEqQt7xMOV7GZ2Ql8zojMGN0mR6moo2dWcn
MW9bybD2re/8VAHw7mdn2tNjBTnxpC1/XP/Ws2P+91OpOFB4IdG29N5l1BtOGdXlfeLH+i6lr1VO
lH0oc1v7ed3SWZSCJfww1UxZk6m5L17HlH0SxZSM4n52lGhbmT0SOfKYrfhhcXxOD7c4XfQ+BZCq
ijLg6QaI7MavIrPSqID6LS19+1wl+1ub2VPbyPFA7+HWGG+uj+x8DsFCQ0cVAaxIayx8P2/xKeVU
m16lz8H8klcJWrU5+KLqsRwL5MA/ak6nLCyzszjP58xfo9OGue1S20uGDqCVRdXWvkdYCgGrSA6D
5sNoDQE/40QJkX9usWWuq9TrppIm2/ICNUE+3ZftuN/n6H8EK5H5+TyCgdWxAaGLBhdLVAxbZq6T
PLK9EYjfBi2/MHKBiiUvgx8a0cpGOd+Op8YWtwAZvNDIYXZ6HfgelxcVMiljbH/Y2/N0A8RHSgj0
jbUMzW2g63NG23Qvqnr1oM013aHYRb0b6WFMvyjEIU2jRXCg1sxkBWR07vAJQ8l4UfkRSIol3rzx
46kejNDxZptuhL1/F40R6IDmde6VAy2pr+/KC/MJNRh2NAhjSAjLXGXQTsUQEyF6XZVOljsZcipt
WttMnJVw4WyXQH7ljYMSCyBMkTI6PeG6XSm8QcrCk83kGFnc12qnSDtHXaubrRla3NRmZWt+bhRo
+Js96pl/iuHJKqOVu+Js2hgNL0TZQLGCssBfcuO7d7ZPe9cw8scC2FAb7+OieM3lLlvJ8F408hdu
ReLc4YVyOmV1KKWSb9ONoOsjgIxG0EUPcpDna/0RL9pBAuffnnLwak7tGE5KysixC28MIv9myFDz
pa68Jjy03Nfc6uxpwhhAXTKF3IW7DdvMFuxk486cNqWSbLoudv14V1vTYQw+6NqxBUwPcpAqZN/g
9p2OaDAnyygN37hL5U92O26qrdWuNuxahoR/jZii4OeQAAFGcmpkgkxDpsKhQWdsSmBYw/ht1q38
jcbaSMFPTvC15a16O4PROwTaHNEjsdG/yJ0ZPJljjZy/ZOdurQfNbV7S5n3M9F9F4WhI78d6YK4E
DJc+1gAFYqKtBu95+cTlfefH9pybd7AHyt3eOCi7/r7/dt2ZLMVcAIBQmyLTQFMXChLkZ0+npNTm
qbazlA6aKi6yz5xgn1aVsgeSXRyoCI7bfKqRahwrexvbUfJgNs14kFozD0gJdv5todrVzreK8MFq
Gv/ekqLitZWL9tnpx/6IZflmnkM/3tZNIG/bVnHoBT91RrPTLfDdbqiA6F3xXMvYhEFBMLKAloH5
JG+6cCiAq7N5nE37Tk8nHoYHRW1upO57Qn7j+vStGVrEn6U8geuAonDXI4Oj9rRs0dwsekz6t/9g
h2tUsD1EZLA4HbOat22kY8ei07w0mzsnj76XerUbZ2t/3dSFQ8/z8H+mFq5lMrtCzkLbvmud7pOf
mW9WtW+n+9aQXVUdVvzlmrHFQkkWLGkVIYG7hGEF23t6Bh7bNan7S4vkcCHCGOalQJrqdIuraRdp
0OYchKrmfDNoWX7TFLV9tKfuQbcmZWWtlr5ZbD7gH/SzZKmIrhbm6MYX+kqBuaF2Rjcx825bq1G+
svPODy61BwEcVywQzgj/LLZEQs4rdqwq9AY1KpExNgIf2d2w7b80AbowdP4Z1B8NdBp86ZSG42Zs
aKi7kUe1nTZJ4XSvnS3n4bYOUAFzyatrgeZORaJrrhZM88/ezNInM6fP1o4uoYO8Mat59ndZoaTl
Xadn2u9WLaNM2lL54U0bqUG1Vho784DwoJHcEZxRwg+4JqcLl2n6OBuxId2B468+95ZrHlEyl2JU
pFdm8+w5S0BAmIvgmiCBQHRavJnKxoxz2+4CDzmLdl89wKf6OdXb2+yx3F4/X0vlDJ5+INEFYBoR
asoOy4egMnW0EVbGwHNigDm9/QSs/6jXtGuRc8ltle99hUqsFlMey77M/KuYM693/W6S1gCcZ8fv
9FOsxagzcjZKEQ2B10q3GX1R1K46pCjg0LHTkvLD9YFfNoY0OO3nwKEti7ZwwicjbKfAi9IvkSbt
+ulPH76mqJf249frppYB5d8pFtUrCM2aYPacbhypTTQw6XPgKXG1Vf3bEbLDFK4Qtc/cCmKJpD64
Y3gEi7jy1IhjFL0qF1bk1Zl93/lvvpIchhARoW7leXGGUWI4WBLkbC5hgoGFl+wdx/dDpHY9XZHu
DKsYdhqPjbbSipeh0iaasBXjLlWMYG8GSvJpDO1mP4V24g6h3R8g5ahP8gB2vVCIryvCl08+sf1j
l2vPRe9Yz6CU6S98fQmWYmFim9O0TbSnF9E20fDp9Og+BJJoiGIvhH+j3yiBNxo3FH2zT86tkmyN
H80/vr/d+0/5b775unHx2+9zE//a5hmNE2ZxlilVM/fDRqE6AfmOxNumKbz5qVBQODyMA4K8142d
1Q9PrZ3JFk0ROPZKw1oV/xMG1U1UTlt11g+4mb3lQEea7noEA/MvONTUmlfGetE8FWLoAELJm6TM
6URXcIDqSTZiT8l6V6+gFgY+NUyjd+ErQRIeuRuMT4bxLai/dI2+DWNgeten4MLRhqX+v09YHIVC
SRIjMUzme/oRxJBdW9eXtn0rb7Q1uNWFO4F3lUBPU+wTb/3T0YajpZc8tmPPn45D9Wf0Eaztv2dQ
HdXgs5F0K8mL80MOt5uZFWUAwoelAMiQa21aq13oKZHX2+amtqNtDjDcyH5en8ILNxCW6JQjuDrg
9ZdvE9uPAjUmjPb6veGqdJBI3WoTmkilNysb9tw7kjoTmojgWrhbl6lbhEZku9C1kLSWKmgXKKt+
ztaMLMWCOP9YsYhVWSQydcu6bKw0M2XEIPKG3ej5t+bm2dR3wVba1tu1/m+XFum9KbE93z3t4zRv
uz7FVFX8lqRN8JQ7d2298hw7Y6uIAYEqFlrgBF7asvBkxlMTFXkTeeqheta+yjsoeW5t7Z+qn+kI
WDL/fH1HXFqm9/YWcWRSTYYad9grlGaTlts0pP40reU4z13l6agW5ykxpgYtfKxE8y7a7QE6Kbv6
yfm9qtcqfujUJwOy562JR0beBJbq6SJJVqBZvmlEEFK+WFr2SQ6KQ2GFz3ad7MvZ2UR5s6n1r06A
Zrrd1o/zJP0RCgfSag89cfsvv4TNj7AhagrcUYshV8TSpZVlsWc9Ko/mm/2Puf1VbOUjjUD46/oi
Xtqa722JRX63NedxKh2BufIa1A1UWE3Wz7rq3GFc7Yh3YVCcZyIEXh28eIXffGcojaoQgYsh9kyJ
vqBI43fG6AbxSsxzVoMWhwC+BFl/uruI58epGYEJCPJmjj2qzk/xJ/MWYGj2nD33r4pH359tkaA3
d+xWPNalWRTqpnAKyP2T9zy1GuqFFM66HnuB3LmoFrtwnl0SNb2+Empd9FoC9CfUDyG5L4NUi8e8
wjaNvK/G3pzc+W6gCVi6a240umxe3xoXLm7KJ+9sLW7Nco5HJZWwNWzode5+b9wvRAkuD5DNWrvu
S4fvvSlxJN7tjqaW1ZYUceQ1O2P3n34c9NRfURcqa4txyEqvhoEP0aGJ20+Fkg2uCMy212fr0hYA
mPv/RhYj4HWomPNYE07SUcss28dSK9zEeQpqe2UPXJwrUvmoXqDAedb4W9Wr0XGSLvZiK0PZVYof
ZWlYK/VcvO5BYBFUIL5NLn+xpceqKOs65bxOaj8e6lDhmnRmY1uDEqZGYf+aJE2mcGqkuzYfnZ0/
0Lv4+pSeR21wgcD5oRfBUeYNc7opdNUfTYqI+MHICLeSY9/VcNF3oaz9mZrS2I46b4vrJi/daQ7e
A5ow6j/AaU5NIm1Wj34iDnLsHMjYzEcev8kmjqOPSvPgqIhuwDoA6oOQvayFm6XcVUMeJJ5i/CmY
P0ICLak3gk374SGdGFosZBB2XanHUuwZaroDqH7rD4aHKsbuupkL97R4a8KBQVVN8CBPZy6Aqt9n
UZJ40eBUu9LPg8GdZuenGdOcgookbbRsny70uT0EW7UcVnFQF5bu5AMWSzdLUc3jpki8RpG/qpJ8
6GTjMZ1opyzT33609YfY1L5UQXWchPY5dU5AlHGVbrKYnsljmtEeBaTw9vq0XPoqEm0I+1DrhsC7
+Kq8AJCHxEPihTUyi2O8S+dnqzRW0pQXnA+HhOaJUKTBHS1xqlWshR1ANjH25r6qfoTao6JGR4dE
zceHg6w6qSjgmTjsxZGMyENFspMyHK3eKTocYetnU324rsPZeG9l6bA7zRr8Jku8bmcChAjzz0rz
u4Bo/fn6aMSeXARagnMgsLUwOM66mw9a78RDPaeepDr5pu7LgifpsLtu5NIOeG9kMZjJaEs9KOTU
C9ONtlNz9z+cb/pmEvaAIqJGtYhbs6DWmsYouQ6ar2r6FqvHOv5zfQiXtpfQ0YRBDbyP8tTp2Vaq
zEdVosJE8JD5z2Ny0/lbM7u5buXSaoCE5bIBWYCCz2Kiqs436tHAI2rFXP6GwdZsDAOy88qtcumd
BDr2f3YWN3Xd0OB3UMLEK7+mRINS6Po0TvJ735XRgKwr+eBn6W1a0qV+QmsufMgVfeW8XrpdT75h
sWhFk3alJfMNJMHyfyhdmb/tb+VdTX/uYhc+XZ/YC/coDGaS8MA3ACAsQ29ehVFjDHHiFZI3Rdnj
SKt2szkOSbgLyzV+1oXtTgKVVAE1QS7RJTy/qyM9sGIlofXW7LbmnwCB59QyVg7VhR0JjwcILYV/
IW232JG9VIWDX0+sof1TpsuJFOwRo2ER10CtF4dDMhiKGLC1M/HrOLC7qhlVrumupnF5sJnn2ylf
Az5e2PqikiooUIJMqS2GM1S0YIwtC7dqm+xG+jw29X+YMZaewjUAHh2I/ekZTocmDtrGTP6PtOva
jRwJkl9EgN68Fm07tdRN2RdCGo3ovefXX1CL22lV85qYvZ2dmQUWULJcVlZmZMS+rH6F00MHFetx
KklcnW9vtqWVQXceeqex1RC4zXHCRSQvRx7I40EL+h0HC30AsiBfFxIbfF0rB3lpaeAoZgAnHnwc
7fgkX4DgSOsnewnCRq34rIGuR/lbYj6EabOrmMG8M9sJDXSPu7Lz0q6GETkkvmpq/pELDmWyBjFZ
CJ9QSprhXHMxCTDbn9MmobVkgDBpsq9jj4RhbFZVuInlEjIu+y73t0GrbtENYd9erKUnHuyhvQXb
Ajf6VQtZ2lbj1HO4nPb8A9oGWsLa2VEFxYrRfnYxcHkri3adHp1BFH8MUtujYCN0WcWzQZc3E4N5
hCymKazcJEtGZogaIHF4JKG38OdkxtLEpmk3JvuJu48HCODxBUB/1qdYPK/M3xzvUBGEhFsR+UOA
/ZHvpU5VFKk58ItCgo4VkppqdootqPsoT9Nv0NyPazWLpbN1aY26NTK2KBnkTbEZOx/Q8g/RBw8q
W0PEZiWfsXRH/hjX7LAuTvGU+xwkWkXMYLublMQZ3nA1Zr3ZQM0v1rt4F0ZWDZHMcrtGkju7ulsz
Op/6C8uFLAjpoPFobToUwX4w68+6JerH7XVbM0Kdts6fptBXsGxDbb9F7/HrlOve6baNJfeEbmg8
nRH8A7dC22CroNXGJN3XTfSZowOnntDSJK/Ju62ZmYd6MV9MzQ7ByKTpvqglJ8uCzZSMb4oYrYVN
S3YQAn4j1vHKoB0h8G6ekE1xuu/RCk1a9NhYce/PhQZpLZu2dBvi/gDSaSZXRGj+c0iAjgAFxWUp
6IsjWec8dOtCO5vcXp6FswTcPV5kAJMiMURHEINfaVo/wUcgt6wHEtgEal5HaRTAuBVLCwV1PJTA
Mg7c2NxFS7e1KmqpJq06JPuo3bZ1QMAAzifPZW63BeAXv9huO4Yfqf+O0nPJSfrYrIUXi2OdmXyQ
zJnJdKjIOvKqXBh6bPecdRQ82orQ6r1Q99eCpYWaKkaKmgrCP6DXrij3gxoEj/id7kHACIXRyfhI
twP5TQTkrTNT0mOUV24v4/LkXpikNssU+2Ms9mGKqkdnsdveZE3IrjbkntuWm8HOdGnF4sJBwBjR
Qg4ZPjwd6QIfx+WS1oEwHIzuqZ2DFAzVKSa4vz2sBQcFkhYI/vyzXjT9UCsXaP5ovGQfC9BImOwp
4fRKeGi8J6ZeSZkvXJYIa0HfAaVhVD9ocHBTAqQjxThtGRhwSJf6EIbXotROR3HYFC3ekykaMQ8h
2jD/w0zOCk5z48GcUKCuaSRreD7FP3tF3Hfd73YfdX8PIEHPGUDrqPFjX4I97acrETovLwI/CPZt
81EAi89K6Idstyn6V7VVjtuFnYGMLIAjAMHNPWbU9Qwis1pmpjHcT0GhZ+W29sGDPa485hbOMqLD
b/p9IF6RKPk5IjB9pnwsiaiHiQ8QfzVY6UvWUNP4e/TI3Oz1x8482It7JVQCBIYiymGKdJI9xWiZ
9yg/Adm94h0Xdjp8POoMs2vEHqQCQrDXDxW4a0PIgkSmigeDEUocSvMcgs80fpu6gjNvn60rVWBa
Joa6mScvyHpWqUUXIlJma2rkyBFQ5BCf/ErIs4kWmzvna63+RR0zpE9+atNQ93Q0KUKVps2sTbOT
debdUU+fK+Oa99dF6DSbwFMIQABoHaOCSd8zIEap40EaRPfAHrIzp+fbjrT30TbTd/1KgEit2pUp
ahdGYTgoYjaKbvYa7xRTDAm/W6tzrNmgdqAGsREtEGCDLfVaJ8FduzZhVPT+zyjgetAVMRcl6QMb
JArbMAk3a+DkgDRAJMEuoGVM1uzM9+vVwlzYoWYLPpwXGRxl17/zifi+8TeCHd9XxLuTV/b2/JNu
WaLmjIkLr8pCjOgAluS/O6lXs0UdG+g1Snkc4WenNbFZo9+vhg9r80SdETGXqqKOYcFNB+NEYl20
BBOUV6e1w0i9tq+GQt08cpZx1RTA0M4/WR/gPDd7Q799GhfOO6oaf/YW5dcgZDOUEcOKrrw9+DvP
6Mx+syaWQ90F9DBoZFUEaDLyLdhX4am1kyfN4J3bg1g0AMkNvGFQakQR7ucloEQ+7823qisQzvDt
yv7//XgqLp2atMjFFD++/oruc3saSbdigQ4P/5miixFQ4SFKTnzjwQG4xqwHhl11Qjy61eyz85es
81eWqNtfGXMQLOMV4IIDFzGGnru3J4su/f9jAEV/EcxCYKqh1dmSOA26llOwaV8OOQnJ79rgyX9Q
skPx+48RakkatBB2SQ8jgVGY2kpb3+oQqNVgEWmWY4ufngNPwOuWlR6krR6sDYJOa11NFbUWPsq1
cZ15WIuUPD08ZRvJ4hyuN9Zodhb9yMVsUY69n4QeTgvjmUXUUnKU3cI2VpZ98Rq8sEG5dKwHSOmQ
VXWfnqAxTlhgMY5WqoNVgN8/PDysNSPQLctXc0e5eU0OG2/A7e6GzuagnPTHc092u5c7Y//4dXto
iy7yYmSUu0eVp+rDWIPG3UNiiZv9ZEZkbThrs0d5ejGI80htMJpoU5Nwv/16uD2G1S1N+fmxmlqm
gWiAe9j5d9nGdU8NUt5kxczyRpuBpaD4nl+FPx3xFKtZ1SCZ4XYvmUfy36hYP+bnFW+/ZAQpAqAe
UMGHyip1arq8VZDPDCR31FV7NDlINPo6D7zP7SlbulQuzdCHpmjB9d4yoqvaoQPRUNv/uxft9w6+
NECdGK/2FaaZYKDfjl/lI//yK9quwg1mR0hHWpdGqGPi5X0zDiyMsAmJ7msiPOQb+chtfaN28pWF
WZsx6qBE4BNU5AG2eJvbe06+WQvnlw0gtQzyNaRu6NIrwPFt6w2h5E4amUIibqIJMdHtZV96dgEF
MVOkzlzqaN34uYcbuYviCpzOeAG9CEb1nO0gC6sXOsSZ4cV2u5Y8/ReLHHpEkbUEzxMtPj6x/tjk
YNF2Q5IfiL/NB3vYdne6A0GJB8n4ZKxWH45rq0V3Pn3vP1Ap/2uW2hpj7kUeE6mC+/RioCstOmdI
uUmENb4eQuvr6wuAPfyqHdVsiWSAuW/lgPFLy3n5AdRMA0sXdEqOD8BMTxauwKenxogPiknu708n
7u78hcqv+eV83p7v7xoifSZAHgm6GICnkEyiTnbWeX3KFtF8HcIymKLTRzkiTmGPZHunmxyW23Oj
O+m1Jy1ZHfXSa+7SOnXspY4Po4aH9acnWN9ZaAj2NvLGt1+3jwE5l2DcMjJ7rZVzMda4NEutdtdC
mEWuYdZ76Bz1M9s6Dw+JvmZmyTdfWqGWdAgLKHxWsMLKxhEPVTIQPCO5NfIiuvDzz969WELqvlTq
pmUSEKO49dbo9Zwc+lN7kBIDoOeHz5XQhhaXuTJG3WoxqLhAWAZj4mFW7EUBX3C8e+30Yb29vfVm
9OwZCNfxywFUmHS7VAZ8kzgjWJbDwvgC6BGo9t+M8eUb56/t4/sjNM9XLt7vZoOrPQ28LUTtAMhG
twDltbxelmK1/yfEe3lJNgqZf6k2RFLwYfNSuJuNeD+ifeeRBce0SX79inXZICqpnMJsSAJdXaS2
sP23zufXrKzrW5n+VdhfX5+rPm/Z+YBCBY3xQJvhJv/5vQLvJ/mYIglUm/xDsR9eFMvN7cAKnquN
Vds18Tfer8wW9G149Iho5MDTS5vbjoBGYf+zsBcfQe2iaEjzeErwEcIx2Qu/8rvknB7iR+1Qwppv
BbvynlmxOfuWq3Wau9DRAAF/TwPtyl6phKKcoC1ddNC/ANpCRyBVrLjWxXAPzSkoTkE1FgBsyskU
vZqrbFeKrvZS69lm2kDrcO7DLHpzZectBuKXpijHwveMIKcgknVfRnPaSM/ZJtC50tbevpSIqAjM
PEg1q5ZvyCsA43l16Km8NExtoQ5MIrUwFaJb7UMTp0+XSbRdc2g0BGreIwDdAbEI6i1Ux7490UWC
uaqjkJtUZXKLuiTS+Bw15zGyS1AOPQ9JqLNcRcQs/vusDDoQBHClgaAO6HZqY2Yg6Im6pmPdHXqk
atv75SE0OP4luut7aJdWKL+WiE3R8Xi3uZH05b8zrd6ptjJZyfA5fjZerSvBqtz9/HL+uWY47agH
gGMGpx4d1z+PPajtE0XAc9QtJuQVE8HSpqcaxDJgtBH9TC+66twNRi3qnvQY8NbKeb++en9apwZc
NGULLjGud9nOmLLIKBvB8iB3VoibohF1WXGqmN8BbrRid96JV6MGvdOcDQF3ikgFHH0ytioInQe3
Ga2k2zJKTaZ8AtNtYYrxXTB+VZoV+ZHDgiNWqg2Uuk6ZmNkNqv3dZ7PGvrkQCmAagJmfuSrBWkQ3
rom+zyuxVg2u8qsWH6bqoZycnHnrvuROj6cz7tDWGe5X5uD6tP40Ss1BCI43gL7KwWXYxlS52qwA
Chn2paKRKnLG8YVpnhhho+b9R26M0bHnFNIwIZmy91E8NGtdYQse8uf3UB6SLbs+xO4f3Kk0xmyn
xLgYc1POdEZ68Ln7kfBRbqjDylb4ji2vtgJ4CuGagRq4osGckj4vua4fXHbL+7oinhTQgPi8ZNfF
W6S+CopVyukduN4K5gxIPxnyQ1Fv4mkjdAcBIPDyfuB60gQuegpkKH+E5Yrrmcd96wOpdeoCtAPX
bDu4US+8FBoT2GEb7JiMn1ZOI92ODfczr8CfqaBWQInHgAGVwuD61VMM4TvoMSMLqmu/4sJiZFdJ
Af0zBIGAga1ItxUUor0DU58i7qFKzhxvsf7ryh5d8k7odJ/xpyzaA2imJimcClXwucHVklAdoDZX
xLovxuK7NqqTBanq3yBNE46VVHomyw07BqKCkN4T3/tETVeSkNeBAjAfgOUgmw2sJeKkn54y0pgh
i+ppcAH+xWpLmbhRfXmttr10Ki+tUB4xi4MkFBKMWHqJehuUWz0HOt4Thsz0Lyuzu7SzLmzRZQA5
qoSUqWErZvZM+qqmIK98k9/4bB8CeNF0JIid6C4fzvx4NzF4cq7Yn/NC9M6eE0YIi8BNdIVvCUK1
FMANOrjgEQEDqZF2JgEXqbSJDiCGUK2n2/YWnpnfqJ1/7VEnKZMzJcQRGFzRTpqzNBkd3JyFeDoD
3COze2f8wG8ntEb8yWwS21grs33L1d4aMnXEuplAsZYg/6ayr4l6bNiSIP1v5pFTg9Ug2inozeu5
8NjGjVHlr3LzPgLXPWUb5Ed0Nd/Fwe+8NGWI0g67pmgA8ThNmR3X0p3KQBdX7fWCua+bctPI3LYX
e31cKeAuhOjzJOKVjpL7XN6hRuA1sty2gTK4UCFidc+ef1UbXNv4O9CHyhp4O9iubJWl+xqESt8d
F6iH0z3kxaihDZ9nBncAElo0irzEw8gfUT7uwfhveMo4gRsU8fR/2TEXdmf/dBFrDqXfyGIsD27N
5wCJG2HWW1IBznbvXkn0WIytnnnmCtvvDq226X0QRWok5IncS0Ygv6QxGkOkXg/hJ7NdvvJ1izem
ogDsA/Zk6MHTfJiJCk83dViKSoyIHH4mxR1e3ImKm3IDLjulZ0i19ZK1C4lm1/6+JwA5V1HwAQAI
DbM/ZyVhRPAU+FgNKeisSAZLGBipZA/PazUzPG0kvp9AHtVkvF1VEJY7FIUb1QYHrqCpDUk6CTsF
T1n5fszx/vkPTy1AUAHeASoZCUN0uPz8vE7uM9kr1NathrsUEndFeMJeHcRQj7sMerKuX5B+3K89
Xhf2KF7OAoJKdD7ihUDPilJmUNNkOndin2oOVUnZrvPSGrLUFPqVmGC+BSg3AlsIFcFnhUZvGkum
aSm64US1c8XhWIgB6fqnmLFkHlQOO7RTiqfb52DhzTXT0OPYA/GI/D5Ng92JTCZNnNC5Y9zm5wHy
9mYBu2ABEXUWnaSmkEDwLMRinnm/V7ZJBp3j29+wcDGCzB0YUTz78ASkQ/ZCTBK+CrXOPakBT9pW
JCz67JnPZKr0ZI144btVnp7gmV55Fs9hQTlMXRXJpLVMlsq9G8tjdjeJEnNKlIaBym3sy6DaavLt
0GLHC0U1Gn4DVv4M0LBs1FozHCd+z0wqxHhlYdRHD2SMcZEX1lwl0Vs8eXZtqD5CX1gwFH6U9UmB
MkTnFZleanBmEENvTAES0RVXFzaDNKHF9NCHFsdGJC1UHiyRHaWS1K0AfyMJ5bTi4pc2Mnwe2KJA
w4ieD2ojDwFb+mEa926XZM/Q6XgQmQ+lf+jKu1p4vL2oSy8fyEOg81CSAD262liJ2vTg8Mp7V/RM
DeWD3NtoHHQZg4IU/VcHcloAhp/HutdThUHjSUJWPmBOhlwtNJrGEPvO/f/fH3jh4Yuu9SeFKXu3
FC1vUO22DCwet3KRGyDJ3VXTJgu3KXq9ZPEX257zFkT4pQxasZcs8leeZEtbHAUOEZrGUP8B6van
45KySepEqehdxnsr21+jdowLUslEye/yNZq1JQ8CKk08gEFzDJAjlZ4EKWXaB1nbu3wTfQCpT1Ap
QgwWHuVfHVPoUIpv+ZXy2vJiX9ikHLNfDXyR813vCh7zS1DtyLPzAlcoCixJbQMBaYwtCNe4gXjZ
ZPDNKqB6nsCrxUaro4Z9DXAKDa2figasx1zTu6m4E6NN2e6l5BC3R6i6N2Y46DkaOatix0VwoZOR
Haa1qvLiCl98AHW0qjYtxXHebULAmFKSkkHKLO9ehMhECwpKJRNXYvy1Ec8fdLG9cYXLUSRjmaOR
uxu4elOm2l5q1zJ/S6EIttKfmaWeLUwPqU0twsyOTO1wcWmwUKAv5E3IDARypzo3zrqggRUB7iDZ
K2d43jc3lvX7XXsxSG/glX4UMcgmsQ6yrAOAEujqizk9nmtnJehaXkHU/nDVz9I+1B5mvApqIDVs
KelryTpNfM7QAjCeBA8wqpVxzWfwalwzQa0wW7tCUYWBP/AhW/Vun/3uw4MMRQNP0IvMQIdzUpPc
s77y5mvF6OJkolkXugaziMpV9JQ3Gdt0OKQt7i4VjGyWhOdSQbpWZzTSSY7aNpu2cYLftw1/U9pf
j/aP4fm1eLGK0DVUk1zqcTgn1KdOoDR+nNiYNAV8IPxgMOvc5xFhQ4ie+pBT2vT9oWhUR0Nw1zeR
DvnqDUpCQXlfsmfeawkeIgADDx6yZ3xHYtFR/5K9dA6EZ92Sf+eKihLqsm+GNsdcgX4u2ajgbvF7
p2HW2tqXpkabHz+QvJuz0DSqPxj6vJ0gauRG2kGyAjNrdaEuSPrkSbbskyQwElDHgKE++agftcpl
MvTGTcB7aN49zxzwgpfzAwgvt9Wd3N4Pk90LzoD3/e0VXDgaaHdl0ScKLQ68Ruar9mIBQVYRcAUz
z4adTtvBe5CETQnw/ygeS2mtDLBsDAI2oKXHbUm36nnhNMRMKuEcZiDKd3yhJxxL5PgXC5qWrItW
os+FMAFj+2OO8m/oKuIg+SH2LpKje8+2lPE/Td6/Br4j8IvJiwZJKqaSRR4+qfWSlc0xe/e3vi1N
aIPu1wRM5o1JnbXL4Xy78wtrJVP0Yj1iODuJdCtT9d0BdeuHUy5SLIQmzjr8cD46eyzKiUqNfIu4
yfzSqMTGqJsj0xCl2ag4Kd7AgstPTIlSHSuv2vJhc4jHtRr/0gMGA0YrNhoT0K5K80+Ap5/3ke3G
3mTze03xCiT5k0wkXcMrutqP8WvHSb8R3CtbKaqrjEht9pe9ObO3mEm54DPQAYQuHep8dGLRApeO
LVuUDwF/YnWIEkANx9dFfnP7JC5FWj9MUXFGVA65VgkyTkepHMvMaV7KrjXGsN6zzDb8VUlGdPBA
1eVlK3fW4sbCy+E7OzBXVn76ACH2vKriGBhuc5UwGqqc2hA1a1tsIayZn73/mpn//8X+rYesiEbV
Q91odNRwtLp6l+tDUZH21W/tqj22O3UiYK9DoceosnduZYK/+5uv9vjFB1Br2RRcVCVSgGTwZrA6
FzJNIYnN1q715v4oWYL1xpDJOEQsMuZ3XeI0+mA3Ol4RubNW7p3X8upTRBGEJChgo09vrrFdzIXv
jWk7KjEScsnd0OhJDcQQSKcrI6leoshG/Edq8VS+NJD1ECbdm+609tTorfd6e9MtVVKA3/nzIdST
oozzfEpDFNWkY5cDQEQS7lSnTqNAxMZOAcdPsCInJdI7vFv5fj/FJ66ymkmv49ZoSgskUfExAIlB
tlZbWtwuSFvigTcnmukyQo0QWFPReuIKXf4SauXn2OyC9P32+BfXAS27s/QIlAXox4UqNKPERViH
bOAYZHVBsu+xoSFXmZl7DUiRh5VTsHjWoIyGLuFZ1JI+a9kQd33aRoMLPqhoK9RT/D4GUbZSlF6c
uwsr1FEbNMFLFA5lOSFuxb3Xi/6uEILAyqVGO9+ewW/JuautjNIKgh1NQPKFsqW2bFaFDaYQ8VRn
Nda45W3eBq/KI2MFdvGC3WINv4xow25rcxyPue3vn+PNaGlvreVvCrO1OLu3sq/gXVL0ut3gz848
h1airwUESy8eDQ/1f7+V8gCg8BZEuYAHiPiA5CMZOGQFvAO04WKeJ2rpeP6pOfyXTNwPs5Rn90DZ
FMoNtjJTHEL2LffOHWq02VFK0IJ5X3DwMrcXZXH9L8ZJvSDzWOXiQE1Qm+7CEUjIoTLztqs2shpK
KzHQ9xG5Xn+ksGYVX5xTanAV1ABSP0QdPDf7bWPxdnbPGcwv+TyvLuRT9rKV2bVze4CL5xYkN/9r
lBpgxwwySpAZ/CfTezsoR4Z6UeXivqoDiQS54BNIuitrQ52DoFtDpQLKFISrahZgqHyfm4MjNRNh
hmPlQHezygCcM3kPWV2TSde8xvJ6/jtcujWHaxFpegK8NCs1Rx7vBhSYVKZfcYb/x/H4Y4a+DBIA
9NqmQKFLQ5r/PtZUvWO3oUd45dN/7bKAKNyZWYs9l0oTSPsDRYGXK7qDNepUph4fcy2YVt2QdfxU
0xXkTJsQyuqhAWe8kYZJbzyrZREkZL6hyIohcvd19qrV76WyYd595osfdqDl1GVx7cmyVDr78XHU
9uYqpstiAUcp9Uw/suv2oYlcVTTGfpOaSqursZUbUryLWpU0YMHT/j6x+8M+tdOZUMv6hsHSF5mv
h1A82MeK2RSVrhRr6cV5nq+2NyJeAOqQY0L24mdQwghZ14kVbg1PfOFHR25fZQaEbPbto/t/LPcf
M1S46cl+NrHi/DBmLBFMPiiFiOq5SY+1xJplZEgIeXgSDqqRYK9J2BCq6JMc8UeqOGx+HJiCJOGO
izudD7mVM742B9RtFjJiqfJdM7igEdXFONAzz5KY/KFd5chddpwX001t+8HLlY6bMSJMnFtRuI+1
u7KMXgvtXouczC92E/sqTKeU3UaN47WtAWrkLaPuS435D4MWZ6UJYZYsvlJ9D9WgGaR8hHtRyuFd
DLvZjjgYQyFz+y5NpbVZnjctvdMuDVI7rW40MQpKgAj8u1q+F9iGgCu9Da0w36b8Wrlg6a74By4H
LCCHSszPba2OjcAPuYcT/O7nH3WwYaEo0ZaK3X/c3tlLhlBjn8GAGlgjaI1Pj5F6dSa7dIeyNACp
BPKqfUTbkzPl4VEV17z1Ag4PfEdIakKmddYhpDzDGON97nUojU65YsftYz+kEPPsdLXdCtpOK7it
EH5pWW3eHuXSXXRplppOn2uEWAqU0Q1BIlVvw/IlXqMFWtoeFyboGvkkDeivZKDd29UvfXesqgG6
rFaYiESN3Speu12X1g1ZUw4ohLljRaLOPBN6pcDkzOg2AdI4MZ59ygPfOmrfOgEqhben79oYuFnA
Dgr/h2I3FFl/7kZfrYYoCKCWLAKwUlkd/y685TxR4pV749qR/bRDHzE1jpLQhx1G2zbK26S8FCD8
Pt0ezPVr5qcRypU3XQKh3gjIGCAdgCwTPXbL5CNr3bay8HCHGYhsztUfZFPp9DZEcUe2iwQ8Uge0
lagfiH4GHrTl5sQYfg0Jqm6Tv/DhJzM+pdJOGT9HZBCKgDEkoAZKMXKC5lcQ/hYBbRi3mVo4vLjh
c8PHTdO3PRSJVqblev/+/F5q7vM+DCWlB+osze/H6aFxaqOTSc4bsv/X6O2flqgFSAFUqfsSlipl
E6ibWCrN2H9G05fORizQGitwugU0FuzhgkA6DIQ/IPL4uXsxKCaIBw0ji5OD0AVOXZhVdx6EgZR9
e85AKKdafc2SPp4IQCWRyOq+j0SLZzfspu10LnuPMlDW9igpbfg1HpNr3yQDFY36B2giVZSHqc/r
OzBpDzU/og7CeaZalSOJC1DQd3H0e2VPLpyvGYGtAAkH+YAr6kMh59QaMB/eFStc0YPODZafm8p4
1qQTJNGK8tjJAYmZc+VLehYCf/lQMA8NYEbhVyTtoiD6laqfCv8gZq9y+wKxYqb1rbxZ2SArn0lL
SflcARfmibzbiTFvgbXcbJQy3CLhGt8HYxOueLdvFo2fNzvuPwBcZrbrudhGPSHA0pmkMdhf3F1O
kE4r0Satf3x8iPrH/f75+fn19fXu7n37iBQbQXdMon/+9bLAPvI44PedqdikeT4uEmtFIMs9mLwl
N9gDZ0Fke7AkC6R5B98O7WYn2J4lnFJ7cuQNZ+ZH2WRtNFgk2+ixdW5/ykL6elarnJss4bIAVaZy
fKHmq3ICbUxXAjCBWA2ECX3wHzKvtbMGUVy0JeM+AUkVr0J5Yb51LobNBZESVq0iAxAdvGrW5KAJ
8S4zZchIrIxqvt7pBZ4Z2cBAjO6bq7TcyAqRMLaajK7+46hDPEJ/QYvab5GUxv3+dRug4+nptsmF
zjHUbAVMIA404jeat1Jplb6AXIXsGrtDde8erTfrYCT6qGsh+bA2xxB5XNcicCun+t5xHN3ZmqZN
IgzeeNit3KsLD8KfX0PFP8GEsjmbF7KrkNDMO6N+BJAvdCNH18v9sE2QTdquQZvWjNJ0ENjRECwf
MAV4cD7pb+NHmZjCs7Cf7qB82T014LQ5++eVeZ+vqaul/jPvNICTDSM8wYMS824cjLfD0ToeM8M6
BjpD3kryMU86uAlUgeSb6s7AvJ8jor/z6LFxHqT7ljgrG2EB6z5PPbjD8ErRZvrUn7u8yhLZH4da
dr1DezpY1T4Jrf0zb2mmPYHThfuNXsz4a9wqa/DExU1/YZjyKhCKQ3qYh+GJM3g9P2jnqrPLGO9/
qxFebk/7Qh0IowSHIMT4OMgG0M+IQWvLPGQbnLCUTPtOe+wn4sn3g3/wnpVQj04BBCpXpvY6KgU0
GCqAc5M7/v0uZl/4D3DVM304+KpbYEUl87Gw1xqll7bwDxNz0HRhIgu1Ies9T3FZW9wCcGtGVmgy
ekeen1FNc0RnFYpxHQ38HBR1UgFEaIXEZxR3MDr0t/oOc1ft4kfuxBu5hQ3qZAdvxT1+VyWoMwOu
bwAv0eaGEITuTJS5ckRTZo1Rgrqj2wW6Zpb6R2BA0kJHOwpJrdzKyKm0y21p1wegIax5DlLbJ6x1
SozQiYyB3Et2RSIzeoCQAnqn569v8V+FHRoJYfRnwBf1fidtkgOzaXTf8vRgU0JK5cxY6sqIFnfG
xYCorS+nVRoySqW4RmH5D4/5cY1K57tAQE0ZEOkq+C7AIT0rl//cGArK9E3aKYrbGKIu7Lx75lRY
kYUZMycnfguMyfG3tc0911ZF1F2OjtKANHZjx1hE78RjHqD/4Hh3/fq9uuACZ/odwLWRD0PBhrpX
I7ULMxVtLOBEGsEe91ZtFGva8ybxXbQtes+3j/5CagzYiAtz1BmBuTRBS53qtma3rwHNtxQTeSCi
me+5EVqRHZiIqYmyErVx8zPhagku7FInxffqQKwEDFO21W2zye9CNGJ3pDKfy01nd3eeeXugC/70
G22toV0NQlx0aDRVoVpHyaC6nh0ZgtPssLAW65QrIdiaGSoYFaAriawpzCAMdIaN/6DZkVPoyuvt
0SyAJ9AtDvD4/w6HenYkKt4JZd+r7ku2QQOOFT8AEXvyD/J+sluIKCm4IpHUfOXWDM8/mF43kJPO
DIDgYUAu8efRkRHK54k0qm6zL7fyu7xNjMoUDcUez/Ev6a+RrjNUHvqDggjMr0ITy7KRV3I9Ottc
oTRDkcBDoYjmoz1gTcJpKZr9YYmaT78RAuilRpqrBWavSwFwrftaMOL2LJs9p/MrId3swuhZhDIr
BJAEqAyI6ryNLm6mGq0rzZRmmpvto7N85o01Vcz52N4wQFf7oTXLjd5sQD4wDpDhJ3/PWuLKZl+e
NTw00M0tgfiXTt8DlKIpnVxqIFhg38st/1l9RafM5E/8ypty0RKihBmco+KRR6vntakntkrTa26V
k/IU/VKgsGmhmAkBgOldWdl2i87p0trsvC6Wp4nlLpS8VkN6boaLoUkmf/AfuEO1U+7YWK/eoE7M
p2Tthb9w8c2h0L+DpILNqGVUj+dgVjs2x+gsfnK/2zWC/CUHdWmDuly1vFC4MO40BLRBR/p3dIQd
q6/cag4rHmppi0tz7w9eo2g8omEHXOiBEzPNPNeIa5Lc948b/n40dEmv95wJcojk8bbBhUQRGCEA
nuKQi4HCAU00nLBdxqgNDLJbhZSgpJgcadfi/gxQFQYhDeGtFBgAQYemtd7u+o81trYFBqKfX0DN
LTTqfegd4gsqAw1dD0QxA0v4qG1583zHG6mhvSaPoCD4a18CHMRcPAOmBHJmIvXoH9Uq5SZF8lyF
nSyP35QVt52+mKa3bk/w9YICjwZqAxUr+q1u8/NQVHJZ121RMy6rFVvEob/KyVecNEM7ZsEP7EqA
cBVJg7IBfPAikl0ch11EhUGjEEMJqoh5N2HghOO+yowcAj4mL7TCSrwpXp0JpOFB44xyFAQWZwTt
z5HxAeAx4yRILjPdceWWLXZqtCk0oqATzWOePe8zhNhVdGABM/HP03Av5UTiHxGl6YpgD5+s/946
incuEn165FDBxt+/q/c8dzT13P8Pad/VI7mxNPuLCJAs2teiacee7jEcsy/E7M4uvff89V9wdK7U
Xc3bhM7BQtIKA0wyy2RlZUVGVAaPnif/MA4QpfRszzfb2mzQvADuoqq2gO5v3+KENp2llEjMU7yB
uUN8IP4KQufmSICXOEKRV87atzdnjgQFrzSbb5RZoHlWWY/QwlZRRoyKlrOSMCq3gVj4VtmO3srK
WbKsSbM4DAi60MnL7AtJHojscZXyApIxYSMOkCDxiVjs6gGDHMp6ulHrOHuU9XHtoX9paucOJRRm
kSrdchb3XFX6ENlRAL8BTkKgnAcZpngvZy4RaHFMA7vN99DSUKLj5O8j7ZTpsVEKR74HQ8g24IwJ
fPo/9fEwTXZdUV85Cy3QmMUP0d/GmkXA5l/bXP6a/AnLY9p46OHctMmHnxqdTNvY0A7ie7aXpUce
jehhRL3erjSH4G/3N+dtHv+9gqEAIKP0h+ZC5kqjSKC1biaU46B2fsb9qQL2OCFQ0Cj8bVE3o1l1
iWjGFel2pVw/NonCm/FYPvtK2pqi4GmGrHtmn2Z/0tlDSIrlRkNSFczLJCW01GWgYDN12N3/7lsA
yIy104FMQz47M94w+SQJxF6ZfC1xSa0lOzC6pA8ip+yCBBI4IQDs3QBRVeINtl5gryElLmw5jeqV
4bvNL9CsLEPJHpfBuZLMUrl1OYDyUTV5L0UEtZ9GyB8jbFmp6mmOxoISMxkrzTlQX0NhJfrcFl9g
WsPNHWoU0E3i2VxQ8hRS8hXvu2m+8XqDbHvB7vhN35ih2zd7wDFl77e02mV1c8+czcJnKKvhHgxJ
tOugp8Q54UFi6rtRq2sWz+G5qPd4zxrzLtjUoQDd9q6ut1PgSXsx4DobfSW0jabC1EiALry+bNbS
yTnOXiWtEphywZwD+W9ISCHrv/4kqWsgzRHVvlvFEiptUW0ofCwbaDeV7Yrko90CUmjGTaltdJ+f
IJtZZ3YTRtFOG8U1hMJtkQBfAz0SPKtD2wyhg8nG/IgPixbwH1d41gIjjY/jH76m8WSgoTTCPUsy
+97KQot4J0Gyat8GNCeXSsqnpyT/JToi+r+LbQpJRjA44nXsa+w2crTPZUsVDjIxdf1VdX3JULm1
cby5W89fDolMiBOhvoE6x/U4pjL0e/K0x4p69RQa+LjvEid9bNWHUtJp3bzn/e/xEE2bVJlWNtJ3
hZadQ1wF5hcq/Bu6Vte2R9KLkL8pfFfUHhA8PNN/GjlA42hQ7FuwSnXbWDo3ss17pmhWn8kj/9S/
StY4mHJ0EAxwvYuUnOWXVDN7sFpzlg6JlrWgc3vgY4AuPpI9kNpSVoMy990BceXE1ZuBWETd+0cZ
74bNSbCkQ/o2vRN/qz5yiPqVKRi8vDJN3w9DzFCBGQG7cAaxzviN66Ei6AztW1nz3bqPrfxxLF+z
0hr8jZcbive74Zyu2JTtRzaBtlZygvFXxZuKsFGBCxpkKmQb1BhA+x05Ja4jfGElnSlxm2lEa8JD
kliRd4aWklRZXLxtdSoklvxIvvBC6j3rT020q0Al0aC4y/2WlEfw2NJWOLb7qfkAs88AJfBwFz7H
IxS7sj2oYVfWybcyxj3nmbgvcWknpdDyc5VjrdhodqT18BT6Rx1URvsweitLmm3T+A0tTTi00Zz/
kZ2jfBvL5hQ4fmMr8ps4mOOX4u987kkCMjzfq6PZImLr9UnxwPVXPSHa0Gxw0YYO+rxSMsL+rCo2
JE/UH560Uzs3iXdldgLKMEC4Gx1FtaXpmBWHBLjSkHbczteMAg/H+WtWmYVqlcOh2oTqY/GOJpX7
J+HCCY6HJgW4eKRoqK3IbMar1o3Pc4rvNrGtlAaw8aW/g1hKZwKslVAx3GiNMR7zBu1qFtrfwA+H
fq69ohnKeJTqlc9ZOpauPoc5H5IMend97fnueEwltP3adWz2eEQPeJoHr81oSJIl8bGpiWt0Ggu7
88oyE77aRBymVOJ8l8tomoLrsgLhXq1SWbEh9lhlKUXH+Zq7CzFzzv4R7MEbB6QBsxnR3k2kqvID
t+EfOJw80TQcA1+jdQE8RUYHUlhxDXIpWd8LSJo7DdsxGHe6tibCdgvSQ5ZOvpuAoG4JCgNmZ6RR
IZZSSwI31+SeinjFeJBbcdiUnSoY/VhnTq0m2ksu9Ge/4ZtDpvuDmafjQJVAEN9zpdWNkU9iUyyF
/KvgvDWo9+IXgqsSDFDgwgJ6j1ka6EdSw7QOQrf1yLYKI1NXKwNQ9lrdFLUdtJ1Vc7ss6iA2+hRx
r0nl6JUdq4Ar/7y/Z25fePDYPbOJzt0UgG8pTCBXComMCsggXWUTA9IkvKn2eESwiiWQTu1EeYuK
4Ud8AlXQWrVh9pGJXxqyRUJwwgLCKDO5SgcshljrQeIq5UOm25UPTp5tHp9VzyXKr0g9QsXCQ7sF
/9AoVq3VZubx74X4MoAxIMhmtaUcQNP3ngeyOvEMrQj3MAW52MYg8leggSsmWLkA3pSX5sG6+OR5
C1xUtQQpkTjkXbErKilxB4QhO+rrGiieBCpTVZQZ0pAHK2ftPAPsOEHaQccxB3g8ktxro1wGjG/I
V4lbARLh1GvkNkvTcPnrmc0Sin0FnDp+vTA+qONr/6WSffHQacZaYf/7TejaEVQh0K8DMBJq36gx
XTuiVqmXkyBO3DGZ9n50lMa9UKlHr3VKF7ygVp9/FOO2M5BbmJzkvays9PnXM+ZxN0DfFsSxUdvX
mLwqFTmp9QIvcCthpsGKehqP6Pi0u+SYVRFNqw2/1rtyu15wXb8wyWyuZARXlNDpgTvrTcViSxMi
oAHrA0ItvzkUme57ODvAOiiqKt68QBakyWyFF5SuA16n1dAlQZ+YQTvVlM95g+vVNZLO20d9lMoQ
W4HsA0s4SoXMWOZl7Q+CGkVunh1G5dHvJtD+oNdM/I2KjvzZdVaSWaUtRLR3FO2kN/Z0BD8PbWua
iYd47QX3tm6I7yEQC5zDvTBr2zJLqymiSOSSyG24Yz/TS4hGyj3Jj57NTbTIdulJw5PkSOszcXXl
XIEWuECZD8qj2dpldGnOIReE0qwMPZab63jBD2mVgyvLraSvonjpqseaO5MUqoGB5YdU8dDUH7ny
YBK8FUt7D4quSC/FVoR4sXV/QSx+CgIG8Jd4+8Fhcz0qcV4OvcD3gEkRgnRIb7NNRaIGuFxQcEZq
mZhIEtbuL0tGQc4ETp8ZJk90xqgc14GQBmHsJoGmbaWu5nd9+yE03QEopAlXvEhfyYQXKiDf/AmY
echrzVwR136OpRfW3ohRnaRf0rgbVaiFpbhvSDVNnwck43VoCa2lrcGClzYcqFxnQjBw16PWem1X
7NsiwiU8clWlm44CGE7iFL0uTTWtxK7b1AoFYxBQCSiwgFSPbbYhbc+PqhbEKHBAIY+ECF4rh8xS
cL4yMU/rxdHmITajyz+K3aAWqADR83ZC3v5FAF145bOPkVDIDtaxE4FueOVpamnFXHrHJEOKT3Sk
Q2XsaoWsgppl4IwoEQBJKlRcd0GTD9qpNN38+72h4oaP3iUFiEc2A5uCQJh4vY7dZozQMPvikdIM
iG9EQ4H9uKZleksVjQClokUHD7/ACd2Qfnt5FwdTDh/RrirYea+JtMmGcj8J0xMXVhx4ttTY9JGr
boW2ADIsQquuFLSh2XAVqBC0KbNiYOzttla+1GgkoLbiwkM6iast7fOBzx4jKNcAty3OJLksI1cD
YowinQRMR3poZZRd0apHNfJQQzJ02qM1la838Rpfz+L6wxCBHBYil6h8MBGcz+WRSKMcu3pam/5Y
b/XymZuMNHtBrZtUdosb+qAdat5Ezy/vr2VB81ZlnUYP3fw2qoNUg2WbaXhPLCaxSFw+78Ijl2to
odaS5BxJgRt7IX/KQFu8kTUvNcai//jXaxH1C7y7AaEJYtjvHP1i78nEj4uhaBIX1ETotj0Q2exL
S8pAyfLjvqXb1nEswUtTTKgEs6ruxaROXPGInsvdu5rYjWe9te+hAQIBK7HRhLkH96sKNdj0FEHi
ceuflNXX6NucFohfDcEMuh8z5yyz5aHYTqY4TFIX5enazEUBjGMxTdR/fwBemWECdKnlSRr1ceqm
U4Qu5T24pgKwXIOxZq3WuXCPuvKITW7F0g/4VoMp8ixuppyqb9qH7FPN5FSjsVACC+0BugLP0/PK
jIq3KxdYZYAAkYmBmOC7KHKxeALCRV0VFqkLuJmFgvvn6NbHyP4dnWpqR6YGcElv1mflAH3w8YDz
Yy35Wjicrj5g/sCLD5BHJQSGMEvdis90Oip6YvnxmNn3/VyopmCAL/xk8gpfyoHcL/LULUzFO7e9
Ceo4EYLu4MK0OXFbv4jVXsm2K1YXzqYrq7PzF84pWl3Jkg7n1NNX9SuleJuKTel9MFAJ3lUG2RvW
+PPxvtHbG9nsqQbNeqDyifaNrbiwyfuiDw6DJnW5GDdKUKP+xKGRbby2i42wC7lN24uDIWX5GqB0
ofQ8X8eBqQGgDTVVndmWeMHx8VDUJm4Cdr5T1AyFgKPYl1rDLzgBYCy5nLTnufb26vPx2NAhySvZ
KfIchO3hGKevgR91XzGn190X7nv1iFJ013Kg5NC1KkD7SAkm2UqQisrkI0Wdjr48gUckrOpCwWNE
r//ioC4v20OcQ6IrSKEBICRD8JMMoR+a7RBV8bGrkyEz8kzBiSDJTdab94efiU0gY4SuLk4gnNdQ
PrjBuUm1QAoi6aFTgHlWAiGhCEQOSNYU6Ejdt8TkjzeWmKt3kBRRJmRe6JDay2jf85DXVT6HVl3B
N6zZYXYosMmDgifE0ElLtJMRdOumCh7PV66fTByYvQEYFBQZ0lxOkr6ZPi+XrYCTRdayyGkredjo
QrztSF+tRPRlI3gqxfs73pZYEGLco9+4j4rIIcPbpPh/QKX+dX9SmN33Hzf+scBMSofOJ1AXwkIM
RqVE+iRZZVS8uuWEo4Ln4HKV5XfJJagjoAMVj+y4pTEGWz3C7UWBQRDxnDLSb/mxer3v0+0CILPW
uwDqT+iiYPCuoxjaUb1BAM7E4QrNyAO8WjQ/h3Elo74duNkI+B6RRWE5fdc8L+a/q9V4aocE0vKF
Zye6/BARN1SkQzAMpyBt9pC9395363anEjyRYcEhkcDVjwU3Vh4n6Y0Ct4JeoR1k0Icz0PBdtLLm
1sww20dq9QRNwXnqKKMB+kq1fZgK0Lut3ILWrDDnW1h4TVBlBVTeFbx3yuiPqUtcY8uEVvrv++PG
HGpY4hg3dA4QYOXmEgXjkKhziRbxfQoS45MXFq9NXtFiqOEWVKsCxbxvbWld6BIKzPOzgIAOievF
5/EtB0TNmDhBFKGpLqvAv/FaSo1RVs2fYAIhWfRv4928e1UUlfGGC2fZfjLOV5uBn4rWkZKoMusk
T0wwi+Rb0g5rbcg3OwtnJXoXCbRqtAWsuVqJbT4GQufEoQeNrCF5HyDJawNN1q5sr5swMVtSNB4A
NQ36GTyTy1aeInJl2XWOD+pxTi3MINndn6j5N1zcgbAQrix8IzwuNnDqJUpdFfAFu3W+kPKtBYuV
PWVxsxUFJTI4vgIpslzr5hAPgnvfPJvh/WV/5o1CC828LOexvrAfaLmQ4XbWOd0vCS2Wxk5QoYWV
PeUd7UKjMuoVf28W5uwvLnw8StJoPdTmEb+wp6W5Epca/B1qI/8dBJTmZtGaEGC479jNdmPsMH51
pRdIYyLCDtpNwSetii++WZEHsVkxxF5C/jOC/3jEbDXSSpHo6fAIK758TQ1pF/7WrQY9AaHh/gFc
yV6ZszXX5p9fDKHvo9Ws42HwOP06BybENY37Y3cTFeex0wQNjWMobOMIuzYAZWu/7kuM3fQrD43J
QD+29b9ZYIJhDtCSlM6roFYOCbDRHmjdItUYp1/37bCQ6L8m58IVJsDzeduKpUywvcInkPSH1VkC
28TW8TpagFPq1X8bIDovQ/PyfzTMrPNCLv0p8WFYPok6ZAKM3g5K4623Cb+V9x/VZ0FXxnRe0TeR
5MLV+ecXy2JqyljAS2rnNPxrTI6S/5qQFXT0mglmqeeoyYxhJGE0ybkbfvbaMScrxRIW0nYzY8zq
zoV6StN58cVBagJWCrJj6b0AgslsnnRcyMSV/bsU4gl6N0VIDaCozGZQQRSCLwGsxw4fDpT3cBiT
tabIpWG7NMG4VAd4RYn8sHfEgfY75bDWS77mwhxzL2ZeiNUMNuBCE/0QAcHvnv6LxXzpAHMMBkTg
6lIKescbdkWxywerDB7IJzj0j9oDf3DDU2Qkj/eNrgwaW9tJGtQjQ9XvnSQrzVwoDZBF0GyN2nvR
ChioCaIdFMnZCmgRZmKaZJgabzBEoBboWhv40nmHNqC/DTBbJkz1PqmbuHeyL4hPGJH8UqcbPNVV
4QZcTfeHbDHa4YoGYi8Nz3FodLpeCEGWeGIXZL0zCj944gB/iBd7GlBo62qG9AOTtHJSLGUvfxsE
ISrzuhx08dBU6mzQgG4MD2D5z0alaDEuJoj3mPfdWx7K/3gHYzfHUhv3WpT3Tk7HPzqlw5/PlevA
wmoAFyTuuAKatxQIMV6Pn4b+eYH4WHNF9ZhFL0lwHKOXf+3ElQnmQMqBy1VjSe0cUfjIky9s1zI/
1c6knYV8ZdsuHONXpuawcREWxBYIea3UOycFnXrffxLtY9B4kNVv7ru0bEcD8ELHHZSwCLA5uPUd
wR7CEtB7zci0gOrQkpb0tRUwB0rmiJu5Ov+2xAQ6aEqIAshgewdU6UZcw0TGWTEIQcCCrqyM3kJQ
BcURurbQcoAbNkul4/OjOGpF0jshSteZNNEedOv/xcCJUH6br9EoQszL8WKCZIFMDbRTeqfn92np
2xrSYUnZSkO6vW9oadxgYX7G1HjAaZiVoJWD3EtJOziD34IvbpcUb1r2MdfXhPbf5/fAqMqoDeAZ
WkU99dqnJI/A6QMCRkc9dS81RzMBDC8GAHBxumJpaYIuLTFOQS/R72d2PEdpFdVISBQAcpetXaSX
8hGUVmcNlZkvBInxtUNcEPqqHEI6soE4gcNbXr7hue2g0CnZlLtV5ZKFIHdljglBvQZtW27AVAUk
PihfnOib4fgm+paAFhSpXKEpWgp4l84xszWiLqmDaHdw5C4y05ynKeS6W/P+6lsdQmamqmHo9ZE0
gyNWDwC0KoaqG90Dnx4DUFJ1FrdSiWC7jOcU8moMmX3Ve4LS9zLGMLc6UNpEp9zFy4Hp0YYK6P0P
6FdqBkd9ZZMtnIWwiuKHgBrP/Jx6vVAqAfD1uqkGZywPoVeBph8vUeVHVVLifWmJLbXBSvxY2NYq
Dipovcz9F3g8vrY4lVWctFmPpWmWx4J+7teO94UtdmWAibc1UTqOC4fB6ckxlwNaef9+zK4MzGN6
EQEJnnx5SJtgD8eD1ceR0RYU3D+xTGgiqjORg1+srMaFJX9pki24DCABi1sOJoUSx5V8DFAfQ2V+
ZcnPk82cVFdWmKgx+omnFxI2FjD4NnkndvPTkffje2N5eAvM3+6b+25PuDWH8jzyWDyns4lfA+GB
VOqx4nsjOENYc4fMj0oUMq+2vJHMEG+U9QbUxs7DNCCKcWCCSEHt8XX/M5Y2Orz+f5+hs+lghJZr
rUC9z4mjXTf6dCIKCo611bUKjSOTx+mjTgZEi1/vG14Imld22dFO+Cr2O7if7IqX3vI+Wqd44lfW
6lJ2fWWFCc2gN4umVMeBo9UQqDGFlop9OBc5IWf1TsLc4tHfkOs/pVimY6dRwE36uLDuu7q8fP8Z
YibKeODJh9wIXH05G2sUvivLCMQs19vRy7MKGhP45b4oUQ7Xe1ChmUpwbOBqxBk1ZLMn1fTSpzKw
QDI4ZXYNJbOSJugTQvGr3XSlnXfeTooLY5o26B1s9Icailf3x2A57gHoB/jGLA3J3KnQHdaNjY4t
3PKbGiBykJ7oQPZYnrAy2GuGmABbKZFWgaYUu9iG2uRu327XZBX/P4vqH1+YEMsNYtfHeK1BDMft
ELtWsFUqmMFnB0LhRxNlMeP+4C1vUrxyA/oCZVqgN68nWRP8VvIifnBCAQ0C0D6qmoom3e8WcEkV
ZCbeQ9TYbbgGGFy4JagQ4fnbLBPq8W44ymmAsRz4Z93PafLmSx7l/LVdurhB/raDa+K1e4GOcn4l
wQ7RP7Vkk5y5bjO6aOafV3Dw0fk/arPoCJ0aEf8NjTVOjoU0AF38PBIAcAgAds3YFwvZj9CliigR
8uiY5ay++AMFLHuCHIwYdjY3uJy3W5nTxePmwigTAJO2bwA/hlGUMx41Dhj9AB3S+R5IQlk++KC6
FV8lNdnx2K9BBsndfCXn+nbr5gRCeCd4K0FFgAWwCVCE7MVJQOiX02xDmpeWxFbj1T+EEoqOndWq
467sS3RQmwGIYzMI0cXCc4dWZTHId7EPLcIfqn5sE2+f+ivHw3fB+t7HzWvmIs3oK+i5gmUWcU2R
bdlLzUY/e+2GDKZXHXsMyZMw7grUhO9Py7yTbszOTKwIyjKWA7MUsjRPvamfzXq+Mfkb3CCS1D9W
nP45DbKladxK/WLZ0QuLzDogYyBWUwuL8jO3ffHOwn7Yi+fS1HfhSsqxHLguTLGnYRomQTnAVJ1a
gv3imYopbx4s3Is2yYOzxoO0HLUuzDHnXlaGWYQXpcHhBHOcDOhpKw73h0vN4jEz1pjXv4u+92aO
OQgDTY9DkN0MTpHJu2lqt36J/haRyo4CaqngWEsCfvRKeIh5oizgQ4o43nUTjqOK/Df5KhAxWEW4
10B/7HrtKtDvzAtfxKe0G7E7yuJLQVaWze06VdDHDkk8DSx6aCNnQnNeFwPxc2F03gFMtBAR1xKL
25gIA8DJoUkQfwHa6dqHaaxJOBYwoPrZC4dHRbzJpRMNJasscxRXPsSiW8lFF32alUYRg9GazXap
euBBbiafjA5574GejgyIBp3bGVx5f49/d3dfLxW4dGGImR+RbyBYO8IQdrdoND/9gZLt+EpMgYZ7
1RqscFfbvysLAqQlysumfu5/Pq+VsZe9RV+8BFZ1AgLo6wFGPVMZ5AoDLCqGj1db6cCZa5DD2wMc
joLYambiwO9jWZN0r6wzJVFGJ9UMD0UCrbSEyKzR1nt/RBd9ubDD7L0YwrRTJcmjE73wCs2qDZfS
6q3iH1sxX8mFWOwdKgXXPjEHAyckYdHw6ugMdkw1q7HBrLeBVP1eM8YHOoHgUZ//GJUFbjIj3hSI
b/uM7itj5pbzVjPw2+Tl+nuYzLaM9TwWUg3fg6tSEtmeUkMfd8XrZSMgeEbCAIojtnOjHLqE+D2M
KJLdgCVinDCLzUrYWgjYsyv/WGFyZx3A+0LhYEWK3jL1qd9kqS0hB0rIj963dDU1yCCveHabr6N3
X8ExMBfqUIlm9qIUaCOU8GBTje1I/9VHG7V5KHRDBxXIv16k4HvAZsN9SOQBsLnecKOQSqSoy8Hx
Ylq9eCBGPninaq+f75tZmCoQnCqzKAPu9SinXptpBG3U4zqenCLiMWbtqdCdKSyt+1YW0gYUrdAf
MZ8xMMIeAG3RNEM/RZOj5qf8qXIKeJUWgO5QgPAHyLVAXiTB/62YvZ2umdcH9E9YhEDZsGRJKhJG
Nc7gnXbk6CnbNTZv5daESxBn/W5tEhgjSLfWilq38eXa6vzzi2QQfbdTX8iwWkuyIeaHDIjWwZDJ
iw+oVBNuV5ycE5Pr8+HaHLNSQKeHV+cG5qbY9oKjVIH9rXrp+r33FCebVuUsiVjcrHEQQEy4+/m/
mWdXkB8rUC9u0slpfmluD7xvvuVUG4p91ca3QecUIgH/l91oiKpXLrPU5k2Jzss8yyYnCwtD4t9L
5W1851EL6vs/991bXkGA1oHvBC2YGhMvpbpNcFpwWCbtc8S5vPcjqP4Q7zcq2fcNsa0yf/kE3gvo
XshYrCzQVtO7NizGYHKiVjXLKLTiMqQ4cDkUEuvOBsa38BIQf+DplXssfnRNvVKqF27PX4wqvgPL
Ze4QYiF9U4JWmbFJJifY5VYTmHmwBVK8srzn4Enfe8YzVAUeg9/x233Pb3O32ezccQpUNtiOmCEW
U77hdR/rd1SootAWssMT1IiAZk2MUt2LT/fNLZwb1/bmKb/YnmLaNmmlIRaN/JGbnuvP3ED9FBQi
oUaLaYd6ycqhsTywGFBowwD5f8OaDoKmNFeLHAzSNuiCrGN1AuR//rOTqEe/IoOn/srpuBiDLkwy
QUFryVD7fTE5eI49gIZ0L+9UulaJYKkF/1qz/1hhudAr1Y+7YIKV1spOovEy0cCYtqennx398MEN
g3u6kWzAl2uSNXmBxcV6YZo5iVUwOTQxjxDQTKURSqBJmSpQcp3APbGyXm6PSKyXC0sis150pRHk
HJYk0GXjtUxJJ1Oe7Jh/yZN3kBoWgQzhjY3I+0ZRCDvcFIyx3jXtSqCds9KbMH/xGfMxcLFsqzrT
6kHHItK9j1D/GQ8r+2Ix0l38fiYr1ib0EAdBOc9lWjxpHsBdJ7E0Y2nt7rtQyUFfKBrE8A+ejHHv
vPYkq2SvTiqsmsEG9Op12g602DbbxFTtU0bJXjAQCGyww6E19W3V+tJxeWmdGcfeb+uOi2Bd2cs2
Xg+M1ICg0bHaqoBTDgY+wPCMypSOERi9pQNK7HSllMX2tX9vG1CEzHkkLq0ANVwPAMg/hdyvMdSN
XVvcabA1y7dls7aKnTiiNqv0BkAuKDmLiQ017txYLXYshQewxaJ9FRJzMg6c6y/A89dYd0E3Oflr
0xrxU/WSncVPtTOzh/5NPIBrA8KfUAY/9Kc1lhRlcQIubDMLTZUTLZP4dnJKq6QjBEqrXXUedt4f
gDUfUXaRzIKSjW98fhTGq4xbUGt8gWrbcjcPrqvR0NCNp4R++sbH5qWmOxANUo7WhvXp+MZgOQ/V
g2jLRrN5dvuD8rSWUy7FncuRm6PFxTZsp0QV8xQjB00TpzmkDqSwVgLOvP7ZnQ4kP7rFwCaNCyST
PxZ1loxJPSF2+8lRzoMUhIO1tuV4PgGj6MQd0x6MCySrOyNXQG+l5uUurdoIz0M+se9/zFLUQWc6
biAKNHKRwF+72/CdMJahODlh+UsNTtkaOv026sBJHSiYmVwIMHjm9yfA4nhSIGtOIxnn2GmdDLId
911YeK1H2x2A/ADaQI0IaeC1D6FYS4naR56jueUrD+7Z3MAt0R4M3hZ3o6lQcOAmVv923+xCmINZ
MO+i3RpNElBMuTYrByDercXKc+wisKa3tKS77qf0gpQKEvWbgo476Q3NdiB8A5EZdx5WbnYLhzPs
o+sNzTugRgHP6LV9LvVJ34J60znoiaHsxVfuIf6RfQ1U3Ok/9GNv5i/luQENe72VDXLmH9ZIM26D
DEh1IIQjzZAgDDsT5rRA8LxCVDzHT0GHBQWi8SxzZxTIUNDsxZUr5neZ8nrXXFtjdo3QFIKey6qH
F+qccqfwk6MziZ246S3ZDp/AtWzHG8UcKMqC9OVJMX16fnhT6NuDYKTnfjdYvCna3YYHKGCyIANn
3l8PtzsJWCKUzsCwogL5x9bq9WCK1Tz2PSfISiqBLmRN6myhT+DaArPgQAuceM3A6Y604Wz5vd7k
bmHVbvemu9VD/pxthDOaxO57tZBNXxtlDnMvBcUE5Eo8p35qDhNUESYrM2KaGWuwioVIgXIICFFB
4gixbvbQ1PoiSAcN959BBF9w+ZBaJH6UhBiR/r5LSxtX56GeDWOYJ7TAXG8cL2/6Rg0EzknBCXgM
zt2OHJLn/FjwVNrxO28bPIyO7EoH/+Q9cM4abzXrKF4UZ1oXNF4CFIj9y0yjkCrdUBaEcziU6Pzw
Kys6mkAhuyJoaClXnF0yhiQAVTr4ilI2Y8wDCFHJp8g/NvUuO+N02ab+RDUgooNppZOUDQezX5em
mJXSjFUFKobYPxLP20FTFgw5JWeXNQp1PhRlI1QJeH/tisJeLlmjTKIzjH4BYjz4V72ctMgMj8ou
RrTFEv15f9XcJHV/WUJHnKjgjVJgKddQiiQZhA6xHtD24YhGYSdmZFYHlHQTJC1QN7cqmtvpST+v
SXDfbELW9jzLF0mJUqNFqG1hW4f6X+u/KNOm77f+MdwNxR9/AqNz+HXf3cVxRfquo2UXu1Jmou2Y
i55acxhXodmIslkOPOXfAZikqvc07tTw36bM3x4iaOLFGzEUx8q1h3nci8kUY/FMYfKcDLlZdhkV
ah9ltR1xg/RZDF3fm7lEgHaOksdELYwaeikzheVIu+K3OIVroW9x7/zzTSyFWyIMFcSxMAZ6QFFg
PHn79hi7Y48oETu5A7LRh3Y3y8zTVQDi0l4C8xOe677ByiwiOmj6rA3iAsSsVKiO0a/izfsoTu1G
NXwIn03ErgPKOcQdbW63poDGEnLi9ILlC+PM3At92QK4DOMldHhSazg0p/RTMXIjPoaOHEBc6XM8
dBb//MCdO472a7Q7c/y9POlhH12uABqD5AdNCN/CTxerPZcQHtte8o9+tknbUx08Dt4ZuO2V+V0z
wxwDJOtHoWxhpv7T7SdjJRqy6cC3EyCen2HMoEr5viVdOIHuxTBDgoTAq3UfXljt/DZeKeh9l1/Y
gQJaXkL5G7V9ojDBPYDKGO7ZXXAEEfSmsLX9ZKb7+ihvj5ylfNXHPITcom5Ox+IRDOwnD1Wa7RbP
DXikSo463vTvx4ybRHz2+fJ7mBMgybSyVcCifqyr1077gXdAmoOgFoyhH1rpjrWJxVP1oFX5qp24
pR2YzlNXRm3n/ncsbJ6rz2DOBE0PVS5EG8sxAem97kHTiTxKHDRt9iTeRPKKtZv3W3gt44EFWnlg
1pNx7b8OXVUaqKWfD+ExyCHRGBvCW5PRcaRg0Id2DzqlIRBpSafBQsHhz3jgzaCk+cGrje19t28e
Yf76EJR3QYCN8st33nOx5Ho1GUmg9OFRH55FmWbkofchXo+utGAbn1D8PMprVwCWIWuOFYDqC9Dh
wMs/WMOZsf4/wq6sOW4caf4iRvA+Xnn0Ial1W5L9wrBlGwSJgyBBHPz1X/b3tOPZWEdszM6Mxmo2
ARSqsiozI1cluas8heznXXFQDhI6h6W4GdMDfXLilFSHVEH5BRZeP8mB10N5h3pIln9Zg3+B638+
xvU0/sdXD+CEakm+00tCvttobWbMi/brA3/sITXqbrf5NZ7bGS6dEEUJsvf//eL/y12ZA9fHDDXY
8uix/REv3TJACYoU42XK30uIxfeQbo/6evom4XdK4Y4r5r9q2P3rbsJcAkILCNcxwEuoKfzzC4PH
ouaJKXfhtQRAAsX4Zq3zJu7MY97sH/jX3348fvUt9PubvX5fwH6EkxvwkxlzDDuylV//7we4g5yL
geLTVletRWHUtCGS+1vSzgDKIAMJR7z//a7+BFtRKpco1dH3BDCVw6Lin8+9z9W0bRiBvZj5lQak
nhdMmv3lIPwr9F4/Axn+VQ8HGop/ylSxYTAE0m3ushVzba/MkfFvKBHcIfGg/4i9+BBge6B4QXUG
3+OPRd90YFk1DP7im2+XW9Oemo+l3T8h5nQC6hk3P1z9TutvHG/wI+3qh4No4YeDud7m4fUBquR1
ff72ev6Eh1n7frV/e3l6Sur25s40X3/z+sYe0jqvHwENoYBlzek6VHMfHfG3S/vbNN9/b90E013W
2OZ3/pDC4yfBP/40hwx/tlkOL2XtmrKezqy+B8iWPQCiP94lx3fbfhX1lztWd1vzv5f2X8fgjzfy
RwpXLiEmUT3BGznu62sWtOGnE9iaIRTCzpX4Cx6QXF/w/1iAP/uSgZF2Swt83O3l2yVs2ql+k/X5
8vPb+fh8aS8P56XD/+66m5vvx7tfy/Hj1P7v75v+7Qn+uH45dSO3EZ4g/6bb5S5vzt8eDr8Oh8eu
BXt/rl86Ux/z+lh3p+7+rnk73XV1/Vjf1Mfvbdn8bUv+t4jwHxvyT7/w3KcpKXY8zVSr7qNo/iqM
/pf1/dNpxQw5HSuLD9CwlsK8Ai6539uv4DPfOtinCmz6896tt+kDo08BCOut+Pg7QfVv3/KPQL+W
JRw6FB5Czo8hhnMx6xxP9ahr5Oi5fx1+Bv2thAzLGtwSzP6gdTyJepv/ltz97TH+QImF6XsiUjzG
4U3gUF8+HiQY+rdTfYGWWvMKamnTYA98HA7PGvf/3bF7vDnevbwnTXP75Qkn8Offlv/fNzEMTcA8
RbsBwDIEVOJ/RtbemMrPFLLIPMZ8zHldv6xStOobFe/wNJEr6FnhHeS4hL/YvglXTNuvtQZstrbV
+DeNrD/NyQvEeeiBXN1MMHkIafk/zkYRFKPNgp1dPgJ4qrb6TG5FG9yzB9eKss5gvQq7oTY6Lqfy
jBekj9CT7xEsW7hOtOrwe7zoL+JvY///5R3FqCqQp0HxHkPG/w+p/meaoAKxRmJYL1RIDDFLRS64
jKa2n/vwWMW97uKMqGPkne6gB6s/UxFXZzgC8PupYKxlXgwHUca0E5XnR7vK4BIWOel2Gv6NLfLv
mxLPmsKf5gqvAq36Y6e7ON0LGY/rZZZft2SFksHLCMmT/x3D/h3Crh+ClbrKyF/Fd/65aVRRQQmk
wofkV9T2tdrrHZJwZZ3/TakzgV7VvwI2+gvYE3mCwdfr/vjnZzkZS5UsgXtFVjOkNcOI3g5jMArR
mI1E30lqxs99cCyE+01qLn0Q6F/ew9j9CGpSD7dzz8XdYqFWDhUOHn1bhIruvQ/ob8mm/Or8biuU
xonbDmxGOm4r2T/sgPreFmGhkTTZbIpraLrMX5jtlbnpGZVHC4KkO0bbLl4HqJVmzZgPDr5PPcOc
TQZf46PfsZXq3skgOrPMsHdlbAkLimRx8Ay2qf6p3Fi+LVINyXmG7vsGvSkDd4C4YPtbqNZ1hTKn
4tLPd9m8QhmwhppsOP4ekqInoPiVPdwkMWG62v0g00zIM90q7g90Km081sO2jT/8FmTI5ZJk0e2Y
mR2JBPXQzM+J3v1S+ymhC2CQKV3rKB9y1bKVjtl9KkvJz2slwIeLZgqJ2j7ZoMKYZ2zvoZYyYvhy
MmsSdgaaXWGTqKnkx3jPN3rCo2D6JiBS/9QEmwdDyqlkDZq78EthISbiygK/uDZjrt9l2Tuc6UzT
/Da1AcxE+BoN5yES7lmxaYGIuMzmu4Hl2rRmjtYnx0Pyvo9c/4CSSxxCnWHJLvE4VRpDTNArVEVc
qeMYhjKomU+1bSNvsjaTEwQVybyOcK+Zywnav5tdfjkobUZtVsiFtTBnVLifEj+OB0+TqUfpF2bn
WfP4l4LbV3AUoH2j/SyCqaOydPtBFNfldslWZHXJuB6gOxpocoQDE3/tixB0pE1nmtX5FObHQixR
1YKNsu71ihbMBppWMYqDSkh0YevVG8Mu0/wgxMBe8Kckq0lKE3rgC/TC6t2z5QlSKNF4u8MMGF9s
HvSR2rmPGhmEsT8VqtK31oU+ahzoNr+mXNLgnEjoPZ/pouP1IME+GWsvw+znKJcC1l1WsqqLg4Ql
9eLC5GlJbD82g4GI3GlbtmKrF7WGUVul0/Apebl9VokBKWkMVq3qLXOg1EhR6rdgjQxUe/Mdi0aI
3sKG5PECm+JyN7xjMyTq2zw1FdDqdFq+TBNU3uCTVsGFJuArTdqlyompN0Mhj+jspp6sS+KPDAIg
x3EIh98Z6JKkCRefHedxiKImk6t4z/yy4jBQLMthTrUc2qSAbwPUi6PN31i6bMGlAEe2vKwB+Gtd
JKgEkpHtadygI2O+O7tUr64P8yeLV/m0hbo6MqyUb2DJ4X4ayIHAvZQCKm+icEdPjkqdvO0pHb9w
kLS/kCwf+jp2FTCtzRC8A9ljr9WF2/L3kNsCqxoV6hc4EgK10gJZZTJSxACNW3CqEw1OEab49QoX
xB7amjVgrIrVBZTMwB1ydnqLtklPDTDr5YcTzp2jgHtaE54Nt6IYKtXNpSFVc+WsnewImySILmhY
8la0R1lWZGA7Ex/0MTSoLMSHuBAljLt7PnQhzC9xycssgOBEBPwBmubqyzxnfINcXMzwoiYaXO3s
Yv6Taatos20bnpHuOSsbnfGINsFMY/jDyxBeSRqWrK8Y7lDoifTgD0BYLEO5VqQ8+5ktvYWvhx0q
fN8855hH7JfoSwEGo2+BQuQ/lkIj9dtXCdewIaTTq6DcfZ+tmoampD7JTqkfS3VhFUVbshhnSL7b
ZUiuewxBoYr1chP0IKLUk8gRtHTMMtHtxR4mpxFUzR8bHBQLcL/6MOuSSBF6hxnY9Qbqpj3aNygJ
bW3DZIpg1uOxBsZWNgcBfvQZPP8qi1I53fXchFA0/sgjLVP4kmxQLKsWH1adcCSG9C9dy6dtFEgz
x4lsZ5EP49vAVREci03w90okwXIuq1Ue99Bt8xE6qTKqx34PpgOTvCovw1DR8QlSZiRug5XDSgK9
GHvrNjJeISKwueqF5eyy7krmx90F+qWap+AeqPDEXmwcrONdEG4ywrBgenUBTAiYdoj8H+hJW18n
0a5/rFtR6Q4oAf3uMJn64uW4JnVsyuwJ8uRaNaUoltddMzRGktllWQNicQIKU8FDcyyRN+4dqzaA
ypS4jZ/T9Cqm5Uoyi2NAWW7qkSj5ukzovZ+ifAvy45r5/sFFuG2aHBJ9GLdNefHDrUJND3umjG44
A83gJcwWNCzSpFfzxa1zeZmhmIlhfFVcj7dk8dTYUmkYMdqM+Ft4tw5DO0CZLK9XnwjRCaIr9NN7
PH0TYX/OTY4hJrzGcWSQE3Z98YpkA/6WMI7P9ls+KNgBpUtawiMk1mRuohhAcjMky/oVs9DFs6R2
+IqyzY64pCNo8mcVdcvdioRgO008cE8T5jTHg6Ih0iCWVRKNnd0HXRhu8Kearx/WLkMZ43hPZXaO
iZ7hXRiPYfUGtghU6EoCI7g2E8tm6jLQ+zeShXgJPV50UYeBhTapmYMEIidFAivimceHQQDKrfso
hDpSphZYgaFDSCmS9M2TFyDx1dTybR1sY6AEhZEZJ3N2Q/xEiidDK+yimYeFbswcGoSI64B2i3Ce
Yc4pLAYBwh42d9NX6/xWkjyEqcnqAkxJM6LHY6rnVHQhWchvl01u7viYFQ+YKbqCJ0lhp5bZgOl6
za3CAaUYGGt74KFLG1gZb6yeiyDUDUnwKceNKIw8xAHSGrcsg77BWoQPQT76/naNNj6csg0/Pbq+
MvnRRFK/FhTqs43p5zU8qJxP6pZQGtwGPZl/ijFjzz4zcMnTA8NkQU7mjXYV0bYEsCjT9VztaQrx
0sBfBRKIgDAElACAfsokNtEBfifmiaXakBeZTGp5KOd1IK+Z1vEXrmUJkwm0z9bbXMfe7PXioyIB
0U6F9E1AjRKAbtqj04TsA+FGO+UtrOaQqDZe7xqzHXre3iXcOn7vhs2i8SC/2BMGYSmpkbtX0aHX
iiHfQxqKYR6emAGFsszNYZsiCns5aG93slDlDPaxttmJxJAkf95FFQ9tOSuBcm3aIvbSuz4ibeh7
eKWEhbQtCXuW3hWm2Md2hz0xOe7DIjEEmuJXnlHToA6OIMwhvgekKshLjzPE6yDAZFhrt9KGyLIm
5FBIFsrC+hc5SRPfCzyVbE3hkneN3fEt7vNoPvQ7/mIHTfiTpKgyoc2jww9IermhScCpeV4Dsn9m
OiyHDoaq/ImjeXgjTYlyxVA2vZA+G6G7vfHwGUpp6ANf71ukliwufwJTGL6h1+X9M++nkhwEJwoG
3ZAjHg7hIPa5GbZogD/NLMnYUGHUUMtgDS+wwnSfKTNlWVuorlYwyKQ95u3yBWu44BJLatjgpvhp
TPjPAZY+6sDltvzmTPZfVGGitVMIjaxJaFbqOilB2UPDaSG063mRDLXZOTq9Xhh+QCAL14aOBbkf
MXAUQYNAxY+4Q3JWT6UXX6X33tRrZQw5eWpxjty0w7uGE7zlurR0qFCCMON/RboYn6Kp38H30/yz
QlS72hIbBEaYEeOOR5ZRvcciy3H/B7nYwC5I/KWi6wAv3zDZeRePuA1mPVRPmyv42+yi/jiJGE2d
oMqO0x6W7wR2GHcmEOYJHqt937C0h1tnYpboWzWEAG+GTY1YDl2mEPXO0ukEe9MCCyq3fDgWJFS6
G9TmxE28hbPpaAaX1BoCrRAhQas/Tds11Yu9xytCDk7LBcg6q5YADSc1BzckQ23cZW5Sb328AQcf
SqT6kLyB7FgdDA6UulXHpeu0m6qimxYJ6SKruAEDLutT2mabDCHsOaW7QPq+o1cETB1ELlYM89AE
Y1GpX94WeOfJSoatWUbKx6MZq1UjbOH6uaAEk8txGTN+zshCpxME7tK4jcNlXp8KjGdyHEzcWQw6
agHUa0D5hthLwRLWiHCD5otJgaaE5JppxAlDehY6WC43xYJaupZRCV9r3J35xyZE9p7oEUXHnNpY
1UE5KozIaGPvg22peG3zacrQBsC0HUb+jVsaL+H9W0sy712GSB018YKeO5zsMoFUz8Kpqc7jZLsl
GUjXHJUGEK7Uyrt4o7xCZhWVN4puDsOSOWZt670MIJg2hZVDv5EWHySGhFK9Cr9h9tZ52Opkqage
XCLTuWaK5OhNbdmU1+nKJ7g1MwplQTRH/GdPChbWianY2A46NxKEj1k8yWkKfobQNwPMVhnuW6MX
JpotL+EeYLCfJLJUOryARJg+rczqskvXpVhrFRBH6oXHxSUYqow2PkWvpAZvGy0SpSkyUYtJ9t8L
ujeQgkhNeqvwM7jNmow9gGaGyp0nE/9lYjvdR9NARFfOC47kmIuSNgxZE2kYnZICRixFBhrFKPBM
WWr8YxgO43IIYwQaRBRVvGLnDS/GQrS2xs9I0EYVg7kCE/Hy4JwkS8d2kJJbJ/EC8DukfeQkDceO
qImigjIlrO32eGJNmM/CNrndxP2Wo79AohGuhUjcdoJS1hn4dBgbwkQbdIR3nbDxGb42OaAminQ4
lBPMdKFfmsfwhw0V/BVxGuAam0Z4WTyep18jX6IQqr0EYXAwZeW7Kt+HT7+t+7OmNvVt0gPlwB8Z
x1u82YUgG8zlPc9QuOKtF8GLjyGEHslEhl24jDmoltGU5G2MsQNSR3CrfUO0drydyAip4L4YfN6W
KOy+lqxPQxis5vyB093lHaSnh68exSqQoS3TWa1mpEM1G1j5AG6ugCgB84i68RLQ6tlmWyKPKZ0G
1oINA0Fiu2UUBrcIwSeOZiqG6xfJojpOS/I1SlMjblBMyAgp4QbokpYBqlXMVu5wE+qZkl3hIxJ1
JMmn02xHX3TWsuFTMcMfJSDp4RSrKVEnxVc1v8wVYbist3CVjTUCcyRMcU5gHCkWCom0XadtKSdu
zjriywdMC0rcjGtWvRHO5725XqFFne7hjCo4nFGyEJ7O0WlnTk1H2Wc6OUQD8t2Suog1EroxOy6P
JMqaNYiih5yMiNxOhOvDEkcSyfUUxDj3sGuETq0M4uFOLtGy3WbLhloRLEG0SDAjWyHXB4Z/yq3u
fWOnxV0jZQyi7DykAkms5slc59iCQNvd2ON1xels2nVwadksFHVAC3j4Db/OHcG3Aeo0kGx730sp
XaPVIlGMBehWPvAgXIHCaEBSdeVA8LhJsshRZFR6KVs4WRWgdWEnxE20pCSCgRSoCXVRjDATIqic
FSLUGovbHLrFYStDy+6TikOkFsURot0eijRpbELSsUkKgpH3aSWygPDZPkFmhQuFEU04f0UIfTTp
bDRO+4uwErmkuPJaap/0ASTfWI42AkB29O5LlCe/wl0GX3eV6eiQI7vWuDSnNKl77HVwwPNNVw/z
QKoeeP9UPMwLsRWQQhcJZJcTvgZsDCFKIhcSlyeWZPxbFan9LQ5iD9KHCdzvmO8OtUyyRXALSV3Z
lL3vnysVYMfbeML9VyQE1/iGoYL3YCwN6otsAgRWAbZSOMnCH+YSIbquoIGDqLeDanlAPT1jPoyl
a37ZoPEFMxLPCjh0xRQxdpuwoh0bA1h0Db7Y1saOLiybsYcESDO4XH9NVuFkN4xkSWuU1wB7Brvt
30u7JT+FT3KgNyKLX4zyK7TJVuRGTSFSHGZZDDKBt4uccIdWCf80U16JJr9m+AAIF44AvpLkOpEh
N9FoHYEQwCqGOGYpiqee+yBA3WUKkHziST701pd7V4ZuJi3cvZLkIXK9082EcPCLzVMV1iYN5UUu
IgE8SOX6HkcZS44i3PWlLJWkrZeAaGo6rKG4VNOUD6e8MGt0iL1N4sMYGLSEh4kLHLKoT8wB7R4L
OZLsKv82xUtI2sBEyXgyiO2PVTayoI1pTpG/BUVBG7Vnkj5kPhjprU1GQeo1iiCisljYC8I7sqRp
49WmP5NBR3ObzSEvuyrGTGgzR5yWnVFp/KME1xVrs0/KwCFlSeNuT8i6NGaJ7XtpCnPP4RePWwDe
NlsTE7V8C7agQva6btnWGsHgqC2GEb6KNprzD5tdYUiHYcizrAJpz7MMoeY8+yiRXSC27FQV/ehb
DmZAVAvCo1OxoQDpqopxehSe87K+6o4ilpKgvFc6gAOhGpBVydo4hIYWBr8JKKIeF3bggc9sZGHP
ik8MsLGVeXEcdTJU0I/dMH5hfOkWIP4ycQcfhhSCqDuORBNxEgJg5miuHio4LaKXiLpsgN9yBVKb
yoKpxTwn941fhvR2TVWxnAi5lhZqcjhi0EwvMe8OPBMjcwVfdBMpV6h2E7H7NmKXycYwNiHpnUsK
3LMa5taaeLwJtpwHmJcJEoAweInTzTrhBkSalc63sGEDlOOAld6nYWoXuCKT/bTkSbzCI9qFFvg3
l3d62EI8QrZhpgA6ElDo2SX9LIcSMZD48A2gzuTbSPoECZMA7xOpjJJwmgbjUsM3F1kbkCJd/o5o
lcPvQJo1PMZzgat19Jj2b6HjEYoTEhEumwh79NNguZAV+HQojgWkEIePLVn678jI/NAMo6Ow157V
HK8n6SJKgeuGPLgZI6HsYTf4vxrNJLThymRTsB/ANQHd934tAQv5zRctBvzL5ZCJNX+ZVDTdWMJy
MI3nVGWwhwZN9o0YN81PATMkCmu7hzSuy7GC+ZqbMEOtnPMeXauth+s9UJUG+EqS1SGTZm+XqXdz
WwAh/vDUIUOSkN58JjnvP7Jhzz5VP+7iYxJIMx9XXCHZa4xL25/3HjLhj3hKB3POcM1wtUGqLr4N
sz7uv1m57Fgwoea7aLbcNKJiRDY4Xwb6Zkmh4JcHsZCvC7hT2AypKF+VLcEY6EPDkZyErhcvfp4s
whrnK+DVePWktA3TkkM/oVxzwPA9fAHkg03dKs8k1jKC1pXMlXhhPoiwFrPJ6cM0jmPQZkhzsdKL
pM+MSYpBLFRL5icToy6Bj6NhgDIfcx48v1sSAa++fthDfuj7Iaga3HsWAiObych2o8egiBGwxRC0
AbJVewOFkOgLwHF9UQUKuOOELAJ+oYsZs4vf7fKDsHLx4ISLVN8nLIRQQjJ4DvAa1SJK70qWaNTj
N/Ezn4xRJ507x9ptLZy5MWhYIUxfJSaQuUXbha+Ln99WnzMK5EHmYPACgAf5c53TE3NbyE/aSIwo
18Emhhh2uRY4PE+CAP/lvJUoJKGaMMAobseibSYIvyLjzcd6LKcQkh8lz9AZgqbs9clSLBqZBhRD
6HDkxS0Qu3Xt+m3cfUum8upbD1AVhn/wOIyaSZt8fl5QJLGOlgikLdzxenXIxoj0R3BEki9pgTQF
762kQUs1898GSKYiidzmvjfdjjkyGLxbw8azrtZU3Lqo3PJ2GOFX2+aT5vTd7oiJ57FHftMD5PMQ
qwcGnujsVxLCquQ23KP8rEmq87qSV61iIEAfPFhn/5NqUvSfgOpc8YT7NUEV4sV1OnHhyJKGCJaO
qZQFGliUIY0VgGqQ2w/BaU1TCaRrGeRdNPbAttARwMCid0DHFugTnxCqlrDZK/h6/V6M3PltkA0c
Wv1zIR5WGil66XNvQ6QwEzo2Kdki9DeGJWYNVbPYnyekI2/BiDyv8XnOXtFOR0OnmQLpg5uKVqZ8
n1kMTSS1I6XYIZHFzn7H+jRzGfK5JWsoi2POrcweKhtRqIrM0/ojokmO2Vxv2VTPMNTMT+XG9ENh
1zGv/aqjLh/T/dLHEDDv5h6ZX5dIvt86GS55TfpqzCCOvIw/42EKi4uRasN3mIGHIVfNXd4g7qzD
TZKYZXnOZOzQ6ZA8BNVynJDzkomnQKZdyQF06nJARRKDX2EE38+xKsfXgWLbdizIMQi6GaafFSxZ
ng2SbHrGcANQBoErMq/nWaIwGvowfsMrLR9RaLjLpG3+zVRYslqmgzkWdO/Lusj5+nXPKp3UPGPI
vAaVJwR7oVAY15+pBk5ql/wpApzJARvkBfgfSpWuBhbgZR3ZPHidgLwHNeY5IeQ/ih5XggX47+pq
9gVEX0OaQg+9l+ClFLiqcYxU7LsCQfvV+ll8X4DiPY5GIx2D7YpsUphGnykDBNXNHgVfE00az0RT
tij4+Jrwt+BRout0VtEHGwL5ncRTsNWzcfw5RZ6Vthtqb9et8bI8WeiQwFcTvrXvGxPI2OZSZN0+
eAX35GueiTZGPr0N+Y7anOcDOj55PPRvE1szzDxc8XqN+rtzGH+gSGnVaNvBGWpbM7G8wqlIl5cK
7WhAVZp6zBQCTxHNOszVhx8wY3lmqAHud9AJXwg16OL1kYJLYm+Nf2DBAiQ68oP5TvoCWf9AGUY4
IgBoN6sYp/xgIzGe+9V6NNXQGoJaBRBNrCPqeexR2EKd0AnKkNeMPH/0gALecEckn5j4QYOoRGMc
XbZ+T1+DEZc8CqdtfkvwIlkdclztdbDwwAN5p/H3fFvL+5WpGY2MSKmpCUptEGqTeHnTVdg/RSmU
GEq9V6++7KcQHR7jgzqiC/B+tjEAd45GyxMIbtnYITwiOeGEZO9bbAd6VIUbjkOahbDFQzvqzlkB
I8xg8jCzd5VGk0amo1maHIng2VUpl/WOJs1PUqAVUgMD5V9yEgngYcAOnyEKIWwHYZW1aibpQwjc
RcOaNBlDLo1SwvRY6cEnNwXE38ZaOWo+h1CAUYm7GXhtlFllT0glTQqsHl3tBrx5jt7ZnLrxMK99
+Kh6FRa1dYC7mlI6rO+WhlYfl1kCqdAU7CBnY46OsmHuy2T68bedKyUaInSBZtKo81cRCJlArC2R
b2j876KuLErhRqyslEd86/ieDClFR9zS6jgmSBzQiuhBgeaUPi9qj9ezmjQ2VQrPQYlaEfpvOORe
nmY1MnQ4fD+9DGrdOayuKye6bINcVBMmvvzcxwQUtI339hmzAtMjx2M+bCSz2BHrtbmB2lh/yEDL
O+AD5Kc3w4oKEsnbd62S/cKnGEhO6fMbHl1ZLEZX2UsyDBm4G4Llv4Xb46oz45aLF5eg44Y96Ofz
prGtFrAV3lFiXJFzU2DazBAhb9U2QBR/L+MVaVEYnwfm+6Jbk8xjJi2fhu8Vc/oJDrH4qhpFsz8A
pnR942zivgepEOLgt2X+wMAEkp+SZDRvkV0GGYYEtvXGxh7imhYXuAIaSZU6T9zb+TAi830phmRX
XzF8ugWgjaF7zo9JgGnahheBOgSOLOp2Wyv0mvPEX3fZqMwOXCEe0hPaFvGAhnnI+XmbDRw/Xe6S
5DjoYI9PI6v4+4ijlgKwXbLkByBZHX0BvTZZviLFJBi0sNDzAcSMP7mP0+gaBO7oK3B4kR+1W2nY
MWk1XuDi8gDVFD4amH6BMbNti6DhgGFonT2GpqDICmk/q5tsR0LbxrDl/poLNMfbHjEq7ASbUgxO
oMGPoXIUIfSE8qy3TelsXx32XUOjKZ2AUh2rMWIKTDOvgFUUVv4qK/ShAMCN+q1AbVZit+d4kQYj
jFODA6E/WVlyjjHxHcSmarNBdKOQ4i+HhG/Awms+KvFFEPRqPkv8uLidaRjAzWqG23cH59RyQ1eC
8KTdYeIa0NqjA1K0C9zLwOr2fVrdzv06wpATMDriSV88wnA1/b0pH/adLqM5QiefFt9KEUEGQIZb
iKYwGvKHPBsDexoHMEYwGI26FGNNIcSQ/Zoa+FsvWgI5gKd4sHaZdQiyLgBKeQBROV87bDuAA2hZ
p5io270Atd4EOKjCB/wxkdP/EXYeS5Lr2Jb9IpqBmpg6XYbWERkTWkpqBZIAyK9/y3vW1c+6Zrfq
VmV6hJPAOVuW5eMU9kCkESAKWogAoc0N42tAVFjZU4GgywAxUcaV26ZNGJRd6itvZYAdk/BVuHLT
cMcrGyVijtq5b9p4NOx8sgBR80XdHP3a4JdfA9RHkJ9xB2O3JO577blXuqMhbediV5PFuz7Rkcu5
LcM5bQrJDrQw2Cc7JwYpNRKqNwWVT37xHtt5Vw3LDDFp5ynfE+WRrO9erbjxk9bMzgEV1VDdqFJU
ya7YCtgxjZAiOuiI5TXlQI0X/FL56u9JUGfVXdaq7fd16/n2MTeTC9GroOm2g+NN1XZYhnYtnqzK
I/KNJoiop9BHAlhwnup4eTKAambfhf1W3PSDbutHFYlCnHTQeOYilQG1b6dKOE+oq2xxLqNGxmyd
trtPpj6fidV2pK7ewfFqzb4zqP7FVyvFSBA/wVC+uVlYy0vSx3AvS+OEIb9h0ObPvBjc8dS5LVC9
3IR589nSol3hqvUaw1tMzd6u0qwnmfUxMF7l4EPvncH+QTYGKib8KtZHBH900QJa+v2xrrdkOmYr
nGsfrOaX9p1lObpO1vX7rk9WmzqbyorUBD1SvZXPBc/CkvfUFnrJKQoVkvupM5m9RYI3U7KdQNCm
BV0A4OsgUQCYrelkulxLkFPmDxp4mtbDMdfOG8BsMqtheMnbAsCei9ZsB7cOcVCMpbzKi4SJ1lM9
JvMPlp38ObY5tIgXl5OXTsgZRgAQgrgOc93pewXdvx1bZ8xz4hQYLL4qHc949cohyY58yWjiugYS
eNdi1pj3gxl6ibjC2+QRlVo23smqKOsdTdymOpS252FqZ9+iL1Njb78aRIuUwClv0h8bP2X/PGWI
9A5L2PrFi14g0b/yxKkD9GgZUd6h2zfM3DRr6keFgeB+dNpy/nS9TQ8kL0Ujb5vm8k2zsSRGNncn
Qm2HnJRSucvWoSpf2xaiJs0CjAYEZ8Pxgm0VW3a/dn0AaxTHNd5Hih+7C6pJG9x0E4LbA7h1aY/D
InGF6kFa98iEmkQHsJwOswFfeXZZy1w9OnBZ/XnF2FK9LhJM60MkQ+HddFw9xZ+li5P51l0xMNOr
JkJ7Xk0d3bl9PBenPLPtlnbF6pJXGqFHuc9sg1sbfSWpVcu2AdIVTrKxdsMtlO+OiP2J7oa4lw+z
dJLlRzD43BxOkBvvZmPOIfo1CxSVrfyw7X6bTQUriW5kISGqcbm16ixO7shZiuVpsdCM56aZZQ1k
GjHNpfPE+3OCEJ6Wnd96gXsk0LJaDyMVqpKnbI7RZYRTUNx0ieGpNMis7GnsRdT9dUex0VGX+cjd
5kHKFmps6q3zngR1Gx6qxcmqE2INW++dULvDI6dy8zS0Ltdg78aDeWr48eS5U7bJPjpqk/WLIOmd
j851ld3XJmO8ta3Of7sODu27a9sWSD1QtXMLiUhhQQPsS1zDULjVH2Mjj/qHqffVIbd9AIkKHJ9d
qhJ8AOHGZiGmOLhtc9isadyj4Gye3xyYnfnK3kD7MW8mKBPBqrPisuRe/htAwnTODu2Nv+47tWYU
r0LlNZcFQgBSWbY0RDqddMwxFCFh7KtXJflN5PSzdwo3d3uLKTwmyKfmY59CW3g4d3h0Pomlm+xh
wX/eQJZwbfc7IBnwXZQvLBtsyQuGq9ihoBGCHF2+o+eI60NyWaNRU95VUTLF89npF0fd8pqjZ0i2
Nqh/dQ372G71Rjc8GKm9aB/oJQQtcr0hIkDNdtVt1Mf6Vo4VK+A6OwQ0zcEW2Iu2lQuG3QZOeXTW
Gt2IH/ZBkHpTSIIqtyTXqhhW1gKVMUuPNWTsqUeFbHctQ4/aCZ3Mzh59HfHXS+YhwSvBfmAz0Gnh
tZEwoIeqG6PqR93P4rsLRj2CPKhs2yO/kGqnTBz/gCgO4lNIQeYr+xFpR+tYBRx91TSWD3AnrTnZ
DsbnUnX+9V2eheXdr1qqYeYlslzTKojGdKyVCm+dTYiZxQ0v+I2TOx4PwRaCcXthXW27IbjuV2rx
/BX5Sucmlw4rwHp2tr6CmW1zBjInCP3rBDGxi2LEDuW+y1BPsAY2CcFEy5YHu3KYpn9t723/8qiq
okMLxfK89RGYjVw6gSE4i7cPTg48RyN76LMv4URPYzbZd+MUWP1l300v4PrDo0zGMmMFmtbXkmgP
cyrHTm3HhuV+Q1Q4+n+7yivCHWAPk03p+msAc7pFcIyRcREZyWT+FzrTGpzzaKHC15L+UYMR0SDI
OhU6P+FS5hLx3RC9TCuEW0ors2rTrJsRlqlc6HvSMjQ5LEwo7tldpSS1cF7XcUfrWPEpSun9YDsb
HjQtqmq3GCnqVCM8ds/KXeh09IJqQEIetSoVa1jne+jXCXdhXI33xB3nNk2o/8t5Svv5PUYP2J/j
FanQLwXqvaAQjHlskZK35Q0wRTCSgdlqsVtsnyAuy3nmD0jHzMwE6PHA1WoUoAtTZP/GutlG3HHT
4BznXCOusMXkbicEZeJO8/bU+06GhhH2WqW7k6HP8Kqm0jsRBSpRCHRJ6x06H4RtvyDc5Z4J/LU8
Z6JXPfBDPXenri9JAeR1xWMdR3MFpJMU4rL5icO9GfuNJrghCW+FkMgV1UAlCXcBlxZCA1vkx2ip
KKTTHkMHL9jUDYdZeKgSbQSPy4p1lRFGHuXSqemRL0EuGHelwyPjAc/0ysLDbCTseWor/VAgGu8A
5JggiMWqyMRQIMzmwGhcnR0qiod7mHT5JpEBNIc4WBwk81MbheniNJt/qVCl2hsIBN4GZ0NcfWhL
wyxg/LFDzloBC6VRmY8tQ3xs35OI/SgF5nTzk4kaqPx6kqo8qKgN3FRsWkD2tcv4oirBoBHG1F2Z
KBxQ1q46i87ekvCZFfXL/lwnf8O+cl5R5sRPOlNIDgYKz/0bPgz4l628pkmHyGiE52NCqhNrwPp7
jsew+7JqEMMu7laPgsqoysMnOAu/IFKvdVoPtiUPXO/SQNXx2MExuwjyURsflJjC7b1IwG93IFAl
4dSzT95pHQxLc5yiLXxw+XZk2oeqHO+ukpqfIONtk7bbWE6p3/X5S1YpJvqWJ+sGvoRn3w/ZKY9d
OU2vBXU99L+scIqnec7Be9dJZF9R3m3JkRF0y/ZtNgDNqYk3PI2pGxb3XeyvZ3+bciS369wxapcz
+DI/ee18xfGm2DzrEvuMNn6Qfc8QQudrnUSIXoNHeD2FoqXyq1G1fXWcYF5TnQB5fHezr9hXhpEo
PhJtHZccfk5ioIx6fW6ztUPqFSmaKOIBh8nRdz1lb1qOuDfomOS3ChE5XppkWr5HpBTFfgwD3i4P
mbE5lypuMUvH06qfewqLKJkq1qn4jANTmCO/W5q9GQSdDz2NcXSocs7hdGzm0N6YPs9UjMQj8O8M
xg6NJkv5mB3LMJY7UIRNH+M6k9FRl3V/hWVq+R0PbvKrWzw7IAbu/DenVdNXMDoCsxb8VHXoomxZ
06XckudpqKsCmSRL8bGJKtfByp6TNoWOg2I5yKPazx7QZZbTftYJoWWMHeH4CqkSkbbXM4imsYkI
lxfDAK49r634XgJdPFVT4VOk5a9AjU3DuvbgyW1Q+yEvLaIY44zkjHdz4u2vpo8RBMOqD8903pgi
E8neDBVZAzrYssy5EjjIDmzG7W0bzwmXWpCDQjNX4cUATm4+OzHMf5ifa3vf1wrMJjZ6SQ6O8vri
UvIt/J3Doa6/A4EzBEyKk2evFwNa4SvFFSoHZ7P7KcyL+RAVU17/5AssUGizoS57ixmeHFxu43Yf
+UH9c+B6fBRG2G+kuHWYJluIjGl0dTil2ySin4v1x/A4c3KWLIbR6Ly79dUvBwPNLd31mVx/+TgZ
HusBydkvpSrrXCbE0XQxZ1D6txUJg9vrlsNopmVUgSpA9oIHH/DTtM0FNDmb/jAGBeI4J5H1bmpr
u+HRcZXiXLOb8XfaN7AkoVK+i+DBzWr/dl7DKdujE1wiknJmHbyEgw0I+Kg4BM4b9wI1HLkpkeQN
ni5OaptMfSyCaWzO4ZS38Y3minYuYMTwoG4/QsdHbjC7e27HQhxzL4Qmz1nGwDySfH4pJ8m2LsJg
/DDFEK27IUogfl2kU6+RnEt3z2XYEJ/qYXBHYVHAis5tMnK4b9HwMKwOkvIICkofUWK7fOpsRR1P
H4dFZ7f5HBpw4ro7jcrpgzsexzg/2Jk9Ps1dgPAd3ZJOcOIc3Ja0xUnrnKVwEfPNiMP49dbDkubC
ON/EOYyvjZrV8iynxg8OvRHZr2hCeFI2YZPtTZcVf3IbZP4un/2yvLfx6gDI4M4q7jzCkX+BbMhf
uo9ZgWsrwuSlYdsXKE4QttWnGtYMpTGE4fKaYYVCkVG0E+NnGFrexS3OxHEq57W4mBAVMOeUKMxe
KH9cj42ZkuxOiIyh2DOJNzxRlFKU+0VNVxlfFcVT8h047Ao8pM36afq5dk+uq9C9J9kg3TsdbbA/
tttW/z4L0MEc3djbGDSI7NPxcOjwWowLQp8GnRsoWGevU3i5hgO6ht4dwAOCMCbnEXKOv8lBa9y1
MnDuXRdYNuftdUMMyfDRw1sL89gdWwCBLR2nzONskG39p+R5K9IE0nn4UGFcEiWAH4K1Q1TG/xnX
Pl2ZufQNFrYQVIUMi6nYQJ6ZwozR6tcAD/ZXrkGHkdAj3PDFsWuXF7vBSRoAjGFVb3U1C8n47XhO
fzuLuuZwavLhU+F8gzbSov+xDVa/KbEu/ou0OXVQ0Jbdl6faJUh1OxuxC7vOjb5oFxiQjpbIeXde
YVsevc2MgIgVY5SXGhuuydFPCMPApxNv/dGuk731AsXig05tKx4NGJXLslyCzSwkEfe/g2EDMp6T
fm7oo4IAbA+TSbaPtZDJU4tRSTEpe1V8LwAq25ssyOb8TntFlRyQcZX1fSBUlz9bv9t8xeAkyxYp
A4PVioKyt8nzisZZv8OMuz8mATd0IMfDaQ7FjNiFA7qIuWJBFswu7xayQzo3LN5InKv1WbvIrCF4
rG0f/Yy+4Z3BeGdY/ejLOGSNw32RNUX1G2ZdAOyhGljkU6QIjHttEkIjU55Bbhb01cmPearatzqG
3cFK07YAsmyu7nGqZcRzlBWzl6KEne96E7O3Tn3QPiCAvtqr7eSZneeu4Q8Vi619gv9kbrKELef7
2J3abxArn/sLFhLxzxL2WCdcIHcdVbLahVsZYZrorgpnUbomuUOQAMnWLPGEPIr1q4FwLmvJjTxA
/mch//YfwG+eXyLwo/5YRmiVmDdQ2nN+ze64x/zptveZ2xTuoWTWRQWTNBpVZCP81jzmzIrlxcTV
tpyE6NR3NbDB76PNXzUbv6vLXVwV418b2ui7EOPAAdG5VVrppH7qM5N8uXhBvmOnUigRcxzPezdO
pnDfLT0eUeX29bcyi+PelqGLUQIte6kPXi6nS23mMNlliOXCO3825fJVqXDJdry8Mb0e0KhqH0cl
EuclcJD/DtInlb/qGh8ufLTJJwN1r3YRrgSSnrIcTxqSfwSRMlst31C8ZPZq2liLHb96Ji1dz+GY
YgGfBeN5qNb9MLWu+bFMPsBg0/Y2PyfBEGAclVfXHTQSo3zqQB4VmCDX1sMbl6jnUGn/HpxiXkBX
m/l3Z5MYw00IBgrQhI9m+8ukZD8sNNtyzIeBQfSYxwhoO7o/G7P3oqIh6Y3NjrU7qO2C4yujgmIa
+87bZ4XCZ9EFRfvay6gY0I60kUpnXY1E97va6RFsZN0z5k0eNulpccOIniV74YzFKy0HgXO7ea2r
9pVdsvVhioqWqVcNMqDonQGf4SvirOKlQN2hlDt/Uqc1RekSw/VlxNVouLnEfmblUpjPzW7A0MqL
ygVt1/UxNXkd/AWo4Xuo8F9mZ7EsI1M3rzXfkt18L4U2DPkmA02zSIA0ax+PgUPehrlCG9l2HZLG
3MeuO0n4TBT1pbhdS4m93WvL4G3Mx5EOx8RDiRPl+QSSljvOQinRsrxB+XaIchpMCCD/ZZbtY0+Z
WypiKgBRfpOP7OX1YzRneIrAoPo2DRHNLodkqwSmy+nqlA4dAZlbYvcMdhCa3i2oyPKta1ebndXV
et+y7tGFXmeZPXX6qtmEfxbPVvBLedAzXMUFQk0PBAVO3W/U8wMLehh2D/wCKws+h7gVAqT01dGV
NRW2nQ5cHEboGjFJ9Jt6mpxlaPZ507PrO5IPcQgDlfz0/QW/ASAoMvQ28BaG8JwAWto7N3zfvA7t
iC7hqu00TsviKJJO4OFFJZgCaMrPKJbRr05UPf8ZPPtzboS4Y4Ett7SHb/rIM4blNDBbj3dgyern
CRebu0uQLYLvAsvt0JODrHApIfodAJh/c/rSnIyUHs8gX4n1j7bMrLsL/Wblfc8lceDMSUt8X25i
fspLZ30qPLcTe8jpdjxFrbT/2hFLyq4KZ5hDSoCXdxiM4R0PEtdU4jd1eHYnZPi3Cs7yd1tn2Ba2
2tfhoYiK+oVoVc2yP/rLQzhA0F+FAAt0xzS2r4FVjXcgKQ3pZL7ZCtf6YrDkdYJsl2gIY9Z+18+6
jiO4HOQ9Z7CD+isLPfQ+kOrl8B0gSCIFB5vPVP0skUSiWOSJaG/cwBnNXoWhxDmS07nwLAQb+FMw
dom64ezS/0geoDOYFWspTmMbdp+WJrQQgVfVT2/VEPTOseya5KEEmeRuLQVfLD8IqjotAEWIE/AR
IQxVAJXHgjoHty6myBG/U2MDc2g7MMyPrQ3zJ2Oh9O4AOcVLLZJG3VYyAs+e/cEvH0w8heo26/yr
MnuRbnFoLHM7TqR6+42FGOaIDYeRhgUQyhmKOP+RTExN/C+y8J8fg+juHNHgNkj4/zTAYKgOz2oz
iUy7xsseybkql4O2cno2jnX9SwhP7H5lKvPfgrmafm6Ba0Z0SstAx3YzsKwiVZBzjHSirZ1it9SS
LsI4Ru1zUaIR2y12mD55xl+9vvpdjRTCViPe++tINt9MQ1xYvsYGnx92D3g021SJs68GNaKgLI2f
HTzRclkgpMrOkAT6ffY6/xPQpaI7aJmpq0ZSnCRpXuTqe0sSH5W3FqvY4foof6pNzj9kVzu8gDbA
j2JRn/7xmJAgECcQnBR9tNWfxqkXSLyFU/EI5+MHd5Nr2YgxFc13De5XPHIy5zhifa/3cu1tsMuT
Fs20BoLouRM2yMHFDwS2CRIyo2MgmPCfpTFSPsXYhpD5xSZ/ccAL9aONjCSgwWep6cDbHRS3ODoz
oqmcDjlNi0t1TsXYK/8c+AUitJptIt6vUHoyHYN8euvqUGOgW/AJwfnG2UEHvggu49QPkDVFrH4M
ypmmk24bzKzFsjR7V5VRxOmddSPyfDoFGbfEj0FvAia6G3qg1spvzy5I79XHptoDmEQ48f7YrU11
5bHBLYFXnE3DYXGDHz5D4F7Wjvli2mmJXoLmKh9qpDPzXxa4jiCNJiMgaAc62sTc68X6MGAj+DDe
jHq2m5kldr7nmfF1DWSAoG9DVMrHTcLmg5l0KS/ke+k/dYFDaYdUaeR8GGL/R9g560MtVh7CvuyH
+qjHZXi3lW1f47LZACPMuH4vXNZ/NAKV6OqUWp66onSGPTndq4e8XyDrjRMbvobZiogwVIn/2RTD
9ShY46xNcd11Dd8Ho15qBsSVu3KcSdOZAwRhe8nnjHcrZ9FHSOAEWitV5h9zVtTlq4+SC+afc7V5
HT1bvNdtYlfEivPyBC6sBh7FDTfNkotEn6GCgODDfG7Do3Dx6+4GoMe/8cqcuZ/8rXqY1wyLLpaz
Ca0L3ri3hhy6DJGuR3wLdaMrLpu1bL7nbUhwXBoHvSpX40/B6632qEi77xjknQQqzIh6j5uDHIPO
iDiFnDafpMStAWbEqnoks19SwJcIR5xmRsx7VBHFJzokJPXhsFVErJLf8YnHS6sjMcX5eMrQO+Uo
xad6/LlxjzODidp/ZcNMirT1O8T9opzUM6oTW96gWMr5ryNju0tEwEx/tzXtch43pXhKIJNKnt0g
QgkNJfBJej9fQTzN+qHe+uBbeahOdzH9xwTpKgPI7UgcPUiJIvRSgMLTW8B6/hurRzuf2ky5/wjv
GL2Dpf+JZiDYeZozdX79NhavRGJPsNm2wO2JLcQtMgxQu+Pg9X4a18NKhDo/gPMQq63/ABrzrpyf
6T45dLsHy0wgUhDahGlpKhe1i4Oi/M0JsLg7XGFW3q2kVkAVe5W8ASnG7o8Wtq1fAmIBND9mDw6o
ljlhTJS1uY8DdFkceQNJouXISLUr64YDRzfhFL1rstmKn/hW8uLURbq6QzjlS5BF0o14aFFlDECV
9gysMo7nqViIVAgr5JNp5FX0aq2BiL10G2KDOSDs5J+rtupewx+I0zYlJmRgH1d1e0WRf5YexY2I
E2L/vQ49CWpuTZE89q6Zxhd4KkxmbXLNNnDK2lUPjd/N9WGJu/BrrvKV4GGms8cMzolZHsnT1+Cu
uFq0123Q5U65dtQcr6zIUtca7L/Pmw7M6KraAH/nQeBVGPE4Cq2Y9+NxdR+6acsfSe+p7hY3woi9
44BT9WuLb08+RLHpXKa0ucL6nYpAOK54IImFNeLYV2OYJah6l3D6tbV08qk9uC1y2V2bBLGxRzpf
tbM8o8d3R/cpWRcMVie38MoWUw+GwDZ/kSsRC+Nt4iMKZlNk3/LzQ4SlPoxxqGAPLy80+iUO3c2h
2zjMqaoYf0ZDtAk2QPRO+7rUA870LoqzY5lRodPte+V5RJNWCdM3KVBadP+GKR/RZMJXG3Pv9DKQ
r4jUt+Tg9cYweYmSHAW/n+Nst/ju+tcnwKW/2TIGDsiFYOjeTJm1w03BSRjuFxooviUBTuJpgsm/
2rU55JM/jm5N/uTFq4SzSbxaklJpy2a51E4bb6fON3RAX7NEgFxM3uY/tzVS7WUdTOGfZ9DO/F4a
AkBvSP7jzPSmrWj3RlSxfZ15pykj7uIowpxBJMLHuHjVdjsldZjdYzHCcOWxoGLjgg1FBuHy9s/e
Dikevqxdx9sVMrfiITmAfCjnBfAE746toW5vHGI27U6QAcPbsxFSQJZRgywnn+XKHwuJrnds3uYK
8Y10Ypq2QwwnXfeJIN8aaf1i3Q0vsYQgQHFRvYdaRT89XDTcF4ORL+6wdZQae4CdK9QibqGmrZhs
uHc6FnGZhbs6ztanIAsD/Qg1xR3GGxm8T35CDWfOO/6gHa1JPODrljdOqORvW4z5r5pfwHYoEIYL
gAaQncOioul3WxjGRxOUQKBxC3+U+YY/s8w2g3Uu8LYfw5Y72dmrB0edoe/sh+5ic+yiyJtO85RZ
/dBZRexKgp7gVUsgPmQTWIHPNhuwnRIBZHhW4poEVM0T+LD13LC3RYz0B9kkpwOpQVV2gOhW563d
5vHQz2P/sq7/577zXfs++pBwiOgLWEwcNF2UFvy9cVoY6Vow8rDGbDIugT1nfV18kjpSsjUsrbzD
z0rkiQma/tAEbhjvUFqgUi1DxOg7oNulP3O8D5xZgSb9ZyuKZ8AuV+1Y2wHqJsEGdgWuXP8wYcV8
hcKHmvbHxnlciwLIVuUt3vVMy+WfMdHMesoLNBwq9BSs6iDFPfAgxrSHHI9oRvJD7y4XC4Zym2wz
omlLTzslqmT4eLeLPyTIrPMJ7YSAmh15oVpbHQp/mPjR8mze7rwYGBR3usp0aiZQaeJF3I2FZCKC
+KlRvi1PyZQUV5/WOIo7T2MsgDpwwO0GZbXdi5aNK2X/FWgn1gotVtxPOEpyTdICjFy1yyfP7/de
nZu/COjZ/TIEpwRlFvESnPopznGScF+feuJFtwMJYeFLMRKasL9meT0Lk0BxL1nG4oQ+j+esQe/2
PmdjAFksp2kfB2DNSOeEeiYBpgTPIqxB3cWEjX2svbHZQ0/z7GciVrWvPW/RP1YfyhscfZUVcy98
Pe83PC1+WUJB0TcqLXfQOqJLiQol4cWtgCIPaE7QuPpkDCC4YDVzsWyq8HO4rj37LCQrmE8cDe1F
Blv2rkSM7RniNnyNB7Hu8Zbrx1Gr5rghdM3R0UfzH1z8aHcwiIC/k9XHsrEB+4oDW7x4JG9GXg3L
8KQ7EMgayzoebvfgYHMiuwMdMhpCNBO4S4cNot1rVfNZt6bJbpOmcSwa70bs2yoiL0C6Cf8sh5Co
MxOa7X5kaf/dYzPAq+6Y6qXYVOjhpcMds0OBvPjwlGiLj5ULw89zJqfbXriZR/uJVN3LEOTgKJ3o
pn+dq4dfPdAwn0B1CUs6iMH6S4etig+JHO1jC7RldmWX+fJvJBwoJB9u/pS7taTCaXXnV1IkogHr
eNKyFc1D16IUGP0bGyg4lKkLi/zSR1Oy7SUU1HBIFo9unQTV/a17TRo6rH2hHzlYdX2AaEKF5nIc
OKdre5v/MLTLam5xAmCYMESQuJexxCImWarRAYpp+rVw9i93C8xo9tRPThmyp2zeXkAGNDuUncTH
YTYsnOoctQtesDKIi584BioUwZM082OR22ji67FIvappiY7zgCv3kbB3z9wLnVkIEwwtZX1Ex5Dw
4JoaZ6CLCfh3CQb8U+K5eEI3hNqbgULH5ARJLI/8s9ffx1gbnAtbi/awB899cxhhoXoiITDSAEqU
aNR2GbOUk0p6xuqjaliceLNKWMG0VL7j7aMmS7IbTjnSPEPfuYqICNgjjkZvZnlCkE+YOQ/+kJBp
km8o/uY0LIPFf8wnp0PCgqG4NFxqBd4Mlboc1u0LGNCGRZP6sfBoZpn3ZxnW+BMh2xb/uJHPGdyu
BtLtigR7/Ha4fvespluRlo07/zHL6D+1AdnWTSoXUJ77lbJBsqi6SGQcmfk6j7eIbNrgyyVRAhI4
dBzzDERVqA/UkkWOtR0VQbCvkLughvGgB8EGCVbpPspYR78bDhrUHz4cRbzpAL7HRARAImmLm71R
yNBRg0O8HtuhnrNLYyIdnwjrUdNJGgYWLkQ0HDIVlaoHtM6RJFXTqmq56bsWU3KhlX9vbS5yCUpd
uP6vrQvUndeB7n/FCLrcpxnpIS6i6xX/glS6Se4kXknQi8FxyErf+GtOI75b58sNJt3T6cuf9trE
4P1nOSrIfNwvHvI7XOJ10O69LB+fZ2fuvMsCtpCQweR5r5VX5sTBC4/heqwNyh7n6ogc3XwWNw4a
m/piMW3nRw5khAGzclkzpZoJG2jjpPhmw7TTiezM5Ul78TgdShMtGp3y7OQXvMW5SAfdr5i6cCG4
zm0Cek9sVyaL7DmrB+93NTj5eBmScUiQpkvWECy+0TdnykzC0AxbR55TnugatCH2E9izCU3M+NVv
3IADPrq2qG+KohLzdyIYuAEHcMIf+nId/YeQeLri3FdIEWipID9qF4Lk0RLcVHn9SVSLya8i3VC8
9OM09I8UAdMzofxgmp4mOaJ32/jOxAWjUM7Q7jmhP74FyxDBUS8TqIc2VWn37VQE7RO4ubU3foTu
x9F+hBUgDvoMN9uiA0ZFG5p7kqe3P0GiwxJd7lz9+v8nd7r/W5wmsm5KEoTH/ev9R8JqrVs3Qfo0
3yMcXspXr2kPLSI8/kLUTWK3OflbvjXHpXcvyXlOU76p/xLB7P5vEaWJh75I0BBCVch/fIQx6uLB
Sj4C1XYrmdf5gSiRPcKQ+/ZCa0WaH/9rxcA1xfb/Tn32ALK88Jrr7WNX/I9UVIcfSzdxvtybZlwP
WlGDotBgQQgbOgYxEqCqkBxrtR2XoxPFPzo8axehC+8xx6OQ/Zc48/+nQ8L1JHJSSu9jQY7q/5B2
pruNY8uWfiICnIe/JDVbsmRbTmf+EdJOJyeR4kyRT38/uhq3LEot9jldBVQClYCCe4odO2LFWkM6
c62CT8c/nao19Y9J3c7D+NPy3iDqGlnsa77h3g6M70w27D/mYKa7RqpkmpOqtbk7ly8npz0vjLUm
TErHkF6CZJ27ijeLIWRwTkg6PsZj8iw3VvrC/oBcmAyIL8OyQA/qb57UaYmsqTahn6/9o62bKdjy
OaUTX5r61sgESzdHThbTQiJbZuzDkRsBenxiWSHCkjpdtengzeC144kzOAgsbkotpaXgL+9O8s6T
tMccl4tW+Ss3wjQ9RSNb/noeyMCJYr/cvdz0lxz8NwLhvKTPs4a7bE1559HLptTQ1mH2dH+1bxqR
UHBgfxu6NNxUFGmV85EOhrWkxjvAfCulegrV5//CCG9V6gCEZvJQfzxKPKXU1UO9htL21dKlT7rX
d6avjDBlD8fCsSAGoR/QsEgsaubgvOqCVYimlsKmFPzIpSfZ2JvZiInhDsGEJIIu0SVJI2iUBhLn
UlpbyIvL4SNA1LSc5PST6vP8OAdecX/Khod9aGiwFYmhtdIkLHsM010ZPUWHv7L1nleP963cmLGL
4QyOWoBwQXfMpfCxyN/l4I9pPXZjSl1jMzZgfdb86Eixkhk7qk5RPSpcXu0EBLiej/iNsbEMVj8V
zgf/HCjhoxHsD9rmoP5RT/P70zW2KP0nfDuRkLGdVatmuprDVvM2LIoYPrXFf3hahks/0Hjxa4Uu
KxErcAk6R+kE38+bqu/uD2Vstvpl+zaUgEYBgi8tfFToPYmET2gE6bwc2V79lH+/QP8ZCZGlIoky
J2cwEgACqZCKevjYs5HZVM6WYkkn7v2R3FwUk2q8xqWoA3O7HAkvOQDNqKI8+umjCadsCOmoFPzJ
m3TE0NX10A9H1nAwikEmRVEGp8WoE0n02+j4GJQPpDeC4oE++0kAgLBLf7YaaTsKXfBkTjv58WC8
RdB8K7HpnCnN+IAvLejA7g99yKg+/KDB2TqXnQpFLx/kd/LkCA1aoMnUej03F1J66lBU+XHf4K25
/j4DgzOGDsZBL8gKPdbWTP6dwDAZmxQ2R2e6X7PhxvluZ3DQOiMja5p5x8cIHtMY0DKtdsCDoH2z
ZtDqWfReRuepQfPD/fF97cihYVMxuPUUCZz3cMdWZiSJNIYcH61EeKRzEkjdFpI9WgEg8BOeoyfj
nadi/RAv9YcY2iby4GNiI7fm2FTNXtKAYE/VB3McKr5WtYD3HlPXrya+gKAKrf1aMjbU/ga5Gqom
6TItBhryPoM5biXzAOqwPD5m5RM5XxvWtCOvNOnnwTZ26hRiLbB8R2dkgofCHoaMfBPhjC4SYOmy
PnAJERivnAxTu5VRbBJ5yBbQQqDSHNZPevMinVZkBkMyNpUxM+X3c3bc9msBAqaFJiydk2mcanU8
8lVXd9TgowbOsAyC9gz1W7ut6Lxszy8BTAgWFGMV6QvpNL0/BVdOsTdGbK1AsGPJCGhc+qsUFlAt
PjADhvdE6sfO88//3IDO7/f6UBAxDV9K5CzBGGlpu20o4ykKVN3Cz/sWvsKci73DGL6bGIxBqM+a
ydO83RIP2br54Kt/GPNGjSYN9N3UxRdwgNSZNbJO/xe7vMQMQyMAswZng6QvHIhJ3W6jZFOnP6FF
dIW+b896FEzokN7PFbSTYxJvVweSwTKNBjKBqJ0Qwl4uWEEvS0ZRv9sKkEqXMb0RnEmgK2vVHzmT
tyyhjy3x2kQnA/WQS0tmdjjkjZeJW9WTed3nziFcwB8OUmpExnrM0HAereQcqd5R3FbQC2zg+xXI
V8Kgy8E9LsrWMt37G+amPUMmQf/1mDEHd3SLSgIv4rO4lYvIPpbPFvETBPlZvLhv5+pClPU+R6DK
ss7Wl+XBUmke4CSALyId8MZjqUWzMnvxshxqJZX6jLytT+LzfYvyte/ApEFsQ1aCR8fQocU0txdq
04pb4wS/6lEV3ouDbu7jjlpPDO/XSlOV07KgbrdUi076Q7ovg5GesiecscUmDqlpdRINwvbBC+PV
uQTmDoubtoRKxK7K9FdJywu92Vo5r2GmsEtqH47QCJvY1MIF3J7+T3rM/ZGTdmsiFdpgIMZix8va
YCeCpjnRgSKLW6l5Tn6GEX7Q6Wq3zDfpyFa8caZ528IVSZ4FdygN1VhJ/wmnIrU4XrCHR6k0TXV9
EnRLxTw7KfQ6Z5p0mg56p66d3F+766Xr3QjC5iZO0iCwuzxupyKSEe84d1tDF6bQH0D/IUzreOkD
YCuUX/eNfSkiXvrMS2uDKaXPX+Lmq7tt/gEyvfzZ/ZGexaU1DacHV13Ii9qDCdG2fscP3kv1ki7z
6f0P+NK8ufoAmec371ZN079U5r6F/KoAdw9o1G7bLL0n1QFIrNrCRnvS3W6Wvm6CbYzAq7Uo5uEa
SNaI8atoQ2b0qmJqlqXxH7n3EN+MR/AiARE2uq1XwN5Ec9XK11FmCOM3Kab4C98zHHHl+4lWaZrG
3FLp3v6bL7BItLKvZYUkweUXnGUNODzEI9uiEDhc+St528Xh7DahtqBT/Rd90oDxdTOyK+La+8Zv
7TQiHvS3NalnZx34pSrwurCg7L9VkuLFXBaGYyXJc9z9NdPZ/5elr134bZ59yu50ruhfe/pkqzTN
U5Bfxt1xITS0OJnJ63171569TxsRq5Po1LgeB+uaKOCerMgTt4xwWemHKWTQkEKkT2Y9YummoyD9
S8MvlzGX/8AUSWe/U8UYn/SY6Sc6Pz7C4gVxuJBuN+GQ2tlRnGQnY8w/3RzhN7ODfQPHoBJHOWYF
o5jm9Swoc0fQ0/UxPLwcDjKg8onvFWsvzeGKdqH5qoRmGVjRJCU7n49pkPdR+fAQc9uQoTQ02Nn0
wU46y6f6BE+ruE2aYzCz6vNfRIcamuVhCLi/srf2LC8gTbQk5Iy04U6K5UQDzsq4VQpwUQdR8xzk
ZNrsNdqX75v6SmUOR/Xd1iDb1eXnNFOPkbhttIqGL7RlHOrPc1VI9qAqNo2sCE6onh+6LN9R1VrF
nfocH7uHEDorB6bpcFLEoKE1aPZtw4KuK5EUurnERw+6aL8rd14gwWMo5J17IoMIuQWFmYP0xze1
mQy+0cnkw0SvG1DZcjHi+K+KJ8gyG1yiOmBfmeynNRickYUB+NOcoETWYDZWyk0VVT9ErQud+Jgg
9qQk71AiL06Z+ovi4Dow/eUxP8m0ECtzgNndyN1+/QDhexRuAJKlKAlbg2CM0JMM+KEStyWxhN1o
cugArlVHrNw4riYBgmYCZOC5R67y0t+mlYXqViRI25MNs+uymZ2aSfgIIDjMprDe3d9B14f00tjg
MZvTxC8oiidvzZwGilR+iI1Nh9Aa0G1xft/U7YEhHaBTF1JE2Ro4BAUuSCWlo2dLY0ijT0PX+OVv
YOKiV35//q8GpimWLIsEz5Y4GBiI6C6oyEhzMniPQqfow6AK0oBenPvDunYszCAhLJ7couI1jPhg
FTp2eouhriogbJGzblYibTXzToo3EqXfNKWLbEILxhRd7oPPb3eUILVxWvEA2uYUwP/SMxY4XtAk
H3qgf9wf1LUPY1D9cwCsn2yJ5nCpIKbWLA9LCYgMMBvOsV7qW/g9UTM7jpQGpD6Au3RiGLNga7Z0
RB857pfDio5qVCBcIoOaSCEFBnZn7JGXmqvGS2n8ikERBMErDZBQrs4jWjwVf0Sj/fpggxXVeYXg
rk1KhIO9kvi0EGYNUiFmC5adECd2EzHW/4uNwivOUAllJMCbAyuwm0mUpht5S1AvAo1RARTKiSM/
3V+6Wyf6u5nBba/m9OKj3yxvT0ec4FIIdtC6Aga7b0W6jkuZsz6EYUTs+2GNNy26VDjARrcNlc8W
cKQQvZQwqibxPDp+gliy1RiJdUDeu/uGb52B73YHs9im5N8Vo5W3HgVcNVZXRjOX0nJ634ok39iT
380MZlHRU6XpYkneJidIDcyD4p5QI5sUOdn/HhaKpkdZL3gF5RvovIMl3JPxOjKi4KGFnWDka3pj
gwOCbr2lqtw9XAtDHXG1TOj4bzxj2wLdIdfAyxeCHdvLDWUCCXE1uT/4/rwNzFkGb3OL64eVHZo7
UEbRIxX+vzr8pcArTq7M8c47OWXHlrT2eNXKz4qRM3ht1BLptddUUye9xzPj0gnQS1PTxxYZ2yCT
5kJid89HZdu00kMUPpn60tJH7N1YYcgqVItQUOEhy71+aVA5hGdAlY21laVqkkH+UQS7LFpA5Q4b
XW5nNbCTaq8qkmPQ9IvzGJnlG+9aUMomPZm95yMu7bfgN29u0UNjhmrr7+Lqt2Y90rNqq+FMAhMX
nZ2qnvtnCBiZcnQOhHgHgLFr1wZtU3BBZfCGVXqMMuUfS8tGck63ZsYweZVYCnKivHkHe/9E6zRQ
Humwjei5AUslFsSPS5DpNch4H31VEkN0G7/p02BMs/kKrdJfBNCCS/1Lm3hqqNhed0oJ9Nbzdk0l
v6b5Io2cspqSYIQHf21U54kFN2suwD9ldbNTvNaCrSTMvaAYOXI3LiUAHATxPM4IWYhEL1eH9hu6
pKTI29E06Sraq9iRVcmfTx8y2I01CF7x5DnQ7LhN+tPwRq7f6yzSpfHBRZ8mWllDm+HtosScZi1E
5/AtWOovaN+dFNifdBiT/u13++WZZ7Kh21e4n0RL1QenIWhFYLGa4u1gb6LzMADWBpOkNYcvZaxO
c+Ok98EFxw5ooWoM6zQoeHWt0RreTl/DK6kGi+S8MRrLPurR5JT9FMyRgzZmbzA0NURNBbE2b5dW
fTEKYpnkoUKqj3Z+FxbR+77zOq2pADwBa0Syhvc2Ue7lvgHMJ+tQoIS7rt1486O6aL21Gv6tWcAo
fKlUquww46fTVvc2x4YUsiOdP0IXWibBkYWZJawK+JAPUKhmqeBkzYxWQR9K82MYjD00rtb88lOV
wXsGUUUY+qMq3J1e/Z8suLnNPrM9THGL4xI02v4AVn1keq4irYHJgZdvUI5Fv7AJd0XzU0HXu/q8
P/1XN+Xg9wc+FV45o9AP/L5awzdiZg6dwlnwu65+/ud2TFkny6tzPyrDkNWs8zJpuzbclc0PNS82
ZopLivV2F3iNMLJOV7E4YzJVzguBI/eyOFimJNOaUogOjMmIk5l4Ph1hH814A3fpaV60Vb2g8XMk
yrp+qynAgYg2cAd4Y1L0l9tYbHmYwh3XrSsHNZNJM2N3Lmh+CEZha1fHE0skV5X+QU2CZhgWxxqd
ikHtiWsy1u55IWzo/p2K82DkVrveGZdmBpdaaxl+HApoXlfLsxvNAa/KY+/b683dm7AoaoCq6OOn
yzmzAiMWBTUQ1+WC7LRL95JduB/e1lnCNvXw5z/dgRfGhpUh8pUo53VMWzT3XcuRH6TFfQPX2+7S
wOCoHvv4qBW/1qWZwDrzAHxgZE3kaw90aWNwXDPRgh2p8cW18UxjSExXCw04T+cHpu/H4TFwDoys
cYMtSe9N82HtDnazoAllajxUI4fs6sb92oX/u3amcrl2JeK/WdyE4rqYWNQVLMdaBq4xMt7rR9PA
Sr+DvoV8De01BRyj7BC3mUBYNzVd9cOWbXJZI+O5far+Hc/g0oPzLK7qkPHQgLYKXcExdvJccMfM
3PQT3/a8OThWsBfTbpywgsUENI9LQhA/kfyuZ2PbURpboYFHghgDGuEaS4edNa8m/SGmwWQX7dOV
tZEXipNN5R+of1muMnJpjZ2EQTSGjD0UajKWZcd30pUy8cbncWx0A9/RZXWU0dAlrrupNY3Pc+Wd
8NtJVqotOTCVOvrG2sLValWuNzq+29uSjCYBGWBWopbLbZkloRpo/rHfltXksDy68iJzwZFMUX8a
8SrDAJ9XLBAhNMmBBhAJqcPbjDR8z02VHfeoOYEIdXn1wO4ozw47VIGbB02ZnU0H73zkeY+eHuJy
993aVwD2LdK9+oCBX1MRDgyPYX7ct+G8ous8nVWBDt/0kkYGRXHgkTQ+THl6ntI5TUdVOPULW1sJ
1TSdlX9z4c1/Vfm68qlEAxLsnxU/Z/q6U0dcxc3PhCiHpzbpImCAg03XZL22Qdgd9534GfwW53SG
+VC/yvk0QLqsAQZqQwvLckJjQxe39iYcNjH8U5C/I5Z7Rqs9WhwOEypzkezkdM2fF3ngQGKVGbYY
voxM6uCIfE2qKkFVSfsyIdHwEq9aIYP9TzruT+0801cVTBaRPwVIp4D1IENUNcGEPli7pke/jt7g
Qo8OS1ChfJxNtxjKCabyarXI+TjQKrWAQy0bJZcc9pCmHnGNg6P2z7eSwzBEXnVg1gZHTfDzoGlD
67g3CrjdvUpP3QwuQNtiyienNEVbBCameZ6j23B/mgbX3f+xTJxDzV7SwepfnjNqE4cs0lVmSRe9
eXFW0AFX2m6jxVk6uW9qEO58mSIjbfCGNcCOD5+vKR2MWt4F8T7lseKc86qdhNbplTrkEqrU0Sp1
f1EPDxWJ6T55q/f/Dg6VoLVKUNVNvBfjFRo93N+VXRbOoXzR26kE1vNH1LkwFtwf5PD2+Rrld7P9
Z327Tw8mbb/QtcT7TLf1bGto60pcIToOhXW0Ss+zNp/dtyjfHKgicY8bALmuoPJnLaN50O/iPSxx
uTpBrfBQvMvxzEMbQf5h4c+2PmWhkM5OOrMdYwqlQzoBDhcu4GuWWijpRj5pcNP/MwcK6WReItR4
h89pMYM+qBKEeI9wYL1s2uNekUrtWUYsdU3G21/BMek5IsT2TmWaxub+hAzvjn/M8zBReMxT2hn6
czrOfUgYomQvFIAAwjejDTdHdS4YSwVFyXM5O3q73KQLrRw5TF+n5WrPUUvq06L4x6+A4dviq1Ks
0EeF5Qb9oGxHF5sLo0tzCCe0XTm5CJuZ/qMuH0wfPk3EwXWuTxgbqnSinV86qaYvbXq0HjPIMoJX
ExXcA4qcIx954xiqPaCQzhgyhND9X25QARWVUIqlhB7nI/RkC6+o6aBb04czsgy96xhMBohX2m+M
PnsDEO7SUJZVugnPS7I/PuTPsIvahUOPvv30JD195LZcjPjQISamX/YLewNX1nQJ2tI+9k722p+q
f9Op4Dx9dptt9KDbP1JbcfZF+P9we/ehyL1xDuJaiCVpHQ7lZF9/dNRH1VXi/07gbwc9qZrBjE5o
qBDWCWpT5+dCWB34nNQ9RpPzKbar1SmdnI4jOIcb5+9iJoYRcKfqB17uyZ7s1SawUWusxZhdj6iW
/1kgQXV/pW8FBn1M0HcVShA+D7PzbXsMjCLFXnueHGBSmHv24jTzn8+suZvYjmg76ZpL154gReDM
G9v9E68Ohf068h03LrOL7xgEKHEN3J9XaLJfxXZsWzaaBsgN2ggS2p/Vz1nhPiS2PE3t5f65ed/t
TiMX3LCp4J8d+G0eBtc4etZKBiUK8267YAAhq3lwM/sUzs5L2pRpdLMD4ted935/3LfunO/jNgbB
cgBXTKkGjBspQM1+kwMHP38Ey9LNXGVx31jvHq52+79jHPbVCUixHE2ET/amsapRoArL7aF9PXuf
iGXetzTMdw+nc4jpi81IRXOVYSmPlJdo5m+V2aFeFc3KK+1c3YS/6Bmv14dRwzc917cxDjyX5nkE
FT4nupXmJCGRCRPXIun2ZfTZCjRluEJPnDDJnmV9BGBy0zl/szzwYWwfFMo7ZldUdjpaFKdwej47
8mhwfNNnaZpMYp1Cj6YNfFaOYqGqe1qy14TVUXEr1MOkqTqXp+pCgD7UUGFboNP/twy2pYJNEWKB
TeWqsZPNEfQdWec+ErveUv9+zMBdJRU8rDDnJfswXdf+5My7RkDHcgqJ39E+a6vYFdKReb69i/81
ObgElcMZdk6DeVY09DmnJcqCsCfGtgT/6f3R3QjtOZv/Whr4JFmmOdxK2EtT2HH2kugcHqGQnd83
Mizc/XNUerQ5TQgUwNXBFDbiMZWQ7Uv2r9OTHT6izrCmUwlmJGfZux2YvObN/NlpbETNR0zfXL1v
pgdTaQmG5x2N3um60+oTaV87mCDxZpv1IoFuwnH+Hten9yadeNOocEZm9/al/836YHr1qmkiFA2T
ff5RTFIEPzUu1RdHeRXdpVVN8umusXdIB7vzMcv9UbzatQY1Fb0Hgim6zN9/i/UCRfBRiuA5c1Q+
oK08Q0KjZ1xyXUC+0DRfC3+WlkdIDhZ4qbyXCRlryfsC1ww/wRAVOgx0WdFVfeD3DfXYoEabx/sz
xJ7mDGmcEvDiRJ60HF+n/YyjaQuZXDTr1IU1i9b5Y44q4Eyd6ui8PEifXTyR50W5CoN5om3v74tb
nswAiWGauDMgO4Nt0YReDYuyGO8tCbEQ4UT+ImsTTIepA+fwWBLn1tXfQ9QIvcHniUPofptLaqZb
WryPzy28TMfEVnMo9Expdn9YX03UwzkHKcORxhYwk8FJU9ropNZ6mez11DHeobo9CVtKeGDqxVf6
rTJb/CxSyHEaeBeX0SL3p0I+RSiq/DifZ5T3kIfnZu5iGHaWXgB15DL6IT+oT0B90KQ54Oz/evGE
O8Zvdvc//eZ9+v3TB0sC7VpUVn7F1a27zRlf3kCfbR+hkMmdaiWEC3TFT/Pm8TTSzfsFCL+as34z
GAqFmyu0ehBBD+kZ+MCD7hiQBdkviNoHtbulGc6h/6adlajX2NmfYFbse+o9yLBLW3M+oMcoHgJ1
UWkjy3jr0axSXf7fTxpcgMSwvl+f+aRy6rYTddJ+Thf6dpbYtf2R/lXn89SJp5Q5Z1Sen+6vg3LL
c3y3PdhCvlQiCSd13HcLfRf9flP/PgZPxkpfxA9IRa68cFZO/jqF6yzj52CqLTZgXR4dxeH/T2U3
+G+uX/yXBaaOd+tVo42IYHTZZvFpr9IQmy3g/YS5B57o+K2uJfG1DODtdhWoUuhhQvX5uepi8bUt
zfjtpKDRPnKf3PIbpH3RHeJbRPNr4b651dbn73hPnfZV6XdTsTglaNPEH0Upas91Lo6Bxvo9P9ia
8DKA5lfJV8D3OgjZrbOB8klhnPYgy9SFGUi8D8hfuIYAiaOSQfaMTvBYfmRYOOiva9hXaBvktaRC
TDLITcmtFElpVZ728tHVNTtHKlh389NcecqhyJhJ7ZPqZutcXynS3EjtKCc2M0cm+tZrhTZrHTSl
yMGkn+HyAlNaHyW2tDrthbkurWVkClQ7e8hoymxtZr1yxUWhThK4FKspbcHphzHylLiVqMGJUpUk
90gzyTDAV31PNnwtO+3f36NJ5sS/Ti9I5EyDsffRjT2Fnb6hnMwHDByDA5cmstKJPiM9wKbHQIvu
JYPimRZv6IwgxYc9C5ZaSaPhm2RM7jkdOomvEeDzTPtPIQ5faw8kVwLU2bc/XA0azu6jpyasfT4t
T8v98llwl+qDbxOk/Hkdcb23fD5IIcDqIlr2dO31vujbccprPzh7WnviSUpgQgiwQq5QTxxtA5d8
hYAUsbY9FhrdeF3QAAaCjUjUok9m4FzJgAlSBSX4vhHTxhWy1rDlCjXGFOJgWzihq2XU8IEeffOl
sbzDDNWscGR3D0Ev/TRzuFhsQg9TvGLYqaUMse+vbzgcxB/nwBP+JGfFUtwEDmbwkvkJzhkCqOYF
wmmo9KyTWRibQ6RZEJYf6ihyIyA6cOSejx6KJ21VhQ8UuIvIFdtI/pGkivoDznRwcQiW0tipGoHE
nWGc0JhqjqJlWyh+v6J0pb3mCVJXUzSW1b1SJ+kYmOjWXQbeA6JsejKBS6mDGPgII3p+sHreeN9B
ew9iV6OmOSKyobpzhOxd/snnCEtZsU/bJoPtUHL09+Ytm+oHB2V5mqZsXRzLhQ5bJfoFADTJ91DS
IAwcEsWg9IUgtS95+56Mz5jQ5S9PJZhnZ2fIRJfeAgJGWFmP50mnjCSAv/JNl04d3IYGRw2AJ+gd
hu1hWeWpZoTQxN59+9VOksW6c8uFYP862b+YCPuxoCScOSfHd80F971tO8/u393OWVLMdx8ecINu
7Rztn+Sqdvwzb+3n58R5RqHWTpzUWS6XzvPYe+LaR3FgFIspM2nl4Ea6PKh0h8YZ4jqHFyn7CYms
XZSLyN/655HA5/q+uzSjXJrxDycNsR7h8FKJ2sQ7bgqgxDQSgNxZKWi63I90hmAK9sCltYH38U4Z
F0+ENa9xWyddGHbtFn/Th/V6PYWNavH5QVHtvDw79kP3N9pqIzD+Gyfj0v7AEUkkhBv6Vg4vLhrj
gb2evvc5aLKT6nb7QyQTqBNQQXvowP0z4oCuHySXpgd3DizBpoFE1OEF/mI1/StFjxGs6vfn9zqQ
vLTRL/Y35w61nRfjVg4v/nGfVZkdlCMn6QtXOzxJxGI9rL4vF2iDBRSgN2065SS8xPPD9pM8Zr3c
0Nj6B2TUSnPHipG9o7q2RlTeV+MhMxrMmZjpXq3klYBYI2SQ5aLnYG1hE8/eS/1Ho40EvjdXCN/U
X1MGdFiDE3eQc7UT2hprMPYfi1lsvCrtaeQI3IhxLJFWH5wgh1skrL1co7ZrZDQgBeHlNIkm8cx8
MO3lX88FUDBi6ZYDYV5Uep8pevLQujSkw9ZoFOeD8HKmsnROl2Gh2EWxzsr/PGRmRN8MDeZNKdQT
HPEYQsWJtxuSdKoIobxhB+LHEQmf+3v8Rph6aW7gsYqiUotDbgkvK8ikn5qJvIPi3OZ9/SE5k2Ti
LPXVyEP51rEiJAWAT7xEo9FgJnMlU46dygCPVj3RYc3VeLffH9WNvUcAiLwxIEqjL8ddLlZ6LEro
9GNvf9TzH3mQP0BfX9l+EE/u27lxoiSRC7AfDk+OL1z9Nw9hGmET1uhq7pPitARA/4gW+5uVBO9K
1kLZUE8lWRw5VjeyUohkf7M5WLCzevZ9xTx5+/X0Ec4dQIf8cbY/Pxf2bGFz2TrL+WGDaNfj80i0
+8UPNXAgF6YH7krKqaiWqGvu395E51WfvDYOxM9zzXan04U14RPeX3r/T74hhwh2pbq6XblOOSNL
WMxXqev+nd9fgBv37cUX9Rvh2wIYgmKh7pN5+yCw5nqH6IgmPmRnyY3z0ikKeWTyb5rDyfSvKsgl
h6CHUEK0Xo49bx+RxJcnQaXRmzOPylVKsfH+yG5drvRESHRlAJ+i6D0YGhKZRXlWTW9fLTPTKTwm
VLET9KwWtIZuE5TZneKAXg8XrEch7oB28wtt7L+bLLdPPyn/3f+eYY9IH2xcfM/g9oC2H5oNQfb2
IMakt3WoOuEU/ty/IZAW5zByM/Z5geFO+z74wdUL1b4W1ejb7Itulj3VD6K0+q2RSNLW7X/agPLP
wGg6BvxMtYas4+UeEs6lGGfR0e/LmuvOlqRJ++fP6hXtUudPM1fG2lRvRW0UEv61N3hPhAdfq8UA
e024qMsVrY/RykeRFukF0Q4Oc/IDQWf3+jhHX3EVdVUHj5L4FlsLuVyhvAyATVgayQSpDJR9HqKD
MRL3fD0gr2b/2xcOsjYtSnEHsQ79vas6kB1PKXrQMW4TXv7xls5G+iWHLrzAk8+Xx8fp04MwO26c
5537tl7Nn9X34DFwE2d+mPwx3MZu7Hn24/5WvH00/v0+bXDpJ4qRdqof+XtZW4WyXf4oYIIvbNQx
Q2MJR8Vp2UJ2IOcL2T3uWn2dvRSSff5dPgmJ0xq71B9Jxt9IOHE2vn3Q4L4hNxIETcGSatAeHX6i
UzfRrLlySN2mtPbaaXqie1wh9yTmcHcsi9SFaN/6zM01kjVIEnljh/XGHQsihIQ9b3RZhXbnck8D
5j9nNLT6e9Exl+qkmHU/5G3giG+NG7uHg4OE28iJvXUVfrc4uJbaRLbi0j/5eyOf65nTFtOjm7S/
SM37YznM29NNIUKB2KpvWhycoIoMb621THemTpXYkWNXfc43PmBHa9JsEI91Df+xECkGzDr0I+xj
51gv9/fgbXeo6T0fbA/1GbK0VL0ECWTgLHk56/R8IiAsHnq/G8/JZPK7SbigwD6TDwayMYWjjZUk
bwW+NKvR0Aj4R+EqGngtrdbRqkiwj+qtnf1FqSa0kZCQHCeajtz7NxC8MOwp4Be5AvomwcH2RuvS
Yzu1/p6W16lXvCIdEh98UC87OViFei984QTwess/s9T2BBchJ814HZnwWzHd948YbOkutfqGtc7f
V8ZzZTqWOZfCB/Nsmye33UX+Dkl0V0KNT6Uqt5B54uuog97/hi/y7qFjlOne1CFhkgAzD74hSjvp
2JV8A6XQaYyAWWn/VJxkk2z2+308jdzT1Lf/4vJ29w3fXoE+kwyPArTeX5HZtzjnXGhm6Yk6Hs+J
JwatJoJzmM/qyeS35vw5vWsjqeObdxRBzv/aG6x4UBhqdtawVy3d80P+kmyjSflgzE9r3fV/53Nl
0y2F2Qb2J9gzl6jsvXvu0Rlb8n46h9NNXyoodd6rGk3yl14s9/IKVd0igMv9GQGMYGfkE0heZW9p
WJs4evD+CEtlDC5+M8r9bnVw+wW+Rv9gjVVfcaZvv9b+RzUrnMKe9vfgGy/zZNE6SK0haDLZgkJF
XpFi2ma/gd/Tzu39c/tjVY3svFveFaw1HbIEnXTQDL7JQuHAigFe7oN05pcvebVK5J+GsvLPpzGY
142cNtRPfSYf7kAJAqpB4AkFddodFZH0XjMJbG/ZrgOkrBxnI9sGfLH/zd2JY+l544F10hF+uchW
Hme5EgnB/lR5qJF+eIatyJMUPLtlTSt9C6ozKCbC6W9Jr+JDHLooeTi66sT57Ij80v2D1hsb7Dhm
F4ZcqpeAm4dIccpgWRZ4cri3ypl+nEvirjnMQm0kwOp985UV6EMkDPQNx4PVPCuhgoqpEu7rciko
Tqm40aT1t2b35/5o+t8Z2AGuYqhsGiIB4tvLqZVV4L+lJhz3UZW6Z/SXSfio1SJYo+IYyDQ/qKF7
3+KN+VMoKqqwLgGW5ml2aTFAO9qPziDtZeexXLbT9un+79/anBcGepfxzRHmRdgekgoDp023Slz5
M12B/SDeowvIemnehel9g7cHRKabSAooyPDgZQkhQKliDyGruvihGZukW4bJ7/tWbpRTSEzrio5v
h1rmiq1TQvBbLrIw3r8WEwBipWvY4Quyqw80ZT/wpu7spxpU+TaxT4skmZSvEmny5/n9r7gRNF58
xODg+wCcvLriI5COQYP9jLb2+30LN2aTGiHMbiKxad8UdLl6jVwZvWQfQK0zF3e3COiMbrKdN7IL
bwyES0MlVqEdG+K2/jO+b5LkcEzbEwPJ6/jVEEtzKuX5WL/FrQjswspgMDUED76K9skeSHldL5WH
Q3B0YOk7Suv29KZ0M6DAdjEWi/Vvm8GZvrA6uBOrHEmFLvXpu3Ai41nr/hbdLsw2ifciFbyHFmGz
uL9mN5wIEa6KE6HVFXDJ4LGVnwKrTqIo7kH3VQkiNXpqzz/zcnqWUTL2d2Pv8as9gkPEEB0sJI15
uQwWrzZk+IX1U7IP2pBO+WNK2XgGXWLgHCN5ZKNcOeKBrcESqmYen6WQhgKpMNwQgl5fnMYFxHWQ
HVbix/2JvNqVGCOI7tOS0IAwuMtdeUpQUDUC8EFwJlpe/V7nxZ/7Fq6Lgr2JHviADAu1i2GpMpWO
YS1JNThFgBU+NaH67U06wPM+RV9xtRLGNuNVTA7CgeMFxAJaWuDpg7VSUgjbIHNKKX/jsBa1K4AH
Bw2u28aso4+XYPj+CK+f/gOLgxWjDq+fI0FJ9zT7rN7hiZrVTuB8hlOUu9uJs6vsP3Mn+nBHwec3
Vq9P+nGp0TYJrmNw8aD5HkShF2R7XjfuL2uFjNxhaiMv97ucIUT3Z6zecHXsGChgCphi+q6j/yHt
u5ojx5UufxEj6M0raMpXqUqi3AtDUrfoveev30PNfjtVELewe29MT0zEKFpJAInMRJpz8Ni41RY/
zFUwhvalC5Y9FLttzNYF5hST4u/ASGr+ii0pSdTLPQJROqIhSGrDP4lqPbY8eRxZfbqs5czbe2WS
lYgTwWgPIeC0B9GyvFYN4uqexXgoscTQLkzlYrHyhNItbT8lfoREtGGDAU14U57C0LmvjL+DkXnn
MG+HIoMOg/Xj1a8WhTgRZJO8WkL91Xf93UnfjfrYbjAL/diD29j+D8SBEAxNF3j0A8mIWpzaBHVT
oO/SRd+rRnbhR5k7tWy9qBl59C0VFMSMOPV3ogULhCTYExGBJAzL7anxnlzUwLeoXFTXRgICrwLY
fQDWO2nIWmFQVn5SzCy3NM/skseGuyR/J1ZE+TvRQn0DpTldCETWGkii7gH+ZwYQsYqUNIFpFmgU
AKvs/U1esmjXK6b2uNC0ziuNoXIrB1guu4R1hktm5Pr3UxaTrwNdAhli5ZbhBveaWAdHLwlfvw2x
tZYetCcmlvEcct8EDNT+URYTPNixmPtt5WbGQVFX3SsnQnui9Fx6W6NG2yxhpQKZakPFKJFWKHEj
QW2k/CBw1pSi/fQFo5OpE30VIgFXbQ4wnlREtzQaA4nAxab0hlYZhXllfkVLWDyaiX+QlJEJVSif
2/QxOhC5tHYF/5IOFgiIiSaAoNhs+nXUnyebVWP/3TEPLwjWhh8cRdz9n0zOlU1ADD+2YezV7lC9
xmiHc5MXBSnJdG5Tj4460Q7ZDuCp01Z3JCSK7mvvQjyD4VjYI8DQypgOpe4Kz3dSlIDt0y3a16g1
O0vtHlMQUcsMOQsuA5CoeMDOXFso71MHjGY/sHeC0tyNosskrTXXr8CkiFx/MDB6TKT5QlDqC3g4
AXUZA9UZYJ/fmiDkREqgBEuNy9stcjCf6DPSHH8buk+HqALeysdWRPbFBMkqyVb+KTNN+/JY/d29
lsQCYyhj4UvxBz4HuaiZPgsWn7q/UzkaigduXzdpzQAo4E5a2tk+3GnDN052nZB2NRm7uNko01oM
SI98O2fJR/07ea1YrGe/05HQteuPoa62P4VR11d6A6fa/Yl3nz0QOaqcAFACYRgqHgR0RVsxsDWC
mS5rx0rdLNgyoAVCBxBoYtaVp45GqAu144qxdcFwOhDPkCYzLUBscV+nxdnJ0BqATke8iudOQwR4
txpQ9anktdwsZqoIkALF56TazIDOpE7tCGB966AjmgbmU1sGHSeaqQHfgJGR7kPvQf+8i+Rd25p5
8Hb/u36y3rffBeo0eH20MQjzfylXgcd81GqgbncrcAlfPPBCrLrKlr5iS1sDtXfyV4BvGAuzL/eg
o+1zW5BOYIJM+bWWWX28QzN4uxoFq6j/eBZoJWQD+Ny2N/2JRRaO8cIe3n4rtYcgz81jwecHt8bw
Lu5pY72jajB3DkyY3wztp2xXHBXzMTERSfy5v1G/51eBZ3G9UZSaIssY6nk5DXiyvifmYbSRs4wB
/fQ5J0+fDgZ5fwnJ24eyEkzXPL58MOT/bnGZ4VdnhCY8jubnF5WU4gx5yPRSGRCmAW0otqd1ivbD
uMLsrO/4lkJ6E2TcJkPsb8N1K5W6HalkNLqsGIPbDMdRQXyW1EDUXqcY6ry/v9Lve3griYrSRCBS
y2GN9TkpcU7W+2gOTmtPGBUD8allm3tkqT9FZLDTlWFWRLQqzAzvTFhrwspT/55FofZ6/tYr92dk
6aCWgje46XO2l15k4lnT+pJAVAB7VJoNFM7/g2l464yygWWXDAP9e1iX+gDqVk7ALQC8Jz7AL/8I
DYbFSSPv41YmYvYWR8Xc+Jn4LK+/eL8w8w9DiN5zA2m822VzoZ8DXY3Dsonw5QSPD+8b7qvZRA4o
3D8+JA3dsN7JO0okWfFgx0J/2n0d+N0VNC8bgOlIR8LtwyLdfoDih4Y46f7oQvyYkMMpxBTQ1ieX
v/Kf1WWTPK4wK6iY4qd8/LP+NiuTVZT/Pbk1fwFak4BIMYPY0CDmHJdEspemo/u8ez0dwt0ncPiO
J5SqQnIpdqvV6mg/jmS7/ag3R3eb2AFB0+95/Xx/I+bjpY3y9VdQxy8kjZh7YoJ9EM2uegHgC8nb
kHHjli4cjhMoD3gTCegLv91stB4UWlUXoxtOtldrdiIY9v1l/A6w5lr6vxKoK13VHqjVqnJ06xT4
OEoCnCJc3Bis65qlxHhugpL9vkTld+x4K5K6ucIYDQAXy0e3sJ4PBxQLcrIbz6+vh/fAPD2Vhye4
eCsTzMtANhPZeBufPEm7TWquCLFtNxeIG2zh7YjxsH6MyNbOjhiOdb8z8491/1OXLKs0o7RiJBPj
oXSGUObmAm2Ky9anMyj/OZreC9kOU52xJYty0GKN7D/aZYGTenvMkTdNUTrfqQK58Dn1qSO44lU0
UDTf91e0pLVzYR0jNGj0AvDzraTCk4puNOIR89JGTxQFA4Oq2JMOGdD/ShBNaFD32LtkvqRG+uaJ
u4YHdMzrfRGLu/bvWn5xOPRlDcj6aAQdRUcCf5/iYSDEL37BqtUxNo1uMO5axTfgTUe3lcGTk2a4
hxlgycs42Nxf0dJ1vzodg7qMSpOP3KhBkNfjTWWgzp83/8G5YKIGIS5M5zxRdKsArS6CxzSpRreL
W0tI0DzqH5WIka79aYamjeO1FMpJ9Bqw6MsMUpAq2qfz4+T1cOLtk/NQrDtyGXaXS2e+dfbbhyyS
D55YmM+4v5WLseD1J1CmE70TnQfA+tnKvAI3SjNgZg6Oc7rAVa0AJiOdM7L/sHPrcY0+isRkmI6l
o/wZnJEwF4j+BupKjyDz/kf/2wFN4nlG9JgBfbCkldcSZst+FQDVRaT60YAF1jF6FgJL9Z8LgdWh
9385SUyz/O910AZDSUWtTiAljNYpeT7kc3fCaXNRkBF3L/3Dl0wAGEc6u7eOiPbmvcQMBsM+Mpb6
E4pdLVXrIwC86/iImam2Nf4qbuI79/VlSQSKeHj7YYBSQnRxu5tCB754zR9xLzC9XWeK45X6pjRY
/eILL2kUC9HTI2OgTQFEHLWfSRzJUit2E/pdGmDL5OiyxfC5tYkPxAYMqm9WW+2jMNes4bKF7OaN
YLq6NsPpqID+nlyJVMFK/QjjXf3OP5Qd8G1Wpbw2HvLP+1u6FFogSATyPtwnanqUgvJCFTVSXk9u
iiamMbNlNAVE7QXv5Pc4YmRv5m2jDQ7kYJYfI6hgHKdkZWOZlXUvTq4O/L82eWyFwiokwr9y0dmQ
im1asmZ2Fh971yKpk4yaLM/TWprw2NuBGxVvTdH01++S9eT4LklbQEwSidUztPjqQNZNAHyygZkG
OhfQi1kc6Z0+uVPsGIlTDjwZ4txKpZcQeIb8vm1tTKtu7p/kQv1BQMjwr9TZFV9dQB+8QZlRepPb
AZlIJVlno4lYk82u/RZMI30AUj4gANJXjwV8vHiuV4IpM1olXcmLBQSLxkO4FUSSxG98/hZIq2oL
wMn7y1wKTK9XSSlRrnmAPcxmYf65BzWM8rfIV8lwZvWWSLMf/6Wt6OzjYQU0xJCUn48xWOunkjK5
h0Nt7hxkkdbdU+ly9gpTjGbo8JYrmF+jY3+cwRRL2nWx+o7sdndmOKnFBQNtA1CpMi7qz0vr6liF
0pNC0EpOLjL1ku40aykwwQXBqqwsHuKVGHpf67yVjRFiMuACncaS9DAEGTFM3XhuRNYVWXwiAycS
jDuoaQKLc3bNV6uqWwH0BkXAuwLZbDj74ttPp893BUOjp8/N5rIBuIrjc8y+5N8eH3x7yMgjA2Sg
jErDPJdtm7UtYGddfhJdTgHdkMSycj/EIbeKM8vAWClQFRAo0mS0eeUHZdVGvYuIBp5YNY1PYQdP
TLLT5m+2/noBuQn657Z1Qx7XrkeC9ccWMG1nzfJf7t+VhfzL7adQu4wOg0JL/Lh3nyUinQD+QQQH
Dzi0EKUrdEpv+M3q5Q0zcsf69HguWX2qv/uYcBWvd2L251eHrHMArB9jiNfd1/Ebs//mSSDOLBzx
nbr/epFPKnk7HhtzJMH7N6r199e/fNr/ngRlEadYrtW4wUkU40vanEqNUStf0OLbBVKWrwF+mObL
WGBhgR3FeXVkc5qnrxqfPNgZyjz7rble/9FtY31/ZQvG/lYydV31lu+1Kk96BJY1oKd4vEgtw7dS
IzYTALlo9dpIVoFwqpSHJNulBXPa+Ld5vP0AyrNOjc5PfYy9lchrfHxHMSawnqT1ZkNka2XzzrbY
PsIisqLMhdjsRi4dA2rBNMTgLcTt6hCaAecrcZ7+XqIX2yNbM7DX3MMaw7L3d3shuX8rlHoqpZwW
pWIOob2ptMQarPfDZ/f4FJ+f8u1ms1LslwTJ64zwzhuCQ9IKcwkeyIusyHTBKd1+CPVgGpU+y8Mf
21La83Xu7ff35skg3ZygOajmU2RdVtmOpPv9W67YR9hwgu4DvJ1WfxgqyLrdPyp6dbtFoy3zPIPy
c+vnV+BdlIitVNPZeFazC6zLX83e2xqm/MH06W7PhnVm3G7mB8zX/+oD2qEb0zTAqYgALgcSGaI7
+A9sQkg2A1kVazCPmi+2vcUOJIdzsGK8oH975tvDoMzbOOpK2nGQH2C80Ot3euEKgDbxMjMqGe/I
35hzt6b0Z3b8aq2RbrSDMZvS0k5R0jvI9mlji5sHW9geTRGOxGIpPXN7KeMm1UXRtgVEoitBcQRr
Ezz6pJvjArwrL2h32u9TC4Z7i4n+lz9n6Y96Yc31L6SRb7eYMnNa7HGA3p9vO0ANdnOjAroV+G21
x0HHO9jaXWxq5sPLS2vpgJCwpZHYCUZ+iHcqCFrUcfTrNePYfwMPU2dBmb44S0u/6uaPOvT2CblG
+HakPy+rLwLDFz7A5vvQdhYY6M+z4U5g8aMjVzowGQGXxrNc4CceUmI1+4OjYdbWsy6X4bIn3Bmq
gC47vEsZV42h6T9G+UqyB2QdL+YhWQJSO/JVzljku7DxzSienLwT7fv2dqFt4ubY6Xa3qqrzIC0g
r7Jey4+DtEc8SFZgFyRgUxGtR9+xGIe68Ga7FUmF+zkgSLk4gcjC8g7eSnHCrbeWT95uZNnN31mM
W0mU2UrS//Fg86zW4dDtAWR8OmVWavrE268ekHLLVHKU7Eeo0e7/k8xCR0LjOiaj36aNMdS5Md8o
NV019crDxH1amcm04WKWt1ooQ93KouKvWPeKojIga1xZUUhe4aJK4qD8hIVuLg+a+aU/vuWwY5b7
fQa8wY6httJsHn7dGCBig/915jCSqUPVx6SOogxRknzYvbZIbZamc4kPF/0p7M1VgIzOeRM4zU66
oGqR4+qEjpmdZ2e11qe5Z4/ZyLnQMoI9ufok6vRLP9SrJsInjWcZjOnmAaacbLQJ/aOe80WOSNE9
mngLMLZi8QZfiaV8FUYD0zKVcBSAp7JUs9Df0rAwvXKVCub9y/vTRXVv06lTz8GdnHQG/IZCxnP3
NT+OeQT/ovmZYQoUR49/hd1TBS3Y4FYfj6KF4m+OCiCmdJ3qef8ioY2XB1hQR/5WDbmIm5fWeYuO
ytYGSJB1xpiAeOD26sjapHnv73055fHEJBAHWU57t/VEcE3zLidIrPr88psMqjg3tIMpjq6IlF5W
hoY+h03ISGlzxIJslIfbr9nTER1pmOqwMcOyzlA82/mf65I5PvZbF3Re5A3wliGHOg+s3sZNUynW
ndagYNnyiRU1zab1uMrkvfQo6hrJeC2x7quEMMfHtxt7I5EuNJVZJ/RRkI2uxYkk/htFZmTLuzNn
QRkZon5b11tRVKgO3mLwCwZYXG/yK+W02+nm7gAsLMQsYP5j3KpZlX+tC3VZWJg5/0V32Ald3lTd
gHUBfjwsCeZdLcZtWuiexHpgvOY2UfCg07CzYY1pv3FCIRbwGvPQ/fu7vwYswURexpPekqN5njLn
/h4u2Ch0zgNEjAe2KwiZ6fqTgZrdEDX+hD2cyd808nm6TGvVqh30+eYbYrqR3ZPviMlateCF0U0v
YzACMEEYW6DnmD0wjmZcq4xu1G7H3i40FdBEx7pBSxdwX7XmC4ANJCtYScXffuJWLBVmdqIYiGEJ
scic2vjtHILMfQT2oc39nf2NpQB+6ev1UVcvKiutCzCt7j4jyZZZJ+RD4t0TcPIw82fsavOzXp1C
uzYFZBsT4EqfNntb3IGKzAXc8MrNHXXdrbbbbnUsncfGxJ9t7jzyhCcjZm9ZjSxL6g2II6TL5ilj
gI/cGgq1Af9QoQSTK4yP2a4sXSN04j5gqPjCQwObciVmNstX0aUg16VR9VA3cdueS5Acrb4SsrLt
41yo+n5MbHPdOOvH9UdsJav7B7JkCpEPhCmWdZR7aBY9sSzSIpWyyfU932yMkyehHy3acVKKcUid
IWzh4QDWBtEQgdGMkrimUK93w4tQhcxRF8j23K4ASB5UgMPj4aKZn6jRveg4RY9wB2RPqhWrF2pW
LdpWXQunDlP06qpqEyR4/WStPhcqgh0NWV7xu4bZqkoEIA0TeGLJ7l/LpE62M0BJ46dYsLAfMMJb
rDXNDDngH1cSGVENfSm18/0DXbIgGEACF80MaoanCBXoCH2WdFIidK72ApMPSOPcKWVLNg6d66Ub
+PT78hZ29UYcFey0VcqV/sB3rryNLMzEAXNTSE2uBj35ymsYqBoL2nojbP751UWRk0lpkhprk02N
c8bMKqvX8tT4jDrd4h4iMpg7eVGyxWDyrRyja9RIz5veHfgkeVCV+KD3oGYIvFGx27LiNn2UCkQG
gnXaBsZKkUeO5cZnzaC0FRcFjAnAV5s7aik3jg5VFURyRueGg8VHK6WYkSy5bfoiXvLP8lPqSfp5
/yTVhcjhRiS16jRUhaLzIFLmV0X11n5ywqccmkW44zMilFYYk1DYBMMbj2MeLKU4lNm5AI5tthqM
Q+I9p+OpQTulAszbv7HRAO91qw/mMB5y7yLjbxuJDX4zHoennMd3QBeAKD6YrBRERaUZ6qskW7UF
6R+nrYSqZPMnAmruNuPNsnkJki9V+cr6i9qaUr9R6tpMPVDb2IO2Cbdl1AHjpDEB7KqOLJ70BSeA
bYGxwlATZvsUym50Q4saSYWSiVzspsdaMDkHLMbxOI9U5cG2HQDkbEs6sNkfMoxgvwysXrQF53zz
AZQRQeJhTKQsRNqjt+SRpN9j8I0SddqtWpWh+QvzBcBVkDGJj+EQBF0/OnJ1wyS+aMQGzsgVS0ch
xb6zir1kOdGpcyonWyWbnR6YgTPtUtdzpgRpRcn0nBRP2EftfTCrhAAHg2P4jaUY8OarKCOTFAPX
CSO+CvCWr4pHDmibndtnOfuVA1BfHe7aYGUWLsOWLpgbYOqAzw9w5QpoH6hgJVULFXDCyeBmkwoV
5c2sRXCElHKJsb3o9f71W7jwkqBhGhZFuRksgArBUIDVk7wvB1druPC5w+uUyOrgMbR5oXygS4IO
jD4AXgJFhJ5VUYw8ED0dbfpakhPwGDgJyF6HwAJUU9GRSnMnlFdRpQeLWJ9aoYSmiN5Mes2Ux0e1
2tY1sOsqbl0EtiA593fgN/4nsN001UATD+4aJlwoAxTpvjDGkza4EaagBqdK97JSkHMZ/BWBhYFi
JRCF8ZauLQ/E4OXK58n9D1h4mt5+AH3V0yiEQUbrePoMhC/nvbdfLf8zJufvNSora+C6gklOfOt4
ko47/B9WDm7hpgMFYG6YRi8WkJwo/yaWnShIFZ5TFXrXkS3yegv0xs5pIvxJPfX78KHeRNs1Y9UL
LvxGKqV5TT8Bz0lE49KucRJ0TJD4WBLJOTlPl3T1tyH73tl/aSbaWvvNdji4JuMDll7HNx9A3TPs
BcJTeX4dww8IDiB9Omv4EH20aD0y/OrSDqPwLQM0AOP0AMW89exjznOqP/KIQDF/pqBQMTxn09OU
rkdjo+msy7bgUSUDSg1qARnzUfTzWEWokNWDMLlBakqv7UeMNgok3x6Ian29vBw7G+OxgE78+1jF
WClrW1nS559f2XIt4Eq91yC9KQ/A4ITdlDD4QwxQWI1gC0YoA2CXeK0FpvgUlMfAvq9XCyVaIDOh
bRuUNRogYukWhySO1bhoRrRWaU55CASi+99oBNgFeMkm3t5XTlO39hsy8gzJC4d8I5heeNVrwGsa
8J6K1qKw9VUi6ntN7kgOAuOc8XpbCA8wSQOuETSlYjLdoHyTURYtp1d4VjTSvvuUje9qeDI0xooW
2tHxMprTAroGRlyQ392eZYkXotAY8A4SeR7N3lZeoz/q97AXHKDdm4pTkvfJ6SzenPb6qv8QnMPT
Cq0Nk1l8wEuX+87ev2HMYWuv9nv7Y9wItgzaps3LZO7fttvvM8OSLZ2ArAGMXwS4A0wZZUi1rOP7
KBdHNynOgKs0SsuIMWnTgHAGQfN9PVsoC4FK5EoYFR9VGGrltRDCdoeT+pFYgFt3iXZp1l+rlY2p
aABIcsBcF196psFeMJ03oilN6wypRQumMLriqkRYFJJPZ/fn+TCzACbPxmr7wW0UhgVbspY3MimF
6+si8xoFMlNSPmvkNdochGPxHDHMx9JjXUYHtqYCegQpAlqxE7mpuanDtuZIgGVWbqp4cwBSmt/g
AVsj/vKcxtZfU6s8cRvt4Y/yBNiLJxadz0IpDKd79RmUT+y8yBuDHp8BwHgBOL7HBpsrbqdXWz5x
bveJWcsBw3vAfN08CpgnVBjqtRCXoQUd/6gYsQDcAHXEslfn2AXcvDH/W0fHWr/cV9+fZlrqpQcB
eFyImM7+3YE6RROKqUM9uGjneO82kjXt5Wd9i959Fe0EiYVywaqy401ZgZLcfURpxLC+Z5IAgKtx
Dx0GGBuwB41InbBu8fLS//0yyi/jCVzy6dAMbqjx9S72Ff2o6Mnj/fUv2c+r5f/0dl95qaY3Gkko
KgjxxDeO67SHJs+/a1/sHUwuZQyy0sUlYeQN7e4zLTSdX/VHDC+0JTY7iILHUse8vcRy+iwRs228
WpCk1EoXee3gPrejmYIEAsd6KpyfvqB9usEIoiqZb9tH1Knv7+TijVWuFkeflzhwk/Aj+VXcHhwJ
s2b56hKuELxbpWW/idCR9bexSVBZYWXX5mvwS4v/lU2nzNVM0ruy7Qa3U5V1D/5K45NXJ4YbXNSV
KyFU9MY33ACMIiikn/9tPEsbXoTQiYLUur+Ri2IwdoJENTTlF5vcUAPEp5OGwS0K39SbT19yuuKx
xvP7vpylBw9ihn8FUaqSTjGwVMRxcHWhttMME9uKVxFoUE4yDG8HaB6OQyTUIvFbijSzAPpe16FE
5SmyU2rDxhflZ2NIGRpMd+HDXc+ofwCSxcMXVPY/HuhKg0XRG+tMj/mDsW7t0UaIuMas2zpYS6gR
szBAKMX5JUy8vS4ZwuepjhL+sLmw+i+ZC6HCkEqO61Ly8bs7K16H9tzx2VuDjX4h3wpfGIc5h2BX
N+CfheC8MDiBQwVFzu1CDKlLOS4r+UMFYajz2sUufigOwJsy/0tJswW6Oh+Z67gpkCBpgKQa9eTQ
1LbZ1jNZvRJ0IvTXmijnJ0SpxGNogUefT7cBpLQNxBlL3lcrlpunAqlfgqigpvB4EXPIBX+o7QEw
24FlYEnNf791dDSRtWOuK1hQZ3UbYMdbDRG+UYz1GF6duXPU1TYGAOJFEhZUASZ15oU2jrEpmPI6
YWgDa+coo98mapJ5MVbU2gbaCzxL3Ahmc+YZC5q/94520xVsr+BaoNRhPYNlOLOQYluZLF7Nefcp
IXiaAysT4Mp4Mv68gq4Uu9A7PN2NH8UGuRSEjPv0P7imNzKog5kiWfFb/Uela/BFoK8KFV1uw+rc
W9ivGzHUsRRGrIRCWM3HAq5JdHNIJjB2GGcvULHGfG2updDFcZ9PxnAKax5tRbzZm81eNAUrgq0O
zVEkPJSNNVpPv+p/iaR8cBtXsiy2WJh0Us+zXeVMAL0A6cUCCe43yy7Qr51/xM0pMTBMAGmOHkUT
UJSL8k7j0eE6bIq3YjfgFmkfIfCVWUdG95jSsujps96IYq1ofmSlx64zfRDADFaNvgnNjPfio3cS
zPwPxnu2/M67MI3t4mH+u1QatCBN68qQ/B/xs1mfy9//3ObS6Q6VGRxYC17eXCSbwSg8N4fRyWC0
XcwQiTo2F2C4ZrErbJkM4P5EP5yZMlICi7qKJDaojzTAFOHJc+u1mhpw6U0dC4c0BZ95sB5i9ayA
sOV16s+Kv63Ts8g5nfRUxzrpgSeoccxpOCqw+zng60+gXLQQlGEcqpEAdybiZWUcs09M9vRv3loA
05p+5PaemX/yPOOa0kn3X3Iphz0NCpdJPeQCuflkGKSyQmBeTPv+CL+6F58B1e+vME09Wt6p+QBH
mlUzCjv0M/qfTwD5FIBfUNsB7dvt7neCiL0fS+HQbpVTEVjBU3gJL7OV1WzQBe7BRRViQP2SYUA2
tliGavFqgePof8TT7oOrEz9oYhx+sFdOjXWo9vK22YdrB51Jq8EMPgRT+J6getmKESwt3SrFQLEU
nQdAS6JBQAWlBxbJWOPMz62trOtDAJ/vrWczIhIRQFCsW0VPI/+z1VcSqa3m1W70pbARDmBIVGH/
e1N7RDCPkCZb1+ivaay5rUgg0m7Y9CuUXwBeD0oGlXhf3hdI6EvHsFjGhW5poj+KhmSJuDBouAnb
YKyVk36uLGzHdnKAg4NgKwFa2Gf9NVrdqjAxJ232FohRLcZJLET6QAv9PyehUJ6j98KozWV8ApDn
rACRSn7wHsTNZEbr7DCDwHBPrIBi6QVwI5MyOukQ1SrAsqD2dgFq27W0m8kCamu0FAC0PTLHkhYe
ATfyKAujVZLSS3olHN6BRo+4HAlP9CUBjHvN2Mz5w+lQ6XozKZPSTGOdJjwWJuE65cfa5AAm9FOA
7a2CGZgtG++rs6MeAlWbomwwr6u3W/hED0FGuu2wvPTBg73wrf/65KgXAd5ZWpVG88nhsszP0GFf
m9olW4+WHAAK4b/cT+phYGiDJ3MelDNAzTs9Gpjmmk+vt9CPBByX+9LoTM2v20gFoUMjIQ2lwUS0
cETdJtJBKwTaUDRD+Rhq8dYejAB3VhBig/cdygM6CfTAMfd4tkT3lIiyVLovhn6l4lTnOf8ALKWe
FZvdaTZWssUdBLN+mO2AYXF7ppWcb8Id2XToqoLyyUjnm6mfvW15hCm0JaIe/ZfGEpwCu36qbeOE
Sb61YQYB6bbJs1pZk9nYQAPQtq2VHJOjD9jT0NJYlmq2RPe+jbJUKdgNDaWDMuQ2EOhrbMvDSjnz
bETZZUEGWi0Aco9InlLyQi7iqI174aAepi/tx2J02w6jfNHaYCxqOQgB5ev/yKI0vOLaXq3Dbg5C
Okt4HJx+1QGjerb/2dp/QLsOiKtmtxjhQmtMD7T0IALy6P8RT6m8NgF4KvQhvt0CjxEo1bPTixjp
3cWI9loKpdGRKnlhlmFDgROFpWWn8DybxeHdP/1HL6ErWbRLha0XhmyCLIy+WpPVPXkg8p1RRuaR
P/k/e+yhAxo4m2iaVzHRAa29eh0nUoIE0yj8c1tB9gOiYQH2Aoe36XAfdIdVwV2M2hCzoSUDUN+Q
SZ1Z2mt+mvWccIg24/dgic9Ss3kqLWFV7rnRRofKujiA4+eQ46HJrRRWzLp0O+BzkILFXD4SkVTR
sx09w0iLQDwYuBk6NFQywawEZ4MonfU6WXLc17KozS1bnU8a1RcP4wov9oNhDpeGZNv/h3fQfM9o
43ItiQpJQMQ51HKEVWknwak/uidtHcGh6vvmu/rI0NcsrzmskIXnQJMm/fica7lUaAI7EyFBjxVW
lnfOjx1iUmXnWdW3tvVN6S9PmgMr7F+8jgZKLUiIAqUbaP+3Kut5nhBXSivCz3EEOMdb38YprgCQ
wzMHu5YMzLUs6gQFNW/CcmqgLeve7lfh33oD6gKGFV3ymNdCqMPrAEYmxCUWNN/52XQirF8pCPDu
BwgsMdRZKVXde37+s28xcu/dtrdE4tmqfV8M83zk2/OpxkIEREEngmG5O9VnaefbOTJV3Up+CRlY
AawlURFkI4KaeEr6WRTi/wwxeL0ZoO2sE2KuifKpIXycrvTQAxW9U/OKZrM8mB4RDuULY/8WrcaV
flM+NUbzcy74WFSFmfj+GNoBygvBGsHbf6kQlCXOs6ku8lm5Kyvazzmp2e5jUSwzuPRGu9Zvyn/m
uVCr8rygdjv7tHgtf4zH+ZHakNpq8Wya8pXx57/bRbp2KHWe0NSo8SPHB0JPJGZSc9qOVgUU2vuS
luJuEYDkAL5FdQvUddR5aenUBok8igfR7I/xegCbm2R9NQDO7q03j3y4uGh2+QjwgjOrmE43sc72
90Y2dYQ1J48pr0wiJjGLB9Gep7dzE+G2CcHgDbAjO3WAUnB/xUvp2hup1IE2WikV4oAVT/vSFNGD
jeR9a9X79GE4qggypSeGwIUc27VAOtNTN3onKgmWqZGDYPm7AkBsD3ZxrB/c9R+Gui7YlBtZlMmP
JgBxA1txdi/g38WDLd5HACJitdwsxUE3ciirb4AsrJErrAkw6sUbb3JoDp02m78hwr23N9HJLTEj
s7qyhiXl37GCiN5/5CzBWyYiH3trn+swbkRjKLGZcnsEM5wbJ/GKcWALURZkoMkGzDUYOpPnb7gK
K0PQDwnSWM9XfsAjMLLiQ7FrjjwoxJgPq+X1/CuLcgJgX5AyoZhloYcNKdiA6BGZI7s59YSarGVw
zEfWkkKCPFmfiQ8UBJHU+tpwrNpWqMRDpNZE1UFN+qal36rGmqGjq/k/Fxydnvzcvy2Bcohy2m3a
xqkQyeJBXs3UP6hiIrm2ucR4sooOco0WDxfOOLyFoAdW5V+Z1OKUWM5kWDTxALL1c3ppn7MNb2Oe
tgNwVWVnz8kxfWowSs9C/l86yGu51EHiKZJzag65YeaRNnZq5S9jZfNvoMLkm5VRqs+Pgq/JMSRw
YmN2HdE1yyt2vNeRNrez7gheqqr4bDNuUygvegkU70RjNUIs2ZfrVVLuwlM7IWtSQTzwprcFo0Bs
+zZ/mP1TR0qYUVA6rYdj0Nu+xbr5i+7iWjblLjqxBQ5kJ4mHEtmv+IjGsL1AuOM8FJ6QAe1elupI
NqBx18oTY+tZSkX5DFkoxKzRZk/1eficu4gA7bF6QGFgWD0COZPllJcM0NVKf6zvlQFKQW8mFxl2
eTTV1WR9Aoj/PbGAYBPCOarwzNX8nt71hAlGwNrkn5zJleigkTQMlmCTMaqPOi1oCjanp9XDnAX5
yC0AhJMzK23A0Cka2kOuRG1A+XQ2tz1ERo6IlrA55c84xFk3f90fsFyiZRgQ5OBlujXrWsWFZZ4p
s/5g0iPad2joBwz637+VXdmqQD5885shciEnDR/1r0jKTUqNIEWhj91ErRbtFfkWU11ms60u6row
mRWtRRN0JY0yt4MwNm1QYoFBgIw0Gp5ncB4gI7zyX8qWY0JPscTNP79SFVHmtP9F2nXtxo4r2y8S
oEhSr1ToZMvtbO8XwWkr56yvv0vGxZxutdDCnDMbM4MZAy6RLBYrrhUkAcRpEThFREfN1hAIlx+Q
kxXNjKreouMyc/9fG1UDwDpWZuC8phsQb0sDYGJrECWLV13CICFYa8A8Me+HFJBiKWqByLfp28QQ
hnGv1whIVopF1mZhF/X+RNLMnkVN1ulKAUmKxJPRIBpyHgHexK/mO1h7ipeefAwZ/7OqmQETSVmW
csrwOg3Q/IcuBxzSdV1f2bd5yFJV3qiSAKvJG6NHXyUQib6ZDoo1nq+9BCsbR2cXWQu8WKM+neLZ
IOHV7SjyfOCKZwxbjMhcX9ZS2xLYzdDyi7Z9jBnMaQuUOAY8jhYqt0no2q1/o5Qm+C5td8xM3f/W
A4eJtamAumpF7nRZL6zVidyZ6pOqS/WEQS4mgMYbgsFaMMcHwJNj+IOU9V33uqb6S7VBELkBlBlc
buhynw92amIX51LkK7fdYCXbDi+NCq+p+ioSQwVm263+viZy8ShVMMZrgHAGVdFMLyvAH6hNGCm3
GIhgMRdVM9V48D08hc99uHaUi88qmktB0QgPXr4g2AwqFjdprtw2f8H2tW23gqM4/Uv0FNnAkLh+
fosL+0cWyI/OjWPXNqPW6Sm2UuOY65WeiMK9J+87M9nndUmLz9qJpNltEDwV8wodJDFmaK0Nxra/
ecFjeU0hF93PEzny+YoitSRyNMkRuHgb/EGYQnC3wSxlRMdhWz5Xn3TXUU6ery9vbSNnj1pVii4b
lUS5bRMjDFKrUH4SFAaB8u3fCOGhyF7/N3mzV83HBHruxlgmaJbReizmNkX/xzF8KPfC8X8TNbvi
YqDHRR9CH4XH6AFkLJYL+uanQeRr5KRrezi9DicvtSu0ouTV2e+a2Iv0il6iIAA4nOQZ0lpfxeU7
gMAcvYq/VO0I1GeK73djFKOTWr/tawYwOJHHcW7J+V0MNByh+A68Yk0xLy0lclfgHwaEODB36G/6
82R1URHmDLg77q3mN1woUQ512S6VQGo2NGaKe4ep+6hsuRBGXCqPjQeQIUFd43y5vB7nXzG7HrkQ
Nl42Ju4tlX+GaJOlAJfdXNeXNRGzqyDIYMwQhti9bVTZDuOd3u07dS34WBSCdlOw9YoaBXz4ua5I
uj4Afah1byuv4m1+rIubRv/XWSogSOAv0NOpwFyeG0dVGwQpHkffYdFee5PucsUSw+9Kv4sBc1eV
K0HrpZ96Lm1mIIesHNGhIvmOp3i60SQposZKLY3rh7MQOSHpoKI4h1wqljRP8/mdn4Q5DUKnHtNd
kj0GKmY6jSzmQzGYYf6SlB4nPkB9Rl6Ou04BegbNOeiR78I2t0KCKumwFlpNh3XuRJx/02zphZwL
ddR5oROq+r5IH5VO33nxfZuuaf9CVhXI9khPgE4TuR7MSZyrTdxMjE9A/3VYUJsFfc3TzPDhZHoo
B6FPwHfkgPc/urZiQhdayzC6j6kUjGcogMOat1Ap6PWtxayJHTTEbDBdZGHOMTVD29t4lmQKVmUy
E01AvNwkyDcB4WZD7Mis7Wfpm61gscyhIpDuOv+WmQkY9bAGyH+LNgyZt/4RII4BmteI0vK0ObTS
pxSlRvqtaJuQUYMhXTPUXIi3QO6QhTc0nEZ/gsRkzUEQrK7gWvgap4+Jb0phyL27sjDD4m7QePxH
KXdRZDDxVY9Hfl2LL+8KiMHhAWpAKsekD5lZ73CMBrkoSewUcfYNCk84Rv3jdRGXBuZcxEwn/RwM
CXVM0aoCEJUMMwfEHMq1Qvnlm3AuZHYUKm098OlBCBDfvkC5WXMxtPp0q9yOlq4ZTc3l3BrWnL61
pc0MtNIG2iAPkKoJZiQeqsCS5ZUwa6GYByOjTOSimPDFOPnshMTO8zS3qjJHKAu7okepfFQjJI+B
JpMOZqztdNCedlW08ZsV0ZeO5rnk2cG5Xd8oY1ZnTsIe/yhZaTH0OEB9O3lFCRdirnNJs9OrdJmk
uddkTh7ZFCUTZhUhRpZ5xzb17cA7f8WFWFwZ2ulRAQNjG0zJufHKlSQJdQxZOon6LtQlb6kA/Xgv
Up0H8pqDtGCTgYD/H2EzSyn2ahJISY7FNa0RhndK80GzTQmypev3bCGawy6iSQRgSQjp5LlJpmEx
llGD8/K7wqikHfH3cNopML2E8FZyH3tyBMqCP13CFUu4fIAMPDlIfk0j77PUhj6mjZShEuy44670
BTN5RkNtmQFe9pmKx9K96cOVh0BaOEOMIxMQKqM8g2h9tq0g8ss75pPcCT5GOz1+CkZ3VBWuWQx2
Xz4gKxw/U3PNs1569c/ETp914nyKVcCaAYTWztB8qD9JCzwFF5A/6JETgOK7JZ3lfsnhRmW33d0Q
6c8tM/r+nbYWIZ51/cAXarkI2U+2YLbrde/Vak6U3BG2oqHYoR09yyDC7Q+guI+NOkTucUTV37dK
YMB3fPA4GvuZlb2q1doNvow4zj9l+vnJtoxDDkyRHKcR7kbQPGJ0GzkudHsDxfVNvy1uwu1fwJkK
R2attXBexh+QLGN2HLS7AKEWZ5sQygUTaZrmTpZnxqAhOh08I+rtUEZyKOce8MCvb/uiQIJU4QSk
DAi/mcBuqD1fESXUc7U3sGEbYncbup4ZEqfKgA+wBsmzYD5AVItYR8UsqgaDdb6zBR0Fd2jk3EkG
34ncdCO4Bc8QGzf6mkc7PSUz71FTYRBBx4JuzIsJiVEREwxsBcXE5YA+2A2SM/zZu5NXWhSXfLhT
OXPP2SOKL40h5LR2/FQ/jagpSzy8E6zCbA9ou7XgzN36NjNduzc+Bu49+hbbJkDfaj69R31X2tdP
dMEJwvfoRAfCKoqk8xSwSNIQxispnDIPjSwLja5a2dolCQh8VEDPwlqh0/X8EOW8CXtNSQunChLp
0FPmWyFt1p6138rJ/ABR7lCAJQTYPkwYnYvRs7yVyqIunHwnGxOCUbQVLdXSDj2/8QyyHa34ITee
uwlGITbWcnvLi/yP9JlFznQhy1O5gXRWlRjmzqWj7AfDitVb6OJjE8rMP4ucWWBV65KyKbFIeZ8+
CW/BFuEdGpNNsEWrN8wOQp69r8SviyuTZTj8dBoc+iVcPrFuZdom8TQ75EQjaF6Sgx6tcVcujBdg
VSciZkeneVrB6qgvHH0r78MvsC+578QsrepGstwD+QSxy+d1rV98QU9Fzs4LozBqkFVYlb/TvpQ3
bOhLaJaf6SHYDQHX9+HD1FCLyY2nFcFLdkYDxO+EgYouXnF2goEXBpWv4/5racaVykCyyDXFeqNv
Uu9WQpTAwmLlAi55KEg5gxxWA8wsk+Yun5ZWPouQfnZqDFfLln2MUc3dr3HTLO8pgZeO9WHOT5y9
g3EPIG1l6AowO5MNhuBtwYIn5LtGdaOgrbw5KN8TzfbfUFh5lZYCcrSY/iP5dwNOdRQ8S4k0QrJ2
15slasfaQ3xQ70bjQzebA105w0kdzyyNCioypoC2a/LAkP87tzRanjV5BRYMB4B+mVFSv9kSbYit
EpGYeV1d5hRLFL7zmazZg+u7kh6mXlQ4Sf+UhN8/wx+/NTApUh8G3eNMvatQKsnvXfAn1Fyr78I/
+PfwWfb79tnbVYMde/KaOq2tf3bOXdl4UsHwTUR56zH7Q3e+9Cj478XoG6LPo10bbULQeQEIdtiM
mH+TVt6sy7jwbFeQvDs/AUVXeior+IK6+4txGfdvMhhpcTcqnVmNtkZfsvFFKtZ4qKdzPTv3Keui
4SYhzzSBGM/OHeP8ddCSpnFYl1g5xp+lvUxTI+4zXnvf1w/+Yo81QKbhWZZhJECiPoeTCKjSFAUh
pVMk8VseeXaaY1ivaV6ui5nM3GxJAH8GJQMmgBEM/r43Jxcn7bUO3XoQUw3o/VUeAyDNdhlKYms4
aUvrORU0s7dRha1NGgjqNPkpzDBum+i3o5qtbNvCevA+TsmxCZBev2h7UKtcS8oA68mdvEd/mf9M
czvT10rMC6oARYCfAScX6eO5FZcCFSSp3VA6w4sao9erPBaq1ej29dNZ2LQzKbPLn5OuZZk6lg4V
0TEdHgNrRM74uozLu6RBp8FBiHQipkuIKJ/fJZBx5IomhZUjYVTyNmsLBQR9Uon+3yE3s1AjRlS5
kZG3UWHoslfwvhIiq62jtSrw0p4SXDCA3E3/IDOzIiZt2eWaUjgiRSeHpm7E4AsNboZLA1PV15K4
l5YV68aTATISIBRiCH4WW4Rp2Mkx80pnzN9H7ysrZNS4TUVGoQ01aKXLtkJ+jDP/uc9t/U9Xe5sa
fE+S44tbTW4N1CIIbXiWgyflTu/pKq7dhaPw+31IT4LuE0WmuSpHZdSmYscKpyn1bZ2mBvnylZgr
yh9pH1ZG9JRT7itbQdzHUWAzZZf3t5VPN8y1BvW21Lkfv1xXFfXSWAAGDalSoNVj/ojNNKVpxqju
GYWPOxSvhY7mnkhdcTYXNJ5OtNOolSg6cAJmOgAIRL9Pu6J2cmk05WDfA70xIitGYkHRMATPgHiv
YCL94vIGTUWLMapqJ4v20vi30HUzDHVD9kdOlXglO7tgkc6Eze5wnHkSSUlZO1rJDLm58/OvNv8J
yJ/rZzP9mpkhx5ngWVJU1HfwQp3fYlRY+rb0s8Yh9acA1hamAy/Pkzk6lmTxWUMp5rq8y3ALwQCI
A5BGVFCRgEKcC1Q6L1dU0jWOzzZKHaL+4CWmVr3VtcwV3al2aQyEfWv4yp7EQ7TLnoAsrkd7aKpD
DpW6vf45l3qjIvkGx1MCpwwDbfz518RJPAixGqBLOj3W5IclNyHNVizlkgykF9EsDcBP1PJm6u+r
WSyALKFxyhDFDu8uzZBnav9t3hlLmPIdOMQJgnuOmpqnIqnCJm+c0a4RH4DxC31gmChcC5cv9eVc
zrTYk4cfGNFapdaQwwZkz0SLhZsw2bQjZ+XKlb60GpMk3GmErWhD+VWkE0m+0qk5ikWNAwQh36il
/k4GiePK2SwsB6lsSZxgYhBUzVmFqsLzRlnSWic17WmoIuTqSpp30ufzC6aeSZidfkMKPfQ1SECL
C3i0MiPYMft+LV8+x6BGBluVkUoG77IMeiT0rJ+fS0D1rGyUsHViNbntnkgHD77e6SXwRYPnxL8f
m/xN7JPdULn7eLQGkLX1qo2pHaNRLO/Jz60OoN3xbZYaSvGYBdkNGWMbIITCGsbVwrniSwHmgrkB
vAlzi8MwvI3gpGgdl1XCro7bwGqr4ef6vb5sivzdj/9Imb3SeVn2ZT5UrZOMt41npCqmBvA+qx/+
UU16Q7vzOkDK6tmxF9OX/C/x7XC0PDlesS8Li9VAqKHQqeBNJGX2GW1G3Jyl1eCEMuF624B3+/pC
f92NmX5BAmwqPEpw5Mz7tVogxIh50g5ISACcWnmLHsKn5qW/qY/gOtgQMwb3X3BkGDkcrWon8++1
acAF86aJcJrB2ww3EPmYc80T/KiLhEoenAqk8CTxDSk7xFVtXl/n5XOo4nFHcIOBYjy9v17ZiTUg
cZZkY+8OjpT2WwKkdw3g8mn6Kq8l5C6LFRPIENYytXWg0W8+2NLVKRHrqhydwRgBHqUc8scJXWEC
dUit4QBY4CN6oMPN+Hh9hUv7eCp3+vnJCtEl3KSiUIzOm3lci7wnNZsryenvnnb35HercljLIchq
HJ2rm8/2UKPjWTPuI3ut63TBOz7fvVmsO5RUAIY6JA3GZ7IJAdbCduou3Y6b6q0yP6rtsBFs4iAr
zTsDI8VWtnLjFi4E3HKg4qLaADIWGJjztY5spGkB9B6nH7rISGnAXeE1FAFV9aOJVtIYKF4a1AW3
7UMmv5SVnZW+HaXdXeACNgJJypyM2za7GQdLZv/6uZmGmGAOUJ1AmPkbU52cQ+mDLUX2JNUZhXg0
slFSzVEm/jbuc7AoqAmxBSI2KMMrZHNduy4fukkyfGSMtmEuf56DoCxDhhbJS6dEj0mH3ouUJVzs
N94uq94CtsZmeGn30OCiMFh4ODx4jWbPEaNiKIxhqDpBSW41IbfBTrHi8Sx4koDMFJFOg0OOPPAv
Ce7JZkoDTVBT1FWn9q38GLqo2u5Gxtkm+cH80k3uyAKPZN7dlImpqDZwpLh0lDA5LBntaibx0j6d
f8xM60JXT5PIZaoz3ItAEicHCXw18MICI+h3VbNldlI8jS89Op3qrWzrze76+V4mUScAUbwDGhEp
2Ifm6faMFd0AIHjVKVQBDZ+GIt0HB5emz3koc9LsY/9WbvYR22sSpyMzWGyH2icIYbrP619yWan6
/RI8vTKAqRlu4vkFFLSCFmQMNYd+sRhd31ytHyLvTjCCoxbcJSAQEDZJcVsc5L2/V53wntyV+/hh
/JFcS+byq0S3aL3StwoDjE02rjwkl/4YkOs0hgqwjkcZEy7nXxeVlZzlIb5uqL8acNbV+n2i/P2r
tmZZCAjLX6/vxmWNArtxKm92EwTQPXUkgby+3dB9d+Po4PZ+/nAev1cWpkwP7bmRhySQgGDP0YJ/
0eXlJRiTT6NIc5S7LuYM/PbHfrS9h8CKNJtgFmTTYWC5f0B/X5lx71C86JIt37bv4x/a3gr2qFpy
bY/0XiPbVOiN3BstjKRvArVcMYOXT935l04rObm5dVTWLSWJhiaZlpOi4+O419Tjys5fPnqQgtoT
ChgwE2xOwyf7Uu/RqtMcdzCicuS6iijiIZA13vslBxqUqtYc5OD2mkd02VQynTl8XJDySCoq7Mr5
+nQgMQ+J0GpOUHxpBwEoyJKZVmYLdrxhWwd3A5rCG/FhDFaWvLivJ3Inq3yyr9rgSo1W1Ros30sZ
PKU48fy/OjuGgS0sb3I6ZwmDsu6EIcpGzWmC2hlptG1ZvVG0fiX6u8y1YAtPxMwcZxQLfYIBas3R
Ym2jdTEx6JB/lUjKxnqbWEHcrKFrLbyQ00OFnDnOTkZi+3zzpKRwY/QIaU6cv0claLrtKtIeSrwr
nRBs/V6wruvn0goBkgOuvYlIEcPa5/IyElFl9IjmdH3KVe9Vk7tN6D6mWcT7MlnxAJfe46nhFik4
OM/avM0pCco+ANKh5mD6iXBhBNVIlqZrg9oL3h+aWn8ZelEuRHQ3rflEAf1G0JoUHE0OASNQykC9
Gj0k8YuqYSZHtQgUpbd0kfdWB7JuCkKZzyi1C31XNwYLbF15D9FsVYMorkms1YTCosNAGHCCEZBP
0zSzHdeaYGzkiKhOGsb7umDcBaaogPPFgIZPZE59BIYgiQL+TGaMH2Ac5001MT0rypOnbzEwrKvc
fdRD3jY3cbCWGrss0sNsEIYsNjoX8YbPOxHKYawVQIipDkjLuKYYcsW7sgKQC+jtPgC5A2Yj7SE4
dgIzB/G5WpviWlTIE/Gz7elVJOyg7nBO+wQUej6IZIOwKMzKwwAZdhO9EfqgrNyCJcVE5zkFviia
Z9AXfa4xII6jHR3waLlyVW2Q4ApBVqfH9spdm759/jZiiB/vPqJItNXPzAnNFUKjToGv+AQP3wJg
7YNu3Dx43P6jc/trE3AMa+/wn9QRTMOybvav1g//uPl4fmwOIIj99kEt/QganPft9n67fXv6e/8I
si/zYHrO2wEY6of7tZappeM4/eTZI5mzrq2rAdpaj7XRh890OHQUmL7SnYR2jev7s+ilnAqbvVhu
4o0VG1TVUdBin5d7NDzK9FlNbelTALSUaiXPyp7dhPnBBXvydeFLr9ap7NmrhcqOUoUpzkaJ31Uk
L7vSbNa8PnnJup8KmVl3zxXzvO6p6hxAkNbbE8UGWI/AnSKDnZACah3QKlbPGTCbjx6X6311g/CY
mtrqiP6SA8ooiIcmPF1Rmd/ySG0UJY7wznjDn6zfttM77fF6vAuqg6jZZZqs7O/SFUNNBGQ0sP5w
iGa6X9SsEMoArXaFK3INI1T+Sg3hN7aY3y4kaWG7JEQYiEHOLzE6ClK0ccXEsXdg+dk9jfyHmCr/
ohY1flzz5xgYhUm4FaKL43FLd/HbS8IxO//wvTYIt3TPT79kZsPY0Kvy2E5r1Q6D4yodIrA/aIQw
r6vs7yFdW/HsoauI5w8pxYoTPuxBuvemg+z7E3D9vLx5+7Sfdsz8SQwPHYG6cfzq3lIQFOccCWYg
u9ofE/dOZN8fMqs5vDTGGvDM0oUC/p5EUQkQMcI524Sx8Fka5A1xWlfhzbBvlW2WtCtatbjTJ0Jm
OyBodan7ckWcHraCocNSYrwBDWD2sbLVC5b7dDGzB6KiyBbXNRbTeH1qNLTCoEgRDSv+0fKW0Wkw
R5smBmY2SCxZqo9tTxxFkxEo3LTDVlLWkgRLNghIlqg0wEcimMU7vyZdkrWen6bEGRhaJl8wk5A/
0x6TokhOZJ/Xt23xeE5kzQy6LILspQwTIKPqh/FLDM28APFCteY0LxkzsCz+lpzxev8St584fFLb
dCXxC+LkAEQPlV1VicbgF2bf38OZ6lFM1PWH6ytbeBdxTghv8Yzr6D+YaTcDlaqXxwpxdG0YDgzo
7FYdSJsxJ7cVskRGMQYrEhcMKJAkgWeJBBraC+bNy/qg0sQTYFSUUnqVQmR42urp+qIWjutMxCxL
QINMTkWQcjhSpHIFbb0q0iajnSTZiuVaUHSKeQMEAeL097ypNh4Dr44kCCqKb3SGANqeD/3KLOGa
jOnnJ0ox1iL1aAkZdfQHa2noVupX2qEX9wvJTBXo8DjUefexToY2rgeodx+TlLfj8EQIQnwViPE8
whjH9dNZUjkMe6FxTyNUROhwviDZS5OsGjviCHLmW62fgWh2ZBF3Kx+jU0ngb5rMX7nA6hRIz54Y
pIkpBc8TZiVxXOdCm9z1GykRsUQ74YBFo/wl3LwAgd2amGGAtmHcefyHWpuH4/H9yMwHPtgpvwE+
vWl0XAZlV8fX0vuLG3HyTbONSAQ0FQLrAdqj10910DMjYg341FGIUfWBt1qu8utbv6RLp7sgn+9C
WIL1BdNwxGEYzCwfQnkXBysV2kURMCcgG8W9wBmfi+jSPiECauqOOt513uOIMaqOrdzvJROCBrN/
ZMyMlu5VANapVdjJsfvqpfpLyCrr+k6RaSsuFOZExuxFrhWxbJDJx0jFftgDgBoxtVFDdxBN40/E
y7cDM5r9m8JLG07w008GRDooFvgXOYYXMuPhZ/eA67MjGAgKDBVAStRwfeAgq3xiEgxfCHyY19ao
bC5ywOXd/zfqRQA7hKSIhmaU+a1uK3Xoh4zisDVPtWUvJhsvyd7ygezkRk7uCGamVuzhkiFBzpRN
3VIoz6qzTYOfHkkdjamj0ech3iECysLQkLPo3zsYGPenBP4F5vrBTHyuZIAsH7pSCijcGIwwiKkC
SrQW1feuYt3KlVm6pP8RhWLpuag41cpC0wToc1U+hmr7ovbyKw2kmoPDWDP8pm/t66r3m9eZqx7K
29LU4fWb8zwX6cUMMoOEOm8ThlOJgOoF6RyQ7YSIszDtZcSAZAeUr12bDMQWb7IlcaSktygGXP+S
pbsM54ppmOrDnPF8sCnVtKKP1ZI6urAXyL0o/ujwfa7LWNxftKUQjHDDk5vzuws00obWy6hT+GNo
oAZ2rDLcME1DTlk5juHmurjFJYFUDzVvcFsh43q+t2guGOXAramjJiHXMI+WsY96fL4uRF68B6jY
gIAOrMQamVl2OviqEAwNdUp34H536GoMeG4l4HfXRzHmLbN1huFI8VgQZOjUTdEYsXsAviwHa5Tw
0LcRR52D94LHB7e79XyAJ4GKqDmKa63Hl1MJGuaNcInQdoqGP0yNnW9I19dlVdYDdVw/Qau4Yvv1
oUOg5+3k2tQkg2A8w6hk/b84B4pDUKdZL9QbZya8BEEHUDsU6khdiziH1vfg7Us2LpKNK5XN38rE
/Dqdipo08MSBKjvMCQghRDVGa/f4o6FYPoCEG+kKjCihi+wh3fVmgnATqHdwA3oeGR7YmkfMLsb8
6G1+PIvfBNgF7oMHYX9/3xj6f+HlAfoLGA6YZQDQ+qS3Jx+JBHqqxUAQcYKRPMEJeiIlBRVEL4sr
9+3XvbrYDjj7ZAI1RdFh5gP4Y5zHQ6LDRuOlincRBxGBPQHv3aGMtZXMCZ+u5V8xv8l2OUB5Jyj9
DiNAsHUcC79+U37ji2tfM7+PRZr7uYevicnA1cbU34bsWwAqer1x0wNJnNCvDIUgZ6djPudTAB1G
k/Gy2g2ZpXbg7Rh7GyBLXCrQli0cdGWHvmUzJ4eh2irhgYUIpwH+WUdg9HyT/H3SB4DKvKsauxLA
5Yno1yCMi05AUMFKKrMjYGj3dloOHMR2bbE4w2trndyakzMWQtD4jj2FVWgxbBgAV2itUWDJ7qBU
jHr1FNMhP3suoYqiHHfcYw7tj/UIkrTgiSmpkTUrT9RSxgajaGBinpqH0IAxu1MoWniBn+LYStyb
jL8Bk8mk8I1Qk+N4lQCLoWP2jxhQpgewzFs/X4x/famc/NKg15Yhfk3uz8CZdR+ZyERw0F2tFVAW
MgQUXSt4ulA+JMqcOaEt5JoqfsgcxfsQh4+0r4Bo9lGkH7pWWCpLrOu6fAnGAVN6Km/mlYRFXyh1
DnmUfYreravYRbwFqppDfbzaecHFwkg6roL07BCEnaH3tpvufDiFZLiv5Qg4NL0RS5YyKFDAA2Jz
w0XWNHmsCjOW3gfJGF3PSASeFw9x+8Laxwio1WO0jYS1yYrFZ2Hat2mIAz0h81bOvukyr9AS5sQ7
1r+7wNTzUWzaqdsWmNmq0x+v791SypyeyptbJRoR3S8gr61rY8ySV01/FRtwd91pmeHp9zmDpQY4
whhYJLoHfKGrrQGRXNKz4fxOv2Fui3wAFUzTCE7v3om+4aaP4AXmQckBCKHrG0x/yOo9PBhDofaY
GH7XW1T8EIPyofS3uQ9w+9Wp3Ull5iYDdVtAI6FchEbk2TNZi75YBhFUqsP5O0qBDFD2lYMfjOxj
b1v8e66IaQsgDr0v8PeQ7Tw3IAV47YXMy5kDCnelsrSjht4zx+vfC6NOKj4C/yPbXT/6pULiqcx5
DRxZ9twlXoZtRwc0IHxs3+i3ggXwHn5k/DWFnZjo8AbuOhjENlc5Eadjvdzjf9Y8z0cMpKj8apKv
9XZdkUOb9+i8bA2MsZFq4w+VUVd3CpDh04Mqm1W2Nhg62cpr8meq3/ReWIMgjyENkO8V4Y0pBhV3
ooL5SXAuXd/sRX2C56sCrIBhCHym4qHqawNzS1zrQeJAjzL0CsRzMQ/pQSBHWSmMaK1YtGxKTmTO
nr1YyZVSQeOuoyiWuuloYlBsLgrB6HzgpH7NnyX37/VlLnn5qL0jPASiEOYiZstkWlgoAuuYE2ii
WadvIrpxsujpupDFc0OuVobvjFBUnq0LiOaSmpWMOmGYGIG8dbvYpK5Vq+CB81bmV34j5wslgY6i
/RkZOkS95xeTCC361SsYAkx/m+Eu3IkGJhH5yD2uokrk8Scd77APFChU4UZT4J+ogm3JzTG7+WVV
eP5webK7eQaAc2ykcOUAjoIqimw/f1/flUUNQyyHxAM25iJe9oFjW6UdDLnmpw5zocFDdIjAjESB
gjX0f6Ky4F76dl3o0ksPdH50GaMdFB0ZM3dElLIG9XAIZZXC0wjeyE2yaXRAr2XwSaSV8G5Ru06k
zc6iqEuw+GhQaAKTmMufqvw9IFq7vqTFGBL+BMYbdTQ9YaTo/MQHPYlSWfBh+oWXpAEVLflsq13T
PXneW1xv45o3aOwTA7xGt2HqJNK21yjAPwDMTj9D/XaYgAIawFANuVUq+Wvt1Zsy2ORsk68B0S/c
BHgIQP3R4A2CvGCWI4lUZfS7AdvvVQMn/bvqPmBykEfdsQzXAK8WZhHQjod2cjTnobSkzyOlSKdD
pseTCYOjD7+k2Pr+ZqTboVR52PvoUeZjHZkRknQt70f8TzDNh09at3L9F+3a1BsIzDIJSTZxUpMT
d96TxrrIhZY5kmf5mpVlG2D/l4aGxIKP1mjpoVp7npfU/FTizBugieqFoT+ZtQCxujcK714aWZlb
Y8brq4y6tw4uyXU1XBM5u1mNmzVhPEDkEEXWqMKvr5/6+C7DlLIXd5YqrBGOrQmcXa4Eyxurtp8E
7t19UgU3kftdeA80IGYatNvry1uyVqi4IVxC78AE6Xl+hlojK1WJDI6TECQ/yoPEtp3ACboYAaDL
3hrBuC5vMbeHCewJRW0a2vv1g0+Upiu7FN0T6FOb+AwYyD4ogu78qNhADuR/VKvgBJD0EM6fIoAn
tfypMkaK0NdK45WjnbRl9qQwpKh0LBvzrQBsOV+75LWDLkvID0ORLep9ynm1rSnjWbeGzbRkH04l
zc40FvIYWBuQFLt/arHkUywkMbBHRsiOCStHurgsVcI0PUDwAbo8O1Kv9b0ibH3qoPgEDyq0Vdnj
FckMSVzLDf82Ol1s4e+IBvpPUNKcmYAob0evKAI6dZ8E4Q6DACPdkewLRITCe9RbkZ+b0XMj8Ppz
kG6CajCAA4F2mGan9E8D2cjRWkVyySoxzO4SglwSjPK8N6uI9DIVEiSPky5B0fO5lB5UZvnkTy4k
O5odFS97UZTX62q9eMAnQmcubITaAulTCG1hc4X+B52LZp39NJgTQf1y5WWcDvBi0/EgouCKFx+Z
43O9FQWFpEEDYWKQgL4mRgehEBdrmB+LanQiZXY7mjGIxXbMkZCT9kOCShyqQS2m4LuIB8Naw8TC
+D+AAFF9xeQk+vzhx5yvqVMABoinG2mwt1o0P0ePKy5Ad0Aw+eC9xCsdRotLw9bhjiDCByXWubBR
KsI4DSuk9cN3VsOIq59V9SoLa00tSwdF4JGhcWaahb5wkGkQK20yUKdnT8HosPr732vd1GH76w8z
dT4JX9LWrTEdQR1gMXOteO8BAqGnL4Xq8U77uC5rMlFzpcOczbRdGMW5GIkvwBwfhhhzw0SoNcol
z+THeEQN5r5C+nrNMi+l19A6+o+0OSYq6iGxjP5p6qQV2ynZrfh/pH1nb+S4Eu0vEiAq66tCJ7u7
HcdjfyEmisqJir/+Hfq+d283LbSw+7A7M9gdwCWmYrHq1DklmKWS90bZk+IHA6kW9RsTno1ld0nG
gqoh4PiZD2PWhK6G+Cd9G9vBV9u9w77ZY+5R90yHR1aGPfUVsN2PSHLHd2l9IOpetAHP7QG8E3tw
nTs9Du4TWoTBDuIVCjpHinuQWHeTp+RPdhR72hTcntmFK/hqrFLOEtTPNAb5hX1qNfY08K1jKT4g
8eikukPLz7DnZK3ktLQvHZw0wVAC+IZc0hsQPeopqqan3E78pFCPjlLtbw9q6YhBuAENczjVSKSI
QV9c8y7tOojEmvYpLQ3D6zPN9W0dRABqjoxSFUX2yqWnCwfxZX+6KLxCaQBEnzIaylZZmnec2qfj
d9MLgHUBFPObyPB//zj+TIKfJZKz3/F75KEk7Yu8voF/tlbm96+3h77Q8okAHT1TeIyh8Axe7+ux
M9BS64OGTzHGUO+83A5y6y5lO6vbq/O+H1N/OPEWTN8HFWC3GepNwGkCpzN5fI2+YwkEfvVYkL7F
dWI9Ik7tnJR6Z/F4p9ShhcfJ9FSC3dXdIt9RJH+p7jd4X/0Bmci0Vqn+SoqF8tblc0W6R2oyjpk+
4bnCso/S3rRtt+9j8MWZG9v0+uFR9H7Mf6os9fJyP66hMZZekejEd9AfifQhNqQUoThd1itlzx2Q
YaOfudE2XT4/G8Dd8Ow50c8aPWpRGCW/eP7X1F+SYT/9msHCbqLamLyr8eSPlUf01ms0EyXJ1iPa
b/6eP4/2SjC69KxD7Qslb5SmVAjLSyemM5Soj+rWOVH3O96xUQ7FULQaOkVzNKfcdwzIJiZ3OffZ
g+4WfkV30xygfyYga3O24B6g8IzAF7+hMceS7uI+InlcDQQP7xlUJJAfXtN7WLrtYQE/GWQIQgNT
2pUs0svKak3nxJ1tJ6TlFf5IzKPgk6kfK8vw6vYuXmOAECsteYgro9JGHLq4rWlhOCe3eDHdn6LQ
xfXNytlfcEOuSIaByMoVxD5ibi/8HnZJXzmlgkyAmgCknIN53siNGuiE8rWAe/J7NiabEaBj1HzH
ZAeaxuaoJp3zaNmK5ZHK/RfZVTgjwHexoDY4MKS3R6vVRU44VpMrR1Jv6YNi3mVI4edPt4e+ECAg
DwhIo41sAOiMpOlteZ0YdYrpTZEUUhH3a+ld1+5QsogQzbG17MPSal6ak4Y1kXKibaMj4xUfufaj
io8m6Lj//4YkHUlXSatunjCkpEP2v/ScakMa3dPq0L5P/kW8jQZzLBOBzjkuMmnnOBrP0s4o3VOO
duKUvOgdCoTK905b2xBL/YRXliSXaIDeqkyLAuw4WvWWoQdoyryiMbYt3dhDe1e6nl3/aDs85QK+
BlpedHNQHrLhjpHJAUbu+oCQUm/dLq7dk7Y15m2aPmQQD6Cdr2vnlLio7O3N7om7h0p/UcDom7zq
aLTuVqIF4V9kVyAcHPLW0PxDk971RxiTocet2bqnHj39HIQes4kyeRP5rbOStxa7XrZkgStBSI/r
YPSVLBWlFvNkVlw0JBWBGd1PeefxZE/iR2f4dnu3Lp2I/5n6wkZYQAlhdPuInnL10FIQFKBlHMCA
20YWghv4NQ1ZR/RrojdcBtWVNE4mJcHmibPn2gyKzDe776TFgyA+RsM+AxIh3g/5h60AslOHLngR
uy3wb1zZrSljfl1FpDgIoiz8gYtETnRkANrx3sKJySr1vST1d4BcoEZjD5tMb9ce3Qt5BXR4o/9X
yNOCa+EzsXXh2dWaAHE5EKwkMX2wS1WNSLqaCNGduPKnbKN6RhXenu2vSwqbaLXBC9IVZqWH6pAi
1z/yhJ44IsOIbzqN+cMKPGh5YBdGpOu+5dqkxg6jpzb7myRP7qYoPBBmWvtm/qXoalDMa+/ir1cF
tBSgagPmCBQtHHkq0Ug/qRQllBPTAcGl72VsnZoIgrXsd1bcA5fyz2dRrBronwAn/ELB0hsVA+lD
4p5U9GlO86Heq3Wy0mC8OIuXRiSn2upgQWh05p4MswuJfl9CpcF20fqlbYvkcXTfLPp7UqqVM78Q
SWEqcV9YLuAdYM6UFq/AfdymM87AUJxKLTlASTGAJobX7DsBE7I3A4NEbRQHqxjkhafFtWnpwnLz
kruO0rinBmXMMX19HKFXBzVzKELRZFsEzm+Xgzig39hlqKzKw4p74tqxCutIIwMYgHHLfsg2IAKQ
MTHfpOi8YviTANF01LVdMeM2m5Hs9PUoem1nY2U3LRAjIEtFAAk1wAyIm1o6lJZZ8SYucHlAPubp
BQRFwDr/sn0LqjeKP6IiCZG7MPI+Zg//iRT2tnkKpjs3ANYKaomAuG9ub++l03T5PdIWSOpc7yPx
PdarOYD+M/I1K+yR/CTau7HKhyNGJ887RMAB1UNTO5yvtM+jGPAzy+E4TA50FmI8iGJzW6vfB+pu
mob5TrOhBpwVcfyGoh41eaN+tMcZzzuz9ac4ULvfarOxM+SOQHfZbu012oKvzxesD44iHlIgxcFb
6vpyd4ieRhab3VNhWQ9MYZHXNNHT7Tn/eq3Dhg7vC65+QINlhcqSZLwdJlwGLqilWzB9JONTW0KP
GW/bVaLjxQVGZVHUaNANaUshExr+SwcKNDhore6nZI8XYQRAreOUXgvJ9wT93LpyVtNtrIyeoo2+
Y23LakbLVBq2ju0Zzks0rfUTL1y+6DrTXdAioRkUMNbrWTayhhl2THEdAuZm3lEk1giUL1q+ctzW
7EjPik5r2rlWEUApnXFs42KHNsGDgadbstK3sWZIrMLF/R43DPSzDQxNY2i6Hs+3jPlrWJvFvXkx
a1I4GJMyr9wWd63Vpz8cBpXbEfost/fm4lV0sTSmVI028GQBST5GMlOfAmVnbCPsm9dfdhJE3cNk
b27bW6BpwGFw0ISAPxASyvgh007UjEw5PaWe8qwC+MhexkCAM15Agc6RZbO3FhjC7u3DqQdRzW3r
SycRjHWiq8kAO8onuOpi2TJjNAROj55sk3kFYj90jerFm9oCq9yvtIkthWOXtiRPi/55ovR5gXBs
2NrGR50/1uaKiaWzLvjvbMR7wBPIwPm4pRlFJYSe2AjwXeAmxOvGO6rviX6w1lZO7DbZl6NZBZZQ
eVHRRnK95a26QDPU3AJWlqv3CE58dK4EClP+WEiEN452rw2/mmHlRbRiVCZs5DGPK2uq6KmbCqCW
kRZ17xoVLz+wY/M5Qwe0DYy5xtaCzkW7ED5Efhh05ugHuh4sxZEo06ahABAZB17hgHvz5FMStAdz
7X25uFEubEmXZGcUVZ6omNio+FulL47xu1b+TcCJ+u5/xyM54Jy2kWIkGI9pAdZ70PZNCO2lcfpI
0iPIJ8vI9G6ftIW8AZ59FxYlV6zrHLSgGixadDz3/GgA26I6Eaopx6h8qpBTBsWuRe7HId80Gtut
mBen68tuBd+9Bh5wATeRdmuZW9U85TDvoBLlESuc8p8V+aFHj271TPKdy3VP1b0sPaSTHhT/4sY3
/2f90+le+Jl5FiiQilOgkYhXA2RkjvbOHoIcGsDWyp23dEuAbR//gqwCcZa0VZPGKFIS4dmH0hYU
DNj29kwungT02gsJFwuEetL9MMERmJ0JNxYjmvNt3gZjbNp+2dNt34fjd176kHlaMbqQ+MHuET8a
LR6YEjlgaIfadaqcYPfE3C/BJQp8lLIb5yCDaJRRf+fOpmJ+HH3E6CzbJKVf128dWZUMXZzbi8+Q
NrGKGnNqDfiMtNOh4eR11vNchVE4bcztGIDpjgJ7Aqq/GrOirOyhJeduQ60DyQrDEZHctQtqnTga
yxjOfUp2PH2HthUwxl6VNV5L/NJcY+pYKL2A+QcIRLB0IBZGzu/aXsJssMurWGhAN/zRyl97Y1+7
vkEtvyzuOY99FSy9jZqGFWoxKog1u39xnYkmdw3tlyBdlqHNRTUlqjLD2aNp0ifJxq22aE2hdaBp
9061crMsed1LY1Kc7Gh9N5hEGJtfRQdXc4RM2L9xgpdGtOs5dbJ5inIFrh3hBm2aINU+Mh1k3OQt
prlPhmiXo8HY64Z5UxVBMWZr52jJDWLzYD5VyLKAe/P6A2intxnLbXpKkLvMDB8AnAA9EEAtIeGW
3/F+02U/nepYxJAxije28u2fe48L+/L9DS5RdEpmFoUYZpi1eGyO2VPtT+qmMvtnFY//eLUXY+nM
At6AowOsFjDb0sJOapIovebi3AzWNk9PpvZrbt4aeqeW2ZYaA1yXHUBuj/CfdZSEoOY8Wu5q5nop
44AYF6EDqCmQAZAuXI2rvALntQK3iU6Q6Zl1e6cG6RhIByMOasmx92zwBdR6cipL8nx71hd6M0RN
AIQ4EFsE0Y8l3QmaM9QtfLpySu6F2uK4AZc20i1YAOhhnNKts49DJQ+1YVP49W7t3bL0pnAQaiCB
jXYEvHulJWDd0DapZihi21tZGrB4kxtPfZieXTTQhVRb64cRl5B028MgyGXRDehCeE/ylSO18yzN
NOXU2qrPayUExKWboEjfeg7d2tVf1R18ffV0LSzylVnpFUhyYlRYPeVUZs8jedA6kBrbDpCRHlgu
NqCxRNzaBg1bY45fnmAA14AfJuAhkZPZhMVMn6sOdz4YdUnsoU8qn0PuAD3u8bvOAOvqGouf2LBf
phi9zQKeJKRHJFcW46iNTgOTkwLucmhjMeh6ROYd2Cf2t3fvwsXnIGYDGQLI5C2wtV/7LF52g5Uo
uHT70tk7yFI48V2eOzvHin2iv9lgEr1tcPG4CGoccJOgYUCXq55VMrb1ZGhw0wrKICgsgX4ODUqj
tY+dHG1kj9Bb9yHWEJISPHg2KJyBazOQwUFUHSTa9yJ61qJXfS0CWIqhQeIpCHWBbBcEctczwSIz
1vQiUU59BqUqJTQL/LpPdDguvPlI4bVTt43arZYPYV2uwUHEoZFX/NK6tA4miaKu7Zhysumce20L
eJF5siqv7k0Qpa1BMRdXHQwSSMYBowZ+/uuxxlmjQTimgjVIgbIE2zrvdpMeI8xAh0JWQReJrObh
F+4KtLCBOACVBZEwk55eBe+UDuupAO8BBT1N64Li7PJNSc8FrTy0SYDKFnkzBgbV8k6rz0V+V44r
V+TiwC1BjmmhAQSKVtcD19Mh65S4UE6jtXVqvrHrOLBRMsZpbvTfEOta2e0LgQ+IOCBrCSpOiPQY
UkjQWuD/HpHxgXazpQZuhQJOrJAi6O1yjUBl0U8RTC7EynGOkWa6HhsfVRqlUQtbyFX42Ms7hanj
vgf8KnCy8hi56NlPs9I8DCWbfEastYt4cXZR68DTBQVcFMiuv0CZWDZ1TFVOFDvXzZA1YChZ3XVg
jEn4O8veVlzJ0k0EawRKQ+huRdnz2t7sDtNIc6xmm9/RJA3av4blm9w8Q/HBNlMPz291rdq4dFAv
bUormoI+qtMJbOaNZ82VV4Udejmyn9S/PbiluYRUtCCwRsHYkMc2NH3PFdNVTo1F34u63FQZKDNB
fZR9oHnD4NFKl/+SPRTDUXnH2xOXnfT0LFOidXmKtetsP+HxVjm3W9Jpvlq/jPnu9tiWPMGlLWmf
pHGs0lLsk2GcvbgD4n7NnS5doJcWpHNeF9wueDUpp2+Ma6Hlt7ESKgCL3h6HWGvZaQMsgdsCCU5k
6qQTZzUWJ7mL0MuqrePo7KLxxaH7qgb/PKlxgYTs8bbBxWEBhSb431Fg+4RaXqQ6TKNMWgFaOBUz
JKkU1+cUQjC6ulXX5H+WHBcK6mi9QJpDhwLa9dGqO1JpRY4grzK/DdZ9YX9na52QizfupQ3pKNUZ
dmODxO2Jgr+ahu232dnZqY8pLDw7iPU/7h9nrSS3Mi5b2uajwzM697Dpan+z7q/jnqv+/fYiLTri
i3HJbtDSFSRSLGxvHT5Ize4ICJD1k0p3yBc3f6K3uVljVl06UGiZBXAYeDL0lEohuVsPPO4cNTrb
2aAGs25O3lwUa4wYS3VlxL/AtJtIGEArVrrB85hqUVNVAOcEtcd8VBhBT2aHVfj+WoHnUt2tWVza
75cGxd9f7Pe6pRUlOiAtdeGCnzns3Z99Q8Du7q4crMWhge8FuGBk3YEJkmbQqRh3nNhCqdbtghRd
VvH8oz6g66EYAKKvDmlzZO5mxiUzEWTg6b2VvOfz08rOWbpcLr9COnVmydxZYTYgWPmfDjQNB/69
cV/x/ADmffRAh65CNyQYy9MY+1S7x5co3f2criFel6ZdkCBC5cfSAFCUDmamgld80EZ6AouQV6WA
gSbHena9PuUrHnQpEYYk1H9NydeOFc1OnjkzIC7QF3VARQZcwqGwkh3aWM+D2yMd9ZQWYBJ3yNE0
nppuBWOzdHIgECG4foRuk/yYbZOqNYsC759WPU4KA5XEijdYWFIcTIEyExgzXLDXW7i37NJ25iI6
ty7oxuIIDgF3XvrBajzp2tUgcGHpXDzj0OwKDngE9pK5rCJt1OkZO+d/jQOarc8gyTjkYXocn9BM
QZ8jENYm6Aze3N65Ykdc3YSQOBU6GwAOqaDKkisA0ZQlet3b7Aw6+FEPBOrAaKEH4pnxfWVv6mEl
Wlmx9+mCLx3DNBcDL2GPxAWkLD+YlnnKdHbbb1BADJri0CQPt0f4ZR2FiCuSexifawKuLh3NjvCo
HKgRnfs2C+vC2DXDNksfa9d4pUpw29aXRRS2gBsCKkqwgcndSXld/V9bQGEBKrOtQTvGbWW7ihlZ
MyQ5dGfMuyhJnejc0Yd60MFzCaXiXPPqNUKCRUN4bmFDChyyTBztIEPV4MUQncdeDxL0CDnGQzK7
+1L7eXvqvjoUMXc4AgbuJ8j8meLAX+yMLFFBvTswdgZBUzNAdjKZAiQ5AiMvD6Me32UZsG3gIkAr
D/aIWn6sjnVpb15+gTSpggWg7MaUnYG/GGm6V/pDa0EM0MiDtIX2YJYHJPpze9hL8ytUJwmemKhe
yIUjW6/aTHdzdlbxuASrhDGAPIruV2uby3ZskOsDsIezIP7+Ynb7Fk3X5lixs5Ht1OiPIF4BeQX7
x9S/WEQ8z/9rRvJiSY1WWYvDTB9NYRVDTS8FM1ra+m0NHpa1zfk1YBPmBNwYUAWksuXzVtXQhMYr
DOb45BP4sPckHjzKTpHTh+brpHxPE7Jyxr/iA4VRqOjh7YAn7BcEaTFNNc8meGqwhW2V3fCY3LM9
a0/61lorrQnfJHtnx3KQohfCIMiQX69aXfF+ZGRgYBtGk8p9hINwpPGrom3Z2kZ0xZvniy2xN8Bx
IiC50tJFiun0E+/Z+e77h+214flMvLPr/d5szvsNer/Om7P3FD5BgsF7ekqCzZ8XEB36CCeDlz/h
w8vHw+ntDygJvXsw6hxO/vspfJj9Ewt//3385u4f7yZ/Z3uddwD/7fvu+fE3WOYf/edHPzysLNCS
wxd5lP83EMnhZyUa/2wxkOhkPHCv2RnevJYwERN/a7KEK7k4Tqk+x3pfjrARJYh9rM5CoBetBQWf
QdRXM7iaEbcDIC638IIi0WpS0JGeiZl4VvmjN2KPpUDfTb+gDj0bsa/l47avQuTl6mHH58YHg6iv
pi+N9VRAgGdQSjSE6QEwX9vbjks4w1ufJm1NtMAAb6U0cFwHSCf9WIFiLM4vuDvxXDbgGeV0n6WM
WZyQmZ1TEPalGbr7VyL2JQNoW4WorAjwcGNfL2A3pEY/lC5OVmbCtddwVWxq6uD2JC14XSH5iUgA
ojuIUaVHq1WmgLdTB0Hdk/dg+tpKEL60P65+vpyPoTHyeVz8fHSdziwHzT8JbX5GwcCzd38q+8Uh
gRV/U/IMVN/eaATV5KXVXiV/WZYhavgXUFFUzC6HrF1PbM87s3YmTGzf58bZqUyy1+mw0m2+5PhR
g0AlAuMDR4ArWWF90ccocuGqThmah0ARuIN4bKI/QiA79fDqWuum/wpRFuO6sCiljAZbtzNCYXH+
BTiy9+IELz/PD6mf+q3/XUEPLJ55Hj+83b+Hox/+dvyD92Onjyun7mvvpfQZ0rEDkQlPmU7ZWU/v
VQdaFWjBnJHIFPWmOrOADT8aUxJkdufZnXNHdLYdIWVB7hTnNyelb04/K+2dRS/DiEbNbZ8EnQmq
Lhb78BLwQCvB98IFdjVr0jFL8mHoI0vBBq3BPagGCaCEHdg63OytzGr0kJfh7RO34PyvDEpxTppH
rZobmB+U+B6YS4NWvXMpC5RyZQsuBIswBD1yVJzAjCGz2ulDq8WsSyEVp77XPSCZRaAT8Mm1Qa5D
Cs18N+fvt4f2Wa+UXK6IONCZgycvWp8kb2JYTZE0ZRaf9eY7ceDZCYceNtO2mgKicOruQU8Wusq4
t+JXQ1H8jj/MGoBBwxo304LzRJsXQaOXKAoBeHR9xtu4UdsywthHmzDQSE6gjMyrf8zwIrb6hRVp
7/BCnQoOaatzn3wY28TcduwbL0JQZt+e16WVBJUErKGPBbQ1UrwQd3iT8G5KznxGl9epjA60L0Cc
2f8scua56Df18e65bXPpXFzalOIHatFYyRXYdBE/ouk1NMKoO5bM9CHK8M9NAWGL3jwIAqIVWpyY
i1DFqqcYL8QyORPu90JzPARSszYeKD8qq2mhRTdpashjgEULVVlLGljf9wREBRzWcjVUIOHYJ6I2
OLwo1ZZG5Bj30F6Fkq71qLBNDYxFg84oN34ZE0z5MJzq/s+g6L/yn8Z92/rN+AMKv3X81qHQOCL4
Sdo9s3Y2eG/4PtE+EmONfmfJfwAkiPlC1I2ng+Q/YmvuZiWpk3M88y0KYQCyWfl9TsBVuVbBXzpF
oNQh2HLoowfy6HphKI/TTHGz5KzFv5FgTtbS9Ev72kLJFgjBzzSZ9PPbOp5MN8VSuAhMlX7eJ/Ox
zu6hPeQBkzhwSFDwf6w9iVOEdBKa7VGfRsAj3cuJ3YLdC/JO58JCy5Dee0lyQGJ05fQsztyFFeku
NvAiQk1owMxZievl3PmNTP2a2N/i9F0YkZwcJq2wiNslZ7X8O+ZH0w1I8U11dsxKPad8T9a6r5di
RVAff8I5APv/fJ9dnFMy6BPCOUwdiQKW3mdq4tkGmI+KNU7apS1+aUgaGB/NFkKTMKTZz6rZhsTG
/X+O7XZTGMFt37NoCmUoxE0ihSpjFdElPMbK3OI08SbQ+ie3Q6FX8d3mW6L8uW1q6VkOPjCA93Sh
KY709/VxUkHiB8VOvJW0yHzIp2LnNKontIBoOoUpnQPdBLGx7yivcbyG415YO9i28UZDTCAoQq9t
G5kxZIoG273+VFW7AkIDcOlrCuELs3llRfJNVjQqLjL57Nw5pPQqIE+t5F6HYPU4W0+psV+ZUPHR
UrgBIhug+lHLRnOaLFI2abGRIbMen7tEU+9omtWBmtkgua+KLozULAvNYZi3I6lBplvZ9M5u4+TI
LJtu0FpVoMxZlt+mAS9Pbnfxys5aOJ0QSULyHz5avK8kRwN5N0IRCiP8cqNtC6ILpNV/cyP3xhyt
4DoNSMs/IKf+4/akLM3JJ1UTLm8BI5eXQIGeuTHiMh3G6iVN8+cChHC6vhbFLr1vQIQuGOcEtEuX
0+Sm1kY8sdPsDHKeaQtq/drr5gSao9FJAYhA4xECvtKD6lGHyLNaU75dGCZkD3GG/kO1Jd+Cva7p
eZ332bkB1306+tb7DMHq21P5tYpsCW3F/xmR7qd0tm2Fu112HiavnkDzbigeOEdrL/lRBuAO27Dw
tsWF8wOD6HFFryXoGeVsSqIWMaXohzk3jZOG2CzqsXWIC8hcwb7bpK0fIiNf4xaVjSI9CfShoNoG
+ASXo+SWmKXSPAbtxXnQeuB4t3Z0MgFCqy17m+grWZMvOXRhDO0rIGxCM72All77IV1h1sx1GIvU
96oD9zVRPK2Coj3YbZyzawc9ee8gUJWrHrWJn1orRTl53wj7JpQ/LJACGRqSN9f2R4u6Y9HQ7KzT
zEM2ewRMJDX/jRHBvoJlBJm8DN7IUfxwUyDGz43Zepb5NjbcU1YFVxeHcmFFuiWjGXIWahrn5wn1
mwHzVwruDhB3396TXx51YsrwC9Bz8fjA8klTZgxtMnCSndOUbFoHYoOseEWDk0F35GCTrWoWe5I7
G0PhUAppwXgHKeq1oyg/Rz4/AqyHwBUKBlEZDU5Io/SdgykFgtEJOA3AsuVzH+h3Tzk8//79Nz8P
QHbcHvrSyRBKCghPBeWEXEFGWTXKnQybpeTsCUxzSHRif9INycJSXUP8LB4NoZ6DdzOS97jOrufZ
TjWm6o0Y4gyljiroEV4h6SeK5BmSEm067mN39Gq8SWZILFTsbw6e438xYg3PZsFcAqiW9A0QY6F1
A02cs4o7xHcGXKsRwqNwstF7TKuWelk5xrvbRr90CWFxoaaBhx+y+ugsloskYIKY6eDAqgk2FoV+
lPNOG8v3TPPdAdweYP0fAjB66u5P1cwDb+JQzUCJWzdXMiZf1luU0QF+EpKQDt5Y4u8vAly1K2nG
gFV9dHRFDVWq+hYUQ/15miMkqEwQYZZ5u709eHFKL2MYkDkjJAN6Fbc1UjWffbYXNhWTKWOqu/Fj
yScWtEwjwNVr88rF8nVzCTPg3sN9qYP2Q4bxGI0g5DJgBsQtfPjDq9rXJ7IpeLyxKtAUDG81v2Nx
D3bMU1yfeMZXfOKXTPDnQC++QPa8QLSZA3fiRysDU00WKNNdn96bRvWOaljXEw/lxWzMoTf0a0RT
A/p6D10FsjPL49pRoTu01+hr3ySeYVeT/5l2wE2L+MwGOlva7tUMgvm8w4IPOSn3cZkM2zQj5KBT
NGjXUaN7c9ISgFoJB6+3aR3TquQBb2Nto0IZ9cFgjujV5Xw4zJzMnpvSzFcqiGKquLyDKuffmGn8
VDqow9dunISMIRl2ewPJkb0gqMH3o74Ip2Fq8spCDLbOJivjx47QLiwM1Qp63EDbZEwgGwEN2f1t
e19O66dBAMLghtGKhH1zfUrMmTFF4TU/MpSvivzJ4U8aoqO+eeqb0bP7j2Yge6UYtvSt3Q/srjN/
wn3NzF65mD7zQperJz4EPCAg4yCopcF3XH9I5PaFM5QtP0LaYx+RAx/eIPsD5e+a+VEUh0YNSj96
5/bQ5lagr9I/RCykD1n3MzL7TRUdC8Palc07eg8Z/keEPp6+PU/fLIVshzXCT2mZwGePj0U1B42d
og9ZlTICOXe5hfh4PAIW8V5T6rvz38qcXiOrXmm/+7yQL+ZFmEJ8g7ZVADmxNz6lti9cStLpUaK6
cXecLG16SZTmtRO0hnVfBWoyz3eRlrkBa3T7xaJl6Wfo8jnDy6fQdYlj5BNjM0FDdlX8QdEQMmjj
iFbbFgPbUHRJeSyhmpeU6bhlma5tBlydKztaFloX3P8IOVDCdnRg6ZF4ul7YtlRsp2nT4ZgYdtJ5
rtJle8Q6znMUgQW275NdlPPmMYudaMdsJQ6JlpgQsSpQ5YCCIFpKISMyIUMdcFR6tk2duJvONfmu
7AsQkaaEI1gBE6CaOU+QA1EC5nZuiGhV9XPwMgVplR3ivtexZXi2tmvFrrxeHcHpYaOnDVk1PFul
sG0s28ptcj4c6xSXPLJ58XPSt9FLrI1JiGJEk3us1V+Ro5p8Puto7bJBTqFNTRL0aDAMu4l23tj2
/NAMjB6cxjL9Rh2HrWtG1raYTOoVaowIRQegIenKNSoc6cL6XBwDiDMVDFwiJBRh6cXualQt7ahp
DkeKFk8vGcAg0HC8MW97ma/HBbOE4NYwUF7Vv3SxOmzM1bRoh6PBFR6gM3q+j7QSJF+2Cs2tEejx
2/ak+PJzVKiRaFhksB3j8FyPilit3s4zG4/QwNFA12MP92hwAY8j0/vQTksWcO6UpyEzi5UG1iXL
gL5+oupAo+hKNZO0R/M9rdLx2I4V3cZoQEpm9GQNPXSoEY1PaNnVt1U7rkniibtN2ocmOsAMG3pH
NuCY0jpaeWehGtPMx55vwQgexMCYP4JW4ECU7VT57T8MLcUMwx4CLMHBjUBEOtR2n9RTkcTzcaiG
rRaDsIOIzrPHmqCdtVgTElkcHehzPlsOxGvzej2nTky42c1HNvVd0Lg1NH5cRcdJB80LATu3gjA8
mGqImTaWNa/spoXdC3Qd7mK0vyFzLiNVRr0bY3vG3A7aZhr3CTv2zYfzr4xAKQUZekDf5OuPV3pW
FlM/HxvCP1qSB3H2MVh/GK6722dDrIy0UzAa0blhivBYrpjQhNtkUNv5SKsTa85qcjK7VzWdfLSF
3rYkZ1zEJkHKGoPB7OPJJaMq2EgVS83c6Rg1oCrWTwBJxaBDQAm78yPD528c7GKNtu0tc+WtJye0
Pk0jDyy0hpBU/NpiTUEYrEXzfLSitvfBBMYHH3eQs8FuMe/ckdWgL475sTRZHkw2y3xW9/EK+FTO
Ef/nK8CmA6QrHmAI1q/3bWZ0zdja+IpCC/Q3+mIEeWB5WuB4fhKtbKCldUXY+19b0k0UoSnQqQ3Y
6uI5MDIPzEGcHMyM+bhjVlZ2wcsBXAIwmgDCYWzSeZzJqI1jaahHZOLv09pzBnurmfhTZ97Av2tV
sxLbS9kRTKRQYwL47T8IODnZbtBqLNN6Qj3PzPZKM9svyETGHpTe2hUEwddphCU84PBqB7MppvN6
ySxIebbtQMmxnb1ce3Tq3711UFG8iiG0e/t8LA0KzhqAIER1oEORbimt0RvbzWLtiMCX3xWNwzzT
gXptV3Hl/bapr9e8eCd+XoXIYX9J1PGaNHZkTvox6YsqBCCv88cZvC+3rXx1lCAzANQfAZ849Ka0
LUa7KHJ1ULVj1xvPGiu3auN6MYogTWZsb5v6eiPAFFwKZMTQfeDID+0oyS1rim3tSOj0AIZLot7X
s7qJJnUbud22scut3Rkr+c6vCwajQFrjuQRuaDzzr/cG8gxD6vJeB08xaLkoejSVId70blStTKT8
wMd+hyUwSONAQ58U7ezXlopmjrIkx/AqdI4dzZ5/9LwClKWwqk1eRg9ocXeDWiGK39uo36UELAZw
P8yb5/pcx3ztvfN1/+BtiDZz5DZQ2EBa+fp70JgKVB9V9WOVFl6T/9Hpt9vrKffVfI7YgQyG6NCE
LrqcnYO+ewPRJKIfWwNcER4BRwYab2myK40J/kttteZbXMcDKHgdHe8a3WwyLejaLOKiaa8bw6Hj
owLaKTTH+Blo+SEM2PF85SAtXCxIMIgUKh6An1nv65lw65GhM90CIWKFpgzwG9jbLm36uzICbefk
6rpvztj1ug5CZFI7P9HLPK1sw4VjZmgOtiDiLpEkkFzUYKZ2NzTg0kucH3p3iGoXFN355v+Qdl67
catLFn4iAszhlmQHhaZkW443hL1tM+fMp5+POpjZanajCZ3ZUYABFf9cYdVamS9v3LpXDhmR+KIS
RzqLPq7VkzL5SjDFXaOeunLKdyoNDXa6UJzXZVocNLGMdyXi6nshbcNDPypboJV1rnrZE8uFQlfM
gliAL+p8rgOhjGupH9VTEWkPKm0psRg/T21zHMXoIaBbuVfu1OhnBNdCBWA50CSSNM/93Lm3N+eV
c68uNMXcNJLBbCxvxpsgyfC1saPSo564rvd0PGa2YUUP8Hy83LZzbWGJwhYFQEj1OQTndiwxaetY
LrWThRqj1cyHSUx3ANpQyNuwdHVEbyytHBM5qs0iMAvtBJ2am7Zfoyy6b8Sft4dz+ZQST8KFrrJN
SV+sq3o0APpaQPmffqwmcrVhHJyRHEli9KaddrruTBLFods2rw1soQ6gjwrFCkBB51Oo5n6DN2xq
p3Go1OMwGdAYmqm6L9sq3d82dWW1tP9UnXAyecFXr0EaKjo0Pop6CsryWbegpAjFR63+XRlb7+ql
u0XdUgQpBm8Lz46xfMmb/TeVUWgVFUSFqabfCwbE6pEbirldSb+U+k++1aN1JeWEPZJOi2Yywd0a
+Ad5TV927aSdMm0WKZLgOaB1YEkTjd7zWDtjFVoPQWEl38wsh5ijpRh5MIQ8hkRbrYrmOEiT5lWS
FYn0z/QJEvSaUsMV4c9BDolsG/5W5SxMXOi/B0hwghnuQsModVuJjejX7WW6EoUwGjxwhrS0Gaxx
BYov0YgfydpJnBy5og/Vn+xUSA5l8H00RSeWarcUn7pEgmAEUG251XN7JQpY7mryhVjnh3WyUFXw
vpbEzskIqKUX/schpbOu+Yqut9d+NcT7rBvstt2n4bZQwHJFnkd72KbmBXU2o7+oFIxVYqjGbGgn
efwZzUDCa/9H0jzD9eWUEfldJXZ0GX0UY6sScuXtIKoCP0oXAf70ugqUJQ3aGBrt7n4PEtwfg34X
ZjDI5701H0mSFDuzNiXoRssxsFNrVHa3l/3KRUBhmGYWmTY8mC6WP39zZiplnvGvenzRrlZcSNtS
V4ut0qkiZaum+jqW1STzNlCSgUdYWh7Mc1t+OGvKFOKtxXO8UwTVja3vVeQ/JSUVTcWZwmaXAJwY
gh4RkZeAbkehP4IYKjWvDP6k08GCjEjyRzjkeGHByynS3mgdK1bubk/KNe9lyWIseARpUfRZf6lB
9kjRU+WkSt99KE2qxvpd54kLUeiSc+jKfl+PyrFJmo3Lcl1n4C3n7iILTPlVI6p6fevfrIc/o6gS
4zjh0QZHWQkOPkUgVftmlhAypbZuPoqUQdVEOxhK6/rdMYzao5+P+1oLj2mof7w9E5dv0/I5eJq8
6nzUqzv65nMi0IQZJCT6KY52A6zfnidPX4st8v+rVjhL5D8oQV5mV41k1sJa1E+iFhQOBaroPoEa
ckfwSqyiyiqZEPPdTztZj6XGvaBpuMNXz9KkxGbp+5FxKpqZqg2d8ZAhyZmd9VAW3p7EyzNOT5qM
rw4qSCWEXXkRtVjqet2qFNJqyylT5UMNGeWQFd48Knsz6Ij7dLyLdiNEv3x4MQu3ACUFpIUJ1M+P
Wxlq4cLbo5+E/GWqn8PxnzQg37r16l4d3Rszq1dXFvJ0EgNTPylxsSfP/0eaJXiJu6d4UD0fTzQM
dHcQNhLIW4NbnVAObp51uAAn3tXkOBon494MN/JSV7blQgyCdw07G1IN6vkE9mFXV4aeGqeqXhI3
oR48hCOyLWmawwAklO3OLJstEO3lhbys2r9GV6vWhrNu0EtmnHoYqF3KRKTj++JbUPnt7va2vHLL
YQqUHnEzOcCLdDEiTZNGw5V+yq2fQLA+GmCuRNORU/GYyw9Jfd+Hx7Dc2i9XB/jG6sp7r8pey8bl
NHCZQ6CKrwur4LwR+y1Lc/7ULENbyH5YOe7w1SyWcDGFQUbtWqc5eD7SiXR77q4P4t/fv9r0eqnq
zdTz+wnx7LR9CaQvuh//P42s9ric1k0udMvJGunBN3TEJrTHcgsMfHUoaPdRo0XhGmDd+S4PrFgX
kJbh8rWCYAeXnOR0Wf6b7F+/vz1pVxdlgaGZSPVSvF6NJ+jLsULmHA1zLU2OuhRXTpkI0n9hBQ7Y
pdpI8uGCWMCsxDqhddM4DTnwBnOQKACb+G+3x3IZayxoGag8CNwWSeXVBkv0WdNDvzVPuZg1uzqr
RCe1kAQCC9zcQyA/QzJX/UpDY4uJ6ZrhVxw6vcd4CeusRmbo0ySIo3nyh3kCz5zpewmEjotg57wb
YyM9Sq3cHLQk30K/riWQF98E6ixEu3AJcI3WMEJFGXIxFAbzpJUvswgTVLjPouE4Z/QURD9GK94l
0lHVhF2v3fdLXocCqanXdqxOttUUx9Bs7tEHPURidG80cEurm3Xm5dVenXvwcq8uG7lVeS13FWRp
XBqRwLlv0/jPEBTlSyeIPo6bXz2pggq8q1ISWsJ09VDqM8lQHTfUBDvR+5LgmqHS7Stp0Ghh4Gqq
Y9X8HFuD7gS6XrmdJPwaszn5GInCsLFrr7yiUOEjM0LwQyiy7tAou1I104lb0Zgl2iQ1V8zdov8a
indz8U9bPUva99sb+MphxCPBBaJYByP+ugdgiiarnPzcOE2agIxPavzw22yrvnQF1EAsvuBUALpx
TszVPWlUfVGgRaif0qk6FdYuMx5I5LcZPbHJbAdWuJ+nX7r/J49DG7aFoPcmv30IdE+h7Cblwz4y
h4eGcKgGigRR/0tnHiv5sWjc3EJym4Jqr9cbfpNx5YgxKaBINLYQrUCrsy2olDZ8bsWTOEsFezut
/U+SXlsvsFC1mQNyTTzIndFnbpypHHBVDq0A5tZ8+tupUd/ZFXW+eS+JYwSsIayK735twVRjyL6I
6LuR5ne6upCrh8AfW1fOhMoLtaz9Z5w1WuLzIYkUV0pm9Z8YAEfoykqUi06DH964feT3UDEXbZci
NZRkg1uGcZc5Sh0nohvmk/VDqxqk3TUhq06+aZWJXQe+XNlyqqUdTWbynFIQntACMNFHNctU+qaG
iU8KopHJXxRaInXcZb4ALUAqJbGTJ5l1SM1B/RrMSj3Y1qjVn9swoxOm7pv8a2q0hGoBrYcELZrV
2akUlIlbDjWADl8WQDdaEY9jk01N507DkAb3em8QX9Y1SdqdhsxOdMiCWi/vmrbpfoi9IMk7oY0K
9QDOvkJM1TC+6wGCFHumyA8co8vn4RgUpgEL/ixr5S5VyvyT2FEq2niEpbUXSK8FWTnKwCIAUW7u
lfdOFU0RBC4Wrx5joKd6EtRLi7aplY4sx9JoJx2ZVKUVYJQSBEq0amilz4Ygm4mNNs/0UKDF6Yiz
Ke+VfojRWO2l4bdVp8GXLCuad/qskMDCdA8BAS86KYt1BSJqDKudG4HEXiSWByB81p1UjrFrwXn/
EA1yu/ND8b2O8n+MWpQeF4w74O9zF0KspUgs+kg/Tcmx+2IWqjsXO6nZt9F70xWLJYt+UBHkLKux
vk9qEaiorJTENBbsOqH+xaq6O/JC74wuFsF5qGsXPDJVDDqJzweEKKxaiplIOoj+bZZUhkfeHA6K
0ri3b+GLpNdiiSuG54RYFIXzlTec5iX0eX2rnab499g0T0pcHYb+Mcozu+21p9FUDmL+oU2snwnE
abeNr98cbAM5Q+Fv2SuMdGVbqyBHm308P39qD6Ec76m02nmu3Ru0tEgR/0LJ+U4KOsiRz42u9ooC
XitJoZg4KeHPMP1ME6IWvTeGWmyw+5lWdfEB1ZWN1NKbBDCgfuqq2A5baD6FBiTFuDF/Fw4RdpDZ
g36ANAg5hDVwo+tCX4KHyTxJRW4e0sYUvQEYvyMEsrSXu1Z2g1RfeOOrBjiMOX9r9Kbcm731LTHk
7mHKBuk0+XhKaa2V+0lrlZOg67EttEl8p/ZZ/eBrub73pTDc2HdrYPKyDMgR4onDcq7gMK188Wju
CkVtYv8UpYGtJHNuhwKqCYG4F/1H3zxU6oNVG45oNHbgC4/DVO+QOABk1zll5mrCJ2MIdnUg2TWY
kNjc+r6LbDTpX9KESJ/waWCW1u3RLfwqIvl0/yRJf0IWMa72UvMhAd4auLk472oan3RYJWqpeSxA
4N4+GWvnaLEO2M+gqEbihj678/Mvt/SYIj7gn7Ie5FQRCaId+vqGB3Z1jHAIUTtYziBAinMrghQa
ZR1o+BlD9VcxABzE8tH/I/iOIpwiv3nRgmGvBdI+7jMHdOvL7UGuAz8GSQuUAosLmSl0glZuTljI
FH9wZU+mmtuBmO3FMHbhvnf+f2ZWLqCi+yG0T5NwgqbabrWDUP6Woi1Y9EUuYxmMDLIP7gcUAnE6
z+eySXU1SHxLONFDdpCHHnJHWx+AH2jf677M7RQKZ7NsHRiiNl7c1wD5bcyxmFYoOxEILlzRr+7k
mxxpFrdINuRxgFzqgYZLV1CNI9Y1/dmnt3/yaxsC0V+p0n8SoH7oMvWfIaCOoeKijfdyrpPAfo5S
x5w+3p74C+f79cOAdZHAZ3KoEZ/PSUiKPNGrLPD6ZqcMngFZmqJHHtzHqXZnGJCT9G6Qf8zkEhH4
fWvFtlx8VJEm73vTRWZIApXbxZ/jYmdZH7t6L8f5rhyPcdyTh66dqLw3G3WDFuHyTSJcIMjkVVx4
t1+9sTeTCRwtVny55JuF/QSeG0uUvrqo2BWx4ZgiU1eatuDX5saRX7bhehVBFyHdgltB+Xo9WWGs
atByBJ4Vyd5gDIhzVR6dprsk22IYuDT1WueFh4EWUu635fZ5M8ZUMgIpDfvEq3yTti4j3jeqNO+C
/MdUz/vbm+CKLUa00KUvvNdkLFa2yFxImTqnXgWjnU197xjk/j21PkfVtnTRL9cOPqw3tlYpdUNO
ywqO/NSbp9Rn4fzBLabJtdTG3Oeh+S0W1Hkf0r13h2R8c/wvBmrhrEGnQXlm7fhWPtuJzEVKI+6j
GOz14jGtI9fqtqpYVzw2EL1Lsoy+PDiq1lVmstl1ZmVx5hGbOR0cDkX9uVT/knjYzVR6094ewkOV
C65WGBtu6eWzpFkE7XDbvfZ+iKtnSTHHRTIvyDy+rP2UVqr0kGmJ8uH2TK7D36W5HJeXh4nGWNgl
Vyehmn3fNMYk87Tej+5HKnQO8NoSQNGIYMdAv97njDwi1EpozG1s12u2F5ZVzp+k8CatbKd+Ieaj
0GSeTy8UbJOiWiUOrBJOj8prIisfSqX89v7hAiYmrcXe4YfVaawgZResTsm8ADWwaGbPKgcj/sY8
7xM0PpP+y217V+JJusdNfFOCSgV1rPMTacpTkSujlnl5HysiaY8hRIijLMYhf67pYZcPVmLO9RG0
UWL+vm372gaClYuOZxYXwYbVbdBOsDs1zZx5czYBgptaqqcKFEnvt7KAUNH/4kKgZeJ8hLKQFGCS
xMxL2jzjbhOlJ6uUpt1tK1fcJ7ArAGth8wd0zltxbibIBjFLWj/zqCwiTxA6aFVOaX+E8MIJw3Ev
aMGu1e0wMz8JfndKzS3P5ooTTe8P4F6c1EX3Y71bRYMSg6VNGTpJcmGLetzuKyPzRCP7KWudv+/G
ObSTwuA6GlvfydX5p1G1x7gWp73fNDSutOnLyFFzEoIxe8EoOkErdztDydR9ROn17vacXXsNzKUT
nEAdtLe4mrJqrvMoSfjg1hL2+sIUxQvf1M90v24c5GtvAXRDHGOI/IFmrvZAJVqJVanL1NR7Xbpv
DsEuGu7j/JDviq22mWuXBngfggSobeAHWjmyMY2VppUMmacWXbzX5Eq4Nzs4xopUG5+DfpCeSmNs
3SBJN47TtaNM2MxhRntZRjHjfAcanWLlesZxEtM/FupQgIDQ7KqG+zyQnNsrp1xbOgscL3EbQS09
SOe2dBTugK0LTGgklB+SPhwe5EASj1pgZY8hNE1u39LXJmaIlVmZwHWddrkL8Cw+xHpd7BUlsx5x
+WMH5LGCCFDUu2lQCx8ylHLsRGrM42S1hts0ofYQaPRbU8d9ChC12alxXh6GWAnuRWUAl9/CBqWa
4UScWqROIdaVXZIZvJvkhogXeu496T3/GERJe7w9C1dXGriMhJLT4tOuVrpPAbaSW8y9Tpj/EAW8
hKKPNkSy5zA5Kgphkwi497bNqxNPDZhuIeqycAGcT3wmmL5cj3XuRZb0UMMlNwuPapifjPb7bUOX
u4mrjIuZoHPpm1wfmQSVQhpIeRgKvCex3WdS6rbcIjByPGX9/HLb2uUB5XWXQByRryN/Ya72kz8T
XFp6mXuK/k9vHJdWIRRY6uGvGqQPgNY/qurn2xYv8HKgnKge0duoIXKGi7a6E4KxjQZRqkuU1fqC
deumtkAZM7J+t2FBOaCQ2DaOr1h1AReRQTPB0KTCkxKOxVcxKbTPskFnI8225QyNYqEr8ASIiXI3
t7n8vYCL7JMVatXPADhJ78apQotrluvhXzme/Xey4C0aX/TpcQzRqAO0sn7jkKGvAMcNubf02OYl
hPpaDVhteknMwdG6eMveteUilKPgx/Tx1+qqGcOgSYi/ChAV+t10qvVTkMMah5Jw6ItHS0no9dwS
W7o8bXRAAQ5VwWvRB7XutZp6HVWrKcg9vUvt0trn+o/KLO7BJjRhuLOIqG9vkCuuNQbhwtNoYFkQ
nMtRfBMYmZkcGcC0Mw8tm5aCBHoV3zJQ+vfBUPqfaXoxeydTEvNTCORcx1FLyYmOfRFWbqihN7px
8q+OX1+gM8wArLQrT22eU4tkf5V7aOMljhpTKgxz+NbHPoG3pbKKDxDTZCDSBGvD8nKPnQejTAT0
t3SaymSh1pY7SiWimHA4TbhhF2r1JDkoofjuWJtpxtunGsXU8aacT7cvjd3Y+FPuDdJxEMExxB97
6j1DMTuGONAckuzIbbwTmbEcHHx7Gnro11i28rlR2Ur6VERuwFMGjVTJEyGye3sbXZs8uFKWJkjI
20lwnluo8sDyA6vIvTrZDwUOYHJKN+v/1y5rZYFsgzIAH7iOq0MDHRUct9wLKngoabSohI+j/8kH
jhRsyZhcvkD00vDoMW9saxz38wG1wVgp06gwZUq6m3sVL7dzlHzeyX3z4/bcXcmjkUIj9wJ3Kmk0
zuG5LcgJ6zasqsJLhOLBDz6J5WdRhdomsnHf8p+T+aOx6t1to8uCrHc7ELVlZyw8KK/f9ObY03vc
AIkssJkN/r4xtNmNB7Ha37ZyfWiQwHGkdCytk7pTT4+hIjeFhxS8k4Bw7p/DvHL86SU/GmLplqZm
Q1t82+q1zUhzJ0eYDhSe2tWV1ittYswyTdSq8VBmL6l2D0nrxr157Z56a2P1NpDMyfuwtwqviSdb
DO/mko54O+ht4Ax0NX68PaJrO/+tteVr3qxWM+u1AWNP6VlauusS2cmN0lbKLyhpHTWleHfKg6XC
T1Ek6Et5G1aHWRy6RRGXIE/TQIzEEM86ZmBuleGunDCa5CCtgmGUgHKdwk1HqWrnPCm9QM+hsp0N
BcE7v5MP05hFxzxVlY1JvLLlGRMhMl2GNLCs+/JmK07LPO1KTyjKcB9Q/LYj5DI3Nt8VKzxcQKGI
GeCrWx/mEQWmGNHe2lNH2X/qO31BLApbhFFXKuSvDfXi4pVTbVvrJAsg25OiGmsvT0jNDi/lGD4m
4otaD0S55XNK+blVprvl/2E87xR9qTa2h0CtkSXv9+TzXT9UNzbOK5rs7FYh1UhKh6QfH4UE32qf
Enz2WsOYvd7oxu/plESxU8a0O7vDhPBLWymR6HTUBmJXiRIB5ilNP6gKfXSu1GWVZo++b/xMAEj8
bCdfvu+DqpVtdmHdOFM8qR/iOappVKgt+FXEoTB2ahsOo1PVtDLbk1a1dElosvpb6GQ12At0lCOm
GOjDn7gzx3GPsPTQfSxyvR2OdVknig3JVdPYxmDJ0S4w+iV9mfsJPwaTDqiilDdbLuT1zbvMEXk2
ct6LjMwa2yAnVjlYZajjxVbKnZ6Vd76IHO/UDOJdDrTRMebWmOwoDBvZbmqISHpLnB2EIqNHs6jS
DRKXSweQV3tpSQJ3A7qO3Mn53RJXIXEo0BuPZWrtIlXuiqx1FesgpYpryMF9Okv7mY6vIIk/zIO/
4RBdXNav5sl4EVoCi9VWWybKU8nsUPz2hibY55UOPVMXOaFfRO+9sRdDZAzYmkv5bU0uUFVxF/dz
qXuFmYOIgXgmrYkgMrtu6bxvHwffvX1pXzwR5wbXigdWZSlgvQrdo93D7iQqOuXJaEoXvR/bSP4I
1pfb9q6uJMnjJXQg1USb7vlKRqYRtoPI6QMd3u8Ip4oHJVL/zh3NHXQUwJUXFbP60lS0LfS5ghzn
MOgHQROr/2JNgW6zqBTosbPaUlkWqn1STCDKasntrIMq7cjYbazntY1DcoCMGiVrIoblnL15E3HQ
Mr0dmd4WdGNDmZPCOPf+xnW+ZWU1p5lFuibwc6w09y2ZTSM/qFtscJcbha1PNpxqIbkOfjwfiWqk
EDwUquL59I3SEChLRySXyjpFgfyLFJkb+/K1LHN+S3PS6DGhlLKchnXSIxTbKK+1WPVwoTIHMPBc
0h2nibss+iAnz5P6XZS/iOSpRTV3WnJWNWTp+iyeApUeonTrxbw2/Defsw6JWsh8laDhcxTlUfUr
t9AfW+tLK+/H+GHINwotlx4pWCWcDrAE7FDqHattw95PYkMTDC9rRf1xTHLDDkowkT7e3B7IaY1u
IZReAU/Kh14rJ6cy/Hh/+6Re+Ah8A3RmEJ1QClSAV50vuKyECfBQw/BQdnEod7lJ9u39FigD8AYD
SIMHbJnzN4fDXPisrLkxvVJEoTzhsENYXIobR/DKypGiAGNKPmbRS16NoymarpiZaw9xsr2g/AEF
/ChEJ/VOjlKXMP3d1woZEcoooDfAuylrYp8+EhK5FxKmzRTvNZk8eq6NdC3qW2JDl4ce+CwxGf8F
PguQ9nz2cjkpJTlsDE+c+oe8aVH6LqIPSJ5snMQLF3gpKb6xsz74ckO1QsROMsy2CR1KEn0Bkbwr
h/c/8oslcCdUIPjpta7zZj9EbHGzX9iIci6Fvdk1ii0GQWp3AJJdP/WFu76doVmVIujN/FHYd12u
cf3k5u72xrwgUyCcVvF/iC/QYOUeWgW7YtyCcg18HbFMATm01smyL6G8yzP1xafntDoYs1uV41Os
5Z/KcXyhSLigXtOk2viSi+ze0h7GY7m4HlyC684IPaiAxSIr5RGjUFSW8uauSo0BCfk82cmi1NOB
6kv7qg2MO3+SpbvbE3HNPN3gyC2xIgpphvM9FupVGVs55oXB0lxSjW5p4AbmsfGIfOPdLAq2ntuy
oG0M+yKUfAVXcQWS2FxgaKv7r6kLUYuhLvG6n2g8A0PxH0bVzjYyTldHx5z+r5XVsxlx+KNgsSJ+
EJ3+ufvcxw41kj/VVo1mOYqrt2wRrf4/Q8tV+2Zjw/bTqtmMIaWwSRV+Sf/cXqbL6aIwQBhMAgOc
7YXCXczDTM+H1nnq9ORH3zSSktH8x8zvfG0jeLqcMuQIufUhcQfVBL3K+Uj8SUigEatHb7YKRxI6
u4NtXPC/kmKtBpXcp+Do4laK+/IGwugC30KpENrhdWfLNCjhoAXy6EnaR0BjeB8nI33O9S3NqCvT
SCy82LJQkoWv4nxwTSc2kxgao1fRggnlj92ZOb364POlT1JUbWTUXi+R812hktsi0UnCkyL1uuYO
h5afUKaYEHnmNv1uVvZococ7lWp3qp3oDuQ09uH750/d1/og3Kc/gOK3h2gfjnb5Z/xTfijvc2cr
8rvcqnwUGwluFPJ8F2mVMhC7xh/iyaNL6XEA1lEK0yHI841H+dpUk7ukqUelUnIRz41mDIN1W0xe
09DCPjyHIQD+3G5rp3w/f8ASy741tnrBOpMuDH3MJ8+YQ7anIxa1a4nBSUmzv7n6s24ee6F8LMpj
JGwM89ps4nQsRBoLBnDdSywKotr7STt5oX4XGcIdmjk6MKR3n34AFf8aWV2Wc17QSCxWk0f29mAg
upMO00P3CLvrLGyt25WjCASbf8iHLc3fK5dtpLnRMpJ69pQY5Gv0XWlkRxR/GcqG03HFA4Y8Ay8A
XSIgW2BFzs9ibXDucr2bPaGmR8I4mN9EiNQp7eDju226y9MNv+0SNYIw3VuLq7cuGeQEohAsGt28
N9XiY/c8w8jmkI8qJHcsHkcTpZDRlvsNy69B4OoiAJwAeyXthuplkEhDTheJ8jB7376dInt/+vBQ
2D+eokXNE6JklN9Po4uLjxB85QS7u2SXLD/Y4f7Xr8petOFpmNo9f/z6+FJ8cxAL2n337c+hPdmy
XR8IoA/hjry2Hbmy/eHIcXMN99PO/nh4fLz/++EhtP/+/nt7R742Od4a0eplrS1zNBrERjzNLhAi
fXjo9/Ju2oEidqx9c5ofwLo8WTvE3V3rR/MI5abmRE/tB+c42Pfg3+2jYm889tfX980srx7hOKlH
XQ+Wb3ry82xXl4eMVNae3L6e/Kw/gM1r5o9bLsbyS1cTgY4Oiodw90Jkv/bfklgYpkpKRS+OyYlH
wi4pk40n+fXMrW1ASUEz80IOQWPr+VGh11RMfK0QPQl911+ZbfF37EZOan/9/DO0RdtTP26s75Vr
gPbAf00u994bhyZD92geLEyqynfdSY7wlzvU1J2Xb8uG/QEZh93ss28KU+w5f01PuQO0Z+u7Du5G
EcEAtFFt3hZ5/33YIla94qGcfdrqspemOIkMiU8TU2WnCSVhH1qsUd02+CnRrpkiT2kgT1HFjWv4
6pyATVYI++j9WEOoJKr+0qTUomf03XNfHPPsrjF/JWr3/fbkXw6QXlsazOHR4npEVOd87sFe1lMd
B5IH9W/TPlplb2elpwjuJPdOLik7o/l92+KVy5iGZqSaoNFeCIjXPBXZrKatlOiSB0WbOmeoukmO
HP8dUoi80Hvt7pN+uINr+nnD7jKU8529NFLTqEMWeuHJXO1sRetM4mZN8vJHwTzOqkRCftqN0z+9
bdEG2+afKj1HD2t32+6lc7KYxf8BNUZxbl2ai9OOu7ozJS9uiDySh0T40aIYGT1FwkYG5DI3cW5p
5XH2pdxKMaKMntjGdvdTDF5k8UteJW5470PPeXtY15cRymG8IRBLtLGd7xyxN1rIzBlXM+3mJwtP
AeIYXxvsOpagAvXhw/od8MzeNnttjMwXBWpKx2imrMYYWRCwaWoue6ZBY6e1D9tnpGwgu+uin4K4
MaHXxsgWpfaOsA10TWtemlqMkjk2C9nLaMMcBjdqbJXOysrcIVQUVSehT+x02uKbvDz7S9P/Ql1E
YhTpgdXMlm2oT3Ocyl4lngCbdkmzy6eXoBs2/Mkrc4mdZXh4RFSNV5db5YNdqvRa9sayccziZyih
BReVIO+48C3tPtU2DK71a5cs1pnF1eql+djPmtGwegVKvQg7F6hY9d8A1giKU43VoRdctbEcOTRs
Mn22EFo0jLgFP7bjP41WPfjWoc3soWoctN3tJjIOeaAfUtlwNIVOly186dUdANST62LRVGLXne/y
Is7kTu8q2SuFfeyTPYhrN9+DSpcq6E3RsDXo9d8i9L1S1oAKBleVHAlXJdCoc6vhJJWgWnr2Xaj9
9oPUGa1oJypuSYws/iZ4RUigtjsDnvrMOt4+YcvvXl2TPAnsdspjdDmsm1IlrR7mru5knHJTg0eo
Kfaznyb721auvDuosuCgQoQG6Y21eneGuprNLPTZCXH+yR9nr5oVp4g6V9Bz+BFEllMhG95sXMbX
ZnahoSYlB/yR5Vytpx7WQy2QKfeK/h/4SQcsTIKbaraCV2wi0WUrfxpBdm+P9qrZhXTq9ZiBGFpF
VWFfyWVTC9QfaNSe6n0jTO6oo9iNXK/0rUzKz7qwl6NHOCc3PNVry/nW8sp5LuijSIwk0LxirFBh
zAY8l1bcUpW8tpw8A/BCS/gsYJXPN6ySRkoe+6HmxT4V+ITu/fbvVN0JKCQEi9zohyo2DhtzugRt
q40K3GWhEESrlZ6qVVAnzhpVYo6sFzS2uGunTzLks1V8GIrPKBXuhzmxpQ0f4nIyCR5x5paLbCGd
XU3mBBWCMJvJ7KVyrOy6LtLvGsGo726P7JoVsCi4Rgvj48UJnEJ1VoqwnD15xr+fIkkmgtT1jRN4
1QpavaRNuNo4EudLVvtoQCRVNXu6MGd7M4KxyxyVLf2py7ds6SL618pq4xeZpQN2IU7q+3R8NKIg
3k2Rj3cvm8Kd5avDxtxdsce7ScoJlAgNk2vA7GjNcuojpub5saL/KDRr2ku9iXug+WFtgyqK3duL
dZmUwY99pTf9j0e7mkboeayasAynC+AZnRZ+G9J1CZmjUFRt/27vB9p+xJ5AUiLrBdjmfM3CfAQp
iq6SV6PhZ0xE7SNxefxRC/7M5oMSbxyxy8k8N7c61WMlDIjtzZgDr6mlk8OBcxrtc/3+Ws25oeV6
eRMBylSe1DYQDeBrxT9pmT6GUTzbnWzLRmgLxoMgaAt/dPek+t8HZYvOZ5m184sE60s9BD4LQq01
m49hlrqV4Od6GU30v6fgTv9epn8SmCNvb5XLE0dmbekAowebhqz13kybKKwEPzG9uQ5+ZTTJ8ND5
2cYLd7kfMUK/50JZDtZmXVmXCmMczSIzPSvNIgdgL2Oi1kx/UDv8N+N5Y2q1G/UsN/USNirKx2Zu
G2qZ76IRQur/YtbeWFltwiGY476YGJDpZ/u2ne252OKKu7YB3s7ZavvB9d/kfcDCZIabC2XuZCAB
OuPF1FPImeLPtwd07VS9sbYuBy6cQIVOLxEFiLTZW53fucHcfkLK9jGppy11uiuFATYENWvIKkgL
XnDOqnNTR71Smd405a4MSSL6a6fGknZibLpzf2+13SHp6ztV7hzxPplSO+qkg1R0P6zY/1Z+THrj
D9prtjIfFIngh1JhmEhPmaLbk+8a8J6xCw4TjTiFavdJj0v68faEXS7Pso+RZDdwLHgRV2/IXEeQ
zoOmg8hyURQNedtltx1d1b/LVXPrjr2S2jMN3kRqlPilBOyrba2OaWlpNHzgfH+NrSNt6FmBRhfS
nDUMuVE3Of7Y/lWE5zCT7S4T3s0KQWvxwhCMU4OrQUHn/DJshAVyLpSK10M561IjV2w1FrewYVci
GzouTGzhOywU+itfJqgEgUa9/yHtvHbj1oJt+0UEmMMr2VmBLUtyeiEctplz5tefQR/gHjW70YRx
vR8MWNgqrlSrVtWsOUP9uVQKO6s3qrDlzWd8lnd19da7WVCtvP6u9z11MKTNTahM4FT/23r2wclb
Od1evlcBkerQhxDM8kuRknQS429CaXUrYe81WhRYPk8LqCeovDOLC7ehtjGsWqEO5jCWt2U2UdmX
sz3AL963lvwT8OQsAYqeqt4lx9TjXDRNvNeohXnhUZELBbaUpDqpUjeexkr7eX9L3wAk0TUwy+RC
eMs6L6Mvs5VoqPMC49k3pYde0B+rxnuFRsHOrc8yzyDdnDZ63R68OtlBVpyqj5pyqiVzK3WuvIYe
/xu3Xt6A89fM3cIg4GeU0OWW64WhtzwPmIn8eSCwMOFD+GbBoO7Qb6q1P8NfUu9YZ6M93J+Fq4MN
fyKwLOab2xWemIXfbfVYriEUs56nLtuOwdc8hdQmPxvTGxzY901db/dLW0uvWwLjpByDLQWGvc/e
n8od0JneIBlZmvZai9G8uS7mczZG2xblfpAnoD4u55MmCjXNogZjir6t81ekMGwhg1mb2kr+dS2B
fnWwFtbmn384WIrU+QXe23rO9D9oFNt0d0KL8G0iF3d/Eq9iCwwpM6kEtOmgZ/XFNpEqfRQSK/Ce
Ex3Rbq5hOfhutWtUaLeGM2e9sMDMYeZyOHrvRwhQhN6zIW9iawMUPw0ezGIleLm5IUDHgqr6S4S9
hPxXDK9PDMxMoA1epkNT2X7qRJS0usTxX/995sjoAXwCIQ6qYrHTxahVo0KIPJ4lFRw7Gyn7qaQr
PmWe/cWmo1Od8YCxnlu6Fu9hmf4PXSx84VnT03rTa7lgK72cHu+P5EoGZG7lnInqQPtjia6ky+Vp
okSN2yARnr336iy9qRJFL6f9b/Ltcdyd9E9at6UZGHL7FbtXz30ZoghyUtJfNDMsI5d2aY6qhEwR
hWexeoyo8I+ahm7zdz11uiazVW8jFwDwpJUtf+2ieEOaOGoe2DRSLCnaEbcTQq1QfJdWd7ubfltN
bXftT0P6il7Ziq1rr0H9hZwvDoPJZa9cjrCMuigWsilw++y/IZTezPZJjNsNaDw4HdVNr6643+tO
2dkW2TD+b4DwdABeGmyroK4mlLtcFf+U1j9aJxZdhNdowoJdZXpstF89zJRt+4luKTu16B4RmgcI
x/bhXCb6ivaSgfpuanFgKqooayw9NyYf2CMJnjka47272GpoQyMpH/aha3qPceGTINN2Qv1f4X1F
tXTFH1yzrIFInokF2WEzJ9Cy/a3TKDF7aHm4WfcaZd+8/n0aH0dYoz293vYSO/p3Kdgh7w+a0bNf
WeXKcHKqX7pCgW9qEm0FJZpm7q/w1xDZ1yebaJB9T/A0i/ct1RPEho6rMVUiVwqBS9cZmfNk8KyV
E3YlnEDMyRbndFPpAGK+zHVPo0eiFyYUV5M5zE2zScT4OL8iCxj6fOHc5OWxLcSN8cUbcptMihyA
QAFnm/qU7pIvYgq0mvfFWGzHaNf8BXMPkCppmzRcO5ezw7x0duCJZyEP2ndn4qlF2gXUpmcEoxi7
beDU2auaV7tyFnXQf7Zyf/BSNJ9WHN+NzQj+locohSfqscvehiCTpWQyzNitrFNQvUntOfRPTf0I
KH/FD1y/QKj7zH8AK6JkSyBxeS6hFC9hevYyN8i7HbBpO4xHu2KkvazZhV+5JBHYht4mHj9LXvZU
Dt0/D5a5hfiAEhSobbpILr+gDWOj6L1SexYEywlHwBY1nGZUPeRkb64gVq4nFu7eud5FH9X8Llgs
pa+PcSWbIfdWpjW7MBUAmwya/OjlEp1caq26aruqEnLbKNSbRAAzPeHsiz/ETFMSTGloxsJzWEho
gqhBbzqZ5UvbKQH5L4517TS0M32+f4lde3hAcORagVZwnK9OmJTrnVTIg0AGyKwmJytCTXd4vpsV
Hj6vPbsePYvqaSjW4ha8V7omxXtja8FoSs8TSURQwKgKXY6b/FSqSv3EF3h+kNtDAg0MwN/gMaM0
4HQZB7VL0mwjwOlrZ2kMeaxeHQhl5b3WQIl2fz6uA0oTACb6CeAVKUMuH2l9EGaZYYqJG4iDtM0E
eXCwCSSgaNfihxumSJrSHgvogJz3sucr68lwV4EVu/WgKJt4xpYOFa1u5TCusQReE/YwJqitAFoj
CoBTnTffh82VC4BMwzZK3QIRyYaeMrOsoZGtnO5BJ1bBb8jDO+f4ESfSjZusMg5Nku6LemdouV1V
w25My581XcPyylm7funNwjjEFlDfEfpezbikdEkQNGnqip6FIjZXvbTvxnTjFfTBfJeq1jG0nYJ8
YbNvjIckFf55xaG+M+d2VGSg8C+Lw453VRs5N1LXE09qpnLmkk26Vhq6Otw0mMCYCn+NOUud/w39
P8y/r7acARSwiGvUU6DKTlu/WFDStJpLBXp3fw9fPyQW1hZD0lShbf3Rz93J7I5m2duidyyGzXsE
6SnkNdqzrKxFitdB+GyTMHx+ILGIxsIm4VjdWUOVuzVMNXYgdfk2krMX+kx/VOpY77iswoeoC6GZ
b9Nxo4x1dIIAAlpm0co3hRcJP4JMWKtb35p3suhQcUGCB23J4t7yO2Vsxm7MXSpn7KLQoEm86Qx6
HqLvQZ+U20ld58WUOUwXkQBTwXMEJlUSZgTpC6OVGel1X+u5m/WoNGm1Kh99lV7xsk99Ulm1fzB9
n9tLEISNHqfeA1L233LJKI992Zh/VjbDHJJefQ1plBm0Ba/r8vEqmn1Pw6Ocu9qrcVAeooK0kt3Z
wx8FQnc7POaNTe/lGpD2ur48TwKD10nnUZr8mw37sOMLEbZ4o1Rzd5jyQynptv9SjcWm7mrbQo8x
1k+thaLZBtW6+wO+ueTz+wi+GBHZrcV9YoUjxCaTX7hi27zX7RhtvRIWDFmb1H2UiQbsqFP2877N
K1fOYKFg5ISTCDWv+mc1AcycME25G5IZpgkrQme0aAWnogNse9/UVeQ9m6LADAyP2I9HyKUn16ex
JtaSCtfwvivyu2693//9VwHB4vcvzrEkBJqeRWrhysbG+xw1iFnYVelkyZ6Nct/UfA4WO5PuuLkB
iFcmBa/FSiVIpkdeYhRu/Kc4Fuc4ts1N2TrtW6D+f1qa1+/DZuwlRMISSylczXIN85h3myZ2hvrT
+CpoG6lZ8b83duDFuOYT+cFaKE96n8zjUpNXLdxK2kvww0/fVhMQN5ZqbvwjQuJGn/++tFOiJhdr
5shSoW0P8W7/pyRiEv1X+EideCg395frxs67MDcP+8OwTEsYCQIxNyErG721a1CGW9sB1B4wGmgL
CMKUy99vCaaZhaT+3USubKF+08dT7P3xyqNUOjoi0R1cLPdHdB17kNbgOc8Lk/QevOkLk9A1do0f
s9lpXZ6KpxBdHniVHkk2//beoBLJzWMEA8Faw8+tmQThCu0mqT6EXBdmZZKWNByyQczsIRD8rYqi
3f2RrVmYf/5hrepAhCzOxAIdhcI2jX34xkaS+Pet3NqA/0sEBJ6C6G3hK4iWgLXA3+1COCm9JepR
qekRPETjvm1XztS8l5e+glK4Dms78RMpqcsB6VEyWnGYl66v7wJ455MXOc3swVgBOd+at49mFivT
wXiX1/Vsho3QZKdAPtyfslsGaL2iswQOJcSs5yn9sDBDo48FD57SNc3akdKnbD3Wn6diMVWcINAY
Jq9I0EYLt5CguKqRp6pcoz2hh0KvlX7sNzEhvmLsxPAsyYdudIbtcLDq9zBQt7IdxXbvVO1Gk3aU
VdK1pqsbi3fxRUvPkUVlWg8GBQ6hOYixOO9FOwv+dOI/1wPIk0G7wPDhlqCvc7HvfSEn0JOM2h12
kfme9I/FWs3whnO/sLC4SqK0bdAywYLSj47Y/dHNh5B4Vop89Gte7m+W+XctVpLmVJ7llCjhRVzq
Tg2inpRFWjRui8qKQ64x4N0QJYckAkPx76bYlHRxQjZEOXQRVvR6R+QY1I079ZKjyk9SROJh3N83
cmMfQEUxR+JU/TnEi82P3dGcjKZxUxiy4xQ2nDj+YeTjqeyLlSjwOq0wZ0ytWcuIbBV51IVvivoa
F4sUhYta14NU70eDza++KsarQethqka7GC5wT1APtaDvg2SN0Pl6rPALkJ2nCRBQJ/yWlwddhZ8a
RZGydvkQ8Lj/JfKbJ2wGVOvvz+n1HuHdDDL3Lx0rW36xH5HiCCNkn2tXEtCjyHJYueW9kK9lAK9d
PZg5BkT2b5ZbXzL+Nsg1yFk3NW6mRnYvveXRUZ+cUUEkYsxo6TzeH9UNc2TAaBsFT8+fZR12aBSl
6WOlIaDWPwvtDpBeVzti+1Y5UymulWKvzzS8fP9n7aoSOwD3DSKpccs//gvM/kawe++SZC3amJf8
8jhfmllsSQkWaoRDxsbVs19jRFes8VCV3yQUL71NGBJqeKrdRL/vz+SNfaigtUEui784E/PYP1w4
fV4PlpCqjavuYRL61D6ugYeuwzZG9cHA4lDD2Gm1cYQBSMMc3ZFsfaPs8024uz+OG/v8wsz8GR/G
4cVJlVZII7shSrlq9zDnorxi5TDd2AgzBpuXMoQsdIEvxiIlaVGMude4SQF9BmQzPQlQLwPd/+IZ
xYp3v7Eys9IKwpNgUEj/LIw1HXleM+xbd4yy3xN8SxGguGqSNlq/9ia+EehChvYXVguCaM5OXM5e
M4p6r/py6wZH/7k4dr/EE0LT++YUPzZ/vK/dyjzeyEBd2lt4JTH1hCESpdZtds2RyONNPRZb+tWO
cNv+8764GNk8yx/2hdSLUdEoIpbUd8svf05W/H3w/x2PQvYInBc5chJc5GoXZlpNT3LCmNbtoycv
cjXFf620rSCc9OqP3kPd41NytKRDNKUwy+efMv9wf5x/O3sW3oPU7Uz/zP2JKNviCybRg/+6zVvX
MhNIgO1eVOzAf5Dznaedp2kzJZlTGfYYQIB9bsjBFdbjGi513pL3vmHhTGQ598Zp6FpuAVK1zWOr
JI9mUx/qqqQ7Zvo2iWsiMzeOPUwMOsk0UDlcBAufmbdy3YPWbl15PATjf1kR2EW+W5naG475wsji
cdFlkOib8dC6Sf/QGSAsJWfQIIMRPynDPvGPlf4lfL1vc16tq5kEdMueAhB2FaTncpTqKTy0bNvQ
UZDoROEv++Jpa+WVm3bg1IVHkmwkUN/L4zHpVpAmutK6YWT96NFRNAPhZxp9GdU1BqmbPgZAxP8z
tfAx7WQkPajp1i12hAXNpjHtotrl+a7t7SDZ0B5UNZvh25r+yY1Ij6OpK3PLDkBVZF0WQ+wiaRIL
hmhF+WMYPzVtti0h7KCUswFPs+0nyuF8g9R5kK0N72JWu/cXcx7Z1WJ++ILF/hHqodJDFFTdpKvO
kdy8a8HaOt48Bx9MLNaxjUyrz4BUuQgubGspsK3uUdVXxvE3AL83kMUSpm05wgiJFeUQfq9ht//9
M5DscCtDMl/aKUCkh+6QkD4mi/qVknx9KP7Lf2aDo9M/gdAlNeDBif5bxaGsTfDiOlG8IMz9lq01
ytmmk7ZGvza/t3cvtJm0uAHoRbzhchdJ8AMaKMOh3i7bakyL+RBsquMvedi1nR39iI/yp/ub5ubJ
/GBw/vmHiytUYDsK9XlMp+Q47ESnV1bedNdVv/nS+mBi4a7bPhQRRrbmK0N9S8qn0IfyxUF1sGhO
pO6PWqKfstBR6YuiV+o5NrVHX/dtbaiPYkFdX+1sVRhtDfVHs1/JtNwIGy++bRH9JCXxXG8y/HJb
NCXpiRf9RYrf6Z+0B/08VvLKi+KmmwDtS8rFALAiLXUkgjpua0XwO7dtPokjwBgrfPLCGaElP03D
p4zE/UQOMBXrfaWJhyEo1kg/bq048QOwVvo6CFoWT0Id7rdRl6feFfrKVvx9Lfe2Uv1S1+RZbvmK
Wa8VjRgajrQljjCroQCKLaknSiHNQmr951SOK2HXrUgARUeYX2BKmnn8LnevgphKJRvR4JZTuY3E
R0PeDs15GLxNMWzX1JRv7RXagmk75ZFGSW3hX1OrFTxZTwdXiDunD6K9Rn8uHr1ssocuMuwSlnhx
3Nw/n7feAh+NLjxuJVCGT9J44LX2XxDvDANM1Vc9P/Jwu2/ob51j4XUJKlEqm9GEQD8XXrfvYNTP
dSwZue9UYe1kZnVoxeaN9vmNF/9Us29ZY5dh7Ya0viLNvdelb0X4Ixe673po7idI3PQq2w5S4hSK
tytR2W1fmxJ1HTFdi+xvbGIw4iQDQOIYxtVLQtKCAGEf1iIVD22+0b+iE+kPW2tMnDT52WzTXyE9
8P/BWTd4v4LS7lYSOzeuggv7Cz8NB/ZQAzpjL0TysTSEV3PI10LtefMuFwQ6Lh5K+AkS2wvXbFSh
lGhlObgTlwAypd9N5VnXmqc0d4PJtGv6vfL2D3D5rTFpaxM8b+alcUjh54I1cG2ycZcnK2m1VlW8
fnST1uod2RwPIjKqdJIr3psQdj9FBfIqvxH2YSmX20BEFLs1os0wSf3KPNw44xqkTsDFybqT519M
Qyfw6mnSiC9RxW9l/p9otWfkiZ1eoPPtu2itNUjc8FugHanSUxsh7bN8fUOArKl9042UHgtH8oeD
Wmw7o3eGILGnAGJU/wS0byx+pOqXqrTc6kfre6ckWmMuu26FYMjAvZE3mKuSV5ojZlabiV9Po9tk
bgQXXBvYsvJgdHvT2I7NrjOsfQEHFQzkx7mnVwx3Ity00n+Z5q/s9lu3Fs2j4EaooSNfJS5cX2fK
ht+K4+jW+UNbEFsVG6uzJ4CXz3K3NZ4m86vhrzHu3NqC1G2oHhDPAxlYnDFPmEZIIdMJ+ahiOyAf
HLTo5KDyNFEqAFxpkmCU7dif7AJFeM+w1hJyN1aABoyZpw2lVlZgmcfXw3yoDE2Z3DL6Aq/pY/2D
KXooI6t0yh6mKK9wBNEpRpt2mUo4+C00Uf7vLst+B/HP++752uHAOkj+GNZT1oGW2cvzaCojMuey
OLntAJxWL6cjzCJrFcFrr3ppZBGpSXGmBcg/TG7SnHKYmwoqXNtVMuxbVsCqQxwB1wyX9uJKC7pe
U6qmEl0t8p3ckG0Ibv4k3du/TxitzqwbGGHu69mtfAhszQgRUU0oRVcfx4deNkJbSc2X+zZuJJho
e+fW5L1J35a1PBdCBYSSnkjRDdqTNxxQWguFpyZ6ThA8mojcFMt3AnWtLfjWXkBUjwo1QLo5H345
NLmIEOrxsIoW5mjDSRlvDYDiK3H7rWWCJBayC7rFZr7GSytBbGgJnkl0c35/FXt74HuvqHr/KIJw
e38ebw7og6nFgCYrS8Qm0URXUqdtNz4hZ7AymDUL888/7gZEkJWyVLEgjkALy9y2lGQltr++OMih
/AXKU7lizy0C6yAKZaPSUnHGxMQo+onlUy5NKwO5gWiarfxvGzPdkMuoIMy7tC0MTk/WQVVn8SZq
beUkb7JT85R9L1bMXc8bKSmVlAacVCB+ljgfI6g7iUHJro8uQ1PtE6SJ76/99azxq4kzyGiCtgCG
erkyVi0IdVQniitOYPWSatvT4ZeCz7pv5no3E0nx4JoL3txgywLEUJGizZtJdccChh3x2NDdNGmn
MF7D094whC+g32jmj+BZsvChhpDKXR9Lqps15S7Sw3PhmX+Uml6SJv1yf0w3FodHHGJwUMTSqLKs
lvJ+y1JkUwyXm9IOxO8FjvS+hRu7DQAbmGjKh9R+ERO4XJ1mVLVsanLTNcDppY9NOb7UnoTX7i27
jtqMJhDhhxb2IC6GJwv9oJUPuJ5N0Cl4INpdZl+0rMCFtEEOkxpablA/ta2IuseTXpHCC1fwvyt2
lrW3Yez8OugCyxWCyPHCyO7A+srWsUt+3p/R62h2HhACoMwm5fRldDmMolyNXWy5hfU0yicSBbYH
4W6b/ZB86UhD+qf79q77feftMT/AadKgR8xYrGCua1kMwY7gakED3618qKWTmPfnyhRp0u4ciHDg
C6Nn/MmaXoD/27Xwu+gVAhnYY4DQhv8e1l1+0LwUH1yxZTaykYim4MovZWILX7XGPnqN479lp+6p
ehJ29yfgxoSD5oKBhyo8GlfLCVfgF5+L48HZyIXNJPyIW+VQCeU29BBW6YHgrUK5r/YShuhoJCQg
dESEdc4jfBigqfW+J/vlLPbxao0IqAg+KefOEP70yKffH91tW7NP42nEhpIvbTVVW6WB2evPramN
p7Cu380atcCqrIxdpCnJymTOzuviVThTutAkAFaeuJjXwKW5qkAYt6k02PC7TdEiKaDvu6p7VXXv
s97Fa9auEi5zr/DcE0JpEjiruHClflGoTQ1LzXNrfNWNL13pP2iV3Rgl1OikrlTTUdu1Cb0eITaJ
rTih1NdYx8sRJpWXk46B8qLqJnhwy+ZMbLmvOo/EczJqjmbRZHZ/Da+P6DxODsXcYEZtaenH+ziT
ijZuzOeyggIam4fc0Ot97ovSAWzHg9J60WMQC80+zrNvOSkHBxq6wtaCSX/NrRJZyPoMGslzPX1K
NmW3Sg92dUmrlPq4y+Z1h9dwCZkxesEKYd8xnyOhoRsYSjK/TaEpSF9XpkK52mAYgoWcyBZ3BZ3E
5fSngtQhgOrDxP/EeD9PzR6+6g413eadlhg7fFX+jEdyimqzlvG4ukwZ4sy7xgOXTmEYGS4t15Wl
Bl1bQMIfJf1OqmhcpOvPXIkRrxsUMMNTmvCQdwPTuQh3NMsvvCpRrWdDrPTvo99y10iBan015Kn+
WTYpTnrsfevrBENFabdeGPu2gK8pdsPYw0zShoGRHIIp7/ZpZfZrOh63pgEBHTS90QohHTj//KPz
8msxbWdpp2ryp0e0r3I7kMd+v7LON8zo3ID0JQAaptCxmAY9h4eilj2azI2meJgI/i1bqmJwNejI
2vqk5/vYGM2tGvfas6QAlc70wneaPm23ghkZ26KVE4SW4zXuxyufA7BzJsKes3szX9vCw9XlUMRi
FKduKsvJixoG0t73kubF86XaCUJ6HekMgsPTLEf6smDGuD8xVwftr3nUTmedSeDHy+kP4Khui4A2
JCO1Nlknhtt48kKSmuU/wyF1vI1J5KhR/JWRhrlc6bEME6jAzOCMOEz/O0kJ8LtQqg5jnYi0zwTt
j/tDu34sY3Ce3LltYH62Ll7ksZ5pbRL64Vmvf6nDW4++MgSbu/C9kBFsC8qdJziCusZDdnVDIneM
y2KT0Y2Bh13sND9AyK2MzfCcKWp1kEvZ31VTo25jvS7scMzWVCiu4o2FvcWN3KMoV/BsZ5TGQ9l/
Qpc0pglEI0frpIiq3Z/Tv0/9iwsZa7NyJ0ICKBnBO3C5iHXTBElNJvrcO4jDHaxtsuk2EPhuzE2y
gScUEnPB2fUURb/Jv9JzKzla5vRrsOjZyuIrZmpMkXCWrlyU4C+/QpAQn2xpkD6nGkm5DHneqIMm
RdV+wqX6Mw58cyUOubGohHTG3NkzNxIuj4ncqqpQtklyVsJHaUKuezq/j/Ua4dCtHXthZuEMpLJW
URpKE4QT/D1dYUbmP0h+uM/jbe57TkL1u1XMQyGZK8/uKy9EOPdxfIsoBGWwZDBiIT6LCMtrw0OU
uOUAk96ZGpQNKb8eFdv7O+nWEn60uNhIvRA3KoczOVfjs2BVG8RE/Seh2FXozN+3dGPtyGijIk9K
3+DxuphUQ0AFUg7l9KxWJNS7cJ+Gn5W0f57kenPf0o3145KBWnQmEiLGWpJUmFVkNZMc5+cxN+Au
0xzmMRwcJL6iNDpIkpPRTaRFNMWtGJ43/OWBAMUMTouaBc1uuJ/LA9FXeSj3xgRlT918LwdnnOya
tL21k4Ntkx6lpLQrcS+FyUFfZdO7nt9L24uVtJIGNjBRwvbwGkATmGSHtPWd8cvKGK/gSnT88ICd
N6pGxXDJc51FeWNGcZmfBelca5DU1v5+8B4j64GMMTlRmBLOmvDrvtW/D/Hrmf0/q/PJ+RCfjGM4
GFme5+cOBxe/V6/az/glcrsHdQNLrZPvQVU/5jvxgdZdd3wsnqNtsp/O4if507hvdtpx7ahe+/uL
afi7Bz98UDqnDpq2zs9SI2wEeHm0QXXS6iiJCK1MlYPK6Lf7c3DtHC4tLm60KhgiX5yY+K5+8UXc
/PSU1bsy3IT9M/qEtFrs7xu8CkqI0sCicIjmhD00IJdz3qRF1hGx5Ge4gZxOEja+KR/SbEWp55YV
Lg/+404jEzg/DT5MpFWXplXmU3FWPJsoS/i+it+5zmbN4Sb7FZFI0llAGC9NeP6Q8VwPyrPgwZ5E
EaLb9Aiq2opSK9um5N/qIRY3+YD0aqIM6Rf6fVKn9o3ieH9Gb5xRKpqQWNDr/fdRdfkh2eiFRC1a
cQ7VnvfarHZ6opcEivg1woobs0p2gPoxxNnUyc3F2uUFhVrScsU5b0c7E4dzBQ4tonHk/oDmmVsc
S95OswYnKVboKhaxnaWmsTZ1aXk2s6TblYEIUXU7rWmI39j5NJxSlIW3jpzg0kodTGVchWN5pmy9
07z+BFXFS/QghOM3STB/jMm0L/2V03Zd+yTI+Gh0/qgP+zLo/bHNzbo8j0J+jKPPZUVWrDqlQmdn
1WAbWgsQ/DgUTiYI734Vnu/P7K0FpMmWLUtNAYz74lh0sjEEaSeVZ6/Rdu3QOF3XbhshX7krb5qZ
cyykxilaLW8sbyKnZRVqeQ4ECrolODuhMXdjof++P5wb7hLk8v/ZWdxOZhBqPXiH8qwZR7msaIZ/
kzIo2x/zxKUvfwXeNf+25bY0Z6q5uTmVfrfF2vltm8aBVlXnoc6aFzWP9M9tHlsOVUPkqHK52EZS
tEZyd8vNAJrgwTF3Cl7TRxkJqdZSTauzFgUHseFwl7Ym/SK3GiufYOfifdVO2V5I1rgrb0wufN+U
VQEoUfnUFpMrAVEwC1iRzpOWo6NovnWlmW+GLH7RaGgNG9NwLIFK6P0lvT77c3FAxijvEHIo89b6
cEBiQAhpItT1eTQqEBNSEnyudT16uW/lRjA3y6QS0GlkJ0jlLjxZVqaiEKYqg0vH+FAHo37SSivc
KILmQ8Uj1p/ysh8+R0JL/7beCruY9+9h5SPmu/VyQ/ER5IcQrkMDgMrY5Vj12GziRLLqs1KVso32
OTm3yvohQSd8nEaQjUY384d4WurkSZtvE7+yyMZG/9zAOaeQyE7ymqY2A2Tr8jvyGqp6kib1uSUT
sQU80hymKC1XLv5bK/vRyiLS6MyKolVIchEK2n7LmwXStbFutvcn9fqQzmPh4p01zyBqWFjx6Oau
w5Q5ldryQWm8CCon/VckB3vf9zUn0NsViM+1r8MghBiYBLHNebmcPLkMU0WwMKiJI9rmgfRLlryc
lvXKWPGq1/c8D2KdN4AMcGlGI1xaIsNp0MJYNee6+t0NnxWENtP3ylvxqTcm8MLK/Br5cAAzMr+D
UubNmdQdCiUwFNoBUsWwHELEm6kxbSGZsUZYs9wbhCMUhSktcR/DKL/M4I0VHX9Wq1VncDO9UxRl
RYI8UFcewle+dGlmMTa5KbJpKE0A7WYNFxRkSOhi9/95iIjK9YsR/DeO9ZFOl/wf98jS7uLanfpi
SEgVV2dL/9xH+2Z8H6LP9/f97Cs++pK/JuY5JBKl1LB0aL5KZTip/fpsxN/lGvF54KRosW9pZ4HL
m+4aVbPRbV7x1n8VpZdm8RyAVWaOA1Lel7ulnNKqKLwRd63uIjd8l7/pb+FTd/Iesz+G459yMkao
0jv1MfFP0bDiUpZ7VaYxA7dFhZxk0VzWubQ+ojboeR5llTCxtV9ZHxwjU9+UkrbRVWsldLpCni+N
Lbx1kQRykPpSc7YSkkg7EaYApPyykbazDrEtexLi8TQMeKeDmg2GvhXkrA6cpq3gCNUMzQv3nmR1
c/d6IScHr6wN00nikO44PUSwe1N0tTgdZD0B56MUep045dRNf+7vk6UTYRQAQFkpUI1URZasWbwr
fb1Jpu6sjF20Fyj/7OMxeKAJKTp4Y5Wt3XE3lmg+2Fy1JPNAMCyOXFjkvZImSX+mM1B+CtNGeK/H
1DjqYR9sPaGrcS/FRGJRrDtHiQthUxQKPL561Dk872Qnn+RDVBTkGgVBPkYYI/RKVztulgkI5mUm
ZNTpsifKwpVfbiVfGNUB6uL+HLWeZety/qBZVf0tmaTqMVEixR5IE25LPQ+PNO1IpwqBkhVg5PUR
ntFfc3kd+Be37MK/Z32mFHku9+ewV/sTaZ9nASqFr2pVNNtQGHK3Db13w1eepaJb42P/W4q8PMhz
CQnPTzadV+0S/J7IY0IdXRnOkS+XbpV4w06TlZHyUTA5xCjiLlZoCWwloXu0JsR29bQLDsC8i23q
F/2PKImy57hRZCfqBeg5E60ngYHimzLUhh33yDcmQYmfLSrjhEheCWtTFz9Df9g7jaV6Ng8iSGZz
T3N0cfykh5O168TOPwid/lrlZefQ8LkViA/tPm1QocqyfOXZeeN6oBoLfS/UzXOMvwTgZX5cJYEY
DufA+tnm8sYfEWMNPiOjdTBj+Tx4oLHkHYHgK194/1jeOCYXphc3BEVi9GhGVHUzWXvWYu+10qWv
gxU/190pFki53zd3Ff/O253S+9z3TkUcbvrL7V4XcN8NYjKcpShClUzdRJD6gpB1Elmxc6FxlCY/
CgWwFV/drdi+vuwvbS/2uZp1rVEZ2XDujBF1sZLGnEnedMm+FX6knuHIlrcZM/g71Dre9+HOEE0H
yLSSrEEfb03639cNbLR0lixDNysSp64cKtY7am26UEXigI6evrH+A+JiJfi4NWquKD6WDABF6cWM
G6NVK3U3ccAigdqjp0kHrbKqf99H0DzOORqF9xO9MpfraipBapmROZz1VHvpApR3VRoEf6sW1C/v
K+t4Y/oowqmAOvFX+M755x8ixdzwG4pI+ngOm/IQBppdmZ/L8ajSmDP2gi1Z00mrLTdDQzCg7sxY
Ryuwc+NQG78ygN9Zlezvf9IyFsd381Al6UARi8Tcco7HofK0ogyns++pvE7boYY1F/hxOHIR3zd1
vZwzXpJ+CgbP5b18HVvIeSrZlE5ndFx7OyT433q5km3uW7kRdHAV4Y7gvgEoTxJgMcedlgl+WEnn
2O+abZKEzbEQ1dwuTLXf96Mgv4wU7iGF9v2dXyrGhp54YwO7rrnRuqnbS4lnPEap1e9Mr5IeU3RB
94bYG05QtahHBlKrvFgQ+a4EvDfiQhIluBaNVC9dFktuja5IRrMzI+U8+umGjIW6DTat9Udtbb3Y
adCvjU5kozEIDUa4gWAx+zrN566yi7Vk4g1Xd/kp80p+2KbUxQ1BS/kU/aQ72S7YnKsfqMvuyrVQ
Zw5lLq9QtD6IowFlzJr3S3oUxerjXlIy5cz1Z6fb8iRtot0v5eT9D2dftiMpjG37RZaYh1cgiIic
KsnKrOkF1chkwDZgDF9/FnXuvZ1BcANVq1tqqUvKHTYetvdew30TVh9vL4yNlY5YePHhKIXU7ZrO
MA+tljk6YvXI7xv2CYaqwt+DL13nin/NSxZILZYfwEGXMweJVJl3ZW0+i+oN+n1xOXUHOsJQMt+b
uuVYupo6pHM2vMOXpsAqUmGa3Oud1nymXx1ycg/8OJXHRsSoqZG7uQ3Hk60H9Z7Y9MYeRh0UEtdo
EAA9sxa1LMcCi7SY7WdhO3cTn6zQtiv/8M9fCufw4v65oHS8teK5aYyFpSrhPfe6FJFb9TSYhHiY
+2LPVH5jTWDd/XW0geQRMtnLz2UZkhoqM7zn0iZFZLtFH1mDVUd+C1mb24PamDkwTjUA9iH1BjrZ
6jLTzK6v89L1ngm3HFiZGB7cOtWeM9rmgJazHBKUQNCto7ikM3umiPdcd6Y4S2ShBW6Rofzcw9Ik
uT2iq1jIexdvFuANUEZBe+Ny8lySMcoK6j93htYmVZq1ZkwMeKIHAuS8XSnR63AAy6Cna0K+eFkU
qxyoAP3NY65LkOvTwIddjp9+c80R1r7HcagDs5qfJx5b4Gk7ggeZSI/4vw6SoC2Z7aCVr74l1j/2
He5LMIKAIl59S3307aKTNEumFrIXMLL6U83ZnsnARhCojkOUGC9A8A3WZTmPw1Wd+F6efDjsnB17
f3m16jXi67j28ZeRcYR719jVCbjAYN797OXcend3uP3Q1uA15slUfMZJcratD+RLBf3sDppydI5N
62xXryx/arIpNMRjZmj3ygmF5+8kzVs/BFQDLBe8TIA+Xi1PTa+7rsRhnPRWecoLChKN6BmosW4T
VMUey34jGupw+C8egmjHr0lVJNUJhTJDmXA5B9iYABXKSMsh2364ves2A8GqBVk4LhBg1C7nF2cu
qwaRlonnkft5Hk9+Pf8ovSp0s101hGWKLu4Y86/ZDfoKJlAUeOlexrJrankg2ZZJUebPin2t56Mm
Pw70KNUPG4mi5gSlDtsnUDlm1MyAFkWLIBBwhS9/O4Q+3x75lTgDThsUYPAtcYujGe6vht7Ugz51
mqySCcnfsejKxgx8f2QBG/M7v/SbF6XgMm74qFqXegvusV3l51Ha4z2mMg8zu9slQl9dw7g2dOCV
F3riov27nFrvl7vPYIqsrCpJR/oKW88PlTccJk0GxmsrzNBsjw3aysgepafl0FqfA7r3TLpO1xYV
PRSoNPSc0PrVVxkvTAlo3sMVLGmdezxhn8oq4dUxt86te+4MLEMCnItWBbc/x8Z5jDcgKlTgJ6OW
+bdv+27kUOLKPFRVqgT5c1AsTgHsz5Dv4aI2zirc0Eg30AdBMrAem8wzTdiASiaF7qmQNxqendIj
0e2xXEHAsbTcRbIc0rZwfwb0+fIzstK1UtsbaZIaNVy+Y2GjfJ/358Y+mqSB2NAUUgnFjFYFel9E
wruX9BfQlpEAIMwij3Va7ezzq773358EzTvkdkvV0Vp9VSe3mZ32AMHSnH70U+8sW/HTHmO78X9y
JsMpTQMynSbzNww7+2qKb0/J1sQjjV2ErJeW9Jp5RsjYOLLN66RRwAHrCiZKdgYN3ttRNk4z6FMs
8DC4GqKIuNrSZWk1o173dVLD3MrkxXmaX+e6/Ejq/2o8wJ6AxA4ALCp3l19Yoncpc8vBdDYtbK7P
faZ2FtHWhkANEnIbaKZhLKtrtdDn0TSKok4EmANhNzo/UzVAd5w0e5y9rR0P8CU4bpg83ATrvLWi
gB8NnDXJdNQg5DI6cTWdlJOkxctgPJPplWv/vtshhwcQC4YHNNJarBjg17muAY9PKmnYMJuUJPCJ
edaMt9sL4qqii10Oy2xc2bAh0Y31gmB+m02tVTaJZb72UBIONRQU/bceioXiRRh8Z1gbN9xFuFVS
mYrSnenUNIlmt1D3mEwZDaz/XUwQxafSF3eml5F/X/OIiSIIejDwwrVWMR3Z6ak+I2ap/54HGtsW
C+05Kf4ZCr1k53DGw75CsgALqfWhlqY1sWjXJFkR9qUf69NBvYFu1qCKoOERfPvL/dVGWmULCIf/
wrkG73lv1e1JG6+EXU3dJiWdswezsIpD2lfy2egaFWmz1x3HTFNRn6GLKJhhxVwYRugSB04jWaVi
C8XrsLVhlyaI2cWwrjJBtLf8UJXMOXOltMUlIo+M0bGDMi/be63u9JOfjpC8y+D31Tj9EAucV3Hh
q+nA2FSdRcnKh44XdiDBHnij+uyGKSYF+M8Rh3iWNy8V1+lR1PAZlwOajYT3UUaM/A6lbXZnoLz9
oZsFDFncYTjenrLlCF/PmImmO4xfNJQL/OUMfneFCgO3Df6xTSarro9mqjcxcn4V2i5KzKqmeiyF
K958Ouyt++vCPdaGpaGlhQQZ+dQ6O85n3+xqC++2AbINlh5K3Th683ksEmUfK1FGXFuuOxaD7ny+
PeqNMx83CsgtkL3EU+7qriXe7PG+bJPR80Cf+iQLlrjLmbyzz7aOkvdxVheoYQ9GC3f1Nkl5bFZv
zQfNIoGbfvEWyXD5o99TDd86S97HW63/Hvz2DOCbNhHFN0++jBCq9+8qisojVs/tKdy4alD6AZhy
MU1YIJuXC6d1qwxoIr9JuFFYZ+kV6Lx4cFIeaf/7dqTNSYRiLGpMkNK+cp9LZd3SpsagLPnQKjv0
0Ch3yhzyej9R5v4M1Fi3Vwk1tkaHcjwYUMj5IJO++nDEl0g8JcEBmUc6O2dFHnjie2G9jsYQ2LQ8
ZPXJs6vYa8M2zaMRCXcZ2Ce8SoOK3GVDiCzbKKLef5g0eudIeL3ZgJd4r7en5kqLczlfUWZB+o9v
gU7g6iDvc8/PSx8HHosWsm4IAGkrQiTa2UE7d1/Ab4HzWy4CEH0/3g699VXeRzYuv787zF6R2lWb
NL0XstmJO1ZFM3o/xBtjlvKDxvNPoMHt7KitFQ5K2qIciyYG+K6XYT1e67lZsjbxQIvoZB3mzZ/C
/+nQ19J/uT3CraPxXah1+jmwthHCwNzawhS4GqBPp9Px0XMA9DRnQxygjgGPcFrvKcnujHFddlHo
OTWka3Emq+bj7AzBpD8wziJVfKHVr9uD3PyMJg7+5dW2mH9dzmdlNsPsSNEmeVoEjH9owQCvPmhe
eTD84mmkj5rYK89shXTw7YDgA8AZ3pWXIfHSMpgzVCyZoY8P6TR+auy6DnSTWyHN1XTvSzsL0Kkn
x1zN6tTneRtzHy4YozlDndQpfs2jP0Qdt/qTp0t6alImTwau+FTP6+j2BG1dFZBgQhsHIAXck+bl
r5W+lqKgiFsqVb4ECa+uzx4FLzhrSQZpRrEHcN46eZbnFjR+QMAEDXYVz5sZnUnNEhWfVfivzPvl
vHj/11e7dqZUmUWKv256XayPH6v6K7XPaQohHuhNHof2u/SyiHlgqiS35/EvIWudacDgBHZ2QN7D
Snv1zhpY40/YRCzpZ3ZIq3uINX3sTT+0Cu/AjeHjUP2CXI6j7pR44XQI/OeZ3k82DfFURrY/3ufa
kVRwgxvvIIkOye27rAxqsqd5c7Xr0VEGHGsp+gMRcsVB0ObSafOSsMRxJ8j181Clj5586DTtxNvy
FcX1Zucm3XpmYwwot6OPgmbKWp8gt1Tn+5rCzMhMHnOh8OinoCbBtmwOS2HQuxz3XqAMxU+9bU9P
RjnVx8Ic/AjtQGNvjSwr7OpD4TAAZ2qprq9BNdbA9aEijCUWyw5cP3U8SLNz4941JJxfTHeCA+JT
9XNneSyf/yoqaBkGOpAQNDFXKxMVsqmfvYYlWqHHANa3EKnIftGcBV5m/xZM1SFX3reqiatGBcTL
HsdxDEc24/YnXzLIslk8OzHypzNh37QrHrN1aIGMDswFXrsQZVv9PAZnLUdTA0tGNn5DpuqHpIN8
hOXV/dlgkEIxKw/wMEmsAxnabqcS8jffWM8OvgR6NxD+WrS/L0+F3hsa4jWcQZl0hmQoVzVqjqWX
DV99vHceRu6kC5tlhjsl9tNJSg6xNF+a3bkvS4MFk5uxe83qss+sGdDmx4KSD8qw2Lh0z6AfXpvV
19tfdDO//wtCx+EJusZaR8EptYwzS8M6Mqa71lZnh6dB2SDtHbND/dF07vM0nIUVQr5qJ0vYqk7g
cQFVLmSAkJtfS3/pUM1rK2Vgvr5U9zTw8B8Tveu9ksT/Z4z/ibO6PvtKVW7pI45T/3HTx9xbnDxe
KPs6Cy8EfuHgO4HudU/+XqZ/fU1glywy7Is0DqZ3dZpy2vHGrbFdCsARobnj5r/qXRbDXpDVXeQp
6qN+jdvCSLK5DeRrlz5moxdIwaKyPNX0zfzq2g8V8k0AyaIWSSjZyRaWZOBy4eN1CJgP8DHgv1x9
SG7z1OqnEdehRWOzlq9S2xPt2lgseAnC9wA1QGAAsLkvNxeExDWpRM0TfcrDCrwX2loBqCTnon7I
Mwj8uVPItU9tujO26zzvMu7y7+/e3lpejcBXIq7j3M/iTulHyz+WbmjuAce2viOqgguI1AQhdQ2R
q1vTI03W8KSzfbyd8iENiW1y8GGzXbT29TmOQeGax3GIkg/s9C4HJRQZIJEreNLAxLXorUcGW3h3
YfNluK44O7GS3Bsp5Gv95nnnxFlysfVigWQnRI6gj7igmC5j83SeuAI5LPEBl4WyABINV8sdYA/L
wAcnU/GpjToHQr1l19FDowoRetPYndtOQJ0YJt47V/tVMoG7DG63joX2CFA16xJHitPOnkaNJ2Zj
fAQ69sWRDebf/dna07mxmpOr9k6+5SJaz8FS0UNQ6Phi81zOgW1IaFWMLU9kVx7cHCYQDjtPY4Iy
usGnaERqjUZMWEHRt5lgBZrOO2PeWmygkC1l2oWzZq1+gDmAL4LuExabMyCzpA409x1kDjAG3Bvr
dW4OGYl3oZaf8m4DlX3dzpUOTxTZzt+UKpEq/MlG+idj+t3silCY40Ph+KFmTYGq6vtOWmGWu8hf
tONknxTbQ35tjR2NIh29MHRermQZh4r7vHIpTyCdEmhUC9CJlWwvYdwaNjRhl+otXLrxJrkcdmVR
WESg1pM4qTx2zAg6zf/NLHaCWsFhZ0ttbGfU6ABhWz6oBVLuZSyLa2ahBl8kXkoOXGOhJr2E9iJQ
NapzsySvbUsgFM2rRyePbwffOPuBPfc1bB9wdICYuoyNrkPrQhhSAOv22jo/J3cnQ9mYR9R4QOQy
AAbEFbr8+7vlwwytUdo8iAQMamIA0TE/GvQx2wMsbSyKizCrEzG3hoHZOsKIL2ZkPQ+vt2dp888D
Aw8kA0px6E9fjkJ0kznMwywSChKORg8TpMlh8PVfBEHqiWo+OszQNbwM0mluQRlQt8lsiZDnsAhC
C378V0rbQoIBvOb/RVktNj5knj4NiCIiK9g5ljY/9n/+9rqroxWyh8cBvkJZy9ilJNTMP9z47uX/
zaJ6F2edM2VawemIOHN/9lIIN2Ui8Msjq/bO2Q0swjJbQPnBvgBn/bp0T5qhHMvWwNakQD9APMeU
6B/UQUEAQQp8KDVDV7c5IvvM36T0jrdXxPZ8/if6atnRoqlGDoPUBD48oWmixOhABFlCGQBC1LdD
LZ99daWBYoF7HZQhlIzWj59GWUXadrTD4nO02OSEHokhocoNuAkddQYtSENbfOvrRweAtsPt6Fv7
y4QWExAouE5hynW59IH3avUWpKBkEi/g2sRUlsE8tTtRNooAC80SkK6/tkpABF6GIXrTDYbDuoQX
OuiPXMatacTw7bq3jSH2M/LA6hMkks6+M0TlbMa2TU63R/r3ZX810dD6hMMjiNLon13+BsOFnJXu
iS6BfvhX5j3awPVrRDtMPg1gLzmg4MIaEtmjERhu1wRc5w9kNk+5yGJpv+r5XjFmc+7xwEHKCqEw
AG8uf1CeOl6roKmdgCo220UgQaDO552CxzKqq1G/C7Ka+aydwAXVZZcQMh8nhwfe9GSK7172omvQ
adn50HtDWnLYd5eOl5cGocDsJaRnoGcOVTA5SW20e5tma38ub8P/O3XrNIxqpEQu3iV9GljNq+/N
QW98aXaPoeX2up49UFthjQWV2HW+LzVm5QOo1wleSXA3Mg5ZfobkU9Dp1mGydyZve1D/CbZaoEXd
2rWdIVjj/PH9r5n3hq61ieLx7Y2wdeAszWrocwAr66yXneItkgY19QnH+0hrfkr7iwRUcFRHrXo1
svuq/XI74PXuXwCWeGcCa4NCs7d+zhemnA0bprHI2nlYjE3U2TzgIF4AYO9rp+qhHPjRrorABtLm
X8nQUA5eACkL2w/oMWNNUfamLCuqFrUt6r8hoStFH3TS+Nc5RV0VwvWg2SGdhNDl6tNl/WRrs+Og
YDG8qHN2HpzYTY86uTepjPI95OrVLltFW2UStCJDNWk2A04v0dMhHK0i4MYeoPq6/baEwQtk4Uzg
6/mr88lt/LRMfY8lnKAO444OD6nL71SmkQBvMOt5NEuQKPDQPNVe0x4NYpCDRwczFlN/j9uSByjx
jFG+dNtvL6nNGQCabHn1A4+3zth8CIJWuUxZkodW9UvMr86e8tzVzl8G/y7Cao4nWsLlrUSErsB7
kjWxifOS2gF8Zh/NbGc415W2y2jr/G3gdiaGDtEoAwUV8t1W2YcwIwur1nvUWhkIVBf7Mg9wOnBX
P92ezaunyCr66kOTfpxpP7sssUkKOUxnTsPCZXtwgWUPXJyliALoFpo/OHpsCGut7gYkOZ5MMUav
Ps7sVNonScCcPNdo/bk7+3FzQnHNwwDKQdpxRQI32VQOvqp4YkNGA8TzX674yEf9wCr4f0bC1Q/d
NPZLz+0A8Yrk9nxe19yWocJmCLcGlG8Bw7gcajNBWKwWmNDcgqdJ+wech6i1+tfcbhNVkkfpWnfQ
3Xlx5j15z6s75G/khecEzjAKi6t8bm7bWrerjCc91449ZLPId9H5RwjSnW+PcWsHAlSjw2ELVm6Q
fL0cYpkLqBEJFEI0CkfzjHtmmHsCMAl0E3d2x/XyxN4CGQZKd4tZybo7IYdJWl6r84TOdA6Vyx1k
Ff2eF/JelFXq0jbEln3h8EQZUUoCzqPbE7axJFGe/CtBiCcg+pSr9U8odXC/uTzJX7uhDFrlBSM9
Qvp9ys3QSWPFY69+ouTT7bhXboPoOcH+Ejn3ogoGrY7VSaZ6yy31rsBbRhjAyuRIe22FhKnQGDlC
7MVAN9opQfuvxmiEfAm4tnBDAjEC2YGkbwDuQpIxE+zFtHJ1EI32OkOe+jTBJTUctbGOa8JjnmrI
iiztpbWy/LGaXBMiS3SEUowl40J4kOp0idhZGMsvvzxRlpFhg6PhCk21NY9pnrn0TJqjhGKKQyny
A8gtcQsp8mfU/wY4WwfGIA+3p/P6FHsf01mTLGEZBQ+uORMJ+Vy/Vd/8T0NQ482wc35tLUY05H0H
gq5onK7fKjZIDpVXM5Q94JcYSg1qBP2s8Z23wZW66rI0oOIOhhHwJngXLT/jXbpOGtFC2KgViWHf
Zzn9rKYuBBp7kcZH8ejYszJyiA85tTHS4AedZfNTPoMkCWsqr/hpOjXWCkhwbchQ7a3oBzZCiQCN
bMa/3J7162Nt+aGgt8JxArn4+n6szJqhtV+LpK4+zuo+e0vBy9N3yPbXVz6CICNZlGYhprkmoAOu
oGbfQ0XOSJ95Pz+UhQyH3LpDxTny8x1lhevzE8EWFUBI5+gOjDsup75Jfei+VALlORfApoqftDJF
arXnL7EZBm1C0K+X5s+6OZL32KBGp4mkh8xRNLdegYaPqZ2grbAn7bw5fXjHorcOrCUKdpcjEiaE
opSli6Qz7gpfgyzXKQeTjGafs35n8rY2Pjo+UA0BeR2NmNVRWhScZyXUuJKhIL/qxccBL+cx0ASg
HToq5Rr7rPE9MOlmUDR/QEICchqMscvxtXObgeKAmpA7HNMUmrWyCCDu1oYmcpjaPVbDr9uL/pqx
jO2Jm/X/RHTW7yZt1lqDNA4W5FE/UxJ9NkMrnuIqkkEataEKYRZwEEfzoxemO8fc1sd8H3q1PNPR
6Vk9E3xMkpKPts+/53ofMcHrwK3HBgIbprfT4NoMCRsLVIlwFCFVvJxf4fKsKZf6DK/O1oHiCO91
cDKOWb1Ldbyq+2NioTEKSWdI3yyL9TIU/FZ0tA1RFJnUtwLJdlhasVE5kW6fc8+Oufbiiz3fnCtl
/OWwhe/Com2K8wUpzWVQlnWoeBZ5l9h61H7jb+3b9FZ+SM8kdA9Q0P1ikMjdU8fcukcAnsTrF4k3
PFlWMb3c6E295V0C1AXANn2k/6tY699R4ciEQg1K5yBIXY6qFlnbWLrqkOq+lM031Z0ouBF+fgAT
/JBnTWjle0WmrSsYEo5AMSEqMptlIb27tTxSldYkTNTNMvvO/VK2w1F/odB0hhDNJzwZd7KMvXDL
v78L12V0cNPU6hKtm4IUzjGSQ2qpar4L81E37hnqGLf3/WZAtFbR/gNJ4woxRbPWJQPTO3Sl7DnO
vAoO3zBOP1ZNU5/8UfWHtkdfLIUz4M65unVbIENcCjXoreJxfTlUT5gllA0dzGw3LAlp3sWZW9ZR
m/U0uj3IrZW5kK4W2RG0ctdquDLnahJp0Sd0avmhH40mcDPcGrejbOUN76Msv+LdtzP1Wa80v+wT
h6ZBUdoHK3/JsjeLi51vthkIl+yC7YIM7brb5vTS9vt06BOh8dAgeWTKt0L/3Pt7gTbmDRa2/kIY
AxYeCmOXIyqYL6rezWVi1OV80KqheXLTrNoBb2wsBCRZeK3DKHRBI68OSEnTMc8kbCFwzr8BA5TM
Odw37fx4+/NshEFRbiHBQfwHfPrVm6umjS9M5vaJLJoAbfUAs2bqe0JSGxcLMMCgtsKEDYthTSGV
mpVOflEPSe7AMJ4MTRmysfsjAa+Ma5AQH9jodDuHxubIUDhD9raUp9bc/aqsDZ2THDGLH33+wayf
SLHzsNtYcrhE0NuFrCTUTLzVMQjp2k55ALwlnYZGGB1tIyIM+NEBxoZRB0jazhLfWHkmQB547qMb
C4nb1ZoAfMifjNwekqbzeTz1zgyVJMiw3l4SWx8Lewjyx+iXom+9WhJ2OrupU40DqkQQ+UrFQzvb
ofmicxZ7tHm5HWzrTQ6SGI40bCSUhtdXSceklmeFPSZ+raunvK/tyCfCSMDGtE8E79kw5z6UQTkx
YqoVxp00HBmLCkpct3/J1rDRkwLDGcnPov10ua25VaLP7ZZjovdOc7QIcPFCV5HTN6+GU32YsLx3
VuhGVR4QO9TiQPUGpwyiupch/Y51nW8RmThzgbsTCNVI6EUR+6zq0etk7dPQN1qE3II84b5h93Xm
o2ShgTSiuWTPTX0ju774Naurh6CYpOToyET1GovMNu0P0vFJCPGoJlKVWdwNzASPb+iGO11me8ii
jTsXqCIkE8AqL4Kfq/A+74u2rusxaXDRusL75naPfe2Ec/9n5vMpT7U9m/rNAb+LuDrIQcT0YbKN
iDSHFZb8yt+qVJwWJhWE/dyHKf98e4VtHBcou4J9jaogOr3rC7cF46BJnVYlM+R8m2T0VZBOqP3s
GbpvnHwWanSgNYO0f825M11p2/ClUEkJefQBDnjoyt01+pfbo9mIglauBe6SDdoRtD4vF68H3J2g
xjglwnYfTAKucWbRA+m7Pa2cjVMPty3sdYGhBCF4XVDVxj6boQ43J6V0yB18NrqIM4PvJF7XURag
g4/Vh1sX/7vai9wZJw6xWZmQogVAUwTWHpzsesIQAXhaPF5BTUEt43LCeJ6RLEux3LqJH3wOZoTr
liH8g/eOleVleFmUWwIhBwKsALmdtgpUIS2VuurHRJseiZk/8BbCjHP5sjT6jIDNX5v8dzr+HMY9
me7rBY4u1fIO8eA7hgtx9daxCmpYKe1Uon4W/kEC9TREurlzCW5N48ImclD6xgezV7vWzGSug1ar
EjFxOHT3IDG3Ye/9ub26N5YDgPhoksDSCfrNa+uqThL4kcMaPdGyD4yVwTD/uB3g+rjDUgBTBX8d
FjV4ZlyuBl3KUjhNpiXCbccDKzULNRRHPQPdFzX1Yn4II7CDGu1658bdCuyhqonXG1B3uHguA7ud
rdNqLjRA/b1ATLGjYIZGQqWFhQQ2ge5pb298L/R/8aXAh0Wlc80AK7y0Gi2ZzwlXQ6CNJ6eSgZqO
t2dz2Z2rJQ82E2qGOCgWrtlq91YoUeFMqOeknU519yM3rbCCLzdeUHa7E2pjkS/+U0j7oL0OQfJV
XWZijRpNX8xganixovJlHp1ohFmgS+bz7VFtLEILRpgoP2MCoYW9SklQDxZeoUktkTX1Q3fQ8kgI
vmfAvPGB0J8DTRp7Fo/6dQ0/dSmMWXylJVk9hg1N5oyH7p5q17KcVx8ICHgo/mLNQ4Rs7VxdFYL0
KTG1hNeHaf5AKi+EFRScy4+mCRXXOj0Y2vfbs7fxoSA0CP16iJJBr2j9oYAFT6vKJloyKBt2TF0N
PeFynIPK4ee+8rWdj7WxBNFShZ4btMngh7IWrEh1blnc4XpSPwk4oHHXjVP93gOeSTV7Sh9bsSDG
Y9g4AlErWINi2sHwWZc6eoJKfFGoqFNFWFT5B2bcjx9vz+K1bgwEPyB2ADMCy0czd62HZ076UAra
GQkj1jFVjznJoPcnAgdCnUz7MXUBNPQhEKPHVtM+UpketLw5zCM7D7n+xDIZa6n/+faP2jjD3v+m
taTnYIM82ypmJBUrDnMRqTQmzl1vHWvvbbD6vQv1uli5lNdQXUPREF93zdFUuTejrVtpCXFONKuD
1HwtBI2gxebWTxV5Q5MXTM349hg3Nj+uB5iKLc6t177YRSussXcbPenrKQ9GVypQZlNz5zTbWEkX
UZZN9K4849aWdOeu1JNlXK0N5pbew3RmDjNjCsxyR1VuKxoK6phHAy8fcEUvo9UoeeUVl3rS6RCj
Z6GRPoIWrPqo7nZWyMbmX95V5vKsWkRdlkPv3bgMu2Jamll6Ugj3YJeygl9BKaGyDghrQ/fK2Rvr
EaUTA6eNv4C9160kbo/NaE+pnvhjF6VO9gS9jtJ+1eU3ncDjbkxuL42NhyPyR3CKIEuInisyrsvR
jcKtaEOBmjBQUOPydW7/mE0fNvp0tu2DagmEXSFWXT34lf8g0z2F/Y22yJK/opCLyxYZ8/rKKN2e
Ol7Gsf/qX1OZfZ4g9QjzlDPpnTvmmsEEGFIlzCMyp7jUte+dmsLMkWfeJpA3fCvi/IG9gHF+e1qu
dXFx7GJOFjUteAnh+19Oy0BhD8VdFA/aXkQmRUzrWXiJPsbU+1qW+QGlfw+Nqur34AcZqBMCMG36
JqFo3Wm/IbD+UIJjlvp7P2wDjbL8MIB8AS30IdC0+l4UyIYMkDHMFx4vE9ydymyKyoIFrjscssEL
JgsCL3Q6drvOahvHiItUBXVeNOkBSlmlKzofqdV7o5EMAwxwJZEcyHSy1+XY2m4gZEEUCmIvC4n0
cubH0dYbwJeMxOKf1FhGdjejlGHGabOnlrZxhCx/H8BwYMOuz+KuLMzcM2sjaWYzquosAtoFUj9Z
UEB8h3mH20tqOxqyZM9AyozH7uW46kyZ0DvBh6tLz425jWdNBipsrCBAGiiULP6QMW/+PZOAmyyE
vNCo+ou8vwxaOE6Vu+5kAFTxyW7cCPDow0Aex344Os1e1WcDY4jbBU9SpM/Le2ctRWKJfOjhYG8k
OpkPLWwkB2jIOJl5mLUpgpBCmDrs5BRPWfHdZ+XdMP5i+mk0IUEyjTsbeGsVoTACaQK8v0E+Xc22
ckadz8ZsJN509rvPo3wt3Y/TnvvEZhQLJQsXJHzcOKtTQpeT76oeItlaSZ91qR5NUbdH2+t/pL7z
r2AVgEeQP+H9+Pcq8tfBTLs3Wx/0z7fZ9umr0XlVjKzeOGt9BlhmzqsE0KofgnjmP0Ip/jcwltCC
OEIPezkX3l2AdSfK1CazeutYn4xGcQCfa5qxnox7KEztZUjrfbJEg9QX8lH42C2ckctoqiEAjXBv
fks7lJuKyBFB4weNDDroU82/LJAB9Tv6uU9DOdeB+uPU4WweS3snv7iqJv/9HQAlQJ4UgH6U/i9/
h21L2FCIXHvjf+rsS6pbETUPrXwsze8uvGgUbAxYE87+l9vHxNUB/79xQWCD4Q144esub54bUktl
pr2xSAvbLOgeyRML6uf0c578eygU3FA4wDbBw2Zto9dMSmYNnrpvkf4ZIg72j+MA/fwm6D4Pp9uh
lo3w/s2GQQEJsPQalhYoAOuXk2lWzizSppnfynM/hHhlHNlJTQF9yXdOWTyeN0Kh9PvXzXbh9K++
G5zarb5i/vwGqbP50Vdz6hygJj3kqPl3uhdQ3hs5nG9SS8UU0u0/uLLSLxNUBshR8xrlBFnTKT2A
FZ/vhK2Z2/l3gXJh+1uhvVS9Dg3eiYeF7AneZOb7c9haRtW8uE4GS85SAM0SFrRl9MHr3cI5LAbb
7aGtU1/+qmiVLrQgD0e+o7y2CLHlcTYKqLk1H1QOxkA4z1CwOqB54zRxM3gw/DTMXicHP4cRWJBV
MJWN1JiVznmcRx+UAknND60LG9B7a2qN7BFeV4JETk5SM6h1g2nHue04AxWgMsoPddPb4ovbuhKW
rGUh/LPqfSD2RUdNiJ0YDvwphhk3fewraur3LZsmcWfUTlqCkWukziOuUj6EzZiaetzAEurVLN1c
fayngnaPuW2DWiOgVwK7BptPBUSeitIJkH0WDgi+VtE/q37ReegVac2niaa9DK2ZoXoN+1K4KxUp
qUg0G1QbDnZqmPlJF56Cs/zEteqttahsfto2oAo5aj9WUfwAdHdyoFKctiR/8mVvMUgcjL4FxrLs
/MTlA9BEAzAGJDB6g8PmrnPphKkXqphDDxp89bemzzvnUGAZdz97z8jET6sbYO0Q4kVDmtPQWv54
lxFil59wueflIcfRDwnbqgTaKxCdk5Utyryl8ySlaxdvOoPgRTAsaggwpqjU/5D2XbuRI8u2X0SA
3rxm0pWVSiVKJb0QkrpF7z2//i7qYu+poniKOHOmgUFjBqhgusjIiBVr5ehlLlutALug1ygBbSs5
5Z68rGtGPcbfi5oUUoN/51qaOpHGRbnR4cHr7apyyNjv2IP8crcFjbbkH5mmkaU3/Exeb5pE6dr3
WqjrmopFqj0DVjughThsJN4omiTOdOhXeawBdigNX6SFSn+sS8b3jWYIednyMkhD7ZEF8NHXg5xr
JO0RwzDBzi1dNj0wMWBoFhyIih8F88FOGEWQuCZtm/XGEGQp2LsytyogPFtmUkTVokEGgDTQrSqf
PS4C7N4A6rBLz3meK+MekFnId4BHHm2NKIyJoi2kES8YsoJJ4kgOCfUJn5fV3qbOxDalgZCmHGKW
Ukh2aHZJMXk+UmT8Nmranvts8zpSe4I0m8aQtuqSAvAt3P2PaH2OFRBLgwJ6sN2AqdizpPYgXBk1
GRUhr0PG/HPMylyyvIFByRhOK2gNtKRrYNrmA2ibcLIXCVgqoRePo9yXF5yNBqoLEHNsjDHnG9aK
UbhIaeYXnPbFpIk0wCU0nqSPbs7/1dRO8U1Vqjz/wS9znzlyZcpFRpx4RW0watBnJod+wLwkLViH
R90DWk397tKUMZSEH197lMC9owKhyL/33fEvYerJH08JfVRlp5fXPB0YQ1Qw62t3dKSHsSGua6hQ
QSDxOd639nhhCqt6UTeAUO0SlcqH6hCKVt/rigR6HXRpbmvw1uTGi28m4JY8rV0W0xNmflmglvmD
G1Pw/Jo9cbysZ5U4aFnHLeSSdi3SlBkXySTHFBK+d3MSjQ1Lgp4pVm6PX+Q107wABIUUJuDVeJTO
gg8Nkr2g2O1Yxw8JfxrVpx6dqR/Dp7ItI0vjzADMDN89XgdUgPLaMXj2g5W4Y+n64lG2xCsLbd6A
Qt/elCJkZqMoUFgnluJOh0rxQPiCU2jutv7K4+AXiG0aLcAUeM0BGsJDJ/TWFivBNfZVxjp6Rt4L
8n5pjPfqkpNtbt3fb79g63NL06ivQsiqQbeVwCask5BWl0hEMjL9rTFQ6rNlSyOAp9OCCLoZtGSb
kkfJagLSPA/69/0vWVzh6zHP5jeIFRCfSviSS/bzEQeObKxHMtJK329Dmq5S/C+FPtcGp3j3auh5
jcOeCv/fYK0rRG9bohd0Gl9reJRSAPXJyiCXNtG1zdkJCiuPFzxIuDi7g/n5qR2tradTlpztFWTR
r8bu+brOHkBBpzTN1IPo7FpTH3e5KW5oorcHfS1UneceJkPI0wLXMQHGpTmjshQmudoige1kBPy8
735plK/jU5QR2SV0IH6j/wn/3p/FJTcEdhj0qUydc3jj3S5cHLroWK961jElhnJPzEi3J36tNX7N
yGylZAT7UhHDSLzRSL8H502LNk6irTyHf6Xep/m7HsxsoWJonfQ8B59aiGb2Gr+JG/UFSDD/Ab2b
ihHvsozgZgVbaK0avkLEf7NRZMgJgWllAgXPQbpdBmxYMnScoycEbb6RSAqRDLGpXo4OjdZ4LJZ2
CwiYFOSG8QBAtuV26eSiUFU0qwwOk3FgzNlxCWve3xy/aFenCb02MfNohQIBtJERBmc8uxF5iT7e
TY6Ym3LXkvEJlWSiHUBtkJKjYduo/JI/K/anm2h+SV7bn/mxLGLQlgTorIPG4tJIiP7+HBiZpeqB
FXVbGZbhXGwGvsU1pD9rlLprEzw7GyzXd0msSoOTx/1RlTO7YfBavz/EaQT3Rjg7GmCLkXmkpweH
90wfOs4su1Hzwqzc4vlfGPppEkFlGQW32dmQSl8SRyEcHc53IMSp1d/ZaIprLWk/tIDz8YCYBi3F
U5cIZGVvNyUkWPskU93BeREI7gHuMtBLedEvDxx57klCOY88dW8BNYycUJ8Mu7NTPdI1l710NVx/
xWzlwPmThGXIDM7U0CgdGHnXrfXzLi3ctYnZwsUBlxRJioUDYzaJwEgmdAMpm/3Ir+nILCVp0FQF
hBIYIOWJROp2TutA4LM+Daa8gnRJbG6HhvDwM9kkOYmhs/F5f6Mshs1X5n7lhIpO9aMIk9fiKUV3
h97Xe91M9U1GLYXujU43nDf34fULAZthfJxPIDdZ2axL+aHrIc8pd7sk8BJx9EeHHw6F0kLd9sSq
4HgdSddwRKo+ggYypsG/SMv9tK8hSwTGKNTBbmdaHNsIebtsdIIafibUdm3o4EQqgdOlcHbSoU/f
W/W5iD75qiXg3fnu+1zX3L9Bgs5x7fv+SizPwk/0AXwpkA2zw1QmY4piNhJK0CVkapBX6ZzVZeBO
hDazuqYsv7ChZSj6aIBqI7eDhODt2FONgyyFG7NOKquJKTDqi6QGJtRVQj1kh8S8P7YF34okGQog
iMwRFc/BBkIpqG3RVqMzhBIAPHXgGUGlvd03shT7T7R36GIB9hwQntkhFepGDVmfH52YiUmSIOmT
H7kG01cbKBY+S2NF6pqg/xuqkB6IlNCRkamqLq9XtBZndwrscFFrAKDOEnZg5PSiiEPCNznKLwCM
cGazVcpdZobjBgqSx5AwEMPaR9Bv9FaumF9Mv9hBECSCgAa4bJDmncPMlBh9vGHRsE7rffT8OYtf
wQOIG4CI40cS1Bb0mv0q2vqReK6DdhMyrlWoaG64NBKpkhqNk3bh6kn9UfiZLnnf0jgS9v3+Uv08
OmcXBwJQ0PUKKOIAwj9zcuMox3yEdkZHPBwuHJ5qO0Qc/Vdv4iUcIwrOSj09epQn9Ozpp5f71pdO
2rX1eT518ECdgGzO6PTVtnnqFJIoryxj9gL6SnT4dWZlTX5VpKc1gYMBHoqd8hO/stKZ2rYtJ6MA
0JMBsMbe0ww3cMEWdgRXRSv64DWXt+xzwhu8sMan8quG9WOdQ8EMbw0IuMw5lEKZDRq/Zkan2VbG
pTf1bLBixgAjKz3rbUfW2JQWVxfZ6v8anF3I44DWURVMMU5fSCRH9bHuaNbClUV6/9mABEeNaZmC
zqj98jyUwY8M98BM7NO6J1udaJWBgcSe2GvgC1xx+pPp+cYDcx9S0GBYRsvpzOfLaKOvmaTGp3Hk
XQWx0kcV7e9vr0UTgNpNa66AyGlmoqzdUCtbHMCEoDd5tDWnf4md+zaWsg/IG/5jZPJAV0/wCGXX
Wka6zkFOWofiOw22iYUrW6a6OZr5Pt1Ie7OTAVTRsaFqCy6gOPtbdpceAnMtu7W8v9G9AmwhMEBo
MLr9GoHLW95TctbxFPErbAKDrzZlFxlM/C26z3JnhszfBqrUXEdSSb8/FUsPdhANg/QZ8S7q3vP2
GSVL+1AYC9bpegaS85eAsA1LIU0Xxdumhxhf3BE/5czMHwmTv8Th48oHLC04it/gKAOeDnCC2XZv
4hH0Mj7Wwg3PjXzJkay3mhfVo75vis/iWUBZSKxYMBJbFTiFINbVPAASvuJkJpc539koSE2CQnCr
vzqp4QRyOYhl1oEKhcA+Fi+lpgebytfFUi+Hlc78aQ//NoZMpoDGfGgGzK5aRa1GsUMG3+HUCNpv
MRFEJMhXXthLtyjO6X+NzC6JoSj4PmxhRKusXn4JSwIi26S9rCzfdBnfGcv8wozaouJFhsH+GRSq
aG91+5KEO98/qdIh7o0WMRi3uW9zcfqmGE9AvwNq37ORZb0CtcjR5xyBN7Rj6638/C8lpsnjI+n7
n9+fD6kGiqxv0JztCJ4HYsCKFYMTAHw5b3qsHKcQRB0h6JCG6fjBdWUCclxk1glqM2mhh0hCoPqg
IX9PRC8INLMb8tgIJbePSachs2OkDYBTvZBVuMFA3YFu77rBWxmKEqiTsGoBWcbcrUEKn3RM9Ac6
Rs27j1p8R/pyxI2AZCUIWiG21wo0HWuNp5ACjaAvXXVcanFS29U0x/s1IyODHAtN80SC0DyCEyMR
YvEl41JV1AcATSuSSEGdWSI7tAe1k0WgD6WCuZRd2ffm/TVbjBquJ3Xm5Ko2SzTUXJHvqStkthQ7
sRIkPEcKAGJq3Te2lIu5WUH+1qOynTAUTBtyTrnndLOirR5vRjOw1b8mT+uH8Ykn9XHYqyar+7vm
OSTxSsfHL7jYfA/NXggNaHtlqZj2KPuoMgYDOt3qQRL2RWzkUItnjT63VSjbxaXJFhf09OitnOqi
exp8M6pbI1UftXiNV2/yK7/O6tXGnh4aV9eeD3WwIpPhEuLKgOdhRxq7rzwp7PvTv+TRr5d6doUP
FVQyhhxmvIGEwl7xjVazBCQxk2rlqC6G6+gLAbcv4uHfDzEN+i+Qm8BCS0RqaYCCwS54aTeNlcCj
hqTYs3vRBkmTHW/DU/eZ07iYihmr+fVp9/6e2X++YzazUe6nGesmnJO0ev1YQ+9mp+7TkRgoKr/e
n93FgFRC5I8djtgfQNTbVWT9uG+GLOUcdjBQro1tDrpvnK6dvMvW/aoe8pEm55UlXYxRro3O1tQd
i2QY5Ixz/A3CMhDIyNMUA21Y6epD65S5CYXg+wNdvMCAAJ0aWAB8n7/oec+Hpmidc0io8tsM1IGV
wf9vm/F/jumVjVnw4Xl5leQcbDACZU9yarCpk+FdS4ZhJa5dvLTAdIzrCg82gPlvVw1rlkoV2m8d
Nbbc+FOSd2y2ElZM996vTQiaHxbFbbQwzSeszqCg2eO96GSZgc48VCxDb5/LhH2EgEUgrZy9NWuz
qRt8r4mFDNYgFQ7Rcv7BnTJsUU3Pa00ki/7kalyTW7tyW+xYRx7fwpIa6zViYP+xCI22/Qz/t5T3
025AA8lEdAG0DhoCbw3x5eD54CbnneA78ogp1wHhwreMhWqt/G/uw2tbs0FlSLp2aVPyzvjAIprQ
AsJwXwKUjjXIsj2U23wtYbe0Aa8NTut5NYtyE0jKoMFgJLaQMrEF6RL/vX9il7bElYl5NlQduTYD
TxDvNFRMjHH/3u7SF5XT/ZUEyKI3ujY0Cybyrm8HcCryjlSMG8ZTIVn34vIdKT9GrFnhHXvx3JwL
vyF9IK/s+8VI5tr4LLhQ+wzcCVnKO762HV0oERDQCXMosJwATslXzvTqUGeBhKv1FQhNMdQK9M01
zeKNlz8y1TbfB9nTyPY0rs2gsas1LPTiNYMCHVRkpzYHdInd7hexEouER2+Ok4Arf0rv6KqCNly7
zB/6Z8iupsCJeYaa64Ahyea4htddzEeCqovlBTCvQkFxdkD4KmNcnFFk4mpa1uc0p4MObU9DyLZc
aLHyvhI3vahrj1qw8nJaKsygcfIf07OjwvBDWdd4sTrSlxnZkjlucDzLPUOAzTJNhrpowQJrKHU3
ykm0M5/EW37Hs4THH8ZiLHE/gloMeYP7x2vpQvznswBEvV2REPrrHeoerIOSFEFm/6SsJAOWzi+6
gTToIqPbAYiTWwMeU+S925WcgxaswcqhDZlDJo56z8i6rgTIi3kHyJxAih5pGDR8zJZ3yKQ69sQe
sajOfbr6saZbFCdPLl1TAloaFC4PFH5BhQD9q9kBAg9NHHkdxzkANXVRa7tapvd8ZXRtNHU8EuAP
43yVfmGaqvldjA52EHeAwwyqvtNaXnnb3FXYdshVvL7tBAT3R20wqkfpxQVu14jOu2y3FtsvVb6g
MQR6NkRMAO/Oq4mtAB7mAUBBJyK7cn/orFghhUk9XXy6vw0XPQMqzRLULTA4JP9vxwYphQjocpdz
guG9Y/4yyqbz/sjVJjVyqwyh/66zrFGWNHgLu13B/YtMzbX12cwyYjVobjZZl3cNHq8fhfcaqZvS
e5CQFl5TyVp6YShTww9CN7ziwYd6O9g+qPC/hoB3BisaKT/kVCPFeBFSA9zMgKAjUWSUhzSyk6+q
MM6gKciQMctyW9pwaM/0vlMPGKLx7f4aLGwvoMHQYgAnpQD6O7sAqxFiSZnKDQ50iMlYgNYDqoP3
TSyd0Bsbs3uuGZJW5tH25YApxeyYxBQZcS9XTtfYfXkIvUPP6D6kwvKsM7PigSv/z18wO7ppOfDN
GAFSkQ2oeLVWCXbKuBKNHtEZ2Ldr19u1BWD3Lki/Oyhga8mmqFbgd4szzfFIRQOrgrfIbLuhibLq
m54dnEFo33uwqzJhuLKYv4g6EXdCHf4fG7O4ExLWuVKMmOnBGqxw72/8TWW8P3gEf6ya9E/ILm3E
B5m8bc+Q8NXvL/RSwQHmUccELubnZN1ucSCDuT7ugd24HN4/PZJRhiZWbUfUAmbEwb1LOlLZvnVS
6X3LCxfateF5oW+oAQGCNsjgNKNVyUel+ejSSyyvvLzWrMzOigpqx64tsYsg7gRJqaJ5rBLVHkPk
3NiGMe8P6X+YTODWJ9YrOOLZqcn9/0xmQ2v9cHhIzcpCHzF5IpjNN5U0m8I8n/6stQEubVM8/AB4
03B9/9IWDntWGqDXBciKvI28Jx749/sD+3F0sxsNb6L/WpgH95zQhyWyWqjKkm6g6kG2WqBEH56x
OWMSvmgH7dDTmnwltMe+DUiq80a/8ekz6ip/XwmzrS2JchTpdcoIpFtL4P9kfe9932yZmbiWvDTA
9wHHifwisn6xGZqZlR3cR3eTUMs4OqERmaWVmFAaIintCGOmFEHH/ZlauolvZmq2BRK104CoGdFF
49kiFQLyDn3Bw3gcwn+z2a7XZOYgZaXkqgIdLViTKSmDSceQ1Y0PClHgvd7QfULOiBK7HRjEVs7u
TzB4b76nHXkV4UTwJokm/9h+fwbfNCmA4PU3YBDF37DoPXn8aszcaElt/92/QumGnJHqpVCp0qvd
KgBt8bpCBYdDVzto+rQ5dlkUK0Fw/XHAXJTow7Ahs6135VEUzgnH6UBnoBU2GqiyWVnthQLI1Mr0
X7uzaCiVpUatY9jlLQhBX6q/rkZoYtorXnrp2XljZ3JzV/PdBp3QeVBQRXxXm+xWl0ZCnY78WRnO
krdE0zWoq1CIxLtrNpzWFQIehEUszEhfDw/PhbVBW1Oojy/oA+uI7R5XXluLx+Xa4mxgI1qmBK6D
xSJ/TCX0vUBVNUY6cSPp7d4/aNLRXQOkLU7mJDsGhkrwjyDpczuZDCvKUJkFyvbQ6kj9vQeR5UGd
iDRoWDFWZnRpg1zbmr10AuSFVT4a8GxryOHSqeD2VcaDbkhr/aDC5OLmR3IiqkGLOkJCRCu3o1L9
wdWKjgN8n1VpYxXKHjRgj9w22VjkySMjMSuTfqcH1SOxddoJzy/i8UXTswqucG1Vly6kqQkWxeWJ
tml+t4fVOKaciFEfwot3Uii3pbUFrgnyjcO/smmFabl+D/wfYzPf3ylgtPTKaTl3o/n5br43Vmep
WxNb9+lJoy2Jd4/Pf41X46Ogr6XVOzG1Y0PTvfP6e/MXgcEUzWHgLPijoGgnzUESXa9GscagFlC3
YrobokQvtRgKK4DtGBWaNrYQxfJ1beyzB5bxcFm5g7KLUjl7CeSU3UgozVkhOyrHNgumfrO8s9Bj
pTxU+Adi4p624sEWQ5ZJHA9vY/Ty4rNvtw0zBn4+QlcSeQXdtRSWiB11WT20ddyN2uaUfX4zur2T
Ng1R6RrcZWnpwGAMvqMp/v2F4y/SXPW7DBn4ajRG7lPgngfG9EkurekqrxmaNuyV/1RDkIFCPZ5z
WsV5F5sclFSnHBOacys342I4fz2k2XyGspBhSEijKCnRLzvEIw1qv0b55qtEQhcfkdDw8qjuoM7L
kD/2y4q/WTp5oMzD2xx1k9/LmaCt0IsTmM9LD5I+B0n4K4YRaYIADXbfLnQaWLTatQUqjqTKt5xn
ROL4fP8jFvcU8gNT3y1A9+gTv53tOs3dWI1qzkk9K9qNRPt4rUyr9sijZRje23G7PSlv8DpQwLtv
mVu4wLTp7KGADVpY7Klby2rCCAoUrCe8VkQOSLt0xjhgvkskmE7CY0NWwr2l5daQdEHaZZr0X2y6
faTGIsQLOGcnoFm6J6/ld4r2oZwcCUohKdX0YpdSYfNi2/eHOo1k5vUmxls8NFC2ANP5zN0XPfyP
UPJAoXamlr4X3lfd7SHc2qB1Qwj1ll+rj0wb957B2RGS+BQdk0i0OeEXlx0UrtRldQ3tt3BM8dAG
Cy2Un0QZDul2+RKeZeSsgI2kPQytMdJgBOR1hcBgqfvlxspse4pyVuV+ACtjRb3tQ3CKbNYQCPfF
a+Cb0mUbd6KddC9sbqxsl6W89pRJQIoOwGmQlc3uqkD2QVDfwtuqaUA89axx+ywxEnSBQpSwb/QS
wlr9XwUqOAyNKyf7vL9pFoYO58D9UJxMUeucvCHIRS5px5oHeJQ/KV8TFCMyLE45shfwJdlAIVSG
a4yP980uACJuzc7WdRR9JlUzmIUChzx4Op8CVXfQTLWzy5aoEEnMFVPT8QmJ/yE9schzSLq4b1+0
SC/Klejkt4/Ax/DoS8f4UUifk261XldFeMvyCP82AfF3a0Wb6eTdHpTb358dFKTQhS5uRgwWUHRZ
2YiBT5FapNK4S8uzCElptjpooV4Mm2w81O3aHvt9UG/tzyYbSYi+TabxgWgre+0fK+nZjXQ3eYrc
j/Ejkh+Ujip/MjIQAFjvL/RCaH1re3a0cmVohULC2OMYLeBmW+WEyR7716KySwClDbFaKyVMAfSv
2QaRGYi4J36QeV9ew9dDJBXItQtRHQOuybaJQpQmRm+uAlTTOXJ59txUQatDeAd8013qSwKJy0iW
CUSigS1sE0kYwIivBrsxifKcDH7Xf0ZjN3xkbDL+yRQP3IL3J+q3o8M8XX317Fkwgh0BRP1ACJVQ
EWMr2RYA3I78ndRX0IZbU1VY2BHoh5mAuxPY8xeJCMfVuZqhD88JpFex2Kjhc9KY9wf0+zoCYdik
NQQwJ5pC5riUJlY7IR3aCQOTAM4Y06GoNowf6Ur+IsR6Fyc0y9ZSIL+DHaS7gF7loGL4I7N6e10o
WqM1DZiEnTEqQ8tP4o++9de07RZiCliBFNXEqQr6/5/3x1XsmHZi4rmBzztyBXx/vK1KEoiHxueB
knXNti1CUpWjrjZmkFzAXdgkpyQtiBR+rWGrFoov+BQBxLG4QqATMOd29aqoActpwjvuIX8uaKFL
xibY5rtKN1QyGqlIhJVYbqEEDZMT5BuqSWjLmKcEGF8dGlZCqW44ZaRCbjihos4de3qMdOlfxG/I
QqPXHxVIFrSQc84oPJoUJehigAhi3ESAMeZ/2A+eJhQEHRxxfdJcZPzHp+51jUd04eWGaiRmFogj
Hi2p87kNBhlyOAg+HD8jqGMNJLDdTb1TjjWSt7va2P4tNsDdO3g6rrzBFlzYteWf2/Nqg6HjN4k9
PhccrgWTaG6xHZkIU3NjjHV3jRJnbZz8LARh+LHLGAbjZL9zvTgK+sbbJhSNxu5DaYjoPHSRQKyt
yCfFWj1t8ShdzfHPw+FqpLU6iokbwXYO2hfSWKnu7QS0c1LWNygUI5sd5pcmr/8i5XOzuPNouUYE
D+0EGFZyPfoQafwg9XuJss8IMOJwJcBYugWRVwLTGFKD6EOcC3mkNZJrqtYDodLv+pa2GvnjSWau
6QBHd/7HWK1BYpYc/JXBOQkuP3La6Lctrl0g+EHNwoO7RZf3YE+Qtt3+w33dxniDrL3e16zOdhIS
3X1d9LDaJ3s2pVVjNfK/GhkYSWQ85yYRhdlFyXR8U0ehALwN/1Iz4gayL3oNnXGJdwqBqMwmYdV3
Lv2uXNA3mXxoM67drSl+LFxuEnocATXFLcqBFvP2non9KMvZIBWcjvab+LPZeCbmcy124n9HMtdW
5ouYg7MJra2wIh4SIr73OrSP3otLtkEZfy2Bv0B8gfseD9eJQQGsePMnuuszfuLLMCaR3rzUgSl3
235A8wk9MTaHKrcRkVzP0PP3LK/EPgvu7sb0FBtdOYG+GqUok2A6QtuNRoPgUdhCm7b79NfURZcu
rxtTs90TlhwbMwJM7QD5OJ2UM2QtIVv1harmKgRj4TSgcwSPK6gLAkH4gyW4GlbDy16mCZnglCaE
PaiZ2E+BVemsaWRvWD/9fry19JK7MTd9zpW5QRhcZXAxNF0v9YNy8Ywqpe6efWjOtqRLz/Z4XrG4
uD/B5qggay6xwLLeWpRUrsijtBEcNwlJt20Fg1cP4WdwguAbER/b8okd91WarY10cb9oSCTDBwD1
IM72SxMiz9VFHe/oF3474hUR0iPYvpzujJzOaW0dF/BfU/oIDhoCByyCkCnovJrYWo2awa9zYD4S
I2f1SKNuE+gxG6O/MDK8WNXR/Is52Od5QLocosrCiVMQG/md0Q4OF+/8cRtnPK0yuwY+I99HvK74
546jYknld8HHy09n2z8xShyxtbJIS5MFKVqETpPuEtilb7/ezwFo7qSGd15AmkZaexPR1mbht/D4
KtAZ+sTv9EpBKhc0SvdNL/TVYeKuTM8PW1dIoE3FdTCcQGuK3rpad0+trhEpIMIrWxrGG9JiFILm
b2/WsT3Y6SqdweKBR4wOwuRJJhlR++3wew8NVxqPm1cgIRIsGXU5UlP0ap5WqZKXzvu1qdlMyy7U
7psRpl50/SJuC49EDOEOLGIn2xZXgCg/DdizZy54WwHumtR80BEys4bEmOKVEW496VJ9sC/Krtfb
Z+EYGc8KtfYciIMgk3kqnfNZcJySEOM1tfcEqdbzyTNXTuRCAuXmW2YLrfQDXCqjAimNJlAQcZkS
modAKr5yIS5tZVCMgs8BsDb2l2hkKxVKNKij4NTSU6iRJLU8o0fUlhpB5Nzfu0tBMcgo/7E1C2UG
puddMOvBeevoW9HOIh0/A4cxBnOffqhku7Vz+k1XrC6lxW6szjxqi0JEFXa84EzZ+YFwe3crb9tn
IuuPxn5fEt78GEfq2xKt/twf8NLmBYsRHuwyiAyAdr09J4Fbp2MTyXgEqLRtPdKdw+7tvomlXQIy
BuQaeaBSpJ+37JUfLccAbHYVBhcPwMtCLE9o9mGy9VeC7YV2r+lFAQqVidIeCaDZbuRrT1USBkPp
0Ok1vHivaOt9rEDD0dqEJPsvbFC8Vr9a8pcxPoWK+IPFrcymvDSd198wCxArSfRByagKTiaBdpLw
URVLViqM2qtW+IVTR9kA+kNJ+SuDCbjRs8ZFJ7fI+Mqh90a06WlFWydQShxAbljExSAQKUKQQeQ8
Yj/5RARmJmtR7yFFwVTQTPPA2IgWDzdFTywXxkgheVL6FaOJLzZlN1GMkmk+R3SDHAe/yVvSlWPz
Bqh8sxm5voG6jcZIjsJX8jNYa+NHPivB3g0m1LygoIEtoHubygIiCoCNPPzdH97CTCmRxuTy3GbE
pEJfuqIBC+6H6iGShNjOYwVSWrns/eEllGNpI0oZjdM65ciYtPVWTXlmE+cgbCQxlystzfm4ATV5
GrOdkZZokSRo8weqOfXLDxYyECyRu65xKZpoo88EU1WRSb9uTUBw8cb4Z+l+CfF2QYumS7BmO+Fz
Aa1dKp01MGZCTZ3Z+DvX0DzT81dyZQtVgOsti3Dx9vQNqlwNKaqhjr+XqX9+CHXvxFkcOBtiI7ak
lYO4UI6DORR30dyM0/4LzI9u0VQLUxe70/D3emseDpFdADOUkYv0AN67jywHW6gux5QymaWv3BbL
o5WRdkS5Y6LWmB0OSQzcQe4T0RFbvWVOY3aKXkT08JSE3WBPKQJoqqpD0x+HNdja9MvzSxMaS/+x
PO/l9TI+yUcpEB3twuc0IkJp8dk+a62qfTzd93aLHgCxBVia4VPBi3+7pGjXBAdtn4p4C1+04dC0
qOevFBaWPd2VDfHWRpIPfCCxsFGahx2IP8AU5etPf13T27eUGFv7/G0rmxd19Wm6ODigGUUOcGe8
GKf/f+XKGWFkBs4bRWcXwMz9iZsCl19rdPXbs4itkdH+J0y/PTjG1vGBzbv/+8sH/MrALHJSpD4E
TQ0MqKHtWj4wf5esRbVNRKVNyckonLJGJlq27+qVoO0n2rw3ttnVVIC2NckLmM6Mw+H9wQSQinQF
oDjgmNzvi83xuOWJflZC4ulr1+JS9DQhUP+zZrNT13thHno+K04dAYfh+x3vESIa6N3ZPMU7K/9+
fUuej1sH4I6TLeTkXx36f8zPAaMMl7NCF2Lo7YXbP0wPAFd/UujwcK4BTLTClV206GTwYEPcj+cp
8O+zqe5Bas1xAVxqBCDiYaBQ+6yN4XkLDpw/7hqL59LcXhubza0GIQpvHCTBOYhGtFVo/GRzbyvb
droD5nsHawePAjompN1n5yJtIw+iw7HoHJA53LEmtU9/7GbtzTa5pV9WgL1BdmtSvmDnESjOBaS4
4SGDkrrf5mdBUhf3wqe2e9i8tYb/pJb6kYIn2WmdSD/fH+NShDipRIPcCmp7+IJbtxIrTSIULS86
ofxZDB9D9pwwH8Oa6uwCVhVx/ZWZ2RgZQUhjuRLgvS6T1/Rp+xgCzFSQz2eP+DgPIiF75gT90z2t
qRyBsjQwB8Lomg7GtgbFgPvDXtw9gG0A0MlNYhSz3ZP7fMHygyI67DvzEHeW3GygOYvmBnml7L5s
aJLq1PBsxPLezq/CF5yWqb7k1Loqm8In69pparSRna8RsAmL+wglqYkTDVJlc8Af9CeZPElgKjMq
QyHMeTRHgcab94MZkPyMftq/3lRGiQkEob4N8LM/g0A1eUTDcKCD0NG5P8VLhQaUgsFRNEn2ACQz
fe/VjeUmjMZ5PraWfujoAUrDBBV3Wr7Gu2QvbX2ZNnTtxPJLN9m1zdn1rEpIqtYQqoQLEpD9ADXW
RKPcn01sM2J9kb1RF9SwJ+Ldk/6yMuClBUA/EJAlACIB2TpzF1UtTiQE8LfMOY81U4gvqv8kgMKn
Tw1wkoV9DjJ2C+EXg929lh9fvGOvrc/uWDFox0xUh2noB7181F4VqCuDqyqk3+A8tFfG+htTC3eB
dOAE4UXqep6hG1W355hAFp0EnSr1prDASJf6yv+j7kuWJMe15X6lrDdasR/BmbJ3r5lIxpSRQ+Q8
bGBZOZAECHAAQJD8Lv2Bfkwe1X1fd2WVVeqaaSFZbzotKoITeHCOHz/uBYcPF2FJMbFCVy+/PuhP
9/K/H/RDDmTqWaoO6S1y9rsHegaWVXZ2obLdmz0cDvft6amfn+fbbX73Wbj4ybLCOD9a98jfoYEW
fXiLec8oi5QIb7136IdYuzEFdGQmZ/PrC/xJjvfdYT68MW1QNlzDmQBoy9JtFpbgnjo1y2cKj5Vf
H+pnaAtY18hkIfEHSeWPJXsZ8S5cxj68BRaZHXVyrzaHTT5kVXYNquknr8bxtftui8PmhqPhvYC5
CTaZD7sMX1w4VYWlvZVJUxaVwYUZW5nVJ9f0Q7A9HiZ2wfVGYx6B/cMLaMNEhkOZjLfTBT8nhb8V
Z4DF3yCltanz8Oxer4JCFel4+cnlpT+8DR8O/OHdC+uQSYjN2NsyOqfD3rnWO1/s6moNwumon2Pv
Vcx5lUenmIdp17xaf02fm2AlUJ6nj56CsGMhrvqiPutvZ7Pj9T2kIxovb06rzUAzNWJwQhXoLTir
8qa9aJt8PE1vCbtPRF4VAkYWzcXUbcI+VzWkurbdddQfBqIzuPDNTsa28rmHPIlK16WHOjfYdpjA
PanBz2SnghTWK0TO0T6ErU+ZhcnK+mCKeDrj59NxsP6sD0WGmR30wbVzD6ER4ALBqjoLvjL16dT5
8VX6Yan87Rken/Hfdo2U1ugTJ/F4G2LW/k71ua8hgn1KILSHk4kvQ2elqlVy9eul8/OVE8CjHj1q
SG9+3Dd4NY/x8QGSdXURA6uiZfaZzNxnx/gQvcYWfXd4TtjbfbDBYFq39z57p3++DP+6ig/rH/Ku
c9KXeM1gUVDICw0WwR3HEsn6PX3+9Q37kQbzbcn/dawPSx6G2jIcyfFYGeb4wnbrN6vw8pxmXUby
fm33JL9OxSeThD+9hWCnoAZG8ganhO8Xh5ijXmmX46BambWhTZPNhE+r1u4GATLQpKc7WbmfiUn9
2Og7XiyaGRhDRhgDzenDcVsmYjni0TH25C4YJfMwqHIua3Kk+io386EGOW2i19o77d7ciyEpYCaR
Bebw65t+zEp/eDf+dhof7jkojbN0JbPHRrxcO+hQD7hkuqrRz+kvROyvf328b/3SXx3ww8vIwnYJ
Jo37HfRrXWVhipZtzXZDUOiXNsziBbYRLeTY8uiQ1Cux4/G2fSFvI9zPUGKv3FcCgl97/+uz+vRp
fEjeVVWbNob5DpZe22y5uQpJXn0tu5s0F/D82ZkHW59y3BL4ZkUFd/b1/Em4+LHPdtxeIJyAVA92
LWiufr8gYNEFM6IutLcq2tcRMOKDPKR+rluE3MeQymzahjJrdn0IRw1Mc7AsvSL1/eSvZ/hdYS4T
cykhsFwLG9aNb8+iYBd+SoH5WSg97oNHcUkk4R/R/xndscCTEU4Shr4nbMIDjC5lsIv0ppw2TX3C
wyeVHkL/+pMH9LPtHuoERxELP4Zd24cH5KOqVE6kJ3i2nJL6Si1TvsAk1O/rA/OfpsiF2s7J4K0J
ZSsH7lZR+jSYT0ipH0sBzB/ClSLBGB1B8YXy9sPa5Q6NVWgw//QQbB6wQhKWJY8oLDftRmxqk4NE
Nm/5GhMaZ/QKpKciOpNgeaBvj/9+fUOO4eFvr9EPp/Lhfjhge4Fov7i3LhjnPrcZd8/Bs6bik2v+
WAN8PBD5EB99qCOM3MGBBogP1uR1ogdYp8P611uFQ7jWIhd732jo2DzNRn4SLT5Epx8O/iHJK+tl
DFrlure6vWmfqbhe3JN63NakIHodOZ+Aax+2gh+Odlz8f8sTiOsk2pnxeDmaOdFNbS3MkkwhhgsB
/69fP79P7+uH1x0OVO7UhpiQlDt3Vap1724lTPOghcNyjei/hS/vp8oX357Wx2UDvgU0D0gEGZNv
Bf/fL7Ee5hiOmZClBU082cCUZ80gdQ2PEBAjydfPxGd+epVHtSGECtgtgYH5/S01zIVgKVjytyxY
hU0e6i3bpf62nw9IIqvmXaWbATsuoS+f3N6fPUtsry5gQwjFgFr7/YEX3seMzpgM801F7yIz283k
oaMGLzMv80U1P831KO7go8l2xI3nrXBmTMg17aNYhndOhN2oOGgvG9DULpbWa1cIDc/dzNrtr8/0
Zy8yGuEYMvK9KICP6fcnOgm3ahuKE63V+ui4W5FNW/jJZ47TH+Gyb4v7mGmAQRK5Hmb+vz/OOFJl
0c6AVudQoE+UswMENA/iMlqxV7vRMDdwVuHqNF7Xu3BjC7Fz1z1aZdAdveRFuoNVBfL1eu18Ese+
1WkfV+Tfz+vjCmmJR30f5xV7b5FotuNaq3o1AdYpy6fYoozxZf5n9PyPl+m/l2/t4Y/fV//8T/z9
Au/CoYbG24c///k/jNLDc1M/yy+ZGd6ezZf2/cu1fta10vWL+s/jj/3Xl//5/Z/4rT+PVTzr5+/+
WEGrX8+X5m2Yr96UafS3s8BZHf/l/+mHX96+/crN3L3947eX1kh9/LUSTnu//fnR7vUfv0FP/G9r
7fj7f354/izwvfx//U/99uX1v+0wUzq8/fDFt2el//Gb4/0OARxM80IUzMU7mvr4Tfv27aPkd+z0
IKWgegGOe7Sa+u2LbAdd4dDu7xg6AG8cImJ4xQAx/PZFteb4UfD7sTeHPRrjypgWhLjVb/+6Bd89
mL8e1BdpxKGtpVb/+O2PSY+/FgiGDjz44R4dMo/WDJDL/fAms8afKHrnuRG01DcTLVNd52ZpI3Oj
dOxCcHbuImd4jFwm6ydTC+5dqdJA72vnlj0RurBpqVnyOvUOp3QNLlXYvlrhY8jgbKKJfFjowMo8
rfrOOa3lNFz3eoi7raSpPIzemHwtYcn41ZW0uk+qmKJUDuBzvjO1nVGmMLtUCBwDImpHluk91QnU
AnDKFXJFtAK6IoB5IbLHQNgpSyQxN6NZoHMoemJgImjFBDMC2/JL16+GXVcm/ttSQmlqVQ0k8Avc
FMIvZrdj/k1LHMIfPDLU5hy0RLKFCJd4CivRwyFL61QMeQW6wTvEvb1Lv1lQSiyJqZ6C3sEQQeCW
42niWDgKRKnG+VLOPYh28CoKx1O7HJ0oYEnO3WJSdbhczqKtw0yrknt5rBND7jwMnEKkrvNZS7Km
g2/nirSxSNaRN8HhOWhKe29qFnCMSFdBt3K1H9w1sFFqipYcfRaHrl3K3JZhZ3eYyrHVDv7Ajj7z
E6fXXwVRLH7w/ZqorOsrp8vxbldREbZQ68/6aJzTDE4Ps1kB/A+XdQTulMpJ53OI0pKwFPkM3jAo
Ij7pX2lcQmDd+E13KsBdqPNFkfI8jRRsqfzGb9LcIb6+ARVZiNxfop7nnXbb5dwJ2HwTBxMVBYWc
QPASe1MJzY9qhIZo2pCy3FdpNUR5CPtGXpiBQaMWqHylNgyWmDCfDCSbs1gbhnseEvywqytzgYdu
xarlrqA5nxbosfWu0bA/DiRBFCZGPg5J48njeHgSZbHyugSVIE/vpKSQQCSEUqhypYuTlaCNQQzX
moTmPeTjEsA1OuAbj2BR5GGloKUexU7yapsUi65JmyHOayiyH11o4SmaNZWm8T4IuCzXQbykB1ra
5bmbrFL57NKUZLaFHVPW1nUUg+wYTE+J401XZHDjZ9VNGIFLIkhhZyP3YG9uMUsisxlxPMzHcqTP
DMx1JOGmSu/qXvt9nniTDPOgxG/03agemCPk5Rg3JZxTW8XfWO81fdEKW38tpzq4nm2C9AsaP9O2
GZUDWVoFXnp2HFXaqDouly3uTvdu2SBxZaGf3joVE3f4l/EBpO6hWsWj0dccA6GnAjQJiwXiV17u
MQkUSmE2Q+ZTEJSm6Fg6PjI/Qga0kKGbcFsb02W26rx30nvtlfTxcueDCjybuXzpMcXJrb4v54gt
eah0yNYN4dBJNXPfnDvTgPrVMK1e+BK7F/DOjWDJ3sM+OB+bJTq3Eyvteug5jHWUUDLI4XuqczrE
9FksE3NWAzPDjE62ZnuPiAYj5ZOigCUGOPFlC4ojmnslm0+iWM6PrlX6KyRiAdP5xMDDNNCgYMhk
6TETDntjm43SFbfgE3VBpkLZJLuyHPQph7771yaVow+HgDjuC9dtxSUOGrC8GaTTAoAh8YXnTvW9
R5MQi47ofq+6OPrazj2TmenxvUwD57pTJq3OVU+76z7lqNPbOZa35ejqq5gG/n5q+wYqih6H5UBc
a5PFooIrgbDJkkHoXPYnnax7tRZKhY8N0zHb0d6hU146VFwaLpwJVyzmNoOrcg88qHf7M8hcAnOU
YIKf937M26KEFvm18OvJFh52xGsjuyHJqlCLPa4b/im1Uy2QNpN12mQwL3YYCrh+EGdhLPijGRJ5
1zuY+c6FGq1bpDYCh2ksm96uQsLq004jYqGRiFiUl1HrQ+Ifg4QqgwNE+dXxG7C2AlXFcRFjHv+F
D4LNp7GJMf+SDqx5m9BHm7JoofRcuD1i6VLPkLc2xh78EkYFwH1w1pkXtQztnaqqXrwYYv8Z9A01
MPRuRnkQmZ6A21DCfrfw0i6OV76kycZTFJZYs2U9HDcHj797XWQefeaUDdTf1cKRS7lpn7eQMr4B
8wqDyBpSv2jodaN3po7t2rxJWrgzM6QC4LVR/worBfWkSyv/FdJ8dlh5rqweyrLxb8TkWsCZqMzu
mnrmgGgUZPM8Prl1xnhPvwrbw/vZU754BEY/xxsStDPLTNhhWUG91dwNeExQrF1gsJfpOa4CPGqe
vGhVyY1JedOukrQmdC+cI+EM+4EoV6wb0uD4/yEkF5K4K3PFhhErCBKaJ+3spNWGObV3gKRI3RcU
7Do8kD6kF9KHEW6u+qpyigFXK0Dpde1WS+6nReojmGdGuCWko3zZYUa5wz44hYNZco34CSEV+CLX
BU18u+8i3Q5ZsiRTiOMuOB8lJFpiemrcOFO6jY52rk30EKthOGkMDd9JNNTQSCINZdsugJoRnCFo
268Som2/Fq6FvDiP9DJtEtlossFQE8ZpYUZdUYDnx/Ex1jtvSi7sxkY+MKglbXBl2psEJNwCj+DF
D6i0OdHg7+5JU0Ki4thgqzZSKudGiBGvwTTDyTCTsml8KIBWM8Kc49InxxPemEnfC5/BXVxgQa/x
A7DD4R7QrwEjxR7m9qAIHibeJQ168i5jxq6IruO3oZMTmgyK8veqtXBuApkQtqdds0z7jpjhPe58
8wJvc8jS2y5CwTGlHsG+RBaaLQsbFtx2PaqiUmo5LZXHX5Jgccp89FW4IsbD20aZGNJ1WtrZ5H5E
2LlGEgq5aBRUMNGkSfMSxI5vV8aLtF15UxBjYyJV96wgHgitU1+nL+DN81PdN/4ddr0YPhaloTYr
xaLPqrLT3aZpIXu1T00SmM3A5XRpk3R5TcmgbsYuFXVRg2lw4XsdcqVWDmialIPqWR6HKnjr0iGI
ssGvpgsSdGqCQdToJljUXSmyiEkBRieZ7ZyZiLnXMOQK2xNYJnTppnW03tfwDgc6NDfDRTMMcwfp
UgA7iDIlOWcSb2dXL9B9gwO4QsYYEcDEoDbC9QPTzH2PbmysHz3qJfuhZeNt3cU2yZ1Yso0Ui4WB
O1YM0tAx7g4DR+pQIODJKMffdq+MB/YoYmSPeFnaPSy6Auh8RRKk3simSZuD6ctAz8YA6b2A5QVY
E6lxTtnkwSY1mOf2eUhxUSeDJN1u4q7/HOthuCrlRL0CFu011o2rkus+nEtM5LceQMMW9NgI79Uw
L1k5dRChjJ0w3ONZo1EyBOl7OkuMlKfoA0O8YZq52QSBGaG3SePxKWSmg6uGdmpsAlR7J6is7WMJ
83oHyVQnb3rEmetQ66UuEhkkufUbjD81tmPbxnFXsSNjk2EkNNq52mve/K5kN4ZTx91yH42oCYIc
97T30n2kxm7IdUOcLsNebuCsUEJBK4MqGDziTSBxKaYUezKxGJlkmThvrIuQG3Q9aJkFTwZQX+Oq
geFNGdTDpoo4tB8mqapynVoSQomrjc2VKKuYZ9KJltPEgmlYjAtVMLBgo8ez1CwgxjYRpWKtRD+s
/arX0TpUbQcTKZjSHwbPeJDNtHKMMToHDDtL+xojmHwsoUcg4GL2J7Xo36qcL7o3ea2Htzd99tx9
Xxj/v1knhwAt/+NfRegPdfLZ86Br5Bfm+xr5+KU/a+TI/T0BCIT/vk3fYBbsv2rkiPwOIjycYo5O
Fd/myf+qkYPf0VdE+XzUkEGjGojLnyUyQY2MovuITwV+4oHN9++UyMn3WFd45FhBIxgtzG+0CXAJ
vod2GgVjG9ZWsqhkD0QeZBa6ZbOcTBbN83IjxgoDlpiTXU/WXwqEP3sfLQhdIqroc+fEWxPMI6Qd
kQmj/zN5/T3xnY1ErXYY+eRcB1olp4jX6U3NkMrHlmEa3rNpMfEOEjVGuTetrc2b6sLLsoyPCbLv
jsUkx37vp+VwMeqS7IDKq3VVDr7OvFkF58nQ4g0RqUZnAxHtNRImfIDAynCA2ESFCatJXZedh07g
pEUIRnzt62vmSG/CDt28z51KYWs8Ex1mtQzcO+L1/uuCrhpSpjRkl8MkTFb6HSos7AtBm3sN5JQB
XCcia/QYtmt/VMmuacm8oqCqPkSY/YFXT9Oetb07PlHRx8jcLHZ6N63itZljlMwcKcquTbn32rRj
uek5AFTjHjpqyW0EKsmrXy/6zndaLjK/dN1t7Mk0n5Zu8Iqmw848TqzfRUOE9DFOZ/GQjBVENebJ
wJKr4vUnOOgR1fsbeIKlcWR/YNWCvAWbvY/6DZIvJJBlKoEiKJhfYTx/585O8geI938vKHwHpV2M
b4MG4vYF0UN9WRv5Csytlf8fBBIwKn8VSK6PANiXa/P6/B1M9+1bf0QSP/wd7/1RdRicuhD9LDyv
P8A2z/89CKF6AU4jxhZgUIxWx7+wNu/3YzsQAlgYhoF441EF/M9Agi9hfhoDP2Ao4dXAf/9OICFo
ZX23XqDqhXM4In74BF56EBX5PpQc86q2m8wdlMfjlQcWKRTyaaL2bt8sF2a08L2uTMqQX0L7TFRq
V9PE28xwIQJcLrxLp2v0CcZlh2ycQf7oFFmyfmy2fRXWmzrgz8KIaV/2wS628sCOIEFlnWDFRupt
sUiirYlDaBWEzlsJo3FYiC9upsrpQgtxGfcaRBbnamg5XyFdFQV8C9+9obxv6u6ihNzR6KEM74dx
zokDrMTtw3XphPxQkUA7hSx9cUX75HqhzQL1NozVTGiuOq63niInrk54HcGLdZzve9G3m1H3JKsF
UKhQxvbFITZ4WvyUXreyY86p8ZLl3B/1uNFWBhdTO1R3ximlm7kSTqdFmXQ7n0PrImlk++TXtNou
4aC3IoWprgfpGpVNlibnokaQK/A4KpRYim5FE74z0BJOxOJ6j23g24zwpQT/wcqLcImBOOn4wch0
At4m69O6r8/bpTpZAmjiTuw8wcB+VYa7eDBXDvOuCZxjwnA8UEZOWdtdgghzLdPqepJO7vU1eqgS
fPlY2Bt3xHBlbTHviPVowrV10vlVtukZur5T5jbHyn1gSbmeFt/LErAxr5kxbxDdCjNm0xOvdUs0
UVoHCKuTRWMIs0Nd45oesRXEMpdj0KydJV3uJwcF9QWrPTeB9sjSw1xq5UNe37QrKesYJn3TRFWw
dbD/ACEF2f8RfYJ+jjM5NYK0wGaBGeeW1rx/QKXl3jdjG9anzSyEvQqAHZV3lrAJVfWEXB7igzUN
+VoxVGH5IGQgcjurpeNZNfrdOq2CIVJZb8bYdTJH9Rxs17RCoSiXOHmzAHqgo+ELCJUM2oluyDAB
fFZ+gvpAIqSjHNzOIkiqnCBRz+KgM/mI3Ow6mUy6Khdd7hMgEBfOMsBhAvVhvPHGZkQpN7fNuZkT
50QmXXcHHkjw0ACTuxSAmRVkw1KsmmAhoT1ZlnhuC2rnGjO/GL2iK/BHqD7mfRzmjqGcKx8aG65A
N61rxzPnCKBmid/xAYIuNbyyMZuPNReUjG0Ukvdt4sRwjg/YNCF3ZqODXTuAyDOpCWp77O5eD/Or
zI8x9wwWqDmDx3N04M7U8NzGtrmmiTArDqjVz7xO8AeHE7K2RKc7jJQ7KktGColC7EDcy6K2VaC5
UFqotPSeTNCE+2m27slE0grGr1CGTWroGbpReqZhkbX1UhPuWl8Ml0ElyFupp/4S9zlYl9M4rCuN
KccMlnCQWdJ4bIcybNlKu+5sM68SqML8FmJkYzx35zMv0XOMKucELIH2YbTQhW3rMn2PMdSXj7pr
XyqMiq0nbrvVbPGAbAnPZ5zhvLcJAEKMYLXrODzW00sHqzlMCGyqeJm2rGxLnDOMRwuANsFBzH2U
O2OlirAZ9WlnMZJHq2Y8r9KAAtLplmvVl2NWAsC8RG873KcQwBK5J5txNc1kXodjkgDDTgGRiznY
ugZY/OKjXG5TB5J5wp+KOu7gC1ZBvbeRM5L/MXENOCrAxrQE685VMyuUDVXmyVh87ZfEuegSyQs+
Y/WiLqiGHLOCaa6CBIsH3QenEFUZRyc9s/4BItcD4iYFCkNhNhv0Lcm5ZivfACZYaLtcaE/fUfRC
84rQHQtNZh2oTS4JeWFQo8pHL2QbK/sNAl796nH+Bte+aiudIci6MtTF1IynZdfsyRKsFYYIEGVa
d6VnyfKuxrCxCt0+M2MqQWBJNlZLb51yFWS0DctV23LvBMpMcHEFtmGLdCIWk+cUdwDJoFmA8mPm
t1wJ1uyZt2xrE79bn+YuLZkLDR5B8gZV+raHjoqtAv/KGEJWQcjeE09tvNI9QF+uLtrQxbh/AMs3
l+JzMQw8U21qCgR+b7PAVHWxIcT9kvAmlYbCRHWhXQ4/xkudjlHmMEKyuanlLd6uDE9pyUmvzlp+
lMIBoOlqBNzKB22c9sszWtBLRoeZFmjOfZ2YvZd8epqX6Cai1S7mNizmIzAQprCfiXwClmVCg30z
VshbvdKsWNm/YvM98CX09m1nuxzWQod66cwWU7wYnImTCxLSZg3MDOEi6ewKcxPZ2B61CucgyIWM
LyV3zgYveGkHoBG1YitU8c66ZMCSudfuqoCd0xKYOaQcbqnkNkNR+2Ktfitn1e7bBHeIj5itaNy1
Y6tLGMCeuSaEYZlF4BdDB3iyGusVndlTCRdReEwUZAzdXPbBi0qxsU3VgZfukzHTCTrifgEBmiOW
ZK4WJzmJUPXXmvOMRku7phSljSuH7dS9UF+9Bj1FC0A9dVMrihmjnaSTOodKYlAI1zmMpb72tXVy
0w12z2uon0wULugxlQ/xVNWo8pGst1Ga93EL0fVY3ig8nZ2YUVLBmS/XIb8lSxwAr8RMQwyYtK+F
WumldPKoK8HaTiS4Psxpc4ZWZ2ali9Ert4mcLFRMnozREJ7GACFWvQfVWLjzokmCssfvkpupS7FL
NMtWpwimAvtMGcYXccxflyaGLZ+z8cdoXtmhT1cpmpvrePDuap4c8DC+dkdk0QmibeoAFQcOvRqj
+swOoI/ZWr4inXls0DrhdXLtGQCpmWJpmqdTH2YBnx9Kpi8i3eHa7fAYKr+699Angtxp2G97Rjq8
VFptABna+yWZ1ZlFsEfGY6o71ooFG7xzIuJ6eq9hnlVUXe/lvC39XM3dmlU4mThltICBXVLMrOQ3
JOjNCi92UCxmuOEuPZUK27u2pFtHtU7w7WHMagCvO1w/bL4gyJxr05xELl8bjXyHjpg+QQ+7PRtS
vWSNi/4BWl58jUaqLrqENYXnUcQ2j8onssx05Qhzwoj3rMcGqi2ilTvFk/VgVVRlycz9jPtDtWaU
vDWVaoukDdezT+d8TuP30a3vF/dozOqitVG01AX6P3rkRsoR7+8YP9UJGdDpTZPTRPEIktAJXivV
6VXXJxRAoHHOXdHLM+OmZwmvMZ3U9oeReNMZRS9yz+bYP4Hx7YHAuGI11SN7dGvXXxPbs53X8OaC
cSPPNYHQRyynewAQNnegeFUoxGOGhpBN32ciXJPJGDgysP9SPThzDQUsdLOv0OK4TtPOWQWg/Dwq
3LNr6JYjUs1migtTcVYQwGM36P7IDhu9pw+mMhUawoHvgAZqadSvJPbLXGvwUhNRpy9K+yajC3F3
xvCyoF79AtlX95p185Pym/6cEic+LD1AAIcOJ6WgBNtOA9nTqCnzaQ72TgiyOaC/i2GEvWfHJkxr
YawxZ02zZO3in0W23xo1ni2q3znQnvGncQ2VJqDFTceuleogAdkgsMYthYCLZOM+RCqTTU1tYSoW
HLxh3srGHgSgte0Qt+lJ1YRkhz5Os4PUdpRLwW6h1Lit5fgVWS3Jqn4+i0B0u51it8y8oe/XQUjL
U9etZmjUzSN/6pNpqDOMNwDa9ZEyGr9OgVvQE5ra5STVpttFrrHYaYJ6w03StzUmr0OewI41ZG6w
wnBY3b0HtUeWjdBLPD2MCffinNfuOHJQWl3gHU4VyHq9zHONNk8ppsis066M3bNy6MLwVaACDE9U
2feqRlJn/aFoloUC4XTLySI8egP++ZBPHkBltRIjTH5C0bM99YbpmS5xjJKrS13QFacFTetlGJMg
h15EFUGCI7JnUtSgACPa1kiuWUhAvo1bTMjotdPFzsQR21USfY2Ms1SbKBJ1zNe0q7nlqKMwKVFj
Dw2dsIhnvxfhmVsOvdi1MdY+umLDgGZvMPUztnSn833tnfMAH2FVIMSlG0yaAbrPI38uibcCuSAI
tkuz4AnlFgMN5hxNw5jkivvQUUGAMm2EvEOkVZpXPWPucBrrerFns0p9cMpcpiCEUAoCghiygi56
Izacvgo0+87AFJHlqosijt1pbjwx3ljsPNMa8/ZMFHHSJHfa1BQDZdC122BfmR5mWSfPaIEO9B49
9HE1xxRSCmx5r5ekBG6LtFgrcmsCftH6y8MUYGErNKeNa8y2Gkr07eKhP+ltXIAUAAnZHnsksqEO
zdr4xLc8ydB9DPJe6geDvm82cOwi05CAgqXGoh5AuRA6vg9QXhbpENrzCeNZm0ZyNx+wn65A16Gb
mceiMKPErhZiXmsk24oTfxVI522J4NIsUySNeWO02LakP0Ovvr3xl6XNQ5TpeTxguwp8c8Gbpd06
ZCk3LI3v8IjRo6TYvqqtr110PlgEPcUqWAtqn2EsvafcBV09JhezDB5ENHebCv2JAuy6ufCYwRFV
cs+Ju3LriGcwikPDEXVFWPEx9yHaunJ81DBjcNlKetL4/cPiAFsX6sGP2VXSLKe9Hx0Cs4QZGdrV
4CmLJlx917TQdQ0SSk9a9BugrdjMObq5/5u681hyXMnS9AsN2gA45BYgKIMRwcwQGbmBRSpo5Q44
xNPPx1tl1nWrbbqtl7NJSwtFEoC7n/Or82cT1q00KCDy2qmjGmgAnbIZlwbAuZKYeYp6OusCKmwZ
2Ia7MvJseO/cXncoBQmlCUrY88Ald84Mm6PuKfH1OpoMGxmf7AqIUTQc+YtdPoTMkvqk7TQTSIg/
Zt3suzAzkH+kwXkyA2rUaYTQaMvp1JIYbDlTHYdw3uwwPgPOmu96aB+YhkprW6Rfg7IrYj0Zw2UW
1amArblsOn92e7kdas/u4nVWzzggoZPKDsFRHn4pGDcd+lm+A/7/Lkf3MzeH5ZgJui5/cze6orJO
hKdof6prvq6wjbnNi/jLd+JBGQpoViSZV6hA664ob31KjlRX9dZhknmR5I34EbbDF0eovUBPEPG+
2gSFDONoXbe5BYabn2rZDPF0VwCZ7fLD7NdPX/Ri1/pjCUTj28mw2YnY+iEqm/Sx3OTR095lE8Ji
k/PlwZ/z5mHtfM6YfHUpQJRxZk2+54Ztx9m9i8yXaYzDtaDLgd2NjTz7QyLFtBdL945E+XGe+ONy
87e4der8Ugp5avNSEZC/HBpXL7val/0dk6JeMIpYmMMfEl5fAt11O95gGDmW+jVmXpS5RHaLlecE
9ykheoH+hFT+NsEDxk3pX8JywuyvjCtlKcBzXl65R9/MgXZUDoSITdLbYIBJOGmHJjvMDITdiaZm
2maeJa5dM557MGiHSgZZL4Ef57kNo2eIMVm8u+pmNqvjOhCkshY5hPSChCiUTX8EKVInYVtP3T1a
uN9qCGkn+yL08K7GjObD3Jh0Mhbr0YJqJcl2vDoiRIjCzE1I+dAF09EftmgOti+TDiIg7jeMPG06
TDfA6JyocsJCJquAtV4waa0tCULbp8OetOuydUzAdLckTWuaZL/eTmJdqH0qzzzbYx+NTV7GevaM
g9855bUNigZ6L39iyR9qGrLc3d4NYV9WBE47MwBTI5ylBCrCBiZck7cIahcxNuyqe7EPwnxvAQ2d
tV6i0Jb4XImmMdb0KWWmBnx8/mAa80c5TO8GmFAa4ARYScUJCxdRG3IHyrsDKGCUzsa1LJv8yexy
ZFzqPOr02N1bQXs8piuHPc/vHsUE86vktEaU9FscKJumVP0oKaOdutvijf6kUd2J5ZRUIAm7sKiO
oWqfJgFeFWakvsm4t5t4Eiq2gad+uZAou7V296L8U1G5T5OOZUCxXhrAkM548BuK+6A/B0RWqKX/
FnTNde6NYzV3pImvr4GbHVN//OqGVRkx6vKjctOvdgO8YdjAOusCJ7+2W30WPIGpWva9uWDy74sE
CMUigM5Lr7Vonnq1yTjbtiVKnfQt69sT+iA7Cr12iK3Ss+NNzDd7qDZ6qTR/QixjA09MT8NCvS7a
Zhdk4UWP7VepqoQX/AqhdRlrpwWRWK4kJlx7cz1urXfrAFiR1uxz8L1oA79GwAR21VO7ppt6GqmQ
k6ob4f8ztps6f9fSPYe23rUL24BSwTWzQ7AIRSpB6WzZycZs0GDZigbVJpvXxW3G0Nhgim2/uYZN
ToaPS/O/lW/sortgMfcItH7lOmRlLAbzq3X25KTyp5YeWovpYSzrX+a4vKwj4pnWNMWtsHW2s+iQ
DWd+kNWmz4VvvvNnofkXhEJpv8vNLqHTwv5ud8NPdDqHIEzPeUM+YBDIg+iAmktnTvrA3ZUBJWE3
AdFYs/ycRlWyIzUXXcvv4MDM6wrWp85lVTuUr4fQbcoDKhPGOqwUVO6+ke1n2MqXoPIvvZ0nzUBn
iUymiVLA31Xr16x2m/3QtE1ktKMZTx32zqB9WgMnCRXKitRz73vu717ZBj2WzXnuEQLsM77eKR42
Cw1MqpNmnAEydPBoj7p6tv1y+uKR5SRnxtuunjx0ZWY3xw0gKTyMnvIfRb9Y+sVWE6QcEkJTHVns
bp8Y21qbP+ccwGlpGGJ1rD0aKyDIkuosd6xd30A6JYIqWj9Pw2AdWrcZ907vjH6ybTVgjzMMpdp5
i5nPN6NGtncatIlpkmue9mGydK78Bc7e5Q+z03u7nHJ1fq5marCdyLdKwY6LIgiAysMQ/6rtNdb3
zqh+gEdk3sUpqly+LqMpSWLhWypqTDGPLHom4iH1KII+/y1RG+5sB13lJZ0G2Xy9y43ppUc4hwpF
30m7fuoeTYbDIHog7+prXSp5XvTcHqhD3fXgjoH5iJxv8A5BOW5TQvUozR0t2lxdvKCr5Cczvhw8
M6RyyX2ZtVilpjygSEBZIR+7us7quFo1qV0jDXErszEHi3DQzIHkbebVDA3vlnVdvuKcgFuKWneu
gVJbKRoQCosduZn344iaIKpJ8UNu5HQohTqz94H3PSt/0rOPhLZsmimD7VTqou0hsx9r7OnyUbam
XSfV7IyMcVvDoo1K2kDcL1NjLQedTa0freuQNSeAI9GeGLoYzBd/BH702wmv9zrsjVa3gimq+CmY
/NOegqVEmVRXXagjezD4v58rr4E7WK/ZWiJ+tV2jSqCjUtShvm00xzkrsi1xW1SXRP3DlY4MGZ7O
Ad+jIm2nO6gVYIssCx7FOE/bIH1dXBV8V5rKLyZlrRRJ3uc5GbsGS483N/o7b3PWONRbhUpTSmAf
2hX7SU8WZMSIeoM4gzzflam9HsyG86bRZCmItK+OVba1DFgYm+fCCvqjLYJr7ipum8VqPFv2qm+1
r6rDVG4hCzTrzoMjrkWWVud0hbfytvpTpqKMUrWNR4OGCnVWxxCmyn9npBfL0di2s65mFdVNr/dQ
WjLu/JldNl8OYdUJQkQqXJnlAMzcLWkEHL2v/NSjQMWyooVT4Cru7tr44WYaCJNaJAeJJZSzcwqa
qNYPyqQd2okNNBuhWAixpbWOl3J1f0ljm94sxaw2RJKlce7DmadJ+vXd9GIjSDXlUczqFaBYnRZz
MIL4Tmye6BSwpw7ILNPScL/anqUuTbGEyezLO1DT6nPqbMURVvqWG/PRliiuq5T22bSmL10WPNjT
eNZyMnezgboV4XYX2UVKWSmWt1w7v4Wdz48oFElsE8V8rQ3rLSyYF+tAnqOHqdMDfOgUd2UYRJ0Y
2jivTGDBCj6nl8MBMV3UZXAwIcIYtvJ5SJDTmTEwHdjNqCNjmoOjTTcQz5pUjaJq2i+o0sbbZG4X
b0IYuYwUMFO2MUpsW4fE642a4L85O0JCqTdleiW+9yx/CdPx2mzuz2BO907rzOcaxHFfL9o5KNye
P1O4g6QscpB2l5H2PrIDVItgx1qlQseNXk+itdZTo0P/wWud4nmtHAM9WDaeCl2/TzXpLgUPPDSh
4voPqRGZU8/xUYo+9uwejJTEvt3Uj2OMoE9EE+NJ7Cj3Q7UTVU8MQA2UVnDTH6HXzFszCCuRVTDt
AJ+MvVOSVINJwUg6c3pq2GMimafh961qi0uPtJeaEmalMiBXDQ0lpVemT6XOsjLsTEl65+YwKEV+
rqIb2RZE8dXMzhEgVzoPih1Gpx6t1GQ/TQrONUTYenRE/xE4SyI9hIlNBj0nZupAFciC0s+cDxKn
Vjz6cKfZZltf1pVkiajWJu3wYgYHF15nh+4j3A9VJRQqFyRlmw6bX75o33KGmlKdGjkkmv/FHCZn
vwRYp90l+z54hnkJql4QzGn3H/bQrImvKB26PH9LK/QdS2c5u1JBp+SpH6iI1q+5sxuwoTCfz2Fo
Eo7quO0L5bl4AWbyEprF7FV74rYg3ygaK4h83b42VvXqrbI9dnX7vbJFhh/Drx98t57vPfS2xz4x
XWhZLDQl6XbNzalglZjg9V3l78KqQG0e0rgGW91/0R6TZeZGyZ1MkcdG7rym71tGz9pUjX+29SRv
LRHckc7K6rOFXo46uwrHyA82nXhhYyNRdasDIZKxNW9D5Jn9sg+GivTicWaHqqg2osHNPrN8/VLX
IyCSabinsnfTPeKiX01tTg997fypZgiJ1Ei7Z6VThMUkUizAAo1jyTdkkc1uQ10eVT7quRI3ATtI
G57KlukLzGYwAdPmC4POFyAbGim/w/mQjpStcxOqE3aZxPX1U50t6mbJ8EH3Q7W7Q2Y0qNU7QFJ2
ceVcxfU8iq9N4cEvdEMR24v+kjXeueUg3bmUHkfXWcljtmWTeBN+id40/9SYgVj53SvSw2sfFKep
zX9jZaqjsR+yfaXKDkk6Ws7VQx7aDVNz8MrAexzG9VkpA1oFA8sS19p7cQhPOTmO6T5301DvqOCM
nQ4N9I6hO1kI7mdxSkWapKVdEi2xXpuMgeq1y+K3+8JjXiSd5mqW9iU3mgd5HxhYZPP4kGrEmkuX
QzZ7Obqntvus1jrk6PQWcRwHY3sA7wyfDcNivk0fensPQ9BVDU6290a7PC1TKYeowm14CzKQ5ELb
8xsLb4wrZc/3Zfyt7+dns2vfeBpec6VxMK/+jxJQfZfNQLWpJE1RyF7EqBs/7dUyvoDWN49UTDuY
xvtFYPeX6xAc0rlPEVFPNlPTmXFoOOHIVK+w+TGu+VthWr9Rdwuq9fXdxKDcRh6uaoIaveWYBwr7
ELNroLfSV+mKe1WErZfrfbDK0jv1DrKoeAgzxp8ozBhprn+tGRCAtwHRLLzTq12gpGbcp0enTWvD
/lmi1ij66eZvZXagrFv2i298FN6WJYV2i1PPqj66eYsmEtFyity69E8sH3HXubrHzfaGh1ZUn5qx
HSezDYZXY1yROeTrrkcbfSw9uvpNtT1OUovMP6e5q1f96owTRLC9lbR3IR+M4NQ16fy+Shh60j16
qXFByL/LA9Kdp+5FBdNrYztVEoAOX03tl1c39y8sluJsMRCWOiwoKEqmn87UwyiVDEa/jys/b6ME
RlaQnyFa3gtJZDuE32hwrflrO4cPcwGLE5pJLbJrJtoxQj1h7dywwASxzu4lTYFabYM2lhVjTctR
pa57HVqqspjZfpBaZZX8pX/6XwnDrsVP2anuz/jvAq+/i8L+f9OU3qMI/9+a0tP4Wa9/t1zy8/8Q
gVkBlkukeAg171YL9x799A8RmPcfHlJOnyoK0R7Ox3tMxT9FYI7/H6Tp2fiZ8fyhOPD+03CJqAwI
G5UfObAhU4TC/5Wa9O43/k/FIFm7nmDokotB2DRdmyC7vyvAOviCbSQwJMqLcb6UvvnpoVeO69EW
LJGSutu18v8pZMD6t2gFn3AzH6+iRZqdsG3mFN81rv9iTLedppKOBcKKrFttr/0clO2pASLhKExL
qHetefIfOjzd/WNZBp3/tM2pxdBNx2nBcFvDlWeRQmAi65SBSIAxLXhWcyu2k5PiX+m5tr+szLaI
TasyWccItsJuX9b+an6g+jQFAXpy6M+mwi6yc0XZt4k/gB1WFYYYqqEGj1XZ2/17lk3rL0PfxbCb
Qi+QVbhrIsIh9Dddlbnez06x4TUL81k+l1g3v3osY6Jz5n7zzhi0xwZmuE7FqcZC8s01JoB2I8CC
xltb5oloj8DxRQKRwWdoS0r5CIRRl7FwrbutJcSBVsZLtRYUQpss/AtjYjxZ70afEWjQQNKZT2Pa
LM0XFRao8WFow0NjTdOtzC3ryc4yxEp34u4D5PrJQDasdsaWAecUqt1jbkTG4InZ/wbagPjC7ZTT
Pacz/Pi+rjs0wfSBq0jGWUz1A7oeEz2YVy7lwcqt6mO2Wu+d+iFNWlt6Tuz2DRVfH8gnttX5x6Qc
hEgu21/KbMCND4p8OKQRgFpvfpgdfp4E4w4fGqMLsVU4Dy2YYKOxraPJGWbf7RYhPR5xKVExmGDn
25qRTp3a4itFiQ/u1tbUx+m96cnAG5INU58YIqMKh+m5AATXX1UT8Jqp1wwfptvBOw0rmKcgUbIC
uvS3c4kV47Hi6HfOwHPFC3EAVsFBpeY2WVVa/jSbccBZUwxuwdFa295hESN1z7BtDrXq2rSVPGxo
EjEIbyTep0+yNPT8KxByscQ5DHHRcYZlm9mfV3Nquv3okAETT+zE6rkxu/4DSR7/rQyHe6+dwVH7
sahtCg3N0dI98dJY8fYyRZKRGH6YyudKWaJ6HojkoNpbm6VvKY/AwonUEzxfltuY6rYMFB0AEmvX
TvNutm1BUTBMbfnaAD3VD7R4lBKRV91/GhhBTcKM/vnFYLOI4MDKU1bAYyF/Od0WjsEdXQXwQFzj
YN42TAmpq7ddEbbZdHKr1Pe+O5mRrbuVSk3tsRHmxrsccq4aM454mhFO9x+6oJBOjGFuICbmiU/d
CsU3s74Pbi34IlYtrQb1sbqLQ3PuFd2OldK5uznwxyWZVsTOd6Ehv29McjQPnb9QiQPCsVSoedcy
dqauLt/8MZfV8+w5ffOCPBk9hwTV4JFWAQ8kOomi2JVeqV4KZzCK07CWUFlEuAf+T5tiHFxhQfh+
aOHOf4/KKP7U0gq/jDbejI8c+yUQSkdIiWtZ56qy5N7ItuBNYI0O96iznJdsKPzHbrLM67DWxxyz
0IB9bmGjpDSW5c7WK4ITyz8UitIR+QZOybQkCQtOeMvcV7FW+uhm3Csabtpx2PVRT/5zmHX18+Ay
DnhqguIOQhTLhXwFSqQtmGRS2QbqMwYSvbSi+TN06Xx3+S7uwcR8dpo23QIvFROXvxCPObtxTR3m
UGFYdxalsLtfNpx+hNnPu9Vdc6yWQu79zH3XJYVq2+bObtqsN7Rgvxtu9BXR7rC7l+QG5uLDOvTp
CczoRzs2T2idg8Qe5xyZlfHVKNEVz4rWDnN19RyuQzQawXCWK8N2DebCFOMBg3a+J6wpjwO8sFea
aMaNaQ1VlUIPFBY4KECTN3WPftuyswZInnC6ZcVjWOZvQSPItWL0AmPZxsTvgjSqyqL/ZmWWiKvq
rXXWC24NLzat7DxtxKOY+XAePZour3JOazjsa5k+bFRekePcDbfTdsk6Ve8za2sOTlrzhIjxIsaa
DWyCuMSOtZOIDaPMac42foq03II925T7jpzzRdQ4tydSCv74CrGWv9Kpd9tDmurvDO/uiNEHih4G
B8eEx3w8i8owDkMpo2wShwl6YgupAbtpl9niF/OgToZVH9vCFgivm/UjrchyiNOc25LPphlps933
lvFgl9mLCMkNdFHxyBBn5rZISl0EnYOzW4syR+GJzntvahHcBtBHN0KtdnUy75xVbfiIrfFm9nqO
84anJw2nd639m1nCTKBrfhhD96iDVkVhlT0C7LBVL9BndKuHjASVBGpyPVnu+o2tE8UEwlw54ly5
AeXlsQHycDL68Eep1QJCPBYlo520Z24w+jB6rKP5FgaLFVnsMwlAKJ3iZpBBOCIclKMagbeCtf2c
x41tCN0CCsd+0XWC4BJktxz0APMP7KGt1j3OrYcYxEyBvqYlC7jIcsbW7ngZee9If9aCBiQyrKmA
DLCn6izTpX+5j4L7DCH4voeInb0Y10pYJdbaP7BLrE9S9e2uq93gm0/ew9kBTfnMUyWtPcEz225q
yooU656rtchsl/ludSQ8M4XyB9Upk2mwgxfVT0bJMAh86FBaDhGFc9glQNQFrsWKJBvQKZinRauP
JR+tozRz/3vv2QMiyZrZx1SKHAmV1ntvWb2nyQo/TUYSJkFmOOC0RVdXB8vKOu+HC05gPYQjvxYF
E05hfIYUh0AHuj/0nkbiOU4oLqEwnwYrI+FiKOxdiBYTR/FqFO9ICreYHAA6kwFtfgaL6Cq4cox0
ReKkwtM7hZaRARpmjT6c2xi8Q0qPYFrZ3aNo52awb83KvGXNCKxo4DTGPjynxi4rlfHYbLlHedVL
/4CyQWBnlPlTY1jqkNqz/yM0yT7eTMTEQVX5YJSZSKQax12d5WUdM6Ng5QgkKjeqixrLkOkxEYJn
9Ob3riK1YNrEzlNGNVwtOyzQJWh/gAFXDMCR1fB1GFbCBvjqEgdpZ53MYrF3vaWApNYs0z+twF0P
QpXWt6G3mIk6bQiZ6EkXfPBtPeXHDG3wNzV5Gn3fNNr7TBshVMRQmG/+HB4GzErYDAYISUcSu9OY
gJzSYHvpaNBiIk6dKxZg/wwt06EV9N9h/M2dUhoXKJpT0ur69rFwApMuzjsotsCDm9lMp5LCsF6k
Sm3QFdnGQ9oiPge3PZDeCvvFhPOjw14JsAB0UIiu3qcU6ex8BfZCjr6LPxjywGiwkMKm1qdRTnDj
ReXdNHX1bZJ4ltps8C6j6/5ZzKU+MS6E/XZA+T1BHqDUKBv0VyQ8ZNYVLZt59tS0PSI/qPFuhGVB
8lXaND+HQKkmKYHxT0Go28dtCfdTJ9ODX8m2wuQ6KZa2QCTxZQTYz7Hfl2DAxkYCdlcaP9Za5d9M
CR6Zu2Ffn3zGSKVHxC9Y1Pqa0A7jzsBLr7ugkwUH7uf8N8cnvXowjjPyg0We15wGImBYaizmmXmZ
qzvf2HoA5Thv3EOOqoEaN5fTcbOY76UBz6EIVcE8LDQqhKkWyzmtK2OP7nh8RSNm6LgqjfVYKrO8
jGgt9409i4+Qpqb77XQpehR79MLpor1tfKpUOL/1JnPL9tBmnoxqB3N+hMho/BroIbgKifYJ8Yj+
QvdoYocz/PlgppqGLFgAkFQ9sU2vztYh5DDV8jKbFm7sYAryP14DqQb5s9rfM99i7JD0MkJJVuIF
B0f2834yagtJyGyiwmqZJxN5C+iCHnBgD0KvP/oZcyA67BxURpL18uTNyJbPVRYUaDlGMM2IVIvO
vzAEEPZgy1FOVGEnIeGlf84t0bxgN3LivG7UeQJGO7dNzXzdDnqi9suf/TBaw24bLf3gInU34nuK
xM3AIXAuXaLrQ0kUqF2gma3MKjNQ9MzWfnOwnsdCs6l3xmDdOYS1hAtJdeYkmsome8q5/UxB6j1U
9fh0aWTsnBhvZ2hQqk2+vUt5Mo8kl30q3a1fCg+0HJ9NqVzStP0RbLSvr3PaGqeRnfrhro6MJ128
Ac8xVbpqrUsA+v+oC2lFkl3zEAaDvdeTm14ddvEnd26xUQWFwZmfFa/uDFfhD1uekLWQXzXt9E6V
wvkZTFv/jkJJPSyy1jcDGPjQdsFriaISw56oHtDatK9yISRj65cCUU+mDobTdsfUxgC1Zw9iAmoL
GgnH6fVRH9jztRptjugVvV9CjgtF/cbTPOHpR+mxfNn04h3c1qTEKLohl7u8TtV0cWkek3wdNOCS
hQqx4LAH8Bo0kJgW44OZp8b+jmww+8cbq5glYxyHZsZOKVsCWgQvz4sWFIN92KNmElPnvnkKoSEo
ocA0wapFrmtziG+IqGdhIeuu+cDVaGU4mDxv3zi2fa0xZbxlEGl/ytDwZTQicXlqTPlEs6jQavNu
k7DWDrr72tJRRbpTvIzGBI9bUhYSFtmB9QPyceAEDnerL2JZyO3LyFiiHb4CLzzUs1E9ez5DmNAA
ZBU/OvZsYJkbZgJi3srPUz13Syz9ZUvsoRyxHNXFr6Hb1qSZnH6/5oUj95go8nHfDh6UDsGI9weS
lvIy+7MP9kwb+WCMrX9aVZPir69RvXYseYeUth/eOrmE3azMFkSuiMt8UoxMKnDkJuZaog3KaCYw
z8tAk4DRmRWiM5G9i6waPtw6G6NWYmOwxDQkkEbpyQ784tz2+AsjqermZZqVFcZeu0CCbpCxf1y2
ohf8zL+bbOHU1Rn1bm4rLWLuPDIhBVzwvmZwMZFd9uKnxK2wEyMHHGVATa+55Au96Fj1DES0q5OS
hd4bMh9I1aiDLBkGM4tJGIe+yMjD2PPKOSJXq9nZIwnIjpzEznAn9c7h1pzULMXjtC3jURp49yOT
Z8aOl7mtv4ZoxtGw1MULesLq0WGAVaTJYOHqBxef23JOS/jGASGSlaTEskAEscdzUJhV+atWtdrr
eirEz3UC1K0bo+HGgnWT3race7fvD2XbdidTohpCqi6Bj1VVFeQgNtl8G2Xq4xPO/WY5Tdpyv27+
bOtjb4/t+6i56XHHPvYwV6ZBKuzUFjR8FFOXah3Mer/VY2jupgqrEblQMBTrWBW30qb9wbhoe99J
kaqBoReGK+zsrVcZau5yrI++jV+KLE3l/5j7YB4eKnfe/DhYt0WcctJRPnH9DJ+m0WyvizkRlrt0
RihZRtSlXL3ckNfZaVdCNKqqcS5Vtc77pgzy9xxV70AZX5kbomi3+kNxhre68/P7UKzCKK62MnE7
ocaST4torA+QKARSoztnF78QKaZI/4XzGxU8mUMkqE2+mZOmEw4uT9aqPisntM9z3tJ6p39hWbig
+H9DLsNPzgWdn2bD8G+BsHS/Y7eUr0U1oe2zc1H+pXfojls+QIGPRa/PBglGSY70/aUYDT8pGqQy
uJyt/H3qg/pc1hZmHpnCWOHgAkRwjdSiR0q1Aa6wzL2oTxMxiu/asxsXVZIFkmaMPihAtaI3Tyxf
kW8VjkiRdksR8O/Apg4kkTsgVmNjFd8Xp+aAkVMH6pCHRKpBa+Y2UUTStfpzqsKxj7s5lz/5bYp+
V1NqEATVf4y5kV4wg6czrUMJLZ3QtfFHejIa1p2RYS+H/sMmGKWrqhNHMUUrgImPOZn4MdYkakuN
ZoE1JJoSidxfXy//wpjcO05iF404BUF2zlCTMNkQKRfi9tS92/+qWXJaRwyMm0w8HGAM27FWNuxk
DAzYd9C8JRcDDmNjqHS+of651CECETvq1xmISfi9se19eEgD9rzJ1LO3YVrFFLH0H63jcq16Jlou
CPFS/rVK5iFdwKfN7lXYrbID2l1Rv0pr5fbLsQ/GI/lnnEJGiUETXmseRHVVbmgPP/AeAbc0KWjq
P2EbsCoukj2WwD5TIwsS61Fgomwa/JQUzob5Q0w+Ncwl9typXG5LOvQfhiv4A3jPuHz/wHGI9uBd
GQaKjf2sTO4BVh0+nCcWfibs5qFKlJtZ3mF1twF4a4ZI2Y5TJflIoxL8/ZH7BMra93frpmVy/wHV
rOYyoGpXH7Vv8ZWsT7fu1cTXs9zYLjO8ldg0qqvhSB5Kshb4pM26OKUbr3A6zBBg62ke9FRN7xT+
anxrvSWVr5Yyt34/d8gnOdCydDxMpuMPCN56/lqjNt6onDu3fgz/+qjYwifvBORnMNuvGdeYI121
jyUMbL7TvIflEix5F4JhIRE8BJ5InXg2eqQghdfxEZlKzdu37Qlr79zLjPxiDEKknDUPhreS8y8X
561YEN9EEyO2GtfaV62/NZCf6Dyj/2PaeQu05iDXHVMX9bK5YoTrQS77J2dure4UdKR5/QuJ8s90
yH9Ng7wnWfwLOYEdmLkgkPUsdJvI9H8PMS1nNIJmIXhqbTE8oRzEvDE22kMlavqoBwT+2zH+71/T
/i8vyu+iVfHce4QtY9L+jZqgmMb3T/EUeb7Rf4DUaTNOeRp+M+Vw2tmI0s/OqoYhCrTRZvQ9rWHs
V0CWaJyr4VbPTdkjQDLdpLRbrDqL2WAyGtzvwxyMM3z1TGs8bD2H/UqEU0vjMgavjmfor/5g5fvQ
Gqzz2BmW3BG3I5v/IYn4/vb/dk1ZmYHwCBIITFvA+/ydedkMu7c4PhCjgWLybHfylOXVgMfIXZ7l
7MxXgVc/LrtsePnvr+x/vbCWEKYQAXACAQf/PgtrYKnpoiUISJc2hWVVe6f/y9x57UiOZFv2i6xB
GvWrO+k6PLR8ISIzMqi1MvLrZzFrZtCVd2417tsAhS4gOys8nMLs2Dl7r02HOP4VWzUHCI9p038K
XdFXfsHfvyxFK8QEax2+6Zr5B222LZNuGAvaSG2Rh7DyxrLZWMI7qXSxmICGWLlgPTu3whprPNmt
R7gg2mMELG4ndqKvJtxCsSH/U2LX+rl//71c4A4wZBj+MVz7M2akbNAgN2zomzyU6s4tCnWXxi3l
Yqul1Ab/fN3XO/rnh5kaQS2wZyCr/plM4c3hasfGAYlkhsNVnMPpwhUYmcd//pw/vxRTPmZqjk4/
VJMel/3vT9Y8LinQRTK0Pa2jsw54JMmDFnkDGt6iYm/454/780Hm4yTPEb4giM9EKv9BUi5nPSlZ
j6pN/XvjSQDNdbt5pgm0d8OMRR+N0tqEYmOgibxQY/n//AvgHPrjyuo8UwxwJSgPE5317///36aY
ySQTBUiKycrSN8Nr3OWLCFLT7G2mjSK6peYwx0B0YMd2Vtxl7+GSY0K3ogZv7+C0Gs1BLaJjgmB3
uXZRDCInRMRXB73M7GhjuCnZPWFvgLMBUIoSI+tZP7ZNRDyB6LH5HZSRThg4RDyTks0SDSlMq6R2
qKNaxL419Kz9f41grBG7gM/MYK1BTYNxkuwLuFYl1S26IqCTHy7+4ORcUsjKK0MHu/ZFDlPoAG1U
6+/ySXETvU7p1TNnCzZUpjRMAptUsen2o8YPdkuNK98NYYn0U0vWrRdqAxzuEUQOgvDQOjfQyu8j
zB2sggg+yfmdDGfAESd0fT9p1roTpzHVgByRo3Ih+2TfGz23knUNwVKNdH2XpDoy4LajEYy8mEhi
N/O+AeqygXONYWtPIROF09BD03otPXi9mxbG4svS9su9I+aezVSa/ApWHjKBknTe80vSwgfb585I
EdK7QhGFa83z8MvKTaroyosH8ahSI+yPczWy3XeD5dGcAI+r43vFA7GrDJefYyR0ksCpNOUMOYWS
agvWlioqI3W029GnSfY4PbiWIYOb5RB2kegR2So26ALqJ7O73/WIBW0oOSkQamoHDIlWalciiDv0
+qQVZ+VMBVxHcCAc8r25boLx908YEpMPGZjFpH7VTQ3iRsCt3oE53u+L4PClHUbeAM1ExS+7UOOn
8AfgGNz1yqvfuyXtmdPUCo5HPCGXhOH8KvHN4uzSmGvMYsL22fdlEaCaXcFswoUmqG7wPjNVsIHh
XtFrcoDMu3TG2fO7SiNscay4saO5Ec1Y+CadzW+8vPJ+jjLd3ERgEBGaFavJgWMTovd/fln/0DlI
3WapoIQimYd4O1uXf1+cPDtDBqiXmG+6hJo+Yn54z3dknXJNeHA49uNr6g7cgn/+3D8XX912TLZZ
h8+XlBN/VhNy4nwYuhOz7dxjfY8ErWW/4nT7Pwp2QSbiISRhs4Mg4ega6oq/fz/6qubYp4B4TEM4
L7GnF79SzWibQ5xiPVjpEBxccVdq7hk7b/XW81J8//NX/S+XmIBw22YzMw2IQoRm/P1XWLAairKw
GdxMrrqDzMcnJpVzr0sdAYRhzV9FNHMN/vlT/6wq+MYoYVz+1+Bau39+cWZusSdpm6KBd9OzoXO+
YdVaR9t52b6PUTLq/2Hd/y/7HN8TrcSK2LcQr/yGKv3bqj/x7mKAYOS7xIl3q2aEcX6kjF/eDOYr
+Odv9+fjIzWLPUYn2MDUbR210N+vaYlAxUO13mwij6PIhlN9JvDe1Ev5458/6P9180DL2a6lozXR
nT9uXjxEpdmCht6QwZr9sKwQv7AZEwe+8cYKXlDrqq+/xBv//Lm8+XyFfy9PpCZNpE+WaxqcGc0/
ExHY9Eq7C/WJ2qfPbzWt606zqRE/ghayrANpVqQiOZn6tpJK/7IE3n6wzm73CbUh6QPhzs2XrNJW
BuhSrHPGBBEFX+jl904xGs+ElRcXT9HdxCU3pi8ec+fPAhRRj8XfdRHx0d1jqx1nGpkICqEJR+NI
kADeRD9NPHWyePgqX07e/GlYI3liIhVNemF1ZsTU2NWPqQ9Fs18w+sPd60v3TukO29WctFHyVnlu
gVg7NhvXMza2cApjD4GbjWqgMBAYyYCeMtgBAXTs6YkNvzzZswx1obvUp4n4JIdxWjniIkTfCj/L
TFcu0yAwR5q/+wReW/Pn5e/mkjA4V9wUnPXdO3Oc+QlRXiflVeur8CFzIp0B7jL1WnEa7DB1g87t
QZNC6So480qICRsT7a5k4/SWu6gzFiQkrokwZanZN3LmizfN2EKATxaMl345peIWVan3qH43guD9
wWlgZvuV9uXaYUs87bazip4vgiSHnvNMkeClrtpbILSJZivR8Ojl+A2oFqS4DbGGjX92tW7bQXzW
Lp2V0rG2MuIL67YezAOmmpkOp7DC1wRxp7Obi8E7qCUy3ro6mV4s4L3UIcK26pOoDAt/XWRG25mM
+wT3ntvt23RdmXqUdwcG1a69TaqQLXBOTTzFrgJCfu5geftejYryrz3BojtI0DkjyuzyV1MoNZOy
eyeLbb1VnktNUEcJ9dhff59JENplDQCfe0n61jUvuDiyN2VBOnFcW9WHfl48kqXyTrwL5jNPJpIa
ukemFi4fSGCyc6kL6CRjLRq65pS5e2v2UKXP3kT4jgetfqstwxDibacBvWuLvoMxjHS3uEmmDtJ0
rmw8WRZiHrFFYsjD/JfUZWlnfmV8EZjbbHwlFDAzWyft7zpG6cs7Qtzb75ubtslqG7XbyjtXs1L7
32/+/0gs+lQV/POPStH/Vk+6ftD/Dez4/yShg7XtvxeJ/k4gST7/JhPlP/jfKlHnX7pNmeCi8XfZ
Rjlq/CUS9f5lofFE7Yk6UyO2Y43e+D8iUe9fmk6fQtM00ioRlrJTrc2JNZXD/pfhgBul8Q/IQ3M0
439CCpScaf6+Sq+tAuCS6FUtPo9/rav4v216aZT0sQuufqt5UDA6ZGtePgcKyWAI05YeYnPy2m6v
GXuj1g6JQoRHiICTpKDRZG7DYSqxz1gzrluQwNnzlNIfhGg840OY4ifmY7i+Y2sfGtWWpl+ESNtC
+cwUh7Az6t/kqYNX5uso8Ud9DJiCABmDXaKTlOBG43HAGySzt76zqovh/Wjb4TTTmSzjENiGajMf
AQ+yyAzbJnoaVWOPHyGFsliWpQTrj/AFu0JpvqIz2PTevM2R8DfFAh2fOVQ8TZ0fLsYe9nKznRTu
Mzw0a/NdeLg+8bFm6Qm1w7taF1jmFHvA7bsG5HxLJcvg8m2cxUFmJOCplJacFfpt9FGhmYmnk15/
9L1HL819s3HI4WoajHcwmnWts6q/jmKQPoBu4+B4Bb0+DKwd9v520J6JNdjDxXoeMvPnEoPzzrzs
uVpOLKAo8ZCeuVl/ydFmGGlJ4I+hzl4m6DehsNEZuZtZdJpku2xRSx3M6QEr5NrQVy9OA9bHfXK8
WwflYCAA82AN3KpKIWmMjW2pF8M+w3e4pE58D59r18baQRjOvpHFRVMfnMO8+xwDyEtVu80THvzh
Rgurlx6vEukHHwXaFqrEV52zc64179KsT31Wbar2McXrh/I2Ans/Md2M8SjaEVSHsK0OebVShn4A
ObvJugVjshrR+tRBB6TZopNIr984joDPRrdJXtqh26IsRPQELCTA9vdQLvPjZKbNj6UZpl9u/RoO
KHPV/NnCxolC925I87uWKWreULVaK9JmI3BeeoaK/AIX8LaoYWZsnGK5SOxNXWsiE/W6FzWUz3Oe
gXhEQAvYck53BP7iaNTwDyEMRFChb5Ho+GRAwu57Zl8IJv0mWfJ7addnPAOYw6By9IxNKdih6mhk
u+HOHJJDkVr3tRe+VBWXFJVclp1+W0UzQlQ9ez9VxTEs6P9HN7V9DG2UlQVMytg8KEFIgqBWkMWz
y5nHcr5SMlOq6gw05JbGMfkKte9azICH1XB8Jotg43ndk4y9xyT/uURnnJvPsj7zV4nBzYZAjqZv
jx9L8cPr7m0zxY8++KraD3jSYp2BW3b2cCbje+D31wHqif6HHjob3OrgK+P7UPLncBax/wNm7Fpu
Mooc0UFPSJ6bWbtrl3SdRl7JwN4teHV0e2vMgBJitbpGTznM/IvH8K3x6qfGju5r52ggRHHCkQRa
OIL49pEuKbdhmtkgKsLMuqkNdRCd+FaQJmEHpXd61t4YzfCN8uujaIc4WOb0rYoWB4qJFjSjcUXt
itJQkCtQptb8U1+a6G1ZNalTXpX7PCx7X2PdCEpDf4pN3KGLcrtbbMkDqBvQihpGyOPE7BQGiQtw
32vvZGc9tkb1kLlM6r12n+Zp+Y2N2nrJnYk24xCBMpXhk4UhvqStwA1DnP2QRQkE8PgU4cMeY3Gz
IgJbzh6t031AJ4oZXTH/t+QPTveHPOzP7Swew57Mbid9J4Joi/8Y2ATj5F0JORqe1KwH0eBOvimY
1DZREDWfK2AtqoDX0NYgPuF7agp/Sm31NpjnahVQ1sP46hp9BHAsir+mkCHCKk2XIIVmbz6gTA80
iBXAulqcJZBMPyYA1Bcdc+GWgXYVJF2PBBPd/B5DjX1sXDo+WWcJv2tuM/x3fhqZTB/DHnK80bwV
KOJiwmfA0YiOfWLRfiKKMbZelRPBsDRzYFsOs+dX6TRvqZNbmzB8a4uTgMn10CRfdZfzPufglhom
rbxk6WHk5WDWX9q+cG4T7YT5mb4JnaWfFSPIiFeD4BWjOc95dSyi8cOGI0EIRHjII5QvnbbLeAxr
DtiL8ZlgjY+jErv+vNVc3K6UtuAltpUyb/IJWW+IlNDR4702v3WsZxJjkrakvoOEcMP0L9tbS+Ug
hakwWrvTgx66QTq1F+kul7pIH2LLfuRYGCVbLa/yc124V6dOPqCkQo0eFPix3B/bfDO2j+TFol6h
mEe3dJI0FBf33jWj9wI9c0QfnzBkf+gupvnYsL42kkR3LfowUaLIDGdsn+0jBA+T590ybABYxoD/
0kVvYd98iI6XujmNBjQdZskM5zaj7jCSo453SJUT0bUZYVtU4sZS+XviqKPdcOxu39waKy+r4BkP
IODdCINUycAGcxXoHcSYu9jrnSsDunhrAsuJR1xsqIGgQU7jRUzZveSzj+ZS99siIvunVsu2cK5l
hHgL/BPxbzjZ8QKP3OXZ+zLndhc10gfR4G5SFA8Ij0CWj8l5hW8PMmZsR5lhWM7Wqsbx6JXgRZJ8
PSaa2TttsKdwKn+YeX1WLXj+qQj9IpVYLZ2LWOxd1Vcj6TLkOmfuF3NVmxOi+YWW67XXOQJOUY/k
0+MN6iQ9gaK1mQbp4hwKKKAlbd+NV7pbjZO0yN8BD7PgqYUZKA0yc8pRI8/qiNCHd1G6CGrEkiIW
hJoyPjU4WyvP6/FCJDvd8YLUad8sxFVCD+/1BuVA09e7mDEGEhIi01ZMzN5kqYr7ZUeraIcAZNsv
eFlstQuBEJA1WeHpw9n20tvj0SkAewDyG4CtgwxhqolotgoyVz9XFbiT9MjMMOXYI7V943B1mrW9
l51KZzzkuDDAxp6Tck91UA1GcmQTAwnYhavHZr8UHpL5BH4NY1RN/BqNFoEQh6o5udeL5rE2ivtZ
DLfSVg8irgJlhMX76sXIB/sxa/p3LJwFR+Wh+tZn4zR1Z53erzVsY4AEEwxUhdXcaXJkRC0rwqXW
KOvKm7i+Gd2PUJ608UXnjQ7JW0qKYKpP1kwfuAwa+CVZevCQUpQ6MLB4RJn4grp+606feEQCq1U7
mV1hzG9HFcGyRB/umL7SrKc0t7ZlpQ4YJ9kuig+CWgjv1Er52uaWL1Fv0v/duNOaV6Pmg8T3uaHU
hn0KmgP8ryaGx3Ry7YC8qk0Vpt/Q54myz84RQJKkQo3stOM1jY+6iXcQdXmJku+qFNyPwfzZDg1T
G9ByQKMOeo8qy4hYdetDTazTajT1G1gKvML3Nnb+zlU/yro5TAsiznYUW92VJ5nYRzyzyJUWtbPs
6tlNOVy6zYPe3UhYCUss74fk20F2BMaX1VY7dbE8GUt5Bzw88ZeCfkmLCoyG/UsT6dQfPTRf/AFG
i/nHmnZ14r2YY3tMKJ2uAk53AYRkhbixcOJH4S+acRZEtKoxHM3NVlMkBHEvcHi5u56BGIJBw7qB
Go4BJTe+7XB5ria+gm6QGQQQ7gEnfHiw54kjRSrvKqhKm7G4h5j1w3bp6XiKe2Kr6pyk4oFojg8F
y2jRxa1s9dt+zo4TuB5IKqHFwaGIzeqUa0CE2W3pNDwOy3MJFNlDPisrAEyZ56N6QhtWYd3MuxNE
iZfeBDTrza8MYl4yB+Faop/ZJ4DWUdegQUNcgIc5vpFVdZCEqG30ZTirDlxmbY7Ec7UKsZpT7Epp
7rA7keyUyTqo0/jc2FpQm4j2Fps8sDWZqhqe0m6B95n5HHSeIOVtBNL1jhgqL13Ky1hK1+968Hf2
2D+7YP7woWhxMKXLPjVrBFakzdRp/wl+HMnDoP2kdCU7sWT9z5SuXTHnmCweY7lfMkkqmd3Opc+m
Sys+pSG4FQ7sMQGfzAEKd4jkvF9VzwdXM6xjnkZ+0oePOZbbu1wJCFJdWz+3S8uKG5Ptxlx1Vtmt
WlKCsPQaYs8IYshj8rosGhzaeh+i5LPJs/NJodk5Q07p33Ax4hJNj1uFdzDdgnaEPp4vvdrNOOiW
1qgPzmA9KSGurtt4PPAuT2QNwmfXCqyLlmaDICkZ2Lgc+6oRQIuDRih2OQ6kpUMIku3dpZpoN9Ki
YgcIdItYdNmBb+mOeda7mzqrWA5MJ6ir6pR54YPTIhgB53KNkwqUVVnetasZfiy/ktQK8raXPsYi
I2iSTGzTovzUMQDeJXjHvnRr6Q4QYuhZavp2SijdGoO2yuSkYu9Worv0jllu7W5NXUqSbZMM3sWm
ZbRpI3jeuOpOcPKepKDbZkCXQa+uEQxe+o6Sn6PsjB2eruaQmDCApmbyMFATleSMLZZ0luFab1n8
arpbyLJoVBGINuLGKhGw2sCdG6BzTnvfad4typwt2HQUTeOXAzFgMhd0wfgVQlKgbDe/lIt96wzM
z9eXBTUtQ12qx14XnP6qBCLDVMa3qly6PUiwIeh7blsIKmpbWwWD2daQoD9m8r800L2tfJta/YFu
5WHunEvVNAFaiFvFkw2y97sx3fdWGw4TXNYySZG6Zr/ghzK8CT9dxzvI4qfrvaAKfjH07rHNzSdL
FTEYlvincOxPq+0+sHi9O2J4SLBYbIUpb4u4ZRy92J81lodJS4IZ49EhV/2xkzW2mgY7+VfBIf4c
29A80TphuxsNG+umhX2fSKAKONfSUUgAhXttUdLuKpFQtc85XYX6KoRYNt1yz1gJbmL+UesDTiBt
xO1v9beV09iBlee5bw/dzYKE/eqkuBus2d0WboXJC+K2pr10bCGrkrNbj4TJ8CNWhBk6oMhZaGzl
u326l6o/VRExCGVMOEF+JfPtWssMDDnFVL18oSfdGGy827jVUaBmaN1W4KDC2YQ+MKC76ms53k2R
PORwaPrMzOhn0N127JPThuPFcaPvhDJHj9Jz3ox3pTZ+eT1hCdxZDv0OqpelfHMXB2VwjNjFMSja
y6Bs3bc2RXdpaC7zmBqDl3SiLbprFGgfSdrfJXF4sCDXGetGggEfpja0QgfypxKRn0tksSYR0Z3F
k6+fSt04axPs53x4tmRBgnTh7EPl7MiP8TN98hMY8mgVt0yqWbRZqTKbYXUPMR9FGl0U+QobYKLv
T3sDao1NEmo79cd4IH/TcT7NpDoULgr1hJ2wrxEQ0tJQoYBbMmTNZvbyS0SJOo+hfgfg8NoDb+8N
8UJwBcJfiPvsuKmrbWLK1kOEg+cCPZUAqEYdx3zGbhCnff9KRTRcvEb+NNnrerju+kTp58YdvbQx
Qk0+T6BDDahbx9iYk+vkrMUJtl972iy1q+6dKSKjbbLs6R7PBAMLrX00GiR/DPjmt75GhVnj4FIe
9uh+jMvtkHY/GtsKPPWVKtPPiv4pThSydeNXBY2OFZMJbmTUa9SFCX0uCu0JP2dU0Ghq2HlNfJUa
5jSep2jnkDJ4SEWnPWAoOfNr99tU6x7LmTu48JKgRRVqowx1O1Z9MJYdXE+uoGHXtzl3XuAEm6oG
3kmyywq72ms9ia3IBmwG9+s1X3If4StgkS5gRv4SWmQBmrRlhsmyLhbNnCvYU+azHJGNdH7D33Fs
69nclWbXrFBcE5NJ9dCiWbgMM2hcJyl3k6vLPd6i02KwKWfKIUOoTLOnpq1bv5jRUehTnPmizlzl
0wpCA6x+FlVH8GPd36XDvHPWLkXpmJxEDhOK6BBjFeTlaAdaPmuCBLo//svIvrLIZ6+upLEHandd
r9+HmWlnNFG/9Haxby3mJsRGz9fB6tTzXCTzJ+iz6DsraXYO16YQh6SJfhoSmUNUG+FmyOCG4DyB
K9JAZ6whsgv7NOYvls45ugoxxwIQdtGRDw6m7l4dMse296Nx7JT5DR+NFtEsgsJK7lVV7ox02Y3h
ylbyGrAzQw2YUTsWon2YeIk3YxM/dNrIZJrsQjyy+7VGMewpCDWEmGd0kH6FQBZNwV5v8yfX+Gng
uNPBQnrm8ECe6OzDGLpxhumLWTe7aFMdxzY7Jw7h3nIJH1KzuWmkvtcUrakZ2MZh7Hn08/W6xHny
0BbaTeF4akda8aoNMJLXPHzvUnWR/YNXPDQ2TJ2lPYa4u29pTNkWTuYs30OStjagrPWPpZuZFmEc
CUZiEghku5qduknCH7XxOA+mvh2ta9Iab3MdtNYbrHBUV75aiq07ptdEie3CriQQ8fqiDAOz6UZK
keWNnsfJcbSDrtMBwRxwcqC/bMgT8JXe4DvHrmcm1rvQyJ0qM7T8NgU6XfqNm7kPCVb1tLc/ZgWp
HIBxYLdAWJmDOzRW4BdYT13k+BZrWc8Wy/A1KKPkTDgVniSaPQkNIHxEh0ibt4JiTxaQ9qQ0EcxN
h9mDNTCBu+xn91Whit9YoUsug8l8mM2mFiNOtP69YzJHU5rZplvLwGbjwUS9n8GKrdIQRr0sR0u4
4iwjNb2Vpv5NyvD3+lbZI4BRMh1Eq73hbUU4Vi4PNSQ2ZL4nAKctqIbaOXWOdbRjbSOsZJuO+9F7
zXh2VKjd423/yODlgBQNUZLkR3TXvND9Y7UuFeKpsj0EMxahLJTMqr8Z4WeR58fi7O1L9VPp+Ufn
xf4Svtk0JQYAC7NL3l7iC5qf2VD4WAS39qztbWc4ZarfAW1C6ZrJx1j9ksVn7r7N+QhG5osl++y1
4xovScjie5c809HQsAPVtNo1k5CNaLp2kDs7Yg0SXb+anthlY05LrQRzFn3XuBSYvN+sevsq0vbu
4KHinpnD4p0tLRxV4NeBl+JXTN2diF8dO9txyOUCmtFJxh9IV49lXhzFeJeT1AJ+ezi0hXlIRIb+
yb6zykfX+MwHUlXmOBgr+YBUkaGCKfaDHHscFNltl2TnkDPbhoIh0EnXVqDAy4UOdSOGe3uZfhRm
9FXp7IKqq+9yVxL8GN0TL3JaWPEaLLa5u6w8wLg8tZp8rUH/2M1rM15LpiDh9KIbya6OvhWzBPKr
W/laTrcTUWte8cLoj4vbbU2E43eLwNWH4+Ao1EO2hhaqzt7bqg/yzD2ZyXhhcE9DGEC28UYy2pF5
+lMuP/KJxO7ReRg7c09U3cYmrJO418h6NxP3UNZwiXrPeUaSTHBzUV7MjPioJj9X/S124+pJZ6Sb
CYxH8Pv0Cmgf6WZO+Jik4Xk1cJNdsTfkvGNUHCzZhDkVnQ9xkH1518QOMN6QTfBhMp9KIFSulMWN
nQRR/zHI00yztz8K9HgOqcwrZmMEcQsttcX6FJj6uahvFo1LR3OSxCj32AEYEdGppDqOIaVRKDJW
Ll/Iy8rBHVrah2ALTy91dVKRg/0p3sbqCeHBzZQEuTazgSDBZFhWG5sE76zbNH7OI7MeC01RHZLl
KyT2hfDr1W4PNPjVxcoTSdBkeXdDf7ma1rbzctWBgwKe2mlldCc9GeS6sU+NQ2wm17a5sTImWFWm
VlrpCijdJO7oQ2M5Oo1121Asha8s/zBMykBrzlZ5tvIbm+JTHKqeVtFuVVpX9S9VvhgdedAB7FRi
NpwHcKRn9iEiomiHyPwAHouIJzjRhXhpdTJ5EgYdY4FHxpSBu+zn2jhUsLTcfGC4c22B+5YRHtiJ
uOL7pfPnkma5Q256Wl/Kcu8mAwPnY2+wsCSsUXJnEmKqoyfdxg5i67a4g3gI0NZj9uGu0GbnLKRo
/AiY/AaqzM2Yp/ANUazN8wRoZBkOGWcvaifEh8sRmdiGMYHf6XituYN5A7g2xS4ZuORRHWamGWlN
/s4YQ8QxDTC+4K6BIOvYiN3iiO6bs1l+qXX6tflw6ZaebCpR3/YkK042sV/Ehy798GqZbvOajnkJ
8ha4caRn9c3stXhs3hZtIUO6637iv760BSYQAh5KeyAaug7c2O8xRxfiNkPRtPbHvXnet45gLSZr
dL5F4QKO8kPLH5IOE4Cog4HogWfkqbezY15mMpx2qsPANyfoT6hK6Pg+ZcwhmoWQ3SJN8LExVav5
m/MnYJPCe5n1lya9GjLcUKFvFoGjnEd0NrAHy0thjHd693MyxDFBKS7dT69PHlKasDK5C7WeoUwb
OMu8j6w+oE6YMsJj8uM8BHH4JqdzaT3S5L62hUH53S9YNoCIWho9qK7pH5ccJ5Docclak5977zjQ
L7VtoLxgyNYQz+g0LqtJcUzz5QZf5FcZ/TDpHWO6xhoiVbNS+5Jd45RX2gVAgJJabTNzvJDl8YAR
N9mWk4WXoctuy7DN3knjtnfZLMk9YsnCNugGBBu4NCQ88c4xmzfKYQjUDe/ZslIml52RG7jUsadr
dvIrxJbc5fLGG6PllKgy6LPo0HRGS1+uPJAJW/tpysPcoBTe0A31oVUfRkd4zJUzBryt+IF761qS
ZDcKzbzmmeee3aQfn8bF/LQ1XnJi3h50mkPKa7+HvjnOKQRIIq16pl40/D26k4ReMBJR6t7zUu2z
t4R96DAnn+yWE+XSbxvrc2bODl1bV3SK6LBEo10cHW++gevS4ISKbL8MI5w87uq6tUKQbxw+Bit+
9iSBLjQisXSGtcZb1UWHtMA9Xui7kOhsquvbCYMbM7tp2hSJ8enF4MVm2J2cOJV527Ak4bKep0Ml
TabokZagv21dj0fIW86pHvV7d/JIkmmgBgQ24s8d5Nvah+ByqB31GinuRjOBizTb1wluJ46eT9Ds
uwxXAd1D+RJpCycwuetwIWdyubXH5siAeBe5za7t4mMtNZAU2tWJwQWnwoaMqNQJ89OmJrb+ojLc
9Oi0tT1JEv2dY89nHZ+Uu8nLKDqWmZXvtJogMVwKef4qh9pMsSJDrUfLLUGXyNQZOCUZEh23HT3h
aasRz3TwHDdZvNoA05lELDsPutroT8Kw7IAhjnEeTL5Tx9BhdaFnIaRRN7HINqorLETlg4WV6qHS
mY+i13duEa2TqVWmfZDZiXx2uvomm+CZcNKstngT241ec7QZ4YD7RUWnYom1/rGh6QIRt9HvplyL
1/wVuz8YhGowhFbFgmQCQ9p9MzaMyE1kh7tacjRGkweX09Afs7D+OaCBza4lzBIPbkplvE+FAzx/
7fHC0pq2WMOFn2dN+70kwCu9aBl+8Q6Syx6SI7FULRn1WUtzBejFmTCaBhii1BEyzCOnqkXwIxjG
mOOG+QRIUJduRT0DxI1zedfazsuITXhjQhpMUW7s4qE03pm4M5eu6uF2kOjrTQ0QQldOOnwfvJfW
knhvEehSmhL99OG68he5uGZ/KO3JujTdZHy2cE7PEXKHXxSx5Obgdj5BRkNwMokDSNeCAOqlodFm
xwOlx1IeJs0sL7ag51SFSOllz9qorBO+jV/9qNe3lgd0uGEayZarnG2tL7T6IzGalHaTdowFpZnW
TcNVz2frDcZOQ7p21yFRT5SBxk4T435ll9H1mKwgIduBQKVU7VdDJ3F8cdM5KKJdzD9DPue/EGZm
j0MfAgaF+sn8ZKn8ZFo++lVmrxVL/ssjSKL1O/pETGLHGmZYkZTpfTdEDmllVG868yNussfhjiAa
aoNCgped5LsO0fG20UL53nOuOdYwoG7ktDR7bI/yWnB+oMipKaoqNhjpo3XXt33W4K2PJ5KTUDdD
hOAPK1goUNGsKXb3dYNnHXg2Ik7wNcyestrel9pN5s6CQaIy3a/aGouAgbbW+th9JcT+0vuRt0Lf
pwv+z7FurZsQX89Oo0Q40aCmjmI/RWwo1KszkgAgW2nfdfqMxy8fMVrZtWWf29bwrm5mOP7qHT6h
aiLpCMIALsSGgBLW//FHPkVWu08EwRApTvRti5OdVHMs6xfCUvQHvYfORH3mwF/xmOZyAJv9KhEV
jbkM7WVk9N0NihATCX01R3cD/d+Ac+Z4l9mK79e7gqG07kw7skDiG4tYFf4b+Ny8yhzl6LPvMwPq
PAF12ithJku7A1CgDuSTuh9j1kfjViMarPHZxcSDzFD9OI74IstJ0WWYw6//xdx5LEeOZF36idAG
h3A4NrMISS0yKXMDI1lJaA2Hevr5kN02fzLIYVhvxmZTiyorIiBc3XvOd4iNwSlQ0HNCPCy2MVoq
2Fh94F8Bs3cvmgx+Xpd4itcSu6eidW8wTeasmoUgkq0CMEkaAwCFigiOR0yv9g31HVLgWzzD4gql
vDZWCSnkHBEq8gDRkGwNQyHnFMIqLyhtUP5O3H6zKPaVVRobe0rUrVeF034MhuQcAHsP4w3FEEGD
3onCwvEjyMb4tuKIUVtefkXamIfmYwje46qZBowQobqEHnCDAWHaRySUiKIxd9qz6eMGM0XiClBW
3Ffh05B6zlkyuI9DWdTXTleMN5YFARpTmb3ltvBo2kFwQg2pO6/TQDwtU+HOhaF5bSEdvR/MnpfA
N/EjTC13PzUV/++IY0Q6jXlKcPR0JzVAjnTMBbtCNDQx5Ylbk3zPWwpVFejXZopBHps9Ak58KkSo
JYbjVpusy+8Jitwh9wcokuUDMTlTd6aGtmZEhMZmVEL9duKEJo2rul1Z0fRlDNFTqTnwrBDaTv8A
AJouqce9lviDVq2q9v7c00juUqox2TgXVxBWOEElLTv8Ds/3adSk5okcLT7hwd5PPsIZBKlkqkEG
aRWe0tJcYoim/LYqHH1Jz9LZiXqcLu2pnbZGR4SfmTTFxle+/DEGhby01KCvp94dT3JcPg8wVyg4
VVg1CR8cRn1l0yQB0BOboBX5TzdjNxIEsRRjOyv6gQvYvp54txozuQHdLbS8kywaH+JEZbcuCJSL
3vGCx9KYTApu6ZOgzoD/qBWbeRzLkwbooN87w070TQXyrZvvwew++ZapttWw1EbLKdMParDBbJd1
iBu0lh3VpNnrqpOmHoHojKlFEAjJKWFYmju2P7SRsomGi0OfcqY/eu25uI1YE/OlkXw+poN91dag
q8mF+EWhh/pMOYyvQUBOkZONSC8GSUSdtMR2JJynX3U00qFLTdB2qhGTcw2Nm2ZxXqLKKLx4S2Jq
sWHD0LFosBEpFr7QpHsAtAYY405wiJmDX9bifWHCBgXOjDMGG8xg6YsoeHUQRLozO/ddTF/xIr+A
5FOh8kJy0tV58LsIhbqYqPrVSGtIDTUQ8hCIZ/qltzbNhY60cJJ8C2JSnvooM+lJXqPhsLlQ4+2B
FMJOQL1MZp1FSCggp5Og0w1FmHCUp+bQ0wMa7ZDT89QF13xtHM3jts6QOgUxUI2CspdPoM42qaz4
BAYMorNF0pdlTXtSI6ybVirueS2hEkRStK0VyRVVwfGaAFvAnwYiNhjlmbghM2c8Tf7wpHytSV3w
2uSx4oyA5GtBT1ULhGoAoHTtZDPOOgmiyk2jsaVwgTwf8SsNnYi/F7M/nntxoVRV36TOFLy2o8ej
K6XmeJQZ9T9TV87vKUjLMx8zPMTeP3Qsu18asPDCEWC41wYz+c6iBgVmu49LtDFudGtMBakkoejO
B02VfFgQXPMC4+oWLFfou+ymbcDd/gLsooxVbnMYOsT9jM8Z5wdGYmlQMOzQeNwRtTq/Z2lCrAno
t10JFBSDjoUmvXU9cj5MhH9zOTbbaaJq4VukZrE/AiTWzEsQXD4A1hxD/2RMCPSpWJJO5YIdwxPk
o0Qai8t64ZHhgpiWlOoLiB3ej4D2JHxkO3mOVFqDbefoeq7BY2+MUW4bI5p/1QvprO181FlJScfV
G7sHk/A5gr5is6FG13nnUtFUSoZbG14aBXi0CObUXGV1Yu8hrOjr8Q9ZLU49/76Rujop/4DXclFv
jVK3t7axLAwLnC34w2nr/zDbGoUrtZ0ndTUXizcx6oyLyBbOawM08RL3LTlyYVjTZS+o5KmFBRcs
VDjspi27mQUVF1YSbNzoMUWkbiIemUxeNU3FU7rChD1RXdgOgzHtingkP2dKGCNExDIWyNsYIN5O
PgDtyyyg8xGd++5NkEf5Wdj47T/1SBZtHeD2mPeUs1ee7Bb7RQAwQSyr+Wyc14RxzY4u6Lec4yNe
WQDRITuhqM3PyffrNh2gFY6TcDMZ9HgYgdsYVBvYoLhvtCScZ1aOYMndWKLvSs9982sjeNB5EZ1k
lDNontOhH1dgwAw29onceBXgqE1G0PjKdOpmbakI2mtzEqbxA7mCRCHg9gtvQDah7z/HjElxD5oA
u75mPgVLT5kmpBADB4iiY/WscVgYKSBCpR/wBDaErXA1i0K+O/3+fyv6/1vz/7/2v8url/x3e+gf
+P/QGSDhKv/fnQGb30WOxvhvZ8DyP/zHGeD+C9W9L31JNctF6Y9169/WAPWvP65un+oOrgG8W5gG
/mMNcL1/4TZkG2NZnuVDYkHP/x9rgOv8iz9nLWY9xT+EI/4ba8BHM5zE6GdzZa5kwbbGOLZYpP/y
BZQECY8JMYx8uMvSUi9xTAD2t1NM2/CvZ3Lzb0vY3zSIxT/+P0axP5dSGA+4igmwDjP7x0sRKgkY
UbeID2wD/RSCgl08tenFiKD9AlVjtR+w+d8nVcMJJIY/8/3l7S9uVXk2B3GJ40vx1D9eX7MzQ5NN
hSVGOB/dCCvCJjuqWO0SewELGE5Ct8KGcXg5JaL5DWykRlMRheKnZ/feW5h4wQ1VkcbbsBkxaX2k
LvqVWTRezRHJoMZizVS/955IhneOK15CYTCqKd4pHmtjZDl6YjoEiECbungfyeemlkdBQtAI68TP
EBp/uG7IR34Nval/7HvXusf/U1CxmoxuC2Ypuv/+oXBM/OKtsNGHAMaOybbl8tT++gCmygwaOS2o
LLxetDpNx3opCFGiRoTwg8ZaIp1HM7PES9Zi5sf+BPWeowcLPBIUu/5nZqW0Vhz3XdonGbUpxP/V
WytG0qv9vsoDBPOJ8oDAhWSNZ7m238RouYKSY9rdBUDPog3gx+zV1VGd7YxeNeMJ7fzyadQKN0ks
g+mHW+eAshsVoXRGg8lGyVdN90ard7xrUw8cIQXWabgSk6bhvKi1zloHLMV1hDUs5Yzt5e2picAO
zSzuz3mV+5VE+i6tDsbu4CPYahpnoapxkgNKmRbdi5mZOSpDOQFHaTW+2csZjjmS59ZGoihqlZ6A
YyImGv2rmHdxA1aZrohPeCrdhY5OpxOGNxSBRtJ5ahW9eI1nyROrtOjjDd6Y92uJDBz/WVsATyJW
hADRqnVbxOkzGGPkH5RoNokbI1GenZnWZM1ZQiMOKXzt0Iwl5WfTzQNgq94IKKUTk4C9MXAk5WXp
g2v0UHUJmCd80zi2SYs+icXoW2/csHTPpwC70tpzvBAAaaC84TIIDT/YzSRtxVj0IVbuMr6KfJ0i
kszIyCColYMq4RRbZAvE7CUYFdnPo7btFjBKZm8yRg6i0IIKBwEqg7+GnlygwYF8GLzq2YnindPZ
qEp4SaBEcGIiS5kH34k2HhBUFG9FjridHL2mAsqbDTsjDTiemKhe+s33H/9XExKHIvavtjQhQRyw
82k5Q5U0iakIS8/fy4jWMM4cBO3Coh5Gv3PcznAPdrSlkQZk+pjh+qP1+c+E6DseXmTcYY70loXh
76GH9CqMUZYtqco0kLumdM4tHCNn9EHEvhR+cvH9/YovZkAff7BnKfJRsQofmIRlHQnCvohiGooB
LYsjSegbi+acsFr1wgGlAU84O5vOJf+CIpt5mtWV/VrSFJh247T0Xii47GZOhedsBSlNHfl9H01q
ywNxTAgnnIk837TwE398INA8YdvUGapx9us3nJPdRfPsbEnZpM0ZjrHADoE4q8BtS3YfuR5rGznn
rsyNbu80oXlkxVpWhI8rFuu1SXyD67N2o3r6+HsKIrpMWH3mGs0/+s8eoJG/8qYkXx+58c+TsMse
AaQmSROOwqP38UKCqt1gKhwIUTn0NxGRdQm19cFGSu603m9jLOkHjQnIyZVJeLAAoI8iYuXIiPOq
0ANS+JQ6zFPtEqW7o/xRmxuPE9WeY3kAKrmkh3LkN3/+eF2YCGBbLJsnw0bk409WoD+8fjFNRP1c
vQq7BO+Lq3UXe6ja4tlw9kee0fLy/+dleCb0H2XBgKDFZCrGzMFoNby01OAXSNIxMuehDhyf82gj
IRKrcEEC1+gX2UVn4XXiQwcfQBXK1VDDAfr+h3z8KNi7sHvBlikUmxmTyMCDURtBHhIVhN+1o4zh
NqNgveKkPt19fxXx1WWE77uuSfyPx9D4+HxtKVgZ0wi3ejn6P6Y6z9AT17n8EVNSfgNmGey6tpnv
8yrrL4KwoL42mkVi0oqlAsgcTlQO+gqQ7XU3WkcSQD7OnMszAJ/A1tEBSKTYTR1MJJVKrNahzL1u
MFuc1gS6b8cMv0yREnup0wQJGNiGAOniuTn17c/vn81XVwepoGD3kKFC1frjo4kbqw0djd2fdplA
wppR2iA/EfUmjayWKhSOFsQNCK1FZept483Dr+9/wcfx+u/7tyzL5NNn4qbm9fEXKFCKbPL4BvqC
TIh1Vy38gy6pwWZgj1kFSRafWFPbb7+/7B/Kyd9jgEXKdEiZhBLCZMEI+3hduy6l1VT0453ELqkF
W6Z5T1AWW6MexOglezVva7SluHZzCcKuAACD99aN02wDiw5inTRdOh/f/6qPM8HyMFzKwMv5BYgH
Mc4HszbfiEmb1dDrOUC04zlk4Wlz1A9O5sznfdSox++vt3z5Bw9BsT/0sEyzjydW/uAhjHCTjJRV
TBS2v8hKiPmF44gxVXU/ETaprSijaReUvjzy/D+PSaag/3Nl1zt47RB4iozmhF7X0L42oRuk28DD
TPz9/R0s038eKBZyh0kOKAyFzIMHSsFKZm7dwAAgze4kzOIAnLQN21mL4k4Tjb1vtfGqW+HtnLxF
Vht74b3fhealMwn/DApEepo0TvHi9q46MvbYnXx+/AvIhAkAZb9vqoNvUJfaaidf1uu2Gm7C2la3
MeypalUg80VmzYPxsooIhLnr2cBduTrf+mm+IbJyr6J0TNdLuM45jUYIoZAz0d/aNhX5lU1zp16J
rJNvuVV28bqNENRsQDrRDYpSPDsSXDgA6pbtM2G/2Z4Pf75xQv8xCc3wwmPJCAh2URFaNTP2WEbd
DP0VG7d3N/KjJzhMyBKKLornrekCccWnbDYFyNtqejOigBzbblDW6aDdfMQr05GgAf0Vq3chXaY0
RanFqQfyd9CP5JhP6FyvwGSE5nnaKyrRji96b2N2QXxtER8KR6sS1im5MGTlsWcmhBihj6T1kFbu
z6GErLXWQ01fpnGoFq8Lcm4WNY3sCTIac4Ldilh07dk0oZDLgadkG7bP6l3VhkFxdpT1gxSajiDO
dwZ12KaUVN2OHqcVAMJd227uzpsqMyAMg3nckudSzJus193d6NrlUxbE7W8V2vW8HsFV041qm+R3
JDgCnPJtooGwAVEAKW/G4ZVtW4x3kh3RnemE+biDMYpjlYGPXSoxCWPcJcpC7CBKMV0XOhO/tRrH
VyWi6IrDcW/f+ZGMH2PPmzgCxK1zqQ1RcCwuLRIvYuJxBjajlk1uO1DoGCtpnqZrazQ7UKD0QjBv
hsxhKzKZ+GWsDLW6At0VP+UZ9T+07hMvlLwROP9doJsa8HLk72fpFXBUqwq0vIBduCaDCj1fs4Bx
mkljvBk4x/2DO2B+cALm01U/uMHi50NhZAxTR/+smsgLr8EO8v5AYtFPmfRL0ncA0u3ENJ8t9qX/
cIyYljz2fH6XcFqeIsQExSY1RzGeTjSRbSrchX3XkFvwDErFvC1BQhGiPJjU/Cc7OcsJckYYS34O
rVGfwji1g3m86lBPt3Qa7ckjIUp7S35BBqI/91LGWOnYZ+QyyWDPmYXTe1PaZMZYlRv2mNJ6jocG
KG9r39KoDndUftHfdfVQInTJq+gaLDQm0gkwD6fPdKSKryKEr3RabO5FKzM+s2WKCyfuU80HGtCX
Z5aHhbMG3lu/yDzt0IvjLRrWlAWwT45ViU2mr8b6nbZL9IKqp2ro5yBwWU9xqsizNjU8IrTCVD0s
QgegyrX4mc+ALzlk16SpcdpDkzDWKbAZKu4s9q9YMRFP4mqRRLC7WTVe6QkW7B7VALsvbbNAbZpq
TMxNFwiUDv1sc4Bf4L5Ju3eqxW7F9rsy12knnXajA5rSexxVFOZTID72jmIp/VPUYNYTp3ZEhCoO
7Csw2HgRwBrJ/MSSPe60pkskSOiZdvvGKRTfNABTrMJh6l+VvCiF5i2kZd0zwiteY9xd1IDz2k0I
AYgYjwRsGiK40HoKY0XLsCb/oOZAlciHAWVSv5Gdpl6UFUHyhFgX7apnKG2cpjDcflVkttOx80vx
NsquukUn3JZQiCZP7iFCg5W2JiT+zRwip6UG4/0oJTxeLOMF4ynrbP/ZMmz13vl+8JS7xQzaJdPL
cx2XsWdDDpimma6HhW2h2IrRgC/uxiHLTOsp45ngX/ZcHaY6djiRa9+EIp5JOE8itzuxbGFddqFT
qa2ceTRbl3CJ9VD1NZWEqnd++G42uhs4VO28Kce6xj+S6uFnNbHG4AQW9DKdCfMbnRSXLlY49/lF
HAu3wi3SIeDivs1z26znG7q92U96VdD5qsyG3o6F1KWWk0VheeInXdytNTyUkcTGyjixyVuK1u0o
xVVVovbYUQoKT8S8fPlFm4T/uMIhz3tMR/Ms5ovwNzighXMpJoezld/lvl6DJ4ARqzrJbqvNgFmE
4CtujcEqfpskaD/yF5z31ggI50rGunhWOS0kPDYpJu6YPmvBQhdX0WZSTrkxIwk0wY5MO14N5Fz9
ELEvyTH2XWujbQsXlbKqLliXtU29EN750tWtp4ekGHsPM44CKUKmGxlkLR/LidNqGmFu37j9WnWc
/jdtNWXZyQhJjaIMDXGNW2KY35k+BblKYLdXdasG3PN9FOIJTeyuWenKlKd6GD12VU0doFw16Wvp
HeTwFFUymn16rnpw9HARRbK9ycjHkZhMaeYh3c/afI1OhFZTVVT5r2JG4cQMblKJWhqTPjOCaJwJ
SXCY25eiLny0CEkJ1z+MHUAstjUT1zJF2G4R9VcBGbam7slzQOfMvCGi9oyRg7Aw92V/m5au3ok0
lg+1NZF3WgqEynOWp5fWSCwHsOEI0nlia633aFu3sOeNi0EvBkiH4Nxk3TY/4kDaxaru4WnQlLvM
sZT/zrOsehT1gDpC8t9sdVaFOYkIR3Z3n08vEj25bUJPAe7DKfXj9jUrGZ5oAQcA/ilKqKIrqxAl
fYO23CXB5i12E+J7gOnO1wltzHw1esvugJ277qj8dUB3BsmMuUq1g6Fp9iL9q6myCuxNTcTEBhhR
XKxb4giIPwwymMdHbuBjlWbZnnIKX346pV7TduyDg3g9iiqHTjWiPzJp4Ck72VdT7hMbRfXmH9Or
f+Kr0CQyw+k4pbJkvlWuM97F9kjJmFArUnmP/CLz88acUoRDhcBWDpilwx1zF7FrL9C9ELfFrHxW
elm2pthks0kukdBJhb5i7WNuRuVBo/aBRiNwhoq8IIUzKU4ectPWNO+U6G/9Ans1VACTyimjmcgv
qjOxum7Jl/jtWjLCApt1PSTVSIFhJjS4J7DeLyY2vvDL/xk6SZc0iFDZY7MkhYLBX2WvdeMH4mxG
Sjas4YoZJ9rkpa16YRgdPsUp+KnRetKuRpJ0F/DNv7RmMNqbLtQAPSjUPmcESCNCIhIRT1QRQAQy
B6cccTg75IY5gfJJ5hj47E7mgebmucQcfJ/FIyEoUWA3zxG9JLAUae6u86KvFwcC7n9CIOAs2V3n
1VuHMrtxbhOANG/cULswtCVqo2yc0ve4TWokzDEbgtXAzsLdODaKJzh3prxYAFe/VN/MLz3yyQxq
MEoKVJW+aaAXdxemyGD0mHIBOwbEpaOZhTlACIlb5DliG7MMtlmo60ftNwI/jeuRaJx3VGfXRetn
v5AwhUwobpltkeb1Yq+8Nn2X7Nick0z3zq5j+8h8NANBw8ueI4AlHbcK1uBvu2t/9mKkF/VAnrcy
wJzUZlW1mzGNYDVzoK0u2am66PZKIzVWgx+V/pHK5uczk4R+DtMELpPpckz+OOYbtB7abAOizhqs
ovCOEcYkNgtCQZgUbl555HofC71/hqhHOdG1aCtalvzT9PmrqZOz13EHMkjWrVW45z78icdy6PKd
cEom/u9H3+f5zKWlxjWoW1rep6KtRhIdZ0GJ+UIQjsCdjlRCZvbiFb1rqtuQdNEobdIkMa9kQaDW
95f//GhdmxIMTxVsKTVj++OjFZOVoawDQdRE/nQ1o3veG1MD5khrcydlnBypCX8u/bj4aD0mcM+G
4eIdHM5BmSiM5uwxihFSB6QUB5yWJpydXcs9sSQ476iD3H5/k2KZUw9qHkykkmqgRa4wLNGPd0mH
CMleL/HJ+XF1AT/QeEQf35/BFKQw3HBMGQJcYUakAxqoBQ0U8mnXEVKhq+9/yRe370B9sWy6CBKO
6kHxxSjI3ogDmDgtSV7UxTu59Qfss73jTmsvEjjPptQ8/f6i9hffGJ+z9afCRAjkYacGS4CXgd4C
UJS1/T8FX4OzRl7GmjPEVdHtOkA4uMTpYwR7AhowPgV+NL1EnRXg8GJLWGzmymqK7djN4a4WLqav
INP60rcKibXfazilOIOCzZhWAtiP3bJPtqrsbp6qdAOT3FmT3jJhQvHtS9/tS0F2ukfAVe41EKvc
ti9J9SzUuOTIOtl2LqwCcxC9bMAUNQT3TUg7sd37RtnSmzPx0WFhH4Nt2WFVPTIiP6+GrmdbrNIe
yAyG5EHpOOuAlIoGyW+e59a7KSJMAXabAMb4/rV8UYjzqMB6ilowDMND8qvBlbukCrC+dMKm+AqJ
+SkHg7vVZXkLXIZZmG39kkyEsvHItT8Pe8mAUNKjL6Ck9A42IXOIrgoXGi1UKxJ79FvDlsBKIt58
NZ2RTToc2fV8cT3sVZZDvXsJejpsBZl9A8kVSie6I39ezNd1TD9+DK47Bn8M6WOKjSO3+Pk10hUE
DClt+mGAmQ8WDU+X/PsK9uwgsahE+K6R+wQ20XDfv8bPg4tajrdsoODSgEM+uI7QZQsIjwncm9r4
hjGf7HTIATAUjfGkQf2R/axgQ7H33tq5kdx8f/kv1ioXOir357IP45z4cWozzSCazR5ZRj92aqeJ
L7wRGh9Qbprl0/eX+uIluhSq6aqwYFmsGweXUm2YMUNzp1iefsJMxjRVhujElc8ZCJ1e+/DfX1DR
auXmaF0h2/l4QUYinBJyhdcKWdtO0S1BpCnzuxrbykUth+TI9axl9fm4TkikRhY9KnpGjL+D4mxZ
TLKVJt9Mk3PIAp9W2N2KaaDYoFz09qIV/rxPBz3dVdI18G0QFvxgpMmUrlyvNkHvEIhe7fxM6iui
6KSx8SC7NWvljvpH0hlugmtjotg+lT4GoyFsgXl+/8y++Bxdf2mIM1Ms4RoHzyzXEaYAm0JTSFkY
TCYEmjyPqQvULowozw3Ds3FAl9wWiU3S8ji7R8bD5yWOSc1BEuMutX66Gx9fWkh9TRdOwFfSBuQn
KihWozlV712QSsoJkMikiUbj+7v+YrAzky64cAQ2C+vy40UrnzThtoEVNlp8lDC8Kb1FyXykb/fV
VZBg0bllrC8Nho9XQefQCSvjKrL05lvofhC2fMhg39/LH1L8wVcIqN+DhMyeBaHXwZBmXHkUWYAX
Us74RX25Oa/amso4x47TuOrARgvDIya9p4reAQMkBsq6gi007VJTkjoX9mglj7zVP2fAgx+lIMz7
Poc7xE6u9fHe+7khCDcdNbBAI7hWTlGdKJSkD52oJs3xepBbVQWwNytCOwjr84uVa+ljyTFftPAk
zR16eKzNiGy8gxcNt9mO4j7nqKprx1tV9Fjv2zS3ftZTiGuo9PCc0ARwDLE2y3H8rZren26yOBJv
7KMhM5UpQWJHxtwXn7yi0SyWtiJEM//g2bR9q3LPBi85GMELxvfp1G6lDYSNHEWS1Yv9gBLiyKn9
8+5hUaDQQKKgRyvPOdi4q8xQ2QgSbO0Uc3IaBmG2EYvNkmJxvcYhBPYr6YFY9H379v33+cXdgjtj
XbXZxvMLDmaYEChTQ2J8z1k7NW8ieq6w00EZhNRVTia36V45ppYv31/U+nxV1IfkSLgIPFjoDsde
SU7hUjRj7MmyUWtCFa3uio1NXG1aFlgk1JiTZtLk/UUZz+YQt4ZJkNhFbRXdI7iohDNz5cCHmczI
anbUHJWDqososxXl7iGhvlmJK8Ro061OlfM76lzmL1sEVGlCd3R3c+0A4ZnY8hJ1NsSgzcqwnS7z
OWiPLLSf13RkD6zqJvIYxvphPcbIMlWVimKioXt33zgpqXmWAnoWxOXp98/106X+HD1RMFq+hxZ2
0dD+LaJKoe8nUakATFrd3Vwb4z5oBnddAaP+bz9YlnGO1ks/m2aKOhwkscqnXAzUvSjxx5tB1MFp
Qd1nbRqi2oytCDa1XbU/lky93ff3+FkMwseqxKIRAyaOQXKZ1/86z1MrsN0A0fzal5n5sxARgB5Y
LBeNkqQwTrO8yQp0gcZMg4/OCl6YpC1vBYyLle5C7zRN6vaqLZfp4/tf9mlBkfwyiumM4UWSLA8W
FBPUd8mtz+tklMEljDZ57oapffb9VbDxc4MfJm+2+DY6aJTKHg0BZxlcfz0AN9XQyjACw7BGCbiL
hW+AzvWqDKA0TdunzsvKJ3N0F62WOzaoFHGK0kC1S/hRE+W/aTXQvKQqGFGmWTVd1Pzyx1S9lklJ
HmlUDIW6tDi5F9shNc2fIPP6a9hSXb1zYzK9VmyR6nkTWEkZUEI0CXQStSGjU2eoLTgEZQjG0kDg
TAuKKlS0hYRWN1igtLr0E8hL1Gkpe6/MNKK4SEoTdmPCVDmdpnNL4RAb8nMrBGJQK2/QODlerhuI
NBQkMatU3l0JXMk8byIN8TAEBZuvhka3MFI4mbWnQyp7gIw+9uTTyjcCenjM9camGmzdnmiapd6P
XE1NsJlDPoh3ux7ce78e+39cVeKXjfIc7ALzV4X6sGkmVqB4xHHCyZUOWoNSudjkOEheAwLPftFa
akGWGmHO3lKPFOoxg9Y3Xd7B2+ZFBUigPSP87XrhtFSia2jgrqydtxiqRElqXo1Bvwycd9rQ1jmu
ioWX1aQVlJ3SL4p1TnDIJR0hkZzNSQqAXaLIQtdjh91POoEuLm6OedTIp6yBFY7qBcaYnDIb8WjL
8ciLJRvXkVgqru5UzU/SoRpzX5XIkTdu3yFuHbpifiiqwrxXbVQ/0+LFjT7zLagVXR78eUhP6wDy
7lBdh844vCmLIMAtIOjpVzcHMalZdZXfG7qG0xXhpzPWkUxt0E0c6WCS43aDnNwPBZVkZL/RiQeQ
M91rKyxOTFRJzQnFA5XtUhya5sZJzLqj1TcCWEUvvsAT0mks2Xt21rtDAEW7DpqCgzbrcW2Q1W2o
hlVAkBpS4KQio8sqL1Hq5T4GM4JV2fGnAxTdHND7asxBnZ3WHebNLaq2AexEorWzIW3MdFYiCD17
H5EN9goAJ7IvIivwd6aWmIP01JCTUhqyxyIZO81TwyR3U8roD8aw1peokIrHJKqtO03LvsQePwZ6
o42laAyY3of/ZEV3OGB8CVmiCl5N2ouv7dwP2JAQHz/l7NVg89ViRk2P4hQRT0xExqpWtYs3lRYk
QLc2MDaNoAKM/NSw7nHkA4LCS/XGAUBjyLNBfbVQwdJNFGn/jeLqYsXqayKenZnSc+c6PJi+7dCO
N4MHZgCDKqUbZzLKbE2ito9QXaGRxuXHiIRSV/swRmX9lM1UvlddZDvIWyxRnYup839PA/wIjI0R
MdRmKwGRlVoB4SUcMaLd7Eg8pjYyqWLTKbc3d6QFu7Ch2Hxesf2HC9IYJWo9ysShdWSJ+jwdL7Vf
C9UqoCrH8w823jGG0iweqPs6IYngaefgpDCq+dhy9GnrRtkFb4pP5QXlJ0K0j7NxF6CtootJ01gP
tFEbPhcikmeAeWSJnfEttTdWpvrzysENnEVl/YwAYbEvZYo4hkUpNlv1yTihorHQ5OzpLD9XGOzu
S17DsZzBrxZPj4AtfC6KDtGnQ3hL3Y10ZVoJXeR4xS60Cu++kIreRULb7ZxGII5eT47jD+ad4EdN
u/m0qNP4dijCVJ8vYiggFFo0j3REEn1kBf1i/8Ih1/Rcfh0hYPbB/oUtaEZUbjKsrTyxX4n1Qq7i
EE1TltGRHejnExCvjf0uYmZSopYm5MfXhqqizIygHdYR7V94xyj52XSq5DdVEXlNlk69LzU4SxpH
4SXEwfK8p+N75HD4eSX3KJ9RmVh2MoI26Mcf4ValzZpJ+5PapLEfMOCuVD0+227nXPW6EkdONl9e
jk4IfQnBF3t4z2NPFVJ51EL7qLevQjPPX0dnTk9xKOB58uPg2Nj4VIHhIdN3kbQXl2TJQzVk3GfI
pUfqV3KEfoJMt7orhUMnCv4dZk2/Owl8zINDMKsf8FyB1KK7P1bC+OquOeGyW7JI8qSk8PEhlwRB
DvO4WK2Cpn+2m9l7cZPkN1pw9wkXpHj8fn/2+RvmntmVUa9xQDK4Bz0RJaCJp2wE13SbYPCSVYeo
Lpcn3hT9PHKlL+5MCIvV3eXo5lne8lP+2giSCmlEDu3XNe0tcLsxWpZxpRtHPg/AZvU51Jj2mbJD
Fu4JcaZIK0mxvJiDgJWdge38qAh5foyNxPrZGUQrrHChzHrfu5W4l3DZMU3H7hWWqODWpPEOwcsc
s2xbp+AK2F9X5utc2E68lugO9xmVtns4qdFLYFohii1OyecDuJDLOSbbYWc5vYu+qkvyGxUkE6xk
Qp+9jdWCdx6km8ebJLNDFNpNUrxMnojAO5EA9uq2bG9puw4OxzUHwUxnJFhQYiM3rfVggtTZe3bY
v1N6BsxmtXNDu23wmxB8lh7r2z6PUAZMcxKXO2WjwVnXmAyPFQ2+ehV8X5JDrcXLODyU0HnopGsT
DIIE9jnPpXVBeoq3MfoBZRaCj+LITPnF9ZgyqGtyzKMH9adJ9NerVzbBIUiV2L/4wLR5MIGBTssD
UQ6AHqZe5JjHZswvPmwbqwwlLP46rpmDyQovlwvxZh5R4s7z1ch6hlXZLq8QzrQvZRdBuCnhHoCt
AI7j2w3KYwToXiqfKt+EIB8ZatuDed0kRp40R6a2L38c6zwhuZy1SRD/OBSMelB+4XAmqsUYP9oR
7f+k6z0KWFLOR07Zn4oXHL+AgrM/YVfBrHawdHQ6HyLygbiWn/SruK7ri0rPJjHyEdzluoz2AZrr
IzdoffXGOWfbtPzYZpCH9fEOdZlEseFyh33kY5OqJymDc1idkbOrHKuX7M8D8lVgNViPUW1gqfTB
Xq1EhzhyA9Ciny4YkaxyU0I5CzJCnr5VKrAz+oBJ/Yhiq/vpUoGb103r1ONuzmt1zd8EHU5ZTm97
N0lhf1RJ+Y5cmBahNvpOHdmzfa4IcqxfciixgjnS5lV+vMuegQuSIRJrJXXzEFOP2lG/zXuCkQt/
GwZNjkfPNtZhj5AtImcvQbXYOdhtZHvR1H5z8v0c+8Umkt9DDKnPids0Dw0ujSB88X+zdya9cWNp
1v4rjdrTIHlJXnLRvQjGHKFZ1rQhJFm+nOf51/dDZ/bXtrI6jfp2DTQSlUBWphWhCJL3Hc55DoJq
RFt5CR+xdVnPrNgcqd909RiVPzf1i8uL0oelDx7ozzs80jYtr2yGwdfVFO07QwdAPCGevZkkeCii
KtB0svyKw9eZ+U+7NjhSwTp3mXqNR6QMcGBFeIjqAOSYVTjZrU5pIY+VRfVNS94Yld/JCQCzYY2P
UQqryJ+jBdZsNSHwINsMAwXGi4SHRCWz5Wu5U3yj7zU+EnOUtOK6nd9i643PEtb4dUKKMthNrSUi
w9V1dNvxEFSPxlwi40oksjboI5XzHaJSOm+nsFLcGmZs/24v+GN8/sswBJEfm0hOdxZZlmuKXy8Y
1Uo3BpVn+yicjWLtaHhltTkQA+KYuUeIKI1HRnPmravZwPZG5LDZMciV8z1OTXWd9FauboI5aaxt
wJKtO2vBmL3mEw7pdZlIxhQe777byAZE1p2EIC03nKhR/YcfcbHvq4/i+o+3TLLfz6b/T//4H/9j
PODPf+g/rsqP/K6tPz7ai9fyfwEugArlp3tu/dq+/ttHjvB0WngH//6P00c+cRT98X8dvv37P378
93/gAizjC84KUsckC8qlouJR/AcuQAj+DYYXmgQGkOhB+d7/CxfwhYWfEIvMyqDwRAr5/3ABmvVl
sZjy8xjGLj2h5f0rvIDPT6tlc4KEicn9EhHPofOp9wu4cybmCm/2mAeG+TQaTP4WcItN5sM8DXV1
C5Ft0A4hyjs0FYmZ5zfEhpsI7bRMld/wdGe1fgQ0Lsbnnz7EPy+nnwEDnw7EH2+NwpDiUEoMgj+e
Nz8VCCab3DJIum9jCB1rI7TAynybGGF412NXyt3fv9qvj0kXJz3zYHYILrnFaI8+D577eaxrC6/b
CoW0WlOlpQ/lmJQ3//qrYDylpmYTKozPjq8wnBIRmrCb1VQpP8niH/V1/xtVz3J8//cT5Y/fhWfw
QptgvIq059cniqsXnpKLVLE0snjbl4N+6Y1hB4PPVqck1LyNHpYfVqOm3/x6v35lf76wsNFtoikl
vPrT2VdVXt8gYiTkC0j+bjKm4UAofIJErq5+c87+Wkz8+VJ4SJnvWgYe0k8X7ozNx2YVGa9sA9ZM
184tCNnqddDm77rIjN8Uq3/5xRjXc1d7+AOhdBif23ovi1IjRnoDy109tlalb1yr+ZgcRuV/f4Es
b/uXrw7oGC/B+cu9L9gD/PrVxXqSQIzAQhMYhkbEO2lJuTVYG7jrSIxRycPPDqarv3/Rv1z7qER0
jNFsDJ3lNOVx80sXZvXwFNMINepQy2wzD2VHMxLjp/j/eB2UzTZHNP/TPxWAPWGExJrxOrMVFk82
4aIrFZXx29+/yqftApcGv84SML/8xRb087qK1ngyWyA8eGeBA4UlwYUxCLNdpJL7siYTThWADaxd
Q+phVeF6yow9E/fDrBdggZHjGnVxKZz5+u/f1z/7lCkLkQOgt6Y8/FR095GdF+HSCcaznR8MO55W
SR/87gL6J1cqJTZmRj4Fmqofy/yfnprk2mVub/EZZ0ONl0uHzw0csmnQo6fkav1u3vWX23BRD1K8
0DYuB8lnvablYQajfAnhcChtO1jui9G7p8a1j8ou1G+e0f/8xZYhJYI4onk/fYI2gEQJTiVcDVaW
78k1bG+MqLAcCmhhYp+tqt9dSn+9HZk0CogSHJEcyeanVwxAJ9QDjfyq9wjpiEP3qTHco1dQ5Sb4
0fV5p7VPxE8x1jbBWZbzWgAClD2qftRCzcpSvNspjx9Cjcitf/V6YlEnGAsxeluUyJ8etiylWdW6
sEU71Zkr3pLu47ebftMq/vV64lWsZd66TIIwOfz6bDBoZVxeCXR1w1LmNDJwGdfAeINhp4KINdPf
/1KfpLHLzcvrsQTm6+VpwAf/6+uJIdArFjzRiq1Kkx373kHRWcxh8t2CqDGsbKHUU2yrGIFo3SzT
FuFqjzqSTnddB0PxL0ls/ng7AiIupRbDVmRMv76dtssV9h9+fah97N7g8HUjo26hzN/84n99Opji
5xf6dJ4VcRcCa+WFcriB+4IygfUOYcC/+XiXR+yv5wsv46JeZ0iNOu+z25ohVFVUxEeDx9WD2zZK
u2aFQzT8HsxtwNyrsIvVQCgyDEGT3c3BamNQ+ATwYPb4+7fyzy4sQcgu63d0I8bnLxr/q8Q4wOMw
kaTwTDwat5mSRMaVvbb/+5dihf35114OBL4+g+kPffBnwbXeCI31UohfWA1NtU+NHh6mBVEOyRJ7
AX3dRa53b1qMOVdB0cgeq+q0cJwRX3nfMCG6XyMWoRrWiiHvW1YjZTFPKC7gGxVvFPlV/l4zipSX
Xl12oNLtMBQjQOhBlX4Sz1Xw3KJLIrUky+k0xzwCWN0MxFfiOzPSzO8WBtVtCNuvuMjBXMAaVmwm
851eY7eBoopMXVsbkz236wBHy2UIIREVc8x78rW5r9utZ3YVkT+YCVky16PYZS6oXb/s4uib0hSt
Y95oysEQ4gFJdI0Mm0kz4BndNeB12xXg5cJZmWISEG9JtqmB348tmTmwmcgdJW7xhdpIZOekTmsC
fRy5BFtVmS0JERf9kDqrMcW+xKI0o69QZLJG5hBc1E0pVXoTav1Ueye9QIAYP6NqNyDODGmYsHfr
w6z3LKJUlhUhoKTaJTLb1VTdHWQRtK9WJdprbErRjXRL2foNpvh+Hdd0UCR+sJZaJyys7sjbrtQO
vI8u/a7Mk5e+zbJvda2VqLmTBF1HM0lwL/0QeNfJLIPnKIsNCoGuQKbWceOxLw9Lxz0Q3+smG3es
yd2CEb2kHwxeHx6dQETPvebo9WnOqadCf2on5Lw9JWH9hIGnasimSLXnRhDxIddk2pBDwelhYwti
Xl0dg0HlmrWSmGCvlRflDDiyWrXwzqm41ihlAQrGbpDuZqJv8UnmLfBz7FvqtUogH5PyGbDqKhLN
CDceMIHyFPbl9GDZmdttcfRm/bob8dEAa6yJERJFJmDKFENlrOskMxgnipJo6A6pSQHmqxtvwzqP
GLoak3sVk+B3k3lyURcl+ownebDU2KzrAfE8DqChjMaLmIhZG1DarEEborJyVcMLw1LgipND/ag6
g5SpvF08rUVK1uUkHLiXjQU1bRHjyHsCM0b9dmCG2gDB7jB2lxapnAwqoC3nD+PYdGswo61+RyKU
Q1i4mUOi9sbUkeqIBVLL3VOOfUKLDjGnVnSgucmdPSlKceoPYUcO+0gS2LXU9PhtMGKwz8UYeVik
+jRiuKOl7mWIvYUkN/oFBIqELcc+p0CV+o1alsz2NGB+h2eHR2xK2RskYTN6mzSn3VrhLmoAy5sx
gyIwQDPsIq8nKorng0O0SV/mtu+Zrd4RBjvjTHfyfIxY5bvLj0SQRKhKEfPRdZXRBtxwozUi7cjG
BGdba1osFAgejqEwkBCM+DlEA+TZ9bqcveaKtq7wNqWssOTERZ0QhSGNxbcFoPXsZDlMzDbHt7uG
qIDVocnFQAZDFhkTHPN8InZnjFwNHHk7vyIeth/TybCGDdL79BAphEFrxoQx+Za6Vj6HA1sYwheq
uXm0oKAQh2EGyXuV4g5/RoHpmDvC4HMP/ENhQ7esZSk3kD6yels7Db10nWbipQ/alGzccubUEd5Y
aSzb9fg9dBkC77KJAEUWK1FO5maNgati3E6oBoNwbwXAoILFp6Ov9tnaY3WV3NATPuQOTYsbN5kg
nySqLhujsJ7Q+cbfi9YJXH9ournzVVXJZf9vZE+Jp6NJGDKzDP1M5DwlRCiacNMNPWE38P8BWWht
kbW7IkzsW9XlKYmmhKzbvjOXsYW/Iy6E308qTE95isr1rnWMxGTKi+TV2plmmJckViNEMrYNmQb1
piP7hLN0IHVXmxm3+or7bE4eBsdTsOao/6lnNwRM1iXfYi1F17YfMg7s+pmEC7sFngGILpy4Fmvu
sI6yvrsee2UetGYuXgZC/Bp/DKDxraWN0f4YFjZ+UbfH37cBJqpHpV9jSNCIqBAZ+6k1PcmgrJ1n
TnpS/VEm/t/w7x8/hjT/Myz04jWNfpn9LTOdP2d/XyhkJTO+xcnKFmuZ/P4x+9MM8wujchONgG3g
d/uhc/xz+GfaXxid6JTvDsM57Dj8qT9ZoYb+xaBvpP9BZcvf0LL/GMd+Hs/+9z//PF9zf3CNfioG
EePwztiiM4GkH2e28Wtx6xoadtSk2RLQptv7AoBvvk5HPWqfxMA7q1lRQgPeRNkSVBp5IxmPWsJd
dfI8oB47RGBlfyvG0pQXWdzK+KCroO2/oyAqmpMcgp50cll2B1gIhLmaMYmOxDE66XiwXIW105j1
MNiWNmrHBwm6ofJHMQ/GnrkOjiymfKH3VElKkZCQrygf7ly8Xsk3dwCWQkbjKENnDWAwa74xq4iu
MkHg7Zrl4RB9ox9rY67/uvYO8cQE5SqMyMGgjyBmutNjS95E4QzBn4jUNEayGxrBvS5Z3pBx3Y3r
aNLu2cG+g3W56Fkcr0WdYILSzrWIROALLV0ggrbVurusQ4W/RP+1ZXPhFp77oOv1Swf8Th1Ga0GW
mw6qrlmXX60ofLSq1jvOldfwxEMczUcaz24GV79zJ38uRW8QPiepykPUJQ9W0aDCC4Q2Wtu0LFt1
GihyjtIl9P7B0mJt3jlLpv0coY14mJN6JrmW34BQuGQsxFWBivHcuVI2W2qG8ZAWmirI2i4zclYd
En7Dqjbul8N5hI3a55h6O+KTDzM+0ALOpWXciswiuNxAQOLGPiym8S12x2jckks06rtxsoQiiKxC
/Jgqr3kzUZVdiiCe5U09zCGWfFUDZskI+nk2q256TRq3vhkiko45US6GwIYxmghKa7ISnVtP67/O
+EoPU2SIj7QxQrKTw3kJ6SxHJwyRItDWkN4JJtm3Qk6ZnW1NY3dBYEe8BAd6/VMEm5eMoKnJYIqk
dfoSR4Sl74jODdp13MJ43kztUAW3YRa7VyP491isjV4l8iPqbFg31IbOeEdcQDUcppowhst0zIBm
UtCnALB90kqQR+7ELEUlVqym5kTsG1mQVrWSZoxjstTHyHx3ZCCZ84LWH+KN3rVZ+Fi29iyfpT7p
0XVW20H3QfRF3JJTKMKa7AMyTvJ+17heUFCNt9XCmDCRFVx0sxnIeqvX3JSbKTdhJyVYvYo3Lxg6
dbD7sZJ35djW0VehmoYY7SiGVM85CckEnJlZtc010cJRSnIq1OlqHerw3veBUbvGhn0xUBs7onbr
wTBiE0ID2Ycik+bBKYbilMSOu0sAU+xM3AOXFIqZT9jSRWj35FYmXcyJOCuwJpTgpyA2zK2Sdv+S
5Lhcmeckb9lAvxRVCdEslEZ4CWckO7wzj1IzzPdkCWa72Avy1GeJ6TTELHVF7sdaCW51GOeT2WMw
ANeYJ/dMvAs0jFhsSIXquoep62pgIla8J57AAY9UJGuyQr6TOaBY8wf3IEDc2yKZ1VFPJZ97oajT
kw59MoAg7gfOSecqK0dx76YEYqyivLZ2Ok/C4+DaCZVaEA/biQaG7LDR+arb9XxDNEZzTLW2PdcT
cK+pqXGFeq62a1OA3T6Uvf7Ryqyy3/SV8NiyezxMt8OMdLUyh2jVNsI96W5H1l1fAbCJwens53Iq
nk0WtX5vRvDce6vcytAloMeiY6R2D9y1QZ4TdmyIxbrZaAczjbSLrm+ujRYzQdw1+lbBAwWEMZP4
iMmJtqx2XN+ku72XdtmRZtd2p7Fe6tkhQSdLkqrv9NPFNGrjm91rw962q/q2bcZor+mR61uWofta
b45IYJLA13CznEgKbI9TOIRPiiUvWMOBWFbdqbdy7IJDlFV3CeHFWLZjAAOuo3YzQu6VSjtCPjOb
eBqthtuhldGhj5zpmSUSUkpHaNp9FZZv6NPrbTQO3ZPCd3BTtQwhOvKPVgbxznwiw85MrPAEIZFc
u4wuMNCy/uDE6SukmagAosm3yiVvXKg54z9xgRnZDrj+cezMbVYuaW2gTDYaw4J9CMXr0LEivhjJ
LXgyY9M5WYBLSE6NymMbpKferBEsw5pfjix7U9RdvrcaryFxuB8uOkeJ49jbwYUqwmAn0DjsISfV
r1PQoyFpRHVwSkAJjZl1e29u3yRf4caOTPO2GvptlqXhOVFxvjecSZysOXCfU90pk5VOK7a1Eo32
DANb4XuM8a/LPI3vB2Quz2YUjekqdalmW4bLB+xg4pqKsfA1Fbj6ARhYZ6wmNeTA++ybAtWRX2ss
kjXLFWsNpfTW0emdNTNLb1Ca3PW1Lfcii52XGmomedcEGkZ6Qxx1Aj4FAoZ49CZp0/pAysCD8q4x
PuI5I2pI0lobxIHveBpz0XSywODic7jTEyCnQG6mmr/r3W3LnbsJh5owlaZw/Zqud1MFauFilhrE
IbdbVTUUnpWqi5YmbTnFLRb3BNNBP6m3+SzkDSkj1dlMxvj7MCvRnDvGf5GdcBGA/TCAFhYdrVu9
nQaIM223GwBSi9JaOS7HjnrqXAWW4jqqh458gKppAkfbhEqLqxTpMHjFesmdTOsARMfKDaUMyKkU
bhwKffnC61C/003DbPQRuJyz6LgTPewuXUdrsg92wE7wajpgfPSVSw7fS0t3cqjmCiULnoHtmC5w
hax9SStaGekN8T5u7OjabRh9OE6Y3ic2XEIYULMgCwbYcbLxeqKfc0xBDIrcrLjFEm6vc+J0LmLP
aZFP2yUwj2yctnbbzPtk7tL1IHpANLKc/Eni8LT6BnJI64r6YEQknwCdQ0gX2tlDThgZkRalLN4H
k+iflV2EoT+CcMN2kcutqNKvOdBMMjw1eRRRAR3ITuIL8mnj15LsNXTz5aBt2haQDz71FsnwnHh+
Wc7k4Lre9Ng0HtHeRUKQ3jDbH0RhWBi9I22nUDIOQUkVp6RxQ+viHd3MaW8xS/PY4Ady2cSd7A4e
nkJthZospzwzLXSuzl3ZuC4cwpj5kT1p7jvgNixJ7SC/Vnb2FARTe5dT16hVFMbypjF7DBDLQ0vX
zArkeQf7mIgyuz2VRVMDlFO1eTcwXak4dHCM7WaRi4uumsOXcfTuDER414Q1cc8gS18ZUxhfV7E2
2CtyR4JyndFwVzADGOI4tZO9jD3xl1HsmPu5sEvSfRTgKRSMCKgl892wN8mpq93u3o2c8Rwx+fRD
bcmQNTS7P7gxWSCZXTkcGPOb5oVLljhhSnZu5U8tg9MFYuUxGEqK0V7NZjEidwevNe3bJmLzVaWe
IInW1Z86UUG/boyy63mC9s7j4GLdmDO9+crJ2Od+O4KtJ6EwuQzzkGf4KIwD5HzjfqGxXdjaoB6y
Iojfknpi8q+6Yvzam3q1l2O2HOUoyTb5pJkXkyIRNXRG/YKGOzgm/AhvicTUz3M2O/c5KOiTNQnm
L16TkJdhMD+iAp7Cr+yy1IXVROO8JTinveuNwdy1dk0ORjKPo4tKLQuaF0XuRrVOoOQNH0gT3Vve
6WOtBYyximBIhF+XkWG+uVXV2hc1I9Tpagr0UT1WDMvMq7hjM8XwxnGBz7HnGLp7Ax5UeaFpBapl
JAGiWTPCJcuOMoVXWURHSdwfvaziPO/qUbMvjF6fmw3YKz3xM8h1xtFSAyp02XuJu+pNlwhKXALp
xgmaeaUZgIvGJgr2tZEdXFFxINMX+HFTPfJ7lRs1AMEAFZXx3XMArqjXykMmhuqskY9yGjr7LQmS
8WKabe+mqaz4lCUNu4gM4lY7DFBwOlsCrbCQNBoE7iwM8rVdxqeQAdZKhmm5h4+ZHZibOQfbzp77
JL0hx5iQW4tDn1SCZ2BUxNZwVwPQSQk2tQdnD+Mu/s4NKu4Uj27fagfi6IYx/GpUXnL0BiPYRbJy
LniYMtzUiFTbkmIevTYOIcFj0ItXvbRkezlgeX0nkljOe6vWJnjOKFyNBQgIQ89InTomhl05LzY7
3Pk49Eam4WZhunJltF2cPmbRNH4ow+Loi0bdTffgKIiXDBGK3am8lOa+6gf5Akwoy5H4ocSGoBp1
+gGCLZHGk2fZh6FUfB5aVNDCzplR1ht9mHoSz5NY0ynsAB/uWdeWYuPKIurovUIuYZlRmR26mCrj
aI720FxN7lSNr7g0iZgKuy54j5yaoflYFWh2G8HRQ7C3zNxzl0+ScIA2s7SLIHRldqPJno/OVaol
iaATPM6JNhyPs+cVGmYonTzYoowCubbGEs+RLYgJvEmDwEj9eGhKdWPYqQwurJ5VwLrpASz4Gco3
mxSf2f3oHfbKly6tnwOXQJvtbdfPTbBP4hRD6azBFVxrMrTOYcHHtzIwDHMOzFWK1VB4brLKuqnb
a3H3YEdNegwsy9uIqQtIDPD0qzIsSHSdGSiTCFW/63MbvnQ9S0c5p86jBhpoU85Gvgs0SD1xTigw
xblLAJcpcVyH2Zi+TeTds3gRIt1bJE+c3BEdZKU7T2mN0cwPdZkdQ2QiR8U+ZGOTtceENpHrOOeP
qbwq3nozy8h6pyx4z6IerKyJ632Df5OZdFLALdVw+X6b0rk46vA+30omKDwD0YICFNZnazsZkOxW
TFaqicH0HM7QRWgCY12AF9LnaQuBDVaUDlNvZyqzvckAT55YAPU78mLN60nP581QzMZWqvZBFhP6
4BQyCqDU+tQXDXceiJizS3TihUpiGa+asnafvChrNrOpt2+i0LpTCux9O5qSR0fimt+0sq1PITOa
WzWZhrXSK3fYBiwo8pXBabPq7C6N/THMEeJbgv6dG367kKChKeoun3BwIyZSaLNRBKfBmhgcV11y
kAw2202QWN65bad4HdiBfQeFLPnaKpUc8oYPZJ1R0xxsOIQ4YUzjME1VvEZrHpzCoRiY0hvJvjVA
3tqqJYurj9oLHTR6sA+CqnyOMSYtfB5iHr0rvUnz9tiCbbYpJG01HjVblESmVqFnwzGtiYxeYef0
2j9EK/83cfwHteNP+82/yA3v0qL/yKPXn6eOP/7InwFFzhdUUWQQoR9CR4uw7b+mjob4gkrDWiTY
aMMg/THv+3PoaDlfXARwEjmVs6C/FyPGn0NHy/7C+p+y1URPY7qG+S8NHQ28a7/sYher2TL4NKVA
7GMviLFfp44z76Dn3CKnmB72QTD3ehNurfUr2mRIjR4hcIM/qX5yN1HuxTD+DJFBU5wtMaAXyof3
pq847GgRi304cf1uRC7NS92asmaNPVC9NyqnhNXkrF3SAfTTnlxUBY+zbCpzh8wjY7xgRNgsLMYl
rKBUeGzioMHtKnYWfGdzlzNQ/KrcFuVhCUwn3A4ZE65VhQPo1SxjHi99DdF1Vc6WBPs392OxRpMG
4S9ypBMzOSss3CipYAlHduXQrBMRJFedajSWNbZojH3oBJQaFJm8dfpYZ23YyEY8lj/pURR2jYxZ
8NgbqsF7qaECk+lrx7Ag+yL15gOEU5UTDq1P32qjWbyQQWO8xkURXZCkPZyrdOzP0uBRReVI8eI3
U55Rr82hwV4GcRlWpYkEhpMghMHbya7P6pVe2oTBjHXePsVKGdoK9Umv9pVXkhlYzfGI3ciqbgWx
tzziO10fV6Ti9U9BBzxww9CqfsqUbT2z7rAfpBqHl6TyqqvAiXr03qMzoOCsRahtS/xwuV+NJJ2X
HkmiqBBMkFuBN+9LgKwthuDCbwv3wVPNqWBvLzRsoQSmbj1O7arUriRwqvG6ttJTsEyIJrUO2SDz
LnLy9CorOjQx817PWk8RwVTp+OqG+Y1unAso3+C9H5kEL+E9c3uJr2btIe42bc1vzUxu0A++zVhT
XYzBKE47vzSqK3ti3jV1F4bd7pxsvhq77l4PvGOoGQ9p8xFDT6/UQ0ouOQNeck30p6jLz1kfrfIZ
FwIMn1Qbk1UUHAzSxv3BEju4a09VAmQ/jy+rgWB5q7rh9ls5A2wF4eW7pUE0zGKDCr4Yk2qlwPvm
WrSzBkpjNwh3bVKeGR4zkxMkC8ns3HIwTJG801v3EON3WVQE5j31hrhzOB7fQVAcxMglyAwd1KRM
SUEshHEfQGRb55ax6Qdd3gHILOnfWWZRwzLk3vTGpD0hkYlWVtV9N5P6wnHja5spK5HyDc3y0Az3
DV7DWiZbJtnHUPX1pewZW7HkV9RsrXeuzYgVVHftMKGKxExIn/foGa/6dDlZrg+p17BK7FCPVEQb
I5ge08TakK27t6QNKOsaMuBqTsHLu968iUwCmTJI2qj1PAjNsc64Z35xrB4lfHsnSPvFR+6X2E/J
vFlrEOAhaqSOvXW9ytelusKTRT8GccMbtwlcgMh1Tm6o06FCgNbik0LcMOcaPGT77MLi80iHTfV8
b4ukg35BQ13W+6It7jrta5i+m11wYmrqq+nJdDCgetW7jFkKRKeIPpNbllB60prUe+gQUK2Ibp9a
LSfCswfkiSVeBeD27gbPuK/GvNiFlvemad4rV92pJ7vTpGFc2ZWZsYC5IV4JSFtd3csKG40+kGO4
bEKRRtxko9wGTk7x48Bos/MnZlbkuyYrFzCzz8RkmxH1dGidkj3vvLO0Fig+BSIc172jV6swN9CU
sCUOhg+bJSvh2J1p3kS1TVUgJtJrVXIdWe4mgL45ZtV+uabddAh2gb2kUoz0+KQcJ6eRauJ25GWG
qn+WWkHMetwTxOZcijl5RNO2K3pBR4xptEkoRWb3LpsnH/nwFvgW4oIrjH5HD+cFJlcstFzJfZNe
6mn0BqiVfnbuALmShbFiPJFTafaTt2VPfEz62tnOAXdx88Qu5aXKxr3Ms/gOVc3Omjyi7cVNKaMr
PTvDgjirBFN1n96PhbyUjH1tJL6yL/2yqu9k3N+C/mdb1TLGu9amZvYjdTs4PUad5EioWN/jOfSa
rr4DQX/Ra9+RAn1FEHJrDvRJ9bav5deWPTyzmRXRabnZ7kZa1VVUDuNJzWdWBqsaIT385Ohqjqvz
HOvnlDaekEwkfc12qm5Q+pCZqp3tDHpPepmae8IEzgR7Sz8pMoIVQCpYvZKwvciuYQ+3KSTaDTTY
nsdApK/NbVyV7lqARVjlKdA7INHbzgy+N6MNIz7ZR4PEiAUN4TWznWSt9+5eltUVx3RCRsCc+Enf
fyU/01uFlSuYNwAF2RSJk6EfQmlR7+a2PLeptbMjilOEkO1V1NrnJnivU/1sDADH8mLbEjHOkN+3
Y5Lmu8yHErWbk+6tiuyzPjnXBgpJU8xbi5ATcOM8j99m8+DN+ZUcrxADrebmWs9Ie9WX6SyzYnrI
Mtx7RRYk+His8FXMrYA9MdRw1JPmiqQxAttr2lx9eI1K3FWT9kb46HfkECfmc84Kr9h6YhE1tTQ5
VMs4CxhgZwfChzadcu4HUnEf3YHlvSnPGquJKCmvQHks3CaRfe1q+9mda+gRzntFlFxMpT/XC2Zb
K96SKYiOALtXALXA6rruppmsrUgZSAV18UTDP5Ctp19PMyF703ztGYeMwVKjx9xcBMEWoV9ygk1i
ZCRLAy2jV1rOVzNADaY3VzPDGbMd9xUPc+LeMZU6cPylOitPW0M/8PZK6hut91CNR0+1JvmSEtLC
K4OYAn78xJaybTR/lJ59iY6ew78iFkNrt3btgRq1xn3u2tydNmk0c7qfxBPuPBcePezAwb4YZf3d
5oRL2H2tx8okfwwP1jQQMsuxmuD/cK/w2FtZRt9VfgULclJgTmaXcNc2uHaVfCQx94DAZZsBfR+X
bAnmdxCQT/B8N7ENbUiFu0pEx9hT93FXxtAFejpfeIYWeSJdiFdxyodNHeuP6NLes7rgOTbt67q5
ZCXL8prbp2gPyUSTOwt7K7zum3JYhdh2dNG43bFo1XVcQspbWQwkhsm4R6SDUgdv+WGIIDuDjli5
jX0mw/wgCOSL7B2PD1ZXtXbB5tBw4MMk3o7Jkn6tao590aHwgXT1rQgQkNBrExVQMNPIeO6Orxm7
mJS8c2u6S2PApahLquRFxG6xdvPnEk0pcLBblzAWMb0ITLERoypn7m+gNW9iIDV58rxkHhKZs4rH
6LJyqQbDc9pyHDiQi9y9YxvfWEfsTR7ymHbPaUFlS4BxxOhf2raPMxYOnoCCk9NKGhuDuTFKo2uv
szfEEfiCRXXrgl62igcHi3QcPc/lYxg3U7Wqo+wqgmMmQ3M1ONZWTZOfJNj20qnhMVFcDlknXaRw
rcnX5hzdUCHBzxq1j8yKRGl9PfX8otMpcuVTXdl3A1SVR7vkTA6ZgevNvrbJEkZTky7z+HnCLEky
VjOtAc1tS/WtRxs1T1S6FJM6q+vlgB3FtB14I+NcbPKgBxzjcIm2nHf6/JXeaANmxgLVeEOaYX1D
CrOzJr2X5MXSXg0lZVRbiQto+A999aFZajcVV71+ysp2wyoSMniD8GfZvL/BlN444Vn2r2OxmTx3
HTQ2l5iBDpL24yNgaJtkV00ZHu22ODV6qp6gEWJ+/E/2zqNHcmRrz39F0Foc0ATdNjOZzCzX5aba
bIi29J5BJ+i/62HPfPdWcbq6dAkttBAwaGC6qiOZwbDnvOd5B2P+LrvqgBGeV5qJwdvLTCRnoWeE
XCNSlGu7oo9tLgsfjFrjpFvcxgnh3FrvnuKhrs8UE6EnSw4NLe+iSRUHsiao8TrjoUCvOnNyS+vT
QAQ5HwHX1BinAeP/bLe+qRC1T2AbgzQf7G+t1RwmRX1c0PPuXAEgraOOTTnDJMLuqr0suBjNdvsl
JnRLmv1bJ/vhriA7YNTsJwGBlDC4EPZ34Uyf6ubCQE8WkObI+0tgM9eTZp7iSZp3BVg+db6MFf07
+ePFbPswNhH3F045hctFQdWZv0yMIJgRf817W609qua95SgDkn3XWvNRRvoRO53HeFE+mPkZ3cGQ
jacsMa6xa/LtyvXbzPR7nF3VgmwannHBVzjt7zpjOIbGsE8yQTo0ww6yuAzt7Gg1LoLH4qj19619
yvN7npUYr5Ls88h8sthEMGO6090ch01tX+rFdZJjR+LYJxHiwNb/MGKuDvr02LTWdR+qVw7r4I3I
pU913UEOzS0mCHv4ZTW5fIyNIsM4tJpyN1nRZ00qu1odjIPZoBrDJhvidGOQnCMpjPO88mDAvaxs
8wrp5adx6vGJSuzTWFfBObXC7mDMyjt4CJxk1B1WZR8y+x4iywGI1F5L8eEAcLVTzaz5bBDnqm3n
tgCIn6cXWtLcBoFqez1SBXWX5WFxUWTNwQmLa6NqdmWEEQxpxyO/+AND9Z0yAXHBmcHErCVK1Zsg
fJoK1sbYiw349m2dkFFV9saYe3UtWr+PVErmdNxfEjl8QtMXPupFc5o5+eVcgEP1M6EiZreRqV5D
VmxHrgjAXfGI984+52oxNZoLfY17CxzFC5BmCTYH7pXeMLW6OD7hPdCeXBM2VmNmD/mUBLVnKcxL
UrpiL0YNa6cmA4XOlqC60zc7bbEwrYLmgkr/7lK35aJLKZXvCjJmL9aUqzStv9YteVpdAawFYc4d
ENtbTjQdarQLiREIPMoV1DhUz3ozOJMrxak9u8kKv8eqwhrIpIzGpTmrZyGJMLbOtRTNewyfTjli
gckpqXCqI3QfobLX3fZzvsQRax2A1zTq3gD5b0r2xkBgrM3ncxIa/X1tJGiv9cOIG69tn7IqP8CR
9yfnqgvI/tuW3OscPUWBsUdc3VWtLxEqez3ZD7c8W5P8Mcfn5f3J44zdKxJTDJ6YTE2CLStHmfEp
gq3R7rvMaT9S8N+T5JBB9yPQCWifpmFIYOe7Khl7F9TYYoaMxw9QGYxEdsoowf3I2eUfTUM5cUTG
TuUdNpRclTIdT5VDCprq4Ip4Dm4KitAbFgxtvO6o8KcyyFBbvDcwJtjnHEnJzGljeCJ9HKi+VVpa
vO/qunrX5yOkJTyUtaugqNljOiYvniqaVmFHqE32LYo4Tv3grqjb1mWnf0q0Ja/RdobbcDswxIIt
KLn3GEai3XEe4oo7YbGLAt+dow8JRXwxKdly9lKrcpur/zHnpRq0qRJyChqb2Sv0kD/zn3+6Q1/P
3s843f8PWf53qpsXkaMFOkRfWDkkCX4Xwvyf996Dd//kHf7Xf3v/ve2+N8V/e4Ac/iKk+csm/wpx
GuYfFM9CKAc4QLROXSDTfxdVm4vRusYQI/JpYRH37xAn9dagvnEKR/BIAJRI6L9CnIZOUTXxUCo7
AUpDIxH/ia5SXz7+WZHNLx/8eT1l00kD5XOj7cMcdl9jmqdQsyIvLqv5FHex2MVDzx5t9tdmptwl
on8KJPSLUDu3pkguVCPCHFti5tGYNxLehU10R7rtTVq32SfHGQNMU7kf5pOFfJx8hd+P1nujITMY
ozm+ILTJdbthiqqpG4PjnX9kILmEwuY34XdwpVC9tVsOBWqW3w8VAcw8jYI72U0ptWulOINAqPZu
py2XyOLApI2CXePGi1SppCSc+4+1i0aUFrGMR38a8mGX2dq414rkWI621xTyus0dcXT74v2CoL4V
sTHtTYcz7Rw3jxidfcYO+4bjyz3em4Q2gDkYmGpTKxPdlIZ9M5fxU+fGd4miXVEoD79K9xtzYnam
rbwycRXf96YxLEz+eW8iLT00mD4LVeoeGQ72tvyHuuhRkJRr7BL6VS7nq2lWx4MhSALlPUKTQVW/
t1H2Gf3HDVk/sKqOAutNKIgggTgdx25oydU656wyJbr2KbwqKnP0NBxiEB5eGlWI5qRwH9IgO6P7
fAcPcPbzrhy/N239w3XwJonMkE0mnc4dfn9tiiKjcD5XwXgO2CmwHSv1fVKjWyRi7w2B/a6Isx9y
Iu6WVDhZWwW+Kzp2Bu+suTyGMgPxlySZfcBvilhqG3bIaid12mWNIm6Khts17taNL+jCnWxF45EA
P6FPtB8G7YtdsO3A444vpjh6iEJ9LndOkVPt0DU9wJ0A4eicvI9jbGgj28f4nV5G4OLVxVjeTpEo
r7pmGG5nk6szMjEF/5v2Y9tSv5FXjDg7+9oXRn3scooQAA9iQNPbOLzNHF2Jal222nRFSUbhK/34
Z9uhTEFG6Yi9XiH8BbtZYndLse7JtfN3adI+BtrsQWHgWi13HE8KifcYBnWJ0fk1vOpdy9Yui8jr
q5hao+pccuYB6FhPGqfq+gDpcAl633WFRg0TQfq8uqzZhAr1Iym7nUsYwmxwmocaMuIexaZzWIJ9
Subejk7m280tPow+cpbEJex8k+LRlFmk3I0nDJGuKenwEFkRK1S0dzbldiTkQw/R9L7oe7/58//i
zrHsP1/LigU0jDqIHH/vR0vi6MX/eD+ZFXfyezPdf29l1v2XeHz5zf/TH/6NuXicKsgXX0tZdEtr
YVwWL/NRrK6vi+Yf4iL8jALu+z/+zd85LFX8obq6TWUpGkwMKVjG/1rgWfX/gHi3WDWbDkJQh7X3
7xyW9gfaeH7ZpXiUNRzV/b8WeO0PNoNlfV/+tPRlxf6v704gYuIG8BfI5NfCeWNVpMpjQa9dPhy2
grXwB5Zyw6+f7/lWLfSP/5ETeKzjRil8J79F/fiEnQRRwGgikqgQfUszBOKJciVjzJOIOeIr0oZ/
6mq+DzgXfgsb62SV2Y9CGVUEBOZejSBoitE6kjmu9r2VXZW2OOFP63GSU5fypH3hoECkAHtvEDkD
MI1LNkRKnLGoaplt1FyZN5it4PwIcTBSTBiwxS1E9xuUUfHecMLLMFX7fWpiJFpAHrYbmzYMccdq
cuSQfFg+1YJslgWKN5vdNVSZPWXce7RUnos8StGs28Zo8RzOyofCRTMUhPIgiGUGsrqNiDsr0iS2
kH0CmH5Kc/usLgqAMOivrelLV+eekZS3iiP80EC/1hGSqG5Jhp9VwohlZJ5GcQ9tq9+B8XlUU4Ps
R0N9ldKL7NyM1pnDX7GruBsXsWTrw7rdN9VSHKFFcxGUX0r1S8pXQXJzhb38ITLuoRnvrdzCeOBe
TfNrDZMuoYiTyWOEmXpDkYFvQQBbfrvrMj9DMjtTPWhrF5o2Pcwk9+BYEbcHpz2URAowmn1IFeKX
dXcdFSVJgrriCoNnmxp4WGjvOsyodoJiZF4GT2QO2hOHlH2s3mfyvijvVV4orMYnQnCBihSZD4ZI
5luNeamb1X3WlQd7/lZH/acsyjnFokoyGvOUAn9jPhw7t/3QFPliLveg6MVeQ2Y02pm3jIpO4013
arazOoUt0jzl+PqRV+qva1l8ShNyaqWeXySlfi4Za1NNnW3vHs3JwlQiRFrAO7DHJ8xTPdkmXwAk
PUad+vRz3GSC1vgdu6SUvVQuiNfeoQc8Sg3LCMwb5alLTZ+ldL9826RQn7rGfcTT0E+D0qtJqWax
5det4k16f13Yw6VTvtfjyne5pPUj8mhkUY59zuPIp4zgsq1nddcUtZ9MCAjInDgcygd8SwKneOiB
N5t56A1Nhdgs8xwZf4N/RAmeUDxK/b5VunVM5T0KlsNcRpdY5eqYGZINE1SSTbG4JD9bHsrJIsfM
DewgsRCERGt/yiMx3QszAybp5hwXUNPPoDyvCn4Giw/IwFTal7kVYT6kxuYhK2V0bPsiOjaRjR3d
BFSZCBV3flkHx9qKCOjxaxylLABM/BBuunmIi/Q2Emnkqy5ikNqu2o7KkDHiVQBXzisEz6P7vevR
AfW2uMUfEBquNrZeMobTPcXYrbc80ISxwhn3cEZBTuQPSOEPzgqsM6phXSouc9dwcAmxtQFJODCf
fSSs7NLpuoIAphufl1rfkwXk7RhxDfbjQjmlskP5rowBsci+PBkoam9DwckhxqnGM6jScEb3WNXi
kDqzr1LthtvlUU3LT5bbXuYYWs9F8KHKQs8u7YsMdbmdE3xp+kswVm/Ujv96AdZhMggLAy1W9JcL
sBLjHxZiSYTuiDnv3IMW2UXWFxslneOSalHT+wzss6rMTwpauWd71d/7wfPCKe0nC/HfhVN/rf/A
C10D3QXq42UTer7+GzkM5UympQ+Vwc/d6qIKhp6SY+cYkTILCP7uIj9uDW9ZXcfWPkazFp+ISy7e
v6jYp7G+MLjf7MdO6vtQTX/gdkgdn6s+9tIzFVJ7FiTefLZvYin8pRXKTfdq/qgE2YUZDneUcX6o
VJ0TCVnEPsCiasq8ZRuiSiUjj1882Gp5LELck1iWufWfO8KeGa4MUOvOJvuS0luf86wloon4kcm7
TJy5s8/UZV9WPTUc/eSpbnSIY+vU1riRyugr2lpoxCEaTicrz2loAoq/Z4ztsNjErlh+CQ3ha9SD
lDK/tUjAYjxzgHays4mkxZq2g+bjy3Z8qobyAe3ZDzMRNzAubsKRxGBoX7kBestmhkA194itY2uv
5FQGDao3u8ap4/qQ6OOfLFvnvl4MEpGjBT8qCrZRVQObzj1c3D0y/RSWf4Ec/bB8IZON1RYXzYiV
XZuTI2+Lj3ZJJtf1ytm80dvmojLufj9EVhqXnwcEi/A/IAtmBiPl5QBps9wkpD6VfoL0YtezapO1
bPalBYy71L78/sN+HjfWw9FecMOIe7jBroGtaouAIpydknCKfSPjllUv1fbUZtwtZcH7sJJ+jZRY
ESDPxxB1xHEM3vrGP7/SPx/CcRAdkaEVztIlz85EbkslMFrm0h/IyddFfEKcRk4p4FTh8wOWofLn
C122s3p86pHG2onhZdSIA2kfvlSDRSkgm4WiHwJ7YCMlsEgNYsPfGYHlD1XrYRGJ8pr1yoJIphCd
dObbqB1OywEB1W9CPXf5WTc+9FyRgXztLYUYVr8Ieo3HQL9QGpMM3zV60lMSfRPii0v+TTUH3850
mJ7hG+wQ4yVs469lAqYf+mVoR8tQeNklhabrUa+WpY83+q7U1LMRqvvRkuxs81JgsCQnjmF22Ubv
Ww0LkDHHrPnWNqbDMLJbxpe4MHAYK3ZjIk52nV9RDacytAu/DFnohm+dMtwbt7MWXYpRvanm/n4C
/vD70aX/aixDmebobMKQNNZeRgP0yFTg7unLpdy/Lq8o+fN1kX+kQhFGfH8qjP6LNjiXmfk4mNON
aiknteEM2+lQCHesAsClqKvWT1VrP+hNd4Pz8VHX+rNe29fL2bMY5KGNwjfQ1D9xQOsRudD1QJoT
LoIN9LL7DcDxxWCOJRhs4wug4UtTsfeJM+90DdvMEmIFOY3M6yZxilz1oA3dOwKRqNnxdBgQQoTZ
/HNxq1q5w2DoLQDKT2jYP59vwffAloaWxpXp+YwxMrJklHaXPrUWHB5RSAkWcxRvn6Kx2Fd2emVo
BWuwTUxVnImE+Nz3ST5mO2gl5242bohc/7nIaSp5mwhko+29THPUKZJjWH0HRJJUc/Sk5cJP1cxj
MztbIQRjq/EJuhwKQx7K0rgTGobq1CcNbfoVae/JjL79fgj9coGC5QMUFNav9Q8Hqcyag9RAreuT
/7pbTmO62iMovuoz9Zir2QFdyKmPh+tlR5kmSibC5uGNR/jlKMZBURiw/WA5rUhOZoXadtJ4BKpI
95XqnFlN9834ZTlla3F0CQ7C4yryrVXMAwJscs0QyhLE1CL/sZyyrTDz3nikVZiQTYI4JUBW6r/x
CTPV1Sli1kHJBCCQuchczXZ9HyTi1ka9IqryFi36t1ryqtPuBrNMLxVvMN9+8U74dN4GNBweAsTT
y9E3oB/GWdVk9HHwtJWPZfuniZAmx8Cb8ug77qmOTiKHZ6HY+lIZrDcghcbyAS+H/8sHWK2ONYjt
vNbYMNIZkitiLuGYPubMrOZfhK78PM0UVGg6JSd6QIlp35JC+kh90DXJ4ZM0IXRb6CAQWyWV3zRf
l1UfySRSc3lwCK/VZElqIDdTa4MAz72S8xKFNYd+wDLZjd39z/f5H0X3H8uc/9ZI0+fxmdcRqf8P
hnEgyD0b0/9QIp+Lby9j9j9//68Qjmv/IeAyguiHgaxBN2V0/xXCsZw/+H/ApgtkHgzV8pO/QziG
/ccyH9hsiO8AP1yYZn/LkK0/bGgFFCRAiRcgOl39Pwnh0M6zsaeQIbBBLJpr0qGrUz6ArYntdSYO
PMjMpuk95Z/jG2P7teZXcyqxlXQaxoIKx6ZuGoRisxo+hmgTfjzr5l/cQF4uZv9+/NWK4eZz6sg0
wKRXN9v5rtJyV91FRoJuQhVoo6hiqru3PBBe+zIrWmPLO0qAFVmYH1EbtXNUAzUlF2fn0++/zLIN
/3sd+NeXWQPPbfzmEVJPlkcgQVxr2iDyh0FNVOtqcrpi9JFvWw1Jjrq6//0HvvKF1ltA5ahVby8f
SJ2hPV6Q+6Z2U1AWGb+xsi+n+199o9WBw4nnQe2kYWI61drDBdW8gU4SudWjK3x9Ev1ak6lMKZuv
qRHaqZnQ6qNaRP1byO9Xhoe1+vycBK2ZUDzkc6+DbmBTNSOfMGx0VQo0Ite+IxJqWOdNvfkPM9SG
bOA0JrYPXgsWYKcRYwoJGH37ffMrm5N/D4/lSz67T1BL1aZmO5kI8UIsD4j84pKg/aiwZRrSXU3p
XL6Tk61c4YGuEbbSy5IIoRI6ev4X2JpV+dfx3tfGy+p8loVT3mcmdVYD7nh7oyl/2OYQv8Gme63x
5e+ffT2Ow8i8p870JranD2o5ETfoZfLGLv9a66u9NXOS2GoJHnqpEcff1bItrxCOp2/ZX77W/Gqd
Kyl7pb7HNL2ss/snbajFbgwIVvz+1b/W+mqVa7IhqSq9RpFWKvPsqaPSNweLkgH7rx37P36xq5VN
H0PNmbKEla0UMtmjUoCRiiYicw+bvsH6bKV1ecbVNJF+2GZEHLPcvq7GbNu7tVexBT2ZlKJsK8Uv
ysm2btu4jbqnvOuUNzaZV7p/zaltKdNHU246/lxquTeFAonSGKdt80bvL9PnF6vk2pDALVORSX0K
/FJx5vw44FDQQ6Iga018AOH7xo9ZrR+GKANnqNC9dsTYOtjXZUEUqdCykawK1azb5vGiKng+j2vq
SQLUUIjI9XR+pEg6elfYlvv4+4H0Wl8t7+jZKjGko6MNnKN8XSHfmLWNbVyFYirr96nppOMbXfXa
GzdefkoEjCl17Mrxm0xMZwWw7js31Cgt/P2XeK359WoRxJNK51i+RAQ1IlEfxUfy2ZW3rfnVciF7
4s2LOa/fZ7yBLgu5AUsFUcO25leLhYyNYsqmxPEFvmO8g8kZFVTaU/xWUPuV7vlJ6Xr2jlNXMTGJ
pfddLa8LtBfmT1GzPQ+3m76Btbr62vpEuZkyWj4pyvjJdtr2doxDaj+3Nb+aaPbULMlS0/YrAxHe
ibgE6L4ozQd12xSzVlNsjKfa6vTG9lNcW8S5zUEBITcUzVt78dIRv1iRrNUsm0LKtfKBV1wHU9Uc
EOTZ9m0OVdW6CLsgT70x1KfiQ5Y7xieAwEPxxhHqtTPO4vPwfHpjmBzY5Uz1DGr5rKKWrA0gAAPP
4EjqdCiPu11BiXVPrYRV5cd0hLB0sMRglA+92llyYwevJugE/8SmdDyA36nIg0E5iI+Yw3hjfKyS
Nv86ya1tl8y+GwEq1K5vqIDdvFkL+s4zg5mqggodx/QuBOf6o6LsMz+J2SnMmxFscEFo0HGSD06q
m28Zqr021VZz2SkSDOuGWPiVHbSEh2f3ezWCRN62jpqriYanIGVxSUiKuxqdjybbz02rKvm2dW7t
HVEbYZEoCionM+OatJeaQ6W8jJupfWMYvDINzNVEbuN6MvWxcXwAU4F+dkTTqF/GCmbCIdIjKuxI
vVfIgxH3hl+rfCazumkFMVcTHKRyxltG7mo5QU5dV63DZZ6kUDYusWtPphmLwFpaje3J2tQ8a+pD
aE6o0rc9/moWW5j2Fkk9zsgQws6fYcnurKZK3lgkXhmz5mpyUg0ZKSOXOD/R4UDplOUfgqnUNw6q
1ebJNaSk7qacfZ1L6U6NtPfQY9866b326KvppllVIcYMTVxIteO1nAqV/bOmAHnbuFln2aKEugqj
mYDwB7l71vsR7BvOC/6m17rOexhVb1ZdSusdIuk99sMt6UPUyttaX93VnUKfnR6MLwYCwCNTQ1LR
ltrijTX3lZ5fkz0TFZzMAILGr7U4O7ZuESKXFG85xy7z8hf7pVjN1yIwo3nWlMEfFPM798C0PwpK
kQsf+JK18Rss3+zZqcjo7Z4sJi4DBhP33u3KxMMjLN12h1ozCLqCs8owW4NfCtM6O64pD8mEu/O2
d7uaVGx2AbTxRaZYJoG2b0ydYqVoTKPDtvZX88oMQkTrM6GRqojHi7QLuysZgAzf1PramJH4qNLD
Iu+ODWWE7YMxQN55ZzYOUv5tH7DaJlMt7usQmiDHKjnv08r8OLlTcdzW+GpemYmSog0EPVtnEcVU
raQ603Xfsj15ZV4Zqy3SqBIBB8fp6XnlYwOXc1e4KGa2PfpqWqUVZYVKa/396EKnqNKElLGx19cT
ynQgbUQaTN6BoLG+tN5u75jVHoi2sAqAtfbeCBsDSB1GM5alJxufXX+5GET4QJG8UWld6N/rWGTH
EGLatpX4p5r/2UoDnSNz4pDG3VnmfmZTTAIbYty2ff/UCDxrfewMO8imtPfMDtE9mnnSjVXQbXv2
xafu+SoJKFwvSkMFW7VQWIco/i6T+S290yuDfW1+gw9tV5XRIBEURsAThflR6dv/zPfkX5cCfTVP
VTjnxhQpnWfXCFlBjX6G2d5uGy8/JQ3POr1u3THhsCq9xKLEEsspUuaNbm9sfTVPbQOpSKy4PLor
teuW9MhtgMPFW36av95c9dU8HaXQC0HL/owNFeWYhQO6XVm0pRvHzGqq6vXo5rKiJG0SedFQnlWR
dh307uumVWwtzdPiQG/KkarIMAAn5iYY6gJpfstM9rUxudpaZRNURjiZ0u9c45OW6HeteFPJ9ErH
r3bVsZ2SfJqUzgc1ecPy+HHS7Y0hMG01T904zm2tsDs/gdtwwOrnsUQcu+2Frm2xirRV8GiREmQo
RZBZYl/hEqFuG+xrEQ3pW4RXo6N4RTZ+iyftvW7mbwh1XnmXS63W88XLiYdQYb+efJpdZLB6i2Z5
ao1w29KrreZpH5oySkXT+UtJ2AfRsQ7s2hiI26aB/lMk+myRkXWmg5UqpZ+XzXyg7OlLFFfBxm5f
TdLAiWu7jxtqi6eGcqWcEpc2fSvz+lrH6y873i0sEVfKYnbRdO6104badQa/7/22fllNUb3Tuwas
FsMxAtyP9cQHaPUbX+lqjoIlcDGbSyW1YD0waGf8mNXO7abnVldzVAxiHGLoPr5C7ZGQ07Up2jcU
ga90uLo68ZZDEISdEXYAAxVlIRlfxbO68Qq/dsKkPrYCdIZgBqn0u3yyP1L6l21bWpY6nOdTVIHj
xGpOn2TQs8qwPAZ55G3r7tXsFNUA2oS4NCLc/tQM+qUwt+2gSx3Q84euJrOzyorsm5WHVw51CEUT
bEtNrt3w4qzDakjy0FX+59wjs7OftvXGakpmbtJUc8pLFFH6BTT7nTNb29aptcxM1n06ToPV+VML
1XeewHMkEnjOtgdfzUijCMYiid3ObxXS73qRntzA/bClbeGuZmSaxe1iI6pAd+B0q6jWZ4Se2zY2
4a7mJAO7rjOVLTmKrXFH7ZRywKeg3zRxsGt+OQadtrc7yh8Vr7Ye4NI4iCO29clqRsJUqfGHnTpf
OgggBiqywIpbj9saX83JAfEIZShB62lRdRoy8uFwCbpNI0Us2q7n07KRUsV5i8adzLw1ZPU1FijE
tz34arsE9DuBT3URCObGrUnbo+y3tr2amtoQ24YxakR2IVvipRImeNKP1sZeWe2WUSv6jPMsA8Wc
YbmoyZ+ZFW06YIFveNnjoyvFkAKI96HkwNFXBbTjg84JKN60tEAWffkB1ZCLAAlQ54ei+qwM/Xvy
A39ueqNrsVZvGGpjGfSLlKF5AGwL6c2hXHBb66vp2USLp4878uDjeCtLFfuGeuMMXRdCJLmtigXC
6zupcZ0hOIQsbesbe3w1Q2XYoI2UfUcBVnYnFAjRTbTpkCLW5t2NqRQT8tnW13VT3w+51uw1kfzY
1uGrCToR9G+xSgMYk1kfw3a8iG3zYVvTq/k5Nl0ATllp8BvH0S8r7foI72+buoD6mpdDvDSHAu9o
WifLMx+KubyxDWwYtz36aoLKSm/TCD6eXyIhgQsrG+VSgWF2v6n5tVJoUAxWRSF5o/30reUEN7bO
l21Nr3bPjo0H/kzZ+uCJ7seqOqt5vm0crvVBfeDgHZAJqIJ9TXH/AFAQP4av2557tX3GswjaZkxb
343AwojpJseq+vdNL1Pwn1kRsVYCDQrx4L6yqa3IexNKGRjg69qCdjQkupz2v/+QZbP81YesNlHM
iMYiBQ5MTa1BmbB4r1Tp47amV1N0RCWIwWYATFbv21PfNhoOhGJbNk3Yq1ka6pEZN4bOgwvtfd5T
6II3xNO2J1/N0QhOFpaLEbwzTJMGqqrkJHaFg7fstk3aXs1TEYUY0zgZQ3JU7uJcf4zrbXdxsVb/
ZJAEuDDTdLCAEdX4XWBYm5Jc1N28XLoyZ8LMBNNdyudy3VccuPZaOMSb1LFUML1sXbd71cTTngcH
oL+bmto3FhT2pjdqraZpPgaQaVswb0VfqTuVerF6CLdFhyk5ffnkXSOkFC5dzvJ4iRkFhWvjtjm0
VhK5w2JwVYfg6YKQqtd5unSbeFvejMqdl8/tMkrUEfiyr5X9raHVV43abXzu1exsYrIT1qDUfms5
72OtucvSetslbq3+CUaRp1hwAFugZ+Aih8OunnJn23porWZmZyS1kpRuTd4mqveNnt5Jxd12BF0r
3FWVe1ZhqrUfxphi7fB/6D2pKta2jlmrhZLERdmVTMwbF7a4Iy3rPovVedsbXauF+sS0AvRqtT+7
jb7XWnHDTrotwU2K/OVIlBgwlxRWMlxKV6gpa+20+NI4bp++sZkKWvrFPreWBCFxVd1wBAIRhtFg
7wuCZ34QgG7yNi0wa0UQ5oLSafBs8h2lTWsA5gCjpIt99bYFzFzNVS3XVTG4CnVp0dQe8hDXDnrI
PG57+tV0tW3cg9RerXyZWfpetdBmg0XfuD6aq+20w9mEKHxR+a3A7gTLOz39nE7jmwWwr73b1Zwd
Y2xZKXCuqAnGITnu8j/HTNu2560lQZkOykSxJf1eONVpatX2OADBPW3q97UkqDd6Y6qyAaebwJzf
q7jGw2V2cOrb1vxqSzVYJ01wXpBRiqBuj7YE0LMzg9KqN37Aat6SjEvLourpeaMdzhTi/hnhpLHt
Tr1WBdlprqPTbSrfFt1DHLZ3Q9o9bOuYZSQ9S7WEwTQYWRbWvl24n4py0HYRPL+NnbKaqpgs2A4+
ApVvNInzCa/m8UQVdb9xyKymaqcq4wR8uvSZqe4OI4waxirmG9s6ZjVVAZqTo89o3ewBI5tadZEW
b9WZ/Dzd/mINFqt5WmMpbFaOXvpw4MMAlDMuJXgnxHilh7kbpqe8moYHmbfZ2WgNxfI7kNzmIyVu
dn2LZX3bPIBys04YWC7EhbQQGLhnMcH4cKwdDGpnkdTNn1QiK/CCp7pIP+M8qNR7i4OlftBMYu2e
XclRYgFDlGxvkaUez7JWnMTX7TES56BMBjByKtGEDwriW0C2RtLCx7NH2hwybO5xnHajlmo7fZbH
XNfH+dD2eMB/GmFCBredsJTkS6vhveI7s+7Cbhv5voeqm00MonrT2WMuo6V7a7JDCcixDN0ryymo
pVLrWX8ASDZABbaacxW3DWAcQIAgqfOsF4e+EaHp9fYAm8jMol6AFKgg+qm9605gjWIgdljQNdrl
UASJe84MrRP+TG8Pe3wm+vM8K/lNmnG39hFpJnjeBk0wP2SAhu1tp5C1+gVQR4cE3S19l2DbDpLi
VTSH2wpLxFr8ovLVQJZUJVjtCg/tEhtkf6wXS9lNw38tf9GwPJwVg+pvK8wBM+ptgVOnrZhpfdj0
AWstXD4KaWHZBlnFjEpiYspODw1328Lzkw/xbFXDsG7imJ1VfmTl3wORPgR2vPGtrnaSnjzVmOk8
tykDv3WxdTO1bcv8WgJn4ns0acTXfBzqx12gQOFxM63c2Ceru1mjhvidktL0Qx0iMaY3P6ykedz2
Mle7SELxb1+ARfIxvKtuKAGLT6XR5dsWemO1jURWrMpCt1o/bFJxJTjdU1sgu4/bnn21jTQgpPu+
6oElOKF8ahzYxA0emN22bl9Lvbq8HgIl6kqfRNWPoRIXptJuq4oQa6VXJYemrycbUxtwUgLfa3uE
j+gm+o9NXbMWe/VmPRu91Cs/q10cZ+2yNsixO7q+TYshMEB7cfoYcFzGpDHkgABPYydtvNzjON54
QFjrvSp7CJI5ZAsnR9PsUZSBJ1EG1d/WOatROaiUF2P2UFIsmmUXltGbuGzXDQ5l29pfjcsWk0aE
TCCOzELaF1FhqJ+4007bQsH66nhjAwgBDMJ5lVAWyFwRSN9WO3vb4q6vzje6kUk3XtbfJM5DrGyw
PpYdfiWbemYt+dIabQSYBJRLmQrje0Q98Pc5l7jvbGveeTkoTd0okihJK9+07F45py7AIjUYBvON
3OErtWmA/l5+ACWbQWBlTuFDZDeaR8yWegwb7ELH0wlHh0eKtm6wqMqSA6c47J5Dl8voEfSoWW57
+2t9GLWulooZFUSxqY4cSHAJAIo8Kqps2zV6LRCzVANz+HpZmYIOv888xnTBn2pAmhtf0mrHmVXZ
UDWqF75haHG6G4dkAOCcCiyrt42C1fS2WswPCp0PwAYR2fIs36Pe/7qt7dXUzrp86lw5F37VFO1+
DI0f8//m7N12JNWxru0rQgIbDJwCEZGR+6ysytqcoFU7G2yDMQaDr/4b+Uq/1BV/ry4pTqt7EaTx
Zs7pMcfjsmtf/GJl8ykk8yxzfVpj4D2IvCVkvq4E8H8T+j/CKh1FMfdwEDk5MM9rGcEYC70eH64a
lEuRmBPK8gR2m6d2scUBjBJe6ay78qi81In5HDbLA77oqQNt+rvuPf1hIxw31737xYqeYRE2pgA1
nBBNAM4X7tTEv1336IvCAt9wz8jsOJzmjYjbRNkCpM7RX3eIxZcHsGRdscJA7ERlMfKqL4rpVuSw
/r5umV4KxoAAHCkbYn3Ks6Gvp7K4kWmyX7dELyVj1gycg8Q4nMpU+PvZ6rTOXb++/O+Bfx+C/5Kj
xxeLtPRyX32C810BzImgNp55eVBxMo4HhrxluC7GutSQgR7YFozy8RQv1JlKZK5/X1pxOV53FscX
Z7GOOniMglcJYSd5XRyYyEl71bSnlyoyGDS4IrZ4d1TXYMBrUcoPSzJc9XnhT/XnMTlgMkYSqkDw
AWz7Yd0j8zqI7LpuJnopI1MdSE8xmdX7Hly8GE0zQHGy4qpBB133z3c3qC7ErR4ULsNRlRin4gUI
rO7KgblYtMvuhn3ZOwWFACycavQHTl+DKkF5/d8z//0M/f/PfHopJ4OJS9vC00+dgs2/o3b0oHPx
+bpHX5yq6RrjthoeLugrHdu+muZl/eXpdN3lJoWT2R/5RIcyxSDa92E3RYuCIwgTmoEwcd3LX5ys
I+mXLVi8fMsFyk4JMRWcQq47oWDs8Oe7lyzkezaj/ga3zGRvhg56BJhNwmn8qvICbi3+/IFi9a1B
ZKtOiWA7OFVx/Dyin+/DVYNzqSrbWYcajp+ihid8G2/7OIkfCQHe4y9vT//7fkyLizOWpZRsjC2Y
OkBc66cpSYblppPrZI9IxBZyhOcdm5spU9t4H+3ICu5N3k/6K0loelwYCec8jYBYKgOgyig6RlI+
6SHbAE+apr2rAxdt+D7Cynw5DgZnbr0AqPmD6jS9W03v3tke6xFUbY9HwEdCVLHu0vBRJOhveQGU
kkUfh64wc4OELQ34X62vAfFa+GNvRBQa/L/n7oGSdlyvCiTppSAOusaJvPcMg+eX9I9rKYH36gi/
7oCllzaqYySzMY1XeSJb/IuR6aVM+PN10+UifkeuueuIeXmiATpbRdIzGYH9+98Pf99l/8sGVlzs
MssC7muYN3maDPwuznYOyjflDtVD45EhcPjQMyWuqh9BKfnnskomuKinayZPkYnYIZVeHQO82j/9
7z/lX/biS5Gc2NsFOSKVp3VMRRO14bPryd/G6d+W1MWWk8RAMUu7yBNTS/cKVXX6BLTk9s/WJ9Ff
anf/8hOXQjlwvHMOCo08zBuVrBFuslMHwjuK7efOo6PtL0n1v3zyS2styBP4AtAGP/DOSZCysy2B
Ogy4iE6D51pD0X1dVQl+NX9+by5QO2mtwqANJILQjX3GRnTlAZZfxA0RPEFQCBjkKcF1nANu0dHk
Lxv0v32J93//j+Qtp9ByBvTgNpJPuTsDwJkdRzC7dxjwwi34KnUBHMv//JUMz2ZdB2Jv+26+h153
/qWcQKq8ajXkFwt73sup63bbn/I8c8Bxj0XViuS6ZIVeCunWDqVIuiTgC0DCezTrrpui7K7K42h+
ETzEDLgKlau2SdbuNm4peLzsyjG/WMY7BbJ1dHh0COmhLaejBtLrqgG/1NDtMBPr5lK2jezIXZ5F
dxO7ropHLzV0kBW+G9Z2bWN6P9328+xOUUZfr3vvi0XaZjmw5TTCZE/4fDDGgkRdqvR43dMvVmlc
SttmcdSd8m42d1C9fp74fp05LL3U0HGW82glS3dSO1HHpXTDTTyp66So9FJGF+0b7g217U7gFk+N
EcV9lIN8ct24XCzPrY+nZaZj2TiddtuREP/JWCmvKypSdnHSAkfkJpUOZTOsE+5ugYCw43WH+KWU
bhfbxjVHIAXic1cNyxDXYAn/Zef9lzP8Ukm3Qp0f0OGHRTSvYwXVWG0YHIWvGvNLKR3Q4/u8OtOh
a0nv9cDNOMGaHhipK59/kYWXGlTkXGYlGq1GwLEL1dq7cZPddX2Q9FJNt7ChHfKJlo32AbeSL1AB
/OXNL5gy/58RAmghf55FKQsJ/KOAOgfYgq53caczNBjxdxo5zIzGE1A3gVb5tOrswFBd8/UE3tIK
l0kDbu+0lGAnB5Nw8o/OM7Ke2oJ2+VUVeJpenJOqdDQg4J4PHfiox6x18OGN5HX3akBy/vmXU09o
UNLNB+q1gMrCfURL5faXcf2X6Xxpwbr4CTY5+T4f9jwJlYylrXN55f6UXhyTmVxYRCf40YMgC0K4
23/HVlzXPwRowp/DEgWjp1bRBSybzjalF6KOCdq3rlqJl4qGAOlz263YTHNDvs+avmpBrmupBGjh
zzcXGmWk0aTLoYstyHYGCEjAfuVf3vxfQkN6cVqqRE5EjrQ4slZl67NYdKePOyMK5BRrMPOvGqBL
5ekWTQm8Ztx7icA6fu5oXCwH4D7nobnuBy4W1dB1jhWJyN+Z6AyH8t4v4HNlwMf8uO4HLtaVdXIJ
a2uWwzIKcwCG1Tem/Bs/4l/W1aUdHdKUjBqqwUN9t6Pz2TtMNc2v6ikAb+bPCWTyNZ1bh4evCzy+
1ZxO1ajIdbpWeolJSsUCB4hlWA6kT0xNZdID+qm+XzXol8LTUQJIGdPWHVYidAWQLJoWtzS+Lpa7
FJ5y6KvjNKLuMEJNVo3S8keVU/d23btfrKzUGwNs5uQOUYmbvlQGfuj27MqBuTjfOuuTEeIDd4C3
KXke9Ca/szjk163WS9FpyISf3IKdeBiYquFwDhektL3O6Ydeap3aFSz4pMeGlpEiAt0v4/WwLddp
nYC7uJjtos0dKOXY6PnQNQWETnU57j+v+qb0YpeRPYYGekZ7MBtAu52e+mbW7VVXrPRS61SaNHY6
y+xhlct61KIgFUyAw3W7wP+BY/6jBrBryliw3h6cCOqYzPJTSPrsuglzqXcMQqdhRK3nYAqR11pt
fQ1J6nWyf/Qo//lJh3zPXV605gBsna37YIaKmv065yZ6KXds01TZpGfm0LlJ1CEDX7GA+3tz1Yy5
1IAtyY6Ss+XFse+H8DHEZnvr4+Fvduz/cm5cqsBa6n2yQKwM5nKCfpT3zdeQ5G81wn97+sUmkyYJ
ytV7WR7TCKXzNfoxquHjdcNysUplQhLAq6Z3jiMF13EN0N850MK/XPf497/oPyY7iFR0DLEFi9WA
yVn7fmPiniVqKK5bq+QiGjBzsSCiMeWxnJOqL8mtiq88lS6tvmDENbmd4NE6RSj8rocAQ/u6YbmI
BMA46FqRT+UxvFsfSZ+kdQp27nXJwaXyq4+VcGEf0wYuXDeDNc8xu85NEMzpP78nMF9ImbROGwb5
Qz9E9+nQvVw1Jpc+XxlshISlQ9oQtujklBqFvmvh9fLpuudfhAGDSaZeLWN+TMdkgw15Oqe37616
f/MTfH/Of7nwuNRzdZE0aeFbdtQmmm9cu676cc5jzg/oU83bM9fBiwcX2r8n12AT/cuPXizffCft
sPYTyMvz5oetTlSniDlIiVWnjqLdpKqmUQPxAm7YhLN963c75OdRGSb0EYl1L3Wlglz3s2j3qP2H
Ug/Z3RBD0iorCpSjB18ytma6lyCTm4d1bn3CzluU5pOsbFA86qqYlh3llXW5QVI0Mny6KiunEZh0
K/QCMqrMO32mQcKRudmR0Oe82afV21rutN9eYSHn167KJLA4cOLeu20G8K9cIpYCLwx7dXmTGMlg
H69Rs3S6Ql8BELVwQAXr9JMhGkEd8OLFb200/tkuU7o2wOXBwnTBCMl6XT3pTmFfNlCXZEzn4Z8R
Rdt8qTabxImvsoJx8XXoUln+0HwBHAeNnGG0uoLbV79/eRfp3Zig960aYBo11953cyIbMDkDMJa4
siGHiLTbXLcFZloJ0LnfMw1AZ8jiu6RYAUftsiVo9IVNIwBvAweYjpmVPfQxiIdN3FFPa5GzCVFY
oYum0DDABUGdswmwct+PgjcO5Ng2B+h83TioinYabF4VhOXoG1m7U5vmSCGxlzC93OJrjaKrbIHI
riqTSOlm0QP5NjnNGr+HLf+xdGGnR2PHTD4GSwr2JiaS54/UtZTeh1YUC29UQI9Keiz9ksARIbB8
UQ/o0CjwvUzXGbwcj0PJl2MM42FEYzoeg7zZGd3896nQ3cjrcUUx+JyjA6n8mGw5zAhrNaQgifEi
ereBVIsafIQulgDRFhx08gWgYBBukXCfSYZCGtCOcihEJZksj0yKAbDZzWuLzHKP5vU9slznu3iZ
5cFb7FGPbORL/3HbCB8KTIeRLMeeZvNWj1ykBC6xYlcNahyi+Fo4Oox35RZQBBJZvGy28sahmF+V
RZYDTKycQ5BYgwJH+5dEFoAYwmBFbncD8Qmq2rGDt1rANbNbOXq34n1mDkpOBpO1WC3fiYrQM2PX
PDWveaaTohHtnPXfUQcpFBaNTse1mQGQnR/lEnP2EfKsSR/7PUebUDnGY3YbsojI+0R4GX52A9jc
aZPaaEwfJyxacRiM2MnZ6KSfPotIFzHB9iY5y6pcp6V5jJ2Tyfe0b9tiB9i+1Pzk/bpmt7Ht0vFL
79me1bClj9GNzj12fVg7Z0z9aJ3nkldyksX3jLLJfEZ3eRA1bpdwdqGTYdwfoOqbC/zHY5T+GHu7
hrMmZt8/yhAnSW0EVtKPPsU0v+GShEdXxvwYk6nonwq75OwQF50RHyYptvDs0cJAItxEwzegaN6d
iNl59m4Yfkvc3Ii7nk10P41jr9rTRMrE3i1TCTp5n9KUfC0YScufiZftI1rIo1tcI4UfaN7QVe8z
3nAYBEUguofC34LDsIYbmAfRL6rs0rIxCp2OL/ku1PCY8LZLzn7slv0QTaLfbsrdxuyUs03Gn4Em
l+0HMZXc1GZ3ETwR+7ic0Sai2bzermHO7MMcBwcermFGfQL8oh2flqzMxTEWcswbt/Ur9k6fFYCk
Qz+d2IepXNkPBU+AoW5RPvFPYostthIxbv7AstFZ3sS4rVrvZA+D42PLF4MGkihf+UdRzGV61sYY
Vrk2suy7EGBG1nyYpeurYkjaGPyelG5nkJtn1zhP4qgBKJok1aCCN1+pK/EGTRbzBHaGG96ii/hs
q36L5uEwvFvyVDC0C/Jx8mhMO2TG+m8k3j0DkowP8OUErYE9IFziv1osYYBolSC6Ztpn4+d9olkG
gyOtYXlWURlCd/YOXbIfd/DpbFuJyeWg7yYB4Oyx6h2OaRCScyAxf8jEOf5hFaG8A8vC4lSQsKwp
Pyg86v1rGrfYA4iLuO48DJ7orEID6JCdVJmU8rCunKq94okrwp3fZo4y5gZEU3kTtzsCRbSzCXGe
gSeLqmC7LnplmbSkAU9+iZo5XpOyyfcQ+jcbB9rfrC748rToMWqbyZN2v6fAzz3Hydx3ryglk11W
nVKuPMLdnbvbUiKNedxRIyiOqexw6Lm2zSaIvVOx3Wse97Ieg01cnRqbR2hesHPbebTQhTn54GKp
0ZExpM49dxsopzcj7o37xxF2d91UrXsKEg3MxavJ2zI5J7Sc3VM2T9HwD+m2Qt0zRWdMtEFoJX5S
VQRMBw3ftvkw8qJbj/jLtv6QaZnOn0BkF+3tzLuentFJy9TDYgngVQfsSYo1YA7R9leAXzKMzWfR
Zzfz2HEOgTMajTBRCpgp3Yre7ebG9JpCOAwM8RofZgP0YbW6fSCvQ1QWt6tW5VtBJIpfsEnP2o9p
IlT0G1L713fR6w2sVMh+dLvNXyH/3H6P8xT7JolwANZrP8jfBs01bxptGNkNw/acVGs5yf0GnPbP
0qZ9Azvk7gOyGngkhTgCkFDZoPO63Aimvo7BVHhczbbWZkaw9iwJrg2P3AHL7fuuIXD1fGH5sPoH
Fciegg/fz9mrLqciOooxMrXYRlIB+BBjGmiv6njJwvzN9gRpWdHDSKV2yAUfeoe+z2eRwk2xgcyp
vfP4h4fAFW86xE6oLRBJt6ZP7f5FWstdrdG8td/DEpD+Iyyw6mnPHoSW8Xmd54iCYxsMPU9QYN2U
eZG+BnCP/UGUWPUf4wRrsSpJtGI+qKwGmBsxWdl3Q4NdZ54eQ7QUh7Uoh3qJ23vTR/oTPHvXp3zB
Ft9kStOmm8YfIRZTteu2+wb8SX+f+h1u535GefhGMruniDjcNu5NDGq5+zwlHO2jCLTeGd6Rg+Mg
vPok5kE1+ij9SIBzIU3nTTL8KFaK/T5Cd9qd6WdI1nuIhvldSd22/oa+xnVViVvW0MQRWbO7Indh
+5kP2h/56iBdrgQM+p+KyTEBunokzItQ2Ay/0VG3lZ0jQ0Wt5b7AUaXlqRoraXPDbwNJnG2gOXLL
yc9MP3iNYPD34PJn6oJOmqFPuMZQCbTUqzKa2mdiTLsdIYwchg/QrLn+FeYJ7F7EXbue9LTv+2MO
9wbT2A0X8+cUVjlrpRfiSUW3aRJflsHy+Fsn6PrUUzI9G2uDqDws2OcVBdmwsR9j0k3JqwPEMPpC
cRUWfU4ZdlLYNjmXoYs2VSzb67yzKwHdHgTaW9EBIjxNS47aH1uWts5Dth4Lt/T9CclJMA8empjn
EodtbqvVa0itePZISj3Uew7KoG0hy8P+vVRRv7SQH4ulJjbkh42V3XnXXd364asGlavKt86fPXR0
/Th8hhpvr3c6pjURqWQwN/HAJdixVDi+0NBV9G0Mk7Zlb7hKDSL72QCnt5bJfTe4aG+EFfFN5qG/
3VtciqYDc4cEfb+1UnYCtx5Qe2nZ8AlR7zcms6clAZghcVii6f6uxNZkQ/zJvvCufFhpWY9TgpWR
JPFJSLUOdeh7VNKjOH1NtJ/O4HRJC9q3oieZmrJe0MT5PMequI36fLB1zMdH5BluPRGVZ2zFN4v1
9GjEJNC+nsAK9mjKXo0PVBsf4ayAw8JdyTht+nFy2zFLunR9SobYwtAZF/flx7QYvDiuCnSk54kI
+qWYQfZp5rRFbanoIsce98G0+TG2vSdPuNCkw4fZsfCUpUolJ6PGMdqq+b18MaTYcdFxAQ1kcVoT
g9wkDLy8a7Flmq0u0pQ/71BWRfXGsHo/zMFPaLhHXzXxNWwyW1nnZdKZJzmjhonB42o60B192+qI
FsjkULR0GBobt8TUoIKr5CFdzDspmM3vwXUB6a7gdVmsGWn0MsXJgoegZ3zQLj/0hYI1VxU0mj8/
GnRQ0jc+s/HeDgvC+lrwPqqTHtaDmLrFtla5Z9gkyAJvjRvOvEFQmW8xckHucJMLnwDrgUGiaeTO
HV4mfllGLMyaZGxq5C6W4SQ3nCdfs9j69UhyqRJgaizM9ZK0o0Wz50r8KNeMVzNNwnEplu3LMLSC
IOXJ2n5+XKDWw45nEdJ3t7QzHnf/7f5U7O/g3WADvZuLQsaHAnCjDeEbQt3GhpRmb16tET9LNmTu
46LaZP0w2CWpcU8xkW+7av1aZ1sXNUaKT+W2LNVqol+7RBfXiFvfym69uBHOwNglRV8/gj1ah+BK
U+VIyCfIfuWrszG5IZL40zYu5cHrnN5JqPs/KwRU9bb33zmMrJ8SlLSeRUIYB6bAvWZ+vR1HnAy3
hef7z8T0yds0ZIW4IZ1Ae0Ho51A+TBGxz7GH/zDs77MHOIcuVcF2uKgscTghbJneOEpO9nmNDATm
bsvrJYLkoo2yt6IY5mofiwdcycBjAJxaaqs55nfY4tbzbgvyCbs7P0jSM1lpvTlobwA7IZmPau5B
gGgklg7GZ/HYM9rupltyfsDEANOL8f02sOJnUXD3kpI0vWWxxISjytZdzF5UZvWnJKjtqWCmf+Gx
mSGkWpSUU7XFXenniiN/2487mIL7DVsJf2PJZm5dvxdl0w8Tq3VYwnYcbJ/d7hDkpp98VOSvXHmo
fBrihjy6aXW+elW1WCsFjB92Ef/sXLu7T1nG2F6tnd4KiJOT1e9N9+5wcVb7FmAEVNhkN2BFT9OM
WbZ1dOwbztYkul2TFB30MATw8a0VSVs+ztE2u+MK54r4LTBFWF3u6erultRk/BtyMT0BmkEicmM6
06X3/bYqIH/5sGJrTYwt3uiiTPw00YWaA4xH9gEmGzMT5zFaS/U1wsoEJy3bu6xr4rkXrlqyDslV
6Za8q61C1O2rlkaUqmrP9qX7sRUZne7XbVzDd5DQPAJ84YoMp7fCQs5M1aMFrj/AF6olJ1uorn/Z
ElSzDuOQUn10OTa+Bjk6z8/Tu6D0MOWa0Ce0ifXZHRThNGmScsvKc4JGwO13h1NUPy2zK0xc7yVf
xe08zTRmFSxyCsR/oSdqf0GxJyeo60CEHO7mWc3YicSQI4YyGkv/VaL84r/KTJbndMQFGJ21z78m
M5XRN43rUxR+tjEDGhPXKqLG7EDkX7XLKkGAscvWrJrb4jODS4V7K7yIiy/zPJWkb7J8ihCstEMW
ra/Mh37jVURIThHltFbXZUsVeZxDse2/UxhYqJ+2Q3/moejBl/ywK7GVsNDIRvsMankmt8Owwq/4
VHYRGZ8Z1if24Jja9wABeKQc5W8xwJDipqex8DdUChnrJg12s2OlGGMcYIMRGTXSl36qdwSpCKwR
9zj/0juEiP5USi7tm5qjcT2OfeTK8zyXS4YvFkpvm4mobf0mywzddUzIcv7mvJzWo+GxjupSLsld
N/GW1ROuud393vcpxyfJO7S3zrg3qq1ZJ2RYE4NB0tsS4CoNa4upvR85mU6+3YoPEyW7myuXhWCe
dqVUZQFxrdDmyBcKqF3Rj8fdFwhfOLi3yznQGSUHUS55NTuP+Llyi/PzS574XPxeAespDkHGsWiY
h53XWPEZ1JSbFonjfQezOcw6mmh62/YA6d4Zvo+fS2yftqHOpYmq4g6ChrdZhT5CyrXH0WkLmNen
nGRJfutw3vT/eE+7E5LapPw6IrzPRZ2VPO4+gIAmEAb1iWbdUmGSZbQusE/vqE9EaAUNuUi6x6L3
cagtFvwnmWT6oNqODVhq7XI7xqjJPaACR7PnYtiYvPWrLb+jtvgF1BdHGCBBDE0NI6hH5MNAePsN
Di3IMrjGNtn1Vj44F5foeoBljj+rvBC1CTsQOmhUim+63FL1MDk6qwfbLvPdYszY/wNMuPsVTXKe
m22J8BnTLX+Ty3tKIWUxfFBb6t8YIhrX8DAh8YRSz22V8rk+ov2+ZFVvPEdwAiHOCsJiseEGAjvh
jIql6x89+qbA5Szea5ewMrBv0oe8Ihl6Ks64HCrnezoVU/RMc8hSIXPLB76eV8a5U/goyx7P8Cho
++6wxbTo38MG1r3wqSvZIUE/1vR7Q+az1pFALfYb/DWALbZZMaeHAXkfwdTsyKvtkFyf9qGfK9Jj
AzXVuligEzlZxI8i0zN5o34Ra73rOUHqnqdq3ap+LVT0teuS9nvxHgzdFBt8Ez7tzPxyUrn0HKPK
kfB60qlcbkpQboq6ZFb/GjMs2aoAhKYG6CZOD6pMi/8rZ0saMAh7cYBja5siLy9ietxI7vMvhkcl
Ouq7skWtOyo1vL5mA3OZBhGQ9rcZG8cfSm0wMkQtTvTDG7wHyx5Bt/D0pnfp/hPFIB7urCLtLy1U
KDNQ4PeV3Gvh0+lT1MYs+5UAApP9RLFEoNbX8+y+HK3E3hGLvSY8mfyzLdvcoFMJt6UpZzx+7iLG
cD+DoCa+yzwsco/lahlpNhdieljZijxE6WV7hct3kn42tlxfoiidPxdtnnyCssOF09iire0mGlHq
2ZTe1gNLC1hUh341nzHm8m5IJISarAeGHa496XgeRVlOdWaQs1UmauUX9J5v1ZShHdGY1LM7u5no
OWd+e2BlEMVxbGGac1DZvp0mgFJOiVHxOQU8G3veQOc3gQRmfzJ8RD/8usLBqsomZKuvfoFp8TeY
vqDSMO8+FV9w2QGnIbbuGAfi+x7bQkkTOiIGQTKEaqj7JDaGiJSiOIbgqov7LILhMbASjUVjR3bI
Co5KoF/ICPJObkN3IiY2bwAK9PIDKUbYGmxginzo8CIV7d5D8xrb9u58ZVHtpU8IBPO0pgav82kc
Wz8e+6ntRU3S3Pjv7+rt8zgore+2PA8KvyGj+QNSZa+eKM/9HSLLjh6LwkTjDUTBuX/B5cpwwDYx
DEebZf3cELGqBAJQ4IIPo4+xicDZ6BbfAgW21mSjQe3IQ4a/7rv7MEeiX+shWxJ1G0WrDicY6oWf
UQYQWKXAI73jYdywfNoCwyF9fJBluiDDdP6WjglCWNENd7sR2Qfo8Sf0vMCxFJU7WI/QNG+/RAEN
EscCPV/7J1ROtxUH0RwnP11hOclBdZIBta5ZLWY4D7hz676JMM26xpeChUMhBdIA7Jhq1bWYWgNH
fthxlQ8w/StQqfHMLOdtTKfilAPWDmBuu7Kiq6IMRp5HX9L3RRj1K+fI3Cfkbdh8ZNOHufRnhzaj
siLj5hSWMW5wfy04O9uzsS7mzQqP+BjaYk3S5G1MEaE1qy+tqPN0Zehec2yXbx2DtVATo57RfVGo
zqWVHhYhPsVbwO7Bo4gltyxPdFbrkijSjKjvrvU4rCjWVoLtG296tMvGT6mZbPECxE23Vjt8zc1h
2dsMqTAJKSKY0iTuR2TBCakyNC+VL6AzrflJ7MbnPxj+KP95RoDK7rM5UXmdqlySZ8V9DBtwgzRD
dLPWH3ZYUsgj6edY71UG+4gVJXkxBF6lysEwBpN6Q1A47nk7gYBezu2DGOMunJM03oaH0uDmoWKG
ehAAjLC/4ox24pGEdoDqqI3lcAMUQ0Se0QmcM6wpS4PHjeawmyOgod4eoWMzusY9YbZ8H7yeI1A5
gyvOkUJt8Eus9PsXYkipmsSWpkdSj0RPPy6oiMsaHUNuXiq4aCXkLmYkQzqbuWi46aAcWr97spdz
0zLWupPHfu0bmxkjDwrqzKkhYCw5WU1W7+KIDEMhVU5hKAg5sXoH3oH/Nza96MrttnVxXtTofOJl
1sBbJMaC6loNhQYu90d+y9aNBsQszqQ3+5CO0J9MiO0q3CwkskILdOibCdNAHdNtSaZfeZdJFSF3
SFJHK05hy/PbSK3QoShx5+twmGrEiWkdKVueGDH/j7kza47byPL9V5nw88CTCSATwMS4H4AqsIr7
KlJ6QVAShX3f8envr9ye2xbbbt320w0rHCEVWVXYMs/5b8dcl2MuXcv9MHbMJrqcARiWhgNP7cym
Blms+kY5abE8GxyNZ/gJKEg9hqd8dhrfyd0m+3o89ewXkVHnC8UXCvDNz9Yojm/WUvY0K91oaR5w
OweAdQLYQzUPvuhLr/qSrvTzKPdWpxRv3TAZLcWAo2iY6gG37sT8pbo77716dG8Ui0dMqehm29c8
gV/7lGVznYd2bFcGAFHbWBUTunWX3tmU+zzLpufYKmwojdq3pLHV7PqD9Mgfnx17dB8lYHPKQCMY
reGzR0Bx/qExxtq4rWMozLvJy9qeDI7VLczAmVqSujGCNl1xTEqYXG4Su7HCzqHx0Xsmg47tBZ7W
WM3BBital+QOdk7q7ITSg3sxN3Cjl1TXrr6kLLL7h6rI8u7cia25PhpjEZefLCHArfSpZgvHujRG
v3DM2bisBYlid8bYjylrHJM2A4/KuNqvY+l212k/YN0qlXCmx61AsBi4ooe2TK2iIjSpi43hi6v7
Jnq0AE0Ds2JiRzZt58bGUHdKVpI6i+PcxNZKPcXg80A6yzAe1rryrEMHbzSfFbnexAeZDEqdpznc
dtCIEknLHoe86AA9KqgrCK1+UUbYdqY5BpYuM8PnmbvSTX/CaCtF4EsoJGaBNkwNCYOpK0jL1S8Y
Guj6a7s0atcljrIPwzJ626GxF0NUhBSa8+j5uRUz/Q9UQmaXSnZ9/0H1zAl4c2J7LC8pbFMnLFQy
eg/zDNm4K2Jwb/y2yK1v06oq9EUUF1X+MLucmIvVdPP+XIwMiQLBw3PBnPt1U7fZ6JTx+ZJ1Xv5E
owe8CpROtdwCtbklHIxN6mAqgpGHuTEC0mz02uxgth3XC3PE7qdQbucjmZyil4HnEela7kvIzX48
UoB1nNjByZruln26gkVBXgY5TO3mrQ8Wpx27oKeSfHuCDwTxnXiSQ2/bnEuaaG1cmEYEtO5rQR6j
eSKmXfNMZFo3Z3nmtOpyK2qyBKS51sPHOR09MO18JAwnHOJmWRNfzpATsPYmMkLR9u4UaMCN/lM5
2a55WxMk0pvhKbxYgmksanIBFzZvygKvnOd8t5bdaUbi0Otr1UV2dbTxps+HtmpGaxdPa1Ndmj3J
S/4S5UIe7a1R1qXRS2mE8O1Duivc2KPhbNq+oTayytR6XZxstC+iLc6We5gWe4BCSqJu+2pVyoo/
N3ktiqOwsO0eRTqv7RUJGN3wWBCvTlVTKXu5lLbRr9/WVmXNZTqNpbPfRuUCCnoUIj7k9QhPmPY9
IvZ2sK9GUfZzMKwMwT12fIVsN26mmQf4PDT6D9s+yWYnN/RQLF8XE4Oon8Scx/1VN2yyOncY4bid
rrMT4dvxhnUK0t6xs8+giQaQrHKNpgc2p5MJ+or7vNxTU+dsjSyhpwZ/7pr5xjO6yQpWw5Adj4nb
dlh/GnU6d14DfkUN0SnvpnemwiA6I3XSr+NpZ/zqjADQ5CKo+NjW3iohVCinHqyuM4eRWhtKq/PH
wiacZLaYeebAEYidZSoDpZgVt9G1mTjDHLJ+Eus5FVU6vQ3Z0iyX9eaU6rlbRm3TtbTZeL4C0i/P
rlM2080pjtQ69OUY+SW5Ta1PGRovu8qCtGKzhYu/ddfVc877BNPMNXRfSXYDRfEGptXmwFWKGay2
Gl7H0WhdH4+cOYPzNzlIXtcm9yh+JKXQxAjw+wyRLhsi42KIIfUmN/I+OI3wEJBXAmoW6Dfq2nrw
U6yrtl+7SGKsABlHN76BIMXgxCA1YngFpthSw9cDdWvmK5bXYfPjosa45DNvgYYzXHA6M+eqWmyd
fCQsALbGH2fmMbVn5TSoNAvmlih8ClChFyV3nZWgStr9Z98NJE0byj2Db7WGQCBuA9h0hzYKyPy2
nix+27iY5iRujl7yK8JM373ARlREoN7UZt/tgQm2Ee20ERnH/4zGRSxrbxcHMueXZSd0Vo/+tibq
Btq1Gnc6Isfgr4nx3s9R1KtdlXXVF3vhvWT2o57CvyZneyd8VIU1LRTdxd5K713QilT9RTeYNL/X
+NVEa3pR6jgh+6MAPfImcdWzTPc/sKP/SfaaJd+pH8HAzAFxJZyIwePXJnU6XJSzURNY2SM0A6Ge
MiZcOF5r3i49mC2dVWaIAKKE6/SvT9+fCefeSZnjBdg7NTonrBnMW+xSvCpX6GDbgEINEh0C3P1B
aMaf6ALfZ2p1bc+thvg+JNuidR6GtY7GXRNT4BKE0J+CdkkyKShHl7X6wRn+E73w+6CtDKkj24ip
Qu0yXmYgQWnfAjL/4ID+7N3fCSkbhlP2TuIpRFDl57yTH2a3iYJ/fVn+7L3fKZ2pz9uyiSMVwjzT
KXTrMR0L6y+++Tux5CDlUNWjViHg8x4NMoyHBHL8a9/8dES/UzpHC7Si8lIdxsLo2cynyJcJ2/5f
e/d3T7uZNxZCN86LuZXETA8eA1O3+uFfv/mf3aHvHnjdwZ02S8btkjie+bUHTJoDoVeTEVmuWTZ+
M2IsOOBdUs1fmjRJsuj3Zytx49khfkiFTPZVz3bb9deZBFf91wf0a8ThH2hx3+dtOdlqgQfFdli6
XgL07FXrDKvCf2+rHPQHm5Kbf6lsWemztMkesy19lNxp6hD16ZjQpMTJnkGjX5fJShrTHxxqsb9/
u//6svx3/Fbf/v179H/7H/7+pW7o8uNkePfXvz3WJX/+5/Q7//dnvv+Nv5291dev5Vv//oe++x3e
97fP3b0Or9/9ZU9BPqx341u33r/1YzH8+v58w9NP/r+++B9vv77L49q8/fLTF2iW4fRuhNxVP/32
0vHrLz9Jza3zX79//99ePB3ALz9dvY5dOrxW6es//dLbaz/88pNh/+yipDQ9TXaEKx33lNAwv/36
knR+FtqlS/c8hk8J75T5UTHBN/nlJ9P52ZLMxvQgJDwhrdOwnr4eTy9J+2fHFPwzvI3J64j4//fr
fXeB/nHB/qMay9sadUL/y0/fr0oobyQaKro+9GSWlub7LF5TD149jekngAhwCmeJ/HFZfpSmeVqF
/nHP/vYhDhoevLFAvO/NcHZZOjGg26cZmOxQEVLJVGfDOBcNEpHfnf3fDu+Hh+OB+Fum9oAe3j2E
sdo8IDLvoySomzmbszfdU9TW/95YqdMBmRLW3LW1NjVX7t3HjDN5932tXmbRSrFHzTM+LgqY/QdL
48l68P1542M8R3u2VEo57/X3ZuqmJCdaL0jXJcwkukwPY1VIcxpBB5pylyBjuXLm1j231qLZ/etz
eTL/vv90ZZmgY+7pRnwf4phzF5KGKl4YpRPtoKxQNBlitXa2MiJfMzxi16w6u8b40f7A+fJHx60s
7hPP5bHhmfl+Ka3TGrpfbi+tGQ/Z04IqjLqY6FSSZUbTEAfUzba500vkFGGtTJQctdvMPwrL+ee7
1pSaWF4J1OOa1nv7Mo17gwzJJG0GzkC38WPbGHGQ02r84Kb95w/ytFKWFLAYWlv2uwphNoxkZf7k
izHkbRiNqoX2WtEQLPGPBqtbvwYWfXdRNWsQ/6wYYam1+34wWqUNoqrb5BqRfFwEq53CqUVIOMic
q5vyAfNnLoHKwc4pG6fo3PHiFcBNl4DVPfIwuBGYv+REfSZ0cNBinyMnwvEzMvzztZyHrDppUzt0
TDDD0U5vS17vJ7z3G+rOzXR9s0tdFRgiBlWx2kog9o8mhCTdVkL4z1Evv7imay8nnCnxfGhqCyGa
RHvqwyEyQrdqLccgrs2y+osIncyVq7aR+dzbuoSlyt00nNuxeXVLJNRXveFF1Z3rGckzOfWbExTo
o+qDmcUe2q0sI9g3lwjbmlaPbWh3s7v4m/Zghgz0nw96wv+K+NDGB9esUYSmcd7ITgYDrr9K5WSK
7M6smIi6NrtHkj0FI0OaDp1VkTPWBiFE3B+bqEkI/jA0/EQL2qt9BdF4iOPYdvx5jNZlP6llnR4d
kSPh2Sq9ImolvvlTYlTJ104ghyF8IzVz4cMB6+hVdq6IP4+AyPfbpIzhehp1NAaoiV3khFLjia/E
mTCypD1nWp2ViAfbzRJL7DSbjXFHydgz4EgyCron0iNyunbLbyOV5h2a1NJgkHDhQC4NA5OzV3Ju
JnDdZq5649rYlNF1H+FtkdXeAfs3bnmA0Sj7+0x0csT5kDGbXj/MtVcPy5nXtd0aDNaYD+lFKbu8
FSGCyskEzodwaxRaAsuIaxvNIZDB4D6WzI2h7giMTURShLGTcvEDQ6pk6XaGzOvCggw0Y6d9xpFk
jbaf2s7YxH6BO8eOjlMDLZnAEii0TgUi03zxLVLzvm2dNbZ+Zgrd4mVZEKBEl5MVV+N6yxzCTIsg
xylPDJRGiYuSS5XCqKon8t2Qyu0U4hpLEbrZWIB2Fh+V+gRQN+3RawmFC8YBNPo68UTOjLoJUuas
t9Lu27zWJJAoq3OvPCCi5ljL0n22ugmxPaNMije0eWb8rVm60b7u1wJlZQd/5NyY8WTcDEhWojNI
XyP5sLqJ2VK+VsI8c7ql3G6pNqe7pMxUfLNA3m6IVavs41IPpGJPnXDV7A/2JjkZ5rzUz4kJy3eW
IFeyLgcdJfqQwhRNyB4XcgUJhpfZhayS9kXnpmh9BLNVirRRSyMA+q6YSDgvTvM5TvJlCFEQMphl
cbXkR23QB/RmUzzGL6TjT104MBHJeFrnYbIeJQaf6CYdwJog2CyhXrI1V9bjqkuRfPXKodVf+rS1
QAyLcpXAh2oszfq5raUHgLXwuHs4ilqdaz8aMm+4mjzCPq1gEsMcucR9dlP2lG8n/xSCpcSZH9F3
Vir36zreRtYaaSqgxHjjWiaxHVR4cm9XtylQvmh0xH41T8Vdr3Q++zIVrDrIBdsV0cJkiz1yad0g
BGnMy7loEOQ0sivupE4YRNxl2eCj4Y8JJyqadGFzJDfRz1Qqv40tJzTs0wwRXdVPNjMUGoeITEwk
uvfLeUqu0E7YfbBKhiWfMY2GHRahVnkKRtTRHTr/5UO/tKsIlkrxuKRGHQlOkWYbQtXuOlT70/RI
aop6qo2trXZ2XNoxBhvM2OGUaVo3QF+lfbMaU2wYitHDMdTlR1hmy2CZz5ZbVF6IRDxCGdMAMaEx
BynyBwGXSRrmbNks7RJB1gecCPEn5LkdNrjciD4KM6u/jJBSVD5znaEHMrO3xN5mGSR92n/ShhBX
DbGZ+U4OKZabkZDgZD8Ld/1I4lKJtkdlDuJzq8cB7Mja+6S8Ks13SEari22NB43dY+6fe4iHjysS
ic+JOTcz+0fVfh7wKyyYdqA/mqWqUyaymPN1tcitPBIgLsbQXUp32mXWln5WYJN3TLQonqQxWq9Z
aSwa+mmt8NANbfog86L/lCzSfhqFMX9hhcoyyILUc3dsczINMocgwKCZXB2iPgB1M7bE+bbEi7v5
Gx+DqrWdLSLHEHdxBxZeZfjrMIr7zbRxME7QtRjLdKtEkCoSdHzweWBtDjpCJbZ5+XCG2hatXOMM
9HBZVW48fuNJrF9lVit9K87na7H188VGQbrerso2v41pPlz2xjQ/FFyBeQe34AJG5qOJxKaW0XWd
bWa7Q+cQbQGGsyVjoUXftnMx6QAOskt6fp25ZJFWjZMH9rSkSAC3PP6yIi2mQ/QS9HbOarAWmhrh
eNCtqr4uyIWYfIHJ5nM3q/7E601cF9qr8lW7XSt3tabMCC1mMU6+2TrQrpuI8wbxTjNHZ/x0VwRY
fKZ8n5f1eJnkakLlmPZVFrYnoQWPTCVRZ1UmlFPU44DpCnRfgUPw673Vp8v2d8Tx3+pbr9Iv+PLq
b8P7rvS7RvameatQsr69DVevzfuf/P+wfz31lH/evoY4616rr7/vXU+/8PfW1ZI/4xB1hEcHIj3N
XKz/7VxN8TPFuSYIGRIUhaWiR/6tcXXEz8KjPbVtUxIc65zs1L81rsr72ZEKihpiy3QkYYf/TuP6
K6T6j0rWEcJ0Fc2Ri+CEb8eW/n2TMBKJmiTg6GhkHfWBRauFkOrtfvAzQBHXx/u4Pa3kWQNHbsQv
4q+VE9TIJurneOa4f1DF/9EX0rZD9p3kVFnm+xQMxl4zsFeTUSnbiTnvW6KN+zi2EKphqZhfV3PE
opMNru0GUeNWta+VhdBFRPkrHh7zRzHbf/R9HBcfvEddwv/ep/g2/fKrbNHAgaKGz9IYoFzSacaf
0HiGyMKxaLdPhEq5LZpOQwu/MhZ5VzIXgCeVVOp/r5vlgmkBEagkyAV9FR309xdMdAZOFqtXu6Qq
SaJu6429xdSztWEAQXKMimdZajyYrE+Uz7XcIwRjiujvbvA/QAi+72pP3wJhHx8uHTwV2n2fg4iy
u7dcHCi7YZjaZ9tcvD6o8g6T04r13CMbbI4ftKGSNMTA6+Q/wK//+eNtgQ3Dg9sVlOrvAYphRNLp
2Zu1q3r2jwDecSYogcly5g6u2LxKJsrVwMA5i/GpKKcfIRf/dFeYKOCU60rkJLTXAE/fX4XZ26wa
4922x1UXXzkbDRIKxbFGVmZg/mRrs7PEL5b0RDEtAuORTLfowp7R8+y8dlA/Shj8o2+kTMmVwJvO
gvO+21dL7ESzt4j9nOTmSy5qxt/iVtbWDmGHVe3idm0/L01ipSerDvcGG1xx1Uuv7/3FGbsfRZKY
4tf5Eb9fWyzuVGGz8IGwcbXeo2Jbp7Uz9I276yoDPz1hAVJglhazuBzF7E53rAGx3KHvje8WsZYP
eOgpg1Njbsyg0GP6mYQ8KraCR6LwVTNB17dlrmSwbNRGTCnGr1HWrSEfor52yaAazXg7j9eM0k6P
g/zg9msc7bJsxOI/ox9ney8czHDjiGpuZ8+mSSs6oTkPNmjKE/E7tCPKfRQOx001br1DOGGjBTPy
UzOb6sbOAiS5xbMusWHsMq/F3DI79TBdreOAGUO7rZKsmjYioGTeYDkZcdg0h5no6ckf4rSllvBm
YfgxMnzcNLggHhBzspxBamAKGbbBo5S2Vgv1TLQVKYXPEJV7V0VfMy/y7jbmjMaBVSTV4ot6bIxn
aZgO7bU7Z9+wlUd4MvsUQRpWTr463dEQh/kUr7dFE9UPI4KiltqCqW18ffNkfaynaAmqtMZVlq4I
wvx0m/rqrERlnYQjY9ojvy8YORgMKTiEP6uiyymdkVLsthGBzcHjFn9l8uSElYdpKGgVWDTyIMqn
Mb+I8PLW/pzout9NQOGrD+Tg3i6k2qmzxLBWMzTHLir9fpzMcZdoC8UxjP8UB3Pk5XZQbNJ+RCeU
prvVSoZlt5SGW/uKVyUi/nxs93FnprdRJasyaPViv8EzI9OetyHoOgsrsl7KL9ti2ucWhuLsqzC6
8yrSqXF7CowjEsnT3A0OIkdf2g1DA7wFEohgjsozAyOalu52S4gy3mXRFpn08INZ+WtmJomPGnEJ
bLNXFrhKxw1TT8N8REQi10to7S8bb/6RlLGu3a9rTJkXSUR/UY16KbXW+8hcUPlpVNLInMzFHB4K
m3yOodLXo4sbdzOyj5vZI2J28hgDn0ctOHajFvcJk+pAempnVK8xUd0vOY4NnhIRvyHRxcwVW6gO
kPTcLC5x7jvs727PQFEgD2Rp1uTsstjMfV0jtvPi8jDxBOC17B8bZJb0XoUT7VO7ipiu1Tya+dIj
p2rbdgkT/BA6cAsrnIeFAPdkrafKB7n3DnUXnfafzDpztoY9B/2fc4NduzlHBG5cofp2AT+Tkizh
6anAp+L3btEcG5US3NF7k3QDy6zi61kOJnkD+b1n9/K5FIR6nSvDJjN+kVU1B01hHngMzgTdlD9V
+NTAfoNiFB9imVyhZNteWeHKu7k1+leGpCK7MSskkViFm21XoNC6nxabxAAV04yIwXhBY7weLLT7
ZyvQ1LmBzNXnJ67qvNoNBNuVzqkWEkqVli9It93R1G/7SMcGySky452K+rSw9kbsN+UAfoOx8+i0
60vkDUYdknAgokNPzgudwccaxGjfmnPYowRkjGR5aM31bCXR4IDq8BAlzcWU4l+Ojm00ChIxsIXY
U9F2x6g3DRb3pb81yeC4YCZtjpBaiRWR1uT4gzDn3ZyWpXGVu2Xes6xl6VMzSoNTDdqx34y2fEAl
uGvR4fhGUxnIJsrpOjrxJ3ud93cEsvSHODUxd9jO9CnzSuuVlHj9hKpnORatxkxqE1DuHFNvu2V1
uESHxsJmP+Y5yuS1L9fntgBqi09rBbLEV3alsyRjxRPIqgIUymEcJfijQE5UuaxBQ1uHERtjVPnF
M1BTTUnzYibZdo0OC02p6Gybw7WFPy1PeD2hHZfIHU4au/HW8UaXW9SNzwyv2aVrkvm2Ss/nJooO
2Lzc85rwqn5OmSEr16PrDUEyiwittrKy/cq8IPOSYe4qei71pG49QLOCOgrDwQVyurW4E1P9jCId
DLPBLv4om8a5JlCn+mLNxmsVLfFNy5QHX2WmmV4Nbj6PX8HtZHVB7eAl145ANPGCKnV2drFZs/+5
U5PLXWaYxn3TJE0RGGNs6zBNegtoQy+mFdhrnqVnvdD5G+d5vJTcBNjtp3y5buVkTmG3AHXvakNO
zx4CUwY4ccLxvNDj77dJOmGFApTNb0qe2MuSiwlQGmlBijXTR3E7nFlJNGehykFLcJrP28EasOPi
ahHW1azL8lsZjbrcZcKad0ajyb+1+7V5FRVDuTjm2Q3jlBG/Wek2YWMsQ3QOJidIy2Bi1T2+pupe
GdaCCG1NCLBxklIh6hrrb3p0KpbjLVmfDOILMckn0+yeMWXJu02GdNGhVTSJJMtnaq4l2bJbYNUD
NU1bbGGHXAgAdZUYuKdMbMfG3caXcTvlCGytGJC4M6PyIh0jRsLHPTVWMKLfP0lG+/7CslMVvy4g
IgkupWS+70CDtl2LGeVq9HLcc27i5rveG1IPA7VhDodZmLho2TTbPDD6ESkkAnHGZPmnsID6urZk
9LJF4InB0k6xJsyAoIWdGtBGoiiuius+y3W0W6kLATzt7mvW2daAr3l8rlM0Wc6QW3edvaJ139IN
HF223cUg4WZaHgo8wGyCyPnznLx+Gh2r0BuIypAaWJ+jvBS7dkpm47bPu7UP7V6I+Kwx5nzfMufy
LcvMLegTyhlSbxhWazDSLlwHxRY4H7ZZg9sRCuLZZVjiKqdUBZsxDQeM1T6yeK/c+WmGRljWx64o
b2PntClr0zzzps3xQtlU+aFBj3pZGAsW2MxImwnRTDQ1y51yjCZMnNP+ZDS5t5uy1AiXONPXmAkv
zfZTMTK7L+uT8mlAcn+RmMYehwfKy9SI9qcwk8zuw54IIGTSzmM1xa/emFfcTl4wlzI0tT5Ysr4h
wqXZF/N0OS5qP3tVHi7bdo/bjyyFZBLHBpvNLo5H855sT2vXuWCCW/aqLbDVHW4Yo7jgATOvTSsT
zzpu0XKj0hflsWjsWB5Fjwl4Ur1IgP8zpwA1yzMWHiRjqPKCDM8T1ensJnkaX6UFESX3iULjfCvg
Mr2vnqpyj5AviR/wm6RgEzcYu8X0LCMDEUFWbFEbLgmJzRaKKiZhhF2PHH4/wnF02LNd9KX9EJPE
H3LQa/siYkqaU1mZWHlogFmNy3Vlt+18NuB259GI7SJ72yrG3YF74Vu979Y5Q/vHaAOii4ZeajJU
PVzEcjXudLq8WtkQwRap5IOsnOJZ1AJ3o91UlykpX5BohX1DLS4fqoYZd2Lov1oTl4EA243G3FR7
b+uA2G389zJBcVb31LueKM19jWwKvTljtR4M1XkXNO03ojUupylNbmoHLsF213ja58WoqVyL5cmk
qd6R2uci6HSsI0ECel+OSfdJNJjYO7s7Ek3gXNmDkx6LIrmLcFgcrTwlYcLWJtUYLPjALnzYqnlT
wRQlJ68rDDneDobkrGMh8TGP7dEaOvfSzgv8ynnKQSZK7achvSICwLurtIvIiyqCSqksXsgZa2/g
TL1d1EfiYwEtn58+Bd9TM5Nt45bFbmnQx2N8c29nZ61vVVJWZJz0st2Lyjo0eZyeTW5nfKxNEiII
hPe3KGaKnJbzTK+j5uXchdj/gjuXnb9skmdPrBcLaD7aZQvLdYOaNOtHZNBtTo3RIeBi1eIryDb6
iqYoQ8/fnaXTsHfSqF1wruEDwefgXTDVvCDdwxL1sc/W0cd7sh2Jmfvadd6NwZyssBHjIzxnGdYz
Gu21FdNhqfE+gDG/9Ll5BJUVz1bGnrQy+eCwFKvxZcJbIZEwZV9Lu3zFi1NdEGxj7MzTaKO8cqLK
d5riPu3TZzYc3+0LHVTQgAF01X3TyrM4yQh00/XXOIaQr23p7QlIqr7U9JFo/XV7qwq53JFBU+1c
NZ6XVTSGsWHJMNVOc2O1eYoJSEUvRCQ+ZrIix6bsr1JmyHNyenVPK1pz/clXQbjAoCgbMamPRGDA
ut7O53jCcuDYWVwl6Uz+2eyh7p/LK+II9nKOdujF5aUDn4LbfbJulhm3bk1O2FmXdi+DB4qamtiW
PJrRedHtlZ2J+UvSLmvYZJZxZdeqDplv3pDTQYM2G9uBufVfdFUMO6eNw2LCG9vEeUCBirdVv1hD
BvWDzIr8g+48ktuNZILNQwKldyCsDGnv6F44fYyI1mj1Q+x2z+QVkbJa1tfbAhnqrNF6nAlJPZqd
HnaFNva5kU+HeDMd1vUh+eat1scht6NgG0v7gEUwOwxy1LteTnI/EKu0xzPdBlsObeGZF4QfJj5M
rLzAzr4vN+MrkT7rMXfV+WQDcdRbWYXkjLiHEyPiN85GJoLsbodMTmFMNC7BC225q2KMTY7OjTOZ
5BQexUWtxuXekyP5/THsm3rELHPZN+knUnyGMzMdxC6py4umG9NLeHcZ5mCXtN0m0mYFx/kB/xct
X259zBCHU5vfTu5IGrf3xc7rkKCdfTRwn2sQAWuXj54bAjKSmAEry1aLqR3ZKvUfz2BXuB9hjkVo
N03xWmCp9GtsGh+SBtwod/PxTFvtPrLH3ZZzb28ZPtVwwHNC2x534CZM5YTXhHWPeyt02jL6tsKV
HAqrw1SfdMe6nZoLu8PpbxGJduGm2x2IWnVkRfIHOaiAURbxLfIbGE94apmvR1V4AUoSXk9zFQAa
XYm1viFj78aJh7uW9t533bQ7X8piO0vzxEKu0kLkJ5txNFtx35NUd6fr7dNW6w9z5Bxip3pck+lG
Cx6NqFprnwSVA8Zzj8dvc29kUoJfyW/mtt7mzbrvSdyAow3MeRvPFs0lW/ojZf8l1ndKAZEmd64p
g35qz3OU2IGtzDt8wF1cXA/LoWiLp7VerpK22yNgCBv7zVqNVzzvdGU91a9x1dIpdE15A0N+hHr1
iaTbO/hkVEtFXhcIeasJDyNxhRVmPLjlrxhCPxJ1FAgX879HCzqpeQ+7b2Tb1dSA8LD+GPetoDLx
8W1O8TWBMDF06EaG9U3X5sp4BN7IscsYmHECVeBNJI2k5A5Px9zNQtxSar1smPZgH3s7IUUJADVd
DpyYoTmLjYhcFX8GhazCKMqyAia1Kz2NjIWVKqdxGfuI5ors5hhBwtqQsmET+33VoHfh4aib2TN9
09lWG4ON7RjtiyKkonnGLFVHN/HcdOYL0hGnfILciWaSBhizQP83m1sNRrcMw0Hier+OPdeMWUHy
ZDiS0+jycYZjVg1lPkGbb2lEUzY44yc7bs2d0fYfbDV+5S4ITlUu3venicwZYh+ichdVMaYPz+Ac
qHIuj8AmkupOY9ZZdLa8NqtzLsTcnAFjjLh4iVws1RB9AwvFc0dSkm/3mUC9kozIHMrubtCrDsmG
gOYiIAE3EWqYtvCubCuZb5ZpMw/5ogvMsKL2J5YnkYjqtZBx9eiRmFAFLTasHZAVpGtsPP0f5s5j
OW6kTde3Mhcw+AOJRMJsy7HoKVKkJG4QpKiGNwkPXP08SapjRPYZKXp3etEMUaUCkEjzmde4VuA+
Ov7XOrOf1zSZz6ECf5FUd3aRlXh79lYfWEnaP3pxdps1Ay1hsqRH0XRnbRfClhXeJ/SE1H0wIWDg
+NnpSBHQ8qtjn7rAjvLsqZk6f1fGgXNY0LzZhLm4iVapi13WN3+FTX45EbzdIqWPiFDvds7n1gtP
B7p/B7qkarsEcBn6adXH2pc99aiU9rbNMe0O8Vlc5Igs9W5+TIOBZNLrqZtYCOs4AQwxROxqZHp6
/wwzG+tM+AvxVPwdu8ONg6oUukneTbpaa7yFgNNtPAgTG20NIRKHwVd7yE8XNbQ7KOfHTAg2dWA0
WA6jCibXLD9PPQ6VUlY3HWzIU76Q/ky24CQAl/Ic9qS/cQVbqSPTO68yMkZW+SUeRiMGhABfipv6
biisw1j1N41VRFfuOCDvCosGgbXj6sbhTQzKAR8e6mMbGpD2RZhRuQpJ4ygXWvo09gwSYsyjQ1IR
gOnISb/qtbWPTtB/dtseVctkRv3B6pdLAd+dZHSG4U1tVfh2u6MK49/4EDpHJGPlsC3CsAUal1hP
aK2Du5UWTZWlGTcZR/O+cPWQbPNMCahjlDojDGVQs1Do3i3plwxXud1YKR82oD/IvdM7j7XvQn9V
5LN6QbXAV7eFzDxSK2XtwtLxP8ukQ0mE1zUeere6L4DAHFla7MnreGslI7tf6qXbJAk4R/sAWTio
vRRdl/PGdxDlBJCJ1G7VbPKkni5r5DwPSkG2rZNvMi6DixkK+JGSJHYD5AWbiELrtQI4duZlY33S
LXa/CTTkn1at+iqianiSx4V1wTwk5JoK16hxxvN9u8AXCAUKR6Hntht3LZ7SzvnUh+2hpHm369BZ
gTY3lcFx8JPh6MzuoyIpnGzY7y6Yz3OgSdmXDvnPPfKwV1HVTChhWZQnffcI6DO/sJAG+SZQOjkI
W3wr/ARCOioB1XCdUDDbDo2aTpTnngMsbjdpDNsJsV10iBx51ZQWenI+oybcatn04EL2C4oYO87l
amPEhHfzUnzzp5KAYoCV1IZ1Aa6CIsvooW5LdS+FJr5F1ZOyzRjFRxV2V6td/dAOWls+Jy2leLhN
ktmR5uVzkLnJaQSbaUOyfOG5yuVPzNAiEAgCR3V+bkro26XxntTiUrRV/jl+JFdLnR2Rt2z2iMWE
CI6FMqeEEdoXa94eVtoUFBDjTRJUl2WwtofRRW+qKtmIipqkc1nDL3ppr9FYfIDh7xE4tFF6HlWk
FVv00k90ApMJYqF/UmXuE0eOvo/C8csy00ANAEVtwNjcwE9MqSEuRXyEONpti4i0CNCbRC7X+z5W
S7exh6h4xmkHzmNoezvPCcZ9u6DX4TU1VNMmEvsBNYc1yrMTt2uTI6KXy2U5rOEeuUa6twYj2JTu
SVGNp72XwftLC4CE05Icx6kP91Ez3buO/pYE/mendiUtDkgWabZ+WkbUQ9xKnrBgqRt3YjqxPRzh
Ss8/uq6nvja5ld30dd3vmqk40cP6CO823JdN/oJKFj56y3Iyu6I8WIhzXrozfqJjWEd71SQnVLvs
K+2HeOZQZ9i1Xu1/FS2QDhrWPgmSL/aN9LcLTMUTb7XCh7Cwo52z9vMe6Kp9k1eoJ4bV9WytYuv0
Bv0w2i3MgZjBK8KzRFjfslgUiGhBP0Sq4GGAdoiGQWTH9ygPX3cUf/Z6SKcTISN9H7QtFlToOLYb
FcftIWfFHcDeTCf5yNasgizYVxZAoiFqJSmu7D/1pVNt3XD80Y6+2FZZmm4HGbLjN8RHWVXoz1k1
9AQTzl+59jJ0pvplA1Nxh4TLSJhU2ef4vd3DnzsbrfFmiBBhrCdJoyOwrmjX/9Cx2543rn/vJLAv
y/aMdwCIrulPyyn377qi/0uK9NjEnnVoAb/tukbR8UKgmGAhnYZNPq+PkHGbDcz/YaPoSG8ipeZN
3S/JJei47jAHUXkGK7U6BYPjX03RtM11ervMSbfvhxAyuj+mKO9ogkt6O4KWUUx1iy7RfNKAfDzz
0WA7gnAdcHhnFCY5MHt03y07vx7ZzGTWxMxaeW/FvbwhDHYf3KFjGU55dkaMPO3QPOrP28xqtcFF
h3s1OvMnmjD63IFMSKWFwmapkovcZlsQ5PL3ONrQX40JYAN2yiaYbsXsiA1lRyTc0HxG1US0e/IW
p9+jnYWua5efgbPMD+s8Umbkhe49aecnqYPUF9bRppMQeFdOI9M9KCQsUW17Cxkx2fVWmx2cgmgp
bO38vBh6/1SRClyAU5K7ENuyOauLI+JzGfKV9h1qKfGPsR31Fq9AouS5IOJEbvolQCnh3F+6+6Cm
MyUIeDdj0SD2bWAMdkdBTlj1VU61d0dERomrsItrlk18KzN5GC3bPy5c8myy8hM77+IbD4Fomrx4
BoGIRqMGSgo6XNZ8KWpbn80UO4nF1KdhHYpdYbmfqsYmlCHw3BIonPVoQAJyfOrFcg3hnN4C9pEz
IsWJHqcDtKUXOpQKIFZy7toL9bOpAsjU0kE4UTL87vfOuB0QPrBjzl5/yZHoy+CMx5DEUfQOsn3m
WRNTAGInXNy1fSpiFZ2M0rsEZ34Ze7V3JMGp70ut5i0b1fcCndL9GgzDdkqn/HIJq9sg4kivpuJT
FZfJOVJ26yGZLecU1asdZhrxjur71xFRtx3p1IKWSq4/UUJuryDmdhR90IwvrMXaufT9LtnIWDtW
muyGzKXtRzq+GXJLbC0JjBQV5+EqIEu68rP46HPXp2OUeaeNS1zoyuAvxBH97ViRq+ROmBBtj+PG
AlF1kqhUU1dRyU5S5/iegXhIdnGG9kS5Rsd6tPPr2i2zrUZ19zO6h4jzgrQkMpHbaQwatPyy8bD2
dBOzGkxXAwlpa4Fb30YDu9ugpmbHxo+oXh42F8jrr6ctu9AGiGcPb9qvTiD2y2OKdAMcfzQPL7qs
RNMxBhQ2rpRxDr5XdvSNkWXatSMiEJsymtJ6h88yKhk1HP4fdT2h6Qh+d77I0WIb8Z+Swx2AloEA
MhItyimALsRZaS+ute8gn9ysmRdXhzJDmgQdwHq86/0yvcvGrCmIG00NUrVemTLghfc5ixDQ3mZy
6KxtV5B4b4UbV9UVFPI4JaOku2VO8/rrqtv0O2jA5HFkG083wcDxiMBiRW+ThnQQIRmPcHs9tgwj
aaJ8IGyfv072kOh9STnkvk39rgVIWabTZT9W5NO+GvxgR4OiLV5I3OvpGqp+8aLXlX2qn3SVHKbA
L2wEC3PY3xZwR8SgWtR2rkELhCG6LFN4N6uSUpMEF3Jqz2nvHNBXRGI571LkohLwR9/AQo9UIi1F
LWcB73deRvRowahM6LX51dI+zKvHWqmRF4vPC0pXCYW6Jqn3TjKJ61H682NYtjMI5Bm5FoOAWrJt
6lDNOFgTVfBzb17yb5Kwsj6WWgfPaCqUFWCsuP4yjCOQyq5IkpcmH+zvcT0KBOB7DxFzzdETbsPK
b8/apSXRX7r1BS47sJQqL/WPSqTyE62t4hFlXhQOE0kF7pB3Y5mdynYdFkqP2pE74r3me9yDV0WL
tA3SPU59TrkB7p/X2yjODUjLrpENg6yf/TVak1+cebofgZ8DST/aJAhuJ64aVd4F9eKeII5Uns5x
Z7bWJu9vwozAdbcmsngSDtAHmuUDIoW8FgWqMy4S/BSqrp/PUbyZgbt6y/o1TYA5boams4LThEab
vxk5c+6nZEIIUkazWyPkQcF6I/oomLYQhEb6O80Q86KnSt8p7fZgmbErEVAzAj2chlVBWWyFiPTU
JGA3tlNvTQGa7v5Cok9FYt73lPNQiGlBP+zcfHbubSnwK/RRXf8xdSY+q1qUsEj8DCTJISOYD2CS
82hbdP62RYz1EQxBkO2iBG79Jg1LQAdxNnXPcZEN6yatSroNonOXi3mCqLUpeGVAnB2hbushmZrD
Eg9FCItkdigoz7PObnsXKdPtgvoKXvNIlJxamGO8SCfT82YeGsSHrFI2yUaWyYItSJJ7t6EDHYH0
ZequkHVrrW06iexbPrXjl8Sna22P6D9sEqS/2aATNROotainbzh34oHDMerOOosa3t6WCRgA+gXs
yKjjJcV2QjvhodFa4JxBCrMJ05ri50oJ+6+mSWW+mRFW/KaksXlknslPZSDZdviwv9WYINib1VFU
TmihK8Kp0MNSimaFmbG0nxwERtP0Cyq4yAIXba/zQ8aM+Czmdjz3E6gV1HWV7PYulhrtzvO1R/4d
+354QVc6bTYDrdDlMnPKHkSSSIE+qK6lz0HGdAVrx0G7vwyDBWx8HVr7rKqDF2R3NO3IeJiSTdMj
bQwCZXjtLlopph9R0oEiyhdkuZuBSkpDOZz+dxp2NaeHEs/tkE3TvqolghgakON4MucZErEIPSOB
6kYYIIAd7IBBC7tGEiuImO/IeAzT9zQYKcQiyNaq3TqXwt9EzkrD1wJqryGVgYLboRMMBoKIMtL0
2AV8kKKgWIYqfhaG7LyV85miiYUAf+XJ65phYV9z84r2jy+M0PA8OrQwkaGlTKw796UiizjLuqjY
jcOaKjgDofS2fVOIs5zsyt8kaqLCzbd18GyioojY44pZbHtb548huikOolfo6wPrRip/2wnf+Zai
V5ju5s6u1hMk0IZbF/bQc6f9+YumZAFnIcUwYB9DqCQuWglS6QAWw7BfRS2f6tzubMhNfbb37JqG
ztqj/8AulJfwbJByJYdzlQeXAWrCtyQmJDt0cWazCtqQfxMMdBSTKhdfWyojwF3Ixr19lggv3ZCd
I3RGGxfXmsofkJRBJYM4ea61VwICarPHvKRPC9bb4d2D/2AuSjbr66RbPF6jCKAudSlIfWhNXMGD
j7ANuoZKZo0y3CcrtvzyLKrw9jhYSV9n+1Abvg7UPU+crpqq3MaPU6JfCmD2wFwK0SUBv56iS4nI
NrX8IFIrTe48rHd+OZSPsPljjwBTW4h+YbTScheC66kR/YrtWnZhtKE7STmi4K13uybo3WETFWH+
HAxBRBsWEUWYIXJZNhH9CHXmAlPW28JBbHYb9kq2R55uyWl3QdI65pYXf4KOHa1E7LGufox93ZGx
Z4JCYKYrTHX+m8r+gtxQuOzFkkcP7lIBP+t9d04OBEbNSj/dHr/NLqS5AzKf+E3YBRagMMZ4Qh9a
FW8cvD+Fs7GTzRtC/R2x+ldi6wdlCZ9tGMgqVEjQio6jnPAjbrOCflbTmd5jO4ByS4nMZA2WzvWI
QmVI84wSRUftKUdPAsCMyTEwQsd+ofGT+99DaN/TM19vhbuggeE6oQKyafiMv+gCQLHzCxq97T4C
ugAXTqJFuTGOUM7WrrTB/bWrCBFtansFZKLOOdmcWP4EOP8r0P5v4fjvgPv/J7z//0PQvuNC0/6/
Ufv3Vdr/ePmvu/6p/9H9it1//Xc/eeee9x+6zShAQ/cE9ekaf6033jm71X8UpFYblLpSrheAUf4b
vS/+A+3Wl9CnwUjzXv/mnAf/AdGuBFBykPv4z/j/Brr/6jb5v/Bac0XcG0JPSMf3Qgmb8/0EoqtI
jDHl6kcgIvL0vdO4FG23djOm64NSQ5M/uVarukNFsRMSTO/MkP+2hv70HFctkm3b2plz/yxMUIGm
7W5V+jiFZdFdFgp15wWwwKyaZ4VZzFwbvESRyS2HqCt++HO9DLcoHfsFUDvVRN9lKbV3FXupRgi7
FJiwoDvaqLa8TgQEMwDIhWoBKdSQHMsL6t7wZvZxCbDh3KFinf3F0Vfzb355pf8PnLpZz7+OUQiN
wg2JS+E2MOqvEOVfFpkvwNcmXhL8YKevMn3sS7egwOmOXesf1w5BLKrDMJTTvygtAXr7034DheP9
9X1f+hIERCB5U9zM+3e0ZoBZPdtLXzKRA1bY9rVUkmg3dCydgeOaYkC0bQJ8LgHHgAd2dTMBTOyw
inRXQP1nCLzi1gMFT8tWAIgLaMn+YYyYwr/eIzuRlPBQOL2hyZtp+f4e5yS1nITS+ouHIJbtwC/y
YYUeCtDDkpCk7T3vMVcIN53+q3djrsvmR1lc2Q4qAx+v2wxLjXKfDF7ihTlH7GE3Rfc1cSMgoBs8
V4b0GtX+vu83SVKjufAHpsn7/ZfzXcK6gT+D+oMKHNbQ+8eOER+w7DmRL5Zf4HG/VRPojicWEl3Q
Grmv4gqJvFpcylwvw10OvApSaZekBYPy+4F4z1znThS8L+TUAe8DoKLF+/5Oeg/h2YVi5vcoXNnu
TyDHlhEWUxEHOLDQoJ15K7+/5D8fPvADePIqsCFRIEvw/pKJn0QFqtjti+sh4DgfFuGtIj+gNDig
uIy4qOs9GnM07Bg6xAW8x9qmFBzuxxSLk+kPE0FIrvbLKmUAQttllbBQjUpC8OFu4nDNFNB76zlB
r7G0jmAWzIIgnU+6ejtMmbu6ePl2mG5u5hDOkCZOxJvlrmwgGYMuEW11F5ZJ2VbwIWE+3JZjWnXP
vx+z96QT+FECQoNru5DD2cNhKL0fM4QKg9bW6/w8t33LJKAbZzNY9jzRPiIzkqN11zi5NosGSXPz
I23i4d8OlhCe71KapEvjSqLZD7cRaKfrMZKrSf6VxR5OvSXFnQU17H5R5zJS7PsdsSB8qEzR5EO8
vWyFOgb0d0ZSj4Td1uz8C9ha7nAtxnOQ1U1d/mFbebX8/PWtCjNIvoPuosMbpgD5frxmOVVNWK3y
uQM4SKc/6ylxDjd67VOKnhN8FG6OmHjk72qQDPgHBfm6WHf4ckenXdgWWYxrwwocitZJBQuhov2B
eMCgbKu49cowXsutQ9jGluhY2YIyIH6DBd+ap9Gk9b9apopJ6rk2vGqJJ70QwccNI0c6nSPUGq+w
PbLYxNdyYmE0naqGT4sVDO4ffKDfbwtv11M224P5z/O8D6vCn+cG+Io9XK1la3xRZmTCgGGAWkMq
uO3S+On38/vj9XwRCNzaESpB5dQVHyeWhE0rKkCfV1EGaf6uytkgnB32Kr7cV6RoPPLvLygMV+3X
GQKLCmoFgDQo/55i9b+fISz1So/V2Dz6qlaZQtI0MA8aUfcMkZhafTPM0fJ2HBUDLSqYO2Z/bkQU
8Ffz1GM+eBhwNPnjDul+PBYdwreQly6EAwXzH+ssn3OMw5O6ecSpNIW+Qd4euJeOSORyLrthYX6F
0VisD2UyI9O4Aas4YU/NCTp5t2BJI+uIg2O2PrTIxnpXQeqZiGt2jc/ZST4oM9/rToasyWX0Fdi4
NgO1vRYk9TlFmcJEASnTmRlfVyGwpY1ESwpcdzmDuKZnnS2GmQMpmEZ0ozqJuqY/mMWQz3FKxIae
PZenHWZBhw7qOeMraqIx7jy1KhNs9ZTi8qe58yrdGDV4Md6hybD2F22bGyBHgd4qyW+MCuQxxssy
/lYFVeQ+jPYoDHYniAncRl3VxHy/nxvvJyNRgSd9MiuEj10fTttH0R4J4jkWIRXJVZQd3kezY/uU
B+DI18UpAhQTO+/vr/hxe3d8NnfDoCPMJxj6eMWutbsEFOT0TSJdymScBtecJ07n50RD3qiV94iK
CmTwzeQMfQftj52aefr72zD5wbtFIUG2OYYupxzbcUk73i+KVYK5sEKvfChd7JXwHKkHZf2odUIl
7DzJ0TPdtxG1/JuxCwAEb9Bir2P8UmnH1Bv0al55Zk6sz4so8O5mAGkYbXST8MbbPrBsQBkK2OA5
kwgIT4b3JeUw1M9Z+2fgcpiH9ZgQrp1GWd6brXSkJnDtEEA1MLfyVs7jH7ikHw+KABIl2bh5ap6W
AvqHjQ6MfFJNuvOhmFQ2WYFqW4esYFzNvHWJWl2oCdPMtJ1p0fMj7l9TBQsvILMqKKw50V00e2ZK
I87OfnlMEUI3Z45ekZ8/6GJsOlx+1ZKz6qIJYVSjOk2p6aH1hWYZ/eElftjZAkMOJQ5hV+MNUnP5
cPZpNIfXOquc+6BPJGurb2JzA70lB7N0X9cx1YGFe4toaLHE2SvNltIiDZ8/WYkgLxIg0/gV9IMu
fyrCDGgGtAEzDnqhcHUF2pdPpWg/8DVLjM3oIbdoLB8aVAaBEiwcwDzuHx7tQ0rFo8GEdh3Iv5wV
LgH0+/nZz7nw8eFc7mU8mp2qbzVTay3WtP7e20FuqHF9rdcH0Gkm4CitWvBCZg9FmmWPSqGgIBTS
WZruCftbhmPyM2qYZ3Jc2U0qKmBMMRwQGrO7DWybx9QBsOVse0I8Loglk82fSFoFQ1ECPfGu+p6q
Ly16KlosiQQXH/70Nj5mK8z/1VHpolgmCVd9WtXk8fY/cgcxrS6QN219Hku/Znd4yxccWgM4SpOq
J4Da/jDsH44jc0nKxDayOoiJEYh8CPtwlCEmb2b/czcg//PUL33PhCKYYnzcjJ6h2kdIpWLthbkn
KtFHZJMrYkA2PUZpaueix2WjC6LsEPVuwGbAghxv24Ke6dNcwsi77eeKg+rna4v1VDGUcxFUrBVW
kXkdcT6bF2FlqeBHuGQow9l1WXMnKs85m3KvN4n/758dxb73eyIPbw4BNglBEfufKSrxNcQ6pHk/
J8niUWjuBzSGcCa0o+zKo6tPT0snrdcEeF06IczrttWpPgOYJekTNYSP1nkbl5Z7GZUJbVc94X3w
3U4L+zhFg+vtclyYihcXTkZ7W9Ze2T5Nqyima3cUuDtQ4axC1WBpKd0O6f0JbPYVisnRjPxAaZfi
QsJtDndVhd3qNkNEHO/aeg4glOBYNbZQROM5H1kMI5oyi8HdqczNDlD8B/eOLuzixlt7FsM0nEC/
TAQkGOT7AXomPqEuhfBiAsUJAohd+HTOl2jY6K7JsJsOUa/fKbRY1s+TVzvpA3BI0I5ACUHqLiT8
0Hm9uIfBEIKPyrexAmjkO6AWNaj39TzCZ8c+QQAzccDYQ5G29+h9l+79osY4t+6xmZ7nzzNMz/4S
kHZl3XJi+MMLvV2vvV9peIFdaOoa/geADVRZTqKUctFhrd0Ac8cwryXyIxAPOtqVosyC6iVxmnqc
d0yVRf8IcX2akIyiByVApUeVxuCZxEoV3klUWrl3FQofdOTJ6DUO3c0foLEk0Dc4LDJo3Ut4+HTp
D6toMdn5hFxA7yElWAHr9k8H1IqT4qJSNDUwAxvjHtTWpKI4TQ+RW06DukUcRepTL3OTODgwVzw6
U8242hzr+I2lOIbE0Et0jzN3u2bA7KHwJnDJaeZBMsjDCYDTbmzSQX2tLRRku1Mmx2QhtCcJW8QV
fbeML+nB88zedQEWjB/92y+tFM5QuLFDyiRU6+vO1c/rgAPZeJZ5bRM7RzFbFkioJQMS7J/MmJIC
oFbuaM5FGyADjxNLxaHyNEeLZ9PmUcjv4voAJqTxb7LIykAw+bizOM1pPiwYOF57mVRpSEctNEUe
n+Jykj/4MT4u6zkcAuQM9tai2bIv2bV1gn+bjFq/uMCaNBXFDYYPNOH3U8ZGEO8RA6Frv2XLMre0
INhhO3tki41av93kGcYEVW9bqvrqxE7F9coMSOf9EAcIKrcUFhhZJxhSTpAtUlDmS7h/g6HXOjQx
vUv7wSQGiagQSs6SyYyYBLbAjxr7VtKU0jdbvjv28atFTA+1nS4x8cYJcMiSzzVvj5rgTcbw6YyG
i89ZguXjtClQ3eE7cLnivYjGTRz1RdDE4oOVG2YU5yx6RrwKq8qDxP1B0z0k48ARmkhrOwU4V0Dk
DhI1WLxBd9DDA9p9yEQxXjhZ1ScJbmliNtRnc8spb7pZ7/CsmbiC5K/0c4SOEsPgtZZ584j58rsi
LM3QjCPaGylHbKDRRTmOFbYv2He8PQ/MdqmfqWCC2tsqWEjeHXSJKIQ/Suubr6dlIRiLn7MnWjt0
J3Z+ZpmHgyfxOhgwyXl/P2PcUK3K/Al1kfxS2mlr3f0catB/5uN/D/Lb5yi9OPml7zQlNyAq0LHP
OQoJKWQk5At4aO3QrCww55Jxat9R0YBhZXpT5kXV64im855SxtDGp5UIMcCBBZGMi3cdlkPNKI1O
iWM4ZW2KlhjKhjIyMoMgkXjdcUlzhzWKIqp+Dt9GsG5YQexrb8+E3Sc52hbimjeJIwZ0ptxhv73a
t+mBExjKEnvPTfkXewWHlm+cvYX20CEWrblM4iYev1xqbdP/Wa3UHfoznlSa4X2bSCt69dwlD2m+
RaQt5qvkZr5kdnU93nJ/D6gFeY8/AKyBWL23bNiBiEw4yp+hGZgSITTXdDDAUjDVppTU4THwnI6+
o58FUBumT6eIWHl4NKSZrh3NAfOFzmh+oJcQ8KOoYMtPyGEpc//V4MXJdI+1SRGnhyrGsOcu0VLg
I4DZhi/6c/k2V1Bngz1w8nPIQ/iR3M5Mn54v4QSouXjWpGBdsJ/Vq2ffE7llKIM12uqrdGt32Da3
W5UlNSkTGm4UiwsqMNTAeE0Jxht1bJbzwPnK7zBk9rLgAM/GmZczSLPFXB97F/ZhCeTbRbBlE8Fq
6E8FZCE+n/Qae0jMuyxVXJV64P/La/EFLRFB7U3THCmuxryPKApMbcbVRQIA5sGDoU0WEAHVZWZM
IVt5dpildthhkO+CWbUvSo7Ycj8jqxN2pyrkqJq/2d6csd/gU1Dn+fFnfR6eFBqGhwEkU918R9UC
8XY8zVECtE+QtGDNYKpXMGBdNOXR+iCToJ76e0B0yeThKPD66DO+MQyRbNAB4InyeOrU3lttwS7X
t7Crqp2g7sNgUgA0U/ytIB10+cQICORqed4+TR1+4K6s+bxOqS1jNoMdsvdItzGvQmPTtWBrLRHZ
4xPeIkwOOyrgV3c/iyyrQMYjOgyVbiPnNI70ynesb7VMePOSMqxWbk4BOsLSzXssS3Knattj7Uge
WlIN40l7d0rpasR50LNVSi9aOPOAqiCLciDXM4M3pNKUCpwhyGlu0AKO+econfCU3ybCs8g6Q60U
aberUGam6lsPHHeXfh5Jr//kUhdcov0cZRZwOuw9VNGhl2pRvaJZTIIL30UKUnIOw5CXv1r4ZkYH
6LTm2CgVQF1700JlY/K9jST8C0r7aGOkcjyDKVpG/qd8HSbrDvXOnqrC2oA2eWS/pbiHEs3KCGSu
bZ4hQi6Bzf9nOa5IiVeJrEMAZc2jFy6JFs+APb0C4C7soOjgOnXXW39NqcjmaM+JJgENdQUNBQv9
DNiY1GbcKe8/2zEWfsD9FPom8+3kE9vol3BMR+1866KA0sRJC62uDGmNA+h7WN3Bwc8H00YSDuhk
oiam9H0VDmJglpfoumxHfmmhMOdPtPrm3c8neXuXusmouIOFgqDFY71uNwYtwnQLFxQD2i3Rv1m8
GImZT1Sv7ZAoc8zvlLAtPrHEi/lgJKlOlHsyd9MsSouoYSnHRIvR1dpD1UcjYDKVQ+7K/M3PKUtM
yU5EW9z81VuDwWynyPa089KC4RIOwps3Q+LHE9oxdkU7wl3WKHROgeuZVY5OpykHdhQz+eESlvWn
erWZ3y60vAKZv9DcObVS/unPC0FE5kjTTBXr7i1jq8C4+zlSgbCIPoGlMc8HJdl8sw6Eqe5bBeAK
7rH1WteFMlTqOtok2husuyFVDZ/vJ9qi41nqxCaMS9yZa+AZY25reF1wuHJxjoC6HswibxzTt91V
02zmpB+tDuQXlXTok+yTDI2P6PA2IBTWzaaXB54JscDNWRlEeYkZ6B8KXx8SeiPwTQPbplMdgjT5
R50+6WnK0ABw7pK69rhrP45nVsNUs81qRG24iWKk8JJggKzNvf8hu3uf25nLe6YTZYdKCa7/IbFt
h7m2oGNRqnrbGjNqwGb8aZcVfzAV+ND1YjXZVNO5FiUr/v9RtQyYog4iQsm/54idz3W91Q0WUNcI
r5u3H3qJealDmvGGa7d1eWU/N8ffP/b7Mp+ybeZPICi2e+ALmOfO+zJKNEqH8m0W3xlxQO8xVcLE
410XUG0H7PHncf7nBR1EA0EwBCFsSJoZ7y+YJ62NOKYd3eq54qCIc078UwPbNmXN15X9+wf8gLUx
T2j4ZcqnSeEI+nsfLjgXGRDfvvBuf+4YU7Kaov3iyUWpw+x2wXjImmhtPw2TXLJdOVRmP0fU17qz
utXlPPrDHb2f6dwRqVQQcnj5oXIp0X0oNC6hbcHRl/q2eFtUE3Eda3wectgNB1B2Ka8A2qbpe4SS
w4HQwkrMjWSNhNuyHTWZ/QERoBom38zWsmzZ6jUfZ31E4ipdJPkk4MfXBmHzts3+/iHMcvjfnolR
c6db4jJhwKOgJv+x/DYt65y2q8pBqFvgYrc+tgDy0Wt5v/9uZZpL0e8CK4X+GYmp/3FllpFTLkPs
xce3k3NUJPM8tqNLfvz+qT60gvh2EBo4KDi0nghb2Qjez84KDFSEB1b43c6oqv6cBY6Xm8imxXqM
7AfFOPS97NJt4bX7aDuwcxdETh262NXs32eAwK27P9zXG0TklwGn5MYQILXgvAIGgo9tTNumveEj
z3PSro4NJcZRs0FJDLbroGjTrRWN9m3dxZQoQ3CQK0kXEhFxL0rISSXQIJTY8oYCyoXjksLbN2UE
u6g+Lhyx6MBGc5oLVJBQAus47bUuySbaDAgcePYCWzSMrWrb6xCcbRUVqws5A4VEhemtLZZ7xPTy
OoIwojEqipMxBMozjF4KdgxfOjiWxOt+WkIAwfSuQv3q9ZxHBc+ca/nb6UygG7DnYnLKbvAWseev
ozklpcMOSIZlTtNpdCziwhpSfXFVOQAk74hUEPW5kl1hOnfW20bS0LTlvdlNIABM5l1fgr+uuhZl
4h1IOiDORkb0tXKgOX2Szc944DUQoUGF8M5uNY5sEdT6kQINIXrugYANai5Z5gTn4xniX1Eab4u5
7EhLKIujmH4viR5DeeVBUHCb08yzYXKeqW5sKVfipGvSmXDCmFfvknwoqV5SyPAp1m+ypA/qCDGm
Op6ww9RwnZVzE+qw8ad9rOEU6s9qQfum/kzZ3jSGCKWgnV/VfUct/nPaULSFcuW7wBwOSavR9NuW
gtjtr4UMrgswfp4n51EgUd8HV1SfouYT3J4sd4AXd5ZNQkkXeEaxrk/o8QMUXni3u2l21nbBq40E
HwUQprsKMBxYoukCH/e+W5EyyKaUpDREZGQ7p4ndnSAh10/Pnl3m0Jcil7i1QsGsKtuvFQUMTC2h
SJvO1c9I9n+oO5PlupEs2/7LmyMNfTN4kwvgtuw7kZrASFFCDzgaBxz4+reQUWZPUlSFLIdllpYT
BXl50bgfP2fvtQkPREd65dcsf8W+ySqX9Mj/KlfoH2/lFirObe3+69HAU0RRBTCm5OSDsDYH3AMo
3cVbDcO79fgzTNL2dnOpTcETa2HrP4om0Kp9DYPJQVCezo8OOOwiWnJQxrk9WUfQU+sJ88N0pCHQ
Pni9CwwEANgN0aCQATp76p8SHuqjnTotnkjbzD6KXlSvqY6VRQUGnC+/ssYDZ0Y6M2ZDnLDQv7Yl
r2MzC/fKnXMReXYGza0DALgvPJzMRZvL27WoYEyxBY6xv+gYDkqcUN8yIR+hhohLb2vppZ6GMYYR
oEIEMulxIgUzyoLZv/dERhApIVqf+dAlUZWB0CfardlI993ZX80aZzxhebtGOFAsS4DZkFAabz/z
K08+x5qPnvSyA3qM5LMLyupQKgN35hKQuwQ2rX0UNi1uvG56R7odxPznWa3+e6VhrwwsWT/NvpnH
ujnqZ1sP4Na1mmZd2XS79v04NN+Hwkvu6cHl6KhGK/g0mJhwLDCE8TCZhODuxdJosTHU48OAK+60
LQXRsCh5toYeCTuIAFC7XgBv7jWfzGA5MciX3wbTLqC3SDFyWsjxFOwmy/G/+6MDG5s0vf5cB0z1
I9sYi3s1WSXHjbq9OMNodCHQrPZdLwZxpTwb340L1o+109lGkek0n8H4q2vdK6cTTWSNwFMrMyOf
1e8Tao7V7NbVxz09ond8m0U3f+80OOYmiMr3YShaDP2g/8+Edg48uVmFsQ4lVw8BbZ1LdXYlDI+d
bggMwIbHQszJJJxmq7LO8Ewrce5V1+9NIc2LQ8b5jobpizMv37Dh4ogHfr6bBgk20+uQWqeqBqXo
LK0V297Y3IjM7t+WLZGx0JkSpwMOM6QEULcBppEHLy37nQEv0nGzag4t5+2dqdfjvYJjcz9ky0j0
8Timz10G8Ilo9NrcdUqqEA+WwF7I38fg0qd1xYunshXxt4+H2BywXDTrVIBlR2LNrKR+gVQAvEyg
PA/oxZ+E2fuh7PXkbOeN/T74rroqaJtPdO8RvtM7gQ4hocDgLEmvXJ/UvV1llMF7r1FTRz5lDqDB
YujugNZgtzA7F0IRPu3jaLTZHfohJBJz1j+bbSMOoKmMQyEm9723kueZ4+bz2oG4OnTCXoi2rNPv
CxfkkIGskDHV1PI49mD4dr3dMfjcYkpgCkwnMkTEAYswTNXUG4LnoBmDD0sJ66nok/ZjWqf1u+QB
jyavNa+3lBOckWTad6obHynTYItgnLrS+qH8uupArKzKSFCM0ZW9yRbdZi9TrEh6kfu0VZzSPXrM
N0IBRP1QQlp4RnNm8fdP5tnQG2tf4HZ4o73V3QVN1h8JSAoeIWCsl3Qoulh5LLkbeD6/wZ88nntp
z3fNkPRPve/b36xyYnEwu2W6AfrGy0Nr6NawRnlRvTef8hk0K+0PvzkA/LAjTpkoP+keBPAS+uQq
SbL+nuyX7NlHEPTWrSAV2PDTIy+bd70a2oi2ygW4HCTOFYNiwwrHOqgif90yTXU0ciQNau1dSSf7
LlWtgHMK93Lfz0X3JkYJGgF/wXrVB7a8IKAqOWTX7VMKPg5US1rjuvZK/2gwOgsnsdq3/pRaNLh7
7VNLTLRxV4tjryA3llpxJog8SWfYvyKjYvLGGCBxWY27KiAuZNZECkbSqG40/AEv1di/8zPQDMbc
eCGVWkaF9IobhR+MlBdh5OegFeZXqWGGCSsAjtcoZuRzbk5Td8hMkkzCIDO8i520PaGxOtzWc535
ImIcSibHxNg48gMYk7sCui4RKdBEblqNsfll2Vj+BKHo89hfwQJgXoKJyJhPgNXqW0vZ2r3XBBir
XNVj1MsC0T8U8CnqmMnpkl3qHChXpAETRKmZAJ06eNMwrA+L3+AeOGylhw7wWbVVS04C3u60PJcc
bfF5Gh6VS+hAapuuaTrABLOkkT7N2F6WkMhd9woZYQIf2aBEvIycZ8cXJ+cQRXiE1ovRAdOqpw3q
nOM0ut7ZMZXeFE+rBYmFXHnVkUt7Nlns9JNv01g/dBXJtFE2kbH6GGgpDBP4qVVA+CswsArGoR2o
x9xCfLLDb1Ldt4uhrYeZ81oR6l5nwkMICtWEZk87/NojxWOOEO6tUUuD6FyYYx5i2i/Po7aoobgF
FuYGRB1NdaMrALS6WcOwBGhmkokxjnbhjxHRV25l0qceAJW3PlPCUBqLWce2ISv83hlDzl3d0C0N
sf13sFLqhfmJJ4vy2OS208bp7MzXZU63MSo2bo+VgjiJCIzLsKW6RW+cAOcKpnrS8cCAzQyR3dEc
bzQnUF5IKJc9YMiHDhUutL5eDKH1n2B2i8jqxWIe2jYxrDidMlOaISVcprUhI24UXcBuMvdh0ezW
ozCTPoz8kJUU2is3T8tV/o1FqPPdGMgnaR9pZ6iApAbP8LJYmADMnGuSUVz5zEy0To5F59vv6TR9
xZWaPqeZ+JoGAso8x4T6cUYiESd+0h90Ng+dRcLtmSJ566VazOqmt3K5n7I+CEUnVvz6yEcFFjmn
fuyxiEZ9T8a3JFGe9XUa629jmqx7rwVE1qUquWZQ52PIVQNmspXNxgZKkVmPHjocsDxk/1L4ZTww
KBDz+dNoRXkvumbw48HzUvCpDVTpDlJhLFUKs5bmawqhp1bBqW6LLjJxs+yxlTlICoHMBmPWXsrE
0a6hCtsXUzD7a9OBGXDAsQiMXDK9N9Ij5FqZJlBTj0040oOpG2JhuO0NMrwZBWA/k+M2zDphUGWK
fw6EnNgFRp2gbUVXKE8DYWMqXugVP67EPn0mjI+7Q8GYChN0DyNvXcr+hl2ezT93S6JeC+oL/oTk
YUuu2ksvcEPZiOylyFPjKw0stUf7EhxaPaj3nvCKOw3oTzjVbvaqN/VztTGRUg5ue89Mird2Nkco
1Vbbvll60p+liRuVACpV+HjqpX1OhMmXTnUaxTmZBhzCrduCY8l5Ii3lG3wv72uZpMZraVjz1cQA
NHJE154sOq8v9LDNclvToDMAr+yu3SSxqFtZHLeH0AaIth3SF3il7Npkin+0k6/lceXmzBPpybbu
qXFgfodDnyso4dXa0nODn2pgh2IdATaXF851JQbzIyMhAjwRrlg8mJBg/LDk94Z0kTY6ykKGd+1K
0wOUjB6yp9Yq03Mt2vGL4NQGoEdYlv6VjXfGlan583Qkos2NRqJ7j3nnmM/b+H1vrFMJI37RxK2D
gfpD4oxne+DkSVxdgqioTRzrigkYOIwFbcauTylprtQgxUcJFgYXOd26aZdPlfo2jgvvCi8l5zQp
aAZ+Tgx/ph2DLay5xQRDoetSlEeEoFDMo778bqPETPa1l40XG4AbZ1nKEWh6SYfDEOYBWmR9nZyX
cahA14gJ2stgAdTG1KzfSDyUjwypSKBnssrFcgl2qw4zRRX4QrC5seoy0MSdCig9EUPAeYCNRSSU
TDZB21Lrjoh7CPfEHg+M/kkzyOqssEuAeigfSO0tw6KkSOvj7Rg7hcnSgcULHatJ1tcGaFF5C154
HiJOFUnJkhZAghNhb8i0Wg4aOUONfetKi6Cn0ugIfd98bWB6Js1XRbJn7lQq/RpqEUDwkNO2sjHJ
Eu46APVgw3WWKGMMhOcUXJ1jL1EzLUldXhY/oaUTDpIDmLirJrpWUH+Rnwdy30vR5a9pWuIWjmZe
FaYRuIQseJaT6lp3JBG3dJuTzKRW/4A6oCYnJqY9r5vY6RhZPSa6yQgDqG2RjxDNF5vAjbtCipL7
YGuojmSBIJhW+oT8nq//HT+fp3Mdh6JZokBkynl1esyTj3/1PDWx9e3HKtg6jCa5beJC0Mo2AWfs
vjX9eQ9X75P4M125B+TJK+9bZwxB/ibFnGnZrvFpwGmcbBN4o2wRLMfji4Td3PlXIwWlutEL+J12
KNNBduVhZUjE3WLLK9riw/JlM9WRA/praS6W5Ovh9W4RK8ADdQarTh6t0RG5G7voPXPrrEvZEQsd
WflIjcPZIe32QvgF67E2tlGJmOcaCj2BE4kIWDGXLf539O1DPnr1sgDhtScaknmIMklWsx2nYC3y
KhYzwhUi63qMzVcrpZ8fJ2AaEoZJUxIAfTPsLrBjbLuWfWB8Vr8IWGbPuBAJhjFbTHE7W/LuxIg2
6k+9KamyUOVnfQm9dwiyaOqRe6jdanbM8FZXLv9W/5+DPJ3uUL5PR9qpOdzNxApL05XXwLmXOhZW
jeZpCpinCq16LAI1eye8yCvuXpyb9k41c9kc+lFHDKh8ovQwDU3lpwCuXrK02jWRmuyjMhqtdXkA
/jorCgStiqlAOSGSxOA4h961RyB4ta8+tDVRCwmn6dwZD34JdxF6OnDvnpjZfjcUE0eDZtUmTiN9
AU6BcqIfjjJzyukz1dTWcaGiBgG0llm6xz82Jdq+loaPxsXssDAnut22sb3ow9EYWu8N+qdNw9JL
zLQNaSjmxJzBFRhuap9EhsjUHTm+oiBAfYAUFLFaiDSiwxcvDRN5Ds2tm5STd72zO+rwa8XcSu1m
q/Rir3Srs5YStTCgX8b0gURN1CggzEUOEfwMkho9bcwO+Cm4MZ4CKGohUTt2ouoKKJSB/bEy9+fZ
SIJ7qRHvKLNV7F1DqLuFmx3ZAZjuuECi8F1DA0TzEK7PlcYyPHzlcDln915R91vVBcTySAXjnrFZ
O/kHSySsfWuyiwfYRsk1asP0M+0Nrrw/rwrVF+SAXbmu2MlFrs/PvnLk3dxXGV8Bex1DVq9uWU09
QBGqdIIHg/ahFwVFO58MmhZ5NCMx+TJbNv5GBxbcscFWjsqvdx67JG335DXor24/GLvAQ86X9dWK
0H1Ylx2+rOUGr6eZR6YcJsxmmJQHcAVTMJ2g2SHyGpoVVWWazIo/NyBsYO45DUPdJelmz6CFcSW+
Y0jq6QQemR4NtgGAccJDpWelEEB2KRSva0sKeZWaxuRHupMKb4+eQDzNyhsR744N35KhuvfV7snA
3tUU4LedtlW8A1FHzY6aesnJi00CVB3gmTKCJvwCARPtkru1pgOwW10hXDDx6NQiS4dJuAKlpUPh
oEpDfVGLaLLEDxjxTUwcmIIV4CxvHqvFBG646UVUdZP/MOA3lnycgw9cQxpztggRvLaqxLz4WVV6
qG2SBeaHkQQXIlfNj6XKy7PSxHCH5A08VO6b77h1ZINpxAsWstqGog+92c6XSM5LQbRl749JLEHD
w98Oequ6FIa5OPvRnZ0XLcmEuqFzBTIWPUS97CpRG295gHBgV6NnuGkRauixNztABdbAxBzQJbpT
x7VRZE+lo/o5ZN+kqqM+J9u37/zturm3szXThrbMNrnxq9p67RArAH2S1Zs11O1rD8Vsl+UNvUeE
ieiNUjJBgqp/S7WZzIxyUFqoUXlc9xLb0UDf5SuEW+3UF7zUUZ+X3u0ox/Y8Oh2Wid4rr+gLeEct
0f0XOsYkEKRN6n4Ic7ViZevDw9Qv5qkc2tEMi8mft2oN9DjxfbR4vGHwj4OVNW60BhqFU50HCs6P
OVUPuHjzqKe5FfU86nbYWY6MKV+MC/AimEMEd71mxKG+BgmgZjGAk0oZGMW1XyU/UOfqMLbs8dmn
3D8YYAg/gAyXrzo/gs9cceFQzr9iXfGvFbPyg5hG3jpfvqPzBQsp9QWowNjqBu/Begewk1TC3rDr
A/tBD4nFH6zI99B48NMA9Mz+S0GzI/IVB5WOfG14EJnRvmh+ZT8SpmrXoU1X/yREY+BrQrBYWta3
RdL97+NS0A/qP9igSmCOjJIxA71yom1r8dATK2M7tyPprKzyAzlNSHz6Dl82s3a1FDVBO4K5XXtr
LyhSlsNsYnkwI6vV1ZidAAbVxXpCD72Mz0muZueb09hteSxav4YIk9i9DvnXnxx77lm8SkQhzNqQ
GRQbMESP0K8ZK2Wjry+Qxku319VJLoou5s41lbO37Wb2v7pNM7KodKKsVMU65mS6E1HnMe6PtIXc
F3QhNlIlVL2U8YiTFjzavDSowW0HRWUm2u96py3eEDHbRe8WD2JeSlhRa56WiG5EmmxabJ7BjjFI
WqSr3t1Plj9yhMktBWDgpSUocSoi5plkGO5x3uSquCmKdpDkmMygZI1YF5Ycug9ZEh+x7PgtIl/C
mWwbdsBVZKwMxwT7JhQhOtbbN7HdVA+qQ5aqyeu+SC1dTWeXJ37JvyEpB6Z10caBA/OlWGCIuPCM
A9+b9v88nvt1ps3U0GOsjHc2YI6OaHnz4P/MUMidBSdNmnufZSu2gQZJX5tOAVAW+eUHrWUs9YdB
5a8j5O0TsXEzrNy8w/jkNsTAz59Ic84Hjp423+u/PnH6SwRiOU3PJHnwMlui2Zp0IGVhlhcMBf/6
yv8Rr+Hwvb15r78Pvycn/oJqeGpr/veP/8n/JppDwJX+n2EOh+99/d4sP2Mcth/4i+JgOP9idqsT
3of1AvzLpkT4C+Lg/MunbWYGaDA2y6OzuSr+C+Lg8EOwFUgwRH6N2UVHTMKwdsz+7/+xvX/xWEER
sfCCGvy8859wHH57onT6XgTY2XyI60EBsX57olYP6L81rjlHOjJoaYK6DRTokTNIEeW2cvprN3DU
N5Bgwx+sxL863rztk7kqWEgdx3FZUH6ToHjzUJKUBqZ3GGoqZy/T9Y/OHRMvTi0BEYIgKCQikqXk
+wBupv3Dq/SbQGT7fAvju2ORgAnBQrd+k2OM9iAGDNxtCO6zBfhUVKBHfXdoD+2ggmfkY9V324TU
EmklhM98FEZ7GAfdPvz0qNz9Ncv/mQrz2yqy/R0ebiaX2b9j8Xj8torAeKq6biFIoShW56IDo3y1
LTmfJc6s/A9fetMx/H81wb+/M+s0yBf0R6xd5m/XHF3+vE4adVJZJ/b05CeLHzmcJrXrEUGQjKbW
UXf//PX+/oDx9UxAMyYiL5THvz1gg5rVKCEIEy1XzeD6B+WUp4pjVo2QVFOHXuW6uCHDUP/45w/+
764r4Emur+MioLC2f/8JvjE0LhWyMGgsM/90b9DUJsXZUtrWI0oZbfzzp/39abbB6eDZ9bFwIjf6
/S4ueS1VSV+9rCrnMtTDZ0E3VsL7pGs8ATegeAPRXRHe9If36L+5wKwgvLkGxvwABsev31PI0fKX
0qrx3brOZSpUScPY0KMqJSMDX9Cp3J6rf/6220377TkK4JwZGzgC46r327ujVh32GCkLeKYd/cMx
Wp7UgpXqDx/z91uIZI6109lMqY7rbT7Hn25hYwGzM4WC5+awPOy0MhugLsr1c22yuv/DHTS2h//X
L8Xl42M2OSLW8N8XBI/OYdOZJvRk3FEvHp1VAACGLg+GkcshVsK1S1qVsOt2hYQUtZuprZBDeEqL
O6LKwRJuTtI//Fl/vwYeSl5fx3yGHIqR/6/XoPRJhhmTBRAF0vnloic1A8QxKOfrPM+C/3gtYsNB
+sJatBUZv3/YykwyU8hxGM3NzmVkxExInUW5N9izePtPn6FtczNs3WdlsC2HHe7nm+uyAhW8Iy24
VRkcrGLmGaoFTtU/+Pf+/maSWLzp1UBX/Ns0+uvnjImhqPu3hgez2Oti0arDOs9OVK0dyViuE2DF
01T9RO9+Kv7w2X9fbxmobDK5gK2Vzea3NWhsYPzQJWnDDCbYB00nzvwmU1ICQs0C+4oUJlvPf3xd
PSBSJj1Wz//7S9MZpI4RL0msFwaYO22tKlz9sx/986f8bdUh9dRnCUCkpzsYxbd//+nVZEC6FuBE
HQg9hnbn20VyndD7OpcEoIXK9sUj5wL/9p8/1PjVicn+xdoKQA3NMS8qn7pd758+te033dikJAL2
IAsuiZX6R0QSAO8HJpNHrVqX9DCVfrWhDiUPFPDx9BOeZXMc9GkNTgWyDtwnsiBD6g9/29/WRG60
i4Z503zbf69nLLKtRjxoS7g6oj34pl5Mh8J10gw5OZRNr/GKCx7X7C4hvBVX3dqQizQR3ZWv5ffc
o8+Gj8rp2ti3ZP6n9/pvL4GnA9eg4jG3NQ7B868XjlT41S+smhBVo/C/9ONUf10DdFixSwPlfi0a
TSdDTOPBpE6kDDTWXpnxsqJ1bCgQvzgI+Y+m9FCb0Jkwzx5xv3Ns99JLo6FCNo+6BdDLrnRMVyEg
JNVhJ/EnMv7hYqmIHKnys+15mMKJlvS6X8gFnfcz+Wv0srStdWoLIKOMlBkEzK7yv0+10ajjQDAI
59K2q+a9IMMi2ZkLYL3YJAeTrN1Akue4vVu9XqSEYmeKPwJX54PqjfxOZ9K+NxmSM6qeVfXNM4i4
1WfcbyFxOVmKFIquNziKSd215Yq2JlOWf0FLT+drEhMV0QgNuHwr3ELd5Lqlxvifn5rf7wurOnU8
Cei+jjKM///1vqiqVFk9bcTlm2rag8S2qtiOWlf+YVHYJM/8qp+2N9u2+P3mpqcFLwHl/LeNpFCy
x5KY+TvTzt2MZBx8FKB+l3YITT2H3rD2CJYm3IjxqhdiJI3EuktyGlzEm08Dnf3eunLRq9y4TSog
qrlBdrcOK3FTGbJQUyO0yXWRjMyFHbKnJQ9rWa8AQnnxsjirgY6vgGUP5oyqyEtQXu/nMf+6EpwE
aHJNRAip2I1bSP5xroT+Pg/LsYUt+6r3W/qsn5TzI2I9hlQUPD5pRL4+hJlAbTAsxhae13X325KY
73FJ2Mck8QSSFHC4V0wdySnzW7c/FKPOHHT0M9b+lPHXmfXAI83cJsQk8bxmDWkozjpudt+7Jx7H
QRyRhWap6S7eK42UkCTQOnHQSuEemH2oPU3mnoBtaaxfaAMD7BbW+s5NJ3JscB3EQBkI9oMGjsym
OT7P/V7DYvakGx4I6VUO4SBK+C3kMN0bk6B/MPJXwK/sXM09BquvnXVoDlGB9+g+0RfxQJOpfDTN
rP6OHXyod0EGvWJnVM5ghKko1CGR6a0MRGcdoG8g19CHIfjR07xsedU05zWZGpo8rbHS6qVJgx3V
Giy56z0l73RS3O4NZ6pOLs/JFbxx56yNRAT25Fn1lrIuXHz9plnsPhS2VhyImRmIbDCcsWe+09nj
EZHod9p5X7UiAwE/yjl47XmiHjINCVrLTAkOTI6xppoNgsH0zgD7B6e1qZIXp5nNO5wCA1Z189Mo
0iZGG+XDj1k1g9nyMi17yEywalP4CNdL7RYXhAbOAy5N2pQrevFxNxXYqPmw/ociR9APW43S9EBW
l1He4BD6RmP2Ecehv5O9OS+HSdXIRAgxWZFwWsYLQPsmPSSpae5p4On3JkYCSCUOLqYUFsEWq9zP
E/WYw1B2gHa4E6UlHxCkjKQDBd0hCeq1jDi+tQe7Zdzu8iCiNTFJhwtLArAvhaa58aBp49kI/BGD
U1ImSZhDH3sy0uIpM5MxJSG6r05lr1tZVDf5cDA3PUaMq6n6MqgRmUXL/I0VI03ZRjRSiOBpy7t6
1XTUyLMeSRB+16l01ZljtsvLnb8B6GeQXfSP5KqMuxHGcyetfaaDISmcl4KT426jTiDIaU6LSlQ8
s4/vZhYuJn5g4MFolfuqk4ZDzmvgfG7A/S6kL2tUEbl16la0w5TsUJCAdS0tnHnOvMY54ujdWqot
yiO17ydlaLdmn90RUwVEAaZoODkZPHrHOHlB+ii6sbvHWph/ZpNbnwAjXBXj8BSg3Y3c2uQxdd4R
5LyXaPALQLjl9JVq55Mo0TUEj4WctbNfi4WhXc/J5US0AsqnqX7A33OrLW1z0Ttb+0KU9q2jCOch
IPHNWD/7Jn/20+CTqbgKV385LzqEnSQBiiun2BsHWBdGF+G+bmJUXaS3BVOI6PyW7Di4io7YF836
bHmjIjhFXVJXXTdpgsrKbZ9TCOoH2C8/CJsBgmu+BWAt9Sx/DpyZbi1JBGEtO59Mc/XO5I+pcimW
b9R3D8pan3y91InbpP9hGhp6WDrVAJnqjlTG9ApT22HjNE+98cCoCRI8G+9VS0x0bwhmpRNZ2X0L
DzpzjdvKXrhDKy32rEivKD8xYlctbR6BZHHGr3dD53neyZpwWMArFp+gO2flkupg+ihF6xqqfgZF
qkut9obJYLHzugQbpiU8zkLW5lLXdo1VPKUz9nfVrBQIDrpE3hMJ7IJRSvpoWrxDJE7cwqqG8TvX
VML5dz/L7BPVG/SFvjPRRBWG81lSeIhdAV3ic6yc8dUZwbQkvGdX9iYusAlcRUXLn6604KiJ6bbE
pYakwFSPttYTcVE3z3ADL6tHL78PtkNGmsvQdCD5CPJ7Tf96HZCEBUh4h9VgAoVKI67M+jIZw2tT
Juehr9CHK9TBmi1jNGNtSDOHnDxnS3btc6RUkz/cEHD6DDsZhp1t6NyY2nuC7q+B3kdexXxNc9L7
ivoLwTRx65Uz3yN5+pa6yxSyxjLE7JwxFlqGqjnNo8lkRWwY7+08oCHgBQcnCswyvQYG/w1UJhkx
pX8ORtSa5GD9QFBPmFxb5z84HmahTZogOvI2+xyTtbn0sFT3PoOkR3KnqmcyX7kpyKmobrSVvjtw
5lGSN1qmRJOU+oGq+SBmqO48E9/NmiG9adDUkMOSX6OM8E/I0h4ywz4a8/SIMu5qlOIBAHjxCgX+
Pk+JJ9MybwlN4X9DngqjIaus08pAnn7WAgQ7Z1RukNGXVIpExDG/WVmdH/oOkovTgiad1cHF12Qz
XkaaQkScsElK5XDBRIxwqvSuKMnD1RxI6tO9mXUsdHK6Me3ypvTEU4IIeQdMzT+W8/QDlBiKVrFc
weJm3Wiaq8mUzm5Os3aHmOMHWgGoUnhvrEtuARJxzPlSgpTetbUJ06+ar0i3O4AGbHZUGR4RJere
anj6kQslHYMGbng9vnnpNETI+Q8aCw7KnSYrb/R0rncwB/AsNM1zgOqNkw2xlv1A4GBpthIVmN7y
LK4gsVNvuemG5YwGeY0tGbyxgGPVzNevyZSTjGYgIdxZJCdFmZaCdjB1ooxQ9ZmVE6JalPdzzUNJ
66LeLWW1MEZMANVP6Cn6lSFSBs0lbMCUTEEed4TOZH4WWjaBjM2YP5Amwk4OfpShff0+I2EJy7X5
1Le8ProBpBWQXuTbhEXUdoYqgVDShjo6nOfkCXDbFVhemjImMWZ1IN7T2bhMaaBuy6SURye1CRu3
ho5hk/ZlIp/7uqoXL5QiuSGoKYkNGgxVXZ706ikh4TWZl2ghEAt5wQXC5rWXFbHu9+zGTUMsS0IE
NlEQbYTTPmbi9JlP2TfcRad0u7aZuz45OjPAZbW90wzuNxzqnp+oacP1ZmVE6DmBs6/uQQBR0TDO
7p3evNu0/I7+iN082atuOLiW9kI67W4uJME59h2Vxl4n0XFnlyKio/GJFO085O1l1bVDr5ugc7dQ
lcHRSB9d9pPn39FVftbr5BPV094ZnZjOUYxiJW5b73FGfroO5ImsdfmG3T9Chv3c+qS6SXbYTYhq
T7aNZqAv95Zf3dE/rfZKTsR0gIdj3Fq59MDyhIqT24E0Hf1rMTBQmynY3YFATtZ3K5mPgeIpgIVB
QAyY9XTuHztEjL1GOLZPPw0UxlbwaO2LPvruzlM6Wdr6AzEF2INoN7lKuxgtrPtKL8ezu2BMaSaM
xG2VXpjM4x5wVi7QqGFfQmn7NafbEyflskU9Ww6WmOVuWYrL6jdXxHVON2SyfPMWR2MWXxRXLRmG
IdX0F7/u7jx/JmhmdbMjETC8NT5bd40CxdTyI3Ji7TnnVPIEYOLDleRh5N5p0rsH39WeHPSW40CD
ULn2j9zbkBArBo3J877q8FPIaRM1Y8/O2ElrvUYbgHyYTYASe3qjvf4uR580g94Tsdv4T+68hQYY
5r5tyDhVqyrOfm2hcvcfs4zsAmV398xv7j3k6ze66WzYnPWrPWvnfhQM3FxJcLPlPaiKiDVvSJK4
TsWdViLNHRImk4Xr4W+RB+AAwz5QPRkimVNFNM1v82TywqHFB8q45b7tig9y2l3SXMirFhX11qgq
BCBD98M2qvuaXPSdoo+0013xMiBtDrtFfLbWfG+IwD4Jf7GeNWOsdyYyiy3UbUHYPCi0nevt6Dlw
Zcje2jtpgWGgW1Cm+1mHeUNemZW4ztnAzt1KTp7FqSdiv8rxmbNwXPPcrReVT28EcBGrXC+sc5Qj
K0somcU5UrHacJsj3MpviCzVeRyDEQFffgvj7hZ8zHmepNwJCAEHBJrsOounxRoQghB/CYkjW5g9
likwo+baxzAwyBLryR4MivoFlN7R8xXLGSvLTu+8eEFoe1U5xYoABseebJ6R3n5fnc6/09Mhu9b9
bjnDRzMxfnGbVWtoKFDn9Nqaur1eJqdsJk+elKG3qeGD3Uo7AL7hDWJgfWgq7Q5p9N4flpd0Gl/a
YIvZWNKT5/UHVrNIHze1G75KLHj3rUQrbIruylqTOHCWMSwXDFKOoMght+FBBt5TWyibONT+rtOd
16UJbgNpHWWtG6fe5zJpvq+iSs4xkZbP9qo9gzzSL53f3s9++oDe6qGW6GnKNX/T8R1YzPB3q2Nf
TUTIYgA1z70TnNdVxaiDrpXecyzhBMNWvc9GxRrVenuGw4dZKfJS1KlatxjtdGhufFLZjNAle+r/
MXdePXJzWZb9RSzQG2AwD7RhMyK9Ui+EMj+J3nv++l6hqunSF6VUoGdeBg0U0FVQMuguzz1n77UP
cquNXjNa26QI70lPxGlhzBkdk3Br1YWvFNNLkReEGeWSN0tsaucM6d4k/YApdXl3a8mORUP3QFrX
pMaQhQAqNpRF9qwVogD2qHIGGDSdJt1HVtJi/NEm65kNY/9oiYQ0OQ3iT6QJc41PTkjTEPOUIonr
nZZTQD/oCZJB+H5W3m0QwcXHphOy+zmqmh9dNbL4CS2pDdgnE+VOztuKblbSq8IunOn5OFGlyX/R
yUHlM0IUFcR4uusV8GSBNBvzS40+71Qnphg6Ivik3E+0QT6HNbYPFzRpqG8rJc+9XpMzE2EuEClX
7KbBqwfpCWjlIB0GrTee9LqPz+iyIneIltMqh08kudzjSBHf53lW3cb8xnpXO+nyTrjRaYKYaCeN
nO70aMn51sek/PrYlPu3mQvEE9YpGMoqnR1vPN5rcjGA1OJ+dmwW0vgYCtHTrJJFUvK75zl/QI+B
L3k4y5F1TyO4dAhtGxzccKc5zml9kDp5hCNMGFBEqvy7FqfZiZwhr4IR5aSV6IRrarpLo743rWl4
hRxO25whMWt7Nan8o1VDocuz62gtX5l2inYr6BSv1OfqVJXtfhzG1yy5KAEbcXhqDRlqa/1iYGKG
eUkgFVqwIA47GiPlRe8yE346YXNAS5au+8TqKfmN+DXONLTKEhLXDZR+nQgi7SVfzBzodvRFLnhz
L55UjYCZwUGMq7hG3gMKHEFu2mGFX5QOgsQONGpiBdNJO0HPKDdGN24FpXlIBuXUr1hn4lkO98zZ
32EeVEGULPNjXAvFeBjmofzGBi16b8rWPOd11vgzkrEHBIe0eJPZSRZkagwVpgc6le4SmTtAO+t5
HoGGA+1aAmwSLGypxJYqjdODWEbaI2/6t66dzwll/am02hRoqlVlmHBn4ZkdMa3XkAnP49K365bv
I+4YvrBPdcFmL1/X9GwQDrMzyP4kkFTYmZJxjpT0VeWG7Cu1xCJkWOuLcDHDrlRvnYeSC1xSxdZ+
iLPYm+K+eLZWOgl6UmiPhB5zCroUrzYjze3cN5YLhm46A56JP0wo1B/aqI0vQ64pdt6rLw1YiX2c
FPkpjZDfm2jljwTDjNQUjNMJ7SSwrZlnhI6MsqdicGY0rwgXO1KXJab53fyRGt2R28IobWq/MeJG
vabV91NTTQRe0Ybi1fFxbyAdzdR4z5yk9NqmLrbEAg9bs8oLsubCelPV2viszEuYOq2lf5GlXvYa
qmmHmkryzWWkTpTn1BeryrqnkWQ6yJlN8oHSMHus2UkE+ZJ9mFWN9EFA8pAKVWTrRvZcx4KLGtTw
mrkmiK2gdktiRSF1denSgL+rV49RKxaCW8h6e+zrlf6Uoozis6rhApblGh8pga5vtETQmE46JhHG
8dJeTmYxIEebbplAWmXcD+cFShEbQj3fEloMugpMCa4YbMg+cQTdBnODQb7zJLUs5rmwrTAs3bWF
Xu+IvBVgY8VL5Ve6EpEJHUWPhphpxzIdDkIhF66uaPlbDqDtrexSooSkbrpIGA3xmxwTMGvRJv5+
wT0wEoCqaw/kOH8DUbLOJwbm6ExTBKsf9aWlzMaoSd0qHKhIeDciFYd1nPLALZpl2gtFH3UhSmYd
9us6jHSKTKOvSE7Dv2bcVyKaZsseVB44EiRbWhIC7Wne30kbnKhPrW+rCHiNXchKHtkOrnAd7qQ4
aSsiEHv0oqtIE3cn9VKifu/7aeTt7CFh2Hqxlu3XlL85fcHOz6IvZb0SvVtySZKgCJw02fIMQgoU
mR9g7et/jh9wLnkDGVBwNWSzFh2+BgwdF8r7nqJalIKmCRVty0dBr9jr6FHyCPZBf4+KSD837OxB
WP6cGxDw3qVb6tBFpXIokWaLSW3e5yPV3I5YVkPBjwE6a1P1Rf9a6bmEoDrT+S/QOSppj0uOcT4d
D0NId7EMe8iJl0FRyCSTZ3XeTe2SF3dKo87nfBnS1kezr2wwpuqW02ox6eoDDUYa122xiO9FU4hO
UYhm9b2XhU49LaOuwiDWClVjJqaJxFWiRp/9FsN3s6H/XozOHAMp8JhSFmQskgpMS2esrWynJGFv
eintU7cVZJd9dSCtwv2iksLGl++9IFZYkafAmuqHecom4tLpM1vShzABHqi6E2ErPtwDcuL7muXE
kprNSC/5fqWv6ppdLO25228x5Ws8Dvi2xdXLDDLZujxxVZO249KZFdUOTTq2VjQWvGVii9PPGB8W
kAWXuMgp9lV0cOwpv7YxonWgZQLzoaiTfLbrYYEnfIU52v6VWOZmFKavUtSDTNBHuEbWjLUlak78
E/WR3nj2pFiD9oIvO90M2vxOVhXf6BgJbUNZ7bFXigc7b2RjV/Fb7TQzTG4x/Uiva0k0yOxstFAk
4rut9Pspz02DGFw8YdGM+y3o1NHEvlEvM6+IDsHkMBhi+R6pU4R9P01Gddd04L9pKlzmqr40ySkZ
613Czl3VsgvIMu7ZABD4zj6EDSK2ZVWG5F5V5qIeACMtldfUpmY5cVsnJV7oRr+kTAtIEHF4lIXP
A2N2vjKOs7jH+ilop3AYDX0jV4lgEPqFliAsEeoepTES9f1UE9a95fYm60YaZXl1w7nndwPNZLFE
HMK4FdlGNPlV08vZPaXxHD31+ZIrB7w8LAX6KPCfy4UQaYsE2UFoqzukzGsZHlrU/L0/lzj9/FhT
a5HVxYwI1myBvBzgdSzKY6ZMrbQnBqzLN3jv12lDgn1W4yr/uUygPyeDbAR2lpzVTkmLY9Ywv3HF
aYBNayt1BJ3Cgo8rHC29xhLAXw7pVMDd20u9qdG2bJsT+cZspWQjW3ZaVfDJU7PuxDO89n47Kr3g
KSgSpheSUC1PwRCf4CGLu00hsN8jGa4Oz5lYtxsEY9NluPPS9J1kYoeBeNtOjCkjCsy7NSqTLUO3
H5axvvLJZDdFpb1vWmU5sW73+0TV9+Vo5psitvQAXcJF4jHRtAGvGiCAX714jTHLCa3qSCBaA6FU
p20MDNZuL1P2ZWaAhT90UP4azFTAgx2HX4DL4jigfxZ/KboknvwOfGnJdp6c6Q29ZorIse2XA9p7
kjr1hGcBExDgdkOh4wOGw7or5mXeyInZsbsCCMF+oww9As3BJfEsU6IXXdk9XeYnPpkJ+peZWFQe
c8UsPxohW7yh1Q5RmGXvcyQt94Jkyfdjl0wQbM0MUb6wRttVFB8H/BG2oImJjw5Dp2OTGwnNrS50
lsbqfCEa5F3CEkGoMDuvQB7y73kkpFCPwuZRbmW2L3TeVM5kWWFGV+1Xi5v2GDMn+Zol5UTGm9W5
PSmbIDvJFrXFSuCaLuSjeOVCH2tt8eKvRKHvSmxZZ4Mt6dnguXNIe3lVS4wyDiNZ+T2nXcCEzOhB
w0bq8owC2nqJM6W6zyTjizLRwZmkwvSKeQzvsZXUswdx41wQ+c3KQMo8dOv6aLYtKZxVb54yi1gX
enbcJ3Ehui8mbGnctlafB6aeWe/TkPco4KfqIE1ld6eE4mAbtCLZZmuyDbGW1a6JXySMTHviDN/b
TM7BTZpbIwnnAx5s3eWL0d8B18TNFVU1o6S2/mZATQxdqZEXL2vLSzMUok3lMzZUvFxrQlJzDUV9
H4Q4Ghwy6hrJ67KCJyyb9OVbY2TpRCyvILO/TxNiUxPzS6wu/ZcpN/lMKOK9wF86KtKqnwaFERC1
RbnuREbElrswG7ubqEL8TijHv1St6e7LNe7OQjvsUrJvBGYmE1gHC72grbWYeWzAdSpGzmpV3mK4
A/CMTWgP1VLeAUMRN63BwB/6Cp9mhyjALChSMfd0FDlwNohN+hqHuknoIX4vu2eAzayViBdHNUkX
LkhKt6dYJqA9k/drTHNQsnSZfkghTw7ARxICwZsTX8ai8zi0A+HoqCYDho4Wg7s4lIM4l9mXGzgb
nGgqV39VMcSSvd2+G0uq3KXZ+H0QS/xPXbNu2a5EjlGFfeLCuBS3ZVHN20ana6ZllraXEvpV4Spq
gdpMCUyINVTvZ9mY3uquli03HJvleMkNeSijiaIDAo23rqV5R5MGa2WFF18jAztcSZ4kIAioz/yA
7kN4WvSyv2+ZfFG0JpXPo48EwhJTsgkS5bWTcPbbIhbXbaTxENrzXBkPRDOUrlml+dZqRwvW6BBu
oF3QhUssF892teNt3WZlvL6hmKNzHdFfBPrU3gtq2AGQqCZ2rV2aPQ54X75MmhzdaVky8lmWY3o1
unySZwto+6WHKhVFGgyalLhihX4AyV3sWJlVsG3r5A1wdyUIcSef13rIqTDykEc/tr4TG9P9VWTl
dyImJ6dthuHbmMoGVg+16ex6QGVqdAPHYW7HQHuGZoXyx5xkyEQofnc4G3xgmERpS3gmGsKfwnLc
ajoGOGPWdrI8NY5iAGCAZP7WyWnqIRZ5LorsQyMclHWkYFNbEzZdiocKk5tKpYAmMJQFyqFGB3Ig
kfLqC8WltBGE3C2XsoYe3s2HjB03tqk5fqDdXe5nMX8YKZpHQEi6i7v0gmth5EjWn7WrZpHnVFvY
DcORB/zQQZgnMoVQZrQcPTeC5dCCQXrICvpU+bg+ruKERZP10xunSHIgnCOXEgm9G9QnQ0zfifg1
fc0kMpehn0fZJT33UrahnZ7Czlm+1p3UeZC2pO9CxacoUaZEdYAxPK9mPWHsScjOZf1fcWMlsxnv
BGxgr2ERFjQljSXhX0gpy+SIK8s1w0uIOAQ+Eqe1UtjnAjvmapyEp7mreygR07KP+DLbbTxkG4uO
GY32uTt1jUnTyCBNlFFwvDfh5DsxYkwcVDV9clrLC8ycgL4h+w82W05pKqj7rFF0gLzUTwmkJTtj
PfXKvND8ig+gr65y6oETM9ya/soxknT6vWJB2y/BGil1hrXHjsYHEFbUgxgay2EFsfyshexPC7qR
XwRd2JKvvSOCED/PmFbVgU61I/btV0DsxXkYNGuvp0Wyg5YrbZpW6J5DU5X2bSOahypqmr9oEIv7
RGii/SXzyA4BKKBJTsUTKi4h9FjKmCwwCmOwQ5SD1qfFpl4QChKmQ7kIPJQXVMm8JS8tX5YFIorV
TOvPg14KJP0wmojY0z/VQm2eQ1SlXi7R75KjFY7FuOTVgyjX30ylKw9dzpfQ75ax2hggvL1EBbbR
wwh7J18+tHOE0xAzdFbmQib+m13XET/N/EBoMNPftQArAYEgtXaYVGnTUi0y5alGL2ykzA1FYw5o
h0g7Y8oFOw45g7JFZJUCUSr9LO+6nT7PVm23y2LuqqxPLoPs6uvCSjNveKutx7bK8oiQsWJ2Y1xp
C9NKAWbSfMGbJXnvLUjSNoWx9B76A962BGrEa9hSXdLWgEjtXhy6nU13TgRzI6i7iHaJ7ChDYzyr
kSz+iM3F2vQt5di4xKr4XGt6dz+pqkCA5yAf20tq+dqvrwAyiuPM7upeSTXoUqFePQjFgiW0jgpl
qxvN0NIqlzHnTQzAXKUc2c8TGnGkfZ97xP2Foj3Sqq+2uV6yyutjJNGjhqatukIfgbHXe3J3K60u
PxaljAfPktfwOW767IeC8ZK5icC3wDSZJvS9yGPTWaTdO1AURCjzVZI+yTXmeBvlG/gbAq8BdOlS
t++7LgtY0CjXcm1F58WWcULWa0h+168GXYQVsaZOFxkwdnUWYjYKT8XE6qcvqN/ojijmqaljI0Uk
I7XSi4pugrop1aOdWZahw2ZcVzZySXtBrAtAX3MMvNW9uLewNI61tDiSOkTfxT4dmX0aSLHqONvJ
Sim9K9gAd721sj5oysykQlkPtcWcL8rH8liRZfAqr+t7PNO/0TTm25nGOjYlySHLjPmO5K0MGIYw
1Yz/LhtktfpLNadtL9ah3VjpsTKGt4SHnEbhnBBoVcUj4iPNpLmjZuxp6hroN8qq8qShioo8hGas
ehTaGykUcOTLCeKXQUnJR5fDKpAg8OKDXUjPokwRSKEWTNUedeODDl3it00ZdJo2efFQdsccP7PT
5pnIiAobArJrHQ4SCpa01YD0LW2xldkvOMpsfhCkgZABwWRQNFL/CiY/2lpVGIF46Jt2M8jgAWIi
Ql32uQJUljk6c73RCqG520MknNGXTtXor5ht/CxeaBCv3CSSnmsX6FAi7C1xLZ7Gim2nq8NUk/gf
yyMRAOvZtGqFzvsC1HjHusocFshGTPFEq4sZqMrAxy54+EyQ7H267aKS8pz/TfQ6FmmGxEUjOvmA
DIW9CDwLXVFaVxOn0YsQj/h09oTBKSf1YWKUiD99ZgZkqAitZu0r1DZQjRJVEE58Db9q3PVf1jKZ
NpJS5xQOZonjuBPqL5CeGZpCCzO+tJqAHtBol+LYh1q6nwA4djb1Xshci61yNIijK4zimavN4txV
KfewrNZtQm/1prDyP2SVKHF0UcSPZbLtvQ5SrjBtAQcE5PtTMg8eacHbXOh6atN8R7ijUiKwZl02
nL0RbpfJ7L8xkDcY9vZdiwnGYgO8mcKQYBk4EYhYWQ3nM2x2k2oM4FFGzrgyyG6d97HwvegXBjDZ
UBXTPzXC/yNr3/+La+9v9r/PPIL/PwY1K2jXP/f2PX1Lpm/lr9Y++fIP/uXtk+V/iCLCb0MyLQsz
Aw6Vf3r7JGx/CK35L5GP4O9T+Tf/8vbJ+j/QiFuKKIuY/2igIgr+l7dPFv+BCY/HCTMpDhQNF+H/
/l9/yxfvrv7/X51lV1hbGCLqxRKki1e2A74sRK3NonSoD9JpPpjnYiOfM3aM+/5Z8H+5Gojwlqgq
fz0I51H/W1b872NcyYlVWuBznEXSQb8f7uIXe/KFGwaRK4fev//0xQXwi8rfgH8k0BuQDrSbHsLD
+FodKp/U6B/qDSI3tc4nv17++yHwfxj9KnfioY3H7NwbUP6NKGXmPKAVu0zIK7ew2nmXT8JmkbsO
b3USbqYOClMuD7HMlIOleqA5SbNIwvRFX6rROsNtwgyWQ6eYrsUeEcxuqzsabH6s3HXu96lpoqqU
aajIzNwGOvsOowLGAgwjXRjIhqfXQHKGFs3MAPkokChjXk3Evb7cm9EHYdbVj8nKdMeoWTbKZmBa
mlyQeCKWbmtBf013FN0UFXIb6EZxLOMSulb0AIyTTTXiGo3vkJOyXm9KM2PTOApEEIkaOwPiUs5i
Ln7QHatQ/8VD+iiDSEIBZJmMPICxjANypb6Z+r/ECktUmGK8L9ILnMiSqy9NairsTNo6kKseig4J
G3dhlwtudQFodJn8jQAvIcA0hcqNb+JxjPXyaYGs4wmwvfbA4OpDNoJ+hAhH1je+eQ7RI9cuCvPD
YNFzgZjS5B4b9uZoobaZaJRBomjNXo7DyWFWedFzhfi20kiyK6WtvRyC2jZVmjdSwbH/yILplVLR
BH9+C/6u4//3o3rlUKP/bgzDwqOqHpONTvPRVgJw3Lc8PfLFB/C7t+zKH2CAWW6Wy6vArJydln5M
B28+MwNlc7izRhdVdblX7QRJkA2oJXIZFcUXHi+j0Ic/n+KVP+7/nKNmXRm1UmEYw3ZupIMhHcgw
S4x9u27iBhVlZ7qCsddpeCdb09pGwy2/6u8vK1Okv7+eVlhqMXGKtIKVaXLASkPcWVAMAXViSCc3
Mhr3efQIKuxuGDLk368IWDKuDqmbjWYJ1nowm8QjC+AJ6ou30scl9vaoqolXFtZdeUGQY2Ylsc14
I54w9eJ2rXYtAdErCApUVZP0SoAaMzzY0AjgndWo3gBO7llRblQel8v+n4/Ef5D0jb7Xc7Xs1gPI
BXhb95OW2Kp7gdMk3V77a5A3f77v8uUZ/t2Brr4iuhkpesyu8YCRqW2fxgm5MO61wf7CpqHTKbZX
G/1HFe+N3ZQ7ieDIld08G8K5HzZt8Vhn5z//ks+ehqtPTdd3lUAy83JQA+ZRw+SWGFHqd0uqPOtW
Gvjli/3bs7366GAexECYZ8uBzFM3259GXzgsTupqd9mRjpDPcNsptoOLX9ETvchWbdGfnTs04YF1
3/iPhY1o3nskKupul3uyPexvfWmlywX/3Y24+liZ4lDC5+SnSWYgip5l2ZJ+JK/AmTq3+oEOeEWM
Ne1SO7cTyW7e/3zVP6kiyN3k5/zyGcYZVI4oBdZDlDgD2GosQDAkL+Jyrburni9Cy71uprc8fpez
+d1ZXi11HRi2HpweL2AQbWJHsmc7cyxWU2UX+beu5ScLqmZeLWYjCYQxG571QMBfMLyU2/bQOfhi
NuGj9Vxuxp3p40rwENZ4wvaWHVT6ux/0v5fQa1IIABFJFPV+PYgmpAHtW5KeUsWDFgvwtY/vsEw5
hvYUW46StPYg4h5BNIHiVN7++V5anzxC13ZNunpVGY7VeiiN2OmH/MUU9TssSb4J5NMUgQ8gqrT2
bfW1o3nBtBzMk+rnmhE0sQ7bNMKTxX3Rpq2Y9t/yFjEXqG0PBl9Wvlns90xr8cWZzfvydUXMSunr
YtPz43Zk5th7DbDxYSuk8DofzPJJBsbX5PtmVZyh2gkXDePDkPIKKfeJBrEHTfT6MomtTb8FeJ0N
W5AwHVxZcvQgLSdlStGcZvDbkZRexJVbMISDGeT08KW8OqdVtFt6AmuE0J+g/ypN0K+me2HIK8CH
1X4LbdRNwKBLiIe7Y1/qm1kD4zc9UO5MMwbEwalDcatVCTdKXZitPeqz9Npbw9d55DPXYWwBlncH
c/ojloYj4FP3z7fqs2XXvHrtLBo8/bCy7JpBsmfMIx4ZWG6y/QBH7yxtem/9Zn6Ih/lZf+2P06N8
6G4s+J+tM9dmxGRYxgFXJC+8cJaxirLzVhO73YZMU14qGbdTRILu7nKlluYoKl9n+f7PJ/0TVvCb
l9+4ei0lo784odr1MOfDcVUsB/WSZ+V81IZ4ClpzPBMZxTiaWdX4UtaTa8EuREvjaGagDk9wzr50
1sM67wHhfI0zIN/J6hFXq9GCGiBMilLjp6CiwM/Z3RA0opcXkU3m+QHHkjurYB6b7AIot9GXeGYU
0yxOj6y5uxS7WivUjpQnUO6Y5R6kcBchzAqztxaVic4c3auVR8Ih7YLWpNp4ejwcBpmCVcYadgs0
8endubLw0hmeTQhx6wFasdNIYzBLFyqmOzE87S55mW89YXGsGpa+MzEMGBqtPUilQnG4cZN+v0Bf
dzrCqSBeMOcdx9bo0JAtp4Mi3UrJkT9bIq8+8gQlWEzNG/lA2r34dUZ6sWmrJPL6sQzpmFmjb4wh
PXwsA06bzliQY0XaXRjxnC3uJCCQGZ4NHlpzBT4lhbqBeXgAMH8JxmIeTGgtyj4cexVWF0sfvKmX
ugewTjOP0Jj3H9lIVN6NIu2zs7mqJtZC0M0+4lpRsCwjygXFRktCE/Ljz/fi0y/KVU0wm/mAZ5UX
ZtlNd5ZfOWBiHcFpWR8k74fwV+LHu1sp0D/xD797O6/KcaaFkjp1+cVIEwxS+NVUdU8sQJMHIbip
6YF4YnskMNTC4LKv0hOS1j+f5ieX0bgqylEtSDUyveVAYxWrUs7woBJOCJhu/H3lcrl+d2ZXL5WF
kTNHG7gcCq/5inHq7YMMXXcr2fqLX+yMferTc7QRVW9K+0yWnyO7HyjmAsMd3rN3vtp//flE5U+q
euO62B7rHgU006ZMOqrTB7o+qdrAzEy+Fi/d/Zj4EGH3qizZmCMCYVeMfvKUHjF7tvQhRJdxo/Sj
eBujTYeFYTfcALHIl7fvd9fn6q0co5ZJtpouhxRYoZV+zcyXPvUL5GDrjwwNxxTNjtV8KHcNI4V6
tw5uEgfystihxSZ+282u1u2wfy/GMZHtQrtVLP5+X4wcgd/7S23aRKKSDin3bfVZDzBy+KNXuPKr
TtV24458dupXb5hs6etajDoP/aHz+sP00B2bgMKj3KN+2VhH/UtzTjelVzuDLQfFi+ZiDvalG3se
+ff9NRqMfz9DGohimS+sIBh+rTjoZdRfGTIB1YFTip95xYiJ71aJ8e6Yblx/5Js0fFln94LHAyyI
3OBeTd4Q4roM8bp3s3E4l+FGrfCTD/a7B+OqWtd05kkz9FJyIUivhR916rX+bl32bYfd9jlHy6Wg
mDKcePT7cRcFeutpWNPqQEzulJYZkW9mKMAICtloyq7TXYGYCPJjt/l47LTdBHI66c/4E+JWtSEj
On++rZ+98fpVpVGSp8BAix/e+rOLxNFh6XJx4riGvbqsYS4R9o5gh25vYxnY5ra+1d0g2ybO6tQ7
9gZ27+Q3ukef3eTrdK9R6jSySEvKniTet/ocGOZbgfDbuE/EzYInb1DuWmKLyyn16gIiIykRHail
XiY7egWJD8U6/boOfF2WcqOVOUMiaP86O4rRXZX7CbWgODIE//PFkz55KPWr9TgTjMqAP8trR+1B
WqcvsU2O3PW9uUtdiAqi4tJSLO9E45lBBmJyad79+dA/QVq/eeD0q5W6gBMsDlAAcDe7w0ZuuUvr
Dpkz5kyIz+aWdBXEeU740r1md+omDfgaDcBL6NecIk9ZNsXqp1+kfdR78+Pi6Y/FffEjvNOFc52+
Kp3kmTeesM8KNf1qKS/AfZmhyS81A8VdXcZpPr4dR9nxm0+ZW+5iT3P/fFU+61pdh+SpdGYJ/OZY
yV2/VXdQjZ7qg7kDAcv/FU+lnQRE1e6ic7aNnmqHMaBr3Dj2J18s/WoJHoU6X8uRQ+s73Lh73Z29
dLMejRvV5mftB/1q/U2aEKVzw99nAts/zY/GZnwVvus0P44ZCba3RgGf7Iz1q3WWWbBmkDoiXboc
OopGw53aF5xEx3kzrJ6M38vt99Siumrr3p/vmnK5RL97lq8WT32U5zEmVfCgNW6NReDLAsiXpK5g
+AEOR5E8tqIegp/m0Rwd6+0buw3z1D7z0iN7kO3xBe3FHdYo8h9QpM4HFe+gSQ7y059/32UQ9bvf
d43mKlaibzWJazIPQewvmBXI2O3ILEMYSElUQ/0VbP1xNZ9RFiB+ml/p1uDM/I5eUN5MGKVYpu4r
/cTgVyeq78Yn+bM69Bp1J00k6iQyvyseA9FCYXAvs+o9anhTB41+5Ck5zM0eBn8HyCh7//PVkD67
GleLHgk5oqBAKj5Mu4U8i0r2u1V3o+gL5i8Fs2KlfAzjOdHKbaXvCfXGf3YethfjaeFXNwqxy6jx
t7fkavmLlawkZ55Tr+aN3gRlsyMvULJ8Rke1W/d2xW4XWdMP+Sz6GszD0U1woDEUD1TJa4/piFrs
hyifpwySr5dY9+aMM3pX17j62CZiirf7eEPwlYmt8O3GlfukSvsP/JkQ5pN8WZ2IiHxGAfZN2ixv
FYE7d+mNV+mTRUi7FG+/1IHyJA7MWDmCeS+5T7OtnlAt3VzKP+sWaldrnNEKMwId/ny6JT1vPlT7
PJj9cau43TFRbZp3Nk071tftcpa8HPjHjYfuJ6XyN0uEdrX64UmeZCvjyGRrR3fJi+I3D7Xb7cpg
2dRuu1394lt+lvakfb4IR/1cBckz0PEXa0dA9B1Pvzv50ZH23bZ6vPllu1zV3/2oq7WyL63FWnN+
lPUoVDbmzuFOd2jS8mH7goR/y2fmdKvC/GQKrGlXi6SMZwDbDgfDwiC0LnFvD/WLQpKTlx6TG9+w
z1Y69fJc/fL8QMbFKzdzkNEFUb5DTudBVPFrH+VrsLq6q9vxw7IllcVtDr0TH/tA3GvnJfhKjMXz
/91rch2qK6PWw6DIj1D8bCN6341g9KxA2N6qEj4r2y5ahF/PcpLFIYeNIh16v7Ev5wXlwDWfEgeR
qis5MdWv4P8V33gnP1swr2FzEQk+cJA4XBy+16a/dkdaOHB+XdJkqfUhGuWkdD3GQc4rlNjxkZwv
68Yd/awxomp/P9dYyMjbvNSJ0Uv1bXpYt9OP+WBs9Efxo3oSgs5fX4bH/Pufb91nXatrqBoW2sVs
VY4mO2ag754eVqdkcPGADI/thOSfMkc/RQ7QNbdwO+8lckPnf5ag/t9DBfVqcUphK69Wy7EzW/Xg
6NgEiN6oii5s6t+96erV8tNjdTT1yyOJD4aea7D6Jq0PrBleuyXr4AHgkxP5nYe4YQMOxUY5wStz
1u32m+xiJaDo1o7znhEZ21ZXvHFzlU+W+5/Du19eV1VJ1j795+sqeqU/H4YX5OQ7zK6HeptsCNL1
1OCS5uF1L5JNFfWjOoSnwS8Os9cHGzoQW1LvA9kn18GbNvE28o3tjUfhcml+sziqV+vVmmdtpl5e
stZHBHcYPBJxNrWXBSLzwtC1ju0dTqUvrZMf40APiOHy/3xk7ZOb9fNq/XJV6hyLVdpSTorWHaL/
ISXhFJc9uAJ7BsiUsHU81hXSWZ/ULv1ktUehOk865Ac7fJGnx8jykA0YkV2+DLUvkwZKGp1dNx55
5JMguF3mJ4Wvpm8Eh6JIFHFXaeeVCZW1mbvNDEYMnf9lLv6dqCzHyNC1vGgKiernqEcUcooeqgaq
JYkz9p/PWPrkObimLQNtLPElc60HR/PzE0kSPgMib3iOvFe6dMEcqL7oS7tuf+tN/6xv8LMw++Ui
X6QGRiZySJCnW3StwYvEfR680YX8wUeQ6Atvtb9LTIM7t/ZMm+RQr3efZ68OJKfbxvbjjZP/pB79
+c7+8kuItUqr5bJjkU7rYfL0QHXqU+NI7mzLW3JgnGlr3Dfn+pgebxzxswfsak3NhJlUmcsRa3wR
onFKhd1qn5UwiDskOG7U/Rdn17EcqRJlv4gIvNnioShfKpkNoVa3gMR78/Vz0MxCzRPFRG+fURZJ
5uWaY94ZnLxU67TYkHmgdDbu+1rCv1Snp7nC7yAQgKxX7Y30ELu55ghng9UT47p1cddaWV9V2rf9
DKHKC5shLDJrCuwAiq1V4SNpd01ogOrbAmren6gDPDIg4DWBrK5OdnfpIP2kQReFvcPiER4uuY55
JH0CyLs2oRfWBwe5P4GWlDdbZ37ttS9CstQF4GgMMuNNH9QLpI5woVm1+o1y7B1yM/yxSHXQ+EeH
u/YOxBueN9792rKLnI9R6ALCn9idSk8v4+ekFwhq4RzqGQ0YNXzWYN8E4FG1ddjmQ/VDHOUWcZSk
DTp+ErBG4N6Kf3zu2pZncBUR1c9Cq+NuYdygNpXOh7py23jIlTW/uvLfjgB8bWqScNjb8awcUZSn
tRn+7hptUFsWTTaVewMoV42lyyhCr3ejib226Lzj3xbtKa7yh1oAdmx4Y4S7AsPkhIxbx2V+Pz9s
41fL8dtfbyhQlKsO2ygwagodsn1wKcx4z1/plwrB4v5451ZOx1de9G2VYegr8NpFXNAxkVCQgwhd
hvRL0UCaFWwVKy98fEkGsrHcWr4F74u/9syXBHT0CNYr7xL8Gg/twb+Xe3KMkdfqUBuxa29yIwfK
T5+1zdqFy5oYWenNU4i8/fEjr2WYX7OSb8/MRWSCVDAOS/8p6P4ehSH3AmNA+IJb0LQrPjm3uFSH
8Cxe/nHBRaKnDAKMM6HW7AUH5UPxby1Irii5OLVXVOEP+8xeo1YPiSb+DvxCZ14fL7vWW2QXASfM
pGSCcBLjHbtrfmnmPa6fkiOUVJzpU3GDa2Z1OFi73IgnVURlWh6Lp9x+vPra5ViEHai2860PtzpP
okMwai5heW9rYeNyrNX1X//82ysse7g1DTmOkWiBxepAmU0DumluKaPpH76/v9P2ZEzGnCMWG9+y
rzzwhwv5lct8WzPJIPDTQarHw1560IPhAaL01RS1fbBjT+lbyato0mr9kX72nyUXLMKsuEeOcOl7
u4OJhAxIJ2h3+JHRfvjk7hALKlz5VwHTwGeo3rK78JxuHPGVzf8q7L791JxMAaRz8VMBQDHiW7Tx
LVnJ2r7K029/lmpBEm9r/FkRGsSFmUhvQ3MJXmlfl0GPGa3HJ2dtlPp1b78tE0hZSvVfke8jurAH
xuFMVlCJQ4CSNbIbx6riTdjLR14NniBvpuKTgjbOAfBZFAn73KQwXyUbY4u10vtrSPDtx8A+LQQT
FSdtNAAQxvkKNZBlTMGCfIn+h9PqY2hAsHrj1qyBh5YGDtQY1TKMKnBt1MiIUHhMZmiKAOeL+gka
klpnIInRRbfTsRX7YONsr6VQzCJCJSNoLtKIN9u6c6HBqixtR5EWH0C3inbKpdvBRWPHvrI3ah+d
KJ0/Vx/1LnwrzijI0AEQTdCW6BfY1e6r42D4O0guPz4Nc4vjp1u3CGJ83YlNFjX4DDYviYwaGbAf
FnA7AikYugs3VvkagP20zCJctUoFMT2aYTwIzDl0CNNVCHfva3gex9KHL4JNTOQ9LNoEINcbqjQI
8Npyg95I/lp1V+i1GCwglvKcRbZQu8BhBYC4iX9JKZhtHXQaE+jZNocIXsnkqcD0C6IMZwpgJi6W
tSn8xdNmKgRahvLPH7JWL2FoyAiQEIEhPf/axUYP7VYY2r5DR01NOpAAbBLcFUkVAeIF9HAY3ypy
qxjXF+l71jNWGEMzuoWAicK6MeNbJHmOyyN8RjWORn0vVjrFd2gzC5H2+EV9nZWftnCR9xXQGWba
vkZZ88HzalHoFBR31Oo684Ot9APyZmC05RuhaO1ezv5a35OvtE2goE9NSGupXwOYmxTMukG5HjEr
TeD1kp1EeA/sobVJoWddOi0Fy2f8K+AsCGs+fuKVqope5H90U0lC7uMntBWrDTG+CabEQvmgzDYW
WCuT6flSfAs+Q5+nST1iSyuz0yH2YBNkgI3d/aIM3vkgl7kqhSD/jroBNvX4odamn/T8tN/W5NM+
rMDAQ1ZrjUZ9GHbMjlwDN9QZVzQbC1yRcZdthfqVJHdJdErCpJ8KyHt6kCy+CaPvcMFwG6F+0ENq
WyFzA4IcypAHRbzQICpjDD7kJLjfI/TmOShWF1CPg/u6Du42D3BoJKJdDvrK461Ymdn8x/1FZBsh
KTJERSI78B4R2E/oj0Kch4dPMUT08gl4B6hPQHcsht9EybvsZNOxU4Rq3qsV/HTRTkv1uPIidNgF
OJJSjJv30O6FxB2BTC8k9ACIgkezEVIesB6keeW59xTbjjFVWbw8foyv3PqHi/llLPHtjUL4o+Tb
kUOfETnSnnuVbO7aHWFwS0HD4k3MPQnDQc0PPfxqXzDaK5DFjJlS2vQEwR2QR6GNk27cW/7ncE4v
PjRwdiVx6+N0yeN7Jd9aZSv8rOQm9OI7Eck59Dn9AoXFqPmMC5q6xmT3TnBq5UmIciOtjMfbOd/u
n3Zz8aVICfqEzYAnqCNQdUIa/skUhLZ2EPaHlPu+Hj4fr7MWT+lFPIXys0j8HHcDw5pj/l66/VNw
lozkXX6Z7t1bvPFGvsqB/z4Qv6QHAUhel6mAneOt+lB5iRNqiS7rk6Yg2xABp0Fl1KmgPu+Kp8RG
k+R5K+1YiTX8kibUYSKaMiGWrk4wKO+AlUZTOHiTLpk9uOwH9y7DmpzfhvH//O7gkPV3bGMqWJcK
86P2GnVEpWtM+mCHZoLO22gWVqS/SlqgDcbWeGptvUUshbkN1IlGrMeh56ioNzi5elvUspX5GuxT
/34YHsLxQkLjjzcAqYyHAOwRYg9grmyNYuZd+elgzHf4W9wI844BXQsHMEneuP63cC4d+FKE3Ub7
ZCXX5ZVFLIj4vOmD+UvTmZCisatj6pYu0YmJZt2u2zVGrvdH2QZHy4Vleb8jW9ZsX62on55sESyE
ru4bwiEi4q28JNBqhBidOvlWLKiMYE+FTcEvErMtG842AvpViVFDCe416GE5Y4w7DgFaLxtMcsdE
pyVN0qMjd9q49vPZ+Om3LeIL1LXLwu+x6zAJZ0xRQ9r3O4pV6gL22k45Q7Fk31mpDu/ejQXXXvMi
zpRVAUNyhkZde5+8+I3TIeORmNJ+svwrMCqKgxGfeGis6DU1N5ac//QPz7gk8YyoN2JmXrI0/HNs
z287Ar4KvI1/DGpLwk4Zs0MM4WKcXQeNx/7cOKnLPQMSpMceCMJ2YY96pQlu8p6hR0Bb0m2rHb12
L5dUHSmS+r6c00KBM5T8NqvSqkgTih3kyMNduFGY/vwh/Y+TGh1DV10p0dyJB1YbCw4CQfbjt7PS
6IBD5N/3nkwUC10wpD15opPXYNLiC8do1dHnXtPRgqYxyXWYqvgTlG3QyL0G/EVhzqhUpKeuv7G2
v8uSQ3sEyxIiwzBFaqyJN4LP+g+MxxXYlUCmv9BceHFABHoABur6+HevbvwiXvEBZNLHOdqWBjpd
amARk3WA97Xkyz+usIhYKYGaYKlkc1Prw091nisgrFGqWa5DoR/kN4BJ7pvU5JUSh5cXUSopYWYu
5z3eA3isRvciHVHKXRoH0jvOdA7v/rU5AExavOcb93Llc7VkLo1CF48iTeZeR+kymSoYUOwY/mz2
QX/O9qHs9PfB4ilIOo/4qkByAEfqOcSYudjTOoKa+nvjDa0EsyUPifgRn/EUInvH6AWuOjHqDro5
opWhbi7QKVQ89iqXaCG4s/Ucf6rGGGNSu9q4lmvrz1v77ZsJsSKoxzEBZlEoDD6Ta+fCRKjbGq2s
fBuWdAomoMewKCnam47D0X/vnD7XkpP41F8Ct4f+vjXEKji8ZNLEX4839Oe0mpfmX/LteXwRdn5y
jBW7FhJqaoNU0M2dBnqKpy2Ows/NSrit/b0EgThCSBXYMpTtv5JdyKuPf/raZi3CgTwKVepX+Ls+
FAybDpZk1CEsVSXWH//9lTkCv+QwFLRSKMUgQ4MCxqeH7CafA3RvPOXcab7HuJSVGemRuvkbmI6V
YSqcvP7eqLoN2GiMFfh8CLkOK5uSK/VeNCCJC6091tcnjPMZcD4P+S0Ubll7fvyca0d6kZAw7ASX
+nkfgW56woXZl5v1/wpGmF/6EFOywKaDjy0MDuOdnPI7h/EkB3329/i4VcavxdElYyCpFAhQZgng
TA5vgN++k14GB/pVhSqWaB/D4zLclUd8P2VIJhUbp28lli6ZARAjmVqaxq41DuYu+RNjJXb7S9r6
8ysv5auP+e1ejn5HBrpHfiMpaLHRgga+DhQ/pY1fv1J88ku0fk119SDG4zxQHeEy2WpdD9F8Ffhz
dZouPmQnzZbR22ZjYLF2tpeYe3jRlGUMJRZPovbML2Hfg4BP1MAJz1B8gsSjqXiAJm6sthJxlqD7
scmkjq7xHZrLP0DKNhKntXeyyA5keqgrhvIRncUaGqd3CjLGwl0QNEXZwNRzK1/QJaY+TzvICsYS
Pi9uAbyKAI5b5Da37CTtgKFxhXOmF8caWLJcLTQabBfRhEcCAGZA9t/lXW1AucvZwq+tDHP5JfQe
Uya5V8g8NQCOLDNpl7ViNCb9W7FrPYxkNDS2zMYND6Ld261N6cj/dB7IKeH1cWhaCfHiIqGIfEFu
mB4VZDWeRJBtIkwaR4PCnXj891cu8RJHX/RQ8C6pHC0YlfOoA0RSVOrkXx7/8RVdFn6Jhm/zrsEH
BH99St4iL2x2g29Jb1159yEThy4/oDqwhtsaq601W4T52H4PGdC9rBRqQEkEns9kyGcCyfeKcaYQ
9mF6hPQSvig0OFRacg+3JrVrgeQL8/ZtVaoR6Rg+AkjK+1/vHCxjWbMTzdIhhc5CIMFuIff4hvL+
8Z6u8B35JZ68oSSfyyU8JPEmYB8HRc0vkgkZIr3a9eagFjcMRdHZEk/DZ/A6vEfHGqo09/r0eP2V
jj2/BJwPwSCRALJQ3mDS9/beHgKXO2BUqQtG7hEXHdcPEYCy7ELryT9mhQL794uFCx6cxOc+ygxo
E3a5K5nxudhFGFHCluiV3jXnxvKNx0+4girghUU6wEqlIhcdgidj3jsTufy+uZUWuUR74dfg+U7u
hXbuAG6I2Y8F6c/D/4OZtdI3WELKlbrnJj7ClxwMLajao3fuwIVbghcbHNpHuHVBFHv8t0x+iSxn
IL+uMHCq9UJOGyKju/rJK9SO2efH+7jysVhixouy9aGHioPi9zrGZKMCVY8LOHdw3H28wFp0XoLG
oTEFhbRKwIvS+afJYZ/oWE0t/8Q9z9kpOkhAqI9Aj4Nrh3vhkvllWW8ZSoct8+o50/6hzbPEkVOC
WHakyXmP5Umnslmwz+tu41O41qVY4sRTCEdiYoPHk2E7SQonu9GsiZqIdzhFbxSzk5/88iSW9z7T
J7DpCgOWc9DlL5/z8i5P0CpJX2TiDJLb+iVGk4KGSQdkzjv0O1BNCV4nqBH8Z61eUQPKZjFDlNJd
UZnw4IXX+8YpW/nCLPHnuZhFqH+QZ8HXLXjimgukyCFEykEfhWwchLUke4kzFyGvyjFRxHj0Pbxx
doMm2ICyWE32yAu0x6dtLcleAs7hutlCqLtBkt1K55bjP5jwicW4XrBTRRvGT16JIT8fGhhovNZR
emkFiE9Rp5oFrVnIj4Wy9Vn9+p79dOoWAarNZCFs5tYfHe9gOqZRtNnlt7K9lONR9FmVgsGi9Mwf
WTC8oJWdQap5nMz8IBYWBwBDCBmsqdazZBaqgQPfCAgpbZNjyv8p4OwFqT4yOx8CMD3Ag8dIc1oN
AVqjnltFJbwVwY2ybXTYH4mJFvAQLf9Dg8PKRFDfTfZEQt+sh0ci72bRvioHmIzB8hDoAZBc5caj
+bfH72Olbv+6Nd8+u0k9waQYEuAebEGvovunczO3s4j1+K+vXOwlYH3kR4ht+RXisPABozM/2LjU
K/ncEhYOJcGgTAO8uik9ohGfhzZk29VgU6Jq5fuxxIBPImGFDH0pryeOALPDp87lXMZAxj4gsXu8
N2sZzxLe3Q4JoSQYXmKsAc0TFSL+DmOnDjF9E9065ZRsXLmVKoZb9E3EnG+Zio+xWRxIKgm8SGEI
0jqPn2JtKviFFPp2gJQ8qGmcIhwglH9HBqqRUKlDGpXalQNU0g7tcwMnvrKzO3DLbnOvrPi2ibpa
CYtLSDcrV03I5yFan2qSasji+Hu2k70IPP55MKFokQVPFQOwYuVV2igm1vo5X8yBb48MB7kQsQOn
Gm5epm/VVueRW7RLDVkXLNmEFI/8MXrSv56TRZwaRxpdlQxXtHeHo+zGcOdU+RN1gXm3Rj8rp/Hy
+FWuXdb5Mnx7rLDKO5LKOPR8EqgcIFNEuD3+y2tBfwm7Hpq64eQAQZ9p233M1eikhsC/+EeJg5qY
MBhcLWm5/wQ/IXi7YYTsc7pAgVmS1ihRG6/gObjlfm78mrnO/iHwf3EEvz2oD81VYSKopxodhgiX
dp/u/8ARDLwnuEftw410e+VoLnHZcVgWcOvEa6uY2KPZTquH3OjKaZcOsV7xcLyvh41LuFYhfqV2
356o52GchvH8rETAuyCpuMD9qB5l5aBoCRuLrMBD+K9//m0RFu6hijQj7DKHNWprXgQ66nv2ldeB
OLTAFqp2oNFbwTWxyJN0ohzYj48oKZSNX7A2uFkCsoEAAtBhfkxgNsBLKzXIk6tgo2pbMVlZORmL
zswok46u4OTowTevTPHptutYr+E+b8gNfM03voprTawl4LqC+5YsDdhJyoZR1dcrA6fGBZ0N2iOj
Hh+3cFNrz7MIHRM1JbDsRXBuagO4jQJqApETnarzFkxnpTpZ4qsF6KwHsYQFRLdWkR2fh/0WMHzl
T39Vzt+OW9PFrUBy/GlOeuL4e+ebXAxG+bEIz4/jwMoFXYKfS05qJWrAAiNjtRcfmioKEFklGGya
6G98e9fq/K+I+O0phikjFOorbH5qQFivzd9hfiujR+rCvjoeDwwKjBpyQ4EaZNCdKD9h/gM15EiB
LJT5+DnXeh1LnDQrcNzUM/gNMSaxvNakRynxAHuUoHcXqz19l/WcuucRjMUHq21e5NEWoSiQ7mWz
w7gdtU+xpzyIT/1+/IPWwtVX5+nbpox+FKRFjx80XaHfv8sPrBGdLcYSBBV8io0GxOrWz9+5b6tU
oUhFdI+SqRmfhdypxh2dQ2IaeoKT+FbKo8q3dgRTrAzMJswvQ9bNZXukdtJwo9/hRhDFW1jJFRoC
/5UCfvspVCbB9kFBj0Do2VMbVGb0GmWjpsCKrRNMWO7sCbePuPMIMwEkFeQOdb+UcegGpcQ+pcHA
3PlZuHEm1y7Wog3UFnkIPzX8GGrM4OkBuhMLmXMJvE5IcYYboJ2VDP2rxvz2xKhW004KEeIKyZ4m
jLuESwkXx3TjU7CS0359Ib79+XaKIfdd4BmyFmwkplQpqOOGwtYEbSVDWIKGs7KjGmX+0ID4bBXe
pHY77tBpYDkbgLmg/fH4IqyE5yUwmIIBWZPKWKYz23coS6szPYH2tgZaa7n5EhYM7GjHM3Nxx0KQ
6xRcRy05xq6oSy/pe/fMvkiQm4G8U7CHbZQCa3Y1huO3ujkcWjkDS4RwxBRJ1nbz4wEWEg8OZNmV
MNULsjGeWQng/wEFE47qw2h+PDDyywPSAU3G6HnjmqwlrUs4bD0FlNhQSPPlGMFB7e8wib9C+t2Q
YfSsTy4c728jWpjCObEfn4cVQQV+iXpt4UuX53O9zPa6jMBgM3ZOqQnYp0QdMKNh7YroYoCGaXyC
1U11GDdWXsPYLWGxbNbQUc5i5eEDfLuk0hmAuTAtNgKLPyYmpZE7VDHwpMo+vsWQuULqZWylKStM
Hp5e5ClKFCgjbKLmcVXwluNtTiav+QiQ18D29fE1tsZ9uwe4VAd5J7tQ56lSoYK9JzvRzO0WJmBq
+GfjHcxr/lAdLOG0QajwIcshcvVapmdmt5vOsFPVCqt2t0RfVt4zt4TSVgwfy6EA7F56UF7g8BRH
WufhKt59vdQgl+z5pmDwJkjGAtBPG9fl55jJLUG0bDbVNBkmzpMj9pNqANqTR0gNw4bq8c79fN25
JWh2RMc/zEVsnHIMQcasvS2o40oCA9uKv7/kcQ8dWMKjYMs89h1NcNyM5+aDM9EvK7zuVO6jJxxR
I7LyU+6xlZ1EWuIKr6w3bmzdSsbCLTG0EiwO/xcQXEHj4B1qwbCtmL0XKRWuMtrwR1bDYKshv9Jf
4OAN81fiMtZTGVYCJicdQLQq6bQCqPvf9Gl2EXQn9Lk+oJRdP/du74qbfdn5j//32MO15u9FB4mi
/XE+ks1Lei9B40A6+iHqnO47jUHvYnOTVvtzc41TFvlHV8AwFL5WqOIuFERSVMmCW6OZ7UuEuY3a
e+1hFvGkhSs8M0UNZrFy2toy209aHZfVxmd7pQ6FQOffeyWXItT4GJzH4B0aUZQBe21BDbQnZgu1
sRKOYTj19wpwexnDti1pT7oGF4xfya3/5O+A8sCmIIpAvQaXkDmNbrbv9SRRRz3bb3rmzO/hh5Ow
hMTGPPk/PBQcIGS3MifpmFqKkUGIAB5sxKj0cuNarUSMJQK2ZgaSTHwLoBKa4RNdq6N4kFtGpbIt
MYWfMyxOXkQOiUhVMLLz6Nw3IdpdUfoYQt82BZSHyrQKspBko5pcOxRLNOwIM6GpkRD+pP46RLpf
vbcSr0kQwG+DV+qFGl6iLW3TnxMfTl4ECN5XhIQPAGDN4C4LpmnhNOnvVjEHyRzqRP+ncC4vAgKf
MrJA+yXn+UzIvIuwZtSSgUALqOrhkF6kSqc+Xmgt3i3xq13I+gFTtJMXaqQHHne2d6xfEl9vgSVM
dUh/6xyEPPMSDucOP+ld95pVIVzGt37A2n4uwoUky3UikW7yOt/t8107wr8Sui6ZQYMoCNFfvwJF
0irdaHBSOLt9IOzD5jBNvCKlN47Pl7LRT7duEVP8RkoV6PJDrra6gSeoMgXR4SVLS0bIeWQwJh8K
bPJ0aItD3LyNpY+kAfa5+UsamX6Za11SPvVDpvE0mJtlphWjdCGJzUGZWRkCo2pLI+VKLfVtdDog
3pqgJLNEiA0z6Y4tCiMl7z0mURkLiUDaYKNbLf0eW/PfXvESbhvRXFQOMXaY2vku+5ndgK5wJW00
kwMcGM/5De53V/K0sdrKrZfm9/ytOoyUPoPdKrw/Wi2waYih9gbmvmYwi2dBvS58R68XEt9QtVY3
LsuKahC3RNzmjC8zMKCCTDLY3+ytrtFJyrIjG0CmMHmqRXA0ghMvQFhrumVEsEIR7PQsNpIo80Rp
OpblDbIkMCrAFYAgsSgaAQe0Apx3yQBP8mM76gWfqx2TwREBJpChwbeHsRE3rsAXUumH47fE78pS
DItQrocHkN9AbgLjlImHyaQdEwmdiJsM6ktdz7arApRSRosNf8fUocir3xAHh4fnxxS/tzljjcEf
OXnOGDS0nJ6n1Iq3G/JMkWMLdXBoRitXP7ZidPUjKFkIpN+luOUitL1rIKf8RC+ZZxGDHFrIjnxu
FQWlUvSZC/9A5UQrQgjLhZSaZvCfT/YdZSWKUcMoY8SfgyKOwmV7+DZqUmWIoPD2+caIdGVQxy2B
x1QklXEjQAyZRi+A0akLY2c6Grb30gkBWKM2hporUUhaRHUijmJbCvzoyUCi8xCiVgPYYMDMXVXG
m9K9Pr4cK2RVWBYuLgcOVNLDYhXZZb+Hb4pixp+VBfCmYLMWvr01zJnViZG11iKe9NIxBhytBEll
tbwvVNaL0bw0L9RsfVTbXai1NZqZ0NHoDg0UQ+SNA7n2UViCmFuG4eENgQuFgBxnvyDFvuOPk0HP
UkTxiwRrXBDhQTLRGKJvFRorfC9uqcUu+LDmDQZCoyVcAChfn/kJwwVw/cRj9FzIelAcJ+bWFx9t
bdLn0tdGWR3kF54Z1LrJn1lwE0H9+mj9SecwtaIjs+v346iFiZ6i6SfsSSjaj9/jWkmyhEQTFnxo
ikOKyNRuGUymAkPnBuqEkFlgjDp4VcDaB1K6eqXLrZbIygldAqSnoimGmMaS0OO7JGbgiHZ92ipP
16q8JRKajFkdZzO+H9bFxEL1zR6EAjvsdL/4G9rkEMGHguRu3Ak35Zx9dpcq0aYTA+lxK99tTblW
usbcfwDTIqfkST1f9rPokld4DVlkzziMHrvdLjmme3Q+KGi/pb95/JTH71Jgv6BOP8Tf/+CoZR6w
joaFCUFKbjytnOnxpaDiX1nXnnNObCSgQkJGZWKgiiZoFDDtC8dcIiFwq6jWqxoeymWgs4iC2Xn0
T3Jk5tW5y69EgI9eFmslxg6wTlQ5uD4Fw3Dyoe0cpePv0G/dJhgPlZDaco7pPJym64BAeJmFAHdc
IwGqUGwqvpaWsKGMqt3kN+jC9EaQBEYPhc8kNDgfHFm6uVCMMqqVIkJ+JDcVltFhvqzPftQy62Sp
l7TlvleuJViSHO0A02Y0mRyC83ZkfKMZZI1i3/HJ0xu/N1s5f28jhxY6jcHjCvIrITwgOfCcoFW/
/ZXmcIFJktdRgTO29BnUii0PtRZPbKnjcxM3ZjE806lJNeip53JFtCSALELcRSo7nkI+SVWOKQ5B
GkJMc+yBc4r6wpya2GjawUWyJFcO7LJcXhDf/CCBq3L43JFEV+LsSQgHq+D511BJtKFOYVrdH5sh
dBjFagvonjYZbTeNooIpwNbEKyIYQE88buHIkgwKSnyUtWqdCwhcnGhkE/wcIHHFvsaxlbIuCX7n
davzUACiZV4NiYzom6lSB44r34HK0RZ0cy578a2WuYNSKcSqpFZMDSkVyUeXsuWvNi9TyLKUcIjI
lAE7CDUtmDpRQ6YHcFd0qACOHmlZS7AEh4VSV0n4LztWNEa+UwUOwQsMeSNTIHFNVS+hWAUvQp49
k/StSZrOE2LBYgZBz7tYthN+fGPqMbFzTqhfwhCa1AqffU55aU19DX1JgzRXPzz27VMlHsOw1ihY
aRTmCCWKsrPhJYCMXsrCU1hpcD83uMCKGY347pilsIhIYbEoKy0mNE4VwrD1HJcjOFq/fV5loxMH
Hm64I4GTErsp3KE61kiFw9iH8Xuh+5B7GlRo5oW9Sjc6tGlxdEPEYVFPKWuATnUTeXzr0aPW8mcI
iye8jUIUAnAydekGL6wBaREtodLQwJYMOPlymh/f6WkPj420B0qyovWKUX1q3CV0ufchGpJijgIp
tJM8hRcFho0jmBx5cejja4FzK72MNCzGSrh4XgW59fLqT1r+GXDn+AqmIux7MeCQcN2lbkJLjvln
jOtArZJQklCDHvEEcD86hMwn3LpJpYW440xxy/jT5N/yHpbzUkYfITZyTCpmX7GVUcLlyxmb4Lll
ZDMQ0U+cLjFzSMEIG/q3Kc53eIyxx2ySgnBPfffLSeuUZjfSAbQmFLfnfMVpMvbKjfwFnrbcTfb7
2k5hhUuFOsUNyU4gaErg8hZpBsOmDEJWOBo8BlgVtJ4IjLxpjU+euTLUB/iYQ6S0H/HOQ1jTlpKZ
l4dumkpNlmhH4oy0S40hhtFKZabD9NyVYHbD6q1TKOSi6hAc2tdkFLGp6bHr4aFLQU8q7NAqjyCl
AWsYKsAgqzEoHBUhiUyUZ2Bbwkinvw0MMStp0nOB03KpxkuiS4cp9Yw16JkkBdWX3INTegD90j0l
6R26KjQkow24Runz3+HhCjl4mQCXAFaxSARn95Kuc5sLod6hiMVrWfCngh19Lw2ufX9syz8NqVQ4
DzejFZc3GW9djNAtanQA9nE7UjHXpJbWam4nUnYkZ76etYcJEq5yVHpUmDgpmv0BHadaFSk3H+bC
eoevIUeJV7ap4RdAxS42uLfKZI/OkxIYbaNWnoTIdoT5eyadugYapqD8hMmZ7lQqeQO9WFaucFyh
u1+i4gsqBbjGW6JY9GjDeURoVCJqTaIxv/B/lpNDGq2AIYmsMr3GAMqIgQCndlDkF6NDD/+i3KMn
NUgvOXOKoHmVGQ0KmKA0ZWbX+Gdq+gxTcNuyDyaF7gU8QySI1cZt8NRVoU2RxBHD5KkhJQRp45y1
6tQNMego69SSu1AyOdDXBAUOwINo1fhetRwLsftYq9sKLvJQ4IVEqYBPmoAoOEs57gLuhkgejbBT
GiFZ9CZglBAIOwX1FZ/10G6QCk0Q7JCeGi3LC6wQNM2+hM39L+ZaReYgGH4CkpyosfN4FnjL1EKp
Z4FFBQHtQdIYMVJxeIyg5jUqBwIlAoEnOPUCq09So1IyrBSlfQ2DIjlAEJ2c9DOZIIoCvsSlgJdF
DPcEpxFjrcnhUUey/pWv2+PQwBoCjhRofYxGlniwkotZyJXBya4zWsYtOIMKjZLDzBiqNg3WlRUt
7KMGcjLYtfcoPtSQo41RFvUgL+6zyeFi1JL8H44GRZ/Xx/xA6Kd0otQcnYDGlUSDqTFiqZ4gHWUJ
tRfwehCCUFe2ZyE/FJ1RQ7KLRyMAxqgpbLGa63TuAPAhzQUcxsyv4JyXGTBlkSWjjeAuwD+NI+JR
NpgiONs122rNOMCwWm/pN5n8luDs0aCMMaM/rYwgAQpqjjgFwAtAs3DDYJxc4TSWNRnGUKpbFTwJ
ucvNoUIVu32e7TCNCtKDOBoVxLbRoebVXNKKAnHulRqu6XTLUbTwrd75DgsyWGtlja3A+RM9vpcp
2GH+yONyTOE73LdMmVU8RSz3yPLg29ujky8xjdGWKeIQGS/FKDgB3mgR0EceVWhSRI1HYHeUVRXG
URjPaXw5Gco0uASqHUZA1/jEjPFRlNE3YkKDiOK7/BZWRpRNOLRE40TWDupkBykqt5s3Hx1duY/N
Fg6h5QQrjdzsEOgLvIv/Iem8lhtHliD6RYiAabhXwtGTEiXKvCCkkQTvPb7+Hu592ojZMSKI7qrK
zMoEuenneY/hhaM0g1su5xyWfmzMa9s7dr/P495V5yZYhrF0mrY56uAABknaQmsuTX9UpVuo5YdO
/SJAulxC1tr78aol0pWVE6fBIBSXyZfBBFOS9oZE/GmDxeQ8KRsxO6mVnqa50bieSoOMzqo9DKpZ
Ofa60FkpWzV6H0wgo0GYNFVyR7NHUxarpr8Uc/G9jhT81NTctPARL2OGbFeBiAx/EQMuTJ07rNpm
AP0HtJRPZs35zXYUAVOwfV2te7FYvloyVqpGEDfTZZ7e4Ys3jegcGe/AtphclQzGpRJOrB/tXEeX
XS4He22IJ8aLg8KWGLd66nw2EsmPJE0WLMCWCuKT5fi9DM1ACr9kIAPQts1q723ziZTTwI5Ugk8f
LzOLQGEpNtZT2wZ6Ee5r2/pbtEhzx1S6FuUurOUvJSW/KuGr1scmUOuJJwYy/9pDO62BdUNIruvW
xjYPCL4bupC1/VyWObBb/JHGe2F/qvK9X+9ioa3z6vxpJW9F6f2F4A783cNdjGclrYCjGunzpGq/
I4tRjkwQCr5vA6q04tIk9akabXWjldLOqHljpXZrjr5aBXKR/hNm48V2j4Xug1asVsLjCWdtS8Ob
ciPdsHY+kzMVHZqymI6T0REmWPbxLl7m/Yjh9oYt2OexUk5Gv8RbTR4/Kmr4lqVFO6jaL2VNvTK1
f+eZjNUqdUbjnhq070j2wdmTK9HuhHIqxXeWMpiMBaGBE1YpY+N2OfKtZdjTze6aUDqUSrqN6zAg
ZvSOfd9BCClYJlqcsUz+NBtL5YiMPp1Qe9P6lBeTJo3XziCFndsSlURVninOBw11cdce1/QzsT9k
navibGZ2vMk48OVIqCcRBZlXAzJ1eudJDVfJOONPA9196NaZeGdWsTaJPcTHube2bahdarM96pBu
UV0c1tnGrothoA39PErdSil5fLW8FX0FUb4uxzkq/GRNHH15k4XxWc+MaUp5KBQOFIhrqv+m3UdM
h9QXNXHqbAJ4ja5769Bd1KR3ZM2P1e8OrtfSypukPNe4jrTTK5mox0Lk17mP2DSw+JsISjoP/Atq
t+D2ni80bdpb11Yfi2Zvqy67l/F0V8FnZvXaDMe5jH/JvSAzlMQ4ssXGJaQuwt8UEr40m7B+iUgU
VXgDbz1ZIpyFzMvqMzdsVXlqd8ggoRV/sYMiv9mMA/Qaj7Mr6n1vq1ulJPON6t9MvCUkiL+YQ7Nr
Eq7dRncXCWWo8jXJL8biDimbQ0L5VfPhXZ9+eAld5jHuDycsCq+NUzfMZjds/hkmcePabzV6q9kc
Fxq5bkqOiiZvpP7XsKSNQip1+apZT0XiFiaO5EDdFf4NM1iqVn5oenq1Q4VMJynbLayTNMbCHQeF
OlWuaryvcb5frOq1SVAPdMVWlZ1CxtCaJZpcd017b9Inav/SyOVu7bNPYfKQnIQ1jJQnN2zrxBPJ
S8haavkea66F84UsHS15W3xDMLa6E2EZXn5M2rtu7egS1jnIOpAMZZ9MhCd18d60fb2hUjOmHPR5
uK6TdYpwmmDfSO5KV4Lu7XtaWgxTR8MZsYHqMzxT6Yn6n3klE4t0M+09XIKUsIaWPeukiDw1PYvm
y2B9yRpTAiUZ7UZfNk4ZyC0mmOS09ZnfmHujOnN7tlSYMT1q+NLJTyrGkjPnp+5dSybpiYxHYbm2
9RnhRdOSjK3udDjI8Gt5jREmNA//4UL1zfU+s9LX5U4P6ETKiLKrOVDNOdR8PTxZNgFFDpNOTcfX
S+5gnnut4C465D1ut6t9tuiCRdZ4CkZKAMJDm7lKNpBcxJVNl90V0S5i4tLszIuYFtSMYy3DqT0v
JaBv79ZLdMIhLuh6Joq530t97NsKnpnJA0hICIlqvKj/DUljTfLFb8aKO67aJG0wRkGr5zhBvrYC
c5qgUDwzD/kQ7SHNI7dKNXrjxDXk+TJV5k6P4NuF9iNHuDgV7ZbSfpUm4Uu5H+KwOL+H7G+0Zb5b
ZE8z9lXxZ3L1zCVjh6cAl4bpTkVZubHYd4bJ2Q3Npyl2I+L6avnq6qtg66PcwC/1JP1wA+Qbuu9s
9PJlU/6S9LBpKuNedDs1PvfSO+negTSR92axXY8LG0/f6l3yby37pOR0RuHBptSOFUtqaV2Bk1V6
8vOwhmRaNs3hKa6m6UNv5PlDhE0HVGkNYi9Jla9Nc5CWvQc+0ThxnPkG6dBhz+SrsiudVn8WZy0q
WwzZJ7HP23k/RUmg2kRHGOt1VVQ2pjK/X8ZdqbQ/q2EkJ1rgF1uOyi1SEwero5deq5+bYvqLIgY3
OMxNGMZm0Mflc22xPxVa9rO82MZmNmKmlyUk/Vd6qtTF6Yij5nO58jJ8W/kYB1Go/EmW4lVD+LNM
z1lzXjun/tSaf3CEA6sfzDyDq+VO/s/AmSsdW28ZHg2c2R+qN0klBwcbN7zdrOBBtlhMZOJUJyz4
eaZEWparTJul9JTZ76uvKuGn3wjlRXSbvHZi8VhP2HFiReUl+d5SfL2LnLD1CZUDYliKd/wpaQRL
JL9uLx8UELu6IQx+R96AbV+LCmvIP+NbuYi79iEtPuHeSqAMrmK4defnyW1IT4PeOTDH+rWnWOuR
C1jBJiu+2HEcZNW55VdzPt4M2rbp8tOQ7kqsN0enTIMGx0v7oqWBQXg2ouLS9Bpy3JiCo71Eo1O9
Grgxhc9jo3pDsRmzf4nhh6jOlZ04aSgRqxWbwm8zzTZ5COV5b9ha67apdiiKepcaASHwrLpO/Xc8
uGqyC9NfKf4K15eo/zdm665W/BYbp9pl9CuBCaMWk+ANSb5d49n1pTJXrlPkbBEYWLankVvryk+t
L3tMz7mOp7DBb+N46AQd1OQMi9KZU16NbJfdtDpiAn1uUo9asqSuWuIdlcYn1MRB08VHYR2Ni14f
ccy0cKBBNlO79j9pbJiyvci8FyAT5aUbd8pKInwGVY/fVmMwhx/adE+bILHvLpNzwFKl/VrYu1p/
jxUWEPPp2RD/TAx6UwAmQuonLrPyXbRkYkqGJ5pjUbqx/NOp2P2W3zb6ueKvHq867L/Gbnnl4ZCp
6AAcJ7X4AGfq40tY7xr9VmanVj9WOIUiAS9wCkXcJEseRW9pd4q6oyFYq58y9HJyy/PCNQHteg87
1I0KVpXO/WMNEUf4eDTc+I+SFBLROIvXshNcs/4gAbSQ3TycaEdqtsz+0eO5Tb1V8DJ7K6qN9U1R
6e7Vr974UfOSGzuB/yg598Tq9Gx2YGnca/Z4CYvqieTXjVbzMAmql5/tMCD4M7Ze+Sxm9VTeRHyP
5gtew9L62mp0NnHipEl5rnvmeIZqIy6QMg2BIfPh1lP4VkorK9MkJuk7gclaVoPcHHI7D8wy5cTj
rWe7SnyV9gIP6RLn8GPRVHeDKpnThKkxw2x+16trtGyq4inseeVPBuNMKfgGkATKAvtn8koXJ7Ku
S3az15W27wSzPrYX5Gob0zwu1bXUXpvwrNPQVrBgua+F7qhui/yQsGc9aICHmQ9ulZa77rniHsSc
uVN5ZZlrbnXpm8bnsO4LCYw3aD67bDux+Gt+aUTkyBRN1gbnTz6XGQeTTKaj8q8UW8DNTV7t9cTH
vYQIEtv0h19OmWR7vdjCgE50IOs1MV/r8nfIv4ymewJvR4Wgdce6d0TGd/fOz1qmH7PWbpoWytB8
Rixq8/V1tryNwSLq6mkuPpbkvGKtEb13ZbQptKc0DErm8Whj2q9idoHd7HPagoNpgVbuUGc5JjfV
yCAGCJSTf2K+Kc3BQHaUxYeRVpZ7xHDajvf9mFL3B4NxXuFOWSUXaIiWoi13dEAMywnnkfAh3oVw
ZqN6gzM7qJfNIpvth9S66EtU/6b8vWsdwU4R7i32paxKB4teA6xEOXQVOIpxQcQwloQaBWZ6ZXYq
VcqmkW9M7W7RVoROtToyitjuqcGEsaB4/GX6VauuRe4YURBpP7qdu7rxkkVOnu7iNhjEFpKDMjya
zkScQ/2Kb3Ca4/clnZby1pFBXp+H9Bp3b3oJgHvopMkb2RlI88/Z3mnyHx1dI0WOQZei0sfEh2xl
hS1zpRkNjtM0pGJsSt55uheZfmQTt9ZuCsWtryL4Ez4fDifE2eqb7meqtpyUOnbTNrDSbdvSvLx0
JG920W9oHIxwvyKCjV0zD8afJqVVw/qINX3di+8z+cWzq3YX9obpBTsGPPXFBnE/asRHW4wogEsy
ZzmhBAYGKImU7pood/P2nhmkyBcQHod0oGk0d1L3tVqmYyT7AqPArnJkc1sicSZpQ6WcBuY5mz2h
3tdfLXlTiaKXGH7fQtbkuZeN0pELvn3yo9yodE1urOKElETSfzrg1pdFWGDbm+IRZsM9mhMo3PsS
C5OkOMEIzD+z8PoDbuSLggQIePGFCmSGWL+pW9X4l83v7bWisMTbBMMT2rTw18jfJpTAQFk5V61w
tD500eiMBu05sCP4x2bqdgtqSd38iLRTJ7Cayfwp5iHNr+p04E3IGzBCR2Mdr3Ht7iz3SDsBe11V
vCWAD+Z1nF1skzTmSOUuwXcLkGSpMdxxBhJDjGFuzOa3Cs8TttL2TnwY4DkxbfN2sS4VuVrDxrDw
HbhPUuWie9ysy88DD/xA9mvKR3l+mpEUMfrXVbB0Xp368uRUkht2XtfvsK2Wk09r3GVp6c4TTJg8
PGljuFlNK4gifOa7p3LmhDF+6iQboNK7pPVzNHptvW2mffvaEAKKw/wfs2eIFFK8RagVLS+8DQjK
P8y/IXNjxalkHOq3qr1hy8eatuO+hz8YPJUa/aule+W3EDj348IXhcIbok+rf5+VJ/GiYUOgjk/d
u7YEFT+R5q3LClT5XEbKlh6ExDKHKT5MPldNdjQkW5gn6KW5oySDyzAt8ByC7AHZcfVeIv1LSbgp
vb44ANbb6m8cuXn3neQBSCvJ4tb8qkiHrnWzeRvKAQOf8Scy02k/UvFTD1+AvERtb9JPlZb6lpUW
L1n90DRoVVCAvOfncG52rXGCx97ky1FQdaUBFNavNfDBmYjZrwEHAOtJ/quqZ0aJ3NiKqNo080Gv
KNMzc+vOzP41yo+mPz/wfxyUuNnU4vofsPR45cQmPSbxFusY29GrLfwAKi4ZYChev410J5NgLb/m
fOUTf3hlQTq7gTdv4FrN8Cbf4E06Mq2NOWjmVz2/pbxTcY0LNx6v07PY9fW51gJzccPZBy1BEEYY
AO7VBepGZhlOF8ZAQSvvGsXnfTPnz4GyEB173TNDZ4iCsC5dImGr6bbGWB4c7OYGVDz9G6LGqd6F
uPG1y52bY/FtBGPrA1VPrDx8r8YhDYk1IJoZl7+GpkZq+NaWuw49k9w76XdtHZUXx1zgPQ6PIALx
0LE5dlQ4Wu3ZSuUOxQ9uD2bkpde1fdME+IpCJcR6/x2TNSnb0kXXizeil5Io/0ErkACQed1+E19r
64dcD9JsmyuOTe9KRI6FLVcfWBZ3tJ8z+nILETcvFdtsCDiaRuGDcEvk8wEn5b5s3+OvpWdSL+Cm
VGeMt7p5VpD5qae+2drqv4lfXHejuauzTSm9hfVr/VWq4T5MX2FOHkOPPSDSb/HH6t67kwDSb2fN
0fKn1jgoI8VcYW351Q7f5hhRSOXwJdCrKTTaq+6mUGLcxB2dswFDPm7k8WH2nrhZhbab/9orHVX9
IubiMBsMbcKfeLcy1lA30ovBskPxKzTlo1LYvc3B8maIDLarWlWjchyW0u2N+mT+v7yT2FCRALVM
kxOT0lRVX4L8AzZXjCezUd8lAIiNpA8PDrsqnK6FtacMWSDPepGBEpFWE3UvrdbsuyXeqWXlGEO9
bevwT07rT3u0viU1CRqo5U1mJI7otkaW+cUkPNPyVGOksGzKyBdMs1eETAhIN5biVvGPGn+rqBHU
Q2gFjOCEDbbaTqkPDxgudmXjD8q++LElbZtouFWzs1ddmtvQRN6w/A2j5qJA6ShcYM5bwd8sa56y
akMw903s4Hvmj7rXKv5q+SVUiz4kf7OxV6FOZmv4KIXHMN50jrCmU9ZgXtyPh6XnEBdgYirrNYDU
anKunu3uI9JlP53wQ2syPzKzJyAAPxse8V3q8zg+BnuA2pmI3Lp99MkyvviUoLmdvajheq3XE5ha
uI4finVLtPSpCncpv1vXpWch3TDlbDPKBA7x1zg+UTenxV9teqyj/hdNvxNK6wgEYEODjwWF6Sri
MCFd1EgGiEgPcLhqH00vzHD/QB8WgO/+OkXbctwvILGQVVAJWvRkl/AX8Dw7XTmsBpC76tUZt+C6
rxZgot26wsadqMLJ4FiGL+ZbiVF1uwkNr2JBMyTFJBjlblct5+rHRHOVmeMVcBmUYhyv0rCXntf+
SJwFO5Sj+aFbEU/XzdWgMLd2HaFt+DWwSqku6m3WdkWG6d2OkLtNRmwjt944+Azcon0R9jNqF3yY
kRNI6k3l1adP5juahDtHh5QuQ6ZBwK/FwoMMwijCSIoMvpHfCHjdfefmxzBtTXW34FREXNf8M6IJ
LCDwLiN3uRjo1govgyYOZ4y6tXjbjZcivdvGaZnOGSwrQK++Fz16O8Dd5hECODd+PiSg/e9Y48Ce
3GjyaFEUjA1fx+XSKLf+z/7JE2MzJJ4R/qtnAKwkuc3G8KFQGRb+8BC/VfVXjhLMng7jf8HqU+JD
imq9K7He1Y+OdWxGhVbiI6N7pI3MffA7bd7YW5ukqvCSZ0Fe3uzx2I6elF9kuOUhO5Bcb2nW2/Le
gHr+ysza4J5B/VOFv7rlZDZDP1rlTHZ47rJ+XmdX53nPDpazhrMIGlenvCcTaUlK4cXJR92c5G+L
3zNk3lz8hNV9wApVZFdGQEhI2CMhTmuVur2gfrIx2Cn7qOoOooUDxJEIirGQd+vIJAFyDNTnc5Z7
eqeTkd+zFTodOcuAOCDvfMHjzd+wvpnFcmjo41TDtfvjqlzyxpkn3JIDjDZ8cQjNR8Sp8JbmY5bh
+R2h/S4POQWKGttj+tCQrTQ0G4/5JlNpLFCR5E4F4kfLgNLHZtE3/eheFEaT2um17bx62rN9Hdt7
85baDu8DIChghRJBbkl/efmJK1ld+PZHSaOpvLfALFG6lUvbXcpNhEK2cDVzU8eyq16TEjrcffRu
H8vih+GWTSDZ+m7IW72AnrNiDVN0sSkHlcJDnwLR7+uBicYmNEM9NMM3K7lHE7NssfoSNOb6HY6o
JcqX6UN6OMH0RwmVRluTYtv7CZeGvJsZlaoVh7xTpKGKfdQZWAW19sLhtEbnbPlokvco9mz5U4ai
S8SbkdmBfpxlbzbgHg85CLwN/UPihZwYr7Yifw+FdIgaKk2IQ+LdAtuX6ncj5Zp1YxLdcQ8fv/Ca
jzOXWaNEZWgdFx2LK4MvB6G++J3DfZFKgQx/HYc7eeIBpbdhbHy7yILGhMOBuFsvNVq6CAIUIfZ4
rEPuicg1ONp19S+NzwnIdBQ5LSKSqN1abeEspLMxMMTtty69aMWEOGhCk8+6JyckMmnekT6WsZ+u
JT0EuLZBlWoMz8wmb9HR4+QRwIOWXfp82tSKeRpg9DFGlhxNfRqiGxGTcN2RjUBqQ789mi3jffYc
1zgCjLneooECMVHrbWYQbmMxhRe5HzMrwjyDmPRvVv1lKQHvJcM4kKI0ndrqK7d5JxIAF7pTK67O
iqU6pfUkde7jUY9Por8U/INR/sXfZqbIGK2nXPyENTbTb6mMPF9hAFdfJGJ2Y92f1x6bI4Zd+uQQ
VThXRbFV/lRAezv2QUaaZUUOGarCLY03qeahHGquwvWrsr+7KHr8kQPvf4oqxogYE07CpO9OHFU8
T3OM8qv4oGRbCnCiaWxGJNqFmX12BhBqPuNp8wYOwpoOAjKIgXe5O5bxXwcPvzDtjn+r6Nz/hCqX
VT8PUOsRM1rDnShb1ntFS5S072Oe7TULTVac7lV+8MgyD8RiHopZuQ14Ekz7UryE2VWgZYzCu9xN
nbvaymXox9Br1Ue3WX3EeRoUB2n+sBXwa4RuzsBHGe6J/ayqoz/n+26FpwqfyghESXvqo32lwhw+
K9JWt7zVDl1j/G0rL4ZdMcwd4a50u3q5S6TXRB3ptP8Z1bcAYkr6nS6gWzZpS+JkCfKeYaVaPPdT
f04L9TkXYNXEl8XFXsdGsfgnWuQS/SLDOhcwnevX1FFIY/uG/zNnbm6/jTl5lWy49nrV/VIZ4Z9Q
PmpttWsGTng/6Nxr5r+hBymhAiuTZG2HzPoK42VPTt9LNOxn9dVEVlyxQpA0b7oUPXWA2i0DRmJK
4ymB3QdOs2SnTCB2M5oWX9fk2K9V/dk0ouSmCQRCTURPX67VTtjRrTJJvREIR6t/apR5qq7tpAY1
Y7G+rfIDAuLKiWQb3f85j2FyEUKJ8KEMZG4UdvtW2ETpSda4F9PILgC+ahtRqtvBjkOnSc3MGeRm
DOJefEetGfkwoagWlvhkhQhIhDaSHarQ3ZeXUPL7fCsUm/02l72DSZvuEvU91K/L+ML42aYH22J3
okncEkVS+a0bwjVJEFg3ess4leFCb7EJ47TRXyI9a6T7MISyKmNr0xPZRpBwCsKGTGHHbO41YgKb
6jm3pEOjSJNjSZqn48uhclBt1+pvg564SrldtC/dgv9Sg7znbVC/2pkRv0BNUZdwJXCW1oOgw763
0hwTI6O1bs5tXL8ZhkLk9ggTpXqI2cU+VfTLiPEmMMFCF2sBYRF6TBu8TQy4Au1DxHhUxvG4a7vi
OE6DgNUKYbtw5o2toGlkvkwW5hzTKkInlDqxaRuheHHE8zZtaJJBTRcXgufUle21UG3H4haR5vqs
dZ92au0LjEaacaiIPtLd2UaHqmv1jy4dzarYJdHAbtyQgO8XgRxe9NFPiQ+xWcvSyIFfpItm4QSL
U0B5TjUaZ4cu0lS2pDdoVIs5OrGnlNB1LsXrYuyl1lftfaUH0XwbrYMgzZT1AE5bX/dPvNaR35N0
AZ0lVrD6VAKP1NCAKUizFC+dNXB/xXwlIZgyX2LSlKyf3dzuwVeYRqveKdqXmriJiOnmAr0tmQcR
Pxu612E10bl2As4E0ZtQWQYmi3zdMgHYLEix0mpZ3sBGg+Yhf/ArwrqGxXS1iI9b76LG2g1L7A8o
EAaVwbK5x5PXDMO2ybVdI3oB90bLlKI5RPTM/Xtvnivg1MH6Z3Jv0/z241fe2xjWaB91+wNwFrbl
uY+Ss1Jtc3U6rvavsAC7CyaUVt0veucvBs+hlnZW/K0J0k4kl/Uz3KL2udLVjl3KX7IdEPnotjXy
F7sNv9qyIXkmDRGRoMabFeFKlfGVmMpK50MwYDe89Yq8VdP4toSZEzYWaXfC0cMEJUQlocMduyXo
WhO7z7ka7J+xrWVvkBfLlZQo8RQ9/FUq9Kgcam3oCJSse2TDqUxQQaFrFf8D+iCuqeRrISPp7IjS
MiP7gARbc2EAOR3dUPhZmm6Hxj7E8wyTR2oMKqYJQr6aI7CxWp+duKt8oLaqEkjORuAbayzTQzo3
4FLxtWGprQEeGbLyJEHGaaOyXVEizkP1MSm2n1jZBXnuOUvSp/CxoKiBOw209yt7KwWqG8MwZE8e
ysE36odC7DzrB1mk1vOKtLOaDNsvH6JddO7OFOMvH8Y7Y9ysVrG1kfrrNFSC6SRlN6lCpaDdeo58
A70UFi0tWy97xvg1rp+i2arMnRpyshalTUx7wo6e5EbGc6eeZ9Om16ldkq1DVd+oPT/iX1dj/Rca
xwwFQkujXJp06cZXJjVMMJLhzsVbWWevirUYlwWaGywhZzR/qLeVTHPz8WLWVyO+Sy0o9V4uq8eB
KxN8JwvjuzZ40bR3NC3+kLGOJqMgjrXmr0bKnzmj9Z5EUaAlkBUNKFwmC9tZemtH3g6RRX8dnjDd
TI9j35BwtONlLH+y8DsegTs5wtbyi8hgosMuUvbxe1CKRVa81vDXwe/YjpCvowjM8ClUzlrYx9eM
zU0NFeJNn9efpB6nfdrdrTzoc+NXLxLyScZARy5Glp+PUr7SLsaE4f6YQ6y4fe1k/UtiqI6BP6w5
OTlq3Ezrt/1DeYdRNNqQ2Ubza3lJnwMxXKvmtMQInlCvWmoBy1+4RtxujRgltoe9nbkQgcDbtZkw
l3o0tSX8hAyzJ23tXGJ58p3ii+wECVeLCkRm6q4/E5z9CoXrVXhtOZ3XaZeEB9W6dHrqRFwx2Xgf
22dIJ6jlqYBI9e0S5A3Rqc1ariMpuj/KlDUYmnjMPkcpvmR046I9zNLnMNk+l/ZTIhpfml6FJrBe
ndhN0Nwyk/QnnV6vyJEzjB03bf4UGZa+7dsVDxDaf68KB3hT5Ym/f1RjBxETDTKHtsr6Y8IkVhTr
KVJIJQSn0ACB+jGFVl0uVm48VExKUMjbvPpaFxw/ZuG0q+ooykcfVnt7zvkcbMFmX6aJdoo/2D3g
QHhI5a8YEMCq3cYEk+/Z1ai0PHEBw9fFYOUUpCNf9zb51erqFnUMQUJoYWFFE7oCxt5U+i0sAwUp
6kaE9kkaxJFf4w9TAWBnyXasF4v5btdY43WWF7Zbxi6pMVWF0C5ziGvRM342GKIY3QLmoPnj+Bc3
pvWMMqDZjHE5XIcYRJ9rf4bXimJlcWWZPQ8boCo9ykPaOGMt7iYyFBY8KkO/1qUWJOy57Fu2kllc
kcqtVZCDKNF4D4vFgV0RUc5qGLsPR6f3usb3d1nfsnWUEG9slV4uKYCgI23SB2p0molAqk1hbRo1
vZSSlyMQGSoM5jSNcdGUYBZki63HvN2qo4SkdQYDpBF7GqToFo25u8yadezn5WuWwA01XW5dS0U9
XJn2c6OQOWbPzyCuWfvWPiblTo3+Kht79kS5ajSiop4yp7LNq9rBKucXNXxBpZ57WfrZkNQxvw0t
RbNubqH1pGFgjZ5wkLHgt+5z9i9k+Gqbt3j6ULjcYuulN95mHVRXeZUBDdOHIugtFZDFGv+Oy2tz
tid2B8K4aY7mAskU6rmyNZNY/QrZVi0gTqMVTq4KQ9emuZJHX3sMdwPEebg2NkiquZvaTHz1a+NN
asNCc/gyJ+NWC023yGblRbZ+wkFyKAt6kyR3JFIEGhgIMlqtNlEET9J3K0dsoKRfXVf8RmsMSvZW
r92uScO7BLwgDy/JDCQbGwhuOj3PtrE5qxwfVL2V7Ba8fhvuIUs3FRYBoqMwtrn8b4lJ57M0dMXa
vyKxToAXw2rJ0Mn0JqzlIH3jHtcrLkwzKMs/rTQgGHssiWZlOMhzrGAW/K+a3oyBPSEweSFs6l0W
dEuxNUDxouGrwiV9iF/YxELujgpx5HFzPUyvw4Q0VMgl00rq6iAq6go7ZIpk29NGg6CDTU2PT5O2
ftk8QcvmTPK29dGZ8nNU2p9FXdBAg18aSyGhLXiYOyB6DIqivfcG7R2AW2qMJwyJU8lHNx71c2Cy
EIWCWUCIWG7bMu206UOmTrbEJpagNyC0/8fZeTU3rp1r+q+49j18kLEwdewLEswiRWWpb1CSWkLO
Gb9+HrQ9M2qepjjlXa693UEICyt84Q2JBurFMIF/56HhPlP4ZQMrPkw1f2v5suA4FB/oKGJ70REh
Y8ok0q3UHAR+LvOK/MIZiid0HUGzaN486ahyopbcQOtSGvZJkrkkM24S/qtE46Ju600jAwIZxQ57
0Bm04l4B1FKKeVwHq8Ad8DGmPCM9DR5frFD2uXVFCXJfthS+hXlUvGwNfDrxuvK5x0c2bTL4Q6DV
UHi2av5/SveDZHkYV7oFiq9kYRlIG+afnUshL+vt5yYqaT37ZN0SDOfE1KnL6PkSckKPxukBWHux
qWJbrEe7oPzq61dpSLWPWEh2vMwu9loD0kwoJWBjeeuqBMNh5YShQVbnMQsruSUuhYlSGWDTfZtu
oe7emJ1JAckyDpIl7qyomCvuIRvKK5OIXhP+shIUi8WcbWwX2cQrNMC86qmIAKd0/TrTtWvc9Gjd
PdCHHOBYrLruQy2sXRLaC13whel/cb97qrtl0q29ttgEPJZSgeFvHzKlWxrhDzb+9ZAlu8C21m61
Ijn2m73x4ILZyXO8vUGtVJkyd6ntjlY7B4a99d0Xt2R3ZKIArvGD8Sr3jGVNd1vve0qx4iFHIi7r
sHMxjyZQb+jWtJ7leTF+6CC1arfZFOkPGxMj5B+myKkDG5f+tJsnSb9rrJ/gwPzg1ZNppIBja5xA
eu3Q6dZNm1elolFikxsNTpe3kMhC0OP03CjxR/pRC1/c7kh4mtXUsHJWMaALyVrKtXSnZuXa9rVl
iXz8fJh6MVrvbcjSV5oAAT9k61Z66opoZaJkawc7tX/MISOpLYZoujwXQTW1OUwlLudxK1GMnBZ9
x8YeItjSvNtG56911d1EhvXDxxi2LeJVb+nYikN4SyHeJADy1MgEZQYwwVR2AXGQDnnTrbx91d51
XbDKB6h/Zr7VoBBAClwgqDjx4BudkZJamp3Arix9Ro7cQp/PqJaRJnlGv41AexhU6RL/rjTfpOBO
Nh34RcDXXgb1Tc3fLfrySoGqa/OSpSMc0LB7H/oMbn2evihZeMwDRGwrrT4qvfXgjzL6Bck4z+1h
J8W73EZirsIWTmwUqmIhWeU0Dp7PY1pQEEu+E4QW2fN/AkriPN5RO2ZtsXtmVrTyMuDnEa3MfZMf
ffeOZMbPaArvEm+iTS6LJlzURvhuUDjt7gbpgXg/KNxja9C66hEAkL0OsLVbk29Qkif/39YROHCj
625kIKkjSFt7aNc1yYkQQTxTRXpQi8EZjWQ7+IZ6i9EUmFithjMZ1P1CNCBwFcVj746VVW4M76qw
3lL11YqPo2jmcSkBcFErIFmJ7R2E0b+CYM8ie9G6gMjdXqaqnE3RUeYmD0pJNZ8U2PHCumFepFMn
fFJ3ILLp84FcF9kNLaWVNZAT5561lsVSKXEnDECXpgeMZpa1Ws4tVjPa+LrQdlFCc7kW7raPtDs9
9JeRoTme3UPEWOXhSpFAlgJtb3RHLVdpeJCEewsZog7eu8668YZnw/sJ1ZdWPlmoaUiO6t8qxk0o
aceKOntp5Qepl+emLpaZKZu3Vh+BhPItbUkSh4BT0i2hIv4IOlhXHQptiQj1V8uNUJttC1w04+5f
4boUAypVItITUUg0zgqowE3DdzL65eiDOYIw2adPQryC/Bu195xmgQbkoXV6iRiGDSV/FOZ4T860
MTl1UoXeiO3JhxYSlFS/9WN0sOLdUNDp8DInSGOoFRagoWEd9cPKF95BAmtQ9OHeCPOt6hlwZHpj
2eSq6sD/WcRGQdVJ3hYuVYMg9x/LSF5gD8wQwDsJQAxn1bJOuoNXuXOP9ko2DuDyx9DRhOXEWQeG
riqU13y0TZ/SChKv0lNllfPGZkdd4+BA4XqjAm7rcAMwYas5sUeR9lrrXth4G+VJDBvd5aPNoVkS
7N+OPvItoNZvCbBz7475ods34LlFtbFJmV1xn6cm3Zi70Vz22VVNJKEUFA30etUJ9471lcrI6Ukf
GSB5rY/mpd6wSuIcYKKdA5UKc8lRNFHPA69igJU02cZVhxYdRd4wdEoydy9wCvo1Rddtrdy8xbUq
dyoju6mqu8FfaZqjB9oup0KsaA91kRFCeyQCiyx2tVlRQEnLljJdV03083hSXyJb0dLrsG8gjj9B
advYcrrylEhdjcr43pu3HbFZPh5t6WfSP9EOJ0WfGKGY4iDMa4hx7mbhknZtPBjgNsW2APkgqrXs
K29tlQMyTrY9hRg13Yr2p6eNwM+Dd0uNqYVLnH02umCPdRbse0TAcXITb/5IsuZq406ngz8SSzT9
NXwXqijDYuAgH64lFnYrG1ARlFnQ9M9Qhmr7Z6B9KuZ6rKpjYlzTyaRNPMA3loqDX6aOBiM/NMp9
PB5LPV5hlroo6R1pyU2Zvljh41ByDsI1F7u4A8teAhfXDiXaVFEpKFJO/YplZkGdCpx4QiHSnzUI
WkGhVaO1L6VPDcncGN6wWUKDmUBKTZDDzRcLGEQ+unRVvcZnaJ4E/oIW74DVoArjdgn4WTXF3Gtb
JxsPupnyl+nIuTREAs5WqaC0CBAVSmIar4f8KlGvVOIbeVWPWzRjKezPRnSQrB5C6/g4Nb68RZZv
YOgGVCWNDQUjXV/V7XXRzBPKXN6d7i2KlCAbdLb+UUymUhRGRPQgge4AJwFSyb8CTD6LtDdB/kw3
AXyV1NJ4LWHoSofGB4qCb2wEGM8mKVc1vhHdgeCajqZkcLyCrCjcZB5U6bIbuqu8ormxD5pdNbwM
uhOaxlyNdnV4U/V7E8CoGlznssTU9KOXPNE3lhCM3rudH0sp3ZoWXd7SBpUJNVJ6I+zYkJZT7oOo
TR1pUcW+M9Zim9k2fnoQt0hxs5q+dm88yvqnkaTgusxt4I0PYfFqK00CbwWqQ9EpDuxUZ1Br4A/R
SgoByIqdN71R80aazpcHL0V1Gupfo7uLtM4f5La5CmjHNBbC0eVOaj1oYtLCL717L5xmRXBj2MG2
YKRVV1nSdZlrZbOptb2QBwNFVELY0KuwyYvWcl0dIBsT3N0LL3uGqAEAgIbAEv+yRahu3Aih5NYA
VDKMqTO0b4ahUS5qKA94+QpdLOqpJZl/16BUbs1Ve9go8jA4RacjyZleZWGMMotPFJa2NdUVs/X6
pStqTMoK0t6ib1ZjRgEiKmF3Unlq+uohKDNWe+XJWMMZaKzotaoePUkxHybdPtkxye8drzWaja1Q
OPBsagm6DW5T9MBEoUBBSZGGp2K8BtoZKc9Rmc3HCqUC8PAFvecXi6O99+4KmkAGxAm7XLph+arX
x9KELDHAB+v65COtIDsPlUuM2oDsV4pHC6/eMmkIv7r63dfUq7JQtmLSgsiTY452kZmJYJ21NyWF
Y3pqoxLNPIpggsaxpXAsQpnpDWNZmD8xN0LnKOw3bvfhQVG2fRI4372xW8KkVAz5dVoCUoNf35J5
YtxqwO3rlGt3yh5zWiGa/BIrxjPSR1LWbJI4fNE8+LhpMtxaeAncUTVdE3rWOjWv9tjFAJ8UWA2L
irVWNrcCuR5g+4H/PtQbNZAWsroQVrOhu7LKEXrK4+TORy+LuGkEqoa2ICE6zgyg+wb9hxddJ4nj
Ac8GFRoMoBuGY4Cq+Yw4G/0AoL++ZB2TcZxrnTsPq4VfVe9qna9YS05b+buGzEmLpLlB99GKaV0X
7kqlMuT3d/pAYGbeCaquTuUO49xKYkJs1LGkpP1MpgkXLLEtW2nmFYCdwr3rdNwMRbHKp/CCqluR
/4Dy23RLEcBmw5/KpEbOu0I9KNQlICKR0aVGzyizrmUwfCH5hRIh5mzCP3bLvieUgPIGf9EPYmdM
U87xsTpYnTRxIm+o7mThfVEsId7CxT8GNEMHsrcH8KLoB8i8de+p8MYoMiy95F40C3e4VdBkkTYs
Syitub0spR9dDbAmXDbGvC9/gPv2MMaVbyt363f3g7Jp3XXkSU4fHN3wKgZ7aju9ehcXy6H7mSYL
O30N6MqbPwKD5tRjTRc1ePHZK7pHOV5YmFB1e5UCp5QiT5OSz44V+X1y7BMq5kKZQJ7BlWcR2FxH
bBp2e2MaTtof1PYx1e9Ea15LnvEj5+yMxYEY2JHbA63JSm4eCn/b2E8awXJOHTxu3WxR2aZ7LZpu
rlZ8tACOR6NCAiNZKbAm6Rrr2i4QO6xA2Wexpe+0iVRbFALJT9ri8xKN80SpiESrg20A7RlDtqgx
ocaYaNd1CRpLy4Z1Iwk6UVm1da2MbaEZ1FULAGteQLtSkqdCfo/DYVXAJRly7G3LcUQApw34S8Zu
0NyNEpabMi/WsQRbKpZWCiQAgSJMcuVPfjD9wh9/+mIu3PBazmqbErO5zRWZzEMBPU1Vc2PT9K8o
6+Xdix/hAJ+qBDAmvQ1lhfztXZsRxQMH3pUGAdEAHa9IfqA7d+XLJNEZnODQv2mtlO13WAk0cvpk
VZvXmnqtahtBSYgOpGxdxaTq1bAXhjIziqLc6pbvOqFvPNObQHCENnfpIyFFY9Hni7eK/u6pYh3C
8YpGOtoRCHy6HH6rscS1manCyUIgSw7fEgHq1ac1M6j6ivJtrhPUinFbatE+0aq7QAfyK8UPkhfs
XLAZhuQdjCrQZiKHhFaHa1v4a3WEEIHCWp8NDlIbLQ3A9Abtn5lWPuYhfIZukUlXboNk9JAY83yi
H0V0iW8apmrL5qpNTGUzYqMrChN0t6lpvGd9S3Wb1nw2c8kWfbWHLBBUyawp5GepcF+kkLYwnSnT
RO3AN36aHNZlvFAA5tvVpg+WZkC44g+fXhjuUhsEO0QFIigjo0g3TMjOdNXYzcICxuYr6cI1b3wv
2NdgcwyZKsUUn8cwcFPT3iolok73qoWMnAUWKKKwS2etLpwQTjzm3wbswkp69NTSsekM1LEPYOPG
44mAdYdG4Ywjvd10+FnYwEAkWjKIvrQDhCiRXFlUDUsApk0ApAhU4EyjH5jE6aLSi1s3S6/N2D/i
m7zpE3HMm33YIarUNB8AaUJpLaRrLzIcJDeeFdffuYkpzyMfcgJRPm1Ie0YNax+5YJzCHkDx93JU
yiQF9ycxqklB+ot+YuSlY2LZHXSbmTx/G58gPM8mycSbbgZn8IJk4hk5avNE7i6PwtaQVQMEn770
pfu8vq3dxwsvMAl3/ukFTjTuCt2Xh1hTlZ0sd/kEEFXL/aD6IVBEg+6QMuTFSxN1UGON0iCi9+m5
fjSeoK2kjz7ogwvPcUbg9tSGN6rVtGxt0Dljf5jkc2P47LQAl6MDvguekroo4jlG4/Q8XWkfUm+Q
L9zaOjcEJ5qmZa2Zo2lxMvQ6wrpod5meK0PI6xfU8kBL30XYc9K7gV6bNPGu1TadsjGb175G6KBi
gknFqrbhKsIGCernIlYXoWT/5BSr/DXrl8Jcymias4Lag17dqMYwVwciNZuXKm794SllG65etUJZ
B+A/ZBuSeeiZr373wBkK+QlK5lzAMHPzHuuJZh0a0jbWK+D1KL+PDREtxHkmtgYXP5mZ3j2OJFaJ
wlnByn6VW2iV6bpoyrUS1dvUl8Ai6Zi0EhX+jMkP1GKr8nt9DPNOo4v7/Sc945apGerva6Pzk6r1
/ELb+V0lgQSPa1dD0TKVXoJMhlEeUHn42amgRfTWIs00VZlaq4EMj17HEAwtvX8vo3gq3sf5xkT1
EY2etEp3dQcst4jU8qa3iFjUzK3uO9sM6cB3CjU8G2AWVKSAhmA8wi9tROVeWPDany1BtFN/5DaP
4ixJ5RF3Sf/q2km27jFbBbM357FaR/VMXoGXkWdP0hy+IADg2bab3TWOmFFxn3urT2/+DrFqLwPw
Xlwa5jNLxzhRwPaFpFaS5WlXntquEd6SAa5IxTO6+c+lpc5yW6Pm6i2oR06dPaC6QGGDsIN2pZFs
oElJSyauCTm3DT24lnh6XaDi/xZWTwEJR4JMq3Es/KOtxGsL+HrjISU/0DrrUGWVDfUAdvfYvcv5
Q2zs+k9jmG5goUI2rpP0NtQeJaQf8wUQHe9a9pHimjAPB7UTsLaeWkCHqbmFxKs3CzCcN/hPL6w7
Su2j/zAYSxnNjwgN1L1ElNY4FnEtbXXWydZ7qRVg7mCcYFwuRh0i+TLtqOOvUF28nTiiFJ8/OwsA
D3zKOXY18l57R1cvP3bNq8Zhw4HMjE+iXUwXa8yvaST3OeIF0haUaSn6WYcyWztzEbhKKepQKuse
rSd60oZ2pXE2EwQ37Zp+DCy+qtuYiCE10WGSHku0+x6FYLBx6s8qZ2WT2LtgJDBTGwGBdG+GDsja
b5ZBMh7gXXJs+r46k2WT1esd49KD6KQ/xqp+DMK9lwH0sa8TMJWoLITUvapFPWwqVQeceifUQ+N+
4NBT99daXyyM4m1Md/CkaL8/lhDLTNxKcnYd1KGg+iiU59S7iH1CKe5KPWiQExd3at4eyyZ9UyPL
sUnkFOKYJCVxRXwPwYthFxn2nPQoKBc98gdk0ISlMxG+qS7+6H2+9Gkc43yde+vEfa3kQ0p2QC0i
1wWCvOh5qUi0gNVaRzFbqXbgYB5pOWjgiVOeKupWQGbBGo4h4iw5ka+G85v2NMBwgIYWVg/lsG3S
nQpsogTADTCwCOGyByGHgtF8CpToXBkOp97NDfXTHClx4P4HMcPqj42+T5IbpG0Ub2Ob6P4EC+Lf
Dn/3CnJdBN3Pe6nU4Fn4/mOUrlN5bucPUX2Tp6qjtN6tRDCbtC08bvzNUjH3G+gyleav+iyagejO
wXU2SXb3/XrWzoj+GyfHUaOoYSijr7Y3GxPNIYu4MltmSEcBBp9jcUyRkVKUnP+QQPAYItsPAUoF
w7WnBVPNid5UFXykTXKXx8NKB3aV0OD3cdQS+CJ5YGfKsll3JSUp2DZdmVOAQKDKCvB6Ni9Y8P5Z
VVoVJ1FRLZWpZwUB+9ynvpAOJiSNfA8g/IKrwBT3/M+YRRUn8ZAO8s1TKFnz5iqIjLe4uhQN/Tmc
Qyrm9yPLtavMjKss3hvqLDuQdJD7oULQEMp/Dvc6yYbhuE/eBeenc8N0ckBKGcqCwcB7RKQ1j+W9
dEt3aNJMzf7DG5xMpV6UXaqjubEHfTSC1TuYL+o9mPjx1bigkXwmAMY78fcRiwpJEVrILbzX/j19
jz71z+pGuiWjqZWVeK/3yqU7TaPyh69+KoyeKKGlaiDN990n7mycc7QSwS/fqjrS4PNy6380FwSD
z8TbxiTq+yWob1B1jXGEUq/ciCJ3IHGIsm+DDMoQC/x+lf+aq//zbTRjii++3COVpyAllvor2kSw
lRACLBGIAxqLXK3hhTMBYjXx4iVol30KhiOPrqTg3UUdXXJH4GS9k7SHEaSy9BEV1MGDaONVNJ9K
aSnSrR+xyypUp3Mw8BVVx6R1jMR2NMC7wcQ2KNKVSwuSPBCdv6gSt378rih3ftg61O3mnKmlsq+Q
K9MqirVR8NKkhwwIOXoedsyRofwo8els+qUtPeb+uxLJN+VI6zFMnNYHI6igBm2HtAykBi+9x0K/
aXH8rpMDgI8+x4ih/5EHSKfjydDQvhnsrWSDNSLivurS9358UEvaRn5yKHtINGSidGpDmmZBnFvz
7z/BL1HyP32CKZ768gk4i1thDzmEALS8IDmi+yu1r0FFlQSsewsNwgQv4pPuj7FyI+nXTMFVge4w
KKrOL2dAJHsN3npExTx2911hfUo67Jiknqh8rzlzR6YoSRWoxazDv4G2grzOzocOAzMvaoC/m+Uc
FkBhkQsTh0Qbpapo9u87aVvHe0ls22RrmwrgvPsYvEYMtDKubvJhPYTVsaWdENs0evOmXsW0/WaG
798Ygf2eucY8Ez8rd+cCFpUhhyX1HR3FRV73N1HfvWluu9b7Ya6hvtLHiM2r3kEff/TpRqv31jhe
CJaVM5mVcXIOyDUlF8OsaCLVK19CwhDW9bOkew+6B1Vp6yYoCiN30F7IOP68n2rGyblAyNENgGfk
Xe3l5p1VRtU1nUgII0mW2ejspykiMbHlAK+LEMgTlnH8fiqdk2A3Ts4NWRpltqZB20lVSRd3dNNl
NJh3UkNgmIIKTK3egyp5bcg1NdCPpJAXrVSB5+0omzRUuTOKp7YciEvby7kg4mRb7nXbldXIzlCY
6uiFAdyZy6/uK7LWIb0GtFaEBsVQrA2N6pQD9jIHEP5h3OU3QfvaPUjkAjQN37oDXw9VoNW4k8BE
seIBsBNR4G2CGs+bWaLtsbbCV4qiqNiqM/up/oziK1DsvO5HjAM81RtOtKcSrxBCgXdiRwlYxzAz
P8AtSdUi2lYoFUChxvRuBVS9TlFimxU/YE6X8iw5IoYp9EVU3aCGMvoeQMQdNfv0gmHBLz32P+wB
+jSVvuwB6qAU2Yh61BWq8EttHW3pg1wB3Zz52FVLs3uB15g+N7eYts79pQ3qciZhdpYvTXyfTPK6
yHFnRJZrCnnTTznJHJalgx7LXKcU9KotYNGt4jl0xmt4E4d4RbB7hbwyaNwV3cdNvGrWzc5fiCXc
rQvr7lwIqZ8cYKbw3NLMeCtsm+dw/FfqSr6B+4rANPbinYNO08LcMMyzfqY7iKPOP14ePCdaEofs
oJUXFw5S5Uy2rJ+ccsHYRD3bt4pDHG1OB7rKfBoicwY8d46SwCxY+g8X1uCf4wNNP9nOSyoAUTTd
y91Ld+kGH4Tj8I6i9zxd/IeFOP1kP7NrkCelOlhXrg0qvYgOQgX+l/aReuHLnUnl9ZMdrJbbQvRR
Z10p0sS1bLDWKcIMQXZpacfFRY+ZM7uDfrJdpZpdou8+UsSgvZp3jaMPDxw/4BysZWdik1DtBGG1
fSnaObMx69Mn+7LKmqxrCzcGZd82aNYjhSkV24RKLyp2qLV0Tq5icZJemAjTx/jTkj4JejVauXoc
06KjNrQa5VcNYrl5aeimD/Gni5/sq55u5kOka7jzeNZNW8ABRI3x+wl8rrSknexFlpWIzPQbSqBl
hkRSVNLCj3zbrOcQNtDV7s3RWMgW/NwcOM+10tNaDgxUrXAL8BeJ4RM8YiCLqraGSEFT1FQuMtub
9aPcAEhWUSEZQF9ijoMWuywFO7NS5U0sfHnXIFHh9DV8mRbqOOpWqXjRVUQhsfZ1QbUFo21diURB
UNR10dyKZftng6rtPM57uAKxniGUgPbd9yNxLm6QT7aN1Oxco9GVZD/chKAhMQL4SPKlShdhgvXP
gV7Ruf7+Xmdmi3yya1iunzepxK2y0Fc2Ii2XYHc1p5+grN/f4cya1k42Y5rH5Qg8E5uMCgUhpMnZ
EeeIMMxU48IpdiYJ037NqC/rKygNE14St/C1KFiVAAwRM/eNRWuB1zMUS150vVXt1TZ3rwO/bLZx
AjEPXdoQRlg+OiHb9IXU/8x4aifj6Q8J3XrL7JmFBWFqsBXgwIaguPC5zg3mdNsvbyqZmhnKvTdc
ScUeEwi1XwobwZtL7iJ/Xt3ayfZbta6e9Rp+BkFcUmhHwrbat6q8+M8mwsmuK9dBEhdAea9MgfCN
Lts/KlRd1ap7i9vw8/t7nPPW++W69WWAYMj6ozrK3GQg7m9CgO5J1m7DRKdA5O+EPV6P2mDNEGp3
VB0Mzff3PbMvaiebboEgTlG4ag9h76FJXrLwQgVjWiR/2G9/RThfXkdYNIzLgut6yjZKJ+U/gOQK
xFB/YY7Of/Ts6sm+awZ1U6TZ9OwS7XSxDKL0wtI/MyrqydIvkc+wyoQrT9JudXTXyRcMsM4sA/Vk
g2ywPE1cSeHCsYMq8qA4gKER+vt+QM6s4V8NnS+DXlad50kqVzcsf4ZDh6uiZb/6/tpnPqh6soDB
EfVeOD25DS1Vhtw0EenTW6HPwXl+f4tzg3Oyiv3E9cY2Bn2jq3DTNTrdJuoQ7yTa31//TDSjnqzj
IO1GD5XebG+CZvfk0Z0plqVu9BYFQOz7BBOVvdeOAQBkKlKl3991+rR/WAmq+vvO58dgw0Y9zfZN
0LxlkWZQp9eSVRSjAJFFDbQMZH+/v9W5TUQ9Wc1m02SQg8ZwD1UoOsgPYwJ7ei7d9A/a7FIR99xX
Oomk8iAQOUap4b7WMlKOtAiQuS3EW2gBV80h+F8yCT4z437ZV32ZzXEf2IrmVijFgruHChQHj1a/
kwZ4c9Vz6+cXig9n1vovA+svtykSKdZ1IKn7VhbBQ8GH37l25q6//yRnluSvBOvL1X0v9GwvL8O9
7i3b4D5sr+X8woo8d+npA325NM3uWnL1ONxLyIgmVo+k76IoL5yoZ9aKcrLcO4v4VGkZleQRIfcU
0hdibAqqh/MRLdlL++y5u5yseEMLWxCk09jTdGtX5U86MiGGEu6sRwfk4/tPcG5V/Iq+vgzUIJS6
HWLuEiLDVTphi2sDAg8zyHqNtHVhNxQXdrBz73Oy1qOgjnBO5k5gjwHvU0eF4CuqBbL0JS4SF17o
3Ic/WeU2xrhulCE9OdhPbfwSxxUKHe/fD9a5a5+s7joxbLcPkgR1hWMLIRfpbr8OLgzPmRUtT8P2
5UPAEas0FeT7Xt+jI9/AgaMAfpSLhZ5d2AHPLGZ5uvOXO+h107Ztyh2a+hGpNCiEFx79zLjI0+9/
ufCQ5iL3OwlWxdgj/vteQSqtL+xAZ2aNfLIKUqnsQiA50T5UHUQyZGQr0JubuAxOgQjfJQ/gc2Nz
cvzpcT6kwhqjfYaom6Rea/Hm+zlz5kSQT2Y92DO9NIMmgoiYMF0oPFo6TQEQpkaqPn5/j3Opknwy
6TWFCo4Ig2jfeSFa42baDteKlDaAg9mOFJ/q5OhNOs92Fi6A6nULe0y1NRHLW1QLaa14bXdhbzw3
kCdrxDZcv0nNPN5X/bWkX2GCdGGSncmfIVf/Pssqf4hFESfxPkdnwqZvAHUAdv2seXefK0i2OJdd
gp/8+SVU+2Sl5KPS+CIp4n0IKr2wHuvqwg7y59mg2qchrpKOo2/a0V6M0kpHQ6akVh7gAmBdOlP/
HFGp9snB18R6KeUpd2gkLAVqxFmOrvRZl8ixaqHz/Xw79xan690LgCQZdMJD+NmNfhe5ABjAXmTj
Jd/2cx9g+v0vO0pkZoOp9D7tIjV5jKsaiLH08v3Dnxugk5Xuh5pkl2MU78f39l55yz/dZ/iy31/7
3GOfLPZaq9sYEni8rwfTQCROfSp16UIN4txzn6zxGg2Zf8EPGuAHeEY+mkv/5vvHPnfpkzXby+AU
i9BjZeF5QdsSRKSqI2UzhiaecMgju7H9n42QOFnEVp6YjVczQtBzcPRqUJT4/h3+fHyq4mTJpgVm
bcjkMWNq4D27dCkf7XSXv146h85dfxq7LzPSbiojFR5zHtNP5Z4e/eTCXUJJntHu/P4VlDPTR5ys
3TbPAl+eECaNMUsO1Wt+lG45MLQf2tx7Eeu5uwBD/P29ztzq1CI9lGRTFq4c7aUUkJq1sDXpwpXP
vYV1MlJ+56pDPB2lvoQCTubh1FYZZHUoy4GCrGS42wHeFGlC4beDO+dItZUvhFk1h7rK9FUW19mW
jdJdfP+qZ76cdTKqullltZYr0b7ARxZ82rP3YEzgsRk8g+/vcCaIVn81479MjkruYK5jZrhP3+F6
gzaMxSx+Ut+tG/eZlOD7u5z7ZNPvf7mJXWSWjKVCvLd8yqxUsbOyvPAC5y59uifmcgfmneeXKbIn
FpamoXvhqf8cG6qW+vtTy4k2lPB/WDcj0yyVYPZrbd6jFNkVzvcDc+4WJztjJlvIQ4xttG9R84In
j6SHSUX/Uh527vInu2PSpAN+usQdSUJ7bDcEq86/UHQ5s/GeGmonslZjKcmluxskuzHUKZ3+Nbn7
fljOBUynhtp9ERiS6IDa4NnY37dHMC+TG/R1/aO6bn9UbxduM43D/6zhqObJeo+LAPmLiJfA3w3v
mGHyjpghY6asApphmDZrF2bpmYVsnizkPnBtNwC3ugd7gAaXUSM2uOrcWfCeXzrAz61kc5oEXxbZ
ZF6to3ZHdOBjb4vhCowftvqFVS6BW6PxLy61D8+suVP+Q9EkFbbLDFtRozAlrRs2/e+/yJkJa56s
5lBW+tEtKPi3ElJu2CpLLxlCWd9f/Nxjq78PkNZJzWjDgL6qc4wlOAFd5fbXlf/rvf9f3kd2/NeU
qf753/z6PUNWLfD8+uSX/7zPEv7339PP/N+/8/tP/HMfvJdZlX3Wp3/rtx/iwv++sfNav/72C9iz
QT3cNB/lcPtRNXH96wY84vQ3/3//8G8fv65yP+Qf//jrPWtS6Gm3H16QpX/9+482P//x19SL/q+v
l//3nx1eE37s9iNv3uLg/W/Z599q/+Nv6PN52emPf7xW9T/+UsTfTV0zFZl/+Pcv+kH38etPlL8r
aCEqtiY0FfbZhBRIs7L2//GX9ndLFqZsCwXPHFXVppO6yprpjyTj77Iuq4ptCc0Sqg3M/v885m8f
6v99uL8Bsj1mQVpX//jLsn7fA4SMMIYlW6pQuSS6etrJ8lElUzERUVyaJvavmpfh02arg6Zd9cVY
pFdtKcHpEmMVgQuxR79Hz7THYVxvgmpuaipYPBvaH9i0ocPeCckd1I680UDJJG0zE/uAcEDMDAhQ
cgfbzJj4TxgyUfMcgkc1RmAFVEHSD4tMhajhaJHvfqZGJJc0Exr9Hi0k4tvGt5qpPuvSsJS1UVs3
wjYwVNAzqqd6XwOMDK3R69DH9HC/Ciw72TRtpQxPNG6KYasMQIGhp2ee6RSBoq9VJaNe3Ro9NIKc
NsAkzlS6P/Q6GHOn81H7mcTvIaeN9MCRswgmfaneSICx/W/qzmS5bh1rsy/0MwMgATbT06izLNuy
bEmeMCw37AkSBNunr8XMjKi88v3tyJrVICMyLPseHbbA3t9eK2918RYoAU3x0B/JNW5y3TyI6F71
0kQ+zOSQVh0zLXrtdhBt8pl0ePHUk2pfL7IlcXdV3HYpVuda/jTOpRLJsTWMQSgT7o5vuJSmMPX7
3MjYnIPOB+KCRcsnLa4AAZ2zGWDZoTAFiTW9xd1DUS4WEpksGJsPg54pB+Wq7eNcFIyeta1OL7ZZ
o36YQc+Zk5Q1+iuwYWN8KbrRgk4LeL0UExNpSdhG78M0tHftGPowJKCDN+gGLXovEBNU98l70/gq
wrr8ahNr7w2AWuAGhUMSZOt5Wk/RFgW3bTAhPhLblAHFIiJNgD2Px+UYtAmYfyuivrmkrc9EHEjV
srxf7OTAVDT9XFwVk5hQwBBu764HcG87vNav8nPGU2w9FXKFNdqA0yTZ1VEbOw7dAF0xtJ7GfTf5
S3epw0KtZ52hN7r0dCHcbVUnI3mqsPSaizwMO4rLoRUxVDawLTdD5XuMS0Ve+RKvJdC1nN+D8RQv
6dDOyLCX55754xwBUYDMp1lURj20DzZzZuZQ0kAKAjHermWe+PBngp58EXHG7tx3lliC18wGbNxU
Vju6YioYNN9cn3kPhnFRfZFJZnmO6+oN5Y2t4GAVDfOyF3kRQW2zYZkVt0UHLvO+GCGEoheBD4pd
zq3zc1Pgej7m9eSKh9rL5/Jt1abwteZogvhUOH+6y5Y6md9ZEJ5A+eYFYVO3teCyprEK0ifnJ5X6
ye/twXFcC2QPAxeQJlXHkP0pYtiz+6DnqW3BCa8+Ial+hTe3rDNQzC7PXMHILsPzB7q9I7zAcO3r
O22bKH5Xt0z3crMsXgDtCIgWUgIt5GWerPpnpFs3o5Ms/jm404gaSUCJ782ysIIWNIW5PFd6bvKr
JXCivEyCOjdHoKWLRWczwVSr07Fr7hgn4smVZtL5303ZLh0o+3R0TAgVSGjHBZ/qBWjdMju7dIWR
3YsaVVU+1MJdG8+FzIW0+0/9wMAuDJTqm7d+PQ/l1SzsYO58ikoR2ElT59fDMNfdVe1aIuU+11F6
Y/Npii+BLWF4KAcYk0jppE1PVSEBn+ggBx9nBsVYSW3qQoH5AYh66AoF8HlY1vizSip+Hc4+/6iN
hvgmXdDf4mcz5XPlR/Znv6b65wpBj+GIYTWPYt4/vRkC/gDzKJiIRaSIlUbZWMVkXgqbvS8EP51C
n8dNTgGfM6H65NyncV1fKG9x73ztJGbjrYvu8mkT3zulTX8FkIgZ/DktSRSbOSp+SFhjYOk5rofa
H81jHhr704lNpFcDHaaf6+Lpn6UvWxgYPXRr2D4D05hNXpvHWA7A0zWLAYQEPpdPrTtu0rbFSXwY
SYMTmN90gZ5oW58h62BWygmgr/RhF/y+Jb3Z+lTorVuZBB3j+NofBVmFmqnb4trGMai/rU2Xz7NQ
eX8rm6JiGtXkFWN7wATBmRSLwRpgvO4UpCp40kJXARQN32hSz7aQ0LUaQHK341oJoO3tMm5HVpFO
EERppk8NwwQ/UMAyqR0m43o/RQPeHLBQO84iHcVDnmt9HcKFBR9kvDSBgT2kZDQQj9qxJhm6ynAf
cZGOKWqXlgvtJjUCMgO3ifIbbCVyvGRtEHAMsbkb59FnllyvwYPJakuzKPBdwrSpUv5RtY29bboU
qDd78vWDZRKFFCMowAT7RFrxLAI4CYVvCYL2TZ/uqIp6Ef5Dz8czj92QwQHyumJvyZYJS0OYDPv0
XAXzTXiY2DtZDB/iegkfS68A4KZkEdM0bCdw27ITX6JtETzM7JJ9wXqEcqpaLCqbbiaYRV23py0b
Bq5+2IStbkPRx+WFZ0v77II4ezsns2wvgjqt7vq1bx87YEyPbe2hsxHgrA+pQsQ0hj1GztAkYISW
nuEiOFzZ1J/9woLfcn1JSQV+Lu+YuIng1qeQHmxZmp6S7OoJTx3BAFH+8qOeKfGpY6z13G2NxlsQ
lj4FYT+IvjMihjRrmcNpH/EfHoAfMpvOAgiyOrqmksHVeI7fsQjADC6GfPLxp/a83rp4Az9QC5li
tvZx446LURAHl8LeOz81L9UYB8gkwyXmxRwEaB+TqWf8rmtMWnJdRQtGHFnIRzW39lsNQMkw+q4K
6HmhBz7NmYGgvymgggZKvPjZWnyqi6QAmh4X+wzkAn/3TGbGR/iXSHNnIC++nYc+H8gsVvAd017b
L+A0kpdt1PWDnxn8u/kSfDaMSVQntdTmu4580nsNgi9QaeSLULDwH+4vwqQm9l9brSA0VGWPiDPb
T3Io5ZWxwnrHMfaH5uTvL45jKafhWxFFQ370F8OEnGi7BLdpGYfqCiwh/CUXqtocIuGWjx6DEj6E
0IaBDk+V0/venxQSExY0P7Qes/WmXqf8uQUs3cADFwxzwNmsWAiua1yAzQyJbY8izr8NsKspBVlP
vXfzAu0tykwLF8PrURhtwQLRXU4KIozI6qE8L9W2MWzEy+jGdJ7XHpa52+KTFHg7Zd+linnJpHwP
D8KfL+qeWxYXHq9T6Dy6W+gKt/NzoevwzVj6ASCDxCso/W9rGV/auQeC5EWmXC6qZlpS5AVZH11o
W/sVtFc6KV7WmupCKjPfq6SN6vNaVSluwyQfAINsGcJ6Ew7gSFipMOYhi+zJ87LgpxX5QsdMlEvD
hVny6yyZ13xi4Te/w3bkJgSsbn0L04D+q1uDgr+WBpg9Vuabm2M/bQDUwMKlDEs2a0acnsmrrwXB
zOZajQH1m6keYmDYSRx96dJFfS5NOXonkTM6xaz3jiFfwH6Bu2lNfWLwBzf54AbMiFYu6w/4d/Nd
U45jeqzDYr03uh6+BQR0HXzFZXqKzMDrQyVQbBG9FNHOV2pYpwKChkzNUCuzJ9EQNu/twBRRrBqN
Z6lcAPKzZlAo4sS+zoaT050X8IZMdha98t9AdrIfsqapGBRsdnzIGOzQqTroww/ZkEfP/jpNLLpE
mH8XuYqSU19O2ycpcvNpGzJcRKnVDByIfIDTI1Lbfa+KaKyZXp15CSXAC+H61xmDyOU6BqR14mr9
UjZRTVkkbpXh3VaE6VnrtrnPIMoZsEFiQtQOiv1uSQgD8uFQCFiv5TWTtWvDgj7NMoVbSGN0zLSZ
nlw/BNiGS9l9m53FIA2MkhEe63xqMJYXnGQWdZwd2t04ZlB46ZoWS/HKEy3Wwns0yqWQyfWQv9ik
mb6s25y9J41TbR8Ybmkm9BDzHCJyMZzRUSQjy3Xt2g8rc/zmVBdtJ3m72UQctVDprWVHjDdrDMXN
oGOgtikTsKiHgs0yKK797ANT55qeSGbqEoHuXH4rukX8yKkV71rkBchTveFzch6cVC7MGathugbz
WwcMiImxoBrg067Ft6KVbEogGM+fw86Oj4ss+xd/WjxEz7ydP5vR0pUSI8k0Zh7TDXg+r4pD0E/V
I4oYNkReyaVzxBucfFBt4jO9FcTPTRWSrwgSX2pIbfH0HAVrNUPG74G1biBS+sPUs3Dp+w2KXtQF
+Uti2DMcvGLU1OfXBM3kpJX72mB/evHyoHwZhsQ9QWuHDFMzUQhKN9LlrbQ7PoU/bu+buOq+sL0h
Y9XG8/hOWzU8JWVZ++LUJtwaTyMZEMdrgO0bHoyGiq+nmupTtSThJ4Dv3otIpqA7xkOhnzaU2+Sm
M5/Lfl3irbzIVD7eE6SayfOz3EFy1TQ/t3lZHpcp214isOTpmR398GPMdQ/i1TCbFbUo1Q898U2m
VMoUZWg2qF3BBJj2CY6X+SLgdkRHUjCSQUKZj/FFLJklPmBWZxC6WXjdwqVpw0/OD+x8l5QRE35l
BxP3ZmxcMZxWotA/Z2/B4CsKT35nHwZyZgsyVX7IN2YTj74hYMEDDMp83m6sB5si5A/aGf/ObP1a
3i15uzYsGJx5VHrn/XcyTYDmiiD7NlSTtJdqyKt3LIp9ZsldyjGG4IsrLq2c2T4qhoUtWkQHgaMO
neUK8dfBx2hdcqPYYuPGzcOOUfrORPCbeamG57TfYjSfo4m6U9yzUDw3zDGn1LZb+jR95VR8L/fl
Kn9pycXzAvOPtZQ3jOSFjpmr6+0429ggfYFW5D8WGuBT1sUrSgCrK9f8K0n5X5XS/tc62V9qa++6
H+1HZ3/8cG+/dv8fVNT2Yvb/XlG7tj/AMX3/zxra/g/+VUOj5pUkKhJJAiI/DONkn3j5VxHNk+If
oYyjWMi9yBYHe+f/31U0rf8B2pcVfaxkxD/dmzz/rqJp+Q/li4A/hUwG2o0f/RdVtL2M/X/r6FqF
EQs1njPwpaMwjF6HD2QWDcOwIirrff85lJohrs5AX9ka71K3UXP6jyPz7yLefxbtXo0x/evz+M11
nOzVu/B1h6by442tLZ83tBV4JCZx0XT7GVqFxG8vXDi5yySVLMECDQCJbNWTjVcetk6Z625o1xtW
UPcLW7Iblgby5I1+dS7rgVjc73/Rv5az//l7sqfnlGlWpVLrV+X/BOHZ1pZ1B6XJfukBtt2gs0gA
0vX9H1rsv56BSHN18GlRkkTB66iwHAcptqGjApTk/SWPy/DSL2O2EWVsvkRL8qdC/V/bP/s3i0JN
7TaWXF1Sv55sK/y6aBBcIU+t8I+u5YYnrWrBReTV+nZklc8LwPvTFOXffElAZXyalDLUlIz/Wsiv
y7oZ8Giwjw4i7+jVIHepfQGogGyB1db7+fuz988o718va64tCtbcWCScxOsglxtshhwCcDm6nxxV
YFFNn3K2YTBtRDs8sff/J5JLeh+DqJOArjcbfgRHp79TtSV/MAddOR2y1ULzCrtcR+fcGwHl8h2A
gKalCh9qOQXf8rkVX2h9sZzv/C3+WDZG/mn07++OHRdIEHE9hkQhXpW5bdHLWucdfMdJxLettdVl
Mywb4yGVObcjOPTfH7y/uUC4NgKuE+2Hvv+6KxX2FjDlTHU8rzx1OU9je+vt4MsBvdYdId30Y1qG
fxrtedU3/OdlyepcacEpCwPxunE+hSCBs5Epl3raTcV6lSwCytpeWtWXZ+HVMPb8vrhAGFcAW158
NuY6PbBbVH94Rv166wNglYqmR6A0C+BXHS1Px4MJMt0dt2X0b4oeIGkeB/qu1kv7h5kMeiGvnr58
FAX/hHg7XLBfZmexYXhWsaRSW4C0qspxP+djd/37E/q3n5LwnA+i/RnzerZpYDci+0ii6cuQThB4
YLgTJ8gfnmO/fkrshwmcMxVz9vT+xvrPZqbSE5s+61Hp6aGttEHq85D3IlY5v/82v56eWHNeZBTQ
dgKM8qon2OaQnufcGXCnibzq9y9iMoW01q1/Su//zUeFnBZ6WcF+fuSrj9Kl6SKxY3m0KPo3nkmj
a78uxRl+zp+msf7m6EVCM3KrYZpr+r5/PXqAoZZ4aMDv04qiYpQk5VUck/H+/bH79S5jsSFZPSiu
NQpwr3O/WkO6qi0fI0KYlGWXUHoo0/hlmQLq1qbAsF2ly4npi+2sa8OIbgdCl0pR+F+FELjdY0Hb
LlS8hoDG69dDVllE12PUtAC8CXA3e7j+2NHweVMv4HSGYglo6CXyDzfCX3v5//rQwPcTyFJBRP/x
Vbgimu3UF/sl2tZBCX+6oTC6s+GVA3M8+JhiJuFwCRdd8f9w4H3ts5zQiOVoXb66lOTaBNor9paH
ooxLPS45liW8qtQDeG29TB7nhK1DGVr/zTiZ5RSXEUYg5sH+cPv88nTnwHONCdY03KtSvcqvyDH1
XGVgS1cNbVCvMLfNLpeDogvaKEu8G1hW9ur3l12S7P/VV+9j8kIsMGMpWPC+HvjZdOiCvu7AtPJE
uEmzkihb3Pvj+6IQXX6qMH/gNMWbdhiYbroOgzp4miiqvjF9NlJJV01Q3imMSIzib+gqMRG03XSk
AgqxCdDfipEy5EXfJ+36I2h6/QSB2WtwpWT523xoMjxWla+Gyy631U0FnoaWzSrbz+zf3XzIdZwv
POXjuD5mSuu3LWDn4Ry1zr/pApt9KCFvQ6zi3YPTL84ZCWQuiT5eTJPhngp8964bJvG1j1e1a1+R
NJBspJR/KNYhuXcb8etz4ABdn33jTH2cxILtb1Gu/5zQ/rYgzatsPkhTTBc9Vy6ECdvhBNxKyqNX
auy8b2kB8JtVMohJli/9E/PZw/uKpCA63qiIrqJewMUuxVyepzkTVxR4An1bLE39bIzrfApSon9J
axt/UjaJ6HnlGD7mIFgAp0SpA407Ymk/zXMqvs1B7z+rZvZqyp7gVk75OlDYm021ekfQOQMzxelG
UyBriv3qCS1E+ClWrKqs1Iy/mL6U/Vl2OUbxtptzPPGR/8k2XbRSxJhmAmV0kYujboMK7P06U0Ze
ax2TwaXjcCBglWMQoa5VXI1T50W0VCrIaapMwfcmQzR+mv2OBXm+5B68U1eo52EWcUYFXQBeW7Hd
adJBk/3SCJkDW0UczZZhSUpkrJGhsRwpwcbZl1z3RP67u66NB46E35Z0w9APiANkUqUuEI+4+aJ0
A1xpao9Zffa7QBPY2cNURxoV7ee5mBnDj0tegMiFE4Zm6JsG/H8cSo9J123IqhLrPddtQv+SCxxw
X9COG53zqArwKIwjaD5Kp4+2m1HjmThh3CBYxfw8TxtXkU3K5WvUaSYQ5tb173M9rCF5J0d9n+kN
DIUXdAA3YMoiCc/C5Szgy3GpL3PaEw7cWjPRJMqLpcMcleXXwqwufN/pHt2lKgb53geDU5yryZWM
kGGARe4J0/9tMdfVz2nrerzHcqof61DP70OG4RsWoyxZIOlV2Z1ft8zRr1zR80WWmmZ39PX1u67x
g09iZuGM1sDvrvMmIBSWgXk+NNO8k+zDZSZ34aLwZYagdhfbXZAyMppPDZgtkX/I7DiANtJt8T2a
RgmOE7FeyHhBu32Us4kVeKAaGnpc55Du88jrkFLF/XI9Zui9uDsXjcegjInPZmUu8NzHPNqd6/R2
IvUh6VDmoK5tMHnu7MZ6TU5bRNQAYU2A+jPR0nuTu1i2J4xYWYMme0dwN3lBGMSfWu71XBfqNtS0
2OlLtyP5UhXCLXRNrUirZ8Jzp2Z1SKRa7c2okL1aUzJ23fpSBhiQDtbri/fOix1tlnGgggqXWMyH
kCL7k+9NYM1Kmqztiena+RzVPa1aNCegA+TIL5vmhffQumr90MwsVS4ndMs5dqHmqhMivd/vanUZ
ri3abJ5P0zMKhORx2LiVDlg38VGMoZdRDuxofQK2bpIfSezyjW2ZmN/0iyTBl1MvYmAKDS7XHmo9
uAhZZj4y8UsNjuIU/ZcAKSA5BcdgmjeKescu2/DD0M48E8KlxTFvB8rZPiwjGlVC6O/abe6LYxdq
2F8M2l2n3NjABQUABgfDGY17RGPwWFZmvA9b6r/Us+h0XsxT2QKsi6MpO870UqbrfNgx46pQJAG7
MpFHJm4FUyl6f0hLggWXeZQG7kSNPHj0qYc9dGsq3KVe/fFLskV9DbGJcvZZzp56WnPjU4euGm2p
tklcsVmOYdqtlux4S5ToRx7lyVvux+5LPq3mGz26YT7pwfhQpGQ01xjGm+kNzUoPNlgY5e8EcyRA
PkPkq+AyM/1907QYj4XX+V+we+UoZYeke1e6HqDB1GYr7VVKR2/lGNdUBdk4VxdTqAd0v6ta4p+c
zrm9n11FizBVoXK4sBXwxsFl/vcyzSjiW66bE+2L6NPgefWXDZwYEGAGcCpkLPMobgx1J4fELAfj
7AjHPrHWrBAoR5t+t7UWsGfLBJG5Sqdi7wuKddcc58GAoTKxy21XxXNzlF2qv01xUtZA6LkZ6KXT
Vj4VnT/Fxzle2BM3U5NF13FjrOZVhg6Hrv/qXcPwWnc06LIRbJCG5mjeeXRvU0rmt2VI7fdMYQpM
RR/laOCmaMM0NfSt5136ylTv+mpJIbLZosZ4uabpJwYgAGovLc18Gg5B/ciry/H8nTUaAYoP9P66
dHsJq3ZABVWH68cGTzRHo9nDOKucIHZsoQmWQ2+EynhI1onlp6Fx2Mkr+piUS0NcGm1UXDfpgNcy
aqroJcY7FPAmmDtE9mrm4S7zPTzCufXB0uWYk9B38BWoRlgQbr3JT0UdwYkp8pQ+P2EsbspscjHo
VbM9gVHuuJ9ULZqDolPws5lSbBx+3lUelYuNR+vo1e2zCGmxHeHoxt9kkuX57TZH3ZdJ0izj4biq
e7XxFQ6uCMpbVlh2OfrpJL9FfSR+hF4bnCC2I7kT4Bp+ZlNMTq3iUFUXIQS695aVO530IOj0aW6q
9LaIx+B7sM3uXKPx/tKMaPbSfEmAgleBfV9Xno8sdyktL7z6OQq95X1ceDnbpiLFLl4w8nFOpna3
YFpeMiLAGUUL9LowJbwrmpHzsQ9weLCZ98Yfpiu2Z61z9eAZNb+hL15kVCcHm5/baByeZwyG+tjn
DSqONNDhWxW0argqNz0/zptkZcuBE2/NEvkrSLp4ZDKz274uYzLI67zfqgdA6D7PVZ/XDSPziOqY
3XX9ba+j8knplN1R0kOr9fsKpaBr97BBNrHaPYxZwY0lqnq8sV2Etckgc9qwd/N36E8l6890bLBg
NjSJCdZMO0XElZP8uJk1xcGN6O+xN6FnCNHo9Y4QAFZ3Wy0ECEYuoYQy55LYexCs0CZxH0QP/UxQ
7OAvQ8gwQZTDEz8OMhuSi7JFOYYLaUu/jvQ9vg/zUD2EiRTE3eTok5YtzfCpyfeNZDpY/cRFGz3k
3dzd8J7LokPCnDIypiVu2hOLwj45KVGEEa0YQ4AsmmMnd+4dWN207Lr0XMqaSdEkpwd/I+oYi/wg
lgKrjBeg8qp9QhFrxAsxbDzEHb23YYBbOx/VTi4Ce4h05b+wIenGgxS2SM4FHacXUE2DPmHN2zvA
oaZEQYKseKNWsaACrevkXox9SERl8A2hOaGHjy7lHx6TBLK33DS2ZzGRVhlU2TyvRvv3inrL964R
64OMGPc/TWUhQMqLAl4dJ21b2YIINIH1RBOUFwETxwGRDowAydx+GOBqI0CKGkjDpciDd+QUmOlO
8TaIg5gznu/xlAEVb0OEswtkw+ToyrHnl2Mh0B+NTrz3tsxYqIW9315PTKQQGPK86juJHJZ9m1u7
D6tM/Yjz5E83ne1WcYjGKa4OrAiK5HKJSuRjUzOn/bkKVJzQnMNPVXopJshiiLrvhHV5XRvpp8Ux
LYaNmEc2Qd7JwvAqNPVwuVQxEnjeJKiX5RqiHBwlZ2YcMdtiKuZBOw2ME5tlUNVJ+MP6zgtn8Lyr
zwbwg9ISpmS65TiZ7LRJwMglHY3cs1AvqQG5g8qIB/J4TBkyLdRcDSc9m3y+ove3nAdSKMt5V8x2
pMr68dnaaAWpjVaAUA4P0x99nEWnSY1kKLuywv0TRw2aGNPQqb4IAVxFTLfTgqYW0WL6dH7Vci3Z
1HwliFgzwJ1W6XRMAp7Mx9bKGeuhzaO3ZT9UAWFFGo7zFtIct5GA0EgoHX1guu1bfm8V4oNC3KmR
CPcGe3Y80jqoV0cAde570I3BiuAwSyyv0WqYkETxvmdtzt/G36IZAEi9YPoRZgqBYEZMp2Vl3HAK
FyKqV4uZbX3KbYD9XU+RFIcpnJaHMm7m25jWaIA5OqoQB4HAOkykpLFNTlxwad2p+3Fa5hu21vJx
koKG/MitGbDG75cvqQ9G029j0V9sPetByvadf0Fwz1m2cbyqz52nlg9p5EUpw/RV9LCGITxBLIqS
9KEZmW+SNDGGo2545kAN9KiCiHJa7hX0XPZbhZLvM7PpH046lvh9mhMBC2jgJgHzqFWexctdOWzd
s27LkfVgVGbY2FLyRkfTm675MA5N8DTaFatFrHKStnEiHQpom0gWVIIIIj5SMVbnnHdufmqDUvT4
JbvtcXBWLW98Mlp8pXIJ7iSjW2RaAspvR6Kt/dVmV/Z0C5d9yFxXhKtqYM0reb81zcUcW5/UEl4X
xsGX1X72Vj+ZTpx8+a62EmGAniyCynEot1MnBn1Doy1UJCGnnC/eJvltMmRGYn9Bb8rChQcydGzT
PlQ6D+NT41AT97VMMLi1jkkEUGzYRSyEbMoo9fMc2eXDnKXejzLuS/Isnk6rm2CCQYeYe0I6Yli5
vt2y/ZlCSHEmkhumCcbzKlbIiPsuJlAcDc9J1NbDlVjb4toFw/I9SdYAlQsTTeFpiL2CZEAnKSwk
gc5eiMQITpghoBiyOgrwG8YQ6Kda4hyP0o0D2ksvYsNMiPSoKof5kd8pC8BNjok4USP0yguX6Pgq
V31qWDCr6uvGXYwjl1TEbe1lHO08n4o7X00kbe2qfgyFb9/ERKimKxZv7OaWOSELv0X6k08QijBd
2qTpscvbEgNsC/CXE1cPJI5bUm+uMMDZy1D9VMFitlMwdNwRG22M4JCy8fUu1xaqO9Fm6aMRHay4
oVqhCfCYbEOITVRUU8aB3m76pVJsJUl5XExlT+rJAJ2tL3nL1vXJzdVk2EHGRXyuIuu9WVTh+IYZ
47hHUUzsnIn9FxvLue6bw9TRn7TJ5rsqqCC4Oud26ZT3pV8a70st6Jwe1WJ83vBr0gYowHsK9glv
UYeAErTSTVWOa3bB7rH7aluXRvuzACsMsU44wIR9s/hOyVZ8bIsSj+YUzx2Fh8aK724hR3RwCM8R
TgZ5el8Pg0FuAGF1xM4my0/azepp4IZerhvXqx+Ayrf7XqHkPgKfAD5mh4y4gyklA0pGp8Bys57d
CFB2aP0VD2T+uDLxJ4x9DZgvpaQ5BQbaHTuLEWkzTTssarNap+p6Dqb4NkHqxBGf8vw6sH4oj4qc
KsvTdgxeopAKP7IINbTXER2A6RSRhyWE3sK7by0SiQPZKxT0PXnT6NS6RCYX0UwRDlV0STG5TsKG
LEw4NifbiP6OwntOiEQ1q77s3TZ8TqPBAvAOcCqIqstTakJhq9AvUrM5to1vvxcri058nZrgUrOI
EVtz5gESzarqiWozu9Ridklwbbmxed8YX1AQGbuqv8lJOlNYI71Y4pAepO5ZKTbFfOKnsXs3l0a/
FJISMeyc1ePF2I7lo5+7NqEdrmwEEYIc0CHLVg96ifFMdQlAcPtJxT6+3VjmI0JIiuaF191yO8gm
zIkjdhQGWjHrnHugTPWJars+ZyB925NypoEsYGUakTJT6fve1qxystKP+xvqKuUbNhfrcPBGNpfH
flAhzMRiQ9O8TtQXDtXUDQ7QflKw1F8wv1QfF74bTsKRVKkk+EtAKwjZKAXxqI5ZMOXzGabZ9MK7
eHQXSeTnb5cqzfR1Y8oID7DZlaRBFBrs69l+UZZhnb2rSQs+/Q+eQSla53FyqSu+76Z+uycf4+7+
p02rdQubmWZr3frQtPbkua2pl1z8voz8a/lexWHIDUezXJCWeNWYC3n/Be2eto103WE7IHm1OaFv
Wsg+R7xdyJtMsB3zKWv/0Dj4m76JVgwbJjxthC/FawKSSz1KgsTIjyYknJQwX/OGNRVvwDYrPi/O
Vqe1InHnPKY9ihCAcTaqBlWWn13+/hj80pKi+eUne/6D6AhpkleN9KWMq8ZCuaRdYAngodjh9cbd
Us7xfzetvXdLtApkKPgU4Or6NcGlRq7rO819V7VxddXXpLc0aNDz77/QL40vhsXoB/hqHwvjCL/6
QqvMGcha5pbLSthLv2iK+8Xr/4T8+vWwhTS+aHklviJr8zrm4uS8xBku5mPX8Tif8qa6zFVFY2Gi
MP/7L/Rrg4UmPX1jFSk/Tkjo/LWTl5b9lI8BH+VZ1GznmamjC1fE4bnBeH9MtpG1a50N1R+QNb98
bESLUgaaW0Nz3l4Dx9YqpSjS7200EWY3IF9m6Ld1+UZGDaXXzSXnMbJ/Ar//ckfyoQFV7H0QkHP3
mkobNHPeSd4PlMHZ4xEfDC/msg8v4a6+9CnqwoFb9ZhWxIh/f5B/vSH3T+Z/YcD8n6Rt+tejLLx0
rzqW+6IGjtEhIwVNzyTuyI53Alr64lNBC0usE53d83QRA2Xk6bo9Xdn9qbn3d4chTgLJWdcMNr6G
FOqhoadjOQwiqrr7aljqkz9RcpuX7cc4zdNt4wXDcdjKipism64nZeurREEvr/J9fzcV3UXrRT+T
Je/QznQpXyVlyg9zcfhfP0NJARA4YDZT03l9TX0osBcPrT+Z4xB5+IO1F7xBWsWwpJxxbTqflD3D
nIfQ/an3+jf3OR9M+CDyybX5r+fDZT0L3KyjOUbMyTzUfNXTClf4D53Gv/uUmDuPDqtOBF/yr5eF
Tpf/w96Z7ciNZFv2X/qdFyTNOL3S6UPMsyKkF0KhkDjPpBnJr+9FVQNXCgkK1HtXApVACpnuzsHs
2Dl7rz20Lt6Fnaxsn8wO72XOjfbu3w/fXz/Es7ZfgXTL9t7tQ2pCeGBOJQcrUciTtrryVq3NRzgg
6y9rFkHeEvWfS+o30/rff8sksBZWdVxzqyZ5LbSiD2y7waXbdmQHCRC7QVamR3eQ6d1k2vmOGM4C
Z4QDvCrN8/pUOXZ24Q+z8UQevP/13xfhHXFj2x5cZAiObfMi4up9D/VABJ0h4Aet3VbODzNLCLlr
u3sScZqLDY5NsPeC59WZ6M542puufF/We8tDhe8mSxo2cqaba+X6+d/f64938efXok5AL4XYwXw3
4+/xPElGAA1h0FaFwymj2aasJAoqtzhfO/U9KevqYC3B278/9y93S26PxKbapP36PrCHg5FvE7nO
bulSBqvYp46NaQVrs/poM3vHC/h56fmsTfyJ3B3K7aYY+4UbQNNZGWuHE6crKqa9bWlGVbmIPVG9
AmNAARQ0yYLrZqi9aydYq7AMVuODhcT+y1sgkTQEqK+RFTHY//1LlMFC1T8yrVDSjnfoMO19icwB
88zQc9pe8jNrmYNzWk3z16JbxUtho0SnAZ9c9watrM420pvCH+q9KjwcJn3JDMyuOvchXeitJW1v
WNFixl21G6X3PJuQzPAogq12O/MjXepfnhoHGawT+L5JufP+7pHvZOgYjDV3L5k/O0nm3xM2Vu2d
0anvVy82ni2GP1dGwFT538/Ndq9+U0b4zCYs9mv2MB6d95VlKs2xNen07CpLTq8aTM7RRA9LPqVh
3ndL8NH78Zfb5m4CEEpZ5ISoYX6/bTXzYNtMbVAT6ArvEfZMN0stxQdb4l/eBo/rKahHfEq794sD
20yWWwFj4jrtugezFt2lpHt+gwXB+kBD945D9/NtYFMR3DzkU+ir3z2I8+hIlpm+2vWjlZJqVBFo
1i7ThaUMZmsjSUCjNi2mDSYvTGaTFK2rT1YWX1IjxRe26j5Ygf68wp7FukNZ8lOetuEYfn0727JL
iklV1U4apN3IgSNJiwLlg/fvz+eG+hIFL08PawGl7e+fEuC0KwXv0S4Bz/pc95wtVR/oU41697qp
6ej8+zn9847yeQ7HAZSo6NHtd+uqNMihkTafJ+06OwySAQkjgvhAZrL5Xz88fJQXoA/nbzyq735a
Rq+27GY8Gt409WfOVkuvhT+fOZmff/BRf7lX23EKlf2mC+Ng9+4qFozaPLgoNM6y5uBUrjymyjI+
+JS/3qvAZacEkYdq8d0P8q3UJDOIHwQopeE2Of0F7kh/N87A+GK3UB9UQX+9V7983vbnv+4Pc0cO
To/XRPXT+tC5PuY7y8wPOPQ+0i3+7aMEGx67rXAs733obB8MsTYsfhrrNfQG6UE1GMv+wpgS+cEh
/G8fxW7nIM4NPLrG21X+5Vcltm5nSzFpy9tRnqkR3peYK+u6MUcj+vfDbv15x5DGc57xcZa6aIG3
09Yvn1U5NSPtEbFDbdnWa0cSzBGHJpnJri3yQ9P0LnmFcnoq7JX5+9Avh+2wceumHZn0TtttNObY
j0Z05wxtxrYjsru3Pngl/3x4ty/JQ2WhrYMa8m6hMUeKx3ZikXXnoo1mK44PCb3vw7+vxZ+X3bep
pl0YmFTW7vsDOtME1KrKKwncbatjGlflWddBjpcFDvJ/f9QfZ1gfE4xN0cs+vIl73+1NTTa5+FDx
szrZWhcRsx7v0+wzF12sca5Ds/Qs0Cf+8t+Xsr5keMi+yN/pDrz73MzvEs5wDlOEtvRyIu2TgcGD
NZ6UFV9w4Zt7bv5wzqO+EmIv1cVSeM2xdeM4oqVu0idr6uatTAPad/++In9efFSfrsu3Q71N2/vd
N0uCcW5JPUB9YfvTg2EmwMtNRjdpYnykDf6zBAo4lfEsIXjm4r8PB5xXSDFNUxR00nqFelBUh24c
7thw+2vbLvxQMVefI7gFH71tfz7HAScJnmWLFdJEeP/7y5a3zI+6lr5a08nhyddiuff79UPS4dZJ
+r3SorKDR8TbvDkr33tQWid2Gr+YEf7S/D1f5wqJ3UQPFgUcQbVo6ZhvKu3rM4OecRiUDO//fTP/
8jtpDFEvS7ppHIO3P/9lUSmG1QpsEvB2FNMBgWVTvi/SOXn496f85ZGhlPToVFJO+j+dY79+Cotk
j1pizGnCC3U/LuoONXj14pTsNf/+pL/9ngBTioWfh136PYttAQSTaUMhRDGD+BC3lXr1zKB9/Pen
/OUcTJsT0TaaZZpM9k8M1C+XbW1anF4lJtrZ6Kd9bo/McgAJz5G3xHmUFfgw3aFcImmPjMHKZdrP
rv42OoN/bNFeHRjeI2rMl5FIXgZA//52f3uoeKy2Y5gvt9PD7/cUmU1M1UUSuJGlww04Hxr9BTOW
dZgZ/PFacyB3ybLz8m6JzM79YOn64xZwWXhoWJWxO3Ej3q0PLI59jCMYwHmuiqfUCIorb4irD37k
n2d9SmvqI1oRm3idgvP3X1kYuhzYkNOdicSC5LkxTY+5jhEQWjn57UzqirMg91HwWGjn9lW6fpVW
qo5g2ImkzqZx3xul95QyEIp+Xv//bzr9P5ypf3kUN0zcbxy366bXX5dfTac//4X/uE4FfLaAJZWe
JG0V5iXUN/8xncr/oWLgHdq64bxPjsPy8f88p571P/DaaFLQkaeWYzv8X8+p9z/sy8HW3MTLullh
/hvP6c9e9P+uxDysfILLQBkvIGck8/2JzSuWxF8SwDJlLdCmocojACCFqGsT5WgyYpIV4SwRPqKV
CaWLpCYIbEzTkM3BVHhGNX/KdT4waupLcYnYcdHEsJtJGo5JNUoSt8zuJeu182hw3EcpvLmv1VjK
D5bad42Y7YdwNfBv2S6aGE7V716/FgiaXWlbR2MQrCXqlhh+mikH/zsgt6QNBSZHRGi8ukQczl1/
mzIICOgOyeCjU/D2Cv5+TT3eQBbirRNP42tbqH5ZJXVRoUVDTxUtZBcGUd/BU95NaR1AKM2kW0Nv
qOMA8fuaKShF+RyQnToAXaiaEnmyC6Oj+GjZ2H7+++9EnxRPHzseJp933wntQ+BrRFOR6Wa2G7Ul
CALahZ6+m8vU/j55snqgnHPcfd8zFD+pafEaZjKZvKJl6BIt3rX2R33Vn2FE774VDgocyAwRTXo9
72p7SvRVGApKPTpmNb/lgbaJGS3F29RY03fk6OjcJjhqUzQO48jJRoxwdnvdY8VdvKV/rdvFiLzU
19deQuVGfjZTeybCJo43lOGWCCuJNAexnCbyHQZBeQsTDtuPLleXUR0WyuwOC1l+v1BNXwp0WAhC
Sau7jDGVDCA8rP7TL2vD7X9+3W++a/HnrWDh5l2j8hCSv35/PKpsrJDOJhKRtV+vl4EqiFBDCAe1
qEaZZKAaQvnKiGST6DhUKt8JfEGFgH+D8crciOnRs9v0LUU49PzBd/vLY0IniqUIKQXF7k/z0C+P
rmwwTYF1FdHQEiNHuHEeuJHbEkafFibwffLrmdhzTs81eh2p7QMTV3OJHKvJfxiYQx4ZADcfjT/f
jZi2lxutlStwLWMBx6n27ukV9NErv1snglVn2Ct2mVrYCFJjVrvUIp05tLF0fZ1jsdmacq+vDos7
pa9FsIJnqHOm4uF/eaHw6jP0snGjeyzvlJG/38QsRzw4grw6wBgx1lDy5nzhIrh3/WK6t4KGaRBa
Gilt6JVLnPI1B+PGr6S8XUqL/CxCBirvoy+1VTi/vU6wVDgg4qYTLD3W+9Se2pd8cG/QAm5r41MC
LNCPEo1KM1RzKTDrxILDo4mlGO/W3Mx3KSq5djeZENY+uD6/l77cMb4KsAWXLY9JqP1+YhIsRiIV
4HRyGI16jexuRV4TyzVhQDg14okMFfEKXQRKTN/01TepEpg/8ZIIM3SXvpkAEg54DcgbawC6rePE
Gw8l0PxP0QLj4u/o0j8fra1Vwk5qegzh6BK+q6cQ5fUWyiYs1uu6qoNVN+rTNCoUbEm3ZK+IiFUV
VWLTfk8DTZwdPij51c2CgvDPGBXMvy+czSV6fxc5eW0O4a2XQ4fFpmD4dfvABrUCkSNRzAMYku+r
2gC8Iwudf/IJOvR2/eKI/hg75uhERSES/5gHszmQyBzbuLjI83QPvljrH2DuMEp5Og3yKJ74mQRw
Do46T1pjZV3NW/g1NGwtsecs3tE26bv71Cn6i64vyutkdLQXGoOZo5yyVVqeUN5CrpP4gPD9DLXz
ooZAtVfZOHr9rmvruOXTYlemLwbErgdXztzzJegs86CKeSmu+yUV9A6t1RWHBtEEb2xtzQgGYzc9
lUhhql2xlGt3mhMH7TZjK0w30mnH+MEZe6c9BU5ifA9mJ/MIfx+W4bzFjvjkdG4fRD4AsTvPw/Ox
K5xMYC3sCmac9MHUG35e+xvWLo3vwytmL3QNN36Ks9Y6TSSlGGEcOFv20SQxM1hxR3hKAKcHrfwA
a+fcLSZ9QvIvkojeXY5K1hVs12bPkhXB4oQ6JnM6TUdMiUGxE+awiKvOGIKBgOqR5brkhx4S0Ebn
tt+n8z7rdPAdu7MBvklJPzkS62X2p86ygXUFOTcFEoeZuEUoXMT6wIi6TdXVJWTcBtOdwSD7Flku
VpzC+DqMJHEGyv+GCZAjljBPbScuunp9a5RdhxPAVX/uB8hyKkWvMzNrXvqjkc7F3tBTd7J7sYjQ
qJuDmQf5JXp7dQbs4txzvwWTuGFWiJcipsPnTuapBlt1PvsBE/FgHo49aB9wvLuutr70HN01pfDB
br819rIveFbTCShvXms21Vxm56aht47NhNzRIdQF2eCMOBgsUhqhtJ7vC/53tFGCH113Ua8LNvyv
uqsjtI1fvM6uvlR+7JShnGtuAsocyGZN4b9CKtOID6v+szMMN5lsjUujaMtP8NvNmxKR5X1pIHMM
NbJuuHhpkZz5GKmv0Cmpt7EyrDGya5x1ewmo+Faj77wVtFjOhDOZa9i4MXDMeM6xfZTFIak6CSSu
9emJz5fUk/ajg/RobyF7r1v3q9DivMwm+xZR33NdW5fxqvojGXTZoemVnEMX1NdFr3JxUWy5pTou
X1WQVDcuYtB94ff6E7nuKFPz6auBy/8WW6OBL9toD0Hijm6Uxm2CFhY63hcMn815XyObPCiTJsZ1
miIQZ6qSi+9lblVf5GR0y84dtmIuAyAZX0g0eV1oVY4yo4zxFjFZXkc+czLOSp01vlEGx2EccIot
JJMGJwOCGNA1s03wpOTN5Jxa7STBoZndidS+xZdvlq9TJOL4eZurTi5pEvX9mNd3Y2d6PxKwwvBi
MtqFVj0qHFH+3L34pANgh2vKubq0OuHNRzq8iX8xpUjxTxBg2S6xfpT5eLP4s8gu4hV3+r7zUeS/
0dgwqhc700k7hE1Kswj1p4HJ06jybnNo+YU3Hl0Ha+3rxrLwXxPYzXYGQhPaqb+PE5pfz8mobYDH
qm+dS+2sk/EQZ7RyTv6S2eZpschWgl3rLD2y0CFA/bczMQpZBjyMmDIltNNGWLfKSgP1HM/VkL8Y
LTM13LStu7hPgFvk9KkxC7c4rhvo8Guy8PyEo1j99Q0slOpQ0E4oCE4NCkPLPThrDarZqR1nOIv9
oKGbk6+s18cOC+wcjfNkzZ8s9gR3B73R0oiBvb7HGDZV/amY7NR+Bo44lBcGXjrUtamkjdp4ndL3
vUBxPh1aVvC8BuPRL/kdnWpbX3GLrJG3pZrFq1MGhEKF5syedz9CHvOu6zoX9Z5Rr9F8zyBH1jUr
HczUEzSvETExzvXmYsAlSlUmmymoj/nYjdXZEFjpS1fzbS5j3LzWOX2JKbkm+6GVJ1FOKiZEBYPX
k58bfRAmhuzra6XXzH40dOCX0ZJowzlnyXLkM1xhLz1ndLLgt54B+9WhhwOt/tLYhQDR0LWL8F9r
x8/XGxCE4JI6Ioq5n7NlAi9A8zbcgP0dN5LhBMcNG+aE7aVDWNkd4lUmctnFlXJjhKamBnQWKVgm
axeW2L8AMJm1v7S7GXLNjKY88XV8ohU/ptdjxf73HdOTu+F6cOada8Fyci07vTgHa1N3d+Hgzr1N
MChenPyHiP0hASIulmw8SwPEwxFz3+pa2YidT/3MYDT0CqnaC78xEhLPCJ7zqidDtb394nZtE98s
dgOZjJPsukh/M3SjXyfuGZR6SBh2OV4F+dAHVwW7GH66ahpoubmCbbgIdV8F7mO8JU+wmLWuz6ZU
Ep6D83AOphazCubmE8dXaZ8a3xnkWdHgjoLG2gT5oXUthF2y9HkVGkOU9a5WcYFasCsc49FflYhv
jBQP3BuBaiq5bk2YNiFGu+TBm1zrE0dlckYuVm/e40wOfceAfhojkJjjz32j36oK+xJejmNbq/3q
tSYRDCDR62Tnwy1V+CNlVpyhKbJDw4Ql5wz7hH3W7OI7N3lFYbVPun7vxo6kur5WXNVMXo/QNI7d
VFzjp7TvIUZjYFMTNXB+pl1BiQ5hPGc5RVJ6HPoV+yT5QZX8YafVvpSxfxPY8E3WOT2tKk+YHwEW
XlN106Td4xx7p6AaXtqifRlxPdzFo32P/c84452qwi5uxflSlevRZA08F9AOzNw802v84nXFpciH
5wWpkM+5Frwj/lzBElUitJ7X9cyVsBlS/QJunqzBMbnFZu7sHB+DFyius6Kw7rxxDS50vIwHOcj2
wtaIynHJ9v59zlR9UU51Up0d/ygsckCw1XohOUZxSAjWMSnkQNpQP3VMWOY8OCwFg7tATtFit3uE
rdMxaYuZkiMxPjlSurRP2vIrzWvzUFvx5zFtOE0YcuOsutQwa3E7F0VwpOQKDlkb2yIiTQZ/mTJQ
XbZ8wTcvY4QnM6KNEKLnpvPZa4GGjXMVfHJj5d8WGjZxiJjIOkC5zy5Lr74Q2WhGKZzt49hmXxas
EKp66hP7GGO5PrTQ/+7tEksB3hzfLYyj563tHrpFFWFqZdBqNE+llmiR1/GWll1yhtMfWjEKrBNc
X9TZsgGr7TvnY5MtZ5VvH9pFn2dK7B27ty6WCXdAHtgsqHrHht3vIPaB+7SUtZ8r0wVHv+QnAd7i
NBWS+5a5n+c2SH8QWg1YxB7UqXKN/YTQMJqlLM9qv1rPTA5eED+a61IAs5b19Lw0wn1gXTDCNI8v
Fh/2YaALTRUsy4dqtW4yQ+/j6RtI2TxcLRJlPe2+BH0VWQJLjSZbQEzpATP6GKVd9c3savMk7DnE
4dXCz3agoefCIG9ALAcHLMU3BGz9VRZgFBZ1kX+ZaKcINb5oqeyj1fxs27niRrV0TkZBCTNrIyqX
eQ8ZtLqKdXA58jqFnF/Mq1bAZ12LTp8z7xkJIjSXUBMuBWV59YxIZRvjxZPOfffz1YnHK2WxFNVt
9kjD2nix08SKysB6zV2vvUG/ZB3qOp4ORa+RzuJIc0trvlsWt7ttmb/u3DGuvzVoNfHTSGs/zv0b
FRQm+tU+Orm6J2fP3vkFNvuMnKdOFM/1UN8POcfQMK5pBOCONyLR+fUFk66vqSzfcllMFiSLNHlb
upw3HSgQ+oDAfDZXcdamxQtpAU7YZb46YUwWtzB+a5AJ+jHHTHOoW+Omtvo3WOvcXc1jj0SrOQN+
W/n7hYr4gh4swOx1a7Au6XgN7ZLeW5Z+d9eehW0Geqar8VVR56kdtQ/n4EAMIYKuPmqJ2IuVnT7n
6FhObqDHb1ip5/OsyGHh1qaTswsb9QLle7mefMgWCabrsw6gOxUpTiDgHkFzS4nn346x7s89vyoj
p9XZLnXBQRScQYtwmgbrsxzBGDhl198UVlW+SAYIUeVix9jA+3dwPa6mxnD2kmPGQRSl/eSVln9Z
wc896/LWCpGQFEeRDrmB8bmCPp70UAdaZkSnNee4lNC0DTdcPzmbpX2GGfyOGic/ayvpXYlqPFtb
G96tBSgkKQZ37zeFPCOQIIgmgrYi0sXmpyFYXLS4ZqqggTYzZrkxvbE641LN6ibHGXahnSF70DPD
NqyCFd7LQspwGox7yPAuAR1+wHLQezdLajt7VDbrzlYA9ddxeKvapj5KndkPdqflTZahBYa5VF+u
DSfTdGmq5yQvPvVtQrR6Z61frS427sD6pzs1MpQJGVmXfdgtwNLCcmJlvl/quuEl40XOv5PGiQi6
kpRzx3gw1DRfJzoVcKeTVRP+oYNaUxnX5Wh6BIXWBu7lMoZ+0A2uLikMq9U/6GwYqjOukfnZm53u
1AJFa3dth9D5rQPjepLKucBlORxE7eVRX3TDywoauV4RfmfaQ4yEBtNhZZ7UIZ6nZ+0wDctmOs4y
mNa9moKDT+0Fitut7qq4AVyKYfCumRtKlcC7yHHMnnmJi+VBpjWspq6Zr+vKWbM90tRhb+TOnj42
vqVSIEMf6Et4ozyoQdHZBEW5BXfAK97EYDsqaR/ISPYijIpnDUh4mLhAH3TuyQNOyWE3drp/DYyq
uZxrWB5WQ4yJtdDRCROsWlc42q4HO7tM8Z/WYSd7hY200UfQNoyRU7c4EAMNMMXkABWDj4COg092
HIh5iUxZZtEGStzH5bzeZmNyOS+bt03I5Sqd4evXKeVpe8zneoyaFAg+UGeMZiybTKd7gZ/LS/zS
wUenveNS2u6DtbZJ2AW4rrFok2Rv1z2BhwHjbQiW8pwdIWc8aOafc8f+KsmyODddr3ud6wFkwzC8
wfoG6b48zUUSY1u2lO7CyvHXs9Zsg8c0Hqm/g6Z2rD0KeHN6ZLhOhgaD5wYZUzx58Depb0PDwnHH
gTiZzL12OdgPffU4VDzrVee73OhGHeu8TfYiRynP2eyZK2Lt3AB3WRB8bVi3jI0uRFHMvSGxcU2c
mQkRLaUcQnQfJBPPGIDgLQhA4e4ifiL75Pjuq9UY+CRX36F2Jmumpg7nv4jHDEmlFWbGgBk0OK8K
9UNM0xUQtuxylsFt4C0vouGbU9s/tCmdmGS6pe9/og3Ghm2xurB/9zw/8a6KnUslk4usDT73snjI
6uFbYiSPDqE3R5J2lhAj3qni4C79jWfsu9TgTcPZnLwHCcqaZoUAO2aUYYDtvqmKz4ZGwI0ey9Tm
jTexgRUxg+0SJ7pCGUdu0YpDeLpdGYMUSfVDl/kljfCD19r7wTb2isXaXNxHy6q+w+06jmOf7FhC
9M6305S3P8lCgWlRLPosTeyTnN1zS+BIpko8NfH8igzkPC6qW4fGCBQlPOjJj9IMuCHJ3ega1/Yw
H+ZsOSWOscssdUfQww2i929ZgsarbORZU+dRWXwvjekxwfroTA+TCu77zr9yYisNhzH18YsX5/M0
XxV999AvROr4spXR4AC7t1Kemx2eWaBofZVkqDHGyfihEocVIR1VV9+l+dp3ID9kzB+6rQfGws/U
cIwRILVXnAnrC5oVcL1rBTcbM4p4XnyOCgCU+nLajU5nmDsY2woMB0Ox73TmsVY09QBDS8kyvslo
E/wc29FNd1zoQefeYOcXLkDW/tlUfvfJ77KOmkYP/Z25dst8cAIHNM9AyYrFe22EERXsUtweyhEe
TZpER2F2dnYUsnIfTVL3GD1iESYmqlEb07K14G1DXqJj3qLxxf64xhnzS59C64vRwu8Kq9p3P5N7
A1sEr/oGvFEpEU1lvnGf22n29mU5yyd3TudHtgPWvNkYoPSsQMQcPI+F8+Jny0TOfSdRhnmCo8SN
q0x9TueZrTDGfdqe06M0H0oO+GrneGq4KtOxuhvWWEwHjgrQvnh0PB3pbPavZ8EzB57MMbtLF7gT
JpcabpuLfcq+9pl+dOc+CZHOWccu/iVolpx2J97q7UiJ2+q2IPO5Pukkw07GpGQ4pWkaPwRzy0Kb
JYU6tqs5rgeRla66NGuipuiK1S9tEku1n60u/ywKP22vh9gqSOdOsqx6Ius6f1ZYWNorOEfOj4SD
5IgzPKGvnpXSq6MswFSLy5dbuCOUzgAdoIrsbixJWLhYMYNy2VPW+IOeq/XOnyXNpWEwsvrczUfr
M23CuPrhEzpx6VRC06osMCmHnLDrgmeTXJtDTSJPcup8SlT8+Rm+y9jyYo4Chrl+FdxYFa7A74tI
zclKCLqmlueN0sV3BbZ22SUTB9ywpqh9Ii3MmMIGFMV0sOI+ueGAn7xZYqmepNvggne0SS7ElPkt
+MbY6saLoE7tDcJSKHmmg8LIQNGkGZUxmVlJGA8CHpdToi23xIw71ZkDvNil4XlPAcHN2UGWvcBL
22sY90MyN9d1AVKevCnTPJYUuhR4ad2BVxu6jHXTL6szu/FGghD8KSWBuZqcaVfhYao2+Uv3dex6
wBfrKOJvtMcNMnJMIPvuWHgvdq3kPV2WGCJABtFv4bJzvhwNCTnMiO2Apn+vIPS3zZ2f1+tTQr8A
3j0gtZQ1zIB3nw1z9YpLGEZsrS1OUqPeEseQ6JdPmbdJW/ErSndnDjTNZ6beSUr8gb8AP4iS3Msv
5hWkfiy9dDj6fV6+dubsA0Jxl1bvwBk4X7q+WfPdCFWGE1oTNNkdc4fWOtglk4DzUsVue7BoJ7dg
HDr1Wdf8xj2ACP1lZrb5TY4aDhN0UrbeSUkWaE6mawSZYH2saY0EO964hCZXjA+tEBWNRKlb561g
ceqgOwn9qFexWBeGWQE3bMU4wpgwOy/+Ds8MjUPq9RIG2iIw1THQ6s/HMd0IbswvSHcr7RT3Vj47
7Hn8Y0zuUyKGvUi83N5l2TA9V7GRLESaNP4t3fceAggEizCraWFGpKbG1o7xasBRyHOSXetW4z0j
ceuuM8fgZvW91vux4nNzj2JlzjlmcdKj2hDmi5WlPEf9UACiyK2MACQSS9a3bE5YfThlONmRA2an
Lp3cZaWFkJnHe4MA4maPMy6ZdmKwVkw5fkopRHekGinkePgRL/RfKxOYEYfUHOo+FS1sqEKTu5PM
mtJC5QBRQtPX1lXCYfYudboOsuRgcR7IbV1eibRpnitI/ECDA3gwOxg8iQZXZKZPpV/U90FVc/ys
B+eWM2f+OamLhqiCJrvFzKLVYWkVxBF4pBxq8KlkE50jTabc0iTzs6uAl4WZagAZApwm27jo+P88
2+gZZpL1FsMvploukXc/dDOXdz5aAvIbTNH1hwQp5BDldaqeyxLX0MnNE+tLserusY3F4IUZc/Ex
EthNMcbIurQI5cvLT6qc7B6v3iKfNpTVi7La7VsEdvO9WhWhWEDaKJFXuwX/VQefCedJrorC7c3Q
MEA7gxcjiYCtOQVmNGUNt24osuwFYSwZFA50lgfVGu33te6YjnoVxHZwAsK7HbDCMb0lBWdXJxat
MfLvVoLItE/pRcxf+czybLOTWq1rhrgW7FerJrgsJKNDVWFB/lATWnVKC2yCGfWgqwYqnGW6b8Ho
Ld8ZJjSakc2IbWPofLJXRtPy6iORfVMcVRVOtiNoEfIVRydeSQBLE7EelLC79sIAH3EzFavqjstk
ct0nMbqvS7Akr/BOO0K4PEbRKk5FGzrgjO5aPQ+RHkRT7cGwjN+dYt2AHiLthtAqFj+PcgkKKTQn
OwDu4mfDC5uO7xw5gxQ3ZTwWP0hP7AGctDPmen9Ou34HCimuwgQX+FnCd3GIzxDmdFyS3L1mhWo6
WqNNRTslMwuOhinmqcVRzh3RVfyXANyUL+RFOE8523t9kQHRGnFEpfTklWerr4RXcK8QR/h3GJH8
7ypP6zrK236E2KdkZWDA0tR+weSpe9cxCKpLZ+k8zoM2v4igESqsFu1vaUOz7x6abGQptfzEARap
dPy05mXyuOQFDbpimuTCeWka6oM9mO4UpfSamXxZ68KK4re4tqQN8IMtsUsPnpdaTMgAPkx78pCd
z63fptUuzhVEYfwkxUPF3LGKiqTLmO/5ZJMten2pUnrs8EwCgK5O4Za3SAonmgcl3E8gfLQACfTM
mbS0aEunXcwQT0XmzLzhnjSD1LocelsPW5q3SfRMppvrtkiRPfkiz90jvaPmpidjSe/nNOu+xauj
dJRVxL/gHujzbFdMqfEpWwCWXYzVSkIGZafea0UpHGrBlIY4YRHfZ5MpritbxwB1PDr32A6AM0Vb
XFl/BDlBdQpXsoNH07eNuR8amX022inDAm4W9WMpqtz+pF1v+BEwqHoYLZk81J1hxFGrE/9HkFfF
jem56kINnp/tafyZLUfcvLkRvfI+LzSB7zPIGVPE7CW+zSVnhM7ROA/WbEg2f8FMS9fW9vTI2Nsr
opkoETKpZrCCHNVt+16O2zEtt/J83092a9xWlbsmx+0FWk6cNOxvItfNep4v5ThCYxXZ93WZ7De9
IAFHdhfQgy+CVn7huaFcylvgg3uUce0UicrJXyUJVyqaY5sONNRPOH/Mu7PHfKLxE05uTPGxaOzw
vBC+c/1/mTuPJcmRNEm/y5wTtQAMVGRnDw7ASfDI4HGBBAUHDMTAnn4/ZE1Pd9bsdu/cVqSkS7Ir
MtPDw2FEf9VP81SMchdP+XLlrzQUctfBihUoqsqQTS1df2Em4NohDLGCJjJ7gR0ky0meBIDAFzLe
GfuDnrBJ+8sEekvoQw84e1iHGetpNzM2KWeXvVAoWt7orazept6tM3QGBftOVa7JjLwkmnqgENMp
oG+A5QlWIxb4pWedzTVX5BX5zK1MYJqx2EHZqKjwsvKEkTQ4tvqG8ee03Tn66jsZiOruFBWtZ5yE
7VuGTst6nKHqgAhbOo6Gyoy1HFaoXDqmQX57WuzJMCKzbBwZ6XNdXUKdqe+qIU+4awPJZciJUo2g
PY3AplgBOMW33nqnGT1lUKW1/krQFv1LSY5qRPvs8rcsH7Vnqnrc4lwfJSvFZNv1xbAq5Z73mOHw
6SL7lbjseaIpz86yBxxjDDS6WjF+YnKwXKIoAbpqzDj59Nc5aaPVULRdTbN+n2PRy1hQmH1GhjVL
sWOA7J00nXrUI8Obbtpr5QJOrSjhae9cr02XKNW57INMGcCgMHeFQstuMj0Y5bYwCHg1ZuTTqQhE
y228u0FnyMvWyuRrB6luAQbbr1uk1iimW49l47nBHPhmiszkAGWp+L2TJUefxZhRR3ivJjSnoTSu
Gdj1ryhsDKNorHMea91QfOIqOe07L952OXqNAbPw7FJsSnfnvNcG23jofBDkDQ56nQqn2H5VFge7
A20H7bVyp+KeTr8U/Jk++17A1JvRoJPp40OuayOUlXyi27Ihf42ZzxeXjDdMvA8TCM5wqnMTYwKr
xJkn0aIgCs2DCxJgbT9pJZ4v0qTCeJeIWT1a82pSkzrH/ee0nUu6lpaifZpO2TVriH9VTUnD6cGv
yrfeW2PtTLSQnTh7uNXtmFT9u4JM7MPBNeMXrew5v7uFjSztWPVyFY82GKpKz7WfJjJ2cyFRXNlU
wEGdtfOMVDSKVj4Xa2pdUqlb35h1H+MLVN32QDjTjUSxvS7npvd27ppVd/Y28gv9kuk3N45WflRF
nxl7pWXFNbRsUFNATtEhBsjr9X6GJsFzSI27cUmtFFDVJO8H+6iDi8lhXrfLK8PV7j7HSRGfUKGE
Hbb+yL441PQyFzjPcXVwN6Hztebe18AOOacPdltP0g3J1+dm87a4GxKFKi6gsjCXxruB6VLC/oFb
YIOv6WU0L3FBE+dSGQb1xeYn16lcC7rRdm4sLr9AgiHnMAUT8wq0R9irEdpxVk4hsPTaQDaV86c1
pJBedDnk+b7SyvXZ6ZbqcnIckVG/WLguj1oPoAW2jptcJ5XQ7kpMhE+e3fQi9Io8v5k1lu2dN5kj
HyCVpi+m+QvsXGb6LdE6Kc9au2JLp2wE0loG3PUpqzQzPmSxu4FBVb0uIX+LlkSJD5F513N3flC6
Zt9AxEDg67q2G3b2lNCpAQYos6ORHjG+sYLq690K97XnaeaQUBeDvGdsm4L5xcY8hQz06yUg31a3
4NCMieI/hTHh0LFY3mnCT56z1GQEi5O73Gkj6+iu8PjI7/golY8snozyTCxc3wOz2wuiGvCCuTxC
C4+T7YC6VjgqNmFyvjKaBF3GnFe4xFyRIWd0Mh60ywzuCHrn5Ip4z4pcmeFWykgofCme7Ea0tH67
jaTmq66KEBIztXHsAY3Yt3rXTjs688AsxV2WFpe0cFlf0PHcm9jjDBPE/Og/kOI4WSJZ5PaVLmBW
HfXOY/ykUqE9+MhGDL0s9s9jWvjVOTt/9yaXRE5hPw3bTY+yP6zLNDtREqPIN0PKdfpkV/U17FwX
s91yg28MUmtDiAUMgs2lm2ts6n7WVczb6jCH+tB0Jz5AhVnfWIvnazEK9hgNDimntZ4NP1pjvGfQ
02beusyZk/s0W5ZXXAviObNl8pRMiAY77xeNUeBhuXYYPT7lLRVfm8plj0hbMc62yk6xMa1WXbTh
unjTPYU2/Z3dppOFKlUjIpd22TGwb6SKoxoWL2flxR3c44pBjy29Moe7ykLKOrgrN8e9mVtDzWmh
XFGofCt/BhVNz2PSyoprUgr3hFwX5kU9k9MYWIm/vvhl7MeQwGeMs52YL8E5w25tocw98M6xtOuF
uqJudrF2kko4GVlezt7EXkpNdNZ3N55PqntXzpoR8enIn7yYwy2imNbwzBVjoV861jQ1J6QBaAMm
UpIJf0YTD+CQ4YYOGTB/7NH+G73aCWd1Y4UYNsZyeAHdNPJnuC5IR2/l+HywVdHbDM+akemiWUBv
wQFmXWMi5KYc2+aIeG+OQOA5teWfHRbvyw6ryafB1O0ZRw2GvkFv5tehxgiza5a0ex5qbfpZLW6K
VULPHrR+GrFe00CrglxY1kuT+/qttAcLRC60eKDc3DzvYkPPuD8ZCMkwR2soeLih2sc6jdMbJLn6
hTiHVu16rl3OntKP6RuGe1dCHPJ50LQJgi4GWFZNzq+j9tUzVr6CcFkhoVcIvmykE0shSkPYAY8d
AbMYxseUaCniTpXBklz8FINEEjthPA7pOyYt5v0aXPTAkb7zljHKeQEIgeZgd3yXttbw3PKoFz9F
IxAcFRQiOgHmirNZwYABcCBaWw9+Fm1RuUwtNwYnC9Wszc7znBIUoijd5egAJ3Kszwp95aLQMoA6
47je7DW3TJoQ+hIzr9XMdVYTU9EGOAlY36wyMCgokrDTp1GwbyUz6NG9LGsMIJoHMtIs/OKzTloQ
8TrtgLd22vD2YSE33tfYdZ7SQXDF5xlBe++XUd0OlVhe6R6e26CzbOe9Y5pRnbKJ3aIqctcJXXyr
jBHTieQvzv5UjxYKJ2+lMbgt5D4g+AzCk/JRTqq4zgpH03fwy1BB2oH2ZUoiS4TRJZPLwFhszm5n
hf92N5tcPgOzykZkqjgRH7qm6ZcYmPEly8mhqHCWnmOHmM05Y1DlNY+hmuP5QcXDAn7Mtd3vXl/n
HlT0OmGNmqxsD9OteaSQIhX4CUT5Iud6VLQlU/a6yyt7UIESWfIxaqZxna6Og4WuVCle26mo5x1v
VfEwe+C5uUvikA/A0k48aE2aK1TtPAfpYXfuvuB0VAfN7NNEsHIcv9UMtd2cNMnB0bAQ0QMTgpqI
zJqkJz+RarqxSkNk+xWTT3qcV6O8NPyZyrCkTvL2XKSrVXIqWvSLqZgFiBswcz99t++GoOZ0XRxV
MtofeW+KJwFOPw85b+afGd6zB1ga3KRna4EL6uiyQnmvTXwI0+rTuIQ0Vt6V1FzQ84tUwmYLCvua
+Qp2bKoUFzfQnQkkfc30aQy6TvlopjQ38qZhZiKSwG2TsihZDN/sYPPHouYuQ8oe5DOfz5bhG8x0
B97GNN9Ps808IIN+dEEaZmYtwf8X1tRWg+oFMotoxxqMXJdyft6lmuu9juvcUd09JAxQaUjWXwwb
d/qIbd1y18uWGAPLQYFDLRiVpFy4YHp/0U3b62u5bl1boNiZ5i/C3HHur8p9y+M1nit3KPGpWSqF
dM0ucVUb5fJZOSPAfIinb3R5J4/kGehIrzAHYgpTa1vvJWqMf4gJhXxgfuFVD9qqQSfMivKdAgD6
F7qtV1OrdXKAAyu/GTUAQ1E+KHZGQPfW6aTcttWPEPrzZ0FuKQ2ZLWBEky4Y1IjaB9x1cpV2E9LT
23NWpwZ056FvBYuhcTyB4yZZiEBqyCsdf95lYuQDP5LVsscICycIPh02iRmx8bsi4hsZshOJdW+8
Thg/oeOZi5rCsne6jwRUURWxiFnmweRMdNF0hW0H2mjHb2ku3acFJeGi81y3DdCJAS6PY50dqSMr
/QD3tPKPuSsS5I1yuZ8TqT6Q+qZN4ly7524dcaQMVrHKzTSBS6mDs4ibzVH1nXBHi8/kCr5k50wj
GAMXqTBsceM95jbBhMBTrftkdIzkaCDnCuciu9Ih6lFbUi6gFqM1t6os6unvWQPIs3l5rvcFvulY
WBoBZtNdXnLsfJ8VUumb0+WGCNJpEGBWc4l5w164DuIYSlmrMySd98xM2vWsrFRTB3rHE8ilvTKm
ncdQFFtosYjPdvbS5cjQjYpGCc+04KezsnnFE880C7TmOWCsTfO6S50VivUyVy+coOVrhme5Dlyo
MNPtELeQsGmCrO2AnAAcIzfdaJNFL62vOCE4eJFZnfMqePrGHSKr/93mnDMDVeINeNDAg0vkiDmn
XVqq22RcmAjbHidYZp+J+40BySTxQbXMmyUFfcRlj6UW7yH18WQPND78qdY+Fe1QvoPjhKGs2qba
ijW27toqRhHbiUYaPFyetR7rQuGvz33oyhxKNMfZlcy+jYCmQPPdVM1mMCGjiGQU574KC9+aZoWt
v0YyTocVQZS7t/vYDUr/ko41OuGEvnBtc12919hYxosUkWBlfaH3eocl3aGiOi/iZ4aJ5krWiTso
VrqZimfMjXaBZ3eY4nAW1eocpdM3Oh5L8Phc0iqfcAVtDUjiNInLwOgV3v4ebdYMeV8R/ZSvYc/v
jbnRLrJ8VZd6qUvnAvO3xJ+R2TgB/dlT2k4rDdzmoCEUCsVCkG2/6CbwJQxr2PBk7JWIdpo3Fy34
fDdWoepGh4w208IyctO1WmhvkcvPgqvHw9ABRg8q3LcIvCm1PtTvlHrELpScillywdGNjEkQi0n2
YVrUoewgqpm8f8BHdQw0HXN/MakKuubIiDBqt6shLgDRQrLb8LPY5LVuCYAJ496DjMoHeVS697Tw
A7BONf7cOCBbJX62LFtNYNjW6oZKB88ddHXbNsdlcfE96KRGH5iztR+2spEoQI1sRtXWz7UdoTPj
cVM43phpZmrfNnYqw0HRcLLDhaSbQcfOaR9W6iGB+GLTcENc+BXj866k04gNRnuTJv0dAcNslnp6
q9yzXDSFedXqmlsfe4CRr/W0wKWG8RlPiDR5wa5U6d6N05ia/obSaT/VLM3bKjYuHLOFm/PIISxM
EEAskV7YLn4QPBcmvj3U05rTMVGQlG2qJishcAulN1YsqErqB9Pr97ouvfdm0MeWOYWi8MKzE2jj
bmHO1TETxgY9HU3xjtDBzacxumq7PS79BzRvLDE8uTVHMe6uCQ4JxSbqbSLNGUlCzLrjNqAJ2UDA
GvduvvABSUZABIRNV7ySy4rKXOTctMOs9wxSLKbdYoNljnjZFTRg7culBoHLzYNGDIS/rI1cYjYU
zQ+JdSZ6O5GYKezEImzG/94y3FNvAKWJbzWjy/uTWHL1OSaJ8SmbHAoGtgWQIg+/IpBTDLlNq0Q7
19DsRZtgZDI6M4UJNRFOmDM1s3P2dnyVd0Z34/acgHbUCfjpvmR6xkUPES3eSaetCFisbsIqkdOI
EcwLXOPQHpfke8HyKZko2Mkc0jgyMkvgFo3vikOVc117pZGcc3NgISXlkFSnxVq0j2UeDANDDSYx
NBV2vRAQoSCXU8Uu+6m/bkkYxtIcZ7lxYf2bnbhD3csc966hKft6wFyZRdVsGi9NN8/fRmvnX5Av
9VcGO77i49pV56WGs2XnNbO4RmioHpnT9mweOpGlaElosoeD3DhFOPH71sgChMNAY8a0E6hZs74M
7srLnkMMj4Ya0oS9K27J98b8/1WEIJjxDE0Z8hTT4xwHPzzQXU4LmPFzAeRN/xpmvxxukA4wGgdL
hit5Mtp251mIDiHJWJrFNbzlzra1T4/oNug7nohb871gomSfx5lv0UnGYd2gbH2Kq2MCSxnp3NRX
yuxmFOafQ9vG1VeFs4myLSLSRaCtQqBmLxzKL2Flkya1qNB+n6ra94OpLK17gECuu3MpnWemgS0N
5ahpsBMRumSi7lm20HDJENgJfozZTB1cl2M5tHXUiz4muUmf0spK9YOwAkPdeR04HIKu2oGl5/Bb
e5LDxI9Kz1ZOL1IFZE2WF69zvJZi93W5HJFRbqfUxEL/Y1xXnJdargKraqf3hJPtuyMq56l2uvT8
h4bDxzTkttNSEtWHZUyJspmgqZEYXIqbH27u4ZguMxHQkyPmCEqpyU/RzVFGM4hUz1xWsnVPjxjC
8I9y6vUREzy7ZFtq3BwF+j/3II4EjNllr+1hAhsrK8Ro/EIjmXkk1awu2YExCBPqptKMuwLq1o9e
kanTWIDQ76gY2lpTOqD7rcfsm9mDf1sxni/DuLC6NdQSNdFmZGtLEja2rBjeVpbxziHd70nVkn2M
rbjxzktaTOLwB+TXkj9/wL6XTGt+NAoTH001dVgdS3vptbCbXP/8h7+U45ZIWsJYE8ZbIhvc9J3D
wsQwMi9//pCIpJNfDm4Yt0t34RtWvTNKNNxAoPfr+x/jxFoeq7GIavRFWOo5k0/Ongugf/w8tA9Q
+LAGPxq958PbAwTK8pmnTFd9c56V3fzVeMlyREIwaSbCcz0GP5BwMi5NVhFlLtbOHbWy6NaNVmIg
0ko1B9xlV27FhR8ZSzxf6H6bvHljSw2A2an+lYOr++ww6DF2Ti00Azu1yCCvT/PGu5vncg8tiZsq
nVtUDHmN7MeoT7PkbCqF/675qJ/SaKrrDngnNvrarN50s2RsPpQpdwmRL/V5yl9cBT4I9v7oICLb
Abj2+EhFXvrde7QeVNAbrb2J3fQ0+rPw+fBIgxMD2UXMW9rC+avV2hcSG/6ZzpH6I289W+0zlW3q
Fo4QAIRjK+5/4DjtNZtpUyQaWpJI/7flzdpn6hmCVnonMQ6AcTcS7ZliMuu5BJ17w+y5ePBaa/z+
ASos5dTVL5G7TPRbIaxxYHBZ/MfwR4LFomgX4SN6LvPlEmeEHfQ4NviU6mI4JRrmdawKtKBYHkg/
XunQn6NeJHFQcOa/7+xqKrGHNnwuqHLDjvGjxeugPCHTfV9P+ATpnKOApBCq+fohBB1NBoamfeUN
eCljhxQpa/RWGkj+K0PVBzN1p1APqfeQdXPfTAPlbr/SvP8tJMq1/Krvhu7ra7h8k/9z+60fDcMl
LC/D//r9l/2fvya4vCFGfvtFVA/ZsNyqr275+bU9T3/rmd++8v/1P/4HtOR+kV///m8fjaLMkj+N
crn6N3aJTuD4f/zjn/8b7OTY1J+qe+v/y2/5E3eieeIPA9HOAA7HvxxC4H/jnbCH/SFsXdd5IP6E
mvwdeGK4f4CmhNxjoXCbHtTG/wSeGOYf8OV9YIdcFaFY8gf+7cX9B22B9+3/nvfe0tN/z8hDNjBx
ikI2MLfX5/Byfk9X04CryrRwnP28TMzPGW9ZRO7OBz2/JVJs7UpnDlWMaWLL2tTtUzy1zhl+dvM0
zloX0TQarnUl9jTk/PyH9/H/AIb4xab+7aXB5WA7g3xmOY4r/L8yBTjV4Joak8M6kbEBBU04SqsK
qocZIRYHOWEMi1wb/7fbcKS7kDPuN9pCMlokY225W7NFRlTX9fdaurlh+qa3QsiXzVHi5Lkxh8G4
mGSSZjd5syIQ9h2WvmBtKvM9c3J9CFUTx18mvIMuytOuomCniI0LzbK60z//Vo3tW/nLt+pgloES
YOuGyaT5959CTy8PnaczzEpdc+7nWtHrGcdzSuzCcI8cfrO7zNDWk6cR6+k0lb1UtqRFp18YcWLK
dLNLbTDza5K/xgGolPdJO7VBy6OM/sUr/R1kwOdF2JABcCfzg+Ff4HZ+S+OnVOOOaJYbZGmdb/KK
NB6866hL+ViQE5mut0jpA/bPbk+aw7pefemd8tVtwqLBxRzEypxPQ9xk5w6+sf2/eHW/Ex82Tgep
Gh1+iquDM9P/WkjvkMItvTm391L2w10zMIeh7pnOP6OsjhXIw0cGNNdW2cZnPfSwC7ufjIt//hr+
BBL89sOE5QbMX4ccp7uIB395pMj6+BZeHAqfejaoS9yECd0slUeSzCqek9xiToQoQ/8evXQpscLA
05sC8/zDqrosJGhvnIMlxkztTvqFZquD3iLhCu6deCHH5ueEw9VmW162Ti1iyLVt3nC9mw4zal0g
89el74yga/T8EXUBoVjWxSOUx4x77ngoJ9MKOm26p25LXrb06IHrMLnzOAzU71MazDUKacyxPoyN
+5bbW+6lhJC8jzUTbRTRgxBSrNIH9t3yoHf6RWYWq7cl99c9YQCjxp6bkJ3u8H3ukmXQA+pNvCcV
Z1QP5zEotMq1LbJ9I7cof9Qj38jvXTgEYc+pEWOaZn3gWi1fuXa1x4wBC6oAQW/hMAfYdevs8iy3
JXaY0qZPRtIG9sUk2whaLjObvxZn39CRqJU5Q63Rb7NHHT4Jwz1nOgLXa199p7OuNMDU54n0lsNg
MlWSTONOKQLmUbPa/o1gKjicrL7wGFntW06RZyCeCNwivlJnU3anqm+uuGBXIdq7fUGWOz80Tun8
NAgFQEHQZLRAGDikdDlfuBj/v3zcvRENKuPJ0OSdsIcyrLrxuTZFt6eucTroalmf3bKBod44/jXi
Yhdm08hwbe19/xVp5cXzppt14SSCpGoLNmmGx5433qPgSuq9vMW/z/HMfielzNPzWfOdKyEqmBI9
1zaX/FMEn5vMx1Lw3i99RubGxChMI4RZ3SEjMmGpDedgd012wAdwtxAC2hduG++MPmkZ19FHSNZE
3aecbcIEJ+J2SxjnXVk1WuQTCQ5nFPd9a8zGKZ767MvYgpq+XpdRM3k4hiidK5vpBSSl9qWldEFU
c5/eQLJ8ndNtatPwJq8U0kXUMcUHajM+tGWIqO3xTzSEdtec694NJp8BHiI78FxuPBxh6RlKxogI
rR2VuMARILlzYHr+qPrZPB9X7TZt81viQxRT916IhqdOeK1FwNMY7xkzDZ9Fad/YRrwesI1dVTKZ
9jQKel/a6n5o44C8OuGAMWLP3ucZ9W7Kz/iJmUwBzIbDVpxuyQKzNylYjdNv0S39FWsNqremUvMF
SxTuMaNwMFCTSsrWMhuYvXZ0e9GGd+qmzsZ26n+xVTMfspOBAXo8XculWPdFng33S7nlwsFQ3rTC
jqjrNiLqTcdQchBkUGAs4sKGU0LBcZ3pEbvG/FrVs/9O47h1ok/MedYcYb2CmbFgkJAzgeCiw3Eo
GW+gsfrp0e7Xn43pr1ez4VWH0hbOtdfWH4tcnpK+Xxie+/YFnuPkaLp2vMckaz12Yu3v8MufrXG5
ntGvHN9ir1rpjaYLqPGdo7EyuczjhXFVB83jiBGe25udI5rvZJOq74Jn9NXUHUb+MayS6xJZmAIK
Il/lQOeZANa+NLisjGTND0Mn0AWYfsgnyvHEKa8mHrfSOqPhSn3r9jpdNRbGB3vt6jVq4hLCP9SQ
/MbHOx+4jvmcy+WiiyeXcl6Wse3KTv6ViABBqDGqqNk6545WXGH7cp4y23NJx0wYHvFFW1yvs5fe
hynZaelP4AbtlZUkJUFohlBYfOozw20tDOiTfz/VNBmz7ho/e/LSIUGwfg+kkCOUPsc+KKQZfQ6W
+zUhLNgvbvbUWI6RhYZG/WG4ubtuc6uHtJAw7MK9aHSHfG2dAy6F7kwXfRaCUa4pF/QZ8WKvTXaM
8BDbhvK2zfoqbN0qPVWEE54nXM8PeP30b0msDtNi9V6sfnbu2r48WbGGBxNPZ1gnvnkypvzbd9o7
yrAofPfV8/rrRJUmst6nVdVeJpDaTkVNF2cjpHvZbpnmuhvj61/huHV4zK3G2yHM3bFNpWdCzAa5
RDWfSjAouokhwummC0xL1y7QnmhaxJXMfPQkVPCAEvXu5Eq8hLPVGsciW91zK1nB9Ou3tSoV8DHs
7TThAeMHqKHdjjbo18JZ4kCg7ULcy7ZG0Pi9XmJa4XsmIlXrkGlAMQrUKJ/gxTRkFFv5kHHFjjIL
0cYXY0dMxrIPmWuSiCit/Lx2rDkQViqODgRPHlDLjGZ/TE/Uybi31uClYbpC76xKRhVmpSgx8Do8
vtA26AUGR04irBiPWj0W50SZ7QfK2e7ytHLxU2mXjHweVA7mhxv0TTuOMoIulH8vVqUua4s8cR67
2dGjHjxwSaiips6Z/VX3WfntokVctWMLUARnz66uSPWRktVv5tyXfVRoBANDE9ogUx5N5u6JEt2Z
8s5kYPkyhGdS5Z7MNKnBc1DdXlN175132VhrEWgqQHztuOhWRIWlZhyGkXkP/kCSlOKO7kTqoEGm
lDWOkLZNkd4y0j+2ItuFsGH45UFJUX1g+tHLy3bMJ/fcqURr4uKlnPqzQgyWYWa3OhRCPkDNkQQO
yBM5V0NxJ2sX7klcKtYnH1FydOxhuBpc0TjHBAsRfDCiSclJ1+cWG8EkuulW1cs2k8xmvjfp9oAU
YKZdGtaUfNP16GeBjy/tzmw4X13xMUcm8jp56DEpXNiMy69cNEi1M5eFd2hRRCM4gOXjBVh7k6Zi
c+mfLLAzD6qTxcEax/IKbgeLLqGe0MWp+8aFXBw7txH4UTwKzcAXYowfEvLRUW0rLDckKrAIFU4W
EEe3yL2TidyNPYm0oBMgXiDcYTrQ9HEWIYXjaxOlCzQMYjkuHdbYLvMH2BclllhLkaBSTnKjyNDs
R2ZfEauMfr6iFVwKRxgX5dTELy6Vll00mFT9hKgMDSbHNGNt8ru8v0xmSadjPMj4DNU+PitMt8Xs
vBXmydqZ7sRotWemUlg4TJ2pfppBnunwu+BkZD7oK3hWnEFz5yetmvFZSryebayaOD3NBtiQenyX
ZE/P1KoZHY7xLLsxaWF5aqQuXjlri4gvWd814UKVcBOGt/TUuV+iJijC9K237jBi3HWx33Pvqh+x
5zQhRRdPGe8bLbfI2GZ+VWg2JfGpF6wWlnGOonBfbXOOzKL/ObajuGjqZdgqp1GCgUrRDajj0zWd
tv5JZ3GWH3MSz5JLLCWaRxmPcWC0yMO5VhLEq7HRUfLe2PkZXkpQY5arxopp+IpNDdvKgJqnDO2S
3Glv3mKkJEqxZl3xOUGKQLxJnE/4EO052qkKobNXp06a5XPq4zZweqY0q5tBYXQk9dGOhlcwac/k
CK4EHJt/Da04O3FudYOc1M+6yxGe5p3RzePBEa2tM/CxcHiu64I9wDTrt2ma+ndUreUZtdI5WW7b
X0D5XT7LPMemPPZnDRAARvXwUQIMSukrYQ8uwGtXkPZdB/Mtj4lNLWabXA4OP+wsHh9AhtgPAvLH
flLJZV/P8tkYORzUM6cFyIeqedOGFKXT0kr9ofZY1oLeYXbLJMnJmRQ6KcMdtN+c+Hh1o5dafsXz
W11KjOA5RmrMPDuJrkEerKKnliQtZxvH+64KyIrVNJxhij5URYHiNetpHmFQEJcFR+SIAM1wjSOO
II+07DK0ECuIktUl6bUZ5e8zc3xqgCsrxMPYYLFuNCwH2CBe/bLSQ90bbgWMMHy3hYdXH2zPEz7+
Bj5y7Q0HOkYxMs+qul4aeWS6yXHEZUtNXfgDTU7ShqSIFlBeU114BCrw2WoYaxMjMDpf28HY+iqJ
sF8XPe0ybc4qF9fDdzYbM3kWd/T8o3Is1NxOGyiaJELdHAerT3LykpPPxHYp2kNiDGt/kpbsL3nP
v2mGZiDnL/ZRbE0WCKpRp225MUohpl6kJ832h1tfr25R+0rYd94TxqE1sPqWw6To3pI+mTDw8HzZ
o4zvY1I+WMWMy7ly6wfPXHEEwURaiI/wVG4+uXinWr/a05A8v7OirIexL0K1YGPjvsjfx+CVioOJ
sm2HO2qvvPSUsACHccr5KyR8gXBkFTkffgHGjDZxws6kl5nxgR8l5/ZYThSD2i1HTg7f40XTVOmR
I11xbnUJ08Bhnu6ZsZ9K4uYd5VV3CwMP8JYVRejS4TKXd039INdmxu3t4trMUzIdmM41cYczJHsi
38aAsLZ0ykDBDHXnqbWwyLes5v5i2FczCYWtlkQQVBYJVdsqDf0cykcn54HYCRAwq3HcN111j7J0
3CuniPN3rGb9eTX5U2S3RcqRtT/RX3fHMLh4iVPAVQe9zJOTj2z9MXBWfkpnb9pnzpQ8crDVzhtf
GRgOx+mNDH93vS5tHxL7YsPllRXpSQ6ZsKK+FhwfmC1/6FOCKd1YpLevOscdA53N4GTB/b9whG6G
VFAg4edm/vVLuvhvybP3TcU/vwuxv/TEv6u0l9lHB9bue/inX3X4aq7eqq/+r1/0m+L7/4fEiwT6
DxrPf+FZ38m37DdJ+NfX/6nvWn+gSBjehlcXlGb7Anrl9NUP//5vmuH9YbBwezpTNwRgvuw/edaW
+ANhyDJ010faZXbzd3nXdP8AWK/TY2P/qQs7/y15dyPB/oMW5biUuiAyb9VRTAXAY/8u102e6pK0
xedolyPPRJ1o03p0tRqii5KVc8CVwNLiT4tBnm7UZg7fzghYNimWmKOEigF45ESQFVwum8OFVVbY
slVFiUuEJcO1gob6cybdultJoAFT6v0LGdjge//rNwEUeFPDXYNKN083//JNUEMPa6wcvxW9UeMt
f+kogx70iw5N1ceG5QIFopdwWdbI0MR6wTa+HnCuY9nxafZ6QTlW4uB0pG7I369YtBO3xTbfmzUW
LypiCzpphVBvCty/2nWtQfKmE0vjBLZ0odSMJHK4uWer2d1JjelnbpWiudHcxBCHucqwfSjibP1h
HWN2inltSb5w6iCvU68V671PtNmOuCWNpLxWxqmZIdsbzUy3tIbJTIoJfN6NO0Ip7BdrHitrS71o
Dyn8mzoAHxN3h8Gz629BTRmuKA5D7VVmZO2LZxaOcT7MC943Ekb/m7oz2bLbyK7ov3hc0EIACAQw
8OT1TebLvp1gkcwkAn3ffr03SNsl0WXJNfGyJyypKD4iH4CIG/ees0+zdoec8TsauoKUnSCG2dR1
0dxto0YRgVvi/7a2fMgVRm4ONimijntcXXS37bGc3gyrMKHUNj0AwJkDU7JD8uW7p2kcmA+k9CIe
I4E1KHRRDe51HsLKhGnA91gbKLw2TTuSCs+fZrXuSoAYj2SPuMadX41ltyMLyoxA8RXmfZxVQl73
UZhNO7tFwLDp50WqVDVB9Ya90urQujV5sNJTX39UmQ7UA6ZCGJeQpMv54CGRwcAwjAPB71Ga7mh+
wTYpkUnOt50NVGnnVcZiqKkEmpQZTXa0dlqhT8ibUCZ0uVKXxe5q3yvC90i6p60Dwza2yreiq7R/
TIbAuhsEnoh1wfTqVLbzvDAxez3u8G8yM0aXMVaXVtvlYhprnGkDy6HKtjY0yeqYui42K9vM5hP6
wQj2tpl6r13jWP6m750g3QDU1C86R/vPHlYmzlYG+GqOBhzQYYUAPavehiiLvxelRjJe5MgSPgpZ
j7eKiSPVFAyZEV9C7nCsRXJ8IndjIO6iaTMSnAA3TtsGmRXaad4ppIeFDPVTKZPhq1XEHZg80KK8
SemMrSFKUJqvKXM764a2FB8WjoIPc6ICmceqnnLe+yoyagbuFT8Y324/u8G5GCsWkAopJ6Aq3x9v
c78yBQ0I5OMP2K08h6GF4GVrBUg8jPkZH9pNoPM21LbjLWmoyeSsf76KkEKWbieJEXxEKfNmfB+L
QDoHbUxzTN8V0wtyndYudPbhJDbS4RXGTgZRKyOJClqLpdS+/zzqwh2dDZYE/uIZlsOb1+D/uKHZ
1Qe7n48rpXEgXzuBcmuTGUxJ1z8funrQGcyfsjf7jdXMeX6lk4EYC9tNUfHFjfdFOch5N05kcAyu
gYK8WrVXuEfw37FFvxvWZAmG6o7vBIBfpCfnzWiD5Eqmqr1xxWAAUoRP+HU0BmSWxKF9xElqHiwb
vIcOWXX7xpJHpvS8ynlJkzj0rP4QZvn3EPku0zbLDXcug7ALcF+iaZzEpPHBwBx2QU93vVnNphw4
lQbmy9jToZF078kJjydobDAsC2XmT5h0YQkTJ1S8D6BVzukUocSYjFwzgAaeuea4RxI6BN1nMyj9
I2qU4hpbIlZ/xK3xrT20iz4k9myULSasgnFS2NZH+eAx+hHcqQgRimP2bXuHkKHrNj6f4CLBXSz/
pUR+wl/RRVB2JA41q8DzsGkANs9rei6RtZqwy29KoZDpFfTbNhYAv1tXQD4SXsk9sI3usYN1sG6Q
QZ0mRXiOV3t0dMp2kJtQ1tE9niqMPmRzTzdz3lVXuFGSrSfFxHLcPuEKiy+TNX0346F+gT5CtPgs
kWuvXdZZ44hvNHgZk/ihm+vw2GIzA3JDIxLyTfc2+gzfoz4KjgloujUxMIQuJTy6fVvaDQ2COD8x
u3fQBOqWGhxZ+roof4CQfI83NxZ9NWxxlaIqkKn+3hVT9sCKnXE4CiiuOew11d70Q8wtJb28m8Gv
/GQ7VJjzZdhkhLOTuQ6kmz3BWsdVFl/NvrMoc3XTffNoXHO0UlEJxLDqgy8Fpr8DXArrHTZqgcyX
zPCvUWS45jYIzOmhYqi7X4JS4VxJyyfIYmpbD/dZjKYrdN0LsXfJ0Wwyj4633V1lQ6LWQJrCE7PM
6pDman7vp7wF/WB1hDPpEiM9Mq2CQSqcwBV61ugQF3F7yIqy3sAbQb/UeuCQThHlizqkWcxhAZU4
HrqxTfoPoxidxV36PTDn+jokfX7TUk09TY7PEMRM1DsCzyHaOE35tc0HekbxFAXrmiRfrDOqF+Bp
GslfhV33jAg+9s8mqo57x5mCjSe8MdrU/lB+Thh0v3txU92ywi8KL969C63v9pvAIPGAaBAg+yCA
IxUY+6+63JlLrCgLvSiwvLvSmtSXrJ6qu9hwo3sWzGwL3WN+ScTAWcjTgtWmDK49jjvf8DuIl46K
C996094RxuSvsVX4KLBRGWZuGfZvbRBBYyqVXzf4uvX8OGelHcOT8pZyrKnL/pCQVwA6gaIScwPn
a73lTMfgW0S1V6/MGNm5Bor7liSQCAoGez4CS5kPW9hfVr0GVpV+99oBDByu0OYZeRd7P8uBl4Li
mGf2k4BBo45aC4bMYm5nCM9mzLwXd0GOrkdBXcPGumM3SF7wPfburuU0d0Y40KtNadILRF+GuLlS
PV1M2kWteYd1tjm0bSY/szgsTrNmcV9JOsTYD4QLFFQLRUYmjTeyTekPYFrD0i9a76n3BTpLL++w
hqJvLljmwlh6r1bFRa9HkH8SGefoOofAcmjmGE2vmy1FULIp6BOwz4i89DdFkBufluq0uRsW8CfD
K0wXa2lY1QadUAtpB/ffWpc9o4l6Klm7haH8fuEsZJxNG7+7QvnfMaAN6qbbNJXlGveDikSzKXpf
hVs4egJBKFhY8V5EjnjvbLhrt50/mbA9HKfcy4hSiD3ARGyZD32ltwjxy+7WpVKKaICOIuH9Rzh5
CmXng9ZgOU+u/NhvXqPJKe/Ykb3+5IATwGRB1RGjyorYuaa6LD+6CdzM3iyYB+wTTEzFTo3YtxaY
pH3AAZyF+7hvoV9oH1ljPwOsWA2DpBPV2JhcV04Qu+IurfC6YAPp+1s5KKRziRblvrMT/5zhD/e2
FgUeLbp8AAq9nDtYTCL3PAWoDNeM/wCA4pe9t7qRfRWilvxOcXRxs1hUfIfYKE7CbkaGszCY+sW8
TtQ4C76R7QyQ4uchKexzRjfHYRoaoLxf8uidc5GNPP8GnTUM78YAwBX3RwUzNYSY58AluSTsoRIC
SnHnBHoR9XWIYcG0mhQdY28vTQqDUmyVo9G3AWJOvOwpR7ct5xmK9Zky4AvC2fYhjWe2Zc7pyXUt
OvczFAqhn6FpQkqqre0IKOaSpFn57ovQ53QEkJW7gQYOZqZTAp6IGAXjOCWEmFEe2idrFcyRC7OC
XoVzgIDYYYvvI9tboeECZw+brYIlpkIL+sgsDShTsYcRspOGAGyJzBTBSxc9+yiW5RrQn/c6ZHVI
N93BtD8Q3PNcgYDMuGjWnnXrMtlh4mefrBJJI9pSxetbuzmXqe3CevbKOL/yc8xVq8lugWKrLlZX
LvbrehuanfNkt0nx5qQ04pLWj98dclt5GdJi/LBaUd15VZEwTa904Bw7popHJtjNcESun4Nf7Trz
PYD90KyGH4cADa/UupqS5DlGIxpsa3+uYKPMQ+EdWiY6Ng+Qow2OKgGNJZQ+3205RGczMscj+793
ZHDRXi3BA+TGIUJkPKbtGVaCbwC+pvpriKqw7PlFi3p+7hhIO1vhEi6q+lo1W6TI9jmVSfRh2QES
cpzk3u3g8YSt8tQRa3NZLKSobUbITt8caiusHyi/Efjy+iOMHCIaxcuBUBf4wPniE4Zo8Ewbjfyp
BC9y1ITPSBcBkTlH45GXboBC5yERTmoz4ya3hnvQUQB8EfTInRMheK4dmMpdL437zI/qd0xX/kM4
BeFWsb9uLHKkjLXMZ5S5Zp2rW5fX9zNARamB2Zj2a9uFZIEUetb2Jo+GtNpX9aTeRF3Y2MgaiH3G
cv5C9+ny74VXTTe9BZYQRnu7gwZPB9lPUViCPTBQtud2f+jB+JymNhr3bJbDisbb2UuVateBHRqw
F83xFgRCQ7ZG/RLBDn4ShuWerXrBGJq2dZiz8UD1Nt04RmW9AlQtZ6T0gz6LopntLcVJDWfcwrVP
Z7IGgklpg15l7I7jlDY7VBL905gKtVchBXxlMhWFyX+DEYABRtDY/tWcqo9iRAUFjlBDVZn9OTt7
OH0OYPR5R4KwS+K1H1neKSpG68ju86mHMPxwjao/THrJ9WBRzTd+YbhXJrE4UA5JqMAHJWNasC2q
3XtWyfQ687oMTnPks0SUPJ3s9T6aehvBz26YYve1iJC5d3RvN3YpKG1N21tnHPzwOvX1bRZFKE3t
ob8e5vRTEsDFyKY1jrVrp2cnNqwDuK51xIbmMKg3sk+omjaKW1AOPgramQqvqFEZ1Fkv9zrJ24tT
NM1dHgTJXpXCONUGc+dt42PDMDqlFey40JSruq0Wp7Q/27vUyKivgybVYAyL+GSC+r+zmvzLHJbj
ifKiPSSTW1+lnTIRrnvOjZU18Jsg+lTb0asj9mY2+pchxlKtZUAKlEAvt649VA87O414lng+jwAy
IvuAStj/6uRRcZ+Du+Hm2zjEy1qn7VkMaYClIKpMn8FU3H9Pwd5clKCqYZ30E72qyyjZD4Y7fVWD
k940ZVl2KMlkf9sog5dIY7HBzjPH9Yc5Yh2G69POFLOt/UKqAur9uhP5HqTB+BX6ugeJiqqDt3cK
Aaxm6DMPPMYzNTmifuxIWCceHC8zjhTjZCNqUzI+LsNiYEc05ba0c0Z1Tef0uyqw3pyqEuc8xsGd
5aLdyWqIUUoaxjvDCbW3evQBkGvGswZfdhw5f2DcQPhDjcLeWsdYzr0EPmw1ac4Gos0nJoa2eAKw
QXAq64JMtm7LNY+uEC+llwftGvQ8s2Hw7nDEiupdhrmbcjpvisdpDB5hebYwLlxVH4ca9fOOCWEX
P9Z5Dy5N+Z3Zrjv4q7eR0xuw8UF7r/u698GMpDU0InPYM2JEUzKGAxRzyoFpUyEAuKcenHcCshBc
ASFrbAx5/aVLwpqOWdV/G4d2IXLZ83aKjHTfZ6mzp/JEtOH5g3Ma+6rE7deD+i+H6msnjORW4wNn
DNhD93bnwbq2OPoXe4Nu4RErw3BcxnF3Wd9DaEq9eaMIDf8KvrhEF1cn/lHo7JzY3sQELNAHwXT8
OHazPihYuq8DxXq3zt3O+6wHE/6+VBzaNi22GmoA16jb/Wi6852a++61ktN0KDqraW+nOpl2oGvf
2Y6zh9jLx62XZOltNuljx0+775iJhws8vft0BuwNpzluZ/MUKq8ZtnhpjPe5lkCJs/ZSxla2LaRw
8eeo6DUKc/O+ruNsLefEooFmRm8+tsEDBgL6hcp4KAJgaTGtMmR7be9PtDHwlOHxDQuM8C4wdzBD
R46T+d6uA/fdyCIBlsrW1zF3qcV8F29a2PDjSuNOO9LrQSHeWNOR4bIB0ZudiJpH8irY90J13Ymm
H6p7tqldbRjOdQAe5aqIlKG3P9EZfvODVe6JiRJAdtHFrH3xFnRUdkNT1MEWFFpxBo470psr83el
bWq4dPrO3HrYVVYaPVup3VFYBRExg4xNR7BTAH5n92Kp9Gk2qP7zPv9QhWc+ygYR366BQHGzyEtw
IjbPLVk60ZXh5e1z40gwL0zi3rzcRPGHqaiwbmPqiPGdKIuQJqzqzJSMqQ47N+chl3bXEEFJWEZ+
/Iy0+vLqlok0zVSVsvNstFk1jwqcVL+ya44v6J7oBAVOZFZ7OE80LpnfUaX6LQ49xrGG+TRVMP+r
XmMWDnXvnDEL8x9wsHdvJ2fIHtlx6x7BJY6zVTEUISrMNKQ90HMYAT9fAlk4A/gONIBkiqqV9vBt
biVTwPKKyoTgqYp8OLkFCsShi3uKliTT8H//IvrsH3XMpYMe1nVMphW/5t9WhRMMpGZ+Esg4nbys
M+Vhmh0N0LJAWuYUHRFaVlBPF5UY5evvhiP/QLf9X0YOtusRyekSJ+iayhO/5HV5bt9UopixIjY5
UH2b7IRJxPgN224TiaqDGZ929wb2mmwdd4b5Vxrg//L3e4odCwGuvWxcrvOLbFwrSRCeSyd5NoXW
28wEt3/AyxtN3wLSD/vH0nOEycrvcwtGwzS/xjFiq12t6G4uciX6M9T8VUykRjQmx6AzpvQMQyuA
qK8tHEBO0lTjbTELz2VKF9vGX0iIfw21dRkLcd2SqZIv+R/nl4GHoV1BMxu5hiWCxN3rWtMHN/Kc
CM++pzu3bRMhUkqlhJmOzj2GMUgxl1GNMQ7PTpNk2X6uiQMkvGup6o3KAGH357f5H10kYdCmXGTO
luA6/zhaAiHTSRVU6cot67jfB7bhFuesD7kuNu67Vg/Rp5+0zGriZOZL/jFF8sEK1FskB5a71cBy
afegLJpoH0rMkH9xhb+o6l1EJZJ8Zk96aOpdHNF/vEIa27oMKrxvLYq2/v7nS9dY6Af3oqRHdWHd
kAjzIvr1ZBvVk3sMR7BeF+i1mJVW1dSSb9SMCeUDLiQel2a0eVKCahTTOYsqG3lWO7Sud/3nV27/
orLnyi3uuuQtsqTpIGT/45WXsZxTX5MLAf+Ap9cGo+q9oxch+AVfpe1/IS9RwO7C6ZRcY6EmRpDl
UseXEAaJPkuM//KQpmXAHMvSEdrtnDPZZpANlFZAKCya8TINohOgcbq3k/UsZUB0CewVt6QLFifO
DpdUP0K35KhBLV15e8MrMnIseAW+c2KK723TptcawadCjTt7WIj14A13Q6PdR5xXIH3gxJbFX7wd
PwL/fj/T9DA58gI4sMZ9/kn+8oLPDCYyxVAHk7Ue9cWIPI42kK5nCL7UTAXyq8Kxr8FvcKCqo8ia
0Ia5YXKCR8M/Oxzabuj+N9HezxnRrolrckqgSCqJz6Y7ofTMXFNCU+bONBtS8xjdeFnIH7VGr4io
kHJANhuv7mLvS+lmCTEXhYrJMVfm9PjnT8IfFzOF8JUIRs91locBM5D5yyOsBzGR+hYA3vaGfKmg
Q3SSY3rM4PCe3KimH2AWoARbp7W2k+FnzV+8RD+i3//+bXMFfMmu5DEkwFe6EDz/+CjOmsQjgqvo
J+uoKXZuiMRuP82ICdc/Rzp8zco5+oGjXwk3QZyZ/vDKjCK0vsF1KpGpYo92cAjib1tbKb3KHcxq
7OQxmyCnzyA4GkA+q630fWcP2giQFqpbDrC5nA0A+xmMwq1Es53t//zb/SVwF0OvadvkUAuBNQVl
n2398YeTGktB4LYfnEyqazoteYruGpTDig6Bf80psoOwK5R9ChTReyUqdr0BvJ8EW9PzAhSsft6K
VYFT62aiM7rpgXI8WAjnJ2ZKQj743QSzHRRaejEDmcdQjC1STExzENfgCOC3zKTArb3JjpNNmUML
oJcH9xAAWX3vBByG1n/+Ey+ig98JAn78xEgVXEs5/DNxmr+sLDhIVSqL9AMSNnM1m6kHZwjkRdTN
qBLgS9F66nc8Y8V12odjtJcFfVdqco41bWUT1vjnF/TLcH+5II/MY2GTzkbitq1+KRcyxyFmTqAK
awe282PRlcZDHC/In7AjehKYhDs9oe0TTHLbNIi2g5y84MqHzEq6Z9c2IE4ZVIOODaX/PdcepPWY
NKKLshMb2l+ZZN9rVHfBWRJJed31OboiE/IM56tlwMlCU75ZcIofJXomwCKmSffux/8La6WkWW/2
hlrjaIn6TYjkJ901gcEjgrsoXJl9w/ENG0piQ+/NKBbh9i3IT8bYmLNnO4r2GSnKPNF9TrcupSjX
fORAxlrGKtK++rCfghWeZvq4VubY4SFXpFBCIxQ7IJDQJQYZ4E8BPbkcFJKgGMmpSKtig2jWByAx
LS6XzrCSqwmj6xORMHySLDj7wC+oVbrqM/96QWmIdW6J1N/abUb5KtPUZVrGt4srR3SMm37c2P81
MdH/RZ3Qojz5762gD0PUzp91+iX/+L0blOR6/pXY0X/9F2H+hhKIUoTSlF1aOTzsP9VC8jcqPYcF
jpRpFKuUK38XC6nfPKos0+c1QfxGqMx/ekEd+RvHPCobpnzUYWwW/4xYyPOXuvJ3a70pAB5jmlsC
nNE0me4viwNe7bASkQWOyZn1a+IAlzHZcqhynRgclVmZsCuTuV5w9my/aCM3zLPVLdUI6DxUL9tS
w6RmMtVc/KYtH5jXv5dNV+D468RNNhb+OTHS8ApEZg8WvS1SZuxxcU0+QQma1HUQPmLfkIo8pNBf
yDME5ZzGaPaOYDKbrUsKBXpeFoMzqINujzM1OcV12+5EU8xvo4rFZuyl1xxh5OPu6m15FvH4kEPM
v+ZQUO5t2n5M3PqBASVi69c2kOTP5i2oqbK8S+HSEoPCEq3Snt4JOTzhHvs2Ms0GzSq9lggjy4Rl
odbwVCqGoWB5IiBicWk6DDXA+BD4ba1ap3L2thOXJ9W2wz4Ncyyyluq/DcRa7Grb+aybyEKSEZn4
ZBx7DfgtPrkoHSHmpu0i3+yvsVz1J5FWCb1qIdRx6C0w9kisergdNge5MW30q5lPxlfLAEwhSsjn
9GZ4/UU0nXB0M8lQYjTemExZXzNOpIzg7AUQ4Fb+Wyja5FRjkn1oOqJ8J6dPDwg+0+9jCMY5yfsd
CeItZv1uOvRFnh8ZK+KsQIOz5xCbH7ysLJ+GukFrXcvwGmIzKChUukRfJmS9FbppZlKYU7i1CihR
V5IHlia+cbEjkxmbSzvIx6O4mYqYeInIzmi9zAyT6DEwoy6mkjGTlN+LsHLPfd2BMyN+6W7uHXln
5djl3TLz2C9sf4/Qp977mHxwehGgy7TKJaS4T3cpoKKDGujCh9zUJ8alBGc1Itkh17P2RPsCZA4h
qktydFHzGuIRe2lqbQCs4+yATejKGYzKSJ5RrcW6sef8MmTYCMAEfB3oXIGXKyRfXWoiHlYv2Guq
HQcCwMAqIAUnZt4Fp8O5BlUr1yYHUiaYUbZRAQkSSSYVKXtzBnWyAjJGBwXelr+nKWY+24w9Hh03
YC6Jr4HwVzPQWNtSD1EecjNdxM5rgXz1UAOlx5gXWvmZLjWSdLPBk5ehcyM7qYnFq4Z9sZ/ivv8W
9kuyZ7g0+VDHWZumxKTnNZIAXDPH0humdcAvsmV6qiK6RDYE7AizFyJkOiI28aLbjg0a9iP3kumR
ay2Jc4O7aEzGd6uezTXZOiN0DC0fGfG8J4sXgJOKfRF1fwabkqH3EGJvG1LckPQRbJt0MvZ0v/ot
IifSFDO+IibKEK6qUa6hI5UHl7bS0k5tJNEZUtPvhr/cPVeDPwOhsUwSbGWHva2dnwCjl4AgnWHX
FNnOHHFz5kYjNiRLm2tXJK9MocmAggr1wqvaXcWxl95lenxWga8OnTTsLco6nsY5q+0bcO73aZTi
D4FwugMpl9wGHVhWJ2k9BqOwtC4VfYhu6xcxg8m8qJJnl+rvYHskErV2rz4rTI1EGHbOOhNug93Q
wq4CwHnQazGa7VUGsZlMyNCgQdq1S60bDg1Fj+vnF51UKIJ0JgN63vWeng5JeB0WiqFmxE8S20dF
N5SM0Myd9hie9Xp03HHXeAbuLc6PnzhqEIDweXviq9pTnmbD2UpaBNmCuMg0ecJpK3HlDJQJK2l0
GSk8XdT7N1Ex2fPaICf0ZelXLZIhasCY5Pq7wsivvbB2NmCarCNbmQ5WFhDURZJe8IQqJ38cC9cp
MeuE+V4H9EA3MRYN9hsgsZlxYvQDEIrA11UrWe7Sqi+Rn/VWuvUi4zntWvc8J1n8aCG5zPzBQ7dT
GytVF9amtXh0E4COe7BCm6AIwmbTExlxxK3VXYU9iXZh6Th7q2ydDR6sb3ZFKq8Paexod5O/E6gK
aTXwBHGqYbasGngyaRpjXojna0z/xA9G2b7ImmjnOzkcwfotXfgCfo8vN704pn5Ahg6mWsNJow/o
usglhAB2hb3m0Cbllz6wp2uDNtsVYlUu1rbrgxmlaGbt1oYmNIaCsE1WSrKMLxOB4q8GCBHaN052
0h6WKnsMysckUtN7VBE8Fk/uuOYMijSc9DgI33PxZqXVq99Pl2Twb7yWBapGIdnWaIOYliGBWsjt
AD93caLGywyvAF1O1B9xS59bBfh7crw7G7zTzjKGr/lgBC9tQ2SSneTRJsznmW0bz0qDymPD2ZrQ
eJCZzjGI2RsNOm/3dMJCcsRtZwN+xrtLscnCNE2u6KCTmyXZgDEpGEN2cIhxfyh7lXzJ8P2i3vBC
BbwK2RSZS9W+ieTIatelLyCvx1PtCWS7CF7X6H0DPD+qeO3IIHQ2sUCtWCpEdsIq7a+BIENV0IX9
keijznB15EehU4v5WWbe1aVWKCO41BsHHXNK3vfJ8uLpNKgweKadLeNzVMByGYPgmxiG9FQHbGLA
A+5CJWwI0pbaD+Nc7MIGBGJFuszRTyJO/K3Ub9UUSXiCpW28JUZYHnENjfnWzOVRVewurMsev0i5
58E0iXGX41lao3uTwIYGlomF4i7ECfQlt9Lbng5qv6OsmgVxNbRLucU4Uplj5LcD/p9nOzFfmoI3
aiRCBgog+Tgr4PeruAtT4tOJrBNZZz9xPi4wyvVS4xLx8HIkDsTcqqaIWJU+AFaZlu4rpCf2wdKu
zwHEnGvXSssLgKj+vkZvehTwaDbAB+f1lHlY1AobO4/lj8Y3rjEl4p1IIvaVHgVhWAXiHGrPIIEd
envj4FaWtbWlmx5czYSo7DUB86DIrTQZwSFC8+2qADhAp/cGMIIDeKJr0j5oWil0f6feATFr9Npk
eDfNLhEfEIiQuEIe65ez9oAc+h2lm0c/zDNGWMfw2Gg8A6u26vHg5f50KYJSo2b35hPyQyjtyPTY
QgTiix6113oQZnXbV0bZMg6ES0s2bSwPJHLYSyJXIN49C0L4KvQA8FgGOrciCsOdCjzjIaHJtIpQ
VIFDHtzyea7j6q2mCW5epWRffxL42YkHHeSjXOlSzTtGAnawniP1jrdyTjH7Rg5aKkQugOaqfC/d
2HtipPu9to3vRevaD4RPeRsvw/rNlBoBG0Sr7ItvlyjccZZU+4Qh8qXGjkYFknnP5MEY8YbfNRAW
iz3hRIviShcPjtPUe8WRYVf1yXwvYx6VyotmLryn197WO3OqY49aC2cinJNs40iUT8iFpxtpuC8O
teRulGawy0Klt/M4xp9k9KqN51n2sZvYSZWbJAezI2mBO1EdyE2Yn3JAYts+e68cCF6KVFkAlNwb
FSVXOUJiN6OjPqZyL7I3ldOOVVF05cj5IazhVpWt0X+JW7I3kra+bdIkPFKn3NVOtaMVeQGv+GkV
/tab8nuGyJ/Yve4hm32zE2tPVJI6YFOyrkgAe6T1eExTKOqcgoHoi+M40w1TebmEcgLZdbR7rEFA
QOqFG8NCSG9UUtMP5iZ19N4CFv51jAOktAl5Mhtm5MDzQWs199NYCf8QRAVBH3FXZIScQlVWd2iO
vykq2Ds0De2jEo5NGlTr4sy1pvAOFTfRWWY6EDpPq3WGivkQ/PC8+eMM17P1TgkRbdthHuYbnyGl
uXL9Gl4o5D737M0upFQFThGfuEFTdYnu2PmpaWy0S++VyEkSFgYatmK6NofSOGBNxzdczpwW0H+2
qM0dLFsEmt/CRHe9ddG188Uh3uLTxG3FkavAFgjo4aKDsCflIpK3joV5XpURMqlRzCaLse3uO6oc
/NX7NG2wuarUQFTTocdf9V2tt0TCswpnpT4gl8+3KTB9+nbcYBmx/rD32tU5bgmyJc1nvM5aZ42i
5hVsFeY/7IUG/Qu0ZxZWlDoAMGYTgYJ/eorFbQldbRVb3j3+y3yTQ93KkPczBXzI4NNtVTcTAGwH
sDO8ghwPqU45OOsTeV/tHvQZRpHKukqd6tatiG1s3LB6AcQJZhPt16qz4maTT5a+diuCopwBl4WK
02xfx+RiS8sI9oXpM+6mBL9RkWdda2RMuypz6VCmxBARI4jok/z402wNA3JtPG0jJK9eRncKCN2V
0w7GERVMeh1MGO1MeO/xlmClLNm1UZ/dEwfw0cWFOAwdab6QFOFeTHaIIjjqDDzKvHYDwhcUX5Ee
oydlDbyywAjvCf9KXrpxEXWj6gid7TCYzeOizOD4QEdo+YBMXYWRwy9JFN5FoPfG9YiYfDuhvtpo
jCwIKphchzqr19rJX0McTBdhwDPY9KHRX+Go8JpNWBqvdeHF24yARwCCqXlCJz2fZuIcaOTah4S0
pVvY54pjZBzeAjr0t6xw2b0EBLvTtQn91y0V4gl3/FrD59sQocVjByW3+gDsWLwsEXlo+DHPjExc
i5VD8ppe0/Gyn8fKE/siJqGpryZzMygpd+1cp0cAE8l1FDuPPAwUP107mafZaPBd1CUzxWI0qiPO
pQgx1VSwP6OQxblPn5Dzh7P8LHqF1nC8yabWe6jDcrGBw/h8zXgwzs3ggXWkwLhGvWmu4XhMjx6Y
YERyo/E1mCf0CZjxvwOk8V5dAzxFYjbj498KmVVz63sW2WhCL28XujTC0g7SRw4WKfOL8OLh/LdO
ocSn0SEXnkZ/MCsfGEvoj+gJ3EscdbBgiTmlWojuOHbGF8Go6efk7n+tM/cHZNv/I5sfAuI/a99d
og6/5OcPstzxg2bd8p//O8VNuD6OPUhkjJSZmTMy+I/GnbH8lu8Q+mR5JGHxhxjh5EXd6p8WQH8Z
nTCNdkF9uibzhYZ19sfv+b8JeFWWyZSM/ARlqX+md2f9sa8vyVLiyiDFSddVimnRMkj69uU+wpbD
j/K3meFTmPpG+WQaJUQniikW59G2Tyl2M9xJs8KoFAUcMDJrAhbbISeB3UH5wNxnRvAXjTGlUDaH
VwOBxtjX+mz4mBIGcCQclk+IKYAJ1l7ZXJeNqb/OBKX8nHr+U8/l/8xb+v+OIcjd+O/7xkwKmuFL
/uUPDx9/4uezZ0EJVNxbWsP0gKVaLJw/e8aCB4/ZuyQ3C2ckQg9+5z+fPMXz6kGUU0xtaOl69JP/
48mz3N8WQJqJJxWRgQTP9s88edAMlyHk39vGEsIvHWNBcWe7Auya/cuQkhUzNOs2WyI2ZjQHHDua
5KuhE3ZyxOSDuSaBh5O6CijTboyJgaW/8mXjdbdDGUfRRlaLA7IQIfGcIV+CeU2foEPpHQ5hsOtt
4cutzqyUI36HoQM147+xdybLkSNpkn6XuaME+3Ich8NXOuncybhAyGAG9sVgAMyAp5/Pq2qku0qm
R6SvI3PLyMzg4gAMZr+qfiopVA815+HXgFox8+iQ0YEUYWl5ACs3ppdIZfWXiTAEDHbOLZoCjDn8
AoVFx2EeTddUh+5XUJKKqzA3flD+6+185dPkQS3mpzu3XkurUvMdRaqIV12wPQ/q8t4ABvyRaqq5
AovNuVdHzrvRevUvihraxBVTfR3qgq0EyYWE0c7f2Wp4FvEf5ddwmWHSLFzSgtGZgcMXoxmu4QAF
ZpoM98XWvXgY4IE32A267HFiNnnGIAy4218hlrTdTC8XkB/OfzJIrHxmrqZGOceh0P4PdqfPCCsA
m86Wxis1WFcAABRbBpQX7jp3pREnLYkkupPQ+3UkDEf3VWqdTGQ0DooYhR9kkBZUY3ISS4P6BfE2
PyKyZy9R1jP2M0SYoUypMFmWInwlLs/fGxpZJgxQ/7A4fGKPxmQ0saBwaScgez4NPovGgZVH3tEg
G7EnP1a9+uCKDdVt885VcuOsGUEZg2lV7rferksncR7Zhu65YMZ2daR8rUZB6UeKbErLB4YN0OdL
OERbWxfZ24qr8Nxk5FSI6czNzzDnFA6Dvz1YwM9wj2KEvfiKeDOpXEjxQIZrjlo+uwU0kf5BUj93
kgFXS9cQnTddH2GmSxk7Ra5tPEdw3G4ENXeLDlIl4FKYXOf5StBpEvG0mN4JdtWIuW8my8q+jE12
xPeT9z5HfcbRebEhSbbPcO8epbNwnpqdSzus0LOraLmLhH/v0cJ+NnOMsyUT0TiXg70fqVy/UHjV
v9yk8nvs6+XP6q4cmhY5NceafeReO0sB5j4Xbz41ZE80o+LWiML8t5SN2GK9LvckDvBGtmZ5L2BM
EfKzzwMf25UEgjxKVIk4N1Zxapeq2A1Nc8f0DQJGRmDDDSeQtZkiQ1zakOZEZfdcBNwXG7CINBV6
wHF9sqE8U7l8cb3QemIIYu/LMiPRUCyvNk5pIBOOTyNrly/bOmxPU+NZ55W+jC165C+FSnIcGyd7
oqNAke2h8YOs3I3uXff6AY8mh4zcIdGBHBvXkUmpvdk8jJgLKREvnUtqGdGDZG513xoiizOHMdda
wNnGGBi5P12GurKYBBQwbRVnILnBDnvXhzUwdmNiG24Wxi2X0kJPCRz/LbNDX5/ZaNdZTLfKGO40
l/6UmVSobiKx9EfK4l/aFNjaBrtjsEunTH+Ma5dycFuSZhFccuz+4As1MbG05K9B0h24d/QN+Zbx
bJHz2aam90BWkrhIlastb2Lk4gwg08bARXpMB19AWczqd6brzkkoyz1XGrM+Yxrn1FkYEILhBwr7
N0ny4CoWVOXG8IpY9osHP7/t5JtuynXZDxGLYxRzUQ+GIvBJZqIy1PSNCpLPtwfMA1A2oNCQVCgw
P29l5lmHaDbbr8pdaAsYiamJ0vUvKRQkJlq1CaQ8L4T1xPg0oA6RT22okmoGT7F6GesNcRBqNUms
6vxRA2kN0ebJLztQd7YtqozTTRc95wfZmf3BHnqO7dWDsU7gibjhDjZ+QWYFHM2L5Y1Q3ElYduzz
Pe7MYqaUMfgmS3UqKaLqA3dXjtQbCHehqC8HZoijZO7q59HBiKJpFO5qQbYe13id76Vl7ogf8+fu
ANd2EwbLb7d4NlNWttD7BAmAGmTukCr2IAUvoT3s6BqLKRdPnAbRrAzP9JJtGrc+z6RKUt0xKuaH
Xof9mtOcWfb7XLb34WBzcCe0N1MVBQa0TdeHxVmSVk0xPBQWDHiFoM8xhN/wlfpWmi7lyfA8gazX
FwAw0ycHV7mZ22DQQsJW6Z2quy3RpetI1lmPpvvCknYjp1kzZhUfyEqpoDjHzFeQTQLaRR8dGHzo
BUQLKOp9FKptkzlsH4QDJSkrnysOokM97AcDCqloTPvgmbV7X9de/mOg/65Ej5T1aA28XnOj4rQc
pv6rIB4TJbRevkKbyA/1wKmUmhmYn6u/jIAS1nVHw0+z80AeYFOEak/k10sYYP2xW9FgHac3am2t
O8Lsv/sb7dDvsObOhInoZFmnY6TVN0mw8ULIQ8Z6GpxjRdTowddduxUBHQat0510yIRa4wJP0Me9
XVRSubDgsfeV4ATWSwUOrt9aXX7I+uihCyjgmEZgLxUethu2B49+GoiEJCDP7jj/EHm8WLf0TlhN
3ytOnqGLHhpntQ+piqi0dLtnxmLPnkG1IduVr7H0KVkYZpS3mmxQBE+DVRNiJPJfaXBqM9cLuYMl
Lmv1OPMmjMhTgP1h+ah19o4aB2RhDk7M1E5ZKh/NzLkTymZZRIQNJ/LmIeGhd3qoiy37BnUYRdVe
REvcVFFRdaojBonpmEose1RR7RwBIE9RW/VJEyyvcpZtSVfWlOARYfMz9+EfafX2nd/AT/LoRPrI
J9P4BJR14d2BiDQxRd2kSNF/0Wx0Iixm3zLPLUJ0oSBj4bbDsvorne3wlhGzEk8x2dpMQd3uEaQ/
LZ3RTRSkz6qObAL8rHegaqjTWCDcbTtiCxvlds3Vp5WGROW4Kx1eRUW/vqdAQ2Jshw/ViiuRSNQv
IEiseg69tYNzN0PRP9VyQDEwPq2i2IWmmOKcdpBcg9srpfPorY1935TOXTMVLscbyyCbsLJS2MYf
2SO+Aj58Wum1nmAesi+xuH+xadc+BDwK/PKo+lOavCSoi6K8ifDbJitWspJRd6hmEq05G9MNeovP
No607ijM5VUWlNFWNVuvfkFuGy3nM7SaP15a3oZEZXhY+v7sB/QVqEa8+yVgMZCI/Ybx0ryZ0mbY
+X1F8zumK8HvlA/9pYfPdFprzYx1VS+2zabJb6gXCC29KYRcj9Vs6i1GTEbl1lMuw4ey9JyYagsL
pmUeSAIzwbCrxtxK2APfSi8Mf1+FVfeTkaGpY8vMl1fLHCMV+0OafXmyHQj+1s4KALSRhHsNAgKY
1x47PrFNVLgC4LY232zgq+DzlLMt6Qw6LsbMnyclVgMiWgR+1Mjc6kDe2tiOUxf0CZAsmFEoe0xm
al8sscAZlW2WXGA5KtvOeWylU/9yjYxvCJHtIS2r4TJiw9xg/EvvM8AN1xHwmnNoWkFzAyym9iJB
lf0y9a1HnF3usQrMibeRno+U2nGjAaiBxm+Edwaslc1gr9zbAbaqPeRlsWOrHZwYqHyUzciE0gZJ
sZezC8XKytwPuQi2ODiiCCV5YqeLhu7uvLgSVO82ntbfWk0gKUk9t9dsHE3gnfkQzm+WDo1yD0of
ycUwfHVah4EueHMuu/thmZbzZFmGxzyJcriZnpmuDYjQaazjP9pb5cGIGO5drBEozhbJ/olwQqMO
UVEzgHahPbzmockD442t9QXIOH+rnZRKDQPQwl0f5IYKNu6Mv6QJsmz4cQxA7jSuGVz8xbLzOmkX
t3ROJrwe/9J1eDjOrNWDgXEFNYJOOYqpNkPRcaLA9jrWMSZ9E5ituZjpuB98tzR3diBxdHQFjpH3
lpmcfMLfySUB86CNJy3LoaebJsLysdG4MiYedt8nRJZJIzitEzVrH/QoWe6h99F3GbmnVEhT3iZ/
aXAUDJSbpgDBOZdZfgx47dhXONK4i5p1kS19MAsnso1Y/XJKVlzBPQ9slps0Z3ret2umzYtA3J+P
vs9K80wKI7XvOVrymg7oU1J37TJh04tufDU4WnKYv1rwggQp0ZSKR1Af+Gid3PC64zo44XCYC+LP
6zIX+kRnZz+dVcoG2xkafi8HGNlK2L/ZoJ8A4cRaQCdFV/yFmwkNerSq75pcMnRQe35MjdE7olr4
17wJMflMNCVzfQw6d2UYp7OfazpkomgbEusEgzLXL1Sdbesgx4mJLcMz1m2Vo4aVhqQ3KjBe29p4
cJqZRkLLP6aODA6iCrZOKbsHXhv9JgK+t6Fl/KOsYY37kxBJR2MaAty0C6QlnqaiGDGFdBHK8dx8
dF34xYA5PLj+/NZqlLDGCEh5uZ11tYn3Pqem/0wVJ7jVvoFNnndJQ0CtSsUparIIQUldR4y9qu8t
MoHG2aqgbpeG8yJhzwNWbjYWoUI0s37HeKlK1kgQuO1cYADO59BEJ84FaczwjPb1vttjTfhr7PyE
DsE3paJ7opbv6URwfiMmqEjYY9641J+jyK9553HAM8RX3V27sTp67fi7NLsDTog7JlPegaj0Jwrf
MdRR3Izr1gWCN/uK7o9eHEvRswzlxptNZgt8zS6frYcJJWUzNu0pjdRfZtT7RG2j7t425LNbr7SA
ms01c9VTtYoL/Gkdy9kYqM+ZL9Rhn2k/uo60nOAFHv9ENqMQUZ2qVC93VPqwCyVLVGHcLKgUoX5k
fly7+mOJwl+cxxX2/vToC2dh9MuZiMfQN/v97SVIn18j/pRps/H99FqHvMocJ6nHacfiO8fK9H/V
43rOp1pv6KLepqt0ydGX+5UDRlaH33QBsydfCIs5nzSl3nxvxeeSk7lPVXFcVmoVwvK327X22TLb
X0w8jstAKzqL5JbKtzWxu+YNO5iZkIjcT2bwZcD62xorXo7BJwo6m7QvL053GHgL9tl4H/QuWKbZ
Xr9Gl9uxaEt+bmw/qsVCMGmqzQUd45NPgruT/Mg2X4lg6idObfQPjqqbMKx/hsLYdWNO1zkLemxb
5VnX5l0Y0L7TW2j7K1lJmLAzBlznSQXla1t5j5IUivC84REzCWf8kE859PFuFEeb3W24UsHMv696
N9iHYw3ICyAF7TR90O6z0n422bqbOkOH1GgPKn2tSQHXgCICe713ourVgQjUo9rls3nsemNfrMMh
oOhuGES9BQlBlKVOsO+0QFLUeR7Tw5CSvppGTvPVa014x6eAznKzI5DbZ5tRKkOa+mTB/LdmiNyR
aZ3G3gLE4h4dabymVJbE/VT8pV0JlVeszt50x1O6tElmR0/OkspDvvCA854Xm4Dc6g2Av+HBj+tl
uIarET7MvnhgcnJkSPNRyuLnVkGz8orGy1Cl92AHpztTzZALmu6THI5zjnq7PZg2oMqcFaOcW2tb
5gvl4oMRXdUNtAKXCiiNKf2Ec9Sb1nQ3uri7KW0iJ+ikY/NY5xmtz3Z/Bo7q7IexpknNrB/wZjz7
UiRhSbm2Ly+4m1+8ytutKoqepgxXT2uQhFt6M9aWYLJxs8I5ccBc57T2LnjtLPboO8J+ZRwY6ZiE
7+zEdr3nEQ/d4oKntcAiEFs5r4IUBxpKs2fQ8Zg6EwZ+1nXNTPKAxZCToZEU5Xzw2qbdC2DjtsKE
Dfr1m5TchzSiEwzdhAkTD0oRWDCW2nva32MqL4+CGDHnIcwCfnAK6jUJwfGULdJwGCVZWB9cbRoX
Y7gfOgEphxCPWjjTjaB8cN1SwkgLl5v+tARJzB5adq9DdhPjFkr6/IYcBbInw/ThcMfKveSV3XFm
DDz3ynpNA8tAiqek1Zd9fBM4xsX2qqc0pY6u9ZNlfKoxqwwifDXtFaBa82TzgbvRcJxsTmu0WhqU
gCmb0ggSogALTKaDHYbYmTQAZ/OV2pEbRElVVAnmawI7+2VQHMUptgeAl+GM84wKZpgpsITaf1Fe
eFit9Q+J8biekPbLgbSybQI7gPFM1aSmmiDA6mvxo0vBDpqChLzHCE/OAOKlxxTQxH5YBOJnFu1J
VXgGy/xSY8wfLco7aJUf+vqTWiXYZD2blR4wmdl28WSoa5gBX/bG89KKi2LPEYDivlHp9ZqOdFIX
72VTPcw4EN1Jnlvh3helEVy8hrUDgZEVrIK0FBAS8hfvE57bQ+UN94jCekM8CySbWZN4Hy0aWqu3
vgt3ZsdWfOo+maAdNWGU9OYGrjBUHmFXUIZ1A6H5DHdtgyOhnuzXjJjl2FDmHfJlNn6lL/RaApVo
i+fQbD5DHNbbQps7qeDrW4XZxMB9TqPXWhhUM2dfiuartoBCebPcTHqaQnLRJcNUy/10NRtKAv9q
h3UMKQfCL4etfjgRh+VjyVt8XlXxPXEJtkWkcDT58sB+8LOShhlb+ZD41KBs2ZICg5HRY1PWr3AS
I/URcYxiK1tQSoyKC/oJwARf9WaBIdccCC4m3t8MAPBzI/OmthLAFnqZIOwXgwNYcs6J+KxhY/db
u69uLGHDSp8kgD5nV5Cg6qAgwL7aYxZwX+EjIgcQPvMCZHjfemn6GqgwcBzwOKDt+8+BvXq9K1hh
JUculf50lGWQUalG7w/O7eCpW2eFOSSkD5NWCc1zzu4p2MD4YI3AWTcx0+yNFft4NvSfCmgvyK5h
oWwTUaDlTQfP6n4tlfEklNd/eKsXqHioOyFim8bLjyiVM+dsmS/F7pZuXuOSwq88LtyweLU1HnTE
cen01KWrAFVdt2t6qITgMlIFC8Z3AwdnEPs2XwN5LOEhAs3QJqV31LhPjPDb0NjrpWt+2aU7Pqpw
WB8sXYHzai32vPF/P5jx/6jMduOo/tc6210xUrHZFv8qtN3+zj+VNv9vIYFRwreO7xC7s0ll/kNp
s81bPIMAho9DFD3N47/8U2nz/L+5bkQdknUTwEgq/YfE6zl/A7oYkOH1bjlovty/FXP934q6/k3g
DUxELlKAOKoJiPAjWP+Ww3NTjKpZj103CFJwVn1rgYI2Qah9GWE2wrpq5uW97vP5Bazir9qUKeGy
IuBBpGwEbr3FhGCLkaw5z7Js+mSVDcNbINmhkdhzNrbJVIg5ulJpvsgzr3VjYVPj67f/9JH/H9Lh
TvCvamFgui6/AqlcEnekW+2blP6flWrQOyDgObJtfbXm0WHNUFH24Zq7K2PuwWHQVNXFT2EP0Tmg
Yuivoo9CHiqhbg7IvsgIYFC06m56bwXAONt99jo2Q3H1U7dxqO+a6rO2LQSDUWfjEwx+EgFUQPvF
kSRjWO2EA1gtNthmZgcj8DGx0dGBJUiZJvv3EmJMvlkE+/MbCeGkmhn8CPiHEpoUFAH7iirZvLkc
aAKWBLAa4IfEbc/MKfp3H0JMw84daMp46oW8o0Lt5E0DE0oA0rVD2sAzDiYMg8F4b4plrnKOXQ5i
y+wDwWWnYSwzfuSsv+bOqOo46ivGNBKEeL+TWUoTMNWH850OxvCR/SQZhVY25pRU0vaBmHRSgtZr
fAslNMI4tptCNdyBP1zCE+GWtN9b0l7tjR/U/U/Ie/ck1sg7l0PIy+c2t8MmPA+fwLoHtnQgm/iQ
DAEDnWxcG8SRE60HMUzZJ2Ur4xW6oTPtam2TjWvCcKY4JZgsBnwt/AUyKYafWKRi2S82KbIIUBZ6
EfzUKh+aYgaANUft+pOOw4BdLVfOH1ENkbwN8NULLbSzEddObv+V2aLM47waCrZkAOWtnMTxQ8e4
gZmpzwGkqTkEbhU/MToSTv8+KEF9eei/L5WTOeop8LORKZdseAPR1iQfzKaIxg01cJSeA00CuuSI
wrsjDGFZcZ52TIlDmj0yxADXe2s7O/xdMAnwY9+gU4GxY1sRpxspjiArZVIlw1eyfwW3yh0uXr5k
SdQOGu5krsYtFAkgrCueVJfhFEr/XteAgs4C1/kf1ZMp32AAtdzYrKJO7rgRzXpDjegK22xW+Zfq
mzxIHBT9z8UfqdKpmZN0HOaqLk0yq1cku0vPfbbHeW/7pDjZny7kOwKYvdPGSWuCVJzYFlrul1RQ
+lws9ZHbD6yeGipvb7iTiRue9G4Z15gK30Mq7lRC0fN05chOUzwFSON7Wlrhk0VrrHpxSG0xZugw
hxShVr9cMXMEzQ2j15SvD/BDvZZpBKNCbcpN1PX9H9IE1u/JyCHOAv9bDhRLheE+W8P6T+st4wXf
X/fi2zNd6xMq6MwS4mxqnuGzSSXpN/NDCuYaNg77LERrA3rwOQYhUMGVRtCXZRRc69zg5lNdP/6u
e7OPjsRv5crjbcw4wDFYmVtp0vOVBEFrfS9TOVv4kUXIjmeax0Oea5z9Eb40hp/R7CCmZTqAusjg
dYMxtAtiC0Av5CcjDRwEL8tZOC73OJ0F2iJrFMSwP3KqrfIITCjfhrnfFbvJCEYrkaRLQ0SJgYpy
g6W7BUBhU8QpOyGDDbXJEjSaW8tv9vPynfbx1mGzTE9HRmC12jdmADd2clzEurnOMnmzGNgvo1Hx
LC++ArAa2Bktq3jHEVFtFSzfVWp3bcJUOSlJqWSPnYN4mFh8v+oW1uAo13vjUiezO7gLcxtumu3K
TvW9YmWN4souiI/luDLb2AD17SfozQqRmokdkEsdnTL+DJ/ZT6v3YlHGsvN1PTsbrelA3/RTnT3l
mGjnmF45naFchhxmInPp6aTw6NfYuCKC9KKLlGxUB/LRZqagKXr2kamta5ZyVKZ3qKD/1bQgv+5w
S5QrTlD84hAnrYaQhjdm98WwEp8yBhfr/BSoILxrsOvXWGNr9WXbQ/4SIkhiBKkr/8eG8a0THO3z
fIePVjU/fsGAJucR9zc4akebb+a4cLQGurBOYNSwC0rI3e6WkzGRQmWHzVaFpv5itH5Lcd9AuKzL
7m/MXqTSuKvR59OIFYuhqTQ3UzTaz1Hhj2cFPOeVQ3Zdc5PL9hHIfvgQ5JX9yIQdO3jY2d9qbqlO
rDgHOBueXpDDjOhwK8iosiOeMDDEmzEd/SGpWbcn3ld59kANI2+KTnmA3XzuLoCraWbdhf0ov5Zi
rYKknSK0xhCNjENs349LXIzB+IpHtIw2MC9uyvEceMshNRju8KWKiZn5Mo+/GK6X0wbbOHRlOycY
nsDpq37nnudpTowIthvRybTchqJ2X4p04f+umbGHp3HCzxq7PB8A7BpNhWjGwYgJ/xIusUE7OBHM
3ptzgt5Q2QLqTEYOkQWhwRm2TXVno8FdFeHOF92YHJBbCvCujKcYAFUOaY/YEu0Q/iOP/v9NaP/D
M/GA/de74//Zjl/D77H4/S/b47//pX+Gl2+sgH/sh+k24J//t9fMN//m0S8QYSTzb2UGt+8j/+ly
DL2/mbwyGcJgcPx7RPm/swlm6BfdjIz/YTbDYIbD0qVHl62w62OL+7eMMmUAmFAYteA5mRaEQbs5
VZUVFchvpwxwlo0mQ29tr1A65/FPH8hiNK+p61nGo28IMlGC6MPQDIpy1aoBgd8B2ZLGxaHnTC+Q
G8mLiVOwwAFN702yBsyevSzNPXZhSzcy0Krn1dXPEKuA+SUrLzY9n1rHp0zgPgvNhdIVtx2WcDNg
tMrjQRmj+wAYw9JofOVNQyAKZx2olF1g2slxbpKlcaPlN2W34YqVfVzouJnXoadoIcMH1ONKarpT
O4xZ2ceIvsCTNmkP3OGweG7DUGJx0wj4Ibqvwv+j2TmasCgagq5T5K13GJ+h7vXjJIsTRWK34Sm4
YtH9hmfTjO/0qaRPXDwguQoiYL4tLYUzPpVdpN4r6S0J5v2MGbqKoAlkSySSnIKx/jECkPDKd2i/
okj09wgZEIiH0uH87tup3x0QexZMYCu7epIgdr5PB8R2XHOCqU0DVUuuKYAJ/ExdWt65jOb2Fcma
+WOManGkBhApU/ruF9EQ3DjF4ue87WhOIZhtdmyjMkYZE/nYt3mehwWGomsuQTxUimZzPizECn1L
3UG/I3BZzRi6mBy48jTmQ4e4jiGJRcrAjLM2wVlDkmdAhm7IHkw2KZSxrt2lLG5mAlwiXQ6lJ8d1
r2nLce3nIef+eZMrWRxe+mGW6xjqJj3hlKgHD0aNbW4rTCOAgucEtn30i3IqudJOFp2H0BbVN6zV
hlG0ZdPm1zSHpfay82y7ggmCHz3P4M4YLOYL8Ya8LYItYyjjYVIoH5J3UCyX4MYnpeQoBxp3pU13
UARF8+YXBI98pzuGCbGFVrZZ3S7DY2J4zNo1vV9y6+hh3UBmTOn2XJyjrqfhnUkhuxJsHGzGU2Hm
rw2nnivOBvLiFC4UL+ugoUEb/TDqPy0O+THxnE7Nj63HhoLRupIPNJpzORPD5gCVJk6rCC23uVwO
csFXtR0dTbm6hVJ2Z+FzTHJitsWFxDoVGdR9+ua5rfgSzI2DwScsYWSkvdJcRtg94QaEI82oBfJd
TLCqe/O7pp2/GtLFOzM3V5wai5ef2GJaK6QLyhv+4glukqzV6anh0hl3bOxdeXAXMuTcEzINN7RS
DW+UGPtIcDnlpWJI6QYKHLmTKCvUR/fu/JfyOuc9WovmYANz/ZinqQJkg2UEbjZnlctor/Vz1Ltr
fBvZW9SW4cbqVpN54DTZjKSDaJUPVY5d9wzKyyViNqX0tmdTj0vJEAEDXaWgQyTRpCaBUbaFRL1m
ZTff5nqErjkKHFal+oQyQF6h1JlU4cXtrcx8NM1J4TC7+b9/+6RN32voIP057ESoD2Q5ZAW9GB08
oTvOuTUX5utB2S2BfIbgdnqn3aK+zGFYPFlKd++CbsBXeFDqfamWaItH1DO3LBJUcQ525cdt1uVW
CUfODZsEY+GQWBW71HXWLi7VKrvO9S2Tlk0EbmCPZiTIqaE34qlEme96XV5Axvs4hQDJXuQcze+h
Qplm5NyP1bgN8hn6vIPzhhtiCe7pWuAwAA5R78AmBxeJ70FsXUa43Z5Tm6DHYwmwfAHpx5M4DWHc
pnV2DyG+oRGrI3c39gbc+8FdcWN5CwnAxOpYO5h5Gv3DDDmW8gn49YnRaMTWKlNI4gx0/G1UzGVw
UaQq39LwxjWy23WW23JZbCaMwpaXlmE6dGmdau+TzUp5XZEM4SFWPh0DHqxajy38OKd3xE2aZzBN
8q4cUv0Morva1dLQDvE+Dy+HyN2H1iCcSumCMP6szRhWW912N6enaGhmZL2l3CYno5ZiS2ZjHyOP
g8PhTVboKWMf1q3pm2ycQsSMbck6Cp8lZkOpDMwmRY+6egw8q/QPNtxxgreF9wsZiFouvgcGbTOj
f20HpVscsPtinGozLp/TUv0cerPhtnFFx1a0KQjY6wUuU1A8+eid59WhW5oSrLY4YVvGWhvRs6fj
3ky7R9/rF6pvOLNsZxwFj+yMiaHVk+c+RlAokYj6JfsMvFa9ipTMLbkxUa9/wYn0PhBqGMlIW5tc
5hqs+e1hwvsdNju2w06VlGFu39jK3CTUnsryoSfjSp2BRj3IJneCAOvPKkpAZoz0QXt4ug4RYAkT
12FAJUPIKZ1qzFGO3bfw5e1bEIMk8VqV2cGuht46SPw27Oc5l3CW4L/12O1aLw83AkGS17v0XImo
VEJJaqKXSEyEZPMMTXIYArfGBskunZaE0L4RsMwhbfbKMYlPBYGnHsKiC9stAf2232mfHnLuXtb4
W+NHznYb7iTpr9zJwdczY9lx+F9308gSYfuRtQsaVzQTRm8CZDu3suZTKKW2+awMn/zkRMPOZrTh
/HyrzjIJ9rbgifs4rfN02fGOt65sqSk1AAYbqAf2TAvLX1nvqSnm08pqTjWYex3va256N9znAG1J
+VlNREuDJn57cNoBmzuUWj6bihdhC89YG/UrAexIJ8IwwXKzXaedhD6daAeQrronEV6HEsOU8Pml
WqJntERW7U3SQFJj+ygVJRqdOhrC6ZqYOBokXtFxmfDiZindlV6Ifktf9XASfhqNR0aAlr0RHnlQ
JuVDdsgoTqDtsFzG+WmqGlVfGJpUdNKw7MGvaHt9aBGa8bOENaeuvO+92ONEuMZW65bvcL1HKB8u
b9rXlMD2i9nj191MpRu9msPK3QsFoH1iAhT+UnNtfGLujfqbMdYbHihyTmMabxRCeANYYjOua1Uk
tm3PV6HWhpcxRTIBldUVfb9M97Nvap1cwNXj1A6INWnm3sFxmlqSnYY1buZh8HhPoZdPRCEM54ev
RJeDp4v2Kew8PPyaQPtysBnXfHRqMKE6VahpRINNRd+2Z5urRuhlSjEaptfSAEX3VZzTusDYJroR
uo1oLZkz8Jb71ZNMs2OMetpgAmXo5ml2RoatfsOA55nmK/WzMjj6oM6cFbKdNS6EyhIr89o6DGgI
7CP/cTZQUPaSygD9upRjChUYriO3b7+W0Q6UuF/vSvJFd1xiOpgUhhicA633uBq9/aVxiqRUptiW
GVcTGavYDSvBz0cYhAz7TSbZDJMrCm78gCW8cN3Zx6eFu4F9bhn0J+YHTZtUTRh158EUjiH2zrqu
Pl7CiBDEvu5tRRCl9NULnPjqh0TrrRhakzyQEkNHXAMQw/Hr2j1bcEU+ENIRFP5WuxXFD4Q4u93c
lrhaLZtk1z0OCrYmUHgEgyMZDhey3xj82mhO5WVkzPM1ITKyB+HXR49D1PueqyEbr157a80evd7c
L/WYPg3cPd6eEGHQf4mRgGu2bbBkJobPYv6k/WkVjzXKE4vkqqGq4LAIReRvUgYFrzjkmI0Twc/P
VIcHIJ99DGQEuzSH7nRggrLJgxBbbWt41kkzWMNXgJcU1yfNFa8jlUnGjiJhctRsuZhQl1nbbvyV
eWBiKQD5W6MUvoATqbKQnjWBdZjALSH9RZvFYZnrSJ/qYlJAQL0+gIOUNhXN2Xpen0YtKQRtDQhO
6GGmJlFhYjf10EnNnXBZ8bkcs3eX1qXlcVvYign9XPR/4K6g4anF91662xuVkVyPOWOanOLTJ73q
MHhtb1wRr8/ta9WveMGzUIn8FLR2+N3QpiM2mkIrNPqm/F8cndlypTgWRb+ICAYJweudB89OO+18
IZxOFzOIQYD4+l63+6Ejurqq0sNFHO2z99p4iPoRXAJvZfp4BezqP0ED+uLKa5fFHaBr/JMRJPuf
nitis2F4Nvfdwj3hrLpRmau7OunXAqPmuk59yLYUZejQtCID8Q2H+J5rZ7fV/NtJ6bYo7LgdWy4C
52rNY3HnzxGFmZa9C8UFQ+v8036GrT8yqVv+FVXfTP/cNKmRc3Qf9C12u5mJEyzOX1vMENiRV69T
H+QQorKMQS1N/6pSdqAihlr+DpZoFPvCdbJ3B0MKERLd1s/hlKt3vme334Sa8wBbNPEFzqaBVYSo
S4VsSaTkbXJHP7mH+hOrPadSjppFy1dw78WOtAcFbbJ7n4NwyH+VJpiyXcjqrHxZXFv3Fzh7eUun
XMqdj6o74HhnyOKuez8vfB72Gve/2dRJx3wX8jL7wC03pEegvfaXaFYXXpjn4CAP+6iYHqBkJH+M
zw95T8eaT8N1baiLPa65j9QEuLBYfmZ31PJtCUt/ONYrXtlilNMxt136YlblvpPc9N/qKTQQMvNV
v4sOG10f+uNnwPspei4ohjebKZIzn2kQDjsDnJaBGlYLBVJjm8PZmb00OqcqoA2pibTYIp7WjwsA
0ZPqm+iYS2e6JW4UzpYyufcWQl0YHrx3x61rPpWQnjTYgY59PLIyIZmJEW4nMWIbvDmzfArZ6TaA
Sddg3ERSBOuxy/Ny3Zfhgu7fUciII6FQ8T2zrvlkDMU6a8KqPbkddq5xZAraAEaSdBBI46sD0zM9
Wh1FPmqbED7tsFND/aCODdDjb0BBdXOvcXCvW4hgmT3F9cpwEYWy+FUn9WAPlBzA1jFzCAZAiOKY
0M1zrkEdfrfM/LskSevXxW0S96FYwmGv8jh8XGavuxcg7blA0CfLhdy6AVslt06+IrpCCJASTX2k
rp19iony5gKUdXkgArKYzzaw6UUWEYXTFb1hV2T86WqqYf23Brjm2fJ49UOVYjlbCJ6xlCjw822j
Bt1ntyrIFo0fR9S/ZjkY9TBexleKZ3S88emuAPjRrK2/HbNs+Ldi031LAjWFl4HiK7HVpdux28+p
kgqh2FDwFNTboOT2QrOyYFGVOCy3jkY09kuSSnylpM17zy3Kekpea92DJhuPLY1sCNfzbbkzdT5D
mV+sD8PS8BtdI8TVgUJqrJBjKJjXqpQpuEej3/iw9qfjrWTt0YJ9PcbsFuOdykfnwB84RGfgWXRl
rGgHd8Y3gLfyXmCCjaTPmpBLBEnyoscTZTz6A1w9IC8PdA+UH7Jw+MW5ke5xGOXM/s9exxT7xKU6
Sn4a3LUf6Sy5cwK8ri9xKNqXwmfByZW8082OOXBsHklgwuEsFiz8e390SdXXgdsfmQX0N2E5oT5g
dYThrjBRyCYrhdPKVdW/L7m1Li+80eSfLihcXK8sTzZizOsPwHuRvUBkybc+3JxnIqt9Q8NcX75G
MHjDfWmXVp4wC88KZMpsrtImGT/sGYbUOSHy+LESYu2ok8iTp3Q1bF2hKXHjgRXLyy3jjX9aabN7
Iwdq5v0wC2DdZabGCbKEctSuYPvzJRcZ3AchVAev7YIHGpSm71UIXR1bNKV9OsZg/vIp/Z3qhM2h
8Wfr4yZLF6BSnjyNFOGt22qx8rWe/X6XKzjRG3wyenhgJFYH3vcxsIIwpfSkVGl9yJM6gb0ixdI/
uzqfb3U+vZPTLtTwyfFGZ5ZkrjsY2VzSQmnOBIfGx8ygJpgQdfuVukoNImzOgi/KDvorZXOwBei6
UjQoNTZ6xY0Y7nlaiqMv0/IsUpU8S7baT27wf8BWa+rw5LhluRulF19wz7LwSYzfHnCalG/OmtWn
ujZE+9aUS+/BzCqwvJdV96dOosp7H0NFIEUTJWP5ywcm36TBPJ4NR1UNM+cmR2x1EUe7pe3j5Mi7
Mn7NCjb7YO+qdobiU63PyZgVf5xEct7e5Ib7nmXkSLFcW40HZ4wL/ubQmU5OSYEym4HI+WSkamrs
3HHzD5hOuKuA4sKa9Htu647TXzLhL47dWFRIJoeYKvqucZUPtSjz7rMimeS+k62eK9x2Fcw/ilC1
IVziLOt/bTsvT3iVBvtANA41LGyQ5/C3NQ9r4mTT76JwKaAAYy12VrlOt+9llVNojUlppoG854x6
IDV8C1ego95rCGbNG/FO0W3CYDENToFGU/WkqsFGW03DHpovkdMf3dTunyzuI0JrBHuWQyYGb5io
wWat87wOHuswimWFemq1GG/mW8h/acklF+JXJt9tHqqHAKJvsOnl5FLIk8ODBxw8NGR6sB1svRl2
RIBK+a9AZSnJK3P/PcxmBZjZFnF8x5APS89PQfzkqNQUzgPWrXGuvcDJRgno85kYWaQVfjGWxdXB
w0t3tE2EsTRk8VNzNk7pvmgC8bGAAborc3M7BcMBbotn+YCAQ87K6KQ13fEkaYmwnf2cR22XZ3P1
AfP9BiZwovEp8O34llUzW+eYHrLyzGKKqEwnkvwXFTQ9UQJrpnjXr55ddn1fh9NdnhFq1pPr/qmG
Mhf7sWkKc7KDneY360XmDxmn+mPGf72lIIq8EUxGhtU+sBfHJWyxDbvZsH0bbys5kFt2H3RRdMpD
vJ2Uw4HNPXKcNu1zUjoxJm0oceWzqGLkN1LfHN6UTUZfRYbcAodlzOnfwkLx6Jea+EWomz9r16R3
TlhbDLMOTMBRkwkLsxh9Ced5sEEDkac8IylFBjz0odxoVf6DpOOTzY5wwxWdc4yC0cGtMS6nqTHy
HPaefJza2P1T9vN0x/dF/jbwndOUrZg28G0rXGUeJFQwvvKnidoKp/o02pOxoT7aIEl/8iESb7iH
G6gkS7tMm2G2CdbIqnlOG6c4JeNIu0AS98PFGwKI8alPMnsD/UbUm3aYFT2hTo6gEJBxHjb9kkXf
NK+Kv13pDOcAeRaDpGLYzm1eEH+2xXveETb3qZWexuLghWv7x0eM5zGCA/pMB3CWX5A0W3Ehggz0
smyMWjBM5Nhj67HAlh1NXreLI1u6dFbdCo1GX/vVsRL4W9AB/CHYVbDvefm3rWW290QWXxMbhL+b
MKGwaaETDunPL5w7UwSd+kFoJLlH6p8SYAd/6nSo4brf8/4tSeu2UDfnhZk3cBYN3qySYoMci7ey
w3CBnuAEK6sDEXasWpyOR86E6S3WN/rYWTDV79dVh5h805EsA2z06qm1xnxQ5Zf+yrsszDm26Ovb
yn6Owp0ES2aeQBayNJ0Y+hZiBAITMavmPH8CbqueZcb7gjadmk16P9jM/Y9zL/lYpQnbS6iK6H4q
Ov8JhZ1fASH5U5+2otvhe8JtRNOMf5G5LvSnyqroy0gFhQi3xl6WJehArcthu8YREyrBkejkBfVc
7HoGz/owzTfZkrj03Jw4aBya24a6of0tGe0GyFj5GGLZeK6WzDYXeAA1LqGQQtaAx9vbVzLA05Bo
gmo55QMHVuLRjkXTygt8cAQZjLyhI3EdO+K3ZVlGvFsa0QKnsjMdU1QjR8vrSK/FsabW4WK7avha
V8vDS9uv2dAa4US7mC34ScYO6YEIGuO1WpK23rHDGP5kI/A9mlUna9MDPbo9DTpiLM5RvEKC4wyH
exkFzo8JLHLK1HCQrnhWFUOka7oNACnSbMz79m/EkHOXu4OD1our5dGDgfedkl48rZ1jXjhXlt1M
Gzp1yzQt3UGMKqq9YnlDzLjoCPdSb9jARdCm2JaV1cXLOpPi308BnT2HrneRCQj7AUaL3Oqtp6tr
RwQvpo12dF/SVra/K2pSD1Qhx/p3PnoTmlVN6e/eXWqiDtENF4VI6f7Xi9DeI50TisXHxNwdNuBK
OQ0r0Z46GmRpWQkRL28MV9s9I40sPXNElj4p2lYHmn+pYLxmlGZmZ2aZ8TGIHT/6Radf0D1Jj2wb
7/3YCZ9EFFExDvYxOlp8Y1ztWzlfRyH9CW5eotIjnXcNuR9qVDaLkY3c9axdDNcq0oa0l/OwcAgn
rLtCwlsHdzJR8JnFS6f2lV97mMfJTREWpcMdBwMuGm+H4olNYItUEV57/NHrFoWP5DMdAwk5NWG1
FPf4vprvZI26/KGCn9aeBZF0guruLeuroETS2zGX2e9YdAMLGGcyr1RnTh4FgAQ+uVBy68qFgzGH
l4nYhhOlvxmhfFqsndJj5oXrQJq1n/bcCUf8ChJNbt1FdUvlJbpcIf0Nrh+ye3BbLX4K6UANmba2
Qt3dhlk3H2ee/teVukwMNfz5hBympu+3CnYvn+TS/xsHObaGPuvUB/+secnKQJ9hlERHdkvma/VH
/zcGc1hUxW1NhdUF3gTeNmqwfB2s+FUmsomXAppZ9V7N8eyQlmmy7llSvOdsyOX5IYu6sP2FfT98
BoIxNZeyEHWzW9dB3dmpE1z8VdLq5yaOHEXpoT84x6TWt4B5rpX5TOhnbv+IdFjrn3VYVstBpLj+
C4+64wOU6rJ6DgC2zhi8Yi/nrV+O87++ifW0XYnbRXuIuQV9WWzw2GYCzHK2GGWSb3Qq5DIGlvlL
j2DTTy0/Tjybar5PJHnWBzuHzpYS7gxVymQEaupgaLx95FlZfRIpCb9wcHI5iwErnFon6f/Spzzi
niuMHrBlt+VanHtkctBuqg4upvAN5QGhz5IDhGSxW8pR3ZMxXTBjWiMHbtNT+8i+wYWPpFFFfvGi
UT0qD77JLV8kuaEFVcO84TxI1os7tfVR2mkJH9JRx6wpC1965ATXkYAYtqAwBrDJf2hfHG7aOrrH
W176fErXdDL/LRpP5mWYmja78EsVV5YN3rTp6t6haZbCO3C2lay9X0tIodplxpp+eyvb9jNhM49O
+n/B/faVrpgAfPLVN+vf/Eq3gL/Hs2E/gEJxMcL+M2QXisyD6bx0+eydodFkhM8crI0Fpn6wvpjh
/yKuO3tDFmihLVH74hiatrxfZUAxoPH1vCvNCNYtGLjLYydKrg4tsy82rByqVTOeakBV0wlOrdgb
lyJP2tFsuxnIWr8mulPDL5qDbLQ3FeD3+96hJfDshc6yhR3r7efKc69sZPVvC2abp3eZbGx3Xtl5
997cey+lCL1p13J9YA62VoY7J1sGzHWCLm53aaq3kQiOi+mR8vhdxXaIOtZSph9LW3ZXRnEWZ4vo
C1sx7obVmx/Z9Qum5crzg2PhnfdekhGnxCWS3y2tAM96YrhxZwiNAi36IyUVmR9qyJ/h48rtipu9
Glr7/xL2/JWbqrrhahn9TkmKpkN8L66n9Q889EBa2KO1zkEZLbXZM0cUcbgfkoxbHAF2P4I1L3o9
OcOBapA+jI8FuKTkUymQuTvCN8Mo/i596+Czq7EN34+ondOzm/GeWHepGWqKCMsWyglq5ajXi+g9
MXD6p0KaazZVY9TS6Y2ZHZ47T+b8Uco89QkXTQouI/6tChMAkBE8HDwZNILA13SdB9/nZr0bwm4a
j7aVqd3UeVECYwGsiuDNnib+9AcTt+MWowNX3q31XU3pNMYzHCz5oGhVJvVaHWZhcAC2xdIPrx0L
GCJfPJpZ8csLyjRJuECDWV8vbaYd6ttbKQVtKpOmbY32qxWXKs7innmvO8aI0ni1W+nNJ0kqvR4e
miJQ7d+GTw1TvoXhu88ZEUaGYuWjJfFxEXK+qzBFGhZMLMu4IqBhd0/1IrPlCTd2UXfbjj6DdJeB
ARVqtwhXTNhoYXWCMF40MhuW6DFuN551CT0dUyLDDMkL4ry3jaAKmhOkfL52MpNlfi39tsseOTlG
5mlWu6wD67EsPA0xYsCzRz2WO8hN6ngdxQH+PFeDPtArQ1s9WKFFtzfD7ghLvBWqV29eBL31joss
vMMZj226KwuIcFQf9Wq9dompeD1Sg+6NPH/oy++tQ5pzHxG4b/Ys+znc8NsqddYEecoHhLRgOcRj
D8RyzaIR7mWVxPEPoZugHgihc5luT3EctsFOWGljSfJb3uxAbYoHcN6zvJrVJVyg2QONmh00QdbE
acwgkZGOt1zlqqIITpnKs+GKgWz0b4K0z010g38k/4cJGhcWw3ozYFFco6T25bFa3EzOL0Opafh7
jd0+wKasbrt4JqVRuBCGFxswjWMx6Tdp3NFwvlHrLRneqgbP6RiJ0VxBQWbFHsBpkqkz24uxPak4
XewRRL8b7Puymspt16clchT+fUu/fZ8DRzhyNkDVPPUuD9FucDrWwVUJ6eGHFUzVp4cgMk564PuT
/Tlb8ZI8zzORnv+KKHHQtnkq9N8udVis/AcIdWQDLJpGsMRiWF7piAj8vC3qjdIuaO6tK3mDOluK
RXvnp6dfG/f5HDTlEZdqS7VhZt0ZSRgpmKUcut5Gp7YyD0FFoOGY4XBdLlMEUuyhGGzZ0sUFluEJ
q37DazTTpQO+EhBG0b52qmjj/5whzO0J5oTb3lU5tRBk68Z1YWOcZ/4XXleXZVeImgXlmbSYzypV
9jiba1L0gALdpt77iMtDucN9DD2zq5bS3E8t6HfX57K87Vsvrmh8c8f2YElRYmneoLtXaEm3DGbq
kbZfcCL8MsFIpHyPcVsWDyVivX8g+AWVzag6dwH8QuLa4w0zKWUHDEFnmqIp4bztCMLzwAtbfXI8
ahqU5kqX74mjbP8wdJoC5U0N2QEyWqXT9RrXyzA3SNLkyQ4m56zjbWEKonFcJiL/EK1prtt94hN6
PMRD6opd1cPh4lVJAdZXFA6p/zkihkpcqZrheRNTDImcJ0LqUBsuDw6dcp7GSEvb6VCsFSeWYpHM
VjCO2aK6+H0gtJTGJVhuoLBQ1kcsIBqbg1qhI3V7w9gbX9By2vG8Mh+vH1pwr710DgWELl6qviP1
M1m9nPHp+N39ZISM/uO/gacfXDG340Ok2ELVZ6QRLmdL6xXzvvYtn0iuPklUnOeibpxDjhaWHDAn
ltWL27rptjYNtwTORBr8kProDeRWEVQzrPEm4UfzQFiliX+HFBzYmOz2BCEGlnpQXwasC8nR9zir
n5aQ/3FSrgvQa1PQQgGDQXRtxIwFLK01T2PHC3O7Ah/uEXWsTxNsOKf0NFSzV9WvutFN8ML5gani
yJ6d8GpR1qTNgTGMHOdDVdf2LnWiyWX2htNvt/TANeZdVEBlf+gudtOfUFNa8MKJ3LKJ0mJIdj1n
jX/XO2MnIKZTSPjOFQyM3ZqiMH2pHsy8PJQ+2tQjH/K5e1sXHVeH1M6iX15Mlo3iDojhOO4ZMdmf
2XDNvXITesrWH5amBGB+bUFWHtiFzuWBIrbS+0+oRU/41gnpSDYBoWbH8qjSyb9VohSSL/KxsHUi
aCcg67w051pNZjmEsEX6Zo8c2E1fk/aoEuU2L03C58l4moAtnOisuCKDZIBgiB5KmsfWiN8T7e8R
z+93Ce97mh4n0y7Vt09QAdhUyZaOhuxqYu4P7ryolAvTC6rVNu8601M+4xZ0RhgVOsQaUnDJpe+V
nrOvilqMLyKrVu0TIGXSe/XLNtKnDMKUwIuzVBWR/ibum+IznNZEwwXPZ9yaG3wa07ocSpc9z0Kz
FYv8e8hiRlDM1dUVqKsM48ZTi6/Pw/aBdas8YT+BMgjKR6Ufie8DOt7rEQ4BK/1pCBlWwfFENFwI
0swbyqP952IyGZjs3Cc7y1Zj3i5dV79J4VkqetYh+JfNWf855YN4rqnVnOEQOuOd6XQodlKEAwW1
vVvED06QEUfqic7S4ezEBMqPCcD5dd9HdcBVmyIKM+5Dt3dbiH/llL0kftCT70zAKP6ME7LfI14u
f/70zezHN7BiKhQgNsU9bxOvCXFhLJOGD+1aeqCPGusKe+ctvXhYgDwd+qSzMxsjB1NnXmKYcz1g
S5vByR2UYU/0T1TIACGPOnboPQyM09qs/cOCLwxatzeOW+RD0sZzmZJdoO32RRSpeMwG1lasYrri
sy+L8EjqihhNEOYCPbMPzp50nM8wFPzjAEs4J9YkfdcmVrs8zNwvxk1xHEp4fR6/ja07aWkhSePl
AIOOatJIceldeSNCFCt7nSEPnpqpnh6pHXb8TbUaNyaMRN15wPDwkC59s/ODNbiPLb2FO40GfW6j
qX6lqgXG29KoF9/PnM20xi0F2YPrk+oGdLCdOCHeG27Ge/jJ5kNhIyZekTdHVet0p4Hcb+dkHi5O
7MkRO1uvgQKIBvHM8TKWsjEItdrrnHirfYDUCI7VB2k31sqqWf5zVRraR1Y7RLUhJVEXS8X8v2GY
CYBLPuO30zLzv4ldwRGLIy89dtDO+gN/P+bONFM8FTJ/iExQ/KlTQGMbj7aaNwyz+DKEDZkOJhOc
+7ChJz7JkjtwwUiMTooxxYeWxm+4F+TJ2k5jtmwNFppkTHtMk/2wy3RR742s/FPxf28usnqM8L9U
dIXw4X0IFq6dJPYT9ZT5OWu0tpz7Xy6l9ggka5/dB+Uy++Cc+CCmfVXflyW6zJlkMUaXIAFLpku1
apqMHDDtUd+vu9ix9oGSapwSSsJQSN1sT08hVhxeKj4fjW4JSAbRZ4jRJxKnZu4gTdkoZdumsHPH
xCV3bIWRuouKvfw2CwjkfJK1zLYymwS+W0STYw+37hMpqzxQxb4cg2iNDmzJEAsNGdLtMhdkNvFk
PFrVNBf4JUzrxRSu6JO4WMc7f+Ux5XJXv9LrBKHME9Eqd6qT1XW0Obdd+qQ3WcaVcTuz3EWozGo8
XrR702q+lixnIRktGAkimm0OiY9utKVIadizKZQUPXELus6+YEtR2i7aOb6OnB2XeWD+TRCc86Ac
ThPVPBmbCz85J5w9Z0oW6BJdy/GcdaiSVVOba85f/MA827zmhstptAqaIkdUYe4MUXbKacN87OYy
v0uiLL53SeBh+4rj8sGbZjRoNwzVS1bHWMoC6YhTO7UOPItF/HVReEqOF0Bj4mz9FlxTgMHhrU2c
6pdbju0bkaX44i+Uc1SDx2LUs2t6Ymplq5FMmczuRhO9q2pmyFwJZKWjt95ppJM7M8MVYn3jeXdz
nun7HDvLR9R1yicXSA9UU1Niu70FHOAHjTEwzKyS5YX4AE+hZ+r6sa9GDEURL5lM8HHf1IuX3ZG4
IkQ/Vt6wW8gOmQsVafAZOlBUQBKW8YEEZPLRgF3fL0q2Jy7GzaG3a8sCNfY7fzuNzSef5/KaJ0MK
Xo9pYw+apLzXVaKcDeuD8IGGLAbVgj0nbwl2UqcwIquBMDomv5Ci1zvDDf0DiGJ1Yavd7wE7MtEF
Lepg6uMmzmjneoo1rfRVEcjtgEx7kEGhHgQj6l1MH8FOrBWlFjl5wPFpmEeoHMnaFa+tiuYnxe9h
y1vbJz3KmfNj8bLqW+d6cuywyn0xf8X2RBGoS1FM6rw0BDtOUaRuXSF0gFASCqj0d8F79hMQGFBH
etgJTRIzxWSm4plLNfRK2HHzOLHKD+W37pPkNdMk4AgfWJY3w0Ax1Slg61FtrR6mZY8UIghZsdt6
4uI0cx+Q9duAV/ga6CD+ZSIfXBW1O+vRgJ+DKIXNhSwlYTkoFo37kBJzYUGh42cPDensLv0MBEfD
L0a5j7yDTVxxTNGbfzBgSvm0LMP4igI5OIc070y8M8yu1CV7KfLlaguRUsRWAYvu6uZHeut0zkIa
4Hn/F/2vvqiDeDdR1N6eiwGj7l4rHf1S+DAh/ILI4xqRZxl/6iR9/7bOCx8qX4Cwa31v+DtRwvh2
c0REBGPW7Ewfe73P07Kpj/D2M3tM/cRdP+qRnDCa5MI/DzlqqCCOpqsw/9Il81mrVTl7QDb7uH3c
xScZUig3P48Wr/TeEXE1zOw7WsEwmMVD0TwSaaS9I8SJWD4nLruH2w3fS0K6tYzlGpm4aRxced2R
WI5zsu1sVK2ZGY4c/CoD5u4q37lC+9iQ6xV4o79tY+zvTIzLiGYWWJnfAawkrogKj4fZ4Weuf2Mk
p+47KU1nrkxgMX11Jgye5JKY9tmJK+EeHBX1VOUhcQkukJyFF96CVEJIgwMkUcQIdl0awQVcnHnB
v2xSlG0nlX31noHuyDDWYZ8/gLkjxF2OhtJDxf0PLyKle58CQs6VUG4gD06R6/HfxKUQUm/TjRfO
LufLZdTodlYavnunZfgZMH7ycNEUgeOeqhqDiTO16iAKAVQ0WWbgoyS0n9P6FhhZC3cUn3rsuu43
UD4cDetM0/E26x067CB6spDlPcUIrBBp86vBn1lsYIvcnIcLJLPumoNlUr8ywY/hKH04ZP9Rslc6
WAf4+TOrdhz7p3gcOvUHrXY+IGZgeq2VijNeJVSlvQ+2wnAbz2xpd2MKpDrF49t9k6nRI29rG3ov
ukckvGP5YugcjJdBebt6Aax7tmNGqGnvGsqwq62k4VeeUSH7X1xKfSAnpmwuXhyW2Y2I6w1P2dKM
sF11MrdYqjre/+8jEc9gpy1JhW+6t5ErS1XzC1nZoFsUtFSMwCWhLZ+YQRzNBEWP+bpzZ/qq+43y
E9CKDk3iCaHxHcSaQe/LJZiTR7ajzkGOffkNeqHCru669Ve6UuPOZgwNZZOVMunJUTUvimjq1o5F
FW7nshniE0Ui7cGQHV/uHMRXesgy0A17wmbD/A0VY7nhj5P6qhdRqGcKlJIfDMhzcQ7HulvY2PGC
vsXjCF/QbPJdQw3mm1tLZLzFDU+CoqQf6HfzheVaGJ5GssN3uH9/3EFFHFQFGIjmc116MnTIX7Ke
DyE+VUrWxKr4mhVbLw6+zsncByxW9IpAHmrS724VcjgSyx4CQ3CezSwuQlsPp8BmSUjRWisd/Odc
6WL3ZGAgDtuQbAPs4FokwKNSf1q4BxOhwppVRnGVPzUz++ZjDS+n/nBGbdnCdVStlIdpUTlNbq4r
IEQytuttXUNtfsL7BJawVO34s6q4GzZ+3ZBL5gDBkIN2vmLYyeDCxxMNo7twkQMs3KTvm29NieRy
xRetyHfE6SidN7IeFE8yzMxT/E+zfFzvdTli9+nnHA+LxQJW3gMEypsdFMqyQLJcQQ9DE0OF2bv8
3yGz6FBBidY475dT3kONHbd2kM1fWk0Q8y7zgicz2c2hXw8X6dQxbOUB5J6CIBWspajla5VaYy3U
U4eC+QNjl1l9IKQo35hT5qpZHrKBtBatQ0y7ncLCMwpBgAcdvLlVluIGRul0q12Yr/Z3OAx6eA0o
OqM2B7A4H2Oml5DOt8aZ+uoM/kd8r/ykKv4o16XSSXYReMCmx3awkSsr+h7Lf4CpqVeRxbiUqUD3
h2HWzbjPJqeeeSRqYZtHDwg9f6zxZeHdj0YvzrNLyWAo3hCrCjhnUZ/Fx1wgrnNDEmOPO9rKtu+2
Efz6gYJCXALJDlZFWv83lpnnf3txxh5zD42djM8k2avgZ3/uKnjQFy6+ntz6CmHn2R80ftSW6of5
usCn8F57xPBlL3C+mk2SlOIsSyxQG7e96VPQUW98agRS3PGwwzmVdHuGGayunEnpNprYTV3w6eMi
hJz9XbJV3JV4kYKdz8BEpmkuLipLZvfQx404BB3Q7hZb+/TV65EzaD8EBZVKMjOzFx8WAXkuwug2
y5vwYbP5rHUmna3P11eSi3DCf2vREsdZZV/8Uc44HgH22vzoB7WSSEUIGXxILbv1qs/CW1LVAbCR
2mgCLjKbg67GfkHt4Rewl8KM931F7JFDoW2escAmYBtk+2qxxtKRzX3qgW7l7mMcWA3sWr8Vm8mk
JHlZ1Or5MQD5355sT9HnLsIBa874LdZrGQSESvDiVqA1Da9JJGIUAhgTddwW4N/6nr9UruO5r7Li
sYTqsgtGmCZPqPshsCo6Bfjku3P+LGWcwXakWOje7/CkcIlmbRqwEgUEPKyD+whpRZjb6hPHeskt
+EV7U0TYtaIMCzZN7QOkigpKhgnm0VuRtQCVa4Ix3aEJ2c9vVQIXXys//x14BaWasaFfPMtKNmm0
lE3OQ7hWw7EyuNj2Ik9adxcvOOCxwMTVNoeqRkdqNKT60AgvM/cAIbnFEXUbVuwKJasogkQL3y6z
W/y5ZI7+peCT3pgWxGF3RUcT4rkOKLA68jKZv2xL1oAMDi4dXU3Zmx9T37F1R6fBVUYGqb9OOLgI
gq7xritvFem6WiglXyk9OCSDbbYByA8KK1iDv4dz7kaEi439ySSJ3WtHseYL4Bc5nJVcp1/eHCpE
FscUR6kBbhwoxVbtoVajOA154S9cn71aPA4oKU80yQGvoblLPnRq7C9FRVJQZkzV4ICWs0sD6ply
jPAsw0p+Q32a0Scy5HEhSv3E7Zhf1zZPTA0JjWTHtzJpcapJY554VOjO8bKZAWxAdLvklrvd2SMW
QlAToFl8rymZnE+dgyPm4AaW+a3OHPakDs5W7DLJzGK9jjN5VB2kNbj10uelOXU/Y7pwteUOH6L8
rfO687pcXwt0eZ5mPTqfccba5n8kncdy68i2RL8IEQVbhSk9KVESRfkJQqYPvC0ABeDr3+J902u6
RRJm187MlVe7xOtEk61m4UH39pn8RoJszHva4dBQ9fumlzRSmlEj9fYx9WvRmDsZNHQsBGwLwoFm
ZNvPNyHjwLULM7Y6t9rZFfflwHjZlJQCodDBRjeQRxoUJCwEqRtcZjsjxjdNUCaLKhbzqh4s+lIs
yvCW3CpPlJh0W+ON+I6Gfr7A9WEy7mJchtXY9Q9zkZNr4bZrOXEW0mzsEb683zJ4oBfLdjf7TvnY
cs2tXRacG+WIlBbqwok2Nr5eoMS1hXcTdtGNuzH17uvAg4kq5V56+0RZ2JvSdAQbP7XxwAbYLXAV
seipxbFTfUajhgW7ZI4GSEcL8hdYfcdi9h4IAO9ww2BwXmTG7ZvmFJHBLAqILmUOpsBE9OjJzhBA
wUgxiJO3NoNiynCg9NkoCIdeGHuXuzl7ssSOrD+C4sk+LILky+/w5NJPLdyjM2gMMZWWtVw5bBPZ
sbjRl0eu6M3LSyB5Ha6pEwmzepf4Q7sVHsVwnz3Qkavv+OmCQwCV4q217OmoW8+mPwC1iJNh6kAs
4uoAC+CnSfFnDUPwRK2mVRxKIsACLj4saoB75rdsyQ16hB4vAOfzTYmbGd6MnvA1NFZJQQgK7bFF
zH3Kckihfe8W0TM1mNNjM6C/YGegq5ii3RJQp6ggJTojrRDbiuNfvUpt7LNa1BwATVW6v4Gp5ugb
cmt0j5rAXUZBuHQ5hADsQSQLukOf4VorVz2208ehpMWE0DtWCGuekAx5GmQvSSuq7DAAHN7aaEIM
P4OzQUyeWJdhjs4EZHnPtzkA90SzMILR6vKPRugeFGfCrn9VuDEPVcIr1kYNhAyT1p1hV+MbuM4R
rTcA+nqx73SnYh6bNUjFjqDFr4IKuJGCpvcWLs6jyOw02MY1jw0qL2jh4y04B2cSxk23YYMZPUzM
Lm+mFXzAoPcTvqDI9Nil2XA5YLoAxNNeYugef+bQm6iz7Pv4WIKOvldON2WnkCxFuGtrtPtVMDak
k4RXOu07Mgn9KDeVrjtObjdVO4JDJTZe5FX6ybGtYlYgESDOEddHe8B5MHzjIyjutJz9Wx5kHMh2
Q7HbONFYj7ugTSV7gsx7wOtB+UbitWzT4qnWB9Nn1XftlrlZsTafj/zX7oNbV3hm+RUt50Rxp7HP
DXG1B8rHk5PlaspDetl8cHat+vu5DaeZbsPRZ8Pd8BYlTSI9Q1oLOCRbcvgOp/52WC1p2SVBq+Gh
H/VkejbPIv+X6orTRTP53b8Fh6q3wikDA46AF0mtlVWMzimyGStejOwFg4IXxlChyyZKyQXkKFvl
SJvFzTqZHQrV5U+WV3vxvixvaUtjG2JUNsm69hVgI0UwtHeDQ0tX5Wz7zR+hqfYOwoeeqWjHt73R
WoDHKrCsFls83Ewjwhn7dk+CrZErkAM5w2A5wM4shpBMDbAQWosc88jw2nUfZEZInmNQc+ujYnZS
h8Ub49MC+eor0KyL50aUuITC6KOYSfxcbktk89HKAEaYj8oLyjRy8s9sZn+x4vi6vNo4arii0Xhx
L0acxx6cpLT/xwAn/pcFbnroSumonVf34x0fEfoCJ4Tun1IqenUWW7NPbnH8ZUXqeAg9NkwCTJj5
Al3O6eVeoonQeYIzLiangXUmJoaIv2iMbna1xCyfPBxB0K04lbsx0gTpWQR3FM9DPJGY3odgsOiL
rkbMd2oR0CZ04bna27QDQYj94qTdjxMMzaXHk7Cs5sJj6cilgPJfYDK95MoOnqsCRCFBwYFuohmG
aDM2W54v2WZ2FF5dagrU9OKP2DH8Jev3eOnC9llVIk7uEpkkzd7lBUBTzpTPy5HGyIWY5UzmF5Jb
6dzrEpXKIhtzrN1EEHiT9czS16DehKx/Xc0Hgy4xPEZY7U7Q84tfC4TMR5cAIuClNUYElRUum5Ks
0U6M4vbYTGA5cODwahQfCNWB9nVwmDJv3JKW4qljLAdQ/DyD89qDgCEfo0U64Psd+O5q4hIw6hED
R58PXSMvbIZ4uGEAIzXJklUFjB2L7DwT0x6/xvwtI20OXTsCFWCchW/j3XJQNaaH/7gRIbyi0fcP
HCtBpQ3KK55DfJF/xp58rqcbdbirinG/1GN/xtGCuKtNtGxJBDSPCzuYoz87ILOnpcCYO9Qs+GIH
8XLL92Jd+94nM50suFUzheLPaqevtyO1l82h4CSwFaQTPkTMvflvFo0WX9aMZdLpF4ze9pwylZNL
LjejHNtHQkfqqG3BEikf+5BTVCx8hK4Y2l9eLBM7m8qse7zc144zzUG3ychpJqmyfcpGGDO/P2MK
bbrOsihwtpkrWp+8/s4iBtdvlpadOPHqgF/W18pnfMoXrjL+Y9It2vD1FWH50I2VPkf84Pf4hgiY
0fvsc911BIrpZSWc1sZETaTqyxPHTW9LJET96cEnkdppCkJw4XS0UWuBSgpwIyQFqA0GTpIGL37p
u81b1lCgxLZNmlXOZqU4+LIhiJsnuuC5oAjKIxZXcMdWknaWHbUIt7aBjn32SiIAFC921/sKQZVf
DykeleEwuvQFbG2IdcV66KlRO5SskuttAZ4F64tEVScLCy6vtbFzm4R8kANJBbHZL+J9Y7XCfiJn
OoxnuvPUY5nknHuVYcn/JKTGwY9J0sPVgK62t604ZdnHL2+tFPHVFv5HP62zLFse48lo/hG3/mQC
1e8TYtkLcyZmRs9LgvIOW3MKBHmYcwx6ZnCyfdn0Su1q5Vv6npaq0L7vFhF4qJUOpvuor9uDz/Lm
HbNq9jWFORUG+N8wx/Iual47qIQbwbubstoFX57eG2obIB/Y/p6MLMtHH4WU7GszYUx0srt8iPLP
1BTyz1VecCni0HfOi12a9I7zAEZG3u5TuUnYJbB4Zff8UMGa+VVukT5qfs4LFvaekLcsMoUm5kxw
OIPBs6Mj6BfHvUi8yO7WdfoOPgM78R7KDCGGdWDwvCBeFMhCghMZJE9Gb0eukBtGHIYxo+nURRbD
ejjtIv6B/xXQL+E3YmGPtzJOB84CnU2UMUtokKUrgYmP1AsWkzc5YVffK6qmmq0UYXiEWqj2rpc0
j/XQpgNfDXCRDX8Nfbse5ryjrszcrQ1VSu8mX5p/gWqnelPMAVHmKmBCg686zI9xjalgTU0RuIQa
B9S9DFg7PUzxYvh23BrHqaw7FGWVSBbZUYSF/byouLhYsink2VpcnCw+F63cWyaBr7hY87ae7eBU
uCr6haQ/3p7CgZZ3fo1l7Qzzqlw2sxAtpRW6KupTUvTikbrEboNkGV3qetIvOZZiDQ4ay9ddzXyh
ICYtHhJdjtUvWKgXJFdCOySFU3nJ3ixmp22+hoEvqLgFOSMs7n4rygMqvHmMsyiiQ6Qo6+0c583B
H6rsXE+OOEBdmp0PxHqFrzpnckgyfMkMdX3bP1uc6D06OiKlaPXylwOq1o1Z3o7edfaGKHzEHMGJ
rqmJ+Z5D8hcLq37L3ZQjeQQ9hWjhjo2z7mQsQUWZ5WCqWlsRpXmfhT252UtX6WpCF60AEBHHgnNN
1obPi1pue7THu21iv5Dm4cGAxcGhnmEI1UMejdNGpxrOecduhT/Xq4MrFv9wuODOlxzS7YTHgGKL
h1IB/6y9hJ6/tHfkRfPR44xDOIBfpcv/CUY779UtGyvEjxf4hmajUag7Y2L4PnVS46ggkt9rnrQq
4oiYAmD4s71R76QqhH+22h6XClkoDcxxNZQLMtaKHZFQPkRA5C1Udxf2dSuH+cyN0m59X8MoKqZw
Uzgh9vdUDMN+sdgorsqWLpdTRc0ChZ+p9k/ZzDzu0Kt7XxLsIFQBS/BCbrfBX2AzJAScO89F5ATf
RmVt5TEvkFN5cixCJVSho5sBR+gIAterAVt/QZiyrIvxnMuwcraSHFS3Gdmzg3ywZ5PeD5wgkn3p
9qy8s5H116qmn2ncA0gmD5z1rbzPu1qYL2Iyvvvakr/6bn3+0KQrq2zXDDwECUFrCGutsW8vHICZ
uN0HuWOPK5ajx75oNdt90Z8oCibtaGDS3Q9ujL0S0A58yqWaZv9rmICgH+JecuDG64TCkeiA94bI
qmH+A2DcXDsELjoX0TQwE96wlizu5yrP5b+ir+rsHQFCgO3FB0nvBrohXpE2mDyM+n5GXXrjctrN
/caj64+OC4W8Ltujx0SBIu00uqTCDUMXt75HskUJU4Z3HIKXkc+qlu+Ao+x9PaTde4QqlT5J48sH
lkNLvunGTnXweFC/mjV5DOu/0nQdZamp7E6ImDzJ0Aat+0Iu0xaLZ0FgVOJwtrP+QGdsANU6r2F/
YGDPcJHWnvNqDSXer9Er5TeAgtvBzVAumX3q0J4QJWe8bcM0MVAH3Brw9tFx4MvwCHEccsxveGpx
foHp4tG8g/uES7RlfSu3IXDg4TD5DhypgsXyu5tXrFVYLOYsiHwTYXEql/uczQ9YrxYX1YYPX5PD
jUL2MkOG+N113HxELp7zMEv3eoxL2lx595EgtY1VH0fN56QJJh5DODhEUh8H2gX6i2XLCJNkEKS4
RjX/kyC1b8aXXl+4lacLLCb7lI1l8eQbGtpWtYj8Xzb86oxXvN8Uk1pmUihMlqDbsHffUF46+HDa
4bYRSW86aLIQWTuxF04/3SakD4tIvfvQ+OjlrE7opfV/EPgxSUVoa6us9vJHt6wloRXHm76gkITn
OMc/uV2ImwhSmmLeTx5Tw36in9YD0tK0/raYM/Gm8dOzUPQ8iH0Ud+X9gRtNAodrkrTEm4Rpojwt
vtH3bVaML53CPkyiJDbFHgaOyTd+VpbdCnJT9bxwXl77Jiloz6IZaxXayl9HGEPAReBNk5gG9z1m
na3FUf8/bn9SUZZ2mL5s0qAAqwYVHZtpmNRhyFtUdoJfy2tDP8C0B+Fqec95l6HdxZhXqdkJYbis
cHMFrOMVGIVP4uULN6yOg5A6GbZYaw7mzbviD5+AXdByjDILaDII6Cvcz4nFAtSbtD2uR6WXT0z1
/TeHhHwl2n6GDkfNPFKpzwoxxq62WzgAXu0kX9gXICyIXU/ALNuWyKg3shF28mjn2gJzXGZjKkVY
SfCM8+Kk+Z4HVHNpYpniPBNBtqsUrReTzevvQoRpdM6hXXgnr/RKwWkcrYxGFL9z7ygwh7cUusr5
yqBUKJu8dtUQSbD8W2GhbFXyUOCTzj5Ctw6OrY/xE4LVoCUEhtQ2z2Nvl6+qZuYrQgoF0XXy5i6v
6oUWkgCOzQxcyhPvJqmnn6isrcOkawDri5nn58LyZY/YrOt//s12uzZF1zlPBAvcYsdQauEJpPGK
nugkTeZtHFnNfcEsc4acgGYQup5u2RNikTyqcoi2kqI4ksmcQRm5emXKZt/1HCYx5C8e21orFJfC
Xm7pXDC7DT4qM3mU1A3pqcRlv4FfRr/mrZX3OEZB4O4iHInYpEqudTy64VAfYxDeB7cO0yffx3sE
lsuuXoA017+hG9FFhPfpPm1099/k566N13aEsRELceZFOiJfUpMmiFpCw26xI3F1eeY8Ylw/1Wws
aQASmgBnzcb5Ca2GhKBt0OROYcJ+8mX2qhR3kwP3pPyaF0vsoolEJCN6JPhXC5BK28RpkDc4D2Ho
ZGivm3s6S+GWpoZ8T8uOw9mqIFzei3wo/3KwzCdRCQSOtvV8HGYdI2lI756LEmPCa4o4cd/UDZ3K
44CBmC8fypnPDTEGkeg2JSwm+ZJRGQK4i1JG8oo+VsZb/gLjQN/LY4Ua3V5a3PL4ZGVX/MFGIC6R
eBPLUFfI24OSRu4NtLrmZwm7+kJN7vKTjNJ7tULLkvewGivrzNok5WZBDXRZe1Su2dJHumSvhpYN
Xk7sVm5YtHG6Q7iXDYEeXorHknKZY8wGMNjNWbtYGzpbhj0v1gQAu8iGR17FlL8ucVjuqHG1KSJq
7Gwvh2LIdlmbiXsKhXg/WMxBIB25oiwQi2H1w4oY4mhI8AIjhL7twJIe1PgSskoUI/QI8pbFkRuz
xzfmtscOt6e3KsI5crZRhSEJdFXHqxC+GVGZuOjrYKMhbSToMm72K4RJtlju5Z2LD4A52oNYjX4f
44fr+oAyh5ZwHBcD3UNxFBLqBk3tn5oqlOBsgB1VBG4J1TC4oaUhE9kkpXakRSa6hRTbSzOl4zWr
2oQUW0M6h06mntE8mudsB50fON8gBhj6QC6dvd2VOjkuNuEMOFpB8tKwjQaNY3dtcmbWiM9w/ocD
OFKGCB73i1h5TRhWT0jGS/cIXxHnFUQ8re6nTqLvVXPZ0lKMqs61C3oRC5cVt/PW68eacqZ5LlP8
OFZFts0NCcxHaF3zOg5cktSA3DvW8Bw6pg3e4d5dg8zAIRmK2Kn+tYuqHgJeX19uptXzZHnjwbMM
z6U8wchsC2ei3Gepkek9jP0PGf2/zQ6zjHrsfbt6W/wsN9tmbM2VfaJMnkOyLDJdl1Uqxs94sUOa
w4SiKg2/cctmg0JL+wIh3bL+KVoyvS+Po8Y/U8zEUrtskp+ydlLaKfxbd5/VSeSlYnAvbuV3Pp/a
TMsLc7J7e2OxsaHfPtCLPBQcsJrXYIzq7q8YVUxPjzQp8Qa9xPlJLR2hc4Qh3rwSvW/BKEv5265Q
cQUuRJbqX2P88M2nM4szP1sPcJMcpTFjFZ0eX1gGcmdue1IQD7412tEjlkOMiKtSzIjGVLf774Eq
vMtk2Xl9GMGSH12vwgDhzPXVS0eMVcILiS9qAz2qDSOal0Tazaes8dVX0wKg+q1IYvxUHY9RxMyg
6n6NX4bNQ4TPwj3CMvQrnGWKs4AmDMqWo8Jj3nxxrGvnPyJUdb4hluz819KbUj5RIzs0Ai3AxQ9Z
RX2173ALERFXHChXrozUKePJe/bNrAM4INL5Hp0xOLihi8lENpXaulHAVa6HploLKY2Nc8PttgAG
OIDVU0hoBgjGcsxwRU0f7eAF7Se8DSdjzpnj8Us7raHUEnbOO14Do5+5UuzuDYhgCztiCvterSe2
gAS46/yJZwQAmM5QEVppVvZt0MVbLcPwrmUO7wGg2QCxiLsN3qHMpzI5JpkT/8PSLqsNT2rnicGV
UuCaugz23mH/k7dl89FkE6GLLI7bAwmP/lkDCtg3qmu+R6BPDy2+CU1zVJziXrGc8Bz0zkRxSZIK
xGb8kMCqmHqyH3bxxo52FBwQvlrZrqr4x6Szv0Ud9SOwrVj++NXc0jd/0ZK6QItrbILDJszAa3/y
5OZfuTAwRex+Iu+hTTg5gYD3nVPnIapgfqI5rKAyhdKqjQ9v+i2H8UFHl85AVxA2kXLN12h/MuxJ
SCz0ImewxIgUc0VPFkXMEqSw2WUxPpUPQgwZJkBr9MaLKDuu/pVDsqa5HwgB0ohIO+tX6feJ3ofU
57Iwq/EMbYgfpim0Lk0Qy1MU1T356VgwkPdsBGt6RiExpIWyyNjqzgfcqhunPgp3qXy8r83011eM
4/dZolgAj10W30/kIL7TEK093sZId3jUBHUMGxec6QR8IgKcposluXBOxwmluxw1TE8TBXPAsw39
D+BFWaCioFREAb5r1cXLNa28Eu4rvo692yI9oeHx4IHkFomNcdq5PSS8dDEuc0WX/VeVV8E5I4pS
IRrWqf8fJfel4IUa5RzbMJVyzdygkG10IYRVF69lCsVxS8FYme1mJ4+3hQOfeBdHzZxtqy4LKxAU
eVT+CsJ79rsbLDYWBg9C4etAbiF/V3gQkEXxzEbJCWalc0X0o+6GMCguMSEpTaY5tth6XoQuYTdJ
va9cHrYNZ/ryXpqJiHWK0/VS2lpSTGEs/4ntd5TSswzD9rd3koELBJJo0O8ZbcibQFzk0Ds6FKcJ
5WyQnXDsqalLrI0bDsQUcBsRvPRTuRKkPPdVQb8eU6W1HBZHWdZL1YPx3qshidObZm/H94trgdij
Z8Br77Rhv3/uuXrafa51yBzosZ7dxHHa33P9Lm+AtnTBO6jBjNz2OE5qKpeQROy0/UmmbqCmwK2y
nBhHknFbKM8d98IHXrWdB9vAQMtmwhUuJ3XIRdV8rCeRTXDKnGIbYvxmeUao42i7PsR0qQa0lNIh
Qrkq7Kjedm4d3yOKZNfSb3CEZK5XvoUFEBNOOHXyjZoV/0D1FFBIzIg1Gw8nvy0skjWuSBfIlOXH
ZYmHbfEL/ZU3czAesonTfh6w+9xKcDu7GM2CDCztOwx8Pni/txvmLGN25m7edsw64cp10UK5pmqn
22ILHTdkvqCQkbOAu8SC6SbGQ4wE8lVXy8oeA1U9sogn4J8WFetohfMLX5AvaP+zHdJZFbsCn+An
bM2Vmy8tGQc9slGJglno7eKwt+S66mY72qhsMeqz4YEEtpUaO32FKGilz0HK8uKKkMhEENrg2Q9M
HXPyuvAcjLdOnBCM4tB0LNEToc9E495ParT03JtPWPEBv0EZPcxkfimT9jJEjcIeJcGZ250sBLT6
PS/D1KcZDv8B7Yyyg8mCcWQyP4rvcL5nCbuAbLNtEm247SuNytpzNVwXLtv82ONHIAXXk5bFLxuo
V0qYzDd8FLd5twhUEGao+DNiljqnKpDyPmND84+TJd25lNgV6PF95b5lkRO5B7bb2X3CUZnzae52
8RPmFDpwytkgTscmPrMvQi/LYoRdnxwYzSnKY8E3et6lryxQkb49kTby2ItveWL5HzhmrOc6d3CG
etqDtAt25DwNkE8ScK5o5Kapv2sQXXe66vSOYxdpJU+UzmHE3/CSJKDxz4p88wZ0hCWgk3kpzUTu
XDwmLa3aZLDJD69z2yD9o325W1Teud7yAcfrzOH2BSN8IPYBkUe+JpM3rMUn2v4iX+Yn7beSatcm
ko/B2EtEzTnGg4i9wOnfElpIf43NBpqMcVdjzxNBdJfKGZwK8oPz6iKkV8epXEx3o/jo9ADxIDrH
mpcfabjb/mzVh6SIbnebtj8oOqUfjSnUCx97LKPddYqHXN4peJXLiwq7VH92IEN3VRMCpQ3tOvc2
zsJc9biw8d0ou5s/HIds5038+gfjEGOSaAHTVgEWq2jomi+PTqlu21SD9qkny/J7KMnBcHEnl41J
zXAD8soXeCqF3x0I1sbOsesYNQblo5u3Nf/DVWHN3RcNhdOHZRE8B2nVkkaizQmoiB9wNbTVcbSc
inWez5+ICjer9oGGW/w2S1tkZ1tBoXmGhOFEOMEC58A7YyljDK94WLYsHIJPAdLiQl4zB3ZSh6yS
Fu1wXsRivSmZF+DmWOmwB1fAuR7cc/7frUoRSXnM4wfTV+X03WYKk90UBLOEdDPovWcPxbgbC5DA
6wFTvrtm3i0/28CBsdrUJMZN4St3xa7Oe+QNIa8Fp1eMJ25C5qNS+Q+A2vYM0HvSpLe1+wTFONuU
Kc/pLZPEcvVkmG/mTlrV3iXNv6U4lVBpZM85GRNILDyYxF4wbL8mhrg6layj99nP5L85CPMzTZzr
N7bFeY+zo5W+CZoJriQbmifSMN94Us0PNPvkMEGbYXmfF6cCq8zBBSbICt5rMpbHxj9KKQH9pLcI
80qJXnRUlC3mztZp6G57K5esespYXDxPBd+65WGN8yfpDkVZSeAXg/PusExgSTS0Do+HPgoOVOMh
bHs3jA82Bf5KVsXJvyX18hdSqvMPmEkLugU9pWh8hFccgZ0az2QaPk5GVFfNn/0Ju7Z7YkJlFPPA
BZFKE+mlGI3/nWVOQ0BAjuE5FGNAb5GbBHSA2rfYymRNwd6knP1wKMHJkqRyHjy74vDFpLD1Erz0
a9GC34W5inN0nJezg+WeSRPiM1I6FrMxTEpkKxHTrS3cMdjgKUrf6+R/HfVC8pDX4UPSFPraNCnY
LOaZ/H2Q/UfaFT5fV46hQWu3OttR5H3WgFxeE3ciASn7LD0EE5r+4s1/TaLMPosX/1I0XZYfFDfe
1uWtRxWs78hHGoCw3QSE7u4HwUF8a/pgILkVtMe5dflWZdN/MH/M245kzM6p43D68btSBDsL5squ
hhmQ0cidIo9i+8Yla2GS0/xaFJmEY3Swpip0NlYvrir0zIO4HbLwjXD9JgYMJQbj8M4ps+hZsElY
8ZIqNh6qF9oGDSYn3bjpkS39dvZys6PFjTmLiHmXIfU16jSO7QDSxLuMUwIAzpvrkzWk8ds8Blei
VtbOgc93FrieD1VlqydJmHy/FPU8Hm3KozY8i2gQzrBKVxvbdZ1Tyu8DwQj1wF55rvFQYgabMcMr
qreZx/AJ3B2/LUpTgsbTpeq9RsdcDh42jYvHy+qQJZF4x/5AdQWmZ0RVCfYj6JaBfj3XU5R9p/03
1kz9EmY1VqAiyN4xYjpHinixqA7O6OLCBw2JxTv5RSlKtmnVd6sUTOYq0Pxd1QTLKhtsfNMcqjYU
f0HByqUJAPAa1sGOL/JHgg3DZkxU+JwgNnGkH9MYW5gVoNhnXpHQ0wO9C0NFKQ54sszfODXTt5vZ
JeNs/4XfcNo6hZnwqpZR+GapCLdabF2W2yfFBFnPVGFwj9wIMMQuSgoCVwYEN6BeTrADfoC+Gw85
FTtrcHXOHXYKDqJKThQgm5wS7WKq05MkaMOfukDLLVNsHMJh1AF7utYjG20PMPXKpkHjCYEKWDR7
n2xiYOqc3OVxGHc0IujmCPpA0/My9JpqyeXAdx1uG8q+r760kP+I1H47WAM2nT1apyk1JyLVbCub
oM/+KTvRK6t3ePlpvtUFunJ+XSiWV5shMPSeQDzQRJnaNcfPghcaQK6PmPPubWAbuu4mCTEe4pJ6
okdDfVraPyd+O96BC4idUxjbPFRtENYPYsDG30N9WpOOh2CKq+bMsFSc/ekWPg+wWvxEjc337Rck
kMJcBTuaQjob+gZXtGVb/2UteDAnnQEtkjPYsXcZkRyxghWtK6s1AFFexEqW17yWOZzLvHCOim3z
p5JtfTfJgQg64/APk3v1W5b1Y3FLWHLrRpL/M2VHK2Fb9pdpisdat/GHgmO+6lFEHyMVlDvI6Hay
MjFY13Xmh3T6NVHNSz31firLLi68sKaTz6TVrAxYntXQ0e1zaF3mZ4ZbSHIuxaQjtTu3V2jBG+vN
jQUAXXa5fINhf2BLIVhA8mcuLbuLdk7nE84e3NZJRnoBU0hLKahke8Bsu2KkD9/bKSZKMNTygA0I
AEdWELHNivZFF5rDJoVAGvORf0OmLibd1oGf8pD5/zuiHIs/xKmw2npzbD+040LrOi0mYt3HPbT5
1oXNZdLqB+JK7664/G6G17ZPXvMoch7occmePWTzTaEndSuSW8Zp3eIOoWpSL0m2Kcoh4cga01Nf
wmxYofB3t8ki+Z0ip79y1v9sIjfa6wzsMYl6JgQkUioIyvYLId6kDH5Ne0fdrPLWCSo2bAAWdF+3
ztNkHfhNNd4JzZG/Hbo/tsOUUSvXALOahuY5DYSCOhWmN+N5iQNIZje06ADynXS48+K7hpIdv2uK
rzazk/2C+36ddR6Lbdhm9X6GZPYUd2PzzCmFZ0kwNuMfjR7jqhkWrARjVbJqaXw/WfNckNTtAPjZ
6iVI+t3NrrDmVEmdqgUsqJ7pybZKC3/HFBNFdHLOPnhZK9SMQJyciN1uR1hrg5lYb+sxbQk0lERV
RTZ262AaaITIatX223RpGGVr3FU0cjWbAWAlj5P5Ddgc/kfXWP1am5Boq3lvkthHx7+BOnA7wb6J
P0ZDrhSKXkjIF6dyMk0jPHN09oDHGZkK23pxZmQb1x3zeyFd54MdTfI5StEcwz4Mxr1d5HsIkTf7
Uc7vQzzcSZ6iimXYTjrwF7uW5M6atjGsMVFHD48hgJ2l7RGsm3VMER7rvdWzHvRGGVwLUtlX6frJ
JiT/Ri9XCANNaue9aLX4sMC1WfsiFdkPhY1Ybnhrlb+5r805xY0VAnenpmvtsO+/5cUZ9mngoL89
HNKHipLTO8+obt2OilU/3AcCHcB3oj7guFwTF0rxxlP32sBrxGLXHNJMERRIkbpKGXs4/ab/4glj
FGnJUyYIltdMxziqsg8WL/zLhvBS9iinYV6eCAmEq0YZ/Z5BoyejMs2s1pc81q9jPr/E0W1GyLjT
9gYvN0Zgz9/MMIW2Qa+KI8Gz+KlFcvjMIvfWulFK1to3rcGZEh6fZJwYuYCu7xEZ2GrQ/E6/jmge
OgX5M5vz9sXAp1jn+eh2a4wJ9s2nmLzcvH5vRB7m8hSx9GCaipOaQiAQr/cLGPUtRSj6hwB2OCJm
xRUPuDDFCeZLd+bs5ljutumn6bduM7TLgU/x65uUKysto7XV2ID+6b+dv5oxN3cl2xl3zwikwHOj
hJNF4wLHcJuWFhtdfCVwuX+hT0zv7E/EXhWh31J0pd3LoOouOeY2cvZOL55HkIcg3LiyiWn9c2yP
V9GEmXQzJKL/4/K1q32JYv/qZKmpvsQ4Vo9LtzRPEubDk8F2wtmuDW2S/crkN0w/CJsjbjaPVqlQ
AOvNYHGajYbGTpQncLqgfObg6HVsOxre4JhcM+cg3epG0YtKczdOZgq/Bs55EqOUJr2Ba8m6Lthu
57825RZYpIQ0y7YJm8hAn+wpWMasuktnxZuXHzDLyos0wwiEY2nyU+rIBGZenf7MTmLzVsVb7e8A
0vjFExkAx2wNOLF32uiYtUYCcLskqKoDp0M80tlQyUfbgN5TvZdxsC0WdU3i3AcoN2L2uwpWv+n/
cXRezY0qaxT9RVTRhAZeJYSik5z9Qtk+Y3JoQhN+/V26r1PnzCig7i/svTbHBjwbqonR1uMO2QNB
roMwggsKGEtuh7Jyd1numrtJ0XejF4RfWGRE/kU0rimjOiQydtBC2XQlEWoO1yEq/Ca4kL1bm/tB
z84/9qbNqbCHjA6QYA+BgtqaLvwKb8hjQggiqCX9b4Zc84EpDlk+VeA46IVjG20mRAcWkD7GIh3q
TjMBMmEVMNbB5r8dHYbqket76yeaG1dvPGeVr7ovlzpMzFqqh2nAPEpIXYcadyDm1wUX6HZZfiPD
WXR6aYjVVZFWuOBBvbMB49UvLLKMBXXOzf37ZdLENh+pg7oAiUHLMgVfBX0//3lrYTt1Z6Oi5CLB
qd9aPVMphZI36ZcjvQIvE3NU/gzNhHnUll2H4NWxD8XllTqFhCMFanWL36eOn+ykSJM8RFyVzorS
lgF0duBoMBLBhJR06WuApgLLMPrI9BWOYh6/xdWog88Jk/xw0hNyfvwrjaERamtodM3EbUROobVH
HTBMh5Tfal6x40m1AZyjic3szopj2wRODdcJmptPBkRxLJLMm0m0WldzIGNJdXNFZNaQlZRw/FGO
6lwK7OyUG0mMDYw2RGd/bCNN+W8q4aBMgBay3GnRc5RyUte0jBXRu1CzGByBw4P90kWMlsGAc/Gs
V2Qhwc2/QhLmNchNoz+oGHQQISpcJxuaMIHlrjWDsJKKVKQEncMGoyxzsXROGCAjku4/i2S+7aVK
S9/R4cYg1SFfUIHhMHE2Q+eq4jBW0zpEOnCqT8I0zOpoFCQVCPxAY2jlZpEf6KbJTpTLtOb3cO5y
b78oz/aPM5y1GElnTc0JUMY6aXukR4HSw+LJpXt9Bs0D+XFjOO0wnKuBeNo92vymhrHlZ/MVXxPK
4VpLWmiLm328L4bZcw9VVwdT5BvZqjDYNfrTskb4vBsKptm50L1Mhx53JHL8svO65+5G62jELaoR
zaugcb4pgQlejDNM8qga+i0+j2SIBCyvryYbEYc44K25ayrXevRSd7kxswbkTb0kOeWIOMxfjl1r
yzQS1lRWF/5JqYgUVQhyOQ4kkabG8NYZi/eEAEpPL2QU9Q/S0w5vihgaQCW2rfaEw9tA7QImMsJS
NPwu8jIK2tKcONvT5pVioR5/R5g/vwTU4YayWI772Mkw8N8hUeje2zJtQdsybH+qjXH4Cxz8IQc8
r0haSySl98wR7fzBURaFj+3POx679Bt3hdcfDaarG9km+UPOcVDu9VSmRVQTffcjJTk5YYYHkZgL
RpfJoYDrlmIDzXid8IerM8AwSVSVQRJ1uBattfwxjx+vXaKacR8snf8DMc7EU02CImNGe6CGlsA1
zJC08ObYOHnzXw9chLmSaZBN16+TeTbZsn3hJ52vy9wab/xsSX9CLUTCmT/mo3fs3VjcT3QtTlQL
XZzTAfYv1VnLUc83nzuRowo2xB0DAywb2P5ZYKg8uCshsRlhgi2DVpETSJyncm3ecOhIhv40Sqiq
hZXhaJk9Qd9mSZsmiYS27p4khNwjwqlFOFJKS33HhHBcXFfGp9HFSs6FPRVwb0SDnVD27C1Drzbk
y5pg6+DvwAVCVGjSgFcahXchTwGvlDQgB94cOqlmhFfKKkTd5hZvFVz06VCNY/VjlDPitJHZLM9s
NgvsQwCKfpwcjyo+ehF7LzDMi2e+0ZqdQFf2J2I/vA/h0sMdGAJaaJB6jfg4q/0x6urWNSKfHrjZ
rzZD9hBnCt2nbTrOHHVI4DQ+VxODX4/n+zNbp7g9ly504BMi2DT5r+vSKt8ZwzQkO2NSqjzGwBkz
SLGEsGG1mMUzoHPY25Jd3y3Pk0JtxAT45HWjYiAiYkGSfUlJuJn4MEGFtmDGueWm4SlHv3U2IW5m
e8Gt+E2EIj0z+1t5pSoBaKrL2yseRpN5RW3UxOG4eYkrfhoDthe+SeVgl/mMtrgSnNt6bS1vj88F
cjMnJe7inpP3CSdB9SEal8xbnl4MBYmGkRSSFAaJjSuReAjFQXTUSZYlL93C6Hk3gs8at4wP7McM
cFgTKt7DS6Khc4UzaeRb0LHizhgyE29KshaXZqgpvXqGrtVn5xpd98o4tb4Ywzol+LemNjvR9jk7
hVNj2DNZ49ljHVbPIEDhRDrI8S9M5MyTSDg1RBrrb1H5JUYaYsUlie0+93q5wL+8PXNJfVTsC1HP
EG8mkFDi7s3DerK6V4BhcvnPiisCQTaVYIT3ndtE1m8oPW15oCDUctN3pkAzDYs5vQ5FzadRLGIi
/ciRcwCNJ2CSNM9N0O+WCUf/RkA9nbalUellb05GnO915vv2fjAYh1mKZ2fTTmr48QX77UiW7XQR
iHLa75Z5coGgIemGI9NxI7m0BIrKva1zKamgSiAyE8OFaznbPuqmjpIba2kOlU/iGiLYhK0brBNm
soKPWupkMg+sBYbsiw3vqO4cid/8YFlO415zhs3mxuzGdj2UTU/GmN1MtXtYzC73j9wWEwPx7AY1
HRL6YVg0FvtS2wSpvjXb1nupsUWSNwUUKvke9Fi3p4Tb/4+gFvY0fNnds9Gh3gx7KCHrvZPU5h/K
5PlhTCag0m0G2QXjgzAfFwXNIJwnqDGnrrG8P3QMbOmkY2be1kP26J9IG1m9LwU9NBx9JFADFEOq
h6rM7r3O0eZOcxMb9EWY4QSy3u1Spt5p9QOykCmtmMDlXQrUD+Z7SBo7LW9JRLKIcpN957MNcO1Y
gsShfJjq39lDFL3R3YCGRLvwnHciqRkNDM4IILEu1fDQwQ2hoqw0JXGmMveF9xQ/z64JFo47OzDB
zMWEOeW+34xPGVLBY76y5b9B1Mx77O/ppVHiw1SsesMBfuPDOs1wV8jCUxsXiMtONeaKHd+wTz6Q
wYSDWqJ0r/1YvONHHfKnZTRdAFXMwbcW5y5rEMN68KALmTifK8kgrDEeBRr0S848tdhWDPqi1sgJ
JLzlPnQ1oq1dyZj8iFwihTQyV8Ee2Rh7fTvIq4+10vhbK5vIqP2kZ6O4dIuNUEkLiGGDCvgsdByv
YgctTbXsueK1LFDGrtiRmtz6Vyg8UWk1cyM1TX2rpvzPGyvmnteg7kG0sUu12bS2SJ3KwtpkUwPL
rK6WL2lXHeDdFaeKiTnl5Fj2S8KoexdX/o1apcUJ5RTUhqYKPuDH/AfryAHDqqdH9Ib8/vNx5UfA
3NZ9mGmirmCDZw48JqoRosfkbTAGZ1/4PIbFtKTkXFSZgKGf0ga4rV3eQTFA67QEw7/WHYpT3ZqS
tWuBVHMXZEV1Cay4OPRlLt8av+QOZJGN76iDFLyZFI5x1IJ+mm+4E7xd5iJLBjwUBxs1BBbQNAxE
+3QkkRolOL65Ye2IAS+mxrvLBB5nkBqI1zRmGTYpUEpsZ925scNNCszgPitS+ZAifLv4gqghptPQ
izxGpmgtW/UzUm2MIXXb8qJXGwwSlXjgfDeMV21KXt7YdrYtRlMNlwWDsnZf8giYEcr1uOHTU9wd
S68g8NRtMXe7wRqz+cg614xDXVYD4FkqC3ww/Dae+VkTt8houWgj7aWjGXqOaovvYtHsEVxj5sjN
AW8BFKiIKHzJUEaht2k1bDK00TIF3kHgGwgC1GNHIL0uQ+rZbBwVCcHPL6T5qJaP3mzTeivW3u8e
ZiMZpguzFowdEseew7MfoGzYJDGW1H1i3DiXnARQq1oGKfa2tCYUAQx9AmSUphPsnVaXN4YtKT9c
L4l7D53itkYb0n9BgqMMdkC73AKAOEFIQUQ0D/bDikkjiVifE3SLXqICVBaQg0bPPXIk27WpSctj
aEaaXV+hkdGL9Hjzgu7zNkdGrrTN0kot3EaVGBlfQTxDYY5gOqytxHuGpsUmjX8+f1d1w3G2+EH7
Zces+bZwjwJuEDy87bXHZ8vXOxPNuZvR7uL3wo6MLRW/LOgQ3+vHCLml8wyNLGA1h3IjQeeXt9k+
LSh5dpzZrCjzIQ18iLkxynqP+4ifOXnMUD1TPcFiTEEHhU5tOcsBb9Ckt109D/Yej6oV7G0QR8cm
APCCsCPVmtGJUvkFd4RS+6Fgx7ITfUsaRSD7FkyKb/QPznjLx/BJn3+rjBYl34Bt5KqcArYsSEFk
wbn2s4WTpDXNPTEyTBJ5ksiczUgkts8d2YoWVq66S39BdYBhrv0l/jLBmCE3GVSmwjwoS7ZPdty9
mIQS/q5LD0CbXCfuewS7DQ2+54jba9O+97YmA94fqs4SR10HBfeklj4jRZAAPjtqlpW8IFoRh47J
onLj50oeXQRoclhDFLG0iMiTKQNJ99VrCLfbgs9n59N8aAFb/Fl8sV81Y1//rl5yYz5zaGKPJhXO
wXBHg/XEzxs/qzd3PjurgLgXKoIgMwiqkTc+AMqFpwCtM/S5mL0Oz5NZHCcFDmur+yX4NGLLsLZe
fvMMoWStXdimS2exaujbT+SlgNqoEMxopKUgCMdCjUC0dRcMkYPGCcGn7S8NCoyx95k30c/shsaB
12SVoKI2o1/C0NDKSotzz3DEZfDduNmBjZthHl1LouDTcVsBNdTa93dzO/AIwSOR45YVV2Ozt6n6
q5sjkb+5RycTWB6HH2eKjai4zmvaW0GN74esszhxSiEI0UnwOUr40+Th7vgcmgIyTdw6R8QrdvLs
+EjrHli19wRsuI07f7rCblQE7NMa90XpW8EW8Yh02csixyJ8y++/Uy6SPgQV4N1GrgTtbVN0x89z
VhIMiYdvcPeJNCZ3RxHe2a8ZeH7zRdByGRCivSzAvMDzGSJEKYvLiAwQHBKF8KmQRvc728MNZV7N
9Z5CMHkePQwju7YR+Moh08z+xZQi8yuY1LqE0+DqetnJuYE366EHZDk/3FSqVKTyD+YwyzwqB9c/
LZUV/83umJNJVdrZ75KK9lIRXs0oBcoL3/vqlDH5ocgpkQQFaIE6tqosWeCMfSLDa3rGuBbMI6yu
yNXSxDAgZXjZNzMDrZnUtuiUYiVPVYI0C0NFuzzzZ95TgPC23a02SrooZRBtbTHV9z8sYmcjpFRR
bjgaaT8+MLYtUjbpQw2EVUwu3WSPKunOSvzK/TBiTDzHpcgZ8DidJuAdGuRYbOc4Hy96wuEfLshO
6h0jplZtE5x+VzQRdL95B6HPSF3nrVzc5dyh0e/ByLbeI6RmomnI3lDDcaE25aDtWLaA0kJWCHVy
TA+kFfR/5tjkP0afUQtPPTLKo4XBWBxcbuuXBXTlH5iiWD3WFkbZTWtV6/1IEfPQ9bl7Xyct64iY
wxSYzdQYT8nSNsal6lX5nZIM/88ZEgLAVIs4lsFASywD+Z9OCL9fIsnTPYGSQWdAVdOm/XMTD/Jz
NbL8XrJQ/A+ukfhFo14/+smCOC3H7LdH7QS11kxsEsRYWEGC68gawfuX3cBagSdH1mh2Qb3mCEEx
iwvUfie4Zci3lM7OU6kAnO+KWqJYaw2H1WbXgvh6hp1ptWGH2PCnNenLCaIw2zdB6Ji3JRwj66PU
Um8FR/x/ls88Dhha6n1hxSawyxV5glscyyogkgx5HX5hbXqht6Qpm1UMCUNbBd+xyjrGKKCVVnuh
qlO8SMW2JspaKe+l0TuvYDKvRbO8wGJ8LLN8fjTmhfyGbhYX5GXgfro0ecAyu9x3PFUZdOu5OJZo
cY/S0qguECynx173MuKiKQ7osdUzIT/LlYX+uqPJI6ly9owvNIzmmZxejmhrlLu2J7Yrhz0VCb9f
3hM5vEy1MyFdyPOtndreecY9dCfrHulz4Run2p/N0Ozdz5VnZRe7w7OCWRPWsPeQJxBuh5inZj/L
8JGVrMJHE3ip/sCr8M7O3v8tcTs9GQOwAkr87JAipiT6uQy+WgktKRGa3VnL/HYTN2XJwTr20RI4
8suFq/RupPUNYDVa1WMtPPPOntJ4i6LrK/bJp4EY6bWoVlsgEExD1AXH08vKpb8ZMAgA2DK6EL9G
TrDhnP02JoC5ZRmNU0FiylOVA2kwy255RD9IQEZnECrk+90ZKXZ1Loox/2nbBP5HXuWHjljAB0OP
67vkdxnSyXqYhNz1i659OXKF4m5IIY++zxnmRUb77j+vNYczWKUb77KLf3OK+TDx1+4cKF9dLAxJ
eOb7+oCOa3wbUYmx2+3VQ6A8GuwOYKRhesNLR1ocJA1MJ9B1Ft5X/cPDGGyHrrJeTXSTW9+V1hEM
t31w9GC/xXki/43Y3PadRUAQKgTxaIm+eHXdXH3Yrk+LbzXihZF6fZK5m++JClP7VZl4GjBK7wyo
KLJV+V5U7T/yV+odJAnmeCVTibPWoMHjBnG0q22HgS8qrn0MOgEHjNOT0EPC0X4p0cdSrSAPs1Gi
hbooxF2pdPYGFqhEL03tiKxkjEYhh4Mr6+kOqitY31EyAyCOiFliwIARgx/rCyYnRwAIC9qXfPLZ
8sz+hoo5eORykRVo68W7nxz/ecRcclekq5JsmTt5Iqg9+USSe8VC0n7aI1acIB1RyjbzkYim+K0p
gshgjvbp0hGdl76y9g2aCDymDGyx0PUHHqBHDMMfWc/9LEpj/MMJiG2VtrF05v6RY+7Tq9fsvXCd
KYRPyzTKAgNVk7IIqLlnwM6Y623OgNenNQYgGgB3bzmKcwHIIIZVu/fsbUyA0rWEJKVhaVQ70QTl
AXqweiR+DDNoNXnHFXtQVIrhiN/ORDjSBnlI8Dd929C7rwuykE++ionQBeO5xZ33aRR0Degn6gvZ
cATVOMhq4PiN+Ilq0p4PrZU6BxcaGwnfwArZM9dOWAeldyyUAocp0gULwKCjVSjsVNP4LgwT9Tip
spKtbAIhIZ5G5pU0BFxzU7Y8SyLCicI1knfZqXi7EN33UuiUYNDVVd4PNJTpobDZRm7qbsWqgDeO
yTx6Uesn6Xs3lHCdxMZthxzqf2K3X2tbPaWtC16glxcFdBTJTUVSBn9HgXdMmVuCWof3PK31M1+M
3HBve3uB+51Bs6v/Mx0z+PAmBJHpDPVeKbdydmuCqD+BJgb/F/FMWK+JeLEXhZnDtTB7WjXxpwRi
X0XeoMbOYcmtCDq9/JVepN37VjWH5VrCyENw3h5lAri8bFEtOA2TWImaQQHJfChdk7Vo36yf5kwe
yBwjzGdpaJ1Z0w47ZyKdUFgILzyo60cVBx+TC9x/oIu6Zomf/TH8REfRZswBzKLJIy+TXojTAM8H
tWHM7LUdfiyP4TWVLzk3TOhJ8lEeyL/GRnLUU7BiEhAYRskZQgzRrnB8lTr5KfqbQgb0gEzAt10c
qEMyVf9vTPFm0Bu9Z6OpP7D7UcOzuGpOHMnpV5lI69x1+p+pUSnASfvKHGGflUVE9kRAQBQDn9uK
wdKQPurknlUWllCb3XmIagt/f2kukTkM9T2eFTAURcdCpU/xjTa5rBWWaVZ0YPbU95Dnzl3u6/hB
uHOOVNBIt+bovoGETd4YxLCKRvn2YBhl9jkxYniaRYejsIIVr2BS3hE/8EB6gf1Yak/su2XOHm1D
6HerRJQ7FGLwqBecIrpFel9mo9P7IADeS0Fo4/sCLXGPwQQHsBz1lllP89I4JqrYYlK7JoitLXwn
HTF3k48Zvwmq5pQ4RKTbuOhWr/8rYmBgyH0m+8qWJsZQrsVBMSAMrXKIr2vpg2xISMlDrxjfaY+Y
YdpqUpIQfNnfeMGw18xzT7nojBxZuDTP0Fag36DWmN9AqjVJKAM6z41rsnIbEtu5LEvW3uFiZKcv
EitcGb7fG0krLtAm+/M8++qEp0K9ex2NpBSe2jERXr66JH0CFomiNvEfweR+mY7bokdlaLepLKw6
Mq2tawz+IhrcpT/bVssVxF0YSTnaR7GU15tJeEegFaT6wjLYoQzTfgn4QCavHNW2nRI6NN/tg41G
CfaQYas8aXQOz547iNdh6CT0eFP3wy7G9TlsakkjfOZekge/r80jJbw4zEunyMugzT/SO5nUHo31
KVc75rDq6pNaaYEC1g1hF0u9GxF2COTKXfe0NNVwqLN5fse5Xx/8oQbuxgfrQRpkMfo8q3a9CzpW
6+ZspOcuaOyX3PJ5tX6fB4yX+IJvYI3xwegKY1sY6cucwTwkPgBAqISb5Gwnk6AIrWHNzhi3kL/6
Cct9h5EkiFYn/VZ93IRiiuMPbQ73YMTcJyu78cwqL47Pdi/Th7IZq9d6de3TPBNBjg3FuhfNijGV
VoZMxCYkUKf6RhPghDT0eHRWDN6sIHXG8d4QfGGM8ZWMD1aMYJB/yOF2vkG87Cc62ZsMoS++OI3B
faB6jOAUBDPeetFv/WSgWMqnihidUrPyrKuYnT/ywmOeaeMVTYa6d5WRd5TeTYdRO+6qzeRIG6h5
ZuHE5DnKt3Uu7AU1JhdNrCgV7FU2v2mqh707D97bMOvsF9EwqgtAX6GLvfxvqQXiAE6QbjMQIrzP
PPt9mLC8boLFnaYQD3p5ZXhSQBF3TePZwp/yOdZao5twjTiSjRvfZ5NMUX/TPOyIPH5LBzUQpCGd
R1RP8Mg4zwuKwLkmO8DBoZETvIFZh73NR0y8wguNKgo5e0hCNIt+1FWusU8qIf6CfAL+ccOwkw+Q
Uq7H7otD6DvWIEs9I2ruYA7Gy475AbOrah7ICCa5h2ViOVLMTt0VC836BGLNoOdfPOZ9ZamPGTwi
irzFI+Gh9UPyBmN0ncn47dqVGTV2W1+bTAYZ94mZhokQtB6JTwhCEzdUDF2WwmoO5JHw6+Be5UP3
PXAxXabS814xZo3hkgysCmjHXXKfbJ4G1a1FsGHE3GxjZtrfRUumPAuq+SIYMR8yXCfXPCU5MSwG
AtsQpQXTI2bLNCIXk+1bYQ6PfQudwSrS7Le1bMRRxnjL1IqdMyq+/H4NZrIsF8N5q5HEhs1QjVES
CO+mCmz997Fp/dc0pdXeLGq8b5p1OA05XP+aHJyfhF56h/mDE2TprU0KR+PGThHQd3yCoUVhDCfU
kv0/r9djxP8Xvxi+SYesXJLoRnD7J4sqAr07GRJZ4i0XGYv5WCdc4bdn2mEqaQ33GXVSS57sDdCl
q/+mpR7va6B+d66LoQz9J6B1c8Z1WFb5LyIADvosNW5oXa2+x5lcWWZ8pxl+1gYKdPKP4VbxQFvQ
fi6zJqxGaVG/rtp6w1/HQKMnjnDbDhTfQeuNDwEA5OJmFq/Pustg1BPQ/phXcfXslnp8VVDODrzz
9YTzKX5yPGN6tlqt7nlW59AtfP4aq6NK7ArCMKWbeneswOo+TNxGvKHIpQUd8Ko/1//3uilr7a+z
n+jTAI6kP5GgOB7InqnuOhihGznRf22A5g4Qysra4CzOks/CHTlNMKnJTZnMZZRNCa0n4+I3t+84
H4KcHS4E12sB1nNPHJkPNcokmxTKbZuGNIxWBduOkk3G5bBsHdUgTx4rOOPCY9pcJMr7bHvG3Jsc
GNAT4ZHx0wrt+UgQ0Xxt0NNv9JzJU4ZiMEVpP5nHlB34P1vl+QUedXPP9HWJUI4HT6RTxM/QOigV
V/7ZrDeX7cAkmkV04+8Sp0MnaBY2yNalYhhKF/AOUcykWMrqM9wSKiieAukjWoz108yY86N19fJC
oHcVNqW1/iW35UpLVtY/1oyg0tvFfQa7AHiiT+H6+BBTw9uq4TFPpymarJXmyEGcppLZ3sNB689a
GRAc1KJZ5kJw2HSeJsa9VUDjvXh6kVMen1evkxgj7bl5qcgzgVHBOg0ZbQLObgtSxAQVF9cwgZO+
mZCEdyn7aB4iBnguuS2WtfeZjmGYENM9XShVC9vPJ8OyYUfhJg+2hYoliL7K+Wtn2nJ8oW154bgL
GGU2PvX7ONu0rghKImjTX/XMXgnTKhgUVU5phCukOVTa9rNoVKKNsD4BOaIOeHXyAIeoZWL8wbP0
GPceyhJU8Uc8V/bR5HB7x4logBTykIiTGwD4BOD7zli95BH7KdbbwvTfEeE6X0Obvk1+ah0t+Jzb
yQcIMUyq+CMGvX5Iu5TtS4JZZOMXFWJDvQY/llvKozHcKqvGal8TrNEIAnQ1RKAkWRmQAXFaGS/D
OwvK+9ylENgSxIq5bRTjKVC9e1V8umxFlAEnnNJw70MDOWCaytcbVbE92LdsNoBE5r7FlPQ2jJa4
B/8pTsm0GLu2QpxTQ4dndtzXkbngnklZ230EDN4/CpVbu2pYpv+oPQAclHNJXrvlYYqM2VR6ZB0m
IbPiZjeh5/KYu3TDM2mleHg9u/k06964VaLucQFn8j6PUHFQUCJLI1XidaX14YSkX3hS/lA8LO3q
ciSS9OErUzyIXpKcrav6nZTKOhxi5z+IXz1JHUBe+6o3vo2JOKDZ1tnBg652szHUn/1ssdG4pXbE
VSoZ5rnpT4EUht1IbZ0lEZd8vHYGnQAPHgSTxAPyBtDjMU7RkG0AacpjoqUN4KjOn25Iso1OCdqS
E7/RXLQARzCe9YQCWKX/iKN8eMHA3d3VtLwknBZROyFsHu0DYQleFGAG26FBTq4NZrNXS08xNI2V
/UceaEwoNwVu7TcfZgUwdRls41A4/fxQ5S25ATx7B0x73YlfS0piDOuTDchD8Vdh1AqVx5TJyh0T
HFdAm4Iy8jOoO0ENxfZ3HkhTq9oiWHn5BaEyAdp7pMPxm6YHDTZA6t6xmuBRN/DwfMZxq+9xgU9P
a5oMx5rSoMZjTBSLI/Hq2xBK0E0Dy2CVNfk7Ui/WaKxkuc+CeHoFTTOciRKvruKW6gLgxEFIzMpc
blexAM2x8RbkO24gBydWIeKnjtXbJYXv8+mXbvtoNCZuN636bmuabr8zW7ixoVzZgPUjtua6AVx+
lsjpRWQZqBk20J7Wg1BrehhbINQUP86HltZib12rq15Az/E06jQ37juC5zDvzJnLcqPPxl/4JMJC
eSdTvkSkjruuyRBJBbMkX+Rm0YkcRGjv9S1M4Il5vpA76HvWCTkfKzam/JVLqqLrmsEuW/rxhVUu
U72h8liuZjlZeD94QqcnFgyJiNJmUu12Qtwzn+20RzJNImCSPyJssgioom38taUw7W1VsqcCjWSy
qCPdAwnkMo0eqnvT0z7ahBT1gChmt9pWLeJ3ppmyfNRZh6VlySsbU2AxwZtk8YDFISMufomJcEIH
HtB0D+ts3Onyhu+xbuc0YnxysFjYF89F4AyMCkVWsfsqdJ6SeZSiE6mCLnmaUHtdYVQhQEkLA6v5
VBs7yIw0U55t14cW6Qy1Xln7PfpH0bE+DcBQHStD3PikXrD+wxiCL8tfh+nU6VWsJ1ih7Quga4B7
HWIA4BTNrabNPRH7j0B0echxqVF6OCksJyBwhQGvxp3wpwZ0rQwWa7yiZwsjMa6cbKiIiKLyLw+a
M454gRnoGg7bFqweBHxzP8keA1BeFx8TImAKbEyJ8qb5JnNPN21wXrOOryUzOWkn43ZuQzq0mEui
jkChzGjBqwJ2ytpJIakoA3bIbl5881/RG0TN4EUzzxnIBXr4pgX+yZvEydRni4A/WLnuaeJ79O5x
QrWcIq0gqNo0POO8CF3FO0uKugo70DPtuRKBdyDyzlTHqSihDHpzJr5v9Fj6CN01f7Y7eVEliRrZ
5OxvXlht9ytRP1ApIkVE3XTOhOn8mXqkJSxTv70DsuE8kIHjvSdkZTEaYMj80sc0nzuBtJvYZGBw
e7dqgAUFJbyDbDI+gcmaR/i/mim2VTV+hKhV+DuvYmEdMlNE8UKO1H7iYn22GGb/GkPxSgwzeJwk
YFANKwDHiAOZRi/foJtPiJrRvMeFtSBbVvMzJBv/TKtI8ZYw8njHnEBARgCLGGUqMaKF3gXATjel
Zb/TkTO40ZWxp2cJ3rJu/lvsPIvIpqGJliOLC6cKDgobA8kG2EhYLQzpE7oWom1ReKT/7BHdDD8G
wODyZ+HwfweadXI5mTczUeaNPT2SmLGtXRz4wPceMaFe/ZsdNKAix9f8LnsXbeg8dWTGwx3eVejY
QjFKbJEwJYmzTKwIhRomYtnmB6vvSy5ef9xbhE6C/ZRUvygRH9uB/cY2JvUMNMQyRfh4PhCQTncs
BcxznrTe0XR98eEMQ3yCQ0iCmG8EzefaquCu0DctWuy8lCO12WgG2X8LA5O9iYcd3zIol4ZDogxY
+Dt6YxX+xZ+t+U5AdNyWjSkhs+IQRDOSvigWku7GGdDfwpi8MrsXb0xb/TvmoM1vEgv96Df9b9zF
d2CdAISikPHPXinaB0OCTdyg9VoP3C8tjt7kOlvCf0qh64LhgktRCQ9pUNdWYAtWBxpICUwMCPd7
5Xd/AbqFCHBQ/LWAqfoXk3XOxEE7jy7QyKiI23lj+8aBbSM7hcrn+jcxP11GKbD0yZ4rKKub18Rw
n0ZQIkcBuybqyOG8B5pRsK7miGKPeEgKXDt9EBtRbZGCkrMN6MIZaP9drd3qTD4fs03/yg42Q7ui
5BkKc4zZODXTrbNOz2ItF2fjd/Chy4mg2JoTZ8e4noUOSsg9Ah4ab3aDzJFGFJ+L+9nhOtkMo/3m
s7ujpmLZCx7gwWuD+N6YrbucYm8z4mmPAFHxUfXlEC6rpyO7DByWSvJ1dPv2BzjiECEUHqLecd7T
BaMpcfdbuiCQnVTSIS6lGx/Y8y+oduXJvU05OkE4WRejZNQdfnJLBy9lAo2PgGZYO/JnxVgKLlPX
9tlDon6s01S+IzY4uysSfNFlGdnTLlPqUXwui/7PUsVdD12iV9qyGYyY6mz/j6PzWo4byYLoFyEC
rlDAa3tH1zTi8AUhUhK8KZhCAV+/B/uysxEbq6GaaFTdvJkn4yo/ejI44wP2d0EoGlSyOD1h+i73
CffaTdiI+dAMnfvMJiW8imy+gitEwmdAAFXkc6da9jr15ysO1q/UGSUXgQ7sOD7wA26y3+A1WV0m
NHVikAXEQX3aatxMiNwubjI9jzbqVJlGxC5i+0LPCX4p08pdZ3yH9KI3+2oj01r95+DmPkyqgbus
JvzYVwpQZbDVklOB7wS4W8fZmBBzNHszcYQ25b6o1TVSJUG1j+bS3/capMe0Egh5MeFP75rgUeGq
xenvpDubpmGEShrggWrsHPLl5Azc4cQEgOlvcvQm1eXfyuPBYZKz7h23yUtod/0JTM607cKsucXe
8B6x1X1NOg/xLsc8qml07WPv2ErPfDu2qNCKw5tEU2SCBcYEPKQ7QLMDV0YM8gRPqnjs4fEc28H6
1mChN8WUD9ivSbGEQdDTQcJL6CSzTn5T3Ij/piin5spLmL+CZq1XRo5+nNv0gSg4De7CZv4K57rZ
e/4cn0tpIRpwA88uaT0iEfkTtwlpO2yGiIdU1CvA5MwVzcB0QPgkmCklzx2KJK3gP/Lyw4DlrxSQ
SqQzHtwIo+sGatpANNfJHhUspwPILrVTUZu9p471DQZ/nC5hZgElJXf+DyO3/VI5EMGPpCkaHOkZ
9elWbcRh6agFRopG2ON+zgnYeOMVTpB1yuXYPtNyk/+HLoLzLFM+nyUKZtbOzTMlG/LmevoQzT9+
k/nobB2j/YpuA/Gx7PqwIQAaBG5w1hHST26PxXNYemITha5156DBEjT9Vlia8qNBcv3P94bgjx5D
XElOMs9bnSe9e2arjpsm+2/s/fgp4Dy6otQesGmED+RHbsKTtNjmtZ+MO7Ywv2pNxIGzFfDXwLiR
0aZUmRKDezMSzuXZZ/f4J+u5DIaRKnb8l+hip0s7X52lTn5lFo3gYezKLdb5kMal4PfszX/VpPWL
ShFZfTAvG+rKvu2QiaJJl1tYJN6TanHR2Ul1U5XqWDa7Bbbwwt5XFCFtlyXkGBMibA/cQ8N3tu3k
ZMrRn1ndjtYxdzvOIyWjW7jaF8aM0mx6q9bpNLGda2s6jr5WVG9srGjz5WttfLuBiJIW74xpvJBY
ZBIS5MXvI2vIXLC684k7VPIJd8RTsl4YAe+VD8UyqotXD+6BuEPzSul5TIU4hVc71zZ6FyREVysu
al841eiBH4f3zsJuWNVhQGtiA4mqldyibJb3Klo5LqgHd+Poiz2aX6FKDtGAea0mtrQYzyBT1C3L
fbf6k3hz29KaYsGykVwG2Qs8DFkuP4qFShwz50+2CDisVCcu9RQfyq747q0SeBD9CRGQxmDml0l+
Twid/OmtZbySlYJoNfG+hpijH/0o8lh8ZN1xTof1Z+iTp8BN12Mv8MTNCpP+mDhZ/8YhOu/tqQGx
4ldD+SmDIPixjZP/YOuAVZNmzT6H1/kvlvFzlhEz2o/j8Nl7y5MO8v5WGvaC24HKhXQJ+nvgtkcq
Hr982X0nuLy3LP9yomjGPk2i1jfWjWs194rKKZgsp1TvBSbRLUfIN3e3C7BXc24WXjQ+gfez282k
ccyQZJu+o95u1G21R8auj2K0QxJ647pBat/Zq70GXRGTtUn6a2HXxXvPmuB5lJpqVJRmzS62Kd4b
j/eqtBJCxDCVT2MYHQHd/63zYAES3u/LiScsK3CuZmDTz3xN/IfGSo9mJlc3eXWc7/pOql1Xu7DC
s3Gy2K6zKRLte4fLaYMdAWCNw3XX2BX4U0EjUuGvLfXlIh7JLk72Bg/Wtoz7/6JWnwCcVOyrqgaI
T/Rc5ATdZIyxhZgUjWdyzs50EuZXLl7J0eBFuen6E5MUBvfxzaIELoDb0pLnwvnhMV5BjTkmsgm5
cte9pgMPdqsFy/A4Thg566k42b1yDkr61YsmiblvslVyzSu6tfqSa3AVPCV+fnKIRhLaNf1vkhHq
6PnWfKBHkWu3K6EgjmP7oJf0HiIhcBmBlV1Bym7XVYLriOab9Hf20xf9K18ghz7U0rzVPlEC9tbi
R3SgXTYIls69aMvuwSXlSX8r8rsbjl+dEMSINtrJ7unk4k8PomQVibk+FaBM4ZZn2zjI2ls06Cfc
mS+tg518pg9yAw3mO9J1cwXw0+yHOeWeqNc+94JV/LWzWnUegizamYRsp6y5sWXJ91yxp1l84x/w
v7ylTv3Uth1H6Vjxr/XTRJ4mrkP3kf0wCSyDv5vNXjkhT/daWq8ESVcNnM2/i/V5/e47H94K/ssj
rjmYX8uTJdKXhYUZBqei2SW40l+seHguC/jFXCrsPZqPvW9Dlf+xsWfwmuGLO4ioOBqnsve8QTpY
WJi/9hSIiq1R1viSjaOmQKlfSLHR9oxOhlOPEEWQIdGSBqIcba1LV9dkZjkMYOGg+Tnb1pcHojrM
eAmAY0ZfsOZIbH596vIUNlYMvScI/8V9evNxqcOUZVtQhL8ZBILzAtfl6E6eeJC82o9WTrba8FzU
MYcjbBhnjxuaYRZJcJgObRxOb6FIml0mwvyNVomLUqp68KTy/pJYYvk55vEn6s20Qgyh67VjuGdL
+ZGE9kh+mXEo3IzObDBBNQuLiWiaJxaK+Kx39nrp2Fkxt1aQB5SUJ1FyAe78GFn+xLICyk7hUUJx
WUicP5Q0E1zkApSSJ7eVX1El+3tneY8tnAh0RTYcZ7IUOD/TaMiuaUjXgcuFY0NaIH9aCnZP40hf
Q8634521XrY1rdN/Liw9ET6oNof3k12yMUmCc4WCuWtQQrjF23SY0CQ1/YaKxKDplql3JLNW7viu
NUcQEh1ZIYiJPiV+gK8lNnDunXRRgXflQzHGeoIOyCcjSuuTWyg1A4TythhQH1ceJ7ttt7q0uE3J
7cwcjVdXmurVN8nwrpVQj02R2Ic+XaY3h56FhC0fse0+QKEQ1XwtNVVFjVtxN6R5+R948Ijr5LSm
1SSVWTsMl6DFqiQbywMNVu2janvvMPbO7yKqLyIcph/N9HYlWunw7iVWZNgYev2/lA+6PBaVH+DY
VAriQpYv8XCkN2NiXx3Hzxjjx2uikyC/l8g0/mES6EDnwOl57bcMy0Rn0R82adv3DhuuRn4ocil7
nyLuZ5lZmDuXAQ89VtLa5wwo+hcpwx9nzFJUqs47lpDK9iaYcXsXbiQgXgdIpQxdh4WLxBFNH6/6
KGFTGeJZCa1KJAPUuvO0DZgh8syI3n6x/NFDpn7Plfwz131wLHVX7HEUpAUOzYrvMkLbaQHK85KL
yvoK2yamnGslA2DMJrwbujQdw5FWjKTluAHb+wcqMslVl9Nm5dZtC7pNjwxOw1YN1PTww8MZSdeJ
nim+ufRN0kItILLvJ7TfYU4f3O0S5WdRZ3gQVacxG8/qxisTygM+fEzu9jj/6ke3Ad1EPo2XJQWi
5dvose69yGnKMcJ0NY8p3DBsoANLpARpgeadjE/kgA8qkMfQNv25rHFebQN8eUcMgR2r4azqPujb
ITQNrccXlwqmRDM9SlxvLM+tUafrfQwriiZM3GT4G+3xtmAMB2kTSLFfqvg/btvL3Sehbm+I/7sn
xCl9HgFXvBEHl2Bb8Fp+KKlpQMDhWd1tPU3HIo0wsw783227T/5B9hz3ESWjF2ADX2Ri6tNCNGD1
KKJdV2vjvTXnAspYYisWP7Lx79zeh2thYLrhaUO6i7STPMVBFyBf81wSIsDy0k7ItG7+SQNPf0nZ
lJwYcDuAsDL5P75gvNiQXLEnoEBipajsc2yNKe5Oig7pISHK8006jxSyl4buRg5YoSjf2Ibkg5DV
0Eo2qA3F0bYcL9+XDlYYYhKp8+4W+iOfawTIeYYeBFDBwwsp1L8+rQCogn/NDevNSc5PBQ3GmzHF
uMX3Z2dg/T/iXgoeOjzQ4KHBXyqf5fksaKviPPiTeaNziKs5vTEJfCQsvTYFBD8YPcxwZ7UsI6aa
tojR47ScLmlcLpts0eXKUXKc62izRu25CJ8I3Xi0HsF8pQiAkiIFWg1P4HQxTkYCTkJxL6m8X7xm
QUU42YpNQB2l6WkIFTn2DHa6X/bRrkOBwb3Lm/eL2xUxgXjw3+PU/cWnuorfuJ43iZXfllguv2of
MmTTTzgFO5ei0iWrn53C1vtQzzjVc3Wn4RXjQwwwe+0ScVhJSg1lseTBR9lzQA7A+OBfsi4Z0Ms5
qcClQruRvH15euZuF3aYolq74aaU0wRHl15E76Gqr/S7jNR9xuFuMH2xz9ebaAwHktIRE6KxEGDY
kTneNF7OLTKa6OOCwf7U5vIfa4G/A4gEokowXwaLNjE8XyUm1sHHW7tQfL8fhHSZnQSWWsiPUE6z
vDm4Yb16kZaaP3AR76T7bFoKZJD9x0HyQnyW5goHPAAYeC781KUtg6KSy4rvM7QVsiDzYB45f9WL
IfM6nwnze4TU+MeMT2PmrYH6N1DG4z/nrnMZMBSfkFOrU54PlK+41B9mBufgUJJdoTQPB7Sb5Fcz
lPk9jMwuhdh8lLYH0Ky0v5fEOmrV0Q9awq9UU4mylbrRyzzRWCENdS7l3J7DlpYvbHXWZ0JNMjDN
zo6BgQQLTEblfNX9mLYHelsBskwwWOtADEcuod2lWjDPUTraPoXd7J66bFr5GNTwRa4moOFFd0H/
/LWmhv05j6z75LnNzocvjO3YQr0tJ9dQraQIEHRTD5hnoKs0XEG281dLox1lBlYE1rSCY7OGTcKv
xtNi3pt8XqqrDU3+VSLSNhc8F+gVuuvPumomMLFdGD/qga/tEwS0ptybpoChkc7VOB1EsBA43rE/
rHsCTZV7Nd368lZavZrC3HPXFjtX6W/iWqbdzhoTK/oQN792oWETnDxxY0xEM06iNMEaKIA67AyT
4anKIn6BxhZ/zBC1lxidDqMool8Xlu+WRaYzmVHQbQx2KVD6TQdKICHsbIptYUyCKlnW27iwCxwr
dgn1KSZojVrTOeU1XGjOFXM53Qq/hKfnyERtyzasOG3zyXa3eD6oOZ8n94PXevOXW8Dyq2W4NPtu
keYVlVW/+gtc95yA+8lBi7yUlv2xssf3FHf0+8R2ozdc5QMhqnTCc+8NPatOu70EtgrPXCaAiRRG
7nHxI9i51N88w6qYS9LeKidpnsQ3walUPFmedqYrnUnzBWZNgBkubIcTbpUpYsmh6m3OnHqSbEQf
HGeB1z3I4nOuyuB3S03T3V9K78ODNLiB3cwGzGV5yLdIU8q0ZU2VkL6JaRivkAQi0BFgPFu/e8/5
g3+psmkPo/b3qBWsVRci0Ad+RJdrmV4L43iLx8slkHF2z8DcPUwheDg0MRhlwDdzc8hmQxSomkSx
naXu/4TNbG17qZCfeFMdwoAhu+HZtapsTveAPEDqK5J+J+CAimeQEY9GYIziFPbm2Q4sFw7zLJx3
NgGcU1ZF8rFZiv/gtif7haA2oUOpLmnQPVb98tYAAXM1yyJwVxT/WEv3d0hQDyPZbNoumOCoB75k
tViV1iYIKgVsIxXj+u96i+us/KmIr+4jNSq8bFm0EA+2isPYxf7JhpyNC7Zsfi1BfvSz6jlIs39F
wEsAtAE59yEn88ECgvOrndRaOCIk5euZlW+TFBpVPgI0TiCt7useAY3oZF996CEo2JIBNkeH5QXb
4Qc7WIz9Z1t7xcOi4Rj0qM8oN6yI2jg64U0oTgVTgiQ7OL+OQbY8U0jd8NDMqMCj0ocsGsQV+YbR
WVbjsSEnfktAN/3NoDWAaQanhZwcMX7gGXqS8xyd2Ey7uNiI9y+G3Xsvw7+SKvUr9UpcOWDXH3nl
wL4VOR8CX+ODNNwR8Agv5OuC5rNlhxBS8LpQ7DNosRXd6Jya0H13IlM2pIVK9Z9JYkEyumGpeCgz
6b5g2H+hHsO79CuIInbDx7C1xCOuS/aY7JRpAHYK6gDS+CVlP7mjMhT7BAGFgY6V0Yv2UDbndzUO
zncSYKt2Q5JnY944T+3ocL9R8LLtUx11wU50TfVURbnZeWTG7qAiRXSY+Z/rTe95GgI5XrEr6832
wxNSdQet0+m10KX7uOQxj6uX5Scyp+WFuyC7kcAleg8WdF2pc7llaURz9mThbQhUOej7JEX7e+gS
/z/uMcOlSGbr2Gonv0bpMAToHZZ/BF/m/CDip3/t2SFHgEhezn39IE35MPn6qWGFBKQgIow/lVl5
X+qxONCUsrbYECfbRlPgQTm2qAWnBuxcMfHyH34N0JuObrYKVJ406m+WAVpyO17rCLEceIAI2A/W
yDmbpa7B707OvVOGP4TvbBH15aeT9+owMa3kWAom+AO+jA8E7ylooxsF6kmETZCd51m0ShzBLFqs
QoLmwFX3T8QndSTuRLB74gcm9RUX5BSX7Jrhb9vbJs0ZQ83yrIapOUNUTsD0zakLJ4K75ufC/h03
SqCnX9IS+mwaNd2lFfWvFmwhAiFwf8QcfXcRGqqbA6smlBvCAchnidM4Zsgw/fyQhPn4UUWewPha
q58gyf2Lm6XNvzzBe7TDKMrmb3AmMB0B/F4CuJMXkxt05qO0ljcqmahF1dBUdrTLZiciwOz8fXhB
mPakOTp9jCF7Ebyf1NT/v9uYYCHPPZsVrKvOT8re9AkEBnXuLb+Sf6lcyvNYTtJix8Rrt7ZpgNlP
AixaiCnwCo8sOvBNKJ/nSvzR5Dr3sQPtOhWAKgmNdHyYBQcP8fg50CkfdTCXfyNBXJBIEEaAAS3r
X94mCPODU07HXlgnV1QlAc36xWPGIeNAYgVhiUqOpE3x8ACDYzXhsIxxAss9eq2Kb/QjZ6/A9Pt5
QysUKm1rgI2xWj3gwASVYmq8+4EOzMNCIhtNSokYIRnpEYMpyq0XRrDQ6qA5JQ1rDBzxXrS8iaFP
g33Xyf5Lt3ZV0sZRzdkuNqOltmQe+fJjzxj1B7gszEN+M9o3SU/6JcoLK3qlby/YS0cB3K0B5Oxp
BHf/OcS9XwI/ifmFO2ieGmvDZ9pDVdwUqe89qHge6NbDzn/Io2yJj2QX6g4tqtJrqyQ+gcIM6DjG
7YfslUHUeHvAp8jqtQqrXW+Z/FOkbnHwmGaCL3SBaTxbup3yg2/3lM1CTCOoFHB6XN05Uy9NB4AM
vnUsv2g4kNVzipDqv/bCZ78FxqNJXzSHUrOP4qitn8CpC8ZPmsLH9qKJ95qDFrklVjEvvfUZZZ3t
lOXeK5tVkkuenYT9BtYNLZNb5qHkkMVE0pGLqApHoHOpAG+X8kYS2KOuvLZCZg0jZj0hqlDhzMYM
IeVc+bJAecHkilW70XDSMlq3w9bXhO5LZsGNbBfTXefAdcpXA5zHOg6ZnOx442jVoMsk8zdNaMvv
rqJ/8Or71vCbELJ7KGuRLE/YaPNu38V9Mr9zZQTRgN6f1T+h34sXLp+VPJZ+GBNeHRGy+kr0j1Zp
F84WqNIUfJJcb9onr3XEcmQtgb9mszholNs5habTbhC9RtiWBXDX2IrJ+mWuz8nb0PPWbi3jl4av
34BkzthncwfEfB3RX994Z8Ko4rfv5xTXRz33U44qmn3j3BkfMxaa5S0BSIyXB6Pbecm7ysd2D3D5
gTaM+s4QWogTg9jE678wJMNjB5DsJk352TdFCJkMNtAI3XPi2JqRNTi1o6gq+bb6LkUSo2xaZ4dL
J/vkmupRmmm31fvcFaP6BcJQ5vwGCT4AntDHLs5Z/SsZyvhCS5ztnKt0SMyNVf8saHRm7NtSn5D+
aqqu4Z0Xj4STNB/8rcqEP13w0NU9rEAvPGFH690PAty01vqUwx4D7ug/GCH1B0sZJX4y42e3SQzc
lAW73D14nuICpWh4KienPtlrTKix6RvbWC1SP8JKsIY2wCB9oOwVVI3WMom/Gm7O00uAk5x3GP3h
4BB8ynqavl7H7mokohb0cTb9M0TaG4yZqVQHLEBm+C4tHSXfOT3208V2J7e4lYMczzpAuaUrqitX
2sDUYS+3kvjS4nmy79jszZ28KbjHrtc0oAfVQm0BVUcpU9gj9ikXK17G68J4GQ60Rfhjdqvbzsof
7cqloTOZ3fziYf9v4Q+lPts6ZnZdImTS0nGq7RzftqOSAp+Ol9wTHdE9IcoOE/FYlfSADvl8szDk
Dyy+RfbLwkU4b/ya/usn5cVWAc4JTFpAn7t8yM2C+33ECr6xTBXR39UXH6ptxa42sX0Pm7Y+iywY
fiduFEgINq5wLgx67EGjBY5wlkEwhms463qksxflBd06b7Ij4hwFjJNObPzAHtEVXuwESXjj0N0z
dDH2e+zpzZcXJKPHjSXXZDoNnoFzm9jTTxSkHLcFympKorEczR42PLpsl0A2Wo0fTtye4165mMrK
fsHcbyu7ueSAV0DoFsmI6Ofrl8qw/oEaDhQKGIK3uMu3M4ph+qBfJOkPuWny1WiSZrS0KJOF+bGb
bP+hQxJY7p6DEa+AYSXrDYkqAdmB5iXKq3SrntOZtg2cbNQybpzRotuprhGj9pqdMVowO4bh2lvD
6COsJjJ8tOld4Ax3Mve/hqEKlibEQueY0p12UWjr5j/6J6x3XM7QJqhjGUOIvisxO912Dmtzxsne
BRN8CQsCFwopK6cyvcwT7A123Kz15U4N6dCDCo1dgqMbo6h6KxQEDdHHQ/TRjp0X/dNkv8cn4sQN
jQFCE2OyWLJixnl05t5GVm1sWYpLSFvvoYmJo267ET7ZLZtGV9Oa4dXpuQ25IZxG/AZ7TJPDu9dl
oO/apGGIXq0+Z+nD5LACKEIzVWXyhzGk39Puh60pAZ/6HLmsUK+tg3nwPgSrx3HABgp5tmPFiruQ
rqfH0SlDUvUZGX/60IZB0hJhKtdryFXq6Czp41Fn7azWRHv18hzyNkr/0YHihI/IpkH1iOPTh5MS
OaEi6+2wAUASzYUkppdPHD0ytQfn4LF7lU9elKRseFib7DxCS8mOy3Ix38zAAftsNx3qG1YndZXV
1HyQ1TFclWqr/1XartoXWdU6n6l0qnPG7YQNuEgCsD6W6vr3FnhAygLIw+7fsRk9ukkMZy1Iw3Ne
dfEfSRkDWv7YXgGhxxdquaebzJwKFhI/gU9nde91OEwHIjw5e0ZYsAJbQ89AyNKNf4A99NISIoTU
BmNZAPeBSERvdn4qQD/i4vIxsHk+i2ByqOk+cciBX+sqStdOk2Fcwmvgu7j/p5Ec0sCzQKyxEWN5
7GNF0IkMoP0e1iuaG8wZEqe7ZNW+YFtabSM1U4hAlpZ5suStss21kiV9hJ23TbnDf2SjjJ74a7Jf
xEU8rkbXOX2SLNncjTt6Q3pkAOiphaNWRTx1U+SdrZAFMRwBg+sRqC1uu0QJm9WJN394jh98uKl2
XoqxYH0/rZ0TD2HndcODTZtN/TAgBcU/FZtG3hyu5H0KcZDqshOjLsonmhc9XInMSivbRQRkk5Jj
guf3ZE2Zx5GDOeYtMZW8STlMVr6hnsgqH2ab2Qv+WAr63/Debzd9ZclPbqaO9WLbrGs/bZixRyxX
5cdIVHL6wRcM247z3Es/5cD1BGpR1073Op9TCn6MxFMUkNnYdZRArB3O0idvJZsXDxQxUZGOGXoX
uAO5tb4hJHNdqlzjQFupvL9Gq8v3DOftnWci1jcymO4b7TJ0zNv5EJ0ztryS3bpIPktQ7PMOj17E
V4tfeXyNIYWS0W3VHtALfvN6suTW603ts+1yRRo8Cs2gdgG0WYllAzBnxpelkmxFhHigHd4RWBKs
4x57gTmOiDbbafUncEL+WBcb5p692uThPeMKfSKvEp0pNxiwGvA12dvzqJKrZ5jrt0Ub+9VTrgLo
Hkhq3H3LSQUALQeXdaJrF5BcGhn0Fk4zISRpydAVSPs9rmD4plGwp6kjMF8RANpHy+G35+5QsKeP
sR4sr94RE+k/oaHTCq/IZwBN4zd1TQYlLwgV66w3ZKtoEfg8cH7ud2RNHaii4cYJfTc7Cx/Wx7nO
M1lsSREm/QYtGENkKoNpT1RvuSFFL59J79jdcZxVgATUzdQ9jQtlZeQMpy32Qf9Wg0SE5CjSOifB
trK3yiXurQ/8pvE5lBjZry1gMu/euLUyLxlJ3ibflvCnyPwVKgnFwRmctnup0nlihQLrljFUYILl
IVAa0Iynz+jC+oYxzKUUe4YeYwlxkxB+oh1maQGDJG9650tRHhDsxo5b8zaHPjNjm3GyqAQyJuvp
4kTrrqxJXYbnXQM/JmKcl5OYx10+8UyyhaNZvKRnna8D89fBXStOEjOK7xyowkPIU3qiel0OVDcu
jbn7ls1UrKYY1P1AqAdkdJn70BM6FgOBF5luJ2bIgWWncPXi656+WVal6U/Y0ij9QP69JFLs0v94
cBFUY3ygeV8ML6k/stT3hrAuj9CdHHFHq6efYJJefUxVTGamVzHxCDbLD62GhXAKbHLD+7zJmytG
hnKvlS1PicH4uqsadLDRENnZyDqVK1U04WNeugeqprlLJ2Lq+z0GP++ApD/h/WIjqSAf5WP1Npiw
KG5EhaYGi/1i/4lS5fxBMILZ3Fhe5PB/By/5pfjCiN3SgSpKzAAQfpMFFSvuofTfyej6O+IbI8C4
2rraRNm51KFRNtauLUOnhvpXliW95hA18BO5dfx7Mf2010BYRh/gXLLAZh1qy72oxLfXzCl79pF0
4XtQWm3w2+7T7gFL+gJWq22O2CTot2GdlXv4j+bxAEfOYDpoRvQjeJB+yueRu+MeiGTHVNP2w0Eo
TPKop+F05waXN+/Q+XA/cMpqSQ504FbTiplTQOkwCLe1j4d0bgzOdjodkm1DPyou6taaixeqwZfw
qEeuaud+8GNxCpvEad9IdPGOMDmQoN9GzwbqYw1LLF+92217WYDQEfSXtjsyEyxJ9oIvvfNfQKRN
dN/Q0cswHqUWNKJNQ3xvukDOTDv6F2uuPW/QAZmjdm6wok6byBJ7EWQjO9+F07FnrGnz9DkcqJnc
jBpPY4HJu2gmXFuswiiDoXS037dyGv765bqPz5HsLp0MIRkxklJs5g7qvcmS6JgJx1OHxHXSEEOZ
8N8q00evw1gMb04XpX8NzAz7S8DeWGH+ofMH++OEz70Q+plLewpxJiX2BhRbTRzkKQCnjj+ljxoE
XGtI0jdrnK3/anec7xH6UUyVSAjBGDAjbLdbDDHwJWZY/6vsCLGId0HwBvA8LL7LYhrnpxL0/UMb
DfzlwWF4dOr6ukr2fqt8l7ZbRcPXGKRNt68cQr5b3ynnK/FqNiaJcvSbIfL2O8IJ5hxw2afVc9ja
YJLjKLTrPRo2bzXbcI9I3LF+A0Bqicvsh6Ph3lOCXodcJpoamHtBBQ4bGHaG9hhFD8Rt2pbqXkUt
VBXQe3StsAKTyxsoUiX3kvrOfqSZ5eq2LMJB9NGizk6Rc2+PLTE2zwSUok+yKOU7q/FJ7zu26GdZ
BbQ4gHy6Ly4roAsjaVBdEjaw36nd6Y/Q1qA3EHdnJIxwpu3cBQMbJc40fNFbqqb2uig0oQYzF2fV
Y6bZQNIHbbX6P2qMMMpgJlpY3QGSjEnQRjYmNkDGCwIZr3UY9iHGHL+x1NXQj9xsMQiwkkrHfmI/
qXqPwmYRBh08aXyC5lE7kX7SapCPbtZUrwG0yvjJMgUNxG6sDb3YrRwiZ1c7bc+9L26jZu8OTPiU
KajslI2t+Eh92gjPmAVk/9ZzewEnULqps4toCZKM0i185A0J1QmCkEUZg2Ps/BR3fvYtUke9C7+D
X5Rr+6fMy+iCHUf9GzJ7uOVZ6F/bMknKoxtpKrAi4hnIdVOV/anmfgXzekuiqVSygkcZs2R77Mk8
RcyGXImvs7A794b3ulcnT/M3xjnmZ9sorQtmSxNmCt61G3hfvh6sM/iEfvogEh3ZyP8MpGD6OxLk
f5uQw/+p8is0Z7YjSxP9EX7v5w/lNOYoTC4AN6oiOFIw/MWe4XxxOPt3NQXRziYCLXfSesn0A2MH
rm7IB4wIJs+BVFJV2y5UQy/cNM9BkOPNneY2osl+1sm9a2lm2o+zUwCLX1LPe8J0Y41YY7nyXwyl
KPw75py4TuyF06PmeHhx5TI/URAdtM80SpX/1XWCpDpFSQDLI2uz7aLW3x0IYhxTNaH0XT+p0rr7
LiiT+uQkVMMA75+7qH0Blgjo2soFaMQNqTjHbdbi55yCAZFGwFpkLBrcsXJiStiwwJ0suCytMNDb
+HkvMSxbCjpEO1b6l8VmMiVWN7Qk1JCjMpOcFvL1AdVxy7qB9qmxvdmKtw9WSgQ5ZKQ5/UjABraQ
Apql27HfJ8+PlGLku0/pHcx3LCxkoaNeDhlESJhC7YYjK+pugtXXryA2QFoG6B8lSkmTMORXM0W4
ObQOgCDGb4isg/hnshSioA9mICHp/KqqboAkMes0sR8YIwcshCXgYJb5XuMXpDSIrmDZC/3FYiuQ
06kJ2x0Zlfuu4cPrm+BUOTVZkaQzFpWHoTh7gSx6wDDcSuD9grQJXtfwePsXGHJ1TCbRHj3FyP1X
kmDHLEsFy1lGLhtSEq/Vj8k9N2e4d5adpsxe7mhq52mcRoXQCgxjzWdM5f84O7PluJFrXb+Kw9cb
sRNIDIkTZ58L1khQJCUOmm4QakmNeZ7x9OdD7xsWWFEVsu2wHVa3swBkrlzDPwhQTgXlx0OkOWXx
aBhaV+1rIGrBRu9zM73VmlHYT0Zp5tZ9EiQAN/FbhPqCK9NxZP8jfCoHW/yGPKrSA1w6wmZMaX9n
DwE6yVGSVo8Ik3OV+0k53hetixzyTd0Glf2SQv40n2FRZCmEUnvUdkDsgDOWCJUBPHSHL0wk5RYL
QQFcn45RAKak1Iz7lNT7VScHyT7NcR4923Rsqd3oG//EioXUTplB/Ulv6rjY4p6h7nLO9TcYlzOq
2BNYMQoymkXMVPUxubEoPUa08ovMvouKgD/AxwD1SHw1FFKsjVaXD4z5ItRtw1lW9mdbd6YjMhMm
7N8cG0qaefKmc2I0nPOkum1kmWiPDTUQUBJdWuNjQTxlMstIIZu3Y+MENugbV75EiD2CzIrcPIWz
n8wbuOFlV26HLDbqe1C9UfYtD0Hxfjdtu++wqQR8v7H9ph02SSQ0/2OoQVFiwm+SIcDvLQz7awFh
2tGgZUvD+AINiWEd4DI3uQUEVd4bo4lcEbMG64eLB6APKQpva2yciEb2QZtpXmRUOTTv7zXdT/zf
bkHfCik6gjLCyd9Lvqh95FjVLd4UmdCre9ngdf25t2iA7+POKHVooMJxdozF4O4F7TDvYEPgLu0w
D4Nu3pqz80FNCFkgNTI79zkuOg5joInWh7tL6ecwv0G69IV+VwiOjnksSYhCWAEulqSIKiBjOEnn
xQro0i0BbbafMGyvAmRvNL8hZy6ZZ6YYM8rHdJb5pvR1oJUkjGGuXhu6VFTqZeaMv2ifA6el8pxA
T9BuLBPakJiejf1v6fKEG92M6FG4Y9e8JGmYm5uMbtDXiVjMWFazw4wMbBpfGpLrj+nca5yssPqC
QpJ5rEq9mz9UFgxaMNQ5kx9UNIJXUxcjzYxZT+xf1Bgm9DnGW8ZzGlbqy4wJSBDsDWNGkGUk+iPh
4ugJsmemH7/kRRH4j50GNBhTFCTxm2R+7vSYr78VBkILr+aY6uHO7SfUcTGlq/L2E9dODPA6Q8Th
i1EFHE/YOOE3Qoz62kyDQ8MlnTEbxmne/KhrlisgRVR9T0ctnQFuZKb5aaI+ELct5iffC9Wp6AtA
JwTqRqtO8AhXvnzqC9+Ar1QllEThYH41RABvWU2weslXreClRY5NfcJ+lmqLk+P+mPoRxSipqw94
TGR3tb5A/2mSpl9IYKcj7V94nEra7Q47bsQwsW5oEXoDvjDdZ9ZUf4GwEY3PiUqHqUaKwuCvXDqk
NB1JbX+2zNQXBoGNrxnqQ2hidSXUvjyrnd1MxQzxJqAW3MytK6PfPpKiH8YJL05Pj92CWV3S2uXB
6GYSUEQXy0MYdTFDmbpybnWDpBUiL1MvnJpH29zkQ6MeMAAn5YaJwoQ5KTL1jdF3+akzjR7BFCvr
m37H69fEh9x1hvqbjnKT9jpAWNc2M8yzTUmQNm91R69RdiscrcdxQ/bhL4f8NL2texyFDFPBI6KZ
3ddHCUW6R7shycBouU1SPipXDbDyqLQ062/6Txbccg3xivIpBbtd7HTHgRGJ8Cka6BCcB8arlpYG
H6WGeJ+IRtw80JZoKvUUxDWkVnIYf8OIEx0XRNkQJIvg7mk7fp9T3peDKMBBKyIzjhmITxY+Zf3W
ny31c2akhBk3p+A1MNoGvEeCsja8Dg1rVLJCI900cza4W2oiQ/7l5lCIN6hjMyVG0QkdEqCrUcWs
CUWGm1DASKRdwIjsWbYaRiQVU9AdbHLGlIOR7SwE2DpmSg51ADJrYF+McFEhdkQLJYbObrAfJDTx
HolauZFM417A6otkH5OdLJN6MakfOZLCSH8gWJrvGUr7UGgx+/XGochfs7auGXjE3RSA8FyEWalu
QRbuQxJUOMYdGjkoJgbp944INj6qxDWSOz3uorZB1qJ0tC8lgmrOt7Jzkd1sA+4dDz01UIKVzn+n
iUf79GW26RJ9DkmeH42xE8l8Y0rgZL+FsGPeG4HFRXIaxb35CK2gVejq8Im/lkicz19gLdgBqkhx
FnbPBb6Qz8xuxwCTDBX8jYR6l3yqKmUi4A5i4pBqvEOyYgfclaj5f/mOo5eOy4SMph9Ti4N1mAZM
WSGmyhs1BWDBHRFQQjCgAMurB0F8X3ZB8Tv1lUsDQAfEAGE1sve26uk1LePvyQNmbtVf6mj0fzPC
U8WPgYsCW1Dw5aRHml/XL7kfSrwB6AE++VZFayBB7In7w1DzD1TCSsh5JHYQDHGdx5WoJOhYHfDY
e3sUwzGdRXlXh4PfvgA6GuXTIlNQH1qjRTVhW3bVhF9M5xNHzBDO/jOGVFn4zIjJYE2RWMZGavgR
HSYUMH/jPUUhGqs2ZLQUd/vKVc5jZfbJreEk1a7SY/GXA70QNj8MAWBxOBdVH+zZwImMthhAsZkj
uYcvIQRgrmg+6EVOEdRxNtSIvgZGVajHRDScEAgR1vyp1oB7bc3MGr7mQTa6hwRr0gkdLt/FFUPG
dCM2iO7nmE0SPFCIwKfBN8b5a84QDMCqns/xBB2Du33DTMpetE3JMG56w1LlCwM6Nd8GEFETip5J
IaZHXKyOodXXjI6m8p5xZF5DDbJy+bML7fJVaZ1uosM0DdYMAEjjb2zzqf9o53X3ATCRc8QTSYND
lBgALvIBMYTJddyl5Z8jn+Tm/fxFtmWEIJkYhy8CRrZFhwmaqugztnDEezWPJEsBtpO5+8yAiXec
aSrWCGSuBc0U5zULbnAW68Vz4CIRcxsR4oBsdgX5tW9z64OEpbsYoIGe7ki3ZnAYrlnKTQIaOD8U
HVPQACy0iQI+OMdjZo9Wwrnva+sbKM8ibuk2xBV9gXkGwCmPJrQHVognEapPIHGj+7nJ0gJpBdVr
H/tZDVjWVa4tHsdKb4VHLIPMSBVWf69xN/qYCK30Pztlp4GXkbR7bkPfMPYVhBAvE/b0YJoTM1kt
su8nSqsGtRBmsBs6ccYvuixF9IrfxvxaaQ5ZG7WgsykUr/UT/pfRa8MUZwMet7R+MXuYSw93VPcu
63BO2iBp6zKHirGagtKMd8UdpgrJR+4FKFKUBFLbRU7lMr2OM/iV+yZzZqg0Q8QRHb0KMURknk06
v3gb4nqLV7huI+DSlLTH442ekj0YAF36UJjHpBW2E28DziepbmZ1znM8UFmikjIPVPdy0j6WatLg
O2dLQ/vDDKwdRbEYxhBGWa7Vf9cR1ExepmZMAsQFRUNbwhpc6DoQvugmo+/E4lqPm6rYSAwrMu2m
M0vmMJXC7QW7gtLwp/4JUkIwV387ou566JN9OUHnhJ7VjvQtC/Bz+bTtqzDHjho55BiHd19jtN+8
RBIRxM+tKvrxHqCOVga/XJLt2N8zP+OAgT1HMCg4qA7cMx56GdTiB2q9GaMV0xFukCKlgRTFEccY
KBjWRPX5QE9fzduuMIrvUa0X/SE2tYoBkl5JszvEXGQdtMERolK+cTKgpPLIuCgMv4W9ScQ6TrjD
TuVez8HpWe3f//7Xf/+///tz/D/B7+JjkU6YVf0r77KPgEDa5n/+rev//hdhffmfb3/9z78pQ9Af
tRxEZcjaXIsOF3/+88dThIsff/V/ySTIWlhg5Q/fbqtqS+UzHFKR6l9sg3oC1iF8cQj82K43wp2o
XmrF5H5MmGtFwJMu/xrn9McYDk1u3EBcuKW2u0xQT38M07vJHrj3vyU6cI+tbpbuVx1uTbsz+mzK
DljlQEuukpCU4g9XRhzAsgzhSFviyyDN05UNkxmQFmrDF3LF5FBnE8Y7NiA9x7GDD92g/dT9vDxc
XlN3Tx9XIh4olW7SM0fOz3H11aLApmglOeDOsXgZmnslOxtJ0Na0shvmsYyeEAnDdeAG4pSlf7QM
+K9YHVhuyu0sUQLDDaRjkpEVhTjatGljmlh1R1KAheqCk9QwNE/GuOyfB73zlRdkFDYfLj/E6pNJ
4UqT8bPlmoYJ0spVqxfHC5qtoBdPk6P3wJPK8TtKiP2uMQTqZ5Kk5utkGMHt5VWX/9c3u1bqhtAN
Rc9s2SiWbi67+s2uLeYmCS3fLp5T/JbhPuYq+9AnMByhM8/thnaww3wZT+HbUOG/cmWbWmdWl6Zj
slsN/kMYp6t3YHbrphHFs18M7VOSSes5aBa4MFqXV5Zadvz6QaWyDAkwz3ZNc9lCbx60MaTGQMAs
npuWyjIH+LGB1FTvu8Qd97Uj1OvlF7v+nLphsiHBGyqLfWmI1ee0kAyqRmgYT/iKwp8I3WXMQh9j
A8A0P9LwZ25kkx5fXvX9C2VViwa+qRsk4ZY4fUp6HDwow7enIiFFv5k1+6+woYPN1Eybf/7xWmxT
OmPK0lG0XccYgb2hBX/Of7LDAdEMGaOcAi0uuktzWYk/CyvsU9OUpu4oQzcZtDqrnWJCRrdpXS/W
T4usAIKAP6aFFYQYkQGPjmId49A00qfd5YfUz7xRFlY2X5E46srlO7/ZN5YGeNRwU/8J9JVXarJO
97VEZTmg14KJeoMDQTTM9Y/M1r+YiwvTJmlanCR8lDNqoq0NAWOgnrNzVBSkaYT3l3/g+33Nre4S
/GybhqMQq99XhWUwNAhoPE1IHE43YWbTkoOzbd7lDa6eUVpUXy6vuA62fArHIEaxx3gdhI/TNxJS
Kc8q1MwnPpkOKBAOQ0tDAIy27dLJR8PqaNoak3soMO0+wv54c/kHnPkkxEqd30FnS7flapMnvQ5V
pQucJ7sbjdvUbOgilakPELfvriy1vtWXfbfAgYixgNmQ7JCnDxvEo48IfGk/hXnobku4vXsQ2dSD
jPIPeVzelWR9N3Bw5VbXfUDkRQEwoJ6z4+Vnfh+nLVd3LX6M4MmFtbrhWqx64BKM1pM2uAa6xaPS
b8s0/Qqjnyy/QFK3T8W0hacb/QcrY/Kk60pxnfMaTt+AOw+1a5Wm+QTcg+mnZo3OdqT3tFczop4M
pB7rbLR+R5Uq7y4/8/vvbHErcSPqOpkEIIvTlbmYFJSFRn8yYhJYPR6KEbWpcN7KqOn/urzW+2Nk
O47AgdA0OO1M2E7Xwkm8sEiT/ScBinEvGnep40LrADK63eRijA+X19OXc3lyHzlAKqVDbIEQLdCw
Ol0wA2jRK5Ex3As0vbzDtTKWRzReNTrCkW/Ve7tFUTbDvwj1qinAvxCrTrRPcSucPzYoZ/5VgLGX
ILKK0EMQFGZAGNVQ3ssyjB/c0HIfL//i1RuybWDsHAPHFvy71N3VDuybqatnX8/vjDmfjwiV1cdC
y/QtM7j0KQjFtaP3fj0pDJtPouOHRqN2tZ4AaYTPfVIxlHSxHs4HePN+xShSDcwpkItX+8sP+E/g
evNJeEJgSkI5yIgpDr67CqU9MIkC3FJ1x/i4fXVNLTuYppFv7FCMt5Gc5VdtMBMM/kZQIGXWJoeZ
gfVWULbsLMMYX678nlVF8b+/xyFRYEMiqOiuTh5UlABIFmpOwGTyLMSstZa/hrj0w7/9ksnbbR2O
i8SQSONDDk4Gqegp0Z5NnKeUJ7Gxff0PfhDIIyUlkZBhyupAMqHTQUm2fJIgS/sNmt5gE0wMuNic
Viwe8QUFO0w/Fi0lLDgnubc6TfydlhBatn1mMmC8/IvO7BHdcV0X/WlDLdvl9BC5QhvI9ccWDICd
7pHamp6RtpoOtBvkb6HTJ7q83ioKL1+Eq0B3bRuAsyGM1Z5MOkyNOrobdxXq19mmQERquDcSm5l2
JYHiH1VV2+NDTUP7BdvUvr6yRY0lKqy2KOkrFz7vXyf1WqXrTZfiA9SEzV04ptNti/cgkqRi/OxG
9QM5vomKV/hYYEj8K1tGNFS9kiupoktu44h7xAMLfXjGOSOivkxVsNJSfwc9mUmAvvONH9rR8yQd
5xjJFABIRmMRpOyPyy9x/dEUlTIfDBVKk2KHjurpR2vMREiK9fS25KfjYWRbaOc40SM3n7PR8Z94
urze6hqxlbJN14KZLQxm4O4/kfhNBhcadegkqa/dKuX2Ao4pPeeR8WIVQLW7SbOJe/vKvlwFd5ak
COW2ljynLnR7dXJtKAm0+FXrma0ojw6NbjxcJuSSWrPZ2FY17hB5LK5sjlVexqLKsUj/dduwFgnJ
1ebEBnHKQHliMKEcxcAwgxxnPdopU5JjJcp62qM3pmm3Y6OXLXN64AybuGPgc+Xh5fsf4goUTwzu
UkuRMKw+cC5A9NRQvTyM/8TwgfFa2D5loMgzbm67a76anW7DKu7o821lgEZQhsxbO04vTh9ZzYeW
Oav4TEPXoi+CkLGIvg1y8UACw4vU50MMti95qhAE8beCcZr7szFR/NzpIPUJPGFXi6cStdiQwrUC
IYeeBj4EoKHbkOSsnBAJImcvdXHboEyEXVNmjoxKp7jQltIzEpE3dFnXY8wZAarfQI/Sghc5oC/9
GgOpTz+SVaOGOCKG3Rk3bVur7Pbynn13RijJXUtKlHKo4gx7ecVv9qwBSi/yI5BJdpMzE038wb5h
qIgYjzGXv2ilqCsfbdkcbwMLe585mjB0/qX4ckvgebNg0sAcx2Mu88Qwtp8Q6S2flesEV1ZZp9Ps
0WUZqmmDQ8FNu3quEvGYGJh55gHRwJ+bXuFtbUqcd8xeYuNdGrdahsQjxu4hbCf8Z9IyazZOOCVX
cst1JOeHUElaoGJ0mi6uubrrx0Qitykl0C/XHF7NKo32OX7jXo7tQ3+jYUuE/3xReklfVVdewpnj
YdCMsmkQOJQU61etowtYlJGOBwyEwg3y+NFjhorSblh24QiV4xaUj7MRPcbSKU2Yj5e31pkvTSkj
2Vck86b854p586XDrDFwGQA/GeQ6QFdQoNkvLcqiP9/BBlA2wTUJclfYq1yhH4rOwWGeLz1DSERS
dbTvpfInax/EQ/AFAD/ODZef7Myh4Ys6qDSSMyFbs9pccROOZZiFodeYWByZfXMHZxAgfQeezDJw
NLm83LnNjO6zLsB98y+28+mZqUUytQzBQm+wU67RMamJbz7BYxyTPSIT3RZyAAofU1x+CHyGApNq
9UdRVz8v/5B3WQGbmaY4nSaMKf5ppZ3+kN4cwQzUQeYh4GrMt8PojMqDnjMmX01MaOebCg8y+X1s
wOptKJ6MaGsX9IhvZmVpwa/EGUX56HcGYq8IxdSzrd0w0LDkttbdwECTnlwy9uII54yHGSBS/1jp
DkIDrkBiqdlkfufKY5GbNbgbgLRIg15+wHc3OJeppLlO6kkqLM1VwY9GJcbgBv0XBUb996JVe2j7
HnFZ4EJwsC8vpp/bRg4v1AI5TD9lXXiAZchVxCWBZl8q832IqtFPmJ3Icydqso8ENYdqFGPVeW+A
FqgWp7X+BasQI/3A35o/G0Bg/I2jmugeJ3RsKDBnNn7G5LD6lS145qdSk9FpdzhhNo2/0w8PcUtA
5W0iDyXOWQLPxoPYDJzm1ZoNVdy3zDL+vvx2zsRNm7fCa6EElMZ6z492bNBh1xJvmNx+i0+UBRDW
ibyYMLYvpdF8aGSAeWUZxK+XV363CTB6l6i4Era5oJi1nD5rk+q4bFUR+9DGPhjyjhFk4D276C4D
3H2lq3YmSJLgWxRfEPskDdXTxaQFB0DH+8RLpBpvW2iVG31K/oNLiDjFwMgxDZvCapXND/hU9BE8
Z6+ZE5qY4JqBjApdw5kVSSd0HDo8oybgb36a7S6/zXPfkdRM2IJ4ufSoTx9wBo7jtmYRe/hBpXTu
jOLQoni8DRXLZw1cVVhR5iYw5uFweeX3uTGThiVOs2G5H/TVYQa6LofOTRKvVWbhPIYa7Z/dALzr
2QgMZrkj/ps4dBSjf2Xrnll4yaWW+54qH7rO6SOXYPihg/mxJyZaPBC99IdxjO3fI3aCeHkEBfaG
zoJBuvy87/bt0hqnHS8YDdJGk8uXeHPfAhYPItXNhmdDm9sU/FWfZsNHhDAW2ZXK6t0TUtwwf9QZ
/PF8nM7TpSxQHDmtIcPDotuAc4cjlwPI/Cawm3E3IfrHkFdkfxqDeJ/LqlxAIPpJWU8XrVMA+pOQ
jpeiGnJHhYV+Fl5ON/ncRoeWaceV9On9tcttQI1j4yJGx45b4XRBw8napQ1jcdtBFoALiSF8HP9d
2VgfJBPA/TzKePoyRzA+hNsBt9HYFyNqOZc/7Jm3TR/Moe3AWIAdtdpPph0nph/4pte0lXtoWrCc
CFHkW7N25A3YXPGSw0i78vTvzu1yFZJGL0eHJd3V2458xDhH4UsvbWI7BK7bzcBjBlL1G5es3UNa
ER1sx8qcYw1Y9U+TOlZnOEmSYZD5EIZPX70p9JrAHltoPTF6/1I7GBag91EUD6CwElQxggZ2wZ+/
ZiY+NuGRsR2tudM1Zw07zizoyePwfIOCUsU7XyvcR4XDyiFYROaAwGbxlV195tS6SxLJbMs0dL7u
alWdscYQtKY3iUwKdLAaPI7iwKcPq4cgZy8/47JVTqqv5b0iRMkR4h7n5jldLUudLta03PTMksjQ
4iO2YUyv76Nw+iGRUfQuL3fu4SgBGLqSc3CXr3ZuB3ctQnZKIhExZZvWwGQMeWJtl6NHcKXaOLdf
l7aqNMiUSZJXOXmlV8NsMlbx0g5nCiE796ihE77PnVzetoDcX9tI17d0LpFkvPyU69EdXbIlKyc6
UW5Ra64nFzViByjXhq4nkXzPFHjmuSw2aOGM9U0FkcTfuRHAsx32HgKzZMyYTZwpAndyaX210sYd
wIejf8PfG6POicDfJPZzjsrEK3gK37gCADi3CRyUE4hutFcJ46ebwG99P6gj6L+zAnbYA/dEG8PJ
jnlMNYO/knbl/bzLcXg9C1aCDUfF5DpLfHtzMc3A7stqCpA1z9r2F5acuHZZfvZw+Suc22vKFrqy
ASayE1Zb22zVWAlRm15bVO0zrk7ZXduiKxU1s3klNr5fisaFLulPkr2T26weCE8EC8mkxCE37cXG
D1tj11UmKtNRL68EwmXbnh7YpUci4Bkr3X6PckkCq6nh/zmA9RUAqwABZseI2s9Awnss/wy1Azvv
bydZwogRyLBcfqnvrx6Wd5iGAzQCh/zPzn/z6STySqhM5K43hWr+kJbmfVIisUt3zb+hZsHhJ0Qz
4PKa708ya4IlctijJMVqlTEiA5kH/bQoVNClexLziICaM0jMNZ38wSqwzG6GHsp1of28vPD7fbrk
TuycZQS5IItO92mjhrKqwP/g/J7Z5n1pNkizI9RcJZ8vL3Ru/yyF/FJP0UFYgyd6VLyqSRIvQhQh
PAOo4YfIDl9rwau9vNK57cNrNJeGLR9wXWImYSuiyQiUV4a1BmbNbrETjer4Th8GxOqSvOo/JamT
fRs6Ef+2uBs/Xf4B597pkkTQm7EN8v/VDUDZWmpaNtkeWlHzo48wIeZJlPp/HmMo1UgPFSeFQc0a
XtTHjqk5qCR4VhjHPZqqbaUOCZ3FP44yrMP9CQCPfjOR/3SP0Lmd1Vw6tkfOq7475pzfQR6qKd/E
r8tv7swxINlVtgHUb/nHsoneHD3HDLEt51x6Y4mvoi/0bE97e9z0fYVROmgzcmx8Hi2mpFe+2bmV
Sf0IObYj+XjLn79ZmRHPAggn5kASz74hkhRv3byF18F9ilhu7GQHBAW7LSiya3OnMyeDtiSTL2aR
QC7WJ6OIcBfEGM3xQjeHeKUx2JraNNl2g4oOl9/v+1uQdMuF1kmwEfRSVvdFGGv9P0xLD7YwEyx/
ioZjZtJPoUWMuoqGT+HlBc/EUh5LMRvi3uWf69eqIUNVljHhRQ9Qce6t287CzdSNJB6QQ1FvHYQ+
Li957hkdgozOVmUXWfL0S1I3DBVKbNJze9S9AyCzdwCDfMRYCxNVmcS9Em7OfT7QDXQobWpQQDOn
66HFPYtJVtIDfwSwgF+E7NiMFcqg/jxWM5Cl2JU0o953NKJ2GqtS9NKbC8v9ovdhv1XWWFw57edO
AuIeFv0gQoqzHq8ZjY7sH3orXlmh21y5mfYZF4J8G/QFcHarMZoNGpDfI8f/Q5AmgYUWhHSUAtln
gu1b5WgI5yeYApKo6yB98xuIr/bnpnC/GDqoanOECVEvZdkfbxeDdBChzqVIkPYSzN8e/KJ1wrJP
aH/Sqzq0QRJsTbfwXzpkSLYVbMzoSmZ4Zn8a6B/StHf5kKCNThdEjwDK9kCR2beNiTt51N8aueHf
YonElN1qXi8/3zvgxfJWkZiloESCGHzf6jyIuJ6syO2kh4xPu7GCGFGbHghhNAwQEUZyg5s+kkhs
9CaKmEVf3xcLrWdg7IuYQ9gMV174mevZoMHAfIjLi+O5+soj5o5TYQ/Sa3HLZWCuBkRxgaNASrXx
ojzWg1vuG5gLxwr81ZOy43R/+ZWcObHUnAsIBaUcYHTLF3rzyU1/Vn7U1QYmPIN/iBike2NVN7uw
KoIrD3sm/kkdqCrTRgXmxVhdnQgGSguJRMOLMyXuoJWgxdp19ucinqPfkxNP963sxZUof+YNAxNn
9k9FsETdVdBtXcvpndEyvVwgIYyWudvNOFKg2nKTVi5jiB4RwYegRehmgyq8c+eYQ9hdefLl3KyS
eO5TIDwWozDO8uozIzYZI9NHATTh8PgtahaD7z405j8/TUBmLDqty4QeWZnTb1mkA5p7hS493XcY
uXQomBZlY8DFh4Mnc4a8f753XKIvIBW+JqHqdD08lgccaxl81Zqe/Ro10/Z8s9YeCsgGV+7OM9t0
mfEbS3VPKrmGgqLXF2i1mZqeoGm7Qd51xCyzRbk5MEJU0y8/15moRPIB+mYpQYDLL5/zzZlwk3ju
ZcmtmQFNf3F7qrobGH/4O0ncI7CWdZV/Zckzz8fmpMbiEHKnrbcpHJiY60wZHmwt8aEurJJmX4Ne
n42g6eWnO3MiaGVaNKb/d+qw2iVNhJ2cH/sYTOkLPMdCa2O4CVwdLmU0Q+qW/fhNk4O9H1AxoMSc
rKfLP+BMHIAVp5izcRoAXq6C8BSlTh75JWRK4NwahHi5oN6QuUFowxh1FIkA7SQbqFiqunJCzrR0
ibaQmoBZUxRR0Z5+WljLVVMVYUoaZDkTxEAfaTlh4/s04/6NbZimUOSLwuRhMPR40yv8ytUcqt9m
69i7y+/hTFRgikqJC7aZjf0P1+TNNktGTVBVi+Ru1hL9Nzsj25RpbP15Mv92lXUntUd7qEOXP7mz
ROxvDXc0MRwJ/JtWZcVnx3Kf5qisvS7Kr6G3z31mLhaHk8RwC+LH6as2czCcLjT1uwESmHk31Qg3
vLiBpT8zr0y/t6NA+M/RU2e8krSdOUvL3Id2CYU86lqreyZuNcNGijK+Q/ShPqq8MQ5xrOOWEUTX
7u9/ZkiryK7UP5muciAErROYduDPJB4bd06dmti4AGjFLyjKMpw1urJry1t8Azt/H2BQiZfwmAPu
PlYVFOMZu2o4RFeu8/ehC8gk05+lZ28QJlfXOUlPMvtTlt3F5P0V5qT1FG0EOd+nqbSGx67Nr/F6
3r/tBatNsISasQDYV+EEHlRgCS3GBjccs0OeimhXWVmzdQzzWq7yfkdJy6U9szCvQE+7qw+LOWyL
vxFEttiumh+hHuVod3JE0fDJW1jmoZFtxeSik3j5oJ55xAVDyA0OlAeuzCpo9HbZxTjY+t6IBF3N
TVpn910U5sWmTBKm9ZdXe19z0KlhEsze1aHSrleTsFQxPAFYi5StekgRP9v5ZYdLDcbi6OVOXddu
jHKBqNPu9n9eXvz9/mGct1AQeF6H7sIqNhfwOZwB50vPijI6fGk3oS1f9rDqbfcmDaLqSgrxPgYu
1Q1DflqM3AbvuIwyQ7AOOyCv9SuaqFZqHAYALLvLT/X+A3K12jSGlzwQutLqVAyOgWgvvuneRFL9
sWjU/KDBGvfSNnevlTTn1uJaE7RtaHWT2Z+GPSdy0hKo0+ShKrRgOjKEp9H7hpmcXGvOnlmKwmlB
y3OYgHmt8q94yDUMA2TvTZ0T/cDlK/2Yx1q61eY5vrIpzy+Ffh6TQCCn6ziHF0gpkLfqUeQsxo9o
iORHozDzHULi16DPZ7Yg7IgFbUISuww9T1+ganpcAt1s8Hr0vQ6qRi87iwbgHgWSgPPQdlce7R8C
xGkMtxibL8gmh3k9Oo+nC8IdFuFg+72Hk2GGzaeyotspHP3nwqysb6L29UMQTn18U2e0TuyAe2xb
ZsZwNFJsbgjlJSa42P1e3rPvg51FwKFyAYdED27dCctqXOmMGK8t1A3Q0TCmYOd0fuKFqMcgvTEe
UAM1by+veebVM72iqwKkjXC+Tui7zBzyFClOTyLZ+1UDzPx5rEK0MtF/2OsNNnmX1zuzq5bUAAAB
5C6bsLN68+6ImE4WdV4DwMjLUUC+pcc/Hx2n0Q//wVLQYAAuUGszpTtdKtK7sQ9TvfVQ5koptwP/
VmqBuQ8pzK6M1849FWHGXNooS29xtZ/w/u6Quopbb+yj5qPSdPdAwqu/0OhQV17gmU3i0IimcUJN
5FjroWeErEYpKqf1RDWiMa/V7nFw8HJ1wni4r6sJdaq5+POSmoYbX4scGoALFefpqwzcplZOJmqv
GGbgJlsETnxQaCmGkRnG2CHyylivjeGB0T3qV4UrU/8XUixlc2Xke2a7kntxL+vgEelMrPKBrksx
WK4L4N9I+k6fWgwOwtu8rpCfo8jRUD3tTD/d/PFGUpLAtOCZWHd9PTvNRKNhNhvPkdl4mDD82kfI
vhxNDamky0ude77lFVOGumSX7vLnbwoE/MDGBMcqsvNFYscX7q98jvwdkLsJ0QKt319e7n3iYTH1
4nZkKMUEfQ2kNbqesjG0as/l5KO/D6d9wiHjWObFJ5yNomOzmIQh6NNcOZtnn5M0gAKYJsI74AXy
hPmkYQvsjY0VvaDlkX4dbCvYorewCCmW9e7yg56pAulQL6eGzBdIwPqKiUkzyqote8+CgAX2LE6w
SE/xMdtMQ4uwTFPjSRJMkUJMMptHCqYs+CupteT7qCfNlaD7PlxwlmAVLf1WQGrrcBFOSJgjQDPT
d6uGYIv92/zg9kk1HUSjF9f21PuPvJxcJBsWPu2yt073VB/W8WSmlfD0qsBELU5Qft/ikSdfJ1TD
X1wbkW38ruJkW3dJeQXs+D5cMRb4Z5pNXOS+XR1YoEb6IgcnPGYk1cZp4vK7PtTR7yLX0JFxF5Ni
q43Vj8uf+8wLBoVOQk1rBSrVGmIZo85qWgN+wIGOjJwZt+oxz4xmq4Imu7KTzy3FkHXJaVmJ4dnp
21WNVYWmRXNqKBL5PXfG6RaZFOQGBXJ7l59qeVenWQvk9IWeZdI/F3zM06UC7shFRX/yAsDSe8aq
FmLNuXVMQf8dcdsFGNBoYGDickRXosyvnKEzT+qAfOdzchdQLawuAYUAb7bwST1SpuLQUIrcDDiR
3KAjdy1BO7MU6CGmIQCkYOCth0qN0CS5Z1J5JTj4ne5O6XOGIRIuVXV0JQSe2aA0hZgL0pyiZFjP
y2raP3hSjzwVWqgg+0et8YC7Z80hQBf6S1ZykO9qjkvxx1cZ81Z0FHTqS9jsankHb0I90NhoCkNs
JyWGIMCXAmdySK6ded62qOP9LN16SP+QZwvMGbyMLU1S+oVDtVqzxQ1R4MWde5k7lNlhroTLiDnp
e/dDaE7JtC3o+l4JdudeMPisZei6iDmsMZz0Bcs+VXSi5wSjVr+yfkQIRN+oDiqgYZe/cs29BoF4
f7vwmEhHAH9YbtL1JE0fF78h18+8upLNvT035b4djQz+VZUdBq25JhqwXg+k8dLVWwhVNPXUOivR
OwR07VGZt5OeFgF69BL/TJx1w6B7iFuRdvnNMqISV3bQOh4syzJaWMbmizrQusYVRZGHUKXlLc5W
TX8sJ6RpN5msbeSvO4Ri80CHA5dZahsywN8Nahx2lyPS/+fsvHrkNrow/YsIMIdbduT0zGiULd0Q
lmUzp2Lmr9+n5ltg1exBE7O+sAwYUHWRxVMnvOHmWuXwo+xIAwqsCSFhjQoWDf6/SxHpAW5BHc3c
ZirHL8ICv3T0lqRRXya8Qu1jqHhheKwRCsEsK6+z6Gms6bEfYuTok41c/KZBx2+iYWNI+Cw0KJiS
1x9WHNkRINZ6DvK6sfwqisRlYrK6s2DMAKWIsbaB3LpzMZGih5dFpxpTtfeWtPJHcNXKFA6SEhiV
6x+hccMrCUSSYASmc3BcFsTGfHpwnO4fFRvljRR1fcfL5WisU3pIKj1p6vVyfLw4GhX6EMT2OImX
rPByiEnxjIbKseWYpA6GgE6GZTQ+b8nMyBMfhI3jKLf05/XEbwA2RmuCj1wF+be6ntCoT7DNMIcA
Uzz9P3uZ82+5iPNn0cbDxnbXPSSWogHJyQPlQINzTUdd8PZT29HqkcUrHewlmvZgU4BtXA23nzWt
FuaHMo8ggK1zRq+wSibx4xAMQz0/iRxGLwIV+NDkk+q76Nn597+mN16iFFvhkpWlOH3P65fopVAz
S23pA4O3N34Zsop8vC+MeSrwNyzs/AF2mx7iiYhlsh/lnaluTA7WsZqRPNkSqQycZsBw6uoY2XXm
oDMetQGHLMWVIDXLOT/CrINHkjUOWlelkvSYXxYG7uFbMko3XDO5PFvniqI9Q6KzyqX60hsc7OCX
AOutSPfOg6Cwz3wXx6f8iIC2cC8usz/1a2kijkc73e1qb9yJRR3cHz3eKtrzuLiuccptPVF+KEjq
1UdjQPD8oKgoF5xauGWR2EUT7YJ/4lCk+YvWpw5uHJXkQP10PTygP7WYpqOcmcTobr73DYMq4ZrQ
mM/wmaxTKDPxEvC+EbOvpPlSxj0m1B02Nq2Sw6YYhvLSO3p3NLRE2chSbz8YAzyuhOMRIWQVf320
MgO77Mmew0BVQZKm1F672J6Lb+/eHqswGTYp6jg9q/cn8CuudLMPA1zq9NSP2l6qQ5nDSNewt2r3
5NqAww/OlOkmWNIi+vze9QGUwN8gzQA3i+HJ9S5jpyon2FVesDghtFAilfD7gZnTEmfh3xgCRvss
ynsPdS6726Km30YLdGwoZ2jdwSIknbxeHA2+Gj2bxQumQcMRSLWKx7Rxi5dBQ+KxcVn1/mbfWI9G
DAp8kvcDe0H+/z/yRw9Z2yFOJydoswY35cowBuxNBbyytlYoANqo2cge37hZkcoh4aAMkZiG9aVm
2yEJeFM6QbR0kgqCz/pSUX6oMzNypwkN9CqbuGKQAZgmSUie5wSi6qjFxVPWenm58Tm99QjAltOg
5uuUYkrXj0DkSAEwpOcRYDrxoETTF/TBm0M4qNlTUSvJRrbzxnJMSGw4YwBbJeXgermxTJ0Ovycr
iKa08OMOYkgVzfZBi7TJn1WmC/ff8G1+B9CNpgXluy67i6v7YDJ5lvjQRA99hXmBv9Q6BqQw4LW/
7SosH5vBsnH1ms3hK5rv+BB5GJSU5/u/4fZG4DZgfbiKCFzcBI7CZpAcGi34rEmrzn2LT3yWxDm2
DDRJyghNw5xw985xLj1UxrlIPfKnLDdlNPvjaBcMuWgSjNED+nnevmBmevIqpzzC6d8StrhNWlhK
lieyPmEGtnqnhkrfGZeY6AEbc0U/IjsZVQdLhaJ5GPLWey/YlZ3Rt5QFPGIjco5zvTOtzmrci3SF
prfSBrhbKn5Z2NkPjIy3GhNvfa2Agmgv0e/ixFqrr6MODRxDtR6TNstajkaGZWdpR4tfawiGi3E0
d+mEFioCcjipw0TCc9eLj/ePzxuPlxuHspoCQcJgV/sNcyVS68Hzgq7vq+M4Wh/deUkfQxAo748F
ZAwkLwR+nu665ZPknrVYKNgEA8/j5BalWvvCwA1hVw652OVRkbxTYZKog2QPlyrdX4p4qs3rl5ks
Jmr8o4JY2qTpTyAeLEj5WnOGUdZtSEq88TJlA482EzNw+TGuzqkejYUW4ZwQLHVLn6BpWvXfsG60
v+whwwylgTL9YM7dhKvz3KtPi6mk3/H+MzdC0m0IfKWQcYiBZlHeyJD1x5dZV0tnwFhugqlWXBq1
HZJZIsue3EqIQKPCP90/P6+SrtdFBZQ1UhYKKUbFVNnXC6YF89oR2WQMVhKIbNKnXKkeUCF37C8L
BhRs2AgLJMmlLM2p88xG+TRhgdI8WqOaNf+FjTJbD3YyK/anETtU3GpEWxh/O2lvR3jxjEac7Myw
T4pg0ue6P3raWCLJnAici/xU13HuxGoQK18fM55k+YGNUKx+jT0Ht56TJpo2PlpmNgDXh0qh/1Cx
iPsHdS08FV10wZ1DPqZR9uKWVYFdH+Ib7xSv5BAiWcyh4KaAb0F2ef2ASqPSeQ78/KStwxOW8p8Y
mE5n5iLFsZ2B86pTOG2kHrdfNZm61Oyj5SmHUKs1FcXE2drO0G3FuXGfCPya1dKy8bOiB3n/ANze
P6ClyKrgXVDoMftebS+dizJWijyYmln/ZmJXEe27zG2nXejo/XSqhwmI8iIIpxsr31ZjjPTh6zCo
5NMGvnq9cuFFhRC4ZAQ22j8TbPVIBXyiRDi20AvJjq6ZYBTZDJi1LoS4jcD5xr4tyVSgr0PfjCbo
9eqQvhrBrTUF1lAYSHFDJaSRMB0GGjtPZe4uH0vJw77/sN94rx4TCQZr9F4hjK5ujB6kNCN3jKcd
fYqb81DCGjyrehWjht2+/ypEXM0xUNuUQ2/GXdc7TCLsHmatHQK1Ua2D3WIQTn7j+UtqbLWpbh7m
KyZMRxXAoSpg1nW9lINK8zxVcRfUQC2xzsybA8Z+4/MUqdpDmeYZ9qnZFqT05mFK6AmtH4ZbgMSY
6q8Wpaw0xyppgy6M0LmnG2Y9O83s1Sin1dHX+29OHoerMIm2Egk5YCXwpLy+1Q6TOcVjEyeWoG9H
7zAx3nouxtrzI8TJDjPExf2ckTy6fSlduRtz4/K9vZ5k3SWBFLJjj1PA6nrKElBR+Bs1QWXAV0cC
3zuZ5ZijML2I+AMKxvluZuxk8gtwEN9jPtzo+Ii8G9tObg78j2Y+4wNO8o2InldhmexqIigWA/2J
rrewOsD528+RsP1y/5nf3IVyLakbYjAYpuW2ioK9pSOsWXUisGYDIGuJS2bqlx3KpUciinU04ybU
Nr7Qt9YEUk6iw0wNoel1WDDR1hB22ARNa9XxuS60ePpqCwUH64qu0CcH1vx75z7ymZpMKolEclK8
lkoNnXxSst5q6Ov11b82FKqdvUT217lH3eP+I73tJ7MWuQUHmdSKxHv1TOs0CW2r6EWg8IbTnuFs
XebRLhddS8dWCWftbMS6Vxzcuva+kqfX1iHOEr39pOBYGqZ+azRVtxGL33jo5JUgrgC9yybr6keh
J9J12FgXQYqR23cQicNPyvtY8UHtDSfaUlH7/tdMD5s6UyoSye/6OnbU5WI5SmUUQZ8XTctwetKS
fYwb2/IzNDPzm9FhE7mRYuryG72OIZBd6D7CmTA40uvaRM1GI7HokgULuI7C8Rc+nKTeWTgUzmiY
yC6ZHuf1jCSsgTfRR9su0/HY4MhmPc+NjoxNZ81j9Y+Gq46xqy2ti16dFVPcfHqbJoiXRKrXH8bY
81Cbw/NrtPy4xqLsi+pMkzg3i113p/sn6o13J1VwySFcG8zRekARV0brlFOTA8qtknOpWPo5U8R0
0Gvra+3G6cbwQVamq2dIt5iKVep6U0+u4mBdFJVWJ2kbqIz3HrKpay+lM2+1EV/FUFfLwO4DO8GV
xk29brWL2ENba2nGAJuVwQkocEuUWFTsRI6N6zDjDhWg/PZ+UnBF+NKglKo9RORqyEcbeZn9yBas
RV5whR7Db3RnvPhDauL3Nu8trzT0A+aBEd5+GYmy9GidakzYMMq0A2uciOnQQV1U4OcmNw5WkoXd
CZB9opxhjNJwK0XZQAQEcaCfk9ocNIyfa8fysyWfnY8I2qoKZt65t/zsKlxpcb3ExutXqWhqfChC
3ayfY09LkkOOXse4S1pcgPa52yzTt9w0UXxJdH34D7+JYn5eSq3rL/kcKwYCtUa8aIk/x2WpPAiv
QWjI13RUNTIfWIflPSN2GLq0I2dsh+4fsturnrkHuaIUXIYvvcZzAGXhN1AEBB0yutO5rfUJV+4o
TvIdjJn23/ur3SSmYIRBHJALo0DBMVglFhDIo9ljZh1Mdu408R4NcbN5wZvecU7lPCXZv10Tpb22
dzEpcw7JhJnKp/s/4Y0Ng8qG7wlRmcbCOj4po8hBI88NrYWp/G7AqPguMJnB5hQrlf+PpeSXxMAH
Isf6xvPKwpntpBRBhyC09n2BLzH+UDIy1P8mFLrMj/eXu00VebRQE+kovioLrlrYY9+kNTgAO8D+
rX0qBO5vEFyDXBP9EyaruQ940NqIvG+sKfvGVPXEXbhcq6BhpkBUcaHCBlbMZb/X+04XO1sxi69D
1Co7tGn6z7GHzc39rd68RMkcA/ogGTnYxKxredIam7mxY4NjK80nB4Prh4RhNQaWmN7fX+omCr8u
hYIgvFpJzVsdWZHGYYt+hn1uY6X522y9RRzw1cxedLRQgsJYho0v8s0FCfpS3Z1e/BolaVRxS5te
sc+2ufwK0bl+GrHn2mvu8rvQ1eTr/e3dpr+IBxLwIYTwDkECyGvhj7YITjQLfpKOea5UJfuo9Zb6
w+xJJg5pVtoxwsllhTFyOnZhoCtOp/lqiGbUHq9Z/XD/p9wUAgbTHTptoEPh4HCVX/8S1Q3byG0d
/TwOOOv+q8zx3DqHwnXHtHusJyuNpBxZrj4vKRiXnd2A+TummVGM3+//kNvT5VE0I6ohR10OtJ/r
H+L1LfPLBH/VcWkjPzJi9aRbbXkagNIE716K8lG69HCcVcCx10vhdYtvfY31Jw63bkXXJs4N+7Mu
Inv6Tprmel/ur3cTgBFRkso/ADQZv3DGrtdLGRnPk6r0Jzu1x0Nb2PGvucM9itaPOMVmDVvb7aKL
adbJ/v7KtxNSPiFMBEBaICSi3Uw88nJxBQo33Sl2Woza0BT5lGDve1GMsD7wiOo9FFcEfjSnA+es
OYglVstj26pJYPcVznEmyqHgEoo98nRoeRV1FeRoOlOYeQ32pkNvfbTqMQrUEVfDPBT6s6mlzkbA
u/k65S6wsoL/DdmdSej1A0xAq0QmBocnnpN9iZumCfJKTXcptg9HLMy29GJv8P4kQEBCkFOlFgeZ
sA51JAN2OdYpmC7TjOsjOu4xE3Qj7HOEJpel0aPPExqj/YNwwiz60AO0z8kUQPM8uthyqF+8KXaV
E0aatNp8BS0lc6uye81Er3I6fiPhAyUFyiyQxqsYqaAObHVTL04txgwPWjvrvhCx8NsmqXbxqCS/
7EI3DuoyGk9TFVJkIvOw75oUL9s6TU9ar7p7zYxwn4rj9COW2+axtaxm3y5VFqDjnz3iN4jtJyrJ
X72u1o+eSKxdTnAM6ri1fQsj1SOIEeWMQfC8cXJv4pLcHde3C2QJvbW1Chk6f+gHVYo4FZFT7mFX
5Y+vDuFVLfR9mPXd04Rk1F7t+u6RWVj83hAhl6fdhPaOnL+vL6BMaAgST3F7KqoZxGmTuKdYNMtu
sI2tOuo2OoAtZShgkLJQCqz5phoUv6m2jTRoCtUTw17LUic8jpaY0qOxVGH17Op2avwMo7hc/l4E
7b9394QhIfF1GYx+SGSAaK2+Lysb1VyU/IQsny5xVLU7nELbJ2ssmofW5kNXumU5349NN1mMXJQN
w+mSAX8tKz4i3SpcO8oCT+jdkOxEh8Y4muJ25ZxVjEWWfzJdL9JsV2amaLc0xm+uG3SAOF1yOgLo
l1zxesvzKGq90tTwrIxIgfWWA7x7cLIDfaZs4yjfLkUnkREeTRybgLJWCIkpZuykmL1z1dr5mRai
/hEBDWe3YL27cZvfBEouGRrfFHqyv08v+npX0YzjseqE3nnKkuioFmjEuYNuX6ADfBOZnr13usNy
9JoZoZEcyXHo9XLZVGGuFMMoyeHJH1R01Hc5WmpnJcYWS6mRJr5/ZIzVo2SEDqCAjPd1fEF9ssq2
6WOqoWmMyqMJSqQAHFo142OB1Ux2jPvBbWgfFg5SvLTTIuELR63Lv/D3HdVThiOkfXFHU0VXFmcS
JGYhLKpH8uh++VFTlP5HSYkta7pYQJYXytf0YNqZPZ8skAFLu8doKnucxky1j9pUZ7Hvofnf7MJu
mmZcrpZwUp49yMsviJKY/TmdoSvukOBm4mGGABvOTlpb036pmzA6JV3oFJTghbYYW0CPVUCBYAu8
Q5odSOCOLPev38pgYTNP5yd6VHMjPAkhvg2dZX8xwsnZOWZv79PBAc4zD1t9r9UXzcIUmORvsFLJ
NExztbBGFfvaV0apLEJHQ9X+hmKjHJqs0wMtNsez1PI43j8Sb6yJHicx2pAHH+2W681ijpzU1uI2
j1Pk2ucoQa6g7Gv3IlJzRl48yvag77ZYxq9Z8R93L+Lf6KyypMRrol25LuCjgevdEtZyoYFjqodh
cBcdQ54ur5ihaXP8uxLh+FeTKQYGylWbmzsXJfJPEXbG6Dek0Ox3TWO3rT8jF/psNk0pjmERO85T
VEfuN2sRevS9Sgsl74jEYPkQ9s5jA0vyIp6bl6rjUdS+F2Gl/IxMVpfuh7lz3C9qo7nlvlGrrv5o
uPWifRNjNRSPDjZhGS2VcM6qXZkDoS7QxPV6TqKUio9QBxT4VWDpMAI6/URnD7mOndrYNQgdp/am
Zq9FbSn2PU5Dl7aFunbkHsm+DzUqdT5j8zFAgH5RDwnX5ocJJt3vDCO7fz34ia7fYn/9vkjHG4DT
Jc8ZeHAG6mvVOo9hSTvBQ73UvZg/WfVS/dXpvbjYBsNMTwrZ3T9nN5EHfTzpHwCGGlsTSpXrc1YY
KP/oU50+V60aHSszzS/LEkNrECivvXMpLkO+Ilz+8IqRTJHrpZYsbEqIs+FjQzH6WRXT7OPq0/3I
p2mLzPCq3fPnQQbqQWMGpY1X8RuAaNdrZYXbaNRd7YVAUlGgGGZXPFj6qPw0lNSUItQRGPExNbxP
YI/GfqcgVONhpeqMX1Np8osi2ZTEx86lzQs7CEGMZu61793caVuY5bVNGdRM6N8SLMjVpvKQ5O33
R9XckXSqSEbUF9VsOg+cRhnmpzCetE+92dXqJyRfnL96C9H3wNUzw97XqVKqe7Q+i2qfzGad+WKp
XOM5jUfnWKvQ8XwSekc/dnbhZmdjrppsIz7dBGOJ+AD5BqoFgCPpxvVvXqKKVnUzGJemMucf4A/q
h2Ew8KBXjRyQI4z2WS//VlJRb/TB5Jv7883SG4IlQhJrwV+j77sKjGXW2sVYmssFpM1wUYt6PM0D
Mnn3z+oqTeczlCUI3SDpSQnJR4bnP15J1df4TWb1eOmWQuwztxkOhVkte2dRfjV1Xpy12upeoj5J
juY4ORsPV77w1R6BE6C+BlSV5Gqtvp3OAyiQRR8u5rjMKIXUmrcbMtc6IYwbHUtR2Vs6vm/tl8gv
eTgUBkBarvc7zeVSKSVJMrb0uKTr7giax0DWvPIQ5oyaXG39qejmD2qEw9Awe1vn6SYO4WIsc2Za
fHIyfQOl0NClh5SmXVprGfZKZts+VdR/3eJt6UC/sVUmIDIAMXWHFrcKDR1Ey6zM++4SK1GDmQQz
GtVUxv08wL/JQJIeNXUQz+Xk/PAme6u8fTXOXL1bGeQZWfJ+GYuvnnRbaSFBJO0ujSfKb000Kc0B
WH0cfjaM0ct9ACvmL0dbROoPnTlUfuf1pocuqx4avswWtC8Rw7Dh3PTd0OzN3sqw7NCV79yFXnUo
Oqt/WLwO0zJbSyI01YTQzEcHq3TGVgwF0oNTDP0vs7TVbIcKT/URDVQ9O6rmPNeIIfeiONlTrNm7
vpvCd4IB2Dl0fqoTbBlB9kP1uT5nkPkmS2uEerHwbzsVKIr6gxMOz0wxxo2k+vYjInJLKqL09YPd
u7rZRDto1swc4FI5w39lQ9kfjpH5yrJPfatWq3/uh4ybjI2yHqwIYkZSgIaQeL21EHzfiEsv4pK5
bv434T906N3Ri45WYjw5fVR+1esl2ejvvjI8ro8TqwJ9hnyEL9kN2tqZjTARlWdeLLSf93VpRoGX
Fb8x/gGPVUXOzuqa4kmrNWXcOVK1eFlmxwebXv8s3dH9KPR8ORl1vKVusm4FyzMO8Qj4u9Tn4MqX
H/wfEbRggF3NePlezMidHlLqEb/SZxGMdpZ8GbVm/E5/4MW1hfUhJp99DBPL+nr/jdzGFG4ohjLg
TBE9hEpx/RN4DmmODbx9CZt+OcRY6ARRP7qHaEqWjYj9xssHcvIKUsY9FtHf66Uia3DNSKMSM8JM
O6jIjZ57cyJpqFHMULHQ+ekq2Nfe39/tCQfH86r4CzyL3GEVSiovHr2FKHcpPE0gSav9Pc9h8mxC
5D7PSWpsdCvf2CP3kWwcIVrJxbhaTkCZCCfYL2iLW+mlDQfTTwBGIXyXN8elt36XHt/X+7YoUyMo
bDiiArqQMNPr56oXKB3YM8y1hL88/Vj2mavtW2hqv+o4ruuXMRqtdw5ppGEsnUd4hFT/Eue+ilGL
O1nDYM/NJcmG/Bf5o1vsFdHVT16a9u3RC4f553t3yc0nkR407WGNrFFLDlzbfJ7C9iKGpnrS20U9
020X39NI7RGKNLZkOtbJGzsEX0JIRJIXxsBamZq0cdCrAkvPCDx9RKmvJd0+co0iDCqB2RZG2nr4
1V5qZTfq/fL9/m7X5+h1dRRWUD0AJAWw7/qdulZJG4wIcMlTZbKAc6Cj4y4pEgReX3vxE+5X/cEZ
EAc43194/b2wsKRTAbJjMETnRv6wP0KStNQuQsfCsmzOq2/JpDcIgHeu6ltaW3xMXKX9dH/BdQDi
NpYTH9nwpcK4KeJb0+YC1pX5Ivm355xZ/1F4ADf7vF1O95e63RuVFeArYg8dihsUYR16eoswyXQZ
a804NKZZ7arZU09RGf2z0APdiAVv7YzsidWA9EmO8fWjlGiS0YAIfylR2Ix3Av59vx9js/tp1cl7
1T3xXJeJjUR9y3kejp/Xqw3enJguKO9TPi3jwdGL7yM0tv2Aft9jNvTmxqX6KhX356XKehCoSKWY
0kqOzyrSuaQkIwDX5lRpYwxnmTKxeO561+t8sF45nC09qU9TjXMl3tClwahNQTvoXMA6+oxtpxej
LVmXmd/UhQslptXHj66Wud8bRbS6H6Kz+lltPaXclYUyMeOGSOnu8KXOD4OZiuo4ALf7aM8IOvhz
hIDfLnbq4uv9E7POg183Kfvy7JPu7XoUQPKIN+zQiNPYK+I5atMYsLTaHBm3lUyg8PiZbPrIWmnm
J8cL54307Hp5pGukCCXy3DTyGPcQ3a/faanlne4y7TrOk52dQ73QH2ZlTA8GnZ1uPypKjeBbUoLk
sOofUaZuSZKvIHb/+wFAVGCGEO/hWq6OsGM1XpSBLjwa9DqOpQ4zOtUW9VMMvniP3fLyNOmu9aHT
iyEQWhsdGjCl+9RW6o1r/Doa/++H4PRD103y9fg110+iaOJe8RZXxY08BHFAewydygiV3r5p+4cQ
VvZL0zvREQqJuRE15F/9/w46oUK2UklYJKlXCratnsGCyzewjlg/ZY4dfcnCJXxsqRQ2XvV1bHpd
hbEjN9zr2PEmDOZJtai9uRgn16RhQO3u7nU7DA/arIu9l4Zb3Z8312PmT/bPaJpS7/qBhmC3Kic2
jVPi9PqHROm4xoQ2/QijyT0uS7iVh10HQ/bHkICKBn0t5nmoeq2eoqsMnSdo652ScoByo0KwwexU
OY50Mnb3P9pVaHpdi6tfTvd5ZXD6V5+NFXGf40aon4TVdS9L34d7TXFdH06rdlK79HdWxHVAfT59
xWRx8SMrdp9UN8m+2CXWTgq0mROHESyGUbn7mcTrYbbxVtedNHlO4kL5tNgZYKkR3WgBn/E0RG4B
31oaWSKccCjtvvl4f0+rqfT/3ZPU4iAayaJ8tSfNamfa2r1+alBm/cwVnSJK4CxnIzMEDW/w2qpZ
Dmd9EMouzhfnnJe2YOyriINrzKgnuMi43v9NN0cI+VaJl2SIJkuH9WNW61gzBiZaJ9fIrA9IPX/s
5nY+ixIN2apa/ru/2joCcIBIEOTNRmLNQ1hFgMpeJoa1hnGC/+N9yTwU0zgD9MbVVj3Vi6n5DTS1
H2lNfHz3yoy6SAWRvqOUWNfjWQznBAqLcar5Ph9iDXhOasSh7zj1/Fk1EuUSt4sehEq7NfO63TP0
ChoxkCoJegxYrj9SwwoFONg5OudUG3ut64ejkdZgic2cRNAV1SHPC7yBe2NLBfr23ZJls12p221R
Xqye9lBbpQBLl50XD9vnunKqQ2UZ8VPmkqShArbV916tx/BOGjXI5IWCghC4Wi+fTORtohouklFD
1D+OmUJiVlAPuh4Ky9OCrir96uF8/9XeLktDDaoclzuHCtrh9QMWToKMsy20cxEaCk6TWINh0P7b
bMbpmCzRFtJsdZ+zSzk/cHmpFgxZSv7r5aBV9JGJhvUZ3zOxbz2nP2TVYHw3yiT+aSled84m197z
pFW/4G1vFIqr4/S6POJ07v9M0fmP6+Vt3Kj6GVWIc86l/tCDi/S7RBlPTZ1+SIpOPeRJ9gO+pHG8
/5SvixnaSvQWpJiPIwlo3ASrdaNSTbw2MrVz3oTJdxcfyp2ZjdELImv6aTFI7hg0FxsJ6puL0qQF
5iV9hdbRSU+Q3nO9Qj9PwjKOSmG7aD8QMM02hu5PSbdvOm3LzfSNF4zGDZ8LlSq8ixvVLdDF9lKY
+jkGyHbCBzH0U01rTkaKAIZNbbXzwr49h1Vl7eEC6f/df9C3x5l+v2ZQJMNCQxNrdUmMiMvqyeJY
Z9Smp0PeW8VOd8b05MZW6i9q/D5zQvli+ZEwFcn+aVPeAObnRDeyscnsc+pO7s6uXPc5BjYCr7RB
4XLjWn9rc8glcavjTihL8uvTi9BGqSxDb58zzvAZ72jxrI8Spzma47eCD2cj71txHP63O8iE0DmI
vDTcV19rUy0T4iuJc15oPftNaiyP9TgWn/UqFL4uNOMkYrs86bmJlRzwzNPMHeinFK6noeiWxzTU
h09tioM7hUL1YtRl8dI5sFJqTYt3oI8KgC8qKdEYRmOxkU+u8i35aijPqMv4EzjIGlJJF3cwqjDF
JlobixerL6ydoaEA3Ih+S2DnNqwQtqVdioq6Aqm6fv1iliHUytYZ7HNTuenZ0+HgaABfXsbWBuwA
B3dX5Yl7TBrkIe+f97c2CW2OK4p6EWDyKom1W27I2AUzhFWL9dfi8QP8xmhQ+Sk17cv9td44fuaf
a62+rRp5WKzNO+fsRBq25A68+Nnp7Qcb1sJOmINzvr/eyoyG4ye58KDPAKPxfdGvuH6syVL3dsiw
/8zV1H9S6uGl1Ppsr7dx92UUXvy78dKL3tdWMCBT4qMFx1RGdk66TGn293/MzYMG4g7snLyd2xIN
hNW35wy4T6uwuM+To9g7pKStB5ihT7HXGp/fuxJJrtSqBfmNA95a8xewm+koZLek5wgqKOmiHMba
0YMk0+13BhRGeCwBm4OHy6Rpvane7ZaqKT0t0O2muJRd/Lfi1r+TfCo+aYU6H963MTkwJIWVvEf6
pjdqDjgKNU6UGyY0J9vcidZLH70Se8h8KLasy9ZXH0tRJHDlSdwZ88rVfTuIWQzOxMFI1Hb267mz
5ZlYdkUXaod4Nn6JwnQ2CpT15/G6JpWQtCuEg6auTog1p8xGzdYKYhT/jzojvD0upuUusUVy6BZa
bfcf5zroyPUkeYrGCJgjguX119HmmAqUVCUBCPZm32s1E8oJuOJ+Hif7n0FB/16dCm+BDjjwqd5f
XP7lf7QEUFeQi7M28GqugPXkWw1Lpx8mywK22ag/jLpW930o8OG6v8xb75HWA0UHfEL+WYWcqqit
3nNHK8AaTjna8/zVUCALpQ5C2Ki4RE9N5DQbt95b7xGcBR0fdKdu2To2Wrt1lyV2kBpudEGufviY
2l5GCJ+rnV6M6q/7e1xHFvko/1hv3Ycwy1q3M9pJQTVVX1UxDo/oIs7/DonjbmFI3lqKMoPNyQjG
sbk+MjSW4PaJEepMQ7sq76ri2eGi2kv+x0YUe+spwo4HmgZAUmrGXC+VqmMZuoARAjccstQP7cjd
NUmekTcgp+UPdllupLtvbY67Hn4f3Sopx3a9YhG1ppGrsR0wvxQnAo3y1OuhFWRAYd+9FApScgLj
EqQ1quLrpebZ6K1UxE6gJcXvPDfmZzXFrKsO62njMd5uisGAzCsYkFIuvc5P/xhG9MPotpXTOwEj
hPgDzHwDc5RRSkE2W+CO22+Npeg/yVv31bLlelNZn1ZzGBlOYOj9g51Lf2Z37MDEueDjHJQAjNhe
vt4/+7enhAkPrEyYNxJRsnb4mfsFG0R3CYMuErpvw6B9UIUm9QZa8wRe9H3CbtTxTPllVUITVYoi
rgcSRThMU0uG8MBdau/nUkQvjpkZG22hV52e6+jIMjSpEBslMQOrd/0oDS3KrdmcIrwJveLk5Hm7
a5d8+JQo8+yPaTE81w1zAycN40+NmaQ7UtQx3qGXnhxS/uW37aCf4f70TDH1wdmIqq8j35vfR4LM
5FIimNbIZXOY0ALLNSVI7SHyW5AIvzGcGh5FP37LK6SWlNw2jvC4jb3R1aADitI7WVbZ7ucw1h+G
cerO5ZSZZz1tDSlk89JMCyDUJo+Q83eNHVNK8ZeFP+IO2z4Cd45sn6LY0cG2Uvt3lo72E/Jc2aE2
zfFJMUcnKKdiOg916+0tAW57TJ1o475841Nixg/2WXaU+GxXH21lFy2Jeq8EgFOnhzxGnnFOS+uh
o0rceMBvLyWB9UwGmH+truYqE61pVbMSWFzQz1DeEbgGS/QQDaXYWOrmq7UleoJJJWMBsOje6qjl
SMtlyK4kD87QxvskVfTAi1vVd+JWCQwX5qBpolh1/7O92R+LAopi4saC0tzo+nxDRSSMGFP6gNZZ
e0oAHZ4MNxlOpZlu3cZvLUXLU6oTM9mjpX29lKNAsYntMH1Qugrrm8menkZ96nZTW5QbbPSbYMSu
/lxqdTv2+WDN1uSm6Ki5vS9irTzMsRHvef6/oogp5v2HuEKfEozkeq4EeHGNkC+uDqQ3w9B1GhQI
h76ydqVSVfsoi+uDPi2YCjll9DhagEOs0nGOs2L08AyUBagyig16qpUfPOR9vszRUCM9Q2FS1Xn0
3pSWX+hgtoeSA6eLl3D98EOnrLXUQPCF8F98SHvr+6Rr0Y+cNY+emVfvU0z83xNhWgFqk8kqB8y4
Xg9LmWhEfD/D0mUoj2m5iOe07JFFKR3FRzKhUfxRj5vdQupW+pPZphcb77mNBHAFSnr9GfCBQIPB
jgFvuIaw6G6jlmWrZg+esSAVqago8k71tJjPi54l2Dzlwvvbboeko+NTLP+0esiAxYPu37w3ZkmY
46v0ON3v/0PdmTTHjWRb+q+U5R71MA9tr8qsAUQEGRxFUhKlDYwpke4AHPOMX98fpHpVYkgmdi56
0Zs0U5KSA/Dp3nPPPYeulpMlCeMJZdnaz4+DDt9xFXoaohdQ7B129xtDnQJ3rEYMFggj6CIh+zzl
W7R9NWYVxn/HOlfmtSiUFzow3XfS8KarOWncyMd/4Va6Ur9IBM5iv98Nv9h83/q/HPh+30y1X0/9
jIRh1U+NOpbGOO/9TpfHKtO7Xb1Uy71DZfON8X45yQBEXAkWnIGfJKPmaU3WuhjVcXRniwWeT7BY
1r4Jp8CViv9KJ1ppOxDRqgYzqmaUetiUbxku/uqzwy7fahyEQM5pSJ7UbTCifqiO3uzN9zPcsb3A
p+1oq+EDP5k+WlqgInfp0siFZfzXzLi+L3WiSggMJMzkO9u0/BBf9msjlqRe1dEeVAJo1PnXnVun
RxgUb1kB/jzDLGEyf5BSWLzgKK+Hqke0AsY5KI5aI5ewmrwJeDjQnlAHfTCHNH9LH/on+Ghj9cP9
hvdIMEab6MnpRX8bZF0j6I5z5fmRniHr2CFbTJeUrEKtLNFsKWg81IcAQoVlDQfUcPx3lB+dj95o
v1WT/WnBEXqAR7Lk2GTcZKefuil7Vy3aPJ/lnuqDsIEncqaorEcstRo5krW4TvkO50s92p+o9TeH
NNW+/LVdBhS64ZTIUPA5aJEyX8+B32ZONVX0qA1WMF8bWA2EjlfJC9Q/5ovZa96Cx0+jE6BxLg8Q
Ai4P0rLTQAHrZIKt0jGOgV06sQ0pP7bMdghxQjKR/zBVlIvSfeP8PgFG4KlsIpOQSYm+uEhOFZjs
Jumrxcm1S3+prCMMbXmr9fqIqcBAWbYfnTO4ZMuxKMu3APpfjrxJb2ytyYgLnhzX8yyAhxYa9Izc
0Y+VCPwDnoTd+VghVt2atR32uiFJbPAK/P3EnuAxvDMaUAB4oHjbCXoKdmdImMiRas5VBzkqzkcj
2WdT+xdrlNsobCoYgaSjpImnQvJO53V9UK7F1Twbw5nUeysU/Syv2k5fo9xYtfPfv9VJ8PdtPPAK
i/Rw482eBrcFpJ9JOEtxpXwvi12nFWft3GM8vppvlXt/MRQCaGAitA/CxjslGtHyno6F8osrslzm
qa4SzwuLCYXUoMn8txLELWr9IQHbXuzVaCf7EAL2qnUFLpkUQiwvSlvabofJVZTxq3sCeeuWG7p5
qO02uELDzArxjjbeiD9PzuPvz8BxTPqHjhUMvddnwYRFTK6kV1xVrV2IuEAjK6I11LpvLfvC1goU
OH8/m6cH8vcRNyIH2OwGZ5zkKkvPK3sL39gR63KRO8sVzlbBSzlozXHAsQ/2G1FunQUf+8BL9Eg4
IB1I75Y8XP1Wu+ZJPxUn0zYHpOjkg0iscEW8fv9Bdl2HyXJ5la+ORuW3VW40Np1Ny3cOq63PmI3C
FAdz8opIS1QvQoOu1ivIxd3OkTZy1hYooah998NQoWvpoUdgxUmxGLs3PtyvlosBzsSuYzMABr1+
1H4yKJtrenk1jlhm5vTu4jUg3MhLbP0y1YhUekhynxu/s993VWbthD/64xvTd3KWf/teW4qJDvwG
eekn6YraomU/c8srHLpWGBGTM1I8d+uD04x5mGS9Fnpm/hfryd9HpXHc29S7SJVOVmmiFd7oF8yS
yC3vGvbqYzmbFSSXZd2N0EmjypbPVaP779d2XN/Yp786FLgq/z34SXQ0Jc2MoEVXXtUU8q57NAPj
Nl/dY2rWn34/xb/ajIRfJpuDvjVUUl7PsF9riazqpbxamqT8DCs533n5MIEBcVGHBZnQ/vcD/nxV
oTsA3Y6aFqoiP1UrWjerB4Cf8qpNm/qmlRirJak7HKalv0UZPUU/1Z8fRmb6jTP9V8sIrgs1PZ3k
igrN6zfVrWnp9CworzTMbA6p3qSxM9GXaxSevNA9tPlXASvk92/7y0FhIXtoQVLLPu2BQHOZGsgi
qiuZDut95nr1pSVwPvTawtkntmjfpbX7lhrzKXf029olv9iUGSGHcW++ftVK6YnI55rlI5X9tKD8
f8bNtey6JuvuOsN5wcfVvfY77WND1/wVViEtILJrvdWw/au3R0qEVgUCo60G9/o5ktnIUI5pyqtC
BcbeXtzhqy4DKtOTSj/PgZNcLsMwvTHPJz1H387XDZKCzwlIhPjxyURDSvDzZQHmN1sE43Fw1+6b
wUFKwM/m99ai630kGn19Kmzl7CEeyYOXBgtTUlXnSVLVe4q98pKJewvn+cXnQB0b+JeLnkzkNBCv
XQqrg1vIK2o5aDoN/hJ7TmvtvJYmv8Xwk8OyqOnwF1fgdskQjrLdYIr8VPxMtFoUOZ4/V90oBdZa
8KpDfaiwhSAYKK7HaUCxxmndN2bhp3dlWMJu/gPziJj/ZBJqYWsOPejySvWG8aLwrD6HrpIfVTk9
ptuhZs3LW7HoyZjQEGipBj1hsVFaQR3j9XKr5y63JtWUNzVmMumhTeggUyGs2sqpIsp5Xn+rJ/2g
9oHZL+5fg6wYfMN2ETWB94TqyKm/e7bKAsDKG26qZq0uyOM+gHBlcTN3RoicyvzGpXhybkOFJLmk
CATvY2sh+9bH+UP+PNSj61S209Mf3h/aYZGfJidHYB5LnTO4i9bt71fRaRLJeBDyYWJuLTlE+sHJ
ddhWnl0G1mTf6Ti0RbNJClNkCA+4qMIRKS7zjq50hHoGn771lhQ7rybt/vcP8fM7b8/AwiKf3y6r
kzUFk4A+eSu17zprzXbBOI/nFfXwm16HnT8DOce/H2/7934Ilv/1zv8Z7+SdrU5YvRS1fedneRV3
SG29Q2nef/j9KKer9vuXpSuGXYJY5Cn2KPCUsJu6s++yINce25E+SY00c7/4njirGhVcFBgkvPFq
v/yU6CwBTyC2BMX29VZpgy4Xuljtu7Wvpj3udG7s9tCZFW494TA5b4F8p1fSt2/5TUcc3Q626Wnl
B1eAtHRX175rxnqISsNtIszWkL23qiWmYUjs3azN9goRkYcKBd3IlHr7rqEv8w387SS02h6EAIDD
kHByc2nYJv2HjZN3/mYQkDl30hXlzhma9Gh2dJKvVfWWIswvPjI+XXSw0PcEb/xUTMsaDbu1/cG5
s9MedH1Y0qcgtVB6onY1jW7/FwPl76+2Cf2TskJ3PSUtQEWvjRVx2bthycR5WQzBi1mILC4nuvQT
ewkilxbXNw6ik3ju26BI3tAFuVnKcfC9/p545FlZbg7unTMXL7QZeJfBPCCzXfX21ZrQUJFX1Z2t
z/Tp/37fnOZR28gg9YSQG6C0Me1ej5xMGI0NpeHc1Qtds8ptKN/aSLgnsCX3S6JPcZWLdOd4mBtR
Jh/2kyzGyMPFF1nqVO2q1SyjoWS/UcFAmaes9bNOtG9x2F/vbygk3PlEYRt7nWSPHOX1YxpZLiWw
jft165kILsA9lXmRpHrbBHFiWXB/x7LPxg/FUAnnr1kFfBucYWnAhgJFx8kpk01OFkAr1mlf59pL
9zkeEEe+qYxz13urpTrgPf5zWn4fipIFHakYOnrQ516/p50RvPjW7H9dYKwdlGe0+8lUy1ngDuhB
aJ7oL4Jc19/72I+FGaapf+kCBh1lcJhrG+4GzYSOqdfjO8qYB5Du7Lma6R05C9B21G+7Ro7ux7yR
xpSEGnoF61urcFvfP742sCrVT2Srv/GvkLB+PayZNuXS2435vHaFRq9cIN18hwyW25x7qq3HLoZL
pA/3Fu2H/i2MUD27XrpCdqFtJrDfUbVIdn1CMv1GBPb69OGJNlNlNMJBvin2oU71+sEIvmDvuan+
DGGSThs7z419lpT9GDtd0Tz6ZT1qb5wFr89WIG3a6WkmhS6yUbB/4k36GtqBo+fIF5CPDpvueVOr
EXNoFIX8+vvdf7qrvg21hQOb3w5x7ckxLvuBDdcs6QvNe6l1mQUDtDc6nXz1YJiZd7uMEv9D9prn
vDHjp9+VlQ6fnn4JsDr0QE4N5IC5MboK5kyE+egNF6lfWocFTwErTD1XO0P+pHxLZ/6n7wrDF7El
IBB8JzlnT6ZyTLCiKgKJZ63mUXHXRO9EtVCCjshKHH7/YV+f58whwjnbQQ7sQQGQTfV62WicYZ7W
N60IM8dNzqqyoMSvqilcaiO9mVbPvkGwLQ+ltxZnvx/6py8L23ZD6Fi0m/rG6dDtOgIZokqJzbnt
L9cV+WOEs1gN5oTElNlQFPz9gD99142uH9DYRTcVzJzTQniXagMklzLhXYck+4ziYu2GsMeGy2Lt
gu6v7g7UpUBPaZQC/uO/JwdkbmSA6Gs+SQrI0A5hHeVF2GUqCMKJi+uN0X6aR7Ihaj34XnE+IXJ5
Mpq+2mIVpnJlqAtbnxgNwdKwdWRiUw9RTr6Re+lSCJylurIW23/8/bc9yRhYSHzZ78pRoIfUeE92
6ASSq6zRSmRIVcTU0TO2siWup8JXx2oOcBZrK5FhG663/lfp4zMQ5n2gP/Z91/811zGeZXMa3uwF
KDluXswnzyIJoFcvmDwZDp6VHgZT9Rd9VY9MuVdiirS+JdLw09en2gi6hXUcjVwcEie7yBwHMQNU
0rxQTn13R2V12CPhpYW2Usm5zKvhnXCtKXYITN7YRT+djGwiGOBsYV4bvHS7p38IcHFW8Vq/GBl6
trLi01LUd9g/W++rUqea7JnLeY7i/RunxoniMZUn4jACQJRMgUvh8Z1cg2OSchNVli5Dm7C+u9eb
qZvjdi6WMuLP9oPloqRwNqvZ/OT2RfrOKsyhfHKVMV52SEJOoVPly3seNIOulpX2I/Q958rwuvm2
HSQ97KlwJu3Q0Xo5f+YwnC57nQ7kqO/pIrv1TJEP3zOF//oy/y/xXN1+v8S7f/43f/4CxNmmQvYn
f/znVfqlrbrqpf/v7a/9+9de/6V/3ozPbT+0z3+7eqq7v+2H8utTn1bl6d959U8w0r+eJH7qn179
YVf2ab+8G56R0HvuBtV/G45n3n7z//aHf3v+9q88LPXzP/74Ug1lv/1rgsf6418/Ov/6jz/YCP/1
47/+rx9dPxX8rf+txHObPp38/vNT1//jD8P4+5bOUf0DcuFQ20RBpuftJ5r/d4r6VL9Z/5sTJSyH
P/5WVm0v//GH5f2dAI14Cc7lJkaks0y6ath+ZPh/J06mR49aPcAw4dQf//Ngr6bqP1P3t3Iobqu0
7Lt//EEJkmX+n7iM8xOiMf6C7EBSa4Tgtrjth23AZCdtkadHYIhG5A+t3tn21ajPDjXKkGxkmtPY
rxOjLULdShBgOmCRnmMgtr2uFoQ4FtMCeW0Gi/4J9SeggCEsXLDrGMKbJYrHigpk4O0gQy16E+oZ
/699yiQx6DvPE5Rbw4KMbzI/O3PQjOUn2apA5hTUzHki3ZRUct57qcKBThnoZ95bXekU8UT+Nsaw
IBwMPNbAm8PaL5uLXpoJXD5DjXK/VPp6v+SAXbEVSHHt5n2dRoadF2ZY0eIBClON8quwfIVERJbp
8tzOpFZfGkSDlJpss6rwhM0cLTbmFSkg+N5Y8jSBMfZXS4lUhBbZlM2b7JONRvIsIyFbTAE8srzs
g12ZDcGdGr3JuNfqheavDp0CGPFDMT2ooA46nAr6PLht0inQd7KHYRluATTkyn5wy7PCr/UoT8c+
35vlzLMoaThDaJb1KkJEA1URDxVyUqEtl/psrgNMU3xVrCXF0bYxDgaXlYhr5KLGg23BrIi0udfc
Yu/7s0ufLsTErjXCrmFnDbuCQ0usxwYbXtTGsr629aNy0vncdzW0eVrMh/8kNKYzsSmwZNmhDCoH
PeBxSmmKfcNBKvt40RC86Y7CRIGyjWxhl/P9UuuewJ2Fn+0Todlz6NHXXpohVjwli2uEMHWtBylh
W4989rQvtADVztwWuKKEXVLq5RkuVGiHa5Wx9hGS3pDLJtrl67PCsBo6CF0dZcTcnb11F1TZmOOz
0mxS6EvXTEeQo+66cYDxD/ow2/lhLEe4rFPvOv47gwaMhR5lztc4EWPTRN1IlSuamsIhqjKX8r3r
AoIKp8rQ4Q16P5Jgf6jqAPBFWe7Vt6uGn0tYiKq/1FA8vYKTSCe/lyaWFwadvWQhZtHuEK9k50Fo
qLz80PujtM91WYsXD5+x8rAY3uyHbUIIcplkZo7CdTbPVazLTuH64JMzxjIpgiDuKle7cbWqcSAq
T6kRaS3FmqNTK/k401pu7vq0aPUdtQZ/oOurSo3QKacuQW957r5QSxVGtNJ9krNcC+3WQAGx3OwA
caNUpR50+znTDDPqjdr9bATF0IWNKwI9CtypLEOc/ABJiEKaMXQgq4jQQ9UW//gC4lmEAyyOlJP0
tJbY1HCfOsZ8HOdCe8n9rHdDKzNEGpMeqSmUxYQsvej7CS3kztdYRKLM7gKsJQe0GtPKuqzmWX7C
o9kzwqBZ+4kGmjQVO6segidt9rwmzktpNXut5cQMESNvD45eJhW6Q4P6wE2JpWFedmUasVvXi9Lt
mqfMRx9fheWGRSGrx/cV006XSCofMcRs9F1e2oZowmW13WbvmnM2HNYhmJEvCOref5L+WARHDSln
yDmVXtGyGNrstWmHjUznPgwjvLibpJ46hTus4wBf5V5SFnEQjEg27VpfDcnTNE7jnEQi6bUhD1NL
SPl1bjgl2FgrSu6yq0tHxIGLpohz48s0n21cilvdOhODQNp2c3UvzwLNbOzQzTOFcwJ5QbGXCTHG
hbcOVf5Z5hnKCmE9131zn0vLI5YcM7UdufbY0KLD/uT05rzw18XfzQFyUjFA/LJMx4JBVBV7bZcO
tIJ2nN+7pLQ171gHblJ/SLLRtXFKwm7pOjVKZKRHs3cozKeyrpbHYnKs8p2PMRK2RX2QTyhgJT7G
pxBUe+8jXe29ebYdvUWCvp6WkiZmo+eLrwXtyXobopipZeFSjJobatKcrb1sy7rcpb6d0zxZZ20e
W1Nh49I5NVV93pel/9RnqflpnExNux+pjM4cp4P9zk7cYbpd5sJ4kivM6LicM8xOG2hmdJzmhikf
jcLQu/0yJRAJJ3NSayg1fZCxHJxJXVP8XabD4FqD/QDzuPV3duW6c0hXr7h3zcF4ULqxzGFvptAg
JU1mm69Oiv6F5zdzG+amJZZQ9l5yqZJ5SnEK1CB02EZdcJ3U5jSG+I3WDRuyqrW4tZv8XW2bsjhY
7Tq9HyvOvn0w2016zkRLPCWnkQ02+E2aAJfKuYttkyQ7j9rW84rYcJLGOk8UeoIspBZFw7BHf+aT
k3pzGTtOM28fW3O0g2jYQ4iiK/SDukXoClpFnqhQDWWyhhAz1jWc6iKp9kOiBWYoN6vOUOKJficV
4HDs2Gm71+1pFodJcYFESEULcVZKRKPPvbwyHqCMG3ZsNJrlXhmdPdihMda+dbAstb4U/tDg1JC0
xmdWc9qFfpeaIi4xm8K2YjSmFbCggFweTE19NdF29V5Tc5XvFV8zv15GKjG7hMIP/XN6Ko1uh0YD
XxyNOxUc0Xz196JpKjqg06xdOAdxtY/63Otc9ODrgDLYrsQAKed7AKPflG5v65Fb2JI50seRQnTW
99wFtvEy+JkqwlRTkxXjZtUtO4S8ZxuETni3Khv9LKyLACNVvu74sBQURWK7TMv7MWvdz7Ix2iRs
HIL7qM+WGVxgLZkweiCNZCfQHjO3UMeVu5yA8K4u0dVEnqooOOz8dv5zNZPS35taYr1D3X2wjkON
A9zOIMRyd6MJ7+uCIGtub4Ji5VaPTc4C+9gEzZw+qaDpunzX+9+b/TOEd9/PkM+yQ25UyRcUYyn7
6WknHnojWIwL4a1ped2jnT18qWZverETg5kdpemqSKlck7EaXMglg930FEmJaoIocxrnLG17p8bw
o6Wds842mUqJhLx6B6aea2e5k6Yegv8VYeBaum51YwirGPedQno3dLuy2Ts9vg7wHAozZkO3eWRN
5ayHQ7qkkL0qVaswL6ahiSqsGZ6MYtSruMzRkD8TbaV5531g559qc136G0PVXn1nFkvf3mtS69qD
YVXtS4BmW7OzEcZLwnQaFv2YT36q9jCJSvZuSvPdjuTAhWoVdCo7pn62BE9pCS827K3FqG4xdM3N
XapprfNYWnmnbhFHyYZ7vIjwFUjDqWjHHNVtraiJC+RB+m1dzYhXV7wGtrMBnQKpwZZE7CB18mhc
hdVdJq3MXoTm6EsoMt2TB3MxMsVF3SLDpmECeV23+mpBzBQKcmzmeUlo+DNlij7AMjmknrv2qAG1
pkW4nqXqrO1of+a6lWtEGKSAdVdXflxVnr8j1MIN2hMWckCJSHz93GJluWHTIR6LiYhpf6I10G+j
2anMJMJTAG3qOSCUjjoKT091siWaeBPRM2sIzOWJtAptDLntpitvHNuboexsESaJMT4RwixIlUip
4GtTwvuMJk374DVrrkfJ0AjE+2gYiSs3KdfQxfWzi9usWj9xPDZ9OAZSL+gnbZN9MqL0GxYW33Vv
pdJ7hB6BsOJEj1JGoDVpTjhYevZizfZY46RcdAUqXHb7YZ6tnIaUtJplKFWRm3tftOmLDAgb9kNj
cUW5MCT8MxgatYhXdNb/pAY51di7JksTtaJc7quiQlFZZYP1FQkLj2xITHodeW7dppGqRNOFuocV
UShaVRURtYz1jC4JAdRd2qM65Lq2mV4Oefu4VATNEUbELor5bVmqaJCNTao8689ZkqgxxGlqaHeZ
yohZbW0cMHyt3NENA7IO+R0A+3+RvtfP5X3fPj/35O//HyTtIDq/SdpLUalXOTu//j1nN22yb/hP
GymI7BxFq//J2cnmXVJmlx4YWAybKO2/U3bN/vumPIAJNFgSJEDMu/6ds2sk7SgGwfKAyU/bMp5X
fyVpd1/jsb5OSxcqI8juwdGiSHva3F1txF6qCnsvM3v90CqaGFVY1EM6KJSulH5LH6VzT0sCN3Q2
r/35rOGwGZlNsHwVmutRWJZ+8dQsAPjh0OXzY7vK6WZxRu1zn5L3xuYkp49t5jV21PXZdG33rvQv
aJFr8cAJiPyoVbTal9HGXyUMtAwO3PCNr41XsoPXZrZQKVT5ENxnDiZQEA99fY58u0Lna4SwYR2S
yRfBRz3VNpo/YdpD5eR6u7dzmbygEyiKOBfFDOyphimI9E6lH5YlaypO3pQRvLTOHjwSG1SmNMep
4oocTg/nZBhwm2j1OYuBMHw7AtquqKHXjT5GKQabH+wpFfOxnvKy2HWdlyLvKCoHTUhvniZxpeUt
Qol6OVZzPC2YVBSkmmaW7oraysqXH5bcv+CYH+GXDU/9D/jCRALiYw9MxYJiAr2vJ3jrVNfQzVwX
FYTSu8l1b/qYJAD53wG6V/jcj6OcLhd6XWEtUtva8G1KBizaHyGeQJX9MJrGzTTmlhVrld0UZ201
dPIMi6w0vf39O33XLfrhraiqszZZlVsnBuj2Kcu+JARJknT4E+CpVXFj5eqxDLziKQ2CrjpbU62S
x6AqzWZHIEZt2XQlCjTzsrbTDruG+qISs4VCTy+nT1nr28ThTFrTPYNT+Eb1KDAMLQ+1MsTtnA/V
EPYC+VdykSXxL7ije1D8jksnRJ6QtSfmoMUEpLEUyUk7z0ernUsuvkJJDK4LgSKwIbX+1uqN6qNv
LykC7dA6J9QhPH+3rshCbX5TcxAPwE1FKMi6/YdksmovVK1tFTtEmyzCYPTrYnvAYSgk4WrrM9XC
pTx6qTvWsVYXlrF3sgpqH04qjwtri+bb1s9W1NrtUZ51gE5nw9qC5eBiqPn08yrnuUcY6Tg59STj
KR+oT2Y5CE3Q75puXuclNhuyuxGWrUmvbJSBEN1A4daoYKzm3JGGrMWfOW5VdigagIGwm11tjG2r
nr1DoBfO7UwnXXBM3dSaQmvlExAK5/mfvRhFuefOSf1ohe2qQ8Ez8BNy7KpooA5Y5pMhxTJFA7R0
A3vPFrlE7DCTYq+WvDTvVnyWg8iHwD7xOarhurOKzrkE0x67SB+n5Ng5Cba8Ug15QO+F8s1oDezh
o0SlFY/b1qtLwjye82jX8Jgi9Duay3XiAj/PWm14aEGnKPQJyA97ohrr40oc7IdJO2hLZGa+26MV
3nlVlOPNt72Vj7bBDCDUH3vN51OgazHf1yIxU8LU2kqh+/W6jfFuSV1+NuwUJGPMki5q/AbxoxSW
pHe0yty7rHpVlLG0rFk7l32eyVisNVKyWeOSX3il1NMom2hS3A1GppPjAcJ8yEGXniex5M8UuIc1
HDXwXnbj6jbHWrTFOer/gxNBXq/dmKNvPeuhr1z6QTpO4drqihZ159rMiB2Oddpmxt6HUXJcm5mc
pVtW5yPdxPN7cLH6WOhTv6vnfnqeQSM/pnxFM/bsNsP/2rVT+lgngthQwYIpotqxbYBKc2xvXRih
fkT+W5a7qVwyMzQGoKq4p9Z60xur/cXlG38kQK3uHClarBnBBbMIqancj5ZlGbXDKlq8xOkIpPia
pIIpQfHL92I9rVrwFrOc7he9K4Z9bQEaUW9f0iFK0d+NE32Y2kj5C35Z/eT55727Ni+KU6YMs6qc
DPTQnPb96muzscPYuX0wZD4/O8NE9jRZbnfuzIYmDtRMW4f4vVDPTGXuxckipi6ENkbzrr+MlR03
qGW+q/Asys6yFeGkkLxJ69BaRpo4FG7at8AZlf+nbw7qClGA2bgY1tp/kWZq39jKnZ4lzgDtTmss
p4z1VimNDdamMlQTrpYRRJb8vVyH9sqr1/llQOuzAtIukkdaGjfTolKmfiyMmrNqNSbzPrC7+m6p
F36NnWSJ0ByCdImXtPZuhJ6TFCsBX3Cvek8r9/5Siy+lsOuPlsypYPXe2pP9a6YK4tW3AMqcMWER
opSdnsECHI09SFVwl/iljrWSl+p8sHEeeNzF1pu4TPTmPcrMeh5quZ08u6vjZiH8UdPFOkTpS2Sr
0b/sTYtW9i/lXBJPa02T4XHGmuV3pq7wL0kQq3d6h6ByKJu5ac8CVegDLUgQ6KqDVZFqrxeJuW4Y
6tBv4LruaOOxGQwHcBskS4uRnHKQ/MPrDneDAk38XC2rBpbY1u/MpZ7KyOIsGPGCNtMbZOSmmg5f
TVzNWSq8XR047mcIe4V/pi2qfMboy3L2rpDL+7bREpeMSSvNiIwsPevLritDC+isjKmvmn57KDur
vg6WcfBistEUNKRdFuOgclEXgACVW5NgERDECYVJEU8J+ovhIH39w9T1xnObNP5Xp3D4qv0i5A3M
Ou1xHjOTRZ5o6UsmFmtFaEU1wzHtUtuNaj7kQqMhFefIhAA3RIY1wihAljqzOQOcsdqRtAmf7sOA
QCTHdlbslN10Q4g+Iyp2+LqtXUhf84wZqqLaGY6Ji8jzGATcASle5A+AzNoXMGL7U7D2/Q3/nvex
alv9S5kkSRMiRlAT+yD8t7BRAWFi1RnIihitPjpxLfRmCX0+fAfxO8k+Zp6m2bB3hJPG9jhOVUTK
leghyKHT7FLbtv6UGHsC7pvLRCC3mE3YaHp/g39YBc5MZ2VPwSKz8Q4pKueD0Pv0vmfBt1FCT+C7
Njc5/WuY+TcmlhMqzKCYoG8iqXXGklTxUy1Gh4xJo0kUJaVklbFd1LhCzWwvbF/R6Iy5CvPbKesG
rh68xZ0ozWV/iwwGUSWkHPWlsMq6DSE/6i/NOJSP+SiSr36uqy50M+E/+uPA7BsYjrsb7C760PQq
96uSTkcsOdeLHVpBX5o7lc/uw0pn0lMPLPsJ+So6wMuuB1HS867p9xSuqfWaYgX4ATPQYb9AU5bx
SBHisSgT95F65OrsKXnBJ1lDlTezusinqZ6qEKwbmN4B5XgpjGXDsu3OvJ7ZZp8r6jpfHG/qNzhO
S8bQo9FexFlhNXlcQLAeL2sfYhU3+yTbW3QmM3D4tac4lObZGUUbKS+1Fsu1yBtlmUe4QKlu7yVD
rnZB7o9r1CW5V+4kPI86SpxGUXqq09W4dKx59Q5erzSYamtX1x8XYSV2NGupNt7NsgzGSNAUdu9g
42teT1o3N2ettvasyBJt0Zaco1oTe45Gx+6NMard1jH+LJNGjFmom2JxymhTniM8c5uldIZD3mTm
0oQD1Uxcv8yaStXHPCWwPDZOXSwJ97qPNENYismZqDsjNzeFRd6u6Z+pAyR4tiA3NCP5myTO5f9h
70x25Maurf0unrPAvhlekhGREZF9n5ocKCUl+/bwsHv6/2OU/F+7gGvA84IBD+xqJGUEuffa31qr
bA3XnJj8CEvm5JSMorrX3GVql0hjmDAjq3Qc8uKRughCiYhW8TSLcPfM1O6XVa3Fta9w4CTRrCMh
/zR7h5DoimgN754Qfcf9yYmZ348v6iyzdyUQm3/U/VEP6tBIZwJWo3WqAzMi2LbJ9q0wycBvupnf
hZP5CwsNN7/FO0gP5vaFbvHUKeO883P1ui4w8y/o8ZW5L2Whi2eVV45l8GBYM3fPQGKihAUy71To
IH6aD1lquSA0sLC9y4GAFSSJsnRmAud65PEaxWbNu24uVoItUOjdRr4s3PAD7mApdWahlWirB3uS
2PJGS5u0vq67fpxupNd5QxMSuFd4eZjOrL9HYfedfqc6G1WrgkKcHtp2FOaTKbHgUT6flGa0kPT8
SkwGEr9RCOT7YqkYcvxprSJD5Lb1NqXz8iW5ItLwh7lku6R1ZnlVE/DxLo1WiR2H4vHcuUtGdV8h
JoYUq+d1WHPhe9aYsOlYzPXV3WWiwojnOoOZXGMpInRlYsnQo4ZzxKEyQI+i1p/M93Q12y7upSL/
tUvtEu61WZ32GDgpJfLG1KV61CENclay+MPn8yVcnlGDJ1ld7QWv3VpRdnHXDaWVwihygNwtPYN5
nFWa3Z5yizzZXR5w7WtgA5HR/TrIQ/i3/lF3qmy9WqRDdbotdAZ8wsWG+xmX0GQ253ysEpt3tyf4
jWhjxrIw2QzDncBGEWOuLh8njsI/zDywfq5sv8m7hmPrvWz75CFpalGESTOiJbuW7GfkxHn6aeqj
md8LXBHdjmpiD02tDtTCb53Cjso1eH0juspfPR+JNDS0Obvy+3XljNX7DiuFvpTs377Tz8cx9dTL
bFvDK/nkDLrL2tVI52PmemhYkrqEppF5aM+4fQ7g3KUfaey8iKQcPO5o4uYaoxP39Kz3bvWxMi+h
cfGG0GJOmdisulRL+Qqlyfq5ermfcMpKyy5spEBNAFLI7CP5G/6PTnjJg3CzWcR5u/JOdfuiYjsD
ceellFeIpYVlzL8tqn9LZ//YKNj/WzsLf3G4+FfcZfvL/9TOrD+23EEsJnBdxMtBGf9TO9P/ALBl
5UcXgFqEm9zsxb95F8P8g+5EkEoP5I+tZss9+M27uH/QYgocTgbf1iRO3t9/I51hcPo3ycXb/hU2
1DWBPuhxCGl/kVzMpRCjz2lxalNnzg4jKzhMIRiBUe8dlru96Wdkto/p2vEl30xy/o7+0ObXpK0l
T1pwrR+gWxMHvUkuXmy1SCmRM4tChtIvM4FWkNdlPNVdkEYdZezOrvf9wuCFY8xabNa+8TzMjnuL
WK9x75mStYy2U4F57uceDnFSajM98z23Q/7FxHvpE//IqzUVBBxykNz2B6ecmjN+rWwOgT4TdfS4
nKX3eacVWH+HvKjQ8dHRIk8jVz+Snp6+mekGf8mAoOmTnKYZeIeHXhNiEHDYpNtxPxstis1s8IsP
xWwv5zmRFBk3NHwXkZFn2VfnZfmjyp3F3fGPsGVERyRba2LMebrvLLt7tmsDFLWze/EiUpmx8vG8
Jvq+dOw+NGUvn9BPqSRakmHhct5KjRdf20zfs67vzbADNbJ2s07CT4huUVpxZkvjC4y6V0iHirOa
s+YQO6lGleMOWCFhvlZq9u8qyEE74vrpt+EknFztZet1n0FhggfROGkuYV8sXFW0VrWvQ2dVzWFj
4VEq7TGxd1QWNrdMKLkfJTz7nRgQnkzSZGLbiLxyEcvO7CWlDaa/FNnewvLvcZcV3jdeuNNNlpvq
16jXZkktXt4Nd1nX5BIPWF8qfgxOuRBVMHrDlRorNVCePvXZtnnx3ORBvpjAtam3xGzclnuoOT18
LUKbzcPMn+j7YorBecjGtPrWcGXJGNzHvPZ5GnceSz+WvhJGdoM2B3PIycTJPLihIpMCA9pIxkU4
UEl978ygCLu0CfKPdTElY2OBIMASM05O6MnB+kbbm/c9hy92DvNqdfdUUI2M98AyaZjD5U6hUFgl
2VoKYIEqG91rf4Q+iXU5MieXUAM9bLBNHH7QFY0XSQ0CO7QASsVdUolljCxvT6HfQNuF2fk/iCqt
Xpx8Uk+KPOgAP1eR8PaoClWFdMr6P/NR2m/51EwrOoNHdbcg7PpTN5R2y8RIDEEARFrQ8jtC5ASj
Ub+Pq2m9MzOm7Led5us3WksuI/VY4mtKyvTMPSb5WXeL+TgAxH0foG+LELpFfA5abX1lvD0/TDVS
Lp/19osQbv2hWxzRroAuE4NvDcrXvnE20LqHuiJoWGoUcDmugzZm68nix8PolXwu+T5O0Zw02Qf7
w6LtTVht5vreJNTTZ1FtwmYcGVi0qQqKECOky6wN65wSyA2TgRTREYZtGFnLnhjk7YGAXkQ4C39J
nDtGeU+GPKa3ybKqNGauTT8b+JR3wt6Gl4lHy1OKjFDFXdqzhwl/Ub/cy496MDpJhtRk3vPTrfno
GMORxpH+kwAaUA5ztvtPLe/4TfVZPhl8NKwRWZ8+HzQ96Tm/2GUHFrK+4QuetjMQeDFmxrfBaiCG
TckSkrKs6OzaiSCf0Eq8YF8YTpFFk6fUc6YPlUA1lJa4ruc+ZZLr1jGIjRxKNeKRxakOOo6mUn+Y
rWrdkz/Vl8hpEHqcopHts/uaoLID815xJ3U3U6FXyqXDvCT7T0yhHtyI00obhS0v+v2aJNVNoDTb
vZYJ//Debns7mtzayB+zLmjQZhfABK60qaaOVrfydKyalhKufOnMLqfguinmnS1r2joHahr2PVNU
sROJ4b5URtswWI/wud2Lv3aVHuNGTY9axqx900mOmIc283FQ8/nvjbdWM43lx0Ly3IfVwWfsCGjv
1RXQf3MfNBz/w8JHuiQLRxPktiCR3kHcr2lYyJFsVlqt3CWsEUys0AEq+p4kulnvVqdDNReTMJOQ
93eq75KpaF8yuOtvicjFK5S7uOejzpdFmEb1NXlLessrN+POPI+ecW2mo/Nnz+/fI9I/YGb/04xE
Kkvz40fzr1PS5e/4c0zSjD90PN8YhAl5wHnAkvbPOUkzvD/oLCYZi0lqcwpuI9Q/uWDnD44qOJqp
wMOfuWXA/R6TzG28wjSH6XfLhsUA8t+MSfYlWfx/bziAyuggRM6QJmRgxnD+GiYCUgt9uSTfe2Vr
K017yDK3Ld41NrtawfYQMJfbGelCld3GfEV5JDGcu4HUAFn83CmzAwsz7bSRspJaLfdEkvatuC7I
Zuq45/WW2h6VVf/FkQ+emEa2xB+ec6rdgxQgzWpscaTXYW4TTv6EWUO5dTLo3sDSGjLKY2E46dzH
nZnNRRLlhACiAcS0fCXKf7a1pLHHMAUeGOqbwJ7NYdyr1SnVE5yFKu+XRCnnnYNuae6gM6zm3gXY
5CYAiw3uUQVVfrIdXsdRWavZ3QUseCzmXlKU+6xKdB3EdRtc5nFgw5gXu/8SF8hE2ejoT47VB+1j
oCaEL3Iryg8IDvAUb2L+udL/xFY2giW/wCyssIAtlVvnHlAGMfaQsQL4RUy9GdsXJMbZ6BhfKxdC
/5RfjxSdmX5z511gmmJscwaRC2TDgdYqH4iYAb7xx06hX12gnGzjcyS21CDChQe2kybKZaW74Dyz
7xTvEu3/xrqgPgyE81frCql+2AnD6G0rZt2gVBpGiEe2y03Ft8QPClVkfrC42E0vrUODighbnCqw
Rpnur9n3Sk8t+2RVfen/6nhn5+9AbGt/B2QRyLN+YZeUbKg7TkdvtE7V0tkP41S2/t7eoKfqwj8N
LLE0821YlNY4XrqzDdDsUCsHU+yyC0XVJugqzJkbXZV1G2m1krv+zdnwq/VCYvUblDXwVSv21YXV
KjZsy+N1zCXbdqG5GDtmKwbjgvJKmsb8Gk0f9qvYMLDMagB7Vq92ALI3UAzjPlNKWDhBB0Im1Rr0
OogG4tOne2HMRGHBm6UX9qzOFn9vXIi0wewgdgo9MyW3Z1zbN0Pt03+16nylw2XWDGeX0pFa3ObK
aIv9uBFvrdLbG3KgwOAqh5TLMM/8LLnbBv6Eus8Nmxta1/hWXmC6VTfWL/2C2OkX3E6/oHclfjk7
Xga9fKRr3fCPE7yMcxgv0B7qzpIcOAz15Hxs0EC2EX6lN9EhN17AvyTrtWaPGQEgcHY94MDlAgrq
wYxQ6siBRO/GWf0uAmT0tEMpXCBDjBFLTe487GF2wRC1P5lE8wIoygus6PxJLpqBAGNUXO/FTr/g
jeUFdeQHBPY4XRBIu4eG7C5gpAYj/QCHCC7J0QtqGx1wJkGO2BDUKM+tycv6E7WsSu26vACYvr/B
mN0FzKQO3aKk+wJszjMnGm50nvHMozd5smvFviB8BegJJjbZz4Cw+rTF6AKDZhcwNBFFtYbrBRg1
L/BoTspT+t5foNLmAphmF9h03bhT/qyn6X6mVuEBoFAHHb1AqqwD4xW/cW2nNnwVpQmS1b5QrYiS
zFD5hXZlxoN8TbKNgh1rfCSsiDXcQt4axTqEbKR1f5XNzSj3TP1GuTeHrvRYA3EjmfFa+Wb7zaya
+qzTWWbdm+0kmz2Ub+WgzAw1UYdIt9/X3nEeOLzwVDdnV3mHZm0nixE26b48UusIsc05OFVqMtKd
b2Sdf8iQ+oxrq8ztjX9Pl/yglBm8L6TDPNuJ5E8rnxi9r22K0NedCxnmRV5OLcK+K+yx3xlJHwRR
NuYJCzn+Z8aRaYR8vclLjSN2yCXUfFWt5333bVmoNwlcwuLEH00bi5kz9ZMDLmGFPbp6djW5meEc
0Zrmce8kjsYuNzf6U+FZsFlODct5Su1B1/dcI83PMbVYelEC6Q0zyB+y7rjLT5Q+a61s4t6igC+2
F08zd0quqxlzHF6WiLKzweKq2KScr6qUwF8ZoVcG7Rw6pAkypetp0S33HDhwk0eigp4uInfN6FQK
h3XxZpPrjmiUSX6x4vjll17CQlLAYQzRWriDd+3kldZ/kmtF2DtlTD1B4OFCK4AVaQ60wk9YEvh1
JWW2/nCLRn+Rfk+3BfQd1+oZHKYSPF5Gz+y8O5SBxb5qprJa9l7RDXo85RtskC+15E6yPdyjfMwr
dT9idF2oPlx4V8Z2Pyq08dIAO42ZUvKRkzoX40ekAzVEIMtrsZsJGTTihPLf9TaXqTFjn8mMhc4Z
WyWHBpsLay+S9IPtZx5WnoLbRHKkVHs1Do6RmgXHxxwkgICaFMQ+Sfzina6x1czDPMmz0YzKoKGB
Kky5sck2CvIqHX5lCU1FZ8Rvx/N2DYH+Zb0X4BLDd3+takwUCd+wOjbGzPZrtorFrF8B6WbLjKvV
d1MuN/xw22OZc/0pd63ghjTvgmFIl5uaXR55OSX/4GxLJZFJIL/dg21W1AwD6Pa6zb2kmhWbAG88
KSIeEL69s9A3hQwbHX26iLNAp1+Wm5ox49eZyV4YD4upzQtvDFXq65GPLhAJRQuBR/BPZWnuNy7b
i7wZESPU3VRDoXahpWWif2tNq3WuB5JezBtT9Zp7TrV8KO79oWjqOOgmzyuRO5t1vG/dWlueO8Hl
7mNoCn3lmtuDhUbMSAu5pWbSwS0m2EP6R0dALkp0JINYusrus3MJQVnvbHLnxYcInKbbVanv4RI3
iDj0XW8FjLTrz9ZTAioM7CAfv02ORAuuU5Es56AtXPuUMRkUz0vap+P3Ar/DJ7GqAhSmGcvxenb5
Gh+Fjm9lV6MeTvdF1Y5OBBHmUZqlmjo9c0uyq5PAlV9feUW9Du+VLvmd2nqW9G9zlTtPfaXqD47T
BjacaqNka3/pqSNY9Ta7SogtHKNpZk/jkWKWemyOU6+Ohj9l2jOQWDM9TtwEK6Kqqy7rr+CLeBWM
Q2rwixq66THVeejvLrP/32vQP+j+/k9r0HX2+Vdv5OXv+L0GeX/wuoIIJKZpE4Qvpau/7ZGwlsTS
Qk3y15uEtW5m5N9rkP8HYOZGtek6MS48AhB5f+9BUJhsK6Tnsgs5jm0Au/0X9kjCxv5NLkaJ1r2A
fx6Ctb05NP8aDOIvpa2MYaUNyfKaPdVSgYyKEk9cJLpsHsLBJCQsNCcqYwkd2FZvTpXFPVhcy9s1
7QYXTGfq9xVNudVeqFWH/OaWhd60CqnHxdqmc+wBQ1/XSeoVodt46jE1K8RnntFpskfdWrVIs7L+
MIomSxE1M1fASxRNwLw6cjIRia/9moXwgqhVSXVu0GXwh5TrdNInxT5B4dhQ8D8YqAeeHNt+M9EF
5wlQ9a20Bu2tGoj+uLIZ35/x7FS/3LrxjsASHmZOsjerqc2vZquExwxqmx69YVizeGlF/sRcVz9P
GTJu6PMd+xhIJz+NRZsJTumKvYag1vFbkvFOiOx5KdSBGENb3wnKPThGM/5/CcSlF2q7HOfcdJO9
hwJa1hAwKnOjrGFlYrRfkgxinhYcTzZgXymPajPWKqt/pLLS+g7D1h5l4Ob6yVmW5nsxm1ubVMHw
R6pPq8KU68PbXCqqqDNZ+k20APHR2OklNufo3BrP4Ds+0o4y1UduJtO56Poay6SR+uum5uHzm9qy
Rphcea+tnsoPecsaELXSiK3cmR4FYMs5Wb3hozMs3DzsGQbKGqAGXeH+gEcQaxfORZ7n5g2eE+O2
CzLPAmwLlja0ecXf0b+I7ExGxnDGmFS8e2aNHu8A/TSnkd8cpATrMuZP5L5QAQFVnJRLww9NdPQ5
HhkF78rNRxJyqbN/uXPwvV7w3IVJkePywyk+YXWpS/duaoMqY4nu5fPsB+vPUV/mB6F8Wx3AMoLq
nCXt0JKtigPF9ZMu4s6Bk5BCwNJ6FE5W/6rl0vyEm5zEcaSV7tAKxOl4cJf8TnObRO36xaRTXuZs
31dlUVpXoi7zlM+fcG+stVU1Sdpaz3xVJq4VLqQAvMG6OVD3bYYbXjeq+m3xE5NSp04z6VTAZ/oi
h7Tv9wkh+c/VQGLdvnXmnjvurC0fxtqoNdKTgv5ZWOL2FvQ3m/iJNfy89dpo7pyKQFm63rtqS4hd
/W+QaHoQ8Tkvpl3hOO54gwpo8UbJPG4RqjAWGbJFd37MRbFM9x6n+1M9Tdhn/Zx/8M7rAs43qHP5
zEHfgOnMTCJVaC6BcIAoxLkcdxgn4EG4Qj7Pll59GXpuWntS2EEa9ERpRDkEVBBOcwPG3ckBt+Og
HLOhVGIK3huzqOwwXWqF182YDD6HnXxs+sW46UETPgTaBueNICAuk4O5pvaCqeirTzqdTJ2VAhJY
HIyestMRSQU8NQpA4siorWsG4wZTLeVrq7HSiThoGtZsy47qztzcloUegH86pXvjd0iysRAQBFdt
UdB5v6RkxnDnURymuN5jW3PJhNSmtXkOqCJ2dgtImwS2NfIvV/biLt86UKOqEzAnQTCX+mNgJul3
n9L4oUPycGDfuCKv0Ff0bmChGzlfPGJ/Vtl+gARV97i77Vuoddd78F1CmqKgX3wGMp4rHOlsPK5b
jVuO3xIQARq1BImFrurf8VH1J1dOtPvgBoN0V51+y1rVUz3N3gZrHPjZJ4eN4WNEy+b7qvjx81Nr
JiKgZk4fyp30H/64aN4OiCDoHjPTLPoY29j6Wpaj/l6xs1CbJVTQPHVG0WVoFnVBbe00DdZyR09w
uexLChSyOME+ouIhZyvC/MR+Fs1DGdz1QvNyHIlN0sodalhN+IPWJE0YQPKn8So9Rp1SjvlyvTqC
aJlZ9i3JtzW9sQlfsm+y4c8q1gZsuSdP09tXNJcaVyG7Ma3MGmJNWDSdj53TGgfSYwCuDczTjlZp
MXIz2JghZ08/esmkgA5ws8bSY88/4pRrPnrEtAdRLpl+rjMA6pjjHkCnL3zzecEMWl3lPLdulkUm
631NNVV/CEAPDsmccKfKW7xSfAfQXfY9Svqjy/ogwxoWAaEgrSfQbUpDzPnOG4Cojro3Z3BEStbt
nbNChu/TsrYpsfMLea/xg6RzYeSRtrR5LuI0k0odNKP53b7899z2jy318z9c+FVPOkf2r+r19jf8
vvHrHPkZ1rb5i6RjAuD/qV2bwSZr+1sdDe5p19nu+L9nNo0TP/8b/7dhmuT8Mp3//6EN7wwmGywD
qKs2/3FIyfgvpjZC9f59aiNWg18Yc6PPf2/D41+O/HmvkGms9nVxbP1Bds6uCrQphJzXT6jEVylT
3Sl1BygArnHd9GH5vPWGyDLnvRqKnes8jdbTjHU694uYM3XACrWAp/M3sJb62uOwPhHpsNf76tRU
524Q140aVYjoZbxZyckyHw3tezm4V+YgdlbvDkhbo/baGD/b0eBpe+7Mq3p798tPrethi6viWPd2
GRMHh7sx14c9BEuYGsPO8/MIpjPGz/9LMDLVxoQvjboRNq0mR13LNWQJ2n+Tu7y0Ak5U6lhujjj6
dN38dvZZ9tbHjBL4sHU5CCaY+Mfp1I3ayfbTcLvoOWMHRFU0GpXeZKMqafGmgT4gKTFMqY0SfXel
DerQm1XsyfKQOvq5k1yRxm8Itz00uVxh57Q4dZOfTYXDeshvJvumIUmn7o9btlHPiQoeh+Ld1VIn
OfLrl2qX48A20OrSaQrRsPFOa/sJMJrk60gniHkavkDVYr/6ItpmZ6/Noelf/OAnVFsIN78N0cHj
aBu33DN54APUH6QYiGVQN9y1X9bZda8sA0lw1n0maSqmg9oJMS1zj05/pXLCue/GlUMCARjbK8z+
vkNOpXjiysf7Q54844Jmet2NnnHoxKV+0qpr02a+dN7JpQIqN7UPLBYYoGLNu2GxPI5TYe2sduAM
bpi8U9b6UPLmPdNsJW/V2oRW7bwqDKDCdQhV4IfsoEqSMJUmjv7cTW7sJeLVACExMsfcpc6bm62H
Rk63lQLpCG1PnhZnvQ+GNT1k/rluDOINgmOZgE+XiXOe7dnI4C2sG2u0d8s47e3JBuqYdzAt58ZQ
SCTqV8ejPFqb/jS79U5Hd7T4kHIn/iKIMQz86mAHFf7MbG/gXghb2+As68xzmKwqtIR/42KOnTZ6
uRWxJwqbppBeO5C7FtHcmsNvUi6OaqQtzNS1f+UpIk6mKcq1FkvXFM/9jK6jxZOPebR4UEApnGuI
9YcD9P3loLWIr3Z2R88uQevjvhqNB9OmQdV/spnp9H4yI9TDWJM3bJVHHTIcOu0KiaMLPe2UjXaU
W3GpZfta/pDNs/R2qf4qUkxB9nxcBLGWtgjuaZ+pj+BHEQQl/gXt3KLDqzyIavVt49jd+oHwjqOZ
AkTX+g4xqL3joAFDny5Xsz49qtk5MHfe2a0ROUCNFiI63TVKhL7+ODVvBBaeDAabvKReJR1jrvFy
r8+3+dDzV4Bp8lWS+bzDZq2tb5n+bnJtL1vRPdD/ELdNirFdTTi/OZMfB+exkEkaVZWt9oN6MHIV
6nqF3nua7elJdflxlQ8NX/5s7IeYYJHrfK6uMup8hHdnjsmOzTFSJjb91YDWw+YDGZdO7hgJ3sJm
1u7QbQ50ch8Z9zEPafdN8eGm5heFUkAyjEHj8yyydxYA3vxrzafqs/amyEPNai1k02HmivE5wMtz
tUFA4pvmGBSLppKT80s1DazHXtTqKJodYMT6S2hfNc1CI+bg1nnEenwY8gde6TwibkcnC86rZbxz
oeajXUejkXySqYcbVr405DrHnafvHK24rpwhXJF3KxOOOa3g9tOTj7zUb1c0Pi7VAE2tpVgNvTS/
ojsIk9KEi8DSZwIzeACuIlSckIaRP5riYVjfAv97oGEuJrdCT+s9XUU7PnfBLtHHA1cdwS+eXANM
EIVAEBy/vH49rb52vc5P5AilA1Eztv9gW+2zHLD9Jv1Ha3uHNMEGb0BrN1XtHsum4xmfkKd07Ru9
HZt2ets72XA7OGvH8SgrP6WT3msmA6oXdPdeFXwb+dZm9fCAagJU4+ofkndNXxfzt36ip1KjLPo6
KeSuG/HBMEqGeAI6kuXSu6pyHkzEghrZhJLLKTv3eXHbU4fxLcj1SO+MI3L1zbTi3YcW3rdDNt42
hL+FRjPRuWeqPVqiftXZhtoRN1WEayIfuyo1Iohh/ux0rzx2k76FAcgRWRdh441qZUlgVNm/WLUR
WRkvWR3q49c4sY4buiyu+hkX9OhKnJpsOu99vdRsme1JOPocJ7WIB1Hau5EqkIOcqDzhN7i3mfNs
0KGqNZIz1v7kCDvYYrkKUB1ypU6kLqkX4fhDDLnKpYTBPWoyAqMyhsswHX1cZjVJJZMXJkH2KicZ
EZU/7wNvenBIkpZ5etPNxovQxA55KAHWTbwageM12ApCe/tRZjTHA5jfj0y6x5IDQa7bb0AXAmyN
q/V+Hs5J0n7ZOpK01+j1p9G13imBXF1D31UGeH2QrxEfrJWpXE/4PqXGC5exUzGq82KnV3OwvnFX
i8U6/8gGSFl+B/YeLTdaHPdIeM3RGPwslhgpQ08B+dTZjkM/oQmORvHdUGb7JGXP6NI3nTT5xjER
k9tdUvQZ7PF4TKvuvmppMG/k25ZEzmKdxkzgpEcYOsEZdXfVJHczOBC+S3D0dXu9hK2O6cV1OupQ
bU27Qg8IU7QFvAracLXqCZYUdR5m1yfcI+jPZUspqd4M9WuLprtfFjHHnSOtnaE0qaKg3LSPbMis
4cAZdngYNKuNK1vadyURBysEW4rTRB+Eeq7thuMvRp9vrt2lDk/ZvjeiNrWXJpSug3LG1NCaCWpu
u/DQbrk6xE67eJGrWvO+FjYDUZbLm3oqvENvL/aD3xcYAYGK1atoXTs9EgDSPgiHsO1QWjkv/2Xk
slRIjjPFVB+KtcNEaJaJV/II9amho5Y1B7rRmoCVC+6Sn8QUbNeZojoVHd8jrkSad+ZbLe+orfQ+
7EVDmJbVcA1FOiseYdL5VutpQ74ZR/NPdM9+73aaYvF3xG5UA0ebFCoy2augBcXbmtFPGFTLa8JU
YITyYjjyTHR2MIzLvlhTi6QK0+MtWiyHSivW82AlyYM58eIYjIVeD7Q70rV+9MFz4U1nh/HiVWFE
Og721O6Xgs2wIYn52prF9KTJdP4gl1veuikvpCkXVhzk5Ln5UroPDbFBN4Gcmwd+KeKY5fOjV4ox
RqXnKZX3r8ViBMc8KH38CMrmBGYs6w81mdAhhndsBdaGoPLFPS9jfU+tksSvbrHPTfq5aC3tVhlN
/YkVq35Nvaa5dqbB5auHL1EtPv++el2SuJEtLkbIews47AU0bLrO2u4QGG0MAL4rtLLa5xYFlZbj
dye40j7WnOIlKfu3xdDEIRAJepmrQZH0O+nkBgkVa3PCrZDt+tpZnrW1aL5XONNeQVHFrmmK6Urq
TMokKZFWohaxNxffffHqIEUAaUyynIURdd2kQSVAkR0XVIZ9UCQPQW448DFK3Nh9p86NNeaP2Al/
ZI049fXwNo0Z58mHtZMfafLcNSvRVGIsbkDxj1OeQUqshnclnOlIbkd6N4ig2NnT+Jz5hLN20Lx8
R4P02p7tZ+i5KVr17kYTEwuQ8Mm+c0RYU/nwq5tYGuASUIaxs5rd/NQ3c0QI/mU25O7CH26LNnid
JVu9YvYjycaWCd19N5T3mo+6E/XQ9GPu3At7kid3tK/z4qvkZxkvZfYocjnc6zlvYpFnddxnWrHL
8ew4mvlWOzOjLRc+wvoQJ8wBimgMHks/iXgMnpeAALvSmh4IYHirx+F+sKQ8DXJLVupoqTBq80Cg
zctCCV+z7S0mS0riFSfD7Hocb1rkulNxM7oza0iwaczgP3OcenxQ3OAEvFg+8TBlKO6RXxqtWkLu
ec4e8+Rrks39TZXZ5pFzYJDfe4Fs45XP7a/cSbvYSoU49tomARmaT+fmUmd7wnO6Iy9ZB8u1CKY9
X3p5U5RK3RZZxkF8rDjNVl1T8M2ogjibuzpOeo98xKbcLApdUvE8TccxIrHO2FUD2EBMOoN5vdA5
QBKpLvuf4zTDkVL5rccVn+946pv0Uw7IkouVntpFk/J6GEsYlRpgBztmf4W0KvDYcifNzq6EEl+v
HMyL2EM43XbaeHAX4xdJ+IdedV5cpA0xYIb7wVKckxQzfyc9gzMa9urj35ewYdkyQhEh/m9B5X++
kDJBcf4fe2ey3DiSbul3ueuLNACOcUuCgyhS1BhSaAPTEIF5csfgwNP3h8wuq8ruLrOu/a0yq0VF
BDUQdP+Hc77Tf/zNOMG/+Wum4jt/BCzAWDP9iQ4R//RNeOYfLiJMsnAYuQSAoJjD/EMOGLAiY9ll
ElD8dzVg+IfwfRtmjRUwkV2Fgv/BPMVyxYqI+KccEPqN7founAq2bYzWLR+14r8iJFB8m8o1qIas
esrPhgh+zSlKfHOZzk6WetvSZaLQ5+kJsDk98pj+LJzcBPbkrn28jcJCNpfG0wy4Gf+7e4PsoGEz
oD/gBotXqvMQyPB+cIc42RHci3pl6pOpvC9yV407XFkuZD5mI6AI5CbXRWN/uap15LeLD+l20QMh
TS38uuS1zfvqbez98dI7/qc/WMNDWVemuaHXY38TgB2sth7Z5gjgwpvOY4nm9HERmUYSPFBMGJ61
abRZwxsjIJKt/tTIcFP2wdSfmRIHyzFzqu1AFkIkGEqf2sAdNwqRxmlMe5wg3QTiy8ju/UWbkRuj
sTez7q6C8gzHSdym8fA+S6+JhsqxmTDoTJ5Q5p8VarWSktqiDtDMdWpq9YNXs8O3yLnGO3Vrpeyc
ysLs1H7seuYYoRkPDa1/bVVYVNzmh8ILXBMgoZS1gpmQ1WxGh/oKcFS1Uk37bddUeic5h1SXsAWq
+iBgKAvdzJgveaWmpwQWpxyY4d611TRXG5J15A8pHYYmzHQUL8mUa/EKmgU8LdVuNtP0ahc2znen
TKtfinPZ5eor2mmPyh3jh04Z20drfOMA1dD9YUgZqO2EKZw5tImoX+fxFjnjFOybwZ0nMC9W+jSE
7MBkOv2AjkoZ5g1OtbdaM98PptPeuvzauF/am6FbIsKu75t66Hez1dkRbCabA9bbw0b7QE6CucJS
5sEFXU2qTKGYIw9sUsOJWq204JcGrnVlz0kBVdjN5G0QOFjjaerpvJIgSYlkABM33RARNr/4ihn1
asq/Uy7XcJ+TITotrIWSxIHBsdC472DAYlErBhI2hiwXmzwPpgtUpxuapF5tUqeZ2oeyShcObjQH
FV0os/I9hh5fRm4O7o3C2tyYJZ4NKKqsWFB+u1sYb9kBL8XNoKeYADo61SxV43aUTIWixdU7PtY5
XSnQW13i/twYemJeXg7PVrz4hIOPCQ4D327IuPCyvULqSjlWO1diKDZDDJEK4ufttCS0DG1g7mtH
d7AI5ndyN3/XGEtai6Ko7c/LkpP3GH56hdD7ovV7mBvh2cdd8cOZ0nhDaFq7N1sswBu37gtaSkwC
WZR7TdwfmhGb9i+bD9OeZ3rWp6HIW4yJS3Hy3Lrep0VdP6EynLONr4fhssC1xeLM0VOcuO71PZPl
PAOANuJXB8iDTxmTNCqbhOWAXnJ1MmyzeqzRFj4lo3n27NamPofgeBrkSDD2lFN11arbNF0ISS1F
Mag3IFpcsZ8a6ulZia7ck3KjDpgoxnqbYZ0qDzpf5AdSyt45CIfyfbsoJEXMBLR7YmVcPJhDqZKN
WlcyyEdZ+Spzru/toUMe0Oo2NQ49YptP/CNJsfflBOy39BufloRMNUC5wX6FQv5ecpxVlpz7qKoE
+OOp8B7wlqSQ34zydzg5+VsZDkN8GLMUAh8Y5RqRT04jGyDsx86bUn3p8SPURXjqSFuJVMmSpyvS
YmskQqBlTCdalVEdTGWLQ4WqJspZ3BvbpqOp3xkA824WdJp0+mH7vuagnkIsELd+O0OxJP8PZIWj
y/zQU75TV0gksPuOspOjr2eqZ+Mj4RcujW05TR89QcJbofpkzy+Wx2zNk2lGye4JveKt0cqBBrSw
MHtNHjyRDfEky6kZ/Oou9532LffVZDHeVodiSGU0oUM9ek3wLAIFnlO7z0RprNllKoHQH2v5kjj2
tWwZ9BpjcPSwTdeYk4MDGPo3zleJowdnPEnwW8ccC3VM5vbiV5SaHcBHcE14WUxWyRvZg8WLqi5n
Dq899rTKBUnoucM5XXx5axjT1Q1TCs5VL6y2s2NnGZqK0PGObZZ5DwX0v5NQWf1zBA/zQg3pBcwF
8HuE3cNgSBrHtGUuJdsXnvJggzJyHW8iELOcB09aVOZL2l3QYf1Cc/9t+6SW4SEzAzaOsXlXYpPB
KZuscERMREu7tSuJDW/CAXJENPrIFRWcsrr0I8lq8NKZbfVcgziUGyeodgKP8Lm1wpnHuESphtoc
5H8+2MsHUJMI2RZNlUUv0S75pme6RGFdqdPUYGEnyGXeeZbNkK0Yx6iVUnRbw0nqETM4s6MyXhzW
LTkmMDWdG1tcTN0+xsBj+v2k4M16fNri+LWDNexEeHPRAdZeuI8N5uSLG24720iOZZYV+NEza3hf
rLF+7rPAuMl6u75iqGwMxshiWF2+GfA9YhlLiCuyfo4xJ/JGpgunZojhr3kwLKS9uSkKsY1B9P2p
AM0/ZgaU1bbqRSoPTubPT/C9LAg/oDHVxraHL8STQ7d3SH2st4HXmT+WIchg/zAqn4nre2WJI7pT
32d3IZQmLkQFdZzNyBZAgXnWWZLvyLE568CHkI6ekF1w7tbGxsNi97Mg+cXamo5tBXsVAh/w5kE4
u7g0y0tfVF5/a7KH1RtAKuews8efuA6kfdagHxCq5veqbA45DXuUl/UXTvcoG1fJAlCSrtjaddc/
M/JCY0wAzZmgmQpwMSVisRMYLTboo5lb5X5OmpcIn8WgtbsNEqbvaOXqfc5VSeCNzs5dKh6zGCoJ
6+cq7XaJqsL71OTN2WfxyniLId18JhYrZ5pni5Y8W1rZb9cWuYW3RlwqQsiKn6OwHWC9noco5sBg
aEB/AHSPgTqD1eQ56Wf/V1mPDzFLL7bRovfnG6elsoLsqXpUl/PcNj+cFtfANteqgaBZBf6HnU3m
pR00ikaHojTGThuYcpt5OSqHFswIMPTBENhpkZZ7x5wedGGUnhnTHpet6g6jY0y/c8tnkGlI40eG
SiSaeZSOhjLtPbnWCba8vh7FXrmNdx2xcW7QNkYpkTbnuWkQh+aEHmfN+CpTAL2thSlhXiUBYFzC
LmbUXzsbzZMWAQlB7Aq0mA8KoijeqqZ9hQQBQ2L2TG1FjmPeKwsrHBivfdu48W1c2eMeYjKw1ToY
Cn1Y2sEwI5DdQBk0QtgtsNG5jUbtIgbu8OczA22y05SntrEFz31EyTTtoWGzhsrKXyW8Gdhhwr7L
TOlfsGFOHTjOhNWEUbf2nclV+umyfdyJpVQXs+pQeXmMY/w2f0h1hV4k8IgJdciedgvLZs/WUrSL
yrnMwk0PWOuepEajGY1+pk4w3kg6zOWLneDno4pNvxY2JmYBNwujjvrhA3ZNNyN86s8BZP9xCBrr
N29se0zK3DsQKvBAy4EJL8PEEVCDx69962umOSJ87zrLHPdwj7MTq8xgeuHkDoZTn8Y2qzEock01
BS8p9zTCTrNVXpQjuP0cDTN7Ecjb3qdlGgEHMXSM2TwkG/Bfxg1i4/IjFUWx7c1ZAm1RVgsdF4cg
lhP3tyuoYnZ13p0KY3CQW8MQbQ+LdufyPAifk5KQd2+Jwikv3/DTVd+l8Mf5NC65Ux7qCZMIirrW
2FmxYXVRuwxIRFAsFc+Wt2CunH2CVg+Bjbh1O00W8FK/1F5yCezFdS+pi4BuB4I0E0eZk8g3hkJP
27nunPrOQeyjt4BqWRSkHsp04Iqqj/h7rLEJEubQ8FFT/SK/xbUovcMVmDWXdrdswNjY88F28J32
Fcas2uB6Jk17yiM70N4nAIrxvkxnKBQpi0094UNgr4QzFf3N8hSOym3fZelTXjudxLGVTxUjl64d
PpaaSNPjkIE8O6slazZDxdTJHACOw+cqugfWovq78GFqMQYJqUJnRrTPvUPqwL4YfLfdtbjG7WjW
86XqgJQ9c42wAijNRMY7oymfeFtRxhX1aC87jdYJf8cwZ4RsxrJX33A7QtLspvYaTjhnRVq9mHJW
b3jeGkzgKg1eXXvkYM9l2U1cE0peW78pbqEXup9V3QgfkFLv/BwdEIqsL8fE3RcViuZ9pain0FHf
E/jJh1ikmMZKuqMt9fCDXjryv2dEkjuVcKJE44A5gL1vgeIld2ObsjM0RoZyJaF3mN3azNgDj0Uc
Z5m89QdzwtIWc6mmjMaLnHjLBTzvFnKW5++Z3eXQa4bQ2ybGVDhonvCgvutRdc6uKLuyjcy2d36Q
zI3Bq4M/A43ErplzuZ6Hw4NMnW6fJjobzhlAgFVGk7B7ldn6Qa0qwglj1yv3WMStFwoYKbfKGdcq
KSmONdiiO3hIzaeeYZtvLBQVr54xlbRZUITCs+kUzX2B9rU8ZISoUcSJhpxgU4z7GFlSfnFp1JgI
97nFvY+/w3wLwzIlVdlqjUuZJd6RUI74TpoGKk8/zZoXZLFztp+TfnwoY6v/lJ5lbttFxL/xxI2Y
imeP7VgKbK8FvS0jwuTEtcRDxA6G3XXC//pwTMBo5XemFgi83YltdWK5i9i0i2sS/EDMb0BuQlzn
lyGcMwIFuKTh9qWqwQmE4Q7u2Ajjf5cid0p2btw78X7o5uFVt618DJcYcd64TNlRjJwBb00Ym/Gp
prFTlPVEv0eprRy5zVF+QnlyHp1iPJVw3Q5WS1GDtVHb9yPjfURZ8TwoFBYUBRtUToW+1AyoN9ZC
AmJkgSV7zZdeV6dwZKh6o9BBU/Om8xIVJRYKcIEhPdAkMU0zQvEsspMXsHRPQTkTIKo7Miiu7KhZ
mXTW5E03xmj6+sjgpO0v6UKPdq+SPMwjI8xteRpotr4S7AjNHt9bvKfM5SZTEzq50IkLA50ihgSd
BzaxtglVjQRt/4AyELSaJuaOi3B+9CS91RCYyE0dNGB5njl3oJe8GwYx6l5CvMLsXq8EOK9+88WQ
nKlAgpuQduVJWiJ9LxPtUDOUrObxoDRcpSIGPTemY5esFOox2waExUR4VO3z2FomVQ7STM+u1ckM
5+WaMaPmusju+pS0S7DPvOUcB5GuYyxHvsid/mhbxLU9QRh3fqdC5+RxAsSqjmFuFMck63zCLeJx
RBzAYy6j2ku8Gg9GtoQF9GcYQ5CkoOuHnwapBCY0AuAH7+NUtWcJ9d3D84h554gFgWhraP/D0YmD
nSmmOGKI9ZS3zZMZ8NaG7rcxxObrVPp8Jq3uWTct8xtD4nbnpczyYTITkmHY0QRxPsPZ7vqnlkob
8bl7idvq6AaB0VHs/ugLrr3aRehTfVKzfmDnf2Ce/UiSyy9cE2d7MHG05tWuUfrDTg14bn5/k8TL
I5lj4aZX5UdX1XNk+u4r6nMWe25zL4PmIbCqn650njLTuE6l456hiadM1Mjm9tLmSuLHGld/O4U8
ZMzYP9ym+dmkGDECP3P3VYvtBOdQT/6H+wVjxf4uIddx0KFh6mXyoe1iByrwbIQtE5qQMUrp6607
rALwEPyaMNl3BkY/bwo6aiSLZbyt4DhWbfZsVqt6aqHo5Gn/NZHrtbFG+zHNmx8SN0/mwmadPeTg
yiTJJ8lA5d8YLW3OEUxbwwg/aMrJfQmJ2Ol2dTsPfAu+J53kpYCFsTMXeeZ+vsPEzx0n5n4TLvrq
duExXbxHZjqXxqpvptrbBawZJwCl+9mipXDnhi1ucWyR5N5Mxiii2M73vqlZXtd3ghI+LvJV0UTS
ZLF4sMbS8+QZ1aVuWW7MfnM1x5KyxOt/llqwFJXZwKIhC2/sXPOd6PZKvaXgJuB5hom8q4bA27Gh
egln/15aYUPUd3JuaKRMzqeN9kPdvWA5+g0SQJw52ILTNNLlMrPpbg14sXeWp+8otUhK8n3wT6hF
3N7c5l78K6mJeMni5YOEy5+WV6S7qSxuGrDMZ9Uk96NuDpO278Z+dh4FpEy6DzyvrTmEJ/x4qPQb
oz46NXeT1zKg8sGdbGh72luoERkWsvktTI192/INcvtvqFtPKdXqNl5YgVidf9BleSctV994af7Y
uMqP6CFjHr4uO5NlwG5ZrO95TItKRstnrHsH0Q994Jzx22zKhQVzDg/fLnV/g6Xpahk5NuGSKdLY
ztewGOdPnNI3HjKsQSzvWTOcKjTHB1HMV4YJOLMa8WhRvJsLhqN5zLNDVdPxtZZ7zC3HOqcWq07s
lciVFHIplmfL1dV2e5z89pA11bjhGuJx4vTeEvKgnvgykEkXPh5rP330pfXRlRS/lgc9t2gBDddG
ZR49sGiMmu1LbU/DNWCgthlaMru86tHN459DAFUk5Aan2mAuYMa/SqYwRWhevIrClHCCnt8rsul8
CB8wDdanJnVqqpEylWFJH612k89ClT2s+5bMaGMYgFz7NHgX8Socc98bf5x2vhWEa1004M9L0CLW
4qcyKrlNsuUuWClrs6XOCWlb72EKCc1xspsOvaXJugoZe9GH1yrxJ9rI3Fsd3J2TGkc1JKW7wteY
k9YuidNfAllD+S1DazossBFZ6VrLk2oaE8VZaj/INBDP3pIv57FO7K1szdeQLgu5XEmGPTiAKCFA
Jt3CaJqOU1mqV+3y7teQ9XZ+Bkh1sPv5UcXpchJtDNJz0cbeIht4g6U+/gRmzlBf5RSSkC/TvOWm
GXX3lMdE7EhHJ6Ryp7f+NBU36CQsSOyoAIgXY/NJlFrRPAfV8iB88YxcDi0eK7bbUVYzvsvhWFKQ
2o59oJq71ELLLdSXVcKckaiEcp6A73TiivOfraKH9RKCIqwz27rtKFKOQdXuGEje8sGFncdgDmhz
9yrNJb9BpVAdqz5Z6FzyJRpbv9pZwOVE1V98wXCCmLfrkJsvc+cdTdW2kcP07JbVcvcLyJ8mWAhz
eU/vhGrGOWe1cjdzqm+Aw91Mvj6pqoqfknaYz0mSWzLyC3GTeDSQMSkYb61bMzFc8jvIFkc2v8VF
lECIpT0W52zsvZ9ZV345weJuYlIS4cf1L4s1pc9sglZ9A2b3KUCMmGt5SFL1LP2qJrvGPkkGnG0G
dCUQ+EFsImxwVDafiZF8In0HwkpDX7m6j8Jy+l3wIWkgvVngAZpqD0h3fWNhbBkPgvEGHSmvWtgj
H6VBJfsyAUk1Tb6zoSn+xqv8jtz9vpT4UzlHbjKn/KbB4YI3zIMNNB0Y95sOYrRC80tS4TpnWP7i
Oa33MyHEY8+zxzcfqAR8JTv7wPQ/EQe535O7HFLtv8dZ/Upaz01gWXzPXQfaacbvXXg3uogvY7z8
As2Huq8j+zOaMuHXgHiG5IZ9WIValpgKsjSEs8/gKu0BRmaR29SAaFmuxaeBY+qHMIe3vHf7HXaN
H36c/6Q7+S2W4VrobNnj6bijLpy3owD9lwxiazEbibBvtmATiqcA9zEOBt46KZcPx+EAGvLOv+98
Um0a5zKKANUiamv7o8wDC9+ZiUZkD7djJHyrSyj6xjGrN9Xgk0gkaW8zjQwJ+mqDlrTq/etEyh1B
fXQLtkrdM3wAUqd6ZKOSpXqShs0b1izvgi1Kf7tmrD4sw30zFzUp4EM+KoqI6YC6ErViGOwb3RiA
VmWGd1RctTguYxzbK4VSV7t24lewjYtY/tBdwggjz/cNGOgTWHOceUvgLy/I/whnm8rJIuOHXAQ4
1LrEF8XFV47NdWSoQFiZ6y6IJzZO0/T547h02gVDJId8Tyc1pY8V8rxy6/ZsazBgByfJ0fG7YIJ/
QbeZ/7I9wLCbfrIy/eIWGEU4Efz6GHRCnZCPTUiFrImkggs/nZ9e0w7s+KlkQLuvGG3hjCh6cWBo
BniF4Dh4vNlK1ca4VFWXwtFMWsF3eYS/bcLWRuSWg2OQbrO36yJASm0ydB871d4ZgXup4tr4ApcS
31sKqC/A7Eja87gPp5hJc8+1tpgnYiTjvZUY3xw3d/UidqXfuxF4VViXaYfHrEnRdkLqZICA+CQf
e/vbJS4i4qODyrjpmjcyargEhunaxTnkdSwswWqwObSiaqm/ecL6dm9j/nHZmEjXYLz0G9joYuTn
ntbZ9mg2RTNRU4hkX+RxiS2yHRfCeDcgmouRD7dtbl2/WPYDU9Fk3zojYO0FbH1O+NaI3A8QOKaS
xtsNZBYFThz9j4jhLxFDgAH236sYDh+ff89FXf/6XwIGy/nDtYlSDvHfYgkh0vQfppDgD3iLtgO4
G1+Ij7YA8cD/FjDgCQF46kBCgltEXPg/eUaG+ANYN/spn5QV23NFYP0nEoa/R2D4wnQ8rLwwJn3W
vy6v9nf9glMGfqeQ26Syyx/4KKsIE2274+kRfwGv/r/DNnxBAjluZQwwtrVilP7+lRhSzkhqiZCA
o7r1u3plBC1AhohZ/ctT/m+/0mpi+acmg9tj/UoCmw0/muNjiP77VwqytKu0KzY26sDIpofdSD3r
v570f/tF/v6L+/OL4KbhPQt8GyJU+H/EYyduIDvps8TI/A60MIJQhdp3H9gpPrt/eZT+H2EobvB/
/UTIU1kdoYKBQxT4/mrG/vp4zOqE6Frrv2Mkw0NC4jbYaJqCoem7+BJ2VYZgSZcBzA83p0lMFuXt
Skabw23oBAg0sNUKdqGxx+UO4ba3o5ZXpElM4KAQIQZWE9BH3zCuHDJTYD0mdgxkFKKDO2qN4low
D5WH3hTJV2fFIQMed9Csnxq/eQ2x2lUwIHG83RndxB/iMfB+Iz3MXdpIUBF70Yzu74xcE0idInHy
h5nLvdxamWF9O+Bzkx3wHcYWxjS5BDy0ZRic4hz+AlJ8Iac7Li/vZehHXlugzmqJLazGcSNl73/5
YY3WdLRjOjBWumxZi8Kff2pljm+p+tNpkZMdtpGM4IjkqmuNJ90XFWIUlCj72AfkWxcTKYulqedP
bkj9qid6hKrM3AuyNJT7bEmGR62DJd8XBIFyvjbU5NtQZe5bUDVOu13qxvhUVLEvsVMVL6AoJStB
cuFwHg8W2McVmDW8BXnOyRxZaQW1IaBFWQKaHfAMBYtkvMyPNgxofAY9GqLKWM2yk0PYHLOGsH+T
bll81irLPvnUDB8p02xG6kvjsbprbGToprDVh28p/LaIIJtXBDsZ274EcyfF4VxMvDBeLi4W2JUV
kakKm7YIfiaiJp9YqPBBSgjj/DIF0xq7G4tXDcmTCrrQ14WElWa74P56qvF+wjHCdfvDQq1gbKxh
7j4Jr+lfNUuvH13BXoYl5px9uVS+TypgdYYCtJ8ussAcynTDI4qoWBLNOI4RPjASlsSslsn3Yr6b
f42I6wjN8EAYbMwRUrOd2N0QDU6Ni166Aa5JRpHWqSOlWgBEzlaEUQnpsshqfCY67OOGBGS3fuiZ
cNOHLRLR7CDnFfXdrKvYYFloQIhHTu7Bzo7vYG7Sz0TqxH8k/CB5G7yMjW/Xp0w2ZQeZcDsbw+rO
GEz8J11vN8tu7ArsRmMvY3JTcnYhqgPXuJnIJnsjupJ2mbW0+CoQdxMK7KWkZnox9guevwYmuMnk
7A7Q91ob9mubQLQGwgxgL2fsQimoTqALuKECxcIAn938TiPN5V12aNo2WlAtbdq45FNW8hVL1iay
/UZwa6L8li6z8now8DWlEGxfZD4uLwXHfhhJ00u/B6eciJZRqf8T6IyH70Fg1mhKSuL1m4GyXctQ
otmIXft2jl3sKT1++3ZXapPn32w9dtPMmPWEerRyfyplZF+B8qp7WAI5uQNNy3MTKuA3W4YK1Cds
WDGfCC9OJUsdPb4t1YSkcuLz96V5gB5Fbq9jYd6toh+mO2Xp+VcwZjxJQxcXjDcoVxBDF4wFsR3X
Ayl+K5izaHJcUh0YrB+SI/Mdk3CArmYQUxdx4BAbg9a4hlg3I/ZSnoh5opJZ5vukUQnhDLEAyJ2m
7RrVQe4eGT2lmC9k+PT8mGxAr/y76kUYdEYsH3ALrWearqIEycnvxeJR0aEW+OYadqaRzmJDbGok
xmqXlXP5wG6qLHc2mqbHhB8AYhnYGba/3ohhHhZs5LB29xEbOVO8SYIm13vhZm67reGtBQe2R/jm
icgQRDZlo3fLTGn6aTHr1FurQhywYZxJSHDLlJzDDATnvRtbhnO0zabYhVmLIMIp4asyZMKK2RMB
Bl21sSDqg95EFdRpkkpKwfnsx3E0iu5mRmgodiN734lBtjYZssydey/HCptbzKz8y+FpRX1kQ06N
CNklZhs/oRi3SL1A0gJUJZKYOnw+aRJ6f2UWJtNd4ubjvVPClouSfJW8BGavnwbPQWLEPYhkospx
vx8LfPp6I3QToltggJhuC3RqXzG+8XSbmuxTI1EiFoKa21vHkNEGG9CpztgX+hJ/iVOz7VW+PzIv
MMxfQ9wQ/ztbgBQ3IwgdEcwpm3zfrkwEv704Govd3RROHaCrgA57HiXGiYG0htt5cMtnsyiZWGNT
eLcCTfiFY6hEoS7uk4tbBequF2YrUNInzbhrgqzDsJoyqIhA+mUvht+an2i79KNjTeTCwaw0CoyK
fXZPsEXWbGEay6+2mKzXJB1nTRdkQCOOyb9htZKPeLMGDz6zydm2KxkDgoqz4+azpiN7aKRJfmol
rXuuBf9OtdKcyC+3ccL5/tfE669u9RQ37uT1gzyi6A6u2PPW55wExhXD4tZgoP2araGq0kfssHpG
kij8bxJubFYTbelZEZiHhWvX5/xCR9DKk5EJ198mnk/k6TyZ3D7S7gMknVYqb3oevk/i4sYe5yZL
xM3I4vfosxXJAKCtOOdQuVdt1atSf1Dm0a0tPpEAITrUaHDMsq6D6xov43RpHQ9QoeHYvbsTfV7d
cPeqA4AtEtHMLF9eeTatjybsHPJv9DpGzukC+4OwRh4ns67KlZSR94Cci6SI5hkyFmThkdauRvJ+
9Z3eqc4NVlHuFNLBnG1LHuxPl4cPAdrSlA8z+uHfqSlabKlTsiZfeVbC6CLJ3u1+/XzkjgAgSfiD
hNvmifrVD6zs3QP2xcE+usYKjHH3mahiFRlSTGSAZAHIFzMcuR2mIPReEjQ/eL4QWDobsoYYMFRS
D+3enwfms3k+83NNVJMsHAiOOs9SjMjl2Tc0nERgfvid9v3qyR77JUwBmUzm+FCXRHs/WB2hRLfK
QmwqbrrEdR5sv0N0aNqK905wRgH5QB1BlCvxJZ8jDI7SWAxrEzDPXp2mNPlRMaYYqibTDopbtB6T
dyNTzi0enAb2bz9l432e2HZzGAIljFvQDynghcnHYRV0CTRs8KnymVwUGBw5/wSjS9FiWmALDiWv
ChDi17YGllZ5ap0QrHNCmKq8845V6M/amGwEpfjiT/kaqLSZ0oIwoEJPc7EPAsV2iXWzPb8uzBke
bGUjpEPTykAdUkNu3/e2R2UE5YwbzFzs4Mwg1B/3We/lbH8S03PuUr8tCZLSivJu0JZX3lWdpz/I
WMU84XI7lhGiCj+NEKqO39J2iIYN0h7bmtML9Deps6ZosLDjOx/mhPE3AS9kvSdLP54c3ajvYRmR
a7pes4KLEwO5IW5Grp1ESTUh3oNGybYdNQmcC05is5nNG0ayhoyqyccaBIGj7R7Y2ih16UeRh7tQ
xQJeNLvZYzmCISO31QAHEpWj5yDktjzx6U8Wnl57kcUqnQptNjvSVbm4Zn1pY5Uy7OWmmseCj0fq
cQ8tWV+fRJhrcJvFgNQIGVOcWRw89ugcYy8BUxapJKxXaF0Cz6ShsvAIuaMJIMiWVoTb2Uxq7xOo
vNC43vyASwFRbehcumCV7Fpx2b4RYpJYyKJVjt14anT7gQ0E82bhKEZpLR5PLivy3hzalsYrfv3P
YOKvwYTD1ODfDya26cf3v8Iq1r/911zCZpDAf8hyJfLB5IOE5eIvwpgl/nBImrDNNRPTNtd/8o+x
BH/immuWq8OfesD7/usffDH/D8exTC/k/ws9T8C6+E/GEvzTvzXxWDT4tphy8KIh/w3+/PN/aXmB
XJGibXmnga0b/BgyuqsJj1EKziqIWagHLLV5tMqgr4pnETbpA6s3fD4EXaEvj1H8gb5dwmfuaNc5
8hlrPQDFdEO3y4A69LZBsPRo+8sybT0W++EeVicusHJZ1g0qeqys3SuJ2eAltYawR1KSWTYuf2px
ESUc7/i++tKbixkXZdbcurmcFEF7U2FWOOwXSVSLx8fUyZLYgdjYFT2GSoeuMg2a+j7NWnLVqpWR
hjL9oDIh0gN5quhIExgOdDxz5BUdtWeF+etOS6M274jZtdBT8l0BRaOmeCOXIayORdlb3lsAX/cj
6dslMjhNkPR1tX1PYrXahbMMG3nX+u4SATF8QYE/t8Gmin3JJsNYXMt4FbxEVPjGLB4p5hZ5hwO7
Md6k9GJu+iRMHtkQsBqjOBOtLrZ1P3Tl2Wz8yk1ZqlfiWrN5Sh9Ng/sLyWxs1e23ztz8V0fKGa5H
ejeHIamJD+uJgTaOfdfgMCS1TDbzfsaduW1pK75x2FoC0YZsPtPOn39DB3KQY5UoycgLoTS5AgQz
j6js6HQo6ysU+8odLkHF4OHK5AwpkaFs+9opavIjqW4oBdGFsZkIgNX+ym3aGQQzXioBXvWkKTK3
SNpnlsY4DQ2CS0wsi0fT+V/sndeurUiarV+l1PekgIAApO4jncm0y3t3g5bFu4DAPf352JldJ7Mv
Sp2XLbVUWspdey83JwS/GeMbQ3pboTI/jjNIChfGKcLTrJsIT7ITcT8j0TBhxnlwx/Zp6sVrvE9D
lAs5G2AQAsYzSUBTVZFfwOZvquyOTLmkmMoeVXYC9g+1fQAuC30uOv1wXgnIPIFxOfDcCpYmSCbk
DaJf+q1XRSh3qrhEUatdp/B2k1Pb/jk+oATEmoN+9RRbwusgdrMdP9cpZO3DFEn/hnAMqc+WKcOB
JKOmjYgR6fXAJlP3ah/59I8sVfO2Yvs8uk9ybHFP4HLb1qzND0OPyQqPXuMNO1q/5oLhOhVOCakB
0r9EuBao8gqOOdb0iTX0JahvT+0HOqn7GfSq2tWsuI8kOwy3ccIKmbApd2vn8Jyv/K7VtyMiQi9k
2Ihot2QC8mQZ7MAZobm8VhW3xK6bS5K+B904ZAWq4t6uGVVtcM60p6a1ndvJ9pr3uIrla8SlBdob
FVEWdqwSESKay+LCKQeMukG4L5qTKyq8uj6pd5heBV3EJu1gdl1kOu+fJe3uwzS3zpWf80qrwW6j
DguxnXRl+0hvmqHKS2xcOXiPEDolHqjMlmCMhLRX7ks6x09OBUpDBmlty2wQtQzO3XjbYKTk+tyM
JoMqXJoKHKt1IIKpn6BvWATdvNmW3Y32OZMrs78nqGywQtBXDP9DUgozVHxo+JeaWhguh65/GjXi
kGUSl0eAG7akhmLuNacqw3qAbg74YQVItB/p1+CJERx7HgHBRluCaHsii2O0WP7vVaVM9rcTBeq+
CcaKXffk8eJvwBnkD1GMRd+6FGMHo/mpjBJ/FlhhlYee18X1YwLFhWoPqKFx4OBJZnGCFqwaksea
OMO62VS2HJN3J2AB9sRavJKvS+HU+YNvFyNAIUvX6pL5Y6ouQaovKfF6iYIMWENx1jcqmTSVNuWY
YgYxlttKWbg5IuXKdw0WBnBc3nrHMkidQy9iBBm1Wb4lvLnMHCYgprz6WzaP2A2Gwrj352oi3btA
/YXUO9/LiXNhhiCRb2y+0OXiturMz6V/BxoMAvBATppKBdrmyUcvjY7XhLs6jd2rECBWSmUHOIlY
IW4Bs1Mz6SHAMdZV1mEqg+IpmV3ySfuZZsGszWBn1zAtGa9R5ieec6oICbzW6DzCUdk5VVYlD1AL
ycNrSOHetPPkvg0z1l7q5WRb6nHZmphrjlBI6ouA49yghV/mh1wB+wcWwGYTazlL3aEsGPfZpOPY
VefhapjtYO8IlR1SO7HYtJV3i0k2Yh2XOPS0+SMdw3rwGlbyzJoAmaBrFKcgaaonIMSypB1u3UMk
vI8edpt6S2JO4jOdDUP7FRWiqy+btCYuD+U8b7j0vO5psockCwnBEfNrSttW0/1VNWpFrO5OdDmp
wom/INhl7+i/SAKVk87jC8wUlY8WMjMQiPOE24qRS2bTxbY3hEGcApR00q66nbwZqQiCr3lTa1ld
MbPCTuhUjtViWfOqmeV2hGKA5sxHN7mwCrdyztK2nPtDZndz2Koe812MgA1ncTnfABVxlp2otBls
iQvKgpNsiwLJBB5+sTdKGi5gl264BEN7KETjv7nQSrftSCASMyUjuy2pYC+iLJd3vVpwLnV5EK/E
m2r6KJC9XRDI2LzjVCZiD21zjqVjnBtiSeb8fkKcL0MdJf37IE3e+2OV8Jhhvpvmyye74CS5itBo
e/sZGKAPIzSdz1EP2Rdlw74JIDQGQ2jcyc+8OPF86JZKcdNjuNTl7/nl/4t8+7d/SXz7v9UXqa/v
fy6i/wl8s37zfJPhKas6yG4EyVMq/1FD/+ZQQK+Fskd6m/Btqus/imjH/k26vmeZ6xJP/O5b/k9I
r/2bI1xz/UIWfmbL/lv25IBq/E+LMM82ibC0cEd5lOWWaa/W6T+vjeygwpaHM4Y2rTY/wMl7N/Sl
6L3kwkjfZGiHPbc+Rb3nPxLL1B8j3RqPUdtctAJMVVAYu6Cf2f3Xp4yWkcnJSPOLCeZpUs4QQl3x
d/HS+vvACcClT8Nnaaq3JS6G7WDMt1FTDKjLy2I3MRskLb3OT4VcNOIvVK0Ei6k3xdiknfzXZsQ7
ia78fJ6iRwbVYl/1c3KIQMBZPgjQdqoeiXLQVwvSgQiOCAQI4tdiZ2sWY/nczsOwo9n3zphIMAlC
wrSzSsvbZQYx2z0Pu0/60Dt+lPJygOw+AgLYBYSDkbs6wSdoZvs6Xvx0T5osNVu3EC4UpC1zLua1
MEwojUfim5RloLfWJAr5ctn3o4qpuMRX7SzRlgMKiqRbMg9JhgdGnXcCJD1S4Gd28Dwk2Rn9EM99
5k9p8hDlipGnNx6D2sZXk5Mq2pQNoKTBr87/fuP7UJf879/XO/2TATwFZdL/sr3//z9dpp+q7uqf
/l/+q8N3ffWOV/m//qO/fOXu//z66/i73r7373/5A5zwtJ9v9bea7747Xfz+U/zxL/+7f/mP719f
5WFuvv/j3z5rXfXrV4tZ+fz5HqVv/Vd98d34Xn395ab+9Qm/t8YCjuOf7mlL/LM1tv3fWFoJH+OW
SUaiv95Sf9zWa3LRmknEPS/4DIAF7J3/uK9hPPKvMX+xsadrtlz4j3+DO8BB8Zc722XzLOGCW75r
WjTigf1f7ux6IPKwDzyAHYnbbdKVI2PGEa79ZlRPtt07uy5goJXw9KWLgUUzogv9MCui58lCEFtv
ZdYgdOquVD9Mr/ZKtJlt035wKZPhTHfzif1FRrCu9WBY8fJIkZqEU9KRJlro5dzpTQJZZoNoEYT9
M1we/lytxB2h8Qp7AxQekSb+GcHPoHlALqFYyQylzW2z0nvapB9ecr8lL5owusbbppVHLs0v8E/s
LEyh0d9217aq/fOMMTySKobVZ/IXQ0i1qx4Lg8Hi70spWAObKG6odcbOILrBSOneTLzxhEuBK3JX
chFJSTI59abWT53EWw6eF8pRufKO+FE6FECrOb+OrBtn5SL1DO63TIibk5xSw93kOHZgEZKrSoJu
vO0b64ztWkVdlF45MjHPM8falmYz3YzeSyAA8qZQ5DIDr2Hb/rTizU2M8RYR8dnQ+R8qny9wWu+i
8nxZnWlD/+iV6HZyrXbj5CFQVbDSoi8jCgiBV+NLU0flSTeDfa1gjDse3hglkPfamfywKdIvIJ6c
8VJd+4lzP+Ex2tEx7ZN2JL0nSuIPPJbFNmn8TwIrVJi43vRulv0XQ5GccyewXie3Q4YYnAhfOSOO
OCcEKVoDdOfs4LZT/VWZ8l5W6sdZrEffcu5hkCHvpeoDOd3BO8AdxX+1NqlyOhXsKinV8nCJ8CRm
Dda1meSNnTKcO9mUD6q02ovMHt9dMc90YNGxHWZeU61ZsOTLYShRBZwLDW5xqtOHLhvncSNsF322
xTx6F43K/KFbXQ2xG+QtJHCilErsjSxglyEBRKRY4v3Up5b1wdPoRGykPElAkdoUw8tAbae/jFTf
k3QESO21dYFKh/3QsQMs52RTz35n7xDTgh82HNBfrC7J+4GnwU7SNQS6yxQvylnFKJVNmmjL4cJq
s+7dML3qpkNHvvMxa5zchFEDzxbAfJt+Yj6wJrWDJiifjBXGaDNAchEEwCfVVzOrv43rBTde1gab
ce6ORIg+Ix7aKVHeiXGmPbbvM8bqLfOQbW83twiD072L3oF2J+/OtZgEJML0FeneXtrka5DFUm6Y
2J11Bb+PbvQF2Pzk2Oj0Qmj4ej6xKzAp/Ytc2sQM4nvcO5UJfcDtrsARm2eLyH1EoXG9Fbz8mxqb
IAr5hQ/O4m0cHF2H0u6ugTp3Nu0ILk0TP0pXFheQtJA+VOy+EEAPOw/63jYpNdjYOr4vk9Q/rXEq
D0bpxremG0RhA0UPap8/r6S5VbPX6y9MT89lig+h+Onn3HqAAkb0RiuNp0o63cla3QVN+9wQTLov
Sgbvk7COeeltNVksh3Hi9SBQw93hRmWVKtW4jTp/2XRGgrsbZD7edV9LsKvO0ZkikqgqHGYC6cgH
EnZ00NjakE8v9us8BXdxXh0jA4upC/AfyP5HXOa3dTKiMTSJEstwt9b9fTfMQTiXKPFmk1BmqOqA
jhw00V32GfHS0aijAKVH/0QAfpoJMiqS5Ams9acz6/wjrzr8uA50CTrMqcUPWzq4Txi38fpj1tFX
leXeGQaZLyZmidCGMT755oupuB3NoD6meI5rm/cgHSc2OFFNO0dCeBW5GM6K5oZfR4VTvaRXaPCh
zFpZdDQcjS/UF2d0qyDtsZx6sFaOTpI+mYjj6x5zfpDatN6Ol0QPfbXEKJ6tZF+m7GAniX9x6KP4
sYiK56ylFyfcbCvkKzF+JXMG36mOjZ2KaMdh6zzjPQ1uGCGKx2bEGoZp7MOCGL6BMccLh2ONEN+W
iANvwIAeu2FZDM7niMqZo4dtBztBA+r2mps6Jca5MAdTvxeMVs8dS/cf9STJ05kQun1WNopHAKzO
KFZerHA3PoQYuO+td0itleCYqty/tOvaegS20wIIyQzjUJruVRFk+qocGGhu2ESKm0mhg+1h6m05
uYM94yR1GlFanDONBVHQClrbGkvtlarGZI/LpQyNfETp4tLzE8PLDGYIMOS4aXpcSGE5TL7jPTcx
8qeyvGKtdFTkAmFRQh5RHC2bSGO8xlCTB45A2cXDaajHI03fjxHU7bkgA3gbTwVGkW7yNapnxzj6
SIf2tZlHe4/fpQuG5VyVrXXTIcSI5chLwO8wTPKpnyBcboimu1s614RF8I4PN91HqOIfjZXYhrq2
2/Z4ZLZ13I3HDNv6LvJb+YQrr35HAbw8xBiWdhOzhkvR5tmTkY4JpL2KQR12KJzWdQIVMzCujELN
twabz9d0lixhk19Yun4l1OVOafPAhlrXM9q+KFeSXb8y7RJMv/fpyrozJcFn1cq/Y10Y3RBbXWxl
ZUZ4+2Dl/f0q+b9XAl8339V9r76/+8v35n9AHQwh61/VwVdp/K3SvxTCvz7jn9pVRjYWGh1CNRE6
mggPf+9v6WFZ49HgWsSGI0iy6D3/KIRZH7FUkkgjmQ6jI/tLCI2N5BWcF1nnCCcpXv9OGUzh/Zcy
2BMo22yHSTPfzzI9FLF/bXAJtrWdDKQwGr+0mQ44c7KCUoGBG6QW5vjsPNbB/DQw8b3UvcdFLeBP
d6csnqhaFMFQkhxqqR48guM4mUkGHq8JQUqI/XZTMjQ3sW5N/6wBCJQFG3p+GxsNTjxEGFbXLEjF
Shy5+9z2VHb0ZodNBzAmpPpI1kaTLO/aqPE5ReNKUuwwYAfkpnAGg+TH3Yr4iq0C6p1+BWOKS5I1
jbfFSIF2tmRkEiDoevOl0wXxW87eKQvRUhHixAnTWKByHZZBzpiDx8qRoTdHgoF55DsMS5cww0mX
ovHMMGXOcuoZqGceQrYedSwZG4NEAy7NtIGThZxtxnjmFC+Bl9tXDiQma9czjr9WSx+8J7QhL3Xc
+19NxNAz7GZ3HcGrboACqjWrp8jmWz7HFsYDpBHjVF7ONshDKluE/RvYDREPZZfu6YRffK7vBX7a
frs0y2jvcm8hOchrPH/ZYfKAiJ652n9CiSyse7dO9HLJak1foObyJ949A3AqU3u9nBVt1HbX8G/N
Aruf9uH0STs/t6VA6lkjYXqpYNUA5w38ZASli6n1qU6ywdmPATUAK6REiTVIOhM74Obth5pBhm+Y
Z3ifiaywbkJoc56QE/avZtobLnxuZCbab5s2ZEDqf3ZRXcO1GNOxOyhOdoJBWNc5m8p3SxM1RazO
M9cFsG9JPUNSZP0xhzm1MUqQWRKMVOlSsP+w+LEObkc+30a1ujv2tWF8JQPnKoqKND23oi65M/q0
+7Ec57EngYYKvWPiE0JfaxoIGn56r1mmpLxAebsvCovix1iUgqyy2OLZrqfc2uSooQAVza57px20
ZTxfNIKQFIEiAR2FDAxY1CO1HDbq6WWq2PKuVUj1aYNtY7XCjhDnoHSX27aQLj8b8dswtkUNSwhQ
yUKZEpjqm4ym6DNC53HtCcf6SLFgFfuAWNAOAwwhvTy1uGeAOKDWOjQTUxpgDRhWsqwtn7GHa7i3
M4jmjZ4q3DaG21zjy9FMxVuFDysfavDFJmb8ADkGc6ANnISsPrN7eiL8SkTbhBgoEM6Z0QguyE6J
cHkp8jj6LEcL1jQKTbs6h4sBWnjWZdPdoyZz8GlEAWGm2DbyGws/+l0E4/7CMpYeD5rKza+2haaw
h/IwMc0B0PGS0ZLc4j0lioasOTw+jeWlJ0J4+/qUsBS4bonHzDdlYZN406deRlRf78ffDKHBAbuq
9U3+clzssGv9FSkn6hG8wTQVj2PCjpSTLFn0Y1YX8avO1jcpKFCCovI0FRMp1CXZtlWx++qNM5SN
0Wqjl0T4NBCOFbeXgZ/BdbD5jjtg8TO9/CiS66Hs6KbZ7ev8Tk3obbbCNNCBRP4SH4kQbceDxHbQ
72Ilp2JH/ryaQ43LKd4KgLHcWa1U+AXxgKUbID28qyAp8MMagYZQ3JJky6qmZg+9R76O1DCu8/U3
DCCfbA0A1SRiFkN6yeZIIIC1ZADIbwGLs0V+GMk9s+zhlU6qfi2dlqZgJCgT4XVL8hRxyqlYV8E+
Q7pCxzDVpdfJa0z140eHBeu8mWJ4GzG4j36Tz9DFtggsiWXC627t5ISEh2CERFo70mLROA15AvO2
4c4jfEosYGEjRwuyU6SfYef0mia5jhKw5SrXSGMX24vvUtq9ft12aqKGWw5ngn5g2s+FUaJ0w0tx
GZFlVZ/3MCwYM8wZgU8OjyGN7pkAy72PySegzC6rt9RvuTDggExV2LeBh+uSWHM6DJmAi+p55HFp
T+lrmhKTEKquQtTJ5Dh9cBwJMA/0RX0WlbbVIYz13YysmwaJEscqTEceHhqYWGu7zD8NzI/crYXR
bou4JsehzuzyKe0SQiw9JjkIm/kwh+ZkNk92WgcEZ+icC3CgLEvYoKL0ZeUKe6OouVGVzJZk11pN
AqaRDfjXFKRwwnjcZ6++G0mzIqv119IQ54FpKxATyvoa+7JCT7dSx21r8U4uJGiQ+qmd/2STXVy5
k3QfbSNdXlEeqc+EfIssBCckv6xOkyg916b5BACSLATRqfqHqKbkMC1efQ4ZDTOyZevLIAJssUki
Vuubps0UIHxyhYieamvrbu4X61likUs2JTAT2mw++yWC0lZvCNxb7nI23z+5gXrL8jgKQpU6/WEs
MibWyeAF12vaJS0sLheUi0jhEzQWSU1sXTJYJ1d7XDMaLB1nJDcNmlk9DmiCUe8+IP4yc3IgSHzb
FJHT02lnGEZp7dSIQNXNzcukaJPPbjJyn1a6EVDfi2L2b2OxWAX9nBTiqut7UE/QONHAsVuumNzw
sB9S8Y6VGTcyyr3e0uejHZfTDTp3F6sGG1jtX8SBhduUEnzIeMRMS1Q9yIJN1JahtcM1kHtTdNQ5
Bwu67rg0rdNsuIV5q+bWt9CvKrS+JluGaptL0Vz6hCUV51WfSLWB72N9ej6zrS+LcU57UdMIGltO
YfhaE0g+4vDGnJEjnzkvYTEn4iMujGyEV4DGMeIoogPathrV2XaZ+rW+17NOnuXSG4wxAQFkD/08
VDUEtczMjsQWxKhKJSe9FZbuzAuzonp425duiN40OByxI/YiIN5V1z4itSGgifQ5uIqgrfbKdQfz
u805xjaGL2zzMMuMdK4tPZoDws/115lIkPYR4hNSnHOQlp1Ue6LlfHWZokFXl5G5rgmTILeWXwRp
0JPbxazMAhZQo71zUuUEqX5LXMcXqOiK+KNWBqEcqAdN3qbMLVceGPF+OzvRdNxTpFFxwFuOhfOl
p14XZzFu+/yGkTKycUVFbRxgM/bmGWL1oQ0JpVu8Y9Eardy3WGPIv8IRIkKxkPX71KF4TA/oy6mG
uZDd6RFnKbAoEg5GnCGZjTrhNRgt62WKkA7jCdHRj4nQWB4qeAszp0Q+2wiETBND6sLFTNBfqXE3
tYPXH6uCPvjEa57rcDaHtEPDkrX9dcbBU5wnma2/DSrpS5/U2Dc2sqa3t/w5JzFFdZ19EP4QkGAD
vsrGhwKDM6wxtrvbZfFSppsczFeN3xliN2uL8AIYIuBbIOilBaA/gUAV6RdmZ9UgkeZMgPjgMlXl
UrfM1AljMQ7+de9pbnPLL0RNOk5WtJRtGi4vQZSt3klSEZjKmjlFPDAyCnH49WIntY3yk6zVPCJp
zUPKmM4Msg8UCdihW3fifgM8yKnX8Nx8dII04D+F0z7UDmX1Xs84QkM1MroLy8ia5K6BXXTXELrx
gxSCOSUyTZZuPCLncyCR6DA6amsa7cojtKJWzJSRrEocGipgcX5mgSHi4MfW/mxYcN5CLePcDHvW
+eSIuDqnXGlzM7kRmjxj+ABozqlzZ12fOyODFFzq0cymbzQYKQRj3cA1qbLF2QyafGOCHBTi7rrw
gVjmQU1yWCxQ2IHW9yDHINodja1h8i7AG5I5HP0asn+Y88WKranbJGJOroj6yRoy+HCCdYinwKyN
yOe6YPwcjIWA5qVL6u+4SYtg10ZVm300ReNAg2tj8vV2BLghWFskSTAL83dv8HUo4l6izUJLrqd2
s7heYw17+o+AIbbnxqwPNtUkQC7PMzJcXOHdEDxKHqLRnrTq1LxLFLrmW0gsoiCSeWh4SUOnygTZ
KBMRkhQIqimJLv3fEcIfCtN/uUnbfpf1p3rv089/3H03+gPo/T/qn3/0yfc/QlQd9Z+Xcuu67I8V
m0XqmSvBi6Js8hkUMD/4Y3Nu/0Y4LRpTl72168s/uWJd4N0+CbGStpcb0PJZxP/nhm0VrXIY4mSF
7W2Zwv1bowVLmKzu/7Q8Z/cufUH4Gpt4iz08sTF/nS2wiR0MY8JWCTYNGlEQz8zMOw1bsP6BPa+T
TTf/yj1lq9xuZo5TRlaKYWlDjgs17QpKpNQNcB+6cDajbcTddhr6oKIPCsqC/JKSauiAopa1PI69
d6k1MWS5Qa6soBaBph9NekECVSTsqCPkutgqGvPkuqhtwhQpF/ceOmxm2DXbyi1zvvTCIea75ZEH
1RhV+mQ/G05Fm6vqonjsPB5IuxrvihPKiP078K5pYadNq5icKFd65hBkBS2MDBf5mSQRERcuPct5
nUugVhNOrC+QqDkJB3XNRMUkdARxFlgeJIueOqtFRpei0BcUPLTGet5VM4bMzaja6JGkterTddxF
HwfXXxdkVJoWZ0VfPKA+jAw8H6n2IZMYFY/xZZbIcQAqmr2NYAkiBM/uqUfTFLj9eG/kE6HyBIR6
6O69sX1uRaAadswZgWcWZjg+9qKKd1hTRnI1W+JvD2TUmrBI+wnSEZbV8WWs4KZTRKFdwBqYFm++
U5fWdrAV38ejbPiZzXy5ZuqSw2fInfhuwirhHHuO/h/P8NmIAA8ZJhavC8pFIzLBSQAfgXSBvoKR
hOM4CC6yXrn2Pu2MgleEWcU9Uj0TfJU0zIcmy9034Lu4Vtif+k/uAL36YNeZeKqjrvvMYd+TdeWh
WV6giH0LvJpPgyDZkysjWjqk0dK+TWrH+fL00FoEzsQme6nAQSCr3MEiYq8Rc7bjwap4nGsQSMCf
LEveJj0TFPamlWNEQMd8t6FITce0v8y7wlxDbWM4yWXNBAyOOuhrynlsT0PpGm9oF2fgmMSfRwer
qZLqKFUDB7lY4d9KxAHkqsGczf7SZyPLc00vBOw5hY4QLdnxoPBljSnyuqgiefA26rwW7qWTI0m8
wL7dVzmzh9KFeIcylrgX0+GjH7Rz+rRaFMW+oGweT9JOGWvghwxm9222HX7PgACLFCIkF+P5grJ7
uDATtOGnCNmcuW/IzNX8xK3GJ1eQ5rwy2e36rPFBPxNNLIUf9rnBmkZGMOUvjWp27RdROeiWFzyD
UCakZlncKX8ZCRlEB/m4rhSXcKjsJHorbJLMnnQrbfzLCUytc+rqzH2parb059WIKN3eNLptgo8l
hnx6V6yKyf0EQcC5M0t7YrY0EnN2MCcm9VcN5eRw3uT0mttpbbR5wQIDr+Gg/VHsVoqPee+0SBxD
O8sy/Ju4nq8z3kS+jUUYM31IL9zXggo33mlWAszUaSc+SrKkkq0pFlSZbBJZn0JPLJ6QoEv8ZIFi
1R0brgoX6Dz+xUxG7CajvDHDciys/mRVXf/tDHmJtMDL0f8iAXccWpx6Mq4DeMyUShwzUKKjROj3
OXGWexBAXo+718/SLZ1Bk15aLTPMnRzasrszK4nbs6h959Ybaz/fo58ebmnaMcEh6udQcm3Gmfw6
Loq6SI7jT2zDTrZZXehNSqTtuEkFbynLwxGXVUSmCpOdOivv3SxN79Jc2RP1D2MOxkJ+pUI1xIOF
K5eQsz3NhHubd3P3uaS+fnGA/3wysTHBZLrT+EGDvdbCSH5KZP9ZSvZPa0Pv3sRTV2ZHwQq12yIM
UeMGBzE/SdwXnrEjeqzoboNqzYPFdZDjV0DOQt00p7xYBp7idh/DbmRoW7UQtuAbO4eUjWGyyVun
vExsoItbQyaLFzKkgnsT6KK+7n1WvjmQxjaYf+wGLQfcYx8vHl6DyQ8HrJnFnjhwvzkMg1mckbbb
AkANIie6QsqQP+LLrtRukjaHLkRGeVPkkkapAqKWIoo0GPzF2Blf+nYQr4U3g8KqpNW8AumV7m6c
q4ZyVRZde9eaSXPhLhKajWWVcuINtCsnXBD0B9uC2/mJPa1GjTUkDCM1cOLXKs68e4Mar9smRHDP
l1YT51dpU0Y/NSoppqJ+vDxQ8HXjobW48I5SDGD7Iz8Bn+JaukSa7GEETic9EYHOM2eFxFqTFzrW
ADy8wip3EC2ujY2XrT9qXnRFCqyqT+e9pw1Gl8bYeOhRXRtPIZSfYtjRomLYHbDH31rKNV/rIm2z
nWV7LI/dYY7ClBzvzxQZWXwGYgiPhpoCJtexQDwRJon2HidwAQDHZ6rnDanCeFi5esWxNtDihLi4
QPxEQo/lLsnmno9GbaLiNNGyOFlQgZi1006GPdYtecQv32BkbsyhYmc5GlboDJ1stqhnAb0hIfTI
SW78BzR1vId6nAkKQjrOKiRLs4+CpzMqtyXjSCujBXalbUWQ4DJLPA7Yt/0N+8numuvCfENe03WY
qlMg2B2vyAdVjUvaqNdPrwX2hQ8WOUAemQvTl8wC9j2XsjAekKonL0veBl/YAkcgX5QIEuAgfrGN
284E2nlBafLoTPxTJhU/T15gsbkwVcvbiPibLblnSvLaA39cuPYZOm86IAXVrkwtw733uW/GLfHk
ybIx4gYhRjcxX7tg1ArUHhWJ8c1MWZJ0zu7T2ce90ZwWhiO0cMw/ZeiPVvAyBFl9TYIhMaIEJNOq
Zlhhru24QNqQ8chOdwj69U3kRW1/mIhqTPHiUWDhYIkrZNtpgTInjzmfVF9H7U4ktRYE5lplu9VD
ZZIs1+DI30Tp4rOYqVfVSto21Cr5NCUwoPKkuBhxYTXHLqfD3o6SF/qwxMxgriBjzK8DCo/h4A7D
8iOUB1nX6VJ/2gGpiAg/mXw5bQMQHRdSiebLRY70nEc2ePA5btgp9WPw0eAvh+RnF/N3aXqRJhG7
aV+jyQjK/bgY4oLAI9JW+tnBXMf/mR4HTI/vQmm4/nZh4ENlzQ2UdPGhXVPWMgXUFuGim9nuvCs2
0Y0OUwjjaYgDGWUJgXgZa2hoCCxO2ujMJCeXHYoaesRmS/o1xut+akm78h6BafsWDFP2xbg2IExm
IBSShZxA98murdig8KgeYYfO3ygXmxuWKeTU+osZQDoL8jN8q/qdEjbi/bNG9cmTWd3WjZxUONQW
47RMNdlT6qbWj61mQCZ1uxxHRNv8xK1hvw2mUd5pw1pp33VBviMMVpzsXQ+DwMHV+NEWQ/w8e4X7
zsgA8/lEsvYHMglVhJpt/0UvgNhvIhZT63pD+a8lV8rlRBYK3IQkK0BxCEabGKKATRCnaxeA4ZfG
vxi9uQSqGWdTu0WvT7aOWXrNB4KwUYUz4hnojko3DzFxJMcymUjZrNhK3ijHWcfettItVvUluJ9x
9ULM6Zb5ZHHsxysTYnzmXGOJggxAYWvm8GYwuAiPokl0Qw10tnAVU26uFjsfEE60jE/ynVcqRmfY
uFxCaOam/27sTr05RtZVoQQlnu1GNioZe87eeI6mcvxkTWg+ZJwYTZj0rIE2KYX+45zlqt9gnNX1
PujlclwYRlMwkI6BwTjujCiMINrP2Ix71lx5g90NBZ+p6mOD2p5wmXEmQC0F249PxQB9eOwzxeR9
YRmXbBaPmjpUCOo578Gs4I2fiWdgR9UYmNYjBvWwDhrw1CIiByczCjwcqBG3YF4YBFpsQ8UOxs3s
XE5FVGGbCFhbrUEhIyWmHOQzRJ/O2gjsOqBNB6r2cOjLxmaPWvGAX6PJvqdpkAFiM2peiN/KoWyd
A54uhhTZe89Vgp1PTDyAmn4w34ghowsckqaDPmiU+Or8yOt9lsF80106TuKF97m5sfLUfVW+wXhQ
axA3pEwXL1Fva5tJarDClsmefkrYJPh40Y1kwSaGA2FLF+YssFei8Xsxs4hMVCyTWchsA+Mzt4s+
Rjij3F2EtQa3E6CIGichjm+ej2ZTb/0JQQ9lsjtXaGqsdWPHEi/ZOzBvZshjLc1lB3GTywibcHP0
IcZC9nURgjAdqzyUdpqzZt+5Bfocm50Fbw2prckWcnrZHFhtKwsDck9cS+bglXNlD3tQxzP7HUzA
DNYKe9HqynB7MgYKzCyX3pQN9j6LfUKZ2slArQS5pSZXnEHaxE5/stK9rjCkoie1CrYcAD3I2Sxk
Ku8LAVGHjVRMW+qNC76JWtQ8pnC99dANajlkh3LJI5b/KHyIAxClrE4rK7kK/x97Z7JkKZJm6Vdp
qT0poIAqLHpz4Y42j25uG8Tc3YwZlHl4+v6IyKqOjI6MltrXNsLd7wTKP5zznZhMxwxA27LtCOF0
UI+vkU+qB08Wmy3cXFVHCprumb1YnV9YaJCkAn2CLb2TkwUUFlpzygI9d2/9tbTJ04sn43EuKW+P
HQQ8rGes1/ybAdguvI7Y46Plk+//ylqWWUEDC3TEoCJ0dNB0HAWSTLQBl5ztRXoqnH58aYocz5GW
GrYh0iIhLgJme/xi+syA9zrNp2Ynl6KgiE1Yj4Ocs5AvcL+wtFm7xWtChUQ/xzjDY4iZYurXR1ij
XnJoJXxsvlwvo/S0NzC8YyfYCEnDYWxPWwgza3QjJgTtANY5GImFIgR+owlfMLPhg+nKItfMnlWW
nIVKYnWKeTDXt9FUoIFYvViXN6yAETvx/IfxhAlBJnvfBwR01mZRVyS8Lkru+mb7v/08V8kBfAI/
s3AN4hEptadtceE34hfGI60PmpVSeUuU1AoBwoiL5nZObJ6UVlGu2TFz8UidNNZ7a88bBAGZtzEo
k5UlfBH0g9tjbEcmoMOYJvErM6fVOqrt8R6yaPftS8Jbg++51q53x/qgLm4NlfYrqUmNJjJ0QVB/
9t3FGcIYY1a6N9ZFpAfSJSuSlwVX/0M3CijeeZFHgGq9TFlgws2oPjpmFKkh9CuKwV0qmtY7QOfq
pvM01wrEjGZ8fotVbiivLM6I4sEnZiYlrgVYfQB2fZy+jy6TTRQP7LgUlEUazmvfLlygFFPezQcA
A8a3RY/tb6HjWRFMAl/QwSbwN3pGMpxCoiInA1DBOjSYoxraXJKCWqYney4odsVzxucPEL6uwzVc
VWRiZWOvNcQfJ/Zw/krNlrmUfXISmaOtvSh64M8kyxD82CUp20cpKz/7kWv8wp4qy+ai6271QuZ+
9QwRaCtDPKKZ+2sW9EvPE5UwyiNiQ3vZr8hc9FHaJZ2mx6CeiZQeCUQWbOA2VMlUWSTbsj0IxSoy
7KB9Bz0OD6PU5zQvh+7MA37gSnNxKj82tgP5eFAVXjDbXXV5BMUKhJatx4AE1GLjEForxpOgtvkq
jzYEn2vDmwfkx5Ah6kBL8DW7EfjYY0aO+8dUxa6x050u2HQMLaVv260senGeiTSELtnderJS9+YM
bGu3jMXw7qEUP65zN3pHwR0l9/g22UNWvOMafLdLSYjD0gymylmeUstEUxyt2ezgRSwafhlW4c/S
rP2ZMYDVE7I2+9WCj4WIjn2bq8oLwPh4bDXStbhnRMBm1yUO48z4rSb2os4keJYuK7978wwG2cBF
d5viHF0OBs3uW8ou6dUfq0Wj5OCqJcm+Vu9W6uQ/FmR1GFozD8NlZCxEZrCnZxfqWCS354LvmdOS
OSKP85J+lmxgZJisBglbEaXvvxeQeci+tiTVikWxxaMkg40EnxQUBjc/WAtftQ3BH2NnLd/alP7g
vPjx/IpXjYWDlm1L5xh7M6VoPk4DhsKMBUh2w8205ZUuIOym2wIB80CKAusSCqnapHu2AyztsQyl
Qeoy4TTIukR2jAZrbk+2kNUCn9QZ26Y/mw51xNIGbHRyfcj9kqAaUw4uQ1rDjTv9hEMXBYHLJEmS
ZpDl08/BWwXG2UINrf1pGA7MTNU0lXGVtIhwj6BWCZ5AyUMy4rNVlwBkPRsuaQjBHfFu7DEz0hBW
WzMiOtkZmgVOUSK0YxwciXyU1XJCtu1IDM/AE8Av5KlQZLGEY1NLfaEXHNe9g8KaSYU9MBk/OoiA
vfaY9Wq1Pog998dHuKKlh2Q3ch1+bAnMrMpZEX52I9zoDAbeQFd5BaDMrY8MB8Ap4eqOSbMIaJIT
jgtSCb3hZ+In8HdM3dLZtbYyRzY/NT428mhArgobMYYQ2MkGzJTNjyhjz/IOaCUfnnNUDQwwU9C0
0KKGWjIcQ/jV9RmCo4rFKiSBAnqxi8sqwwkmvOSXIHII6BKH9yyf0IWUQwjPGoQ0fBU/JTYJ6Fl2
F3Np1I88kEDVgMjJoDPzmOzZ6hXNhS3r8tIm1pwdR8+GQ0u0kbpFDr1Nw5RggmkQ70r738gQtwAy
/zqGDBZBl2ggSwx9EvYJGEqkAEnxaS5R86lrFqi9xaYZvlRDeIbdOJSHaSMTzeE6Z/oYEz2SoMSo
VgNIMfvDsDV6da00BrELEIC53k0a/mKA3Ch1d7NdefPRs1PLIdNeUydb9OGcYoZenjrDw40ydc3U
X+x1KAhO4/umhm1yj6qoIcIyxKuUE5u3WJ0ItM9EiRGR2byR45z8MghC9Jkn5caTTmq/ZiGgS4Gi
qmevyn46xWs818n9KPiXgmgy+htGRdDJp2ZCmAaKjegeNsTuPbxzsVHt0Avt2tiOyKdCxPQLcddM
fqbPLjAFNentRswWA+cK6kdu7Sj9spiE8hFUQqhz2SLjCJhidmKjsCEO6jGj/8SIwYKTiRnCNS/q
LWufLVP7BsRP84GLUTxmUz+PodUv1k/aNBjoqsgfc6KQcEh7CaCnXjYAHKCxBQMrwRH4kejoHcS2
X7HGKfNCU3sxSWo9EkKuZrpx/ACk/6CHUe8s/jBYqFi0n6MaEB825pg/LMrs4723Ki6zEWb9Kef6
f4wq5XX7hTH7o0ODUhMnliWfPSXiI+MQvp2xb6en3ifOccehFuV8JZ17Ty6Lrnhzc8Spm3EnB1QP
KKt162F8kFUKH6kw6ulb6ZqSHkM7642vkBNtggwKTAOmH6FeY0bXCOyocUh7T0ljTXNIjuRRtN6H
kfpkqNZk1n1tDvvP0QbDHDEkCpeGg+LaiFwe32lbRvToDKN5lKUL6Wpl6eXfHarhJST3hYn/ZCzT
MyQyPzlj8kRZBUaDWGiBjYUAQENNN7NvwHfoMyf7pI9KXb7d2rsu82wy9lVkumE2ehK8fKWN+SxS
x2uA3hfpF7Bzye64r1jZuKDPmY/YaCBvs8ky1zADwsSZUpCBG5JfQC6PwZTE2recfgmE6LimRO4Z
ICHPKWgwzRyWSMPZSOpfg089xlpKUkGWmv0WdoZ6xOdYcgjYi6n02YeR08iEhpWQhObIcr41GHzQ
9MqnaLLNV49c8PVQrnbyYIM+4CrKVphrhGmkv3LOecYhk9cD4atH2nHGGI55abVufho0+a8+TQ6L
vahPr8fI6m71UMLDVLI2HoiYQTuIB55wmrjrWX8NqP6eWweHAJNbVAsBq3U6+sZnG3JLXeg96Lke
NjA0kX4MtTuflAkGwOq0ylJu+aRN8uYT3GME5WjL04qTQR88jxExulS0iLte4jTBt5QN5ZkGUDzR
vqlLFFMn7zuEyHNoknuiuLxY0GE3yixUwQTnysBuUBB879a6/8qascx3JpK8X8pZy/wRZVnvh7jK
OKGYxbAR8rx6eETP5xtXUkEMZRGPSa0h9vYNzoj5MNGE9UcHTQRBF7y/68bLfLWbhmh9ddg/6YDn
nY1raKz0l6PrzQA8CUqNzjBbmH/KSh5RJdYfEvo6vDaz6V4bgLrwT3RR/4/QH0ftlrItNkTSvwdB
PX1Wn/FH8cdt/G9/4/d1vGGxj3eATfvCdRzQS/K/KNWGpTaAteeAivZtWNHuH6T+8h8S77uDHdX0
/xnB/c+FvLUhrJHN+b5kdfIbXuq/4XjdhPz/F+nsYpN3yBpVUjiOIv5ycxv80cleR1U6YyJ8kKCD
35iEFi/MUul+Ed4w6XXgEOL9UdHxD9/QX4CXtxX/n19VYua1QHQjUbD/bC/w4iVtKv9hRHCJxLNM
n5olTn83aP9bkPRfvgiWYcCJOHqxS/zrR2tE1MBj9h7y2HHeFtV2qAVZMOz+/qNsdO0/fxRlmugj
TF4Gr8S/vspA8CF0Pe+hHKD47TwROw+Ol457Iu/MExTC979/uX+lY//+e0E42AQUQmHS+BOCO89A
tayDerByq7niLHmKMSBfd+ws/z+f66++vT+8kP0nDDedp2CLph6YPVgh5Dm5M1sj/13a829/or+6
+hQcJTiyjoPh5U8/kYw7WHuJfCDuwH/kDyGtmKcVB8KqEU+QClUEjoyT8O+/Q+svX5YqFQgadhpv
g6398aJH0ZcyrfYeutIm4RcnKiPM3nHwo5IbttZ+/kRLGu3hYKtvrtfJQxY18RW8XYQI2TSgH48G
BnHF6lyhySPJKCnQqKDmxRLz92/1L98pS0fbs11L2ZtN6I/vdMG8aFIwPMR5vtBM5KsT4MiEvaS6
9EvY6xaQypPt71/0L356zzQF1xfADN/989fDhhFp2Sx4kk/6Sgv2QymTo+u/f5G/uG8gfHACSODr
Dq6lf/1kqDbHZBnMB78cyRlO2fRsP8HPjIDdF7t1l8vfv5xrIWH6042qgO9h7OfG8ZT955NOk8bX
tjq9RqC+Ac9QbL75GUF5lxYXHMmxno8MqbAyxkrMngZWlBXCjh0SAGvABGo2Xy4a7DhcCeoB5KtI
jN0hhs0UDpVOgextk+haNnDyQiCMRhaQ1CYf82kBqAPIJLpfs6pnDIBUlRQvSMIvCrfRS+uUckJb
2LRfydgB5nEZ08FFM2zm6PG62UuEoe1v89iOwMBEj2hXmw5pQI51Nn1pYygwByuH4JrSG2AxWBnm
0N7suIHnawIbbQoiLxJ4B9L8w7WAbeF0R1wc1EpaR6+x7ZdoAti7W5jZPbbUMPOhqzTBea3Vlg+b
hHc95vwHEjynFu9mN7nTO1vrzSxAqDLzagryNmg67ZVBvaT8kaaPUDEAfCINyuqNn/Eg5q+WAfbZ
q3qVhS5c+jHwEEU+8T2SKjYjuj5bawnmjTsuvpJNDZSrXpL+GY0X2WUxjde5MhWx4boTYE46N2kw
YOREohyxF+E6IBoo/2JDgRcHJqiISXpi9ngtCLbBv8KJhqwpcXGNUqkbn+2MDjhkKeSefInu64JU
ePIOs+eK9yqSCD5Lf17r0GmMbSft0TmAPKj8Jzt1m/uYRcJtXfIKQZar4rnKpI/83zO8F54x8ZF/
3Uyg5crpu2dMw7XHgNwOGztv79exc4lW8uOPxFcla64sAW4lqSYJDEeUfUhzd5RB58zkZXqYwfZi
1GzNEojx0dE045w4MeVPBAP7k8YfDVIPh5Y0jIMiO8EKEf3C5/5tY28baKOwgUz6B5Jwtnp4zGqi
1qgxAyD0GG4AyDCtXzNV8fOuefzTBUOTIpvQ7LwIYlx+oqXgyKMETvf2nItvSg+yDNckm4mqIw4B
mXEz2U3Y1lZ0W+eDKG5YLipSeVxwMCHUbZq6NO9h39T2F4JFudznrjVdiTifbpFjIa2qBhxhYV7h
It6hZGfGUQ4MoXcVaYf9kT0dvSehMWBiMnctIFA4k8OoD+8wSt1yqelG+8F8bMic5RYz24lE5HES
TNz9Gr/vwv5v3cVmor4mr0LE1dBkHYzO5L7pGpcxhCNTzwuLxsxI4LKHmdQay3kRTDjep75Jn9Sk
6AlGNNykohqD/TExb3pxVIm4xV7TH/5ceiOtl9/hW/Ph8cDuWkGlM4O5hbFTpzDdnPo8wH6cUTI4
+gfOb5Zeq+eWP0xymZGApN23Chk4aXzVqi6jKCnaWeH47z7xkyRjjS0BDtrvyxbT9rB8j+gFk73g
u0UrGLPBDJVhmjeIq9r31FmJsa/mMvtc+BlQ91jV+GyJrP6J4DD67lW47QDCifhdd5bzOtsOG7vc
z6q7rKJnh6ick35HkmKeYofnwUizkc33nuEChzAqlX6PjCS5EZ1AgIBo2CUTdbMAHZgBtdNhYtYd
o7+2dRUasXJfamccn81iuwZnc3idO/zbzFNNcuMspMp8grlZUMeszvSKwjt6aJBL5Ef8gz3wUUQN
RN6hA+qCahqTG9NOZbdDJ+guBMdjBAhyVlgodJrYIlNi21pP7eBC8eVYZlbespEOBaohQiCFmO7x
exRAEpclCVLXsK4Z/zHGcEfw4/vBFc2yY8kf+1hIibLgaxqLh5zrHosBtOlq3/aOe99NUKODmPiz
FytG6ncZM8LZRoYo3s3MSa7fy6Gt1yRwBMDMA8wosknhKwFkV0RBu2V67bUtkxzBcYyvSk9uiSp1
UCAIn9yyxc2KHFbc9i21OIczacKhMXq+uBho5bubLWPUPLjGkP1wtdB+oHqABPvtpph3yvc014O/
NtuzLiaVT7MaDhGEpIhxDCWumJSpL3QVvsNGIkM5YU+YYBwcPd0OPQkzuZGo6pOL2PDKqDJB12jH
8juhGcu1o00Pmj+DbgYztjR+jbnRvRYjIv5DR+h7vycWKn0fyjK/J1Ng/AS4bH1SjTvoTauUXx7V
STKdhyiG8GDUXTHvjQaBmhZJwmQQ1IJpvXppZz43S5MVoV66OD013hz3rJ8Imw9QlEBrMZCkz+Rc
lEuBiY1g7YMqMhs1B/KnEEVDPp8kytgsgF2d44qYInPG8K9zY88gAwlGR0AFKWtFhmTebgiiZhFo
pPtR54UdAExpvmXMg+dQ9P7mofSWnpFtNvRXEbp+XsInoB3W1XZhMXZhYtiUWiI1sZNIhmAHxM6u
KvmBHYmFPCZQpQNmzhhNCDLE7NvKPiLLa8H7dsDft+E++46oVVvm5HabmZPAMhgGyZVozpKA+aSI
ftqzg+0RDgLSs6jl1oFZ3vQHKo8C7b6IEqa1ft7a6ITYDgVMLJJop6AG4sFJwauyA2AUEvhDzRw6
pckgNSKNp4axBBf9XuXRIBAwumhfkrKAQJkZCU95kA1dc2MKViOHzpo8PGZdzYNKFtgGT0QZS+Oa
LeSYXGaeBD6IUtS/Z+YP9jdFYUZ4ZlcyGDJk+8ZEsZx2hJ7HRNvlykvY+aZdFFQGWtLnTfBY6bvV
wmLGiK11H1aQY++imUaNtsSZ7vKRNiHgwUwC9m4DoVEwTRvUF9g9n2yFpaCxgCzGnZAFIyJI6izX
HRv/4M6expKvMxod8xAPPcNbHkZDFuDHxcLTKqdCrmVPTMsVXO0pRAphfc2DPQwnEXVsZmb2b0ex
YPC5TxebfAka+E1JBXnbOE0Wskhp2IN3apdJAVhLPcVf6gCSjRf0b2byEi1RjpXUXf3ySNxkvCKI
QS56KJCtbCR04Cch6jUeal2beunP0cOtl4bJFAm9R3vVmcdmjBuiTPzGVmg+1h5y8AFTj8rvUJBc
Y0quiJ2rjfE8r047EHxCZA2JcwIlyGaQ+0RIghMEV3wLfmbA3wKcdtYtJ71bWIE9LNb1oCWeNvhT
Ps4RCzs6ce06xoNnAHEM+n6Vd5nF4xU301qQVutj408QvXMsC8vBQWhQZs+MmJ9n15LtVSnHkT11
RtppuBZp9jakoPHOv5X5/4NS/A82N3/oeDYA3D9xbRs37n//x/NHloL27D/+ldW2/aXfB1HK/Yfl
YuKwQH6DrAdU9J++EKn+Ydu2oFRzcGvQbNIP/idRcUOvuXSB/GRYSnCA/JcvxGZCpXBw8B9hMZL3
8d/Ckm/v6w/dmWQKxjvAmcLAx7Y9V/6pJbfLxFpiR/igu52JWy9H0+A0Y3Hd0Hj86BuikgMz7hFg
TSuajxyUuNdMak/Kix/KRIoXPInzPlYkqFKL6XNnlrG81n0OTKHQ6fy2DCL7xp+Z7pQRI6ziyv6e
0Sz+iKcM3b69lKG/MOUfYxCGNgPx/R9+j/vfR0L/C67Afc2hSnoYm/T/50Pi5GR2BwGeCaHpeH/q
ebHImTRes3XkOZCfEJboF75cNVwxYYusQ2SuPCNcRU0DHLwfD4WOrhZZVft5XYqfCOOrsB5M+4HN
6XT0Zl+9+skaPzFB7AaoUJPd7uCaegcKjhjjgi9Ok7DHB491LEkKcLaY5IBXdg7VOo/3ljfLH1E0
gVgqUtQz8Rxd623jNHCU7ywUTlGZtD+kM/enuSRtFCKm9zEXAmq4Qb6kdRgbVvYttRN6pLmcsssG
5l5dw7UCSSX+OTMJ++p5uvfnPi5Z3y8TUPKwE0P54PRsw1tk99d0NfGNZbRIofsRw3iZC33HuYo5
oxhYEfjTqp/yWtow0Cy8vDWRNm8N5PG9KpY+9DoLbRwlEgUcRPohBqCTjxYp5656MaaxeyOaiQaS
tHrdsYPJOsDKEYiHdasJgikry1eEKAh+FuHT9KkJOd+C/B6RRXVWHdq9kSEtWbVWEjKnwfnWLsYJ
AVN2T6RQzTo8Tg8lKvYvT29LnCGJbolKxxvkxGK4xr8sbkRvGyE+7vnG8iP9XKgUIfBqkiIT5fn9
xKoipCqoDlQgRB9N0/y9d1NAR8s8lr/mfC7e1ii2rhZzcG5G1PWHhbbp1RlK64DWLn7po8wIyQSB
1owEX/GMykx4va6X7/JWN798Obl35JT2IRfMGLDWodpfE6JcC2PgQZKZ7YVIDsHqpauPSxHNoTeI
/pDqtPvoGWloFGYwKPZwMlDLkTR1Iki4O+P3bB56LaCosxKEpRZjr9bxL04i41JgBg+a1YoPSWX2
VwRKO4dE28YZnyPVHWEjiBDt/shimHC8Ash0TlzLQ6eW5avE1MTwL1/SJ2Aw1YpTeyHIKnX6UFvL
eE3f5EGKq83lO64poPzIo9QW6c68xHZ7sMMQ7A9lFXMSoO9cHfGzt8fouo3R7HEn/Gi4owFWL/TB
NvZNZwRlbBnLvSsN79P2+hs6h6C3/HpPQ3wgwcDYEx7asM/M93rlK4uaIbufPCsPJbFMVw2sZsTR
7RFz16WPrUfdEWOXlusvWTvnYY4gmkKKy9DnHRgUIsfAIZBTellLM36bhHUhpfgnPiTEd2b8aVhP
jTZuVyj6xO5sEo3kYS7S17pfnlvZXqLUfjbi5ClPy0fYEqdscMmHZ6WdgZkY0hsKSHShcFiT32z5
PTcTYkPOtfa5qtoPxpivrcIFqrjZdxEazjy2jkQYLL4buvn4I7Gd5yQX70uy9DeSleUdNmu0+m5v
33ci+7Uk8eZQm+db3RvX+SIvI2ESVmedHKSga/tJEcd4yDEumgn9rh/jsFm7lmKxezb9as+JRFQY
81LUU0hHkfX2KQnpRtY+E0NwXfvOzjbn/caXiVf3ZDakM6TWji81gR+Q9GQqrvZPIqmzwNCyvxnQ
2p1JYM5PlVc9O+jFLu3s6lOfZM1POzGqMCvj/DBbbsgo9c7q6zfCur1PRl4Gqi33kk3T8+Smzt50
+/rJcse9qIr4G7ahDCiJH1AmgwhMLiNbZCf7xn6/P0pr2G+KDMwv8NVoSlb97o5IHRdUqFjVPzEX
Ee9gIznzOd57ebswTt8jqoRJUr4o13tOvNskTZ4z26HUzSu4tvz7cyOanRbRTa8GNBuWEWTD9Mis
AUFyeUxNhhsNvErPTS+s+MMhMd8xKt7Ns3mj2Psv3ng9wUG/GeU07pdUswKxMDh4pwSb48EERU86
aPfYE0eQmdg1urrbC6SEtQH9YsLRhV/wpmndvVtbgQtNg04CD9nQrLeCkwoOGTFsHloFwp53WF1C
JdM3+C1vQusbx+e3Slv7W4boNvWrB4yPd3lrPViDn4Wmh4kNDSgRDP41EGHCpyOmrA2WwzzGGoXx
8S6zjTtu6idwfLtU8a/FkiSflPlgDoMdTzdBmzNix1WU+35070YP7k+q9d00jtfaGL7rqbqNPNCT
UfyBKC6Ylnkm7s5Xx8VMr1Y88KyLu6Mw3RsLazmXq3yMh+GqiDQBxB5p7sYriQbX1mRAUaVnJXPz
IedhsSVwwWtY9l2Cgiyu7TNSexbG+GRMjQROFZtNb1/N86mHuUGEQVDQhaLxH/w9XBoMi7EfnVCy
Xc+lezNTYrPf/eT+SsI5Tm06l1ldESRRBW6ckS3PAQ+gKWH123j5MTeR+e1qYVb3gGDm59WTxgVm
42Ph0gX6LNV3fcWLrJm9hDhhY671iYvGKH0ua5Onn+IaZSd2gijALLCWEbJ8075AI1mOI4IB3ITL
vrc/NLlm4QJgGQYmojHfh93apFF+lXrGjSLonusFJ3kHeZMAviZ+IsQsbrsA/MsHOpDHqC5frV7e
rXZpv86qAKW6RB46E5pPrziMQA/xMF9gGAZFAUnSJ9xaQj0ss/nGs6/75pXxBaM9h1+HJMR77JHc
ygIB1HLrxEWIfPFVGerFWYhEH7GcYMr8Lspk4tBL8oNboqRUzJTv+qJOdpPdvSvJ5HVmjIhCL1ha
eYkRGWWrdVJW/wovxuf6yz6GduWwEt4BOeSvxkqqndrsGgTi0Rpixtgp7fwaK/WCqR91hKtJ/NDF
D1UWEIiMPkzLDEhgP59Xo0WIjgggoJJ8GmJx1oY8VU163+X6KcmSl6JLryLDCRZyJgD43c/KLW6r
9mkwuxMDmZC0A+oU5NpJ9bw0KByYBIIcsP1jMoEBZPrN4wulFqSNXR25L7zj70BBiFOvz6I1D/mE
T2odzbeZAVie1pclR5UQ6Rt/Y9o6JWkZ/vc5Sx+1gdJbe3vYTAQSxP2jXSOSTabGAcaVEvxATB/T
O4CchrrEarmyBprrcuKI6rngF6OMjuAiTnALZNCuFtL8JMSVFcZlikGjdBm+VBhuopb5JNNi8s6d
nTOd0zlp9kAprzNvYAPCwSUbXJiSCh9HQXsvnOpHayIaWYj2OuJTGkIja+ROLzM5afNTTJhBICai
5LUpD96gr3LDDNJBitfYVdguh/QxG3umst6kT4xYede1CMYO1rqYxtNobjEDQB4PTgkzjugBin/W
jcfayl5mt6lCWbQHGt891pw9zufi6MELDjLAQABOYhuHtSVOaYkQQ1Bj75H6vvWWPiZFcTGK6sFJ
qMQmDpIdhLx3El0QDM5JKJeNlIDeLDCoKsJRps3BJWl2V6fxjzzSLrxdDkjLEnu/adDoe+YryO+H
aF1vLMeFn6waP/AjtCdLE33O2g2Ncnmo0wnLRKuMIxCYQ7UIvuCZo5BlC0dSslRvJVG3l8mm7uba
urLcpXtlLBCf4tg7oyo3gxHWMKMZxj51jeAq+bL8jNi1qn3NjeFeK/GKYuEURxXBRKD2BoFKZrso
ZV5eNQnAHeQpd3PhBbjkoLAaPYYGF6evK72DXep3QWQKYXmmH5gtpJ0av9kuK+D6QNyDc1EjAauj
9mHt09cMWTQL9xvo5IErmyDtS85a9a2JTFw/CHeOCSF3IRywUzfnL8BzYfLpeQ/6yKGk6l9lsdw4
YsKfs6L7HL9Jxixl6d6LwT+lzfwybXFzmXGse/fXIq/iuMsOY7eA8JjWq3Wcr1IbmE3HUB/D5laS
XYmo/253VDdYE66wBE1Bh1s0RDF0siHZfOgh2quW9zA2YLaHdnmvGib8U7Z+8F4/vCl+czrztkkT
Rt61U+4EY/ON7/bDK4sHe0mu2w5tkcGRGeIGRdE3u3EfWK3Nd0Pi48VYLWhi8bl3rOuUgRxBW8eu
nKEPm4x1mvi5kqD9tcvqKp8A2bUteTTOcpPFzM20b+1jm+d5DvJK4q3fwfjv7EdYepdWydCSGOyH
bEicvcw5diChcdBnz3beD6y4snB17S9rCy+FypzNyV6K5dkwsSI1mDOw9722dvtY5A3lPEcuAYrh
0CGmAp14mPJ5POLeSJ4LOzYrLBGu3YdSAtadfO5rBJEDfWLpvbEQA0CcDPmR/LHpUI/Ch74yyoeG
anvfzoo9WFRb8xlJaXVmnwMmD1v+se9W+1P3rvgGnJk556aSOFV1fFJJu+MMgSeZzTM+mtmM7rLO
YZdn1M0mtu5M4wI7N/rpAkZ/w3DHJJfqgiBcvCjpPY0UCZUV69nj0iUjoK5qYYZbeq79LMeSLm4s
aCj92bI/cxoMzoyUpB2KhfZrksPWRiSTvbXl1rnGrbOftLbmA5k4xt3cjshAp6i+GuvUOBFP7exz
lgjnqQfl0IBpukVS6TATroDBzNFcPDI8sYnYnqkW66aSb6lAjunm0oCIYU01kxDTOxAJSqqJ8ppf
mJua6xrvIWlkvoheZNuMP8UKt9vrc/3GKk6GU8GObUfsy3wBic8yPlGqDtRkkReVVtFThtD0kGJd
PsE0RFwMC2sJUkbrJD1hvvNOqYk4HIld4zH8rucv0PnGXblpLoWKLvO8QEH2q/K4OA14GnjR8her
VoanUT74QVsnzm1sbPQy2hX3Mucpp5WkJsb3agf4lPtTL3zndUKn+FFjWyHys/xcKyD9a8WmQXSb
ZQ49H9mx9rlIcvYGICCaPjWPc9dpRrBeLdgpJDV692k+ts3g0VjV4zHrNq66ZfinyTVAbSCvNp56
XNR+QM4dXjh6SnbJyKyhQ5G+doyU3b6kYC8/p3Uc3zM52+fWZXaPl59KmVXxzTqUxg2sRR6FEdLj
xLfqQ+wToOfT2x/nMUk+Ck70hqZroV5bx0KdRk/l93mnsrNVu92VP8TzYUHCfW4nl32DpefT5KF+
5b6pvzVxOX3Irv/G6uLY19NVTAt1BEXiLrsBgNcP02aDR6dEbihN0oAKGlUk9Oy8lay1xoIBiTNk
PxFDZ1dO7ZBfqm2KRgSkTpgJhR3PzqJ7aQ4rEKpBX0bWFTeNA8rQo8/nbc/PqB3lsbXAramYNVUn
3dvGpoWrgaZPiJRv+2qQ3NbGpE5glvurGhPkYe269YfhGEVoOTgm2D7MR54wxQPT7Oh7Jlz7vNGG
GERVAmSfVd40w7jQJmcqecFunDBST320wbLJIMDKZCGFqVO0XMq9nXP8dghznBJIO4OyxG3ToBYG
Ni+Vis+SxLzvdA7eL+iUxOJFU3RdawfdaJws34Byxc/RxJ6nzomXglbm7RMPY4i2+24PjWFBWt8W
BieD1VDXxJjXqjK9Y+DOqY1P/cDOLfvm+H11j6GjvFOxiwvTycw7Bz8S/INpvE7IRHzPLZ50Mhnc
B+ivy1Hk1nLl/B/2zmM7bmTLov/S40YtBBABM03PTCa9EydYEinBu4DH1/cG6xlJr1paNX+Tmmix
kIkEIuLee84+QGWuGSfNr+wP2CGVV0ChLGWHaTTF226pLD5XoF2gec9l8d41FUdIzqyXFdy1G+Xj
KSsa23qsSXljvtlWJ0FK3IPpNuwyFHhNsyaSzVj3s1GtmYdZuzlGRc90sT9RpGDCcivnmjoDwwkU
lk2ugIbjfbQe4I9kB7B/CTA0hSFp9JNDN3lIZJK6K9etKarPxqKjYCs1tw3Qwk3o8r/GBRwA5cIa
D6w4fwZMPZ9yUdpboYzg5FrtdTUwJ6ldMD1BP3LG4VABcUSsNA6S+9ltekxrEY1QXykK4pK8YUn+
60s0z9iAez8+6bJoHwm4l8cFFo7rsIju585Ltg0SmFXtucjS/Rm6Bo+9eAAx75OfTqrjAhJQ7o1h
GvWthrtzCfclfUnbimSHIildzIVMhkrEJZzm286AZz5B97fqBTOGsYG32y3xHCP1O0HzZwQ7jNgU
zlOZ0TtF0w2kgMlX3QAtKtqHXJfpYxxkDcYy38+ua4yiI672pQS0eSFhT9C37ij8KNwlhainPeeB
zBpQiAiaIODL/uRmkbrOOJ0AO+cjrrUtmgYREQWzp0ukF03K+cchY2/rBmV2hMVSvYm5Ehc2DNql
s1leIyhcGKAaYYSVXhWpau9y4A7PXtt2N0WqWaIAi1hnjEhq1znJJxz6IjqlZPDcMzAs9ji5mhey
Qe03Izadfanj6UIYdftlTOHSYo+zvnSwA+8rLzaOWElbpvn+HGUrz/ALDve0ZasdI73xCX9STPwP
fq0zrQ4MSBY4+3MnO2pKTD8LwQhm7qsHU/Nzk0TZl0DQxdwmQaYPvR+WmM2hCFLrDX58iEgUf8hy
g9ygEVXcDVkJsKWkGzrWRuP3C7fkvVG5ZUR4X0g/Z4kyMSRxqI8hiFID2/ceM8090n11A2PPe2D4
wCGgZuJ3WXSxBbGBg+MKCw1GZLrYyQG+if/k1Km7bTNb7Gb64s7K72osjFVV9cdZFbjWShmRRgF6
joiOnj7NaZg9Mhu7DJYH8XV7q7Hla9Cm1idp9N2eu10cceopvCh9gNWVlTZ/DwVWvJFM7+uhSuST
wQHlWjEhZnDL/39NhLxHwmTCIi+qyn5EzBLDBK7n+KHKhLMfIub5a8yc5L4khgJiIdY1uMq9KAQG
llqy3E+V0vfM9PotkyPcOcQuTgCqK+McF874FtoRKUtqLu/jEavCJhtD66qriuEmnHJUZYNLIgmh
DZj8sM0Sr+ATSrGyrTR6qA3fuDABpj4uLrWLaWRFWqHuql+8pHsP+4npYYezHSFIsq2GDUYLw1oL
Iu29vrhBcF8djNCct345U06IqtnX3SEcyW3gAE3ye9AF5lXqVO5JjiZ8GjLb9GWthXWCy2DyiwoY
qTwT5dqsMQKaCY0fVrD3kNTLXUR29tlWo34A6lCRrGjSMYoQux0BE6eEyxuxsRWAo7Zel2OuaCFn
XQ9u4NJbi7BXF0M57zXiMsRInK8KrTjYzimjbHrCjxR1wal3+vJEgal3VtFW99CxxXHMauxTvbTV
LV2z8mhX9rTuiXA9ab+hoGnlUs+BbViLJuepsGlJRlXt3ocluZH0cuLugWws51mXhrMHFNY8qUEV
hxYDS55NHRERdHw/B3NkGGfCXNz8rKLcnfFFJi8wDYot0fB6g/zVZwYtY385YHg47FlDkIrEnbW3
aXQv3sHauabEEAXQcQhBmwD2DNl9VTDu8oFV51rGurz2TEBKKzstUtQJRqk/NaVK3mhXZZTyRRSd
4qppn6zE8G6xNdISbqribU6q4ltuNRWih657HHJYMFnmy089HDjoJWmZ3TeRUx5GO3dJWmfOzGOR
GucCwMh1k3XdVSBL46JRSbfOYhldl6q2L+uugcxlIrpIM7O6psvEk9X61ufYS6xin7UThzxG3C1c
375/pC0GTw7qd7PFuW6vGbPLLfVhThJFF10g0BKnlDPPI8/HewML4lrSXdoHid/eGa3fPsxNT/Nl
lAY5SCw1ER5Ym0chy6Pi1vOZNpg0LDeCxDWYGronZDwv3hke1PuhmHLwN2gTtgZBzCUqtA4llIRa
e5kVNOtxN9/qju6XUEP20EaVuZVIso9MAxtkjGj0ty5hb48R6Kodi53eSx9zeiyntNmoNgy/KELu
MzgrbA+ir7cdiaHHsm71G7+rTUkGpMIdLGQzrWHeOEgdr1rTtXYCfdTGxWZ/LgaT4km6eA0pDxRn
NRDAnGb0TUD62k1izg+AOh90Eox3uVvlW2WAJkCMYypEErxUu7BU8yO8M8ehqBgGYFLImjhbD9LT
+GY84wLvdXowGtTTovSqOzRPNA+0qzeZFxavOfLHVxaZ4VI603wGz2CfkKLXl2jp5kfUDCCjXKd6
JYDIelEWeY8Do78vGYTNhyJo3nM/pDlbQoupaKlcWkjQwpVZ21mP156ZUtfn/UnIIL/uk9H+PHXh
ASDHeEQo1tHPLwE9h31TX9CIHm+cwoPnkjV0ANf08VLy2KGFXgZUWDNA75tEocdJZF6dYMWQP5oW
RbtlG6vejMLpH1mFaHZQou4prThdYRudsBujs4HeRiTve5pNhI31YH0YiqQ2ET96nOKDzV60c+YY
/A2HlfLJwPr01XFpJGIrbHdjkE07ytvhrOe5x/0XEOqaN8Vx1NYpc0kKdhvn2ZbaPRh2b++mVAQ3
+C8rTr6Acve1bRgAhZRJ3HDD1MEqjSsATc5b6JifU7QoT35J3wsoPBMLs92TvKM3lFyM1lOfs1IT
PSP5bIoVlg7c37jOmpXDj03Le6IfNHPo8irb3MS19xT6tDXDFOTWiPzUJUfKNku9hnF0Bn22oe1v
3PWNtk99Sj+O8ndA37TU7524rppqeiYpQiDQxU3penxtl1nphohlbnWn98jmnPvRCi8qG+Mag/iZ
ShRtKgIzy80fw0ADf5hBJsnJvOCQcZzs8dXo2+WzZ61xGybedZZUV0NSbOnZXtql+RoUxckDezha
2cUo/LtkLG6TQZ/nZM65FXZ28PzgNuy0+yRIlllHRR+sQ494MkM7FwknT2wTw2g+c+zUq86QtHva
u8FBetkrw9xpY3yg2KCsz8q9gzEbYb+Tv820m49zMiEtsxyN2jzhKPglHgdcHjJEPWiMcblvpMrJ
9OXgW+3ohZHFZWBnIDKheh5Y+vZzpKo10DX72Ud9C3dsDlC3FUurqRruWl5ppE+dYvgJ8oFmNjkZ
6JSm5AHMhY8ANwmSS2J/wL6BMrloS7g3gEPzV2bb1NRZQy6ZrZj9dA6D91FemdSWe1LFq4NP3dZB
C7O+kRDFlzBL2ITlDB5wsAGbiCZCTsmed0VJSrNX+1OxF04wX/WshXtyco5sWP0zEBykWEzgNzNB
RNctlTlC8Sh4MmtH7KD5MjDEM0DRkJq0XVZWxysGEWrYiaZgk4I7WN2G5ZLxY0KYX+lap9ykkpna
kIt94iXzdrR9ACXOMpZdi3BoaS+brX70PHvGATinp8lupkuqRbmtUGGtC0plLKXR0L34jA3f0zKi
PwaXsn01kVbfZYE9MioSaKbmfDrRCi7MjVKlusgRPSlei6g4m4Yh6nWrmku26uExMxp92WD/+uwY
XUOPj1OGv8Zx2rzXVTsex8SJnklpbE7j5BIiDbpOXfjMmPcF0m/wMkgwwnUfVyS9Zyb6dlSdVCj9
4LHfoveEsWBy6qDBMg3int5bT1J9D9LQT3LHxtLoF5fTKIwStM9oBcc6tI0a6pHU+Y7xfYFEnRns
fQbr+oinV55dD/E5RbBxYSyoaumO4o6RYU07oZj3nEmDE4ocw6H7GOZHIEBVtp5s0V4HqcKfmkP5
2KapBMkZuUgemUWC8iTuu3zKZicFgcpC3GPRvhUkYWBkby1KhNkXZw6M8oLGtYFlPyxxlQKe5IAW
mZP2d3k2OFu6tyAcBgTBMvMtvXFazz2alfuQQWP21pB1kitNXXpCxE84kyGYQ1HdxhPJjoS0mXsn
SN1vlk7jmzlTiAwpPOxru+MFXPc2pIbGdbITIAzE0mFbXycVKyBDt34XG2BenDS21uzYfD/miUz9
+XrxIPvbPigYIEdhbWw9UiUegEyXj04QhIcJMQV6TQ8BpwOV0xRBdQii28gqXyEcPKsaTlnpAaHH
qdPf52IuDyZn1xc5l9YNhLgW2XzavzaRYe3xzxuXVdH06KFN8LVV5Wc3cxvF91PTVbe9N38hMcwY
trT7KppPqTLlyhRTZq+MGBsCDKaivBMcNe+KInVuapm6GzfOaxccn+u/DbHKLpKp7Bl7S8GQgTXM
qE3jG4553LMqiZ5AFU47lgP7ItRI9CG8wZ3KbITqxSics9+UEcoD8herLqd0qbT4UhnE2DDIBWHH
zOBY9n1xNeW1d8GoMNxBJPwCSfA+C0wCoyvqRbqrXKNenqVOlHz/jhCyqgGhLfHybLXwvzXpPD8k
VmStOy/+ald1czJcMIRU4NPZy+Pkmq6x98DEHKq113W3E1OdMyQv2p/B3DLbYDK2ioBW3NuGWxMm
4Sb+Zwp8yqea6hcUZu7cjlZBz2meNcJJK6GwdL2pOERD6m3V5KmvPP4IPapWPjVhER4o8iNaTYa/
ox49+Ek8HzqVAy/wSsfdQfWOdrZfMFzLKhFgFGIcpFpcRYtDMroidT7Y0Ch3bs2FMgI4gfrDBY20
jlM7GbDiEOWyFp1F8y8TobqgiSVu8sIrb7ok6q4wIpXnZMDtse59Zvum64kLanwmDAMBFHFWN9/A
CkXPnaGmeMUdBHMLncDblln+ONP5eqYbR+usLuVlSEmJOaOqt+WAKggjfbVm2OmSyJ3Bqx+MHnt+
Wq29VnVvQS2rDUrWnqCPtLjs5zK4wNPORNLSrLK+2951ai6u7Al+ad22KP3yQvQrqKEOKpCcQYXF
QW6YMYoQwnJrR3LaxJgi7soqnc5GVbjrofLqJ3fYgjon6aVqb8jbG1cdIgWzqlCLI2nalp0rSfZx
eiSzyueWcTwJTsVMl6Uj4apbtbYbnzLZZyenb6dNZ8cJCoalZEblvw5sOR41VvhneosoY8KESVyZ
ngo/0tfCreI9lW36OM92e43nAs35ZOafBFXePizn+oWsIe8Zn63zLnO9nCcINEKYNq49BLKbIhLZ
o67Kx6HJASTZxbU3NfXRzHv3qjNng3tcy7Ml23EHpqU+TU1p4I4ISBPI+vKGnj/fVdij6Da0jcwL
+srBE5zVcZ+mJkBaTmHGvill8zkpiNthfu8H74ThuAdhgzpDcd4FNpVXcm/2ISNL9IfDmSkGUcpo
pDsebT1cWqE1huuSBUPDq4vtdxPB3YYW/9lHK0+/RS5qekWvpgL/TLpMOqlj13O4hDnKtAVWRIeO
vFEPArd9JY0CL4IOvqQ5SDJ28Xh8L9Hq3HSU795GZCaMFXIha2jXJhas4mubc/aI5ukBAjKKFtEf
uY59SumvbYOotVCROGX9Cuix3gfIPGl8Er1zlzbt2qdo3grGxeeRYEtvo/NSvSsymiTNjWS+oqeW
XPWIvbbwy+FR1vqiztwl9YZDDxNyKceCNR8QEsNfMax5TdA6/1ojujjLf5TBunTZTdvxpW1anmUt
rsm3z3dxEaIoFf/b5iThshzFB3BUCLYNXZQXcWKxwLSMwnYIUvQWxuK4LanVMJV1ETByjQrvb3mn
keNiyrSFieHUZKbnmj+5f+NYhGNpDs5eRQRepVHUbjHRJfv/qrX/ZAYsEdX/PzJgjWRbl+UPUu3l
L/6RDej8wTkaCD96aIwRtoPp90+Cv/cHRTxjUdz6tkVStk1s37+zASHR21BcTZNHEa3Mv5Ta4g9H
cX4wTSF8iVPdkn8nG/BHA7r7kQyoKAjILsSbJcXy7989oWVKsW5XUJTMDjJ50Mwncn4oPGG37b67
J38hmP7RIfzPK3Eh7oblC/mT97kVsGcCEjGywrOidVQT8sQkK053uWt+gZ7AgfbXF/xRnv3nBR1M
IAADXEu55vLv3301EHADk+BkE0WYzXQ7IgZPgLF/mzyafMh1YKo7PV44Fh7fePr1tf/qtjqoYl2J
iY3b+9NtDQbB1NyJN4BvSeNsYH5MeymattiYZRpmv7m1f3U1j7h0KmELY7n/k9qeGqotAIYgpfUK
ggwCTcBdOCwQIlJ26v7m19/tr+4r/BS+GvNkxfL2432NxRShcC7pxif5XlqzsWlTFxJ4ogBGufBn
q8RmbMZ/fn3d5QH5U4e/YDs+fk/JjykV0A3sCz8jDHpHpRWwJ0bOjPDnumZQjrkycey3QGfNmnCG
8DdP0F9d0XWwzi9jKctZgB7fP0FW4SHS1/kGkcOSS9l6Eq2K05/w50X3cHpmDjJDd/7118S98fMX
lTZ+OHAQNv9F7/XTw+PasFxx5u76llAnNOOawxm/PBDgjpXkfXCRkkYlqecHYnpUvRMETF1EQWc+
GKMZAoJym3rJ4XGmu8mwMnNTCM/+Ktq5f1SJzRyninXPSW1KTWijRVde2k0TEmkguuLLgHrEpxCz
5I1BSTzuR6sR+aPMUpIGvWKgJdswqkZH7dUKGi7xtu5m6orpWg5JfxcxKkRs7iUIRXkiAFhr3L6c
dqrqaBB2Rb5VkgUCoZaLTzmTs5q2o27ws8+p21lrIhCQ9fe1KMuTF8acWnejnlp0Ia1SKHfc3E+Z
zZdTkvT7qZIOo2E7N4FYAUmFRt3RnFu5/ZC/k186vgASjZ0lxzi9g6fbOLe9X6kdjAjkYBVhPRIb
1swhEnoJmW8cvaItFkaQSsB03QF+mN+jZYcUQd/LIMN3Z3CGeO2xr0RrV7Kkoweq7E9l3yTlLgqM
DJ4tE8LX0CFjZKUhyVgbhrricaiELPZ+0zgwxSnLsh2wAmDQjdVT7M94Ya4UKSTwIBpPXmDFbL8S
b9Gi3vSYcCD0mejwBQ0tDksK50g8Wx8ckkXH92RHITV9NxK9fUELvEKvDXVs+pQw6YSwNvVKvPh2
BBmP5ilogysFDnxaaeYpEwacsSmipxRfH1mLFqFBwWbETlth0ktN47TYNRWMxQ5UYrBKe6Q2L0Ya
Du4O730UXfXM5IOKar9DYXFVjK2sr1MLiP0qR4yQ7KKWUf0mixk/r8USO806WHSmD76o9dI7k6zn
6JibAwjiKOqXBpHtITKktQzBWuL9Rud9CTpUGS+odlvqb3NEiEaPNXc8XHTeRP/gkxXG2Fg9V1vZ
5VCj6tq3Sd/X73W5zB/XEYkCIY0pDsEchT3N73JFnzgO38yOdKV7SQKXvfMATMmJkhSn20bh9B5e
ZtMqaSHhlKg3ltIy+MQLpqlYO9MKN2iNcd3lbel+6zJJtzVp0xRlBv583kefIK212XJuJiVm6B9y
F3wBs0q7AboZh4BOU0dOL1HvDw8ImjG1NqD9h7VL+9db4b807oG0Dy+A8GpySNml14KQKEbqfl8x
dwOies5c7XyCIx3A8BUKaASCWsI6jQSKHKJAmnhV0xGmUI4cc+XMXHuVQ6qOLoFHlrx+ySTuiXmc
H+l9Tm8G/ZnPvk6zT+jjhrca/wzWej7Th/83uwmLyPyiG89/T6eg+owfH+iDmWkCz8Yl8Qx/zxQw
08od49ZBPmozXlD2W+i6ykJXXsh7zDR0qoHvcj9zdI8PpG13+JPrmcFL0KTpN6I8aXNC4IUzDikc
3b3CT4yfgxC81zpGFYMP9s/sxJ6sqk+io45EFEG6IjpSNKH1R+hiuuQv+pGkEoZCoD7RuC6jdf0R
1pirJDCwC5nVE7MN7KSMtpUgKHaJeRzIV3giu47wx+EjCBL1H8kIUcG8ACrh3BKGJ4MZ3qi9hEh6
Fm2Ltf8RLjkF5EwOPm4yomZE/GAoxOebQEaAvHTcq5fKS4W58iNm2Rv9EWHZLGmWTKxQySwCEJ53
KfNXQlMbFN5ACfOdTMqQGgtoYLtVkAkIz4SoXZ6CBJPx2fPnAKSgQTgedI9wOgdNjghhaY/eNR9Z
nDlf6wLxBAmdsefEwzbXhNgkG5e1BgVSSGLPTaU7yL2YQit9HPPOIsFTju5wXCJ+nP2SZ+DsRt62
YFP2FeIy/RFJajH7PxOjCz+XyM1y3jmFwLGSJsRK3OcfsadFvUSgamNiQc2HBoKApN0+kaS8RKbG
ETmC2yEzvGZB2OGN/upXjOIfQ2JASbKLCi84SAxqeieXKJdT+5HtalVjFr0L2fT6Utf0UlbE4Um0
C3Vd+ZsRW3R9wzSskifWXHJmI1jBIPtCBoGHFF979eYvgbULENIgsJ1QYpKSAC0UJzAOOTU5Y4X5
pek8yN1tGIQT+4lUcXuXJhiprxEnMWDMLBT1X/RHQG9ALwQ4LVd2LxmRxx1hF4Ndh1+gq/aC+awn
cT40HU2Ei37o7ZJAhAYtdUX4zH3pmbN9qFj60pXqrcewI704qqLojvj5+ESME+HG3ZJzzEixOQgv
H4kb+AhCRrUp3bWYloDk7CMsudcI3NaWw6WAJiyByj560FMJlAKN6kfkMiNt4pfhmI/Nvv2IZQZ9
6eJJZoS0HkNsFCJuiXDGz9B+aoZMPkFaIeLZGDQ5zh/Bz3rJgB4i9vJt6jf14osTYX5g4N4SGb2k
RyPWDXoE0B+x0gMDxRfbWcKmhWOkJxuu5vJ7D3MG5hoQ/PU0Z0zpUzfGGBV8xFc7H0nWHXjkM/Mb
Ie7tMfLoui1SEK9aIrAbBofAI+aht0CcJpAqEYAM5X1PC9Rb/GE+0qV4pGlRp4IJBA3fPj+XhYA4
39WqzZ9jHc7OC4t3h6mOKQK40SpA/TZgxESn4akXJJv+Z9U6xhVULgDLUeuIKxKOANF/RIEDGiEW
fIbH72wj+s72rg3LgdDbjxjxmcwfvSkCg4TUko1pBquxxI6npsDIJFnl6UXw+gANySbytDWAZQaZ
Tm2RUFv24SuGx+kMtJ+eRd9z+sEIFxmvVuVYZyDk4DxrFRGL3pLgRCxv4MzvgAmbSzgKuXWukbow
tJSRa+wcRVD12shDTz8PwFyNHQEftvNl9Ca/2LvGFGSHAGUmsGlyZ326xk3dHhsvHZf5CgpcNONJ
HeyiFGzDzsBySj8xmGp1qjW5Ig8xJtXuUqMKjk70fFhmViB7K3ubdwzisdxwlCB0N+TFACROWYRA
iFbUBoq7fJGsVQGJnm2CKSuVTcbJwC2a7QBIPeKk1oRHcFOuTWMxqr64Ysa6gnx64kTqT+d56j29
1QFbESedPF16KlBANnmbsgwnoG8E8vjOJvOgalFxvg/kfjL3Ro6HtsV17TD4lthlr/cWcdXxhoZp
nDznPgBWuqXcPu/Nj50k22Y8Yk+Ocssv0DqQjoUW/JaVhXZsibuwzM8ITqb5SNqTS0J3FFnfevx9
V/hqx09NXeR3jO98e7iLyfEoNxasb3/dgM5gXj+0agfbfdrjDnSMg5s0dIfjNHl1HLt4hiOm6QlL
u3M2iCnYtT3gCq8wni16mDKLgOWadnU1YsD8hp4QNrohqnTnl1qTvTQljHHTgQgMR7Yyv4QOPl1H
Gmn8ivUX0+I0pYjx0mrkdW8kbGILecG0jTv8JfseVV6z4mwsQeGXjfWZwfX8nDkecUDG5MbvXk1O
PGgt6Hyr3FTDGY1U43LF2vvcoUy59xHRqhU/vYlNqkxKJFbBfBPn4E/Z8LV5mE2Sp+g+MqyDdy+M
L9Gg6ou+KiB7jwOwQWwVLunrfM7sc9d0/o0cLIXRBi4UhuU9e3l0YTep14BlpUbhyEU2BhAaTZeb
YJx663NidLcO1QV6PqcmuoEmYn4DOsRnwk+47EvZ5sNzNdXFs8yC9IoTmSh2HETDc6AT/Wlysbrt
4BKnlwjdswcHQRYCLTmoaZ0QNERYXOXjdoohfL46y8Fi64vKfO1GiXjQFrF3io0YQmtjBc6zSLrm
tgHC9dCGKWNOF7huDD9kZDA8dZN1UnmhIvrtokX0n0T2A6FtUbpC3aqKUxKN9LedOsAk1cQ+JKfa
8qTcB8U03WIwRxwlJTtjbhGPAswF0AlxKRniWcnR6aEdOsoAnwP1lelPebETpUMVV9Dmv7Qcb+Fw
BUxj/iT0/Rfj8D+K2v0XjcEyL3XZfM8SXf7gz76glH8omy4Gi4xPe4ogzX/2BaX9ByRIuHZgHWjd
klDyr76gsfBHl/YH/8yAENQizYF/kESRv/0hcdug9KJbBoaRrtPfQInKH/s8nmBPhiXK+iIp+yj6
lzbFd/0zRiOENSDaX1UoIhA+MEfiHfbmu26OzTsbh/4uGDpF8IDAhkCqMxNpkPf3VtEgyUq0OV+U
RfGJkTlcMhnqkBVVdgjqyEov6fo71CTAW8ob1oE8WgNBcs8oIwO2VG9RHiFb6x4AywVPmRhi2Oq8
e6+VLvLLstBltyGNcWV0uZ7RKMvx7CvpL+RkJgJ4d+eXKXLlfQdC2QUQBxAwjx4J1CqfjcUyRdlS
EdBksuvtTZ54piBoxEGbBc+xKou30deO8Rs6pvVjX2e5ofi+QAo4DpkzPoCMH29o5OdMWvJJUdxm
4mFGj3RUElbRmtLZuy2nRry35I1tnVky6RiQAJprav76jvc1fZ5Sf/g2czgFcdxWAk4LSS0UdfG9
tnJytctC9kfUtcomFI3C6bsH97fd24/PLpUDXNZyl77zzz0pZORhVk+o4eyCRIzBV8G+sCaGK0bs
4fqLzb8H9fzPCy7t5O+ePjswI3RH9FOo8/GRm9c5/Qfij1d2J28nme60CyFCjt4RSv+OYuEym7Or
LLOOOpieCTvcNhzmsBEcfn0jfqRp/vm5HNCwEE58qFtLz/77z2XpZhx44BWHCywclF/lkYjV4DdN
wL+8CqF5CgyG4ljx06NSGQ3bqIt3MDYUeSBa6C0C5v43P+oHmPffLdWPL0NHdWn801c11c8tVdtO
Z1wNPqy3xIP9gQYZgwXTatxx2RA8RV0kyBeAn/ZsUsk9aeUYuB9RFX/W9lx/i0xaezFXIFA9RPhL
A2QG+A8m7KuwsobKYA7Edu5GzOhdZNSbBdnfH0w/2w6Bfe78sLthxpkTMkSD8B7rVfFS05Y7TirH
fayCbBvGFgZHTrNDw7i5KTjzC4atiEKxVCbjfGEXNuHcH7/xf/er/2Fb+O5x/0/sEFCsJv78/Yb1
8Rf/mGSJPxR7i+2DK4b2jJj8nzvWQr4Wy+tgLoMBdrV/bVg2/yQFfBy2EcV7s4x9/rFf2eayzZnK
50/tP3nZf2O7YiD2/XTAYvgBBpZ5mLugbtkBf3wvSYbh4MWJZqUE5JEMZcRxRg69oS/e3w9GRl2h
5/HGLczhJAzd7L+7T3+xPv40guHyQGNMtnFLOIpd86dhE6I5FsdIsiKVkXmDbqr7AgFtvPe1Xf1m
afyPS8Ew9Xmp2P6RPTIj+PGb5kYgx2YBctpFkj1QODnrkrjgTS0y/zff6j9uqgQHxbogBHBfz1Q/
TSJsXYw4oXBx4xaKV5AriMRK0QZgn5gVDjAuiW3SA1szhZH/taHtbF/8+saKZUH99xrlWgCWlrhy
QEvMQtiAfvq6TdyFaFKA+c5BnywO0wFtkiqyTm0ACKLBdNGT3zfulH1SIecjzglp9WQTD0a3vnYB
tgycZLYFgoX8N/OhH1fp5aPBIvct5JSMdpd19MdfIp68TMwOzt7CnZtzZST90cjr/Des4w+VwI93
wKXE4bmV5sck6qdnC6ssxjBBCZCSwxmsHG/kDEEwE31RlCvmJxfWxHXekaa+dvzZmPfjaFNY6L51
vg0IfKPbmti/m9jtmniN5Wny1+AcEV1gfg3XufKzx5apHrbkwIPl2FdttMcdU1zlaHmIREcr1u9b
v1eohSK7T8g+quTbr3/mn6bDFmpumNjKERDkoYZZy1Pw3XbvWdASeclwUXdpunNSfK9Y1PDbo6cD
gBwNN7++nviLC8Incxl7c0Hb+nmKGfowWLxyqeMicw8mD22u7RDw122sIEUUq2nNqT2+L2Zh8hOF
6NH0gk3hga91ijPYoHXdAOT79adiMfzhWecu+NwDR1qCFdP7II59dxdcRMQK/12OFl1BSmIl2+bB
9HWmvD1RTC6DqiZb//qaPz/EluNyquOSyxvO2/7T+zX3UTGGzMlpd3jlRWSZ6a7Imv5vHWhcRqjL
C+JxIfByTCl/ukoXg4FOLHhigHXz9dDpdhs4jfOb+/dX34VdQC6FlUdt9NMmMI30nfqCq4CaC1GW
tkA7fTe7+tt3jD0OSY2AzirZ7358Vmvcz8bIlG+VxvXnXNrDq6i1fP/NRf7jtV/qPy4jHECPgCTF
8mW/exiQVzZwsNWb9klqY2gyqPSAq98HMCMyxWtqhs+0RDPzEEppWJsMKb7ashiGxqYeqmy46lq7
tK4YscFu6szULa9s2rrNoXESXnyc32UNfaAFtEsbgyYEcUQxo6eGlNfbHIZ5doK3Cb8ltEL+VpLJ
VR3JzqJNa08mKSk9zYLuAIyzSDcFFCcsmlEhr+c6xJgxZ5WZb4IuSg5hqn1/XxdxV656fpB6NeWq
h9ZN6OuXVglwBLodSO+bCa4KebGqIbxmFGAfxkmP2bOh6K3TO3SN5jKLoOredXY9m49BGYXWvudh
milJhH7zR8MIMe/mUH/M1knygxtnNu0tIOb9BtXZwIjFhcRMoqFVGZulD4YoulJeiJ991s9mZfT5
poMu0u7yoFLXBSJzk5AjtFnHYK76GXkuGKUNsZcBRIqqwSY0WGM5bYBNuc1GBiJ68JyZqVurcIvv
jAnkIs0iLMrrGjtivbfgAbmboNSSAtSu4fGUdKXBkoiMiWHTC/tggifRu3DOQBJ5AmkFODk1X3ip
i2TZbELztZzyEnJZLJn8VKkyUAGMdJc3cFW4g4pRdrud0JHftuPIvhezZ1+h0wYlHHJLP6wr8Nr6
ciKMCrlc/2lkKPJVD3bfbOFEgD8p+fSPutc8BJmUd4LIKRgHI6Rf4MzCQZib9vm4ZxxT0S5Mg/k5
teLJPI9lgrxMjIXp7/xpLHaTzLFqWg2L8NGCuEsHU9tpdoOev9Y7kVppvEFqDMOhFZ3xIjTe6a1R
1TlEmkwT0Gf3+ZcgjnrCRaUbx+cJOsAS4EVPnK5WBsq4dzWBQhwAi69GJRAYtmOcnWLohMTjLm6x
DfzI+v3/2DuT5caRNUu/SlntcQ2Tw4FlkwBHidQQkiJiA5NCIYwOOObh6ftj5O2y22ldXVb7WmYq
JFEkAHc//znfsY1kKDdTm7sHxLxyoacSxXSL1NwdITtXOZ+EqGZ6f9bFimLXINlDmF9JDAnlrbbW
USD3lhZD1ZaiFecDnrZvMBfoCXvNijHcLsU8X561VaDmyRyGIoJ78dEsLGPbek0suNCei6tjZhqM
ilwbtbONq46lO8Pq+r7IJnAPHhWkbaQwb3z40AK7bWfWWOpbxXYHM4rqLwoIuTziQKh3vVWlimRj
4dzRa7GMD6IMsBQ05nTj6RR2bG+TpqX03sxLywnlGMh4Ny7I8MTktA0UXBR/DPnawIPg+O68r5Zh
lQ9MqewfntFojUID2veFBAOIMoLi2Wk1m5FBCr2ZzVZBOky3XTGDScmm9BYf6Yz5Rz51xo1NPIPy
j2dpjbsu6KqfS5BNWH7LlNiPHUu/j/ypEQyEYLzlO8yQnhfpUVvetqmXYt2nBeYpPNFrX+7ttBAo
OYnFCL01R+kc/GpYGbgEZfpsNAylkfShN2+Bds9slHioBtQypYS1ySCA/Z/XQA6RU7X+udGUkdLq
rQI83TSUw44uU0xN7N9LWkuUuz7Y/gBw0bcb99PMwQbvXRJc6c5c7eTtNvAGyL7kzWfm9PLerp2s
jhxtslAPhFLRxIPO2Fa5r8+e1XjfeEnxfZx3PlzMukIuZ87eOSH50eaQlS0BGzNvwZSMovKeM6d1
j4bfBoRozdK9L7SsYN/EEsyyV+mCLHuZY+FhABXQeFvW7T0+Q7ZLyMWtc7RNHT+7cuUvHima/+Sc
bV1o+JPNkW6MheoyIFBmaLvBQBVESQ136AjN3HSM4QAfhaddICmCue/Woz0XaZ+J0Hsr/OVsKkuh
JdeFpPKWzlvg7gqoouZxtl8zUsgYilKngTDid8MWj58iahAD4aKE8boyj0kibYhuQv9j4dsktlBh
OrjWCTq4cu4I2BnnqqH2ijci0I+lIuiy01Xr0fqlpqncrhJpYmODcWHO4uckfNrZNr64N7rvC9aY
95p+VZrbVtJMG6lSj1t47nvmn6kmTwSZAIoNOOiFaAAF1MRVPOrESFIpjAizluJnQATJ3uJG8btd
LUfikgI+HAOPRBkPy2gw8TEneka3K7/zl4slKt41LtTLDZZ/f0CWV60Z4Qua7Kh3nOQ7+DZJFjyx
U6AicGrEpoVMck1iCPihovz4mX4KxgO5laVcOOWQfSv62X8JZh1/KWYPHRNztvB3HLfAHDnk2Svi
YDr5gmeUukdRODBP2eJhhE86QT3kzIW58bLYoX/MwPAMRq1t74ch7u4Mbu1mk4G/f/C0N7GljBk7
M2ujhPvWjvlj7Rv9CD+lesEc6gIYInYhtrZpaxx3dWWOAKi8ZYlc1Gn/Ueq8nA8Wo44CHOzSGth7
po4pqaynU4q/YQxTvx0KnjLN9AuaU8Un4ZkNts/Y0IrPgKTsRlMDQdVmNTL/7VE1YQKR2ligogGV
jSuzOuBoMWgSH7h8HVpXJTml3r7dVsEtiCnHqlEXl3BTFnpBAXBkM2Qtw1ES0gYZQ23K5MFJ3Gp+
Niw3pxALg2EvTzX/j8HvgnXC3+QV6SXoKTwb056Yb8UjalfbgEf7y9I5X7CUKJmcm8SvVNQV6F4q
/LPn+x/d6d89jsb/+ZwkaoZ3+MDZe/lv+yGrfr//qwB1+9b/0J9cy3JEwByU9ijHRI74y0kt/uFZ
/u1owSHGDZCbOF7800nt/OPPv76NU3AdgyfhS/8xMPkH+gZHroDTlonIAcb6v6FAOX8TZvBS00hp
e+gBAb7uQPDC/3XDXhQKJCxJ/xiCaxwRhGicfdLK+feK46nelIZVxqFjLdY3+qwVVN+hqeY92Zi+
vYeyK6eQ/J6kW5GgGvsJyUAkikev+B5kDSv6bE7svIfAGH5ltWm8i0aY5dk1U9wlK9HbLlwZjA5R
a7j+NwiQ4PsoMq+g/i4+RgcGyOS9XWgbMkaeioySlNcOe9J8dLVjV3eDNBy2XE3czv/Fsez/niTx
Qd2ckLihHZPuO6ZJfzuWJUhzgj32DeiwnCY7M14tizLGmW7sOzgWZDeDnHIPtPTk7V+uo/+HLPe3
A+Gf34x65GGzZ85m/VEB/uUMlVoDg3PJlDuh/g6Rjjt5tvR/cbb1//7Bo8xw0QmuTGZ1yGR/+/tw
HC0tsJNtR394snVkA4Qpw2jzaGKxLJyjyLsK6ktPbeOjMZojJUxVynqRGsNQRMyCvTYL50EXGB+X
VhMg7NakvXMNJryk4xYFoLCkCGkzlPaod2pxe0rdKzmA9ps6YuyuaOSLFYxkYfu2b8rNSnLb3bqz
GMtw+OMw6BOHKNG4uM8UkGOW02VDWv0vUwIHx/JpuFkV2kamF/Ih9leLWROP0h9XA05w851JJitf
+pfvwVrQG6m8xZ68NPoDME/5W1ejZkvC5Ks5seugutRYKM6K2nI18/vZcxjPYSmboCPQfZVEjWs2
PyhKdZtoZVbz2/fGhahesfp2VKzURROG5iiKvgeEFccvc4eDS1B5eYy52h+CpEyXbWnXYx652ra+
290NUBQbgL03WTLWv29WtvkwTs0MWqw33b1iTA/Pk2ikwYnDQh1O2CkV5I3oh9piSGKrSjDKwgTq
1rC3seXCaRPNhyuSEmNVAHop+v9foH+TN1HLGfHyVPOY9dyCOd7f5lzGSo1X2X0SCa1PAozcI7sV
Blupb82w3MjY3bL9A3/wD+hRLGi+c1EVnu6pKUgWWmny13zrf9agf7+p1//5GrT9XfUtC9D/+mqz
X+/Vvz391sNHmSFj8oV/VofefsJfS5EtWToIP/gBjQmSRwsPnr+WIsv9h2u5PrcE4zXWldsq8X9C
PdQvkNeRCGCM9NCOkf/+uRTZjEII+1DP5wqbGYr/36tfMP+MIf9VM+YFMGBmUMCSRJGd93e9rcs5
YLa3+neYoFAzJtFBxu4JE0eG4bkHtzV/ep2j96YOhp/uanZoRh4cL9zXb5Yc5ytodYw5uLCrXRJb
wSst7R9U6rTE9/XYhd6IsR7NzwoxCGcVbcqm+C2dfDmRgfVotOInzk0GAHMoP5bCtsIFGffWEeDX
b+ms+uwICFYfzUHPAF41fWLCKZ7cqRV3Hk9NSm9qzXfnVO+tTZtfa716L3GaLq/zmKMGDd2nu1j8
xE7Y6Q0dIw8af/f95KXONgOyF5qoD1EQl9V9WXVhFxNlTTNVXDMxfN5qgC6yVDOER8c+5hrircN9
qJLYeMsq1V8xBcltbkkcAzNl6Zilqj1DzPGolowMZ6+7L1w9H0Aj8R/xncbETzQLR3wzhumzYQp9
xi1bYrXmJXNy6RFPDPFFHZE8ZOy/D/6af8iEN3CVTnGlHHyllOv2Z6SV9LCE8j79eZX+MhVX024k
mV/9CU7rQxZrh9LjWGHWDR29RAIWsRlYYWL04gtMXf0WDC5h3NSe+utgKfPAEaa4iiBOj7YFQJjj
GB+PFF98qmDjLZr7jmAMbkbcxoIcz4D9xTF5m3OVmjt889MO55q8kMggEWrzeiGTxBGKYHGdXIyu
wKNzeVk9m7/E4OULqc3zMNBMDdmvLDjypAiVHBjniEMiW3yrYb/jxKn9qQZ+5lQ4+MU9YeTMvG8f
XrNwZmtrWexvb26e+lQ7I7HgRlli8ZXL8qOpSn6jM30iGmJLBzVlN6I+3t7WiiP5IXD5k8F7WqHT
qI+VEM92pLI7lDrxvnx/ab+Em+B7rvlAKKmTh9zpPp059i6uKJbLAprlJ1AW3kV/vBS9mB5uAiKi
J0Ec/umrGZsP7OiQmMamto8SThrpzakpn9umlxGgUHk1sqY4W32c7cmk3Myrg+W/4uxuwyJuzavo
Fz/SOM3uVGCaUQJCdYT7D1yRnLERGty2l0aZQ2TqOT7j1nHuactQobSH9kdWzNPWc2d4f06RcsBy
OGvJHpqW0cnkEy1VHCpZzXEo7Do+yMF3PllH3HTTL7W2QfPRv8J4SIROzfiqTzQB79rvf+eTKOG5
BOAmcNyuxPANVmH6Ha4TF7xfS4BuAduoDQXh8G/cAp6rOTlvmtrap9yVddRy1gXRBgT3PRm5EVZ2
OGe/FBYu4WV6WhKZg+x0hrc2NSxIAlTDwC6hZ7xuzOTSeZY+yXUyd2gNCB7w7J1NYnmk0+3Jvhhg
kp+CWqZcWn3wMGBSCqH5iS3HSvu+WIL1kugZCSCGcuUWY48EaAKY5LGRbtt2rCl5C8ZDapoT2E5q
5vaZs+aRpDfm0nuDczWreHoGcpLuGn/gmC9kciq1wueHRde7n6h3+lD82t1CRdmRDsBfg/S6J4tH
JRa+cRanUgkRBVVw8cAzhBX9JCD+u29oQs4UUR1GI40ZO5ET64ZXWLU759aU4pi0NdiZjfRjp/F2
oJeDGgb3tabl+yEdLOuSe3X2Uphxe7Irw/3oCBYmGwiVPZ5dk2iIQlQ8KYiJOBAT3zla2nrpKJp/
C0op3gbtnZxVuLB4pvSbzKoa+04PicLBmrFaajlk64RwMFVpf3KrLn6lHJBGPdp5DjG5rocB0uWh
VT5JsFjBcZygCdO4ootzb+XGvdfK+MmkOmpLoTqdaC31JhvhTRbYPGzMO41xLNvCEyw/gfH+bvu6
ZgtMgVtqESEDivTMgDI4DAbHoy0xKknJhZHHNBzg5bXT1nvr8so+Wn3FBKmdiwP4bRkRcGkvvP/D
ZsA9HGxLlV9TFJIdgJDmJZmot/HoiTilBJwekmQmcB735MWFO/+Yb4QAQDpMU3CWcqhPaD+dGw5f
BbCtlIqyzdASKzNru8VGhkC7EsHbiBYfd2Y3fUiS/zt7VcQLBkIGt8pcF6fVX9X9KuD1261tH4dq
Ju+R9XTrQPsqyJWMQdSomQqBIWV2o7m94378NbrDfZv784YuCiIkhjiXbOLDoCvHI2Dm4KDjcu65
RUV9LpVyonZY2vuiqfk4LDIkJtKFY51TvGvnxU5vlv/W5oKyRPOUmjqlOg+QE5H0ZbsE8XREQfXe
WtL8kTH50y9jSfzb3Ogbcm52bGutXjodrK/M5v3zMifm7ZZwLpKRCw9hd7FPKM9oWV7iUenoTYZ4
zLJuOYjVENAQsuouXur14AhJ94YdlyGHtCocgINE9mqVF4irCe1oXbMnvudFVO/xbDXBm7lEIo/t
KE8dGt7Jo4XwCt+hj1BeDIjorFSsd6CDUjd/NJLkCXzccklQK89ZvxafnGM458bgc8u6+haT6duO
FjI3Z1z1O7GW6t6jCRYykuYqzt161w5r/aDK7llRYx5saFGQO4Uv/zckUaD9TNsR4Hjgd4cgVvYZ
mqvxaCovjyFAaXny+IUo3mNzDXRhfua+J88dB+9XHOU/jKVzzyYRPLyR7lDtApGpxxLT/N2S8FAD
bnCL9a3U0omsfgIigPDaMoPAUZzFV+ZzjzNRUYYs6b3puc1jJvH6N7HB1d729kHw83fCUA+DMVdh
NlbjM+rbLYRjTPuYog6ditdikTN81HhkyMYMhe7rcZsGlBqy4Lo0OsCibRZmBFzEne+eJon1SmkN
9bZtHjpObdTe2N/SHIC+Wj/YwS7o+ejgdYBWGltcpvDrIt2aBjdtBtK0xGCgZUmzrrQYxtFBWIvZ
PDHPgDqWU6JnBn33SjpbnnnSVJE1Qd2sByDYSNvjB7T2+ifnwhqCqZ+111UACKeVwL12lUH6y52D
J3TvAPwFXLeAzqyvNmhP7QRPxxJdfG1QGC6i8sfIbZDwmCMuoWpY57zJdxjp+4RXs6Y9AEdrAVaU
Dr00zrLLF0B6ehrcX07mV1GZSvirUMUgAPbdi8fidk+fRaPhLlnG0bUHonZVbdgTdw0Kqa+8JlyW
ynzxZ+X9Wqy5hKhDS6WQXRp1gafDBY7lfljgLNMiOO+ceu53PgOmW25PhWMxw5cWdAUM3NInR0Ab
XydqK4fSizq8Vac8h7tNkfJ96RLDasgz7oOxqy6GwXMCAd17cQi25K09RatlMwWTrnH0VK/3QswY
+dJFRX7pubQzOe1WjYIZiTE9zg3IJCegJpjFYYabJYvQaHjE3YB/h7oylt3qgsrheE5RddVyo6Vj
dh4bUECNOw0H3+r9Pf3R2d5wG5MyocIDxk07qtk5CwEoEZPFGdazIAXzMLMpqIqmAUnHcMDM2p9d
4JAYcZf8cWW/sneC2b2rF5fd8OhftEivxsrezZqpA0FIMZ+ZPV97L6X7w6bNsgZgvGdhIJm3SHuM
xsDoGASv7o+S1e1XjN3lWOnxhlg3V+tYVXB0dmZMdhiur+HcE8ExyP4IeMyhMw7TOfDrltFa6Txw
x2parF1x7+uWuHJj9dl3E0DqnYDZdIkZl8QEE8T8jah2807vLTETG7B1sPJIGTrLIvM65vegrNYz
2JGVqY/OPJJfHa13w2g1T8Jtq0fF1OOH5aQtcwjhxfvJ6cb61ohEZ7NrV8sD9ZDG08AtijOkdmLm
jkV8YE/YvYrYpC7Y6yjFohvafYErJq5Z4PW7OBfNXngyLzcE5/BT59r3HwD0mwdpmMxQ2qpvHsc0
qOB9evFML1IFw2+F/fjheEp+slCsR5GNVBL1XpI+AEtYIZRz5cG6BmXaTPJ1mvMpIgeMZGWOtXWf
BKU6VnGQP2ROxdzZHjtz3gKty++Z3d1jvKMwQ3brKVVNytBQSCA1gJ3CmaPSk2Ghu/dsrLzB9W81
sO9FrpNQdYCtgfhnkUx7PL0eOLtkxAm1JOI7loUFsor1gnbqbys5frb8ryhRJnvGeuEhzTp9N8SF
G80GpxO16i5qpP/ea8LUDYO3Q4I54M5NzPJuTPr3YlAWn/Rg7Jhcjrfq8Zbn3ZJ+jr17I+OOT3LV
ex9Q4YbX+rosElzUVJySwZuicSDX46cN/cAKs8M8ivs57zKqK9bpo/Da4oJo5VLEoa3HKUmyu8AG
koQfgE3Zwmxsho90YPvzKKvl52LlLVHhMbmfuV/DFcdStEyxd5KWSE5V0xtRgdwawg+if4hgm8mh
FFOFW++1ka4Xcp3FYZGj9RoLRmIeGFC6X9HshN3fAUH/5NnJ9L9K/YOS7q5uIcwzB9uVRvAat+pb
MS/Pqhdq13vMp3McY0wuQ7PtyPiO08us5C2Dkru0kqTruVa5fHDocXgx5iYGhO28Mlf9Eau1ehiE
TDkHWvGW4d16r3XOaj58ZlrUVHxYH7OqGboStg8Hn8SY2XrDdlI5IXlnbV9Mo1Z3OX/bEcR7AsMu
h5vmHSW9EhuXaozv1I/S5T2vVxQERqpZ+7Fk5gez1xn/tPMN8Ga3C2JsIOxsT7kqSDqK4qdRMPDv
LfEcT8YXASwwTfW1Nucf9VSPO2+eHpQgkF7JGzEwppoJ+Fy8Wz0nhBKtwzVO+fOrGEy/ZbxZI3l/
doB3E8xycvIFhESzobyyK+x7J9dj1KxufQJUC6LW1ALTuI9g4WponDDs2JZatPZRDpHjK49MEHgR
g0l9XGno2sIkvHPEWP+aa7lgOxpoe8qFtYYBi1zYB/NMeZz0z/46Bj9x8Hbh6AtA2WVyakyb037g
/DJZuU4TSFIqXIi61/eFUOIKm4DeBPbCW2Sgr6WXw3GiOHnTG/nCFG61d3HM6GIeSB55wU94A89r
6/Yb6OP3WRacx2z8ok7nl5N4u6opwDeJEWyVus96EZDTAMxXs26i5FzSIN6XyECGk5/zZubJZioV
zQzEd8hvr1VpnI0gB6yqJ3w1i/Gk49zfWnb95cFdGFr7UxjrMaGtISwsTnK9KC7DAGY6HWi6vbV5
RL1lvTVm8Jaxv72NBw8jTX64Y0Cu4TXf1H53KmOYfyVu0mwyvOeRRbLggqA2wPhR+LMmXF+4+4To
/0SxiaLDY0NJ/IUAP7nvPOFoPdAQ6cprbUDFtf0UI2auBjjPJWV9NtDmxqfwQnfrFxc4xZo5aDer
Nvexml91ItSjQwZmD0H9hONWIwCUL6aV7BUlPxGh6ZBl+xUY8Z2GK36yzeE3+hwpD738KCsX3nXa
Od8gLrwpx1gfdW7+qLuWx9XUfbcA4NfUcitXvTVB8DEtyVfu+ncjkya0f07jwVdSWkdfs++2S/CF
ierL7eymT+vQv6d1M4E0X7natDPsKPY7Jr3XftcAZTdkQoprjwrJXtGM76Sqc/DAjgzLJIXbnZLa
LErPBpPaBAdWPL0JOgXpoSQN4PjEbIguELfej1qd5s7Zt7V7osyRU53hHZpk/aTBFN41pqpN0axn
fCw/eDOf+yo9ELG6VH5Kd2A57ganZFkdjjh7vK0iURDVRVsemCM1u7KqAVwPxrbknLbJQWPCr6FM
G5YjNgm8Zaapd3UWkB7VTwV78+TWRzJ5HJtK+UAscU+bwMkfvWOb1XQ2DewtJ0VmiXrGOc1gWYK5
WNJuQ6r13csdFhETyLSa9ohN8YukwZs5zC0TRc5wHKU+sI9/NFbjnvthz0958tb8igWri9ZVXNw4
P/ZzO20xEb/lSfc0As3OKI/BCmhsQa6Gdb6+6DWBjp+SE00K1AzqEh/pQluZ3y+vsFNPZhlfyVRR
4OSY+7JIx21QBMc0KWhqyIaD5+nkmwNqcGt6ww/wTmfOw/iYaOWlst5KD5pHGYQXEri6k1y9aYok
XGuTZMtayve2tTmDF0Rze0lMf2sUtn7q9PiCSGjtOyaapzQpzW3vM11xYSzlkZ8Vk32Fq08P0ADO
czdmAMUh4MoQuDpdCRnh9jlcK4u3sAd2C0u0cMu3NUjao++Dun9qZ1U9Sxrlf8Wdsn6gjLkHMDX2
Q2AbariymIjh5N9MkRaIPojddFdClZd8Fd3RjZstRNWYur2Sx7dl28O4s60BIp2j8+5HDoIxBF3M
fwdw5k8m87F9SxOjsxG9pm0Hy6/f404a4FVPZ9k5TnVchB+DyhS0NWwExiE8Uil8WZQ0Otk3CHhd
Qnm8CcZbua7bXia7SewLWaruXCgumCinHr7HYmA76VWbQHpzLShtSolc3tqVFOG4kv3hrlOYRmh/
UeGazEUctgvm81uBV7ocirmVj0iCq3m/WL1Cc23BiGyTri3nsFxGOgLKBOUusNvLmPoG9Dw4lfOe
plIkpqQvmSuhvhftuzuwYzkHpd+aYUBoh6FxYTbevgcgdCFtLZb9Mk7VPnUpkqW/xH6+WWGBzmNi
EoehGJbm6E8uQwKTY4Jy+AOeHYqegzM5IHqoMl+nvznCeQNMW2eCR5h6yuo2aLotdpoMwveL9tvE
O2uj+IhtvvizWoOAVpVu8vwTzAz6czflhIx+gwl15t3ceOMPm47T9G6BXfzJ1dsGEfIFoHZaMsqU
PfuMSfbRDUi3I8yU7rQRmklpBPUwPt581yHI+3x8aLAz8a3YOUKiJN5hztYRfpQq1uUwpwvdWFVd
m79skKk6YnRtdYehTCGCACx3xm+zRgg3zW4J9knGJ3Wwe0/SJyW0038OnqLo9VFxsD3bgvzENslM
/5WUE1ZkVPdh4zgrDVvlOn5WFPtgrUNgCLXi69nocDQFubw+uJOPqOh8NDQQtCxcUI334Jo6sYUs
5h44rGCXcchKhevsWxFpdiavTvlhm0yl1rBx5ukz5mxKUQwmfzajgVX9YE7QiqfM1Ml835YV1UtZ
7H4taqS3Cbk9be4KaJ1TyJvJL42tZaIkeNY57Uy9ouQq73R5LUVrhDjnpXXOl2x1o5WlMH2yS2lf
dWw6HWk906KZOlNwZbuqpE0HtGnJgm8AYVh3NL7MrzHbwPi5hRhFC6CfPOWZb9Ncivzr1aEirkNf
zNJ+YvSAbZ13DATYg6i1vQwYRa2N3XXtd1MlLN8c3cvXlcd2CPR5Nd5Usk7yjRbNXO0KBitTuNRj
cS5rG8P2ojRXgR1gDd5oELDf8VTb8L8b52Wwb9fHBMzoXSVdtV7c0RL+fq4x/vpZTRYbgIBpvWZz
bVg8siqzOWI4SRamtFQLCz6Wl7UWrPnWsIpI6iH/TmpGvI9i7C8UVxvOQWWJDcNbFI2L9zEpaTge
65SNFGxkP0nMLWKZBRBiSYzBPkiuqHPCnDG0WGAT7gN02/B2KNkFZX/oGuO8ml68mUpzbXfpwIP9
BpanfRJ8DaXPyn/gdJ5ttFioNBvSCcPpAh+I28uFofKGb20u9u5UmGobdGmeRxP6TTns2btVKLo1
KHy7aTAhbnKvbLItDs+uRXq03DJMxxyWl8/YZdrUKlXETaphhOE0ND0wZ7eK79js+T2IZs/7HRPt
Q3+YalYiSq+g8pgyKD9KUbnLtrbt5jMlYONc7aIGsevZqf6iAtW6AiOGUiP5ZU/B4rHIO5QuIeWB
o3gCWDib51w5S3FG/tUeW1WdXbXrJm40TAZM4opXHWx6aB1bGqsRDPKYWhw3qNNHwhSU8bhc7hsH
462/pRHdKMFxpblhguDGEjjKVTKfTKZyOqomUBQiV8WKla3SRhDsuhmt5muug3yLPVFHUkxZyP1H
lWO8hAZ9V0dnXfodbBnvypau2xt1TwltPeQ3dlayZXdzc/H133juO7xpff67Ew28hbmLB5azJYoH
TZNsX+KybMr7lY0PxmnOvZm3HF1rbkMDUiS2Ym/c1hiCH3k36QHslu9GvfihjJdHWY90aJZoALG2
+60xOL8QVMGq1/0bS21156Lopwsd8rln/ATQLhgOWI89O7DPduBhoZkO9gH1ohauPmPJ6aTj+H2m
F8AJx8mjs8pznlVLvUEGd8VNALkVApSjqDD66ZrqDog06cq2DXPtXEsgSuYcpg3uPs4CbeFshgSk
XFI0u1UPAayFCvyTRafk6rJ54PNzsM5OxJQ8/9uauA3DNiSBOiGnYPAYQ2CL5Dz2kZlU/htx3ara
NhZs2nw2LXqWaU6rFzvq2mJZuVB5IlYZ29i2BlCcZW32BsWJ98PWXXmnm6r5Jkah7tMleVGNm+3k
ol8DjphTTD59MigW/8NO0zkJVVrh6S2ggQS/LFvc2MpvgruGc0yB/VrUInKpNnzQEMBOa42W2qME
7PteROmtCFbgE5fD9CiUCvE/PrirPnDkPYIiqvHGwO3oTOOB3T1ImrqmS1e1j3EMQ4kUgElFYT/X
Wygd07Zsg6eqRI7uQOX3oLk3KL53RH1oJE2t60BH8yaoPL2j+wlb7woAonGLjxVzzY5q4wpCMN57
rWebvo3F3qNXmlQ/rOdhNot9leMCgEO6jhusmcQnOpxUfroSKcmwBYXJkmK2TJL8oQk4s6Vtv8dU
kz+qkhZOUms3UsoxscrI4HhzrKGrgLgKp75JDpxj2JLH7FpOAb238I6H+hWxd3q3s5pTQE/Jgu1n
b4ZOwTI7xU8HcugTQKgfMwSALW50Iwom4sHLZHZ7r00iJwBU3az2EVy3R/kFq5MZP7XWNEdYTqdD
547rHjzl8BsT/KdVpGypYX6HjULZLB39WqCAH6dO+BdsFZwigPRQ4FLQ2M1XQ6dLjqXhzDu8r3ZI
oRkfg2WTMEybjJMs4yGvqa07JejrpVkEM3lA33mTeZGXzt9jFqphTmt8XVjZLcz+N5JQR3fGYDFH
E+70IgRFAmlfkp7BaAwkSfrU8qCY9+7y7s9rcQdriIr73P3t2Io9qlNXV99aUd7xD+FCLrwopkD1
MN7aMVc/f5eKCij0ZEQ7e2DEKJae9zQAM+e7z+hen6XRsqmYZ59TUt6HkmKWFPDlUS/yxXDlzIKP
D4IhIjt3EmQ/6sKWe9dBhlnEAc3Y2Naz+zMfu3SftcbzWHwVlX3XVsEvf2DW5tkrTD+e0htF8ey3
fEAVA452CCzamNpkN5g9x3bjtCjvwaYY6tzZfnlcase+LGn8qOzxI8+fay+/FpCIItIRINqqs2nm
F9ehDHjJjQc70cZB9SRABkd90CkaLjphUJ7Pb31WjRfRCLU3JJUrySw/7LEPfSkPjjkAUKxfxto5
jPlA30Bv/YrN/nuSpT01N16IvsVmtQh+CQ+MtOIh1PYeFjmziCA870zBJZtSn8T++gRzX2x5GqcH
xxXXhIKaq8LuyFgDKlBvTwZjkfmapMwI45FkyxBMUSdxPrZgaTPAR4D7aZvZmO58N7fmTIIt2HkT
875O2vTL97a4F1nwoIZ5utpedvVE+eLT9JvmbhbipD6uN3zm4I6HeB4/ghwMZKBSYjxGfhFlzlFb
ti91n55gFoZwOt4ddoFFY3Sbvqt+kT/ajwmYthIODcpVlV7jHm+4nb8mstkD1sMP0T8GZn3urOoq
s+mw+kGY5eXByfpLXmvv3JldQSte3rEFGqshzK0yTKrs5CosB3XFIAPbTyhbkALsr19SopTAtOLH
tpz+N3tnshw3kmXtVynLPdIAh2Nqs97EHGRwkiiK5AYmTphnx/g6vfoX/1PUi/UHSmUphjJJy15n
dZlVWylVEYHB3e+953wnW2NEIlBSnqg2eY47cZ4U1anXSbJA3DxexRpUTz3n8U9DOhmuzoQP65hB
TAre56lcg96z7s2EGSiJnBFcJMGADMLmMp7z9aoMawqdR7EhoYU0WaS2n0jlNPddb1DlGwrhhlFl
jD87h9ivSsiD3SrjvJFsYMjfSVoJLL/tCfHCcwSFFIgdSFLnO5+0fYWVCpjnsP0kUz199CR1cE7y
rX9BZald9OlrjBNqpIQvlvZ06Er2mqmzyHpPblzO/csQ1dHOxc6l5SCbQBctbJZROVVQ7girkGxl
bC+ptjQAlC6d3N8Obtju6cR2F7I2JbpTR7tsMTiZTd7To4TX77RWdcgz10VmWzWI7furOSVooqlP
UQGCS09auW39zj1pmzzZ9s1wqsz6PDKsG/a4Uz3HUwLVP1pEKdESdWHYu6RQPAS9zK6U2ZuXVUci
OJe/W7qJTwCKgdg72lGl0GTtqi0B2NuwqnusFQ9CzV2TWBlLvXCXcnK1VWTVe+X0B03VB6QYZ8Dw
9oVKb9iSmLwPKzMrvuBkRKvUohu1Cw7ci9H33SfpVnCLWlsJsrw5ZhPOYEZnsZfHB/qs3llAY/eE
tDwzXnQcDld+Z8kn2+RAF1XZS+LNJhgvyVZZHnGEdxr3Co4o0JWRmhuFkbdi93HPe5p/Bywz2XfP
7T8iy98MBzfsX6ssz6Pguf5ZUvn6z/+Q91u/e3ANbA/WkACYPtvpv2sq9d8NOATo9GGYIZM0X0X8
P0SVwvwdRJGBqBItJvWRBKP0Q1QJKwlAAlwGFPmz+dj7W/J+Z1Z7/uzONg1U/SgzrZmXgth7th/8
rO+P6ooRTcVgLkCGfZrFE949KEdJuqRPYT2B/omBuBJiSDhXCZxsWcDR0094hn1tC1ADx2yYkK56
6VOcpCe+bfJMhu4YVZcMprVzHVIe3VTC9BBK95X/NWVix5tjD/mjhbvzoRli94xQWrrSrZWW4dIG
v3iC/qUIHnphlEAzhTGduEIVW6zmPj1R6MynI2ymdENBooMJ8oi2oz71dLp6+7GWZX02KnywOytq
1JeaUoa+S834B49VXk1rkLOkJyJ+ZMw+TpwKDsi0qcDpCpY7N2a+uC5dz2F0ZcekLa5iiHT6dsSU
MSOorU5/zquUMcOm9dKOqR64adcpFmRiYXQksVTRBYQQ6d/TcwNXnEIpM8/tojUNNso2BhaY2cyT
F1NXm8wKNct/4gzRfq0S7EYLPH+gmUc31wlh6eji0D3qPo1O0GPSqkYZrPS2Dy+TtmFdN9FrHIqC
nMPVMBe2i7KNwB0rHQ0qMeRENdVxKT6VNZ5gIvfkqW/rfgQnO70dDbrdzHe8+FyNmkulPhLsVYBD
7peK2dFnuMsccYYEI2hfi26VSSu+RwVfIqdKvTZaGUUEwEgv63rvV1pFVpcnQhquoz6LIQuf9KwU
JwdBKCa6Thm3d0bfK1DY7nRBVdqvk1ENyHmFualDYVOZyfJRijnysIZxzEZp5Lejoqc78X4xuxic
6WZCiPaUc4TBqhj2drGOXF1LNybEzpYERnqkLgGBn2ngdXpPhHox+bteBFwruyfKdGWaVlBcp53i
8Gs5wmnvgwrh1SGDc+kecqnmkUlr2aPJphKgJ/4GrpNeEyFENGPOYVwm46ZW8KTR4BF2fq7N0p/5
vUiKjc72ej2NVnwqaTKsiD0/dMVwNnnqpaVjufBKzoqjj5shTKN90KHAzzWfRgP63ZVezYogsJNp
06MTDdP8Ibbq67Gu6/XcSlm1pc7IZ3DcR8Af1cqkyU1mNzmsRtdZMyHL3dSEINKQqRchs4VdHAzT
sgy1G5XqiJ19c1tI1WymPkkWxCulW71qD4ypV8DIEkaio7kb05LYV+eGtte6yKNd42I1EYiVqMCo
BjW9HnAy6E/NkN9Oo/1QkTUVFTY9RTvYSGITn+lSPmnptCAa4VIbJ/E5r3WKzH5qFhHYRtwH2ZrK
HWXCSJ9hBO+1SnvwpDrdSHuEox6KPljZg07VXVZb5KW474cYiRve22JoKCRUj0iZ+306+N7WhqYN
s3VWoVnia47fRhXBiecF97JyPvcxGbR9lN7T2cDfITkRdVp7TqcsuCvD7EoI0KpxZ+5iJtPLFH4Z
xpFyqUrMjCE4cj/9GgZazFF/yleGh1i2Ebr/JTEym6lB+QWP6Z2WqYt+AjbfqFM9DtKdVbRng1+g
NivaaukiSn2xY0PbMIUNyJAGucldHPANlfanuKeBmnaII8JgwPkZINAjDw2TN/xtZGUZKoYotzC2
65xZShuLLKdhsazLNNq4dsHgWrTlDjnEvQkDfxNb9pMb18kZNIGUSKYaxnVHxGdncl73be+AU4Ur
guV0MVoNRWFu18uSvkjdGF9TBKpxYc5EZ5lcKU/t4phxCSfRfaN7gNX9u9CWDwwU0mUZe/oqlRQk
A9TobKh93P26tbbNJjwD9gkCTvlrAErAErqOQZNlrtq6ovleNpKrYJ6ZEbI+ph3xCX6mhJ6YKNd2
gi4iaT47bXMJfYYlpIzCVetMj5bpfsoQ/iGfS+tt7/S3jAayz3VhkszaD9WqJ0JuFSkhdoavdsLo
hnO3Tk1QehEtE52ER7M6qEGulcgKhJFafBf1DO5k8JAhkbruenmRZmjPVYuKU/CYxpXh7bIwcleh
6sqd1ddfmqF9gjd+liTRaY4+iOW6vckK865xNYJBJ187H9TIdIhQu6UidpVIPcpMMXxR+jBsiCs5
ARNM7C0LfZ9unRYvu9EQ3p7YDgSi0V6QirSNwF8mJIft7LDZKOLGltIstoXlMRMhIF1V2mXXdk+F
np2MQXVuGtW+mXRt3+XyivUtO3cmfrNyUTHGkbAXllU+Eer9hQDQF9GMJ7YM15icAtpXxaFjtrzF
IZRuply7SnVAF47HTEMbNJqE8gRrhHoIux5HNImwWUHRiHMsJr4udeiDVY9FMSI25LwflOoxBMPD
iu9h46tBK7k9aFrViA24eoayHm79hjK08540xA1KpfKqiK0Tu3fOJoO4w3rh+m6W79jaQZEsfJrw
7mOuW6p60ZWeXCt0ZBaz7bTg8B53OnfA602J8GyiI1g4CCseB7gRki3FMQlXCtVk3MgwGzd+4Chg
BfDfeKY2Db3g4dEx6wkMVKqEUecozEg1p9XrmG258iYXTvTC6N3Uda5dGD79QWUVKk3PyDRrmavW
iuwr4WaFV210jR2neBFGS/Q6ecBaTIJVm3qhrS/9JsZYH4VBT9nHl204OYmmF6eR0QfTvdQrNWCL
ZLLiMrkk0S0l4TjXeiveUoWIId82Sg3aNqSJv/Nq+rxfuHm4xM7pqjPtG0MPCVo1XDVNpD9UOu/R
qmSvENjZO+KRPteORe8OjVTIQDvLCFmt6moKrK+oR1J7aQbJgMGMYfykX6UMLYRGjW32utrPrHbI
BOy8NKYY9mZxudJ0WQbZLX01UlNdyl7dyECeX0Q6GG1jD2BAvxvytKcpEcZYsCc2PkvkoFkI1ZCy
Gg5x3EPMMfHDhfKTIFdzFUVWNjCW1YIq3paYKxgemkHfbIUXMy+CR4yHfEV0ZT2eZWgIKtHQfbCg
nqQZ8GwurznlFjbqsHSMtVuYGKutJKOB0bipw7owZ8Wl5yGe8eay8XWqt7TmdH01ZqidlmZTZduB
9M6UQHi3ie5yo75XbATRFwPSpvN5AE4d7EE6lcVDJHlQ1xyhLmutjdlPJqAP9cavVXAWNhow9Mwj
EpXEN7TnIUqMGPg5mhSyLxBuRyJFhDCHcfvtc9frY3RJGt+gwHZnQ7b3Ox13A2or9kYSFLQ1AdiY
AbQiHaZrN7CkvekYUMQXEwHLOC2iunYJrui9bpFHHdnPCSIjJDcO4qGvOQHWn5C1BzMv1Aa4aFdl
ytCig358HnY07iiCx6jf5iB3SCr2YtWcmCkCBt9LK2cb+nqs83ozVSRxCGkLedRsoJPhARlAxJws
+5ATzYo3fe74mp7GTEmzhYcMgq6/qjKaTUw1CWsfg9zZ+HqWpCj4cyFvmN3QGABhViSMCieml4PD
TJiL1kGoCEwiEJDLpqyvk8LuoNn1LZEvcLbn3AdA3ulJpkSzaen+beuhnOBjmuVdm8YtZzWzoIM8
9y8tse2B3GO/1wIaFEQBrMxwUHsvZu5IdaAdBs8p9radyEOCUnJHTEBPmrJTfSpwUi0J8mytRdP0
K8XlPrFJgz4wnmSSlVpIFVyWLX4lPduwYTpR2zBdC0IfdtCM2cemIMEi0pLUTvobtGXA4ggM6H/p
tHHwgskzrSvTbyp2WjCnWnwTD44OziCoX/Kx4pTocMZ/JlbSfqnLCReMjiDgwW1bUnXp4UDItlPo
CpkA3ekmyCsCtzLgH7st555IQG7J4k3lWe4jEobSwzTAXCD26ysb9AdOy+yBbeWhdKH5NG3qLwE5
MGAz7OSBkjVE/4xOpiqSeDcMRUjznq0SJYnO3DQcH7QC+H+dYLGwapIilxE8VaYx6CWigHVRCxJ7
H7hSJ46xc5etyG/ZddCTjEN5K8cuoHGkod0v/fAGqhIBO6k69dpGrcyU/q5KSqoTpyVG12tZbpDn
md1XryHbucastgKCkRCHju1vqNRz41bBprHC4qoH+QF0ITsgoHAoyUxnmbhs5ckElNbIyG1HlODR
6e4r+WWI2i9+L8M9MjVSTzN7QzpgzmVEvB+UunFiBCh+4yqKHmHyUseiEjrD3J4s0F4AMIqb9HMV
IFYSCAcWvezKr/wSTqij13bbIutQvFFP7h3fmM77rCn3rV87/PBu2JqgZlf8EpVsXrsP/zRifrMw
l/51H2b5rXz+181z/fT8czNm/jvfezGaEL+DKXYcmi3m3HyRNDu+N2M0YYGg1um3WDawA6Hzl370
Ygznd+ywjG6FJQ3MaN4frAVssQjaxAwJtRBVQDP8O6gFOdtX/7C3zjRE18E4zReY1SivTZ+fWzFB
ZoveIhtgMYCl3icy4//10djfWZjbT7pkMu/LcQzoYNemWJfzvDHyEtPcYPfKvhVGDMesxVCmaYW9
GuJ5Op0RT3kBIUB+k24hTltXz8qFG/UssP4k2IwQYru3PoOLi7hNmPUmY5F9xUjTHjR2oaFgnF91
MAx3teFpX1vs8cUyLsZt2ErrYX5pvsmMQnlRGj3wFLLMLRvLRZp2457mVb9KbBF9+emm/gn+QND8
enud6JhJVwDFIAjPkOYRQ46YrLRKcvMFyZTA0JnDKEirod9abe0vZZBm9SI3MlxIVl6hRrLbR2v0
GPin0sFFg7sGYEoUGzp7pOhudJsVbFF3Q42OODwjBK5MiQrUO2BndY2IzCDrcp0zZzz8H34HeFn5
imvU6RK+bb2ZXRMwXy9eULyEnzLffw7NZNymZUw5aHO+9ILiqS5BHjh5AHSjC+1PXobRSY1oJkcg
NUufgO0HH9jNiW8pyWxEP3RxL/ZuENanSd7JSzMPYyaV0K3e//JvSZM8qy6dSbqTAvI3jUPjCN9Z
m3pqMhJ+ySF2H3LdlQcaFMy/VScOc2LBd4jM4/BfwXPxJ/f8KHR0/jwPdBLOb16MGdd9hCGZiKse
oaE8I5Ykqsv6EqaTsSZ2Ve1Ukaenfk/DBIZXvuyJDBziIfu+pv7lFzB/feg87Kk6eQHSgSvpHt2s
LG4GpIDFczSlOlCk2IJaRX5Y9VSQmv0ypX41H/O7PfYMK1pX1CUPGbGuc7q9NX7rjQopb4bN8JAO
4sLKKVMW7ZRW9x0ykvXEcDtcoQ3AwTplGjYUV9j5ujAc7cYqyk0fcoRdRaIr0JKSEnPHmdhBxNuh
M2YEWHzLQlVda76LmLdNoXO9f7NBxhy9cfByiVu1LBs0ACTgox8PDbII4Ac9ml3dVYtC2OPJiOv4
th6qnmQ2PSo2oMJ02NmD6PBgDQhcIG435ynOHMK4QmQqA75pGnp9MeIzR8a+qMey/WprujqnozBN
m8Fyr2y3sW4GUsrO+a9qlJuIiliMCswuYX1mWEV0PbgAmhzpfIBz+eWBZqjNcwxo2aPegO789mXk
FWHTr62HssK2AKR7WqcJEe5GYEDTikmxev+SHnF1eKD5PP5tsIwZ80N9xDKoYk5y5lg9tCjdby0/
sNZjwjE/T4kPxn7riW9m4jk7ErdPQ+WXI3zC5pNAWop8oGNVEk7Q4dgRMWss4ufHWsnmltiemiC3
SfdONN2tzCVRjKpdtgmyiWkUzRWZw901UCGhLQhU7q+NoVxlKSX8Qi+ohBHRMiCtNbNDN4r9DA9T
+8L7b1wwLSa0JK7Bqr9/IX59tOAXSVvOxCLcfi4b78+bXiYjOQzZ9Nh7ePmSAO3myNVaDChaT0l9
WzTsLx985DzSeLPPzsgkW2czd5l9fMdM/MzPiThzWeXwqFMA7r1EkXiZOgG9WiZk7/+4GdF0/FHz
MskthoPBi3P069isUefUzePodbd2XVS0oVST3hm5v4wnD/SMHfTTLoF2AVzHddL7qI6Ts1EyJP/g
q5Cge/xVXh823RKERUkMm28vdOIx+Q+F90AMp36HcChTzOtlfSkg9NGT7XApkimIQCL2e2xGGmyy
2zBv+lsRQwGimq8uBhoc6crQ24kndMif0Q8DQEqxU6GmhzK8Q8ZUNwunrvNT4UcmLBczJKNe4DTh
IzOn/uBOzge2o+tLo+SVMQLB3eG5ffuj9GhyK6rVb2kiIKbZ6WA/6Q2y0ZrX/AJrnwJM6DLxYUNF
UVry5jwPVP2Lhv4a5VpALFVVG4m3wJ8bXwdg5A6hYSNax0weP/SMUV/mKDKUjRqcP9pz4rMErHme
BKO8nQazu6kKX1xoWtsJUHe7xK+iqyQkEWrhjG43pw+4XABdgcQA+lbkO0Eczl1Cm5mIkRGfRKms
U9vCakRjoT0YqZNBb6Z0J67UwhkPIgBHsGGbqmHKBUfxgysofn1CGdIRxwM0zJAOz8bbK2h2pJ43
gfhWi1C/E70Jlqk0HLUUnUOrHiU0AbRNPtYOve8hOyVoccCkhAiGfkp6Emfgbld65yAaTJuGApiN
HBtP558FbIwvypxly3XGtM0bAqb9mmqKq9eX7J9y5zebx/mvy51VHD0UrYp+Lnbmv/G92JEmyB4s
LLqESw2AfD4lf691pPG74xhgy+hufQ/p+aPWEb8zojaBTEsb6hyAsz/mzvrvHhuVwbwaUL/Bqva3
ap03763DtI+TBLM19Okex/hjeJpXAK0FViPwJPbBDhO9WsVO9hHp/+2S9+NTXJNtxWBLd49XXxJc
Jq8f+RQ3keMhQJNJ6k4tPniFOCcc/RrJ72EVmjdygf53ji/6eQ8jYDcyyU7EmtAqKRYQgUaD/qvv
XtKpcZvtmDhyVSUuwaqDFES9lSS5rjzZqcvSsxsibLs2v87HHlEdgWNGcYacVZgnVaLLji5oPSBq
RPfdI9EqIsxxyvdIfs3bAQ2JJVqatIYf7aZpaLeGM9FkWQUK9j2ubtSpfJWuKfE4tj7aV4g1FQLs
0vSXphbPAyW0xVesTFa+01te5BUMDdtYY541HwkfatydHJSxdei8ziqlvB7xiyXxhY8+nzBUdqrT
3jGtTxaJldGFXgw62E5w8wvXjpMvXQcEZk0WKKhtuD0pM+gKZIAW0yXZVsqnpdi3sw6Trhta9ppW
Vb9IELa4q5gUNQeFqkv0WF2HhoTwObCO7QY/9G/yXtFUssjIw6UN5L1cR6nnx9s2s+sUQBIauVMN
U8asMnPA4ebEAuxr0U/q0Fv4Wb5JhinZym6oH25yJAOndTzJagehY7z0I50i0qghRy9I5GOI4gjs
N8zm8uobaUzet6b0hi+5W5cvwGhtKBg4Ue4DAlzuI721HrEQmi+ShIX8TnP8qVqW6UBsppHrwt15
IfJEoAEamiJjYiJOHnJfxrtSaDWacFux/+AqJ5MgqNymYqLInrXIOKslK2CwrbhX4BDpUokBwKoS
SgZriRJPbHWvKrHTctKKFxPhoPj0dYqhfQ1BPtpw/GUOawYxYxRcNEZ/CwtYMW61krzcVSV6RATq
3fcy95/l+TdhvisL+vzv/yn+dV1k//5///qWP/3rsv73/88fo/L55/X69X/i+4I9w9cEkh977jWx
cM99pu8Lts2fEMWCx5VVW0jCHf5YsBEDsb4jMUKByclu/qMfQiFN/x1LCvhG/uVy3pUW9c3fWbNf
a+w/zs0OKFBPklUyZ7cx5xDHaTRMo4cxr9pFEcml1ytsBPnUgBiU5k5PI6gtvtCiZa9iTIUO4S17
JyNvYIF42zzpgIylqyxxsi/6EFSXlk/CyVIF43RPdxgnIICCa2kH6qPVeZZK/XRE5Fuz+BNNZgv+
U6eFcFS7JsBB09q566wyIY65M4zLkGMdJumkia8CEyYbKKz8StIQD5dZ7QcXqWtXL2i2mE+npjwx
GzHcIHuILzhecjJqK0079LYsVi4Bu7cRfyQXXVbm19xtXbKCT+Maw799gM1qMACNUu2x9q3+WY+6
8lOPPH1jtSYaYJIUz7QAdgxtR9gJZHn6N2Ikl7NrsdFhgNHypYNpbFq4wdS8UKC4xNwXFopR2kNt
2WjFdw3fX7Y55iLgj1vMDomDnYcPYB+oV7r+RzuZoj2ZOvPFYh8wde8c5wsWGZyta+GoEZHzf3bP
f5aH37DFvHd8+/w8PobPafrcvFkQ5r/0fUGw7N+RBcJNZF0gpI6i7T8LguRP6DuTazLL93gV/1gQ
NNDAPObYR0EgvTboeN7/syIYOn+PJifHO5YLh7/9d9aDt7UXmVCuxQLjGqAihdQd4+jFgqdfC98D
+k5OvLYZC7deBH5vrtQ4eB88lm8PWD8+ikQXmvD8m57v2wMW9PuMZpqL5d0nB9fRvBKnG63pn67/
5ffH/F95m13SB1TNf//266ewWvD8U6IIh4ySI+JtVRA0EFFOMkrDqmrXjVzngMa3f/tT6KUhBKUf
wIrsHHUyca74ZBPXWKXGYdplPprARjXR5v1PeW3A/vQmc3ccBz4w4F5POhYbx9tLJvUZuAy2fuk6
4xMiryonMziXizZulzG4r2ByTugbLVgdDxZBW22mr9DFrQq9xvcDorW4FKV+5kzh5/e/2dESM5+P
5Vw+sC7TRXXmiuXnw7IKGytzdXJ+4wx0RoXJtgiISgCB0K94kuAwNUB73v/M1wfk7dWgyGBMQygb
XVwmOW8/lDigXvmxT0ouncc9bsdir3SBP3Zwmq3lZuWqt6t+7WLv3Xce9rLasM/z0B62Nh30fWjH
oPqtwF2//71eEyaPvhc0GCi5wqS7ykV5+73qXoxgo/JomQIkGleFN25kbQht5cRtYS/aVwKHlxja
Jxrt2M2qeKGbsf3VjbVxCau+P7hMc7cTADO4Ug5h86SEOisPALAkU4tMZXyb2qkLquVTJzp4WpqP
EivWIomnRhPZsjYjrP3v/6xfXyT69LATWRakMMGQv/1VPbskonsdOoozETxiRum2CmS/ev9T5vXl
l2vHNjwnXqAq/mUkkCBXtSKTGHdLp1tLYwJ7eQaIqDArMkLgfL7/eb+ud3OtgYgb9Cw18HGvCRlG
VTqDxRtFNx51NF4mPRtt8Fh9+X+4gNStJmG1kmHXXIb//I7UKbbocvaZOfYEKEM3Ot5bkX/09M1L
zdEVtOeccTjNOrdKHi1FRksoWqxzBSfp4Rzs9eGCfnG9TiJXblXp6BvdiMxN24JsStFAXfixIYDF
0PPvKVHXYef0+zL5TMEL3Bn3yGUIhQ5VhWbtEPXdu/C3mKVr7UYa/rQWrmhOLQyuBI9TWMF/KjGw
uPbehWf7wfr3tq087xgcpOdtifEUD4g8euGxWhRDGw4QVfCMLCMHzoNA1L7CoTsnSLv2SoNMmCSE
x73/lPzJs4/anw/nzGYKBpRvb52oTRt+A2SgcDRhZlU9vJQWh+n7n/IniyjbroULk5MaKZHzn//U
wu4HJ63JW5mTfAAXxu44bOlGEuXWEW/i9iMMfBa0Dz70z66pw6GDlrnFWdo4+tDSUjqRQcAzs1Bm
y2mIkwOAw+RzCnFmV0dG9LU10RC6DqjF93/un1zU13Mpv9ngdTgOokx4R6Z+hLNJ87RdarkG6tCp
2g/ehz95wamtLPd1k5grhrcX1VUynW0aLMY08peJEMPOqXQ4BjH5W+//oNdr9fOrx/mNTE3dA7LN
M0J59vazBGheAHOlXCS1cV9GeM9bqM2aFm9R2ucwFJvPiBWbjdPjAnXNkDVbB6pBrHy3cGxXbPPI
TbdlZbb7QQAIBVsf/82L/v0rYpkk5IDyUxzdbs+XlQsTCohXa4VXUHSyMyKT9A/el6PmGev365X4
42Pmp+6nR7lAsWFPSpeLPPTGNV0rYxl2pbXU4Fo8gIWdMdhEvOhFN15XoHlIPSJeJ2rD9ioiM3Kl
av9xIOB1EUXS3Nee0W60kYAtdN1rx+2Dq86Le8ZlcbY2+yTaZMT3rI3We37/jh7NSOffMReaYl6x
WQAw/Lz9HSzP1JnwsBDdumt8ytUT2izvhteXHOnIaR+Ujy2Ls1cyG/2cGINqY4xMral/F2UTpncl
lj1jKXmFYW8auE8I33DgDVqq/yIxcJtOVgHmQh2G4wSpINb/uuvOkqjvMT5QTAYzQS6VKyEbf2G1
BNYtYW3EH2xOr7vP22eXs5RAsMDGwRJOIvubO1aRD907DXGdVYvtsYiK/o7fl67hZ3onHEKKmY8E
tMfT6zVFUv8psvDa4dZe+5lGspYlP1iY5pfl6As5EL7owLLmc5g62i4buDQQrtBc+24x3KSW+aJV
FhIJFK5rWxKJ9v6tPprqvd5qh4GQJ+mhmzab9NsLkKlEgmz00HhDF6Kvd0hs2G7tgKUaZV69TThf
LqaGrJLarRJwThldEO+jAJLXJvnbn827wR7AcZbFGAb/268x4nWcCwzCk0RGfDnMxGvV2mrJ6bs9
tCGGq8GYrDNCq4tTjaixZe9VOMyzAjz3AD0DH4/xrRQZ60iZJSdYwbDKatK77pKOMEFr9mN7H4he
jtdYqlKyMuTcjJknDLjX3jw7TPDNkqh3bWHXo73xcu0xpRG5SHJEoO/fpT/9JAtBl6MTXkIb7O0n
qaoq667Co6xp+UuWZdW2tPIeObiuffBJ83V+cx9oKs2VIx0xIZFtHb0PQDdHAwVksIwqw9rd7wfP
tjZkgsA1iVAPvP+zfnnWDfRriFCgPnCwBp799mcZEy0Z+AAcbJpJbGWIlcNLJXgrIKj0qd//sF9/
GRPyuR1EmY/85jjA1iurwUUVFix9G5zHwu2Keo2tq1roEHOuEjedTonwjT/YEo7EPrxfrKX0KSiP
0elxDD56SEi91pXS0HUNRBy4entNJuMZvjTWO+80jvoT5ilbUPQHjnkfbHq/PDW8TrTp6MTS5ATP
clS6pKPVjl4/oTcPu1eWOYN6tMYcxPuP7uQvF5ePwhlq0WzjB8MWe3snY79UxHZyqEmDXKw6IH2L
kKy2dU5fD2UpppG+rNTm/Tv6qmN587DOARqz2VMn3cyS3tHa1Yk6Q3cONSeiRttWyKXxtOcwFfs+
2MJBWE65t3RiMH5loOQBVpW6MBgl7Osg+fLBd3k7e57vM9/lVW5J+8gxj18cN+qqaeAeLgfMDSvh
NAPBxBUpo3bbA0zxnXJbIoe/AIOT5Zw7dUhrSm8/SDr6dT9z6ZKzHEkG4Tzm9tErpfdS6g0ugqXG
YfuSpaQ8s0UJQ5vqa2V6wVNi1f42rGcUTjwYF7ZfNlvVGyP6SM16HDJz+3ph/umJ/sap4adnZPVN
ffuRRHP+LXv+798+M88Of6TVvO2K8te+d0VNl7wZk4oH6Q7jqtfe5/cxifE6J5mLr7n5xU38IeCd
Zb/GrGlC8TOnQdMQ+6MlSiuV1DXaFaylPIHz/9zfSEtjM3u7gFCPzX5uQ3c5j9DUYYF++1bLCM6K
1Qk8FjayfLKYyGNgmNc45UI6qr0TxDmPi07LG6QmJkbramlWGB8WSMCaEiPXZANqyNoqW9VlPRRL
CoiRuBggEeC7sNC6V33FQ+ktrEkF/icgG3V3yGOsb+QvlF69m8C4bxNiQIIT0ZcG6G0jb0O4Frbs
u8/2pGNsW4x5jjfKwbraMiuuxuZbahhOL9DGi8BwVwN2iau8baZhhRBstO/hYKjSW3r86mCbxANq
QWKc/HG4ICJtADs/gb3o1j1aD/Wld0obQgWzLM5H7jjBDSkyPHtJXrnxZ11oVvJJRFOZPRCn6lxh
xLb1K6vlaH0CPb4BkcDcOl8Jcji7TdaVVbFLkR661+3oFFYDVA7i38qD5pc+ZAHQ450C/zJx8lWY
LvcYrDvvrCtUPdOvJ8cZz0yemHhaEX9DAt+CkLY+ODfcqnWjJT+vGO8s5WnTCS5CVT6bboi/kal8
0RDvFxZJhRcsm31sEueLXy6sMW/ELgkrI7kqQVfU96C+ouY8sjVXW5h22WOcK83YfXHxM7Q7GEBT
84wMwEClNIC7kuC4ut6cA66B28FBS22V07YKaw7RsG1J8J0w73JLXgY9ta1VlE/YR4mQLLhtFfNr
k6XQKL3gImf+5trLkbYgy5XqfG0gkoUvG3EhItCw8z9fp80FltLCPO9I8JhutdZTkYm/KGoHf9+l
ttHcy8Fo/NtJhEN1UynwTJdOla8xeldbHHLXs2jkNOnN5CYoE7UPehTVKnFwctjlkwG7e4CF193q
bgCYIsBzOz+4V2GSFEtpD8EqLHp6IRnGuBovbUBc8zAM6WUcIDz8ClzNb++IRU17gOq1WtBdoR8F
dFHHeuu2pWyRa5Foaw2Ivb3sOoWWFC9i3GkbMmOnK18Dc8lN1bqFhgpVn031PMamR/BtYyV8HdIb
QLR5UWzfVTTdY+CJUY0wIPP6SD9PhqTWL3vN8wO4KK6tgRGxo8jG6MHxrj1EdB/0baSJYXpAbgJf
a20NQMHOIQ4U00UqmC5+dXy3RdsFmquSWtQuCzWyNxQwAja8Yf4d/6jYxmVr4rSSAoBbFfB/ZwT9
1vYJrbaCkBG97tQnrcQNGi5CFQoCWnRM091nlRRSu426sekeRkJW+ydXNp671228iLAZ0j46I8u8
IOVO13GiG8gLfGyVFQy8UB8hv9IhaklsqpuyULtJa7JPjInihEEEnC8evSoxl9PY4OtsG8JeUXUB
zpdOlyXLdtSKO60LCQaPE4iji7Bl6Tgvfd4ZGu4RTQKPi7ro8cAOKy9J3J2TkzGzYTiBg63IKnvp
Oarw1gFRH4TOtSlRKq0WH5JRn/3rSZOYp/6ksmmnjDnOJ0CSEi7+l7Pz2q0babPoCw0HDMUEDOaC
PDxJOVmSbwhbspgzWQxPP4vuHvzWsX9pem4aMKx2iWSxWPV9e68N1pHgPH2siidZDCOwTbZJZ4rR
ymvCwpV8Y6SpNaxITCi70IrKp0Evlh9oU6wzjVx5cgaS8bXSiU3A3W/dFrHzRDLKfBtyCjUOCReN
Jhlj+XbUu2xXZAqHVOQouk8wR3TkF1Ecb7HV6mA3ibZbKkywiZXwmxVK1z1P7mQR7YRi+4XWl/JY
Chld9fyb+B7gteezMd+S2cABS7WMXRMO83mp58V9lBbjDWwaQz+GdofC1gL0j2RFbBtlqZ9rpKEP
qT061Ph7TX/DgJFDcTYtZJmzY3uwa+wxKNBu3GOTWxzAdDJ6U3vDfrJz0u39aSA/MZknK2iRE+fH
wWptP0wc88uqLF12S6g1XlzkOMsJg8rOe3jK8UbqYXMVu4odAEpwskBT2zD3ys6YfgytfOihaMSe
PcryicDb5p4VQEckI5SQWO9CyfB9OuLVyaV7CbQfpJtZRhuj1OeLvO3Cr2NMOvJ5XvUrUJ5saA8Y
cnplN6l9w22eiHRws69dvQYdrv61rXS4KK+MVNFCXKKw4U/0RP2y0bQaqYzVPo587CMsfbrVkEQl
xG2uOIQya3b8VKq2vIiko+zUUBP3mKjb51Ydh61G8WZL+TS5rYXRBU0+EeBlg+pyYuSdRn2vZlNz
OQp3DK+wWRDHk85YS+tilMTzmPNZT7mKP/f7RO91BJJh2+wHAjKOuGXNh1ZLvoumLo/aFJ1nsWti
shvN/otW1zje2ZVf2GK4ysAj39fLsmxmTbb+0C5w2quq9+H/n/fI631z6NubIR+qM3dZtwIGx/Tn
JOzsI/0Q5Xbs5mzTA5y6UsMs3ui4Zp/dRLa7piCYplFN5S1fdEIKgEPATqqVStxMxNBkENDIXJ/X
EpbfTTLaKmqanOfL8BYl6ZVrJ4eyacLnUNOv7RETvmgaJUhJHX4k4q30jaQmX66/aLVmOGBqxd6t
VIX6FmZIXdFo4fgGs6c1Iv5CljRKOCyXE1zmgxtJtgtdd4Snp3pk47CwGEKt/GZCeOq5yxjeT25l
gqBYXkknTqRv2aS61sWwc7O0OqvHcluWbdpsZAfy91DrRI17Ta3SGUn6q7IT0xmbHAfwduOeF0uq
7IoiMr+wDVKsr03Vyoh63Ky5HF3L5jbLaXvAyG7AzSdregDNwf4xz0sVOrGVuM3GdCoyZ6QCrrJG
KNy6veeY7Nb2RcSu5FZb1NF+zl1Nfo+xDdabbgZmnKRDuRl7SwVepr3V0ZBAChmU4kfGN//SGazH
HHTZc9HCtdOqhhAaqIc+CdZRc2bUMiGRisA7iawZpaAZs8DQ9vEwizQX+aSQN20l9dZ2e9Lh55VY
UmPe4tVQZgxLhrmrDGOgIBfnRDyz1/wy5TJRDjB1WLYHAGGkxWrJ0G/tdp5fplgZQP1JMLBXAr40
qb51A5Kn1IMqaeERaGOOOyUtoBioltyElnR5yIruboEsdkE6CxBldX2lp6mDAM2xMV/FFcjoJp8x
VGmiOA/7hN8HwZlfjcu5GY6YNBHKlOfE3U3wG+dyV2FqqX1LIVVH0UYZhJmi6B5b57zxqLKhf7TG
aNxOC0ysTtLwNEIHXEUyUZjmSDq+umlW3pVZUj47mZk9zYoUTygE+9vJxXlMvtXSbHHjwNFsu34v
ZVZup6EiSc5W900KVy9KVeei1sriAjEjFXdnyV+LUTd2QybUPXgxy2vcAdtFZRRXrVTjDUlNw6aL
uuQWYkTpd+S90W8pigeaC8uRep32GNv1Q56ohNY2jrqDei5/6Cb9rim3f1TMhp10c9gEpkv6Uwza
nZLbLfuEjq9pQnOlwbO7gpCca72kAo7bJ7poaSaws5siPrZqeJFV3Y8kR0Xo8wJAmsFXf9vyNI1j
1xHi3VGJfBRGoWyIN893ssrj7/AxLMCoACe9TteyB7zF+U50RXlZgb/4OuKkugdriJOVo8iUr/wH
e9dPNftTojviKzGuElANw5EXYqHAFdCTUJdx6CvZnE1y9M1UfysTczjkCxsMjyawHYx2obd+Rm5S
hCO/5+ufjfkQ6PVo0Txc2DWUgA82rqILULBFmwbA3eBq46sNlSOdnxSQEVScXdeH+kMBKxmOqlb3
m8qJMJBPoS6eMFmYbyB7gEU3w3iRuIShIYRtv846tZWl6MLKb1MVQjLddjCBMBuOWgn3gbrWMPkz
XNYgIrlu00D7l3A+7ThGErBE7Om661wfxSU1qHanwWYIirzob20IGJe9ChXARx5vevAoJK3aEPbu
oA+r42AAEwgpEj1FDsxK84zWLu3N1GO0vGhSnYJxXXQkAI10V1uFbrIDKsDcCD3PN6EdL+fUdm31
omJu55ty1lsuaaZGhzzD4CjIjB0vXVqz9xOpgiG5xHFYn03mmrVJ4+a2UdR5j3dbpEfZJjZIKLyl
D2NNZcgbKWOQLiFmVGQ2sCQPHpY2PQ7dfEH3qcLzqABuYqetxvs5Lo2APYx5bYRS2dHIt15MfbWI
5Fk1XCNqzg+CaFPSWpbou90VDiELaqSDKK8oF47CnFd4q8WilUF6wrKa4mOvyKsnO6kiswq0XwL9
2R6yZwXlzVmYW+19NHW8ihUbRy+2TfVNOH2BJpl8AYVV7jGCvPFdgrsPKqTUT23VlVeDYH3SrLbx
aNLgomj7WLkaliG6cljiBQnmlftIo2jdwo70sWYOCFfgi4EtpLYZENZdOeweDPUSdKV96VZi/Kax
p4STYokXWdHo8MvUJEYALm17BUxTHohDx/lI9Od96bjls03sSebDZy/g+9R9fVvXrrol0zM/m9We
cFpAu0GZhtZBRcKLPYZeyqugDrjRCJy9c4x2vFkh70TAuMiON5NuRrybGAoHOmS7ahn4aMWN+5DJ
ipKAIse96O3hUaAt3zIj6q+mOqhk0IbZy1za6XmTOM4Ry8W4q5VZeOR/mMfGcpZ5Y6riMda08ND2
cr6bQyX9YRGp5M+uMZw1FdNxUPvwxQSA5fUErV5agMBu4XzofHySYfRcjkw3GIpyJtnUfavc2r1J
QjXc6pPbBUTbH0xLBWUFnelYuiaAc4dbgA47b+4cUYRfe7gJF3rdcuomR+Ac3DYfcwW41qXJTMax
vc/DMmQRSYwUUUFhGl/NMMSConT1eWqsUEajuiNUPEm9SdOqrWukiQVftJsdr0nnZDfmYYKDf8h9
bQDKyLa2zb+IpSN/LFr4SNtlTjZ2wcGQNbzQbtxI7x4JdegsqIzzyC5+iDLha2FEim00Wu4NietU
2lPOZ+RLlTEnbEoo7Kwj0jUmR7X2PVunEk02ldeN3U7yW4N48gmh/vhQawtUSTEhCwuACMPPLxch
mVKTe4AkU7tn89Ik6felsl13nzZs9Ee3IGldiKwBHMRBr9uxX37NO2lvQrUbr6H9mKMnG+cNHrJ8
7gBadmfT4gwkC2NWWOsA04KPOZ8hSczh976xlPm+UHr6kJNOyEPWjNGj0pb1MWNfe031I9yRb2wp
PsQ01TwYpLuT5NZG836cWsS8amFCxyWHCu28Hs1W4KRzWx4VU5DhN9KZOC+HUk2DhTJctmsX3Oku
aQCbpGrMVytSm12YVcRrQePvWt9mRwWJKqTereTqD2uZqYRUqh7A5CgAbWkyywC7pcsYtAUb+UNt
jUBlwG/M51R3ephSUVPcI0hml1KaEuQpOWqocVHPPEytSGiU9iWlL6zUnl0kxQsEVPPYxRjWBtu6
S8KBAMFhVF7UrkAGMxvUAxZjusO1JuguTAa50JCCJ4gzl0qa4MTKl3Knj1D7nLa0LwZFTHd2X2Zk
9hqcxpQie7ZY7iGNRHPrt10B/YW6c3Y5O0ocwJCoA76tKSGRDhGCiznPF03fEMCB+UYN/SpNkq1Z
YQOwiGpFSVPmbkC4lq76nLvya0tJss6HLGaqF5qNu8PPiDg12BCQ+nkclnhRb9vclRTfGvg0Z5Q8
CMDMEgjwfjINJmBY21CMu7buquiaXABwFAEza4R1r2exsH6IYhnK70NUpOaWunfT55semwOEOqtZ
qi8YSC1nDwopxqXuhNkUPvXmQOQGs9CCCKkXMh5cNFhlHO3y1M7M644TuTiE+JR7P5Ujp5nexe15
FutyXgJHTRg17k373Jxq521M+9T9OjldaOYebSAIGiTlWu25DAv7muODSB8yd7R6T5DN1x0EBjuH
oIAqdC5CDrfhjRkaYbUl23YYD8vIQrld+oxRk2jlBq5cmQ0Q6dSD+6pD4wEUlEqMshxvJ5y+InI3
M7YSLQjRvS6ehJlp3MRgj/J9qkGOCxi731r24mpBNMj+TIxxn2zHgk/NLfFxctkmmV6EO8KpevNC
dk6/nLVZNpNwkYVogigSFTbZDUIbdsa0UJZEYbFo4a3imAzeKaribBwuNNpRLpwl8VBd0V+DKsYJ
azhZPO9SB//4NotV6LqgtRTlOk1qtwBX+DNweu70iqToCZJ9rq6iz5azlPpgoaNj2S3TwWDLlRIl
ksGkUK7dZWLcpV+o1v5Hh2+xUSebIDrQxUh6Mzs6kGhtC+COknCnuQF+H85WpnhLJpwvI200d2uW
6nROYSv9WqmOBPSnzXJDhxIxxmSJjQIpDDoxfp605o1hAxhTmbXt27CaZlg/E/SYCtLloOuXUdrd
6JX9hdrlSMUzqm+pLCcECDiElA3rNnCud/gLbHqRy9LtB5LcNyoZz7d5UpSrH/7JWVAbkien+7Ea
yb2zGO1zafbDgfKw9YXovYFAgyyePKEgE4SPrW1zITT6UOVrE04Pk1P0gWwhY5jUlZw05+3AdOVJ
K6Oa74LqYyOWg2UuXQ9yNqb9DCdpzPLqx3n82C5sQgiMsr0UFjWOCKXd9mIpgiaO4l08dcrelijp
e8GurOwhK2bjroP3ihEIiGZtLlx4oaK3d/shoFiuXZtdE/qQOcWyKaYoZvfcEgFJag+W4kRXM6ot
xA7MaPwCp9SSb50RO1uTe7ZB46aRXUrehKFeLO2S7pEvninAJ8gGr4pAKPG8bfT8tnPMb4mVk0AE
Nau5iZwQfLYaZQdrFN0hnmv9vs+s+m12rPiy47DWeiyO+XW+OHzPGsjyDhbWC3AZzTOCBeKZOj0/
sPfHjIQDLfo6Qtzfx2ZpbIh7EmdR0kxvTkkSG3BDXnYryeQurDXre5zKc7lM+RcgndGjrBVrwynE
fjHC1P6uFgm1TO7uk92xF4HRntxBRSHtctLkpUZQa9DSO0I/VJdBYUhqUFKSX6hE7ZZZIrakBj8C
XZ7TXa81KgtbM0KhBFl1qwxWve+s5Afx1RZM5fnKoNLoZdJ+0Mq43miZwvLdJCoVUkmm+RS+CTmm
ILEL53tlOilsvOq60YvXuTYsis+CRL3FfBwsiM2avUK0RnbxSt+EZ9Ju62u7mL6x1VewV5PgvdZt
vMrMouvEIeqCwPAKN549kFxBm4MX2cN5xhdpSq9z+jo4wpJxiyAADif5R4S7Co2UtqRu7jIiQEov
Saf8dqnmG8JbIHBPgxosylgfiG5SNiKnmVoR/rKZ8wSSqpHdpXGhkKTrtmRDKqO2y0C3fpOZerv0
xu3czw9zBteqhKEi+upJsduKpBJrn2hqtG9gRMWpMcJNm5YLIhyOMCqXANtS6Im4FrtQK/szICsr
PsmZjppJHWhkv3todIXzUM3LqCUA292ljJCi9tuocbQfAFHZ4tmOvtaGMRhYjTUcABW8JC19rYbq
19FubAibU7Wv8lX327v5Vm3Yg6XC3Um6bZtIatNGYrT39c56Yl2Vz0M9HkUuw0OStdI3IPLKYGiE
Tdsg7fa9W4G+R4RtxiA2+fgbaOfJBIaKq0vjCuF9Jjax0ZsFJytRHjnREbSo8b6Muzy0kjMDv/ul
YTFt6yWZ9q5BGsMi88daTddMmVB7UEFv0QSciw19p/Joxyjx5wJXIADwByKknqKWmZklPRlYRkmm
sq09FvoifB7WepJL6ZSv4DbJFsFJAk62j1quvVRWDOgOtrDfCavYsT8oAgk79FyQIffqhhMEUL0i
rny0K3+JwZBnPNJpoA/maxT4vAZoEHhN6Byia6JHFLPsByF3bBObQG60ZA0UQ6t4ljQWg1YBYBXJ
AlNSSheOA2Vq3hApPe76RGlXjGINfbaYo1cOqOw/9Fwjg5wFksWwZh6ztB8J2dSQbZXnA9b5L1pb
a74dUdGGnsxL6TTl3iYGnEwIWyHuIjItlvthJwk54bjc92JD53Aeg3JMznF+DkeqhldQpQekI3l3
M6cpWYl5Uv4QS0pOZ1ZycFGT+EEMQ3c+pnl2H1dsQLyFRHcST8vxZS0avyk9O+yqG6oHfVaJMuV8
RS2FltIKyxj9RTUGLldTRnHREideHtA5fJ2oLR+wplTCV8a8a4N+mtQL6VbN1qKfuMHA+T3WFXch
L7wN0yAkXRMgaqYA3tNLYVUgTTH9Qr7oH0OKq2fVbHV+4sT1DQ3v0s+UxGbDTnGNgOHR9Yw4Ub5R
0mBLrWQ7DkDahW4QvbiE6bwFhsh0bZJXZzajDWWqG610b3oCOlmIwsmCVJ/BtUYht8GVQG07I5FN
pHEvvXbMCBYcGn2j1s5LkiLWKuhQhEGXWE3E3qnNaq8RaLh9va57D7IfNWIYBr5Jc409bqFfSdqx
lIREtyblUSeClOD1SD1pPLf1uAUKzOqTQhzfQrSat7Gaq/tSOBP9DtRaIBETCvHqfAZOUrlilbZ2
88wnmW2rsrFKKz5SlVA2TS3Nv2AC/9YAd9q+hy0k0KdZNpoPARDhRErYFNGoGCUQ1kyXGJ/ZAyNI
pd+LuPAXYcP1X4qbD8xGkApVRAKofrB34U05FQCHozlmdlikGDBK0RwLC0Ls2WwumvqJOu1Etc1l
IBC3NVS8mmpiCToRU4XOPKY1iQCBQXPVDipp96lHsyV8lissdeNyUxfMLW58r0WWKf/SsvzbG3qq
rlnH16mq6Mbq9keOj/jiV33v2KDuryxYjEmpCCKbKMoC2EnQMQj4rOXWUWy3fkJOkcoLdci1a3Wp
qTmIhoBt+utKfI5bXXUvtH6A2PjPhTb3FQfE4r9Wcc5LVc9tEsX9TwnIv/50kbxQQare+g9/avej
WlUs3ekPvfuXu//++ddQr1bxy7s/BGWf9PPN8KOdb39AW/zrt/j7J/+vf/m3nOZ+rpHTvFQDCeH8
a5Qfyl/1NCv85d+DJYJorvvTH/9bfWP9J+a4n/oWxDQGCs7/9STqAiuyKdBxo/dYp9q/BDgGkQWI
CInvc1RN56f4n/62JOoa8Qicf0lGwN6Hytz+J/Kb91MdFyL/BhoRgcXRQU1mr4q7X6TkhENWWouJ
2B8dQaGcbLoqP9YNOmkC7ukQk7x1/8uN+fQt/ntEPGUr4weponWi4avpJ8ctxXk/s50zQ612BWz9
j4c4tV3/dVVIRsEVQc1AZfr+qjikIupwncivN+lhGciv2Vhv4THZJ97V5P3gSr3Bemm9Y+27h0/G
XuWO/1IL/rw+6Eyw9Xl6AvIET+7XOzrnWo3RBN9c2L7ESEgQgcZWfVZbtRetm0j1stArPvFv/3Rc
1NXMMkhjDI7W+uSa2eHPMdp/kr16Y5OF1U5ptUvgpmeWEZgGuQwpH8Xc3DnW149HXqfIuwumWLuu
l+sngMd5erN7R+HIPeuZXwnK4JNsiZeyaxzZ8p66M980Lfx7Efq3K+Rvs5YhEY3p3GK+4/pPLOQv
szaBdVFEA0N29UwaxiSPdupAqR5AfKv2QwtA5bYrCHr6+Er/MCz0F3TRKLVQY+snU1edZGOTXBaD
LI9SlBua/j1DLBSQn3gYSZg03KMYbeXl41HX1f7k/jIqzAKEnz/jTd5PKMqeCiEXUeojNO8M+pF9
/jjnDkmcH4+zylhPx3FYbHTL+KnOPlkKrIgmQteQhR52nBMqbTuR30cE1BkJ0p/cyPdbBt6R1Qdt
UMy2gYeyJp7MVSuSGDyxu/ml3XvJcjkRlyeWTwb5/b6tgyAQMNg4rMvA+/tWL3leadiDfHa+RIvT
a+3GSQYf37Q/XgkAVPojfLHNU1cZlpK0HaTBniSuwq0iycGYFrplKT3Pfz4ShC2+JMi8hXNqJYtS
lwbYAIUhj1WO5jAtK9rMjvLJBf3prgl8tSaOA+bB+uH5dfmyqxTna02rJNLje9ts75q8/mSIE2vx
X4+fbgzvrsqj+c2Kx0F5qNWJJyM7Ug2p8OnXwCCrvWyru0Ut0K6MbobQg0qzobgISlwKw3o5qLd6
KzWERr1J6Ec4V5/8Yn94mDpYPcG+C68Atb33107MuxF1ETWJBfeNjm+qU3JPgAf8+En+/nly2Fmi
MGSRxnOJN+n9OL1KKaJLEJQTz/udHvW0jfr0XnVzc6Nm4Mt1tSKYsIJiW0Q08yoroZXeDN0xMdXs
HLlGshfpZB4aUdOMHIy3fjBa8mXo0y00s14//nV/X99NtqIO/iXEuVBTTmaEZUeY/ITNXZnv8unV
Di9zX7+ZjYePhznZ9f6cFQbmG7BTIBZxCJ0sCpq7SBpkWE9NaR2HWo5bCt/EUVQhDfuypW5HcwCr
hzfrEwIDY2opqiNxaMHT7mYlI1AFRe8ni+LvSz57Nkzw626M6OHTJb+oSS6Zh46PmxL5Due268mV
37J+P5iHnoDiPeIqxf/4TvxhGsITc5mDKps/KIjvp4elFICXUg2to+DwQZSCRybcMaz6T4C0f3jV
+aawmmDOBtJ6uqJMCacYlTxMuHQleoqefuoWp1N4+/HlnA5jsQni3yfvBssADM+T+ZNqhFFRvk/9
mlPvlRvjuR2QDn5yMadfr9NR1t/ily0BOauhQdo2F1NxDI/Jo/CJfbfOKD81AXzj4ZOJcfqQTsdb
//6X8WLVTSIpuSqzvRDa2UIl5rMb98ch4N9gF2S3j0z+/RBWpQ5t7zKEm59bJUJgJ/EqsiE/fjwn
1jwbGABCF9XiteNQbfJ9eT8MCV6wyUqV986MxvPOUCxKcvX0LKl/k2/edt+6rlO3CcTTqZiuO43F
cakGook+/kVO15mfvwcGLcxawAl+u9wpn5GXOHNGkH28Q7a8ppoMLH/E4/S6KgOkwJ/MmZ8z/Nct
z19DGmzS8WhjdjjZIjjmSKuqxE0j0OLsRF2QNDpQNCaSDRlSItM7YOLmhjBAYHSG3FjIz7fU464z
Lap9skeXstkb9g0WmeaeEvXlx3fkDxMAehTGNZZXcKg/jRO/zDFzoeefEMzti3DsXhTHyLaVSw8Y
OOj0GVT2s7HW9+uXsZC/VKaesvrO4Itm1Xi1Znc7JdUnl7TO2d/u+C+XdHLHaciP8biwcx/BV51H
axc9CX3QUFezm9zOOsKavhq+USjPNx/fzD8sQ7Ry1pMzezX27icjLwk6KlTQqyJQGbyptbKzVnc+
W1N/f5v4eqFK1TgMrZd5WqTiGwy5NFnVWwX1eSI+9jPHPhI9VN/ElNWm0QNhQHs3LI9yiHeE3Xyy
MJ1YAXmfMeWsBIcV3rIiRU5WQhrqLXoG0fpTFL3avbjMjfxOpWbrDUV8pbX9vTro2AQMT2/Dw8c3
+bdZdDL2+ve/zCJSlwgU7BDotsbLKAncUOhCOs4nK8WJI+/3SzyZrFo9Vs1IGcFvxjmg3UNKT/Kt
p8Ti4UI7Ip8JyFc8NPlwoAKNtqFcmw3dZ3W63xas9WJhDmAoxltqnh4wMrvpyF/jUfcZqdexPCaK
EihaemfkYYCp5h8vkIy3rgMOuzCVqs3JzUUtOmfGZML4xmPBkrEjtJsY9m2Ld3aS1f/nJmMB4+rA
O+kcpN4/S+hzsusinmUzunuEy8fYlDedmxwpvt5oqXtRWzBMNPi/dRLqHsJanVL1Z2v06QZsnc02
XU7+a6/WtZOvExrIcRjpOtJ7KcVwT+ueNQqhpH2lZI1ov5QGxse7nEyWZot4tzZv/9mMBolqwHDl
6VLlZrd0Mn4fy9moRu5CWVwp85lLDJsVm5/c63W+/roqroPwSPHUsWKsJY33t1qKAudHsh5ykgMR
XijNAheeuE1D5+Or+dNABG/AEVgZFXRT3w9EkJEoyIps0VQ1QaSEu7TM2stsQN+dIBT8x4OZLLU8
PU3j0Hi6oU8nBQBZ3jOYVLfUwHzbIEGs9QukQB+P9Nuqyw2EtM/HkhLmiuc5uYGqnc4RxbHWl0/u
VRlurfaB/JqakOiyPcsnQv/Mg6V9hv777ZMChwpOJB8TSn28cCc727KbYAT0nEuyZTznDUSTbMX/
sLrG/F8BMibAe7JOwKK/f2KomwqgpVwZ6uJn0xwg4cbXTu/eWmr11IfzJxPkj5f0y3D6++HGLIY9
GZHqCO8K+1PWHCc53H38tE4n4eklndy2yRG4DjSyCth1mWjV281Y2gEuvJUZ/lkt+HQwZoazIicg
/jANKRu+vyD8aqSAhpQZ8i4uN3HXqI/In0e/zBAyhlWqfDLpT2/gOp67ltItc0U2nBrxY2PUYVHx
KrtZhA1vUTtvEFrw8R388yD4dtHFM+VPHbOmWtjdmNB+xR2ZeH2DBtqIxWfQ/z/cOlddAzw4iVrr
vvz9rRt4Rug+uXWlc1XI23J8FTFSuS8fX8sJds8Gn8m3hcKmRa+DaJfTzxpt0iKr0wkhQg44K82+
dMn4LYcaOlr5EbPaNVvGLeEphFChXbdbZ5+Rxq3bCJJG50Evuc0KumzfrVwcON0nL4QGEZbr/HV1
hg3E5x2KGROXiv7pLxiaCviyIlZWPZ/qT92saxtz0JT2bVjQz5Oph4V101lKFgYucqk7IoTRJfTW
QLge6I56RtpOox/MlJPWV04UDjEBqY6ZX5KpUwIVnCX59F5PL/NOX+zpMh815QmHlH1mLPidv3ZI
meKN1YvqaiROKPSSOgRtRK+e/Eatc4Z91jbttWPPRf2jdBL9KlRlmz242oLmV0HMcj5O7q2N7STo
bMV+AIJY3IzECTvnid6Nzt6S8JdXf5sd77sR4HyrkmqtaZ0VIviX0xd11CXnncWZr4RaFIcJvlyA
aiR8S9i1P0V5VF/opK9cIgxHY4rzeS+y7M00O5SMXTZhfa2lps1+FC9Rg3cLxUXfCjUL5hyJ8G7W
KXP5JcUCmvOlQZUH2yIhBai0E0JBjsTfYeCTphrTWUGN+oRxGy1TF5bnoW6B9zGdemmPEo/uddan
21zv47MR9fORjqjc5vBnqKG11qOqZEu7N2dNPVc1oj9B9BubOV3urKzqLxs4mAdgFp2+yVpn2w1g
wZq0DA9a5yJ706s4GMcy7vdKFVbjd0RYc+GTfTpu5SD6TWEkNoaXXr/uw6wegsIsmNM80o02K8tw
F5F882D2aJupdye1iS4XpPYB4x5YkKxWESvoBTeuCMhDGBIPa8WE2F+Nr8eC6FuBdWIpBw+DTLMr
aqzEVpV3by0+xmCWpL0QS+Db9bLBvdpcF1NdeEzNHPM2sjELIU1FIiGJeCgBQo/0xtqcj7oK8AUB
vfVaF3Oc+lYZeVm65BslGa3AXuwaDpyIjMum0LNr4nXUVdLdX024e7ULt1m+wxJccPWVBrq6KOc+
i5IUhozjuuGWb4Ykf0lNnetqLVpXJPlFqKbIKRSrM1EVj8B6v9vk/D2n6HbOtW7EI1Wuv2CS1QdZ
WfUhqexFI/dDOei1/lYbosVCM8ZEbGZJUEcTwmTXU/LsIZ0iRHF1dXAQCtEOErdh/MOdO6f01GhW
niazupornjFfNs1rZuMemSPxictcH+26kD4/pOwhSI3Hdj1NKEvonNX8qInsV79K3G6m9FHh9Bri
KgDLp20RuF5ZbKP9DqvcfiyoT2LIztlekXp0j74KZefq9iI6fa2po4FrkG5+LTtORp1ZoLoJmxcD
VHLQJHl94WoEt3Muy1ZysvE6okBbfMOKxTFsvxLHd0bVXwPJ05eR+0QcsjeGxVXeLw+F+VSHgOG1
8YFAQrW80Z14qgJnBB1f5smwjzsXiZeSldndiHXM8VSt0e8GfCKLnm9UZ9ggudk4efy86Pq3SGGa
TeyocIV36oZH399nFBLPOvL7HrpQkGTeIF2hARdnx561rZHkOA5Ksx0US3/pEsXaJk3nHsgI12xw
9oWnZhraHxFEee/N8Zh7kWv+sGVyhj3xiPh5O851sPQdL1AmgtixJqRYudlHnqovaM60qvCdvvpC
BHi9AUeD523uyZpN2yApOuIyiHEKlnEB8RPvhYNtZHEPMSApobpfzUHfkoK26dlh5EuylbjQZDo8
Tna2wdDJcOkm1/L+dSgIL6UCsu80xKUY9qxp2NcDyk/kdmaFIWT0Ohlu+BJ4OFxGDHK1ZTw2I5K5
suyeWMc2LoJ2ScZsdKSSRq64urxZTu+LpIbCm9tfwNXLy9RiWUA+Qhzykk31lkg97bumjrgTLPJR
mBdH0YrlQs0Mq9kmKAVJZVioysho6F7I0Xoh2vRmUfN8T14iaY9EAzRXOGnCQCrpGlxaOnd4Phzm
mYgJq1tAbDlA6baEvjW3Eyk+PG+jJgF41tVrDNNr0KTIvpPXCeBgDl+djvTygmDHL2pJQvdixBei
xG5LOHppiqe0kj5RjYiRHefaMsopsDtjD58cVjk4LOxUtuG5Lo6AmWDexI+aqWE+QcbRDmajtcWx
nSdxU7g0ObQpbHHvk7FKTBvfB9LBHnHrYhTBmZEHRdmM0zGkarJzZYRKj9c7XJThTRQ1Gk2cK3N8
j29hvjZwI+8UpVDOIwtlIRwGlOO4DWJlMzuLg/ivEBdw2Y+8ctG541TKpoUsXHc00+IUgFDvFN6i
aS/dMD1iZ7DqI91KEfwPdee1W7eSresn4gFTMdySMypLlixbN4TsZTOnYubT749ajQ2LntA86nN1
gEajsdrLNUlWjRrhD10/BD9dexrxVx5V+OBC3GVGXtEOzNPNkFZQoDD5o2beKCNyFIa2cdLpgjIM
09xq2xYFxV1u+v0ULTLk4yHGWQYNX1TOGWF0eAQC/FSfk6zAuBDCrTQfmtAwfsEbJkeuBth/tr1V
pXVtqNE1/dd9EzTb2QZah45tfRP3UMgZS1SoWSYIcByzDGaxP9DUxWbHgug4ye4C2YRBeAhFQPsa
nOQbrndTBrljnDTPFACjo8U6HZz0mHGgOaIiqHV5lOKYhIb86qLfcIEwjAHTqdDBkEJNci/HUMyo
EtdkCiIBtdg2mCVA8ANfjEi3B4n9EOHZ/Oj0XckDotD0NMuhp6EtWc1vHHzbXEinhyDsbHzttZ+h
ahQ/m3IG3l5q1Tci1SuDNCQg8tbE1Gd0p/tQVzCetfL6JlP6xN7gTwwivgkm40YxMshkWjhOYPFd
gPMbOQE4HxMsL7xJCxCKH5XyerQndVMKI3lSkGsfvBwLoUMGPdAv6VLCJlaFjA96bSMHIkM3vEkg
pr7UgPH28GRnaNGhQKRDbxxEFgat0LpNDw1aoIVZPrvF6KOz8K1B1gVzVpzf8CAbr1pdOQrQxqOj
lS+xLdp9ZkK2rSxFs3l7i68F0oQ3uZVPd1FhY4akus9G0tbXla0csAQZoL1HIt/biGf4/KnwVoMG
H/s2kVrBncTTIH3gUVnO1Q6qw1MjEkap9VBhEla7yXWbQ7tKwjD8FuolCQoKB8TQvD5ULbaHni7m
7+Y03RTA4JODFRqHyEHkyQgxFXaocO/awWmv4LAkP+HQYJBSkIPTjx7vAzNAUaC81HAdfyijMN5M
dAI3bWSmh7yLoqvCGY5thLIlcwxoPHP+XSbdETkaGW3r9D4PnMeiKppbN7CfUYdAmLEwdrOoGsYO
owBNw+RDMWHNfwtn3sollK50X3E/IN46BzdNatoHc+5v3Tz6Aq0ZQ+mpIz+EJax6VWHlD4ZGjusB
xx/QklRsxUME7iEBxo/7Mo7g5lTKS3i+zbdsGh/CTLs3gvFZmQwwplkbHrKMkJO1W2FgKMPfGFqv
6TAb0K+lYeReCq/1zgAXS/w9Slhqd3FboimZCCWArYAJzI8hKurnFi72Q0Xie1s3BTVOM1eP3Vxd
QsLO5aYcqoc4dvsN3Im9kbZAassq/T1H6h7a0fitqmxsjBfbGHDH+EGDaqZZpL/aXfwrz+fxKtLH
sNq6sQgupN1dx4k+7LWRhygLnSZMGn81jLLcyLTLNwP8eOwdstDrhuwyhFl6G2aJvhci7TyzJx1v
pvgmVNWrVupbd9a42Kg7v9QzkOkkHuGkKpW9Scr41ZKRb/WV/RsBMDqRbRXe5h3KRHG6xSl5R3fD
twDKmF2p7NuEfCCDiHg1aEZx6Eu331lO1BwgQBbcw46E2GzD9xoIA6gCzMt59MvIukMlH9a3Xl/b
GYod85Si7S3GvN0j4S39oUK10YcyrveXhujR+xvRILNGC/dXDbOtpGSapE6ybjwcd/J9arRT6NsU
JT+7EPIO8FLdN+toeJEBmZCIwx+WPiKWEACmLqPmwXXLl6Keoi0UjzlH5w1DdGLIhPNXEKVH2Wkd
qHySLFDW460r0fJwRDUit+PCk7I6ZNs2caqGDPkZRnhuEPXbSrN2tcko24yJp/YoZe2PMzZguhEp
RzlW7rZP6sTk2rSjdpsYRFWc0ul613G51dNcBW/S4mcdNz+KiVq9DeLnFGNALxnIqKa4JoinqMPu
MtmZBywQMUxkG/RemY5fCxMFPbNUbsIx/V3qnbxPEFXKdsbgZrcxuqj6oSWMwqrrBvJQraXHu7EQ
SgrBQevF6zy4bg2A3AjCy37Wq+IKLYRphvRbwxE7pCJ2H9xgwX9RY4YjigpOn/lx0ObpwR06idI5
gkk1VD7uzPY6zVubUXswui167Cm/DfWJ1HqQtIaNHePcXtvEk+oeOfZTdDnahczvTM3CGlBZfPcO
NFIdLIfAX28iG0embpGTeUaLQzf9UAz8gERxG1D2jLurFrZoCtURVU9LNYJnHe/peK+a0VDvtUhL
pGd0dvUKR09iAJ6mBemRULMn1ITsbDuM0/TE8DBFpKaa3F+hnkKz7E27wk/WiO7sJmu/uFbYfe90
ERTbcJ6i8aqCzXfBn9SUlyF0whxJRul8xTGun/ypzEbjRwwr7Y6yoyQqV4lh3JKQ2MPXCC/wbRDG
LoYsMYo2XyFuFsFtBEvIQZUUdZarpGssqM/GpIoN4akiJOFczJXUXlVlpB1GOeCkUs5HpagFzyJ/
yTYdfdhFLQZ2OYWWB7BGGhc5mmPuc1n0XXfJrCsrfKUy3H2aCncfk4+1h3GOcR9b2A96JcJ0y+Ud
WOxG92Yy2+EagM/roCWXhaK1m6Co9QZ2PLBbFG379OcgQ/kUa0N0BSEro+TSsKBtOgSMRNma41MM
f3DokTF8VNwvcSwvsICnEEeHgFBQWQHtKODw4W3VRzclLqmJ+SsO6y8y2RmINyGheEVpHl5wm/ab
0KSKVdEguBcpZfEYqtkI3B5Z4EM0b4Tww3igYFMabQNhD7KM6FDQ0mPnKpjwSdwVrbbtHZgBG170
DUSSSyMW2wqYvSGfTftlmhFWQMFmFxhTeRPG0sjupdSt4JDkPhLD88y+u2kjUd5XhUBf4Y4Fy2+D
ruFQ2ycvmCcM+EpA8tCu5+B5YTrRJ0eYZWowmIgSQYs3kfUuSswfNDzgGPeTGS/qD1dVAwG8Vtvr
lqoOM3oUa3aNNbSdpwUy9pWxhayIAFcPnflXw0iy82IxB7hZGY58zKgFRMrBm5h29/KSBp3xgG93
/XXQ66fqko6gvLLxruS2rPjbZeLj5wAN2ryCMVFlql8iNBrm6jbVtRurTsKCcG65yq4KhghuoJoG
t7GFbp+O7vSGij3xOpK9SPmhI9NlFWPrWe3sqwTZYu68pKj8CRJFq2lbaLsW0T2r/BgJI3UgO+QN
2QZcGJgi+VG4c51tY4mKFzP72CXAQYyjTWlF95OaG8rOlGXUXudCuYh0/cWdp/GnHWYp9l9KlXrh
gFodkuiA+nO7sF6LFFeHQ1HSlJEM+4orBxaRhIWZQRrkzG16V0d/Ws2m5iZM64CGDnQl+O8qP5jE
LYMIZZuPmJNcwn6PHM8uqu9jqh5ticSJF5vdOGxLNHujG2XSJq/uosd6cdDYDrb5qzGNPe3cZxQF
dfWQ521k07KKrI0NFuJGQ3QQRSdRblPOySM5afjQutVOZBYWZri6iaOu0YKCLgTNamoaucsgeCNw
XOf9+AhFBr10s4GDBNlq2CwqNGrYPo5WUVk/Ok0NrpLUwZoBy2Xf4GZG8n8xRvTyhnhX7CK7CJRj
J5RF91/blZG8GMr+psfRjs6be9EpVXXT4eBUlAstrnOaFHrW3FchjB2h4a1cDgZTGPTW0isawXO7
aUOFLTUX4rqqZccss69etQB5DawvgLjZRa7TT0iB89JMwDQz6rPxti9SoqITz9Rhdvk7y6IsuS/o
rn9xA4bOvtagt4dOkfJcpkl0hQiLWtymhTqR5bXI9XVOjfOOJ5EZwWY0kN180YtGvTLAbzrbIEAM
g2whYpdl4bxJexLcXUr3okRnKS0e0U+BGI0p83MZGUlx1UR6qfhOmtXoEliIs9xOQR8m+1mf7OlC
q8JH0qdJ2boK5nn49I3mbxUz12HbpNSHvaIn+LaE1dEt9PZngMDYY8Ol/w8s+FTZZyVOgMLFh11B
JXlD1GtvsyQpjoVatTeJAvM25VdeBbXiMCfUkvAQzFBU/CBtS8PyMnB8R2Yi2nZyNCZXi/bQWBc7
2tZVLh6q1o4CnNuH2eWmQxq+og79Dq/KpOZSzBGpO1rKNtHdU7sQDKO2i4KZvwI4CEJD3X620H/Z
R1VFS0AUcXRH9mQ+0Q6/M5q5OKSM95DuaMTtmFMSaZ2hoB6SDskFfn/ZY9Kzp+hIaGWDJkLvmFRm
EOe3eo1MG0aFmVoNPD863XOtvA4D2D9FNYMM7t84iCz1OPvT4eMRxIlBxxseE3cBE9SnvZp0a7o5
R2gtSlyFJLKRHY313Lfcx2A8M0xeD7PZ4UAcHYuhjYqEqrn8kD/gETr0dtfsmXwxUGh9O9ErP9eS
5zSCixiOw4YZdwv80fzsoPJtXQENhYGUilrnajwawTMJlYyhVJ8jXY42RXqTT2V1Bk61xkMsqwhw
hIx8bcF/rV5j2CptFGW8xshE763Q/DDX691sO7siR/il7dVzetAnPhyTbCCpix04KMPVcDRq86Ze
pIOoDrX8UBU01PqpKo4SgI5vADE6s1GWYeGfk6Bl/oPVuW0zSQS+LFZPqA1QOrF44vs1yd4NJz9z
nJtEQizsUPuY2t0UyR9tmn377P5ENh+88MJ0YGQu1jNMTiiaIpLJeZXv+booIsEcbKyHoD1nr/T3
G2UpU8BvYGTqvun+/rlDx6KGxbfUEahKMivw1EXOU5IEn9krf58EEBWAQtmMKPrx9d6fhIJmtNtU
ABGMOtkwRNm0XcX0Z0YNN9pMOGxyf50DCSxz5Xdfj8ONdfwC18GxhCnt+zWdwTKkYnP6Os2E+D9q
+zbS0iVBYZClPjVa+r0pm0NI17FWySZTamqjfUgSJg0ff9C/nh5PSBuY+eJ3A6J6DcPoFQ01wmWo
L2Ke1rgvB8RKkBg2JElUdijO8WX+2rfLeoIRLgySN334908u6EKjp6XT09tmd+3l7EF59qfndv/x
Y/0VABarS0bfC7R9MRdfHcfCIr23uNV9mlWFB8PD9sEsPVRCeeSiiH1H7zf/byuu4ApuYTi5Tovd
t7J/ZAahACs61aBFqLS7JD8LM1lNgkEOQlkGTQDBy1mG76sdBEqpblFj5QHL7gJlkBsDwcOKDJLi
pQwP+uzuwkrZQd7/d8N8St78/4J1+f8Rn3LZHB/wKSUZ9q/XPxmVy7/wL6MSn25oSkik6NDALKwd
2O7/6pkb6JlzCVlLqOSWRZPufyXNNUTQmaDgL6rjAMmNwb/0H0alpv8f4MZAvBbC3hvE6xN65ito
BktCUIa/YOpgPxbs2vujFgtlgQpApoSao++GkCFSOirnTtoqTC9RY/nPwpMgjQC6/H6VqElLvR0Q
l1py0G8IOOC7VJT9RUSrFbejdsjPHLQVsPM/YQqyAGBkcCdrN8BxttFJnVN0wOumQsbDro50qtsL
VD+SM0v99QaXiEhfASIaL/Av/Oo0od1RKKXwujotXlAKrPxQqaLHP/bT3b9h/08y+RpDujwRtylc
SaiLyM6vgYWaNYWRNgJAMlK3uivsgK6uPijyC9pAqIpnZfmLPhXyvWanG7tRs7tdpjXFtwZG7s7U
5uwM0OvEG2bvkp0ZvGAaUquN0yDeXbodvyeBB9h7OhJfftm0zStEx3MwwJNrccXTdyVeAzt8v33C
Is3zImES1ECbu63qoXus0J3CcylTtDN33Zup6R/X7tuLxt0NuiY4NpSNVknvECOdSl+bQVCTGBea
dINHa/GFlFj+XIueoUI6i/oC3DTGyFILIkRKkMKJGTCh95FYS5kQYKGsJ/1lgi7bzqyC9vLj3XBi
z4EJZ7ORkBDX16gtfPj6WUMFBFCEQp/NYCJZ6WX3+Z2N25Lj2pQZ1AFr2JZaxJ0dOanl2TXy7h5q
m4+pbQHh+fhhVtnF8sLZQYsZsYEjGwaM779u7OZyyNPQAgw9I7uFnOMxgfj5s5wSeURYBX1urOHd
LUBR/Qy079Spwn0Xz0d45ewtbdl5f1Y4ZoUaWRihegchEge21rIPbghebdfbgXYrEOhHOaHXUdGk
58/o2JXNoYB9BUzOGspfVOXnjP9OfFt2nU3azrvH82kFNwydorbKFHNPBxuX+7RKx03VOPmZeHIi
IkOjAnxK7kyNsHZPVAD+0U2nUd9qSg4OZAaeoNJ5tlECEfMOOYvg58ef+dRzgRVeqAzUI1wD7191
UGcqjgUhOqqS7hzvMUTtSojN51dx4Z1qXKnUj4vF+p8fdNBjzZ5D10S80lK3kGqlN5WKs/svViHl
x8VoudjW5PU5R699zJl0x03V32llFm+deq5vP17lRNhzFt93kMIEadC0758F+X1E4XNuFhILkx7/
wFgRlf7NoCj25x8IRpGtcxIgIf8V9OxCY6bb5oIO4xRsnDHFaDLAsPzjB1rl9ctJd5eSRrDhMJlc
hy11lPQL1ZZVGtzUcnWw6fOlWyOwNqXUv0SL/2NmOHd95J4JmCde5ULmo4gRFMX6OpQ5Qma1UsXC
M4cEgVXR5HRFe8vXZXGODrmqKt4eklKb6d9SwWhvLoJ/hBQ7T+125CpHwAyNwg5dbRfNSVTqOk8p
9Iu66c4BX0+crDcXcWo0QLzAUt/vE+GijNdmLQ50jI+8qcmbTWPQG/344516hRDuFi4w4Zqq+/0q
OtiFWacDvFgRGIcyMKNd1+byZug648whPrVPIMObgGu5gpmxv18qNNHitwbw1aNqhSjLO/oxV7th
D7BSQxcWi0EUxbJHOYc9Wm/mOT2dU08KfnZRtIG9Tt71fnlk+kEEtjoxJLe49tC0ubZc2V5nC4vu
45d6arPAM0VWAKw3yfwq2SgYU9LW6Pl0crgdg+JhigMJlBMAVpBcoX6dnlnw771i4x3P7WJQEqoI
IL1/tq4gQjo9XXbqd2OXpIF+Gce12H78WKdWceiTLPkJRgNrpsFIC78LAmQpY3q4G7tp9V2J2den
nAYpVshMHFRT6MsgaU3L6f2zIFlczGFI8SrL2vqChIH7E2Rr+08WzPP+4wd60xF4nxXaWKrR/8Ba
EW6wvdoTKKdKHpUKhtzQVhlqOlW3MWJjNjax1otbd+hRGY8c1Ei9XPQYTzDPgxSo1YPa4kTcxy9z
wN/iWW7JGGZoelPxhTu2v9FEzubdONR24ycwj3UPfEb+HcAoioeqlbU9LEoZX0+MvFKAFv2AEWqi
1P+4UZEZiLWpfeWhCoWmO8YS4jGYWtSl0UFDw71YZHN3bRyLH4EFqMDgUrwVokieS9pLpldV/Gp+
r25hygO6+DEqBCl9m7lFswv5wd8jYMD5Vkfx/cq1lZBHRCEMSxMnwp2JPCZDwbhRZkZapgj9zhBj
vFGzHJunjz/AiR1FExP0PbwjhyxxObN/RFV8TOw4AmCBGqTQr/OuenGARh0/XuTvg09mAi2HE0mt
+hdPIa2isoFbhd1yn06XiaEXB6dyI9yVsubchuL3rvYTFI/lPsTMlKO42k9JHdPhEuBv5pEWd2ql
FkC9Rcgt76fsHF/rRJqLPJhBR50KnILBWN0QRaYzL8CmBKMJRDaHTmggizIm9yA2GPmRmwFds908
8DWpuoAxHH36x4iaeA/SIrmvhdueedVvmfX6BSDUgAIQVyR0hSUy/vFBO2DRbUmKC7BBzy5GmaGU
F4ua4T+6dT/VInOua8Fm8wz07h1/aMLxpgbAZ3mmQ8nAJFzYozcaBWUYLIDgvkad+xy96O/wzOc2
l8YN+gYQ0FbhuXR0Jm2gDHhDuf6jqcHMppUiflPz67+GSbNuQlSSf31+F5L7U4ygKoMP7+pj2RGu
ElGJ4UAF2u8qTzpzk6uxdpjbVDlDbz71fA79BJW2FAOCtXRDqiUJ5VUhPPTYsWJyZgv16PFexuWv
SSQ39lDOZ+6fU0eMURLNJkR1cB5d7XsjgGKAIRjdkm6oD00l9K8Z/xCEOk5lZ9LNU2vRbXIXH0Hq
yzfm8R9brCi6khysIUvXqu6oDQquO4NRXSk1E/zPfzNW0Gkj05vjqL3fzQ6X3dyXZCxzqw0HO1fZ
HRmFW3uW5XTyodiLWENwfJBZer/SMOdTMvWUUeakGruSaxVMueYku5La9JyC1Kmo6yIUxOa31SUy
vl8M9T5XFAHxaADAeQ36ed5RL1s/Pn55J1aBKEs5hbwM6fm6ztHCXOvhUQgPt738NpVpeYCHBvHj
v1iG53AXISdmRauI46pD0igD2wEvRudYRLpxZcWYQ31+FZISchIouJq65sYibEgDTDU4Um3T34+u
Pm3wK9LPHNwl8Kyip073x2S8RgVKS/D9hxGDWoo2UwRuCrBTwZH9DrTuTovtK4RfPqm1sORZRKFl
DkulqxvrQWkyd1MwGizG/WJ800ompK4aDXsZ6Z9vbLEUtTvGtYz1nDcpoj+O7GgqjpUMOK7Zauhc
4U3p7IBa9meq3RNvz4DnS31GKrecpNXba7QQvx5KGSdT7YOjyO6IVIj5pQZM74cQF870StcaB8sb
pIGG7yw7j+dTV/cIdhn2xNuizVQVyAfaBVaCQjPbC4V+9P2Mb8Q/cTprX7QJWSAPwkR/GPh9+4+3
5qnHNpbzxb6EuL2uTGfDGoOADM+r42rGGUmvtuAm9K8tTAJ/CtrhzFE4tR6RAzY+xwHEwuoiyzkj
ASZlJh0flSE3ojs7F4+4p3YOZuxPhHL/8fOdCI0MRFT82hGTYO69CsKyH+mFv7WJlabbOfA2Nlof
Wls6bd/+i5VonkHfttAjMvT3GyhOTDWws5FMWY10SAua8N2kLy4x4Bw+3blARsBGrJbr+S0Ov18q
dEtFC03ONNyzu8Yo7K/gpeZryxnPDWmWdtIqpnBxuVC2xCLYsA72ItKRbAtYSep9eset8MWxlWkD
L4MZDfhUvNLgcxyAu31OKfetkKPDRYvLoMmPPevSD/jj1Mt2HEB1ETP7aHSeuIsCT8cM98z2OLEd
0dbjyqJZQknqrE49HQ3XUQxii2PjfOUo8ze7JvkNtehXEwyfD9C0LwiW9A8cMv1VnY1/E3WZTsy0
wgQ32dZFTyXCnXRK1GFb0Uw5s01O3KHULYyguBboWKzHQ4sZ11LRCZBI9fiQhXa2H7ro3Ik+tYrN
5aUS6WmmrS83kq0MwDj7PpujpzSwsMpIzpYGJxfRVSYw5IgEy1WGky/wNow0hYeh2XRtVZ24kXDl
t58/wjT9aa7yNKiirPZcURooodWO8CaK2b0ZW+bFWJvJptQS5fOJB6q5jGmYfjLQtVbRIjJbi9yM
hH6ugoRKeXQBPyviTLd4+cHr40sWT2uHYRwt1lW0ldJJyWvZAaggxYdQinDrNHa56415PoKBB86r
VFdSHdiEpXW2QXJidbI30gPuLeLH6hnDWJvCTsUCEi9Z9WtWNeFr3Ln6beEawadLCNQ5FrG5JdRD
VV19OTXpwnhqBOlij30qxNT+S1R22R4F8vDMjfl3SGQppu8aTbgl/q5ulKHWI5CmMw1rpa8jH/mt
wu/qGhcNZbRxplh65ZB1l4nh7uPteWJl6hYSYgIIm/RNQeTPkFjPM07TDSZEjgjgfojkS4r/xBM1
qAPxsDRiOBR2vJknnSHOx2v/fY9SEJKAMaUB68OI6H04dossmXKqC6+N9dhfCrMDkkHhcYLXfGap
v886WgokIwYVIRrE2uqsB7CLBC5saMconX2XFkN7DNr+8/cLxQUTJwalbyLUy8v+42XSY0WwAT9Q
aqbQ9cUkFOCS2jnMwYln0flmAIqWuMJ89v0qThlNBGbScT1T2oNVw2szWhDnn/44bH2iCFNTyvb1
DEVYZW5olWN48ObUrdH2LqB4GKFNY87Hj5daLsT3EcU1VDB8TGvspSGxiihTpA/5QJvc03PcwcOu
cx6mqO1ew6FR74nRMIsiXfv0RcaizCS5zJjTEJzfv8UgtN0slCM9zjAIX8Zphj4AeeTHx4924lst
4qC0E9+0zu3Vt0LdwITQOrMjKKN3zTyZG2ZC0+a/WYWQTPlEzbdepSqxUEpaVpE4Am75bCAY8mw+
s8qJ40qAWkqzZbDKaOb9G2t4PVHa4hrJ1GSGcqXDwHcd6E+OMZwJvSe6dkRDCkGblIYM213F3oGh
2TTRKPNQlq7xn0FveavYaddAnIYmPXIDfI8HE6I9AOvNMGCUQ6nq4qE0mnKfKVG2taQYHpIG085B
TOan28RLtIZ5DhaAyLlG2EpM/cyRfNkzhg5hCuwP+CXxuaj1dybJKpwHGj5MS3mZ7994KIMgdlPO
IMQs69mw7eICVQiUGXDTzH0uyPjMJz6xXREDpFG6LMq1sPrEEwJKYVXziSu4X9co5847uJTTmXnK
qVVIhpaGAlUbMtTvH0tX2rabY8vANCw3nvgZ37qgO3fyTvSil0AMVJfRNj2stbDhyJaZRLsMMcrK
vIbPYB2tuai+NBLaO1zRsHjO07TyZV6U19APs3/mNOrgrPdJc43jYX4myp04PnQaFqAYvSdavKtM
fZL4aiGSyMekuHwwczvel1bdfjHbWT9zqZ9YCtQ3vbslHCC/vfqMZmaHqtSBdiTQZm5zpCmuEORp
dhCC5ZmDcGop2lAgUQAJUlKtljJKu/h3AleXTv0Dynqzn5IAb+0+w0zz4zB34jiIJU+nGUhSRpvj
/b7BXBGz54aZogqV61DPY3ITYfmxiXtL2cHJPTefPbFPGZnSaCXmLWXh6ou5JhWIo+UmXfkAV9cy
jg8WRNkzsW79BnlngoJb5UJfIM/G6qmGlmGELVllgst4qFsoTpjRx49JpnwWQojUl7qAE2j386n0
9Ra0JqZ+TZox72Zo5ysp7ppjg/Xlx59JW7+3ZRlawYumMYr5QHDefyd4kzP0cpZxUnyac7FPYSka
WA/PIzr90t7OLmLliFt5ItF2rhk8zWrozaFET+UcxePvt8tvWZDtDIA4V+sOip5N/azazG4xqC59
IzQxQe9bZ1+6Rrv5+Ln/fmyaQWxMnW9JU8hZf0gLD+s8BpABhS25cK2oucS27twk/9QqzBqYs74N
2M1VRmFkWZ3HHH2vbqzxRRNT81ybxbdPPwpbEhUKHMg43Ou3NkHFq7pGhe/m2qjDpXoDxzf+bNpC
q04jLrtwDuiSstj7fWJVQ1uMAy8sNZx6a5HXXooCWYYzz2Ku48ayDhgEtNoBW1DiLK/0j7Rcb/p8
YKaN9xlY558lgMaXPrezl9kqkZKYdbv63Vbu+JRiivdqDKhqGHGZMBcbErSmItBrPaZtOdZtdWlP
dwQ8UR/UIbMvsh5b8sc0n6oUgajKlhCBc+UYzmUVHuy4au86rbexHEYwrjqSAxdXRZHkTOfH3vg5
Zakyb2PElQ5FX6KMosyT0WGgF2MVKXVVb7ZjjlzBRupDfRWJAe+Z2ora7wamXwHm4WMXHqqhB+fP
HeIcMtkor03nwgbr+zwx/VG3YrHDtD1FtD9z8DY8OIGiWn5JUhrejm6X3mRQ8772plZ2frtIHcAr
xGsrS4tE36EPPiNlqk6zPKpmhpIJNnD5c9l2aElMcYW4nDXH17msjUfVabXXatDRubKzekQMCGO6
fD+SugRbR0BjJyFIX9DJwIE4jEZT20l31FwMzAPiXhTrZXJM8HTTfUlmh5iNk5jVznBGjO1TU0dL
S9GqAstXSJrOpsJku9/roK3Cp6gextaXVpXbACf77DJH2CvZYJKE3klQdyWukYoiK9+y6uG1Uivt
qzENde+nUeDW3lwU7qMpRgtrSsRVfkboCpFAu2On+4Q3eS+iLL0ze4kkUBOM+TfSljjF+VyWgT9h
ZWx5bVphHShiOaio/mT1ta4Y5lcdLjBmzsJKv6r8b/Z521uHRklhVLujU3fYySa93PRuQPhPADWj
w5TPKYkB9sWRh6zJgDkfDsSKF9e69SNICv1rH8SyPIRdwZ+A9InWVW2LGjtaGQXXAKvwQYbrazyG
2J6NWz1Pgme7nvrgYGtV9GD3nXNXBalxTKbOPcaRKRFkQsfVADXnDUCxXyYlsL7Swm8sDwQqZCfF
aGGvBbORMAJCOaH2jaSHKA0qLR/3DZ2Nf1T0ouJNlQ8jm91xYizoc6n84G5Lv+G+41Z+0qE77Dsg
PkbfhWL5IEU/VxivkXF6jV3X+QXds3DyLG1pj1H9pqo3hb39tW/KRFts5LKffT9meNMGznhVuI5s
PIiDyQFuZIZOhW4iFggtXHO9wqnHf9oxs38MLcCebTKqgdzhKRs9jzQbik0wWOWdBc7G2WRqKaE9
aaMTFF5WVKYCz7Hqoi3jivlKOnE+3gKjsF4jGYtsM7iFqHfYl7bttmwtAA5mXTjWVaI7yXArGmkY
jyLDS9O3nCnkMNSopPiFCe1mk1kuVqeKldrFPTCJ5nu0jKj2MCdiHTiO6IPvCap2+XU8R0Pv94pM
v0nTcbBIGmvEhIo6np6zZqrLzCswv0Z2Z1ZmFLLisbxCyyUdDhXAQ9jXzLK+ywhfRjbHlBEf2qLX
/FRUES7oeBF963DteQgR7ho9LJDLY2EkiKdAlHbiiwpRsHnTaqFtIbaQmRgdmqTPwHWykeQLrsew
cWSIJbZeyNb21LkP+isRqbl2SOKuuCprmUuvbxM+HhJ6Lzmuf1+I/81L1eZMSxyjFnBk+2pBL1XV
96qfGneHwn7tbo0IjihllUylH7pDe5tMCYIEo9ogwAdylP9TwOv4GmFIfddPVoxoWqvPnRcyosZ0
PlmEe5RBit+ZW+5C085etdgM7zCFFDrC4ypqVMGY8U5CNcF0d6I8yPwqiMxxU89OGfq5O9bBFrVy
47bNa13ftNk8lL476QX2vPGEH2EL1jdEEK/JJhykWkTwjvRFM6TsZrcYHicZ9Peh1qVwThCyML/W
Zo+TfCJa7QXvce1FdoSCi04To/FqWQWl8LHH0HnYV1jcXU+c38EfCql/VxDnKYj/sW77AD5TsW0m
kd7RT2Nv1oZsYqy1FYuXrTk52oUuVpWxHSUNIIu0c/Z6Q3WDJo7rplukJ6YbiZ0ICg896SgaUmo9
buuxMG+UOKge49lGoQocnC0urKjrf4HgmmssIo3hSzqNoDWeuyKro2ONQuVTDsWrkliSqEb+ewpl
hQ5QJOaLNO2H2SvcALbGMmjStxwNbJI76nl8ZzX0+tF4UZ3Y7w0tvTAi0Gl+XejOUbQKbPkC0uHL
MBMFkNKYnB9KBHCf5xuzX5UZ6C0Gg6M+7hqa3TNRxgTYi+Hz9Kq4ZfSExlSLiKLhZOjpcaDohWdZ
LBGcqBI2cJ7FaDfSiX+YY6bmdoezzQZEfnBhKGqKs4iKaJJnhsnkboVlVT/ioUNSzAGLg6S4WVN7
zHkXH+PWWcRX67yhOWtGPa1ZtBgi9LPcHK20MUj39ZDG9y2+uhiTj67svBb/zEPv1u4XR02RYm8m
CxNVlfmT2GghIWNrEvLuqzFGkDlKuwpRtNJQOPuujcwfatLK/7B3HktyI1mXfpWx3oMGLRb/BgiR
ghmpSSY3MEpo5Q6Hevr5EKyeqgzmZA57N2a96S6zKhIBwOF+77lHXOKHN2i4BHQKjXmeBrdLPEx2
pBddd1DlJA6q9+w0stMl3urQ4IOoa6R7w0JfpqiuOeC/GVaaxric+MVwmCdIfldyIiTkeiFzdlrC
XsXeT7t0NG2nCFHXrw1YsflWojCxP0+l25d7lrXXX+vKztg7DFbpFdYVuQkJ3k3du8yW7H2Z6yrC
ODNE/J+kWUwzHkea6vaYAPd8hZKs8iutNGcD96DRMfd4xKbmOS1Po87TxSux/Uuz0dnFuUzGSAvK
8Yto+1Fdz7my7jCPjeOZ2I3U9gnrnYY1Yj1mqdIRO/WTwirl5+tF5G9tBIlZJJivNrz832+qKAub
B7bzGRnDPDbb1Kxw2rST4tpzx+Tm9Uut3dE/0VCq1XW4sjYt8P6ZPDyvVjXLgDdiLVgbQTLlXHLd
jSss1rrdBxOm9rG6yBJpnmMxuWylVPX29eu/eKuQFtbEJ3iQpxyCsdDTIq0kbUyGbrPrHeuxi60J
C0zRvTH2+K2X4VaZxtPS4wrtU9A+v9W0wMlw9mElNzEDYM2wZ0yD+ukPIQoeqA/apKP9YbwC2e35
VTRXr2Nv5OQyZVNsc4/qS62mtG2vvyVgfuHdQedc8QJoTEwbTtCQRffLpV9g7+KrqwNnW3BjnSyb
SRh2rQMbWbbLlza9UrlHYLET+99ef3cvPdDjMAfKA4L40+t3uebVlHAwyv24I+g2xkvFYYz6+lVe
WiGoXkAtUA5BQTrp71tVLXRSo40Nb9Nu7UnDwcyjsJjHOPjjFQI4zzCDCQRUqt9aRNHbqhC1D7Uj
C/LtwlTgypWO/+P1G/r9sa1XQdbAyQa6dJTq/aNBNDyDCgbECc07tGpz8CdM4PL+jcf2Oy6CSwHk
bhtWDBpcQPTnCzHLfNgHCZfRZDle0397W6tMqh3HAdZ2Qrb+YZIT/t3zMB3cytC2DTnphKRANjn3
5UCMcIPtjqcF9RvDkPUTeL7nMMknPJi5MawMgOTnv6yaO2k3FNC4L7v6l2RwtB3mkvZOxZToPhI1
XIlU+hYR5KXHbkAPWqlCILX2Sf8fB7NqOFLXnQ6vK1lh4D1OqfXGfvbiVZDcMZJj1o+b+vN7mwo1
9uycdqjqCufqavyo69NbA4vfIQakqauPCGgrqLa/fjL/WEEcaJmfuJwP0PcDjO4M9QnjJD00ZOHd
NuR1/7qpPxK+/79lCV/jbH6PaPxHf/Wl/f8gUJihyj8+3jXa+K8g4jUR+X/+tVdErH+h35Xyi/qn
Dv74534J4ckjfEdSloX+RIefgL6d1/FLCa8Z7jsCggkCwrqff8D24W8pvPmOjo84DFgntFy0MX9L
4fV3AYMeaLBAfD6D6j9Qwj//1sD+V9YhVC4OVyQrcCufLxV6i3kw4vw60TV3jlzZWzjom7UO4GFR
RE2aeNRLYbxFDjnhBv66Lss/gLtDPjKg6PPrVkBM3dBm12myBe25GhyJqy0maWKEnlr9sEtzK2P8
TEHKPv3jDd382keeacrXje3v7eV4aSROnEnrgADo8uTS1NtdOXbiesgscVnlbbemltXLzsv6/HHp
XA0v8IpK+2I2RnmO3Z+IQ07ZcYz4A2aye+PnrPOlk59DXgHsLKgyzNdOVUMjdvCuPafXGRCKieO6
5+dRFecuGhNyATBdawMdV/x6KenCGiE9fl0Xd5EBsoboHpe0SxO/KfZEV7ZvlRAvLA/2YmRGyCMh
yVknhyv4p+ZOS3CA72/ghl/ikLoBe6oe56mnjB7ZkbvLxOyadvP6Y3leuxxfko0ppLeK0eCTnXKu
nNm3q7RJrgH6zK+No5qvUxO4m9icsgugPOPjUDnejRZ0zQfdzZM/moL8dXXK3vWOOX9OR1aVbkvX
kcEhB8b6kLlT/xVvgpQAUPMtrs3z8+CvK8H5wt0A7jR8jeffAe3PBGoSH+LU0h99Q3ZnRqWM/esP
c13Rp0uMWRVsHhhZENlOPvKhcZImia1DEtstzMZkesRjUd/2Xd8/vn6ll27H52tGSEgFTQnz/HYK
lcKtnYvria/mjplAd+1Xnf3GxPal2yFtj02LiS0EypNnpgqHEUCZXddGMHchepkKPLjDJrjp5zdK
kZfuB4U94zY2i5Xo/fx+gDwxRs2Ka1ssajv0aYLnEpSQ6Y319uJlqLDYzCGdOKf5N30wzl5fZNde
UCwPedUm72VWv+XDdZK/dFxraxIN+I1B6wkd9PnNjG2TkP+VXjeZbmqbzusGUgfIToxgwohPtVX1
9yPOgvoG8Y/J/pv7lR+Jlgpj78YG5JQ/XisQX/m8VtYjkvKTvWUp3capSv8g+1qcm5YUZ2QaddvX
L/K8FPp1z+TYrznkDHUgbz6/57Yq2b4742Ca6AVzJvuhauqPQOhfgUHeaO1eeIu0IEz3VrkegVon
tZ3XO1UQONMBa7zk3FPxvNGtxHnrvFj/lpOP2aU4XsnRJLr/xiTI65SqvjQP1OXmBZLyGof2ltwZ
D3f6ztZl1MWmvTUbYkJCM8acNM3K+pBbRrZdlBafm1kZP3Rdn9+beYJzitBXh18tz+8cFdRv7Dzr
p3j6Y+GL0wWuXRPlyvPHjysLBA7TPLim0K6XZmi/uonTQh20gxBfdJ3Blf5WGNwLRwfnxt/XPNmD
sC+fVE6iYg61UY+y1bQynabqsvVxs08tzGnDuuw9/CixNHvvEgl0+/qae2kdQO9exUOQu3HIeX7T
qiV/j03lQKMykfIg5NWUptkbi+2lr5nPBssHpokwuk61lLIxOqPu9QOFhWVt1YQz9MbEMoSWcQmG
T04l06e2KJ2nctF6eWHnuobO0ipdDc/OClPx12/6xEHm+KW5fGmIuqHoUbOerH6sNKhUOvvA4vU3
Md6ud0aflV+bFYxbCpF96DDf2BhSWg10WWf6NNWOsU1xj+WfguAGaXC9Fw0hQbVylvdl1b/VFp3w
uP76idQx4C/U2mA8z1/MsIATyEA/KBKdLrwUs5qoLIbhQg7SPmsQ8d4rIZsnfG+bS3zDs4+W7DGh
JiGF5IWSQn7rJsI8n9q6uKgrrX14/RG+tG5IJVuBDFJJf2MHwPmW0CT0gyacei/rQGBo7aur1y/y
woYIexgwjQEnb+v08ExmI2FWMRyq1sDpvOvt9LHSQaOzJe7tXZ1PbzGNXlqo4OqrWwcrFab+epz/
oxttl4GpuiEPk676S6MnEkEWuf1ZuKN5M4oau/jJSPHbmfXRuLIzYzpDwzTcM+Ez/oMjhy+SkQ18
kNVS6gQRY0jVWKkvDmWiudslUz91cyrfKBmO7N2TPY8wQFob6HIOjeDJ/fa1acVFKg+VwECH/I4y
SoUUe0RIFF/d4p0Tz1JsRENkuEmYDsr5ZLW1UnPQazgq9+m2FkI/f/21v3Bq8KNo94DhULWdnoOi
F57INHwrUpqGyjSe2kX9GH39awws7+IcIDFvf/2SJwjT8XMDJkNqxnYAbHbK5i4IFZBO0x4sIrEI
IRBovbHNioAteiKyDZ4DvtVqNt9P5fJRWzdMS906c7/tyd1I1uLj9R/0wveFDx1rkMWP19DvSjC/
G8hkOgSQe85Z6PUmmJ0/85RZbzrAwoMD6FgK/EYj15h8jzgzHKrJTB8zomcfjLRx//hOwDthKKOy
YeAKsfD5J9UYc4kPDxEkyhbfrNEtLhas0994f7+X2VzERxyF2IBEZv+kzK4ZYWmOOx56fTTv236B
pL4sdRLlg1O9afv5e6FAd7Jqsnk78BJP0cjZ1fPRTsXBK7N6RuxuJ7fp5BCEIacJv9HJnyITp/1H
Pa6QLdLCfJkNM70gmu69QZhBt8GsVFMbrSZUp897IMKxB67cSku24+b1dfQbeMEzh2MIdw3MhA37
t23EcUiwic1Dk08xeoFRGcsGA4HskvjTrMZ31smqCEUW3pbuKDX+t5/nMxKrcPR//aecLun1l9A1
8JkROAzf+mSvIWm49NNuPjDEx6bdISZr0TP9jaP9dCFwEYBYeL+rKgQU66RQn30/0fpEHZgBF5EY
8/HK1SdUBXX+hnzstHI7XmhtgilnoPmfGkyBQxkBM0nQZmGXezQ1quds6LO9GNNbUQ/pTe2M2o+e
seWF2bv60+sP87ed++T6p4TjzCMzzyRfkKmhvOIQqW86c1Q3uj5edRr07i6ZGeoSuVKqeblok2bY
zf5knHlugm0rvvXFW1YMbzyRU2OvVQiQi1gcllFjPMQW+z0uZXk7jq4M48IjbgFd0rYo0jE02u5P
97L1eRBeSlYqSnUTiOL5NqPqzFeZIw9eRZqd3/Um1DGnemObOS1Ijhdhg0GSgOkEGpznF4kHrRMl
+cYVlhh3cFji3djNV6aY9jjKyK//wSterZyYJa7wgX9SAZRanS9B3x2glugsrpEgikrOy72fetW5
n3nOe01ogsiMwIDF1flVDQ8ls5IfzlAL8nFS0oRCQu6g9bzxy9aH+c+yYX0OSGZXNRnzpd/E7TjW
945RStqWJLhchgpELxtsgibiXPsEKcsIV1d03OhtQu0CdKkq8/Ud3UF901Rt9+WNn3O6If/6OXzv
cLdRppxaz/RD5Teu1R/6gbTFjUm0zhPxNXiSLNSWeaTIlLpqull22wk8KIPX3tfGxiaP7J4wy6qI
UlUxtKr0AuqAFiu1z7OZdD6t1I3hwq664scbv3jtJU8fILsy+yE7IYXOyTbFuaE3MAIPg1cny9Yq
bMJLfX3xiaMZ0XUyBe018IxEpl0USB02pJN4P6xlpAnmfVbuG8fEC3sz1gE6bxWGOGLLk/NTlGpK
yE04GDhvZFGr9HHvGmil/5OFg87Lh93sUXicEtGJRcNdrqgOSplEIazWt3lUBFZJWVXUPoEDFYSq
rrGWcHAVtIQlLVCBlaJyDm7p4aPdWhNZFK+/jRfOjNWEhCKFwf3anj7/qv1eJObiB1fSn4P3SW2X
t4ORpp+zpR3vX7/SC485WGeyDvgpndPppo0Jjl3EpXbVzN50bkPu2k5Fp70BOb6wSQE4opOw2QlB
z04KLo+yPFamf9UK8pnieFKbGuT4FsUGgYjBUJdnr9/U7/s+VP+jKJ32fZ1HPn98NUwa/EGHK5mZ
8pMO2cQmUnas23D0lV2Hlp4I+xIkshvZjMb5ez3E/Vuh3Gw7p18U5RiTJ+R9q1CEacnzX0ELlU5K
tVdWSvYCYa5Dl2wtZg2fJrEEnxyImI+4EDORSIuyn77Z9oBFuga2JG8m4CvEJYmdOlc54mZ5JG9D
byW1S52TJrkUe9NoFo2oX+ktFzNGmReasiRZIKrnoSrhKBKZF5ItI9Ptp4OxtMV9lzvdN2YCNgkM
ulG1kVx8QVzlUtvVhtk/YV1O5WlfFUZgt0Mmig4X1bb7RtohqUvEQX1zsCqxt01XSiMcs9I7m2Zn
ts6TqpjkVe+SX7HrlFN9m3sCAaMeQBR1tFWpO2kbIia+lOYiNJQZq51OSiYps6ZZfPfwwSULjcio
uw5LHFJLTRRqoS6z/LzIm/Gpra2ZYDFTI3cLn9Oy23gD7FYYXybxT5rDqCsht5k8L6vpIi5uFlGj
67W6mHIMh2HoWuqsr5lbGWGap0Tpzp1bAfZAWpb6PmgDA3aFPxMzuOkF0XPf+kKH3Eqm0GBvUmFz
nNBtzjWO+ceI30D41b4amiLA92tIMY3mTxGsAltVd7XI0yzlnwlUU85V7LvpEhI3mU27WGnBdBPU
g7+3Ysl/HtiiV2fSio2fdZ7psBGtEdvcgUQW+FtxQnqJvu7LoY/nFiGYvlgOlYVpdEQF1xW4tyEA
2wi3nHiBxL3jOmWw7T/2+ViqTW7bxYM5OEJtgkFmLtycpi4hzNJzksjqOt3W6pM5xyCNt7NZgkTc
apXFqWm6pXnrjiXBR7acPDa/eCChrnKkUW4XqZQ4M3i5TwWcLj/qiRSkR00rUspyYv0grZYKEokX
ZMYPONIJvY82fW6UWS4XNaxNbZ/YsfiG1lEu5FHPdRUZi9eXUZH0zX1fJo3czDak8bDHlJJc5Mxw
bqCGFnfJ0rGC9LnscNPtWoTUMU7dQdSIgMQ2hqKs6iBupR5Z0h+JsiX8cto1c20kIL3WYIZpC5wa
kdhcghqMBuzABM622KaVZlvvzVLlatM2efLF7tNe3yVW7d037jw9WDMWDDs7y9Nhx9BrgiKYT8WD
To4kByOBdyn0SjncDPE43OJ4g/ROcfJX22wKzO8ufD9o8uQsbaslGy5hr7R7i8A3spQHedYkVmqd
xw5/TdQFsRuOY5s/ut5sYLWmRPqQdbVBvJCtXXZukhI9IOElkzPZKve8IejpoVdBdj31sURimcLs
xvxD9R963a+tyJzSgAinZbTZQ5JOJpvWHqa/DK3+S2T41zq5esXJv08hFmfUiD/QIfTz+ff/Of6J
v6z8vXcrfo/NArJPToHVquovK3/zHfZVBtU7aMdRPv83f8F+x5FBf8zwGCmJvaJDf1n5W+/oIlF2
0koyLEF7aP0JgwF04NkxxYpBSH9kZDGptgEFTw7LnChQvXdZzUnBor3g5HRuiLyjZQtTMxEXRA0m
CtejmohK8vasVPc2Q7FoT1IIWPsit03xqWOPJJ2MMEAzjdAlmOISo/X8yRqDIb1IJyuF6wTrGD1c
CV11a/AV+ud9l5fZhVBNvKby5oa9x2EpfvKcNr5BvVFUkVkURrvRnLkbEPcY1fce9PgzccSGBw4q
RbLP4effo6jo5k0mYCxEpH+3w8b1W+KiymnMbq3O6m/ipExhXzE/mfa6I5Im4i9x0nDpxrbY5H0r
Ls2gT5yLfIayGpaILp19Vzut8cgpNLbn8PHg/pVzwOEzFHWSnFM5BvFmsEWS7KZKT+A/612gX9f2
rAnaL69LdkVcpxOfHKzpyPVEHZBeqwmsoGFHAWVfM3RdLEjOvp65JPt289iGbo6dFQBML+S2dRcd
4LP24IFvnUa0LnmctbHy26ecUZCaVZEs917eJPJhIKDVWYiSd1LpfzV14kvVZU0yg65uB0+mZUzg
sZbmwUGNuivHO1OrVlI4s45GVefTMDkSaU6m6C+Wu8XNzUJB7NY7xDKFrAUqhgEL/yCSiqi3UK9F
4O2KppJq6xoNSXuV21ntZesgVb3MVFl8pnhvckLWvbTzb8Y5NUq8K9NZhTrRocN9UvK9bO0cdiwh
p6ZR3zVdZxVXDA5ksffKAdaIVeZC2yATWlKMURWccR97fZfs4wV7EgsyvXm+9GRJutTqY0uy8dgF
2dnsmOpc1mqSG9XHwUL6XpNBzMsdc9zaiZi8HekIiMHwA9atC3NO9YYieIRTPmVZ/RDUFSXOZBT9
TUKm7rAxLNZcuBSevZFa6cl9nyz+TSrlZGwkWhszdPmr3vOG8uvMKer2LFDIqNDDZdMnz8tH6PgY
qK7r1o2HbAcIlE/n6GFicAFXkULu+7IbMccZZnM/OT1eLHaeWZwyJYF9CN/FZH5Gb90VGz+ricRs
rEF1l8FkDnk4kxGD77ARJ624NQLh3VHRjNnZNOgS765fHOuBYaXxqImcZFjzSMlGJQA9uzhStZNy
pW3HQTmU0GaOrG5n9uSYh9mR+q1jgAZ+aR354UwI/fQTylCvv56PTHJgQ1jl/ZLobRY6R9J51hNy
m0X9L076kZ/uHLnqaQdoT7rikcN+5LN3SQq1nZF6EFkr4V0NBdx3zltxMFZCvNYZox0ZKCNu8UyH
MV8e2fN2I7XL9MipH4/8+qxYufbdkXdPxq9+ax7Z+LqWzs7GT4gpCdFFwNgnzdO/VyuNn6htGP3q
yO7HRjW9TSar2HNV2P/yqAQgtxNVgH1UCLjKHtKdvgoHvKOGoCgQSm9yGE9qDy7XfnWOioMsXhn4
ix7kRaSRyHrhH/UJmA8Pt+4qWkjzLHVRyPDhI4iQqYjspkDjkHhIy7fVUfvgNX7ySAT9/EVitVds
/aqCOz5m0ph23VE/IYqs/AGfFlVFsQospqPWolllF+5RgdEZsX9OG4EuY1wlGvFRrYGNEcqNYV5V
HGQ6diqKZeqb2+ao9GCqN5Kv7ab6BVg/WhC+kOoneUflJZMQ+5GGDeGIvlRx2hDE24337lFcMoM/
/oBjjOQks4iaCpN8VaKks31oj/IU9yhVQZWpyCldFSzu5HMYmEpH3Ocz7/D36VHwggpc3C44v8ew
rXtXhOIoj+EkQypTsOfd1EcBDamlfFCJuQpr7DIwnjCkn9gnbDXfCqdNtC06ydjOo6Q1lX9NAHU2
dGFZxoRfQDZkWrq4MuibCJbY5Ewbr7B4BQJeQLtdHYk56Xx3DD62eTK1YdyzeYWeqU11aPQ+gqwc
F5VpiLoxILIaAD5FwKS57m2WB1lv7Wy3xL250J3FD0uZ6x+Fhs3LhTvnJJS7Zm/iURv4lRcBSxnf
TV0QzIFbgawvWkSPmKti+MrUqxZkgdo9Jic4KVvG91rqi0B+QY57SFXZK/IKChKHd+DZgiwRrY4v
22Kpu3CsgCA3dVFYV2QZpwWRlq3dDFuNxF/8OMhyVY9jYCvGhdAykHmW3Q2fAPeK2xvaq0Bow3mV
xdw2YEXzcTFZGwjY4JZBh60UFHzwNnUJMlIQCu3gCl78rNPM889ZG+0SVjCUi7CdymH9kbOgUUIw
WNcRnjvlB6+QswwHlarkQUsdrT3oWW93X3Op5zxds2mqZlPETk76Zr+Iwkd56BMIscEQJdd3bdon
EG38dqoimbcasbY52zS5bgYj2XKETBXqbSwQ98Hipdck3vSm4OEVYdWs8eta3Btx5AxBWmwL3OG/
8N/NH7yhD+7mXFtYI+U0P4z64B1GWfo68rqu++SsnU9YT5NnXSyj6TfhIsbgpybzJdkUhWJEpo/Z
fTDb/Y1JL8JIPgmWj0Ef25/5qcNTronlijFyg6RMZO1t6abiwRrahUB4C47zrrI5HkOVYSC/LrGm
CGvY7PzqFBZfOPnZaCFlhicRSngjlDIWzXnkBLRNIZ2gnW7HaiI9U65aWqOukjNOVAgBizsUOzfr
CGVOXZwkoRCMeDgXhbjTnIksXyCR/L1FDAa6GN9pPtBCicOQxCbNFqqrOz9v5fdRSueuKNC5bgz0
twkZnLhEhG6M81XUp1q8L3H76qMByGW/VOPoncMYdxRvhCjwMJucqt7ptD6Pjp61FxpZyWJjyrH9
3i+pw7gnncQnKjQku3WQWt/YYCeOYhsvPCxhin5GDxeL69Rr6zRCAtdNEeuE9EwjiLU2YjWN9Pox
QyTYocX72WpNCk6/1b+5XQoFf8hG4gyFE2hJiA5IJyK3c+sHfAus+nKqknzliPrUPHXd9PRwrnDl
Pkj9WYMRPrhPulEgBZ6txq3fp3ygLc29yNnsNfq0sGKm0G4XvTDqjbIROW89o4MUixJ7eFLoWj9B
Jur4a6t0ZtNbXKRqOgWMRBumKrUhOC/pI+Ut2nehfKZRub0qlGG+wWkVGZabm6oGhFmnYv7jen0i
V6cYA+iwtLpex9i6jhFytjHW3pwYnbJImUd4xx5ndQaN5jhVO5KiXbIDEGhuHJy8EYbPUL3wCKu0
K+U1wthrVIPZ3g0WavOWkS1JyKnSzyYiPuSmkZW/bUoR+7uq0sjcjm2Z7Gc87HXUwuiQGbAg5LTK
qM6V86PhlvT7cZJ01ujJ6w/Mr5cyCGPbzgImVTl9BPOTRb9bzXO8ByHtINuQaCPfx005aBFwfnur
9cDM3N4oPgZdiY/9Pgv8RO7mRRPsyJnHwDVgZNhm01U3mm1J91/HFIBzwScPmK6yxdkVfhfcAsD5
14moWSNZqqa7GPIv8cdWa0xhDWdID3XKSET8Js5Z7Oy6DYuZqCyqhc6uho1dyUDtkqGdP/hJmbWX
5Csb6bZKx7oM3cqVc5hjG/CltfylDifhz9cYDw1fTUwr3U1RGypHYC2Sv2Qp/+3A/7XSLf/vHfhD
+uN/7b9UX5/34Ouf+VtFQANur54sHJprgOu/m/BVRQCo766uZVjsAE7Tn9eN6NP/+RfaAwiJqMAg
3qxN92qy8u9APeudDlFxnbZCz0Fr8Ec6AnD9Z104xAcc7eAV2cgFLcbjp+SqljZiRsl8C0ObFlBD
+vy5phO/tTC3yGDp5nHdXtsGJfWDNwQyjibZBQ80qeP3pSW1O0x0P79YWr9a3Rr88qM160iftDYP
zkvZWB+xGjD1vdXp9iZIs+UOO0f6ax2NeXrRkRmqve+wIM+JeFXZo0JO91kYoz+Q9zyN/c4Rseyu
Mi3VMUWoyqSLhOP7fVjrlLMF4P5m6jr/c5D5Tc0GC24ZZV5r0azhp26AkS6gh3Y2VrTBFYYNoTng
zh9i2mBv3SAjEthncGhFsxqwGpr9oIzRoKJI3/FXci62nUWyruh8pIyNHn+TS4mT/2gWQLlLbqOD
SGqjiTe5pVZvO8wHwHyZsYfuTEj4Tro9enLgVDxAnEIOXaQRS9NG/TDkmJEV0/DQ6pAee/Zd3Fg6
qqGwUYMdRIsdUNQJR1DGVEY3zRuj77T83LLTeavpq0Dd6oPqY5H3JPOOld19BFAgY8MIOi3butNU
D1Er8szYLq1Z1hvLYg4Qer7wDpnGDgnLtMUUQB9jfTqbvRyC1zxi1BUlviimM63ESiWKgQ2jwV7M
746R2skusCmpNkkm5insrIYiE/eIXI/mdkTAR4S0OSKnBmGPukJh1uNP2vLQYwKvGx8krR/HT1sw
uIPTV/RnhsCSg1Uze/QEnRlflLA++50Xk7AWFW1AqLdpVvYBGbq8QLVvlBgtUPdSjwSLv5UN+G9k
TwUC6kyL/23J/99N7V9M917b1R6TL/X3Z6ji8Q/82tIs590KDZJmA8dIJ2KJIdgvWNEM3rGfsI/h
vc8QcaWS/rWf2e9WOhnDTmjjcAVAoP/PfqYZ72B0QvVeMw/W4F44bn8gjGJS+WxDQ3nFBA4dOxx1
wmThP6zz5n/wFsdyzqXpBnddx3jpnCxUn2J8xl44TJNJu8Jk4L5zmclFGl4PImxbIlqcxgpw7GDJ
P2mjJ0iZcUfKM2G4WbbvTVU6UTobrGqcwthDytwYk1DSE7uh5jSk6qX5Mn7SGYPM51AHZy/0E+iM
YR9k8cPQ9wMeKp2fM4HCc+/L7FbJtA7Zlu491O8ujfe04/04hoWBhvQ2wE7VM8rIG2tp7FCw1G0b
FQwP7H0at61pRE3Zd/P9iL9LeZk40gJeY6o0hQ5BDpAX26xyI0/l2b3AjFvsdWHORTSMbDqE+TAa
YNa6TMk+yXqMYvWh0itMLYzq06g0PsVkqHVKcpNePUrhov/UKR8/ddTvhwL6ncW/ime+Ydzv5qiX
ynThLpe+G+lNI7od5w3k0Fkg4aKb8xL47KQZ1NtKtvpZMKMh28duXnzLwWW1jaD7yAh46ktjxxzS
+mzlZvcIpzaJUj9pxM5f4s7bNgkTXqxl2nxf6jbPo/NlG1yyvXnmXpS+kVHjxsU3J87LdFMu3SI/
ZuM4Bk+mrrVPOKoWoK2JhRPHjDvReTUb9ojrRuV8rLN++eJNGetES+vZjEoMuOZIt1cfGq0tgWlH
J2d4Zfb5xgO4jMMCUfZ7gXMN+GQjCiNElbEkkY+iKth2SyCvR0wExEaw6tNNoU3U7ZU9L+89n6iu
DU7eU3FmWRNw6tAZPcx24lI5M2BZA7Mm+CuFuKmyoWGN4MN+zxdD7cCNGyfSas2NN20wWDFWVPZC
Pno36yWR247UqdBhvtGbN2OwNWqySmjjZPoD3ykNgWCCdSGDZ6MrScQe3DzyR40zLkicgsN7HP2D
MNEZhGOgBWIFSvr0Ck+X4iueScbNlCp8c8pJy777kglrOAR03NtBusNDVnnm3dh78WhtrAIKbbst
OPYBn30VW+s4tyy6+GkukqD8mVQdMB1zTXdR50mWsDrClBi/hmAVKpSo4QsvcHYo/G+Jr0YvxGfG
lvuU5cZxbQzzNZ6SlrtNFoyTrjDmij8wZh2Myx7nQPJnaOKDWzVlgR3ZrTTpT6ZEe/DMmLFtWMbQ
xHbmoDvlOXi24Zwvs5z32Pr0X+M+9R4wUR77aMH79JbSbBix2in7YNv4miwue6x/s+2stOnMbM1E
DwXDrzxckI/4U+YWuwpHujMbYtS4r/xkecB8yfbCuTWDn3qbFIcg7pb5ytP8Tm6EZbr3vZmNT/qQ
CnapLlDzVphp+gHQ1os3qelVdgTct1WyIxnbSME6oxZg/n1T511314wWgIgFcI89kV+3T46TmE0o
u8F6Sklr+NhVZOJGmHxZWVQUrkfjF+vuzUjYAUOJTngb8EyCnGTgFI+MI+34kLc5ZqkiEOWFaDK/
3eMnZk270veEHZVaBlkOD6gKpLLv559tY9WTfO8oTw3uzsOrwAavqsfqTk+9rFuP+/FLrMrm2isd
8MrEw5kDpzHiEzd+r6qrXNl4UE2pZHez6m6+TvoC95UY3k23c4LasiMnFtSdtJU5WWZ1JtqQTPBc
3tp66mpbkdng+osfr70PAm65ITelys8Q0PP3VH0hhs+TcGg1JZp8dnU7zsavATNe8lv7dPrWsaV/
wgPU+6rXlXHn1qm/s2Spl9sAwoS8aZzWrkUkLZGcEasb1wSiZ8E3Rx9rZ4PLdDFe+P3YKIymZFmz
0vMaekc8tAAPGC6dAU7GOMHELY9jmnJB9Uk3727zQi2fe69i9XtBihGuSsqm3pjuIkfAKtNT22m2
tGRnSurMTVyqDmDNCWI8nAyNpHlVMKGWjT7+b/bOq7mSK7vSf2VCTzMP2ZHezGPa6+ALBaBeMlAF
IL33+evny0uKQoEcIlpSS9Eh8hJAAdekOefss81aa3+trX6mOK115gHygNTZmtZS4AXzTC3h7An8
5RT9C7jsP3OK7oaX5/J9pfX8+l99IvNvcL5RiMXtAaRIp7TffCKJIG9Dkm29ls79N35zimT5b/JZ
noVKEWghpD5+c4osfCL+43PA3+NPIcb8d/hEHOwnnwhSE14ZGozAwTkg9O0PiCDVbDKA4KjowIfU
v8TNCJbBiZo0FduTSZrOeMUIt2ns9uXa1e03tZ8EefGisCyW3aIkkui0axVutSMrQ2+tKEwpdnJC
lNVCu23NEyesFaWXL8GkLaXs03JwiO2UcELNAW/ocrfLyAitiAbiCrjkP/UuvRgq3BMXOTxFvkw3
81m7g5CUU0bjQrEyMh+sjBTT1q0z9e9RGKdL5ptAKrren2jPkRk7IwNa4TZdDjYj1xUKGzQcwe6X
88pqS8DXiFUAIrKaHDElxI38QVuQ7HbWiIxIZgtZahwyXYiG3OvDRWbLjpqmS9x8G8uD0NSa9pKW
9IG+qDSgTf6yLImEhYvVMvENuSs0WwLLJNrNMKc1paVWku0qLWsKfOpQVM6W00ImhhnSE1nV/UVT
ASVB7qxS21fW7nRXdGlWvynnnLOyauRakUeLDLLRwxqDqo7wgkhxo6NVwjPZMtnNL2nt8pzjLhqT
fLehUtHY95A/s7elUkuS4sk5Qy6es+XCtGXOl3MWHZmL6iGUqFdQ0STNHtMODExtJJJ9b7dE/NBQ
fLDnLT3PkGnDfQfHXjlSmM9I5KfloFzM5/x+c871y80cHulz0OlOM5RC71MYnsi6g7lBHB8BC2oG
eVkSQp4rCTXIr9zLNFGmwjAgE2SDVe3LQyF2EdlfiRdCei4NCJGVYjrGuWZRZko0HKA1iA+mOOJZ
q9SIYzvRpJpyR7IWCGTQFY6A+VwRATJAaO2I51pJCX6stK1zDUVqFq7SGMvVepDOdRYBrljtmef6
C5Q7mWJMSZeVoXLCuYlNuzjXbFAYySngxOdqjl5nCXGyTIMWWuwVVfIykdCcAuNXETZJQ5EtmrJG
eRQh71YGwa1Qo+tmreoo79H0QAUxGLMpnNy5byvZHs7icHNUK7JLwwjlqrQ2+bj2LCUnpWAH3PUs
MVepiJuiMBMiPbcUVr0EwMKQpJsBl10jBde9qEMLvGs9K9hFKPigZqfU4mBPZ5U7KRqja1bt/JWZ
y22czop4yVkdj54s/VULJrB15LN+XjqGLY7PWVfPGpT6yVKmpvPIj4fBJIyk4aO07UkXIcyHcpb6
bRUn42v9i24fzQ5POcl0abfB06bTEMdUjbpaRvGvo5vl5MaDPiOFdlYFzM8KgVoLJJVGtr2yug1x
XnIwgBElNs1iqr2q5egM9pvkoFlY7WN+1iGsl3iSnPqsTwg/i/KWEevjU3NWMDSAa6FmKKpLdWo3
kUNj0nLz20ywhfhhpyrhfNWjs9FDUoniLTk0FQ0ip7NJJazXqY77mKtFcdNK1vq7SjLl/KIEKbbY
2bRWhUV5r9SEkZJlqgI3AJKQUteAA2SsD31mCfGt0LM1J6Arp3AmvwTnBfRTO8N7v4gUlqlkdzJM
ZxdeSoOY3YozFshWFxsSszQTRVK+kyi1iNWbVoGs+NZLg1Ct0Y9CJKj9npCg6S4Ib03hyLqNjcOk
VihXIjHZzC3xaoVSq0CFD4393hxLyvq5PlbRD1kRYxwjC8onYWM4gMm0Kkl4KM0xBZTg5nVLMdSm
5rhMiHyoRi19RwzBXLN9mQqRXOjUjFrydtaU6tE9PfC0qyQqSKj3kaHeb7Wr/BRRL1ACWR/bNqgB
Vot68ShTbC8daxSAVhZOLK0gIO5oPBQjg3CUhwT3JkPZ8CHtkC06geiph9sy0aV6H8cdgm06Cya+
K+JRadmUcsRccW7nxlYqiySbEQNH83MCvdiTaWSk3EbEA4aDJGJ/g2ekJU4LnZzsVyGkc2AtdRi6
TToVlyEZKNMFpi8/mwjqtX4RDsRkMhH7ZYeqVMWNW7OUask2JcVEA4JtGV3TON2kl/mF1kyU/VLY
30hHAiYpUIbNs8tRkVY21E7rkwGHTJOvUGgN0SgDbT8F3RKH19AI49BOrWpa9uwKYuWIet+8dhT1
H/VyXRffslLjYmyW+iJif9qmhigeiqjQiNUSSv27NQtXqihTt4r7BIQNkA/2XtmF/x/VviFUeuQT
vuk5PLB6XGIfZPT4LMBAeIlQkSXaauVG99OhrDe6n6V3DkljSbJHBFSYMlFH2VYOVfEwLVXauknF
BlARBwMdohYoIIbfEPtuGY9CT+xoMjX8eyOSjgnhKXGsoU3f4FHoM0UJK859ssrUwtjCe6zqCOqJ
aL9OMmchiD+oCFzN9rKuTQGiQx93WW91k09zKu3bXMeRkMIKMOrGMw2pr525oq65E7u8X2/1pot1
B4qnEoxDolcHJhSw78aa9dWBHKzfmcCKkk3MNX7Rw7wxHWHol4Och5sgcEtVFYnXekQFsUTnPlLC
W8ifMAFJRuaXljWa6LAJS/lcDF39haSnbnrzSAkyo66elJS7tYg5RmpEWu4XPRZit+6SUNiFnSxf
qbo6o53apFJ6lcfZWu3TTQvQwQGJb7AkypNSDVmyQ0EwedUYZW5okSry40jaYLgvCYyHQNBTkMqt
QMxwQPduFIPSGJtmV/bGig2yig0AqzawtHvaoNfCzayREH9JqC/Jk6P3BvzpSbTWi7BN5O9xM0d3
jaISLgixJP6g5E6H0yQfBqhRVVMMHgrTxq08KnVmh1MLiUQ2KRvrkyS+tOoAMaKNo627raisPwg0
JcwsTEOSC10OaCo2SuM5m8HLk8aOkbfcqNRHsdcyRrhbQFsLVOpJ9II63GsFN8LWSzUhcZGo40Uc
gVBh3Grxvi17ieRIZeFURCliyShd1yjnTtC7Iq8EZow57nNOPpXW5jtFLpoehWLcP1tSBfahVeIH
YSyrWynWFxkBzwyF4Lyuxgtwa4ZoMxVxs1Qr0ksv6RFZcUt22D3oieJt1LT41Bl9+IburUiniVit
g2VUtEDPRdqet8kKYBrQDDTzXhhpqEo0TOlYa8KvYjJ1b+BgqvChaVO6YjdiXcyeNWax/DTncjF+
qfRNzdehzlkagZy0kugKOfGC4rwLWK5/IdW811D6mRiwhQEGujw046FRFJQLeUudvkuNWmOjJQIX
Re9S6ouMRJ3nHgKum9zrFnSTN2ilv/eYcGmJPBDagStGnWkLTd4dE8U4bTS7xLANJNOPqlKbwUpC
zKNL5+pltHL2/vwaf6ZgcI0cD+FJ+A/bAfWPx9OEOWVToNxfLdGNzn7rcI8HT4I/5sGHBOg+S6Mr
Q4SCazSPn/Q1+7madj761qCYbIFJSxLYlz9f7Zo1EMElWPFzpYuehb4z+unly59f4s8kne0gMMIh
9gHR3ep/H/vGgBkF24kxtwWIZk696I264TFkL8rGirT+b+XMP5gyf3ws+i/opG3Jd21T6t3whRI4
ezR7dXvA6XL7SCgeAB2Jp6FNh+4T8tEHLYpfLkzlQBv8GLmjj7RYgf7zK/koBKNB2jn6QlsQkETi
umshp1CLz7duhCYaOHPaHGj7gq6vaeherDRo+9YRdmEy1Yd5bvrnOi+Xwwp7ffnkJH8/wtRjDQNE
HQpXFDI+0MPGKKLsNXHz08qsPKqG+U4V0tA/3/a/siz/srGDf5uAv1fmi5/LnwpP28t/ybFIf6NG
RLVclPE8aMGwCb3+qsen/I0GcODZ0YdgyVPQpubzr5V03gYLSqdkBe8JES3e1VXDVmRX/waaHbkr
OsfxaZTo/65KOlKNLIX3REYQcKx8Pg3K9daBnXTO+6UCk3/MY+s5riuTfPYWddh6pctsR0oi3LeN
LJwqK6d77ahHxCyA6RC2WSwcBgBqVb0vYkWbXE2TRtEZk05+Dqd11ALVmrP4QNCYd/umaZPY05Qi
Ga9CpATQQBFWC9wrjdeBKil9kpbHLp1n0EfR0tCNrEFJ+xiOco6wvj70bhJXKEcMVo2it1KSANoD
nuzGTUd2dDR6N8DnkHCVq3DRe1cR59fUVEPrmFDJrV2rUobUN5Czf6I0iDQlarlGf5SB3GW7FYyW
9pwv6yJeUn+R652Jl9/RVBRuDNUEhZg6laXxjXSJ0XhWmozivkqTTtmxoc61a1SQGVB7Gk1hp4eZ
Rn+VOB9dwyI1XBvjOHjmavSbEnnZdru0i8uIkjNNPu1aGkj3yNGon4AxKOQ/x1B7LaVSgNtf6jK0
IGXR4fan0FMMcdXuza5QEWLvpPpQ6U1qwXMarWqnZc0segADGxp7JMUzSaMxd0yz0YMoFKzB1qKl
uLXWCW87yS2Q/UusZvdwhdJXNSqiyhUgbFzUolncGEY9UF+HeJvTf0GL29O8RkLjU8YIXwe0AAUn
R8XonmRYjFoNML/OsSZqddyl3NCCuGoSzRGJ0HD5pExC9Ivqgaf3av9dTdVQdGALGXeilELcEhMy
+m4YzSWuaiWPhbcahRHuxgU5BFspzN7V1I72EWqktt/7QsE1WxkXQl9LyJ4WotlvtQERj7J+D5YK
bpRC74B5noBaxCRWCjT1KpBp1uiXgjTtCWenxVVKTR3cJCuFK1kjxHbAsMcoljKzjlMWJXJui3ES
72ETU/vXR7i1dirQfsyWYkGQbfpqjACXQN2joZKVRUKObIiv19VKvytjknT7SJWM1xFdudUBWt9/
18OlfGwVfeg8gQCbmFiMw8yb6d9xrLu1+l4ASFC8vkyqGzExU8MRFpzpQa91NJfaiNQTDScgmlEv
Xd1lNFtC7DYqXoTeAPAwLiT1GAwKdI6iTMa9AU91Brk74oeGmdlXRxDS0kOuGfllpSprZYO7m/HH
I7iL8NyG7K5uO22EC6VXEK2G8KiPWvddmUBLOFGmho9iGk061Q99WWFy1UnkTH2rvIliR9cFk7oJ
XvyqJnRYIlykB6ueDnEwiUn7kuA1cnZWOwIRXyhfO2PW94Yzhl0ElE4fojf4YELuRKOc9kAnCZOZ
e11zCkNtFYNIsdZ4PyVZmDlUlIjpaPY6Lq6VodQcVO3Y3q0V1hMoXSebfjiqIhigXu8zT81Wgu/M
Sl6ob0DIadVsqvy2r03Icy211LapiG2mMRQOlFbLtzBKMClCRj4vNCgi3iWxMb0ZRjK9xY14Zp8K
FfaO1k307SxN6dHMVONRG0hyONRUza9t0o6aN4l02VG1lFYbVUvOcqUFwVuCPFXih6tsUU3vS8DR
RRlDtzRU60KnF+Or0oFUuQ2p0cFrYUrmjqBoxaFoxHX1BoAAdigwLHuYJtm+RYoNPA21FeHbKmjC
TY1y9fI1KlTzsV1ykjDruOGbt7IT1NWQ4jodaSaFjhhAmoLcQqdsVxa13t7CANWXp3wMs+aAtLex
x2qEYH8qY9QdrSKjaVdrZTwYoWzml4oxiIYv5KH5BoiFiyuHXltsVFuUCylLhDEws8T6LsmTWfqR
HlN1t9CpuZJqi6J5a6WljzxRRv+hkfYjTMcYm1ZyMHShKjVmXxH6awrokeIY2toBjNd6aqjZQEbU
FbXMnHddO6K0AtVS/0Ifj7Byxr6JrhK4hKajzGF7Wwrgc0AaU8ry0oaUgUM3BPWmTjcJqDFBhsaJ
+xUmeqp1peGibgC+CZQk0BxK5gXhGGiqL6lpZJYD0j6jRxkt7S9zLZzO416dBp0AgalUNC9sBvSK
gnQZ0ZqwSkk3a1GbkYzA0Kw+UifLADUJo2b3tQGKsaJTve5aVOVY0dQpgLtKXWo84iU2WElDFXo6
YWRTvI+YnxN69xV1+ok8neJkDchWtysb9WsTClSshxRc13FSl/HBkKkoO/Eo5qZPlS2GmCXW6Q99
Ssho2sCSo/o0AvGUvs5ZkdKIjCwwDdZzNPdv6jZMxQ2pqjZunoz9w5ouM+Vgq1pBjZACEmbbEKaQ
UrwIcSfKGsyyokTxN5o6kVTJpVq+ifppeSMxU0DPiIEJh0CmmuJblObyTpLaZLikBihljzOnpXzJ
JWHNmBV0HXBLbaaKjCCb8trUs2aT89QDxFDTG33dQGbmpA2dy1o7FQ9lr1Cuhdc1fOkMBMNthSmR
nFpsLps9ZAtYrr0ZWnYlrfNbmCucuppOsMoRy6Iv+YCDZaEqnpJmlsowfqhogfi9Q8KQDJrwzTCX
8nrTsKp3EO7auzAmHXESiNoZg9AsHxswwTCrlzEyLMWVwm6Y3lJ5Xcg0N9oLCa6qDKZG1U8RSryi
XZQg9jhoG/4apf7lb//LVlX8//vbTvWj6v7X/z6+viLQFP2f/7XvcqBf3fsy5/YBv3jglo6ANeRQ
QCsb+xNJin/1wHlmyytQg0LQUIRc/pv/LUgUQGVYpmfnfMsZ/uZ/CxIFUBGwGORI5JAkA1G7v6PK
eRYe/Tf/GxlspGEgrGqgz/D34fP/7H9TSEjz2VLkQB9JG47HNNol7dGUr4pi37cu0itFeZeXIqjy
CGT1bqbvsXLU19FeSjgp+NhUHXInQUCepN2WjN+J0AD1Q2v6KkxD1TNVp6P62d2NaaAIgRDu2syj
UqU1p4KNWjLdGAxEemjLvTKdQn0/xV44ODR80vugmI/1xpFkV90ly5cC7ld3ER+Nr92X4mV+1t7m
5zIQ1MulgMXztKj7IvxE4u5DD7vf36Etd/IumCe3STfYWJUDU/C6b8ur8VB9a77JbEwP4iuoTAOg
j2t8r75V34ZXNlUKpOv3mRzeXeFEoT8sr6A2KFdB4aoGV6t2U3ocsIp0xVsbKLQXINGW1F/Q8gIe
Eu204SkX3pZMotsvGI8UJqb7brb+QXpCIXx7F3T97pI+CgPBIkTDIGLQJ+MRBqKZ70TzqAn3tXxN
S7XL9U24MR+HU/Fl/Zo9KZ4AYOsJyQ36tqFzYNGXqEAbwq4hEthLCM3CoYCh8Mb/4GmyCt7f+f+m
0/xsgnwEg/8TTJDPrIL5If/4P88q/JwUPq8goClIWANdMdGN+ZDQKiR6gcIcgdRS4sSNOcDTVKEz
UQhfZOnNT9Kznx3tg5H+Dx7tDPb9sCfQ8YUGQfQfReLxo1h1q65VpI6JGgyOHiwODGwndVOXRe9Y
HibeWXloTuJGfuRGrvaJeYKh83v79P4EjA8J4SLP1jqkxVSgBpMneg089IHGWYDeKfrb2iMA2hPo
TYSCxi/m8/xCOU2+l8HNzTbfBUqJVCYO9Z0FwiRyojVo6Wv3PTkUiD+H0ODs5r54jW56yQHyu4kL
3AtEFTY0+HsRFBp99UAVv460N/z1F/y92SAhQOtJMB82TXUNjwZDbehlnUfM2IeO/iU69W+E1uQm
LtLbCbYfyaJDdB09rc/1DLvMKS8nl9Z/qoPjdwrt4dR+1UEm5vbJaG39EbD/yxhkV8vDdES9+BaS
HjmQ26yhAywwNfuL4s+VDZljpcgEnoWCFCXJp3Qvxa4ArOONVEP0Vv8of9Q/WjDLaPQAcySSu3wR
LxW23dFbJE7YUer7XHdoJJBnQSXADXGBFAwQH7/Jx8SFqz6VZGjs4a4PwtpN4LEeRcqZn9Q4Ph/m
D/b9r2H+Zxzmz6wJqLyfdvH/bGvys2DKL5ZaA5WjkVtGNO1jk+9mnCUzXnKSoXL0SqOlawj0id0b
3bqzwBKT4VA/kwf/7JAfNof/jEN+EJ7+9TJ1mHFcK/0oPubRM03OGksp1aDzFmd2O+fLw+rFl86v
qkE/5v8bvVZ/4Dt+eqAP7vC/+0Bn5fiPuxC4e4ISleiE0OTneZPAuECHpVGDkZaDjmLSkq9EOcWB
lLuTk5k+lPUc7QwLBJ0CzdUX1gQong7Sr20X09NQM3FlqtH7RYnrQywgJanSDgDhj7hBTQTL2142
9UhvYhOTnIYZvWmzL7Os5rQF63P7z51Z+Y8mxfvL+bCHl12mJ22SqoEFtNyBWCPODqQIpBuallNw
8tGJSlIfLpsZYmoA2x+BQM0AC9kvRhshPGO+KJ8hThtulTmfbbp/uEzfn9+HcYUmCCSG1tXBgme/
FxK+hSRwSie9a6/MR31n7uTHmtjAvJq+jxdz0F4kn9SBPxvyj61o/smHXPuwv/1XD/k24/5kgW1F
vvfhFVpnJb1RcPOaZziOEcIPtDC3Ia98stF/NrW0D9HEP2JqfXatWxnyXRD/777WTenrdzfVkECJ
IPGy/ffBanUjTIZ1ytTg8VF0rq5onGw/Pd3f3X2SlTgPzsfBe3+cD+YkMkt9tLbjLIfott/HTmOL
hzCIdv3+e71v9ypuu+7gIO87e7YDIVCc0K5tfLtTfVnaz88H1xMC76DzR8qql7X9gEiBXdqXvQOR
4lOn/gyT+bMT/mhfWoQwkJdS6bBuZ7fYvzByhhvLj6+h4tP/F/zevoWkkTjlTX1orloRMpljAKy7
N/af2OI/yH/A3P5tkD4CTtCT+oedy2cT5rzfvpuZ/94J84f79vtr/rDatTgiFVkwYUYf6px+6L7t
2WQqKuV2nXuftmX8bLzRvftpxU1p04kicnNB784/itm1rvIvgHU12VViF3059rtawQ+z0x00K0v5
kiFYtjqN24Rgid2h+8QKfbZizgPx7kb/t6+YT0dsQxm9O+H/6Ih95ABvqeCfVsUH1FKnDxRKE2YI
+p5VAKA2c0JAla70ptAV2y5WOGKfDMqns+SDufyHz5JPb8IHu/qfcRP+KIEInoCyNDl/8kkfGw9S
5pXWqavVwHW/Vfa32p+Ci2+F3buPfurar5Fndy7Fp6sn56bzFHt3d3epOKa9uLvj4jzu3N19au/+
3EQq5h/5q+9OauO+v599+YDITbVyUmJg2DRCJBGk32j27Mdf9GBAZcylSo4TfqiO3YGF/KhftL54
U731P3glRPHdwtJH5cr+KvgvzU550lwa7O5QNdyBe/bM+5Dg5Cb0br5SBrvWveVAvmS3FxzBMV19
TyLNmXemC5XchvtIwqW3g2uAEP58jP3X1Rm91enc2nttAUja6pdrUlOCh+/8Wl2Ernrd26+CE+xR
JvRGbqBuO95Tb6Pvxrw2X0z3Fckg23Na+9C5oR9/Z6v+HgWdn/CpCBYGifPjWruwi9O16Rqe5u0t
dijDqTkP3c1tr/N7W9yPjsGfVV7R+ZaTBOGpfEg4pO5qt8blli6TAnH/kL71h8F/GJ35wPX8yJwf
unt6mtyHS9N+IL3lPFzfFk6gcrjSrvaTC6/ZDh54iu54tnY4eKbNy5VDvuXeRB+Vc/tweXdzg8in
jeCHrXvHztsej5OT2ceX+SqzW39wWrfzevc4OC9fZUx/YVPvd1PnReN9Be9q3fJU2KP/eBzsi3xP
OdZlg3An5/HimO5bt/HIDl3Fp2N52j6sdlsfLMRhfGzeFnQAEO1xlkN6Svdwl+jZ6aBVcUgdwZ+v
ZdKH6Wk5KFfbYbczhI7K19fMpqsAh3+5fNKC8Mq0n3dvg/31q3iTuOlsi7bdnHKbMrBde50rPnpP
2b730N3zqv0TApHu5K6HyTcuuM1gZ+x9ZAeLvdi70tnRY+eTwE35Q4/u31bnVot7vxBq+GS6tK1O
ze68nCvlAi78fRUk9tUFFCO/PE2ee20EuS0dnrq9Jx04RX/xPcf9xOv7zFKoHzbx/xJL8dn9+bDR
tz0w07k9359tUoUXxtXkXQh2ZzfON8ldXbrfOYfn5eR4SsAaKG1kmq9Ph8PdzSe353Oj9cHN/8to
/WW0/mcarQ++4z9yUX5mHz64lf9I+ylvmIrfheeUtTZuBe6W/rFuB/kvXMHdbqUtWMuuGGz7Y+eN
/ugP3uCt/srP4uvszz61J2d7bjk07JL9+XVbRWp7DnVKv3ou95Iv+eZhdWVHcjVf9mKn8DIPopQr
eOPOuB13405wgC264K34CeN7p91Q8ZEHx2j98uvgzo5unwbXo5nDYfSeI9dyTW/bSfUg3U+ecLew
iyJo7CM27NDOzqVOQ8yOxwAZ08WaXoKbtu+fFee55u9biI/TELwWjnldsTveZsH1rer2OEajfVs5
Jxmg5Mm6bH4oweqc2GlL+3R9enjSSQrE9g5gov21shHqOu/abNMvx68avgL5DMPGA1wczb4Z7Jft
3rxtJ3T3xvbN8xPPb07Fy8sL1dCDk3qZH/l5UOC8gl/zB7/2ttsSu9194y6+7hduHWxOAYRlNw/+
3INlPD8Z6w+uPOBrsM5tReaf0Ru4e4Nj8rWNvMJWvo3kEelxHNttGNUDPIl9uTeDej+7i6f4IqVH
umA6NV544mm73I+82E/5rSS/Xnho1DDgimv4McO//a0JYl8gmZH6idc5Oc/zar9y6Ea7K4KMZ+dd
drHJPVqueIWK7uiJPgw7G9L+aXkUWpv/1SspaL3J7/art7h4+qEn27I/e5oT4U3X+GBcDA96/TDV
Qi5D52vx8N5cA48b4ROnONIs4koPJF8kEZTvR792Q4d3kjhumWCZX/mgmHe145Tgabx4ZzdfxP16
qdxUp2Yvn/rAib3ILR0SwDZN6XzpUO4S28Y995qg9AvPn/Z0TLoUfXooH/ikixsX4XknPhS8qzoi
lsvyIQJwEbnEkcQxdJKvI7/DnnJnPnGkmowGmQMPx6UPIrfiSN4JB1QOKs/0dL4MLginfVs8JAZ2
xsk6Jf7OckZb/7JcDb6d7KO9g2ZCEH82fT41FR8SVn+Zin9aU4Ha2Z+bio/BbjioQoYY4pYc6zAU
nacHIwafFjA3868bQ8hakrER2zPaI+Jj2AfJFb2FFRgGiPmBkkBZ3C8CwfkxErAyab19ojjVY0c4
MLirV7i0VeAxOLmTBwe3vOgvpr3+ODOfVTu0JYfeQFfADlxWBexMX8F7Jr5g9S4OxX8+Ur0S7Uv5
Mb6lW8LB2vdBH7D4fCUAfbWPL6s9RX3HPK8crN1nMBTjk+3zYyzUjuglxdMmOkRKYFvRg0MkfzE5
2/Y4eNqP1R/dmm0R2PFjvl+xSioWUnE3O7k9dIfWbs4Q5G7B3esc1QNMHKR+zH2L+HeEpYy80A3d
mZ+RVwXRIfFyvwuaQPq+2V7aXDol9pVORUF8t70PsDTvi7zkJmHzBVLnNhe8D9srfd8+QdqlfsP7
Y5ex8QondAVu+Hgsgu1Vv7yye91eUfGI/e17dMj95CDtmoCfHDHxYKwHCHlhc0s/9xsn53vGmWVe
4dU+58Q1luwCuU/3N+YBUhhuzHUUAV8XRbBdz5a5iA6pu+6q7Xz87SfnyZVUvGo78vnratsntvdh
bC/HXYHJ3cwuHflIM0CTdq6zfYHPcEL9CP8ht60b7dDt89v0Vn2s9phv9tb+svsiHdDK8M2AhM3Z
yZmJ7DdnRuMhuUNQMgqqQ7crdrnBY8fAfuteHlRnG125/eXqYd2dbXeRGa9ot81H5DvYGSf2JSQ5
ndYRXXj4t5ojUVDI3NgTrhM/82Mv9tz0JsY5EVyB7X3buho2hNYPvWWXB7Th8BZ/cWnPFvQ+mYTN
oVA519Hftuo42PIUJvPLcFOvvEXK0zmZfv2m4ViETnwR4jSAdL+mtnuI3LsK1E8Aw9ApA/M2DRKX
bT5kXwsdnJKFteW13DmNO0lJxiILVDnChRFojhU0++7UnYzg7qJhq2zZxi4m9lAIUG7rZO6j5Gtc
dMcNosUH035bX6GXAH7KfHT9AEIdd0drP9lftyukC912ypy+uxt21HPZcgcWCGfrtt7gVqS2as+4
oQsSx7Y8m61vtG2DrMHq3O9C9nn8sh2p8H23Vw7dSQrkR/WH/gNp5B/ID5Kuyk7madztiatRf9sC
bVt2cL8K+0gqx71Y/Ucf1fgLhhbPMwpAqV0LhznIPeetxD68veXOzQvldOfu/vI5te/vJ/sFry9k
wJxhRyOjS/e4eXuSvdq3W4qls79sR0G1wEbo3UG01TZI92y+3ldrh+odhmqbZo037azriBE2uVMN
/vTC1NqGlH4OvLz1yTcF0646VgzMZgu3u4VmC9t7wWgmLnUhvJ4TwCvSe5OvHOLdgZHc3PGK2z85
22SiWs4UonuVg7PMdFiYrwUGtsHPdIyg2huBxI1TDvqjQGqoDLgs5xLxbGfhxpyceLel92zPCjzF
K66iq7fKy3AiQuZ+yQNcG5ewGWqFv1oMoeHCmOVjhE9SFtoZ/vKxLvYuIvmY0lFrM6nHuaNOcs7W
NR7KjGdj+ouHui0KKijn+GR+3GKPbUFXl2w+frSTPc1f3faL5tOO0pFOEgZ2uIyOBr/3e9FTUJXY
qc62dnXnYnNTtVPtf5dsZBH83C2vzp4qVm2zY3isfulnhyFADhhbnN0s90PQ3uXucNEF9Ebhb5s1
xBIfqwA7jWVOscAVe9Vm6/B8yW1mG0qQB2GGVTvq1Xwj38l3yWl4ki61i+wU7bXL8aEK6I7Juyxv
S5GSWb22iA02W7jZYRrQu2cry86QBRnrVscW/vLZAr9FJ9VuiZhUfFimzS7yTRbZNkpbghHf+ih5
s4MgoM+rSOeOvGe6Hh19Px+xzEF+F3nbOfY7ErYuibvew4Mt7yMXEphPXvphemgDBDDwOxPsGwJa
fGropYGJeUlZxAubNtw6/7l1HNzqlunJODGCcdB9zwlqale+IY5j/W8hUBpIe7KhzELSpZt3y8/R
30a6JdW6bZ2bad6y69u/SDOy5TcAeVqSsUSnTER8hiC5WshxCnxiGaCPzKecH16K0W6YwNumPHAz
Yma1RH58wK0WsbBWMBFu1W+XYCF947QlaY2zGYvw3XnKRXyL74Qb/uaJD6RYaabH996bPfQGfIuY
Q7G3JbwtVwuDbRGmoq7nobfKPVOuiwfM3D50CsIZxoqZUGDatoCXwBPE6FbA6Pn8LdwZ9qLtYMFZ
TsZ5KzrfmZ3ARxpP0/9j78uWGze2bH/F0e9wJBJzRHdHXIwcRVKUqOEFoRFjAol5+PpeqTp9LdN1
xOvb7rYdXUc+VSVRJJCJzJ17WHuttbQENTusAb78fNUHrWMtiysCsGRx6lfaFo9LJN3t+Ek64CD3
wqOO4gCW0lXoQsgCFk8sRRNw1W8H6mjzO/C44rYsR7syXQX/F4drdhsupWsczGt22y/GtTiY4Tz4
4hMkhCbhh1MBp8RHb9VCBIMzNtEzIu9m2aD9IbFxDuFLPA2oPTnU31Df8F7EQk7gFAwByN5wLwxT
wDbzttvxYJH4hePkbx0S1VChw0lT4ckJM5ZgKbcBetkq23nFOsYEidlWr+NArGoRIVd3YrZxKiLY
wVq/EccQGDo/1r2wg81C/FtbpgG9FieniAbjAGEUokH8toNld8EhvBhjnxNH/Iixf8TYHduXoIRv
QNB/KZw4S9eDLbCdITMCITk4v+LgaODkPQkzSbeXQJlgGrwQ5InXP9XTfwQvP4KXH8HLj+DlR/Dy
z7DgIgP6VehyVtmRJQjcWcJ8A2qAnPQyMOATX2gCvHSNM4DQ/9c1LgdhZ6WCH0HYjyDsRxAGv+tH
EPbnB2EXveizQtV/yYs2Ltjj8xYNQqqMWSMqJYOjftQ9+FIUzouNshOFVYEcQ/3RRrIC1V0IwKCG
yBGbGsgbz67qUdQxoOrmzcjDiPz2t6wRcHqm+/Im8rKZ81ZaNnm9m1dIb6Nf0tOCAWkDSO05I0CP
pRsB/iYSMiLn8S3Puhbx8SXc18WRnuG+/r4jvVj++qikf4qM/peWv8BH9z2HBzyV4JEkRFPPIeRD
3UM6qW/F4ke2Dvk6kXM7nV5Pk/OMpCrkauwTfsBdZNPXgAkO+FMRqXWR70Meajm7z9ezvavwq42D
pPqNZO8AJVgVu2LXBOa+vaN75QpM8Qf1hnscCe0KyBFQVdkNUkv2fr9/gb6hvUdWM7f3SEXNq3lF
lsCkruagcjWk+ju/RHY09qF3tJwAZq1cAQkZEVzHvo13g2J/9ZDbxuH9/RjbR5QBcK+S+5q4h3fU
ABSMIUNhjwHncRKwTclfn9ZIfG86O3ReX1MH2A9U/pD9P9XuCaUN5AU1MWBAOIEKgTYzZgSviNEf
TpiLjznCJ4Pi/uM3BKjg8Po12OP7WfRPT+Ysts+TzMrMrFOBVRZfa5R8nEdIFbmlfW/Y/g0ace4g
hWtfj/bNRy97APCy7W1s4F82QNDcokfGi+zQTVDyEGU7yKU5PnRJkORLUJjAWKCh5JxeAbWZPmbt
HdiX1Hu/yJQpzMpvnOpPIzlzqkdlgrgrxEsC/ZHfh2+AWQfDyjgmT/qBHOhh3DeeAZHK2KWAWEI9
yoLsuSNBy2BrHtEcqILWPhXdNONz+aKjyAdRQUhaQ60eHV4OGgfpQfegz9M/fP0EFAHz/Oq+zxx1
q2uMnofYG9OVnKBO+yZKoMx5AVe77YKpbwv6olvmI6frSW52zI7xltqicgfF40DktAU++Ot7+miw
++qeztz6tgaResZFbQUVKtVBJQqlEMVvNyZwXKKeB0CM3Sw+sCagJQMpHYh9fVW+G/wVsEvomEJl
E1XA5qMoA2VWJ8WtAhODGtGAEma+Rc0IXlMRaA9oUb2APAYX0IU5Fa9/sstpERMjkXD/olpg4n5F
kRZ1g62A/Ewo2YrqgKgPFQAuDV50LeBLPSpxIFDGOKnX7gQarbnN8bcob4sic4jysyinCziTKH8L
kL1Y74kDoXVQJXAvUl3lEN3U1rqC7JZiF0g8T4sU8GvILwGSnWxGZOme9N3sLQTkx3Q4jnsUfvEU
TRROG9T9ev+jnIYktLjjfAkJdLxiuRnwa+pO4BV6T1kRuAgFCsXvPBjWr6+h9/5+u3ljwTUUw0Gb
aGP/wUYlLv6IsQeP75bbAKEmsuMiEy7OffHngMw36tYoFHQL8b2oAolcOcqLSK7XH/VklGz/i8uL
nrVIdFAzCScFS57Z5AODgH7dhZje4VZZVLaoniV27IBo1IHhXa1gMY7cAVOdc0vsW+be3h5LFDk+
RgibeHh9LdB7J6zo1/vg+x7iLzblo0Hz0zoiY5H0Socbra5z0KnD6wLSLOiDUqDAghoPad7QuwsX
vXRafvT+fLrqj9Pyf+q0vLgeziD7f8h6uGSM6Vmy/8/bLZfM7gcy8NPC/WF2/1pm98xD+oud6pcc
pQ+iiE+r63/CUfrA7X3hKNEzR+mv4nRecvvpmYP013X7je+6/YZBBaOYhsaEM+uolVUE0hG4eubh
sQdyZ1eOi+WuODZbeQGQt/sGJIWX22/ZNoInB+yBC4WxWwB1VnAvFmwFbI8NsA/Cu5fR0YIGWDJw
VgW6P29LZGJSG0C9fpt94CogmgHnKb614HlDPSY+8AA64OmhruwDKH83aNa84MpeHN5ZfPY3G57+
3dIyOHqhXaGjlfecAtBkDUta4WCRySluOkBk1DvDvReuucDCji6ccQfyLw5FAJItsrX+gRWtnG4r
cKCpL9pEoAmj2+1kdwaAVsDtieYBN90BZOWzrYWQX0COOlTIBeASUB5HwTONnDGI0EEAgt1BDzTZ
tzrva0fu4uDOvIW/1eCU7yK/Pz25s303kSwqqNqDr8NAsmN9OCGvcbpHHI2WCoIsSBDsQf8OxNFH
dnIf7A8c7TKyg3jkQjghjq3f2OBPd3K2RaoQTEa5hjvZ+cvV8etneHGYZ2fmf+MwNTGjX43zLFGg
KSUk4mqkaipPYEmzqxlJGj+B9XoWyZfn5RW1nx42QYT+0WS1vELKBuw0eGX3DLAjfq10kEMTaYXJ
e1SCZqn6bE83+kJfmwt2FPzWi69nT9zRV3d8djrOoWWU5og7Bretv0ZC7+uPV78b5n968menWAv5
35IasB4Q94IoC7SCs9OzaCaTN6pD8HcBBKa2EAhNgUTPXXnhy2sBGxcRfOzH7nXDHOUdsi09MhbD
RnFkGIfQVpz8evZqG+A0ux+88PrrG78wL+cCqd2oEymeMS/s8IDWscOlAPv7p8YvE2OdpeB5Ncat
UuEC6xZdxDNQoWDLckrk9pBClewbsTJmxN7PyKv6SztAJ1uBH2j+MzQC7Df897YH181tbT9w+LS1
jbtEQ5vIEMaIwle1fY2zEA1OR+Tx3olNAMt7v/B0FZEF+GL1WKJN7ZO/J/FZSkmMQcCqTLj5e8u+
r5AAFtnix634CbRYBZwVB3zrbR7Ew5OC2na/fliX9p11Zsb/+vvOEpbk08z93n13afmeGdw/fvme
Gd2/5/I9M9f/Xcv3wulondng33U6XjLAH5msTwvtL2OAv0uYZ5ooREG+SQHz41kGssgkiHPqgxo8
x2hPaoISxD1INt7B1jlHuCi3sHcueilEkepC5wJkoL5r2H65+Jl1zueWlhDzRX8tc6qrFB1FM3ph
J2/7wey1Y56yKAC2F3B+C81UI8imgPM8amiEel7Xx6i2TchYpjjIAbxGT5ew8ODUUBa9Gz4Aku5f
XRGMg7rvkHNxoeqxJij/pjZDV07pKs4R2gbutBwD0WqUImGf+GQBEQU7QhcJijQi0Zp6dJEh/mF+
6jFArPEiuj8g8WlTl7jUfRJ+dIUXvja24N28MDlnVh8yUmChDPFkXMiAoH0Pms74WkNpF4cAOBzx
DYHp3z6Sj24a0VuDbmP8xLDv/7OKJbqwR/SWK744I0pb9AY8QlYCvysabr514oh+RPFpj5WN1759
xXvxO+APRlB4gxYwgPgFzJ+jmIGSoUdRHDRtdBs6I9q7RJUdlFvie8D90ZGEtnADHQP9R4PFgHeh
dwpS0ME39L68knFAjeCj+XrK/sn59MtyOjufWCSzrsywnAiipMp+juxl5VzfRHD14Bo2duH64gdi
jTCvWD4+3k3uneKAuQ7K4uhdfwWDDc7w1H49vK8SrHruxFgMzL30bC8u/LNz6X/Twv8ubdRni3R2
qFZ1WPRQ6lSRoniGChL+El/ioQn3LfVvljfoIUIvERrIP5z+BM/35vm5gmN2eD+dQD3w9maC+ylD
PBwuhYeHftrN6v39Hb2Ex4XzLqEcKx7uitpiPztHtOglaNHh6MMrAjS4iXptujrG3mRfsHkXR3d2
ov+9RnfZaJ2d9T+M1kWjdeaW/GlG66KncBZj/qGewncdbUsmMgRtZKp8JCc+uVdhqCc5xJzQwWk/
NtjuEUJ4nFYlTMLqSfeJna8u2OjvUs6any55NtyESq2eUlwSmvCvkIEHK4VZQ4AF8lYx2k97uQ9Y
KtduljHmFzM4UlUZVKNqZkOO934YQLRfsaJxJML3rKfPPK6cvpjqQDOgJWcNUJv8+vj7/gP65Y7V
M1eOpVmmhQ0MJ5hIevThApITO3yp2NMW+UHoDPcLDhqQ2ycBSlhdQfH5EuLtI8v/m0j10y2cOXSs
NtQJWttqgMBamOjryBONcoLOLrcFLYzoG4yAEzrAuzq+58BCXJgE4RV9dQdnXhMbuyaDtrYabEV0
/HrYCkLEnQ9Ov1aw2tyuUvtw4ZLfddQ+Dfrc7fjj5/2DyfyrUZ/5Ew3v2kGSMGrZr+DJARdWOch9
IdVRAVZQBTP2iyBGAJNPbw/uFfr4hGvI7EMBNEHiAiAxLfBIhPerIe2PLAdASu+nr2fq+7bu00yd
He2j2UN8ssBtnnBaPwsPE14Z3E6kNIRLe+8GvQM+Im7vBcniiwpiIUHbGFzVIg4Rjd2LxY3wBMSt
DyIf46AR/XR6P75/facXF/LZMf3HL+SLj/TsJP2THuklMylUyz5nWP58M3lpt57ZdRZlypBxrEFm
b/ebxdfr5sKHn2Obf9+HfwhNfLHLP/ARn07BdFQ0Eg44krBbGmxgGTQlICZxsm1619ob0QWfOJBH
BaSqA+UY+DVA98XtK5AzCMTTq6g4PHhfj/jSnj5H/v55e1q+4ESck8j/EU7EhdPoY/I+PbE/4DS6
uEjObCybE93gtVgkxAGVWAQgL7wlnACNI6hvxZkg2Y+ji5g/0ACim5AAyfzwCljEAFjGI3rznQue
ycV7Oremf4V7OrOvf+Rm+l1ymP+na9r6KU+eip/srn576n4q3386tk9t0rTJS/Ov4sNeSj7VSRS3
//7rb5tv30OHRSi8/+obr2iTdjp0b/V0/dZ0Od76TbFF/Ob/64s/vX18ys3E3/7tX17KrmjFp0VJ
WXxWrpRFD/8/17485mX/lCVPv3nLN7VLSn/WdMhSQjfegGwwofiwb3rzMtQuFQW4eVVTUSe3BHj+
H3LzqvUzlDEhRS9TqsiQe8Gb/lNu3vjZEOrwJjWhRCZDJvP3qF3ijfioTx6mgRuCyAluQVNUHZpA
xrmv1UxZDfXz3glrRuOHMC6N2i4s0hNP6uU5czit5caOLD1JnFrR8lczDVFl6mTX6DuINybZVDuT
FcoIDnJqBnOopI9TnxRLCPdWD+XQdnbCZOs+YuF4YinUHWsy32hcg0urTR1UgzmEFaUafS29NTqT
YmRvecvTda9m8f1g9PN1WoNj0OyjDTNnaYGWm9Ez6r54oSqkJIdi7E+8bzSkT6G6HPJW2vDUsCLb
NJrK14yBLSiZYmeq9HqltsVzTU49xpBFj3ls+NCgeRnSYm9l+1g98TBkh3LuwfOssH45R42jd4P6
yiOFHdUmGXcD6ZLOrUvaXhlc1p6jqafXnVHOByON9fsCteXC1U3KAhpZ04Klg35I80hfWr3erlJS
Q7FNM9sVV9AGpFmgHRolcGZ3qbkISwRcFc91v46I7lldWS2GQQvvrZ6qV6FagcWEuw2DEHCvmsRn
U4oiHTXnq2JObzuDQ6ZGqqK893QSjxul4sOa0WH2Syh8Q3Etijed1oCfDWI/eqO9yJkGUpNBHveF
oY3bXmHFJsyo7IQqNC5LNdmbCgdzjkJQ/Odhehgy60STMHbGGgqZHWswhBwSdHrUgPg8rEeXy81K
Z4y7pFZfJRPDTmqtt029uIEmtra1Yl7bXdmOgaHpxWaknDuakkZ3w1zkgGxooD7SG/02TbSHikTa
XmqhdiRVhrIpoxj0mEky2oM5WejiKAAPmorqJUx5YQ8TUxaZNksrGrPQU2qlfOrYSW/4FDlaWh90
qaPbQWmBHbfad27RSbJz3sk7NoWZW+hlux1xX55UQdlYL2aynketR6yhtvm1CWF2Z+x7tjAAkAj6
uauhix3hebRje5IHYziNaIaBkvpE7pRmvtVI3q+JwaJ1XzTVihcdcOqaNLhRXjqcp0jaVpQ4JoSJ
ba7V7eTQkQ6rcChBVqbE6iNXhipo4gnApJqTLUSaRk9pkznoy4p6CEzDXVqa1ZZbZgqkfpWywpXS
8aGg47TQ5LzblYWhor9lGmW3b6c7grc485hE0ZIpiJ8bhaiLcGqNRZ7IkdNXmrGrrVEvnTazylOh
zqi71wPookwGurOZxm40UtByWZLuoAzGvTpJwlvGI6zotJnWtKeVn0lW/dKqBYjQZX12FdbKt2qk
1MswTIhsQ5SsWNU5l5cyqRU/SrOHwWiJXbRF6rC8Il4epdeQrJeh+cQH6xWr58lKpcxu5rFbxUOJ
Skdj9nY6IRtBBrWEmO5cBLE64l+kBInarD/OZpx2Hpkky5sGScYWSWOf9VW1ZkYEYjItI7ZmVKy1
51nP3Fk1YIEySYNm79zsioHXR5Yk/YoYECqPywxVk6Tv11AOZ+sQelsVBmfd6OlQrZWohjSVIhuY
Jmmith5SadkNaEahJQeH0tCpT3EBretSEVqxY1Q7EBfnvhbnFWSFOT1KCaVelKsbOpdbQOGSB6qb
102ZPUhJA6HyMqNXkCDnmziO4qWURcd5micImOu7uGCJYxp1YefY0jYdRsUeh75z8wZy7lplgl1u
MjJbkqB8SMsST7Acsk0IQWWHRKrxrGbTdDs2Y4K6gGoci6bJZrsm0RoSY5qXdsNgVziINjWzVOyJ
NkKgOsH6lrwny0kn+0hOnxMKVQwJxMAG9aVOfYykha6z2NVLqkML3PBHXj2rKlUBvIuHzRR32SKu
WJbahZRI17TN5p1iTtweuLLMpMHTDIt7Vl93Nmmj1s2SnntxLYc+RObrZZ1TZJya4U7KtNQjhDmJ
ljoFCTXNzmewCEXpHnhCW5MNyVVo1q8jmRbLTteQImoLurDm5qiaII+S9QTCkT31GiVjV10m9fuh
S6I7ErbQcafSY1PNLfQtNXPfQevdr/XCg6b9faEZy4oO7aKeqLUaVGuhq+aKaLQ9GnPqy3HWBdJg
LI0WlbRIImvDwr/CKZq4RyIdFFhTVfrRAA46xXpX0nQPtbrMqysJ+sFj9ESsCMzA8iBfpUnFV6qe
VK7BtA5Cbub80vZV6poN9mmq89amcWVHupZtpIy0sU1DHeTESoOnP/H3mmYPMe8jT5UYvZGKGgxX
OUTr23F4S9RotCGAEi96NcwXM5W0h0RPzE3DYwgJ6MZkq5W67nmE9ErYQ3S0g60ak15blTjKl6lp
VH40Z9XG5N12nOppZTALPoJ8wCbzZT0e0F2VZFCEnq9kM0t3XY50ol6JriLaK8tpHtDVEkZy45u9
mQdjr3bE13mMAldexu9WH/a3mqzwRa4OQ2DMCrkqh/yxbKgSRCQylnozKEs9rt+hMpX7ZmzVwHha
pXnMeAj2UVMjTlMl0VoyGylooHGo2sSIMjeUQu26mjX1KrI6vjdV3bCjtpiCyYzZtdZmJBiYpa+6
uQ23zDR1v6o6dCtOebmO5XCCHNwAoOHQgMmqTqVb0sfU0cph8KcpxWnXzkkHMYxEnW+tKElL2zR5
86aa04xkz1RRt64GlEBxTjxnoQb4jdSqK6soLScvpPaUzl23T/sElaJ2Gl4LrpTQ0JbUaJ2SPNoi
NYoOLal1oqHfGDRXfJXpkMkmxM9zUi1JO3HfoJ2rpqgu81J9zQYVE4sje5kThW16pQUZWqOOXkgK
2a4x+Yad57ruEUUKd2M6aYsKTpYbS9Rc9LkZPTYSungScwmN9vVIp7VujHamSr5ege9YMSChqiFy
J+EqS7pllRaL2oKqN/RdnGqG8R4kBbCsNN9qfHCSaFJWZc9VW9LHxlVyxU2yLt+UJlP9qimCrBtX
sxXyw9TrxqELdeaPbCh9PZpeJCItQz7acwPdhHHaTxCpbVETLZNA4alrpNHDmDWKp43lliTFlRmN
ICiTpnWroeuvxEIOOq2+k7N526NvUC0ZlDhIDfDcUDtz3Toha5+sbIIQZtZLAW0YPrtyDJIvmKQu
82kuXNMgbmVZL7FsgVEsxSLGHvETBr9PqjsriM3I67LhuZIeW17ECfaoPG5NHGWuMtdgfbSm62nS
rs2w9vURMzk2suLnqbpJu+w2s+Tcj62eeaYBjysCdfSUo6Gs2FkTpMXLGWjmaErtqWS1kyLMAkaW
gGM66l9rmUITZWi5Q6SC20qOpisFyFkD/retFGwp0fCl7K2Tpq8m2m0Z3G67UOTUkwi7riHWLNX9
WqlSu28xx2HeKtgwMDKxgbMxlyObKzEFW3cIrj81CdRIvskkYyGnGnfnppl2Ydy+xsO4BlCth/Iz
073BiE+tqngZ6R6VogQvaf7a19F7mCGnQ9JFXGSVzfs6qBN4K1M2gRZXSw5hOHTOzBnbSETnvtLD
8e36bjNNreXKhK3UiPpxp6t2FXdo6RvgW+d48DYEL82jhWeNaACSWrqCxsX+Lla4ZHNZrk7zFPl9
nFxFWoTDkiYOsIw6Tuf8tigrINJ4dYoMukqRUxhhTyeNtYcxSt1QjpZtp5YruUrHnTRHwx0VZlMC
bTd/llrlpp8LidmxnGwk7GQTjg5v8JjGblHX1Q3XEtBOtmZhs0RzxjRPrwqtqFeSXGiLKY7U1MGq
s+55VUDYmUn0PZ9T7TEfQ3uEKHE8sRW8fTzUsvWqqIE2kE6dfORXGZYhYgt0wGq5mtgFhM1iWH+j
fusVa/ajroI8coVVTlXVVyoDtIYk7eG8FdLVUCcgg9flZ4xulUvSlvUt+qv1pt+RPjNvW1NHqzUb
yZVRayGcohldl5IOFlh8rFubNVq+WdfcyWkDtnur3zG5k/14zsugbytpLWk1eFNni20rK9JvzYww
G44LD2hplF7LrydlxG1bMHSmq8m106TUTmiINuP2qW+ht2mZ7oBHOBN92pgDt5updXSVXpVhsuIQ
0DPtqEhWjZkEU58+THVb7tJWA1om61dZISzT1Gd+NkReO5hXiWyRdaP2lR/XlbyFT6Lb2jDI2ARo
Ic3L7WR0jxnpdV8d521jhTjwgDRa9mneLpp5gKxPZe5xBIALdw7X7dCWXl5W450ayogrquGt6CDZ
Y+oRsSGtsOqHAo5+LQ2Qnu7RQl3VY1DGyjZOmuu2ytESTFsd25mr2CfJfd5DdHtmTWQzvQ53PWn1
+2Zq0HgLc+oaktp4sdQ+50miO6YSYVy5YviWHvnNWN6oOTsVJIMpt/T3XraOtMyucRq6RZKoNvbp
0tRniHRTndzmWOd2x1Ts43yanHBgOHRVK7TnAffJoQRsD+18YMOQ2UaRP9EoQ7UtntCqnOpwIMw2
8Ugy0xeoSgQFovg2SXNnKLSAFOGqyMrclWSYsMjkwORqnN2h29czFBU8tBoa5LMO/PuSCcOaGicq
R8j0WtoqK8FvnFubmA7w1SxlXHIZRMjGDKM6x9J1P+mxN2vaNjcNDwYsdBspRtIv1xKvDY2HEKsP
Z42eb+tSn7w+oS8t7U5wjHYdI+HemOcD1ZK1VqgPNEUzb17A+2HQ4DPNMIRXkspBLJM7NTOgGqEW
8MtNGnpVPRQIhcpTac0dWs1jslX0JLLh8CLPOJv8zUzYtGqUasAkQguMazlDbK91r10qm1jFI6R5
7cbKzeVUSOl9aZrtVjOaLjCqPEKTypxixfPJeCrYDBZUXe0LRENZvqIpC++luVfu5qkBu7OeSOsk
TQcnirXBTaMOKCoFgu5TzKxlXc/8lnbYYyFrFHQi62MWwYDDwZx6iKLH6YSOXItpd0zKB9XvrOQ+
TlskBWZYaRvJIh1ILDJNV3qlgBmYF8WtXqmP3diwZZSWbFWVVHMyblK3n+AaF1JfO2ZEI4fGRrmB
dqq6LLoWjcZtaRwoCQHqykqyhNVLbgpNT31EeNKVNU84dY3WqGwtVJurVqFFaptEehrCrD10rVU4
rdpq7xJSzqtsnuStlVrjTdVExYJEuWZTTZsLu8ImtXstre6SfiSLlszZEpux32FDUSDF9RBu3WwW
g92oLDzKWiiBdLtsSk/nRXU91GX62DU6QeRVawstpilWWSNdl1Y1r02EAg5tENPXvNA8hangm89C
049ISAIzbSS3LZPcN2QjhZIon+ODRXM4jrUO5sZRLte51IxOozT6c80VYy13jbXCLCapExtG4ahN
j4vODTZiryi511UzjvGxUFnicXMKFVsy+YhnTEd/sJTar7rBXGfZaKIPox+AfZeMBOQMowE2bS2T
d2bM0VtumJJkF2HTr/NE0x/0iZFtHbWtM/Va7hpVVq2yyAKTN5ObJcqXBs6jLPRNlYLnWo2eKuTu
DqMxPWkSsn+lakhBZcX1Ugsjxc0tJXKGGOYqqwpVPELV0ywCz6909QgEwQqo3eGhuAlBii6cl2VZ
IEUyO5QhvNdnP2OAdWvxjWparW1mscvHTn7VOsNcwcm3XMnQ5kUiVeZC45wHcdGRpWVpykNRgRW3
CHOHFKyxpUiBV4lcmrQvmri1HHVk8UoiTbKoJdV6KUnJF1ZXS8+8m0AlW9Iu0OuYx15rqfQ2S5l+
lBsFJQTJgrky+hHd9ZFyPRNkknqkZ5xhrKO9FCK/gONecmXAJRaVMfb7UR6qg0q5cQfzkt9ZvZbc
RHFoXBEyxkFJG+U67CIYgVyWkLmklrqcEzk/FZV+RdVIwi2MxTC7bAiHY5arcOlMWZUs+Fd0LBwt
SdmVPHLlTtFieTuaFYvtJFIRfpVhCmW9opJ3o6IOhqdGU7bJyq42nFSV0sAwpnIfkbG8VpGyQU5A
y7uHoYSUg5MkWnQ/4NyKbBU24RjrqQbNbFMiMnJMSgQWCD1q17mS6t9gjL+rCLDjb8Wxrd/e2u0T
/3WO/6+Z8icAm/zzlH/QJcXbrxP+4g3fEv6S8bOumCpkK2XItFPLNP9vxl+StZ+JoRPFQlKfGoSg
vvaPjL9MfwY/q45qgAE8DTIFqN/8I+Nv/AzeHfwU/7NkDa8ovyvj/+saniZqEKhFEBOUPRYyN+Ss
oJa2Y9QpLN5K9VA/jXlfgK7fNPu3tJ257pKEqXtNbmjpZjUJoZLAjL5cJ0WaPmtmx1Bca5uhuABz
EVX1XyrB3+5JVuC1UQP/6fp5QY0VFaFjvp2niR9ZjjwEH6bccnU1zB4tKxpurSG37nGeyrLz6cnt
v13kp+IXyt1fl7j/cWlLVjAXRJU142w6ciTqwt5ItwVPJT+yCm0zsBBJdJqQfTvJ8fPvvxwlskF0
SHHpqOT8Gl+gsBEafnm6NdU8Rc9NXLOXtEqKx9AsK7c3mPH69fXE7Z/P7OfridXwqWKrpPDVO1xP
pnPswfvmS71qxOmFb7++kqgT/eZKFBNoEpWCEOoMrhUnNS+nOdtKedFuka9lyzSe+t3XF/neQqE6
Claip1RU1X49HKlJrU5vkm1pdqXw9+X3GrjyzZQ2+ZKGbfXcVfrg1rlOL4xOwCh+MzoTe1fDVTXT
PJtHZEUJzod4G1HFVBxeqIqvIKa4NmfNvC7Grl+PudU7LNOl6zAtK8P+euDfnV1AjbBEUaujH2C5
T8/RMuop0wiuD2/K43UyBNFQ1b9/L8goNsJjN3AVUz8DvyBubtO2jLeJmWgvHbLngUzm9DBmGaiJ
eN3uvx6TLBb72aSiUUMhso7LUVM+ux4dzUyjWrRNx7pc1yOX7suEJvuSKOHBpNL4YE2sCSZdQQ9D
lxEwfmHboFI2FJP/9a18Z5tgO4ovbEvlN4+3L3pYzTDatl0uOy3PVTfskF/qrLK/MMffuZJi6oZp
EQV97bA5v17B8EiygoXGpqdtdK+MSbocpST2TTOvF1+P6WMznE2vAteIUBlRlWqdcxiwCpbMSJVN
QhL5psVUPho8M5+5lc3dajAi/WSEccqdLmbZUyh1/0HdlzXHjWNr/iLeIIiFxCvJ3CSldsuSXxgl
2SZBghtIEAR//XxZfWemSuUpx32ch46OdnU5M7kcnPNt58K91oP79u9f4xdvDkhq/FqWMIaT79Ob
s3LFu0GQmwiNGIjPKfbZAPPfediaYdeG23b2pGyByuj21Go2/Uah/ov6zkKUW4JzBY0ou9yPv7w4
7VbVMbprcIdNcoy8ROgaON+8Bmm9L0hXnv791/7qojOQ7KDmZQLS/3L4//XzrGQVDt7ohhExJpj8
G95mNpY95u8xtq9uoeuNqRL7VQUJOQZFR7+aGgz5v3+NX130v36LT08ZCn0R2yG6Mes83EXgKW9l
XVDEnkUITeNT+NDVfjn4Xg6HmcrqN0/eL4oVI0nIsbg7QhX5HAMluqZSbiM389puV80c8SNZykj9
5jf+4k1iONpILGOMWKiMf7/SszNFOAzkJijCeVeAxTnMVQu8n3Tz1b9fzU/xQH82CYxyKCUidGj8
PzGIf3mI4nJbAr6QGwmWXWRL5SGRoH3iHiZSAqPCeVOefTi5k4p8lHdsam54HYxgNVs+PsfgLG85
G+ntqh3m/Iib5Hcpeb+qpYwJqEVoDFVJ+KdF5y9fEVR4FTC+3pDB+BtnJrYjndT3kUIIgi+r9bGq
W7mf1FacBiuRiWjW8VT08fC7F+DyPv+96iDygVFBQxyU0LV8egFkNQcLEMLrwKvmrtAKq8gAiezE
IqZDyLXD7OtZqgQAooKs+iHBBHQELtQdBxybPv/Nrbt0BJ+/TgJ1jaSMUnSXn84YuloHsIVfL6bX
YOAaey5bJZ9UO0S5iKvy0cQxMtKIX/INhNteWb68/OY7/POcIyShEYvR2tKI/inB+cu9qatxk+Di
rwOqpnNPtvgmKovilk8GUziPu0epVnXsmlheUdWZrO1ody96N/7m7PnFc/znlZAiwcXg4rOkvrYr
XYhl10CH6u/gCYe85OspgVgDUhcD13Usp1M5G+SdjKH6KYlZXhPg0Tmp6HaqQiHSbmHmNnGe/e4d
uzwXn25UhKPqMjNFaCA/W06JilpcP3rNI1Vi24ytkKTpPTtFdkUmSPtHEW56h3ary9m6FLvWFgDt
aGivi34GA9rTxf/xm/v2i0c5ujD3AscnR2rwp26zZPMaQM5xTaH3QXZA3A73m5qw831GF1IOg370
cjKZtdMfVQSDRJL08lQsvX+oTFnR3/Qo/6zpBN+GY0TETUQj+knhp3UdhjWn14l2zcHEhQBxtxKW
2tXMu62fh2dfKFmnbOhutzXefvPw/PLjoUsiXF7K4GdltJ2hYptcdF0uJdt7MK1pQmzY5E6CwvOQ
OTwYWwL9ItNbEzP2myPlz7Lxj8cDH5zE6IIvk+vfq73qQA3rGCEPENMcWTCrw1L28T7mOnzQRpJv
ZE3MD9lWKM1NqGCUk/oU1wlLI1yfvG3l/D+eRTjaCSkk5xQN7OfKAqJ2LcxWX6u+3/4IDcGjCmqp
B0ZYsimjs/BAVNHsHUVh7G/K2j9PWA730KWY4FIQnIF/vxpB5VhDQbAmZKgfZ1f5Q6ej5v03z/8/
T1h8CoMOEQHJuO6feyeu5iEat+p6hEDtxzZ6sOr+u2kBJ6FYKPzEmO01HotDrQuVF7CqQtA30MzH
FVgdben21s+MQeaRjOXu37/cpW7//XnAdxOhlOii0QF8Dm/QBURyBt8NFyg6rj1pb1sm1b5YgUUn
HShV3xdwPtriN8X8cmX//rlCRmhmI3y4wKny6co3M00gugmuEtEkOl/7BIzx4JYOoZ22H1SuXVHi
mXMlcNV//8WfTByXLgSD76XdQUOP0/XzT04MoRpCg2vFmhbSvgCSHadmSNvIC8RCgFUFGXfttj6U
yyiunTN8zwM/7YOxrtMhMM29GSEX0ryATIWNd5J02wMAXXPnlgSm76X8MKF9tq6mYBoL7JgcRsg5
zBTsIFN5IH14Exb17yxO/2zQ4xCHM05GtAzo4i6P+l8Ox9gojfIaX0Xj5VXRULjkW1XQg+Gj7Hc0
2sqHf7+O/3x3Lh+Y4NHBVJII8ekO4rFpo42JqxUK0V1pE0jWgGX/plr+4lfhBQ1BQyAWG2PPpw8J
VX1JOeFXbUCK+yUG+5COXVlnnhCN8GRwWU///qv++a7GaP4kFXhXL/X58s//chm7Bkto49hczfCs
5nJal52uiNgHvIt+89MwN316BwBcoQ8Ghoj7hh9IP9XisdMW9LWAJLBh2K5d8gjSuzLsvoad8F2W
QCE0QAfXbl+jAUUs3fDwRbvY0aWDYqcQ58gR9ME8mOgxdM0WHScfmQraRFD5Oyt8fUfcpBDS1iXi
oGO5Fqd28v1322/tj2ANp/HJs6jZMmaHYoDER9MXZ3RzEbbIj2mcfJVD1zT8QVYWQxsZidntWALG
bOeKRH+YwcbgoYvKupQJUt8OuF1YKVjNk9xHNmqbzKwt30m2BWXWT1p/zGW03bRkdBOEyNTAtdVP
YYHDV0ZgHAfd3MfhljSpGKj9QBEwP0e9rddNH4NOVRDdQfQKoezPaejWOa+oFz968HKPGFvDn1O3
Rg9UOQ17w2BikHsRIe/dTHSZB822DWmMGeOPuhcR9vQGYfGNtcQjP6LT0M4UUFFcdw1rHqzWU5JC
4x08AxmIsBUPym6EHKhuWq+3mvUuMywiKp0i6GnSspBgM4OixsXrNWQkg+1PtQX5Bm40+GEwEX2Z
e1YV4JgEqOFx8GRB2LaeyQGS/lrsdWW+RtZ2Sy7J7MZ9XZUjFvixotrSiNYSWwHnOgaNJoyqUvRs
/CetQnMVLlq8mq6ZoVbBmZmkc9vhX+mnTYK2U9DGpGQuIRQOEuqu+4BtKreAgKdshqx2y/RSQBEX
iMFimsIC5rTqvKzSqcOpmE80ccdpamkLVWxVBXlPVdtnfOTFXWsWWqUCIssxbyC8vGdFG1QHUy/u
aq4N1L7E+7HMRKREkjaDwfcZw0ljoacoOfbTSkWK60U2uoeAqoLuNGiSD15HCnKzbsZTNVG1LqnU
3fKC1yDooR/gEOtIbqYZomTmT3Si7RsarGhIUXmKdwueB7ekKwMLKs43JxvF5gVFcV2z0q/0ue1I
9VpN42p2zbTS76LDeZvyamSPRtMISw5BRNq83fzqcQ3D7QJfdRwJ9KvnTy5kwVtSUXy8hZe0hiRG
u2udjJofFoUhOjXzMjbHcjES4YmV7JHR3NQxcr4nu21pMcdBDBK58R+DUBNiNFrdRSkpe+yMdY2G
rCbe2jLVplTYgdlvQ5iRoOp4OuHhsdesVtBmlXWMLl1G/Yik8H6lyKwy3MHHZVr0TK2TdZsNcQJd
um5bCyLRz0WHG9BLnXZls7yLeomhdWdx9S3eOJ1xo3Ac7qWBK4C5ELJoqL10GrC6fsGDbAV0IaW+
G9AXInG6bwn+IKnYDdXSjfAM8HI8kZ7T42q86NOChyrZbR4rnCAr68x1PzQborVwk5edSsLinYmy
Hna0CZMmL83U89yNbTAfIfOd34oEIuy7eC7dI8LqI52NhVrmlOJClvuAJsVLNzTKZWPTjyydXTgk
OcQ6KDSQOY0N9IAULRSkBGuSqiEBDzyrxTYn04Y9TZdJxO0OR6X8GHxIsCN8KyCAkEPcJjeNH8Bq
Q1AKpXatSXcbbDVqDiuG5L0cWYVWCEj5xxY30VUbjskzrVkjU4InEvExTRO0B1JskYH8VCxT1jRl
FGfEDtOTECo2uTZACdKZJBDANtBL2J0ebYfeFipRkyoV2S/KNmATiesvGu6mRmdiSedvtzbYvtBk
Qtkpl6g9gvuGPFdaF/yMFeM+c1C2Yv05X4OHulgxYwmPbjurPQpv2kTTcrYeDlsUnr5/EHQyKo1X
6b6GZHFvPDLRGVcKWh9RJfUX3IDlsSzi8ClSOqAZGNAFNtyyC/td3/as3iWilvC003VCjIwkVbeP
ShU/SQy2yKTpQS2Ara+RnEf59iYtWrB0lrrAeodFEmyB4GQL08QMYZn3yo1IbF+SDYk7DGdK5lxB
v/PEqTOtuxqLlfELhyM49OopYnT4Cuglel/Cfv1Y49aKnaiC9kuMKfae1Ua+BIK525IWCU3LtgvE
rptCYdOalZCMbnpVCHAhRdHsZ+XCh7DiA5b0aok7I+OVC2gUGEYyVU5kS9GYB/d9El0C/GeNlbuS
1l+R6Uh+AJ8t7jW4NQ/N4yoe+4IXWI6wbTHINvTaN7rGncuZ2VR8QHs/JIjJ23BKwjpUlPkWhuNP
F6JLPKLqLpD4R8TWECtoYXM1XzTnCx7KPh+safqL0Me9SjcJDiXOEutTCDjodaxlgwW+U2Xnk+dE
mGuIboNnD+b/Yr2g1UG7FqGFeoPmI426Tn9pyCL7tBoLcRcGo9aZhemgTes1nEkm2jjBeo6krfHQ
W09u0LQAxa+DdTCZw/IIlH5eQag2B4VpQH+7/scKHgdUO8TEZeY3ZmwGeZtcTsPadFdbjUaCoODd
Kcjj3A8uFnskOGts2oVhZ69W6FWQEqsodKGM9MmdYRCCpCFodMjzmoF+g9q6waIS322QD3TUNxfV
1PLWGKFOLpq6JR0p7bBHfiHBY6fbEVqiKGq+JyDPfLZWKxA6AGMQIRlGTJF1tLWPmL63OseH6yAb
LG8/JrGsbs/ghJrOznNPTyWUX8du1BOBOhB9KQqa5h/VVpS38yaGD6cMxJZLZ5sH1sbBe09luQBV
geYESqrBmHS2Ug8ZYZpBMFKNIwqOrJ+omNfbFlUeFBf6dRwKdjbwqxflFKTbqMOr0EC4cVUUsQu+
tj1fm0NYVNLCAwalDbQVpphSGJkCdiaoP+gJPQaLe8YIgiNooPuLTkkWFbKZ8ERhPXLdaUhGhzmM
4FvAo5muukaka2UBpu8qyLBeBBSAVbqMagCcBo5qp+Edep1GUmNRcRyX9d7EovqqQiO+i8IpbKlY
0Pak66qi78zG7oGDO0zSKrroWhk34mEpYrjYGvieh9RAN5NAM4srmBUJ+uiUbw7HebL5IUyXuCRo
iBLKXyvwNze+FMnTtpX+yQOGfaakYvwECS7wGIxfEhqbsBjULpnXhUO6tQzXc1gblccUBACD6PUH
N5Dt5vNC+fM6VeuzTEosKwegifq3RUW8QJg1FHcVyBy3l62di8eRmxLbajifLx0WL8bM0W1C6PGU
wM/XxbUk+0tjfQ7QKwyQnHaXs6c3y0PsfPWtDcY5n+XGzknEp91A9Fwd0Mujpjg3JUCSaBjdBsj2
2PbFKBuofPAn32Ajgc2rQobIuqtRfs/cLsvzxsN2PNUhm4YjtO3tg+Z9fECRUVgG7Qe27cpCAAoo
oopdVNes+FFU0BwPOq52A0QtNp3LpHF56DackxTlE3vAVdCKjNV+3CDUiQe539o5qPZMO0J2Udg0
G1pcK3+SaRySbC2mFoHO8LoNqZcwHp1lw6JyP0hWIl84mRkEDnaDXNtvBX/q9KK/DBX+rX2DI59l
SzDNb0tVQxPNJriDrpOi9FtmZuVJZhfPv9e+r2FtXVsF8Bj3JBckmd7R6EICBUdK2e1nPwP9WQY4
tTLtk97mcmbxax9AwgO5+9Y+hyNcj2m/oFff8QWQ9A46tfLroBw5g03evq3J2rzApkivEm2hDhoi
5x9la5Il6xdIBiHqi11Khg3Se+kXfxDATosjXabnpa/lgQaQdmVYABT1B2qiYNeh9cIKJVycBxvX
qj4Oiic3OG9ZhdkkjNFcV9Ns0QvVS7tWKbiO/nHYzPLcMdgQYdkItylPXDO/t6xf3rzu/GOLhwpL
6eVcd2mw2r7L5djN4ojyWqD18yRssq2GxwmsTBGkEpAz7r4fDEHdZut3o2c8DhWb1vNW4sfshmla
3ijgxSCtSRl9X33Z4Ile6bAfRl/gAtO5eAo877GTfvLNLQhq/RN+m9DlMt7YK6SJC3auKFJHWUn6
jl+pel0d9v0ga+do4iYhGKzGqUr70UioroaxWdJAryMQRblC90yH1bAssBwySIg8/Q0LmcUTtRQc
nvKu2OB71QXWuI11+QOgVowIai7EnOs5WF+FqRFqGruw+KnJEp049QWwL9SjtwsxcVvN3qsT7gLW
MEnbIag2itYXafBqT3pq75JSWyRXbwjkuaFJoJ+KErPvMR4TSLspzKPnrQllkqH3g9h6GT3LYDQq
3yszhWXGBritcllB3wG1Y8mnDDYCC39hV1tIv9vg3kYMks2xxDyTY7xxP7fGBHZvPAl0Bn2IW4FR
yPitw5+cvRunx2nR5F4XuDRpFzUtpPaikK+TRZHYD9Mck3RZ+1ZD0V21QbaVNniFfMkjxHAE/713
NGx/NnEXPI91Ul88w7HSaJekxN/Etbo0ofAFZZKX9ZpBArlhR02NXm0H2THskkHLuytuQNjuDbfo
mNte+QkzUmwuPR9Dmz11FV/OZuC124l+3WQ220p+Y5Hpph1Ql6HBsRL0d6UpZZ+ZMVHuohocbjfU
+CBdrcI02a+Bf5sNHREPPK9Jv3d9nTybuTIGXq6o/PInVPM/UsSd1YeBzvTn/FkN9zc7/P93ujkG
HOz/rZu7+TGBi+n/7pTHv/HfTnn5X0CTLso0AYwf8ATomP845aP4v8B5AGtHIAhP8F8Ag/9bNwf/
0X+BZYwuqjZgowkIx/8jnAtoCFFdArkdQKo4IcDE/ndKwP1/IF0EDPwnNeC///dfhWIk+hMZ/L/Y
L/QpnEZA84D30wuR95kPgnQhGcM1LlKIf5tMiBJ69c7umsIFr4QZeHIXfaPDCLHFvb0K6fhthIO8
EMtxnCDph37HHngDG7AJq5SydsPfoWdMd+vTSG0EAXhzY6LkcZlh6BzYfIuR9tnHar4L4GOPZ1pn
Mv6ejPRjaSOM7Q6MZjvfA0E9LXP9rWRyy5sC5kjN7PoCR61M0aAYvFnmpXAix7wGKWkhoXVd3B3t
gOzPlOUV6286rQ4imO4FjpZMVATtw7idcHDgoIpYPsCJnxc9QcG20w9ONxj8111TJ8BclNuPwfJz
XIWD/WzAxLW9142+Ew2arWDQ+oqhz+Bx/Q3CLpsLCJnjqvuJKRXhrL19Naa9t77tMhlOGMPlB1c3
jJcnVb2swbh8q0M4y+IZ0aiWbwCyXQnbi8fXhKcZloOyHILnrgZKAA3vOkOB70j8mDSwdsJ9M2Yw
B8NgPm6vuNT5rJGUE8Zdriltc7qCP5gQbkAtTL/KPbAluqMMFTaaoSPoz40ECtL23dtmiE7lsF7J
poyBQXVnfqEXiDFqtwb9AGldFO4DV0BAHrcPUNXsIN4/LIlBXuP2AHvlmZoWvRS9mkxl4fcbnoyt
H0sP2DMoA1jb5gbjcBB/gFW6D+ILPJ2AVwMgmiaaQm4AYPcQaPTpi6QSLWE7Bdd4GzBpJ2G6if44
tfpWo47CL2nvO0OfgkQFT41BDkJXlGFKnOwOkd1eLj5C1vRPo9lGpA2M70qvYcZXSn4GxRCl1gt3
XMBDYBr2xYtKCDYU0qrc90rRU+Tdla3rbafXqoBHYVSZNxOGdr4CUiuxpk9M98YUP0dCz8IOX7um
M0hLYC5dOUYqNUaY0Kp9tMRwrsDTsIcXc83qUZ6VQWqXkjhf5/iqai8jm7e3Pg4xxw5LuO9LEjx0
2/LI1LztRx0HsOYBX+nH6rXpcY2ipPRpoyDUDyp+01jzarT8Egb6HOvK76sxhPlaRestgxVOb8g+
8LZ+c5bAEWrGBe7H4aWxmGLHqL91g4uzAPggvNkKPZ49kz6GYDwW2IBIw6OszxpGorRAp3qaa5DW
rR1h9mGORJgy++ugHttsmoQ/sKpvc1iPYK6A4jatAEE7otq0U6ZP0TvwfK7tNTHqi8A8ls8IrGih
9zauAo5dXjwZ9fohO4yls53SClgVjt8gi0x7Fa8Ifg/WMQOB/o4BB4ZFbDAZre7yVgEBrRJ+hLwA
wX5QpM+l3lX6DrJ1bPrDC1LND10R7KX8VpMRp/9Yf5TuZrEAUakySMOYbaZrYM6Mme4GHTBaAFvH
5RONluFIGzLeiEBMGZdDuzObm/ZRCIs6qfTJFMvyTYsBjlhSkFcnzRO3HnOSL6DVt2PKupLfDrME
UrLyDukspUptZ0XuWlqfWADXpkenDrgHA2oru7yL+zu6redmK69GkqxHNo3N1UK6HR6E4d7J4NoP
y/Wk5fctXp7hkXnRLc9MW2GnHAhMJRa5U5jDYMEu7koxZGyLrtjir6deAbhHFAnqMSyiPqH4oD44
TvABw/8H6/HUw9cQeZrFAbAGBbdS2yM1MVjuIeW6rfsGtQC+lKN1GEnL0l1bnlxNTRDlg+zEcQOy
YtvgdRQzxtlxCX/UCU2gF0D9GqKkfm+6qL0Ku35JybrmyWbWm1B33cFegJAp7uD0mVZ+Me/t/dI9
8VgDS3jsPQKlXRClZQ0bkGZ6Ny8YCLdG++dCn7beoH5bsswvXkTTOSijKxgPdpvtrirvpjCNAc6h
24eJxnHm9lZFHOdDG2eObMNH2KB8+kY050ZUdwEcTNmi5ykNbYWRDZ3SHl7qO9f+ETUd9hb2ts4A
Et9qz8Qfix2+q3KeDgbSkQxWHviBybHqg72bw7wv+i0dJpfOlbhyJeKViboNlHrZuBK7ammvmqA5
wdUPPtkMOeYy3B94AhM///BxsuaIOLkWRVKcIgF0YS03+P+XIWuWbteFOGNGe1Zz8sUInAa2uBaN
+x6SER0q9inzOTNFUp2HMvxhJv2FwKay6xnY0srgYeph3dqLaoUdDuaTHHb/Zg8sei+7ASD9REk6
rqM9VhXYZmosaFfrHtkSvq0KMStxV2WyN380IezZHUEBgHlR7KdAN2cpcQItm3tTcQFWJp4IOYyT
Egg5AHG0XszA3mx8XwfWA/4T4THqgu113baviUDGCny9aCIGuF9oEK0IQQK+uHIoVKtura9gmEcS
Q10ue5BWHf6PMRQ08QrDx1g0fVYJZd/DirYwsbvmOIWzO20wNueKRf6Fe9+/edm1D2ED2ssvcW74
HS/3nnN4tKAMRf19ogH72nbN9FyHi8u2+Gs38PnUFyPbVzPDNlmnOxzpqLRBE887rqGNm1zxTU4A
suIBfu8ydG3Oxmo/yf5qDcM+7cYfAAjpTUESl28Bhwre8z9qjLELImlOLQnCp7HEGmAvcKDFj9A1
HmaoKL+yslcZN8EZqFuXYq7rrhyZu4yOZMmHCUemBnx0AhG89xjo16bKir68Q8zIVSXDk11hEcWY
3EekSXk3HlXBcxNPeTxsWQMvG2J7QJwBGNL8JVbjDfLWMATprB1lWjjwhB6JR3u9KJoBbjn6hjwj
IwOZ5C2siyMmxaFY3R2QwkMFVgAnNPZ+tzF2mYxZOIpdfaHFfH8TWrDrJTaaCLwRsoCHyz4BnPzm
AXZJv+KANSenwj2cdV8mjSmJgKjcwMJLkEoCeEQq4RkFaHfhe29JA4yycBnXQV7Dpduy6Ec0abiS
browyZX0qbdLypvyyPg9jLMfOhqut0nkg7Bttqxomkq8DXELdq08tIU9Fmq4QuDMQScThA7l3gpx
FcxzciCgXsCxBIiZ9yU4KLY9Np24pT1w4aZFdg2M9196IkJ8E8czCujuCAfbS0JElCO+BuycF3cW
oSgDD9/LWFyTEIfa5Lefy+LOsPbWe+4ANXbYcArvNVXRHZ5s9H2qz7YtSMUoMalhzWnLjstUnJU1
72Z6DEL3NADpaaYiH+hT3+s3RFh87UBXDXOyX6Q5bYG+acvgFI/h7cjhuQtqk/e1jvLVrTIdQrVf
pxGbn43/2TfJK4eP/lIgGoE8K/iqWVhcc4dYwqK/mZQ+OLjL4H08VE2UcjUcGu6+L67dYci+Wtjy
to1HGZYHrDRDS2/2tJU3tIEL0n1bfHQzlTcheyzF9tCv8tpqnjGGRAwsAjCVuREhGLdiaeArRzXr
V3NtGBocX9qzRSyZQMPbrE2bGZmgcRq692iMjgLmxKE5w9JTIOdl5LlMQPkMHf4aH4qfXYMHGy01
u/EizudNnsexv+upeYDOFXlY5RnDDcRLyT1f291mHukUrGnYrksW6Tut/AxUM0K8gs9nE9HcBThR
xrDPIKOrTtK/rejWEEjzVSl9ZuhW+USu4yh+Uaz6AvMEGI1SlTtPZmTh4ORS9r4n4ZsqYVBcehhX
58oevaV3sf8AX5sngI62dfKg3gOI3rDVtpMvM+ipbJztlTfhfo2oOVgaPCyUfBmH13gVN+CsP/Ak
qbydm8eoxEa3RYDLxkRS7lzl3sE4y10yNPtIM3bu/EAP3dAetzW6revw3oltB9UBUO5JIGLYwgjd
xj+E4io11r+oQF7GiipLcJaVl8dykW8rGqYa51nYBTe6i6Fo+EJjcRgChKBwqRAlxpZH7J7NoRa+
G9cLHmWvGxyEVQDijy04B+zKT8VWpESIt2W5Axp/60tzpgFCDeB3bgx9ZQXYT5Q9HBwG8sNo+GKR
IwJ9AIdMi16rgN8jPEyMIFZR9h7ApsO6bs89yJUHWF6/rz0cNCF/aWE3yzjzO8g4ModvVxXBLXdq
1yCdDHzRzqsBItAe8QfLrh9eozr+AR4ZiWbddQmD521JeFq54m4YkTE0LfQKJzdGNnD/s6pAeeA/
a7FXxJ6IilO1ie/diI3b1dSfgp5GmdMxYjbcdNZDcFARMOKxQlaC+dYkwVczCAQi1Oueh3OzSwyS
GgD+/aFbd0Ka0S036EsRvoAcBODPqZocOJ+qSbKic0izMGXWQNYElnz4GdRzOkSFwW0KH5sgSXYx
QTVX8TLn8YwEGeIScGdxn1GdPBdD9TYAR64npE2UJLodxvFl2WDoXmnnroYWKVqF5y+Y37FxulmQ
cUXr93lgT1j+0R+6uYEaFA0lhaXrgPb0y7L4GLE84ylogV7ZwLxCvfCGsBAAZxP0JUD7YRZ39UeL
yRX43xpeFT20jZtNkJyXiPfS9Y/h1PGc2OTe1EifiooLxN1Pd1FoAZ+K24aFWFhYg+TezIg3atr4
riioQC6XnGA9KN8CgTKA1dkIMEsqd6ghxM37ad0OIdJF9mrpwc8MLaA7ubpMirq70lOI1G2viq+E
lM/ViLQUDMmIfRlLe9egEoM7Q5cMgmGPm4NlfQEvkLRVIJjNgs6h4P6BHW5ZYMoHXc+Iy4keuwR7
pxAEUKhpgD/V7WQ//qAxUEYDkkH3BOJBiFZSDXhub1zR/S/2zmM5bqRL2/cy6x8dmQkkzGI2BVSx
aEQrUWaDIGXgvcfVzwN938w0Swwy+l/PrqO7pSwAaU6e877P+eAkihtFk5qB4zZGMI9Lf4ht+Bp2
Re02Ga14zyuFBzOfL6rgIhkRrczVfNuHGaUQewyvqP5DcTFrQ11aQ1ke6qJudqmHpz8B4HeuqNHD
y2hyXHhzcW5D3eKe9h2nru+K9LBYzI1sS+G7V1CpD16nLmxd/HI5a82l+BaHwj1WS0VhrUknB6TI
+K1IpscwLc8NixouhZwL2CgkSMl7wt+5UiPTfC7VJfEp6Dz2KszYCbZ6wAuGdUU93Dt3ZPVxkLUA
YEYlhdjPiM85WgrD4fpB6YmvqYiHK/fglDJ5kvks93M25mceF+wzXAnUe5A3+ZsfwDufTCK/vVjH
3IcgBZmI1cfuEV6mUfhh6Uxz1zar7Ue5AQPHUY9DGD8PXhbIWV5Cybm2mIluFz9FTLXSMT4mbucE
ss72If6hvC0PMWQpZG1yr+OesuACs6TnWE6pu++yMKOjNl5SNLw7NURHW06XEWrhjYNzqKUxB0OV
ALbR5aWU5nVKqFYoKHFT8tPy6NdujRdeQhecIr60mufcDiGWubfjNPqW0gcgQxcOqLBxIB08UFNI
xu5b6CV+lxfPbTZdN3l8mS9fI2zyVbncmVZ0My/ZF6pzV3XWHDVBm11pv0D9grnxzq1S30yWHer8
OCiN6cqq0lsTpUbdDbeQZETVhX6V25dpt+5WLqLB2BEr4m+zeJ1TuF/TOuLaJW8H3rVPlQXSRSq2
MGm9WDGPkCdCIQOeAr0Z9QFuGUyR1Tjk9YKIwlHPXQEKOZXXjYG+1rU/jMJ8cvti35nWjx4EytAA
vVXkPJKiPMgcYBvYjDwl5lvNrQzmxlwzhvI6mTjmVQaly4LsgwMhWHJK3abJ+iOT5g3eVZM2d3Gd
nlXT4O20me0jJti0JB+9ZrlcFcKYDgRQSPZ1Z6XyWKO3d0fvWFpsnfEYna1JckhaM9nbMFwKSZWk
zi6EFd61S/ITysODnKc4GMT6y0vCezdOnryy/ZI5F5mpWqQL60FwpCvDuVftYt2xXYgbXVzAvZO4
Z6T5I3NWyt9F+QB/1H6cqG2DSGu3/SXVFReRizY66vnzMl0ZfbEEzVDNyG4m12KnpTh5ZhVZeNdR
G9l3qon3MDWsg7an5Cp2EqBPasmIG0BREW4gYaSg4kTnUCZYn2vdn63TFP9LPvl/2f//kJsn4I3s
f/K8OTB+/mbunv/4z3/9///O/eu/JEJLE6At4AeHf/zv3L/3F/8SpQ3kXBh6ntL/m/s3zb8IghDy
Cixm2NmRqf7bMi8pJXge1nut8fxt//WfZP5fankdNPauRC2B5hoOHDLlE4Vyt5hFF7crV/SR89Hr
u3nYu5ALbx0ZtQ9Oa8/vGGNf6msdZQucHtpzkTWQn8d59lLLqznqM3uMuS4jegha4BBBp4znERHF
4W9f4JWiBuWLF1peBxCBsIBpYkri4TxrQxL8XTeMazNP3R6G2FovKpL7vCbRIh5qzzQ43LhNI23H
sqUQpO45WQXG8cAtBMxgeShamxMFSF3cZwnMWJlGxyFJVu8sLCOis6oh3r7LbbO+doxQ+SFxWxJ0
lc4eht7V7HjubPaBMdi5eeXNSd6cx6jzcj+W9eDtK6OQ1fdZtiUxYIVh9cx2VpvvoEBcNMcy6UhQ
lKns8qDIspAqLIC9we+QAsHKdYDT3lbcEdS+pwIMVL6O5u9DnXSXbbLWzlORzhXShzVybiOdhB+g
73AdJj+b+KWWyGO16qgcB6GDRIJQNI26Xu/WTfp5gxcn/FCtM3JT4sYM0W3cc9laArwemqzrJDmZ
r3ThtJguOzOfcFAZ8BCJUgjLj9uk/h5Fo8y/lkbcA0SejCJtLudlyJtgFhSfkJqGSyEvXbCvNdwf
nAYk7KxMrnA+I2V3eglEyqUbjY90S2s+yyukdwj1EjfDdAeusJq+NDGI0g86MsryoztVy0QOo9J6
9HZpI0bx6Eyw8jDkKjRx1F6TENnw3p24dvcHT+iKxIk9Q43sdwvoHCxNXdWAooHl1lGnvkjRztbO
Td83dtHdIdZonDyoqcZRxxZTWFCZKCxrqXu/irWz3jp9I0uaU/UpZqobysGDuA+7sik+R6mXrhBE
a8qtAdL5qXvCYFORa/F6d1nueADlyaBOKT6DYiqsrm18XccVJe4GNRwCISX10tw71HKK2yIxrJsQ
4l936GQycsO31vZzEy1MombsluJQt/TqC/iOdkmue/A0yZ42RtCR5CZA2N5Oi+OYtQvHKQnC6DA5
Rfudk71b932NQukMUowZPQ5tUVGn4G8TXEIW8vPRDQL1hFSpCkGwIKXwqgC6EYLJBp1aRqjjgT2y
S8hhO8uIXBaLp5OjOXVICUWD/gHXKBloJxsJkan58cJKknfmj0nqqb6YukJX19LOXfMqH+cmv0yW
MTYJHdFDYI631nh+SM2+645h02z/az5joFesCnVtwwgl2J1jOMsI4jUeOvK7GX1SSJ1XyAcdu/4p
qtzKjuRzl+gS4WmEDkfJ9rkbBp2jNkrmc4xBlrioDZKjWxRP0n+9aKk59PBC2qxD4uGGSLRG7Di9
AbwRPRgSxT4bi/EM+70TBX0Y15BnOrHQE2VAE49UdqkxaHcA/Ra7zoogTPSCHl7FcE+H2gAoLHTT
0btwHIQ/takuj5RsbXEA3EmlEf2MJ/amAbv4NvNqrzvWpOI+ZkhJog8hC9k9040a5EM0W0zfvZHn
VvoID3K2j2YPnyv2MaGi7Pg6l4axSew8MucfbLdExCHm1UiOS8cNOxgsFFA7YSfC9s00hssLHEUA
5lVu3pxxZ4l/lPhdVj9edYFOIc8okSkvjrZ7PHL9uRLrQyLzMSYQqSHDNW7ZXGYrsh8i6EnTZrAY
9BggEyQ1lUl04A/MyonoLdax9YmEP1kq9PF5xC3Tmj226K/KcbmznrVIndKVTK6y5H0YyxX2m+HO
S/UtRgyr1FdJathjXuLx4SYfBUWN4ZRyFVYWMmlVv7rD9CNqSlx2rj9aYVh1z6tU8YitivXaF/OP
WcVd0fyfJgI06+8oR7wZFflthWDsZVy0/Yl/xUVbIGMREHiWifmLfyA2+Xf3APMvwiH6hyFG5hD3
Nvv7f3cPsP/S1hYsOeRvHJsbw/8ERpb6yyJUQl+BkXLzzqt/EhidxA60DqC2zF9kY6yWWP1PTE6D
thq8HwnJa0VmsLINyKglybi3Y5STdhtA5xiGkIhriW2j5/htR/qbtQlEjzlWoRVxPsnhnkqWeGxs
gcg8sZr2Ppyr4ZPCv0HNrUKZiewBIcCI6qfdpUx9w09WR3yOO+Rku6UcOZPk0nKxsVVuAAK0i49x
BnziMtPAaHeeKfQ1NUeyr7rMwelXeJ02H9ro4hUypfG1CKV8mFAyP46w2IazZXLgMcdFj6u8svEo
IL4SQZiX6WWTyczwwQG4Ny5F1eEdJ9ZJYLq9mC1IVMRwxM2IYF7GblDrS03KJEURhkqx9K6d1X2w
yk+RZr79T6D+Spj40vv7+wu8GOgkIF3jLJNTx0Bkfj4vdcWV2t3ZxDneZO6lQmYyzxd9m7/zfNv8
+V+9DXNqi0w32A+uY6WdU+hOlCTDaML1Rk2IPGSsvGkfpZvxJnTCgzUWAClRCrxjs9wEQ3+Mqixt
uUT+KJGs7WX8bbo10A1Cb4K6upqD51feSD40B9eHqFXdNlkBF6Zz7OwwZWoN4qavzuaFK37OLH6H
XfLbj//iBaA0Uix9RaNACGDuyU/pilJPEbXrXU+CgjoopvgPaJQU3ejMmfpEUomx3C2d5YE5jqY5
sMh5fGiSlIAiGnOvOIh+EFdSyx7/etgun3GihfdWkw13BoHIcoEcc+OWZlEVEo0sBlqFdIAe3bR2
3/g9KkQoOFNOjbGt9GO+Wt0zYMnuihq9TRK6cfTzttvAgC4kxH78TeQ1yDEv9zXhbenbUhcdJMxl
PlSVxnfhjDlkQE936bdmyUQTvD1TT69OctNmgRAgiNC4/93t4/7t42nClbVaBmNX1O5AItJuHolc
l+d6Vss7s/O3yfr06zgaGBRiNY975slYRV93WIISYzfYkjo+gSpQ1m7or0yjTm7TXpDydGwqWo4S
10ZmgLvJm/ZO44I5tiPePVLfxnClzbi6WESb7itI8MFMMj59Z06fbBREviZQI+7DFtNIYSl8+VZc
hwoR2WLyteSz6POIAcPviGgCNsz6Prfqqdq//R1eezkk38Dgcfu2N/zFyyHRLddNv4zYillj9zp3
3J+hwpHzDQVwBAIZewb5UhFD1V5MT9D4A7TmPtHd8GS2Zvapz01NEG3AWm/WBEkOqPgMBrUuxk8d
OW159/YPPjnLtldkeWgLcXWDxqAq+fL3ioZpv1p8zKlOH6Bvkjuuxm3ct4f5Y0vT/OXK5lqP0tHS
vzefv83PZawyG5cXmwv3opt+mHuq7eqhr+rybmndyQf57b4DKvhzR2NQW7nsaI5FNkSffH4dOQgG
0J/shKDlwebfI4CNW2JtilJcEfy0GuqvVr3g9ivbfJq4o3czRspFQO5s4W99fPstvPKyNcQe0jqg
v6Smh9GLVYpOkjurqLCOmBHA7t6EUo1V/705+OowirQGDCwTD9fJ9lmAw0ZOisw3W+lWkdtZtc+y
aYj92AwpWKHIt76N05yfh6omb5yR/WcrLOLvNU7+6yqnZcFucEMkfE6srv8/XgHhm+MyCdCunhyp
SzVkROC9sSM7jTpygGpPnBP981EwhOP9UJIgkRPt5YumM8t2h6ZBSZTK/tappmKnamV+fvtZCE9f
npga2znHvC0EK8c6XeuO29tyBd9GUTIuDgjCsrOmlwX3T3O9nuFhHKkFKX8tnPD87ZFfWU4En8Im
L4+gnA3/5fMprLYaZJ2xW7J4SC7Jyg+B0W/kf9s2vjjLNCUs6Ch9Z7OQrxwzJAQVcmQMHjRaOplZ
HRr6gZoIx8yE/iMxyjxoUwtxbWan9wYH5hFcXnTWDeZ4btG/7jJL5XDMpE2b+tzpLyQePNIyaOF6
t1vHdzaZV7Z7ltW26QtpOwinX76VXpVLkaYgHYY6LW4z2x7u4MVrKjXeOl61ekz6w9vf4bUZwAm4
7WkEbX8cMHM5JxiZaCLEFot6sujWSwuz1DOXzdynptMFCRlIKk3u8uXtkV+bAfZ2o1HwFhR7ystn
HU3qdmkKlDi3YAzkrckshMcRIMfALYrRMtxjDh3u//GozDqUKsIhLNXOyekGZKQd85ksVyOKZCcm
6qsTyWG5b81pmOk8k8COnse1OHt7XOuVLc21JAoZiDPudvd7+bjt3BbTQArRp5hkuUy6qjt2aDEk
stuyuYhKzDf7yBa1se8JwC5IVZnjhVkMxq+lXwBDTyDfoyMSRPELzD4J2yKLXHQIWaEA1WHEqDeV
0PqcFCZcBm9ounCnIzrY0+cLBvGem9g6UXRy3Y9uZBVYV2ZinqO0Br2cd6qA7QX1rSvRDttQHbts
6fRhqZLiaEYEnEGjXfuTIu87+MpQznVKf6TlTCHEQzpVppRLnZ66PGpGQG6UYTNcrXRQ0POebE73
4e3XKV9ZKdyDzY2HRchveycHkekZ+aAFWqLCU/1lGE3TPiUzYxLIVvHZsPX8SotMoALMKTBRKbxE
kyWuPS+lYJQ11TkJ5xrQqeldN1gVb0YqT+Kd1fzaJ0cbA1NQsrgg5L785AuETAyjMYh18Bo40KbJ
XzZd/NuvYtuxToJZ1+HvdwWvw2FqvxwF8zCsgCgl5IprbhoFfXACNdlRs3N7kQRuWC1X0uXGFLi9
O+Muc95r+P3qc1LxAHLsAblyt//+t9Con7IB8IONris15BdJKtBPPRVdvf2crwWm3KQwhDgwfCB+
njwo97dCcG0mm1BrujzkE41nxaB3tHookDsOY7xbito7r6iV4IZsk4PbzMmtAk1xXieZQgW0tOVj
TItAnEQrtjS8nth3sd6/c8H4c1NlpVNx2jI47DGnqNDFE1nSby6lonQ4KJDgQ+QR6WcS+9H1unjy
fInSz3Mv7HdOVbltXy8nA0Un8Epbgkht1a+Xn2IyIsgGI2HDKKg2lGmjj7mK9E1lo4V2ayM6VmuF
PG2ZaeiE4eypiKLuou9FdWVPm1fXmOYfb3+3P2cHP8ni/sIbIUSXJ6sAD9CSJGVDvGS4I0Yw8Pdx
2c/vrDX55zIAXcilbquGgX2zT4bJxhbFAICCHYqW5DDQ+TJoeMx4F3eiPDM6Kc+NZbqfuPd/XSWe
Xr9Np3QX1dSeu0RUFOyFWe7Jp3pI8tB5CNgT+Z1yVuesbBILv3JbfH371fwZjPCbf99A6QmqWMAn
XwsZQNWDqsO1Wz1DO9Vs9dT7E0zY/Tvv58/T1iLXJ7YrnQLX5J28ngj7pyHpqLdbQ64pw9rmiZ/m
5qcGVeEnZDaEGHqxn99+vt/f9nQ6UvoVFCPZYqA3vXzAriD51s6CrgZe/MmxwuZArzc2aZWJEitQ
BsvaKGLpG9ysMj9bMRhvLQJjP5vxGCZk2d+BFb72xrlHk/IkycAiOTmFS7Oah4lLFY15OuoPzUwq
yqgnzBxTguDtncd/ZR8AykP/BUU2iL35ZDWasU12wOOlIwc374dpXpKdmc6wvHaeiL3sWCmDmlXt
cuXG21DmC229kKD5ce72rQ+kas4DV9GuybEpDn3x8qju/NxGfXKDZxcdOy1n0B8tGuPX8e0f/+pv
Z6Zw0/HodKBOdtvCiKSTbevJGeV0N6Zpeqzo3bmrcho+Va2Vf1AhvgEQUgg23h76laVMKKqc34lz
XtzJ0KlcW3ITHukZ1+yET4p6fezTok/pjTUmxh1oj+6qTSOtfwpzWj/CYkAF/PZv+E0vO5m65OZN
krOkMBE2nCyYRWfhXAN52A0WHVCmJtXkXCIHEav+5HZtdxxpVYkH2wTOg5jxS42fCr2eXNJPzUT3
kFR7xGhIEsU7oc8rbweQrUWibOtJzF3h5ZpKgBhArY1QH0Zy/TpMPTSnDjH8h6YVmvYZWI0xwwoP
RY+3mMl5zUWj/vT223llT+e7bvlry7VpvHSyjBYjJJHjUCtd6Wy7Y4KUAabv9p3188pitVEnUJ6A
R7tNw5dPWlI+7t2K3WMC+FYj9EvpxYmUFXNiZc/+24/06mAkk0g5OB6E1ZOAsixs7P5IG0jNbvXU
NnWf+rL4MqlZPr490isvjzQnbw1qHke1d/IBMydLtIy2lVUiLUVENlKVz5N3UtCvHYi20kpLkofW
JhN5+facPBkXC2H1bkaAtWvrdXqMh7EzzxMAaN9sWkarc8hCHtIymQc4+dN6FxnRDzUNdMilg9eT
O0jSaq52fhVJhKuNyumAwDSh+cpYsUtVGPzyh3/+ckh4bDZdJC6mOjkxyC1qdzFH+vvOrtwn/eZ7
EIi83h5l+5gni5tkIWlD1C9IMn5ra/4WsYJtIe8RMYqBbw25oR0jYu7kJ7OKnSvC2e6dmfwbnH06
IFkzPgOFMMs6vew2cbZ1QFDEZTE51HpujM9KxQ1NBcFCRC0tphIac14JG/ZClEPZ6bMZoV8ymRjR
smQ9H6aNY5K5kBY7Nzo0qKp39NewzpEuX1leX3ZXad+178Tcr03Vra0A80cIj/vWyzlEW9tZ1g4Q
iIo7E7fTNjkai1j2b3+NV0dxYAdzPfYcAJkvR4l7YAb4Xhhl7fQFRioQVRI07tujvLbAkUuRUUNc
RseSk1MFbAB2z5Bgq6tCL2hneH87xFJpkMtCJv4/H8wlDGV+UecDuvvykeYNqtLmC4S1uIivkHO2
51VHXsmqaGL89lCvvT2WODIwNhQOhpNvRAPcBnElU2ulCwTKy7Y7z1Hw3r09yivxo+1SMCEPTbqO
Es3LB8o2cvo4s5uMidP7RPvtoVp7Csjd/dyVAS1Pm3e+15/PRYWG5eLKDSz9BzVZd/QlMQeue/QO
h7dnzfWNBtbxzgz/c1YgNDRdrcDRbnfXk/1GylKS6NhUP1CKD8KgscKuWKWzlyDG38sB8Y5ebgKM
RX2SXZ99gNvQy3c4pLKNjZaxUA7ShtQ1aP/bdOs7e9vv5hsnw9jCZEKgeNTcP7dH/tvmli3xkuBx
p/Xg2Bnf29zGXS+L6GLFcXQcUjw8XZq39yKL0uupiJtLnS40ujQQfFsRPCuAV00g2+F7NpXew5xU
5QcLftUj96jQeyfUe+X102mJ0jxtnbc6x8mizPEMJQWKRcTK8XZDrCiwYOzwKMqG6us/ncIkDWjA
Am2fiJxGTy/fi6XxjhYoHf1OAEoy6XZ3taBx8kuTDiYcfW30kLgTSsG3h30lknw57skzen04zHjZ
InAB5DR1az6lEMgP/JQ16IuUJoyT+ARKQtNjfentG2/MnorMo9/jYmTVYewL5A/ZVD29/bt4w3/O
R5sLsyaJRq2aus3LF1LYC4Vlb018W8RNfYd/z6Ahcr0CfmijQqcPK7Z0ADNRJH+5HevRb5PQpptl
26f1na7HcoMMG+K6tOsc92s8oPqjp6H7kCCIsY58+JzL82SJx2275Y4Vmt2I3SqyDSJjD79qnVaL
T8wqFTxC2mvu3BpQse/SX44QuvNafOLeSlc66lmq2dFBAVq7XleZBj0aTi4Hky1+5vgg70mRc6dd
4c/ckauiGWkZteX3sZLoRkEk4QGmomTRtXo2Z0yNkbtov5mY3le5Q+KTs3Yr39JvjqaD6EKWz6ad
5vHeayV+zyjEk817wnNJCrFZkIW5iGayNZu+z6phJQOMmlv+oKevnDCLdIAsdKYdlePFj45T0xG6
G5oVHl/oyceGtpTuJaJAD+WkNVDYwpQlxv1UVqhkaywIzz3dZZ89kpQlAVosrEPGO1kDOtUZyBoM
w/pILRg4VkdH3j0WXGfzQcxqoFdlRLO8qlTmV4dOfz+6rt7skXq0LiIQ9+A+9Tjilyux5EhR07ZU
JC1RR+fQfzTs+vU7SJP6s93bOzSqCPbCUpu7GFfn3agIVoEbmJ3nywIl6EGXaUxlKm17COJoCAAD
ydAly0Ldh6tSXE9nCezO0Qe1FptnMcST+2JK5y8dSo0vM7QxsxnS8zaxW7l3w6L92SBZ/J6NTfU5
9Iz1dgUel9Hdptc/3GmeEeWSxKpuMU3BCHSsrXE0PdHidtcspSP9xloQ/naGSQPhLor6j3JE+7bL
sWw/kvkw14tUx64JeCAdZQBzPqsDXRbLmatgqx7gsWN6UGOP1bwYa3XrsHbv4NAtSDYk1jaAYu73
tG6hXJZuFD/QmRnC2DIjqvVFOKE2rlca8XSS5PiuKw3xKW/S4oPu7Xyzxsyz2metNIuLwXKAMzpu
1Eu+WBuBpNR2+LDQSlDt8jGSV5NNp43fpMTrcUnyZzofTteQBftnxK1Veu5MMj1vcuLAtZxxDJMT
7B6qNI3xubdJAg9goX3MLjNxAi2Q35y9tgeFc82s6vhgS8TKYDPWKN17iPNrvwxDrKIL/RugvPWJ
iIOpqcMnGnUaHImFhdpkXUI79sUIDiMu6vhsNuYMyBhU1wc9GlFP2tfeHDQujozAAutPZ3i6eKOq
NBCNNB20DhizA4YhWZIDIctVQ3pIyyrImw4gh0GZ8nlwMqx1NYSNAUuzhREHILBln6F3xnlcw0Jp
97OdLMVlIsCL7hpPrsXRGDU2LhewwuesBQuBpWUxL/m9Cr2TysdfmXTKj3LgsrkblJ7gRvbddIFq
2nGCVcVYv9OpSH5WnsTZ5Qgj/GKXEXidxcUi5E2h901U5fjFqujiQFtbkt4ARWdcYyTWGto0ctfT
vvCG4sbI8U75Rqz6jxC41y/DlqMYWhtcDQQ9/G9Lr3JauvZr/yiaycTdGuvuZkUFPe7CVauvzhiH
twlb9oDjMhnuyQasd94SIekpUYosu6RZzeUMmQLHdWgu2Kwa10pqPnkrMQLK0rspuwr2dSdRRk/p
Ou11nWKtjhJjulvbRD83Y97diKkCLFQDQXieUAE7AcxAyBmpaDAQdhxTvtsm2a+h1eIzLaxVTBzW
RXcIumiFaqD5sH3WseYVQ76FAl2tthUoajP3k2uSU5TzOKd+mnTOxVyvfRtYjTV8yEEg2oEGwTJd
0r2qmNHDJ/nHyJwa94wUl/VRQkCNyE9n6b1wm/iZ+xqJ9DC03CdFKv9zsgz9g6XGeT0Kx1RgDzEb
pTtEVf1nEZfh7w2oYEtPm+vWsQfshLFYmR+mEf6qZr187p3IzB5sc82/sHN7LkZu7sk7oNvV994O
MzrbDAZklfE3cpXl+wmN8FocGsFhtXOhoj60gurcntsqpZVmGSJ6ZkO7c0gHxeCW3MkECt6NQzuz
NKuF1sL5PF4lYQ8jDhH1B6MJxVMn8aRs+IXlx5LNUemnNRnnc09D/t5UzbAFLA8sWiYyHCwoPNrL
mEM7v9AULf3MwzeKRt1U1z1ePqgcGioSWmw7ZOcww+yGOnbYBmiLUIl5TWXRD548JTT7kr00SEEC
VUG1UujeZcaiQBIUCsrekjjeEwPQyLa3sy4+xG4vKzDGZvxpgnGizsKOXscpZNDcjOILbK4JwUpL
dTMLUzAXg5vUiiK6YcigYgoux8hdjevO9uLY77QVfV8t2poFqzWpaxkiZdtTx4KEBK6PMzMup+/W
apkY5NkrQWCU3lbdFO3s7sPIgC+ZuK1NkbG2wo2XPLjPdlUWj1BrvPbKg2S9z6CdUt+lBeuXdR0t
eqXZFoCWtrDEnSpWctC0gYdY2/cmdUo2h8g+xwOvviV0XgekaHNw7Ba5OLezlNRkZ0FHJNIFTQx9
InTEVVvP2BBqsSHqAOMlfjLrXpyppZ3w0oC9/dJE9Ff216TrLgAz0dk9bdr5A1uzaHehRT+n67yU
RVCovvCCIleAxjpdWjdwGBdNXbMeAb2jiKt8VYvVBjmOr5jWS9otdpHXN+GhsYwk3TkxCdB91MGc
vAr5cj9060xfyWhaOcWt0HnwXLjSUL7T3NpRdS+eiAlzhQKCbgOQkC0BvEZP5hNFIXr8ohhHQ494
USSbw5WoNDVcdt5w8FQd2F6KGaEbvBu82f09JP742l6b6CaOpbNclB2rF9wODunClPN9W24Uq3kE
XO27I8pGENHd8o3gDztxrTOVBqGYcKAKmYB0rJt5ET6xSncXLbn6mjUiY9Nal8wCg2Q71znkdt+z
hokCdyyCoW68X2lnG0+DoswpVoT2qCEbM/FpXIbZVpSQPVUyifFgmos86hRYK/hGuDRnFIrUASp1
3tzbnZhT4FVqjO5ZHzEW3D4KoZyxDnFORIb7dUKokl/UKXjbS6gDeEbcZFjSS6eIWyDYucjboIvz
NDun3aP1YSgLLNG10wzaNyTps51CddCCXG0A4OdNkRV7SIqeGTQD9M0zZSyDe+aoEmjH7KYZcQKY
WQjkodDpmTe29G3OBvANnjHMn/LWSB9ouejN+5baAq7rDnjtzonK9hMOYTLA1krbM2KWrEh3Te9F
2X7WtM4LBgj4n5FHWQpvaCUecTpFH3U1F+pCOXN8Uc2OXGnyXhcH/BgLYTZT5RYEJyEWjOuUhlvm
lF644zB9KEmZ4SKZURfsNPCHMphWFCq7cXZy/CR255g72pV4KGmSdaZNlgudxPRm5vWiDecqm4UE
jg5B07nKARpvzOR1IHyJDY9e1aBa7mXhTO6hWsbwxzj2Edb6OY+wQmNdKY9q0Ciby8qNf4108ua3
Eax8AHEqrvHHrNvgaBuCeHLVd07P+ZHFBLDMRDR+V5mTJk9SF7e1jGNaq0EZ+CpgPt2g1s7oUiXg
oFTTBqR1VLGF1bUcofobvb3f2iUlAbWB7sqyhn7EziSW4qpdByParyKU7b7Gl3J07CrtAmsiKNiJ
Rav1kHeL0x1au8hUUCFQ06ywIUt9K4vkEKTFkg77OixnvyUjZ+tdBg0MgMkUr4+o55trjZbdPMbA
7jEYeV1W3GVTTDdGV+ThGERybKCawS6CsB2b1nIEZMqf/3/R2mZmNKDywcFnYMClsZkf9aPR+FRf
OvVOtvOVsh/pDZCOm8cAuYtzktDL8hwQEZ10oEDoGl1y/2OILe55S4yAypUh78HVJJ8n8dy1Q3sR
i7G7yOs5/Gnbc/zPMzw2NXiHtgzOphI9yVwtKL7KtoAqwZyJN6BH95PmTqGfgMiN37nr/5lX5qrv
yk1chl7KOlV8aDMkujZ7wteIynMhI4LoNW1+lQZ8LiUK9c4d/hU5m7ZxWNiUdn+Ldk/etNkga6gt
UkqWTclY9GPZg9ZYPTq05/OPMMZHZWvACUpi/AGgUd80IPr3cGA36gMbzW4iFw0rzpjns2x1qHO/
nWX4M2/ID0TZTmoXhQrtz17mGNBrisruagTMcGMQVsWY3r0Z9sA6usZtXyPDGMrqva6w2zc9SYGR
YUDfJTyGpcT+clQn4nRkRTGqWQ2XBo3faQnSp16QVt566BwYOYlrDqvfVHP2Tv7tz7GZ/Jto1RF6
s0Wf5GNV5IWZWzI2LcaWiyqb3GM3Ft3XTpVPRMXh7VyQKOhwqr2Tc/7zVTub/AfmBtlMRY3w5UPP
cG3MClI7f/c0XHD9KS5METb7lQRovCuX/AuF8fSdtf7njEcHiyiHMi0qVai/Lwc1WunlK8i9nRnR
fApbCxeFlTio0rDV+Q/52dvz6ZUZz8bisbOYAtEEGZeTAQWuuqZGItkZVXWo+jTfR1A6AfYQbXKm
2aEEnmZxUrpWNlncTxquOEg843tPNOUBdqS4kPOAXMlKvNiflEVU/PaPfOWlcAyyA6JFoQJwqvWb
0tHFDgt1T461vZsykuUIbGLacIhG/nh7rO2rvpzqaLGtbaKjfEExvCX5/pbtXQg1ja522HIKPV56
QK6MY2oZnr03Y0crvweh/nlYZ6BgNPDxst2EO9F4J1f/ilCdL0Ki3iONqLlOnPwK5HbajjZ5iQqX
vrio1Gq7fhsn1kMh2+neaBr5bQ7/i70z6Y4bx/b8V+nz9szDGeTi9SIYg2ZZgy3ZGx7JaXEAZ3D+
9P2jMuuVIqRStHPViz5Vi8yULRAkcHFx739Ai2ddcOzY68kySaxgW3h/apqORcTnL+WDmqunLwgo
NIkFyGbzIOwkqHBXrySGPgVciqGTDWKdBAPvYu8GXUkK3Hlc7aISq9+0nqfF867e1l3YnyDT03/v
qQVuugohss8f7P3KWJ6L9hOYKDguh4Drxhx9a2pZGWmWY0I3A28QyQQ7KvK0k2yuj0EQ3wcjoK70
HOCQAHulsbq/OnB01WsWIn3zYvAeJlpVq6TF7oPsYbkSRBPZdSo7YDeOZw5HvsLyy/eXJjMkENH1
ICTSdNsf3EVs1qrCCcjrMDW7pq6GoO0zcWTtffBKWXlsAmgyNvz7gylys0pnY0EfxlwZ7yXQ6i+N
ORtbVczqFH8T1PY+/4bvexacKDTDdNphFHUO+wiSMoWmORxpXd1EaJ4gzwdLXAR2i8XYbw8l6LfB
+VxYbehh779BxKIbo7Xh4sRYd8BtVykC9BQI5zocjwXW94GEEVgs5Lf0p5nY/liRgH3Wx+jRj2Oc
n7tdUT3Edp5V9BUL7xLJmHFYoQMBg8zX9JNhNl9M9PzW4Cz1oGqpIHeiLM/AcqNM3GnzhopNuHU7
u4KfgTb1Gb5a8ZFn/uBLLBRHzOM5aGFKLKv/Tezr/RE4aMRuonaV/qJ71J8b5WIFjDn56edf4n1E
oTHNt/aBGLKFySQPxoIxJzMPkVAa1Xp+jZCN8tZtWY9/pjGS9RDWejQhsKRrztLRjugomUncP9Vm
LFsUdhsERb0cRNgai6LZvKliP/KPZB6v4Ii9DQdkwiMILz0dcIqHzUyr1VWY6SjbzbQGp4coGSMj
GOBy+CCCEgrjkdZP2c41MF7btaPpT18BEylQw1KE61E4+hgAiGiAehDit3VVl/D+KrQfSScRT0JJ
SmlXUdaazbaXdQsD3g4Tc2XCUapW2FKgspY7VnPZ5YmSG3ju4wZtnng81bpQpwmhyXG6UnQpzCMb
5fWYO5g6TKGl/80bsMVhrAmRU5cUuci6SOt2g1ajTZVh+PWD2oNVrmHH5+mG+qHA0Geys2rLmUrt
C4TgdAnLZ5wu6gRV4FU5uOJOYbZh/choONxZSTr9FCKleJjibVUGbsunX5F9dT/QyDIpMfT2lG3S
MYkVncUkvvt84b0LotQvuVL47En+R0djf93VUZhJ8k3ExnUuen7jiKBqUPL+fJT3aRX4Ae5HlkPa
TBbpHixv3pSHPx7WJ2kXVhdp3vnjThWTiteIdDa7ZPZwBJuasKDUneD32aCkj54yWiXrHo8vlF8K
x9fW0djCzabSEZqb3hvT+Qiq6f3bgAcHVpaepemjEbT8/M2OH0qftA9YEpQkzOpqW/YneYHy8Odv
46NREFqwkSEipwGjtT8KNREnZbNSRIpRvNDAR+pBP6dJtf58nHchF9y+KeBKE8HEcmHZH0fjv5sq
RwxzqKp4jYKygSb5PG6mvC3KXRqN7nm/dIsCNdrqrHES6Ww/f4J3+QFPwPuEpA0QSn8H8Bn0Ah7O
zBMgjaFtlY2ur4B2dtEKlCMp4bXjxtYMf2fSKPzy+dDvzm2G9oFEcU8CHUs/fn/yI233Tk80eqtD
PeMW46lFOTa8JegYN2OIMOrn433wUZdbqFhoVYgeeAcvO2SXYzZAsaWtpH46ZvafE6z7I19UvB9l
oXFzE1romktGvj+rkJtwm019GiRu7jxIytRyG/s21fyGrCHe4D8RSRqUMQScRMd/czPDJp0qUGED
tSXAGPihX5fIqP3UbHydVvZEp1h0dtmdIOiUPVjCHZ9DLe6IA6Wivq7MYb4Fy2ZeZUK0YmsOicAc
dC4ttep50h9jZfgaDpKyt9cze8oNhIHhAQwolVNtc0TZXZdYEaK7DDiSfj8qKndIFabhLwwM6h4t
QOlG2xxDH39DYzbMVwOI4QwbTgAC69bO2xlZSJHba0wW8BjnoEfKDRiW+2CGMK3XTVWZN9xJhvK+
pPwznY9YwII4H/u23gDBHrmmqDEzVkWFneiKvrZ6nIFmGes4qpxxncYxYtmJ25XmrpW4y8ELtcpr
TQsFutyTonGl2Cw3EaArtH/HLLzHCqp/UpVbAR3Q00F9r2hAnzqiQjCLu+Dc/BUyfksc7lPTlz17
mP9oIrOM9xMHVlBAcYvJyd/jr5/ap71/QSMclZKb7lcz3f5S6PP8yw9l+ZP/tz/8W9Htfqp+/fd/
/Sy7ol1+WwSgZ1/sjbD1P5oTy+//++9dPeX8vcunP5+iJ/XzqXn3l/5SQnH0P2wB6YB9zvGM5In5
LyUUGxk4T3BPJgqSrnBT+x8lFM0w/uDPogVHoqEv6CC2K23oNv7v/6JW9ocLXxUYGpoiFBjN3xKJ
29+xS70EZPHyCBwpCLj5B3EBwEnnUQLGGj3OxtPZg2FtI0x0LDCw7/+dn3gQwMBLk5zgWw2anDnv
xwVuLrox4o0X9E59Huv1177rHxZyHDapWNbZaHm9+Qpf/vrVb11vDqe1FIjBTNMkBtTsGIfKAaOV
42EVYS/RUhO9RqIp3PmCC/pvjmJygDEnqAh8XW60+9NKZZQPUzo1BJMY0xOdtqCN2OWRo2L/lOLl
mdBELZ07qA/FB0GZg1Fw6s0Qk1sM/kY7mBvMDvNoK+3kAjnT+zFNf3Zj1hyZ2v75tAy60B5YuXTK
AOS9EjrfpBrTDHxkUJqitFpHa6Nz262oJm3jaOZ0UQIhO7JC9i8zy3jo5IAO5IJK2YJcbH+SYpr0
ENWLNtAs8SjCUqwZDmHuSLZHRnq3NEzL1l+ZUhQgOPWXn7+ZWTg1oOjTEZsDJx7PoKNKOoxd9g9G
4fLPWAjdwLU52Fe9HFI38bo2iOsYuw+sAEONxVir8chAy9bZ21omWSt7mJLrksccrvTU9vtojn0U
yRcXNtS+Jf0yZGG9MLG2lVaaL6pt85PPF/4HXwudR5jzaOIRjA5LfLoI3bnEFzxoTbvYuDZKh41t
a9uiro5hJA8/F6RHNhjFhuWGy/38YPXrsBU6LnFWkA4Req+lZ+HNySH8+YQOljuLjwjFWgfnDRHt
1Y3r7aKAjK1HPr7wyDhX8kRGSYti/EX+sIgmHQlNHwxls6GFDSMKQQ3/IBY6M+CtcayyQO+mcyv2
Hb6XL2gAmeVpTZf1yKf6aDhY1wBu+WAUog6We60G26s7hF4Q6cItU/eKIgFyg/5en/Ua/pA2IkFH
3ubBN3vle3FvgNgOPctCFnV/i1mFmyrUHCXq4K52isPvnawd9dsTg8q3yAQsqiTwKw+Cb2yAHnYU
8DgxDuqU5Mc+JVNIN3EIn30crGOcqI8mtQQmVxCjdI7m/UnZtKWjPNfSgO0OxVJUWFf4kfYPZgXA
HL2tpaQNIWd/lMLCpaDCszoYJfi3kO72umzQACpb9IgQlDc2ny/8D2bFCcZS5Hs5S8KxP56wtW5m
M+N5GeboR9M12GRGdYxe9H4UPhHpBf9f8oBDxTV/gjcHwRKDpypx122vFl8nVW4/n8tBVGLZsdZI
NWBkGQbItYO5tK6vEmxuM2BbMQLS/CP1F3gkrWWFRzbxR0M5NBB8kjSDO/LhUKYRiXkQWTDOmRvE
nT3eKcMHKmdO6dPvz4o3txgBwlPXDzdwNyMQXs3oUYRudF914XjeJ3Tkq2nofnstcH0yFtIjysMc
yQeTCnWjTbooBhOO9I7EdaLTAhDC4h9MaKGyLzUMqpeHlOjYKsXQIvgVQJhXl7MGpOzKBBgSXemF
f4zy+sHKI3laLvcL8ehdZWzAO9gDv5EHVPr0Fburv9TLyDv9/Bt9MApMQBcbcgItpYSDXZvj3eJM
bFH0PauGW+78naqYOLK8PxwEkSfyZ1Y6Ikz7WzWB5xmHBoNoXZFt0L+0r+n0DkcIlh+sbM99M4q5
P4pZwRQq8iYPknCIT7wqAyvW1t0mMwdx9/lbez8UnTtahHQtYLSSle0P5QzaONW9JQMHh3CMYnyH
8qTppA8ZEjVHvtAHY9EngbRJkZ/r1mEvwZdSmkDxwWE5qX0uhSguWlSdn7hF2Ediw/vvtFAsOJtM
khPGOniDQ2hq2CowVElchfEAD0qa+HN//vLen+s2yALiNuVA7nDWwWooUjFQkBe4kkRI1l2aXVk+
4j7htec9xg14ipla5h1Zge/H5PqxUOjBeVCVPZQtogSSm0MJAqlC9XIVSr1Za9h4rzOF7rNtoZ/7
+RwPWJyEO/qERCLqVv5CvnolFr7J1RcDdYN2JW6ZnR+ix2dVPmrafgVYEG6k900bXF8uPtJwNhEx
VtNmSiv9u6kq9dgaXg9AN+2AIVYFpZgV+Mvu2u78HK0dXD6zHQCM0dkh82Ofg7eMjkiTvF9y6CyR
Ji+XXh0twYPl3aRA8A2L42igXFussrlXFdeBOXzWshC3pM/f1UejudyuDVggZF6vkjFvXpVqQBA1
eKEHQyraaZtLx/za4GAKbQWhyr/dAP6jq+wHK8GgIo/0CiKXtEMOjgozTNKkyzn/bEuq1WjHmEsW
fSah+VhYjK5iazwWyZdf+eais6wFoEUebSiyMNa8tR8tdIymYg0VukD52Ip17q9p1vNAgtRPauyS
bXu4+/yNfjRHdi+N9KX7yC1uf8BOt+n31ByHmMdAhI+sB7TeL+ssCQOZ4ab0+WgffD9eJjUiquEL
13SJKm++n4V6j9AaOw8ibilgbVtV3WtTLU+hrFlHlPU+Gms5DpEXp07C7X5/LK9ymgGuRRE4nho3
uNJo53kf4cWHANbm82l98NUo4y93YCqeJOsHJyMuIZHroZWOiQz6PHUtBSpKSse4EIIzl8d0k8HT
OHKGvf9yHvU0aIDLBlz23v78Sg+7WIDG7AVXqUs15xDP9ME4BbePOx20/u3vTtLzl9yCmS6Iq8O4
qJkIz8QeKRoiFwjN9CW45A4Gx0UWD/pZGsrxi2ZiY/T5qO+/4gJrQP+JfhD/4BzsQWVPdilw0Aua
Yc52c81BVksardgXHlucHi9sf+8Rv5CztElxgPQcvlAr9UXWYzIWpK8cqHmy8y80SvBusoq5QF9V
ZndS4SoGB6PryiOh7f0aotDAetWZ7FIfOpholpANJRVepaJp2stycUetqWLLFU506ZXmZOl96OTO
sRz/3TluL4IxkGNNAh3Vt4P4DQtrmgrc9YLKz/1TqDzZBVAy78i+/2gUYig9fKj4tNYPoszcz+ak
1wn38xypXCFxRvMjrzuyQt+tFUpebITlDaJNzFm6vyOQ2Wl6wyF3NJop3iwJGWrSLZ8rHuZ/MhTV
lEWKCI2Ow4Mom7umzR1cGc18cE9Mt0XeF4DwRkc6dff5Dvjg3ZFgwZMmli289uXnb2ImxHUPmy3U
LxFxFCv0seICQ+QMUuU/GAdJlmX5U+06TEMGU3VpXsxcjBSqjCs9jLMfrofd6frzcd4t9OUrgTle
9MgQgThs40fa2OAN4uSBX5vwmZQX9rBBYXWgCGRop1AuTLVtzan6J/Mj7oHeBUuLnfn+e5RW6qQu
4otBg67qWRNq6ZOD0dExWYAPPxf50HLpQ13GXxbpm88VAQmFjjQABXGtDpPXCvc2GvtFdWRZHODx
eHu8R9QA2EyAEIGFHs5HSAzaZ74XFmgwXTduHN1nKEFjy5udlrp1UiUUb4oBJ7La63bCL46BwD+a
6psnEAexw89GJTrX4ELYaW4feJ1bPHSwEm4/XzDHhjk46FyVjBNeFMi/WuN4mfveVwhD/ZGS1MeD
LOFDACUk+9//bGbf42sSLrkWUvTN1tOjKtByzdePfLaPVj/FB7ByguVPXWV/nKJJetnVyDk6aQ1u
1B6NW2WbA1UpMj57VYo6vDDi4tgl48PpIcFJUCTbo9a8P+yE/L6vlwxrzwm6ifGczg9Z1Fk3n3+q
jyIwXDguRhTpwUWb+8O4/aRRsSS/g9KCpWk52duJhjWJ62CF028fKmxmTKbo8y9iCO+US5LO7geH
OaHuBSS+jKsEb7gG5+HPJ/X+3TEOSSSXeIQoOSf3J+VYlUFvnoBloWCWrlRvRztnbJIj+dz7d8fN
HVIBEo8sQ3pt+8OIcrQr0456VsLUrTDcmdZ9LJDvN8pjOIllMe9lOjYpFeCXpXdIFfEQcJRNY6+5
XCWDeMjDbQq7dVc1U34dw2I8kUWujkGPlmffG1Bwe0e0zyCDW0p8B7EqdSpnMmE1BWmKoeM1Lq9O
+ZRxG2q4W/lNexPDr3koROujAl2JzPwmEKwQp+QMWnX3+ed8957hrCxKfH8BO6mZ7b/npjDTuCoh
+uC9p20Toec7nWLGTWyJYxkly+Rg4gtKxObmSOObcxXOwP5gIWYtYQtwIsjKQiNSovHe+zjn2rZ6
LCwEI4FYeEPdYQ1qazbm0Nx85/m66aFj7myOjjTIKMPe14jEJ08Q65pineQRfqBqLp2rjJvWLaIX
rnMG0wqHjKYaDMBFjbAe7VS27jlKdECv68ZCTctsxjr6ip2yeO2OJENL/RMQRmxtTCCo0HHtsUSU
bJW7hc6nWbQGhqukpNx3G/ojeOkAUfQw/JbrmX+i8tgeJeLVMgmfbT/rXIhebNahWumwTFBOg6+H
aD4MNVFZz6E55WIKJrybipsJsSRRB2WkGZlaGV6TU4HzG6Hy81JGLIKuNdy0WQ1ZZFmXKklDrVzN
roq7TW3hpHSR9zKMso3vNzkKDKnjFHMUeOncYaDraOF4hrxNFgZpYU3jT8uL8oQKX1wPOEkVY58Y
q0ihC7Eu9DlPH6zRim2c6hO45LcC5rN/2oRN4Xwpu8EX23pyLXXa8oHBsEywxzduZU86U7eR/VwD
WEvrnT11rn8l52zyg0H1Y3URyrqergdkGLWvWgTp9jzs26a/xxfUwi02MfSzPgJSt9IwkS9+1cDq
f6H1rpkXVjdgqRG6XeicEeAy/dK1ZdqcmvB/u9MIO4hmoyDJu48pooA4UvcDUHwRhdGfNkmVtzg4
4zkL6t0uonNrGOHlrCkGxsmDZsehCeVUYHDV23Yz/Swmi27+yjLCOP3BbpPhOqydIrwLQ+wtzwyn
8sRWSXM0v+ejkaQbqyga92lsYh2uel8lOW4s0N3raCMLBW8VGuGo34J96RbXika514U062GTA30X
ZwgZ+S8N5JZfTZmpARSqmyNB3mE2QEJYiXgDlyK0t0ZVade+Re1vVSmEG++trgmNIFM2vkvm1DvI
SCSh/t2yYiVWmcuzrWazajkIaqRIt40shgsdI3MkYc1Bnx8ara/blWiSDseocEDhyECA2lgZjUwe
zcbM8pWhSgdJB9xQ63VHkbHDpTUqo01mFzpre5bCWsf6aP00+hwMk+PjeB6g0IV4QgHhCZqBU6bX
qk2Nn7qpJA4O/TRbu0Fq470fFl5zivnaoOCmClC4sa3QEJBQNVyowVXtbBGQNX/BsWnTNbRigY0Z
F3FnpdBvH7bhINvvIkUn4TKaECYJphnCcQAExPXQQdGmctPI0rivBhs9gNIu/eEMFV3uXA30QXnm
hah6be2hiH4OJdeUDZRHqwgKw21/iDl12q8JyXAXNJE2cOPFeazZUgCu71RR6tOlkJHZIqYSjzG1
17n1nRUKqkJeVaUeqi2miM60ylAm1te91ufhZVyFnoWoChrqZ2ndRXYQJal1P4Moix/mxIXFJlCc
nFZ5UtBZT1vD/krgjx8qfwxvwa6bclMokP9f8YItCDderc8nAzHzpdHt9jvs+GY8p2iQfvd7leTn
kz6A2g1Vvei4p+T3a72T+S88j42vcU+jekUHCzyzg/uhtqOIDpUdJ5nS/dFjJqHfjGVuqIe8mvRb
vdHaa2M2KB4NGpDgc+JQcd3DK8rwia788sQJGzkH1ILqu6rtZRaUuea99BOE21PIH12989POTC6q
2NC/a7HuRLsKFWJtByYo+mUNBqzazlP+cJpj8tCt2yJFSzgmY/S2RlKn6QWu5b5xZg+68+DGunJX
Gt5mj6nOhd0j34+1ms0+esnZFOneuTFN+XxRIexRrJVTSm3jDZEFlDmMh35xK4zdYTWUyvqSAyw0
1rJWoBN15Fi9Te4NQ/cc0s6vL1VeCixau7i3NsQSAR9A5NMIEyudb7KZktqPRlf6D88NI/kVsJM0
ziEmowQ02TEhv46QJwj8zmjNwOikhtmAg8LQNvdUZSLEHM6uAUQ9QZhHWWMePWbGKJ+rvjYf3Axl
qK1taDkwCCsziA0JZwBKIN3Q19iJW1F9G2pQie8zaTX+Ay7USbQTGdt10XoFEZnjnHxrmbNuByb2
i+m5EfpWveJWlCO1iukhwka108TrBn/ocF3ghVNcR0VfZQ9ukVnmTvqZN1+ICMDY17itqPEOVcUp
KeM+w+6NNiFMPy9t2sCPG/RE2j7V9F0zscq/o1Yeu0Ha9t0Z1oHjcGrPfLyN7yUY2gHIkcgz+Ijs
nRQ5yM2Xhm7/xJ2pz5+GWIhfNXyU5ucoBwPoE8h7Z5NopTSgM2k1SQLO5s43wkZmNasOBoB/Q7RS
6qTMrWg8q9ijWB1MLRRpTOpbfVyZUdaED2bt1smd5nU6LIHRcyckFhBt2S19/v5WGnYV3+VV2Nqn
Roll9BzkXmfnGw9f6fwevY/Sj1cq9jpWCeDo8rKJh0GeqarxsxNwoD6QutmzcZROuM80D4XWpq0M
fDRr/X5BcBr9j9anq//ktJGKbhO06tVPCzc9tlASxs5VnUfeL7sMew573W+dswTYRoKstTHNp5Pb
o4SE37pj70K3lSB7R9fjDcMIH5P6G5lRzTLGf7AXJ6ObGfa9LSfduG5yaokPLgSO6G7kTWMEhhJJ
dg35vDa2tBfjHuz1BOTeQ3/uYUDdb7qd8LNaHARRdXqm2wrF15eT3eHsbdb6qa558wDHqhPY+03C
OkO9blKPFUaCYWAaad6skCWcz5Edhw5aCGyeVqPhFzUaV72RrwgSOswzSNPW2gCIX12rRUcCXPjA
Nw+U3bIxVzF4Ye1HnkusgIy4joatpjPChY3Agdhyr8yMS1wHoY+P7ZhjF9PrqbldTEWx7Ylmc/wS
KU2a33rX0q7qpivFRU87t/1Z+Xo/XNnRVFJtEdJGSCg2wY+scjWY7bbVRGV8EZgleju9tf0nrdV1
9U2EA0bstlv5qArBvuycDccTFVFNS0tbQwoE+eNy1Q6xpz9VCzvwsS6jhKN0yqevr3n7b8Fv/yOo
9i2m9n9/CtL9fxF+61hvrjAfwG/pqre/9rC3y9/4C3trO3+AjANjsNS1KG8tTIa/XAj5ib5U2XSq
lK83V27jf7sQaob5B73bV0wdjZ+FE/Jv7C0/Qz3NXTC5MM6hdDu/40P47q4JLJh6Ov0J+j5IGS8F
kTf1MK02WPFy9FCN8+NdCub3onNjuaX29pOweQy09+6yTnGDQaylobpQiJfb35vh7DGBHt0B0GsV
psYSt9JV6CBr9+YDfPnr5voWeWu8u9AuwzjAE+jZEgsOXVziTJtrLWvRQiNub0RfR2cyJKnTtSQ5
A6M4nIRKQRmDom1coY4fr7jeH2NEvULM9q7VPAWAptduNdM9rExwndO7EbksDNUa1OWB993Mcjdz
CLyUBM0/VdfbCCln6ix3zWI1I9OzTXEMbjZFI6svLtrAP5xEGSjESEvRqUqrOwh/8VkejfZj3efO
LUcRFoZlKy8S+oSUhcvMODc0OuiBgGPqxX7obZHFs0+jHvHQAI1JnAhjPZSbVOcWk7eZ/qfXhKi7
uEgGQoFw1baMzA7T02L4MTfTF9uvwivkBY3Ay+Jy63soGgjNLAJDa9J13nv5zLV4aP6/2ftCGFhs
TTEBeLOe3wWUL3AK2vJ/3SY/y7dB5fVv/RVUNJeosrDaKXphYbpQpP4VVTRX/AFTjbr9YjZAD3eB
Nv0dVgzvD/7oK48VwCyYRVpsfyP6DfEHVHk4cw4kgVdM4+8ElQMuIAQWJPeXTgVkSMzzgPbvb/Mi
WYSGUpVvytDVNtXcDWsbjZlkZSKKjVdNnK1rWvpnkynuPL27SyxZbCocgc+ybNaROHOTE5E0CKm1
nrcii/MukO97nsqmO4vj2g8wvj4ngR1XyVKwiUDAnNXZdEyweL8aDLxkIbktUCrQaKD5FwbE22g1
VLaRhEaSbzLu9AH6QGqdh8kXCMcqwEYmXyEoe4yyvV//WsaEXPcaM0BuLwXU/TEjR9PaYiqiTVjp
cm352Yspih++ng/rN4vqgyC5H4rfD3QQ+aEXzokXZtHGtrMfaPkv7Fj//vfHYDY65RxWFx2y/cm0
nZUUcZtEGzQj0RYa1IDFWFNtPh/loNfyOhUUNJYDhbULP+FgKqhF6eVc5RoXh85fR1l2Xub+AybY
O79rHvum+9ooYyNka2xhqt/k3vjl8yfYP0X/fgCUhem+GxQTD4vDbtkbCKkmGvQrxEzLQV7OlFyg
UbXGuh8G//fOt7/Hox+MmosFS+IQZZo4s6Vm5CLXCL6Cy62T55iq40qh8bYKM3Fd+A7FRse+cbr0
padK8Pl0AUDx4f59tL0+APbJC/4KXoEuDivGVjFqcP3DZJOAlqyc+ooT19zYbvoSddV8I13nJkG8
eIeEp7VqRPZsW+mLlWQXlYnEK9KVChIwBiMIz8ZbK57tL53tXdWJc5OL/MLT3Ks5lS+6sq+KxJPr
cqIASfo6YilcpytDOuFZ7qv4i1xu6vBv/uzxGw4azvdgCq2b2ZLWqpiTO8eof5AF3yvPvsFs/sbT
GdkW0dfUGrLAddJnUQm1qudGrZfRhjYsVstjwINRq6gQ90NZolI+Gjd2F3ELNyiEdvp3b0p9JPj5
EQpqzp2OWfsGkUsIfLHXIBAPny5OGSpTRRXYkynXqLbPN3ZTeutE8aurPr9IUvMGkDoutMvMzNS+
5Bo0ndv1EvMSjQILXkBnuqjlZSLVoyxKZiVSFLaWPjAwD2+tla2JI6x7VVv0NGfH/a4JVTy0yGWu
pxaR2NLgzeHwkgaORHIvKhRU0hADoqLOn91MXI29d7X4AJ5IVSLdJTt/OznevRsiWk0Mny+9CvFY
EaPI5lhRsi0SGIecPFeGU2AjM/kFlkVcumZh3WA9/ywn6xuybiaSh+oxzONsA0TLWnEpmr4u3zUE
9Zi2wkO1LIuvgdRtshTZ2K7yVOCUOfWpytY2dgyN0MY3KkC42UJcjdcIAzfFlrr2EO6Mpq/IR5ob
veQlIDHkbwskN3cT+iqBl4grP878HbDHaUd5GNGROHnGRIQ2HoKnWzpw1Gj8wdzAAp23g7LmE/Kx
GywQnfPSYymMYPLOUdW8j918pljJSOnsT5dhhKNlvTjGoHVqBiGOAeDjOeIgb7xQWn80Y3H6+uxZ
JIqdXojTAqnDoBznp6E3X9xQu6/HrtrGKdtVn5kkPkcv7hTNWxkNJhrAFKjp0/S/uqRvNx6cnRPZ
ZzdQlMudVyJem1g8t/STeQsa8XFOC31N41yuE8MfV1mGAIaheE9+nERbKy2mHYKArJqifUSPjqXg
JC8alfFdOTWP7ShQpfPQcRy0rApEzscsmpHj1U8Wx0PjxjcqM0h6nkxLMU3WwuJi2TRYJ0+7oeMP
hRX/ednuXSwX/CM6R6jLKBiepJhjh+DLlMsXp2eTZXP+nDTuVTwYONcM17Xu3+cd9V45KnlZWyz4
mbi9S0IT/crBvpnD3g9gK3lrWoxXRWEMmyJLkEvGrpvM/SZL2UimGz2jaGduptJgjLB5dMzywtaq
R03jTU0ieRBK69b6wAczZqZp+rF2nybudBmLeFqhNZcETr9sUTH/7JECCUYc+hCwkOsw1+7BAiHf
zn/BhO8FzDjGjGxZqDX3Kja0zRJ8W3qo61o1j2lu3jRJxaZFEnRVLAsfoAYuaU0IZVQb4SoNzrou
NUq4NiFjFg3VoaQdz+Dgeuvc1RZVTB13aGHHV1YLLwL6GZ9TKD6No3hInbv9JR2cke6Lxxatsme0
jZkBRRPkZ2cEC+uaOnFf5j/zOT6VtpcEfsWOV2nz2Ij4ube6Rypuj1m5vHu7NAPhNgRl2kBcGHju
Rc4vQ+CWqi/7VKvEfY6mxa5LaV0gh4nkeIlSaOX17IoIvLTWs0i8XrsfJ8ni0vwzX6LvgBSwvO3t
NPvWi3CSqDOn0y7zw1/6wKs1sTLYaDZ/C12Km0zmKJ2adfikUgcTyCXtC/0lNNajcWGJEjd5mTvG
zlJDvQGZOVzD8kbDLOrGL55FEEwHQ24a37JO6ar4qwHA/SasgeOu+CjaSZQ03hrRRiQ2o/iL5eVm
kBK/TzqTgC+d8tFFjY5tA8T+wg4V6hSUa26NmSoYC3pqznsxEWktqeUrhPKpqsgYPxBpdNpJbvPI
httNu0ifeAgsem/s3LppUKBaoYrVBy0lfhdlgVQ9NFkcX0tcT0FlO0/0teXaNhBiRQrUW5uxpT+O
gCbPFRJb27DWq++G5o07rwinSy2jVoBSb/ysIk3eJrr2ZGBHjvBpuny/VKdJElKQ3JiDgfjDUNt/
VpUsTxLD6gMZsVnQ/mGHR7TmxslUKJki7SgoUj0OafY8jhzPS3DCwnc8sziwvZHfW/XN4+uxSN56
Mw2IORXoEgcKlcsV7ajmPF+SjdxzrqxFxqAQbIOKgGHNPRPKnebcNlqcvNVw7fRt8qOEDUETghgh
E/dKV1VxpxXpc5RV4VkVoZ2NAHyyJcQvZ0p2j0EBSrp4k6+XeDzOmOHKMnnpKvNLZXWXTSl+2jG6
L0Key4kS3TxzlqoxJrcocn+b9rqJaD4bDix6te2SaCLpyHBvTtC5tWQOFR6J04tpFFxUQq9ZQyyl
MxapU1P2dxQH8y0tPloAozN+gdmPKvOgxrOiIqyTUT56xTJNU6flS910lcl6/tElPpTv+DmJeH+y
SV6qiD9t1MumXRKM13QBn5BH6EjPdBMQeU6UtXFAbR7JFPdBk0ueBuWJcgu+f9wK3yH7rJwyUzFi
8pZ5xCpXaPcDIxE00xccURZtXKT14UUcA2W8OoTtJYgUpwAJg5Pw4JWjDLWf+Y9ToTplRBqNzf46
TsS6beMzy+5vQpmJVWUgTxsVib7Sm2xNPnLptto3Q9SPyMTtEIekXGpznoOIJ2WjxKE39abo6m3a
zHfRAMwj4uKGNLc6DVv9J7YryN+F2gO33TsHy+Da8KptPTpnsRZ9NVT3Z2pmJ9ClaKGzrPssfKma
FHxFnpxh00malvXjlaO18iyf2MtFSOCmpHc6LLk7ag5sdNYcrI0rdHUr+h+wkDGkR8iwldeTV+H0
2CScm3CLyRqzRYt4UEhqeFNO8UeOYGBma0Pz+Ahy490FFVKWYcJe4Y4N9PdQ7bKsRAX+ytPWgKa0
DU0QkjTD/T/MndeS3UiyZX/l/gDaoMUrjk6JTJLJJF9gFEnIgA6or58F1kwViebJM5VP16yty4rG
wgECCA8PD99rn2Yn+pFWRE8W1h+vp/7Of31R/KSDGIKfXZA464KhLo0CtGOubItlpHg55onK1/yA
ijTataiOpOuc6pRVReTmoQ/duyWd1GcCOocOHNF3bAC0mTV3yZnUgRRoecsNycBkZF9HDAG2ghjS
F+5pSvptmzo49+j5j7pqno2KTEfO7GtS44FuWM8HwVrBw6nIglj29Zimur4zH3ST1HFJN5WZzEGQ
PbYqszPRWSRaoGt+3KsdWRublp85Xd9U3mbWMeZtmSIK61OWgfGDRM9/WVh3FcSoHRup5zHV2vcl
rea4SSDs2noRa/Icsoz/tTKy54oWo6hhUkFWj/FEh3DbeBudk6p9JViLsRcYOWqalCWxA8DNQ0t7
yLZLumUk9XNmzxjbO214FaXW/Jce5F9V6d+Xgv/9BFv8Dbr4Ca/459/+/wr5h5dyIVC060v9b6zh
L9qk8wiNu7Lp4v+5LpuXL7+W3LTlv/qr5KYZ6n9gzuGVzfcPVfSfOj5Vmv9oDlOQMys68ClA/F1w
A6+BShdt69KwTsf6Ugf7vwU3w/kPGGviItv3BQCg6/+m4PZ7LUfBBRC4LqcE6wJVz5c/gF979ByR
Hmu0PofYndW7X8biYqXon6uvyiqOHXLIFNbKQ5Fan0S3YOnzS53a5+58VeZqNenClRPRY1jgpLkk
vy1a1/3bbnx1ymB0VVdjfBo+FHn6uaJx8ISRRH+h6nTuzlc1LaNvEd6E3Hk7uDr+Ifq1girTf/3O
f68C/jPkS93ll/MRz5rNqlPy6BHmU7jD/JM+vEKlpgWI8PT6T5y7f+rDv/7EwC8o88xPaJMcr6lV
7Z1cDS90S567OB/8rxenTxwPhdQNH5AkR9vQNJ847WbO/T01//A5nhubVbNeG/bpjJGx90APGDXi
BsY6ZvGcEcfqhe/m9zXu79Ff83u7chznAnHNQ+RU1EII2cfGarXNaCXd/ZiFJuZu8quiOtnh9Uc6
M1xrQkdOnzq4NuE+pFLezSQObGDNf9eI+8/TrKYvFdOioHvJeUC29lnJIf9TAfv4+o2v1JH/XHw1
f8FqVdLhAOuhhXSg18luwC3LDU969+TOH8pm9mvypOw+q9OdUtjAiY+5/BaGJ6fb8/+l9y1UwwuT
5mcX+D9J5z83s5rvNTt/k/bD/kGGNS0hw36OrhXxOKS3Nqgvy/g6uhlVqhka16l3n50h8wumbF7X
V6EKTZON/l//qHtr+TsYg5EgOHuhTDul/GFcNF37WcX/052ugofKUZsY475/MJT4ZBhfJ7eGZ7gP
jfG6KfbaQL8VLXEKe9W53it4AumgkZ2ck8vCu8qy+sL2gFXm1zruPyO2ijO5J8Bz0fL5oIqJ/gD2
y4ycK7oD2SP9YxsGYXCfw+ohjPZaSZFLvUHR4mj4tiMOCs3QH7vuyF/OMLnVDV9ewub+hO38aYRW
4UlMmLNKsMQPtI6kvt44p2FUn92aXjwDf1TOKxG4l7qPJeE7jaYeaoN98RBa6VPvNjetWv9IKu8m
qcSzZySP+qTcSi95Hls6a1sO3qTYTtp4NbTsCuPpml3RrSNxvxhjekhD44M9NF8zqpDD4rNUaONn
jnl2cV5v8U25lsqEJD1c0ItX8TzfoSt6R15wparhQUrnWonhxCrArRkxWI5bfADv2l6yjdEe4Ax8
pvPxtqg0GAB6fcRR4kC6+pDYnqSm6O6tPMFoLH8alGGfj9QRLNx2u6Fm/zleWUl15ejlAZOmazfv
7wyteMzZ0EY9mrRJhsFU22+MgqsYrg0iqq0uqwO9Z4GLx3H07UnGB5nr4lZt8UeJOX7AjeQS1vdc
FFwH9nFm6ccnJZiaCquQZp/W4m2L9RqKkA56YuKoUwXmwAcx46imV9Wn12Pgmdte2xqYpchcuzLq
oK7xP4rt8M51k8fXr31mrVuzPQCKi7RyrDqA+NW2/jRaMQ4nTXqPLAXvr9d/5NwDrGK4Qfe1Q8tR
G0yD9wCD5ypVswsHY+cuvYrIDudtXls7dQAGVvpzXj5K4K3b1+/73OAsP/pLkoSDiKukRtQGPe3s
GwVDDXqDM/WQdar+xu9mFR9HOGhVbWtN0ClTgCkjxzN2cYlvdm5wViFOcrBWAMxqgsFhvfGsqDkO
TXYJzXzu6qvpSxGKMyUzbwMOWD45MxZCdvTy+sCfu/RqogoPX1M1lk2gef28Cac5QPbz74SA/29J
Qvzy+1t1XBp2+oGwk4eaucHSjlqicN40V7Gd/v3iqaEUJR7NdZCN3jdcKqkOJuqFXOjPo4Jw/vdr
53ozpWaZdIFocRJthmrbYgBzIRifu/h/zdGprQEDd4Huhfuq1SkqhUiP3vI+/0sMGSKTkpnhEmVw
aDjSlGhtU7SrF5KM5cX990qO2PL3cRE9/AeqjV3gSVNiGYqRap69w1HuWsvnH4OZXBVd3gdWWkQX
2ALnBms1a2lHh8eQLYNVZT/4njZGAXLjbWO1mrTYOkSYWXRNoDeYIcegn/zSNI+vX/xMPvZfusNO
T9woqZQq6Dun+FIIS/k0OzPnWRTQdnM9qvuMz2yDF5F+hzlHE/oY3ZWbzNIeSRnq+6K3wv3sTPLD
CHn8Du72gnLNnC02apYv82m4aSb5PbNb07d7LOtev+9zA74KCF0mnHFU1C6oXPclwkzKl/0lVuKf
N2PmuoIcShE29CbzMrGjPHKOgG2k4TypZr+zh7y5kQK5UV6p7elNz7KmE+MnyfGnUnfBmKsc2CEg
0rr4kj3RmYFaw8cc3QyLRiostTgDbpSGLv7WJTa/fut/XhCx2/l9pmmGUs851mSB5cYJZm2WuDaH
TmxbbGzftKBzzvT7T8jUavndrAliwEJ+N9omarJivhAqzg3P8ue/rOhhbUAFhj8dgI1B/2S13zkS
v7TZWbUJ/b2yrC0/3FGZREI3WUATrHlSu1K77obkmwPEzTfqagYd3ysn142z26nVOf1OjXqXI+58
49OtQkeJF1tm2E0TzKJ9LDmekIisXn/z5wZutdiXSmo2jei6oHTMb5Vqflfb/vvrl7aX2/tD/F6z
JwZsmmXoJk2QlqM8aTRS4GiJ4TRHNToHwU3UbyuMFrZZ6qCBiU3cajV6nghWV0o3y40d58XBm+kD
cDBge+eIQrkVtJztB0+ghrImZaPgGoBtDo26ZZg1hxkL4B0yK++Qx9b7ug/FVpuHeqsIl+o7Pb0+
IhYL3gcuAz0ygWOXt+3WGwdj7yb5vDHVun7AVbo6xfmU+x22o3cIhDhst0Na9ziEeM483BybOKTr
aMr0d+U0ds9hNkxXWg36YoClu5tc9ZucWg6dBifdTlmLAceARACCoXoA9vTs9GLcDbqLmK1ZztzH
/ivWT/WmxnPhwow+817XgNiWfgxslMs66MSYbacpm6HxiAuR7szCvMZ90C7nmn3WVwHKQzSviecA
Qi9eHNuh5uAWmKamuEr6WsrOA912dHj9gzoTpZzldn6Z5H2DpC5S7SoglMenNixKX/FEfRr1/sIv
nBu1VZanyxynBlq8grAJbxSh0dWOfcuFV7IE0z9Mh3XPHeg2ZDCqWQWU4pHoe82wgZmqUDlQppOG
UfyFt3PuIVbBfJwzjBUcrQ3aqr5HVflZLcr3b3sDqyA+Jplwp3qogyEWxie3McQjEtsSo8hM3b7+
E+fufhXrprnOCvyUqkCN1Zuhmr6nmXshzz73/axiXVNNOvxdcqQmT/Trjg4AH1WvemuxOb7wjs/9
xCqfkYaeOerU2YGeqN5N1Sr90XCaalNN7vimCvlfkvRfZgEiHWdqJt0O7EqzoZZNH1JvuGC4eGbw
124Ws4OajF4cO1DyRtKc3Nzin/XG+17tcjJQn9ECbgmAETUWPvIXhvzcPa8+dydzlckyMzvI+w61
5fAlMry35SxrsYk+jnbdtKodOImHqgpJJA7jqCLe9KXbywP98iIbT5nDCaxdUCMi3XoISDaTFl84
4D83KqudjDGMPd60wg4sBBvbJu/uwgmN/et3vryyP0Synwv+r3c+1p0u28oOarWv7gYYipvIa5Kj
9LRmAyEdUyE49dvXf+zMlPrZKPLLj6kG6NO2N6zAHetx46X4VLtuo9zZ/VjsX/+Jc4O1mrWK59GD
a2pWMIAYGez6SdG9lzddeo1CjvBN06tm4iXXCkQBtdX2Iz3FF8bmzI1bq/XKtbs4S3vJjU+4aGtu
8a6PtbctI+ue+Cz2VEyY7SYoUvoPNQfxYmU+vz4q+jKyf/iC1pAoSGlunCJ4C8b0puicA+ZFeIns
9eJ9GIfbtrodExrVtMMoXnTja258VFFpG/bJoZVx+bf6Kpmz/RxeiHs/z8v+dD/Lx/fLR2bGI72G
qXACNxx8exw37phv6Y3zJ08/qSB77JMp7506PWU9jaTNpgyJj7V5GGkpqpdDjJom2NcH59xLXf78
l3sZ0rRE+p+XAcnBvswtGtebVL7x4qu4UJhdguN6UQaha906ZX016LjGvH7jZ47RYPr9fud07NqD
mrgiwDNg+GbFqTyJKvpCcT7Z079EDbS2ptOYVF/jsH9vatVTVaju4whFYVNZErvdpccwg1xPqwzn
Vqgikq1R6cN9r5nRQ9ny99rOdWi2rj4lLabnYtQ/c9hwa9ALdOEpzg3/KksYOfy3JHiQAGXuD12P
a3o6+/nCxc/kgNYq0syitGtklIAHx/y2XOB1Exs735vEFz0a3jZz17jKgRMkOq6HPHCi8YtEdWAP
T6+/4TNjs9YzzU5bGjX4hyAcvZ3w0iANq0vjrp8J9Gtyd9LFcx1jDh5IzixP8Thr77BiTm91Ze78
Kk+ikyfaqtp4bt1sOzhzd4XR5Y+zBGUD0i7fD1mXbF08K77GSdnfuEah7qOE0mHHTpBeCO29BeZk
H3bDy9gYXQ3aZYDNYbFrEcnbTuQR0v0+B6J8Djs8oRj8TvMb7KrZUWzfNvqrIJWAkTHyJsoCZtHB
doonq8svBORzL3b5819iDgbB7FzzLgvwPX7xKu9Zsy+E1nNXXgUcdRg1R5VlGkSNhVSstZtdrLRv
26+Zq4BjOQ0ywnlIAgFSZwctQNtOsr40WX+qDf+wKqxViOACrGrWRi7v7Pup35DVUBx7KOSJI3dh
0UOS9ihIvqA88KPkBeLDQZgeO/vTcmySafM2zq1tFw/UD55cM95bYkQ3EvtQyRHWvGOebub4fYYT
iFt9pLGBHNlHK/Iu7OvdAkPilzr3GXwHDe37v36WJtS3VZXMVSwaVEVPNTPPg3FWv2YloVVVLk3m
M299TSrnNFpLjazMAmQEnJWP+zLR3/bOjVXOk2BQZitZkQVhHd2UentfybfFzXVnqhENaZzNYomb
lHxo/txFY/7hTXPXWIWFnAATT5YtAss+hWZQv3E9X5vYlCJH1WKPWWD0OZIp2spOlWz+HbX/78Ln
mrGchcDi2HBy9bK+jUL5TF3u49sGZBUXirIWmQAVHahzZoFGz6qDkmeXPLvOfX+rwBBbpWuPSHKC
2WvKLQYrd2aoe9u33foqQ6hKeqXtWqbBlEcfNTvGNHQETfS2i69mZQhdxBjmsQimqsj2UeO7iFf2
b7r2T/PZX6I8zDD638hqAy31WvQdAH2EF+rHt119NTEXO8/IRuwcmLX5UaTF16Jiq//6tbFNZiX6
Qyxe85PDqMoyAKRJAMzvQCAGhnSy7CdirVW7JxXlZCJO7XhaYvRIA3TcfbSpxeqTvkEct51MtthC
eYj6eWdI49AILBDb70b2nivg2o2rhnWz6C/tridayyO1X98U08nQbpIINpDBR1p+LNl92sR2I1P9
rmv8Zg4I4FVhHUt56tX9EqpbqEqQ/w78ycxnoQzqifWjNuJTYX9GjehsFgC0RB5ikiCgWnKnr274
XXU/aKHmm+Y9m90bFgNwlN+b8eTY+Ip21FVj3y3tTZ3Gy7KAjNXXYvPAr9dO986KYCTxIEn1mIpT
xvMo8Us4Vbzfb62E5cXvcElgTFslpEUtveWvQVDecR+WRhu+oIQr/hrGFu/gxjh0JvnLeKradiP6
O54NM0nZV3sGhNWsV6urMDe3MlHptg9R/dVXnYqkMOJf98saNzmaL/r8vtTkNSSLj6FHp2X1UbdO
2RDdSLY1mkh2kW5/5B4i6itRLo669ty0um8X1qfEFNdh0e1EXWxsNd7Nkea33a1u3zgcIMVR5NtU
UGWLr4KKV9Ks0/Umj8sQaqO6YVMm1b1s7C133nWfUkB86jBdFypijZj2wQrm0ml5Rl0+u5l9SxEA
PaW6rd9YVFgTZ+OB416sqNOgTaPE10Lrc9TaF6bDmQLMzxT6l4kcxaiK1IpthNPB0kATyAmU7HZG
yatMmrgDFdVf8mY4E0p/ohp++S23bOxm8QEOsji66a3ygxnZ/8oS+O/lZW1OAOgdILpss8CWsXly
y9CBUOkMFwbp3I2v1oBKjp4dLVtdTmyesT69zTpxoZb507jtT9FotQTUHFpb1mAkQcG3DzMPJDk4
vm4fQ1Di+18ynjZ7GPj0+vgY4w2kdRe2YOde/Wp9yMeuyEcIMIgW8x+ceSlB6OGyIGw3Qx9veXeu
RDN0Ieoui/EfHnPdzwz4DDYUorwAu4f6esDO+aFoQ4SpYUL5QyrjbeGm2P8CANyYofRm5qTmnSqj
dUF4afKUOJF2YXk58+DrVmfcv/K8yUURqGlZ3aKHyO+61s2fE9y6iJpTtJNpfsmg5sy3s0bNu5li
2vOUFoE1Dl/q3H0WU/Tl9UE9s5Ct+Rx5Z8yioYkl0KLMIj6jKfMydMppZyQnNWu8o+Ll0xbZVvm2
LdhP4/BfZrAzalPojlke6EXab2hw4bQRLOvrj3NupJY//+Xi2MAh0eSwNMiG8lNRVF+Eqv+lOTrr
03Lu0stX+culjbhpFdeUeVBn05Nm91AJuwsf07lLr2LDJJWsS009DTpHfQrb9GPdWJfKYOeuvYoN
Zdo2nQo2IfB69WOYefu87i4kcD8j458m5Gr2a6GLYyVe1EHj6OJqnFRgvJYw37fT5OziVE8iXylc
TpdhPuu7fJge0JljtuxZIoX1kWiYT8a6n6eKAChR97thLGFwRF69paigHRsRmb7ZR/Y+4yG2g64V
2RYzwvDCA5zbUq/7aZt26get8uJAjotsOgMHAQybs/Iic/2xeCCfmWio4B9YW8M/4TyBVGuwP8Jb
36VWsGRUM0IiVvV2DvTsfSWuUpxt8jQ78Gdsqjs4xZkjdmRrcWPultShd0H4kW0lxmeRPcq23xom
Z/Kteez676p87uWFdeHMq1939NrCUSsr5elIfJPpAE/g9Umm/wVG+cObXzf0Nl4JTdBu0wBnw/jd
lFRyT/F0/mDa4Aj7JLd3LrTkXaYJdYfqMDoUi6MLx8yucdBcddjQbh0uxAiQtlYHO402C/GU6TH1
CqU1I79oNQFaZGjuhiah6F3att87aX+AFjoTp4b+biyt7AatroY2w+qOgD9L4Vc2VJwOyuH10OHv
24BCvlIxcUJEnRb9PqbnkDdkKh/c0ntUc3SWo3Yfdw1JNFxmP7doyOgWw0Mnrxrfias53YSFU/oF
4M5tkSTGjRJ7IKynqdyrUhgfzMGc95NeZDsDaMsPRQ7pF9cb7BdAr9VLXKXtPd7imZ9kXrbzMDjf
08Jt+bXU5MewASbEDHH8enQKissueIp0VG9Cmvj3djXmJwNa1LY0EA5r1tc0NqZdqCnKxrLz5ph2
2O3SZwfcGs74DWKi6JDV9ZfEbeBUDr1565riBXB+9BTP8SevBD1aI++/NvU2PAym2e4tFQsaVaQ0
fhTG0N8Xat4dBpiyx8mW9janQWUza4lzhXOTsaW3gkx1mJWNKJOnPGmqu1Sp0i3uW/UTeyKUxR7y
4S9mrZn3adc8sFxvOiUG2Fqb0Y5rF76m4qWVTVLjL3AqDSZ22KRViUmm40T3YdYm90nVA/OVqKBl
kn4exkrsJpyad5Pw5mMvJn3bKBoMALVt3ympwzytzB80DpkHVwedy2Xp9GiUDzKnoTqLRroEe8gK
0D6T6TQBQVA5TbaVr2nn6VujkNU2apPuaGi14kezIfeJcHQc4OP+GGWFhl+UxtsZmxILzG6KTmqR
OwfbEOMnTAqNrVeb3gnSt3roPHqw8skAwFkm3k5tbCsAh1p8xbPJALtJQ9C+lFV6FdopfmuqTlaG
T/P7vMgx+lEVYGC+4U3gwXPbBXlEbKV9rLI3svPoQGo7di1SwwYDxe1C/MGnZ77xWEMfms6MXjo7
LHc9au+vZmQ2gn1hWH7NepnuPcVqdppU1UMZ6iBmPKW+K10IemwyjI/CarEMbJWw+5LmBpAXLFl2
7ZRPmxSYMJgz2bc/VNPiCy1V4M7o7b4AoOhBAbG7lH0GaV2Dvgu9Sd/3dpRuEkPBDqSDEuFalZf7
PZjY45y31akpSvkltBrrqhqcIvJLTNaYEZ15NTjlqW96NrySLZVRg07Qn63a2Hh6fGoA4G7FaA/H
OnFmpDKe9zDlcXFVeLPxqVUT41abJUBwbfKSK8nEJPXMo9OkTPD+28rbRawmB3Vw23oHCEQ8aX1h
3FiK2RzKpDc5Mcsnx8eUyXixMlfA1jVUCUl4aq8bSbmGwmmi3cWxl4XHXivsiV31mF3PhjVjRmik
2smVenHvQl/wdhDH6R21LPE0FFZ6EChqPnRYObSot+oSmXfsjjtPExmkxho2O31JCKjmWGdvVjdi
fjd5TJyxHubvrTWjWHHzasLl1RqhapdYKEhOnYVG86ursPzoZtk+GHYVSfrAx+5bqjjhciFLPkkv
o6iVNQOIAIXgkUptpNtMN+SDO7f2rtd1MeO6i3RbmjV27l0NMmVcnGuHeEY6CN7yDgcR8OBdCdOh
AlLvm6Dzt3OkF1dpos+cWfA0RaxBDWgN+FWDu1BDYuNGzG13XbegGkTZUMQsXVTqs1ki8HfGaOcB
mH9QKRBux9RWd21HV1vWgyhICiOkht3QlZE55UvadfOXlt4435rm0BdDspF1vQlLVOtzcVMNeln6
QFhmv+CDB0oB7v+YtlLfOko0bCfbKzfQ0wbTD3vIlFuds7Svbl+jZIKZHBiRZs8+oQJoJAI7Go07
fW9YLTbIYP92o240O2lJc6fYuoWVbwwgso/IX2HZbqq4y303AdC8NdO2s+8AJevYrbTd527o5MdB
zsNNRCvusXagZ+660M3e9bUXPgCS66maNKrqW1XubuUC8vFFiCrLBwE/+gJKObThGma/l8PQSWzt
izFZ3ddJOBQvCq2+69wa24EuElfmOBYnIx6pIGiFs6lL5lFr1RVyfcO+t6ekHeEalaQ3E+fyRahH
V3HTF4dM782d6onig1I3xTE2reSumjTxI43xcFDH8d5tQ/IWMBv3PJUBZGIcXsJwmh56mpw3XeX1
X0UKSHyeeuWj2WGqNMjK+CSFBrtAl9F2NACSLk44uDeon4H6f1OFcx+nwgRWrME9Ks3ZN2GFoX+V
wz7Jw3eDzgIgzLz33baYt71npVv4jxVf3ii3UlpfZqzafF1wQ64+5nuchxblrDJvEXCKW9rkuvtW
DItxBWll3xsOc3Qm59IE+ENDh6+BdAKQVmztGoPcrs4U3Rc5LZpxF1ob6TgbhawV3BN/HhlfqiLF
JBazL6Tpm4El44F85pta2BgfWKXN3/OUW5TzzUnQHbvNK8slaR3pddH3Xp2fprhJDqJZnijqon0T
a9rBjfrqE8SR4uCanXPXKGG/97JKfRwAL+84uMt2mRkadPWqmXFIBlksZmMZX2ihVu+LCjrQvmy1
nDxLKhAmQWjG21r26imcoSZjZNTsJTAG8OSevZ8M91PTy2+lVKLDNOmQysqMZYzcfWcIYH+54Uo+
/lFcZThps3l2xnAH3aHbO5mMUciVZrcrdcvb90X00nvVhLFikptYaRQ9iBChAOyRatK8t2GIEKyE
uY01L9yoYC4OLTTyA8GIGp7ZQjEvWl7/os1MNGW+MrTecTfVgGq0aiLv1Oe1cUPv2qOZ5K5vJlYN
VkMJfQMBM50O9cuS2d4h1JW+E+qDCu6piyzfNdlJlHrUbdsYVo2iZnKTWJV1UIzQPFVFPGyckjkt
5EKwZiW5EqVe/mSeXeeK94xTkX0qElO5EdXwIVIBfKh0+576WjM+Af+PtqmZ/YCI5ByzrnwCMQWC
hUSO0mlGf0gzW8oHU0mVL1RA1U1TWcW+IJ37KKYk3VuNt03jaR9brvzUcoNguLXiLlEs7eiWdfjB
lkNzM7N8bhd9p1dM7wgmwxbQVv+hntX4m5tk2QlOyXzCTqDeGy5Rmxlb+qPjjkwOOGcHIweJVyQt
rpe9ACCkjIZ+Uwx9ua8LJ9qNRo9SGBOcjWdo7+ZZkih6aGOr1rFvSuFE1xX4NeqPhXGVkpsUftcU
ULOsZnzxRK47+I1MIMDCAmiAr5hjiFgNJXll5gMoM9VjD6W4E7aNVn5Xt3p7Y9cj2W+k9TKY3dF9
XzaNlH6kJ8a3WFe1vd030XU/V/fkjPr7tO+f+jYNcXjFemOCHradFF08pllJpkG/CGQsw7vHMUW+
qGY2XEVe8gP7WnVnVIn+YcZ4ExR8aJbHAYzqMbbnis7+1LnNS42W5lCl8l7KeLoJa7YUmyKP62XN
riEx9pNPrAwZGKVY+GoQTwilxaes6MAd2dgdb1UzyYiFAHvi1INEnLR3Ux051/NUJp9Nu0wPiJxx
1xEi3zpJPB1HV/yghs/+RrbxdUbcvZYoTPZjZ6vbMCxecgtvENowRnhQeXw3GTozXyPjq/S+oetU
m/YN3JRNjY8eAgigdMBWgf8YBmHRjE1ObQeZU/2av8XhPEHPdNNxMymJl+wyqyOMxp7e7DGWNAEE
AayeOfDufBFXz0IN3Zu00MgOSWKQ5mbfyrqf99VUwiTLopIvSgVa5/dw7K/CQiW7aDz9eogjAbhQ
VLto0faWzjTulCR7MdXBfjCMZtpJCrT7sXDqzpetIt57lSmQQAgq69z3d1mJ/pSEkeKneursx6ay
D5AixKnOHY98VxZ7TwUQZ3RD9am2S+NzlVjuxnBmdcPyaftNmIxHtHUtrLZBHrAUaG+GRIuOaT8X
t3LEV6oBJb3RwglIGD3xm9SW3p3sDfNDU3bVjYU1zqalFcD3Oj6pCEEFrDjCm9phfxC1cbwrS5ab
FFTaAlaL7jJpLOt86G44dXBOtlEVTxASl7zBVm9UbmGXt4lN+zkZsT2Bjx6LvLnT4qhjB8vZWW22
3Q7HoxgjCBPrCkdm79KJO6By7pyQ0MQJ707xPradwj527ItPou1MY+firf5Udw6coXHS0Hhbanfb
hMN8n5N8bPLKMX/M1BVmX4+bYmQfG7bv+wlOmKuO9vcozLRjqTsYHsK4opMM0xstisd9YtnPWA65
m16FP2F6yg/TUNU9QBhjr4+hSUzFymBbo5p+70WsenEeievIlPb1VKratsKJCKsSozjyeGAnI7Ec
EnX2lVpotLXgD/21HNOPTYHkq2HHwPYm1XAoaj3Ft8yiw5Kh/UGLAb6IVl8CDc3jXT1734cwTnZC
iysfLyp5bFtW7K6qGCjZqnfshGfa4JFUZg0mNlNGhHJlO933kug2VWOJW3M0PbKV8h4nHYBqnMbj
TirD4r/EC0L1YG+LvJs5hZr1fRM6KDBMt7wtlj2JpUtv14yFelKwP9gZStJcla4z+542We9yly09
UYhN3qT0BZDAQT5WbRnvcAqZ6PjpHWaCbbwrjLpXfbac6sZoShRrusB1kqa8fYdB2r7HoANuo1E/
peNI3waB3O/j5EcUTd2m77BejgdX26JSyveapxeHtJD9oextbTekKIMLfQQZhu3TXa83SUtIrn7E
ZZg851kS4butOB/KustOiqUv2/Xa9DG+IoOPQviLSsPucZblKdbd6a70MK4y8tk8GJ413YVc9TCq
PQTRzKmxjqANMpy7aVPJCeeFUhseOKNl8MtYOba9Pn+fasPeKipHbFjVzEEycfzTF8Aa80R5sPMe
DF1T2h9cHIOPFen3dU3113dnNhOjwKXPhYFH6cFN9maKRgqxrPVeVHl0O+dm+NA3RbPtLfQPeHa5
ZPl5nNzKUjMeNb3Dv4X+plME7hY5oNV/QNPMroKdxqk3+2Zn18PzYNrI6tqCYlPjuBxUOu2xY4Hy
FbgM1yFHCvjrOs6dPXDCKuvCvW0xxbgBjzcguPEmSZIZ9cdJo+WgEGbLd1EUBwCY+saOerycBMNU
wHAOqH6YsA3k5zAx0fZVtvhU2RZmRY14bHrzXu8n7zBOsMLdLknvWuR4vlMOemDHdVC6QgXip4zm
lVrGgLnr/0PdmWxJimRN+lXq1J46oIAqLGpjhg1uZj6P4RuOewzMgzLD0/dnUd3/H+GRHdHZq+5N
5smMAQcU1XtF5IpEGOVyrhvxttPek6wwlSXn7MUjCliYaReY3fKVDuwlj8NPWZsX37wiwjK4V0Gi
JjPop17MK6mreJ3L6dUMK/fCYwx8k+mZ4EJReOuOc+4BNjoKOoCcbUse8KaKp4GhoCE5za7BGBLR
DttIdnrDx/42CwKCwSxcvin/a4h/G1BZPm6sjj62t9vkANB1m6HCAytZyk2SqYZvtcN6N6cq2vQx
VhZ5n7sPjWjEoSKJiU5n3M+T7vGmnIxtnrzXJv2oh6RylznzDe2R2tN4Y054tifq8+o5jaNrpxhY
yU070p3J6blrTfWFbCvBV4Hz7l0G83wUqSHuYidhvtLui6emiZybsGvMlbL12Wi0STdx1KByzyx5
ADixrhKXBrnCLxHtkf/S9suVHTvH0IHHx1m8CrJJRNuskvMxjMnbGrFpeSyAGy5NStMvaZ+CIxkY
Vw3dTCJE3F5mVfrIM0uC3Km/5J2lgZP8fjMWEkK66p7mzrunILvBS4C22RJviZ8/dEWZXiDmVeuC
bKyBQIlzxBpGmKtpBIWY7St6lW7Fx3JZsL+E2LZtFuKqL5qW73OlTJVe9onRngxmesAbyummy735
VU32uchorHWXJvM6nBqcW91t0vonv0+dVVYa6pAOYc+fcefV0s9yS/lkbqI4Aez2+/jJ8mP8Or1T
R5jipuvkC6kVj9h7Tk82yxVjzqo5ySKWD0D9ydbAK30nu0SsmiL0eJ1uEPb9riK27Usf9VayatRY
sQzN6hDLXG7HsjP3TmXLNc2AxptVTtFqLJGfrNwCSfZY27eGbazM0vM2dpk0OwODlINhtzgO0M8H
VYFLMABWHZix7+yLpsaXpCncreNhmad0gXEkdVAgDUMFZefMa0tPxbOOfXnAOZWvNnZx6CvTq0Xg
tKpUStNgRgcT6+uqaWPOUWvcYvc/n/o0M24XodNHO+Wp86b9oydKven9jirAENfKO2fVui6fl1fg
B1bSQVINfHa7CmS7cgiuKudr9i0ZaA7PS704xz6sToqwvlMdacQV5YAHsVUY16E9vw1zRgBbTZHi
KvPswVzkO8PJBiqA5bM8o1Co/e5Vg6Ft3aVqpbzGDuCVEuw2ms9Wo18MAjg3lplcDRNSP+iOBZTU
up3y4ihsHAzBKJ8WYg2CmUQTLdRJjwwLibY/NU2TrhuWyaptxYkkOXxAyUHbZIP12eZo01O9pt9L
KRgHg96gfx1AU2xqUGsKbx3Xp2lfinlvFk3yjG2ngSKijK9rGoqLca7EEVM5d90pT67JRmUSrY4P
ahEHnMcvS2HttO3uLFBPZenHmMzBG69sK7YW0zton+gkQ9DnTQYdnzCIBh48M8ik7LfYiF4kcTVt
4liw22asZtMd21sEpulnq+9WTm0+siI4AolSWYdup1aWMPdjh0sWnjXUens55KfFjN5aOySUoSJD
SqarwpiOyXLbLjIgJmuXxImGnhhRe7hGFBDEQJydI/Za4GyuDJ+YwPJc970gD74nRMAPhpmdfi7u
hiU8eJ6R7VXs16AQPXhItpA76R87Driu87Yz2uCoXIbNwprHbL65Tmv71BilOKiif4Q8vcFbh/Sx
6bZtefulEzItkLkOlpXLuB+G8SZCCrWq0qQPZjcpb7LMr7bjtAz3XiRBxJPlJSpFvU2Mt6ZO3xYb
XN/B7QBHeYgRnY3MjeI8vfVUI9/dYjlU8zDs45j4rwTjeB1Tpulq5ef1EwbYDzmcV9OpR5IMsZGO
qFuN8pPK9NeozVFSc1iEZW6dpzJPCQe9oRLr0iijOyiW9VIst6IxiwshmiLoBGTaoucISVD8NBn9
t3Sw9zZpsmuC+2iAmjvggmyXSnzTvaWMV9E0nOjpTvlodkG5WPsJHew6y8KYBBk/u4wn07hSMT++
NS4bJzWPGiUzW0+Rrd0y9u+XzozREfHMsPkFCMW3Y+mcfK3JSMPa6N7t53LdJwRohH4R+A1I0hjX
+ySLUMcKQrLKDDPYMu+7Z+21M9bvIe4GbXzKtLlX5vLCVJW5wdF43FDj9fspwtYeC1fQp3m6rGvE
u9b03jjdnkLSWAka+SVPP8vGHw5LF/fgYM3em8pdWSefUp2c6M+P7szZH3Zx/RBa9lGrL64rniuz
OdhmFDTTNaUBeXKAIdLPkmOadqiCgebpa0bcq9eybJPnUpaf8QBNKHWzbWMnL2PYqaMzecPB68D8
RKTty0JUd2C57grJ+kMGwr5qxuXQdk2HQpUxaMMajbVQ46dEsLtou7vMSBrM3e7GmatDW0WfwD6r
VeK/+SUO8MRe49Dd6VVjFSdT01I3iWVdxI3o1qN9iR1zFAwJwy1DL66Fgdw+aqzmvDelF7pnVsNf
ngvfxJ99rHczwpYSX6t1D5e2Vk6tWWfCOSyYiEfRPaYmRAndWCN97eS9st1fhvbXsc1rUu/IPcGd
vLucVA76mk9fI8fvd3HFFjE7xrfMxjxVSH3BjMoFLU95gdIrhWrp8/cxrHLjMFiz5+4Yj0kBspdI
NQG6sBxGO8dRvE/tfkWb/lgb/sy54tkRW6bCYbcYVPPaivFLS0rhmeW0b2MxPIbnT1X6eQWJoGjf
rNqhWDEGlD21D0A7hMlX0qZWhu6v5oYWvdBUELT72QP4/lcjN+q9wVSplrEI8qy+NSfaX+HmmFQz
phmbRAXag/wENC4DUVvf2ty/k8gHrRJzuCjOO8ILpN7YYVXsdPieDBMdT18FxtS0wI/Z82wl3trJ
i8vSP6EfN9fmMGyylm/WGNpopWb3zoDiGvL6a0/9Zwo8zlRoaSrZEo3cbML8mM7WQLJudKpeDa48
5r1JSC/N1TLGOSM6xXHgEQ1zv1Zmcsx686hGfivTvcOe+Kn783Em9HTszaa8nuR0x6jMJra7nXL6
Z+VjrX/OeP6C0+fOxMo7C2mE4MQ/R4WlgnEkADdrV2bhAkh7VbZuWgbWZqzQjPzGa6I7U9Ny14TC
QkpOx1SG28Gr0s0cpvuiNkLsfMr4kri+dOeL7mlsG0XecHkJx4kZ9ARNYg8Ym4QU1KAz71WOGK7n
bF1gLfqo8cCi009AXWBjJJThjAfR1pMF22KaTwJLuSFwdWbvKe6NKXswXZvn017ZLgKJsH7tWJ/r
Vnc4/KbuJi77hWnT5VVb/nueZK/Cb9/hGJeN4Yl6bZVTGXDASGIPqvt+EafU/GI5jQImddO9g6r6
1I9Zjll/566N0nceJ4r1jd3GBwt3vKD0IDVSw9Z3s3bdoCZfo0g6Wqc4GaCewcVDwo9XhqXzL8nU
uOs6N5/rwegCIwV00HNBBP2COE3bHFAEc9V3fUzjFHWhopecm2e6wLsQF6ldVhPpiQ9Lxq40O3sv
NJp1ooZ6bTpWtpf98ORWRntlhkm4WTwLKapbdttkyqb73NHZUzykAMNO3N57uEmv4jgaL2H+5MYg
GeJe9YO6rav+k46dmfrDI2+FAmG5maouvKS1ce4LIzEfOAnsOxVVFGlqug0hC3D8abytED0liozV
i7kMeqeKtuRZs5eH5mjf6bocN99LVV9nkR0w6dOfao7AE3khqAnbuXqw58rZuG56V3k91ikY0q7o
SspgsXr/dpSLdxS6ZCfBiWqVOMkbo6zkzlAkr+UyYmVgQWOhQBA7mIUZ6tmN9osuHmaddOzc9nCb
Ny5Z11OJU3OPX19cAX5HOX4LRns5UBocZY1JusHcwr4yQpyhrT5kCqme9stYbZezlfkck9grGzt6
YceO4GPb13HBe3NVdVAqeD1XgetWxJXgNn60stq5MCZBlkdfzGuMGI45+dPrMhX+VR75AiQw7Bk6
YXTuIbac8iTEkuBPgiulyuZb0StUAJnJwJ1tpbg0uikHZYhnXp7a1wgTpttYE1OQDeY3u+N9ZaVr
Pzg4lwdYnEM8Nv0STIXxjEF6uxq7vKGbgKQf/fBeSQfYjohg4l74PEhnJZB5DsAXjEdcMwCWJmac
WUAp1WHr5vte9HpvDWAGoIvSDRKPkM0p5iEOs9tcROHISkYmE4nA4YgP2tZJHsqsnQ+Va9RBPrrj
zajOkIMzqnUb5iWFlJE8jT3OmMvc+rdiHB9AF8xVA43usJ+H/X4ZEv9qWrzoJLqu2IZTjp5gHJvd
QGzFrSdGoSnc8Mmq7SS8nLopvZBTYr/pxFlw6/bFOXsHcX5HKhlI/PlQcON4R4CbXGdwbDtYX5t3
VhfOMSHmCBg29FZ6lMWXsHWwBhoKiwIRHYlAIb6Y4fuow+xC+q646HS7XIyid07YSS8uxoBp8Xnk
s7rmN9fOOiYo+UkOHe5NeVddzrI171TV5a9OJuzDNJZ0p3FYPzveaL9Dkkk0MGGxTWHy1si7OCtA
TJ0gWeb4EuQzWk9RJK6Ir/ZXrm0WIMgSMDVhAvYkymnawYLFmzpRjM9l+OU3fQ6cNw/eDhbafm4K
07oZeCkXoiu7Y0N185BRyd/5Om2+RIOYFZPziR2YhdmdyTb0+BYSl6RDOmON2ggWo49vCMbV3xwj
LnbWAty6JriZYOMhzAC+89AvgyrNcuxitAGST/Q4/RzbDPLqdJv2yBJWFlmoh4U0w6upVssXeyk7
vpEGN8+h7t8aU9NfVORMkx/LzkjU7y6KQucrq74/DZFTbNEvenfL0LVkxrLgYZkKwl1SdL6fIhHH
l03jldtsWGjxrQq73RUMrcOYVtVN8W5WMT/DGMs2mNukOY32FN90ZWSdFFEbQZGoapM63TY1Uyg7
wFBvp7lPtDm2Qv+mJ++td2Sxt1qA66Tvz3YDxWIZANRCvEo51ZR7ZTV/DXO0obCFkKVRGb0Nhhov
TNNWD0qTl4fFjDMGQrQTfA0bL4Q0GB9ogDRJhiRPmgrU099SVq6Vlu1VqniZyOIc782Fa72FFC3f
RCLHb5U/kHdOyDIbsOfedI1io9dT9G0iq/4u6QoVqN6G9gvD8eDHfHp5U8HkWHa6LRzK3Ijj/pQ7
LRM483jMpd1c5NJBOjFlUj8vFYePn7/HRCq0Z+Qm3xtCj+tRN9iz+k64z4hfGVG5b8JprkCVDOYG
yGpi0t2Lr+DFnrKak9PPyJYazPA+99P6kbTJiDENUI1qU7SF/OxEI9CSwd8ejVN+8AX7cJp1zRYb
f+tUup25FueoeEKmq00I2v1mGn50VasBmikjVhTaV133toPFiW4+ET2nm1VKh8KeSGzvV6fIB8bb
wFnSdIhRYiXqdrSo0aIxIla6hjW5qZDlbftWxPdtWyMRSAzEAj6/m2aNrf4s3N62EylR9sCPY/RR
dVEzrxrEnis2BilRR6Eq+1h6YfxGqrPemnH+HFWlsSrZCYw1pmBuEmir1K8qktXzyDPZKPec9MR8
McZqSIDmAVnNihAT8rrj9m3MmggqtHlNPDXtmJ1ubzI9tmtKcLEXOFde5Y60n1TWtXsnmQtYOBto
aqqp9Ft3pr9prK1Zhd1GDTlKDzcf18VSo1aLYvhwi2JWV/OrcGe5I7Y93MLieLTOntqodLYD0p8z
1PjwxYs/TiSCGvDFo99dtksmIUzghqIQC2ZrtLuVhrj5Uofo68ac4MYe4c8qyZlpWXwv3tnhBNBl
RtllpIiMX3W2He2E7bAok9INZOs/uQlx1yvO5/xTbDfNdTV5n2VnNicxRmwKLQFYTi7yR/b8YRNL
MM/uwcQE6t6ZSZTxmsq+CHuVk0hFRMwMRnYqBax5V5K0DNDzrShkgRFVV5zGMdWUtymenOPY3Y/o
M+HV3fHJnYgmN0cTfgOLcAaSyd8CT6vay0Vkc2CFgk4w5NOXOTZ8Ameqa9dpPrH81cVSz1NAx1bs
p6I1P2VeOBzmeIROVmiX2i4yH9PGQMmZ1XeUY/V6HkXB84uN69Ftp0AoTwUo1Eg7KfMMmhExbBJ2
ZHBXDn111HL7KZJOsrNf+2hcEARJm8+iKTcqrqpN5zX0a3XtXyH6T7edopo2YLfXocy/xF7t7QYf
0CqOzWJvmwOqCNm3R8kxREAZSqHjUI0puUCOuEvE7FxM1RTubCN8CcNO7KY4M05T3Iu3UDf8p+7m
U6YG9yJmTHvnmAkBVKRF7epqiO6yCVxgNYyucZXoYVw7gz187op0rrg3554QL43f8LCgr4mTeqfC
BRq/GT4TAo6ImG7/JsrTuYZZ9qyTG6l0PbswUtq2nIOD2KcOirZv3rIqnHiFPX1E7vufs94qj3nr
yBt8OhHmZ8ZLH835qdPQksIRxUaHAE6GGrqDyfDeDtRvJn6QzLCoKMt1t3TLix3FKogLZa9tZ27v
i8ZvHvRYNFvyS5wLLDlFMHI2fErGcovibTU01QB0Eq+dBJWFYfZ3AOnA4K3trHqj0dfhRBJJIqSI
VhDa/N1V1azPwefrwRLXEEBfIvi6jTMkw7YmaRwZ0QVEeECkTLxylrY81AsGSPFoDg9DPuuNMczJ
Q7IgGlOR6D97YFSAbktz0HPtbtQc8p8REb/806lW7uQ88Ufbg8uZu8fZ+XOMipLn2Q07GSb524Iv
3uPoZN2WjSE8Nf0QH0vknxhO2P5GLow9zFbWvVnoKl4Np/UkX04bkgdsPvXc1Y6n69yFUdXc+9LT
8apu+mSjq0UH4dQG0WTozVwW4dEasBoTnZjvGZSc8ZBz7EDNeXnbWDVSqKxGEy+0l15HvufusUOj
9m6s/oBwYbpbXF0F6TR3wSC0f9lCSj3TKtNhxo5dfDammJG7sKYPqlMFtN2L7pRaw3xNB/2o7GLe
YabqYh8c9foUWeNjvdDXCr3o9WB7b0PiimODHzYqGIBliMcMKhJVJNOGd3jovLpp9dkLoxQoIAFf
xawB2ELW4zdTLFA/WdHPbKplF9CrErwV02Pg1me+CxXau6Jy0wun9mtG26AMw5WIIluvk1ZMDTbw
/O88r4z97EbZ3rOlujLi8tUYyYZdLXjU7aWfVKcimdFFeUw6qrpNYZbrEv7VvbUzmdxYYQXDRZDu
7dwu00OiMKmrYesYuYMxj4ts3GWp8ZpPXrpGieXu3RrqJDt7R+5wTYyOuefGAaSoHdgRmwOmo4O+
Qr/8OBtutWucOr8o8c1cD+XCIPfifnKRrhyTYrBfiKYqUO8M8dafwieZT+8J5n1BVhTOBkEEw4AV
S6oJ7fCuyry96V6NC4ILmdSvhiySK+015Z3bSA5KQrkQr5DFZjA3GC941KN6j+AuVjI3ron0S0Dy
7feaDXnN6f4t9eS2c3eRvjXttrsSXdVeSaYTl14Sq6tQJ3pR7F+a+fzeWlYZWPUA2NumHmdXX3La
gtvlhaLFKQvb++xrnNhWnUJNRVCp3My22W6nROPLB06x6VxEoK2PGo9Jq5ehrfI11T+mO2aozom0
g7yXbIHXos3iG40C4lOaVMs3MVflgzARYqiut+4QdmRsRH0J3m6olREN6bNrENWl0P0tlMfGHCC6
R6VpiH3YG/XB8OkAN6Ur8tsun9ASgdlqaL9Q6XdfMB+LXKfe1Iiw9hYULDrtBLPsyomQB5/DvI2W
42OsnN3MbCoUl1HfxEBzF5Mvkv1chSzn2GpP+IJTUhJIELZjcSRg8pxp14fQ7lE03vcI73aIvTix
xjzc+KgSH7RZ5QFV/byvwzRaW2DtpzgxozWyCRCfgQZHwqesvpvUhgawRORnPhCt/e51IUCbsgxg
xGwx/OtxohAfo9Tf+Yjtvmg4VtrxBaGTGEhyGpLySUunQn/YgIWse9NPA1dqsWOKwPSOsZdB3+X0
FpfZ3BIAwcBlgtqGvMpEdZyVeDx0dBPfWmD8q95JkzSI5OB9U6WHRK1HtxPCiO7Cghgpk0kc6qmk
vB8LIfC/90Elu3R+91GmHiqDccI6Az4cXMZxwnRIHweEUwBSw3gk9BghROhXcisaDLYswoG4ERTA
xuw3ly3KVaD4FLlBlKs7ZRZISoxBrNIJNR+VirmrhX4BfIx3oKf8pRES8iUevuApUrz75tRd0YOH
jwW41s7XS3WolowYSi+hKalZoA15l3s6IjIw7aI5+H2ZBD2N0dOSLMQ3tEPHOWRhphnL6CCrrD0M
zcgwgErRckzCHXZeVkRXZVj6b8MAqtfINtyoYmr2cUY1Uw3VRHgFDMdhGQexZ2RjoHiV1DM+LVo8
o6GcsmhJgYc9/alxnWUzsReuZJpMJ5UwqEhFJOO9S/lAYALspm0lKI1it/vaCWNK1k5bVS/A1cXd
1CL7qBIjPGrsjzbKhutdrCi578p+PE09YkpMRZmZKehJ7G7w4cByeaes+D42dUguawofV1ifENL0
6TrjMPTsJtyjmK125RhaF12tUHA5kZ2uqkg693bk6dOMYo6132RrzXcEtuMSDidgtOJQguQbk1yN
WAg/85GnV6GD+JQmuXjqfBwHVmKUM/iN18Ybv7fHa7Iuo9eIX1+n3kBXnHJ4VnWIjcec9Aer8FLS
1LxlU/tRHeA9Ga1zF1QjwpkNRyv2XPD6exdpe4B/JjxilOj3lsgM+oF03EcIt9cWieXHwVqYXk/G
7KL0vXabLP70Tbkh34LPCbrj+KnXFUc55OpImobRDsyktOkSbRjHYV9ukxyoJpqfW4/Rd/Dhz4vZ
95vBRllp2tEcr/FtN/aO1K+x0NCWCIw2CHeIRECUMjIjQv4GOCkjHkpPX0Z3qVdRBv3ZqyEO0jGJ
d5ov8MpMF6aNerN7gTLON1XGROhCs3phzp485LWXoiQIy9csyz8NlgnQGbOHOIqhjrCaPxlGtTAa
47how1tjXaPnvcuYYGCEPudTnl3lZqhHCKuRUc/n4GjvP3PKfyta7X+XiMas5H+Hqz38Zf7a/4uh
aZL5xP9KZgreurd/fC3BwOZz6tu//3n51jdJl/TtT5Fp5z/zn8g0af/LRYxN6KQHgmERjvbPf4xf
2+7f/3Tlvzj+CcW0bUkqmimZ3yzPEWz//qdhmf+ybaWU7/v8UV+c7fT/Z2aaIcx/uQIm7pzC6rim
5bt/JzTtgx80yIvvmi6qAop8LmR9NPdbUp2XWQasVmbKOhjEcz5KUC8Eh/0EidiN/bZttQxSDciI
lmtJ32D/1Det4/kPnjU/TxN//1EsF8jQcS1bQnR/8IYqfU4nD9/Utaiidu8KuTCKkfR7VecqQtgf
d7eZF4Wf9YT0/4eXdvOf2cN/lH1xUyVl1/77n/Kn4XBP0Pvb9JDi/CKUBb7785iu1JFxTsCuAt+I
n7zOIkG+nL6mE9QiBOYfLvbzZOX3i7k+sfUuUIRjO/6Hi9UzA15Gxv6cG85MPk7/ZkPg7n5/R399
Ec8Tktsy7Y9+3/GAqi0/o8uiSKwLDDSHYFG2ff/7q3y3LPnvUU7uRXEBXpV/vhefnJ8PDw5OAREa
mHbnX0f1fQnZ4Ovb2CF9iqLEwiVKrP3eCtyKuRnX3acRjN6CXzb6xlaJi9qag962gsVjJqP3jzwW
QCVyYqd6E8J/MTjWLdeh8afYFIev6wc7gO8/+DmUFSTIMS1JNuHPP3glIeGjTvZBDjMEJKOTkgHD
0dPPiIVBOUOxoJNKKvPNDpflcjIq/yF2QsLn9VAx8NGnTCNbRrNMqBwMH/O/wp+eE3vgGHbS0ntx
qji8ZUSmr+BZxeAETEd0a6+d7Adm/vnLmjiB3h0WrLgzmYUXFJoUMBYv6UL0Sy5WYKCMGVSNIRRU
duT5F6RoUonYjdMDGzJ98VSm9lMzRTra200vz279vbI2LtrvCD17WX21unm0179/6b8sLX4EeGti
mU0lXOv7lvLDTHvl1pWRMRoZFCWZ5YYZ9pvm7J/9+6v88kkqm6/EE7bNduD7Hz9JrPDbwuqsDkwB
KYvfNWIFxzCtnYkZ6WER5R/u6mdPhvOCsCXfpG0hhGLiX51//Ye7kgbNZh83XWDh67kyephJbFSd
IKpTEzVL5QbWrL2/f5PSdmw2f3gGX7gfZuF9P2a2XYZdwLDMDfV3tgdH7lYMK9yUc/In56G/eHGe
6ZoKG1g2fHGO7/zxFs16XqoIBpFMQpjBEMXuJnKmPwVOfjAU4Un60vR5d2zhRONa8sP+1lm1SEb2
PTSl6fy0WAxgBgxuoCDVVeI9eEN9MvqGaESGATO817UqGKF3cGsWSijmgAb3mskx7/+mOPk/C3W9
rr+W913z9Wt3+Vb//5DseraY+k2RUi1vxXui+68/Vyn8of9UKY75L485L9Yh35uySa3+X1UKia/C
EmyQkp2ehuxcifxQpTh8KyZTwxL4wznb2P1XlSL/5UkWGfUJzIvlOH+rSjmf/D+cMhY/lDJdPhEp
2Ai41oeFq1IEcm42rkhXYdjaqNxT0XvprZYtAc8/PJo/lwLfr2VxqnGkmY5nWh/2AdT4aBTzelx5
/hAO6xDwwkKZYcefW7zvj7aXRfUfLvnhuzxfkuBay/I9vjvewLkw+mHrOU8OpynU0cqQIyjeOVi7
5HT4Q3n1YUP9fhXXZJOxhVBMBH3Ya3JlOzp05xH8yC/jC0UphimV5/bbWJSeuyKxGaT39w/zL16c
55vsBmwFDnHZH64Zk86nkEeOAAWomyNnLsJ1zrzcAJTU/ylT4a9u0DcVJQ/jDTaumT8/xjS0tQU1
MK6GtqwJKffdL0416r02hvrQJw3uWL+/u/N7+XFZ2q7ypaRqpAw/z0l+KH5YkOZQZcwOD2N8NNuZ
4O6wPjJo+oS8xj8VpTzGut38/qIfF8v5op4yuSInlnLND98Cg6ZTJad0WpHCPYM3M3Db5lX+h8Xy
61U80+SkcCV9gfglun7QNbi5ifpIAwxeJapOLnWr3n9/Kx9Xh407NupcSRVGJSE+WvFOc+ktNZEG
q9q1mkd/zOabTMjqorX6Yv+3L0WtwgcNP+r+ej+Yg6RxOqJQT6PMXNZ5UY0upPE8viDEBMD8/dXO
K+3nheEBn7mkN7vKYRP5sDDGpNJFxQzyitEaZ5ejxf0U10P/jKpDXmP/AlQomfD8w8f2cf3zOD3J
1J3vCR7qr7a9ndS69hjpyi3Z3Sbhgv7M88uTXdfNep5L0/3D+v+LRYIhiyBy2wRscNzzr/+wb02p
pz2zqJZVEmpv4yd2uPeY69v9/mH+9VVcn1lFOo1fPmtYvzZUGWV172ucBlIrCsZWWH//4fmmBUtm
e67NWSd+vpcwX1S8mO2yGhuhd1UGPxeeR31FovS3uC/1ze/v6te9w/Mt4bN/nG/M8j48u7lpZVHV
+Py69rLnKTPivfgaPK1/qQtcTjwq0a6x/hCl8Bdf3LnntF3HQq3Jd/fzXUrHFAXjfsvK6zBbanq3
YhJT+nugsP7x9zf4y2s771HClRJ0wRPm92zbHxaHlrXR5zbz9px97eW4ROmuLPXfi0v1LLZ5Yuj5
l1LU5eQy/HxDi6FNfFYKe5XNkPwrA4k9QsPOuv+bN3PepUz7vMo5oX0wl59Weqoxa/A6mr9Z1tVK
jr7HCS3+ZI30yyPzKTzOKMz5gJbqY31OK92pzIHRRHdkBGS3x+u2KlXw+3v5ZQ2c+wxKdPe8E9o8
vZ/vZXYtMUCW8WIczzg02bLcILmZmHZt0+3vL/XrDZ0v5TseGIQU4mOnaJKtNDNpBIvgxkxgMstr
OhczOqw/RZSeN9SfNlyfhs213PNeS3f6sVnE3LGvOrF8n6ALLfb0uWOyyClAQYWaEavDrUIWSK3w
xDCcKcMKZUy96W/fr6T4YN27lskrVB8eLd+rjVGmUlAWwxQd5rD2TZQcRV1tfv9gf32HUijrvHtQ
qHKdD9+xEaYFXuT03DmCMMh2rcDkl34fneWSv7/Ur+8QaEyCNAqbhAz7o2mtXCwXc5nJW7UD4/bK
cEqmPCHL/vZVCMekyVBchb3+wwcGnytHO5/Ra3llBPBtIxjvx/gPj83/7hP440Lx6GEAYbkjk8ME
3PPnxe8mKRC7GqN1GsXIQHPOr3ZjjrH+ouDd/gd7Z7JcN9Jd61dxeGwo0GYCEQ4PTs9GFCmSEqUJ
glSDvstMtG90n+O+mD+o5L9Elv5SyHd0Ha5ZhSSCOAfI3Ln3Wt9CHqUzYA106alPcTi2sYCypRiC
HBNGlzVTTM1p1Z1Q9OyVRcN9o3CbODs3rgr7kmyp5TMaHnzem3wuFMiTssnBSq4SS2gqtrpNPIYL
h5jdWO1pvk418KHEKdS5jWsk9jc69boyO2eWKpmGz8zpA7kZm7TwoysW6WQOzzrIHNkNBmV/OIwa
Mw5iARfhzw0SnZlwcv7Y3y913Ts3UmZouJw2h9gg2yKKYO8GszzOHi3eiz7X7bsgbeyj1wycxDvu
rn0T4+qWH1I1ziVJ1xUNJ9+LZLAdBhGj2MeCiAIxi5waWVzQkIWh56W4sWI/6w6Otqbpknob7TY6
+h4NSj3mbXQc6rHCkec7OCjOUUw3cm8mNwveNnoih46mR+hvvQWy0k1R4R/aFW7c3eTO4gAOylaV
ByONcdkUmuJq09MmDA59oLGyukmc2OfMoQrvHkNYuiTbdlKoN8rUF4g+w9rz1tELMZaOHfTYg+qw
MyflDxKAiwPLeKPEmHws8jFMtpma3AJklJPdo7+xljOUZBay3Tn30y0G1Ca7lnMq7sPULedTs4Tl
CH5Kel8XPWCgLZnCRcmmlI3iWxtmpXY6A5uAFrRPbyCEywaZelo5O8aLZU0dyk+/Sa0hQ5BUiTHf
eJAoF1zzYoII0FeEHhUphrTzunVJleh6T9wxPNTzGSLiOohZzCqiBPdMfnM/2c12mZh+N046tZ7C
XPW+t108e9JXKvcrdTHCDfH2LQYK9Tmr5uVMeTNaKq8tISbXAqLbxmetbjYLCkrXO0xVaNRta7o+
e5pV0HreFowMMtt94LXG06dCRJab7HTc2C7ijgquBU2lroxGuQM3Yg+fI+hf5pJ5Z6m/9EwWWuB9
hYmw1/iz51zZVVin57oFLrAflMDtyi+hPxV2iJ49jiTc1oo8e0sL7WwiEoatiwQmMQI0Cuyque4c
y8FTMGgPHdUCVJZvtVdWZJ1FpMAOTzZz6vqY9MCQdi4CexDLRbAarprcjLsoh5OxUfaShFtVC2s6
U3AIJVPlrEvwOHoS7LGJhgj9dNrqIxCL5jMzChRCqeEd/gRLKIWPYHX1hQE7glx0wtV/GMN2CCEr
FY69n3l5RoDNwXBlRi9JLpjNkvkRlo3wD6rK0cCnVgfq0vHSZNotMGggpUQxakcnRhi/L3JBIkPn
EVx3TPO4YkjsC3awqW/5GJidL5QkTSzeIEB23s1lYw9HyY/0iaqAaECfPU2LfUjjtDkRsrsO7D3i
LJglt4CgwnwAXxVrWXxZjEQwhY0G22NbNb5zCvqxHj8Ehd/ps5QTT3TKLFV5F61GQXXdRwlaI4MO
3uKzioL+TIRluByNTgYU2lWqgkNUm+h9F5jstd1GVrJ3y7z5Yju9Tl6nbTfzahq/hjoSt027HxM/
LG87FZZEPcIfXb+gfnz0hwiLZQU+4A4dXolZUSFD2Ba8/lfFVI9q2zthNp+wXnj5FoO1G2xywYEf
3EfqBLtap8gqI97Gh0Zaev3MyupG96q2mXuX1lUxF90tC790twADmNJ7oKRABNd41JAItSA64Tw7
WzcJJ3VMphiH/hKGeftmjl3gnMBRhMYLr4JqhdhhNAY0RA6XqSfsH77TdqQtTbmKHxI2K47uDXlp
l15kLGAfY5SdIXyTPo4ttODbWbpZ/cEkfZpDSV+iDwIlq791w3AUjN3m1N6EKHbMhYQGhNMbIaUL
wCmsLKg5gJR2YV2WAgWCowMUKTbeGTZxhFu2qbt+77s9KEWMV2u0B2Y9TJHas/CgRjNANERRZjlP
eVucg8KGg5K8rydz3g0Jps5JtEG1h27n4aQDT4fipSxz994YxcRwkn4SAfLAHYrrvOL4O9EUokYR
cwR3qKZxsy/cVj6xrHX2a+gEyaFPAh891hC29qHN4qDYprLx5cchL+EJT1bFAGjukyRFrOwA+CN5
naYEjWzuZEz6ptm1PpikLTCQYFkpDsnDjGFsxL6MOwQwxDAyeG+lV26tcWwUnTxXoBpBD7LgBhXq
S2OBBdojEUYAzAMlqPGhJJ6mQcNCHGbm+ZtmLILkYNgDPmazGm9zJ4OLUyHRarcAna03GLskDLU2
H0b0anIVK+RDlJ+XBdKMlZuYTaxdvsoPmEg71DHdVDADA0361a2wrKKRcFbnB1aYpxDrz7DNfW8M
96gfe9Z2kYTWZrQdHe6i1tH93rUR+57gx8CQylwsRRBGViWTO5YuurYhIn8M8cP70CC3O8sIne3J
YnEqwAooO8CZNNmMZbDGlCp0a+PHxCYZHhqRlxeGqWGIW0n77+Qy1GgltcPBVCelne+8oZ/tbVUA
ktnJtgGSuCyF5PdJA2cTFDlutE6KiozBuohmNOkLAjU9Fpw47UA0Dy5bH698jSl5M3QKJeYYdN7n
VCpMytbo0dbSA1OlDcNvdLBFNXTWVi1sBojIcjyARKbVj7NCnY/JrnHuBlw1bAWl250rW+VYHa0c
5YSoc3TayaDllaedJTzQW5hCCqQSnFPXJvgV+8C13X3bySI/uKiku+sktrvkDayNFkJdEmKf2qh8
QLjU1fni7S3W9wxTYd2krxFgTCCIuzGfbnFrA6pvQh+2mJ/7ywC0wOQYo2yfZwe5kXAuYtTSxQU6
E8vc1TnKNN601VNzDmUiaZG6pdqXJLUGDGWWA2ay0D9rUDAZzD0MToJPaqRUYH91O5ngH2YjXcm2
dIGKbWtBAv5I2eI2O7UwrMeLMcbxDqpZf8rYEPURuqYITlliob5pywrhWsLhECgN5HoEhE09MFfj
JPjQWXPSnysAroaLKYeuMKSmm7DPOsY5ZCOWGybkGVbfWCDrxHyUMTPPPIXYCHPvsEm73OXj7/gI
9nwzwbnRntZHGFzljW01hJAJFSzvmzRIGmrwDutiopT/VlXjcA490cvwNLr9ZRJ7fo7jUwmz9daw
HEByWqn9aOJoQLvseg8zZ1seN5fx8sGODVa5yK7Q6oJrNQnIxGhx0QeZjdcl4jO9fljAyLN6vZ1t
r7tOEQLENF8U0p9WszWuIz/rygYdInjka4LlcyRBUCXoKcA1hUD4ENspK4hlxdUMuYQicQO+BElb
5eTYc9jUyXLoSCTaDG5lsIaW8fi+y0PUCsnojvWmdVpxh6yoJODZcXoQqWVhxKZExWlvKVzVsJ/d
UAGOAYOYb4j0qO8Cy8XQDSWR/AzKPnktSCgB7leWEDlhJOYPLspEpKvBMHnwPcv6JOo2nrk6w5lN
10/hW2dcWdl+lZfdDigBxAWQscOX0rgiAZjR8hrmXa4VQ+0eTXPiSfNO93P6qSnUCvUInYjkERGM
X+twbt+LLBcnP46ppezC4bTEWQDVaWIV+nImzqreBcqCUGQbs4p4cysPmV/LlqYnx6HHEevuxVL7
Ez7cJAf6PMFPvobmUrX3UaZAWEyp1DxK/VzIXRf5zoF8M9sCfygKcbCJN8KoXQcjpqOmxvON7Jld
r5jz5aav8wRHI5vppbQQZ56neW3ddyKR9n0buvG4UaoY3iwIrK8n3duIDrDlvIVHkOJdtAdxiNK+
v+zsYY1cC9aBb1C0zRM2l+Z66DkyUmIXyBE1vm6ytvsUGFGF+xHwpCXi+Oj6fT6d5YKDxg09j/FL
0tX117IdMMBWuFyqfRYUrtpFzlQ/TqTJ+2y5vppwPsbD7MSAhwPDMRiG3hKwxqmaZZrHByI7PuZ8
ij5YM+z9m8K2EhBIZGf280FmoV3ce1iLkei07gzhBx4ddvg3aW2VvJVWa2vYpxRA/IlEk/uuUhPS
dsgMZl+WdTAcoG/CBRxNEDwkOh/u4OTQNcZ1Yjzyx+sG5x8mSBSHZgqhS0BSvpgWivatXBaOIbyt
GQ+d3WM/nvaub9IvqoPJvWmbcHmcOt1/RkGEsr+BXwJ8K7TgZrc40TUnngRHNUsGRAIRp+mhQmdi
4GdXAjya0lTAS+V675rMs98NOas3i21pV0ewu/0pr2sP0XA52Vc1ts2K76EFlCOp1D8nkFGiI+P8
4qENSi/dGVzWB/yHmbcV7hI9BBMi4mu3ECNQCiRCQfsEnW+Y7sqKIdlHPtvZ2RfW2M17fAywx4up
F/dpq6Ji1wwWikYEUwT2xV41DIfEx5t5Uck+uPOF24PEohTEGDvQTYhuQHyn+UUtkTgBsiWcYe8O
IC1pyHafwIT5rG0CJSDq3J50G2zL07Cn2URB3kBpbreqazkpDHpCoQ64R2w66k2Ne3pa7hb8hx8T
ESGVbgrbecD5I15jhEbRiMOXrSKDzvRuzBTQA6B+QCl44qgdaJ+iCAxJkYbDIemhwa1Srdl1Kk/K
I5JvWSAvH+pPVYRpEHsI2JKNCPLRgS0t9Tn2nx7ANsg3pIxhVTkIWgA1WyPc0ssxaByIQ3Mo1ZHx
J0ALSo3+rdJV1rBNh2QfOroCe9x0CHDU0mFlMJlTHKGdFx2nZ8vKjrT9PG61x5bNYziKk5RjgD8E
5/9KvrKd7qqBYE7ZHZZCXmJJTR5qRQzLLhMthkMZVO6d1YiqZg2l2N1ozH/UbmWukOj307STi5W/
o+SbKUBT9tCtigNe/m6URbJVCFjLTWAg0m+KMOrlduh99Uli3NT4HqOBPo90ivI4sVe3O55LlsNm
ihJnbyVVlOxK6LXFtuiz8mM3rtgTPfuU2Yu9lLBzQ6RNeTJ9UVW38JZPmTLnYzsMn3kuE2/voe3K
vi5zUXdHm9rYOo+dDLxvb5aU+fSgnPIUqt6AgpURO2fnhL134NRr2x+xGCwwX7286PYK7NfT1GWs
OxhCnesyzsbmrMAY88HzV6OsMyBuVxtvKWYrfm0R9O1Wt+nc+7xfXT/nx7GlJOmv7DYEo150i+vs
moWT6icaB3n10c7F4KyUDW2OOmlpU206Qo7NXUEZ17HxjcSNPZSrFeqWoaKEBASaquA9TQO71G9L
vCQRdPqJgQvgmKx9HcYYOMepsICE11PBOu3i48TByXklkyK7LJYw/hJ0Q/WV4rb/0A5R6r4f4rYv
v+YT1fdBSEpoNObQl85m3YIwwH7cdke3DE16JwzDaroAXf7eJOZtXcyh4hCxKtADHg2P3K+dl1uY
WyPcH3EbuCc+549Iki67Wr3Bd/Y1qltyJVr5uS7d6QNkT72vwiQ6Cjme67XktFpcKRUcycIZXf9T
EvpzevFvoI8XMukgVabKwngx4Ka8tkTt6X3g5j2bZOvTM8wtbT7Qlgg4ykhasEdXj8GbfwtxninF
8Y8Dep2QxNjk9sCgKO/foKh2bjmZgcgK+5TydAZbft2uodwbCq3i/u87ti9b0KGUSFoBD5L1anuo
ip53UutoCHgyhcUBhESWmBbldmpjcKO2Nf1mc5iDIXMXZkhoCUTE3Oz5pQIYZGZpR6CxEEPxpebT
zjfz9Jsjb67CSMRm5M1YhNC2F817LQLfNDAMNr0v1TmHoPoSYYv3i6t8k1k860CvyjkO6BTnDBrd
l3lEOjHKd4228FcSgHBQpLJhihh8KGBSF/MVhIzwapQ2ZwqcskROsOF9tQVepl8MK372BTq2oOG+
Djx9+WJIPQSx71gWXyCFcr8djYy2lq1t3gnr+7jit2Th/0OVVxGjl3+uvHr7f/8PJpKmfqa7Wv/J
H7qrIHjFU8ebFESrxNFZI2a+q8MDdFdo5wTqGRSCPCx/6q5QgIfrtBPdlbvO11ap4j90V84reOEC
WQi6A8pHz/sddfg35dEPD6vLryQ4Ga0irnWg5a7DoR+GuG64GIEpQ+1qWaQgsEYIAxjEam3taHcL
eUCr5ECzrirgy7TpcNDE7myNF47yyWOZarGsPKAoX44W5hge9KWO9JkzuRa8NlA55TlIP9FB7NfR
ARxRRoxsN7KE8Q6VkGaQrIEoUql7Tc8PwnKfRlRUvjODFncqCZ3BzxHfVjTG38Z6yYudh6IRSHYZ
abGDfo77Oxm9Hitj+6B70XxKrExSz6vm87cv9ree8f/fdIPuqt3850/vbfZFqcd/ufzS1F9+fIK/
/bM/nuDVquCuQ2sE4A5z/m+PyB+PsOV4rzybJsoqBxWrku7PZzh6hbUhEkyGOc07yG3/8QSLV6sL
IcTHCjaCt+L/RTiI+CZaZUwBbxC9aX6/F2u6mg322iU8I3DKeZyBOsybwvTmyfHT5hcL+/M56bdL
rfLh0GOG77O0r8vtD68KJsq86zoGCAGQxjGMPDpe5ld64Z9fRLo44/iEWBqeX8Rt3c4sGTR8wid2
ATLbvZV38y9kPc83hu93gqaNTw2Ft3gZ/z31XggcaDzjwzWfRVDaECy98WZCPnj1w+P0E63ly9tZ
rSdIUZCHOCwz6B+f346ombxSOZzlOGVowCQlJXdbNHr337kM2ihEjyH29RefmhFj1NKUhR5uvDs0
3oQL2KCk//4i6w/5c6nkPmxsIy5qB+oE7uWlfjyHjjzNo38KqnE+9qPh2O1pYUommY59hm2u+4WW
568fHmMfFwOPEwknRBn7/MNzdaRUL72TEDEN5Jq+rNWqcP/7d8WrjQkJsUgQvBSoS9OMqa480rno
NLpBBxF5xLrpE/u9C1Xxq2/qZx/in5cTLxWBZaWWYbGck1VFwcHOXfCemBjfpEsPxMUJu5u/v7tv
+9eLL2114SDu4SNkk31RWS5Cix6qxqmcx/pjw/Tkqe1RKm39wsmp2zNSB2lCh8X1JOihUtuyt21S
RjaPdhJ+i+QNoK0mJDt9QLVF2I7HIa7YAmyOrzPg7TAlUJ980FVX6U2rU33qOaAPj7CGA+uGWbPL
tWnZOr/42l6+wqvIPwg8jzujdqY+f/5smKhax/H9KZ11cJTRqGAwhuRpAWz9RSDjX78xyWrHGo8f
TQr5UvISA5bEQ65PdWLsPcwwue1JuvjCLAnFAFX79JuL03pnXMZGjE5H3Xv51Jfd7DAsVqc6k3qH
y3bG+D+Np5JYpbu/fzj++n5xJey2iGxphgcvNTaYUXNskt1JLMuy1TX5Q2UNuO63L7Iu4+yAbBts
Ci++qL4gEyqPm5M3SevoS/Qk2Vg5h7+/yE+eBtTlaPspB4NVY/P8aXC9zHJ6WYGYbloGni0qG3zr
9HyD7hcpuD+9EhdAEI0Kiu7l8ysF8Ck8a2pOyBczIBPGOjRN3RLimHpv/v6efvLtMKAR2AUZO1M8
r8/lD9ttB+BicqzqBK2f420F0TiTaf+LPf1nt+OGjoQZhugaednzi9Cq7WwG46exxmYwBgIBgHHY
R+re/4Uc9Ke3Q31CPe+iu3t5O2OVzF08Q5CKyFxsRi/bKb+Sv3jY1u/5+Wq33olL24h9I2TA8fx2
hL00vmfyUyOjR9Kj5tet7NvXCCTE2xrQ/Genndpf5J7+9JKrww7YEoeS8IWsNrWTwB3n/EScd7pq
ruqDPTrVSai5Ps0zCQ2MU6rmF/dJvfWXO10dY4y/UIBhUXtpGJGyN2TZlUctnCTcD2K0cW9k9JsI
iSEcB1kFIw8zG6SWfWs+eIwOnxhsBXQJPeZMe8pZ+6plWPpmHotl3uBtV+diEurBZuxPhgNLEFEX
/P75ZvQ1kM+SKeM+LTRTT/JvwW4RLxnKG526/hV2ftVfkwgyZAcHu61+K7Ka9AbTIcHflYsytF9j
ZkYd04YhfQxyp7bfuiQKzfQ1ecsQLrrxG1c5+VfikTt9Hs983HsVW82dNUG4PQyutgGEF+PJXoCy
bGC32a9tt7cl1C8+jK10qvHcQyJJeljYV0y0qnjYO1ExZfCddHjVOHn8QXiAShloDO4ZXbf4a+cH
2odZYOaHkraI2eVlQYIfDuHki1XnNUCMHihrFWSyAJfrDMUuS1HBhM1KlYfwMpTbpqZpDkYIzdwp
aruC7KBORWoLTQiUGq9XSOuwY15/6vJhHnd09oJgW/pypgtGq8+l3R8gBYzxjT4MhNvwV8gO/5rq
ubhSLGeY3z0T3yKNQJ+WwDk9zHNSdCBJJ+ezjxQFlrAWwwc7cYhlJS9oeq1LQw+SJtz82ZpbhU+1
0uAQ+rSKIcUzJ7sws0Pjdh4bmvFxVxtxSua+geEXGVKgaisgkmEp6/ktzLv+A94FAzrVXkC++wmN
RdIlhjuSWsC+tZBuN2acqsA7dZM1ZwCqRycFJJMF4SUagCw/zboqbsi4a7zXtHYZRaWOA1sGfiEB
Dngojqrt7oTVlCjsZ/a8tjMIJrpgFOOmHTTQ4XiiM9rxrr2l95QQOWvIYjJhUbybg3D5SAqL8zqc
puQ9qlIY5SQrFHpPmc98TxERdkdeAwjZYOkkOdFh0++IWTTZtp/BQ25bqSxUjzlBlTyQRj/NMTqv
3UR6X0abVGSPiFWCz9oA4tlGcTIzGkPPU13kVcErjqBP07wDX/c1QTmE0KEkE2qXg3p6XKakcc6G
Noiz+xawKUy0gCSwzWgMEQh+qfLbYKw8syW7MQKIYiAkgWyZAQUmNnQyBniMtTddYC/g09ySzjOQ
rLM2qUlH6mOHDn/kK+tIPQTEEIKT9c6TVeKQKiBFgSqnw2mbKDMv5FaAyE2HKONFsvsZfJKgKZvi
6ifEp8xs52YhRdWGaifUexrbTXMSU6NiDMBl+K7sKvobdTov/iHyF7A0Yiiid3NvT+3Oo/nOYIBR
X7sNIL2ZXcqs6r6V/KuNiRydM0fo/Wnfgfb4VExzdltmS6D388iLDsxPrtlQovK/liBz1vhgms+b
pWoVmZfxCoCK+C6SjahA7NHrKFhKsqCOPwmdJSQLpHk2MI9tSgjJQruEeaHDAkYh0gEuU+NOn/LQ
MxMSHDksWzW7mDVVnCjg8ilkvHfT0PpBBFAEmY23LQeTx5fxvHIf5yRlDEZH2klfC1ebP3bg3+qq
/M/sHFLA/lDx/AUscdtUj2X2+Lztwr/43jh0XvmOh8MIn+3aXlkbd390XbByrh1y4BHstpzlVyPL
d8Om4/BHbMKw6zmmYnOh3PmvvqHzipMCzfUIfTQbJlvT7/QNn1czqz1cMhfAlrH2XEKGnS8KjSZC
l8yxnzHsrJ4wA+tN3ttV+ouzwPNd/vtlwGfQUZdYDO0Xl3EzWpPx4rvMKHN9aYU6OVOjcXaDnbS8
t7O8/eEb+Em7wvVXv+KfFdTatY8i5kZUFC42VLxCz28sLswyxoqAPHj0OVkBkNPABJAtUkEUTKsZ
XvJG2l2fML+sWnYUyJVpd54JCVVg60PBoQxisG1u1slieO47kx8dfH+YGxCQITQFFy0YyViKw5MV
E0uRZTlDeZDCEcvxzvJTz453Eyi72mM+UCqI4Qzn+kEdmZ3moAVnzsok3yivR/yN6JutebxQpO2O
nxy8fEOMidaLoBVV2ICjlTzqTQO8d5IW5bI2rirhfVA14YPjrstsnxPdZNtWj1iGpiqtWkYJUqGF
jLKwik4gKRNypdKC9NUH3KVmeSehZyoPKqXj2Sd4Xfy9rTLaJkjX7wQ0ITMsMkIfXnjET2GerGek
04GEtQ2wO+bUFW+QZa+isQDFFgGNAEeKs3Kh3tvZyoOrwzi+lChq3KwK0Jjzu0Qkl1m+R/Xip6pH
XFeQ+AEbJywtdcNpxE7Pq36AcVgW3Dh5sFmjqosqcMr3EFA7cQZfqyAnEKp/A0MRDlTyUSe4A87w
281oeqQixuDrnBt151Smds8s9j30R9PCWJU8q9TZ1AGdgW3dVaF753NMZTxXJ3W/X6uY/HOT5ELh
uLUkU38P08BmcvxQHVpcIumnsXBD70vdUARAnzOLMxHACdfqwnSeA2CYkzDYRK/2h/Cp8PG5slbD
Rj3AbsRoAN666QhRECXD58sMjDSqZlnE8cWE7Ld62y5YFc6FrC1VbCp7aGukQUyXyktvqvv+di1n
xeuyxef2FkAkFyyssrCvCMQYvYsG6zJJz0G2EqjQNBb1BsVB6zHv1B6Zn6R3Db7HNm9nzRoNFIP1
MkmHIDlJ254E66pumwso8kDX2JYCY86cubAhvg8YMf39NPaiRYOZZEPVbxCUtinqJ3L9mkOCUGH5
EA2Er7bEZfq9/bYqNBu3UaFfvO4qvrZrr0EFdqUSQ2qE1cDourUyL+uvsJ96zqpkQZGIfra2zqx4
4ciIN2QTCFR+KSFURKkP1Aarq2sFb2dDWGWv0ZAlgg99DtozMhcqYpOGxB/7AkSwHaHmlWNml7Qe
IJueUUR54jwXJMBfsfun4Qaxk3BwKfZDz/QiYVJOsdihFnSOaDYyeVqVYOoDlbwebxLYv6W3W9ZA
1FvqWR8Ks2118JmRQJXFRwiJlbmwhqII7/OELgyrz+LEJt71nt21vPEid0npSHsfGcHbcYBoviwb
3VNZDbd+5VuqvZ0j44ELZ82iYNmq0U3K/gbkJ7X5BZTKWYVPi+lMsJzVbhqru75tOH3cdgyPiVnI
PFKgOAK1lJv5IJN835HxlCJ4iBQGZ5mjXKGSR/7argDpFNUcAltoVw1LafQGGkXGgWvm4YtI26ki
qbca4C1pxZbXJodFdbE6Sm2k/SaS6MXOF6u2rD3gwjBG+Amp6zSZBPWaykm84NOx+/ZMsHA491aB
huVYlxl0W1QisX9emFZd1AiZodT7fB0baXG04UDhu3O4gwFqLNhxS0tgwQm9eDKQuaD0lGChajg0
5h+IzJhVdEHyGoHNNxFU8TF+nQwVOFqSpUraDL84rz7fLtlVQszjbOI4kzDdh94Ll7xws97AjwJl
3weJ2lfVGmVeiiV7//f710+vQxuDlqDN5JDRyrOeCfu+bUofiUNTtB3iMmRptznpnL+1LX/fJPE9
40Rmt4QQ8fwyHGjCjtQOICoIe8TZUk0Xnd2daRWoS8JHB/fw97e1/rxnmzKHcRgVNOvwxtNEe3G9
GB05Vg88C96CH2KhO1NxiEAaXktgfkmV2JvGn+1HPAbjL7655w2i9ZtD/UCLkORUPj2xcr9+7EI1
9owpquAZM0Fc7nPSMA6ma+yDbYNY//u7/NmlgGwwXArRXQA4eH4pP7dAFhkuNQDq2oikkpejU6SX
TpMlv7irv36g693gDQXZwOEyePGcoHortfQWGLvjgpyYnC7uKK6CB9839D4azsv1nKengTPMH9/l
/9b7/8po9Icv/C/1/h3knWfF/vrX/yj2nVcrZoIeJ1iLkL7qymj7PmK1Xzl09zmy8x/WVxQsTDD+
LPcpwHmn6Vvy1PCG/KPcF6/IBfQEo1GKdMQ7HEX+49/h8yVfmu9lsH7x/z/C02gjP3sDAV8wbeDn
07jkLMLPezGKau0Fl2L+VWaFL2BHltalxPU7v+77Rmjgu5FaHlvIxkA5qsi5TPWUA4jNovTKckmN
l6k7FUiaRXxNmyh+l0Oq+ZiORXsPzo3cK/JTiMy2cQogmkowmu0FSoPHBtw+8TGjhd/EdlNq7sjp
WEVXoOWblvKZtn2UGrlNQ1mrTez7zbVXwhk6uSD62/1sdd4HZ9T+/KkmW9V57/R5nB5RnEbpMcmz
dHoN2D47i2iT2Ds2b9Hd107bRETHJY649yy3KPYtUsaDPxdjtwMkX+Bik4AY8m3dtI63l2ML+EQS
fIo5Cjdne8w5OjiHSRCh/Fb7LVmSJpkIN+stX1zaCZl+EKcKdcjJw1g9IpAfN1Oq1ZOVT0t3CIWh
MEiKpnjTBL53HLXMsuvB8Um43GJ9UeU+MpMHix+5J5BnRcwtmjZPUnuabhmiHa2JLNzMXRHEl3PW
1gg3wNPflQ4ESrC4dRgdFtrrmuq6qQb9GdqZBcHWEu09LPbgKqunrA8OOl11G9SlSX+zHtU+R7Te
BgJ3xvorywTp3OTxcO6D9LrvTBsShuajHjm0gxMg8qiSz0jII9JGJbL/fTQgDoRmUjqIi5s1QWus
c3UbFsBXjowVBoj9XRN71CJFXBDdFy3pWRQHi32c87y7NAvYcNJt2wLavk3xug3oUX3tY+SI2EUN
T4GaS/LXQO8RSyXyiAYSDovusx7AkR5HUkvIKST4EF+8ndLYWGwyHTe609F9Xq5WoGaGvRzmuCY3
S47xDTJYFz+ACiLGnm6K/yiD8CKLpro98kb6w4YAm+IWWhw3pgufhiQOZ6x6RSDLqwjt6ns3bHRz
UZSDpmfD6WraMGeX93hCRnIr8YFpUn44QhMHjJpZdEIPO3dx52VHjQ09FK9AUu6NaMXVknXZlyUL
c5prCJJuOBiRv9nopXkqw2S8INQgKvYxPe5qh8XU0FkC/PgwBa55AoniL9sGsvsXFyOqPpuXKH9K
ojy9RnpaZUxWMBBsu8Ijuc1NLcslCFXMaiMHakwS+dBTY88SydlQJBkl/oqWxWpKJ3jjBGqxtpwO
rTduja52F035OO9yz4xn+eIOhzJR2E0rO8Vx0mMepp+ZzdD0PGMD+yD/nD6pEeVHL7IKwitMQ65K
VrjYOqjVnsrZA2Tg41Ld5XaDj2GWlaRH2rhDhf8E/dE2zNyI85OT86saJNu3Xu7TJxZLa57UEkbI
7vwhdw5LRA0aTcOa6+KWMjiGo60IeoEaordw/lPkTMZY96aL8SSNBMx9KZkadQe81Im6XLD7YKF1
PNNuqKqrm6W30td+2SJawvGRf5lSv7hPS4wGZGrgRdww2a7eJqT79AijSZlYcpdu+cA49bHv044o
nG4ieZKyvznVrCiUqUncnktd0fHwpkTcu1GO021pwkls/aAWeLWc2rrwhzj4Mn7rujjJIC4brCYd
+XQlLupMp/jr27JW+iQXxvubRg5Dz4Kq/CM5eOWwC+IiOKYZqTsnUtTl9+rwf3f4f3XXgvqfq6mw
HRdZ/fgvh0f9fKdf/9kfO737yocuwihdMreiyFv1Pd93+uAVgigOCXhtkEVJCt4/N/rgFaIWKgDG
u98ksvzR975eRJuQNg77fLjKhVap4IuN/e82enAP607+Z639DQ1HW0+uisCVaPtyIloW/8nemSxH
jmxJ9l96jxbMw9Yd8HmgcyY3EDLIwDwaADPg6+t4vu6SerUokd73NjMyGXQ4gGt6VY8S4Bs7glUS
xLsxTB11x1Vg/Q4ax1L2SOTH74Wabh2422oqzI86yTfdlLLYdCmqqVRgrljhRyRPI456cSi1dKR0
RhuhFATkguJ0JlRaRD09GxuCo9muJUS4aubEXgFo0MNB5A1tpS89XvlZdiQwTarfS59qg1EE7hGG
/VOqLVsy8FMbxkl8zRrFuy8gOkReoue1cCZ030U+R9SrT9CHTIpG/YGWlTXXcHjsOVCE7Rzf5nl+
i+spzKm7GTpvA9lbblwjTt6CLK7Xhlef6IFyw6pYmA84grxXBO+3oNl5Nnd2Fi7CUnSMdKR0dfEC
mNq5ysG0KIPU7+J79bcqvSCK6a150Ond++to2Sf96iVPeaMMRVPke/La+Mr5oVfKlG0qdGRxYwgz
9lVq0e0TiOkl86BZrUbaNA4OLARWXBh5Hu3kXrGbOLcWIW9u3c+AHeUPg5c3sAVVlQyZZfTbrOop
CTthxyffVK3BT7WXMy4z6xzcs46kbHN3k9DF/JfMMqWBKUUkkTNQFLwK2ir5aHxBf4elTPGQFKb3
VnaxhQJCNddD05XVxeKuSFdAqGeUEM/aC8eX3YOgn/mc9d7fYCh55ULPoKrWHCS9smBNaDzHF3Fv
hgnSbEt6CwvnGqiqux7B3edrq5bu2hppsQglMYt3M7d99S1EEoea6PRrW1mCuWoqTeO50xP9AqLh
RrzfjiikyjpkMoJ3KwQ82ulp4eCz64pTky191ORWPaz6UlUHZZbudQq4GpRxtxHyK2mNe8eteVey
mUXVpfRJiWssnA6Ud74iSJrFITPtetsY9m5qWpz4SzxvqMn9rMo0bJjI14PiXJ/FQBOWpg5WOZNt
qzv3Ki0rjE1v7wfxciX3mB7mxYwS/oiV3FrdJmc21pdY2icb0khewIRlp8MS+93r8nOyVFHiZ8d6
NP0Q5hrM+CQa/7FFILNYtYYVyAjTHCC5f8cbcBanPbM7e15xtSZvW1Y0IBcoy5V49igswKZAqEU3
URYndYHjsx7c/WA9Ts1T51BlM81ESP8UFgD7Ga5Oqb/rTi4ex2K8xneJ2Saxogfjpifmpcfmsezt
lT4jo1h1qO6tllCQV21uRhg0J8rd/B1Cd4yNh+LcvuOqajRjM5zuuVQs19WxbNUa7cvcToVD+kix
aGQ1tmdKF4fJdpYHJ+XnpnmhEJgSL4L00z5x25yM/IFAHBryZ4aAlur1HTOynX3iMmOwZ1DG/07f
xZBfGcdwH9LO0C9H27bDNPtr81TxaPvbCytTLxLtGdfxQKax29qNZ1M00Udx6r1QvkVVqKgcnnPi
M9ZNDjn5PK0VtQos3R7KvBVMjZ6/HvXuve3kjwbhIeq4G/emPR6VgiisykvdCbZC2dbQ1LIbLON7
rguVnMsltkKZseed8zoub3jIYhTaxmZkhh8sA0ol9ZkpzDfby0DiBCR+luwh0PXWhsZkLcynIj0K
wsgUfpN9Sl4YqenV0IJN0iGmpkWo6XM0i/IpKdLfTNO/MRTyiKM84lYtck1DTtTG0xLVrq3dd5Xa
oz3Hgo66/hE5Ln6krZ3O9sTULvSdNFYUl7SBrCY9mM5OPBf0xWr9TrbQxlYUtu2TpDVeAaQxhFei
edeIIK9Nu48jrV6CR+ZHcskUU3wVvQjOtpVtkpikpwfjKepbSCA+WXWGS5udI5WucV+vqch6LzUf
LEZJAlMGE0rypJ/6LM8OqdUGBz/xx7Vt5u0Ji7q/YhRD7ffXoq2ejVI+lN0UYuggtrsM5amL6/wa
U1qTa+mLN3NnQDF5g+q3sYuvrLHWTpo8wSpnxdXov36GPcCND/SL45QstgbE+DWV9OqYTF17b0Bj
92Ke/WL8U6mMcVLYNB82xY296Z9O6zkM2zn9rwZmwrFoD7BJeC2owkBnt9uoKwI9qsqMmgE6ogBZ
1P6qtGjsskZTrlNWQSuqy/7EOBY2FMkeFA0gP5Ms/a3T1D9B3xxoS9M3XlKsK8eGVD2NtMKlESyR
y1xl1+5+as57Wg4nahILb17HHYFunBq1/Wqo1wUHI2vfrmDHxafc12SS+LIJr3kLJnlCEmeJbefR
MKqdo33Q0ba1CoLEZCzfPJ+ibe0DstBu7Gg7tNUzrPV+VfeUm/PtgFulyL1721Gn7qicNnaj9kvi
chuYTLXe9ICsf7WS8Zi1pMezvP72KCpcZb44m4u+H0W/l7UdznV5Djr7Je7S99imWnkaDwVf3obT
RTIQvHSBfNcsxqxE/4z79AK8YW9jVKi88+KNb9msHUzNetaIabDrIesQ1L/L9AT1Mt3Qz1SwZqOF
iQb2v25MD3IOncb8ssci9HNWORzcASo7T4ii77P4W3nlbqqSMzsBApc1T2A9vzSlQRtMTw2Gnz3k
xC9NSiPB9cGPSYkUO/P9LMvZCiF84/vpObWOkoUWV/4PztR9QoWVKdowJ7E+ziDqB1vSK/SJQ2ht
cdlXqYLtM5vGOYinbVdp2t7Xxb70aedkLfYPLZQvWSreUpUcrfltlin5tGSj1MyBmmh/rsv2gK8O
E2IyPdK5vZsWdZtgya+XoI7GOPjhZg1TYW3jkg5OEvTzHlUGU4jUfshb7tMg2PCBrflqrGm03Dck
5f3F39b9HOWTFuougfb+q09BToG4W3hcAFXouPH6S6yPnByHRxMehgevo9Y6aojytVcF69juQqMj
4tjobB7z4uwLGjqWsvooxC/JzwuRFDoz5s3YzTtK6DdOS8dpSi9GWTchmxo55HssKz5uK7ozWREG
VOFaXF7dDYNiDB1SfmZLatw2T7NOOE83ktvojS948ei+lB9LBe+c9drOQtc4KqHl/KLBfBiqHy7l
ntpSSmmqUI2UW3M3KZGHU2EfKIihhm3CqEQjECws7+ZOFeujUeaRNTo48Dp8HBkurdR8TFr45pop
HjsGjGmYHkAtrBcFPT+V+37hOB3oIjSl2BqKXkAC8GzWnxRibkjHbs09UbWhAPIS2mz9douw3wFL
1s9TbdeR5YjgGGh8/e75UEKqmvM8U9huNM/Boi5Daz01jQod5PlRA+zhd0eQfhQzyRW4TSZNgN6s
0g4Yo1Cfu5vdm49+Nu2geH1K3X8YxmqjBRQSaiEgza2ZxeAlmpD6zFMl/Wfbgla26MPP/UFOvSYI
Jq+hnM4hu9sPLx0LVf0eWGUmJaHNqVPnbR2kccSeDxB7FVJNt/HmN3QuBBq7hBjujFvhH8qGOHmX
7Ujnp5HuZUY0O5iaiKqGLM4iLTD/JP03vpxsy4ie8lWyWVya4yvL1Q/61z9NkE0HNJkI1ySPAIPn
hZm/UdceZWwvUP+5bgXvCp4LE+mlNfsV3hhZ4awsL/4aSCOPU3mxKBNjKgFMkK0tmHKxJTeiQLqr
zpUVX+yE6sHPmj5z376WBUgOtpGO6D4Ei7GqpO2axm1i+p+0Lm8KnR05jXAyWaJCbyKH9H27UALW
6f2mqfxwiHET8Yz5Yp2+pfot8jMuiKM9e5IFXgbRws22HFd3yqLAzwz48ki6jFsTBKcWb7OGt0Zu
k5p3IPI0Xrwd2PJ1dvzodZ85NZtr/K7eZrEfLb+yIqfT8GMV/obaMLbG85pKOGOf6xgBPe/EwW4T
gyrICrajflm8dliKshn8Iu3xd4IC3TjfOJzWtvElPPthtr1vI/lT6q7aumnHHjonA/ZmNeaXUwB5
ra3nrC+gACweb2sYHbkGMEDZLCKaurM+09iIP/yk4wVa+zlEWGnO26XnAJmZJKu7vn/qlRe/pk2M
UJqZyXwWClocMD9mB3do9sOY8MKkpXZl2sxVVuIABIbVbNnFN3i0d8nzeUWzLthv7f6VdKdIJNmD
OVvflfKyUGXdk6E8rM1yOeB0eTO79FGS4H8j6/2T39+lcXHC17oyDbntl+zmzJjjzTa7xKP+Izqo
m1kFgqAmwg7iIo/7n86W65mvUKD8s+malJfakSgLbR0IAHW63mx580dYGU8Jr9KHPOCYZxpaca6n
Lr+0AawrrP4mU2mJ+zSayhxYC+W3VX/hhKttpjqw9siKzhPUD7EJgK69D2AIPiG/UuNaL6B1bFOc
3JJxnj368kk7BorlNGFGxMpzJpYR7DAVNWT3TSyHKxFLGubKRTtZJhS80NJGeCOal1VNaFSL/Xdq
YR6vWATIS5Fb4zWBClJQ6E6/FPQ1FsirRNyNMokB6zykT1zSUJuZrXFqmG9lt60LbWyCXd4ATAsh
6CTOawXvGiqFA41qq7Wzdo7dJNvyTYNEVS/TSmU5c8fC6P3QSpCGq5lHLpvxOLsEmSU5dGvDfuhB
r0xwhupVUabGwTd7oIFDmaTdql8KKtFZfrO+56ABOoN1dxNNyB5IGwwWbyPP0YzrZnIEtUvN3S2W
PwGVoeVbrctF5KBqEAChDSb2PIcp8K6NLBg2pMHDm+F02FH31doXj929CcXbzfYLnDaYIsmc7Obe
648BeTUalHgT4K/QakayZqnW0In4RhcV9SKrWjXeJSZGvM4g8HEF+Ze7kal3NfVpfR6ThV9+9Iv2
hnQEVzOSQpP51Tc0xyVzjEHg2aHGjfo+5WicHGmigHtlZPuq45gW2lo8v3aQjqyNa3Mv9cV8HzsT
5Ppcb8UxWXReYN69Z48qvYAN+x+f17K+H7wGCw2iokOweZcvhc6KxjE6oz1rk0WZNE4mPqh9jPe2
POVS6Qpql7GwOMgXg0bhzlNef7kjsyWOH89VT/nolMYvB7fU+80oCVpPUtT2IXViV71X2SJPw2Av
Ozzo1cgMpuQa6Fq2M5fGNR47e8TvwJMABhPbMp5MmermLd3tZbwlnwfUTNpM1jR81PfnWVv755wK
tHblYqN2SLmiV68a/hEjAUVlyN22y7Vwl1yc0ePxXAZ3kMIae4bzjTmSakGId8N4iFXt4HZf5phI
oJUCWezU5GyrJGbWmwc83qsGe/a1Vb7ThlREaY+uKLEAtcH4bbJNvM2GEr/NwIRSBoVDyL9Nt6qe
xaHVp+ajBQIAka1wTJrWdeIQ6zGIcXxV5WzSiNjWw7Y2l+4xzfL2MOVxcqNZL05Dv1tcmE8q6Tdu
pvB5s+xdO12avWe46I6TKufbCKk0snFdzezbBuQrd4k5PxSJ8Tu4cbB3cLZChXT8xy7zm7M5jM6N
TBz0r6KWxqEX7YiHvnKCt0Hmzq2rpXk/bueFpMBN9BTedWJG0MBqdHBp+bxffUnJd4u7/YFzkwP5
Lc/hwCcgOu9AuBWitGdvFGaDN+Wkw1+9p55hJWMdh7wFl7VmBXWts17bdMVsHis74bxgnLB9oXZh
MbeRxttq7y4zTzrV67jQnDIxnwoel+8A1dtDbjTJUzz0zCO2FAES1oTK5jCMXypWCISHZ97eFUCt
ABOJSr7quky3U8WZOBfC+FN4JQuAYTKq17yYHeTFBEN13qbNZbGM/tdI6ivfo3LFhiD/CxPJ4Isq
l6nZmgPudPSlzt24PiVwJTSrqOb5wtCetONj3lWGJEyY2B+EE+IeawjdGyd2au4bPUlMM4knVnNr
TQaSj8HxDU8ka4iGdCBOdEctaH1DKl/QWuW8MqU+7YygpyGosRmS7avlFjyuSsvetroVe9hQxnIz
KiF2yG/W3lGJ89AblDaz7mv21vKZ9o+yJyYX42U5oXjOnqeevMnKDh134QFPmLXJWC44K6rAGZ81
I/s1ioURRxnxfDDLPnlI4GE8SavmgGAvYmXWmXhWegrEG+lZbJLRUedyTGyOre3jUtjzBQpGzM1l
+Udn4nzF5z3cQJZg0/cpepbq2SpQBiiQbXdlAD0OnINGysABLtQjRXItdHUsLAPdBcjWprRwBXWQ
e3B+4SOHh4CSOlzA9NCKyuvUybfcViWOw+K9m52nXmcSbraaCo6K7WVtEy8p7ZXGaOOJcl8F824M
wL+YMWPHEkf02Y4nEByYGbPcWEP1oKa5qFsK7hGajaafznYj44Pdzw6Hn8L6catBe8tB1VY0k0v3
lZQgE74RTeZD3A3ZO4Du4+x3/bdi23nG5m79lQwO9zpJfcLGZRbvZTPPvyUgpA/DHmxyIlroq7SP
+jqmPgUlxut3U+q3wX4oNZEzExY19elGX6X7iQDte+nV+Y81OOm1KBbrj72weeKhrGWRV9jlC6Fh
48NtqFe3BM2Ha5kL7SvpWSDT1ab2gEbHZ6C9Nc5XLZius5ksNwnJGLldH9xvtsHFwcwYY/lD29GR
+k5XtvtDCah3SpmQjEiaxfR1N7pgpxm6q1VTWutj799mi+Zx5vKWba3pK82qb0qhC43xcZ5BrJVD
aq4nME3vc18ZW5lWNI/de36r5prwCgTiklF4EiTJKk6ygP5IayN4mHbAX1mOMa3lwf2WVNmwSRf8
frKiSbeGAEaC5IicBWMNEl1kl4ZB7yva7jIG7qtcVKRqa9eaWvozeA7+00YcB3aUUTyOww4uK1v8
xbFDpXknL0CpT5zgCRYYh9lBTDsx8w4y7oBLhFDS0mAFm/jFNe18S6gqZ3sHe0i1gxu5zbw8eKL5
gBP0m08qzAmVJmaXc8iq68OIBL82J9XQ6JocpqF61Uo8dHFnfXnzCOoQtskGpPAKivA28et4T58k
Qox0XwyXL34/xd4VgBpKi0apN1pWNI8DIx102zXCbn91W+dpkgnJA30Bgy+8+BtX5ZElRCidYdnq
jfbRtSiXjVIsZfkaB+3Ur6nTZJNreZE//eSO5HARmLu2FlQ/DdMtTlyWkzWfC2ZQj17a6U1R+819
7FwQbfJXxs9i2zjTFPF438YZdEgFjJv/DVkXKw/ZB22SMm020xQ0kQ0lFFsf7es6DMl9gMi7m+t+
+pjNsmK07hErrER7KB3amZutGPtDgqQbzffDjeXON6MIYAgm+XGcrWQ3LApwvQ8kf6X3mAhUVSQh
ADjmX9u8Wj1AKpUBTy24lxoQQqVTh66XrX35x1+kg+Chbzhet3vDxBEwoxdiZTYey3SIBt27E/Am
FWlGhwk1+SR3M6OytUxM40BZCJJ5x4KZDj12aLYjHzSfFrSSOWw9aHhgAblxBxpqL9SwK200xzyl
51rKO62qVBdWCQPPOjfflNVYnqq+aJ+CWD8HgTD2o1Y9C2M+mYn6UQruUtsd/cU75W3+CicZqU8O
T0zwlM43VXlrDU/9JAh3Zp72F0wT2meeFd7VBYeHRoGphufuGDllWR79qqbsweSXAQe23Fyz+B5G
gmcxd1rKVjEkvAfEVpD2hwN8qfr0hZ01uauGHnokfq0d98Qb1osobqwGd5Xv7dIUy9DkK95O9L66
VrUryOkJbbzWzhC1Kn+/u8pvczfilpjrWy4656tRk//o4Dqmz5EnHdOSXh6DAZPNSpn2s+IkAMB1
EpFc6CiAg7mhWwDBje3KdhrK4SQ962Ai4q0nXV4EYbfXIChS+gjFBudE9mhAMo3mwVfrsQWzBK19
WaWB/9V1rBPXXTObZykNVB0xxXu9AeoJ+nso9U8AtsauBp1CsYSJECi30kqMTTNaWG9NLVSJ6g/k
soZvRYqMYbTASDzWjxZmP71eIBO5j5owvk0r2ZY8EolhrLmiB2uYcMM/ESveD0kmyZ2Z+zmGmV3Y
e7NmPg+az3aW66yejlKrBgZxikYIa1EkvSAntm2JpM6DPSgVlu9W/2NNddiW/DbYbH7wQT62fXFs
rOxapvjeKS6Ge6u5W05L885N9ZQoYvk6Iz5OqWm9jFVwGBHy6kLiz63+kQW5EVRqildFiOtNVVpU
dGxb/JS0fC9nc2Oki3P0+u6DvOgRFhZLAjbby7ob1LjxVJdEvJczGA7y3RPem6iaJ46z8NQq8IfC
kfCE/b3EGF3YKMYKGu+YJyfLOci0PeYISA9y1LPNODvXPPsxS5lnq1ygy3TztPHowFIcCD9wLKvv
vlfOdcrk8JMlmNQjkWOEVmq8K+kgUeM14F8W042GSEp3tB3cqjoeGIN9FbwmHEG0I5tx7Qplvf5o
Esf50u+aW8nf0uUP3e8nv9V7bc3c1ovIDGg3pnmprELgvAMjTF2Cq550Y+uYEtU5FtMVoJAf+m2q
nzGkFkvYeyyi7FJf/ngpIwZ6TPXLMEr9BD1b6wFIIg+w0gA8nlgsLRGDf/U5WQnmoAy8w9ZkMFun
cH4+8B3N8hzb1oy4KfJeY3GoqA5vhvlfDtP/bwL5X3eX5f/gAfktk2ys/s3oyX/wL/eHi/vD8ukD
wsN8b4T8v94P839jF6OCL9DvRUt3Ls5/Wj8cg3rhO5+JEAqFiOw//9P6YeP9wChCHQpebyhOVOP8
P1g//j3HjYEEEAIRK1xwPjQd7KT/7j7WbUrYu8p1cK/NehTLOqya8W0s7WM89cPGXMT2v3wu/8dk
+m+mUj6G/+o0+ddPhMqB31kHqPLfnSYZflkJO5cjRGe+QLL8ynCGkA14FvH4BPT35reEK2JpvQWj
80e3+sc8a7/nqsPjoVmbfnR+U8c5FTiWOW2+N9ZcRgKIR2QTdv6f/65cnv/2lzXoJTRp7zOAEXAR
nfvH919oBCPqj6vHsbnqE7jiVsWCW7hdcUnxuPbsKY0aHSXNd4M/mM/MwMutYE3Yp73c5svyQqYT
DHCCSXWC0AFIC6OKpQKNDZopLpBLP5yMg0NuxfNaWIig/hiQIEO7dDEUWmNqHhb/mhDNZVfIWCt5
FzGtWBG1sdNLXUuLeFU1h8StdniM8ikio/utzOGiJhv6dMWLGQ2nDy38Y2uzz5HmNMUmprXXY291
2yUgoUrTSXKi1t0Lwbz22Hqbz2qhTXRaSsQx+OJlWLswylO0jVs3TNqNag6IuhztqAFord0IL5rs
Co+rctSjQBsu+M+RlasuncI6n63fuNCKXxwoOWB4mpxY9ypee1qk32dQYJhPwu/LTVrVb+lgB3sq
nd9ZkD6hKRCuNYa1UGVxKOws35I3LLZetyyne5/TPpcxm8yEEKwKFI52PiDknD4EUKVtxz5rOXGR
ZEkm7cDe+iWZK/1xmVqJYWSqI0ObtDNvMPM7gO+7Jfm65foFOyLA6Jo6mT4gqc45q2xsOfkPLRvV
QxnAWnFqnfJjtNd0i78B72eVsg5tsy1Bd6sIh053yJfF6M1aENtHrD/eKiuX9KkzCbk1sYAjQA3A
kAO5yEyivcP0z6LQfqFqZkvFTIA72fyqg74KjcZYgGUGar2YdRVxnn9wlqyPoIXWVCD0nErTvrnQ
Cc0as2i6qGlR6rBTEEYux/ZczlDAaz/+m7tp8pMo50vMAzMXY3mOypgOu5bKMjLQFB8ToGZThfJI
X4/RhJ1H3i/Bgxz2U5psSJf+qb0l+zJ97ZU6CesKJ7s4LTQcbxkWrGNqJF/e0pTvWFr1p2Lu1TrV
4ahyNIpF2FqJfe5HS4tML0CAd/KUQwPS3KGP20ugk9LuVOztcgPPWe0nVUimvNhr2EVCbTYIt/eZ
XPete01zg7Zlamj5cJxqT/WZt25JVl3wc7abgsqKbxovykjjfL/WR9VvbJU+NE45cBJDmcirINjx
7EteOl09NvoC2vu+oCEuvuOUtstS4pckuWTYG4MIcQeVEV0Fu57CpAiOXfxY2mZxccbW2Zq13Vw0
PVg4iXjyY6Ts51bOBtjfPgWSP08p9OgMSLYX3EQtxmN/t9iSz5dnO5gh0sYp20sWItthhPGxQm//
LplOXAPzQ1v2kT6w6sbacM7wENOt8mNjgjoFCOBbQelv5FB8iM6SD8NtqmJrDZ90Y/W+vdVdyX5H
el23snBkIMJjXStG1f1MSgvAutruRxyL12oest2c1lmYZC0kW+d+oE5k3Lza9fi1mFV7MVDadl7v
vuWWmb8AXhc3YY3xpUHKO/MI4sw7CZDKHD9BqjvmFa0U4i5z8oO/KP9zBiqxzfiu3tqubU9tVpcP
6MoIs03a4aRz5sjMioINVM0eOG6/ck7pW9wuw9/4vkti75RcHbvVKQ3ygFqaQ/PetennXCk+y3F4
HGZmqVQ4cJoRkXAc69chkc+aaaMr6q9OMVbuWsZtci7KLt0Vdo8LAcCpgRKvq4ODo2zv+LkISx6Q
v0C8vaPBDUygLx4laVuj91Y1VeDUG+QJJj2v45s4jdnRG0CFhx7+/J3ltdzXoiJ2iL/c2umIYFsa
3wyskXGROZgdu/baonkQaVI4MZquHT882sWyTRmPaB1QAli2MWnqz83cKD7ZHtN9S2sm8A8r0o3Y
y09eYmwHLw79OCt/zAFwb9b5zdFuZbNTCFUIbej3346RNLBqszicWAKwkCiNLKoGi3OxQ8y3Ll1i
zoyuZ87a7S3uy+KKlXjeJcrW9mD6dWuVjOafJcs6FTn+GD8Lj8xnNqYTkOC5lfQoqpQWd1Hf2F8Y
EV/rPYWjOVhkwVFXd/p5Q9nLAttRmZvEtaYmIn8LLz1YtGhI75JwH5O5FBW0yBwtsw0cehUcd2UF
jb/hnJGfizaAVtLY0wPNBDLYGBRXLNw1G33U2AuZuZRs++YiIfs2pu3KXMrgNMbpX6mJ4LXBZRSR
KbC/hslrjuZoE2TsqNs6miha7aUd3XYrISaEHnIMWc5qqq5tHtvf2iz0FbveZUcb15PZ1fEhnb3x
mLAJiNosXyLk/N+0SsqLUFUTAQc2NqKUhx7Ya5QDangQJhFwyPBvfd9wRHUbnJJa0KS7OUOWpGCl
DWvl5+dS1yl4qieXxwS4MvTrQL+RgRmiQmmY2wuo6aHVdvdrqKkPh4qMEirGml3SJqi6ayqW7FJI
OWDTx+zJG+jMZEAhhHKgY1O3ss/HHIBm2ZfyqfWqdqMNmcTfMi3iEgfF41DREsgNEZ+0IbDeLOaO
NWvpmnxnB1tsdHY4fqFJ59g402jQ9HTXSM8/dVR47sksx39HD3+/zxvjqNFdszPstoctCNRG+NY+
oyDkSHQ8eM3IxUge2ZqSaYju3tGOlreTekQ4LJ21n+jDwad2ejdzIsR3Y6V3n4ewNwRtc0y3rjrb
ndatTPcvUjN7+7RZAjQQ9TA72CPoRxVeOOjJuU8N5NjShFrsAnDXqnxe2cXIW63FJ0XvlnORvdOF
5ai173AX4x2dHM1O2DI+poCYT6g3+RtE0WUjWr+D/DOlZO0VnWtdMKoNWm1+qAH0fLNjio+ycMWv
puK4WsmKrSI1IPIsE7z/loOkbrvyNsgxDes6eZLCqPeT6WO9I8y5DSwMciRxkpUjHT20SEDsfB4/
0cjeIPTyJielrVlXX2KS9QcLl6jriwPrsmG7ON5DFhvBmrJAimX84texu3jjaIW+89J6V/j468ZR
Y+k9/FOuNHMDGnMTjpZEwpm6ejflmXExVPlWTE52SnEKLPBYn2XlYGbDN30g1fmDhtccBI0brlNZ
r+00DWSbl12Z8mMbvf8hoA01/A7bmWSxQrdnfE/zm6dNdoS5a7yN/ih4sbEhvvAmzV+nkZensJKG
p2MHksdjIaLL5FQHufsbW6Jls9+br1mWBFTdAJh38jlYL4n0KQHNa/eB7gT5IK0ZNWsiZBWC0mHP
2cgRZxtrsaPzTwqIZg+vpxNFUJ8TWnhJVqZVUsw0JwyEWpnz7G4eYqN6toWGwgqbaaWo0dvi38Ev
AqqlaN0z9WZkjsw+Grx7qt6a33ORuqvBDcp9bozTpkFfQpCesCZ5TzzpMpxnGT1qHm+yKc3/tv24
hJzyforR/aKi5Xlu2tvCWewMculP61pfsGAowMITg1xsngu/em4Zsg9VloJWV4O75m8WZoFRhLrE
3hpoVBGRsG6/Jc7oTdFNRG5o6l07Bg6ysnTu7TCDs6nmuQpRWYq1R9LzulTLU9/U/iZJB1L4Qrlr
wEl8XvYDV5Itytyf21JvH1vTTNdzxRvUHoH82E38o92JCK1Q6GWMmyDV+bGQeiOQNznyDZcev3IZ
JhaUpbQW7TP9NempcGNt67gApAwMEUk37XUhqnPplBWmtwbj7AhD3iL3wjDqmw96xtolJ0m8kVi8
1+Yy7BLDkxhdpU+eqHIepWp/LLYZlGMNRNCs/6DuzHYjR85t/SoH+56NYHAGjm8ymaNSs0pS6YZQ
aeA8k0EGn/58bLe33QY2jvtyww0DjWqpNGQG41//Wt/Cvi8yVCcnGFbX8FkVg7gxA0CWVYmA58Xe
mwd86Dh36Xxrl+mZDqFhH2f+clU1NpI53ITkoguqxCabgYso8zYvjDAGzX5P6C/EjmqHnm3Yl6az
yrskLah1HPDFZ1kxnPvZG/29kRf1Cxt7sa3S5ZLPs/8ZDPULEKlfomVFZ7UMOHiKyhlLi1C/4ny9
++KEe5SUgdWbgg37qwfc+Fg1nT+ewFHZwLXkGOpiUBo7oDWCoIhHjJZYNUYD3bupMfmyBBmxLE8N
Lz1GzCUavinBdoB/SY7jtHYxmQ1AyKUySNn14mfbf0/xPJ9USZ8MS9n55zSp4BbRLvgwkMJZReMg
osCQxGVfEPIy43k/53V5SB37oQdvsrUb6560/6+qEzhOkvhs17wbUuwRG5qHH+mtGY7SscxXIlop
TRP+zVy6P4YAb8jkpLjlW30j1pPOCwo8i1k0H7AZjGTjbWgiAEsxFnLVry9BaZ4opSm2mfSqMJD1
Zz8u5WMe45DqK9ZGdpzfFrz5Qp4sGBM6Jz9NJTQTkCCPBduBM1/TT1c/FzrW+8qsbxnW5UPnzYfJ
xRezKWf9QF1luSdb1/+sZc6U7MfuYYzy5CBWN5yN7efAL4ZvLUDR7RbmJb4+tRfT+mPyecM2TZeF
Mh0IhhR8AzuWp+emzMs9LyBgX1lO8owrsJgvE1HCfc8cjrf8IdB5fj1VEY+sYPVeSPdHzebTjul4
1JG7XNKFyXURwUCdbXxZlGE/WmRNn7lzjxfFOuNUAkD+8CDXbenmG8+WcMKlyfuXLh/PXt5hxK8J
GLKXssKa+Tw0HDyg8BwaubWtRvxYC45wewrjekHfOLHf7vdex2YXjkryBSGj+Vgsis26/+YQ/yWR
EJcL//zf9WM+uPh0KafO7zLWP//tP8NDHb7qm/fyq//3T/Wnz0wY6o+vbs1n/+lfdtWQDjgfvjr9
8NWPxd+/CgLT63/5n/7h//n6/bM86ebrb//1UY/VsH42OrL+BIiHzPAv+tP6+f/4uPUb+Nt/8f/p
r38jQ60f8UeEzPmNVhhEP44vYkDof/+QEcE/se8HNCF8x7SR1Ehx/xEVN0yw20AhaC1GgKQMwP1n
VtyQPn8GTdF3fhf/bOJqf0FIXNkB/wyQAZ+w1v9BoOSKHwiCbn9WyhrkJ1NzoG1c6kvuWVy9MQdy
L879/x8Wwl2BWn/+uwDFEoCXIKJW0Pi/00j7tjN1F5N9FEXn0+81tftJ8FdnXAUNkMkYtrlFTz3J
5NG9EaqgLtadp0evjKr3ZrCqm5rrxqYFC3jySyc/IpZRbQdxZ1Mk8iswXPvYNPNLWgfWuR974y4d
JdsUnjx3eRFh19Cx/1j79U1iQh6CVBTsegc4bkfd2FTF1gdgVnPrR/ErbWU0frlIHxvXZse4GahT
Yi9qEC3YUuWnbvtyuKPpauDiE7EeNR3vl+8k/SEN7J5Yp9Fv7JnGQUV4NqpJHW+X1TjdjZ29i6qx
+tQ+lluXcW1bqq6xgNZhY2RxrzMqFO0g2Y2sQLFKlEP8tfDsmUMypumeRQ0LZcsZBOHRks1pN7C8
Joxr7ryS25F4DBLXSkz/SIsZy+6QW5FdtGdBL+zCInUGKzWdvdk3pldWsEiLCU4fRfuFZzm3XWAF
dyo3xw/qzAhdG2NpgxgSlfXez60572KBuVr4LG22NmsIKtz6wfgZRNq9X8qo/oTozxZu1IG/baJU
2SHnkxq22aSdt2Fp3eBUNPiQNky2/MzNifD+2Uks7xXJFfVqHjKmw2pitB+xRsd7s3Oj4xKp/kdf
g9fYTJ2bumcMKm2OAV2s80HSLQ1euYFHozZF+iJJHA5ng+4OQXJR8XKL29ILzjWhLUzOfpDnBMrG
0dmBqWXkD/iLYZMwV7SbobQcIvFtnJxBsRrLloY+Ssrgf1XPjEN6IIrvDk+ZcBCakIEYNkETut/+
zKoY/qTiERwPUz5vTT+BjhDRBkwxAr65aGMLJssNvUaAAercs16o9Uq4gproYaziKuNLoS+WPAgL
+ek3uNho1OqxbFkenBuC9wmXriwJjK1iCas2NaZ5WkVTjMmlZ2NysfAB99vCWF+5tSXrj4zaultb
MKuH7NPmdu9NXomnciKBzH89tJ90/sCFUV6U1yR9vNbFZVmMXSg7u1V71TGuxPc98yPnAoeSbvqv
HIkqCRG3pp+4NH4vGTbmcyOLfNlZLtXnLJJdas0So1jX6LT4JefW0V199IahfHeZsXGEJF1BObM5
D3sgDPxwyKwKPCl5HwcbP8JuuuHuOgMbYp93bzmZ/8FrIrVPTR8JfrjF2kglvAz92ilm/atLjMTe
DXQuFvuMMgkKbEef04SXD5GERRiPMsN1Fk6UdNwuJhWlvEWtwt+yR1mY5mpeM5tJx9N9qYDDbdLU
RQMcSNKsZh5reM7qcfzRVxWBwKHOBx63YJAwHXiG5h7LFYlIOJU72PhF/1W5JnYUnabjrqqCUR+H
UmGqIB/m0L4hlMzuhJqnT4+LK0orXd8DIzGOoA1hfuMuNtv0lfrxMX61KNP4nE1n/DALOoq7KCm5
F0z2wo3GUHSRNWQ+TDKB1P/uW2yNBogH4jiIfzChtNvfwdhZ3A0GwKQlh4o981iPcfewok2QGigS
pNUzoNEmp/YN3Fpp2M2ZxF+zwjoJqe26gXXHTpQzyrogn8P7hQolwo5V5FJVBtYroQgw7Ziepzah
NjFSnjwH9bKSuixMZnh1U8s8BoNTkxnJMvk6cnO20AIDRXUvIKAtbc3rGwn8X3zRrca/ASJdu3Sm
i2HeLFK0xpOEufAxUHQKXZAwjr9x50Bd5Wk5RLs6tqZXLPeyOJqM/P5mJuaZgw0wMBdNZdn7Lz17
Mhy7GPUuDvd0l2LMRHS8eQv1XEFtWGtaTT1cI0GX8VuNw2748juzKr9bVS3zrzqSqE25bFsHx4dp
Tt1DkM22f9/XjrE4W+lUOLU3iaJZbaeLRkyPgTHF6Y2uUlPx2vJWs0VV9ui92L6SSjXEJy2PRELb
14bFzkNn0y0/Z9M4lb5RY4EVrqKK1OLzR0e6z3NUrETbfEsgyQrEUjKrkfWdGXlTHgeL3TPgAgZQ
ruzYfTV++NYy0KUyXZGBKI3RXCj3HIyIE0l4bf9jCoTG9YRjr/SfPc32n8M5ztqHBhObFULZk8ux
0k5tH6LeIpAxWa3iKCHtwOHX5sxlcQo47YgKa3t3Bh7eloJSCZ4O+7U/vpZmktcHUUm4KBFuU7jC
UQrnV7eeoAQZohqO2bLCM/eQ97w7jlVOg8KJdXtA6gOOnon1bTLb4EXT3CB2VReAdQqbumuzj0UN
cnhCCVTyWoM2Ka8dpzFbErM2vYq8J2svuTQgEgmGqaaMfohcLioMhK2Sg8ycuuSr7zsSHUY53U6T
ttxdAlY2ueb8naavgWDSmhlifr2nuti6zAnn69W0tJMK+zyxJD8hd64e8oDN2TlJIvejMe1Yh0ZN
S/Yu7YsKVWvpk/EO65JE2KUg+buDK568s18ux2t7LNr4QnLSk6ccZmVGDIjZIdlOHKPCwyyvW/g9
CjeN2jXdakzcJna82GdszJ/IhPZmnrHRBFla3riGwXWBW0opw043gN3Qa53jWDTw0XCmFTbqL1lt
aVEtH80ZNw5iIkeHAGAm3ernlLcwyKBKNTtWMOkujpICHNAyfzu1KDDVcGxBSMRpY1di4Z3sYxju
5uq2Y/DYS7bCxFyUw5lrNCQj1NSebNddQ8uWBr3SOqE36OakVL08V3kGnnE0CUr5A9s62aPQaUrJ
Kd0jNnNdmTOIZTlXGzcNKB33nRsgXAj5nne0Gmu6mGY/7VXvfTY6V8dkQGzxMKFA4IQ23Y5tvM+G
+XMhOHVwJa7+dTgscIuOL202V3cQlydY1ol57Fw7e61oPfk55/ixNnyvAASUT51a2CNEgilaKIXY
SM0l0yhof4s9r927mXO08SvvaIoaNPuuUfKCxq0rNt0IqTCyg2IvvMX4AL74i5dJfzfT7gUFGtsV
psvxusPcgbGFdBmnFduixBqXO10XecjJ15xbF4qe6QzGR2zbFz+ZKYE08jJEHjFuI+Bq7M3a/JxB
CnxUdGbEQGFYnnCKddkBgM73WK1wFwR5npMVi8A4SB2iyFhbpF0853ThbqZ5zRH1k3ggkayQS2zv
1HaQF7OkKh/JvunriI6Pawrlu1NVUHi7lJjfMx2LfSKCieOU69NQA0EhqJzyZLM7C/arSC9oLY/z
EMQ7s4ZKaGH63fLrTKmnittXtrvnTlBGSKaXsILd/2L9jMHbRQu3uBNGHOCV85B71XjTO7lzY6sC
LU8ZK2dpCY0GX/nG7+rx4KUCoSCa4TAlgf3mcKHdqNGdT5SQkmSxRTFMob/wFg4Hw3ffV0f+nTXz
EPeC3rl2eUweGnN69uau/KkVqakpH60zjYgolGVbf7aBJKHaD/WZBUVxwtX0GLSm3iZTxX2PTBjy
TTlVLA6AKG5Z1FGjJVEFghR/8MbGbP5l4iUgWwhr9Fv2kmp5W0YhUYY6CPEbCZBGebAe6VQMrHXU
Y0g7T57zJsuGr6VknU/rvbFrFZdRDJSvGbgiJhqkL4OEw8kZAPhsBmsizzTo8Ttjdf8Hfu4vzf3/
2VD/v65vy8U48j+7g3b99M6Zk/7JHrR+yN9He0v+Zlq01QSuAyKG4izMPn+nw1gCRBxzru/5tkdj
3Ipt+cdoL53fPFw08OFc6IiSj/1vi5Ahvd9ANTvUL+EvwloEqPkvjPa/G5H+ZeB23N8RM9RG8cXg
iAEFx0D+LzYYK4bT2syIuzGwXxa4T/ZsQIqoVGXoA73fGNHwBgBmIsU+jll12wCrupqyNn8tRB68
zcBPPoykw+LLOyEDZJG38gRH41aNhrvRNdn5vBrAL2XJi++mYaPSX5RqWHsns8/VAGnLivwdAy63
BueJv8s51BUQFd3tRzcaw7EKrjI5vo5de0cKEDK6nyShPct5J1X5hGwmttbc2c+0Obe7hHkPtZox
AssTF+/xwBWe8tCslNFnlxLPITQ3FPXjnNABuk1M7gbsjwpmfnAfeGHxCwjDITFZTqK9iSuvBF7V
DXeGw6aMM34u5YE4FGk6okFt/Cxrq8I/b/QEl9O20+lumBJTfdptO1L127NSCVeJDIYFI7ixUXME
tY1rtZn0oR4m87pOzPZCRsfgey3cXL2MuPmCHY989wA2SyHnNrGodpLuIfY9zRjfJziLrxNuGAU3
XcKGiAMTJwaWxXLXGFH8tJhBO96soOCDjIjGs8zx4zW7MD/LSAW7Gsfh9VSwVzfbew6ahWQv2I9Y
sxqeBLK6nOr4guFrN+URv8UmW2eTLjiBcYXoJnvWauwrJgo+qwxzwZgc7RT6T+JRsDq1nn1FB+uu
yQvyr9nV0OVPrdeCdYs67rz4OFK1LPe4RzBEG+nL4gTJNWvb7NCl3JS4ijAdhgMRiWbb6gTMn98Z
QQkJhEokKFxlUsehFwc8Vo3KtqBh/P4W/kun2f++cwpt8H8+p97ey38XIF0+4I9TyvqNFBbvY1ps
VsuihTT591NKyt8EZ9PqtxI2WNFVr/vHKeXTIohdkT/nP6ALyYFJ2tfjkPztvwzT/014Li1pYFMC
uu84wf7KKQUkn2Ponxqk4zITAb9dtVDbFByA/3ZMDQRHoS2OBO9HELahYyGMnAOJVFHIHsvJBuyJ
s1riXEN8SqDpNWCnsdI3U2rG5Nsx2Eyfs0Ud+iHzq7g9B6UQGGUHlfpfDuVAKY0IZVwmNwPIAHtb
dXnk/0jxefXUwcUBgIssc803yb2wuCsdYyAPk1EtAaxOCxxWuRWfAqMCwAHfnjhnnBoWXrU2X9iA
jNOr3VSV3lP6rf29HxdgnzeabYLm0pOZHYLWMFsrnzAQ3RWxB3ZT3DrwH2yoGTLae8pOKiTGlOG/
3InWpSJnxMlGliHxqvzgLoJbtdUyly4cErV0g+t0UMnTsra+J46AOdDR0E5b5/zaAkA8ayDJfGH9
+Nj1C2/IqP5pNysnB92x8LhjSm1OVxM/XLY/9hCOhte+e2vwhiap5RQFZXFM26k7OHOdXQsx3hqp
jSdBjnrjkQ/cmgFbxDyZGdnUNF71fV7R0WH9xJFE93Aj/CtGXe9OliIiqA+8xi3GMALEf6xmjwE5
wSXqLeqKeix1TmxRfQPLGM5gTnDydUpsm4AJtO1JtdQ8gZnWveHVoUxj0wza2WR1NLUtq5uBkB0b
+NoebgeOV2SnbGhabOeGj870Y3YBI+3pMuUXxTkq6u7eIGob/Jzg6PRXQd7zIZuqyiRXP0bPYA4I
C5ed7W0lcnO2ZhdidZuplF6kLL6ysQlPRwaetiBKX99VrYjine+OTQSIJyd1Wo+kRJyAOPKGhYCz
kKNruQ/KBpUOcZ0CbvpT/UxgfOTYI1ZJBzV4EzKLJZm/qEMxw+9ITXts8xE2eHljRzjODx7SFP7V
3jWC8brPuK7PkZyoqKmw0GnltxZ12p0kJemM6qfqIt9mUkK0Pi9ZYmXXPQH99MwvPPcuZLt+EQwQ
9smwQGKenQZ0OMG27q3H3f5Yu5Xj7WMKgIgyxEQxjxE0m2PhV/cSZWjTJQ03U2dwTrnj2s+wKlnp
Ntq8qxwLxgRFUoEFe2QbVCZAf9/wt1LgrgkdHqZYN6ZUr2ZShPuFR1j/gdVkvSbkCYkdyA8Hc/Iy
dFflLXQ2FLpbI9E5urEf6UbeuUnjD5vUlOifkoWbreIH7jg37bgUB5srMy4EYmeErKGlttaLwaer
X3t/aeurps/xytKgmp8NTWHDr7glO7MZi9Xd4mm7cMM5r+hgKzy370II5sYM8NOZsg9V5HmAI9G7
Meqa1Hw3KUfW3JmmamtXCi8cLZRvOnNIziOwf6Q1E73qmwsHlMnSH70aic9H/942cQvSE9yg82JD
NbP5PisC6aP4pXRluTBEVJeC2tTW/MlZgALULV5BwoDd1boqgfkL/m1OSdgrOQHUWCzVn1MmjozX
RL+EzCZJ90sVii6HCNJYyzAeZTIMgCc4bDOEU4c8MaLgaAACzHZdZwCGauDfxNx0L0Nlmve8eTGP
6bK+9lxvPDQxDt4qLvBKIkKkh8Gl28BTvQjJHH6CSoLlQ0h127e2OIHWxRajJmzUorjlYoEqYTU4
TeFH7fVYkKj29BXLRWMvI8O78rPBuuKxb5/tNjU+/DF1ODhjahd6x23FybRxHO3JpNvWHtnK2Xs4
uPI4D0IzT/VbO1QvvaGcfVp6+lxgAd63PeRCk9W6Xmq+bxy128pyPpl302tiRP5mmWj35qVhv0yk
yIBnp8vZxY27m0qFMVGh/6G12yq/uK5HsWtEbXFRia8grZMHztvoEtA0sG1B/EEn0ZCfOh9mnOeW
7skp62EzNO7ylg04+QxUgDebCFoBVyLKLllRFScbd8W939nVGfDfLb7L77ktEYE9P/LPrh/VF7rH
lvM0j8Oewiv5QAfXiDmXdAgnrX9KcxWffdVEP6y5iKH/NRZY8MSeTqbup1vcDm63ayaT3VMlnXdM
QgG7ryrYBTKd7lSbZfcaIpztR+Xeg+NznIsU3xE666VhrNw0yYq5m1x+iETBe74Sz73MarhK08Kj
dbp/qqLScLBIBL29sxfnG4XiwXEq+0SoVx066ogSrZCQKaAecGjVjXxvzHFrokgb5YithOdl2Vbi
URIVRge4p47sKvatref1834J9HQFaXHBQ9LU28Qajlk3tnu4HYioBUA1kUIQkVjqRn5t+87WD2B4
sbjkbsjqgvIF4Z1sc+l3/PztZ5wlfKppaCgQswNgql58PUe+2PPUX0OqRUSZXDlsY9uIf9nmOJ7p
mJQHh3V/mOBAvDZBRXl16WzLYEqx8ekPQqjTvQ/epUuTp67XNp4Uees0ECOaenoaU2JXPNFdHFtx
shwia/yuVX2/1m9FPWSlwXrruy6Ms+Tc1w24XrBb2eyH85K8xO0UqlHcpp159iRpqAFXvoWt6jpj
ZwJSJXtIvPYSZNM58ZdsJzoMQdZYP5NJOibYmpzewJXqQHJxvfwKwrU+zTn+IJYeWFtlvfwgm7FC
23S5dzxxh+GY72Xe4zqg+IXa1Jav7SdtW4RwZ+WGzqAJqgMVT3YYz3POJVs8JHkUPOVB6wCjSzWs
NwYmv61SVC6bGp692cToxJXKbCzkQCQs0mzpkJyWVBmkvwsat7ZUgRTv0lpuGwgJGC9Ktpxuh/as
cOQOVL/ydM665ENOcXFqBxPo27UJ95gdMLE8zN8IQ9T85HtsViaHdS6uEgzxL9juNFLvEm009g/g
0S1eZ/fAO6jZm7q0sKgMRMWzsbztlzGBeodb9yxZW/zsKin2TqeDgtGu9+CfBca9UXG6ENGaFuwl
AyPMwRf+/K40Q9lKvDG4SC6ZKdstajsyKtQSC7aiVN6LIk8b7MxBZQCMVB/fCTkMt0sv3SOJQOt2
7PDTrxgfrCoTFHBWE43KTlOwkpVsOldgHZrLXZBp+4buohlJ2sp3ywy/WsVI/vPIL12WZgBxxUWK
jAoWYbSh3DbxIBi8KIIhMNCx+lLjM/z24n7SgO4INd7mwEm32uK1u3DbPyjZaKL8TnetnfGBcpmf
rePzwuAKzrI3v+UKOF/ssQUdbsUAMGYgZ3vWuY9xn/GCHkxWGln3LNwZS04AekosADLspNyRIBFY
tfCCc2sReKqqm6kXEwgaDRuxJnSekusEtPkVu8Z74ZnJOfFUvEs8DO6dcerpM3nH5t2GsMkZW8Uy
nOa6JUNO0YpAyJyqJ36t6meZjP3FiIOP2UYThPWXH+veecFL1t0wAlmniXmY1WL1yKaYR5j2cMbm
2L93ds3pCvEJ/OlmsVPoncmSXHyq3OqtcprsWMzKuuvaYnmcnCU/W4mFgi7968LUENHhd5yUxbPE
SbV+KhEgXsyoifAsoTHYmdmEqkmDPeFRB7a6wcM1GD6n0boHhtu8lmto1yuhTQ2mv3UnUd5HkdHs
zHKOP4JMBpfaX8QroI1DQolMOLtt/ZouC3pvFfsPsFsfRVqVr2AOP41ZwJhjPx90mf4perWnBiY9
4sOzf9V5X58JnIwPw0jSoaJS7lczeN4vemHG2y6x7R8BhEd/sxrWualEziPtAcU2duvhcRRLcQUR
PCVSr4Lx29GGxrRaqkNuiv5gDB7PNNkbKO6t96ZlOt4WLfun2MV3BXOhJfxuF08aRjxcqnp+FBgg
CxwaB9HYJgAqeC+S+A9r5bl66/M22dXaJ5wwj9mtatgYsT8vbwtfi59pWcq9cAs21X71oqzZPMyW
gg5EhLyeEtaTaQzhrnC702gH47ahiXCbRku0rb1lORfCqw9Lb+J0U+kMtHOU1NUUQUc/U2SqQwM8
7T4Yh9DH2AdMviu7jUvc5C7HA8BCeEzPBgu5H0ue0AgWu86BN+pDgo/rrAVrYd1E9wlyS1gn1J/N
GRys0SJb1s1YlmsIJSolgys8HOdj1rymnTDv8fA9gSFur2Yrvo5Lmn1yd0w2PrPm0aI48pYtocMW
CO6qYcUUxvYJ7zd//OmvGZnSjN0rurLko9lbycXm0bHN6UcP3ZQGmzrSP6I6OBOZmuA3JdZDxhVp
HxN/gUM4F6FbUS04Fx2oaGgIKbb2SD8plbFUz0ccHGDAEIBMm4FP86D5zCoCylxt07uasNgDYzrT
ZYSofuPC1gT6Cv0ms5px41AHedXWgOiqyBDntO3RzQIcnAE5Mc47Mi9FYy93qdLqCq9behnN9kGR
odwinzH7xA4ygFE6N3lbxNd+hpoVM2TxfDRXdlxb0xCbkvzSpJV9IChhKod+n+WN81Ct9590muuN
LZsPFuW8Q1uAR3kANi0SpkVa0fVO08QzVTatIH3TP2fgiDYErphDh6lh9m7qoybLz4MIrNXWme2v
Nq5eoYrJH0uCq7bCrAQaVc+/+H05Z2P4fVBOX3uG/ldezifCGunWW4pkn5XUcRhKNfg0F7c82U1W
4KBk8RRmgY5nxsEIeEQXkKa2RF9vHAy+O6oFrLOdZw7X6NhnK5xhc/f9Q+RE17akl1bCB86Q2m7G
xKehQ4WmqINTE/jXFhrpdm4ByE15zk+qCu7paACZN6qIstH0HZ0EKERdsCbTuX0F8OkIcWLZZO1y
EnHxpsoVZ9IOfX+rRADAgvbXxUy8W8019gpkbqO35gJurPjA2x0fE2cYVxake2TrNr5REUu0vcBe
M5fLwdDBFSCi5tEAuPVLrU/nwZp3ePnzR1hbl8L1YMECUdvHtlciKuZPCEf9cz8G0+3IcyDUo7I+
mQ/e/cagILf6qMDnv0MW7y6FzmtYPhkEkzpu8F6LyqHLOO9DSnb9s9eAfSUf98LWPz14VHO/Z6br
vM6TLQ7Qxy8FqJIthwzMILmQt4eaDR8Xe+WRIfzNWh0zoz28uvb8yUsk4m1h1cjlpBXnaBKXtKph
VVrxrrbqbO8Mhf0NnWx6chF12M8qaAABK3uw6WyMaMHYxGk+H6l4/VB4a2f6N/o0lMQPoYCr8seM
JYRzO+nusr4ZToxsbsiD1wibEURI00gHfF8MbBEVBaSixkZESG7v0p+3FbUwQhIFNLfaGo9HYLY/
WoU0AsPYBi03LffStotzk0smYPG9zBBVA1PEe9x1rodT3+gfG718ZpFkz6Z9G+Ou6K4ro+RZ6VOQ
OtdUvnSGM2880ECHWmAwogZ3vpJLIA4xDHpipJdJey9cj7iU22VPeTO4Jww19gVIN/kD7BLks4bI
e6tSBuCgSb5nullxVXtt2Cu3ugzZ3Oy8KPAuNd/c1m/0TiTOc5Fgvx2hb26aEj0/GAOPh65VHvK+
mt+LwZxv+rYujg7JoLAtl9dxaRcWj6OHOzej27qW9pcRR8ZWYHa5L8Z25t1jRaEZDyV6fY9ljvGX
7UUqH9NK1PteigFJYZ3rrAWo3OgzE7aN0R2gbdnM1ZzxHnPGzqZgum3IyNQdthpP+nTbRUtLIR1w
SRMz8rZL5TcKFLhgJ3vsSfpvCkCFG0GdNLadCrhr3plhO0TfUmXBVYVl+FhKD2+2iTmg7WAtlEF3
5+JmQmmRAvd86vAM7MszfproJiDPDAy4zyBjucgdYBeoZ2alzsQEvWfL+8chlFuN9/BKaiI4QYVc
1wXIowUZOtBnRBanIFqr9rxQ9TNJPwfKELCkrWFocNMUoMDda/pt4JKGwnf1xhOPZGgziSsfNN8p
lpO1LyHr66o8NYmfXeFGbw4dtmbUU4+7I+cDs/3gZ6GmnAbTF3S4bEZZoozBPFhtP2O0acwdlKKe
5Fn/o47nZ00ZIXyaVL7FBT0jtXsry6hjH+5Mz8MQ9Otrqz9JMx0PiOC380I1Qe7aXzR6w9Ouk5xc
J5GGxvDoNSn0vO3cqT1bBIK3SW/kIdWCFPDmRYb0GqtDH88T2OMZut2gkRDt5H1WUWSdGdqH6Erq
BIy7avukPuS0GaqLHEDjtUnlOHvAm+zyoxgpHpt/JKrQUzKGzyxNR9/21pJdUsKL1HaT1qOePGup
Td1wPiTPrQcIjZpIyk10kGUUwsAsZYQWs4Uz3C39VxrAaoAaqLgvhTk1T9jBJ8aHqoH2NLIOopOP
jMYIPGlmKPQTU+AI661e8bQsjJjB0p9WrEbZcOb1omBMmXT22IgemJwxoNfdeyzijXPW1dLgqWet
SHb++kHeD0owcWctVoXQDCIyytbUSXlusegwNwaDmVw12rHUzjG7vA45Nc3lDNZfrr0AuujOkNy4
/y+JW86X0hWjtVmMSN4O+Bi+FXVueDSUAEQ99ytvNUVbvkP6D45en0IzqeKnchmzvdIu97TyOhq9
H4W51koVKHDxVHQPVeycW9v8FcHr4LdpDjtFPyUpc+9TDebyzCth+oGAC8xJzBovGXuKF7PXwEky
tA6ctPOevIy0dzIvnQ34weaaUJKIqy19BNV6L/fbITQKlT3PGCuHe9mPFa8HGKfHAM6OhAKkqocU
BSkjvg4t67HqpuZKoAgRsES37CkPesGeGE+bcmrG66lZbooEL4qEO7TtE9K1hSRpybOzpuhZvRR4
8ksa/N47P7cfxtRwHhpTV1uZ6MsMs3rjtvh3AH5zuRicRwArzAWckgmnEgaHdmyqu3JImlMeGB56
J5r589JH3slqfGffZmn3KpdEf1tRBbeeFl+9sRoXgnsdvYLH1KDwwGdaivwsCoADODPKvoNuNPBB
cGT4LA3IE1/7cwdU35knWi2ki8lhWRpHv5cujqRjmVL+sOMu3jpHa7QT1tF9FGRkxXpYoelQz/0p
TUoTA0nctJ11NWPRSneuYxKQstm9MkHIDmLAZsI35oWVLflyNyrIdkHKiQCAU/X1Hnhuifl1xOr/
9P/YO5PluJF0S79KW+8hAxxwB7DoRcc8cB5EihsYSUmYAcc8PH1/oLKqpKy8upbLW9ZlVrUopTLI
CIQP5z/nO6kj6xFRLY3ZVmHppzk8YCL+0zxXhxBmQcO5KHSH4YJk+CuzoABALJ/Nrp39aA0xbt7O
3fw0RuUN2vSJ8SmsPqzKK3cqyUrOSLW5mXiYQnKMmxoexDxM5okhReys4LJz7JTFsIcqK3d2iI4t
We6g/aVEQEPv0u9BkDPwIOkduV/Cur6m5AjucD/mezE4JLWyRh3McjSuayyLjNbLcd0nHiFklndL
rpXVV8dAa69Z6SYXZ1xZ+gUQnfscQg67qCwn3lqzPbxElRedRjRSaLwRsqxkMHHR5jOYrs73gLmN
4amL7LzbDbqtNZ9P3AD+FWz3OgpTg7ilptwYvkW+dSNT4CErQMuCgLzDTf0yQ+a9ZzJwkVvWkaSp
7nZyjIbvM7CevVVzLqdPlbJloYttLxTNn03buPB6JrFmA9XX+G6AEc3UBa80UtXO7fGzYEeaYkR8
NJ+nufGJQ4UGOu7I+faLqhqgFIjMWd2qC21TEsDTBHms4BCTaFFeUurRvvXau24Hz98kXdzuOKKT
qDXH8eTFETCiMBe3UWlf0bRk7Ot22nt9fFWlzQFQgX+2cCfUbEhJde17PdN1xgNrMJSkx1P4qMBB
tLVk55n7tJiJcXa0D4YbXDHuYFfkNn1L4UW9MlEB70BYXaoq3vWzPMXM82rL5pm3ouJLZWDPKib3
VWqEasdhzBT5SXhnTZE6IANEtxlR0i1lbGKvRoF8G/FD+2DVJuGnb3qGyen3r4XGFAot9kDexKaA
amSXDm9zbY7vrLf5U1+7A99GMqbKnK4do5Gb0G3JbRlIBJvaTpGRCLAMh07X8p6gHhFd+iXxaQyW
fbCTkcKaORUPyLLfBhU+UizM/Ivv3YUEenigDWbeTN7cYg32rxSO7ZtQ8xliRuSwQK6xhj2VexT3
MmyqAWZuMvpsSJ1iqStb27jqLFlvLEvn59Gohi3FXHyJyVgb95lXVvd9n97FOafYgDz5zmO4uYqs
1MIIBmo1zGhOsWjcORad+1QkOPDMyYPdPQyQvg3BLZAeMQyqzVtYt1xau/DKXd7UGjTAlhtcsjFz
e9rEHOcgPT3XuFcOfdBxfkvKz1EKdDD1rAXXP7xSOYgJy+DovpmiBMMaS8i5oEPxMmy12jihArMh
mdIQB3oAhi3WdtpfKgk1fQbBfKQvbMcviB5NnmvRyq4KM0U8LqYtMRfjxXVgimsWrRP2EwAiBOeK
TZVG0UNPBqU5p+Cf66up4ZyE772h1jlH7g9ealCBcluDD7DOaQsfsqd/kH3XJgw8kByEkWmf6RLg
7uFrjrvYe9VJBbmIH5l8RMk69bkJH6gkL9sNV8KoegtcU51FO+ftw9+3X/ynmsl+GxN7ifO317fh
269msn/mxGz7E+7zxapl49PC44eB4w+bhvwkbJfwmPQt5UJfIsL1D5uGJT8pk+AFrRSUjbrS/cmm
gb3DWQwVHqNE/hjnx9+xaXgL1eoXl4br4vYgDcaarkyKT/9U61t5AB6pFyFeWiqyylPZBW1xH+qC
VfBynOfE2Ee0u1iXSdCoXWXZ5RmKcv0wFiVwkoDH0qbHbMecslxTTjOUR3/EDxFrsM5Fq8duHZvW
3eR6T8zPz24jxn1DV9a+8mhscAM0I8+jxzM3qAMqorCnvQYtqPPlOzd0Rpq6eXBLEsddN36GRUfB
ZGBGxq2XhESWwR2O/Uo7U/Fum/TdYD9azL+dpnuCuiGgT8mBr0Z/rx0v7HC6l95ZlHD0RMBiWAQl
jQshlyMVEk3JTIs7nqOfHat962R0tlWO9EmLQ99hYaLhI+AMgivfc4L+zIveUI21g9d969beVWUn
NGbFUXd2p5CjzESpI0SnSATxd3s0pwJXCNvuqikDC348ci7KY9OeajNVFzFr5SvJcUbuRI7Wo+nc
FxWRATT9Yd/KkBwDO962yAuwTJl5IFtkQRiVncsEdSp29cAkfviQSkUc78a5f6escbjVYtLw9kIq
P/KERZwVYgNls4P0hCaYNsEj4UmKpbSmsgqQsMIxBkM7i5qb2W/1ESVjPFpm1FwTXsE+1/QwJWCb
0wzFoMKy2/CYLObWCuT4Q+8FRbnSfdG+1wND4SFurGcYHs55UpH9ggBm7BlZ5AfABv3RQ4zlA4wJ
AKhYYGTTbaE3rYN1DUaT2JiuvOjQ6lYs1uCphqBmr4+WlOEwTAc8N5o66EQ7NcscF3lJbc3DEFP6
4bUlem3iytvci4yDq2u6BIjLcerRKewnMilmK5091ey8h0pgL5RN5r7T71g+UzwK8tIjVDJrqN0O
9qOHpHdHehLY01NF5oN4WXmKQlGfMYFbRzZ9DmD81lceFTE05zghHmzd+vl2tFJj10WWczEg3pxp
Q6UoOw8boITZJK09lJcS3MDQ7ydpmJzoZ87DYmbNJqRu4lBO2GgHKiPXUK5AK9btfBQRxPZk9oBD
NhOJu4i0UED2AVBRb79HvfHGgWjvFhN3z6QZjM9+ZhWbEj8xWY3Sfy2Lpno0nMi558GZeVLcdIMb
e7x1YDftxqY0V5HbNu/EEQxwIGF/V6dUi8o6fipyx93LQnbEGbxmbaJiriBrRxcDEcI152ybe/hs
bX3frncyNI3tiFrTrkyzibiD25H7vcLfQ8K8cM5uMt2GOQccQYzltpDjHgoSNboRjTE57A+8m1dj
rU66zesLMriHdqiKe3cWmrlEdOVKdZ/4xSu3B3wIFZqeasFi4UHgDesZU/gkqcvwzumdt1mG4O0S
p95H1ZShqdnpPUFRF8IAuA2vtp5d4MggR61kZ0MSOxCTO/RuTpM5M0NRlNbVmGU04xnzu10b/dvQ
Z9fLlLQsyz0OmXxD2HdDvPQ6AjKX+w25mvQ276bXQYTPU+8+BkjBDULbzmuRL90SoqpqgNSYTJjq
70SBw3Npymfyb++uCJiFw7TaYgHgvltde8zbXmLpEsqcIU3MYoy+BUrf+ZF7xXEZX8toPJUx1aqN
SWUjBXiNis9YSY4qMp6NfsCw5RjTNo4rppbMobjHaJsu3FJHNwycT7Z2jV1RmCdCfXrnUKqmPLnv
G/yyrQ2eJg6X0Bnds43rciLXzr1qRbPPkoml0bXm+GGspPyunSrbGW54bzsBuVs1nUG+ECkYuNDp
wr8KWyrNpmIkcj/joCKvKreONSq0CH/kTuZtvfyrY6fgsqq4XrNmXHrAF1aB4WenSZXilDviyg8Z
A2kDy1iv/fkAqOYCIva8aufsHXHkWzwDuTAEYr8TccWvTjF6Cz58Q3Ofjd7pqDrNVfjg9cVBmVxL
I2fc0pVwaZeondHAntLW7rcgQJ7JCnUbDcNDnvk0x6Hbo/cQczP4PnVxcp33LiiLCKcBxdq3wwKE
8uk3s5T/PQ3Jwci0Vbuo9VNoCNS1xeyeiYLF6/IvIG+aj2tll2QdfPKsc4su5hB4dWRME28PYUTM
7pkpfY8YNz+auatXdYJMDCsU4nbRNvdRBVZ3AhPfNRakwcTLqGhqsjvf4EODFYASJUpApMRm272F
7fLdq4HyxTVQPm5u9de56WdYhard+8Ko9qVreO4m7IeIVmG3an2KmRQP+Dy3iGlO6w87QHFAxqZ5
KdImNWWtK0YEbx2GzHtd8b+b2iyyjp6trufWMSGZV6667aKAGGrnc9cDM4VijoZNd1EBoL4JaF6p
eqzksO9guGGQiREiZ6r0Up+IspKIyHzY8irxqr3ApbU3impeM5JPqS3lqG+14/ha0VcS40W3KfKt
SdzBVaw0KSOsZeOJdkvX2PRx048PuWIbPAG9TKutAKBBYZcamVTcjEmM74BYIwKaxiNt5buksIl7
gXIMMZHHXfkqu2hLkGaDnwCMLmNmnX4xK8yWUW9SCp7CNks6sE+xvDEbCeaFpE5pYlohHjp8gMpp
J3LSjU8zIOs2O8Baj5gindg6m9n0pvvpQiG3bYLRvNUJ6n+k1Y1lQdkrTXbWNgiXhsCK3xF4Thmk
+XfPpKDRLeN0paxi3PARmoSpZ5+Y5zSMmyrLXhOFEaALFKFYJikchraIsjGTPwiZxfLdVLbBqlJm
OzkYb2DOkmtVNvWe6O5ziTdm1TU0sROEpI4dJjTpAPUYV9Ml7pr24Fc2Co5LK1tmIDcHZq6pJOQp
dfDfroaUDu1ATv0RLdhGLDJ7d21Cx9+kTjhcpkYYnS2aVukRqNM9rgv+tCm+2Es359odsAWvgjKO
sTy1wUWJrenKqbNs40kj+TwwAzj3vd/e9658caOq2lWFZ1xMffsd09WuqvhRTB5JYoD9kWOYekka
i1BE4sCqmWvavcoIgFkNnJxhi9V6xG/Gp3QKql02pCHsEBJs8dRS5qWeJbOOrRlOyUOe84WvS4oh
vYi+KKySbIKyit+6KohPcFGndK1c1JEKw+trhUOjxWvN4YZLKhubXi6FzNRwq/WU8EAr4Jq9NriR
8QaUizk4Dfk8tsmHaVgMY4qDmEIYo7q1qHfHW2x/GI0dR8/1uWwXA7JNgwlu5JiqcWRndAt8ynZa
jt5uGHHR7ETYPYdTPHVbIzIwOOeRZ+SX3ofxuce4HR5pWDRvzQ9rNLPMpt7l5hxnN0Y42dZLg6h9
rKRPwHBT567rPY6mkTqE3vC2XlnaNPFhE/h1v+kiHPBn46EgO+Zn7tDuUV6Gr2UburTS5fOcTVe0
lDXls1o836MV2piTyWoYOfSZnsCCz2oTnQyB23xjf9xTjeXKWnzcXnXrdcOGRjWCx/PHDZcR9Bw/
6uXiq1U3rlODlQxZm56VQ7BclKmXd07ZcnlmMs49uvm4U9Puwv2a0jh1jjH8cO3OPu7gw8d9nFqs
6KGJdbNhKBBvG6YZHeUHWApOXZxZeI9srz6IyJCMRXI/53fFi86GXxZUBM28xKtHl2WF7jyRWVx0
3JRs46wTJD2YkOJKqqnnTiKMuj/aSDIPmBnlm5/kocm+Z3m0Qs4q6bY2xiFKh+apAS0EkXDheThY
2G4SsIc0SfTJ4gAaF62wBfT0UkyGoqROeZhgGLNZCy4u1uJ5CBuD0VetSNsMBRaOjY2NGQF9AD+t
YQzWo3GXQlwY1hj2vOauiHE3PVkudHeud1Ns7ujqIHXJt8skAae6octQ+coWUBWbGlVOAkPDpujr
ytgXZVkUbP5tqC5dK8cDNFoiAtlpxS2dywZm6VXGmlF/BVYwsO9ExkDsGcrmRWoHMzte4IefHRyr
r63HwkshWVA/enEGQItNIR8OQR3cma1FanGe3Hi8xLrTHOKxnK2vnt17zZ4hgElgrrWWIqZVNXXT
ee4TwKAt2x9FmYYaTiVTSiYInpHsgU14/WejaU16H5ORKKlZDRiOi3ziYmwnMYeBVqNuIrItczgK
mhm1P9MRp+5iM82PWDPlul12m7qJc+6xfbyu+zHFgZHQaZcgpzX2crETojt6s23euJWZ3uCgZiow
+HyutQ6wooH/qL74Q2CRZXWcL0EUPXJj4vm0OhO/RFTAphV87dad5efPQ6+Sayumkm9ttgacDCDz
/cZD5MSVPI3mq58pZ9qYHgmhRrstfgpO4U/c9VpjU1ej25w0g1mTJsGpO1cwoui5aKod1oRWrFVl
BbS/BXXrn0BTFCS0VZ8+YIl6bVOhLsGx1LtqAd51nnM1C+rtMz6AIuwumWMOxE2T2yaE7+fRdXDK
XYp3ucWCroDK9H2qgHsyV0z93YQavR5sZW2rymH6RiC5hEDgda+GQ2v4/9ep2un49f/8b4I2vwsT
ca77Xw+vQ5z9LFR9/J0/8kQO6R/Ci6hVrpCS6ds/hCokLEvxHyQsAA4/8pB/CFU/okYmOAnXxqBu
i3/pVAIMkpAmOSPPgsTjCvfvyFTWnzDlAtY3apckdQnWyLPcP5G/HY/ohTdzCaHvuGEOyD+DWDIj
2n8PtB1BIwehUtPTYSVpi2NRhs7I5ZIvvcKcz5AkZYSQ11Le/f3n6X9a7Ix4qmchR+Jb8DFCIyXy
Wf/XMbT/+zZ9i39+av7y7/94isQ/nxoyr54tfNcXphCuKU0ejT+eGsv88UD5nsODZpkS5fOPEJr/
yYaA5VIiR/wWRhag/b+VQftF28SlAnDBMoX0Cbox3vhzAg3cRzDg/Xzh1qmpFOoztfBt69CkbGZM
UUY5E6uCzsDC8B4wkYEPXdMhWHt3gEVCsvR23We6fimbsi5RdeK0djd1BpMg3FDm7Ljv//lPEx/e
b56d+Vv99honr7+Q1/grPx4XaX4C8GA6ynOcBR32r6i143xyFTYwzFWMPZDNWRD+eHwc65Pns6QQ
fF4WJbAw/3x8bO+T7YMhc13Fh2/zgP2dxwfR/idlHC4WgW1l2RbfFt/iMf5TfpEi4CiZushkZF/G
pGoC44vROfl/02pg/SrAf7yM4/KzKp58gT7PhODnNDfBMOwUrsQRGxTucXJpIlfFctIT0/A02c7X
QQz60NeCnDAzpRtFW91hTKlqUFi1oR3QorRpObEdempOaWumm4YDUnX66YO7+ZHb/LkpYpkD/CvN
+fFjSgvR1bIlX2wh/7QCxwSMcDaBy5fkAPZjyXmTAJQfnrt2/BZyG7yMvb7f0FYoV79/ZWt5B/7t
pQHL+bZDoFR+jDB+yrsXDOniyUsFc700uxsYND+1RL23sd3Vu5kZwHrmMAfNNYSkGpntU5lQv02F
QHO5JGaQ1abj73+kv3g0pIBvY7N78LhZLHs/f2ZgTljX6DnfTrXo5Grk2r3LiFD+WA+gLEI0/Iv3
/K9expfKQnoUrNfqTy9TNVabO007bssor48An6HKyqHe/f1fhv4SmwmQb1pstb/+MqXSmF2xC2yp
RIBeHGlj55nB2+9f5C+eciWX4DHjLItGtWWD/+kzDKqUAQbBri2EZvuSIpVpM/VFeScaFW5sYKlo
3E62/f2LLu/PLw8OK4hn+rbgWANV0Vre359eFCZOULR9ILYYpF90WsY3syfoDfaL8AVtDHMe9pFd
k9vEGvtSfv79q//bp7e8OiuIT50MUHOH89nPrz7PRjQ2ABa2qs9upF+6Nyroux8HkP/yEbHtf/ti
Og66m+PYvmu5igPSry+DYwEvNFaWLZfhaTNQYk61KuBTegUp5JrCMPkSQDjdOqKoL2v6r/azyB3W
mBlWW9d88wUUOG0SilpXGKKolOtxl4RMpA5ZIIdzhL381HlxsqOMA/JCwG8E9mpkHOJNyW0BfwrA
0NzRXsAEC9NESmwA46sk0EnEdttLtcyahNMr8NBm9wgTKwZAZgtu4zK75bYOtSeq1RfMzPM+SUCu
BE6WfHcrx3iA6DTt+g44E7Alhb7BorxNKvLFePOLS0iHam1PE2gK2K8ru8q+wZPW3zqZXNpL43iX
ePZEtAQJUuA6uoJ4BvbCHhOX0Xnmn+xKcaVve3v+OjuQWxnP6FMUDMkjsQTid1DHp4bMBGWuIe8U
00qtrS8dyRUsImQU3LbGQgaWGi3PodYNOuM6Ui3XdTcEdR5MeG5ITAW7sGk00Jqi3fnZ1D8BCcOd
QPPFBrCfc2WGHtnUDEX2NbQmY+XUTTOs8WmTptJOTKX20JV3WK765wVwt80qTCVcs6TcxGo8kFUO
KZDLUgZLujoKCrQObguSw3UMnCnAzJD5+QgR/8fnqKz7rbJrZy/1GB40i/iKXdo61kapjktkfjMP
Xk/EotN7dmn3Tk/mC8yv+cZzbejvto/GYLQ3SdIRTxroTGzNsj+UTopsPQxow8H91Bl3YcfVpTJp
mq/diWxXuZtJql100np1CCGskQvNlQq0c2CqItYBuaeLdkT2RTHtt2kmD+2UjqckMYKtUZXNi0vT
o60CdNOOJ0jDFyy6CxI71OcMMcZJpixExbpYvHU5gyegUzdx2tzB2cX0RZvG0S9D/0bVXn4sDUcc
izI7R2V6RZGm3Lqu3R8cU7x4yYGqi/fWzi4agwL7sK1JgxJjN4tnicvu6IW8Y5nCH2tRb7ERoT+s
YE1Na6kESf7Ugv8R4u6iSRFvbT824xbBeiXR91HsMLI54r6Ujn/AqGOCkPbpOnTmbse8ZkFp33qT
hCtZELCDR3ZteskV9cvgv0wn3yYUh650mpoBrrakuXIC+iwayz82SKyAV8R81xhMLqOqD26COn0b
PQW9FIv9QuvotxAJxtPsAN+HxJlt+sLdkrqZLnuNWZJxn8kkdanLLO3zVA0HbuRfGtMsD15cPBfo
3KAQ6XObC7JztvcIYbG/EZnpf+k7sgWJmV1XdI3cFBSqkNHA8mkx19+Kuv8q6ZCfbIrmhdQ3CvdK
kcZfA/pZVo1BYjLCfLzpDUk+cA4fMXNflHIki5DypvnWC1F9Ss7F9JqlxUIQ8d5mTx8sJh/9itMK
mClBQuS+HdFrHOj3W/ywfLUcJ38njbbPbPccVhgoU798tspZPxnx+NXwPJz9QzRvssw4OIM70x5h
QMaxGYEXPqQWO7Gn64lD30pDklvq48DcmTxabRsYu1E1b8ES8MtVtB/86MWwo+uyrJ+wolWXysW6
b+QNX9BlEZzkERxBuvbTMdlPsQSz4vrMMpl3a2VsnXG6tebsaFWz3JUGuaZ++vg6ZTejWRK2T7B4
9zAaPCaks2hom6nb01Alb6hLp86FbwWTnCRAPr32FQ7f2YGUrfmIS9091REmobSZvmCrv+qgkm6r
gTyQWctg69iF86ZyE3ESY8eRLufHokmepwFF6fcb4gd65NcN2QGQJDju2pwALHbmX/cqxlNmWsWu
3oLVmadd1g262AkZL18KiepHycSYwaeNZA3Ip4NjcxjqSXVHXxGfB04Dg2PTlwLP29i20Z1XxDCO
nFrN0zrLy/JtIFXyGtBoLndWA4BnQGF86BjrfQ8JFTlrC13dPDRwz31Gmd30MsV+9EazBBMc0LJ4
6Rl0EJ8OO7k4hCGb2o5ldHTPKvleQO67iXWGRXGgbHnczK6Xf4cnkL52jlbIDaUH6d9KZl1tTHo2
iYzRGW3skI7zNx4/LNGGWd+YMiQvLOhwkrspMkhbYW2d1zngglUfmIxPrJzo1YmR1SDX0xzpBpPM
2OQbA+LdFdKGd2fqdl6QcKLXR5AO4ysiKkEGt1PzK+IsjtrOlfF8G5GBwO5R1drclB53LSRUYD/L
+LUmGc2xDB95XrjubiCg/o4IWekdUUbKMYe6YGFzgja/hgw8wnFgHPQo6YepcUa26Q0+GJvdRfYN
b6aBjg6Yl1CjAfTBXYwVZO5hHls53gBTDuQfaM2gNtPs72yFo3cTkxuBBiEYpK24g2EHyc0ogMeZ
1vllTB3QkumssYa0AqM6UHV38Le1PahxnZvMdXdaY9MD8ZykTyOm6GgTd72fboy2JCdMxJo0SYAh
NNl5dHxOZ98d/XxXyzY4uCpk/AaSzWWE3Tm0L+DXp1o6o5P7Q7FPvjLuIeicJyFrlnKD8CsdEn20
yYKQbPTQT5DepCHjb04DH3iV91mxEXrMlqaTDAAmVmTsEqLKzXFb49LL2cd7Z8KzQgrwwH/7l25C
Rz3HSO7VthPsHVdqNvL0wpW1F4yr3Cka65Qxqgb0WZhjTbdpl1CDQICDFL4RiviY9KKfP+NlNeAp
ckV9MpoyBk0NyE9uYzd2TomqnJpQr2UTccGBwnEJ25m9bWHtPNbFYssv3WC8H/pqicWzPdDJIwcB
toCH4bYSEeXcIbxMG8kEJONayzSlNBYVfKvrWTAbNEPgvYKENyv8kniGkuOFwJsB398Djm6fI3T4
W2XN4zP/yrBbp6D43ztub68YMsZXMVXyhue+JvtsxIsJTbj0K9Nm0V9PdkXHEJZJ6mitroZDrCGr
fwkrRkQrwjTAHXE49JCUrSA24cRg+eLDUEANOsZfm4wB1HsTY2vdGEFH1yc5yiEif2LVjK8BTNzF
oVszkIDNqokmIJbtWNNd0vFAU58Mw8uCtYzrDqJqOfcX+PuTVxBhTUBcV7CnYWGIMZxXjfHZgj0w
ridtjf0WSjLE2jInKboyQswLDtjH9Nq1OrEeQ4Ng0HLWvihSV9tscNR7rauhjShC8PympXc7DC5J
DE5yx/STKGIWNt4LPe5UdPCFaWBau2l/zSB7qFd4CFK5b9rcx48dMKNa1antP8+QlDMsz7PoTknU
4b7oZhVFK9ofCBKRsMba1Wfeq3Tq8RGSs1A7y8pMaGtDYbc71gpJGVlCl0pf5jrdT0Yys4p1cHhE
q8APF83kfs0mlW5HAwDqeaSI9QqzfPA0+5lQJzrzgA9bfGAY5KnZyk6jk9AOMY9hx+0hHlmNJp7D
gYpeGLAbyVi23erCma7HQTTNOprSAMd1G2Tr1uzBXfYF3xngA+5Mq3UNx3lnANSeVwUf3lcWWWq9
teYeuWmtyvSY+cXOvS37MNpOUJlvZGY53lW/mHz2UG6Cq57gp7e2szQ2yfEk+FnMggMp41Mc3VuN
1PHgy9h5yAaqu9Z9CUBtE3lAF5jbVsO1qqb6zYcHPLLQK+gH5tTOt1w7kucgXNzoZS/ta8cJBEbo
2QrfFI/IkXwbt4nKSypv7Q8DOorjN3WxxuXMYYCZmG2sLFHXn93SdeHiSwfPzMjlqz5X5gC62syi
4S0qNWXqUW04IFi1aDYkt+AqKGP074pytu21VhXVKDNFqBdDpqtbzzeid40T5r6fuMmsA69oXgPH
MI85fXJU7ZoYn9djISG71/xmX4wxorPWbZMKxHOT6UfS32207a2MND009yw6TnpwYYoknYRrSrrn
XVREaU1B6n5lY0m7ab3S+OZLoyOKIxgiE5sOh71HjeRIw5gtX0wqmujTtLvwKWf5J3NhVlST1bVn
AJj1ghlqilWrl7kL9V03MMDDe16GXBwmr3KYh4ZENEIaDMkdThb7k1vEZCQHzOfrbApYxwa7mfs9
84D0EY5MM2yieNQMvVHLrimjSG5rrNFsBqQx6zU+KErPNfHoaNVb4FYZiQHzoVirz17tEIoJdE8o
PSIkCYKJjEA3BUPRYyvbkLOWSik1ZA3BaiFa28qPEbMHRc2fxrwO7oWmx1mjJzHU9WdcVdHwIGIj
JELazOXdwDrGg7VcbgB5Pwhs3net6ihDTrw8vxnw4HDoYHfFI+Ma+BgGDInsenGWvUW9H9P7R3al
29RN3XxOG+VdY0p17KVDFKsjls8eQLo/MG/DtpfdihqG1oqKHKAZviyXJrMwqFlKx2hxowgsT7k7
p09t33K5GbEFUmJq9E64Iu2cVXsa6avoQeWZw/E/ib4YuaXGVQjG6sy4L4OqbHrVVYp6cQdRWCRb
IQIP9yDrGVWenZMFO0xUUq/bMSP9FkJuu2e7cLB0emFjrw1aNvxdrAZw4YbRgUAn7U0tk9DJ6zgO
AI+LLoMCzk0pphbSw6382AS2KI4ybsITHXDBl16UVODZbEgg2dkgpy3yZXuvEznWa+CYrXoibe9Q
AJbOxTxsvYSOn2Y2BzQJ6CbNrrVE8Cxbh506t7OBZKlMva3LKYKuyLxtS/K9bc8jzUlub/c+PISY
ZsEvtttDhpiSafIv9dDMxsqDUUWjnsFEhluvKy6bTs5kNuYIVkHukdrb2fwf+zlH7NkVYqzu6yQM
uCjEQ/TNjQUb4QBD26cjIJphPnGo69aBAZp4C7An+xalFSFvkVIIufIpuMGlmrf62mnThiw7eN1g
8/sD/Yc5/BeBjfM8JnYlTM8Dfvqhbf8ssCl/dEUYtpgkZPEgnHBJfck4hSdX6gxUuWM9aJlbF4kz
gZfTbb3tct1VRI16vi6Z33jHyu/HY60NbaykoMCcv5oP9jaNDftrEtMx9vEz/y1Q5H9mUgHJ9TeT
mDr/VvxaZ8M//2MM46hPinGJ6RErULhNl2HLj5CCY38CDy1Zl6WiTIY/+nkMQ3iI4QjzOkdaFqO6
f0zxGMNwkyDS4JnMdWybWfLfmOJRMMWt8KenzES9tRBeqJuCJMvA508ybq2adjLcLtl6NR3HCHSw
ZInJbfUcYclwVLiWFVb0Vey2j1jUvD3WvhcGS5skTi8j/CasXZ/ZdY/hpJ/sSZ0a6BUupGdS2Ye2
tuFYVYdhwBcLnc3ZjQ61VWGRf06pTzynCQnLhiL3nB56u14arvw4e7Fzv0W1o6Upm2+x44JyLWxx
Yi5zaeKQgGHGpAQ7N9fEbhVJRJvRHd/CACgUNCpi18vebEf5feX1hzjB3D93zWdq7kKAj8OA4SoR
N1FtNewU813byn3InOcSWI93p5K8ux0S2iLMqs22RCStA0FrTo1MO5rAKK+78r4JykcTaIXNBn8r
0hAeWgXPJ+gITIwBFzuMKsc2TcpdAk5uhTnIf2xMfQ1qXVJkmdLGCZ9r6kOar0Y7e2t6c6eUlRx7
l6b7CAwlRXjUMeRGfBxA0lTMjEgEIITOpIB7wf4JYmSXWFg8shgr2OjhtoT91J3J2q00qM7GMbaD
C2IkbZJHYrv1Ibd7a4neqq0PDIUkNveKybhrgi8lJJFVvfDxKElckZ6hHht1sZ3dBQP0zRZdvy4M
X0BMkA4x/mIz4EEpzXYvB/u5yNlZrWgGXaHDdZ5l0WrUmnip7O5FXLDmFA2E9LGsH5llU/ppZBSW
uK35bCi7XSElPPoeSlx0NeGwUWnzTDvqHX6qk28FoCNVeKFaTH9O46AVsomuEiDotODWa2cgszBz
Of/MWdu/alAldkukE4FyeHNK0RwKI3sky3dH3Wc0r2Uy31CQyczHo5gOZSlaWWPCbdAQF4KL38bm
Yrtc7rE8kwfNCM5QGcGJKSyMGyK83wo/26fAFf8fe+exYzmSZdt/eXNrUIvp5dXCtYwJER7hQa2N
RvH1vej5HjrSM+CJ6vGbFKqQyKKTlzQ7ds7eawd14RzNilM1KD7CbNvsKtTI8RsQiqZZ/5ZqBLKm
T7iP4eCnvXqLSzoIYYKaa2yxKFiI0K/JosgpDAuxzcTQ7V3SEp4QakIu4WyyaXglt22W3dWDJwII
UtEN8uR4jWPCZpiQIfZ1hvA9yXljknB8RH5ibpK0Na9MmvMB0wxGd7nAk1LOxj4ionlTW+F059m0
SyNSM7YR/T6dROLIWhn0r09+MzY/qCiyi9LB9M+JuerRDqvw4NLSueCthbHS5o+zyUGX5SvIpbWL
3UjezmNfv+A+HOGLavmjq1DWxZXOy0l6STDlHi+KXUAUJOiacvVOtV5zsaOoXE9uU9zaxkQqeTZc
PIuICXq65VrT02SDvADBMJQOmn20oXLAyz35llrpNpfEBjqD3q977BOL+IfIIH+IxOvnzDb8m+6j
6gSV7GwHsIm4NciDWWSfhD+PdRm0qZ1fRrBCtxrm3HWig4EKKEXTR12E+jXuIleti48KF/s8aO3K
c8Y70oKcx4ynvs8Ht7xzP8pj96NUBurW4r7nuBKgB44J00j7eadmw97QERoe/TJmrerc0PpG5Z8c
+5oCgxCakg+pj2baHWVb4FY1W/N7EnnRc+vWuQl4zao2nScR0U4px7I0i/G8Y89eWd5YHLol0YUD
GlxqSN7xE5kKhMd6rr5SmibODvkqHHpCHn2SJvYFnfdwM9LU+EE2yQhlZuwPs53ItxTSKUWMDAdo
k6V/0Cs+4l402ZvVI+SQ0Fav9FEsvvko45CAgpITtEmIxWz3PikPhqOeSp0vtcPM0gcR/F/cyDNR
LMUMBKmudP7MgdhF02z1U9vTblPc70Fr4vHWnEfnbmwwtlmxPbw3Pn0p7Gt0Eqa2dlaaX06PblIv
jq3laEWUKV+Vl/YYJgShYF3c7DWmF+cWuee20Adi/wSdBhGnzanUhbsuWIqvDFt4L0tCB6lNKCM5
h6Nhqgebc51YGCdAhsPv5HlAOCisXH1LB0p8w4gkwj69u6X7NmxjW+W7kCUu4Hhs0W7m/B47cf6I
TkZs+lnvD449MAOos3Cbsa/SwPs4YE46p4OpkPZ74af6mXFh/82vM6WvCj1J1kVuN4+Ckj9gCEi7
nZ5egE1vFccgGbS6dM6SFuUl7AR988KfbFbp0vAOUwEhAQIfknej73bAzuYdamyUhURXBEx7mAHR
mY3XPQ2tTVXN3bnK6IPUKnZOWuX2zx4ep9vI1rLbJER7GMY6GFtVr/Tc47w2VuUWlJi17mqhb0ZZ
uS+IZru3SSTpQ2R609HsDePkaw7/77Q+SSQZyejsHZKMYmzDfPtJVu2BCdTbrq4X1XPvbWn1DFd2
MzzaToLMHcVcULuhvZocq7ilIiIChqzr3eiCWa4KVru8Vs056xmihJnu4iSZ3b1WzpzFYG/svdgl
czurzG+wS3n3IjB2wpTgH0X43HjR9Msq9OIM9MLZi7FQj7Zw6Eh03XY0B9I25CsumGFVT37MD7EF
RQEWZCAMztUeWMM2mQUIyfxAwA7xzvTZYGPDiwNJMx29O7j8UF/XtYv5qUB4aUWArwqClVaiNbwt
vdBdrJyXCOLaqnJUeOFPDTy7f+mIJw6tESNDv0wZiQN7V92c3ZVGmD7JcQKAxtHrJXRcHo8or4vJ
ETuZ6uYF17GGJMJKnr1R+XdTSriWtjQlK2fwsTzEA6EsqXakYriz6FtlA9VVYpsY4suN7i4k5NS9
Lqx4W7RewLQZ7suAR4N8023uiDunaEPyga27WFivkybki82guxCjfrYZju4Ro+zrfm+G5PnYhNuQ
7XrIvXBdm94clNOQbyU+dY/e+kE10S/RFOuYU1XQlCCMNUILVmUcYpvuysCx0r0lFUIBh+lSRUoA
2lgoFl7RPCB4qPeucCkZMuhR4DuGovZQHDfvHl8pio27sbjv3QHTqPPqJ+WGceWSgagTQR6hLJrg
pdq73v85VtNdC8JkmcxwfGOJXyvMHE07XMVefdVTYvUJWQGDpm469s0sVfk2onnETrqTjbPxTKhb
Dsi7dYLy74QkeZtpU8+X6j/SI6PBAY0F/BjsFIew10ZZ49rI4d1YgjgAm6aqZ9g7Tzmbkpr5SNds
rScEZUUG/3C4rxXTG0ZwdXNlmca2tsdfozM99po9r/GMzVRCNI6jCPeV3eFjKcI1EJuaVIoOR53j
gNprDH9nJwgw2OnEiyYB9eEDYXPp0CSUzq6aSE31EXkSJjvvhTbbd17iAngmU6ezwtvKAByAJ03T
dnKwJxTx6jZMyJKNbK882h2Pq6yTCieEdYLhIoMiZvnmMxCAEgygg9VGb3L46iS6ybCa7icDrVTl
9JRqcXTO3S4Y6HFCGkp+yREUZmQo58AYnb52zgzOHUoixkZ9YKNw5mcI8zTwGLlcapou0Eg5dRDJ
iWEk9fak5LhQN4uyRCYhquehFQykx2I40NxHT2ER2T0wtTtUbdvu2rYUgLx04qxCHTIlALDrPo5J
WPQwm7Zwida+MdJCSBQoAQLAmNKS3xXlEu9pFV+70MH2Ti6NG90X6mK6vnpv+765C0s7frHYzLaG
1OYToysMF57jFedKoAr3y3F6CL28qQnmiBhR+I0f0LafaR66KhjN0KJsHpMra1DescPjFFgtpWen
T2gNHDdV70Pp9Tsiv8C0NvNNMzdMLWnB6FcV2Y0bAG3pkcmSfqrMMAzqpuwDOWjGc2/M2dnInfSm
pKJa66WUV3UNLVYKkFi1TVvOhQizZISLF5YA71tPMM5pnKjffdfqTySEkDJtmHjgpuw7c0N8N4Uo
95bbiD2oXUKf5M8iKtFGhH3Q1/qTV5e7NE42rrEj8A7LpHP05l8g52FXGb8MLRkAPDcEWBkAyvri
3DInAsJ3IRcNauNIQ6gKd95MIxO1qCzUO7V1d6h0vH6uNby2VpiQzyuv4+xm0ue97lA9qWragVJc
PtMpw6BK+N6uHRR4Lm/2IPIzSutadlE10M13+oJiHwOEIZsbZHzS3EQElm6cNhr2i1bjpcoThr7F
HG1wM6ACGe2bNiFTzrVoueCRofSOK/GgwjxlaOU50U8tyepN38kZbBYGI2rurOa8UrgbkzywW3L+
nOtEqAcbLYS5aoWpW6vWMJvX3iB6ZFXIsYYw1TRvjGu6jV9qBXKXrnnphK+NK7MKy13djckOxDyh
7HoxvBsFuZZdWYe8B9PQnVGgwGyqwRqKOh1hOEbVU525+dloqsdMS+U9HSu8ahACBVanscPo7LNZ
RJV37LuB057ukLNEoLbPMXyy3IkeI0olmpWW9j3peqA1ZWziNdJrb114oN2cZvB+jZ6FkK23IFO1
pE7uM7fodu0yQrTrjNiSMG/PZUK/abTrfheT93RwZVw9CU6zKz2t3PuxxkhB71jtMyXVTuKI3xLt
To5KCWtfTDI6RSD07gwSNpjKWPqJrmjcHqF85Dtnkd/oixAnWyQ5zeC8mIocGo1hAfGwnbu26cov
4gdv08B8flGgaun2VjMtskX2A7YSCdCgI9XIFl3Q/CERomVrXsWLbgid5MTKnKnnjpViK0DyUJSo
cBt+iI4KVSp6p3QpwX9V1CeJh4cuAXwyD3WLZzV/7h1fLV+o/io8qtZVtaicRLgIntq/xE+LDgpy
CNETizYq9grt54Js0Fea7P2jsaioQLUhqKJtLK7UorJCempNG2RZ4bEY84szufW7gSzLWvRZc2ub
qIEWzdai3koWHRejj3Qzfoi75rxV62RRfJVGKx4Y5KS/kkUPprnRvCtDz35lBs1mIGR+i9PUOBla
l2z6RVWWfgjM+g+xWbzozvi5kaDBju52/ocwzV80asWHXM1jZnzrfIjYgHBs6BMhbMOZRndpUbtl
i+6tGiVQq0ULV3/I4qoPiRwPSn6Ljfo9gy570yxyOgv81cVfJHZYDtLX9EN3R6B9wouAGA8zNdDq
afpuRPOrssMbxkUslqI6SeB8U9G7f8ks/n+H8//AOvmixbn6TlbB95/vXfy7W2H5d/5qc/rGfyEL
BzdngIReJOV0LP9qc3pE3xgeFRg8FtwNzhLe9f8sLvRGDUwMvq171DXO0uL+v2YFQ/sv9OkIWojs
tn1U6v9Jl3MRg/7W41z07ItOlTJLp8GJLePvypgiMjC8Cz/Zz2llwaqb0l0Um27gzGW+i8zM2v72
aG7++n/+Xc79qaeKF2JJAMJRQ5iZjqP20/VKMlw7hAVw7ZmbBJbehQ9QJIrDhGXmQlyXxuaMAeLr
iy5K4t9vcrkoLWZdp2lMN/lD6P37uKDzhl5VVrSXjS3OXZ7FbPyOSeRWnv3L/X2S/i73R8sYDT/+
gUWmvahmf7sUTsRprh0D0HhfpGewxGKNJgLn+5LC1+q2BZ3OZT9Y/lvsacPj13dqLuaA327Vsy0c
Niz5BsYB/orP168lhDMy6Ar27cHTV3PZdOZa4uB9zAFWwquux6fKb6h1Jrx8V1pe41mmPDu3PfJ6
FiB5qIqwe1O6LW5mBmT3ELe0b6M/OTRl0/ye3NX61UM1dXC7nkBVkoSDapbG934WyBNHGgha0BjK
fLLoOVJmlHN3IQhDbZrIz++/vt1PUue/7tZlRsBWjElgsWT8/rSBTIRUuXG+B63HTLZnmgydRARf
X+XTN7JcRdd0ul36Aiv7hxweDxgmQn6FPRVq9CKWJkEou4NqZ/vdyyhHvr7cp7f1r8uh4EaawGvr
GJ8k6y7i7RgiS743iyq6oB4/8oeNVPyj+pc52qeP8a8r8dljmMLm4BrLX/Lby1qMBin1XZfvGQBH
hBWX42MKNfN+Fk137M0kvydzN7n7+vY+fSEfF12U+CCRfEaOi3Xr94viSPE1UP+EDHM4fqOd4VGu
Z41PUCjYFhNwrWM+Tf5Yv2aEq1Sr1hb/9oP+6QkzOmJVRu2KUH75wX+7bwGXOOWQS0EKuYCNX6t4
b0gPnhjGF+Hl6/v9w9vDL7n4zVA8MKv8dDFFyDom/KjdA4vN7y0I4huZDO6uYq1dxbmUP76+3ufh
6PKATTYZHBVMw3jAnz6KytbSpIEOtNeaZp4Di6a4JPugYm5vyUqBGBLZfKO7tJhjkYbROqy85MwY
hDMj6dpeeqjoE1/KMOneeqft3wqjVqxWQ2jCVnLEObRk/fr1H/3HXwSzp+VjfNKYCP79F2FwlpFC
i7SWQZTNQYd1GbhvefKRTz58fak/vfQcQZaNU+c+nE+XKj2o8Q23xGbQhhfdgDXad+OA+b/xjnBg
ylNsKmf/9UX/cH84KBbDBDpDB7La3+9vHkh3M0qOiSOq161rluGFM4qzL+1QnL++1B++L/yH2He4
GPZV6/PPH8NjmEmN2YekS5bbwknTc2HO3kZZTXfbS306GKaUDC/7yj4PXhH9ywv/p3vl6v4yo9d0
77PYlmAHd4CLXO4LCwAYierirE+1f93j3P4XE9tyL592OwzaePh8Th3uPzZ2yhNnWSyLvcWedRxL
szt2zgxmBHiR+YSp3E3XHq3dI9lU//aT/uE5M3zWDbyA+JmZX//9J228LIcW7dR7gLBqB3wouYPz
ZDYMfTGlpfPE2pUMBrCqqY359vKo/N+s366p41FmQK3/46eeOy9UyrPrvRVraDvpdh1AlmgbTsq3
RSR0e5Ububj5+v36w8/LimkbVBiQ+9xl/v774rk4CaHPsHhGqeVfEfVs0IdAb4oeyAnT7dcXWx7i
px8YFxpGXqpdB2Psp8Wzpj70cHDRJ28j/wrM2qMCaPUvd/SHi0DT4111kQ6QCfLJcAlxhvDaImZF
iJDQrfRa+CniSY6XX9/MH56cQfolSzPqY+QGn55czpEetQmmyhFt7FOW0GdHNoh0kwweGHRfX+wP
n4bBXkod6focIqxPN9VWdHZQWLV7hzveFbGfkF2mlXI304U7IUkSN4DZ4EUMwvn+9aX/9Dwt1BeQ
ItFnsAL8/Q0RKTuUHMt2n2cOwAdlvYmUXe/ri/xhGTehEvHyw5H85x7uC61xR80t9o2weQ1nigYA
690xkkOyJe4FR1jiR/9WvPxhM+dbxxLJnbFVaZ+e6mzFaNTysNgLWVoEz0/ixmNI8EAIQbpPneLf
vvDl1Pj5AzCRnpi45i3Dpxz8+7OMcGkW+exU+xRyurNHgE1eQZqI+Bcfg/vIwuCjr/X94XGuvfDG
Lwe/A/JU4U+J7LSBjqbn90NqcApoQQPvmBubqF+H+M2GD5xtSbMbTIj2kPyk1/jmBqgBlqrG6B4o
XOrnr3+0P3wB+HUR8C57L7HUn/Ym09E6Ak2w9Rg1gr5VnTvm2sXg/MzsRl3/x9daFkY2BoPfSrOW
v+W3Is81vJpRSEZx64gIYS6ZbXMraMosJ7H//FL4v1mfmMBRuS8/4m+XmpDDlJMx5fuP816nMUDW
QuI1CN1M919f6kPa9vcVkc6hYZBri83FpIr5+7WKJBKDNoZ8XGMEm0WCaN55ulPv9DbXvpXSQNpn
tcQ0E2E6sfkQIuv8RN+a33diKLMg5z27mTw1n6VbF4/WPKJo4ifB/VaJ6u3rv3Yx0n96fS3WICpt
zUCTRQTK3//axpo6e4r1Zk+bMzrVg1mTx5WTC9iNxKQNSRK99VrcPki7iWh26+RoVK3B2BWyFnYv
KyJ2W5O3bSVR/LicRaq8V2uMjt3RSZR3O3jluKODzrwzdIoT+RX9vyza+vJJ//2Bc8Bkh6eg4Wj9
j3JGr2dBweqVe8Qh+ByBWdYBIXThys615Fyw/FyJMs7WmYyHQIv0tylP58PXzxHv7nLq+58/g9YM
9Rx+YtvmeG/z039aVL2ymuok0qu9KxnkBGnbRPE1g6GWGJC0Rt0i+muX1Wk1y+HJTTOmJegNyFFA
UvHLyGD/t1XakGQIuqwnupKPIZUYLCrmq1ObBujknRNx59eqbPGGYkroGM+KwX4bYpI/Y3UiyRCF
r7pr4uh7OcWPjru8XoBao8LfJT64w0ZkGHDCkgDz7ASSL5gzeqh+v058SAIkcFkxofB6e46cdNfV
06OGZkH534xRIwMBRVJGkuSgwAD68wHqJJpj5huYmpQ/X080MVLARs7BSxEi0wcNjGg6kCH75EFZ
rAcnqG3v3BkJit72IHFlmKmxkbLZpsT9qa5470Ox0Yp2Z3XpgQHVxnbVqym7wEP9ZtO8iHPyN8G/
y1RsBB3zVZ6J/TzgMLCLvTZ00cZi+gsjHRFOKk2Gg/a3Hlsfog//wYLNlpU3ZkTfnOPSnI8QGOPu
KpF6tC9nEHF2fGe1PhL2vHwt05ysPbzNdvhmus3tNFkB3b6Fm7muwVdCoc1k+DMpBA8xemiA2cVg
KGuXJMTmOoqMk/La13GiwUJyQB/mw6odsp0A+zQVCX4zbxNGIbqL6dQKgFDw+1aDtI8EC+yS5o4I
iQ7yp3J+WrOlVoZrX+Np27bTT6sSKLdozEHnNY5Orb17/a/ZMJmJMLeejDUjy13eInX37IOLfxVs
+SkhHgQRo/dU6wi+fRpc89BejLxyOVxmR73R73I8tG6eEB9bRQ9G42x5izHcWQwlsGlrDURA8ChB
lCme66Su8955jHidQdbj3O4CWdRrJ8xwMcwMxPUfyN63tlDeWh/DK7fFeNg5j0Sm/TTiluxL4Azk
k1g71wZR69DoL7pXQYyOP47MZfAVE6x6RaAVp99Q7Kz6qmtPAxIseqGBD8NRpOJA24ewUPs8dyZz
YrbZ0jlF0rmY5DqXFdE9yBKPTZsb6IiIEfEfEe4FYWrde7DiViIvLz4EF2xlJIwWJLG4MAUR+bxa
WfWDTize1/hUYj+VuY96yChOGKcudoUOPSoGKL4FuTZj/JjOzb02FLe63/2YddjO1FyBDN8ZyQR1
q8MQ5Nv+kejZybIzgh3Sp1R7KRdtA59Jko64PtWT35V74XdvTO0RrFpNwHTwV+d15InpMHyrnwgx
zsYSgdPyEEY8mqrdILeHARx7p37C79yrfeSEhypr24DOaXvCA7DNTQlVwUDE5a7Hyn7IbWWu1EKb
XVYQn1xchk8pc39MGXcluyKp4RHzzuEAzBfXdrEqLe+ghdle6+O7mQdYN9kpZx3B+o8WMl3CS8k4
ezWnWBa7nLQ5fH0jbUeqZhTd2zasL3lsvxpQxFzydkpYXlNZ3yVWtkSvpd4arxcMbHPTObVEfopF
IvSoPejSrnwoqZl0nPvcTYqgmaqroq3fFA79J69rNpzot43mf8eAd2aYfdd01S3dTMeVIiiURfid
jIhiVO6uRMGCSOxcTjiEIskSJProGlU5RsPM+olr84Ex0JUd8wcT6jrb+75plhw8cm1mxovUy6uk
jm+17KdepaRTqZfOF/uuH28nKbd14b6kLKshA8pwqn5UMwVAhZRsrbtziwcutp/t2SVRxSBNCZvL
qW7b/Jo5LVlYjXShC3WwqswC362Wd91DpFowkzaE72uIfourqXPhm7ZwAkCkD7J6s+M8FQumNYEk
ySDam/Bf9HPqHkM/cx91lCmLgxGNKZGm2OTHfWjo3WaE3iYxB1T5fZJH4qdXhyZVSpqrd7eb7+as
/KXppFNg4Zo38agjmsiWREUnwkKFLfs7fkNxsFPNWkniV65yQ8ybCtnVAy6tn37IF2IC4d7TWyZO
ltgW65FPFPmjmcfOwfA7dSHYbO53OUFyB6KA8+sobnKUgRO+qIHYwIemmpKXycDJh04XfE1sj+KX
bXT1xvMli6EGLkSe7ST3H5LGDK9LBCiULlYJyoEExzqoJVJluHw2YWkzCrC0r9EHh66SF8SBLPAO
ScXfYZRm2lYxiwvGevjWYWB/m2YuvpLkXLy2SNAOXdpg8qUhle360Izzldc69qYEj3hHAyVH6Z2r
V8ro4oc+yvHgaY6J8javn/xIkYRm93B4ShjdeJyymt9oiL8XVnjfuXzwRV4MfFyzb20Ny6ucVYom
/LobwP2lI+TT1UzEsVrhAcMdlSd5tY0hZgcjsjQgwIYVeJVW3Yim7M4Jh7nnxMlg+rXQRj1ELAdh
ltoWNLd3mQgqIq+4kt6rY4n2QL4Ka4/AlxwP6sWtHRQbhYiPOMl/pi3R2iH40H3BcB2JlHdvjdV3
V8piX3IouJcqax/s1DX33Uw/sjeq0QRkXKirotesDHWuGW863WE7axvjje5VdxubWbOalJUdO2s2
DlHjLFpV4h5nmppnLYw34Hcf5lClAJQHeXQdC9ubI9DLkrA0r3CIDpsKUtIm6cIZQHU24lROHT+J
ty0CqG2oNw5ymhQgYhQz1wEorPoe+sRYgw51IU4GxIjKMMBDCZ+SDUWXwnsbmySj62WhdCuReGVj
iJqvjMFIzB5u4zmPzv2MwMx1Y3WJEWjJFfhTtY4WPzzKqQm7NHbCk2kZIigT3Ji6sr1vakip25G/
YGTrkcPzjuuHgiIQI4syxROOoAsa7fm5RbWyG8dEf0+QgvwKIzt6FJpTvc3NLVHpCKIkRfRO9/to
Cw0jJeYsrM/42GKABQsROaD5Rfyz0/C/3QGxFiKznZcM9ZXr69obhPtxT3bCeByoke+wAkWUQ8LY
qBxRw1SP89FSjrvyW5sT0VDr1I5SGe/oTXDM4ilfd9oot3ZpPHeayUwQxjJTuXaUM8qUWJtOGQKX
GI9jzeOqAApQkzRgzQfRP1sZHT8yim3iwSa7LDBla2oPQHL64bljidxg5GCbDVqTozVAeoalmp0H
Eat5PdkeaAW7sMbbMvTnZ8gd+t4uR2M9ur2qbxITbfyqb0ao9ikB9blmxAzrVfFUx+yGo5aVQdPy
rq2RU+EnNAFekIiH4S9QZUaqbpmkm5Aie09Wrzraftg9CLKuWkyVtmnzEhv1jV2asQimGLffKitC
axtpMmM37+ZF1Tc0KtlyNPbPI6jXrdYj6Uyi2nywa59Sid85O/DjGc2WaAi1i7Ki+OnQt7pXTAfe
uvLXSDLUwOKcvzOmMjcugjZosETbqTUsYvu2I+UWb0joBjHCtCDPNfe+0Qv/JGVPBlfklCiZBsVi
HptN+N3BbH8t67Q8DpVqjhI/JxgjW+tfnKEYL3ohncBW8cluo3xfjKkWlLqZbc2WjXpCsBzoTdvs
+Gz7LY75fjPPFvdqGz0WcSW2euFYh2aSyw7CcfLbwDgdLhCTmnuUNn5GHji++8w15F63BohkPYEY
q0ZO77Yg9EyMuXWYYNC82pxKdoDA01ujtttd57n1fW7Yw6ZwRfxzssr5qR7ISW2acicNI7/tXeup
a2OqTzJ+ANAs9WFsjBOrF4kZXdBnYGCoGEL1auWWdek9OzoWZu8EM5oNYm4RyR3sySTIo2aclwZi
NuWpttrkgdgMPVu15AGel2qBQAynrY69tG1jw79A0mI0InMe4zy6na10cRDgQClExc5m+7gtNHz+
D8bgatswMseHthLktMae2nh2UgAaqK+EpfDlYS5h6Fkm0ruf3YrYbuZboVjlTu09xO5Y3IIpq4n5
M0Sc7Aap06joXPOd8NJoa+VmR5r21CQ45W2M6wWm1FUd48oMJ78+2DYlCk8/P1ua2E9Mnt9MOv8H
1MJwhXPLVjuHjEdIKqrNz2qau59LWFyM39SOIJxYTY2gb6BTR0oU5qSROgjkRF7+ykWvX9VObD8q
v7QRreoqOqs8MUm6R/HLYlqpfo0pB4ZiVTr9LZ4gYz97VXUw0BPimkmM0+R7LpQcJ76qJ3N5tfv5
1BbcJkACOmXwF3VOSDpeFcv83tESCjwK82ASJJtDe9Wy9eBAXoAEUNxpFLIby45rhAl1M59YsN5j
0y83M9XKqSujBkCPKr+rMeKFd6N1XQl1kNL3sRw06hxRc3LmNIHRSDfaMBKcAsI90nVtmW+pGtpn
wCecTeZef0k65NmQgJ/0ekmByhpjxUBBA6CrueaBbGCq2KrI8AX76d6Zq5j0vwFEe2mLfTJM/lrX
S/McUiJAPqpwJ9FFpPAkgAAV2ECcShEiMG/ie0OGxS6N2vgySzRw/GNVgsdX5nUG5efOzIb5StQT
rQt4wMyEFtNsHXb3bVw1MsgMbFuYe/vVQA7WgXe/eo4Jo1jLoQ2fxrTpbsVQpW2QVG61LZZH1LnZ
RK8EO7CbOO3ebYdoY2Yv7H6s4qVBYIulZzMdIPgqK2aBNBH0qEwuUeegWyujo9bN372YsFizQ6lu
gFba62WlCJ9qsF6IFuUbBc4vRxTVNzWXnEPi9rkPx/bVbf032goke7qsgTrr75DZWAha/RskkOrG
ZF3YlFEx37mZRHAXhtvUEMlt3M84y+s0moibLfA8GSWs/94Z1j1iTIoQeqytT56r5nT+xnJkswmb
oj15PiSVuMr9bRSCsAZqfbA45F3oR0EtcA30aUDSUVrPmFZI+sKUQAvALB7yKebc0Mn6yLkSi7MV
lmefyLzlG5DrJrTeevxQ1HYjjjSD/6DYJIWnTl6T0nGOnHCttd464T715mrdzLG3ESnAFwxUtBWc
wmcxGDuiBsql0GwvU9pjOmvlExAUDiqm3R81kmzQbgIGCED9pxlqRyIhthid0XEL5zGdipkADdGk
yDz12uJzA7ncwdfflL1wLmkuY8KaK7VThRA7HFHYkVTh4qQZi+sxtesfdYm42i3H+74KP/A0pHL0
SfHcD5HaDSMJGEY1PDT+aDDvr+2nPME32UbRsOmyIbtEwvfXGpJ6q5zIWK+1g5EP2lVL7sMuBl2z
1xsCrGUBG6ERdXecOeT9GBJT20on7UBjuBRnvTc+WhbUHZ5/TXSChRUKox9ac/NbwmF1jcdw3uRy
4A1fot18mtNtkc4BeZHsinpOC0KKpLzyB1lvsha6ljE01rVXme5Bj/MfepfIJ7JlrT0rujqGrWSC
hPtwY/V29DaQA4sAvYyRxJjZE72a/juq0OrWh870YiioUY1d7vrCM09yCImX9qjMARaoo1B66e+T
krZyZZFdPNVmx2+XL+68WJW/sK0mKF1h9CAdj3smjom214w2vvId8kutiE1XE3S8RNw3x3aimo5V
SFarXmlrfrKcmAdB0rINKcQfvJ3JM6VFpHtolXAtNp0MRJLZG5vUiDTzDIpPXICC3NVtMWRkTnV+
fTdmOSS3hLVwKLJ2U+e0sXyXtcfhDLNOYSNdHIz+m0zzODP7SVZudUlmgsA1iHQ0MgGOUdgnqyHN
1GXCQXHjOso50a5vt5NjzrynzrHFSFaufXOowI7b+nVJBbgXVHUHL+sRYksz3HZ4AO6IEcc1KekZ
SM9D+Z+UOM8ABO1z0TGY1Wp6HV2jrcA7nPMqedMmzbnKG/T82HSvVEmBr8T802pkGrhFdoE+5pOx
aRi/qpjI274pp1sYT/nWoFv6YiaTOOVYhwy8PT3GI83pH0NllGe08dMa9+2VVOob42HMt532XGaI
rUVf5es+NsTKqB0ZkAU77HMdi4MF2uiWWE72beahKF2h1eW1SV8vtPqjroyEg3kT7jQjifnax4xk
w9B/GnQAB3ma/MjsYT43HaOroEpnN3AT5uCWIorSnuPip6K22so2RhwMx+BmSCsIAgZrrqtRrKxo
F2BcaIrG+mapTFsNRS42MN6KR9F14ckD6rAFiwVxZtLxaMoQg8cYTdf26Pw3bWe2IzeSZulXGfQ9
C9wXYHou3D3CGatCightN4SklLjTuBjXp++Pqu7JCCt5+BSBAQqJSmUmnYutv53zne9Ad+ZDv6RY
b9vE+543tdizbzLCILHtpx5d7a4q3ZoEQqLbcllmZDm6hcf0kS2w9fhaOPQJX7NTCGxBcGvkPUVp
bxTHsZvkfQG98LmEesiEIqLDUFv59YgsioLOjPUC4ssT3qHjLMbuKrAT/BzB0H6TPXgAvZ3uBYHo
e41wgB1+vPq9G5fOD71oPprkK9xiMqz36QyTYfGn9DooI9JyPETSuZtiapvcrr9tI9E9zrkc933J
/nE/klJLosmU5jdWNOe4qpJfi85he48CHeqrq++XeSiv9YgjNmph9XQprcS8xFe6HLISyp9RYSL3
OdIwNQuSYd9RZcv6PDQde/k1sSK91SLPuBgXtOupJR8tN6fStlC8KS1fP5AnIv6yItzcVqN1rA7o
eQHBxuXO46z8IUMpBriH0fETIQXj0bHr6z5PmnsZj5SNi+lrkLc/kzTzLr2WA4XRaWeswYF+hApT
EhYpXILda3f4ycGHQdB7LIbnLJiTTwUhkwD1fmWtx17TwfthRpwWUHrDemgu5ZdYNOTOW25/3Q6j
fY2+fnhYzJkpZIQtfGEipScfw/Apd5LScNRLw95P614eFr+glOdGH+KRwSuKlyJMUbI/Mrvixa6r
6JABgyJdPJ/Iz/Js0saFpCfl8NwwTjUdC0aR11+jcpyorUlyrLDjXcg+xRXqGLjxvOB7i2Houh2D
6JhjLfjIIaVHrjhwrl2S6beOFcQkphXQKm1dBJdtiqeEHXqb4G5kh2FAEIF6savwwOBemtscnGUj
0Fs49kyeqxG3OkRFranHQ2fO1NsK1BjdQYwL1gZnfKJkXF0KDi2vvDx/SBzPuhAxS/Bk4UDHnnNO
dXIMerpY8iuD6gsTh19/XEqB84DF7EQSTpDBwMI9NV+6ss2nnWP0Bh5TwMAXfZp+oGbF4TC+B1nP
LAc9LwfcF0xktbgYsWKOZC75mfF+jSc+YiPu76eo0Il+XuyLovT2Bkp6TGb5nden3wZshDtSZGXI
2VN6icPnolncZmdEMDuXJuhvRitY/b72QzuKlioNhiH2TvWzPhDw3uiTiXmCgOkLMUbTJ87J033p
sJMWutv8GtE8fMN5lb3PtGGm5p7FODzq5IhV1rojHtD8XLkekfYxK21rV4JT+0kwrXFcfcJBXeNI
C1ZCFwrqK0PPiytPM25i4XwCJoSjosSVkDb9M5nhlJNtEJsBrpmD09hkLZFr/2Vwe9c/ztFKfrJh
qSFUtZ3jiNnykbJpfiisvjladdHfTVmbX9fYEy4T006+UuuPCTtqEyrL3VBzyhF1F17Qccrmp+m9
NjT+kZ0Wdn1WfNc9rfSGlYEA9uAFYWfH2r6Vrn1dlovOGlZaz5QUKDH7wrxpE7e7c4bJewiCmLP7
MaAVChLC9z0l7Uu3o8uyncLSWUw4y6PUfZhmKycBnYqOE7f9uhZzbrppsFm05Vb/DRc1MAhS+Gx/
N/EOH3VppRq8qNj9K0Xgg8mlS9sHoC9MGC2HTJJ1w3XUx90dkzWHd37k3TTSrTm1wi4c9uSYX628
AwJtG+o7DbmxnxcvEVeZN+hXK1/po0GN6TJf8mENZkp6htZhYYuM6PFrG01umKW1vDR0wtcAZxBi
SLaJTdaKl33Sfat9NFp7ZTC2rLmLbFzi/cRIJkjo0cClBXHOWUmcgRyJxcy1W3coY+KC4+kOa6YH
0rmYfsgE65zbJCuQYD2QisQyvls0rX1PepV5U0RV/ZQZcc5qoprZC3KScNEk7nCDgV3P9nEmezza
S8D5yZIbxl/EW7S38KPK73rpigDQ7pQ9DHNCRR6kQuoSHwZIYOc3IrvFkY7wK296n8D0KTU/2enQ
/Or6HOwhVmfC3TOfiRkLi6/tNAytD9WY9ky97LhvdRCZzV3rVZq5N0bHDZtG9/6aU6TkC+Pir3gW
sX/DOswNDctmXp00g9zMPjBWgGreVjckrTtUijqteSLmyiaGsZQ/9KquqRbCKQcNJ5HLjAxVX/tO
Hw7kZHK7faalt3GP9DcHovmxCPLmF4gV/Ssf2YNQlgbtxWiSqN0nWV2DcvQJ9Avc1ebbWRqKUHTm
/mXHlo76fW6GUWKZj3XRdvczIMiSmTEliDQ2hX2XdCWyhVGXBJjpOFisQ9Kv+vggnp6rxTeGfSNK
jejA3/dlRYOz7+pMzy5ZYDZfunlygh22Gf5aS0Y8qBI8ieEF7yyUhndOnwAZ9oMkCufJm55FBCX2
OJZzcJ21y9LsTLfPm7u48nAhIvtMu8eMk+MwjnQspF6JYiYdhqR7HLI6Ny7tMrMvy4zzfeifVvHI
WWWcr37eJN1LDmCtg85pGIi+srJ2cxTYVDZMen3UZwRedR2nrUwICfr5cjawPfpReeMBkHqEwiaP
dV9OzoX0el5IN3e8UgPlKdGUDhFKl7RSYl7RTrCyKDtUPDlHVz1QZ6ob+8hbikdKGvFnyvDsoAOt
ti97Y9TJjCBeh/p5BkwlKz7qU0aMXIDVnvNQIY9RNcsf3djLe2Oe5mvXIc38JkD5c09BlsuDnMFR
uopXfBnQTtnRE8craJh7jCposoO+/gLDO7oLMjyKnkBMA387C/3IRdFTeXP83dDi7BYnZdftBtOn
QNu6FJ5gbbNBgq80mMO+RoYAaRGa5aNXcq6/T6GglgdQE7TGOHKQrHQ+/7e1ovS2pzT+kYoAnLE2
rVsGi6KbvonAaZ6ykdRXzGcmQU6+pX3TTBT6jrCaJ6qaGps7YuMOqZ9bHszmYXxudav9hO0N1JdR
+R/ZM7j3nhUT5FjkwZ1oXdYHQLVdJvlK40CxY7xCQcN6PAL0S4ReHfeXJAwhHO4cc69PRAOCCdUB
rFj43fYTxdl8n/UFcnbLAAl+MOuIw4Pe8nFs4cfWP9dQ/3z4IIjBqWDRstohsz/6VOgrrKwWH6LJ
yKl0W73gY4IBuhlSnBrW3HbRB8R2zLsUg8t3BPlph2bwiZssguIhkFVUXOLktwE/TnR6ACeCAiiR
6heI2ebkGq2w89FqShoBR6FfClO6f7lWkt0mgMIpQ84jw4MuEcBLzfbKXcHOnGP1Oc1mzhh0Ok8h
VsliVsNxPjiFEzwluODR5QS0QK1u+AhVz8nRZQcaA2hi5pB3AosBJe4QGGVIjWp81sCphDpat3cW
BwaPcYqOoxhpuEwL0V3iucXjDIvuKQ/8pLtOnc77i83OWB7EIOkbqcSNwoJg0fAraIKVmURZfWQd
DRJGQDwU+4U64udihi9yBQ3M7K5Mz0o+MBU1AF/aPMqu3LnPwtb3YpQo9I9yP3LE8TUpaNo5p1f3
6FDIHHNEfglNjFE3n+PPnE7xOj3DnKt3Y+fPLDqSeLnQOTHKLn9rmHq0yL/w7AmAD9HAcO9i+scn
na39W9ZsdO59o0SjNXf55aprdNhkVyRbGPnIeM+PcNFgHj8VFtkcuzEw20eJlZWjqCiTl9k6MldM
AJfBMk235BniSK5ETWhaNXFyZJDXwKKeGSh3+cdUnPWjmVXznav7Le8AC8gDkBXhfM2LtoAgkyUu
RVTq6muFio80lYU8CmAszKplSXDjbGZu8S6R03BsZCOudK0mZRsD97VcEr4Fk1zt7vnAFLlB1sHC
n/grqV45Yzu0wuhd4cArOaSLxTjnRIJBRG80i8SzTifHFWGPE2vJh5b2/a6Z8uhuxKd1QVjnEGqx
wWEZSX3tvhQLLwkGZClvvIH44YNXVVRaCc+JtOu5JMNyJwQNzoR6acOvxutsmpy5Hqq8YbGtUyUl
S9xeUOD0i7/LoGwCtvV8VL4+qR5U5Pvmidg6+uKKo3o31ASK8B7cMGoCbZ9bZdscxlbAfHU651pw
nsCJvY/C1DRq58mmdR/zTitj1mXC+VYwobBKxvAZ1vF4R/xTN9xyFMqUJV38JpWNEJzFQxYGEzbd
PpscFEoOTWXghHZf+5x8IOxivtCTeXy2demybmyZpEhIQepuzcUjCy0NJLgf03hlFnBGmdRETOxH
r2DCZHVo3rCN79/NzYBFuCZtdpd0HY6ubDLAs8t3vQGz1K/wMLsoJvaaNuGGqSftuu/H7prSBE/j
ACTv9pTGtXDCqg8s0BsY4weG//c9m6OBEvXU6Tfk3+bR/RIZGGiI1Kvti2kyUu0O5YEo2LPUnLRn
8MXPiP9VAT6GPh94DHtQFIb/imdzYNePhUMkYi6hIIwFOdBSLCwdYF+C/RftssOsbxOB6zffK4t4
vjOiPFXNqrvIMJFWezbBP/xVEQPnfNKodxE3Rv1qaMwn87nvtPRrPnA6k8wp529Rm9g3tdkc4qLp
j01ZOcCvJxNa1CA749EjPBL1Zj9+HmeriM9IwFWx8np/qPSJVDQdC6uVcn+pYM0tC70JGw7EdgUT
4KGjXhP6xYAHiQrcw5kX8lqjiHreZTrH6uSQ6AaDz1EE7lorfTnIvgvJlmDMQzDIvMKTuf4FG0uY
KaLJPrCbOpCmQS3D52wCHrA3304sI+TF23dD0ttLxaS3+qB0FDqYa/EUGbZqNcXgLNoVXB4OJrqA
XY2DgC5G9fe6YeOPG55i2O1QB+Jz2td/USuUx250l4uOIiaks8hPPhAQo3+1CftOd9bUMhZVVmp/
jGVfX7UrLQu1oMeKdaJqSu2UgFjwFgGi0KrRrog7HcGeAUeCmyOiNZJS//r7Ef8/OK6PP8X9t/Jn
97/Xa/8A69WmcSJ/0xH//rsnUfI/9V959V90/+f3PyZG6PBNfnv1N+SOQK193/9s5w8/u77459X/
+9/8f/2H/+vn76s8zfXP//yPH4Jt/nq1OBWvgrzWT30aOXk3f6vKb+0rMzb/wT/N2Bg5/2F4dIxA
x82JYBv99Pizk//5H9i00VS7q9AXbTr/nO70P2Zs/x8OdVNyvXBW2QQJ0LA74AoJ/9U/XMYhggZ1
Gj/CXN/9d9zYr50TGsYQxhIdle9rmfSyVFNrMZtCyCjEbcTS+9ZGjn9Oy7xqw//WEP99+fVnX+jT
q6wGuL/6HWn84irKplvyvfJwHkegL2wYwFlOPqKJXVNVZ9xorzvh3z+pSOITU3hD3Xn1qpomZ6dg
W/x5SnKWwoUrGma9BuTsg4RBnO9ffOyHfz7OS4f5qXeoDD5AIQApN4sIkXBGNogWo75hSVctZ0ZV
JRPy70dSfLmcCTCYF7MI7a4f+iuT7FnjOLYA6YrYdMcbNoL2d0eY7wDzN7cQzP2HWhs0qhGdpp+Z
+15PPX/fgzKka4Wt0UL7JnTtCZ3oqNuxfpGNRf+Mr7D4t2wN//MjTqBIzZNBOpwGeCK0Ymt4rEbf
+JUVjW/v3Vij8rnlc9G3XrfJCSmJCx+uDpu0wgs/Wr1gzT+7zabmQBTj6+uvKpbJYcKhPF5xCDC5
43uHdeTN23f/5++As/f11SlUMtGRWxRSy7Gf2bouHLJXvgfK1VsM8/j2r/y5SWOoev0rehxArCMe
IyRuhih7Q4KY4XzhTFs6dfX1z1+MCsQbVUbqZXXIdhlxxdCyYi6hgrUXb9+9ceolKWOAwcmHPWui
DlEOTuO7OHVm/SqTLso1x0XJtgfqTzZOrIvhQ465Ir0yEGPU1x5I0+bWKTs7vRgjSWlZpoGrkQPh
ThCe88owzt3i65XL301dGTTmVIwCT08dRouvUWYVepdAtYvtEjVklulfUpkvP416QJnF2je5hu8R
iAOnRmyjO6Btw8aPoQwujs0Gwc9X+YQ2IjBEWAuYteqD729/i1PfWhk3+gLsYjZmTRiLuPqA7IWT
87lFubutt6mWPzKuKJTijAkLp0BnGxlV+eyxAvq46fZVzoMcWSdjR8NGpBfZs5a02Y9xbsoz492J
l+MrQ0XPJhP1W94gkJ87GxlXx+Y9SzxvWzdmifCqoxVL68E49evQ1yX5WYERN59MhKfyzMs/0c/8
9c9fdGQm2CVKIiaFuZUoHQAQLzaF6ZF4di2KtV9vf4P1bv91EYFCUvkVwCdz4WE2jsdmuufMvvuJ
DtPwbzqabnE/dX2Unpkb1hf/p59SBg6wqdKLpL5C1dDj7dmC5fLRM6bJ41Qiksah53mhfUmzScYz
Q8GpRqCMBMhNG8OqozokvDwLLj05NaTwBHGSnXmoU+9P6eFWO43onkcRxnkNbmw3m5aAQ61R/4St
yd6ZmoEr539uEU7mNJ56HKXDD6hdzGhqmrDvar+6IOXMji6WPqme324NJ67vKWuEqaaAzsaIFSsB
2Ujg6078ZRfECZ55W6eurywPKPnVqIFT3PUBh1Ros6nAgI8887GN9TX8oYV5SpenbGGWLUlZYYCj
6miN0i9+JLGRThc6MVLmF/J3IIYlXgKQGrJ0TuIjmc4zEESpe2eG/LV7/ukelGEBKdxgGwafSKuH
gIQiy/xr1Mmo2ZfS195v+0zrb78YGlxN89ymnVmGYwiP99nCqfwYed6ZMeF1Keb/Tp/e+vVeXL4q
kIp4VtkQ0zfn3d5GyRBcxIhtol0sUtR6Vpc29S6KfNLq+nzOv3iRa/14+9lOdChPGSUwKeVzY7O8
gF1plogscRVigEmk9g4i8qg9eokU4sPbP3aqPSrDQ61BJPeqgi1Uh+8tzV3C+FCXLNGZMfzU9ZXR
AUapljaTbEJcu9oBfDQKE4kT++27PzGgespoUAZ10hMcVoeJa1eIN4N+wGAVD9V139TuuOdQ2Ps1
TE5WbHsc1a06O2WDyWKg+wLKgxrfPLc9gWxvP82JD68yrqwiyrqmWdeV4yD6yySKp0dK5mVyXLRl
utHgdx7e/qUT7dtVhgmToqVIEdijkaF89oylSH80nTIBrFHp6We0Pf6z1MrIu0SmFpV7+BLoM97+
7RMtwlWGB2SNpkBPXocYfGy0/r1P7sJgAVJ8+/onhh/Vmh3UEqGTzhamnuM1zQx8NDE0eE/RE3QT
EaZv/8ypx1j//MUQERdWTZnPqEEagrINOhdzMI3uzEOcurr1+uoCt2IdrN0SZGz0iH3FeNTw1Fxt
u3el00euTBEusket43a8hpTwqKH2vNx2caXHJ9i6Gs2UXHwFQbWUly/xdBsbr670+KERJtkTLa+9
s6wbjwPevSVAM2+6d4JWXn3UBFZSUGq0zRRd2TcchPCeB8Pttr13R5n80VF0RBlyIpGVs3gnHI3I
h8A8uxI70WhUGBNhh0aNWo27n8dfFkA73GptdmZpceriSredqxyIsqjYCbWl4JCLlJgFY89x24tX
5vMM8gN1k0CEU5ZeVwNQZWLunrddW+mpknyqaOLQOEzgHEMAJhpUuhjft11d6anEvxQYRHsBZ96J
EUSiPB2Iif2+7epKT5UYMYpU571U2sqVgM6yS0XZHLZdXemqUK3T1qpZuuM/td6j9byJWVWdwWad
ajBKT63ceEDQw2uPcYcmcOhaSqKVoffn8EMnfsBWOitZkwXcbBRoht8iXu+xPrJ83zYAq0SXxqp9
L+lMQZ5R82C39QWomW1v3VYm36TCjBu44JICdyHpdJK0/luExO24rUnaSlf1nQbtT9MKDhBRmh/q
SMMG4aAK+rSp2agEGmeaHaNFeBxi9JgZiEX3oZ/15EyF/dRnXf/8xcTKCRZM04JGiea2K+5GFw/h
we2M+twC4dQPKD12Rpe1WMkK68mNZibToZmJ5e0Nx902VK6nKi+fwGmhKxvrkFBalRWSwEeGQuaP
24ZKW+m0sM/TpCDGMbR814YyJDIkCHGz8d6VXitheROUQ4mCxpmhxHJujcopziCMTrx5S+mxdT15
+oiBLTQRAByXTBY/sPIRHPR2u1yn0T9sPC1lehW2ngTFOPFmzMik47btjt3B5wpvjCOD9ws+zDBv
pHOmG6xz059+TunHZTdYGE9q5pW0zrz9POGp3ZGIhBYInfa5U/lT70zpzAsiziGLeWeTRjyCXsc2
bjXb2zZUWOuzvehssoOwV+Y0Jjq0h9VYEA0uo3McqVP3vv75i6tjqkcaVTGI1r7bHqdetNceLqpt
izVL6cemJpzeMhgoZjs1bl3AHw8Rb1+caU2nbl7pxSY5rYY1BwVIBiAYsaEvF5NXdedu/tTllW6M
qsXtrBx6iTGPpX/gb5vPGha8/mJoAJzifZ2G/noSkSfuszJu31dG90FzslWyjcG+MuIEQ4ydLvlh
BoQLz3+1c+07IdZqThdkP3NCSd9Lk4yEO6rkFJp6v4rwr1a5j2WqzwE4dHhwUow8pPKQGWxM+TO2
yeIZjkKDS7mz/Prg2wunGI4bhGDTHO0SpVKqk4iB5Pc4xQDmj+4kZ/yLmZ07P2A2WNZV50n311BP
nf9+WmYsrbbb4pSfU0g6SWLmvX7mG/3Gef+hD6qkX2gw2jKS9BlCqBTInix0dpcoggQcn8UjUzUm
/djZ68i/61uzB3N0zHzg+gcENRgqzPF3ShPn11V7ZuGwjmV/uKPfIOsXbR4AmJWbZVmxt1rkk6zM
9J5C1bdoRLZTLdaQEUyWW/4OJy54P8KuijPv4kSDUvnD85zAx05jEbpZqR+BpF6Y2MbOTDrraPOH
p1LZu041jsWYpyJcOtkgqY/N+cCCvXR3GEuu+nYZn94ew089hTKodq1Oygaw2rDw8WgZBiihJUBb
ufElKaPp1CGDWOwaSDOWpINWefZBLwJr2/7OXB/qxbcvjNwBC2QXYWIPE4Ar2XEQ5fX+OarwqZej
jHiowFLSgjFOkiWeH0kMlQTtyHPT56mrKwPeHA3j6EEWDDOQ6l+iWA/eNUbrXW/7sMp4Ry52KscO
bCE4i/iSVOD26FSBe244PdE+lWVLD6jDbQwUWnnsVZiUu8b8a0hmSztz/RNzvaGsXDRcSoVlLl1o
T0SskP6BQHlnp7kfcLZaFh83vaPfBOwX7cdw0jG3YauFuSidG6zB86NfpMuZq7t/fke/CYwvrp4U
9uTgIJAhAANwJIPRLhHycGvNrs+8ai/qrO3PjIIn2pKK96wc1yEMutCOut/nt1i4/0oDAoq2vSZl
0ULkXtYlYoqOeIinI7qbFmZ9MpwZIk59aqUT5w4p9xF5KSEWfoAVAVHXzgUGh9UEUUb4yN5+iBOy
G0eFa0ri44oA2X/YYcEarvK4n82jXpj5FyxkSX3jkDOAc3Mg5OdYmEFeHWwr7Z3ryXGM6r5Hzryc
uZU/fywgF6+HLaw1Zc/ZjAhhKpIc5OEV/8QMrtlnJo9T11fW5bhFPQJmgYT7U/FpGHgeQuvOCbL+
fHHn98rgRavWWKUBu+oSMqoa+8loBO7sYGuHVActkVrsVBouXvlTOPtWemGYct703p3fh3gvbt3p
+Jxea8VhvtA59xZj+ZcCaXe56b0D2Hz9XX3ZOyY73ODot7qOQUVvMH8TDvZ2Az7x4lVgq4H5qGyk
HRyx69mfx8kIiCTWlk9vX/3EYKUr64CJmFePpCuWawIyfzxhud2JDCv5YRSiGS4taNbn0NKnnmS9
hxffISA1ibQN3T82VeoeJgxwYRxYw+XbT7Le8R+WTqoG0rA4BIcLGIcTxun0J0G5TX1tiLoajxoG
NnlBfW+srj1dMz6+/Yun3t36nC+epyvjPCMFPjqmWmPsq86xnZ1Vp42Nos7A1ABSZYgv3v6tU+/O
ev1bw+QnUAoz7ThGGR6EJBhbAo4tvTPODMenfkBZlYAEibDeQeJoK2yUO9uTeX4op6ZcNv6A0sfR
q5htDQvpOLhR+nkELfJeb0nX3fZ+lIVJ45gim+ZSQ1Ql2J0Ns3HIfPPcef+fXw5kjNdvfxmmdDTt
GQQmyZTvnHkMLslV/+8ArH9Ta0GiyOur52WTu9DIIAQbxOK0rMXviOE5p1E7de/KLB7ERenoUWke
Mas6ExsWoBYXttXYm6SMdrD+7oteYDWIoRm2y3BcxsDZETc7fmfFs4j9hIxr29hhq6EQfkHcRbCy
waI5S0MPNji+nDTa+AxK469AxUDz8XIiJzDzA6qSt6BizCcCb7tfWxooOSWvX1ONydkaGJRCe0zr
a+m5RGu0Mv627epK84/McU0mcLMQP+vQX1bFBKCOJTpUzE0/oAr0yrZ3mnriB/TO6z8CBhIfhsUg
cn7b5ZWlS5ZCeSi1aDpWuJLvwadBH6rQ1P17eRD/IzQhR/b12xdmNPdu0mXElGH6gbZYLTcAL2C+
vn3/f17M2qpEb5iW2nWLKF2bZ4Wdz9aLgwa8Z94L4Z7LRzj1I0pP9trYAzYU8Q0MkXAWbveAcsyC
TN+9FVOSObz9LCcGDFWoh3K00018v6HVY8USY2Puzc7YdgJp+8pElrtQHsXUZmHlz1jQnKgEsJc1
7udtN6/0ZHPASzZWXH5qzW9NQkEjbuxNJ232b8T6i5GuiEcJZB0Ay9gl9QPeniwEe3euh536ukoX
HqfFXrqWAiG8WQ98WDX3077CL/1ErHmzrXpFtsfrjpDF9tLUNWQzV08kkbC+H8c4IXG3bWs9ntKT
tWn0kszxE9jGBK82PSrPYTI3reSxzb2++9pLfOikbhIa8SyPcCVbEJTztkK37SnzcJ0PIyIgKw37
wUWETB6gc1ORdN+cGSROdCxP7b+6YxYtHE/MF9rTXAbkGrX+OdT/qYuvf/6icU4IgidjjNPQFIYG
8I7tDseH1tPb3eqE4BGr8OvLx5pnxIAOk9BbmqC4iGs/IZQ3Zwc7NHXg79Okt79DdyvTJyzB2re5
NPRmdZhSow7fvodTT6h0bZkTfTO4LPCXvG++OaPM76s48563XV2Znw0LsnDO6f/KozHJJmyIm5+x
NG27utK5XSyvZAD4cdhmcXBjjY5zJHj1rOD5xKtR5XKi0CzdK/jkmp0FNw729oMcIrHpONFW9XJT
1DgxTK44NILolwNcf0fNJLnY9GZUiVzNqYYtE7b+TU8pXY/Y+k+gSs689xOD6r+I4PpZpr6uR3Ar
VoKXC6DrPmk0G4uB6DvrzK+cev1Kx25t20SL0tEyYXvFx2xFBYHcKbptqzs1cg7XoZtZ8aIdPTit
HC8Ze7sds8O2D6D0bMwy1I1AMh6XhNzmorTh7s3Rtl7lKn22GRhKM5+LYxyEVCHq/EbMtrOx7Sh9
tsUpPxiZFhyTtElvrWnRrxoNdPO2F6P02ZJTt0XUfnDsZekSqDG7kMdJN9h0dVUCl5auQ/YBvm9L
il++KMTehyO+7dZVAZyZDVhRtI7XXgXJLdHT0JtElR7fvvUTnUrVv1lNa1R9tFDvqj0MVTbMFAle
A0pCTbjAuPEFKbMxh2zLiPWAHb1rmeEwgIEVgGe2reUcpcv2GSbSIBPB0csyWNsyiKH8mNWZQ5hT
b2gdKF5MxoYPglxGEcNO2wQVXNNMTntElKR1J5Uxbqv+247SdePFNIcESxBc7MqD2pAcAQ5uHNRU
Mz6RtUznTbpOWTl0VznCQY8Azb3dhtY38a/VOttRum5aZQPQVc4WQOaMn1tAc+GSWPJh29WVrust
+DHSzIqOI7kLO5zEn7pZGttuXdXDidohzmDh4pOWmOBHo492pn3fdOOqHG5N1GOBsDJRF7JqLCtO
bjWBQmLbRKVK4oJZSOjwZnS09eqHPjdXRc1p/rZbV/qrBI3jWmkaQIHM8tuurTSY6KmBNnnb9ZUe
21gxwPBm1o5NPjkfo9QOvhV5fm4Df6I9qmmclW2PwZS4wXFBrn9bUCkLk97cOMfaSkct/Xmcp4lp
cGzs9qrMbQ3iKyCJt9/M+ob/0JdUHZxZgSI1oB8dram0DjPKEAZl+FKXdV6OhyLJ3au3f+jUS1I6
rZknFZKLdp1WMNtG0JbHJU0vt11c6bPpxOsGB6odi9qcjjL3PpT92V3piVekKuLM2s+0DOE2jUeX
X3w5A1g2h9mSkNrxaNw6zQQHb9ODqPK4DOjuMPZpdCwaI94TtTscPPQv276BpWyB3WCYbUwQPInX
mtOOFUT1ozH8aNta31J6MZkWZjB7yHeqzNKvwLulPyhKxNu2cKoMbq4Y32wIYUfbcQG56GIfDdPG
ErGlTLoekc15UHKUBUezuUh7Iz2QPT9va56qCs4CnF5kdqIdISJbh6wLYEUW0tp01I6O7PWCAcBp
Yw0oy6h/Ws27CB7xrhUi3lbetpR+W5LxVPsNh0eLEUcD0KqqgB22GBXOLRI8so1NU+nBMYb7xIto
O8ZgRnsriceriTDrMy1zbeB/GOVU3RXsahEs2HaPqUyXkk1iacobCdS3A4qcACytukIjNqTM8+zM
ezsx3qlqLBlojqzSUTsm5iBhqg5jiNZr/PD2OHHqgZSebMnUWmys3UeNzPRfYpmdp7pzjfc6izl9
PxjENOlFMZ0pjP6WhPzp/Sk9u/EjBtiFuV/ojQvPLrGAYSMSqqKHWm/KB8MtKUa1QecYtwnkdrj1
42IGl5Dql08FKTKEkpVLQT5gXunDh5hgInko3ISMSHQU7rhtmleVhm03U+KLbe1Yytj+2sochaTu
SfHx7Zd+6pMqg0RgQJg1xMQqRYcKPBOdF5JFtM0ua/9O432x7rfrggW5DWS9lMOvwM5+jk1eb3wx
yhBh+YAGoUaw2SX1MtTHNr4CDrWxQGUqQ0RT6n4XI8M9ktn3zi2091Fabaw5q/nYHdyjcfaA3BWj
8SMu3Gcnan5t+pyqXmwksqa0/JwVCSS1HRyB+Wpq6m2H7raqE8Memk5EG7PRNbofqZk9ZW57Zs12
oh2qIrE5bzkLxGIPGVGk1yS9jWDQLX3b7laVhYnB891Ir5hnU2F/sjwteKAA4x63vXRlJR7JWY7C
c4JjFct2VxpTu0vaZZuv0TaUHjrNsnU4DQ+Otdv+lHX3lZDNja9FWYYz4BVdVSNAMdhkfaqMyg3N
uN84/akKKT8htwgH0xre5qfPaRJ1n5o08ratEH7L214MLVnUcZhlgp4vfFfeUa8TJLEX1sW2T6pM
3YEXV0iPI/+ot5XzuMhWvAMAUm9rMKpAysQ0PoKkZrMvRZ9AdEyKO1nr1cZjIVUiVRIIlpcDo0Ds
uvOxnerp3i1scebd/B6n/jBzqhqpdOBEdIwLdFeTLH94aBGKu6UX1tdEm7uacKT5wdTrC3QQ5bdo
CIZLt1jS6sJMolmD6AtS4IjL50cKF6i9cG2CGshjIEEZnX5V7kku6+VhWVrnKe063z5z1ycGmJVG
97IElQGh7+upBFFvOdR14QqScet2U7VtKa/KraZJ68s89ZjqUru/5CzaIRqV1J1N7VFXBoHCamLY
7YN/jMn4Jo85vo/6ZGPtSVeGgRwO9eLMRnT01kxPUSNxKp2lvtx268o8nQ8G+GvCH49yJnExNiIi
U1NnG5bM1pV5epBeBpHeIa5kmup7t078x8Ra5g/b7l0dBjKj8qK6596N2dylMeGLUF+3iTAsVf/q
+bGVlhPDrwdX8ZuexvLSrJPoccu9WyoQrrfFqLk+y2nYVB8jsyG8UM7FYdvFlbV6TTgoYSOsBDJd
Jzewdx/HCCbotosrXbVzNYL5ZlZ2GraASw/izt209M7ztqs7rweC/+LszJrr1JUo/IuoAg0Mrwyb
7TnOYMd5oezkHARCDBKjfv1d+z7dcOO4isfzcMg2SK1W9+r10VnA47VGZhfBszFXmC6K+774SHd3
ecr/x0a6V3+tdnbAh5mggSzm8ZnC0+6V2Mm5GbQzHBuYoHvtl1N11jdLFOYrjKeveg6ibMf5MQsI
urd5BTpza7uWh3k1+T+Y17wE6tiQJ91rvhbm8R7YLyS+1g9uymZsrgCgcQ9dt2E4+vuHDTFYMPgS
SV6vFudkV1JeEOguPTbDA3DY789fYL8+Bo5CmoeJtxQsn1uMS3wkN31HUED3lmwTmKgwRpXIrV3d
ZACIrdiwfAWbtPWsv+QNddiUaEfICTbsTdNmnPBggcUoGGzHNt5eFQbLFdyJNdhlixO5GZo2LdDu
1bEGCqaEf39/zuRrr3BsmKP6ol+XcbNn187boQsE3Zu2qdVbK3gYhzlzmis/6mk6gJl2qIQJE+Tf
f/o2O0QxiVo+cOkGg+3kK9gO9cGH745fB6AUWNOjPspUNGRTgEHi1e+LD1yx/pz30HB3/NrOt54u
DHL8oVzRXFUkE371dCiW7hVgmH/AmDwZg3xelJHJpqqmhpJAGX1wRe72dLnMG4z3pzAH9gcetEao
z0LJ8euhn78Xf/UOxkgtAV8IrufiDImLyKeN6kM3FLpXfqESt5YSrvj5IrrqBNxxk4G/9pFp0zvf
dS/9ArAeHF8f35VrLXPf9BjiwTjkB8XF956+26umhfcvnHjx3oPw0xqBRdn67jFLF7rXfSmIZUAK
HoJ8KEz9DHk3fVymvj+UiANd9vte1RTWBH3t+9B32+oRHKjiJaIgtRxbMrvNStzJXXpX4HQEm7yD
icY6v/iqQt587Pm77eoaissVo34eLutUZhXuoGUCY9Hy87Hn7/JlWggvYGDQ5OCd85eGeforuOLl
47Gn77brWI4DG0mFawpOpS8kaMJPYu7tse36f6qugEUVEMNgNpNuiOvFmLicwb469Nv3qi4fpBfu
rSLIO/hQZ5HanFvVF/rTsafvEmaAx6msBQvyi6I+HUqHptaR3rE1v5d1zS3Cr7mcTz2nqfLh7ATO
w3ZsSe6NzcDHWJsaZHMIQgCBBLiXiCswOADWPPZqdht2Lidp3f5yuNb909YPL5Gib39/9DvZuL/b
rbK4MFikLfJRV90zXIZtnUfSbbw80uJgVrvXdBnbNotTo1a0SORjY6/KmNXwufz7n/BOJPZ3GxaV
OQ2hpB/kpUslrlpR6xqAZ+tiPpZ++Ls9GzgFeGgdbhMDwHDxLFRuoqNXub2qi620XaYtCPORhbVM
4b3tU9hUh8DNHHo9e2UXMHBhM+oQaV8ww2+/d4NERJM69vL3yi5JIQ8JS0ScHi6myRTK72RxPrKF
f+fL8v0ZSycQe1Zk29viASjUQ7EHC9VDBSO613MNcoQrAJBq+WgdBVaX46el1R8OEYc4TP9wzeW7
PQvrVr9RwNTnFfiB5dmATDxeG+KvD07Yy+I69MBdgLv/8FRuMwD19WZq4Lgc5X6PenSbvImO4zc4
cnrfywWu5eeChf1VDf3cz7UAiQyCdnAH/75E3gkCe+MitdSOBXAQx8bSzN84oECA3FYDuNCeXZ3v
f/9H3vuYu0gzqInOyq5h3nYYEUzRythEUuqioAcXOvk9rQHCDjfaBbnq2s7mG9l4+8rG+Zjam+7l
ZyFQRaosCbbRIO4HvhpM0NjXY69mF2DMtjl+b9owJxO3Jx5UwbOBQc+xe99efRZ6OK1daFlygRE+
mDK2mwwA6OyhMjn08/cSNFRBSNPDNCW38MF44czn38OWzt+OPX2XFzQ1zMXhJYdr/2qrt7lW8soU
4TGBEt07shXwS4EAXqDWVchyBOcTkuAYYAAeHguQe0u2jQR6jTqcTo7C2H5FNYG9M0Dvx17OLsqU
QxDJYoKes5NjItGf7uGEcezRu/0awfBgCtyW58XQK3Cbh2uwG/yDS2a3V6lo13IuHJ5jRHlBw8Eb
vhpuhw+WzKXe9IfYu8dkNcaCvyeWIAfGmV8BB8X+IaM2bkJ5d2oxpwE66xcxeQU8ctTBWvVeMIa5
eHh624HnobNYcL1ZuMbLuizHWlZ0LxLbJPOtpjVHLRwcsjh0N/4yNZ5ys0Pfey8Tg3M7lBkhXpqL
+kpCKRjA1OmPda/pXiU2sIGt5CK1om7nx2Lpfmpv/chs6p2jZS8Sa4AN3EyHhzMGF/d4neTKYjUE
7FgRZ68Ts5MGKGPF1EAdhP0DDANtzHuy/Dj24ncbLUQblc1h6OemA4ZaAB/kCSOO3dn2MjFlcRtc
6gCI+m3zcvgrNvkIb7GDT9+l3v5WNb0GEC2HFzbQZIz+KmT0kV/Xe191dypWIx06Onosn1QzZKop
oXWj87Hb5l4b1q8d20aY4eR8m+4L6vax6cVHiqT/ajL+EID2MrB2QMYtAJfP55413RlNz/F69AHk
iInth8/wcxrHmAvW93FFpFPEoV/pKb10QBiMvns5xOCud30cBKu9A6ihdWLbO8WDAkBxieUc1uJY
Heu/TLv/UQk0qBgoZ7AoUPqQrdU1DGFxHzw2IAmzu11OBv0/tF/Cz4dFn3DsPUlmDv7wSzL7Pz8c
c6nRbDkqq4stSB4J0A4BO/yorPpfAdafPuHuZPXddtiYRU42AyY4ZeEmVfkCEzdTJiGMQ4cYmHnv
U+XKocRENS/F9Vy1uN2aC2wsHnk5uZnvTaufOtBTr+kcDMsXQkZ3zOQy8AUozHJdMm239Q1QwSB1
CNjqE9K+2Gsd9Rq0ytWHVIlo6Pz+qoBRR3keFLh8iYQYEuXBrDBuqWb//D2CXb7mH96VuzvNAaBv
BRCkfm5hnujEgogwSJi10S8/6NjXDT2Np7//S+/EhH0zm001PBmF5vks2/rkg/X+Ixo9wBKPPX4X
cmCmGCDbIagtOv50xWGzjzrdwUF2su9mt2FvwI4lOMEXLNREjl53H04ubp+Hfv1eS6iBq42gDEVS
1QXgFq+riDvCD9Zdye4jVx0WUFQznnd6+ulhU8coSR2bSwI69PcVKi813dL6PPfLooyVLb9EXvjz
2GvZfdQmGKkbaVRY5pCbmxbG+tiSbpgcevpeT4haMdCeWvvwUxPjAxkd/u8KiszLsadfqgv/E+R4
ZerA8gCfdGbkbZH43WkJodhHIzLvhbm9qhBjqJNC/cFHwzlobikIsy+yIVpmrShEFHuQ036FBDy8
VysgpTcoYrTjs+ItjFdXzL5/aSxp72s/7HWK2sXySelSuKkFmtbGotxCJ0HP0aBR607LPZCT3CYz
4KR1Si+e9emoYRv0wfJ/p0FM9noOqIsrH9QrjjBXBxAj+6X9V3SEsRhanS24Km3ZAPgNs7AndIbs
LWQwHebUKk8d08TSvYoS011lxQqMahPX4f9dxiNi4cGVtjvw1rKwEImRIJdUOzb2GjV5iSeqg/wP
utdRdnSOoOhFZ8WMjOUdLGKyOtTBsVxx76oXybkE48PluQ1h4adgP3wNiGV9sDO/11JusAFE0nWp
crh1+XPpNUqc6H+4x1wqgPf9fScG5aTHeVk5UiQWxDjBUa1RYjj4cnYxqoe2vNr80c8LgaQXbMqy
fRF9IY+1uPdyyi2Y0Hw2I969KocrKsCEDvyxPZhe7IJUD+yOu44GwbvZ0FREy+y6Gw4OT8KV4PcX
D0JZg1QoZLg5jpB3wE80BuHlI3L1ZfP8KXW5pDT/E2BDA27J2GLZMONqlqyihWMyweRzeS355P97
KIz/n/RxG+1gFvRzJzLMX9ZZCAqHaE981C9+p+CxFz/CJZLbRuKY0Dp41d3awDnU7dwtsZgcTLZC
8H8Ct+veJEcFE2PjSM+O/GFkb3PWhDVFLrnxvK/NW11Er1odNGEke5OzyfGaMOwXnkMFWzzAtLnF
cLRxD+04siedRowp5KxIZ+zkiduQld55Elxmx97L7vYgjFrntvVoHk7RfL+IWn+JwqJ++vvT/7xo
yV7ehipmvbVlRSEq6ZstEaLq1hRzI+PLACPv9VABkOxlbjCjmkTUlfgbkFjGxVB9YbbnBxfOLpw2
rOS2LmeaF3VXZGVdbWevZ8fOGrIXuhVNsXqT17K88GvvpGa3w0CleyxYk73MrYdDdec0DcvH2agh
Xq2jz7MnD7aTyV7o5qNaPDolnt9Hjr7buAs1OEhzH6RJf75Ckb2EDW5CxhNlzXJHzz4ESewfc2GQ
/n1lvvfwXTjFL4ezjMZBs1S2vvFkBYy97vwPWnaXkP//wZrsFWxzt65eO6Mk7ZpO2UR30vgJfIw2
eIORsGcnQyb9XcxkfPv7n/NOIQdcyd+Ph6IABc16IYVk30MVoNoMN/GGCZB/L6Wpu6kLlbzcV8Zm
Onlr4fc1fDBRIExp4VITW9SYvMzwlsyxbTvZfZ7CQd3IonabGNlisFxjmg7t8L//3Hfiwt4pTdTC
XmiHNF9ab1xjH7Kbby4kCW/9UB5zCyd7tZxpAhspd0FUAJ08HTzDEqdt1/Tvf8F762cXFkjNnM5y
S3O7kPms6aQeOcYzj8X8cJdlNUsYwDnIJTm8ToYUPvPjdTvo6lAaRPZauaWnpR46hqfPjY1pQ6o7
6hwU2pO9Vo5OUA75QUtzeKnQKyoj8hja6KN5m8v+/MPO2mvl5hr9Eg1v7bztI4XaTSv759bqRsYY
jZm6lLm+Oca2InvTNAPnFDMp6uWD7bD0gQJXb+FMt2NLaK+d88uxqNciIHko4CuWMcFBouvHxnxk
Q/7OGt3L56TqEPcvq2iJovoMqECRCkgrDv58+nvEUZM7BKWhLvqFYZgI5gcpPsYxJS0JyO9Pdyrd
op4JXPwigjHbCpenjRqOdeBJsNu9jVlL46MJn3Mc7wlaYLDkVOxQGxvlyt9/euM0gbFA1ua0k+1L
DVxfHBS0+3Yo8OyVc1soJFOd6+W+rudvqNrXd3JVH5Gh/pyfk71ybm5D1EM64+VlP0Cvvg6m/RaU
rPgBd4zBiUfjFFPsmNL96ophnvMSzqaHNLZk75ZWUcK3el48yCUXdDvgAJqgaTxeHXttu/N+4Uyx
pR69nI1dnQ8NP2Hs7WCetZfVbWMZhs3ae7nU0/KVVTU/zYSPx1L0vUWa7gJcZxR+elMG1S+38zaF
6W6YNBx7M7t9bDlrVxBAcBqg5P801mbCeCohr8eevtvHYgrnHhmIm4OG3JwUagZoGspjBvJkr6ij
ON69wA/d3FQQY8bA+BpwJS0/GEH3grpmC+Fo5U1uvjRekQarWOCyEh2TdJC9oi7gujRQL3k5ZADV
Wy98jr7N0UIT2evpgLHi3dwVHqz11uF6ATMpN17tHqrUYD7l9ygX8Bq30HbBh3X64JvWtPlpZTWL
D1blO+f8XlEXOE3ZVwphrlIwrYxdJ2rWeHagbIp1beoXVGj99dgG2wvsBDNOCcconGQb3a7gh7Hd
l8P8kWbqUlz6Q8ay19fZqvbAj3LcHPn5utxSUgcPvmUbbPUpn8ukmIJ2yFwMoZB0+G+uemjn7R3U
5Kzk3Letm1dA5d271Ja34yT0sQx1b6Fmg2AO3RLW6/BSKx86A/JAs23LwcW1O5+nSpVwC6tg7B5M
Ohu4eAN4z36wtNg7H2R3PvNhgOezxb4o2Dz/NJtVX/nYfMRqeOfpexHb0IbUEFWSXCvmxgAGdknk
tx/JqIAPu/zMP6ynvYjNQWNdwb2V5AI8Tg01wNxtPIbvU91MMVRWy5CtJXgsV+7G4F7LVzmvF42J
06SbJb79MsGPGdJaGI79ChtLx7hiG4oPfAkikmy6VXNWDK1fxCDRVlD5cetXtzbqpiqGpj7gaTQO
hZuYAJNOCap1U5T4QxhMAMcNVZ2EoyRbUq61u+SmrrsxqTvTbTmnM53OUYkKVzYtfApjDkDeBBvi
qe1OG1UQq2ybdfU1RlJnfaMb00+JrNHN+aRLgLjPvEJFIBOTBftMEp/7ceXUhNxMVsDNVpSzFehY
DnL6VAEs8uwiyxt/9BPA1Hgwn0VCpsVZE1VbV/6kM7NrYtRczbGCv2D1OaqMW8Xu5vksl7j+LvEC
scsL1KzwcfLHoaFx4cpxuw42iwUKXB3GU74UrQcnMjnaajjzwHGLG9o7liQKTRx7x8FTq9PNtVvx
2rb9RTWBEL+SeJVRGIGaJLV8hSe8/AcfLiyyiBLtvXmkGIt7GjY+zjRerzIenNHxYuW6DPfzwgzN
9TSiEpisMHJ2z7Dfp8OVB8vQDj/R1WHiBaNqkeb43itgjGxLHFAOg6QuHe8z4Q6LPimgp64AhNT8
vMEUvQQ+kK7FkyXMne80ITWasqgGVvyaOmYqkqorXZYCN9T+qvqlbrPS6esIHmOVN94bCflv4m7R
LLMRucRDuUiwv7zR0u1srQ3nWC5FMWZwK9P2NJYD+e5J4Q/X5cJgtUbMoO7XvhBP+IUV9FwlbENf
erZuT5UYXzmS0lfpwP8oHfoNO6rfiP7adtP2WY0Ne1o2M9YZ2RjEKhOtVRf3Te3AytmDS1zcKJ+k
U+A7jxHsZs/NiNsEihzRoJNhJNtnAi0JORfViIqJ4f7Cz41oW5J6mqMqBEeyysSV2Cr0kbfO78++
p8UdYNBN+5XBrjnKokGMz9BKqirdNr8ev9e0L6oTXYJ2Ow2hF5LPdaFmclr7uqhPEn1MLFrjLu3n
kJTcu6IgW62gJzbapGsYutDVc2etUobZaSdWZjV1FoVUb+dOj2tzRX2OJYm1W1bwoR69IkpCxHe0
0h259XEjAlQph9qANLWOUT0kFes9BiFIs5DUwc3/XtjJhJ+XdqivhzCM5K9NzyQ4dYFy6xsmABxB
OigMGl/a/7dGIfGNDD5/8Hqq1iyw+LrncFLTXck2H9/TrvWQ6Y318+NsGZleOMerSaSGhDcmnp62
23YjzssUSAtDCDjL+w8gOlcq7mBp1cVq6TsXvx7OFvdiBDEz5Qv2+SkKp3a5a/QYuSk+ZhFmnhHB
r6Jrm+llQ2O1SKF0C4OTF+n+Nogm1CKhjHBeMQDh+Yko1wZVrarqo5T0XiQz1xHzLWhPaP06Cv7/
N6rTMnq48HyVjnVPL/DMcsD0xMa0+cLxCkXKQrdxElNCZXqzTXZrktlfV9hMeQ59mzS2OGZ0hks0
6TxfZBc3x+G0CLz5x8JWCztTIHHNjc/6JyGdTFXz9uqWA75LC2PQJQ1LkAPq2OfdxXWzWwISZmxy
GPCL7eqraxgwlxKfLMRE0AR7jfU2nDwP3Z+CzPZuAA/7LVzDabypICufn+uJtNNdrap6vWocjy/m
cjoElRezrtUoA4cCglLXFo1K1mCcVeKPhf8cchQtM8dV+pdbyCWdHFQ+8P0v0pgxa5siStdqHPOA
9OC2j/Cn92334yIhiOuJDonQ8l/hQiEYA7MA1X/Ivxfw2DvRFTOfLeax0mqecYUM+yhx1VQlm5x1
jNsYf0SZwknbBbLmNfKnt23kLfxOlmcNfBmJA2zm+8ULhwQOVG1aoiubNGJBOhg6PMOSESVeBRO4
ZqugvKmFMy/JpH3nAZRSyKNNaPFalw5T37FxmYBzECQEMSTs01l7S1ICiIsjQJdZoCeagtv2DSeY
uF51RxIXroplXJbRnV3bsYyBvPBSjm7tDJc558syiVfCvOIVNCHy6Dc+COuz08edi+NGLAQR3RVV
wpTZPg9mNC+ANk03fU3c700vzAsN+iLRVWUTlwXdZ60V/sDGic7UW7+3a/B5AnU0VoFWCfOFn8IJ
hsRYlOS6gTYKMvw1gIlwXX+DeUPw4M3dD0dVKNluCgSHelk+rwoDAH7kmFQU8GIZ+gLNqTE6yxml
UN5AckBp8djVzSNt5JqEJRtzpxufhsr+4Nol2YopwLyFv2TsyNFc+7WDFd6r6h9nLHgs2/Kx9tmr
Hv0HgKhuosgfT3ptH6xdozG2s1v9hBkOsRmfZPStjliJKhF8ZOw8Z1wN4bkxAC3XPfo1dBiaxC5W
/YOd7XuJlfpn11l4pLmhukZyorNG6Ft3C3FYAVPxwgCM/VFM/RUl60Oj9Jp4jcvu/aXJB2YfJQ3o
FQ4K9zbwhT3NnOjYncLl87Ru84uWcotrZwwT7LHprqB4TwLZR9xWsjh1Pm4yrpiCBMmGeC7Utn1u
0ea+Dhws3woe0elQdE3slnD8nme95WNPftjSx0tbRMyjxsQdVaetgxMQhbliTnu63XtORDHaVJgy
hhxvTErikR+wVJrexETf4JlFE4hVTO72wTO0jvXZeA6MVgCmPwvQU2OMyNqzv/W9jAMG12hsNLye
kbyIKgJwBMgFLDpTPQRFvQVxGIXliyxxoI2+GWPRtzrKsEaysOx0KpQg96Mr6lc2mOHO+g5JZ+We
WFAO94wgmRzH5pojUUs8X/aZ69cusFwKKRKZ2bNBk/usW7HGzaCucDPmt8Wy3FfC+SoFYWdsnswr
eZBty1jFqvBsvHKXJHIQ13osvhalnBMKTHsivdXEDRiF6FLU1fXiuojcE/3O2umVwsIm6SE7bOLF
W4cMPYPxFbOcKu1CpyrjaanMOZCItM4WuvcwGwseqCcYDgq7PFso3dNZdAZsHBrFY1XqPrHbtNTJ
Roj5p4LuokrdyXRVsjSBSAGaaOMRVoCILS3/UbI1LPMVHbMGypySspxPzjgk2nOaM9HhnGyiWGPq
cR6vSAsSYucfuEuODBojL/TjDsPoDaQvJNSgtqw3vDasTZWcWptEc1AnRCMkeqtXXk/gMa33GBeu
YogS/dQFJDSdLvpNWJIRDAvS66rwRL50hU5EW/2A55KM4XlSwsYw8NI1mOjXAd5lSbUBMYR/hAT2
3NOCTLDVZ+wUaTnccDXdz1v0rbLN/aDU9QTa0dmPqrF+wqxpdIt8kHWPLfwxcMiFy/gdCOZlS9yV
qgm7pYcwdF4e+1JudeoVAw4HTvsIlrxh7WUKJbXqdrYmOrWj9u6auuUiBpvIDxO6rKyLmdNGuGlE
FPmFQqyJqxE2xxqv4rYAUet7qVcvGZD5f+ZRWMd0cZ3b1oaZqIIbJEDDnUOVETGbzZIJN/w+lea6
a0ZALRokaRK53wM851k2OFveG6UeYPXwMlLolqNeRbGZbTDEsLMIk9mVuLy0FUsCHhgsDW6QJbnu
dVQGg3e2TDlBPKxud43bCVGQ0vLt3wpmM/laqHZIpd7KDJicIXZIu9HTLGmF5PViiR6GpTxVjPXJ
JNn9gBZa7JSiiQMyyJMOhuCJoCkInBWYowNMteKmYPi/cNONm63Fu1P96F6JqjJpgRN0Slwu7VkT
rFOYUlKOCTzV/tPQSpOk8sruc2FrVEg47mBxP0cqSosVRgJXmgfyk5XrlEXTWqRNCx+7Yau6l46p
6bZfwgmwKFmC5mD7tPVmc9JNjSQIUwQnD0W7by3pzRlRo80i07eZxHmdOWKtPksv8h495BRIFTen
TZwgiK6qtVPfwBqHUA3sXFBPm766mtioP+GONt8xz8O5GNqwHQFBbWnC5IxXPFch+zLrcfhnGeHZ
OsiOnImkjRsXbR9cVUjEb2EgS5NqHdzPRi0yp9LDgMyEhe9Biwmb8n4YYrNyL/bgxajjqu27X66H
K21k5698jXha67pHTadtrqHdrDG12pZPTQFrT0z3dcLNpsBz/NivZf3TlEv3BW1IdauXGdlxYMw1
CdoOS6wUYxyFnnMVWSrSpV6da1qM9VXrdUGGCm0oP+llmOpMtoEfIGIHK3RAsE8rNlaKFN60xdPC
6y6MsS3Hl2gTAMKCxdTdQZpSfVuK0f3OaYl3J3TTPlFqPFykHe0g+fc9dElJ8+y3rU7n6JJdG9X4
Ng7a0b9yS+PfDHPZ/+AlGv245yBvwq0yzIoI/lxGwYPegbvebb+1fDwXZmpj0tZqvFspHFJj2Es5
yRiOs0zE6FicTrUqcN/xvQA9gAL3J7pGuL8sZr5etza8RzXAe70gcWKALwcs5lIuwArp8npevY7H
uvX1Ew6dsE9830BiCZ/MMojbCHOJahm7fMVk6BVCXPilFoF89hqyAObg3BUGIvxYMwsa/eohAhb9
EqTSRIiYbFjbE47ipU/qarp3oJtMkYRH/2DqdugyrEpT30tNMTd1mWdKlgEFA4jUAxy5JLrHOnnD
SOcClHz0qd8mrNutXjPuT1EX11uPCCcCW38FTPDGKgA8y7F7niiKCPE6u24Lv7C6p5nHJHn0AtrP
L3PD2/UE/jHDOJv0gAfqbLIslftpbRQisU+Gakrl4nLMKS0j+dFHevu+OOUs463rIgeBrYgg0qtK
3EwKp/wqeLWhDEId6PDnvnROIfUjGxvLzb0gRkzpEjLcBlEP4W4clDAmjmcUgE5sc8CFhwStfyoG
a9KgLgCF4ZAc3GykQRpDKP/VIRFJ+qZoM4HIci9nIvF9DAVlrfDK4ByyYrsuMGD4NKO7lAnK5huu
xRMUSOFNL1AwkogJMcbHpIW5HAo58LoZ0g5G3VcsWCReUUXKs+pkmeMcqe9mq8bUJ1ubGlayU+0q
H7NaLivjYnGmbFS6vR/QZEqQJMsn7ZP+pPHfCcovdboAx3s5DDWqDC5RP1AmnX9AcKhzf1BlSs2i
sg0BM6H9WF6hxobr3YY6KkovEAT328VDjuvHGk4QaSB8+aUq+kHGkM6LPhFu/zSDpBDTebZdDOtW
/wRMnz0NEhF59kyfTp5PMwWv3qt5mkg8IqI88HASMZTDWOGmWeoYbohUph6CbGpI4V0VTPN/oR3l
ZyRK0ZXscXHEAx+ZxE+Cj71OkQHyzJuqJ9xbyUnLKXj0g/AhaPvy2bHt94nV6L80MuXKNzCPaoqv
oI3VV/CJasa4WQFJjWvYFyPtY1WCMQxcduClF96IkdZJHYB81pEFUXCBdykqd+0d3F9UTIJ6TsYJ
YsdVVhumyCf5NnOvSwzYADcOGclJOqw4+TUmPoax6F9KUyOhXkFvqZySp9YTUwZzR/PYKsM/9TiD
vwEzCNuvgS7ngaBQYZfiHGhR3ddaKMyow7hpbeavlnluzKA0QwxnzXUFsP1zP1RZi+Tzko3J2FbG
z7wWN/YRvQREf5ni2sRx2aoemz7QCdDJIluF98v3Sz8fWyyRigzneiVRTChSMM82cwZ71X8tzGdf
Q1wqrn0GehqTsol77rYZugn6wdNBXku+JjpQL9vgzBft9XACEpomTcer2Jm2JWtqOqfFiD/LremW
ozLvXclo+7Qh5cq1EQi6tLsJGPu5qWXKuyp8cIMFf0HZf5oqfh8wXBQXPqNs5DsvZcTdnEU1qqqw
CLyfB1+hMIISdyx1mRcOwRBOOGEeBzOsX5eW3nv0kkDx2kvg3qwyqJS++06FlDKUP+gcjok3Bm9V
3c0pAUz8nrlywS4xJq6Nnb43aNVkwYYJrEqSZNk6niyYQMq3tpVJ2cHVVqwhnESpbe6Qn+Cb4nAA
iN66KkMZAFlXx3GXgCUgPs7owODfLU/FtoaJ0pg76+FafamLenGnNHmuHXe4dpewSsEPbGPkDxs0
K/WLHkpUmlbJM9Oyh36WSEvr9qu39s9RF3TIGIY6mUvSQBNYtqdZNzpr5X/I+7LmuHEtzb9yo95Z
DZAECU503QeSuTBTqSUlS7ZfELYkkwRBkOAGkr9+vvSt7qnStVszfp2oioqypVy4Aed82xGfFakg
Kg78zYSkyevcxahGZ6J3HcbO3Ak/GDfFNKGCKyoZa4UxbV7Ht04+RykG0vN9aRSNCyo/SdGybRjY
2UtYJJynABcBUPVUPCA8OBtxuePIgQQYt3ywpb7AetA2ddK7pdkinfzMQXv3Mq/jtZgWjT1c8cOI
mWm3JKqiRGmCJYlNcEDNRWOyHvPjjyYybFOwHO1R0yFozfagDQV1+4RVZrySTjW2cYD0n4+odj6j
Zq0OvSeX69YbnSRwluUIt1NxS43psf8NKw4OSHHTxY5l3jVA1uo05t5TZ7m6Gbw8nC9YsZ4/GugB
EutqgS9eedfIfLPxBCVMDKXH9HmWJfwvoTQ4VQOsPNYCrO5rab1DLSLsyxPEyg4gryK8ZTlmDOxm
5E3ART2MUgIFF9OdV6x9s51l1bsvebl2idNwzz1oZkc3kQLYXixc1DpxUNKoua5taYsr3+ndGN1f
neLKdngEsedWny9TSIps8EIMGUZQuab3E4nk10XoKXzyo0t5EVvF+HWj6ZItMswnlCnYAD8PtZrc
A3D0KUxgSbo8wBB9bh1MU11hXh5DH7VsQ9rUpxPa0Qsc9xg0Y9il2L98KPCYw64KSjp5L8JQ6bOH
oMh5O+d5K24xQrjdjY5Ej+z1FVrNsZ6MdypX1h0Eh+gaDwK7JWQkYxyBKiruZlgRNZA6W5+M73fj
bnHp0KW96Zr8QMp1aO81GbHPqmoZu13v+UTG1ezO4lMvfNptAIGCX1GD+QChi4uO5lJlxbOkmLRm
UAk0d6R3GRyO8OXdIOQJEZ0xOB27DUOArS/9gLnvx7l0+jXNF8w9jgtnHadvtFqxCeMZCeyWl2X3
oY+ifD8K1Zwrr1mbIw97eZNjV8KDEbDCZIPTlQ9jk6P596PFf+B1Hdx3rm3WXT5dqou8DBHti6cR
mKgJjMVcXETL++jo5si/rYOB3shL9Py2C0QD+H2YmwV5fdDZZ2Hhy+qEvdtUe7dFinFWuyXd4/7C
7qUnKJFkWU83CnjBc0MHeQVbYgtGS1EYFzChnXOMaF0qDD5Av1TEY6BdiQkPSsq0bpjQew+rBUBS
aMX3+Fh2b9HJeNmIXFdv5wRBc+uyHlEyzSgWGN0vycVYoYR5QRLs8CBhDzt3c+3Oad7iCoHj77qX
gY3ESdF2u84txq6H+7qiITCixmf3nZ9r+c3qBvknKB0xR0cgCbaPBU69SkRovSTyZ3AQRta5RaXW
io/l2OjiVGEGsJ9GXWnwmBROp4/aqeQhMqa6UsiBJBtMUWnHGFPARHAbBv2UKDK03nXr+N2QLoWO
2qR1ihcPpEeVeFTIdoOp7MU5YoEHt7Splj0aWZfGI3MB+IxdhAx9hc0tBldTfcupC1akiFqbAtde
bSpsNX8bly68hwnSXbYSZNyB0UI532oK/HhTRH0Hk3Qpy10II/ahQpdrLkIm/kg0uMarpRwWm7Te
TIfnZikDN4+5lLa7dsa1cbJgDYh3V7GVFRurkZa3revWPWCtDqdDmyODLo6o7XSyIKuSJXPghbe4
GKwC10IMChHF4cRFiAbv0lqyM+bOdBUWuoICYaCrD3jNHZr9GJhJJxVqMQiTjBWlPA6+CMgLAaYc
bJtlzPkldxMhq88MpEd1BHlivDvHAQKUFoOr1K1WKyjCGXvPLtDBsFyOo9iyVYeI+fMJ1k7ZVZ5O
Akwzf4SkdHlCTnx94pPl27Fepw8QJADA7rF5H5eQ9U0CG19pY0cLjVE//uR+1SgZzy24sod2Guso
U2U7ob2nJCTnjnX9yVlYW6d4ZotXXIP1o5WchXsWOA6SHvWsE9ep/JtxlsudmsGzFzW6y9ipJVoJ
t/a8MnMqAawJ2H5Ro0IFYJPWVIaPEe3HGxT/3i1oIVHFRSlHiSzQKTJPXjuXPOmiVYskAIR7KTby
qX+ldJ6crUdLjDmNBje6K+S47kJ0Bhi8XcCvVCtbXQcRA4FAV7Mlli0eVs2ZA9ovKG0TIplysoGG
tARta3q3AsTSVs6TDiYX165BHCpm845cXIFNrsfbpaMhUPt1DMhzyZrycwTA92oQU+gkEcIv/GOr
3RnqfuDWMpkBIYFSlNx9RB/Xd5tFSfYwOEGfLeiAl10YyOjRayzaWmQntdmSr3X9KhHLidhn3V3I
XrACezKTFT3WslYohDnLH0rjdbGgDik2a3CJQW4nMPPxZEV/j3it9UuE/4p4zdnoxR583S9LVRC9
GwbctZsJZeq5BQqBXq0qu3hxKob/stnQQ441DEvAwgGJtVin5QZR14okSi6wYUM02JR7PbHl3to8
+lrLCuW7du1wjzq0uKdC4USIcdYwJIKIfa6hGinjCttBDz6e8GiDFEB0d8wH5aJy0WTCwtMf+2pp
btHRr8eOreHRKg9ZdRh/UjE3VcYTa9K0ir7CC8XyrWvbosLEhkVhsB+E5C9FrYdnt2ldc6HX9Zit
QFNfjRZSbGgNSHrbU3SwQJpr7L1NXxFstf5Mz0obANc0bLs2BZ/eVImOAiwXtedga1rB2Asg1WU0
xbkjoicAc3l+zCusH4CjGiffQ09noPssLUVjb3L1bQyk+Vo1K7YAsIHzy2RAWSaMtPbOLRfLr7B5
gs2gQw020Cuphzp2sJnj1OzU2aYYD11HpZ8UTo0RO/2wgDuiMpAfWjB0Lu5oKB93iPik66Yhqn9h
QD6fnTr06mOE/GeRLn0B3NgpNdZwAKx5sSMegomTSIHUTvDMUj/NNegwlJFr+aFWfv1l0FNLDmst
Kr4VijcvYOqnMF7HSCVexd2XS/sRJZDg11PSNsLekGEQVdIzOEMTEOlY64kYHoMa+outUXysd2J0
sC37TLTIRF4DgMAOyG5UWyG8pGlObF1tOgTBeZtZAwDboDqvP82gmWOsLj5Y7b5ut5xVFiutnPU1
FmHnSKwDRpdP81fgxlGTUH9cAUwS0d5j7CjuGNMTB6fUTgHZdbSHn9oyJ8wBxqmeP5SIHmAZFlmP
xTRwBqixaSk/hHYkj53jjOo5NFBywJCwrj1gi0rodJ17mL/HuuWntc8nm1IjhmtWRNPXFdjBmiyl
Xui26Sw6RD2rAQSxZcg/XzHMJ4GHjDpX80hmtL/AkbaDHpej7fDSG2BXgO1hW5N8r6Vq9FWFr79g
VZR4IoqwbcFmqBZiD6NxZ6Avn2eMnLAOpldOqDM1+mzEFL1K7qAJM70/17EzR5RtNY/0yygY4ACC
jBs/9dd6egB5bL0tKapp2l6ydfLUWcMRChlPt4+IMs7XnYBl9TmfiB7jKog6dzMNKN4SBFVqdado
2YOXqEogf44EKIHbutLAZJSBuBeX4tRXtLxq/Royd1IFYol7CptZ1q9tP4AeMajb18l6ZsMLrR7x
fBDyMPHFbXCeeMfTGe23mzDXbSAoQZvxxPVKo/1gCUKkSo6KJhaw5XXneVn9AdVoZdtvtK2XaIuP
6D5iccNk7EIqcFamNj5kGWFuww1S6Zs6RkpAGULBw6S/pWCgxwT4RfPce9adNz3uhCkGlovpGMSC
ydr4+RA0aeEEOK1DuCoU7eG6POc099hJGTRtaD/bYb1AU8E8XoeA3Y+RBguWzJ5bDRuVg/DYkUW0
Nxbe7A9cFJcskGHwP1VoT/ttD1XIlBrVsiYd0YWQJyTVDf0dbRYbHgtjfdiSAdL6bOsM+YLeWxu/
/gB6XONv2oDXL05YNOQaLAC328WBD7VBRQr/VAxcABuTF3iaP5UVyggoThCMelALdpcUQ9p8NPoc
eo8kyLHRXNcgwh3wIaUzJAwywPy0SAcLp6ccc+8r7X9q3Hn8DCGo3UdVU4Q4vLWBlsB16ymztPZV
six1eCHmFu4+F7KePOzwAyq6FdUeztDOKyvarfFAVl5v9Fq5PMU+eeEjlLnFXEzzUOoClLfjuea6
c0p86aApiwKY8DQ+GidHXqGZu8clcL0yxTiTbs14Xrcf5zz0myQnc7EmuOBYSjGIPZhRoteuTRBl
AlEZmcYc5Z71ff8upCFpb0qm+bRfsIJHG2coG5pgB2hPXEvO4wDWzhdgMVYkIUpyAACyM/1lVpDf
p+44t8PVqGV5I9eQObHtXDS/FsttiiVKr0fs+7ifGZrFIZYBAGPI+aKzhTq9SsY2JGVSKjgd4mZe
AV81HmrVQ6QlATC9TLU5uP2IdhCtJ5ZdvrazioEhIa6waXFr19Tx4U9UvTr506KWXY68VP1xkODy
MrCH2FRC6JGWGEgs1RvOxUQukzYmla6+ovR6wrlAPLdwZRQTbobpwzgic0DHZYSsKmwbMihuMUok
hxYvH4YHJE3Ru5Z71W3FC/sFpwplMYNtYMz4uBQVKoU2+AIRoQeZQsCGBb7ovg024EIjjBFbPPGq
umAhiZ2LgiUADcLPNMoX0KOVnvHYVc561fuTuVqYBH0SjFO5adzK/dy5arknYS31I+1A2+37SOAt
gTGG3d4SjBD/xkepYDQWuGybnow6OOZE0/mGl6T7NrJueeZVMwkonC59uoO1IN+OjevOkNuRSqVD
6LmpIHWuNw7CZr5x6oP3Dnq/dWJstOQTpIMrvmMtA4wvH8WYJxii6O8XKTCfKwirHffYNz1bTJKZ
Aoe0GMfsYNPzeuSRxB5iHry0gtajvRVDz+XJxeMdbFTk5k+YSdOYBz4KIOgaQxlZWhHfO6ICM+QM
qQyq3FgsrPhmRdtc56Eb+ena5djn9KqeyOR7TVIsc+1sdFcs9yG0AxMOIkd3kueNrDc+RmHmqeut
LEzaoFyxIhivaDCuj+kutjoA5EmxTxUxBT/KAEkHjciGwak+EZCWczz2pqKAr+yIiJhBmnnTFQSk
jsXTeCwJieaNHLh3CgqjnrrWRVFPetD0LgnFCsHfAlbIrp5LEoaW5V7IfvEy6fSFALtjhNhD6LKi
agupCxo6Byf5DH9FAxw5wu2c+N3KvEPVXI4Cbb4617MT3JmoAubIPFwfImTaSLcEw95PPGslRGNI
fRoMTgPQ1Q0GqvcWe7gXdkC5Zq/aV85YnVByDXY7Iamb40tG9NkTrHxou0YAv5idDsAe6Z0t9p1S
b1XkKwgWWhiINuCp+VMx5R1o+jA0KMWQ82lAiDL12WnJ+KjaC6QE2Xet97pYdYFhKC2gSdnzsttG
dOq6bTE6YZl64BJy6FY8hY1vCLoH+A+gLS1k313OO9r8B8ULc7+MGGZ/J5iHx5oHGJ4VSx+uu7iA
nESnQWTKV9RtA2aveQanf2AFynUeFGi1gRi6ywZrBFD9glcSiHDv+J9RufqgsUTJEHvHFX0UKLtK
wId08ICwtq7arkM4X2sMXJdJP7n9Fws95JMYPVoD3/CG1MegST8xk8GEiMYV1ZBWpUaNsszNCPIL
LSRWIku9D6EzADTOq3Y8XUZkyx16pbzHuG/wzVswc2tzKHQ3zik4Hh/ko2p9sqeoHWXKFueSAr8q
860Yi/A8BWhGIUXgSEGv9Yq3dbwOJ391VRElTEg/czAdwByjagmSKIdnajOYBiicheG6Tnueu69O
peb7tS966Jk62qzpCPXpq/KnuklMwDD10GMFALRxnQUG1EbO2EMEu/aAUqgqbwoIiS+nPlDPlVP1
n0Ub4kEiE4P4CpEoR4jctNr0PJi/lX3XT6i8WgSy9ItoTpVQnps4o3FoGmGY0rT13LAxm3xyGhRq
KFqCLQCuud+WU6Q0mvw1bHeWzGYGvep1Eez6jQ6vBe9FeVWUA1YlV9dsBm3otzk46qquMLTUrucG
MUjl9ch164JI8t15SyoZDdihL6V2zcbcTwYEfDSPNdSj8zt22Z9pyt94LcTIKI4oupgh2hkVNjTr
X32u+9dfcgq8jRZdnHWeZwKWYqBrfYljmq7qufHecV59z035kWCd/d0pAsc8BmouJdkFAgVr5uR4
SndDBClAjNFmhUlrz0ddihZ4+Ypmun2mRvldWtYYSrot0GLVG+zvOsxm5gS/ZjZ7OxMbLGLZhFDd
YhGBLLos1JJS+d6cjp94V96OxEbx71acATEx2q8/ytqarzMg8zX2B9MiD4cawE2/dune2KvywoSV
jrx1R+2cHxdH4bnzO/f+1979jQ2DEs8i4q9bd+4CEybzJpIR0pS/5sP4bnD4S6JJpEuSu5hcvVtk
SzZkoHqLAWD010w9b1NOVRc1hCt894ZGNSIfAz90MYVHFu9Y/H/yTL5NOXUuIxa70C47EPZfiZri
0ei7XzrtbwNO0Wd4Deahrjs8ip9kFG0wSbr5tRvmbbxpa8YR0tgLAVgFCnM5XbrBYTS/lsTxNt90
hqqCtUSuO0z/k8cmN93WrP6vjahx36abVmurShQYy870XfkStJ266bym+HM4wn88z/8rf21u/7Uk
9f/8T/z5uWmXroRu580f//nQ1Pj3Py+v+e/f+fsr/rl7ba6/1K/921/622vwvn9+bvpl+PK3P4Df
BkJ+N752y/m1H9Xw/f3xDS+/+X/7w3+8fn+Xh6V9/eO3Z5QAw+XdsHjp3/78Ufbyx2+XM/Uff337
P392+f5//BYX4/Dl337/9Us//PFb5P5OXT/wI+Jj4hJll4kI9vXyE85/Dxkn8Fy6HvERxINlXcN+
UPzxm8t/91wX4ztcQmiE+gkv6pvx+4+C3wMYW/BPwIH7Ebzff32vv12Y/3Oh/qHH+rYp9dDjOH48
8RnT3d7sKbnQAkwLcy8IuT00DFBM6UUgvEvH1HuME+0OriHhCwSqAOcgnOcVIDOM0IxLr6bDhxJw
36ND2FPhA+hEe9YO2IGGua+2IaaRQkjBwuJugBdKwR4eThdxk0PvODC7Ni2Iij7NGHbz2cIeceZO
hMUl9n0akYR6GM4OoX3L71cLGA+yEcBkV3Un2aGf5vyctyFtUZTAthEDAA/gcCIDj3NIEcMUKvn2
wCY3fzTcFQuQf6iTUBgWwoc2FU8T9dvlHHRsKW+hOyxR9XhGgSPuwqjdIMNB6qQPoJ9PR9VXHRSN
XD9U4AHu4EBYb33d2IMHbTKIK9VBcm5U7K2BPhXQeXyegnw5MN+PrlzrlnsACzZRrXWgNu0xboCW
QfNVjL3eYrDHlBhMKNpVtGhOmOQ0H9FDFBtgEoiCAQ6Qh6w4mbAGmE4HuOEgMl/HHTOzu4c8Kh4R
FJBiAvlj5wd5bDi4gAp6xP3CGLzNKiiDT6p0mn2V5/7VHM6waRiU6kPI7o2xmDAg8jHxR7Ji+OjS
JR2PIJL22UkH3vwsLgSDcpfl2q8gVwvVsICGdfyHlofQpTODXgCChWnnBU6U1nwyT4Mi7GAgXoB2
0Q5hdkGgu7hFCZoBz5mxUkz0BjGo7gcCVmYbriNovKZa71YvQksYAAPd+A7qPTi9ZH9uUelDQjQh
u9T0UdNDCFFgSXQqDBmCxQX3DzFHI4d97eR54mDSBforPqTNVPnHAuj+Uwh8KZ188gQx8XRcaOWf
LNw+T2IadUpWZOIjWhdpCF1roBCEaCaZCoy98nECUFQXiGOogyfZlEEc2cLfhwFgCNyUUehD0xpO
RYy22QKPgsgV8DFDOYTYJC4spFw4GNTojf8yFBrtn80XlGy2KYHF88usFR/NTgttzQkSc+foQUKi
gGePHeS3S1f3aWkscfcY+QAldS7B7ICDEWdw6brdrowKfF8BghdYhfFuxmUGuQxxLPiKQbkhPIFM
AoJCWJSFMbCmpxyh+o9AgkKIAlQ9tfsxz+mV6hh5KKPAwR6pud0EA9ihGECfT88dFI/hFMND4A5b
x0g6JA5aLQevNPkhqKoAsumCNQcL2Herc37RklHfuXNzyAVcF7mFxPv+2FlDTqAJhqc8ku2pdHvu
4CCb0SSMYtZHiGnFOw9ROvUe6j+9odaXJ2e0BZQmVh/VRPwobUA3gIXBJUKOLiYybBEZygEQLMUA
EqJwPhDq6RNguG6Aro6cfda4WJQMpvMU2kcr5unIZgGbWOaJln4Ll0jcYfJq3aVLO7gP8GgOMCpC
T0LTgi483AhYxwA1CdHdIPuPwrICbR8D7dy6FcZwjvMz6m/M1eOArOJ+cNRtIWFqHOGbn2JZWthd
5r4PRwirWHOzupgg3wTwhgF9u6jnihz2BDs2WRvUAYtHaREL20oVErBAcrZYh3P6eeAX46eJrD7A
FbweiMehAhnKGU+qhITxFjfXcuWa0EAG0aytTKsA8EIMgUaUGuwuYOphJt/3U1kcPVC9twOIspMI
DCRDSjcejcU4uVfLVBEK5WolN7rl3O6ivg4z4WCEadwjhfSaCRpeEZBFdaJqGmQ9RA5pnbNmA90b
mksXoS53aJzB2kdQwmTUmQBBSM3LI0eo6VXNne7JYDTYgucRkoW4FMu56d0PmH1R3gdRPX9qeWCQ
C2NzmC+Z4+4nMdvX7xvy/88lCQ0uyZQ/r0ruMThyUMs/oJ76ol/6v5Uz/3rtvyoU+Ph+90OPwxXC
IhpGl0CUf1Uo6BV+B1rlQmdA/cinl2kxf1Yo+IkfuAQvgjLSo4ShfvizQglQu0CdHQXQ5ES+6yGb
6v+hQqE/cmkHHOL2vze9kMp5E4Ykh5nXHRCr9SzcIK1d8UFTunOwm/ptc4jszZhH73RTP2o6Lx/4
xtVeN3pSbu/O2UowLxPjfF0E9EBvXz6WS/v1L1fizzrsr3XXD1t5fMjbeE6SUwsQLF+yajxb0Nm+
HlLLMI8ozzfgDgUvAJa4R4gLoenskgFTRyHGeOcIvyekvgUSLp/+Jr5TBTVdSr9yMiLtroEZWAkn
aUB80L5Ow/aWgCrBAccDBjw5c32l63famu9X7Uef/AaA8ZBWHYHR7jOH+zveXGaQZWyiAIOX40im
WyRmHsMquOTiJ2J+LwDvZzfR20HnlW9yLOGmyRao/W7Gayj/nkB16Ud0Oe/F0f4onuJyUt9U0g7M
SUO/ApxG3lLaYseiEeacdDd5NKdjE6WQF753/S6JMj86i+hK/hphCpaeRKD35swGmBy7QBANXziA
3xiqyVvFgMKKdXdVT8dRPzAMZ63rbvPOjXt57H700W9CbmBfRAmG2i4DTbObyO1gwx3iV/aw/Mes
cuO2xxn1j4YHaQGrxf/8qT8KU7qcWrRBfz1eHsEPQMJ1yCqXxK2NUo/AVj35O4i2Un8WO7FiErn1
d//zx/30Ln2z5kwM1kgzcKD1H9t7GDQhQp4TFcTiqTsBf1/fvS9/djbfrDWV6CQ4K0QORHDwNN5D
TcHKLBDh4vZZsaLlMLA7yBmU3gfy7gJHv2MU/34R/23IOrPCWSyg2mzYBgDtHulHfWqKU3FfGr4t
bnXmHiwq8wrJ3en0LIJDEatrfZr6/XyE3PJZIOix2Aj3MF1V1wwGmkd5y5wv0xW8rTHWytw7mS/N
dXNW4wbU0sbsGDvBfJPAGYW/vpMyG068pU8KRtX5CbLZ+JkDI07lDEPqfvAOyBiMULqUn4bzdO75
iW5o0lxBsg2XbiY3y55lzlEsGZSnqZ94Ygsc5tBsBpC76ZJp+Cm3on8uTt11vy/rw7DvrqPzd2E1
eK/5oT472/HG3EKBoss7X3yVT95VvuPTzuzzY7OHQZNu1o00L+ruElcAp9BXH6Igfe0cbJnOu26n
d6E8jvv3Zi/95J77t9H01NYR/MqLmwFCiMMhSq1f7sNBGBiD5G3YcNgEMcdycmOO/y+hwnjnZr+s
Tz+6Gd4syY5nIZ6ciZuNl8eXwCZOo7RjLsTInwtRxmAmk777XFJUilhWpqG9rREoswgGzf97T3j4
4yfBexv9WwWQFazuJDLuH4nXQDYfQcDEU8h3Dv0qQAOpGCFPT8qSo0B+3aZh+WEFVev0PVhseDn6
lhKI5EFtTTaeoUQqQIODAIR9C2NOxnyKMlOasyzTLo+qeMzd6WA5LbcI8NiYskuxJ44pyuIbxyEV
nFxQCrsDvYIzoY+ZrWNIYKH34wnEG0/hUuJmWz5A25VB+geRI8ivZBqXTxAI3PRzkchB5bHK/duZ
shPMYimXiEnzarQvZk0XHcswrK8LaHcdCYVhWdw3Rb/PaY9WgNZ7ElZmCyXEGBMYIeCcvIng6hva
rzn/TId3Bqr8pAxBj/33hVX6wDB8WNkzUe6l+QiN81fuEMQTjLchWu9i3QxBe174ia9Q/eCKYx1+
ZxP78ZruRW/2MLgOwUlhMn0G9+vXwqMp8n7Q8qAEEGFa5uGxwa04dN57a/qP90zvbYKy3/G5DEgt
MqN3ODQGlXiLm/yya0JFeYY9AZ6rM6xZWN7zfRi+lwr3k9oDmpa/n+MV2rZ6hjgvg3bjVlcjJDw8
VspLAail6IeP/nqc2J1uzu880D870je7lw8JHJxonTzorI2ig+q7D4gg2V8uqmzyTeWc4BK5ZRQ7
deAe1/wQvUNQ/bgC8t5mMMPAOlYQVcjDxKOj8d2UlNOxjxxUAsuxxZ8vZdA7B/njtsB7m8jcEKv4
oEo3axZyWwhy4OzBlwEea7ipAo3KqITFBnbJQr1X+lwu2A8WyrchzfPad9oDFZ9NYjg65Qrr3ZlH
S1oXyOqh9FhiNRRLeCNQ2jJ8lWoJ31uk/xW2+6MPf7NK+/0SeAo0RjZPx8pGe6GgPcTmAHSghu8d
gmKvIY++whJVVcOVLqpjraKbGrih6a71Oh9XZTNlxKfWa5CdlvQFDMARlHswuznD3g22vN9W3gGq
r6Y5LiuWIqQwbh1cPQpxF1Sm4wUL2i9oSVxUBph5F89kxiq7L3BlhUgMTLo6KC4bNwIgoJc/e+vR
tl99dduiSCx2iLnsokzzfU72c7hfu30I2nfeNHusik65C1DQOWDoxXGpPnruta2Pwv/I/PPoPkSw
uvnfBv+x1vd0wkCM3RR+m4Z92GdTnxG2RcJdXe1JvaPz5UtjnFo37+gE19O+yLOcZQwqrXYr3TqW
wFkEhYqrda8g7kMjMkHiFGpnLz3vBpayB+l2Vx5GloxivaZ5dYxak42Rh8QIkOHunHjltK3GKJvy
tJjMNQzCGYIR7iH93o0LqL312udPXvBhajRorWUPHXHS43EfWv8oEZlZROWu4PMLzSUUPMt9pAo4
rz3+DWzYeen5B3+4pk2XeSp4QNDFSXv18xAVx7Ccz9S3ULAU2QKrX6G6NK8hxSyqhMIFC8P4s3X4
NkKVU/dd2kr9ZSXID+FlcVeCrFrWBWuOD1Gt3K1Gw0uGk+H0kAlJTq6gvHyQBrAtIjDUa1EahDY1
cW8+9+Jbme+7EUqTVE2AljvPnhBJuZGs25GGrRulLUStwd7kaOrmKJlXnbKKH6znZgi42tTuersY
yD7gTJpaC5gZQWbBwZTqyFt+R4tur4d5Y5AbA73IpoVnDlgbYnz2U9/cKwShyGlKoUxGeUIyETU2
DndiNpdTc4Oe8mGonqC3zuMV3Esajhylkjwjteq5RWZcrgk87G0W+mOm2v4UKLJZpAS/ABEJ8NhX
CBDuxxYeJJs0CO5BmlJnk7AOTtOydwmyNHL/XM3+aVyCe/ivv/J1jteLpgQQbaHUFoD71QBF6nJr
EEwkDbubiL1yQZboNcgsAWYPvAKMyd4BQst8Fy4XvoeGrV7IhjF25IM5yrHaFO4npxV4fue7AvoQ
oGSxkJP639SdV4/cSJpFfxEb9GS80qQtk+XNC1Glkuhd0PPX70nNDEaqbUnYwWKBfRp093SnMkkG
I+5377memadvpug2MaHJtRs8Q31mZT371v0qPWl2+qf35K9WubMs8sMwWVtQpmt9GPbtsgeksXPb
MQDwHqYJbsHzcfNbmUV+H7GlstdD/KfT83es398tcJ+2Ik5UrKbTGePeNUo/iqPLuOcBL8dNDWnT
GOjW6QrfJFk2NFedhYm0vIumCKM4xhT7rsW65xIvcuIWzdv21UYl1zsEhPpD3Ip+He2ygR2kBsHP
WANaLDD0Msmq7rvqRVXZ7Xykkx6KCJytZvKOhAvjKtuILOM5XjUPXTjoizeJm3g8NdVtjqwr3NZ3
7qHt+b9/p32vyPu7n+DTloiI5IrzOc6pazlTBY5RcSj0+0p94Q0DNoXIFggKTLAevTr+vJw6/HCC
PatqKxDVboZ5r1Zgb0h02g0vvzQQunHBzu2qbO3wJsn/1KDyfVP+d3/QTyIACmGymlYu9xgn4WtA
DVH6QI2nbSWfe/NWFVcS2pCDg5+Ev9S1CxeKYl71F+D4NuRtADVVXMdTql+OyXHiJtOPBfnXtuFn
ToBSYUEdTE8Wz0bP7fY+tI3fFtG2Q1LPWyfA/UncuvXjHHtZVG0SHvEOztBKlL+mna9Swo4Msm2R
8GbFaOv7Mg4xqZCa6DzV+FKU385HAMtW/bRPcFbnNOk64DYIdJil50rVj1inmv5NmV61GACCftFY
FtGh5aYHW67nqqfLm7zfF8lez65NnanmysyLwlkXMKJWpRf1Ew7cTa27G1fEQQqjrJ2Ev2TdpuI/
L3VANxFgPXL8on8hwe2Vzr3J29uc3x0W3YF86O9vK+u8Rfi7q/VpA6o4VWzknca5+QK4zLauVnVb
6PZpgR4R56D68r3V3w3ZI8AOplovbQKBf/QBCgYLQeEVblHRd/fmACCnOGZx0EF8kdn3Q9ZhcpY7
xpHBTItkLOWlgSdtyPE9GgOBtIiQuLwWeXWRpXXA0ueBENyT1/F0dwwSdwmMBfkAtXPqSbbgNgQX
uzOxIGeMRNaiPOTC2eV6ix+U96pVkfeswwzKg1bFwXlYjHPU+/3v5Pxi3+x+3jdHUmswrsm9VbxE
uPzz1qaIczmqI4ajuN8V7nzVpuJGH8yPRiHsqW4x213qXDh8yFeGbPej3d5ocm9ymzPUu15tyFYy
f+gS80kvuz2k+nDoyXPjBSfGi+P0fIgeY84kL3YnL6Z4PrqMaw0Gr2rxNsDAEbxL1zgP5kXZupka
JtyNS6VcK0V73Uz2PiaImLQAGIdhpy2vJkPScpUEl2tmefNl4wz7JW12aR9tS1y4Kv/bqnY4nuvr
gGBkj+2Uhfb5xAyBM2u8UVo+f2U7aQjcc5tbWD+ly8n/T4vH3zoObJd5w88vmDqGWA63KDmkrR24
5PvQDG+gWyNaMqHtr/HPYrJ0tw2sBKa+D2VkeOy5vELrT+0itn+WFb+7af7myfjc37AuY2QiASh7
NxMdi5dxVJfrbqk15MylQP8a3o2iuCic6Z7t995Y7/p9nLtHCyc+F8QTbX8jsfjqUEFMFe/i01I8
rH3mJTaywlS+l8O6R9Y/6MIjhMIe1O1v17rODgaBQF3sJmvf539A/f7qMP+5L8JpTMvpp8Let5GJ
NpY8GyhajR2AqjDNYMzsI9y9R101jvV8tA0lWPuh/cPD88sP/3Q+yddWS105MqZBEF40CMyVe4Rs
8laaA0ERKtCX8WiAejpfRpEVR8llVUzrT5//i/Pg54qJAuYFaYvY2Welcy0b4LGtFURDfqJt6FTX
qJVn7WqyTmudPf5+wfiFgnH27fy4U5K5IlRtXohrcaytGBa57ul8rj8rJwVbkylRvcL6T6/up82B
mmJusVWBN91uHwiJBIQeN431oSfiaLn3ZUps0HICM5EnxVqOTrIeLc5Bv/+qvzjZf18yf9gU0vaq
CepNLNIpSHIlta/D1WKDg+JrdrRw6+0ftffz9/m7Z/LT2woQ55KsPefEdrnWJiPI3PJB5Tuef1ll
ULbyW9e6pGUzXpUdkMnU5j3A1jQz/nQr/UKK/C5R/vBlK6xhPTYbd5/ztix1DEOLcQ6/bmx+z5bf
uKdCQC9cf2LrkfPH+v1v/CsF+L/VXRSjJidzcRmt40pxns/Pbhs9dlgGqAg/4pQI7EoJ5iY/UTrz
p/3+Ly7t5xoMkRL2tBhQ7udhqH10wK56dBeEgQz9TbHw52g7mKoj44dsiA+Va97M8TOIrVcgcacY
PdqQ5DXxVf3+Z/jFU/W5OIMoLUSGgbN1U+hvOPHDzrTIcdAJR1qvLtWjVJajFll/+v6/WDjsTwtX
a5RMkcdG7Cc9e3cZPZa2PMC2Oq9XrpGEemoFdf2Uchj+/Rf81XW2P52wOiuOLcXlDrd4ckDlBbrV
BMb0HMVuAJrqNC2Ixc0z3YGqEv9na9XnYo0yGax5UoTCjn08xqt1zJiWDTzB52XRrZyjyrCS9r3/
9Fc9P90/PEOwE4pC5qayj5H+zgsGFqpgpuXpLAVCEvUikyBHBwHWiv7xmf/bFo/L9IsEl/6t//9g
O+Wm/LXBw5ND9TX9ydfB//9fpg7rL8MS0C6xWp1dp7yk/mXqMP9SMZ7ati2Erv1oO7X+Unnm+ds2
PhAH1yor4z9NHfw7Kt3Jgi5m8A5nK+v/yNTx81aboIWhYkEyDMOEV2cAz/z5NqHgXk1MRl/7NZ1t
z4gfFJkvIaZUqszE8jiZLvjD7CIf941a5nuH1B0U9OZqEdnrDz/Z6R8vlh+dGOeH7t+vm3/+SbDT
6nAfSYCcLS4/3bDIoTCg0nLf5NMeb10E19hMXyzR/GnE9WmL9I+P4jfEdq07JpbfT/uGtssMNSmH
ct+rEQ61KtRn/YImOWNnSLTWJgLDBWy2uFK0WPprWi84y4tss+qYSbWhE+Hvv/rPK//3P4/DN+e6
4iPGh3z+5z88q45Q6kWoKgCyehJhbIlngu5pKBtzn9gwA6HQJUGv2g+//9jz1/z0i//0secXwA8f
q9i5oS3tUuwnElCwiAA8aHnHm9Z1b37/SX9zbX/8pM8v1kFbkiKXWrFPkumdjC4NlCMxg9X5KNI/
fiv1520DdzHGRle1v/+YXN7P1p5ICqkiUOV7pYhY55zcYZQbFQE8S6+R1iOG2m0ptG8y2sMpD+P8
0CSmHvam+6yDRtiWRPYsKAfMx8MB0AVIIIJq26JPFyB6FfxyIrkoV3rQIHbhA62DSVXqWwxc2mmo
Wg70ivlOPuO6BTLh1Zn2HHHxuYI1Lj1tlyTjQ05+c9PZ3UOmuCkK1zCHZSLHQLPcyRNp9MICMd7A
f/YsgaqWwSYJZt29wqqqh5MR1Y+yp7DAG8bqRe+Uq2XI6sNiJPfqAvPUysYn3Bm+uaROSAPCnQa1
B7ksTi6BVV2K2dyClB28iMQBDsKJ+UV+IFG3oSTI3RFdATo4I4zImAcRVOODXSRnd2M5hTX84zth
MDSLq/wa+EYojd7dYALvvAEN3ZTzyKa72nRp/xWj8UfLDh3zcLHt4anzfK3+oCQv7uoAzh429aTi
5wQxJI05dNPmAejDs1ZRjmmbmJLUbd19sfUJIp+SoiDKvN4PddMAh+ia3dyJXXemrJrp88jBFUzc
1zyDzSEtu966OHK9qF78iQQiEiVHepMzelOlLsZN4wEpcsuN8q5EiYLEDu9yKF7dGqZp3OJr7dvt
2q3YqgegViVOX0/aoFTJxT1zhle3Y8fzQlU7E+mO7ZnpmneSKDt2hvaqixmWu6oFRyXvAWJ2Efwm
RAFqHTRQgI+Oxn0hlqEM1bR0H/sBPqK+ZK/6eeRa4sMl0g/5RTSsOStRSn50MJsjuXdBKvkwu5ZN
TYL7qOjn9JwtnvJserBWtNVKIRiwlFYRZEbnVyNypcDq2TjzbjXgaNg42jN6KlumPlW7z5z2y4yb
Q7jekMPjYYCvJPh1nQQ2SZKw4U/6A1VFmgfm8EhSPIabRNc86HFwfzdzMjTkUJ3rsnNvXNzfQFoU
YvQoLEIrw7VPb1ciusucToE6FzsAI482jWtA7Q6szkCziUK3QzhnYBzksdPudFHt4/kjTvSLgjEP
qfYtOMRmoDOPwVRfvavmGlij3LuRvNSN2VuKVxjOMBR7b1QVZmZ3MQt6PZkhpHcPVhoIJBwIzvOs
nVeAOtTb6EDjn79gjUFidGcdElrzNLO8uirBex6/uD6R6WWYqKIc0OK9NcieKpcuaqYNosDMr4ai
umhg0trJVTxsY/c2poLEkGuoroHak0eYXzEXDz3fLh8uhvY6b9DRCe2u7avlLm9m8tYMH8rS+QPq
tcIMKvvoFZWz+SnWHla6VUoUPTBaqn6q6FOfm9kXCoUdwHrjj6wiKZB8m1cHptmm6VHO5wAtaS2V
Y6+PG7c5zOVthe8sElo4nec92ClKwIU0Gtj9VSWt0FBQcWUGCl8HXCg3umGHinhOhtdiDoBCMmkE
GZe7fvrEzyu6+XY2zy16pCqnq6bOoWyYIQF9j9krgHSq0Ir9utwpMFR19WhCSYpyWNWteUhVEShF
c8iMibcqt/BYbmqwYEOdAMr/YpVruBgOt9GWspkAlPbGLZNrfRx9vMuhjdmslwOqHeUBdRWkk72h
OcTXiTeXpeq1bGMBvDCzqqAoYe/Qb60Wpml81zg1GCOObM05IasHs5Fs2nbcNMvod1hDqui5BJEz
rOEq6Kyk/APe1GGBgqalOlRs2ycZfXT1t1QehxSieqp4g1Av+kTbtSpM4AiPZmVeMuB+kUzk4ICF
lnqxlHJrqaun2BJFOfUV3OIVXGaa4jqp7JKUMkDlBDTJMu3bc1p0UnOKfPRQX4eNObXgGN/W6c4G
GsqaclmdZXTzOtNfNfLXZanxX7nU6xwbTXIl5NtUXcdM/tb4i1UzdrRlYPbnniJ8VbAkLTUNID75
TnRFXe5WL1ULtj7+RHQ95sXnP3ZrFWLLBpcLllkY+2Sxo1qN8X3Xbmotfa3kGW5+ViYXnIybpuiA
3cXusxrHtl/22gLDctkwNrmc0D39gUVjXTRtM5fn5HD8rQXNPDE0O1DZcjebsThG5wx5XeQl9UhE
UMb7JXK/Gfp4khrkPnurmJzDUkViQFG8uUeInMokGJXia7SyAGUSALY1HQEXfNSjRCrMhhvAfBcU
t11oFArhC4r/cIz6h8Px35ul86YCK6MpDNvBAS20z6f0FFsQZHWh7PpWCaZ0wccU7WAsVXfndrIw
R+3Jhz4LSMijK7NDsUzA/qp6FPbUbjUzLY/L3KLv90xS6cIZKLLaj0W30TooLymkFZG9LWQfAH7A
mf+I1tZEhmX1geT6WI6Ocd8q9hOZ+CQUPLda89EULlS4jH0BlJ/sfu4xDbeVMl9FNEhAw9IvzWwv
FiX9BsrGOdnDWr7x6zjty9pcS2UM075m2FrzRwFKzWEQciLs/gtwNVoaP8WGkH5MbiMRVwqUxVFT
LybTkUx02rBZxdNa5TS3xLxOyfgAFnskA+/X47C3cc2911QPLDCI7jRt7o+0d7cnt+Rj+kWzTwjm
2eUCgMBXR5c1ZG1aOirk8p4sGUf9pd5Q6HPZd/2Vbjj5TW+7CoVE5fNkRVQ7TKBdCfSSfYG7U68i
zFyW1hhCtzoxKiDz8667QGyzYjhFTvMwGYkZWouk7iYj0AJ1PsVXTRiOFV5frnUBNwcUMG0IUyJD
C6os+A4RHR1ZtZ7lYpn2GoHjoqxb3rtjoW5oG37NQCKArKZclCSYgg9umniV6N2hGpgF1r32VOsg
awepHiSgkEtFrtyvbnzlQOogKSQ+HMrAUHhK5oUtdbNANW0vW9iWlFVab8W0uAc2Xua5nwOqvlRi
4h6syCwhrE2ixXpTjyCqDXndFWOD4AuMHMpZJpor1sGLebUellU7VKpJr0iah0tZvhqO+iiT/hlL
gOl36wIicIE1Z/Q81rmut9tYbYdAY9N6SU1GQZ8RcR6Sp/I10i0iOGJGWh5neBVcyVW5KcQ0fOmh
p9xVhngyS13xAEyy0TafY4HqDnT6lGPimy1Kx6pifINaT31P12THuZ6l74zR9QqwxizZhgCjx9pC
1/gAtBpy/HhuBWAnohOtV/oq6DvnacZxoY7G+Hy281Wv4DnsBXoHU0evXHJxgCigOUy/dAq8sNLR
f2FCymGsb8HyWkQruhvqX6i+4IT3Je8AcHu6U05fC924tIcquVsbDe+7bHUambhjVOstUw9ZvtXa
5EvOtESEThbfD/3QvFUqjV5zcw2qyuupUyHdlMf4+BTAmdSx8a0Gc291r9XE+uAvg8EAG/7SldSG
+cmZtUM/6s4p1xZ47a22Bs1KhdEAPUYpjnkb1lUdA85Z9g0IpEMVXeDH3M0FRwXFvNQU69mE8wKi
JkUk7Eym6fo4tYFrvup9Ji85ILFrGpZQIWMYFmbvF+2lKSs8J7zQVrEdZnYF3eoGOo8RD/a+I7EY
1QfUz8vzZK/mfVkAjhQGQF/1QljftGxDlxfImtF8N4atAifdB744au817SP4fgiojx4QQZ3pVzVr
ntVSLDYBBNOemrO5sPLGurlDJodzmexFemqxNdaxcezW9qTL8pKI09Q8tePRXhZm1xgE9Dd3Oqmg
GQt33Ahq3XEJvuUkxUp4gdbwZZgquhfyHjeNct/ywFZDdxG7oA11eOax/p6u1QFoXupRphKf34yM
9u3G3nWt5rWJ4WdzX0J5FOuuTtU27HJzowpm0CT5RZpDaeWMVDwP09eyOxp9koWpLPy47T2FlWtU
h2NM/URe2WFrT2TPKPeTNUMy9lRsozHK4+lV9i28ca8vM4eyrvLYp8XOxEmlOUGUmhuyO9455qW0
Z6ZbwTjwDJtf122x3DssEUN2De6NAb3lASEvkvTdcL8O80VWZQudNWaxbUamD1GSXcn5UonYhs2t
E9KVVPjUQZzQNIO1Wd3LueOFCqmAIF35tXGkwYI5TXhrjStZaUdTJv8Yef+fSYE/hdb/H8XUzwSI
X+uF/lv5Xn+kbz8qhud/45+Koer8RQrRtiyVYKewzzbHfyqGqv4X/kZkQcM4Y6VsRjP/ioGZf9mu
zT8zqZMxKHNEgPynYqipfzE9UB1hWWxbbIyz/xPFUD8rgv/eCIHyZxxBj54wDNVRDTTIn1UjnfsT
HhnGv1xm8T5y7Ippa9fh1ULUbptxOlWTFe8dWjR2Pczco0NNyA2thu7dHGUc5IepOIGG0tksW90X
pS2UXeuwEc17Cku8tKATohUS/xZ7uiCeoe7Dp98M0iz2P/zof6M46vwmn7+Kc9ZlhUulsBDf/Ro/
CGDDKIYybfFPtmJMPwzZUZyg1TUTVJpPKKmCz5cuORDNxToafOtnUM02vEXbubGMNd3Oi6pdIbrU
V25p7MxYtrtG75oXUqhamEZEeqWRprvvay4cLvkyder0xZ2tdFtDCtuT25xv1KFO/4CC+Sxwnq+R
g9jEZeIWMnTr0whvkHWrZmSAd9LB2h71c/mmLvkcNjSa7JZ5Aamqq/gGI1pPaI5KNtloo4LFmn2w
7SndDlk8NH8YJ/33H9syXe4XUzOYZhE7/vm+KdQh0+dE64hw8wlSiIyZFU7ASUz6ZrVBx4OHSv6w
b/+bD7XwxAmDnhj8fZ+lwB4bXe8oDfl0LvRL2jdK4aUrO1Jf61v7lC/VsINKT93Q72+tv/tcMM/k
OHVDc83Pp4Uom624Wvnclqi3BzqajLZSP2Sz5O5Q6+41VYo/aKyaoX8SPhkZaJwuBPw3B1FQ0z6J
+XZTmHBSi2nnVPOhNvNO0oIXqwcKP/sPDifGF0dG2stEnwqQUTXaJqPe3EtpJhdQ2jhulCQqPIP0
97Alc2E/kBGkxTEFOo4nPxVy20D443ynrKn7AD8388m7zXepi3WM1/GXzk5mwu4k/tlI0/ux2nJH
Sp85eUfP4NMAJLefxnY/S4iEaZZU95HprqFBC8hrsTj1Nrdj5w18pycbNjZ5acadZ3RAJHqn6hAX
y9G60LHv36t9m7BiNK6FJOa4naesoFA7BRRcUq7nvzbimj6z2l3SIKZjBy3Mmrc16xlpaAtrT52a
IUA7igSlHPt9b9P/tCuWcXpV9LxjAKiaktNx6bS39OJWbxptlY3HDzibtOahWXp1NafXYkRNA07W
X4sh7u+VxjCoD6goIhETCm/G9GKBBuxF5ayH4FydA1DA4qgm67D4JbOQGQecrX/UTqtuoAXKXZfQ
1hQ2+hkOEcmnXJXPZmvDvovR4CovSpvypnUXqvzQlu5JymLzkEYNH9agWNzteHKNRNrsg/TkZhyS
qePgsjg00/ArdBpFTBQLQxpf+uprpxfNpQmYbwtO1PBXTi6eU3Z0IpCHve7SKuq9ki4d9uB1hkFs
teqI2hXNwneaRR+cWsz7CC7xUZRQmLt5XuinkZghCzu/yBwznsI+Rh0dEi2/r+Mzr1t09ujrkSso
c6gMojSpzrESwcVJsX9asROuUjkB5+13Pfz1y3SOt5QqWKfKItleQao76Cbj4bjuDkQh35fcvoD/
9gFCIdmQ4Lo2DBbeNXPycFQ6KPJUCd9SW1RuYqv/0tWrybd23GDQpzs4bm28aRBrHV4BksBAXt2j
BMR3Gf/oRH1JS9mdO15WQ0OJcJMmui/W3g24zMnGKU1qAujNGyJkPpNoHRPyGzPTTWT6YT4B6+so
4Rn6e0D5jhs6XAxMq2UNVjJueAZXU5zlabFE+3iwe6TX1QXS2+goXnkWQ7ltzZ01U87pEIV+nzPk
B4AHaISdMl1LskOX0GDx2DYchoe4WbaGzGobD7+WnSq4cxtdo0LRniR5iKT6iEYlwTqZRGHOCnFN
ya3yWunw0cd8HdGymO3JRj3Ljcvy1ekWuM1D/poKyAZmdeojMqddrfoM1Z5atb3uWuVRp4ElmMU4
BBHH+Xu6R9tDVrX9nZALSlZSfWk5lJEK4IW0k4XDlrlZRPJ1LOL2ehgcgt2WkeiXiFUIbpojm50x
OCmVabXfupnrVV16WKpI4lbNN0VTnTIKq/aaqxhAn8t1vrMbl2pPqMjkDUc7UJbV2uh6VjyTHE8X
3+bZ7MB8UIDgAfCthCdLF7aqHvdKMBqTUQQSSCLFWLybQla92i+XKtnRwTTfJlHFgXRwQQ1TxwYM
YyiAknEQy1IXg4Y0xUEOzA0vNMNcn7DE4Io10/dxlupptNzSxjtv0Igw9Nahn5Ijk9iFnECL3ZLK
R5UyrEJcjVrW33RpAQ7FjeLramCSgr/4MFfWQ6XH8wnO+YUOcHLTmcpyPantfDCd6r0fn00lcv1B
M4/5Qn+455p1+i3OlfsOjP6WvYGNY5FoAHRguJ28bIO4bTAtoung4rTugeZHoTnQ66lX65Xr1FwB
t0g2+qiR4uCt9YVqr/LaNuhYcwXpyzGK8gpm/lAsrQ+LoMruuXGdTcTmb+dKK+YMr7X9Ve6uMR0R
sVS2jWOoh9Qwjdg32YURlalbzmVMqXpPFXZ2CxVvflCbqL5QAdHszr2KfqF1+FMTh/h9bXsq6iuH
0UqTaBUMDEgGMIwxyiTkUtZPNLjbNxG0jNA4a8lrRRe7B8lI3ppSBUSUW8M+GXnohyh0M6hEU710
F9powrpfS/OKxPiy7XTtAF74qVyGe9GPTIKX6tDTQZJ6azk0jDBK/LOM4fZGzFQms4hIZF2q+nY1
9VwO/PldX08vvEuUwG4XmvXQHTxIcMulQg9raEj91HCwjrrsMR2Sm7JXANG5skyuXKpnt6WmWzv6
4/2BDpLbrFOJ3ys9uYaW9xYVGt1T1TmUMQ0KV2luJrYsljJ2dJdH2pcipyssNdLu1lWV8pYN6wMa
uRUoFMBuaW+3bvRV5BvNwb0/9tKFsN8ykZFjs6/1RlxkNM1sYR+NeO4jVOzEpp6AL+cYRnqYc/0x
Lgl0YcnPlheR0VeMDrtpjPZbOrlWYK9RXHkaVkKT3lxAw9+GKL3JS+VyaBlZmU5hYi11Xd8ylOG9
BNHj9wXAmcXVzq2OLEfL8D41EehlgSo5dAdT9BQoFu67XhPwMcZ22htKSgrabq0jy+10bAZtIKuy
a61vUWnbBOna8b7kbRpkPUOJSYsjRAA0obWiXKDVJ8SgzriBvGw/g3bBCp3ZnE8SS6U0uc+uCqr/
qGx0vVHhb+XzSCcCNjhvWWJlW7latUsTgfSm0LfnKs81fVc08VLPNWYE7XiHj5zCuwJtQZCCuEmL
od3EFITAhNbpjRM14VSg9tMrqFM9bKgCDFbDeUhzed/XfaCDEHH0kR3Jun40k7yjKjS+cWOQXY5u
XbZt3YWQe/2o1tD53Lq9LKWkQxmB3W+1gv8A/k9M/ZDQV9rvxEq40hwZ7UBtBSLWQIIqacx7UwuM
0ZFKQXAkXOZhk/1oaPkLP65fO5n9WKgGyRb2SBKEEvuvQveddslYWqf+0ozSt5jdld+VdBzHqXqb
29YD2Uo1JMzVXduWUm8WdX7qbZq1aFK67rSp8Cdpy21qN9/GmB7LRpo+6LWDEjVHVc0QmAEu22yy
Cpe3qL7vYBp1MKwyN32mqfBGmvOE2ozi6ziTSWgpLjfGJF56BBhNIRIzMsD28XkHabO8L3a9SWxC
bY7KnnPqn9xxuTR19wDdHrsV6PCLqIjtnU7bT5BShOb0fX4hcoO6SLsWr1kn7jrRtc9zEQVN7bxI
pXnKuooKTNlhPBfNlimwwoBbe9TgEFEBaPlyTM2HWp0pYRn7dbOKZOIRSqozzR/xtgNwVOvLuBeD
kxyLyLbD2o1nyg0R+RokKeqv71d6zFeGGdzYjuNh0UURasTHkOj0SKkyxLT9DmlWPSqw4cC7VvoW
DvdedeP1MsNZEeRFw5wd9T8+SJQygnL5dc1x/Dgus3lj0W0UyT7bJkt6J9jRe9B7zduGi78fAM1t
9X7d2+V0SqN3J2dayxOwyeuceI+WOGC+cJ/DCF9QwytusTVdbhTZjEi9OFOI+ZTISo4/cWIWqoIA
bvR7Xa02vFgvi7lbfEUzDoObAhRvvpgorfcx6atwysrslAMj8puuPiVzzQSeTXFXpW8tP0wQmzyF
OM7vBg4cYTXKdFfTw/4KkI/nV5Kuk1B3/UpqeOqXbzP5PJk89pwZYsKOhUKi3e9c0O2jPV6tpOX8
ppFsC5tNNTVfq+qkTeslkkm6YU4sD0NG60yd4B4f59m+qO2Luc7t7aSwAdOVkbxKpw20cgqAS3Ps
qWZD352iJNRnQFXzrUSLN7Uopjczg55Q4WH1ubOVq8RmTqks2t6el7Bjv+JVUyXu2FFMqI12MGi0
uFRCMhOamrx+qfSu3DZw9jx9KWnbwq++7jPdplqa8XZOpjUZDJoF2ll7RH3wZ4j6+tSXodWpyKHG
wZnT4lmT5TEVBALTcx94xx6molHyQ4ph7+AtqB40l2LQ6N0alsBsV9XnzWsGqrZcNfFMU0iJx0Aa
EkPDYu6pvVJLZZtB2WZFa07GggYs7OYg16M9dg8UzG8nm/OgMj4QOjniNzmMls070knulQyDSFOe
qXl1YOJw2UaqmXjztE5eZiTnwo8WpZfmI2VDxQUGGKh9+KBo4vCzTNL/VrXl9fi9PiAZr7rsNppY
9jCNjMkcKMyiMfIvovhCJjmYRmq9IuNuEu0j8FGvdw9ZUWWMICEz97d6Rhvm/NaYfBGMccyR53gN
Xe2uK2Z2a6SkNYIBZxKnxkQmYs9pxeojayeFc9ohp2UF8uquFyVp1BHswUPrlJTc2jFbX/cUpQ9j
LhueZHNvD5JqNlaeUu4VMW617J6HDFt++USzY71PF+MtNpMr2zzUMA9Ct3m1Z1XbucZLk1kWORA6
nIAXqPVO5+786CgDexrLyr4im7c3Afn7/ZpTxZs1d7Qw3LH8MSqGJ27uHYysNIgKq+At7i4cNvqh
9+LBKWFX6DkLg0CzWpm8DEnefEsJ/w7ZEl06ouPgI9WN5TjzQwGKiA6SOlCdDPfGJOAiuPg9FL0l
gKwnnL+hb19YInJuFJY2tHAbyPbS4gYAa99cTEucfLjUgjBHIeKRRH18QXdjEK12eSjHelYgPGLn
SJCkA4eC3bAA4OPN5dz7dXl26Tjqjaqa03Vlqu411XEg2RiNWpOiEVDkUhhrNW0zx4iCfnjo1s7e
RZCp8CApOWJ24byAgEt5nBeXvuZJG5/xsCs7LVLEXTk/t44pIPcn0z1tcFiFBg0NypT9TWOMDfvi
pN+omZ0DuKCJNM9mlXRjbhp7bJ7qcaqUxc+G6NpIJjaJmqY7t3SFWvuy7i4YKJk3PPoyoOWDXk9V
oabdSvr9BI7xsoX+ujGc5JUo9HpXiin7L/bOa7lxY9v7r3JeAC40Mm4ZRUkkFT3hBqVJyLkRn/78
IO+9LWGLZHmqvotT9ZWvPGOzgUb36tVr/cNuGMPxPnUmqFFgmtqL6Q1OzjLCEpGrVzeszUrRvocU
IExLUjOT4VbB9JOSPxrmyIF2+P5qRdbtUq/MHlW1gfGiDHQZrXjgyKBrXtudfzUgSw8WoN6n/eAD
uRLVnT1aA9h6wEKooxIxHDU6+KHh3mieFl8JC4kjrxS3MFsQLLTH4j5UJpM/VBdRp1It/PrssG9f
pCpMBAwNbjdWBGVJKbN4h8yU2MSwl4GX4ZSFQPaNBwPlVjd9ax2aRfNzcGr3u1a06K/TKybno4eN
sZHIjNsS73H0sLBqWgA4pwXki+gZVZHQWmpiIBXQcuF8xmci4wSNzfgu0vGZ4upSfNLyUX0aUoFb
Lv6tEMM0JYXqaKUvbpYB0EE7fTHqinEXxio+2jnJnpnaYCTiTFd0eMoppN/R62o6QspjkcXdjV27
GhcP0HNX3lC06iYvTS9eYURI4pEP3JmaFAEXz3NWSRp+sytpr1iP7SHStU+2XtkvKff8BVpDxk9V
Rfsc1FvSHii3e4COlDbbkXWIdqqBdpx7yWRwqWK7lFBYqsOxAyYhm0WhYyq+VJmOr1qqaO4S9UAY
yiPXhLToHqu8+2ziqCSkiQCAnmFK5DRVsxxFTJczL/pPGOT4e92J9I3SaE9BgN17Tp/1k6fL64S6
5Jrp/9PHmHid0ou2PcNFDKBtblJ1jK6Sgts7+bq5a4bSS3ZpK8uNbXTR1kxQJrK08d7qa0w6XaxA
xqj+s9Fc90BGO9xXwo3owSrxQ8v9b9PafBX4+u62dAN7n6A9FmeVQVuxy3bTdRxh/9E4skiHNUwu
BZEDjL/u3CB2D7grwrW1hyWgTfMbXzFftnb8lRt4gMMRPeMWxyY7PiiVpm8xBIkOeDAAxNOIj2ii
woRa+XT9ynaI94GU9RV0h+yuahPlQUHS9BPnQPnYZZqH2WxIkXqodd+HuKShU2apUQo+Q4mCHwB2
awe+KS4JaHzER+7u8ZJLjvGz79Tu0aj0+to3BA5EKEvBZPQQykPc6UpRKmj+iuM9dOis3Io4xm8J
/jkXZQ8hZ6KsxB8FMQhUb/fpOArcMhAOWWSOTVGS0yYpt7h3D7vIwD0TErBcc2+AROpHXfo19Mj0
28wX18oYxH/GrS+fXyv6WMbI53LslF0XuNUn6QcFLeOawobIm4PZq02wysooX1ETMG8UQ1U26jC0
Xzw8lm8MYxg33Jf20kmLL80oxQGfhTRcJq3pLZMxNT85OW15o1OUO6/H6Vf12+KLZXvOngs1kpii
cuWtQBa/wlEeuNiiSOX4vUIBjyNKw3e1HnvnpkNr/q7sh3bhNmG2LkVB7Ud6Yl+GfnYTIMNMvSky
vqJ8mcBbjjKQlTpiDC4IqO9pHHkbASAJsGpXfEGJwLn3FGe4igUqE2Of1QEkStke3BHnm8VYpZRm
R83DOFuOuXx2ZZxuE4Qy64WM1A4MBmAGUHWB+1NRuEKQfCVkngHY98bovg8Y02HvO2QIIzX2Q+AP
tE0Uq7hDuNRALl/51tMn9tHr0c0b6q/6oRxEtfH1HFUFbcSTHDtJG5tT2vmRKLpsVUZqfgfAK94X
WGRwuGvxt75iJ4d16twXtdB2XW1p30Sp+ujYCnM9GNq46c1MHOCx2veD2xdflJR/VSMQvritwRGT
DtygtJDPsgm92zo3j5Ox9rOepPI2VeVgY9mmQpJtzMS5TwItxAW7ybYmnnzBgkJevsPlC5cYL0s3
YYEEL0YmBYVgrvrPDdaIOFuUI+DYsDH8facb6bICnfCY1hy3W+y+R/SggW6RdyTj1gz15sqtsUpp
o87+LrFKdBeNLYsvxeBNqEsZSTQnbIzv1Daz7z3bBTAby6z4gnivs8YzxXkBT6+Vi54rw9YLMpCr
cKWtjUF35JChKv5s9FTIV34tJnqjFLsmGHBp1gw8jQ0xXFkW1RHOddJ5HYjNwvIj9S8h/f/f9b4g
zm7QZzzd9X6swv+5fcni921v/pe/2t6O+MOxbV0IG1yKQd8bOsJfbW/b/cPUdAfIiTHxKyea57+6
3u4f+CY5NNkoqqiWCh3mP11v8w8XIi2XN81UkU6FUvJPut4zqoThmHAzzImrA0sGpPis6V1knqVx
DvZrUaEU5VroeEtLlEizRDgZv5mVD9rSM7LEX2PRwIfxYdCYftV8eNOVDvsExzzq82sbjAyYGSXb
09tKr7y2AEoVaeKSLMH7LvjreHQqHUEbHf7Jqx7Im/Hsnq2Q2QX+djneZG2H/kKaximXQru7MNSM
6PLXULZFKRMcpWu86m68GcoIbZyPgPOvDSy67oRSV9/oLTZPdqchbofAhLdHjzEHFBdVtb0+P68f
DY7wvy0YWqMpPvuGPcKnNTlzv47NDMNlu3ZGtGFUdG20MN+rkxyXqkXOLkq86Pv5oWeYidf3htGk
0pMX2qTF+773rWG3BpETC0EPqbk9iWh8pRdNeKHDPuMz2tMwXDPAeqCboRqU098PYydDgjEWIj7J
xOfIyRhvnS6PqCWUGiLFhrOOpZNnCysZ4jur5k4IOHcAi9xShPvHbyw0Gt+oFYOrcMRE9nzzpT1p
yKhPIRmUCigOatbKsgvy/IJjyevPvAGjvL6xrrL5BW8O/GU2jK/RS8Pbsl9rTjeOGw5PcTuWSQhK
mF7JV9DE3G3Hrs6CjaQZbS0s3fGfaHJIcWHyZx3/1ycxeA6iDg1CXCHevzDgDzAkkidxG66hDlXJ
P1HWgGrZ+RFlcrRRMrzZHv75LKMYTVDikyP0PBvUoYqvFGMyrPE469e+6/8Ug3sR+8yTz+eYD4iv
MhzB/x7ElYWNk7zZrruCa1E8gXaJR7+xYOi6WkT/iYlDoH8/f1VjFFykpwWjU8ZrUp/mo2cl1/94
wgDE2DAMXXai40xf8c2y1CxMyVuBRV0fU9usyeYQgkndCxH8g7VA7Ygg59gAT/ANeT9KZZMXG8Kj
9107+loIHz2PrAnzZzQs1JXZS2Vr2Ya8sAKnX519J12zbVMYOmFGnaOZ9JjkNqxqZrAb0g1+nKhu
tcQceJv6hTgupoA1G4uVYAiHTce3mvipb+cxoTwLYBqfMBAXcpLo0NytM1aqvsDPHH3HXrQxJYqk
zaio2kP0U9RFffTrPDOvna73UenJRXwJ7fPBDADSB50/ubhYYr4dRmQCQl/T5bqi3n3NhTvbcLtx
r4EXBBc+8QeRh09ocJa5hgo+aC42LVsVWbSeygyaEEtM6LacLE+h0l4L1b81uyZYmJG9TovgJlZQ
CfyHy9hiaLB+cBJonwL3ez/9beOJgRY4/Wrb9JE+8VJaChTMz4/yX4mIhUEiRwlj6IaJ6vNsFFry
tgwLuR4VJArzAmVO2A1IaowITemOsj4/HPi0+aoi96Yq6diaBfCFPfp+QN+DfSqVKF+ngxHgctDT
RVuqZBPtog6kpy8DJ9B+FEpOqQA4WwLkOLEB2KlAWaFmdWqAUE3tOPlGI8n3rzWc9lCjLa3mFscE
ADV0djHzxRRPrHxMrrAXpzTMBUIDCkjtPaKnKE0PYI7XT3eWMKwneUBcJ8JN2BWtdWubdfujDgu0
lcBy1Q8BnK9oaTup+qeNzX2+oIsVfKY/Luiph5zCqyZ1An8jE4e8jStJI1DsczBdqCp8mIEkm060
srM81FdWq0VIP8dFPtyMWW45XIUtT4ecNzABOHIE37WKyLm2rdj7VkSt8mc9BuF1qabRZ/ATzSP4
hugxdrzep0TWg5bpFNtNH7M2CmvIVI2mT+a8dGMLUCQRfcSWGFGgyk5v3hcUOWWN0++yMbvk6FRh
LGk9xAUEtKk/6DRW+ZJ4WJssMU7L1CXuPxGSuaUXLD3Tjl6wLsU7rPLC4Wftp1G+jDAf/+kJVYNk
RdRVrxTq3QHSgWV4G01O0wuUfXNzjZcverz0uSmVxk5MQSduYL8ctGb085sS1lF+S/kRwNTCmoQx
+MiloieH3K/Qbmhas6IP47Zau6RNWLBuGk6OlW0WgiYaASDetYpXqzvNU7Kvli5H7Fzw1YyXRVa5
38ARiWBHjSC21zmVv02leyotfUdokE96+5OUoKsXlWl70Roz68h5aN2yja5tqSn3jhJbYpVjMisX
eo9ZMPLZZCETRoHOVCwkQsY9mKx2I6uSMg6dP/elsNwm2VY4elJNT5yqW7QUUpXrNi4Nm8cfGrnM
pPD2RtZOWpwtOd+yHBPlGl9x/LXzLjKijWtIL7/RW4yYVxrRpwG24xl3OA1h1ECR3iwWOrP5NCSw
I64dcCUD7eW4kje5bTTHFHTOVBqA6rPqwUjCIe0HbekkfqCuM7/XjmGLh2SflOg7KyATfpEEDJ+I
eQGSmmZQcyXP8F1BvNguoWg0urUJYq/0t6Ay0LQEFht+l44d0UfOBvlCx8UUy3HKrhfemFa/EgKB
u6qTgt6F1fMbfVFCgwuigFqjHVBbpJ9VWo+9PrGPSseJ0H3L+bTrysB69G7sR5q6EARyATtebwzY
AUWh0OMza9qnUq3rZqk6nFDwRYw0XWp0JpqFNNTE2eUOxHpomqXVwbtJSuUgh6RoviNfGKTPde8i
7ehaTfFcWLnVfw78rL7vW/hcdPx0QkYa6CHrt/BGb6NgSJwsM3yL3aWHbRLr1zLVnd40JhYOGn2P
WwAN3ie91i1UQf0I3lapGv3ja/z8R1WHk5oa74D0R5qbj7L6+VPuX4r/A+ob00Fxuq6weKm+vfzI
67do+un/+KusoJjuH4amkuupFApeiwd/VRWmv+AzkKzrwsS5/LV48G80vQ7OfkLLc1MUIKknrep/
o+n1P7gKkuBTk6X2MKWQ/8BURXufSJmULsDr0zDCgchWSRVnR16G7FmmFYaCS5sAhGv6cpUWqOuR
wKA2gBirA5GmtCE654bVxcsakh42ZoYJfAolv+oaD+/6lzm2DQcOHdSfrQKUb6xyw18Hpg3FRYLn
/SE8gLIV0tDPOaCtfWUlKMH8P1t+7c9KNtXP/2H11f+zabIfL1inZ/8HFuJU9zm9ECHeZe+LW/zn
/+J06MYf9lSM4qam2aDdWJ//Km7pf5jcXlltBrWXv8pe/1qFJn+FcoyYciJNGK/iLP9ehc4f4i+P
oEk25h8swPdXFYWftfnndVu8TeBt2iVJr8jy6Ilom8f+NTZ+/kaBiNaWLQhS6j9vpuJiVevvgYz3
OV3TDmo42gFgT214SZp+g0jDxvDRCQU2llzKyt8j4P8ehf369nUmwbASo0LAjbZ1J2RmHG3dgZKZ
g20kb4W2mNrLsm9HIKb2crTdo5kkv37vDact/uZO6WORa5l4BR6RtMbyWwn3fR8nS0hXV416IfGf
wsHf966/32923xpRe44RWDOOiop6AvnK4AQHtS0eS8P/oqvQZophHRkXRnufj/892izxd6LKClGP
ZzRSYRWWoNreR/0mBXcXFSYA3gtlnBNvNWdJBCk0T1vtzWMcmi+qUV85YbgWqrNw3c8yqR4tWT6D
czz/md5fEv/zUvPLYRX7FGxN2ziqMRwHxMUmvvvV2Grfz//+jHzz9wCz2kKXW25kt4pxHJBH+KRo
cmJStleVKrOvrtrbm5xi9rrTeoxNHP9XmtXaVSKVr30BVAzsbXRhVmdX1L8fZLrXvVmQqecWtdfz
+UKWIEjxVf+9TnbAOO/GqvtaRuVKN5s1fj6XpKNPrJc5JcxWtMFBXkM7moP1PRDJJq0V0p/s2o6S
lexRkkM+5/wsn/qKs3CScyUYQi/QjrkiMUrxcJjPhaJeaU70L+4imdDHlqyn3mYWS1SrwTRERvh9
dNpV3n/JA6Bx+qbNYkzCDqP34/feZBY2pKhg6nmZdszMYDmQtSOe3O2LTtMuBMUPTYaI8fMijRor
SmGZnX60enPd0HZMejTzfw6wRGz/ISpzJPsTqAw7nE9NbY0oqgrsGkVbeC+1+dnsUCuydhl4GGjv
aXSdOIA9kl865qBOdU0U4G+rqLua/qPxOk9YY9FPaUcI7Ucb3Kh+b55mwSgG/px6rXCOcRosQuAg
S7uJ+kXjGcXV+RGmtfNBcDVnORjlgBSPX9e/U7Ou2+hZbF/lnbzkHDHtuo9+fVpmb3Yj6aXHTU/x
7zyXPmQCNnJlU0ZZukPWrmVxQUXtxKKdF/98zUdWVRbOMeRTuFAzF0PXb5OyQRF52HRqvauL9fnp
OhG150Q+Uy/b1m6r4C4NMD6zCm8RJeqnwBxpNoyfh0g9oozCCrq0AF7bFx/N4BQL3syg0niZadNL
v8sc5d6jTeOgnrXIJDo/XP5VuXQCC5RQrDlfA2oLoON9fY0aUnmlZcpN5RdovZTtWsu9L1y8u4WC
Vy1QjuGn41AEFlq4GgN9B6YZankAVxvHT6B9eFNc1MY9kW2Zs6hl4iKhSh1/UiXu4ciis6bkyVIJ
bPtKd7LnBB7CwvmFksQqLjYeWOBbyKZRq8ab1vmsoDwhda2+LSag2flveOqMeL2XvJlTHJX1EJSH
d7Akbf1HFW698O74Fx9eVhvtQ2Fss2Z3frQTW+CVt/hmMLOhlGzXjXKgykKqkpfbzAhcGPaIAnw6
P8SJc8GcBW0OW6Ehi+YdNNX4gUzCFmpthhQ9Gl3nBzgVJGbh2nVyJUnMND5myIUsFE8+4Y98IQCd
mB9zlt05cdP3Oppdx9aP+v1IMWfd6ppzP6rWUzrmwYVhTq3CeSSFReiPlkiOhvSvRY/0Z3vfWZ+w
JdjUIr7AQT4xT/NuctA2cTx2XnxUvKRGvLfdANxTLyykUz8+i6XBqPSGSOvoCBTIW5gZxcpOu/Db
JyLoBCV4G2XCcczA2kbRUe3q4brIC6hE8F8BfrI1bJJRM+yOcjAv9cRPfHRj+vM3m6LywFd6hkDa
ARvgFuJmEwOsN66j8ELP69QAs7DpgtEraBJHR9ko+FCjNwiQ8XPVESEV+XR+V8xaz//JNef6oTQf
49J3jPAIic3YRXRHn8ykzCERUICwg2E5FN3BC6xt7Rqb0euPIlS258c+9cFmW97xodoP3FTIt0EE
ojvTQbPtNdycy0lacgWH7PcGmm39uITsqPYyPqLqtyrsZB+AcCuzDUvPlpui0n5z68zCgCKcuDOw
IT8OMH0XpmT2Wmn2F3b/qema7X7VHLtG92CFaDCQDgW99JtGE2gLUsynQe/02ygL/IlX5114H3Ei
KOtTBvFmiXMWW0XTe/kxy6K7atS2objCRlt47lPGVWHtVea10aAO58tkXU5q5sptke9zAcFxtOXy
/Oc79RTThLx5CtVuEWZQvOwotRF2SQwfCwmN4ta65Lp2Iirps8iRTXiTkbLvUYtKC6YHjIpPlVeU
F9b5qeefBQo8il04w0mKB7q1bVTtW28GP3rlEoDh1NPPwgSQRTobwK6PXL6RT1vQFPy9AKRPI76Z
+NipIrUasHNEOVBHZ0KlD0RvYdBhaZTOr/Nfd1pLHySH+iwKCDh7tGit5EjJ0V0GiX0dTIy/iZYM
0HDbCJo2JU4HhXtJJv7ERtJn4UBEgi4Z5bMjUNFDrB6bOFnoXYlNC60ebXcx7Jz6MLNw4LnokiqO
zTiKbe0dB08s36gvFAmM6Vc+mrdZOCj1DuBOmhbHybE1q1YJ7OAir3HxxLCkK8Zl1exbY/iapV/c
5nrQsqscucm+/4ma1BKmFdAheDaYOcq9mjaHPEM65caKnoW9E8a1XgyL3nrqoOw2AC0NDJkJmGn2
TMB0IpTV5KZKf2JZ86BkCMr1T5b98Lsn+byN3IyhMJW0L45YE5AxBzkNvyqpvrRdrC9Sx0QpUgta
eMQKqN7zq/BkPj0LMmGGzOoYZA75Z3prJ9o9LYeDawb3UShvI+qrLST9BTCJW+bh/Jgn4sKrus2b
7YVCD/LDWNUdaPXBUqooqIYTrXx1/udPLL85Vs/KkQX3S8MBp9+gG8FtcgSd/7vzNYs6UYyGH71H
50D202ifw3HX4y0c90+4CObi0QYVb/YX1vrJjzMLRLhxcvmobfdglMOzR+KreIuhFBiSoYtg9veQ
sHG2QvzHZAufn71TH2cWliyvqmItgv7QtwM08AZydDVgz9gY7Xjh+0/x/4MdrM12sOmWQ9pmUjko
QfIDmcDN2PV3GUpMhmpfyIlPvIWYHeCgpBF5CVQojAirIBNr43cXwm9DIva3pukVEfJmDSuOZndN
NSqHtA7XKkRMFcL3ok2b9e/9/uxoRqohMVFkYY4osuXMTQA51Osfzv/6h05KVNhe//zN46N42CtI
yyqIACMVA0sU47sJu+4+9N1mDJ5MXKjSnZmCYdcRdUDyMvuBh0vVX/g+J46i18TrzfgQaUOrik3l
AEVor0U5FwgVnVqoJp3/RfjZVR3fn3/VE4ttLi2EBJDf5+BADlZKKxKwboyWodfdCutCsnhqqc02
TJzqZdmEnXJAFfIKJvmqtF4wezv/9Cdi2Suc7c08dXHnNxXqJ4chys3FtA5AXl/a6tNa+mAfvl6N
3vz4BDgbcpd9CIXiGLfVsvXHY2wCp5nmyqzFhXTq1Mee7fcEv6sEuUblQN34YWzG68Rz8C3z72Td
bcFWIAZvfzk/X9P+/uCV5rJZlqn7saX2rKvSRpz1UZpbZCMr9E2R9F6kWMte/DSngrM6Ozm1UdFq
0+XDcxIoHaXw7EfKIGG01MwDR0Hsalv2zPkXO7GM1Vk80PzIa5F1UA5oKKwxhthNZyZKW5sUK9bz
Q5xYDuo09Jvl0IrGNVsEfg/6kC37rFmltoed/CZvdgUUpPODnLp3z+GHQm3ipq0ZpffL/VSzq+Se
EQgxkY+pqvWnpQPBUVWEbC9M3ckPNTtFW+R0/HwwQMqom8DTNzBKFwypIKZTdn8WUc6VdaMgbXP+
FU8EBHUWEKymFhZeR6zBIUUl4knIP2tgNr/349rsIzlmNYwe4UyTxn2LkobU+u+ee+FUmwEa/1MV
eXWoeLMGqj7X0sG062Og2z/0uD14oTeCbeu+oK4Tu9m3NoMZ6LnpMWkxmHAHTDGNeAf2CMvR6rE3
EasKyBtIFlZjd6nPoU1T99G2nkUQzcgEgvutPNKz/uK76NEhuKN2Yjd64lZk6A/oCBdEzdT4Cb1d
YXAt6KqrzvaLhRujlFcE6xzBeCTiwqXnQRZ0Ygr/LLjAUuJV2NSfCi84nv9EEzTig6eFKvr+G7mJ
1TiGXcrjKIu1jX6+7wN6MUluUjN7NINw1+qYBadIdLmA/IW+0nPEFlXAkDYFfv1hoOLV/gCjjXby
S2BXT6XEDgERCS2J132X3WRosRciRjxF2Q16vy+d7NZV29XYYFNAvwQhu23jIDSXcVladCP0a8fA
HgrE24VF/loK+e9PAnHg/UsihWh6ssqroyiGQyAAeoZ9vNZiB6HsRD2qili4Xo2MS3RMXe9bnYj7
qMmuUOH4nmfWosu7w4CxaO+gu6f34K6ndlx3bFrUCwIo8tT9EpwlyytUhRZVrx6aYRLhk9ZjqyXG
Bpr50axd7CswColydRfCpF5CD6FHLCJUl3wL0SgF0qsigvbC5tNOfdlZFA78tlZQ/qqPkep/8wrR
LMoQ7fcSr+9KJsehQrcWxQV65ZwCWWY896X/oy8UFLgDZP9Vv6gR+De2OO1eN0N1FZv1k90iOywH
dx3y0bISQnEUPaRB1kIdVu+H0thUqOt60ro5vzw/PiLB7bz/cHpkWWMAfvDYpcYKeNOvuPWuc0Tj
Yp5k5WTFGo2jp7b/fH64U1M2Rck3EaX0DSj+aYSRhFEQEjRMZNvPotGfG1X1FkEyrpF0uJA0nxpr
FujBzZLgGRay1q7/TdjUBcUC6OytX8urwjDpv+bP59/q4+P4FWb39q2oqIuxDe3iGMfGnZ8l927q
HDIfx4Qh6S58qI/PYxR1389cXUn0rPu0Oga2deNqyU9nDO/Tvt46uJNMijW/9yqzao0rfaqnYqyO
8Zj/GUKM3Qz2+GB7qLX4qZ9duMqeeplZBEfMo0VVQuE+M3F70TaK6ogisXMzmubnTKm+n3+Z11LJ
B2HJmcVeOzIVePuecgjdT31278ba1QD70e573Pm+NdanUjxSyJDxPS3DEV94Ky2/yjRfafhWNcYj
xnocXi86zhRIoC0M4yqm5Q2s9os1oPtYeF8lp3qMpDrEmAsJyrQVPnrmaTm/2SJFEWNlJ33/CB38
zipyncXqqQ+jiMbfm/05e0iBOW+is+NQ7Yq2tkxvpretG3Ebi6BbAas4P/snkERYFbx/ExmOTdgU
qXvw2uQgI2XlmMVW0cUG4fqVEmd3ijeuGrNCgUV3n12veooU+7GtLlWzTgQALObezWRfNjaNSMU9
lBrYgap/QFpgW0Zoe2j1/RAD6hmCpwvvemqsebApy8ASbRgcE+/ougl0rHoTiq/1F6Q2MYNzWS6j
tiPlREN+iQbcolc+hygreehkaFm8LS4tn5OzPmVNb9ZPaEdl5yCfcgR/u48tvdxGqJuWmn+kGb7x
43aJoGspo6+gp5ZB+oQ51o8hcJpL/rIngqEzC1SojfX06xBotNTiTlPjp1a2T0rqqtdu70eT8s11
j+NX3FBI7Aacb6xim4iAsmqCFXcR6HwgNQzgJDf9cOGoPvVMs6iGHkOvDzp2IWbN3UUEIliKxkRo
189eDEe9BBI9OfezuMY6Hwe1HSYnhepbhoLwjmbesAjr0F05qHfURfet0O3PLWJL1G/lxi7ZbhWS
G74mL+zuGbnt31k7VMf3CyBRNb0bU6CqTOoBqoC2QFLR+2TiWkXbCEGXIdEfG717yqzuri2GJwRR
4p9mlZYXjsPXasoHIWxuIJ0WsUKH3iyOnmHUODChgLUqbeVOwTPjFj2XAtXbCLgNMpJ6+5yG3Y0Q
JYrkSAqvSohVmz5TudCe35onzhp7lqXZjQXJLAzHo4Vvwjpvlc8DQDsTZAImINoA46y/CJCZdvtH
Lz6LeOmYprW0h/Ho6g8ogaDtEh+BWMQNymWIMvpZ9BCUBx0hmMopF8KJ1o0o/mySC1HoxDIHUv1u
66POoZW6gPJS2toe9NJtVlZffbdZwpU6P5knDid7Fua6PGyLUhsh1TTR97brbsO2P/Tl5vyvn7ib
gzB//wIjujZDp7biKEkIADsH3gpiVrJRaMdA80JEuw9v0s4AEYbYcVb74YXK2ok02J4FLSMuYj1E
/OnoxeNTU8orX+rp0kv9h8G3r43BfdJzfFfCHMGT8+966lvNQpKOwJOieSHwTOSdAgQUpkT7IYwE
Ih85vlvnRzm1+GcBCamJqEsiIK04r93kIVorRf8EX3iZJxT2Ln64Ey8zR0D3dt8WdEf7o973kLvU
X07nHzwR/Op6d9j+xqug3Tl7la6m1KnnXbYfBvng90g/BuGfiTm6OLQFR+mEF8b5+FqH0P8sfhoh
lBtU4LO945bljap0KJ81DSdX7maIYcnycUToK7frtVmma8gHWLPU/hVezMpNMJX+bM73VRv7cCST
JkfdrVshq7kdMG+r8/0gumsXPUIjHFZVHSJ/PhwkwtBWLEGa6BeyyI9BC7zFLI00UbjuxrLN9q4j
0Uy0q62e4TCvcSVZWnTLF1F9O2B/lqIsNKLVJLNd01TdctCNjUjCn+c/2scnIo8xi7557dVN4/Xp
3uzxckN+8ipsrxpMxQa621jWfLYRN623SJYsMj/ZQybFs9Kr7Au3pg8XJsNPf/4mGRLSt3y/L9K9
7YsnL5Boiuf3jeegVXVhoj/cYYwwi7mpa+tpV4t0n2jdUte1bW9Q38CzLsUwrhg+X5jHD08WhpkF
3gYNOiDjXbrXseW6CwWKkaGelgdHHzCmbPHfSzsAMJPgcCC88CasEI/wLLHMwzI7hCXHqSnyzfmn
+fhhIPe8n1WSOT8qY1/fg1F41seUVlckP53/7RMLF7Ga9z/eeG1WICw87p2Q1GXIiyVylQ84XJAr
OxuMIH7YmLsa7vgr8dKto+N+5sXuGrHAaxqh+7Lwr84/yakvOzuMWicbrX6Uyb6P6p8TB4Fd+9WJ
SuSko62pX5jLj4usfNnZ0dNnSdjCUU72ia0h55/2Sz0RSz3OXsLRfOiTduNhAYbOArrt4SPt7Kuy
iLE+7w8xigjIdUfoxGfrIRO7HGrp+Xf/+AujkDD7CIjl0+RvErZtdNAxeFu4lXw5/9sfn/K88SyS
YyZRV2Vrp3tPaVYNctS+Rba/t8JvmtLsoPAvi8b6Gsv07vcGnAO4sq52e6kW2T72SPg6exvk2l3e
+Th1YvfaINNX5II4LS3Q11pyYQ5PxJ7XgvCb2NOmrVclGjWTzi63MTz5tTf2D02SB1vXQ4X+/Mud
WKVz1BY4eRVmfxHvyy5dowCHrq296dXuWk+dG614PD/Kh3kfNoizOAqVO5rUa6J9hs8QXl14kkQR
XqSXMr9TbzGLomhAGk1sd9E+L8i72jE/GKh9mIOCvXG9ww3t/GuIU+NM6/3NN1EktiM0fMJ9FGNp
2bnN58ZAOQ+PiPEKAf8bGw1GwqZ/0OPwyvPD752aizt3HOObIhDjonOwg4zrdge2Ud4NdXQh1kzB
7b8uDro55z2gbYIRopGO+1FU60j3xDrujn3TTnYiOzJufZXlLNHzs3BqEmaBzQZgIZtRhHtAhNxJ
aBo115WNxSNCpdK6xIr7+JWsOb7MxOIbUx0ZcvQ+q5aNOWRr3TRFuKXphq0sWx9cXbr9vVeaxSsI
0FaGAle49xPUfr1oCRdZ24rA+9pVYudwsbwwdx9jJdgJs+AV1H6CO+IY7jGUzWHO9wE05TDdZrWy
NOsXrbxFXTNceT22qHXKNhy8qVLYXktDWaSlvFYH66Uyuf+ef/MTO3OOEpPeJLyQ+uHeiK9xNL1G
jzhYowdQX5jZj1u0k0bT+y3ToDYYYMaUcKF8DAd0JdpuXUfdL7xWtqgShwskUbHB7XZN7xyC9kLb
7FTiOIeFqRVcoKp28r2r+9/SfsSwxvxS/JDVbaf3Sz+trkMtXiOMeIufOPbyMdY7nJXnJ3VKZP57
O1pz0JiSuMmgYcqxb3sFlJ2f7TLMXIR4crWH1AXU0Uz+hMUFzMjH9RKmeBb9gEhbfabkxd7u5M5S
9P6mFWhMFNiC4iaQjM01pcLjWF1bDkYuBXL3pO74NCDdIIV6IcSfnPFZbIxi2RdeXxf7xImPZqBR
rRrXXc/yBa+xRyv/c2wYS6sx1nDu1m5s3liae9fJ/+XsunbkVKLtFyEVFEV4hc7TPT3BnuAXNE6k
AqoIBdTX39XWvdKY0zS6fjk+HksDVNhx7bUWCoczVulPt/eTaYZ7gTwF8zHDZ/7GWDBEr5w6DXgz
7CF8Lbt/vC4TQ4GulgMVphEcn7D9eVJs5Gjf59UCtmUumJuC2UxnaCOb0/jEeLFD2ecx8/NVC17l
xojWbpSGI4pDrOxDlZsry8s3TRKFxAF/ez1C6MN/j8BqHHRmCB6W20d5JgqZYt9GIB5FUzh4o0id
Bet2XVl/NVUVlks6hDMWaAp+czveuZbI4xPP2deoqe/TfHhexIbNHIs/nvzTsQBhSVyBxcU4GpDt
BctP42+kNkSQUFAKFWOzibvo8fZSzd3DKQ7OMBTk1CBPcYT0Y8DJ1kHgbVoP+L8MMDGuIBpvfB3l
s/RAQO+eTSg+xGyhbDvjLqcYOEEHMNBUhgHUbQPlHfSszfcOdO6UidAW/FD9vP2Rc+dhcssjG4GL
l3LsFrKoGpoILlUQpMFlWLoEl990xXj+sS+fdqwGIYJqYhmfAKQg6JlhKHB04oXjfL26jWFg6293
JDOICzsZWhsdxBZWBTo6yXCv0w7CRRaEbdBbhlAd2JGBmJZp81VBgA4qXHKhnjCXu0xRchZwkuDP
wTZFpgWG5ggs2uTJ99fOGIel8SY784R8+MlYSkJn0mHnz4t8Ws28GZVndr1xzCgdP0ScGU8pXgFC
y2AxjEzzBdiG9rcYi2eZgu2irn8lsfuLEYyWQrAQXFD18Bv02v8/jrr/bS5AdHSS+puDMuMBMGT0
CsVHk8QPMbfXizdw5nD+B0QHyE7RigSbW1F17iTI+TsDld6i9MEX70Cc+PYlmLvpUwBdAjo4aJ3i
QdI6UCrEj6KnKInZbQKAPwRpwMf81DONMl0Zt00AsoHX0mz0piMFX4F1wQ18WiwEGzP3ZYq0c6LO
L0HgDqszYOjCy5ohyIVe3f7SuRWdhBaJDTpPI5HG0RzEOsuiB57X27Jmm0W/PXcjycSijIbbm2PF
4tNQeYA+umdAUlP/ue4u5HYvQpi7IW1X6PDsiC7uFgtvMwZzCqxLoooV4MiCmUElO9bdF/DhDgG0
ot/qRKxAQADBlUu49G/rODE7HYjwexb30THPiz04OCBEqDc95CoHY6GQOLdTk8gEIi5NCrtvHOM2
WnlQiedjBD1z2d61Xrng4WZcNZkkL3bbptFAWHRMtW3caao+zDRpd22ZeAvliOtfwaZoNwdDCl0h
E0x+dxWuUvzVsUcElNZLNAwLNvj6R4B36m8PIOykMSWl0ZEPJQjkjT00Gk7ekC8kPHO//hKIfDK4
HCQKGjDH6Oh09JhGEC9syTHv9cIC/Qm8/use/8OLLdwyyaF7FB0LO3+twe34Ck0EDH6aARegYmPR
xeUzMFdgFiyGsr3bg+O4XBXMkNAjNYMYTH9B6jVyTVNQ7vmlBQEpVNgXjuH1eItNSV8TCKJAuhDy
GmMNnbweVIgmqQLRj6+R1W/TYcHoXb+9oIf6e5VJPw4OqEjik03GAxSIfysvuQNTN+aHm28D+TW2
C6dlxoGCO+3vJzWJS1sVU+OoMb3ZQ8upaKq9XR8K8CkU4jnJL734Tr9osVXZResL2j/a+A5YxCYB
Nelt83HdxoMu7e+XGFnjuGBpjI4YqgTvIeqdHdhOF2yTO3fpJqaDS2Y7cX4x8hVHuZGjf1m53Q6A
qu4ewLHeC5VAZilazt5SVGW2ssVRK8tKBSJ3vZC7/NgQcVZMOGezzZHu1vXXUpJxUwwAXErWxFAj
sj6iyvki0CnKoDDl1l3/ZgIw9mCZaC0E0mxtqOl5kIaNI1UHQuXtzwpSCZseGuIrt6L5jzJr0hyc
FUI+dtlF16WEgF0cxD7tQC4dkbcG6VGiKndVKN6lAYlquuGYVw5bj3QfiSf0Bol5Gpp9UZyTxATW
twY7pYeullMHEGvoA17k9a6Msxc04Mt10pLiVEGeKRwNC/gH6BHdjXVzwPUC3RR4PBFc9Gg3geby
W8JjNKNSUx/HrkvDLIoVGCO9AhpXXXZowFwa6hZX0hp5fdblWLzFve//o9mZmOZmEDWTthMdoYux
jTwO9PRFtHWpgGvNnMApFM6mjdOiyBCfquwV9SJrBWbPOCxKcp93XZDYDdwBYG6qpCYIY7NXaCsX
0NriGI9xL0IXEBgLyjr9AF1ywKkPjLVIJfSzbHPVGf5jDBluK3MOZcUPrqiWpvdmggvmTC6ODdgO
gi9pnYw6BUlnZAWEGNu8i1ep/J7wL6PmewhArXxAhTdaoGCapEttgxlPMKUntjniJiuqEY1m3qYB
qwkG8LYRyNAsdHQx5R6MQge++ubR7uCDtjhC6OM9ek4SWvT7bbsxY42nUD1QH0JGueTkpKjeuVpB
8aPdGgN9Scb8xQD17O3HzBiQKVIvBpAiTkxBoNSDcjC3jjaqPElTbwt/d/sJMxE31C7+toB9bUk5
sEifRJUch7jLK2iJq3Y9qOpZMPun8iME1sD+mbmCipoROKp7hqwSiFYK2t5bDDf19qvMuB5v4noi
qPZB18c0T9De3MsIWr4QJNgi8YcUYLyBVjaAiv0iGuviZq64e2/ifhIBWbrWbM0TI+RgmhBWi/ud
k/cPHBly0ow76C0++kP0M25qyFbBl8Pdsn6hIDV3fibXR0Hhz9GZRU4QNXaDFkoYZut+AHNJMalR
E9BfQz3o9rL+qYBf+9KJFypaO/LsnpDTUK+5G0Gg2EreGfSF0gAlW5An2DAsfliDrTssacFfFcYS
sm0LP0ik+5yN1tbtaKio6weJGJ1zJZTAfAbfWupFFy9GB1nsBHNbEH5jWoRSHTKyRQsKYbiz8BEz
Z2PKNTaSGoObBObGBSYCFNoQ+CnvB83AsQ8G+r7+aSxdubkLMVUKiHVUgOmqsk6K6RWlELpN431e
QnPyHlyCa+b5D3FdQ+pIQEux3dkRVP1iNCjTZnV7w67P0YAEduJyeOUrXuqYnCrleRCzN6UIbIPu
8qb1wWadnRDI/zQ5/8UJhuQBCOeh9MWTfwkMm/6X645vvas0Atb2B+vdXzwpiR/4Js+hkwxdABBz
EpDPxOMPJpJkIZKaMcpTdKMYqOM2xNenciyHLU1K4MQcTPcUMSQYFxZm5hRM8YulwiiTO5j61HRO
H9R9viWWssLmQtrWbCnb5+1Rg7E2NO0R8nKk6nZ5X2ehNNiGaG1BX7r0cNj3KYcvIFsN5xHkF26S
rrPQS+9rxJyEqvauoZDbJO5jiaLfMHqYsH66/Q3Xj5dtTXkiBZTmEHbFw7kwxy/VqN6IK15SN9l5
1g8jaU86emwN8zBmUK0VTxH/kPHwgYmhpULdVcuD519+/imNMussT2JNhjPw7C+tw/MQmfNGolQG
0q6nxcmjucdcPNqnxxSobcQ9KjPn1K0eLdU+dKkV+rl+be18t9g1uOof8TET5+UbbLRlQ/SZkHrT
xhCthXbXGYJeB6jb3d6wq2cOj5h4JYah5CIWhKF6Qr+gX7mG5rFlOwHkf1/Am4Key8LJmPuWiUOi
PehjPb9xz3UGuJdOIgCuuoueBc2bEAzwC5Z0bmOsvzeG9klUCwS0Z09cYDyNLwOAj9MVGJXeG5X4
W4b4+/bSXW9RYu0mnqektkcjt3HOwECFdul+620apq0OhNQD+s5DGlBFIapZ/oZaEmr21kJyaV2+
5j8+D0+emFAFgRS/iqVzNhI7C3I2Dusa2MfvnafENlL9oasxIelE0N3NOii8Bqqq6J3lR99sHl1g
U2iDDxcDA1aSHzCw5Ek6/L0yaAfxqgKmDWBEqAgqf23JfFzCjMwcATbdm0iqJBoH7+z0cDTQqkaH
6CkpYghYLWzJny7/lYVhky1xDE9EFP1bRMTQ845TgSHiFrBJGbfPjoAivYREAPi7bcit+VkbpC6h
z8D6HpSWv3UW0y2iRf11pI0F6pX6o2+gKt1BiKKNBTjtM1U6Bz82KQYfOQmSZMgf46b5ThgBIa6o
ntDI2Xspcvl0HAWmittslWVOxA5Mjt8Xjt3M5k9hRV0MyZGywTL2tnrrzUhBxAHMEqSz1l67Keyu
hmomfepced+7oI/xxhIjkD2u2e0XmLliUxge0gHOR6RyZ6aMs5/yrW79Z0havFy80jAg3rr9nLn7
NYXkIRhjvTZN8wzFrxeD8QYzlj6AHNDp2AxuXgdWrvkaorOXOc3qUdaWsYamwNJM2vUSDvTAJr6E
tj6ElHKB9MqgmCxN2F3vkYAU9j4yxCaj/Cc1lbcv0l9GZpWBbAHwd2yIN6AWgL+xtT3wXwtrcTX+
wLtMHE5kp6iL8NE9a+jYAS5jIH2gG+nG7V3m8l2U+h/cwsbXXuj4CQZRx1PuyhV6Gd8h8BytM6WW
Gm3XO/Z4l4lb8nrOZS1N98zybFWXm3rc4+D1rYn4bAseAoydrz00LByrCvHPXvl2exHm1mDiq6BN
DV5hChfi5fIgreqb6Xk7vYSM/8Onec12TDxU1HmW18bMPcvU/t5GjwQzVdAXOWWVPrpl++ZBa9dK
ehnUNZSY44003nxohscEAK1BtT9ccGQEbV/JDwhjsRDsMt4u8fu9Wy4ROM446ykIyHLiyIh8rc5t
7AVGOT76MaSqVP/uVXrnuGbI6uzr7bWes9UTD5OnjlMzSHWcIW+487P6IxPene3xD+KmC3bkOmoB
hOiTph4da4jSx4UH2vnoXMQuRjKNgyhBklVCHp1Row7S+tz45tYc61XfVN/8Xu9Ag0WHPYg4zVXU
XJhKq3fTVEuUN3+s6JVTMAWw54nogMCl3lnlUEDPR2YGYys2wAQWqFoCKhuDW3TTlqx6TCmTgeyr
p6HVbZAlMIelbn8WDbRxiIW5Zsfpj0Nf8LCgwgkqKr6h2qG3kAYGPQdv9lCn/ICufJh57QGUaCZ0
Yo0nkvS/bRMj+Ka0NZK/b4o5b0kU3wG/gYy1ryF3AwamgXnfSmbsBpGVP/5pz6eg+Szu7LxmkXOm
kXpyCsTkrTZ3SdqB4WAJc3TZ22vLO7FjZTJYrjLxDORm6yiODynU6In55qk7mbBtnTTAsPlF2JCw
T9XG87eVaHYKc/kxC2VD72SqAuqCUwv1qX59+8NnDMsUTO/ZpmKSZP65qqH0PUjIZqU5QJn834Ls
KYq+gNJPkg2Vf1ak3vkVtMAz68l4UTn4GMa1ucSJPre2EwPGy7IoR43HgOYQhEoOCrrtewRirjbf
NV1ytAf1KLqFb7oOScDtvYQnn1Ig1VOexIbEouGU1xikELI8wA94xbn26DbvWww78iOk5pbigRmb
NEWHm2XD8oTX/rn303wr7UqvXBeC9gVoVIrnjH6w/lvrQGg8cqNqIyTweb1X/O4vnC5NylBve1IQ
nl54nTl/McWTk8QhFoaOPIwbkl91Jcu125j7iBxTcP/JwUb56YcJVS8QA4o9/KBKvvTeGx3THzTq
7V3nNg9x86ypjSmDdMUI34OTYgnZPBe8TGHgvTCVPbgujGtj7LhXZjuz9O+0cL/k1p7mMbjoAffK
6o1tfCXCWPUuXYuhArBfZhCZZuWv23frDwbtyo2fIsUJavwZrQz3TKHgtUZh8Gep1H0iIP8LfXaM
IJf5T17rQ9wD1lIkTXuIMgjHq2E8JCYtg8zMURGx41+1536lTgVly9YbVonu/I0b63rpPM+crinW
vAH8kFPqYY7a6B4a2hwLz3sowaVRJOpZuPQl7u+Gn246hkP03Av7rZU1+O/SQ0VGhKIxMoXbKzYX
99KLmfp0szT6SU4muujcFAN/cHqH3psE3GjpyLsT63qMVZZe6T2huYLitUi9LZRzxDvYEvTj7VeY
W4tJpIW2JS+olTVnl1o7X8gXmcUPfdJtnU5+v/2IGWNFJ8aq60C/CBKV5qw966HQQNWVllpHTR92
JUrGHLwckCB9kNRJdrefOGPlp8jwtrZ6W2ZFcyZx9yMi0PMg2VcoAN7+7X/QetfO+ST17Evo3pdF
3ZwHHT8bdRySAurtyasAd55dbvLivcbgM2nrEPMGPqrTvsPRu+kxG+auW6SUC+9xidCuvMcUmV01
CsSZhqfOEDb8Hqd+ctRmVa5SJ972zHhogC9ep0S1mHHCiCuTTf9w+8kzeeEUsV2aTg8hoSg7A+ra
7kjE7+SFt9FXzy14CHYajbTbD5pb6ilIuwLDQ25m4BqgMRBpFX0omgHktcUuQXGH99a6E9FZiD6A
7t6ZlPZdpQmo+dMHDUT8asysbesar7dfZuZUTTHb1GZgYXE03iWSDym4ROue3INqbuEmztnx/4C0
/YE50WjgO9zh3DIoatJVZu0uzLMZxg7Gc91H6zofkQLrO8hvPnXwzJgYBkK+y5dyo7mU709795NJ
Ki9SuEi0KwyHlPtaiBDEc1ser+0RnLBpsxbolTc5yIU656Xsrd+lOd4pNFxur/F18IptTUHaUkWG
I6Vfn6sh29coFlq5DznSDZ5iMSSaOgJXHDrzBMOHlrEXufpSdqVaRcw5GH4ZRpKu7fohSZwddZfG
EecioD/VuU+LUqEGNNaX8WOe2wFJyIeDo9bwFgoB9QEil+ie5sfc/VhkRpu7YRMTY5qQRbJGOeJq
y3WMfkel+NGV/TbR+dtiSXjG+E/B5G1h+Ur1UX/O7O6h9cGhlqkn4nvfYrIEL525NFN0OFgxsqat
S5CTOd6ReOORCbVrtL1wXma+YAoNt+20yIENdO8dO9+kdXICR+KKW9G9dl9un8i5J0xKQ6JrUDS0
kLLmRQ/Z2ng0oL/Z7UBbDmrcBY8yt0iXZ386XkVVeUlZtSkUCPwvEpS+WqmTR/T+9ifMpd9/LM6n
3+8CE2PQtIICQP67icxD796jkwZxjvqhfBvkmlvN3rPebeoDhWPF23Fk765eC1N+qbnxxS7qH5os
VLRnTvafdtKnd+mc1oWGkIzPtV0/+UO27uN054n2C2ZitjlF5+P2R89UUKYg8YYKsBVTkpy13x2d
wvntMfvFiu2vvZfvUDQPF3dvJr6ZAsbBCW9lJcMX9UW0to2WBWZG3jM3AskTO7UX0FHUH7LByRcO
/dxxmRgH0pi2qzCtfZYJOeLaloE3xEngVP7CmZ/bo0lJyC2MCkWQxr9PqgFQmBKqYd2B5/3Jicew
qRdOwvVZSWiPXhb001Hguk0a5SlcVjQngRt9MmS1qju1bwV0fRu6MuSjLH9BK/3OH375iT6RoYdY
W/wdQhMySMEdd/uszMXhU1i4gvaTEk3q3efj+KXr/fPYJdCLxmASAYbCt4IyA2Nn26x4Tb4bkaX+
7ZBOUeJG3GheodR9n6Rb1GPWrNJbmmfHpCjWviK4Iwsd57lu7RQDjlatb1eDEd0Pg5UClXXfedDz
TqAmiGrno+pQQMjRLRpCQ39RsdqWgz4YI19yAzMnakrDGiVNZvTtQO9BaP41TQ0Ighgh2F93Uo/7
JFqI++eClylS3NII9JFFWffZUIZxQ3+0GcBkvnXgwN2zZmXGKN7FkNQ0ByCRClTQHbquq6VRqBmb
M0WMC7uEekyTO/edxcCA5dAXYXfpFuza6Z1HL+0aEBWBuGGw6qWTe8nTruQAxPr7DlWCmKJPMvu+
lf4mi+V7QZJT7X1ttRey74CS22O+pq48lKByDYvB2Jm82He5//v21Znb2IktwgBOhvuQ9/cYgf/h
aBKUfvK7VmbQFO2XVFJr4UNnbN4UWI756IhAE7y/t3vvzrCNJ4sNh8r8uP0VMwbgP/LC0s9KW8Vm
f89G4l9UkxggixnUGNiYdKtWFGivtpzHARPcepXQVr8DWTbKuE2+NAf7p0zy362EdPLfW5lxDDWN
vsjOF2hQUrBtW52KJr40usAq+hL58M5Z6SO/23GKCQhnB61Rh/nBaL6543em3HVdbqNBb+vyGGE8
qVTPOUQme/sHBogDp/NBrX8CHexldGn0Ly3RJMA/Xv5g7YOLn+Jv+RIA+0+Odu17Lkfmk3kvGppk
vUqyM4usR0USyMgPu84pNpn7VEJHUcpileQbNzFWlQLAsjRDCC+WFlBcVhtCwT2EmuTQfmCQHJO3
NHBBPzyw+xYqoFK9ZG6JVj+EFpc6yrNnYBKFCTCFmJ5FUgwxlmE7/MLygRnXzQA2GzZg+dqjG3qn
UrJfjC1nsh1zioWHrAjqYcpD4DeiuOmzy6aORR9COkSpYcWSbKXFgGm9LeQxQpb/bMc9YXTFebEu
5H4w37DVdrXUtv+D+ry2ZZNqkJWbaLa6CoFiU4KEYY8DRqMHpHmXv8geGIGfNH3AufSqV9XJwMHo
EmMZGudJmCU1SAlfoasdlJEf6uJHq6oAYODCHVfY/iDnv9GbL9tkY0k3oOkvnisgldaprLZt9l66
q8Z69S0IohTvafnsuejFVyc8GOdbF5eADRH+ykSDFkQJ66F1wr6ioe+hEMBDs7C3kM4LI0R5NJeQ
01K7kqxGF4S+LMy4vHBRtZDohbzTwW0f8GWXK+BZh8j4PWBwVaRraSUrZffHKKn3uAbduM+TaNv2
73Hunry42NYb7ITZhigzhxpk6BhWMEG6d9sGzZRPzekcgV+khQHkaHq2k3rb1eEApqcWvDucjisb
eCNCUcj5MBKgv6AO7ew0bwMK7IFl/rCjB7wwpz+rCLjpeMmfzZRfzOlUgRirmpfCKx4MTF6Bf+o3
+mLfncb/AsalN3ShgW23rS3IDx+itDunmGE1C2NHR2sj2i6I+2rN/SWmpevO1fQnnkbmUYu6rdXe
G5W1diCzqnL9FFcck+RFaOZ9WNdsIcCee9Qk/h2l51XQnGvvWUJ/RW0F4dfuLuH+41DXb7oBac5S
8f66WzOnoHmgDgjXEvBjxr1dx9MTpfqXP5J/8s5okv9tgiU8mCLUbO/7ot1lvfFqUvdlpNnKH727
LlrCAl439ZRNKRAxMStTL4O2huJASWDAMNSGSkOfud+VKOTJHRhknbto7/g1/zbkBtt7YlWSPHTc
PgHa030UZFhZiXkwnJiDvJAxtAPeKxtEitq7tLvdLwbsJ1QG7RS20au2BW/tQOlsiSfp6lbgGybm
3x+RjqR+hW+AmlOh6rt0sIHmYgs107lff/n5J29Y2g5gW2apTxXJPzC62NHkQw5LAjRXwzC8/MRw
c6K5YBYypJRG/mFkSEK9HsU7rofowHX00pX+QrFibmJiyqFYAncjmgZA+6FO1kBL9BjLSbMMsJn0
nvfjNip88CkiWBFlc4xZEfiLLvoS1f7HP+EzJ9EuAQY3Ti1XnxKJGR0NBqm1aXzxmvSu1N1938rf
BsYANgCdg4o+CahJn4ik1RJlyOX+X3v8xATBGPe1pxt9ArV8HeTR3UUocAUV3e6JRhsfMrQxKPZj
TNEZJ+Z5SzzH15EK+OyJPerBTilcDGic+jzmkA9o38GXUgcWAVd0npfPaQ83MVygKF1drgtUZ8vK
1kFKeLpy7O5rOvqbyBy32eiRDeSPV6QeD4q4R6RLXyJbm3DDUbszUKN4jFPjmTb9HWSXAYPAWNdq
RKVXyxYOwGvIo1cb6OCMHKxoiXJ0SFS5z62mXGeCUAR0YLGutI//ADJ72zHOHbgpIipvgQCSEoRt
CcmAs9Ff84GF7VgiXL1jVf/EfPOgx+bZ8sl7Y9XnReKJ6/kkWJMml9YoSTQmHIxFdl2cU98SZ03T
V42Brs1oN9/SFDJ96Ks8ukW10SbfS+dRRCT0FhF411vPeIPJxa6YZxeW4Y0nbNAp9oCiKMgauQoE
ZkAtRhmKTgdU5UlSPfhx/Doo96vKmg8DFfta8uCySnm+MVA2IT8a9cvql3r0V6teeDH6tz2L86y2
KzkMp3YANSDS3iCS1Z0AGeJGGfFWp8aLyawnyvqvC8fgaqpL2ZQDNDaHtgILCDk50AJxU1h/O4oO
qe2uU65CAiR8QmzMtxfOTgzea6GHY5yJEKMuGdDwt19ixs5OQe+xBdiK4phj0vZPUsu128nXvIdb
csTjqIb17adcjtcVOzOFthuJ4YOWARbWgNww+my71lMyiIBUvf37526UM/F1YzV4te9x6wRQu3fA
8CFAj3pY2073oSGQZhemwDgj644N5t43Ayon7vCkMv914flzH3j5+SdnyGyhHOaN1kkOXIZ+l61b
v1pdOEQx3+FB4Qy8KwGV8PnpiEwh+54ZbKXa+luaSPRCTONp4UUulvvaSk+ul6C1Y6i2t0CuKbZg
Bkb+7140vVe1dO4qYhyMKsbu2gD9Xg6aB4Kd20+euT7O5PpoyV1obHXWiYzxYci8GHPB8Za5xXML
HAsEerv4wydDurr9uD9IuysfOkVkY3aFWmXSDidApkObjfEK7P+PWZ//gJqtXgFN+r224p0r5Pce
TLv7FhTMnavCOvbcMOVNETiSPWvbAc+C9ZrHYhsze23ZfNiZY0nXAMikq3gomgAg1C9VZXwXngy1
3NgoGfeiWuXAKIFPRaLVQPm+KHd+0SGjQtNpBCfre2o3YLQlYEr0xmqNsC5sLuR0PkB5BAq3Hgi+
WUtXlQMkUPTCXbUQls1c6CmMPGqkIoYfWUdvACoRXEoFBfFvbu9UKg7WEofr1YQCxnLiwInjpKQr
qXXMLhXIAZjmrdV0GMGi2z7zQZG3cLEv9/fKLk9xlq1gomFitI5gx1lDnhu0wEAjVjJYJMW43qWm
bIqabOwUZCJ+Qo9OJcqAJmuQ64JZbNsk7CFzvY1uxsfaGZ7GToUm1AQDN/cejDZ7q8oC/QNjYd9m
7s8UwSittET8b1hHEIGQRK0JxoxAmXqhUBLDfuADNDI3t+/OjLGyJ8ayynrQCKLJc2yL5A5QsEeo
GAd2v0R4M3MCp5BEcywcH+KX5rEZx5ecJXelba/B8HwnsHcGtxfYz2Y3bmLqGi9LeJ7Gzv+dwRSg
FDmeqnQLuYZkwIDJCfU2WZxz4ysIqS4NTlRN/m0JJ9ZuSFKncljiHGkf10Fp9ttaZj+dRq1v//7r
DXqcSgsX4pNDAeNCRNwsdY4VdAUTpkB9ltw3ZRZmwxnJetRsq1491vFCDjS3Z5NEQEDgYdA6c45G
84q7rBt0/zswbtvJQUN/+B8/amI1hsjE9LyJVWOt/w0HvltfjjezxiPn/ESIhbow7TcsUfuhNpaI
aK7XQSmbTp0UvrZMbxTYrHY7gDkEJ4QYL1jC2jsZ6pukatWCRHjM3xa+87JJV6zWFMCIGYpkrHEN
AHAAF5npcA9GwwQabwjt9FvqDs+W5EdMMXHQQO4xvMu8pQmHmZhyCllMMf6DIdLYPQ5puS0zqoDQ
TpY2cMYaT3GGeZJVDeDd7CiV/Qxg5jNpwLzmp2tUrhbOyNz7TwIptAScAukvg0yC80t5l/49rbcL
+zITHE11ycvKl6BH89kRlCWgMkmHlYof7ExvOfM3wkXIH+eYJactQPpi0MDxewut4bmVm9oL36yS
HDSWx7TwQ6tvjp5lAMBGn7MlEN+M/5hCBI1Ojy4zbHYcSLLSNfgVqmTn+/oukTYJuZl9mMRDgXkh
/poxGHRiMHpRAqpnjs4R3bofQ0RP9SBeS8gDN1WxGqMFT3Ud6IGrO7EYmkMpasTM4BHKoBtuIUBL
mjsfVe1uo/lbQUCv81j38kmxUw/qvzQ6iOa1TtRWS8YDHyNywMwtffOM35zCE6nrUaf3OZYYnEJ1
oOvAW5r9nDn2UwCiE3cVyzh+NSKrHqQdFfqO2ZKjnDkaU8whxILrigNaeewr2wZTGm2CxjQA4ccE
HmwidFVEV1crlkLHIGnEHqPJ4sky3DsSWaIOo9ZHt61WWbZqy6Fd97LC/KOfWWFsugVoIBa1Uua8
3p+y/Sevx/igk05Y+tgUzR2GlvZi6ICEJ+OHJOUXVAy2jh2BJ01BHOvfDvIUSmRQYRm2A9zJGFWP
pciPnRM/R8jS2mrcl9XScM7MHkxRQhKoiKGI+XCskcFrKxwedS6h4GhAxFeHBtMooC52OS6344r/
mUKFMqvDkBt48Y9WFR0jbh0G1DOQfqKQ0T5nsXkyXFoFKKEzjAT2YgmGPmMTpnhSS0Wic3PtgfvL
XUe82ArSY3rze6+K9aXXBaRZQUjA7BzN0PhOg34p69t31/XXyu5+E384NTV9um3s515m4kjiKm2N
RAv/CE0nVDTHe7QCN5Bs/sbb/IG2C6dn7t5efv7pwHq0t6QDJvIjJubsVZ4O/J4omy1EgXN10il4
tCv4IGjMADREUbSICuCQSyfdQtqBhLnGkHZu99vSKjbIX/WqGmwUF6x+nzcN0H1izWm9BkQ7CSDz
YB16Yr6XlVyxTj7RaijvRxf8TpKBMjKuwc1j93n00xDqCCfYrx3askOeefwBdAFonGryU9TtQ9Fa
xSPgCv1LBEa2VYcM/MmPeBQ6pfsEuY1s5RCTLgQDfyzrtYN8CbA+LS/7H86ubLlOXdt+EVUgGsEr
rN7L2HHsOM4LlcTZNEIICUT39Xew74sP2yyq8nTqpGpbCzWzHXMMPnjgghmCa4vIt5mehq7ak/4e
qXfqoFpKGcQv7y37q1892vYvA/wSxgBFZHqp+YMDRlg1BdHMDEukeUFvkyMBQU5V2KeUS4yNJKGy
/Z2o3hpoaN++dv96ps9+8sIxQqSx0g5EfK6Q0HSrF6sVoSWMU229oek+c0cMrIK4zBNoMawEDdeH
vj8b9viEIeQheKUKE+z0oUqfsxT8D6kTYvomgPjbVL92XEdDkO3xIaM/RIU0N0o3a7Qm/5rjD9us
swEobPCWXaHwF2FzeRFjUjbM/CdfnkT/OsMFMgsjdeVB6iQ00RvxjSa0FIsc3ztAoieXQ5xXmBwd
WYj/G4zGvhTDxu9bcwtLtHJCQAuviE2vRcvw95PkZBhQf3LcZ5lN5yY1irBjxVPJf2+yL6097MUx
+iAw89Aotq9oB7gYWK3u7bbwNqzGSjS4hCnnORGtGrVzdctiVzbyhdfiykbrzLbEjNbczfzvH07U
dPO6ri1rvMJ5yxAQhW+OSwc0MoC9QH2DJek/GgctDZQnb1/8tRLsErmslKry1JfTteNj+lJ0UGtW
XnLOi+lP2UvwGg15ejI7dwyVSNhBOx5mvE0jrIvJ3wgXV/Z1yXxNNHVGqiew0eVOckyb8r7mXgmA
Q4cLEjibCeXK5VjiPOt06C1jsoJrX35VFBh9DNNCpyFiIjmiSuOWx4Idqso6JnM2ixoE5KvH4Mvt
jV7roCyxnT6zpkoWU3AVEkQZBE0kC3CBn8hn53KH4iel3+FuU2eMRvep9e/LjO3qEZxsVQTbAWMT
uXkRtgManVuHv7LzS9ynO7XCYmabXP3U/C4RxZ2HjkUFdY9z1RS1hX8Qa0IuPm2cAwPoxUv7i2Oa
j+PkiiiXTnVfOmCYbNNgc9JmpUS5BIg2NdVZT93gOolnbEcn4tlndF65n0nC+5rtkab0rhkCrxWa
nXieEhPorAQBchoXsLwzGCZ4un1oazWIJV40LSzQaiRGcDX4cAfh412XfClBkeo4r8xqDrZ3b6XT
zuU0pLCstxf9Ny//xBct0aOGJVM7qZzgmnQ/9JTurKoCEiHfVX0RNtkrJR0qPK+FW0Qz/wXzfgs9
7jjAejD4yv0+w+pwl8fkCso+WHWLQYZTR9gUVKAgnoFPQAaGqw7EF4Zmp/k/o9UEDM8AdsmH7Q9Z
sWZLGGrJvXSgtZlcO9K9gF7e7THFmGPSGYK4jQVFSOjQBxvO5t9o9bNNI/9rOsFP0/iV2yTXwQFz
mnxS4/ekgzwJnrLRGaBJNqI58ACVyH4ASTsvaYRNwrPnwH0Aj2hmP3CaXTrdFaS7NP691hnm6WfN
NhStC/5743Bt/J7PfufCQ4GizlEZ0BFXxDpFN4SpE7sFxGHV+8xDWTd1aNG46PsHGQz7sQBLIVBu
ILmwazRS1X7mqEXMMT8LK9vjtGfGediQlNLzjIrHEY/jkwkXX2KSFRfAgSCa1PSKZ3H7C9as6CK3
r4o6d3XSINEbwn6q8ndVJubG7nyeqjtLUmWaBRmuaqDugPx/5ST/ohKnDzep6D7/6c4S2WpjVoET
9HXudI6+XpO6Z8nIVrr++cE6wZzRfPDdWTsX6KUr7tIE0DwGKgnC7olZ5aFjohZr5w+ZR0HQAhBX
dgYJO927xm+33Jrh/dxuOsFs4j8sn2JSAO1Mxe9qINshz4oCHFSPgXA3QCO1hxA5BURj4wqsmEVn
iRct08ExDW6ZF7hpLzH3VirvKI/nEUAvObiWfaqyIpyq6rQpj/Hp9znWv1DRD98HUui0HlDHiBHd
Ycakgaqsy4Efcw+FT+Ya0yOY4J5vX/FP3SLWWuxlZvvOoIKyjdOqOng8+F4OzWlIYR7JZtY9v/f/
2AGssUh086Zrh4QGTWy15aUCZlU6ZYyUIRKS3BGvPHDP+0KIG47V9FDp3d992fwyPuxiYNl6Yilt
4tZ2XrRQ5xmuUMv6BQyht1f4/G7gw+b38WGJItfeAIh8E3ODHya7/EmCdKcYvWhSQNEPGC1fTWAw
riBlau29CQ9lY+VPrQdWXrgAMBOqmosESTQYPA46h4KZcgcQphTkx5iBAaXMCiSVuf/ceuA+zXvn
JyYlkjtCgApugk6iF+39GlvXPd3+RWt3dmHrJ/D19V3uNrGiw26y1M6XgBmAfwSZFiujTjd7MClu
VB0+rZzg6xd2OXAJKPQxbxKrSvI/8ILBe+/K7MpZTwqI5fHp5DeO20Z/9W1LekrLR+rGKRNxUA6X
pgp4aJvsXeVeFkIC3QopJl6EIY63V1v5uCVRpQ50pruJVDHxxgS1EBtdDMxGoPCairbeGyWwq2Ap
tqYt9vqVu7REkk6AmIGQ2a7itsnucFAx68Up2SQNXHslS5Sn4zaT5mkhYjmCSmsMe3kyqu9Bfpqj
t0GebOveR7EPgcntDfw0FnOspWK2Djh3IYqA47LKn2jOn+ZIzAWM3yLtXWIwEXHIx+5SugVjXTux
haVB+6pVroUFMRMOdr95RqTWP4NJ73p3o/u5uokLU4OiTQOqIreKIevgPHQp2HF98KdDsqiqdqPX
gCi7yeXJKU33lUiNUoO03oED2EJhrbzvJQwUsrRNkFkpjyWQJ8YInYxGnwTQGraB/IRO56LdwB6u
eCS6sCTA5Nil4UoedzXoaSNlsClD5TkAeVAFAl3wk/eW+eP2VZlP6BPPtER5WpOGNlfSC2DBO/HN
qBMv7Ay+xSS5smdL9JyfgvCMmDgzV8mdA1iNbXYvxEBRwTLus8E5Idu7/R0rT3iJkfNaHyT9iVNB
GSAPEEQ2Xcgb4IQa29yiR1sZHbX+g5Dri1FhVqeOMQ3jX0rdGodkqm2gfpMBqp4+WJ4nKCC2XA7H
yQfZ1CtI/kMjax67iR1BG20pC5X1CqO64O64/d0rL+8/oDrTaPuSWHU8jMZZO/ZPVFOimmnYYz7t
NuEoa8vM2/7Bz9f25LPc6VWsm1z/sPvyWzvI8o+dZQzyQYT3p1w07pYu9MoDWLLGYtghMUpW6Bi2
UbdQJJ8mnObXTTzR2mVZmJKhMrWj+lzHHeCUYYXea0uAc7S2Og5r134Rm8w4u3qs8fvl+KN3rW9F
8AgHGiYAz0KSpkJX7vbhr+3TwlAUHk17UiVtnGi3+o050IgCNPgELcYdBm+fby+y4kyWZLCgs7dJ
oyYVB4FEK8IuhAg75f2s8bD3QZ2oY9MnB8tv9m1pl8fbi66c0JIEVJZpF5jm1MbVVF7QeLN3qdfL
qMnLt9sLrGzdkvxzBOC96dO+jicvfTA7H0OWbvNGWniVxN6w4yu2dUnwOel0ygw7lTGT9vDFTwjk
Ooo6/cstmr/sw5PMiraTFcnRoFTmVWn5WEz2eWjkVmNnbYcWT14TKsZ6IHWc0fqo8/TicusEcYHn
7cmKtSUWYQNFSRKcmEYdg2athhxPmr+VzMdQVWdkd5NIQdqBvlUs8gwdI95SjZEcXUbazDDcl2eY
mQQRsgv5gRBKQSSCYPgm5nrlCS+R5lMzyCSXkKI3BsuBC0YTwDe6f7DX5bfOyfSftAiA8e5N9Fxu
38gVE7sEywqdjT7i6CY2dLCrjPzkVmZEBuOBqeyyaZrWVlmYDLcUE1ixWBNXhUEjzFA/M7A4E2WC
DLPvdqb5cvtr1o52kaD43OW6mHgTU8i65shJgk4dVSEvDAI4t5f4HFzoWEvgqZ/4nZ0ZtYwrqSfv
MgTC9N8IT3mAdl5354zFo4eWJwiNvLF5ccauJAeD+iDw6Zsvo+vWQFc4FXTWVNLoPuxFY+9v/7TP
C5T4afO1+vA4VdH5pjOrhkKJSFNME0sT5CptUn0nvePrF+7JDu1ccAfS6oiyb64LNHjN+ltvUqIu
DnSFeJRbRlNfMBtbgP3XVhp4hxpuxO4te4raoCibo8864zmRmNCJtTKfh0aBEbZPRsrvcqO19bGr
spmoGlqjoTRATrS19yvnu4TCFj6CHowlyThpTeHtaoP3sZc2oIMuiyfHzv2fdaLro5nVRVT5Q/+l
94bGPARyBGsSNB+qiuxtoJ8Rn72nUlkbGK6VZ7uEzULZhmufEZhcnbs7K9NFxBxEECgUvFisamL4
MnrMdLolgbW2DwsraUK/vG6YLWN/cnYudZEdQ6+PZz5K9TLY3b5OK0Qa1pLhE0W9yoWSsYzthF19
FoML4L21qwDIATC9ddmgTxhRBC1y+qsxXjMTP0dkXxu3kUcCYdGNQ18bFnYWcRMC9k75CTfuVQ+i
AAWmtyQgGlMw1dWfvD+Goh564QzRL3i8diLLmohidiIyukAckrzFnLCVQp7LAn9lBGYKvstJcq8V
xrwg7V1D2bD5dXvH1o6F/O/782jLmWlTFnd2jumy4FwY1hB6IOgLPbo137B6LAtjCmGYPGBDV8bU
sb2ogHTfgQR5BhVTMNaIYFYgO0rXP0Fp+gHN+SsVUkSW4NDksbdS77UvXRhajewwNViegYx9fG3c
4lhWzdeh7s5gILy9lythzBKam0PoB9K3NEWljYgzMUV5tbpgqwG24pCWONyk7tOqzvMylhrgHGED
A+6UoclAe9P3EgZ6I9GdH+Qnie4SdKtAs08ABBdxbgOTk4x+FRlcnTPFN4LxtduwRN7aGa/qADNx
UNbRoF5E0XPfCUUjqz4iLH+DQlQKznJ37/u6A9qnfRKN/8cR7ROtxrfBq9uNwPDzLr9jLQk+E52Z
omCoxojRPjfwBWHdBgc0BFp6bKT6iiSkhI5Ldyh78Px56W5i3un2XVnb5UVE16RssKGDIWKWqIOq
il8BSZ77LfKmlbu+JPUcJevtIu2rWHjqXllZjKHuaymsp6H2tjo787v57J4sLEcDvsOA22YVT5l6
rxm7U3Ww62cXMhGAnbOobFH17FVw2ayir2RYS5xubvRe0A6odzraCDUtn9gYFe43UQ6YpkX0BKpj
YVUbHnJtDxf2wnFhllmJy2FmTR96KT2JHF3/ntMd5Rv+auUWLEG4aKTXtQvh2hgxyC+apXdZ4e83
Sb5XvmCJw50gVqz7BsVoOxngAItTjXvGmLGrkr9CETvWEo2L+rOTZwkXsaXou5OiFT8JA61/z9x4
JytxyhKG6QjfbyCpJ8CRkEKKSV5alhxVKyBiPDzpajpuJlkrl2tJ8DllAC2DWF/E3PKOjmNjYMTq
QqRV372q2SkQN/UNv/87zDl2bmEAUmi29o2J5bzUC81U7Zit7yeiDpP5pxvU1iudX+Mnr3QJuiRF
YEAoXYu4KfOTqd2nYv6u5+G999t3SDQ9c7uEq4XEAvAtQKyqrb7TirtawtyyvJs8w8XN0A39Zgp+
bGp95qZuwqw0AIfeeEFrJCj/Aos+JBAStAKJZrWISQNcg8SMKDhg08DdD1JcgGn4gSGtnVFIFbqB
RH3f2qWBf5Sc2yHGFWSH8uewxRQ5n91nm70wGZL6FsXoQB07lnFBUfWo1LRF2L9ibpdUnWkKTQDh
qjoOEhZEbiAiW8tvowE1YM9iv9o8OKFx4YFhyvtuk3KrmbDySUsgnC1MavQ5lhWt+12OZ9BYhIPa
CX5XgCkdRVqEc5qAAJw8jQFQul7hH/tZuWiLVWLFACxhcMFAIbOjaIlA3QeVYqF/GX7xkFTNn0Da
cZpMe8f+u1h4CdhH7TaAoCsazpBjOxpOcgZx0tUo7P3mx6xY5CU+f0xqyDWPpIgdU9mAWoiZSBGd
LWIeejO8HVmsrbEwLBN4N0CqnSH3MYEFgxIuSKrM7yUjD5tl4RVTuYTkC9HRgMzw8CqYHorpNXej
BOg4XH+A//1H9J6+63yjNrjWzvo3ePvwwEeHyCDRWMxPMQhfTOhcjBWYyprXFnKZ8ysDA8WlbvmF
Z9ZXS2zNgK/t4yJn8QE+ZL5vImcp0t++M50EmDs8qU+k9/e3j2rNeC2xyoaoGBS3J0Ac0oT9kwG1
fDTtfNqnHAyJZWfsrQbT9QEkMsshaDC8Yvswn9ODV/zofAL+u4FCETdJyTUT41ZoulaTWSJC/ZYw
klYewqwk2DtCF4dSDyDtUk69Iy0IumoM9PTeuW2OpE5eEqEvuagh2KEZ3VX8zTGqZ5dmbqidwQSw
ffij2nfMiMFcgBfGLmzkLvkJLRcWPHIMst7ezJVLuUSSqgySzMREtNN76ozZ412ABJqYPKJG+2YH
9YW3WThuZUkrt2OJEVUAd0KKbBRxzZPq3DqVjGiQOPfCz68OnV5vf9NKfLiEfRbCxMb3iYhhg6dr
4ZnFGUMa4uJUpX6/vcTnU2mOtQRzClRqOUruaGz2GsycQVRpcOTQYAc4GIoUd7Uq7jpogg+Wd4Is
y1fbNE48OaT+M2+7iBUH37lrffW28XPmEsknPnQJ8+zMxLXGduRxMr603LpqW9x3tfEDVIOsyY6+
T77MZBgChSNVT99b2mE6dCPkX/E1S2gmLaxeg1ECnWsEmMRuD+BvPHEnuQsQ+AeifQGYYwN5sLrt
c8D2wax51Oig3yWwlgBGFvSWdjTpYuca2QViFrtEOCcUsvKwbQDKA5XM2ySmh3qiEDFwmR01bXts
0/Q6munXydU/EOJtVWtWIjdzYfjQEoU+MWl5rAI7HKzubQymx2BAMkeCEfrwu42TXololqShZVGl
JKEMozujtQci8M115V7waqepeU28NjId4HPbfgcs8e0lP/8ycwmk1BnltVlXVWyb5GhTsw1rl15G
qQ9p12yHLJ/bBjCy/+/RWjUkwTglPA7A7JQFwc5FUFQoD9Ql0+n2l6wtMX/hh9uTU6ZHCFXx2CNO
SAr7NU3anaUgLgtSj9tL/Bup//clmkvsZIOuBCFZWsV9v+snHlVlYj+mzNF/7E7I/ZA4B7PReQTu
YBk5jUqi0SJ96LTpQVkl3JfcmyAfDHPffhwliiu9VxpXLs0Up3rsEnMn+i0Vk7X9mA3oh/0AJ6iG
RHOXx9Kqn4fEiFFeuTDB/jY9NINFWGWDwK1Ab8G4byk7atM6GEzz0DISCIjIMQ0ZmaBCg0jY3kjd
PjdG5pJwEsxhpPKcwbgvQfIYEe4/dqSeQtSG913hnftKXDRIWG4f9ueOxlxSSZZV0o2O8FjMW9/f
KQRTkLBwIZ54vv33VyId8z/8kBYG/LI8Z7FZ1AcalBCHStNDWkIQxfli9g9G/Uvwb70qrg12VJMG
5aPxDuTQr1BP/2236ZfbP2TtQxcpmj+aneLKL+Ims370hjiYXgeizrzeytM+91/mfzgjrSJjIk1Z
nCPNTGV70nbehKiRHW3Az9vO33VjuUMc0g1fPbmvCD1Ydbv1Zufb+MmbXVJKlpiTl7K0kWBkqQdJ
zl0VxHkxhjr/UaUW/he8zwVGQypO4OAIJlmzg9tOu7LWL2Dd1gAwgjGgNc8QJEDMCev1UHaOHSJY
m/RzIvyX28ewcrmXGDHDLMyi9/wyVk0VCZ/GaYBs0mutnUOLcyvm4dqNuHDlxP8Dkc4yiZYabl5g
+k7oVeJ7WQdnnWxcqM/n+QBan03SB9NDJhDwNlbF4rKF5mqUZV0ZUZ/+8Cy7+DaKrL32XvecV2Df
rukIWXRtl/vbu7hi9ZZoaUiJ9nUpRxYX2fSYFyXdIUj4liSeG3UjyY+3V1nxmv7C8tWDNY4c87Rx
ATqOfSDTJBKgJzuTEVBMDk5oMA393UqLtplNoSPWUQ0rVCf3FvB7koIFpyrv3KF8crvi5+1lPs8U
zCUiureQHXOawgaYcm/Ql4l6d6OjdylEfTrNXgrD3G1SWay9yEU0VRa8JxCLZHEz0GzfNUJHvAD/
3+1PWYHamUt8sxr8pu2IKuIB48Um4JaD70VZT56IN1BMBHvWCaTJfjQVI6ase4NEvMzvZEuhKumT
3Hv0PbvB5Lwjqwgcq2OImp08DlonG4Hu5/O4jrkEaVbUlNQcgjnHdTHxAUmJI+XdIfNKyKhTTHro
JA0iaja/2snsz9Uoh9Bg40PCQFZaAU2SYgKoHEtvZwQdBikyYHKh1dn3DjSAO+1+Adc0aCYca6jw
wKq/Uygxl+SSaD5W3ggGttglwaWmqnpIEunEtR720ES7992S37XeuHGOKy95iRs3Zdsy7rVFDMbh
MbINZNit0f2EzuwIoG614ZzWrO787x9MVcXHMvCTCZfF8X7zeuxRgjpmLds7HCTcdR32qbEJOpkv
+CeuaIkVZ1WquNl6ZeyUx7qH1JdD3qFYcpW2vGtt8yF5pdWj2Ygrz7bksdZC1iV+vOvQsXErWcaG
lCTAOEV79SwjMgzPPwhjvApXHxsv2DUo+4K884/dvsyKyc3FEiCkLal3BJnEOeAJwdx9BQ7VPLWB
DYXszciUug8q9+n2u12xqUvgeT4TAVNR8Lj3u388Zbb3ZZ8/Dr23K9pRzJMvWyImK/ZnyT081ipw
zQTHwNLke5BilB9Ano1O7oprXXINc4Aaekj0zn+7++OY2SlT5lfMOmw4nrXruojVgpFIISbUY4ea
HDh0BiztQLQXOg8zPmfUBuYW2ePtA1nZpiUAe6hQ7bAZ1nIoCCg4MBCVcjb8zQr+ylxirg20JjzA
H3hct0B/jn33A0V8gNNzHjKbP1QS9EnGburrLjRqkKGZOQeZkwONkMYBKz/9YYp0q5w61xc+eZZL
bHaVZHr0qMljTFBW9CcraJipX5hOitDmvEOx4SAh2Adi+ePA0qtp119ub/DKYS7x1/2UjUNV9ah3
wIqXjnGfTnympJlTxyqiMokYfb691Oejwo7pzff1o53L3dxuJ4fHPplaG8BHAbmg6kwFLb71Xg7h
U23tRelgzTFjZ2sai5D3zYtyNcQ2wGUTSquvo1blRURTDC9k5dUWSkcN9b8U8ONhavktGG6N7tpY
bhnJzMj2uD62Drm25eMUpMY3wcDl3CADmMxheB+ytrwyu4DMcDb8tkcJBR8ONhcTrFAbz3EFz4C+
yP9+t+ti2iJIWxYboGzvW/t35aur6hK0vYq4S8FYoALQdSTfuQ0cvJJf/7KxYS5JoDtHENL48JYl
5oNrZV4AadgbGPskbrbhvFYqZuYS7N6ak+cUDqpzWaHeQWb5jzL9R9Gkz6xzwoCxCIljS2poeY6g
f7moi+2Wd6mtXqoAu1EOj11S/aRNuVEsXIGxmEuS2JITSiuFV809M2zs56RUd4HLdgX9KWx/71UA
53yZxfRcxcOEATtfl+d+sy/yefnM9OYH/uGSByTNeScNPKhkeJtnpisreO7hQQLUJUpkU/5cwfeg
2LEJcFo1ZItgViri2RrxflzK/AjiAVPrA6n8QwCNhNaUd1PgnOzSBCkU7FwDa9021bHs+h2kXvdV
Jjcu+or3XCLtK88V3djm+HRtfu8k+165FqAmUw5OU+VjeFy/3LYkKw5uia43AgJJhgJF2rFRxtc0
c/Jd1rgKDa/61+0VVgK/Jbwe4FZigNKDx0VLDl1r/PKKBlQ/5vAb+pV/t8Ts8j5clDFzSkzoOiye
7N+BkHeJnb5Ba+zb5uNfK+4sMeDSYpJK6rLYIfk+UV7kBeN9y/qQEBZO+jdJEVypM3mkRbave/u1
cfSh8uhXK6d7i+5vf+dKp9BcAsORaxd+AS0qYInrr7pr7sAeiKnB6a0mqL361j0ZhoNpyGcnYPtC
boRya3dk8SYS3tCMdIShYaF5NAFg0PHirSnpRmSy4jiX7MQWfOXQgIosrlMetv7vNreuAAOC82LE
Xuc/NtVO1vZvCRMH/pq0sg6ABTXhlVMQ1nnkJFsv9kvVR41vg+IeBDSEXizjfduQzRv1SUSyhICn
BMAn1JEZxLW7txqqJPeIh6sdRObVnudd8+Q2yBuDnJeRjwappdmz4wRbVnyuLXy2+sJndqC8zXPV
sJh5ftjQ17nsQPtg54C/aqiPXADTBKtyRzO4fdvBgOHA3UOzRTazYsqWOOy+m2qSc5QHzMzdp6S5
Kxq+N0j6yA1vR6sNO7ZS8ViyGFPYgFzmqFFNaXdQ4Gdq8Uj92oA4Azq8xICrar07x5VbvnrtTBc2
pyh9LfVc9eDDEPU+cFo2f8/U9NaxDJoHXvDke+KkklrhSlcgjTdQ+rttBlbeyxJ7raABDQEuVHiV
pDuvye5dqne5Uo+V9YCi727T7K1t6sIB28B2GyVwljFj44tshkeRRtUgsjDwC3xWZV0YsY6b72Rt
uYWdwWSkkXm9W8TEaoEYSwTWKIO9hDqnqik4O1po3/b9sDdksnFt1mqbziID4zIo+egOc1gX7FJJ
dlMuMS8hLjNOkRER+iw9+n1y7rZasCvWdImh9p1mMLXoUD5XZYOyFOibqfXDw6jA7duxsotLFLWH
acze0SbQMbxihwbyR3tR/PFGyIaR9CBLEMm0BYZjUCE43l5xzawuAdXSsZtEBzZDxM0eJpc1+94v
dmDJvM5t5VoGAudWHa1R/6R2e2X+pvzkSoi4BFpT3QEanmJlRdNTnuvqDU38EUVIs935uk7D1PbK
EJwbKiSqUSEFufTGPq/ENUtodV/lwvA6RE5tHfxBgXKfO8HFD7r3TRDSWrFnSYDspQqSMF4GgI7u
WZTXfX7W9OgOA3j1QQ2itewibgmQ+Q/0AexZYQrCkn1fjfveLr9QpxWRZGDjbYdulkKg1QOQ30hC
lQHZOz/1vvzl+c+e50P8JZwxV06BopRVijK0BuSRlYGKW1ZKMH4wIHIPhXvOUic91MgnwoJQkKrc
XnzFvSyJlO2WuMVYthgasPKTH3hvPjMe8sp7tKfh1yblwNqjXZgmF0yZGuzcc4nXpA9J5/mPjS7L
g8rIVjlx7UMWlijAGLIEUBMzjuzi2coMxxwIyMS8dpgjigxbf7+9YSveY4nIhuAI5s6LHo2pINlL
UJtZtrp2bfAr0f7ZQ0SyWaVYeSH/QWdXvdswiUKIcFF/TBQEnPijx8bHTQe19i3zXn64eL7SgUdS
z7jPSfd1sgowUznGdeDHHGrsSfMVlJAbd3xtpfkbP67U9NKgZWLc68bVZ8UhOpmltrkze9d9yms4
jmLmlkrrdAsWunIflmhtOiWjUY9TGrvaOWju/FIWfe+UJQ6yAHHqtHEd1g5pEcfw1IZ+YZdCOs3Z
N2J8qiEDAQ0VxcJgq8+/tsTCPPiWqnENWA5CBhpaWn0ZPf1PClgghEe2GmtrayxClXooeVvmmAPB
tNe0A3YIqjG+8Segqj4ihqGn249nxQ4ssdjA8fg9oWYRlwDQWu2gj8PkubvRzLZo1tYikiXbaArm
7tquUc5KoLtJAZQqeXVvuewBSf8u6eVbxiB3Yw3x5ita+agl8JpLTM9CFwdxV5kdaV12oWl5IRfc
37DRa+nzEmOdjTWwzQIJUCH688SlF+YYtqKGe0kmc0eBZ6cKH+qPEQBhR2wyfsJEfs4DbaAfVQc3
NYBI2Wp8rdyVJeA6A0u5C968PPazJJzyDrrDKSRwCuHu9VbWs7bG/O8f7IVnJXbnYJoGbFhGWkVg
nyNgMAM4YyfbuUlIpNHQje1dsRT/1rI+rOXbvPeQS4IFOEvQAMrAssivNSmhi+ODKW3DAq590cJQ
gMOamfC0RVylDexsGzzJQXy3mQWhysPt17X2IQtDUWHyf2gJ+X9DMSrjzvKcR15AZDfwos0AfGV2
1VzirTs0rI0gc/N4cmTs5FZYgSuxQ0My9+UxtSAOZb8PbnFKRij3sk6cJ92KU+Z43T5TdyAn9Ywf
YwogeCYxrNd5D5mo7Y3cbu0tLgINWmOebQSJXux7vQpLACDCvIEmGdPH23u8tsAizBi7MasbEzio
vhGALA93FkNeB+Dw7T//L0L+k2rDElpNlTkp30SJxQOP4wWcxmFgQby8UXuSsoNPJSRUZXLA6PCu
Rl4VgscrQhVdDVv02GvGZgmTNqhT0LaoWUwJZWHZc/B4+3eg+T66XrO3rO61resgMiWYxjtLvILf
OKxzsEc1SDrpb6NDrdtHanZ7Q9aC+CWOuvMn0FqMgHxMShw8TKGnI70k2RdS7j3kZu7w5F4Dw/oy
DH04+PmhBj88EfxksO6uAQ88t3lojn7YQS4NKf+sm8GMeqs4NN+rz45rYaeIyqlbKPw637WPDLID
Y+6drQ70MTxuiI06J3kYzDaqKjRu7a1VV0pSS0S27gWA3nZRxgS4tDocanXXZOyLMwog8srsEkgg
tEFv1YYZcsszs2w8N9rwXxRz4adKWN4GdmMtdV2CsYndqIEBWBSXYtyLoH70aVZHPPd2rUVPukNv
DfkXK03M2hsPw+Qn59v3YuUdLpHYFilFJ7lAKRINSbvorlqQnwUI3W//+bXejUn+1wGZHeuZ6zIW
jylsVWOIfyCWJ+FWwfULWv40KZGsBkdoWn+f9P9xdmZNbupcF/5FVAFCAt2CZ7vt7k4PSW6ojGIS
CBBi+PXfcr6bHF67qcplzqlqjNCwtffaz/J+qeLXVKy1JWHnLar1wo+4N7tmuxknRe82MJA8C1qp
EP6Uvox/e5k8VPEVhj3Jnau902BBthdMUSedpVV3r44zl16nSd/rwkfEMXhvRj+M9Q4yCFAYC3Ag
nchN26eJx1+veuzOKt7twVoNlvsjV/6bdIvXj1//ZiaG8LkYWwxOPEyUZ+caZDDaexuroCsX2VdZ
B0+ggu+QKjkvRhw3D0887Xpz+SsK6D0ZwCwTWUHDg69tUrlQe9m7NBumFTo/W5QFwMv5+MX+2Jr9
z66BZ11/w1/PsrWkBI1eiOcYuroyYSew5NUbiKkzuCgmyWlkjV7JNF4NnhrCaYztt6pD5qkiMK7I
u3MRqBPSM/vO/X31dl1VMavDIadp6OMsAnGbvgpILj4lFnoyiJ1cBo9epA94dF1tBRBX+57m9r4o
ErkO+BUHBR3dtXcDc34z1Kh786zKd7kui1Bk04MuvZ02QCx6dDh5zdIivjsQs+3TJ9PEi6ZGZp+X
m3Yy3WPpwUg9B3emmhIgkqFwqKsi4qgm9mRqVoJyuqqhxXkfDTsQ8eZM7T6xg2e0kr90WsN6hYn4
QVi8WivW7yj1dQi547m7ngcBn0IE6muWd5+qoP/MybhLCbuwqc93QU5OEAEcbdxBdzmS7F7sbD2Q
gxJGnnC4HZOuY5vE019hZbbkXHC7lYrwuUIz6c0VlI7riubD2fJN10RlHbNPcSX5e13JJhSmGU5A
lX9RkyQPfUmrH4Wft3EU9zIO4KTbP6VYqgoWKbbeOWrCQa1j602YXOKeUMQrNybuIRjr707sPNdg
3oRoudW/Krv6lOdyWNiRb9+8MKuvW/VfsxoyuGbKhiKFW5F5LOGSiRMZioMN104Eg4SvkBGPYZIP
+0VfzpsxNZ44i6ndzqQSTgSIqSk2f5FDDphc0LG7WtwV7j1hFlJ3vQdZeoV7yJjJvTWyjQ+tXTVY
O+rnC7vBvY1ndtLgpjN0AbVw1fHUAQmxtXamlV02GxaIi7btp483ndvaDwzW7DChhZVBeCTTc1eB
EAYyINzEIMydApAYRo7N2zsxehpl10Wc/IC8cYRKGXmMjx9/MwGEp8/iZoI1OCWEJagx97iLjBEX
3lvqk4un5LPfX1utP37QbcErVtT1OPlrGvqGmEF0PD0rPm3lCI2oDUNCVkX9E+HZZ0g0XVA5BeQ+
V/8XESTfEFk+8Abe09BbbaDdfAdH+t8+7lxub1MHpgwxPm6QdpugF+fU2EerI4eWNNGiL9Nt5Qve
eXag0C41Je/QNpxIEY2sQMNClr0K04V9mR2wG26uG9lowxTEqvllyHfDsE7oZyv97fSHfjJ7j7LI
9X8sfIPr8rhxwM0l7yUZA2huUfkqk2c3Tk9TSdAiKDZlm+1GKNm8gD5c7zNO5b6Usb0Hl/lsqWYh
Kr2zouZ69N5VbmN1Y3ZmpnuhY/o5y2CJwkzwMpTO87Kw/2Z4hlG/vv1fM62o6ywvaox6RmtISCGS
ntYJLy/ulLzxAiplmyM2RbXgWvXbKzK8LwzvdWu4NbyzLcMfuddn8ioGFk+jUu+jSy8+JldniXMl
s5fMbp+aIX1rpu6XmepLSdBc9fGzvXsvPdtGson10FNb0MY335wAjf6s0xFsC1cAr59Vqn0oFYHP
ZLgaCwQMMvaCED2ISK4kD550127w3WnjfZDK9VB0DhpLQLCyOrVq/fjgwns+slI/2eIZ5txbXYgu
MKkh4Y4RCbzyIUfFBvK71qnOMbO/ey68Ynm3z9HYEirmN7tKwQoRIve1GhITmfj54/e+ed/At57t
X30AQpXunPpcUz6EJA4ODs+/LeYQryfWjS86l3czHz3eBK7xZwJjPtA+2jWGuFrYhO798VloC/lj
l9TlUJ9ZRtvQhX+DD5+Ij8flTpA+F3FPBopCV4/gqTntNxBmjwmgZvCpgr+B54ZtZr94qK7nkEct
TMB7D5yFjNIHp6b3AXCDtA0pJr52+nid2KtEjHurCFZA2WwW+33v7CRzFXYXa2liE9dnv+pZpItC
RVhfq9RnQKxdpymRQ7yQuvrDXro1B+bRTFF4tjuBOGdJLr8Bsfdby3E9un2zAQQRsXeu8gP1sELs
AQrtRFg/6jIdNzolWQRH7fUw2CPqhbLbGc67UNQTmlfiX2Nejk+lM8ZRQG3/lDOxHXz8g4CQWQ45
2dGRwZCtgXolrV7LvuQRL2BVEkL6yjbx0DqrtKs+fTxf7hxVZE6e8sfORiai7+FVosZPymlFF2Z1
EBbw3nTr9q2axJVFYa3czgVPsgL9gnuxCHnb/1JDWqxBNvtdykCFuuvd1xEwi8Nki2xhrdwJk8i8
INpAuccb3Q9HK2jkSQy2Cnlmn7JAvLpUJTtDAGyTpC0g9NM+oDwXX29MPcYLl/7bESeZI6xALFQd
SonmqBtc50E2+t435bbBjbtSC5H67b2MzG1mqV9AbzzW5oh2gsek8XzkFi2zZqpZ0l/ejvbIvEja
d8TxW6RQICXEcdDBxWHI90luOWHB0WIX218cwH4+nlF33mZeJqVw7U6FTvUxI4G9wbHI1slgfU4L
3IY/fsLtLYfMGVZVbDKtdWeOErCPTKdf4zzdSJK+aYtAszEEaDeIj6RZkGPeG7zZDqdj3ZV5NvXH
ngnAx3v0m5XxIwKKn4P2VsbLd0mP9MDH73Zvvs/rpGgYQ+XPV8NxcEoTkaq1Hx3qX9p6hXnt+vLL
6PvQQTAKr0Mk1i0kfxovEu6Si93tLZbMMVccxGisNGWOcNR7Dzgsw72znDIUrnz+2eI/F17zdthC
3FmsNhmim8K3EZSwNM934/87xsCnboAO2i7DsYXIJoAxdm7X2Z4NYwGUEQ0W5ui9l3T/GynmRF2h
+sQ+GC/bNENzEbHYtUm6rWLYVJn68eO3vDdRZ7GZrBLemt61Dy52J5yJXZu9jlwfuoJ/s23nUwED
CxP7/zp1ZjFRYfemz23o5dsK8bVXkqtB5aGN33UyhQzg6bLpT+UgNqPtf+6r+me/yN67XaXALnkd
gr9ib+1NuZ/GWXn0bId+i70nfOBHv9NrW6p9qsbnrKlCLwUQCpXmhkCUHsoGjamIXtctHDQ15gK6
AfVSAf3OLjQv0QbBlCJjNuVHDpNVFJ4mOHcWElrmpfTKnXNhXnX1UdPg8WBlx161BwIzC6Dxt3RS
kVpq470ze/4M9V9DigRuDrQKB8yly3Afjt/g1Rk1PlgNcdT16VtbtjAa33w8Ve+siHnRdaor42a+
nFCfUStbkU8o3O0gYP7Ek09WsRC033ujWURVB9JuRmaVRxKA7JO2j1JqUH6gZkW69SFOioeyYG9m
CTB0751me0xfeAmopMY5GD2EAJd8Baixp3oHAbYGP/jjgbtdIcTMn+0lNGBI+wHTfUD/0ls7ZPtB
ag43ASQURL1reBMO6DWiZRUBMVwDiJbsS5o/q9FeCuGuT/rfQJX8KQb9NVGoG6vBqh3U19C/lDSZ
F1VZsStaUNCJG8GS47Mpx8i2oVDJpmpvDeNbDF+Nhfe/frxbT5/tOp5d9MwnNVrRquKB0hgt9PGJ
6eLICY183ayzDuZxuAq+ir7dufjyLhyr4XKIIvXSYryz2udVWktbY0yZ7I9TGoQdki4IztHCYyDA
//gt70yleRHWIACEAVXdHX3PiXGJbvc4+19lZReRzRK5zWEP/W9Puv6Cvz6m7KpCoku6P5a2bzby
iulq1TWkaZ1i71wr2wXnC4v+3rDNIht41SLfLUR77BE4lcT9rfJxJx3+/vGr3K5GIq69Pvfvd6Fd
buH60h1pV9cRTGWyKwZR+3CUtouJrhILOU3Gvijrh+fCHrbPloDed2K2eR1UlenAYuS9j1RWhymH
OqdhzlbG2Y7Fzs/O41+GbOHYvTP/55VPr0xln9lEH9N06CJhN2VUlwsf6E4OH5Sj/47g4Atb56x1
IKH8nEjvNyfTSpvqVHvZQ8A6nGxoA7ASZ2cNSzeuO5v0nCbFmLRMXk3NkTFNUSjvrn2B9Jx7WRRj
+zgUqnQ2CUFzh9vpbCnrfrvCibky20asyiq7KRA97nnTruM+rnlE5rhV96vRLa2H3r3CthLSrjNf
veVllkVMDqHblT98KdCxDtHiFyBqlkqut1e8O692wtks6KW026PRfRDaNXuPbWiUk36VB20aLU6f
e8+ZJYMaY1w4FuOQcv0zJd+FgXgeSo54omWonX/bv9x5hTNnaeIo7vdHVA59uFG3XigNzUNq0W++
7407aqoFNcTtpefOKVRk5AZMZ7iTtvB7uECbMqwNBeQvRiw4kSj2CrMiibNUXrge5v97/LjzKldc
MpvmXgIfV2dvy3Kj0D8WSnkWOAT8nG6aXkSilduihXtWKryjMnAqChx34Qfc3kPdec3L76pSMc/R
RzfTu4aYfd1Ul9FPnj7eQ69b8a3Xm8Uw9cRJm6Ob4hinKA4RmlkreMMFaxtNQauyhbLw4+fcm4az
jcZpU9k6sh6PU6s+DcFWT3QHR3V0rcn6R5e+fPyUe4M1uxDpDA5RVZIOR8n67IjorNnBdal7GNre
iz5+xL0Bm+0j2vN10ScVOdp2cu56c4DTD+rx9QNf+iR3Jvi8oJXxQTZ943QHlwSAeY79Gk6hG2YK
K9Qs2II6ureHhb6sO28zr1flQaZrStru0DJoPWwL3BvFkHsIIiTZPx6w2/u9O69VWaKF1Ypo6oPk
R8hMfpaBRIiGohVMK8T70Jtd51vgxIof//a866v+FRSkMZlcmnfqEDsOQ2XgBVL0VarsJ91Nbxar
HpLO/1Lm4C18/Lzb+kjizkv6ZesZ+J/jgY6uw2r8BrsKYr5YojpNhRf6IGOq7/DMeYCopBqnVZ2a
MGmfczg2xwDtVOy1FWpXD+LI1EJgdGexzQtiHfYi2ZlGHXQcrGnnrtEOsTEQAzj+8GORJn9bqocX
n+0djQUqkwRQ4RCTJ9E+N+Xm+rI5QP/k7MaP/rip4wzQRncVo98X+v9okmOI7hblZ5Gl4cQz1Ve4
fY2cb6JdNAfk/xQzuXOgU8Ahj4sJk4cpQKfPKE6NV337+HPfCTrdYLbHeGKgaGjJEaiINgoslkap
ALc5hmI/FO10Avn6oMmIaJDqJ+g7N1P+TwRiDPhs7wFMnNqTX1WHiniPXjZewBA5Dx3kuJkll3K5
9E9e+MaZMC9OwajRJmNGq4NQtXxxrWxbed1boiFGKpRtR45jVadOeOgH9qfDUDXR2JbTCQabckLL
OhNvsFbM9xmUkpEftxz6wKaKXCdJ4b3U/qQDUjFu2XZ5ZPwGZADnKW76JErq4hVNHCVaz0b4fXR2
CWtIlx6Qa4cvvfnhD/QyAhKCq8oQPCLuzy+gGohVBi+zs5e16cFP4UaXJNa+6LxPacMvmWeesEe/
D2MyrAdYSfqaMhhu47EgQ1n9S1Ci6U8zW6z1hGtP3kBuVjTqKR8HtS5E5zxMVmL2Tic3lJFQyXQ8
DoiaNxPIQe1rEQ/AGzR9FVpFhRZoN/Xhd0DNoW/JITCoiFVOT7Yq8cqTM9HqegW5ZDihLryO44sA
Hx21P/MlG92t8jRbjX5M1rTVR5RaP0/w5dp7XXGxStNu+qS2XvymGr4N3FtDEXpEw+K2tmPl7xwr
7cTGQddYEaRwshG+YwBlG8x+8CzIzx1SEkj5YlrugHWEyVJ8SkV34l11dMCgAL2yxKEcx1tqtQ4g
t7U52z4It2ioOblQ0jae+2goeTQB7TeTyKVEFyYUBRoqpqiMLb0mWd9FLOPFe5YCipBqa+tQe3jM
Tf3kMgvijLRcySp7ndCKG/kURNTNpKxdkZAXZY19BFTeiRawnsLhk4+rKbAevUa4UTNSNwqaYdxp
mrmw7UqCk4f5ss6c8WSBHF31gkaOiFHhwteHVRf1V3XOhm2M2H7HiLP1h9Lf2AWKTSV30hABGg9B
6eucvS8ZZy9FkaV55HqZA2KIjaMWVDR0Q08pdCoIIY4Baf0hbGOvPgQKiB4NQNpe1aM+xVyfK0xG
F8JFCOtQmdgGDQEmWbY9jaQZYcLJTvDpee31uHXyoCvXlZERgzF98dwK3Z1Gaj9kIu7XLaNtlPgc
W6Pj6dBMwAxTWFRGurZfHXcKNnbWUUy0jMuIBjI/+NDybH0qIhbUm9QTcEyakLFrEYbGAQZUdb95
HqBS7/t9BGR+t+8m9GDVHnNCAWkQjuGJ2TAF/DV505PW6Op/5HA9xz26bVDBd4aTO9Bxy3F3hsQX
8BxuptAZh4extCBFt8GsOWY5EgllaLQhBzEU9LPXdSJfQdT+SUwtO9G+6gpIGnP53ju1xiB4fQQh
AB8/Ea9GL3Yg3Csx/IvvVfucMPuU5kp8bmt4nnUuf6ytTO2mPjs1frLKuLOHzKSK+GA2bda7F9wr
nHVNG6DF8wyfAPqfIBX1Hso+YPR7zOnIHiElZWJ4yuPE2sg+hWUIOYqs/+4LE5ydzJUmBNpnPI4T
ANJTWgAjn6Yp3WZO4UZVb8ehqZODtAn7TWQ7AtIkvPJS+tc+C0b9dNrUJiUn6oIMjzomojVToM08
5S7gnh0BFgUUw3VqoSFuVY4IFMbsa5L45aogEJnSjFW/nLhEltrk9Vua2vnOactmnTA7PZkJiVkg
tPLQn4y8eJZPNy6SDlRSrA1uEKhNDCxqbwAgDpSqoCbYZmJvB/e7bz681d+4RdWBa+SrwxLWaitr
9LEKGFTc+LexL8AqoJbcj1ZoV7Ceu27KFgzRLMVfk0JV6wB9aKsgbwx+gmjwLZJBrMfULk/tWFzi
igN+5wPYii0cItc6IgRgd+PCH6dOe3TWYDuAatP94jC1K/NmhwlmXUSdNZvYT14SP1bAOCgSVeCw
6pDWfnxt98Fyjuvppyq9apO3JP9kYHkZBl0vPtcxpPYhEJ5W1JSd9WBXuMREPXye+VfoQroflncF
RChS1i9x0/0KZGcdcaHRoFnhWwpqd9BIWdN6xCdFg5E/PedlPW20TNS0skrZh+i5Nj+M1+QbzzAH
BpbyWKBwto4BWf56xZGvKxfK3chW7ppPsGhOeFPu1NA86t5NLrmWDGwIjbDHbgZ8GqB0eRTk/Gvf
dqAu6Tp9L5DTqQ7G8swY6Y7rU9Yb7keE6y9Na5Un0KOmg5G98A95G4xh3TD9DfmBMiq5nh4htKEv
nAw6bDS0MDFcr1eVoTC6bgdxljDiwTmNDrFWqWbHjQq2EzC0JzSA7w11mkPtT8naSWrvMQf8a0WY
cfcWt/dt4qo1oQCMRKMUj6z3OUSDXgfmM7DSyYb5w29TceYfLbtI668+MglRPjRiS5Uf1ZI3LyYp
nHcb3xSVfPnbU2htrjxF1evoezA2h5FCRVYBupo/F/Cq9cPatgO03087ZTmgG1JWbQeW9tsa7Bay
srz8G4JKJpEcaXFFLcjvxNXBc9U0IHIV6U9it6MTweuh+tyNpY0LOBefDZDF6xoKRLTJNcTZgQXj
ZyGCGggpUiiYoKTw7HVWOOZidcIHc1J62Ch1QPZD7r4gd+HsBefwLQXd69Wv1XixMgl+UUllCVzZ
4Ky5S/G5YCJQbKBivsBVdnr07CmBnBKNehU8bMOqcAJvo8B+yQ5l3baghykXzgkoLDc4syo4fAru
IIUvVdkeRTKYeDvJrHvq/Z69VJlpT4Fvylf04XdrTaF/znGzQYTQqV5vUMscd4CFDNUhd6o8tB2S
0CjJWvRhdUmJTSgrqrBX1nCwJq9E0jqxVmD0rdMYgDnCRrLqK++hFykNJwu5oLwvXr027qHTi5/q
keBalhRNsXVxlCKwG4dPpMMTcprgXprWrzEisagq6vJxFBm+nPSthSTPnw7R/41B+ZwkiF7HOKZt
VZ+bnG4hbYfbAHaOkp0nyXd+k3eh5bPNiI6gpGUbbscXOL6vOprgQvUNpU9la4hkpvStaNwoD7xh
HZf5j5wuXGpv35v5HFfcQkXhwMZWAYE7oszwNadvVzeJRTD97RwAnzNScwRxBvV5dXYpgeeUpw+o
PoCKgu0zL4edU+MTLylo79zj+NzJHs3ZpoBARJ1hHb7362kV59U7mP+4kMm125idDWRm0qcrcI1X
xYBuNMBiCGResZ62iicwM0fkBDtLMWQwAPoeBBugcfwqX8jq3Cn+8jmLsa9EPNo57KDFkHzF8tyX
+ouEO1XeA6+XBmvHQuyDQ4cYK2zEowoO3Y9qTHHuBIjr/vGbz6GNbIJGuoph3Nqm6UNgvXmO2kG3
/b4oPr99bccW+t/MhYCFhWkZNIcccXN/SpBEDf7Yf9oR8ZYK13fur3zOXSy5gnRPwegVd6cTTHwv
oGC8ZU32a4BrNHX0S4BzrlLgrlf9N3DsF67N10TfjQU9RzAWTZ4OvYUFzbNrB1v6NYhZCKe7X9cG
Pp8PPwGUBji/3gZQMSs0mAF/9I+PvlZW/soI5QOD7KLj9dlp+0sv39zK3iQ2OJBB7XdrgcW0LoYS
ItPWW2mSbmr03aNesPDm16fcevFZloQQI4G6LJqzR/m6Y/mxqMqfH7/ZH9HMrb99Hey/3iyhg24s
IZozuHvOfoLJ+26MBfwOnqF/92qCQv70NRgPvBtN6DXFLkMdFf2Vb0DA2zidwC6uB9nCyaFiEVyc
sqipg+c67564vRIG9XKSsE2LY+HjH3w7F8jZLHfijJaDOS7AmuT5Kk7fc7aKr9doWUGc4YxrN1ff
FvFlf6BEt0Znli6hZpIpAJ0V4IR6/DwC/puHCWp0a5R/0uPV8jrWyRAFxkGwiHxUEVZu+UCk92A0
HB6V8gxY5vYn3J+uZNJ61RNeHi1wc8KsCYZnVuoOcgwffsxO5US5E6NQW2Tji27GS6f4xQQxzoTU
fyZZU0RVrqao5Tw/AbcA5lWuulXTIjBL4aizbfo+2MjA/UbB5tx5uXi1x8FeXH7XEb4xFnS2BmAj
DO8gkSu4C4qdS3y4EZhnaFdeXUg9E05wnx+faLezanvFcY/++HvfbqskfA4CDCjSRJZd4pxsrUsA
nxXCYLu3VuJH9dyLfG1zUMa94VjjAg5tVpgNKglTnS2EEXeO0TkAkKsUMDdWqbOJp50lzFmN+zrj
23jMn1tS/8iaZrvwpnf2Nzqb2uPoMx1LOHd6vfVqJlTxHck3/nTtvoBTToA7Zg+jk4zANhT4UY1u
vtFxHj9++p11NUcCtulkkSGBRe8IOmUoreoR7feIhE5CYm+LA9T4efneLMkh7pSN+RwMyDzS6ELC
q9K3f1NCLgjKDyURB0+j0a7Njywr3hqFDP+SL+qdeGvO3WxzoFXpWCiQB7u3bgyeJe23CbPW8KH4
eAj/aFVvrZDrHPprLyUKHcBSSTxCVlHVwcEuA+sgbvJHj9fJKQjObdyEuMSvwV68sPi57M0za6Gm
1Vj+mxE9H2Hjutuy8J7LSh1wlLlan4ICLmd5jxIRAvAi5w+lempKP2oT+bOT7BvCpGJhtd2ufoGL
+N83SLXJPKdBUDoW8efYEg+x7fxI9JJz/b1vcP3vfw1QB8qq6VgHw8kGLZVe8hnH54V09n6R4HUn
AJoj9okJcCVusFwn9y1jxU/kiLdj13yvCxotRll/lK43PvQcL+mZ3unsHqbBVtoGOwt2EGcaFxK6
nuR7IWJ1SkugkSJkEqLGk+0zLy1kZws/mMIEjKaNycF8VEwW2z7Gr8rd7NAI/dmqHBp6vuV+LseU
HPwaWheI8+uViydEle+zFdPBUpb+zsfwZt/aIxgqmsEGt+X2YyKKCxM1Q//FGC37cd3ZPecoStuo
BvWyEp03IktARENqUpZv2bRv2uk7UomfULRRaE6YshWv7S8pxxmnzUX05ERq+0l1yCxzGvawrAvh
OTEuTPM7P2sOsQuINaCpd5Bn0/HQjOy9NONZ5HUeWsZ9hiXNqrQW7XLvjfN1rf016RXKGZau2uqc
2P7PwdKfknaNGGkLa8HNmE+QvblhnJxq8UtZTZin7NA4G908TMh+eDL/+vHmdO9XzE5viDThLShh
LojC81NOq3VaellYA+S9WM2794hZmDqWHi9GCZi261XHvnYv2ZBAn82GsCufPn6LOx/uT1f4X2Np
x6Z1VQ/SvEvKLmycEwejyGqGr20jv1T5EHV+s/r4UXfkPvxPO9vfzxIjeBEDiO8yKGDwSx/K5NFG
3jLVxaqyimOuglPdF199qr4gcfUKuMIDIwna67BYgV/afPw77kXoc2Amp2WZYALJcxnwA4fBazjF
hG8QkAosDHiY+ALVjiGud2Jo9gLd7GGiuscBffkAACY7rdETh8DSAvUl9bcamRdriusQlGGFIlqW
vrDST0+BsFa5RnPcNC2E6nf24jl3s2yp13gNkNpYvl8K00ZOWSN5FJwnKrxwEXp3Z07M8ZuUjU6L
Rmh5JiADGu9VtY9Gl2c77UEigOljT/9RLcjJbMs0VTCxJu0AasG5CJUVfx4ED7v+ey7t31UWH4K4
28mpOFhtuZ5Y+f3jKXBvKs7Jl4kdF7UB8v0sqdhOkNV0wuErbhF4W3npJZjyPupKp7umL05IKu2G
AJnuxJZ5yPpio4fxC7UqvrB7/lHM3zj+5pTMrGh8v0FPEMCJCe4x2XqqxhVCQ6UPfoLqgPp+ZcdT
lHLT9MdA+l3ZphudvCsAIuTQRxmKOGi4W0x13bsjzDvEeuq3zHKaAhIudHk5rvoC6yGoBIZkU9Xp
L1alKAgUTr3WWDSR6KULl8bqHd6y0NwHS9z1uz/D/e9On0ysGmUOMqaGzp58t+JDhzZxXIXGMY3c
SWyvXgnYbo0T9tAfO9cx+3iG/GG73/oks7tDOg0TpDdDgcAN0SJD+Q4LzA52ptXdniK/H2ox/CKK
tzLyCgsFXPTUhV2WtDtZdylKYy7bDMDxbuMmCyIUXpNHwjpvheY7XOV1i47/LHagt6/ZptJ2tomB
z3HhJtKUeuWOUw/ADVq3eq6KdcnhxBimtfZ24Kii01NXMCD2pvE1QWlk02RD5W2coVIDahUcW1E3
9JW7FoVyX/IUtoTRAC6OWeGmbT248QS7i0ICwWe3Ct5+mSFbdDKrOuyTyQ/CIKHFPmXKuWr0axaj
fOjITygToOPRSRP3LXDb8RFNoO7eD66VNNtXj0PGywV53Z1jb94bJ2DMpmGoEj/kQj1CInq0aLr2
2NX4C7e1j7/vnT1u3h2X+DbqIyiZPvBCO6eglvVmCIAl8G1v07oVSjt53UVBxtnS6XfNcNyYUPMe
uaypHRs98LCKtFkaUnwqMxQ/8Bse+WQdK89DSc3+Ij3vebGj+c5AzpvmvKnBBCjwkvDr40jkMI3A
AReoXBu5ClwWL3ywO+fSH7DKXwd7MuGey6HxgDVh/j4IXMx6hSbwcu2hJrTMFLj3zWZxH7LK6HVK
Rv5gT9B45tkDo2zf+MHB0AHFUxdHOPyIP54f94ZuFt25HerBceHyh4SNYen29WoUPqyqwblZBQ5f
mIX3Bm4W4DHXdYPAsYIHi8LGWWF2l3W6J9hNkjh5xO6z1LF970GzjZQAWep0vgkePGELtlJUDKdR
sOK3ggQtqr1KbZq4WJLfXT/Irak+2zt1aSWWhPDkoWhIj00xUXA6gbld7YXKa+USBPPefJjlEvOJ
sLxOmuQ86PqIAuwhdacwSLNXLzPPwQSWSFEsrd7rQN14pXmvWyXrSdoOnhUMEMkEYhMXIg1Jbv0I
iuDCbBa60EGIAM040j4CybZdtAa5Vx2Y97VBTAafQFMl8LVD8gNKEynyMLORsXU4Mndwoi+hii88
Buk8JI5w01iIlO8sgnm/GytFAbM5TwAehxqeeVbwenbZw+Lfv5Mim3e7jax0hrFl4qycN69zV3DL
yKGCGV6uCFW7iB870sPDfLHP9s4W/Cca/GufEhWXtVcUFrTH8ntQGbWC8DV0K4S5qdpiJ1ln+D8r
Lv6Ps+tYjlvHol/EKoIkArckO6i7qWBLsuUNy5E5E0xfP6e90sMIzSpvPfMaAgFcXNx7QuJe0lG0
G7mELtv8m968G1dOgIo4Qsb3tly+cvP3aNuhs1aoQA7TYcas8coSfm6PQ9DlAnA1Of9khgVrlHgH
3lG4FutGpnkNXx9tYyXg5DkrYtAnAEbIetMDlZihiGNtKmfqTokSZupxBlLBFEZI5YKnXLNntTzx
fh8Zd4C8gsaEJ1S5Tg+tMO4zSDNu9gF1O0mJOHxIHcABgDtx0ruIzv6SFz9tJ3q25ZO8+obuN0mT
mtj2t/z6bi1RYHWnnFiwmAbWAeAg6MGD9zAn8+vti0fXZVd5bQLWYMIsXCNMEonO7h2BrODUmo+x
Md2PDNLz5vAtAiqxhd8hAb7J9IsJFvQzBELr6QoHdSHsLSLr1H826anMCQoTbKOmrSsyq5y43I6b
rEZiHKJE8DWzbRjlwtMKuLesTeegNM3SN1jRBLAbf6NWQTcCkeb6UgVIaSftiGJz3SfuGPSlJ5ZD
w8VV5HR8Xttpd/vT654b5jUOvltbp2zteLQmDIOYM4rmxYrrfTxAjo+fqAROGube4LJJCTuWAQBD
eJhlkM6IFwPmt8v3jb/iehY/OKMqg26wYzsBPjqBlnUDeMwC8MpSnZM2/0FSsFjj8nHk63eWGhbA
IZ0/5OQ0wKtis66vuVZVHh0oWII6U5Pex+2Pgf5a0h/ArUxjEkjnLq2Ot2epAzioFDrRxFlVpxjF
tn87Ve8ZQNPl+ee1M4+FSfdVB4mV3t7D/TaYf7HefQAP8h6AgrMZW1Xg5KAZTcTyXNkfDWKEsDAb
yWWFjcbtv08TUFQSnkFkmnQEmvJ2PB/HGkZZuU+TN9d8boHnWicAc/KNzf33BfDRgivBqxl5SRgx
sODDVHkp8Onekn8XQGyWUTH4lii+k+oZpFsIEdftS5MPsX+1m+9XPP37Hs9/gPXzCWioHGAP1mbP
Q1MG5uiSI4gk8H8B1OyM6kIwdatnQ7QRCGgTooYxuiMWn7b0wnX7RknHgJCdmtYRyf201njgGm+2
sZ4qGv8ZGpgHtWQ+bIZ7zUmFyut/T6rZAjtg5CS+Kswf+wgP0Yz5DV4cjUxrL+PT65WJbIRYpDIH
xnJKfg0GJCW3OlMf36NCVSp15cTniWB8ICZwRqv1zU42fZk+TlOEStzLptKYcwCt72NG/uRT9WDS
XYLT3k5VMKcLwIYQSC8TGIBuVjs+DDmoIP/3cxLDarpyRoKyduVr5AwvUxQPfg/l69un6fo7/7/D
hUrYEwQqFGA4x/eV60K8JL5iO/ZcGieo/W0cWI3mIIDd/50DjauWxUMc36OoGI4jJPHJkuwn0Tw5
VvPQInW1geMnPf/T9/PzlfHjjMXP67VZ9tVXa/4kczuQW4b2Hx8G4SqJlkBxEHz4AikfnYPMdO6i
Ffocq51+5m11LDsgW+S8MXXd11WzrqodII9kuyFoBxeS9Xtrig5zTT5t1wN1W1IJUa47ZV1iETes
q2A0mjBesu+l7IMUQrg5IBaOS89TQT7T7MftHfNx/BWqViWBFGRST3jrQ+m2g0d0voNuxJ5mrvS7
tX2pVwGgArxZdyLawiRplkxFtM1DQok52SK0aZX7LRVHt3XvWQVzzp7IfZqYB9Peog1pJCSEyihc
18iq7abGG5lkn2SdfQaX+aUap+OwEHffd2C0MsM5j9lv2Kof0AYPbQkzoHijvqGZrEoyhNxkvmRr
46IaKAOr+ymS+FIAAZMY8gBEOYTH5FbXQjfUNal7l1VBQ6+MIKCLvcPjADpa7ve0hQs8XT7FRnOY
wNvaiDKa1FmokpeZ26A3Gs1uiBsvbNAIrOcfswUq1Lcir7x5AHsmqQP0S6G6BnvJr2XG72CP/dTH
y++6YKFI8p8tpNas3o/L9Op3908FMqHSEa1khmLTwFBNgp6s0YJk0MI2BhrPj9dokPb20+1T8/Hj
BHqI//3UHIsJARTDDWM5f+oM82tcrNfGwO1f1y2kEtNmo2jsWArU3xzj7AIHwER+bhBIjZI8rhF/
3MQDaK7X/+MKxq6ANB0qwBHoALsB9nmHsTJs//Y8NPFSZQtO8wI11mSNwgTPuDxNP0dpUqLJUZ+i
eUuMQrcSSjK0ZgXkKOQShVy2+yrOAjHz1auw2TcmoXmKCZURuKQT0A/EiMLMzNDQH9zUi14nSs4i
mp5a0T1B0rwE0aZd/KnOtp5I17X+4Cbn173x7jCXVr50ZjNBX7LsDtEAnsg8t2DmZC8l76fdnCS/
e24aSEVLxzeWrjs7TvdnyKEjmIF1eHsBP34OCq5ElIWm6zJCHjEcUS1xvYxA2aZd8QxnSV2y3Vrk
zRcX7iObkhzXa+6DWasw4ygrV7ADSgFz2vShtcvdOICKiHuPp1aDymYZXm0P0mIEWS3bbx4DDetT
cCUvg/cA2EBZBjF16EEF6Fjcu6ksgt5ae/B65CPK0WfJnN/FmvuxIb6DaJ8HKNsNuwxkMJetp3ht
dn3c7Qn7XjAR+UkOM/fFRoHNgzME9FoJcXcTb4wdRKDuBive5Q3EbvgAi+wCkdmlxtvcD81WiNbc
66qaZ8QIl6yxQU8yjQmcyOlrI/Lq5E6osHqVUd1BQN3ZASDgtN6AABkACH8hbXp0atQEGYQfQF9t
7+Z0GvzETKwveMnYsOOLzbQJWiGaMxTZ0yAGqPY4ymI8tQAc+k7kZoEk2XIq43XYX9VzIUeTpDmo
b7COvb0rNVNToeL9vK7U7XMRxrX1koEi513V17MVGdMU+fYcw1ech5tPEE005kqsR4iETQzHtVrk
YEeKLyRqDiTF4w7gY+jb0YAvbCPB1J23azB4d+iTEh95LXokYwWFo9W1HuEZ5gkcxKNNtjRodINY
/x1kZLYFRvjghnMpjtdbZa5TsI/mIF2r59G17m6vku6zKZksy6weskoYpreWE4+dnW2wA3YboIWw
aSjors/IhpCDRmdVqCQO0aVEJkAmhX0miE+BsD+vVzYa3wP3XR2A6TbBlnvoc3B+lu8TB7Nmih1/
rWb2PDoz82nzNJcOCB+L8J1KbARxzSdQ2QZJ2kIssBAiJLZxgXVy50USPNSxhUBCvE9d+bRZS9Kd
iev1+G7nOHYEJhQaumFul342869o2kMC0Q1LY3myjegIOhfkcrcuRd1wypkonRy0zGsKD9GXn9Jc
9qkkRwLyFG4MCN/U2TW3PWzG579I7Y/uBeVgyJXHaSGRRcSozPp2i8mMZQ8B/7n3VjOFdmw3mB4D
kAD2TE3AWPI1p/3VowZVHQCAIzA6aPp14KAAcPIY9U2wmuPqUwOef9zpHorKjIJrNXKlZ7hcp5CO
HwGnq83jFLnCj0T6q6PFbkmwx9aq8QA12KX1+tlyqtoDgzn3u6F+cynBk3tpEh+u56Y3NP2uSNNL
RRlwL+twYMkKtq2dIuT21bHvBXQ5ACKAbkiCfwavLLfAlSclhCO4eL19DjXHnSnHfUV7HciljIXc
RpfOILBuavpnAGyOI1Sk+7H8dHsc3WZXznsu+xZMSQZiEvCZYV8Iwy9YlPgZSRwIdALb5aI4cQd/
x3jj2GtSPxWIXaNtm9ukJRiR/kYv6ZPTJoG75USp+W4qUtYapyyKYSCCJ7jz6DZu7DvyabUbyy9A
zvPWmDUbYUIjSyuYksNm/QAMiFitUC5rdYjjtftSzfBsiF073YEK3wVWjLhEpTczATb6s1O7QI80
cmOLaPJ0FWDOrTwdrMiywmVofk94X5gOgbxA/rz5otF05sRf9M+7+BSvFMksnEtCa+z2fImjw0QD
M4YMV428+lDKJWAdcvYKfpbBYptXG7NP5hg9OIWAVgLZwkZqVlWFiQ9rlFRNklph0UDpszes+yLq
vmb9GyQIYe7nVvbWomoSeKqklNZcwTEqjUjYN/5oQyYr98aoMXyjSZ+jqNrPLbiZEduvYw1/H75f
5gI8x2KT6qZ52ql48kbC3mh0Eis0qdwtVfQVb3XPhYveklh+5jrQqo5hgpKm3tK5p7UvvzGG9sPg
+CZc5G7HBN3GUq6JIoLRdOY0VliBzINCzyM+OMSk3RwdtWmrGaobRLkburQWLtIxElILWqBOWlqf
62zKdoPk9Axy8riRnOk+qBJIO0uwDlxsK4RMBnL/HP3ABKout7+UJpapDJp47GvigJwIyI3zSLrh
7OTsi4Aj+u2f130jJcJUrZu6i9MhVBaF3w7Dc7ykf9DtO9Npo/Ki6xSooHwpzH6eVpuGbYwdj9zP
d8oUWu4jlOLE3kmWo9GZuTe59utqXs2mCr+B3wVQ47ui2Mg5NdNUQftAs5EFUgk0HKvuVM7UZ3kD
I77xHjHz9ofUxA/nun7v4lierwPMZRc4uuTNC0Om2I3r3WSgR+CI8om608ZMdHeCoxydOoKDasFK
Gk6j6AqUsJxhD0b76AvW/sBTTn4WxpVzkA+rl0n+s5E19BqicnE9UoGj8W/TVc5WgUo0FIsKLCpM
kqFaHJp4OiJVkSGTULRyko2Kl4blLFR4/FKNXU3yCgPZpp927Z9uoBeD4/0jsv6zvRa/usx9MqBF
Cb1rv5MSfI8221VWHRI+nscu+UQMdrw9a81hVPHzQKHxBngnK2Qj4K8kNX6TlR0giHP75zXJswqL
r4cpNaO4ssNure4qBoh7OUPp+lPS/mSc/ErGJdxEJmqClopkt7tVlObUOqGNh7znLtaJVevj7Xlo
zoIKX4e45opKCUQU8rR46oZhN9P51XSaXUTlz02jX91JUKHrVAzNRI3RCRcOY8gKFr9XpiGD+poH
SbdATEBcmvmyo1MXCJs8LjWFX0ZEX2/PUrNaKuOGuYAQw42Zh27L93NNET9h+ZOg3tsCne1FDbuf
m+FtzaAheHtETSatYubdCSQiE1yMMG/Zp47RNytyv6OJ96lAgchzIna6NtVuj6XZ6iogXvCqsxKj
42GVlY1HmXxwzO41g37E7d/XVU9VgPtsuCgYwisz7LkbQIwkiAxnxxE8ImsNOmgS9wQNrnXPCDnc
HlJzCaimJgx+RkMpCA87On+G2tmuQGAgpvvolv3GZaf7aspbh1mOC5MPDCGWaAzazvpyLUui9SA3
lkU3B+W+XjMAYKIIA7DrezpKynNlSx84Y+qxrQxRV/RUodmTjewwyRjWPgHihDC2s9hO9vOTXfDS
H8mvEs7DLYcTZzGRZxsR0Z+cNpTUvYhmcoMeAk8Qv/NmAsdhGzKDItmxwXkrW+JdcUTBwLrvy9ya
O0rGDnSL6bmDuhTk4Tz8mAfQ1O0F1+A2hYr4dkZrnssYr868b4nPqmqApkwCg0RWQ7QP0cDm+bnq
0aSeUM8tOsIOZkbcjbvrr63GB8UJFf1dNqZl9Y5EPTKZ+sNEILUGORQBl2o6Sy9PcBsvpOlOUMIx
vclg4gghDQgsU+gJMfOwzvKbGOZ9NjkehRpRXSenEd8ptrJ5b7pjBbWT+mU1tnBPmoCmAusKK+lM
J+IsbFNpvdgpiAVo/Z74QFChXZq0u0vK9bssRYe3Z4cn2sYqXXOGjz7Tda+/S50YT6COmFkiXOVE
zgbIN7CQ2JWxPCTleJlyWXxJEetRH6zOTX6Y8BQTxQKGfLVxX+likWr/UqSuQKdI8tCOBTvK6isZ
zFcDdAzYzUKLk0Dxp507LxH5YxU1ZGvimqaG6vpiX4UAEjaiJL3CpqQDIZ7P3Q7FBcRyegF99thV
Aggh65GmILCj7nv7i2vuEdUGBlKLXcd4g8oPyQ85UlTSVGfW0091O/+mECD4R0SS+Is9e7e0NE2g
BwY9wVBk5mf4jIzQEIt/LEDUTdw+VMAee5s5vm5WSuyVY23FywoBHJh82Xe9CehuTiFqRXEth7yN
7ReyWrO3THkc3P6Omhzqr/btu9kVJjT1yGDREFpbcketBcNCqGLj13UABRXxDoocNHuFScNuJjC0
bKHR6XYdXGQfBsCRC7d/MOJlN0FBzl9ziFCtDqwQqwVCh9XWY0OzQ1Xge9xVTTcS/Al2l/sojJiQ
fnegH8t+Nig84TISfpFFP4Qszx2wgmNVb4ysuedU4Pto2KxFAxMPtgkKOGYBgHgcDw/UQKS0S77+
4zBK6EnH1IGSK4iwuWE8R7WFmp51SBPnBJfz23tEu4rKw5C2M0SX2AyuLR7t5eQeoyjZiz4GLM56
niFQ4ZOJveUphB2nA4MfrTgZEBXdGF1zKFTge9cOSTPWKw1To818ObJDlEf7qsgPjgyGuvId0X8y
jeIysvYw4HIhVH4j5FJTXADpLp2tXzD43PWlu7GrdZeM8nCU7lpcdetomE3s5Kb2U7PKvXGNsNJ5
7pLym8OXr5vlRQ2yEwLz/71bIGpoWUNe83COi88kttwdVDYnz7CqNpwc+GMXHDqBJR3PdZX6fPxG
nfh1dkAGmLk5BKkBwcypYtnZnfu3mrTLrqx40CzWF+qK3o/G5idZnT95YoMbZ7dfDdzup2GC9Y1k
cbOjUIvb2Ei6D6eEtzQmZpllDgujsbUCXtk+L2fYSpcPa9Ps2txc0GQd4GbON24JXfNMxcHnVx0g
MbX4di31lnvGH8TvyhXoXNSBbbbPtfWNIf1joT1ERzmWX/lsh+s4P4kiW70hXS9Ov6mZo0kSVNw7
ugOA4MP8Okxy8wWh4BRXZAf4EFg/xsFejUNWsVNiJGG7zLuVp59budzjjbHxMTRfX8W/O2YOh63S
wHOZ0BZimfVephYOUPJ7qdMvdS1Hjwyjtxk2NOdWBcIbFrq9Bk1o2I9mH4AdD3ENg7c7PNRN34Dg
kpO35wVkndtxQjecEqSgZEjsDuJiIcRsoSbJe//KHxlo+Xmds4PdrBebbL0sdZ/yepu+uzWB6o4I
RDpoaLTzka/XsHdt07fxp8KwcJNNf2RVfbs9L11mp4Lc1/YKpXMniFeV7stC3vAJ+0mcCmACIpS9
HQv0FDt92XxyaO4tFbUuKUXLhtUUKjPG7y7L3oocCoH1uv/Xwo3qFCOdqBUpRDbOiWnDaYn0TuSn
UCV4vv3FNC9Y1REG8rBFl1XufBZDxR9WczbQIc8s1BVcCpnXjeOkeZmBT/zfTUBWJNqoksKC3O1i
L5+nfZYkZ1dkD0kPe5sUmaI9xSeroQGwAscCzse35/dxbQpixP8dmBHoS3Xcsc65XYdRne+MaTom
dHhhibOd9378FbmKTkdvoWBLBT9JuANCaJyWOfVy22z+dFddg9sz0extrqLUDRalxHYK+8yTi6ym
EKasB6tKjgC+BYlsD81gY+mSe+p++scRlXTJLCoYR0ZYtZzA9rmBqg3rzmM7PqfSOLYxBxVmRHHK
fCCu9fP2mBojCa4i19sVahjuMlpnlw4Q7rtbRmitQvADSt6HtvtUWnEXGBbZ5RDk85wmnJbXav5G
WfOrMX/B4NU3UAUHiadpDgVER7wJGfo/FZS4Cniv51zMIo3YGYLL90mCvKKQcQD/CoTpp9vT/zhY
chXFnjWWbVf1bJ159QZxeTCfqzcHxlro/fpd2pwBO3/slg3L+I+DF3eVZClzI4J2fA4RYzo+89J5
M7M4tHh8QVlrC3+mO/muksdALxoYsZLSMwwCFo/E+X1Cy6e+GgNKlzvTSV/TfLm3XTL4KXy35nbZ
WC3tyErtjKOD1iQ0Zuf+RDuAzKclhHN0CEL5rneQHQ7ODxcBYZqWMwoyG6NqIoGKMu+okcETkNhn
KHq8xVW6lzYSCGPreaH7+euF/u4yHcrU7FomlzN43i2u0trZ9TUDNqXZKGJdb+X/L85wFdHNpsgQ
bjQsZy6xCyMH3HH0ieVGhU6z41RYtlnPTrQs5XoeV+sOGvpA7BVTceA5PEunNtpy2/k4veEqKnuE
UTVZkTqdEQvObcVeINSOgAGtdmm+Iqv/Utp3t8+r5npR3V8yUzYJjCbts7vuo6T1ciiczuZDzSdk
0Vs0Sd2iq+e0YlFl18w6p020BBGbXmHshMKALTcWXTeAckZnUDDnEn2uc1zF+3y+6oAUp0LQjXtE
t+rKQRQgydZLNMCGeJr9aBE/qaQ/c2u4iwyIgd9eCM27m6vobBeWHjYTtnVuuHUsYA+D+r8nIDfY
ZQQVlXUPp9KTPbIHEUP4Pun2lUGuTdR+I5hqdoKK03aXlgv0adi5kO7zNER7E+vvuPB0nvFq2ayw
aZZKRWKX0uZ0BYXiHM/O0RyRwTNIh8lft7+i7teVC38sG57H1cTPJLEfO7Z+vjq5bgJoNftAhSJX
6cpWyMxb5x6FB7sVr/1EfAjIv4z/ZhMJT73/hseE10bj1CtOCnzdPTJBDz4pnH8L7dz+74/HhQ0/
ll5aZzmPZzJMRwmhoNXYiCS6T68ecliRFPNSz2dqsXQP2eselpNNFKTzLI//trrKMS+ddW4h2I7Y
DskkFxDzuH2I8m6rsK+5OlTwrYtUdwTke4U48Pir7F0opW+mEZrTpVLFIquMlwmp3KXu211VO3d5
VL1C8B74zLiufS7hTXP7I2k2qco8MN027UiNkaCdFgyixy3bsF8th5WEbe9vj6FZaxW4vqasAH9v
gSJM5n6eF+OQoJW2GSJ0M7j++/scgS8rvAJ6/LqEiYcxuA+8ngD4ye+WrVeVphfPVSHztZB5t8L4
4GJXVuQX5XPf74iTVFDIp6nXDwM7pkX6rS7eRHn1GaqfWNW+3P56mkIVZ8opj5IcEDKzny4xCjJB
TMIWdptxsWvED4rM2Ty3SxjNC5zQM7DeYBQgRx/Sm1/JCosXMRwtMc571kKF+fYfpNucSmAwUE+1
4DQN2/c+A27LiO44acoLGqn9E4syAryf02xsHV1Wq8J4DTuSrqiSGT8/7MrUfWrQRwJGFQt9P0QS
OjXR8iM1mn26mvD3WV9vz1G3ZZXY4XQwnq4phrUNgB3A/PXrhfyA/8FGCqJJ2VTo69jabtSUcryY
koVmfuc68j6aO+a5efwsqzlM7C//NBMV5FqaLhFNLsYLE1XQpd1DtboXCND822ZQAa6pLUY7yo3l
PNbl0R7h8tmD+bZjBXmph/UlN7JkY0l0W4Fe9+O7gw4silsnbW+dS2jMjjAhByMLCfW+ZLPfmOme
M/HH6q1jBs/wLN4U9bku+QdPBBXQGk9dna2o3Z0hLIUDFsUQ4eNeZEfn2i6hZG6gIOsIuP6xIFvG
U28UGymW5nGsIllFRZIVlm4ztNuS4itnEP2FTWsN6s9SZAFKmbLz+JgYn4acpo/SHFbxj4uqRJyM
JjlwmXN1STP6XWSAqcCfY7wb+owenNm5J0P9dHt3as6BqhVvgyZArAFOeRHaDb3Vw0dY2LD+c2p4
37gVHOfN+VfVbTYdrzn4R4tp/XcP8ch1q3VJ64u7QHEKIlBVu3PKsLuaIhRfh/pHNE9HOG3dnp0m
iqjo1mJx0J0Fq/VimnWIh7d1Z69Ndmhi6GrcHkFXJVNV4B0T7OeijptLVqUvWTXcEdN8STo7ALgd
2o72kzH2cPvhjyxbNqrO14v1g2+o8g+aac2l00zNBdlC6vfCCtwSYhgl6H3/phfB/4+EACXSzGa8
uPDO+NlWvPQY6jRNv8lu1SRvKmqXxebappDoBdZS2kfZ06CIVnfj0tJckCocl9WFaGqZ4cdl+bvN
3S/r2nWePcPhezD+QM2w21p9zQZTYbkV3CYzRpPqYrZVLT1q58V3oOi+F7O5/hqieOcsQ7YznYKd
4x4eCNxYhBe7ZhXYUfZUS+Y71sIhKjw1cnd7R2pOtArgpQsc8KJhKC+AWoN9tR6I0QVwbwuyiX9b
WPQmzH/0RuWOkolEy4rCh+GWl5Z0+7iPv1q0vSMrvPBc8vX2dHSbXQkYCez9Fjhj5Ze+jby6MWsP
DqeBWZpfNqPEX4DjRwdKSTZ4DlughAwItyj8FlCfpdF+KRIfBiaja3tOfiLRpUlh82WGghoeRoaW
hE8SQNTSw/V/MPMS/sKv0/QFgjRFX3g4iV0yXRV1bZBKmIx9/D8NSj042V7/I2jOntP6+1y8tlvl
Yo1AClfxvaZE36tNsRlXkF+hh+YUhwwEL4i0g7kmQETcCyf1LDs7jA45pKBGZEvmdRWYRSiVdt3F
2VKh00VFFf47wlGkZBwVMGO+N9H9ggMbjCH/foSSvjourmyLfmJs2jjxtiZJUDHBc9MJN5tz3GPD
II9xI+i9Q8rpAvOYDggn557DCTfgHUSgraYAfzjCq5e2ZH3sJi7DIevReoehzF0R5b9NQyyQBOPD
HRwqizLo8yg6uTaQY1BqdA+TU0RwDQWk4RxlciQ72vUQk8gsYABLW+JzOpArTZxyCTI4rO4A2Vy2
Ao7m/lQhhy13SmCd6v4yJnzPaXXBeUdi1CPRW+5cYB4qdiWM9V6TbdBPNCFORRlasAYci3XuL45L
8iCu4E3JagP2blu9d020VsVll7kq427M+gtJwIycojdWvbJhvY+XntzBjXbYqHhouGBcheFJGiWN
C7Ds5SoMCXWnu9agd7CoRGUYTxnYmgrzHrozODf52Z7ryOvg6ot3M94fOePw0oZb3+2gpsksVWg5
q2Q/OI3ZXYrBCKYJXaYCRoEYduEuTK2bO9mY/mZ80412Da3v8va1daplRh/rEkEh2p2bo6ROYLb9
wZZ4X5kF7JYxqvlP7EiuosjnvO4kAw/m0uQ0XAwbW2Z9Wtzs8+1Pp7kPVOB4BQvTfBrK7pIZBtAg
98XS34mYHs3kx+0BdF9LudNkK1HQEBjA7LJLZNBd2nmQhl9TKGIb7Q6Cpg+bK6MhL3EVMz62zjBb
i4HZ5PU+I0bgjF+4EEEGT8rUOsawto17O+ztEfxdYkJoyoAXAJ99no4bObKutvI3pL7bHtDSyNsC
BpaXKQut7mG5WoO92O0x403oyNJv8/UuFeW5YctvslV+1I6qFOmTEh0GSuMeqQN401X/Bv06KJPZ
Jzrzb41RXjKn2LeuHTJYV5D4SAXd2KCaHaTCzw13NB0gbPqLGxeeKwA7ipOHpBX7mDYboUY3hPJ+
W9emzbOCNhcDbAqRp2erci+rYz7gAb3xcNMk0CrIdoZ/cUGhr3SBg9ezVZEwabasH3V/vZJyRRPo
XvFstZepGbzUrtA5vXBcM5sSq7qIr+RbNfhbtnSjJWyyFsasfSfhKkAqIlzfyUQxBo5NIe5H6614
qxtQ2WzTWNZWX+RzONu93Lltv69wo4E/D1KZNMrdpq2nJvlWMbWm0ZWRORdz2IIgxq/GIWtVA8cV
pt2T0wljW7pZl2Kp2FnIDTBnykrMqYoTj83Z62RxoHZg1B2R9rz2U9gW2eyJHIleOudvt8Ojrgqk
QmcLC9pK/SqmcDDFBXI0J1bPwWSiTF5MV/PvsHAhS5QK/tg3HXy6kqbaSn40SZ4qJ41Wt1NXpB1D
GMH+cCGmPzXuURgycOBb3vXJN5kBxF5WkBOJ6lMDe6nbc9ZcCX8TincREv6jFrQe5iI0HJiswZ5s
gbJxvEDLNDp3ZQuoxFDTL2lXvNZL9nB7TO36KjHEnSUEQS1WhNxhqDvNfmW3AQytfPjEQ50FRDNv
7fB0NAEw7a2NUTUH5W+3891MrcxK0kTYRRi7kL2MxeinQ/K16ijxWBR9zkn6eHt6mqxSBc7W0eDY
iXH9pNCDNWHz2PEYLyb78G8/r0SY0mr7RKS0DF3X2M/9Gqzj8FLO47/F979r9u4zQdGiRr8/akJI
te5zh58AY4cRnSh/zv+oY8NVeKw5yYz0xdBA+fa15quEWlKKqkFxyXl7oNiGmw0czVWiYl95Ta3W
heV72HIz6MjwGJXJl39aBxXXahV1mUV8rcKMiW9Qb4EbX9Gf8k1gqeZkqjjWRKDRX1luFTbRcBzt
7rFzzB8QGHheoKScjTBCqMlJ9P1GINAcD1W5eZnRPAM2rQnNSXw2um6XOvA0TZeLOaV/0q2qpeYS
UfWZYTUW/Q11oTMXA9Cyrw2AmB0dB28drd2IruoxMpONcpHmIKoI1jybC1kYpA7HAiBgt292pDbB
ImurjQF030zJJjroeC9ZMeGb1Q7qQvEnYNpar4z4EcpZeHgHt3eabicoJ76xe8OlbG5C5HeBcCo3
GPMhnHjkw9QQEgDRFEzFW9qbcuM20s1LySkg6DFUXQaU5zJ2ixdzcjSMrvbchJ9Y240Xq97S1/x4
JBB///t+y1kZjaRf6tAR1jNFKfG666S1DP5kpNvI34/TPsBVlGEcmrZA1MsQijryzsoSAGf7Ql4m
MTqBoHzjDOmGuc7yXexcWB1DwKjswjwZIfpihkVse3VlHmf65fZW+HhLM1XsuADUYF4HuwuHZHC8
YoROaIenrwdTnC3RId0krkO/m4QxrpDktYYeSpnnGDJm1ZjFPthoP7d1La7n4/+LkkxFf9rOBBkj
OEKF16IkoA6gkRTIcKLkN5V2BTMZvp8cmeJfo6cVHTiIW5xskWwkAroJKq/gqSELpgO0Ek3MY1m8
AqV1gsbF/aa01sdBjqlg0N7G51trpw9RXPtlpn9Ev+Jmk6fFSi7ZSj/RLfCDbiZKYHDKmY8R7M7C
LoZGZ73j0/84u7LlOnF2+0SqQhIguIU9b28PGewkNypnAjGIWQKe/iznKj8nmKq+6k5XxzIgffqG
NYRfG5cceuv8fn+/rVTxmAP+724oDFVJmmI3JKa8wNP6YbLBE9SFpuZQhAOUZ0r/7DXB754NUQA7
g3gKhu/GBcUNf9pIqFbYwP4SCTohGHlsoN0trNv2kNXnWTQnMpjDwOyHpJ0vU8mDQ51jrpdk+wIO
kFI2e6KghUtGfZo5jEbr/k0O+UTJneukBqa8fXXI6XRIsuaolf+88b5Wvv1Sm1gG3NbGVcMNrS64
T+s9DGc6SG4k46vmh4YkcZBCc8PGQtya7FsxHuZqeK6cZw8d7aY9b27ClS6Ev+QJcJ3TrhIgl8+g
iOnwhI8WHtq5P3tk/DYzOKTLdP4w9W2knXlbjv3fl5W/RL2CtYX+M1PNzWB4DUWTPRFFDNnabzVo
VgNVT6TKXq3LNq6qlcmAv8TBTuHsoqcV1jf8s4ryRKQH5Yh7tzn3TRIR6h169M0xtAjhi2b8b8qY
OWrqUEbYQAg8vsEwxJdsx4afYx4GG3f2So3jL4Gzg+RVHtRveTQXx4B2l7bOPpXqviV7D1qmmlRH
ZV5GEnx8f+etoP2Bz/zfkzrWiauarGlunHX+SY7i1FhzpDCfxq/yiBexb0PxtZn4IanS+jzxyd7l
1PvBIEvuQm7AbW/SPqj8kJVvBhH1fhpLefqPv9wiUxLog/gdpgrAo1wsv2XfefDaduA0c3ZzOfiV
YwMtXLehERAfvyGFvYMmzSGU8x3LYwNv7OLsDwd4Ct6YszXfXg0ri/A5paPwAjs2t4BCYDBKS3YK
HfIpr6oX7egjH9tD1wTsRygqqAvK+bnnQRWDo3TLPfOYdugoeqV98zqc7kvHk3uKu8oxnR+TPHik
oP71aKurJs2e3n+Na8FlEYwrD5AlQkx7CyFaNAf6kGXpmdNy7zbBh2xwmmjzjl45xksMMO9yMia9
RSpj7Z217Or7MM9y+hMJQHrX+U81TB9tvzGIWVvt7YH/yjnAfQkN1bgxBe0xKPCQ2YzHpGhQ3DrD
EdONS8b8evcWWzdS95Vej79E/+osHdqxxpI1q/epdOHZ5X+2SHetmF7Qdipge1/HQ1o4kZjBTC9I
HR7f/4wr1/ZSGVmGPc9Kk6FtGsJm05cPpc3uK6ovm8F/7X0ucjhKjA6VUOTOSwTc64hPzk2XJDs3
qL/Ng0Cxkg+RrEiHCo9vpFVray6aOgBiAhZiWtggS7gx5200IP569mMw8uNIOiAL7Uu2zbtcu9+W
GGJpWOiCyR/cpTTdFymFzCj08StzhQ/aQwJpgZAPrxPwipX+mnK+H4fg+/vfb+1JF8HMS0s0xuYR
OFM+7E2HAzF4xQM0Ry6jDNuo0Px5ytnnutqy/F3J+sUiUPGwBpLWos8+ZdNXmO08lRxAnC1F8rUc
b4k2tjMOXw4NlbvJIccSrkzduIfeeV1/qUd4cuXuJ2iCRsGvAj7bsIpFypLDkcTNZhW9/0JXnm8J
SQ4qUTmUDOGdzKvg0PMpOZbdgKylm4eNM7eWJyzByIoDwkq9qbi1PPlB+vQwplzfphDOKoHYZW4W
v3llm7zdh/VwgbvEDrgtV6VHR+XQfw+DENQ0WYCn51VbucvKcy81PvLW1B2zqr5RzY5Bd5xlJJvy
iyfsoyOz6zi0J11oN24Y+Zm4JI26idyFVF0qsptzZyNVeatO/1GNLSHUBKO7bPTnAtcgbF7a0jvp
qWIwDm2BBFBunM2u3ljqLRb8a6m3iPhXnG8h/mqmWhe3onCOojcfYeH5+f09tJZwLXHUPRO8g1RD
ceunhgQXl3lpFtdGi9MwMQvF9KI50rRUT43O5wPxneBQBGajRFkJ6UscdVo5M4ouGJ3UffYhCeFY
m6TyDM94CVtGvgWoX4Fr+/4ixwsUB8qKVOUtcQDDKK1/VJrtw6CXGLHTQy/KIgq8E7YSyg5/ZHeB
KaFrkEOevsDgYAr3inRmV9ej3LVluzVEWGEM+UskdWVBta8r9NZt2g+fgQmG9SVoiLs+qz664O0Q
RcwZwnk2UoXAMRNaTGfl2qcxrT9ZsQW3WMmP/EWcLIcih+IQ5gp+AlzOnB+DgFyHfOpA8OouAKm5
kAma9hsbbuX0LnHWCCbQd5kY+vyjD7fPCWbSOJPcd3/bWvRxGXrPflNdHFB0okqUULTAB3qt5A2m
36zeSPtXfoklBLsP7aRI2RU34ye/UlJ/5qI91GwDjrmWJS0h2AazN3jR1MWNkuaREeh+D930U83e
0ZFBbOdiX8IMXHjhvmXyLvTMBj555Twt8dhO6Q80oYm+8fFNDW0OTqJsLgzvdlMEceUWX2Kv68TM
NugzfStn81ERcB4g8w6ZMyiEQYEdZOd8V2wBjdYOyBJv3SvHNKHl5S0t8ChAxvA+dga9y530xAfv
KDRSMZd9r+vppKvuNFLnNBSbzOGVg/FHA/6vuGurMAHBTZY3O+gfGYhp+4o1cu8OXhsTawtIBFkt
ACMt4zBvzzg2RaQywKZV09x7YPbFlXedQh5baJ0nuc526bxV1Kx96kVMA16BFpBLKW8jySNl+hef
UxIlpPgdzlsd9LU1FhkbDGwnLiE9jySUfGqR9mo0I6C3EvOQbGBN1l7xIvZkQTYnkLSvbmyGS8nc
Qe5xCNJDKbx+R5Ue4QMWAoEOWM9G+Hkr+v7/Xeoum6hFmORT4gzVlaPjBwAk8CvGbZo9hLqoYy5N
13/vGwh5DhkfNxKWf2cK7pJS3+Wdn1EIAl/Cmu6I29xlFT3qvIICkI7ppv/cSmrvLhuoepqNqQQz
V1giiKNbCQholacx8A/NnB2Hyj8OQ/Y1zb7lvM8xRVLk2uRi3ADRrAQ9YP/+N0vxWw6XF2roBeVh
NIMTNJYQl7JD1ATQ1ij6u8a7awyQmOSst9jo/94+7rLPOinlJ5iGN1cv9/LYFjDH6azKrrC7SO9q
3PmPowulnNTOW1P4f58Jd9lUFXlRDrBSM1c+QNntNUu6U1b0z75sXt/foSuPtGyFljqVYA+05hqi
B97UcFMSQKkL9ZCM5dVvIKLFNs7C2kpv+/Wv8DYnIuO0UsAYFs9usyv7/HFm7kvg2VswDc8YmG4c
gBUsrrvsbqoKxky6f/OPCYIPJLyGqj/nmTpgPn4WMPorOExZJJyzAgnQyPe6zI5T2h1s1z/aqv7d
WQjFe0kBWEfvtLtQPqkKBKNZQJIRV2nyYbDsMPZFTFSVRmBhk3iGn2YkCnbgffdY6XQjXf533uAu
26aS8rHQ09tRLtEhELWNe1G//Me5u7vsfvLBIbUUoXNJ0SYKXfJZDFvutmv7dnFf8N7R1Sykc3Fb
sPWc/kLsg6jNJQu3wDh/8L//CK1LC7ccIKDUlXg5cyljTF4hqBBx94PK+B3/3mNolOw4rFBm5+gy
TBK/ZFWy62sOxB0SXKp3PpPQlIU7u/dD7404SvYZbj0xMnNZlrtNUZmVcBws4hQZ6pYVc5JfifC/
Zx48zWj1iWO4GXsAeAK4xDfq87Xzteg7FrDyGvogpZd0uncFoO6FjAyE2hI5AkLKTpvbZuXbLruO
GtimDtG/uRp0e7smPEE515ny6xBsoYDWVnh7xL9CRYYLJMjc3lwDS/e+E15M2MBGoYzcZty/H/dW
jtays2i9VisdNubqeQToYPGqvTCCisL7P32lznWX3cMcwry9njoD69d2l+aQsGIfJx0UsZ7bL/Xs
7nFDP6Z4ulod319yZZ8txQYyMk4eXLqci+ONcT6jdER0a7ruBPrD/dTKLdb7SiPKXWoOKMuM9gBz
ufTeiSlgs96gfnGnD0a9gCoYOXaOWId3earoi4+YtSkZsLYtFkEllEVYBrnnXPw+gfpI+cnN4RvB
ui/5Fm527SUuUtCqdQ3SCTwbPN8iAkxwlX1hiryIIjxvekuvbb1FRBiTvAu9DglZltXfWl7/CFT6
o2ByY++txIFlo9ApNTMF5c5FY14pD0OKbvlwx/iPtlCHTeWJtR2+bAe2yNSzRuJjhLZ9yDWBX0ES
D/5ed4cJjQV7sM0LzbZ6UivOq+6yM4jIBtU8hu1dzZg/7KAOCGPuXdqcZddakHETEEIep0AdOxRt
Y13dmyAEl/q59r62o4jd5Dv3nL0cixhibajiNnKNf9en7rItlynmS5KU9NImH4R46M0AC99iN1T2
3svHb+ati5BnWzKGK9tz6aumemP6MPHSK3jH51a8FRS+/aL1+BCMH94PI6vf9W3X/hV7c0FYAQm0
9FrQNO7yHgpVFTS/9MPoCLA2eHDOJ/67CR1k2e349P6qKyd72ZnTVQubREyIL9S2z/XsvXR03pXW
6aJNWsjaEovgEaRFCwUHeAgQUbkHUAnTixoxwoQyuoqrmpvDf3uURQjpE+vMpUBaAhdg27fnsAT7
LZlecCj+2wKL8CE7lWdNh03glz/fSMzSlIe+TPabpJC1XbZIJATa6oOuu+oKcXfnKZHlV1mNBxiS
Vo96qr9Z7/z+g/y7z+wuu2LAqfOygJTpFdos3yVpP8/U3VBXWAmxy45YbdAQI0qpK3YzWDOw3+m0
fGn81/d/87Uf//bm/jojJXTpXVkP6pqorIIB53Su3yrQOsk2Yvjaq3nbxH8tkPRwL4RvHrnwSb2w
pLq6xZYozsr1sGxyAa9aDqm25FJPwbe8511UNt2PoSguVarKCP5rJyfbStJXttKypaWKFJBbEBMv
qDPOSSbseZjQXglOvK3CB9b3G2F45XAvVQQ6CCL4aWDSqyXdfeLYne80T75yHrKu3sLern2TxcEe
5OghGaqTq4bb9m6otRPpZN5qZ6x9lsWpDsJ+qFivxmuvvGMPrccXzwLzkrcPSfB9smeatGNcJv1L
atBIapsL97161/GpegTfmsd1QlAdSkhEaneM6n5z7vgWH/9RZi31BXqXMTSX0YEAmvmjbaavrgAO
Xxk4jHrwuXWfbApj3SBP98B5fYTnzjFVAIb20X86akutgSr3IHfvkfwKg4KPKgjAPsOEHBOb93/8
ygZd6gxIo1oe0La4gmj3zR2q6dgHoAmPBbmv4erhyC/vr7MSMZZyA04XBBVUlNmlVDaoo6qn0INs
MwHrywwmee8vsnIKlrIDBZFlUY56hrq752OWNmBaqrsIs8N4UwBw7UHe/vtfkSmoA+4GM9fX2cL0
Hr7UaurP/5H76C61A3LCamcsuYHaW7IzRXNlaX1wRRMziaGG9PdhqU/tlsjEyrjZXcoHpGULPEvS
tdeUtT+HrAiKqMUh3E3WfQ5r53kiGXlNQRvYAytZn3oobIKqntrITlkZ90ldHrTo72oByxNYsKI+
nUBX2dj5a1tzEW+gz0Ca1GfOBaOAqC4GoLJQWIFQVbDwsbF24y5b2zSLwMMm7YatQsmTlnrfvyEW
vkI+H7S74vT+rlzr1C5lAWZUx3bIcQnkLPlUpOJj6eIlTRMFTL7kGOVMB8n0D5ZNvyDPshfpFrxv
5dGWIgBQ35fzRGx2lX6y62a+9zzAOjVG9E61e//hVsL2kvY/cTV5rkUyFgxzBP4qkvIpu1XwwG31
d6uf3l/lDy/7H0F4ydcWvZdBQ7zQ10IN5c43ZRFjYPnCKxfY2GKi0MudmshJ1PekqRwZFZBe8EXF
TwkDeJtn1V3L9IPq62Ln1l4SAULlv1pi+y8AUr0OVW3iN0eKA7MMdsCZwdCZq6CNc5P6r2MLL3ef
tqk+5qPuocs7dXVUB8ln6wgwwTirP3eO7XbM8dAurdiVT6zdzZ23Vf2tVFlLL62SjULXRQ3FirTJ
91QFJ+aTK3KkIy5kSJiUngPjFRJGI4E90/vvfCXQLe3PeDpASQ6h7jJAumQib2eQCHjkbCH4/+Qm
//qmi0gKwMbUh7SqrorkThczD6Q3nnwvs+4HNP4G0FOogKFkT0TgxdoIEedt82xCwvZ/zKaTVNzK
ccoRExvxpZWYd9A0OVCqH5zAe25znceQ42xuLUbrsD0uPtTa+0ACfJrCJJ+9PiM7VgQ0i7xWeJ9s
Sm68oM41Bd9jl1PzkCYGNpWQ4Tkm1L8Toao+BmGZ3cPT59EhDbyi29zA2qyFRiudsDEo3Jv2mrv0
mScDzH4ALI485rW3loUZtNu68SwK9D3S1Fxy4v14/0OtHMElD7VroddLkzG4OHDMRd3YPkjCv+WZ
a+JC6UNqJyeiqbOBIVnZikv2qQ5C6HI0o3fJuTnVgPjUuiwG5NA+TLVZG0DS5AGGqc2JKqM3qoG1
rfiWkf5153J45IQyDdXVz8S97zix34ufmw3qtUHeUgOgNZwIMG+cS57G1XCX5q8lfzH6iXtnmd7N
gRNNmdi57m3T/WHlJS4Z/0PQ2JEbtKhATBblvek/kp7EqXxBuyRVP9xcHN/fG2ttoz8WcH+9OuRx
TksToa/KOY62P9d1+wmA5aPA2B6+hq/AFF8ye8mlgYk6i5QvL0XNPw/IAadGQiFsUq9wYAdM0l49
GR7exK3zdgsqtPJhl0oAOhulCgzJUGlHVH6hXQQXlo0nX5k8L4VabOd0kI0M0WWU7SdZAiZQJFCp
7PPui1N0R23TyzyCDwIpCxrV3RyTqo+aQQaAZbLfGS7myiUPWYarGjP/nQOFm0gmBBJ3/gZ85I8P
2D8i4FLZhcBCEgLMGBLBh9lvfk6y2xP/ARwLbIsqEdFgP1X6zgTlEf2HMbliSBfV9JLXoO952a6X
+OP4zIBQr8fp0tDiuR7dCxvS8/vvcKXiWwrDpCmz3GkVu4SD/JqZ8GuQjy/v/+iVE7CUgmlZ40g6
DhpVVYYU2ikAvAr2fV7YI6MYTJkeOFxRfahCtpFOrj3MIohAtJNpIn3v4lr5pSHVRxBPNrotK3nW
UgpiSkRHhT8FFyvpAx/NY+aKb2EHdHGT043p8doai2x47utgHtHUuSDewuV01vnOq9qvkyfpqWzZ
lqz22jKLbFhz60NS2U+u84hTTwDwjComgygf5kezVXesLbJosJXp5DZZjm5n645APmcekmDlP2Sz
mOO26Pbvb7GVD76UgpiqwBZDSoNLP4NfVGI6eHLKUO3e/+krYCl3qYXAdeImuODpxS+OsMoAIt+L
B9vA/do5O73oQBAEnrPrdrkMY6fI4rd/T9uN3bx26S+Sp6CnRRM4k7gwF3QsGhxlxe2+kOW4qwZY
zB+qLcX7lZP6Zwz21w3S1JTkY+r4l2w24N+U07yjDZs+iSb7DeonSvnMg0iBW6IHor69/3JXBOHc
Py/9r0X5PMMOOi3EpYJEjfc8e858cKkQH20ROhGmGA+aqORcQMAwTiFc0Ov0PLGyj0wj80dXt9zE
HZ0+BoV178uEntqspadsBGEC8kVdXLMcUr1NZnfO3LrR6HUS8sGwa9zJouAHL+vsB8Gk8wDOijgo
VzqfaRnmR+PPYTxAEfccpo6Gr40yz17IN/bUSsW71AEAcglkr7nxLhZA7t2gUn4CVWGOR1geX8a+
/qaR8m9kjStiXO5SGWAYJpqogboXOZtrq7LyGYZo40VXxr9XoIlHTE1PlPsfXMThPXgZ1cHWwXTp
Ui7gqyQ/TAKCgI12tk7Uv6MCX+K2kgYwqVLk0yWgzcM8h5jcE/camhu8It7fVv9+vyC4/m8eOYSl
GgGAmy4hEgAyzV6EnYdTI+QXTdlLPpHv7y+0ktf8yTT/2r6UYLzylrVeBqrbMxLk/Rw0Y5z4m+iP
tRUWcRqmlGpU4+Bd6GxH2A1i2gy4MtmLIu02WrJrSyyitJca6pom9y4eL+t7CD/yW153ep/ptt2o
6/90Mf+RAf0/jQ06530G/73LnFQzPfBmYnRXuQHcLupWo0FSwAunKm0dTdyrPiYodN1dP3oMjA9a
DXPMOlidRiVEKnc+ir2YtZ579lH8vChvTD7l+RQ+VUR3VdQAgB6h3vxgneGjU2n/rpjTPG7aCsgi
xYdDO3TOjhHLHlUmsthv0+GU9SQ5wuDFfiq8SZwH3SIFcxLtX8VYfp4zFxjVtMqPpUmmFqh2bugx
nPR0bDjRnwtekbsu8chJpYkfBaJxT56Ak2BVqO4FNr90o/G5NrRcynBUjtNLXYbzRfEy/FBDi6hJ
bRNrjHozXLJJ3NYVaJb9CHygU7d9Efkuq7dWX9kpS1UO3ppWQZnWv4BSG8RsMOmuJQavlRXf2AxB
P8RvtfdmXBZpFcYeJORPIEW1J6hzhvjAISYLt05N2VbH7e1A/2tbLXI9vwOFY84Fvcii2TtK7ZRb
ZPuqm+SuqdQcK9thDN7DndkC9l+FZF/xtnmVamNfr2GzlqIe6dRljQ5rDFshfuyckyb/MFZgrKZt
aOJ+9t2oIvKjhoiq6hL/Vhpld1Kbx9YB05Rp5yM0nqJOzWfWDf4PRNyXZMBfyln6y51KUDYHA3Ep
+El7xI+lbS/t4F6tk6GUSLfQ7WvRchFi0i4cbRcM9uJbc+1ochzc/N51oHUFovshS9TW13r7gf/6
WouwrPtcF6qR8wXqIS+MGFSm5fDU2Qoj/vpZPjtcQ3a81MPRhY+IB2/G96P0vx/QXTrt0bSZ0rkv
UTHVz0kz6tjmgdgrrWlUhmzYWwMX1/eX4sEfese/nnIRTue6g+wpUwBwOH4KnF2Ksalq48rhxGVQ
LQkS58NsofjwU6FqDTXGqtk4F+h4W+KAoBswT7YRSG1BVkeSdTrzH2Gux00Rtx0cDzAsC/wAhfSM
fU7zGFOPwn3uK9gvuSCWA4X9OxmaMBmRlKJZe5/5uZf8SOo5R3N4TCDIjzJ4LjN9z5Qt9u0UsmMC
/W6y75zKuUdZM6gTyDwi2Kdw7/rSy6Y9onUOfMeUAZqvJ1Rt6LA5aEem3g52WLAUoimiDDxMbXYC
3cm7K+Bh9ESVI4GkmBUGCYPMQYUP6e9EkfmnNIB5FkOfRfAC7V+kGOV9lRT+1zIch4cm1c4hFT6s
fWZZZr+nboLeSzH6hXxow7b/UgYBuIFp5RXFgxi6VtGoww1WXgRodQQ0biQWocrbXVc68Nt+U91M
ptwEu3bwyr3oeXOnqEp/qqqpo9wvPtb57N6FeAYktykUwIqOyp1P8izOs6GE4v0IeV/WNuJQ43M+
OsrxzX1YyBF0dk97DxAIlA9ECnUqhhJ8gQFa78CmQb32NOcj6DWkIrCqT8vwC8laTBFF4rMdL9ln
N1HOD+my3/6UQ0ktUy3yzCCpIkQyR8VkRksiHAtvV9YoK1q3Hw5ZkHT5PlBEqpMQcMJpTVc/110B
E2dWpPDcbVNs65NNoab2EAKxK4+psY09Za0c+eemqhuxJxV8jEFG88YxNqGLHqoRfnlqlA+51hRA
FbC0MsGrc20TyOnVlgqY7ikBH7RnmQTgYIsuByxjT2VTZX1MdBHoOxrgr6Kl/sYIbxPnUZWJg1ES
tC4OMqlKUBoHaKmQHQa/FbJ5IOrTBz0O7UFhv98VU2sPA6+hkFmJWux0p9BY7ZjQO12Ubf0k8qBw
Dl4H/ayDxjTYP2TeGLaQ0S9nVM0RWr1V/YD8aAhuXiOb9Fk3jQ/broDOvR9J3JFOrFMNpWb8Jk1B
jug0slnDp9Lm7sV39VAc2NTZ9sAInMZfTW/U/EikBuBK+eBgf2Fmyi294xVnwOEyNM6hG1Abo+8Y
cwp+N8KgUP1Qc0LVHVUwQror8U68pwKzEhJN+BjeIVWe9g+8a8PgZLVsg1g7EsCvqHbgxRGbbgqD
m9QiTL4KN+HtQc4e1w9Bhb+wm8uKJHBVG91ePknjC34A2wACzyn80dWvHJNQuDekrjHJQ82xEY/B
YIx/qao6qzXiq8JgvU7AWbj185yZxzwYkj30/KRFmp80RkQwWrX+S8E5ryHR4OX1EwZYHlyknQDH
0x1ozU+zdsX4GzJ2xDzlUOVq7jCPJ8mZlx22LE3fxAB6P637XzyEetMtcLK8/5q34QhQBPcU+ZyU
bt3bqOrEGOzHOuPAJAtby2f8LT081o03OzDY4iTQ90o43XDM+skf9m7ZOfpTIdxxAEIO+xqWdiUR
+4b5U/3io9vkoX4DB/vcDDAFOUKJJYTuCE/69BRmWdl8ceaAlbfJrbuExqZtnCGJGr/n/llkfa9/
tjKzTMcVteyY0cKrTsVYTsm1Btabnvw0RDIL+sVYzOcxLA16qDluK7XrndF9i64DKO8vevar/lAP
Tc3vGKLR5O0rVcnskkO/UL4Y1/fzz6WvQx/sVm2li0qsmBt5XyBWlOcRz5Q9tWlfVXsZwovynGnp
FV+1nDpxSY3xDqpN0UMsLP7/nZ7nCmYkgN42T5JVnYMCmOYM1QI1kwXMWxunODlhpkZ9mGF5re+m
Ah/mnviu6vsoyYfSP+IiAnGFhgpEAlsNVv8Suc/8E6tq5oAOVUJXrmv9tt3VXV7Qn3NryHAsadiP
4Oq2wkyRn3oEUroUPEAMY6pmeK0YxsaPoA6DqRUh0qiEIKl3muTSUR8NtK6A+eUczbTCBRV6pZLf
4U5qyQfRUDpcYEmTjke3LERwRzGuCX5kFaP0c58zAs0JH6bVXzhtLbuV0JfpUcZik/42yC/EOcXg
vnEw0GLU/e46rG9PfHYJ2CzajDryMN1ufgljDOBl3DDevgimOnqoYMg63vLe8cc723BUA9CASIL8
degHGd5DoaNLv4ICQw14EcJ28nMwKUkOmbTMPzAxjcmd4lVJ4oZP1Et3JXP5FRrUlhzzdmi8q0XP
Wr0CqscwbKDW0KzbScVCqyMHl4nzY04HVNxYqMzz3dvh6CYIVgMkYiMGMrQj9synXn6nGJ3heD4n
iW9+zoA45a+Z9rL+tZ8VEZEnwNL/HFTArXzilbH5r6FQANMANU38wTv4iqPJs+/7mgZ3eYoo+8Qy
4nTpqXScNLAxwDp9cxrSZuTJCUI1avpVAoGP60F53JX7aa5QbkdB4dfeGPlzqTx/J1LleMhGWE2g
zxY0SkY6lK7AbSsl1Eojv+0hdblX4eQH6JZx7VXuUQymH752yrGjd7SwrYBZ8eSiMf0tG7ymn2J/
MM2wLyfpuNB3mnRifDAbKAERqqdqPMoiqLr8KLnvJ3SnoLxG9AVwqYE/MVP61sZ8DP3mNUOOWdcR
zyFVDzRYzyt4ritalDNMCazIIY1sAHTbBQbeyWkcAibowJecQMA5IiXPvDMM46b8JIim5rfn1L44
WsCn62OK8jnYoQJqgRQXsNFR0ai61FMHWgkJGeSpNL7e+xm00o6Fb3P2lchUd296EO5vNEY1/SVK
w/NTPdIcLxDSREWv9CMjI2a/fk4zF5YGXhJcw4Q54wnm4sE4nbyZ8ksAy0og9Kwt84NEYeZ81jxP
5r0fEgmB9YSNObmbOmLoj6Bkzsl1qZsdAw/39x6Opp1n4tDAYgxCaA5lt2qcxq6I5dwxTOIbKx+T
MtHBR1oa07x2I5/OZGj1PrFw1yjq4Y2+oJL+GCKNar8BWQm0MB6Zd8G5zUMLSZ1Uj6HYBzzIQkgs
Bk6ozxaZJaKGytQQhSMIFoFHQ/DYkFVZVx+nvGfsA4XsWkIOXDjNeCn9/+PoPLYjRbIw/EScgwvM
FpNGXiq1ymw4KkkVgQkg8PD082l2PdPT05WZEHHvb7uyeracUTi3vnBdxjVeXWenLM5rY/VXWp4Z
LlEZ3jiR312VO9maEzbuvkNsLWpDx4Mq7yrc3egqnBEms43H1kI+BJBT/q33Ah/JQduQumGyDrxf
08DN9Vh1tXZfiv6gw2qZIh7AYKu/EXNg0Umft8Ey/Emi2j9m8jHrrSYrTow3/qjLz60tuQyr4rhI
Cuj+heGoKA5Yl3bpnzw6QOe7sFcE2nrocMQj4ZdD/INEJNy3/bzpEmMRle7UQzfevp+o6Bi7r9hx
LHGC6bKj3/4czusPAewV/SikHoqPij8r804dhof6U0wh+QLppg8VPB46rjraNJpmsvlkdtAmym7K
29Ib/Z33dxiX7VtlYZd70tnYa64RcuJTtXUGu3WxYONw6yUcOSu2unosKNywmCgJUDABCTVlrBFR
5EsE+/4qECcuTmqXerB+zJ0p+zV3Ygag/tI0FWh6GHFVT2ERxSod4tbyGM4IXf8s2jXyTBos/Wo/
BAvNc1d3I1CF9haSeA7tVz/CSuN45BOSL33qqs4vowTAx9ZkNw5tTxlHFWnz4BZ10znJHOxzwP1s
DezZSWBRn3avR0fNXVr1+57w31uo0xqh2Ee5IDj+YG4L+E85llTI7ITzfIpit56Dwy9Og7ZDXLuM
6dPBieYOB+CVTxgqT62Dq7/qg/U6RgzRib3o3aZGykSiTYpYxPIuoJ/MZ2RYumjO+T9uKOLkJX5V
YR+vBFrHTm/w5xV7mJEY2tjPDArU3B57vWMHsbQdhC8zqT3BqR2COXoe4l6t53EOizs/mkZUxkKe
Gblk3Se+Xcf6jOzJcx4PxkCd9y7PVZcPtqhHc11EJ3rDRP0NaClnse7LuTIL1sBqCv+uTuW+rYEb
fbGccpid4l13QbK4xTbTXDWIz522rBSDujxNo+1SQ4gZR/ptyuHjLXterfggzdmfwQfMVeq+I9df
mbiOMn/29PqqeiXXKTPaIx8NE+8ReeXJnwd3fhLxCETnB8r6XZo1KoBV2Qyi1Nvbso7e2IyjiTiF
nqKMFB3bjm6ksobAQqMA2uiLTPnthFt/iqd7tXn2+4jwR/XpVlmVW2Tu0ltOmOgKi88v4/jWmlne
1tKzVx9rAeqyrRWpFlPBJDsTBkZEdD5usuj/RGUfrXnNGyFeIj7EfAPBvormW1w/ZZXp9znxxwi4
UVsBRRt9OymHuhtaRZf3zhOOc96j7+agNNyswXrjkNXBwO5q1Xt+KIo81yQe3M0XJMMNcj4HtRLq
ft8Gz7uslATOXwv9t61KJqkhMcYDtlP8GEVVD3e69R0XDw/z/e+xwHMXDnXH9QhGAIHV1CkbUO/k
0TqLrPWk52ZDbW+/EWta55D6lsd23i0rszb+M2ij92V06PanqTLVPc9KcOtHdexkzrRb6bT03lV7
+/JKYkv3Yw5xghDcBqaRtW7tT4kDQbMntueEXfwa+P52Y4K2//Kq0VuzrlnrxFDgm2xkYD9HCysW
I0mfOg5r4bnkpC0yfVCkM6710+gNnPBbcXg3ZaeHW96u0Uk7Gl/wysXHtY5sjVzkmJi+1+Ui7IkB
ZRtEQg+UTrGuDOeqX2TmiGO8jJ4ozqEs1puq5IAiaYYgNd2Je8cBsHFUXzGwIRyLaGe/rZ3DzomM
cxJS3us0cr0V0+zYnZfF73+Py8ih1TVuRvwyHr6CY9fS3+kF0fpzmOKatcxncJpYuY9mtHNVcWbM
LgxoPQVrEnV+DOYN4DFVwZunyB6eCizyHBRFDi3ru3wHVnGaantgY+qmKzV8H3SaBEyNkoVNh/x5
yq7eUmcbC75/6TpjquvJ3EaMCGwB/vzPmMD5r284PnyyT343HUY24w/BU0AO4H+VVxVXqmHINSON
mPPEjIln0QSpK0fmO+3tDKIBzgt0HIxNKjbWZS2nOdtNxUgXBO30Z96riMrAuMLs5YSv1ViC1gee
PEWFqy91zxCYkKGPrlRYurhlq2a2w39zNssU3LoUHvaJ4Gg4S3gpQs48b1L5VvjUYbSz2P76ZmAA
Zrn1n0zdlaz/4dZ/1cLYl9G39hcfe/cZLcVSp0F78KXJUmSkadqYoE3/0S5rdDvT2/lDbr3Lk++W
MAvBKhLFw3AyQm63rMfA9pXU+RF7POgDEtymHPYj3eNpPWnL1AgqEct8yUaXj1XsyV/dWgeJu1ha
555yuremLVB51mjbgpvS7upTqadgzhy/aX8IKfvn3m/Ee+H05T+aHyw6kQIGM+zb/x2dZXn3NF2r
x2Voi+vqqpgWgw7qsvHJik/2eiakEUbkfeIcNJfgAObK8NcW50pQ5pf6fWOr9CiL/VLEjlR5Z1vW
moR2XTnEc3fYSqNx2Qego+o77IPrKy+OYnd+j3rjXiYNZ7dvHT88pjdXTJRFk6BilTnR4taYs637
fjIesXrwjlDee05AwukKkAeIpPcP297172Az6j4gY/Pgt2NFZK1cwBO4J618CqPhx0TUp5cMM0Xu
/4qyqvvUZoZ6kJW7BZmEXUZNVx/jk3QYMaejIqZ2dkmsobLCyAeoob5+OBh/ZV5Pvnz0SSSPs0Oa
73WkYb5II6769yDYcGEI1Z2QTw7/CtztB5jnWtyg6lZh0jKripSnAyKpsSmwS1239B89PPNbSoeF
3WehI5o2aQZrFSd3EwgihzCOo3Qew15nxqs8cyU8KF5yrT1zi365p7I40uJZEYkfkLY/RZ92WLYq
DWhiZserNv3b7v2Qpxg/vp27R8OYEvKrdnkT7dMfZrzxZ3HExVdnBk8kTmRJNw1W8lsTNbeLezNv
bJnpTjwhDXjOaP8qu3V+4FBw3gd4oK8BHuppjeY9Tmzin3RurQfR3Gsc3KxKqo+gmcRfRraQREkd
spPJdrFu91V1/1TB/Ja4vb9XmWROelgO6k1Tf/PiW0eOLof5NLovNW0INCHw/Csy0ht56zKBqNRU
rTueCvL/W9rp/KW7Bk6nUSp9QyAh/zJIDncizqZrNKBGY1STemTWhz/LSPpNJsWM9NbFLPp/bcXS
PUzCrgljD3vE4E/jFnKyRT7n39NxzIX1a2OquxHDNuX1rMaAYMYNxBVzSR1D8azTD7evNtri/C0S
3w2mMn4+oB8vIB7sZhyKdgEwFDXdnZls26Rhu1uXsDCcF6ozgftTyT5+PNyte+2ckg38CKdiSP1Q
gX1MlPwd5G8022h+NIF/fExTNV82Oxr93Np1++JNvvWHZKzw3A3RRIa48Rj/hPHr8bKvZfkWHKW3
ZDb77PNqpPyqDmqcL37lHHM6bEB7p0BjAU4IdNK/G1S5j/G4tA99iI4uL0SnhhzMIljSlh1E3khQ
+fnCPxHfuIhuSAsNnaDK/GAguOGwS4PTI6KAKycsq4lo16P1+i5Ed0Eo1uB7z9+5TRjsykiZJFTt
8WhrNLnU51lLcSIxjCur87uovV1ltb6XYhyRPO0NfEZg/Ohs+wPqOZYThnB/XNHFLmW9hoCzUmWK
2qUjL71Ndjfl0fCm1tDN7pXvTQbEUE3VtYwRza8tvUtXl6/u3ZpXoPeGwYTYRJu5s7D7cb+GdU1B
eBv7qIDnbqmfwqB06ZWpj5YXgpstMFfAA1XnQwhAdiGsYkE0PevotlAb6ljXhFxDbbAsziOz1z6x
JSyTSqNls0tWuGqBnTPe9/3rFl0cX+Qk659+aav+OZ4cZT2Hu+PuKQN6t52tsZeUUuyh8zQvbfVe
E7NdIVnegTNbxiS4Fcd3PjACMIF4kRglZvjetKk9DN5879u+mNhpF3vLSlOGj31lLX+HaS69i6i7
OGfDA1ix16VvEn6w5l0slZdRUFG5POo75GsbMBkMLGbdKYpXdR6wOIRJXQrr40BHfQ8iEQXnHbb9
Cgeiqw+vH+yXZZCaXYik9rvenrV5CpVnX4Egn1Szeo8OjaE3Dmt3iyiUAjecIkUI2NhqSkPaccNj
2Jaz/N3HDaWGtuMtVx1MlZ+65SbPh7sqVuZDi5zis4EBv1vver/y2dLXrTWZ2IS0z1bo9D8NeYNx
xtQ7dKipu7k/m32puZJnFrOkr90o7wAqY2ognSp8WXzV37tOVE3JyGSJCcXT04tqiXXhdFkRTzrN
8fldeHSkjYoRBPXuMkx5HOPjvyEWnNoFQ0S0nYiyHSXzk8WwZruUjBOoK0pfZQQPdkvu+nFcXWoy
+YIUdNTTNI8ovWatHZRxukpbZMG4BnAee0DKc1CC2JByRAUCuRxtTESVtaWWH5Ufm1fXCztGaS+n
yh66kAZDiqONvctTQFUV5d6x54E09720E6k6PV2Ptt9N1na7iujwoGw60wYZWP5dH3YNZy94BLcW
WdV48iEqfJ4Ttwzp8XPBq8iXoVjbLgv9Jq1pFAiX4oZRr4qdId06v0JMCN34/VHsRiVrPEuTkKI1
nb22PexEj16Tb0LghJ3VhEtiZulXo4ZnWeLhZR66/Y+wZyGyUEMgpOvAyJ3PZclJ4EbU+j0puQWv
zXHUYzIWff1i1cvuP5iooba9DlfpZR3UxJ6LwtpAR7Voe0SvoLgpL17YJmNflFYClba/dNLscwam
zz3gzuB/ydTbPSYs2YTvMlZ1++/wegrSWS9BC2waSPIGWZO8LQavctO29duF1nRlHU8mkEV9Hjpr
MUzIU3yHW4b6lVkWKg9a7HZZiRQMD3gY12gTC0N7BsaFJd0Jd3mFWRu+eifco5xZqrqIxqnO3PPc
TNLoGw0utp08tsZvZmFRj+XKM5UMcm/ErTKrGm/2Mgx6CDVwhsssY73lTbU37wawO5ddUf5a/WD5
7Wln/9xZbG4A4HnqvH173RrH9RhVI+QVdWH8x5nVhvzcASXB7vmGpI0BqxrbTRN6N43yrPHV6fwp
OAe6a3qU7XFJulhXrA+tXwX6FgKrjf/s2+HAxg1M3xwYg/5CML5/DIdy5Wm1F+e1krBjsjTOFX1F
cDuvTvHJwiMIczyKkgkdMuZrCgaeAhltTpdrrydRrA8Me2/R7XciAPhbcHG/Ruv66BZUIWrh1yRV
jT5eYndXzBRm+oy7bVzuiWknO7IN5HFb+4F7jYw33E0rUVfKjo4+BZZTAsw3ZCEyqB+vHT80AGnn
sIKGIxcc01yJx3fzB2AH4FJMEdgnz6He3E9lIFWSxYKcmcpq+UdjiVNy1C91QklG8bY3Zgt5vMaw
y6Q1LBw8q5nuyaYv/2k/ZggWlU0QNGQmLEsoy5VozdaQ/DFF9Y/NUpCc2AX/27jauIxHsmhFu/kQ
wSZqbwodOy8UNHafrbLsfOndLndsuLKKM4aDzmMypFAizD3XloS9zu1p9fjXOzbBsGPZgfnFNZeM
huRJ2pAcN2DhHnNTuJQmm0HWXuo6ZhOTRwn1PtjFfV92jLxLvU3vS1WbrBiE4FaxaOrqI/c4FeU4
kgjTySLtlpjMnLBd3sJtnomUHThD8KKG96sO+4tH748Pt4Nulw0MvhvSLG0bMQACFNL7PTZYZLHl
y2eUA1E2BeGabb1Yf87WuGculPOLCa3mUQvKkIE5u4sKC+uNtx0Rph1hLgYNc85zMdj5OgIgcBfK
c+PNNW9QWbCWRDJ0U62R8wz6aBnhdswhwareHce0t+DfHatbOT8MOoKHKJh7Uwdq6+KOYAD2IMt7
ajxo9sBdxco50bSxDf5AncdWZgTZedmuzcti7yIjUXhKqUUUF90V28V3IGPbdt/vWDboqeWNeFqE
VV4ouhEEmX6nA1v6OCPub+6mhthJSjM/WhxVKf8oNqF+KMpk7mpnTXbKi7Iu3uKnuhL221p2bgYx
aT8C6jYPfamdDx52L6Oxr0s9bymKbOtsWA5JplPnKcSw7VHkRb1U754EM/S0LS9j6agslMfIKW5Z
72iRaOHpy3dnD/Q5WIvotESb/n4u/M8QIf6s8sMDHsyqIGyeVVhOxO8LaNFi2zJvCGdicPfQSspi
+TsvFtBMNR9X0/mfDNxfRq7BC47bPZuD1n7YKjirFZz+1ZZ2eIb2dbPS2uJrFA/Ww7ia96Dv+rw2
CnZF4inxR6g9VpCK27IKfaqjvPEMaFUT5VOoEyo7w0W+V1+uP3UXcMjguRmm1zFsyrfGDvwmnZkB
zkaNRXIUdY2FfIpeHFL5smMAjyBGN6YsAO2VSyrPrpN9omeraJ2PEFUO3+cisgMdGvoVtQdhTkRR
PaQoWdokXsWypgr1hOKyRxifmXooM7ORXrRZ5W+3wj3yrtbW2+ioDu028HMZ0s47q4OGzfM6zVyE
dWDBxzyZvbLlnZ5H17NOe1CtNajUNMlD8AJosfxcEL22F8a2ffsBlFp1kFX74Mf/qXHxP0S9d+rR
pg/A5J0T7cO/cvcOogW3tcYKr0Zl3PsjPqLpnYInu7vh666aD+GiJIDmHnr16Jo68O6OQdeZT1WK
+3P3nIPE0trR0I3etCrzEmM2H7j2iLpf2OiMs/4Xz4MyX5G1BmZP2r50ht/RzN9g2rDbck0m1Dkq
ncnQBdPdnfjPPNGbRS1bJB+gP2snH5a2+L8/rsrdcJpe1TqTtYC8jKKJYjHVngLqhoyW/jStbJLt
hE88EX3nqvfd1D6cV0H3X/NQysK8sVD2zEgNxw1Fh82xv9kbPqfnuIxWdSIzzrHTuDG0pzbCRc5Q
F3X/b7GKqX3tK7G3Lw424iGNSy7+jeK7daiSkpe1uuvG3qBHdPyjZO+ExvITruW2fWyn6eCblgdo
bVLvANZpszoDVAPBll17E8eev5N63RXy12R1e/TItGWXb/sqjj45Zr9f38rW8DC5OFIZ2yi2cH9D
vEbOUw3IIv+paGr/zSE+utzrENuW2SLsiG22A2G40unreDTBqsN6YvSZZD5GynqNKanr8CH6tTI2
woQyrItEGoFLS1oz7r9omkpw40ksm69pdYnm7cekIGeykrYLYSVhh7KVBu1uIj/yFNiFPf9z1r72
7Rw+r/PF3dYoOScj7SPoYYwzkT1ekIP+qxZWu37FQEqRm1Chu9GKiPcoVltquNbBlLmeSsi/kdaP
n15lwYjjGfci66p7NUY6q0gebG8aF8nRt7s0nor7eBfauaD3GfbrOFij7rJw1FHzMG7DFp9DVUW9
ua6hIxmLZBQcf/xl1jIlRk53iNBmmKZM6zhc/1NAW97zNtt7b7JtDOegoIFKDIy/gXOIB6tkzoW0
dlFo2D7f0ELtPIKBPrEsud2Njhd6+padlG2XnHFyCD/FLoQYT94SlAfyH9UBWZDDFMpuOGEFAAOb
bRk09wY+rPmAwGqPnyMHlvhXOZMNMRmUzVoSMBJZwv+O4Q7RysFt1Xx2giZ1GTn54QRty+6kJmtC
nXo4FmjDWfNjyubKecICd2nbzj1+2XIJqZsYp6isXyAL9rV7iGw31HYWHaU5/gaODLb3JpzROXvb
HjR/NxCB2ZxKz5Pq1EflZvp0dMVh7uUBgY1pO8DzugEP6PMhl9h76Q+P0RS902RS+FBkzPbBR0im
qELinqxIyv6B99dhzttHVHkWTTvFXxsw2b0jWM26E3dpSLJAMQv2k93jnOCb1k3/l5e58u/tiSKe
xKze6p8c7Ha8/bXxVErlWoQfcIr/SWWX7wvzzzbBcymBl6/2kBfIc+/Lo3kpgpHr+rD18MRhElRX
yC0tftRRORePq90s073V28t+Q+DYdHJIzNIZIm2RVzxuzCaLiT5VXNX4p72KdihXMlYwMprJetOc
2V3O52/mvNSt02TIkrzcCexjfih8AJ13IY+g/4Piy/00HinQQAsQqMDaa+TfCUhqdg6oDe9cBAOC
K6eLm5eoL2NLJ1tgBwFBD7Y73AM1Nr8UIpv5MWa92FOI0dDcq66MytPu8f7mfQwJnNAafvRuapQb
ire1m1Yvjx2bOl32B6qvum49umTBpnukVQX++mShehEnKOZFJ5W3i52BZDO3xjXzlhZFU6gLYZV4
k2xFvWLCy2Pd+J27vRhCVfyf9hrY27vdRmjz95mFHHB02d8211lo5u5JEvy9OHF3pogFGk4G4TUm
BvQEInjUqVs3Ykoi1+ZVAsggCqwvQxDs2A1EGnOPHVnXoQJIxKHC6dLyALivRS1AifrGalJTVM3T
6EcmeByZdhlaCG/fYAsrfVPXZXhcA1zX17E7gg8Rb9QyItiwf7lBuPyQ/LK0A6xmvwPlDlCDhvbw
MqARCD8DsPm/RcHbctnqdm0zV/ggg6HNKHgNYd/9G0QJy7Nf+iRXad1GRTILe3lYa6uqb6ta0U9/
eHp+9/vY2x7sLe7/wOVtnzQrEnkV94VC5T37PqyerDOWgdZO17hYohTPoyJgwBfhBZiRv5yZhKGa
+LFoCj6s5r5vIpLkpF7OIgq3KjPlCgxhf7/InRvDhuz98Eet04HNCTqdu2LpMYxGvlt/+0G7rwai
8LNbcVX8OHxh/uwWmvTnipB9GnOH2hpu7d1a4lMBQz7kCCePPovbUTOYrJ5qH8ROzmHaloAoVKjZ
lfUSoO9oyS6qh79Qct8642+4Hsfu1s0g+mTkQ9nV0h4KmBhZkcJdfruIxe7Rjxs5kVdzoQq7eATA
xUGFD8vU4z9nUtLJFVIWhi07nuM6a8WunbPVD5b7y+6KzrzxVoX0+egdgGs1dt08xsDYQ8IPp8Ov
Me7rv6XTGYdn6JjV6bsJJ7hFQ8ZVXY54V4K4NmF6WI57QaBUjcmsABamseufl8A1gJsDUoXySbqd
L18AqoIXINhafgYjO4U9V8uvjjzdZ0yYqMSdgPMBw/s8cvZbdHe+SM6uZ7/YZEhh2iKiPNhUjew0
NBZFkSuG6uZn7fctx6VUlrisLGDhhRxWaZ/CAHjkhMKrnDNpr0hU9B7hYRHSoPEJm8refxj+7jYQ
utL5nEuh30b7mNNiQ9qEJ6VxX4lB8Nvt3Lj68LIa89yTnDo7zn1USTxXh16xye3xDjy7ujHClUQs
1Jk8qr1WxZ9GNJW4AxBaiigN+iKis9GTh8k9E4TiPpKMxo+6XoerpojHh4QeKPBScxWPN1O0r6+4
p41KLOGOFJgaDevQQXGe9T7La6g56S/LPo9rAmwalBAcnEO3/T4e7u13ckX9o+NWQtTeYm1ASN4D
VP4Sx9z5+Rr3Pn+MZV0GcupKPkVQ6piSraL9gTshfLXjIP7pGp7kdHJW2/q3bz2VM5Noiy+XBso/
kb2E3WmDwSKWuug3mTcH0HFqMZYFHy5nH2koc0zYxUu0BuLIF61G8+YTxWadGtI+is+WMSP8efRi
eR6k29zSMrq9jH1k0KDUA79XU4gdjmGew8S2/IqqgSjcR576uWmNevJN29iPi4MO9a4pJuuu1yha
uDnb/YEOscJFnV3V9YOZFJwKyk8cRlo1TS5CS32nKk+HgC13pPfaopu7ds4UyKdWDypd2RKSnmUa
+6kI4svQou9cWsv88vC4x0lD/Mlj7xAC8ER+va2yo5q632wmNH6Gxmfq6gBx2vtaN0OTt926N+iW
6kqlduRvHGJU+xYJmkeXMypSx+9gd7oU2TIl7sjl3admHG35TE3UQDZG2KmKCunGfM/+vCrJQZ79
+rAvnnjZgqlEe+0i8Dsrpn+smmGxH2hfwCrp8dZxl5vBXR5wv4h72RfmGjMvILQg78N7QdGy+RnL
1ji+HY2LvDJcA928ln1ht3kpNxQ7qGe36mfQqn1Cu9UvorxDrlcBBS9mKv5BHlTTb9aewHUosLF3
/8S0f1gp54z+ZbU6GnUSd9OyknQaVdxIDfcyh7PrxQGyR7is/rygfaKPb6SwDsLRmnlq+1pOEx1c
peWsl5iF471tKeIBDHcRGw5Rj54oLQ8Ru/nO8Ub7CNuj97gSu2UTl7MuwdOmg7q5mKHwvF9bXcr1
DZJqMmCffIO6TpQI44PiDmBcSF1fgMvuS+sUly4+DujwqJ7Kn9wg5JuWKwrWc/uNgxBnUckIeFWS
aHnLHhAQKYkS2PkwK1LBS+hX7b8VrTU3ibM529VplQJZEAiH7tRsAu/WC9aRebigAGL74OX391yN
6Cpzku7ZYf1Gu8tJF1UbvPlxO5BHwCCwBmkbYF3lbVpBjKqi12d8Mmx6MeUC/UOMkDTmu3fLg5da
Dt5f7ARgBJE7LTX5+SomeH2UCozFqW0/F72/uf/h350c/7xiSXF/DUNVrkQHILW9LYyr9ethVWik
CPMJ1lsINvTjtS2G+rOZ5gjb7siV+8sde0B+otyM/zNo0CMAkXr+ku91wxiQIHxlSi2nUBwnkPJi
ujH1tH+OpSYZKuEM4P0OURcjEKgKqa6IUhrrFXYfMeQO0LY+h1FvdRe/FpV3cmXIn9ChRPYRfA7R
ULoj2rryhY3rX9xOvGMt4CtUdM/V/l9XKwrPeCpH75Gkt50P4KJB6edUNkH97kR8plR2s729saCv
+Ti19irhMMLDynzamcyWqXlgbLbmQv6nSTTCv+8MoSczcOy4TKlM70NU8kRcTD8AcWYNxtn1De4b
KfbH2hn0z91ymhcbvcCVOD1x9tZO3w4LJoakIwfnth1s91SWFMKl5FYsLzxl230b2tZTAQ67XIuq
qCpmTsJUklbFsUkpR4nyCiES43wXyi3jr5uHvVr6nyPGONwWtdOG6CxovO6LOtgvnD7LcY4RzfxX
mkXc1aXxPljivPL54GUm6qJZdnvKhplN5p5zAY8Is9ndRrJ6+Y+F0q+4AY0i0dHUFqI7f4rFl9Z+
YP4L3X1x7xrVHND8hsThLxygIMuLaI9PcInNuwz0uvIRRsE2k/lB131wBtj2YwFNhs6wdUOULrE/
448Wgbc2H+1Efek3VOENQQ7NFu1BysOuv6iAJCGHyVU7khzZZvKvFV+deRu3Ja7REbYUFBIQAWDl
5r5r4cXyGo000LWjQtB1aseF/dvz4KEkk84cReBWnHYyAYJH9pISdWe36SjtAviXHxX9XLp7yBvv
4tkMAtki8KH1H//bxb9u362VfIvRnR462n2cwWuKfG03+ebNrXrHkAPA6Cuxhtkw7ALALPb9aH6D
//LbWxNb6lPWKvjvYKnjwXKkqLgfbaTB7QHONvdMhM2xHCFi5Ci+RGspvmrEyezq4/ifi2eiP+kx
JIYGU+ryJVUfn1RwjP1lL2MfhVSr6vvZzPOD6aZZn45lj4aX9phrC7UB9b4xTbD9oPIlbusPC/Z0
fGiVjMb/cXamvW1rabb+K4XzndWcNodGVwFX1CxLnu3YXwjHdjjP4+avv49S5/bNUUdWo4CDKiSO
qYHc0/uu9ayFabpyZdnKAOe5SENlFh/l3WxUsmAp/ShCta8quWeNlvOBwMe8q/wyugoLQpZwdekc
KXizdPmnqZXLutPRemBPUMsHGmZs95TAPqaAQZWOZ0HaG/66K8rMPxgKgc/Y7NrcQMmrFoqyN2EC
5i/F0ETXeU541KyTlngQ5aAYHI5UJ74CcjVa+6GhKvwZJDYGmykHCFcf9TN0RmjebU1KidlSj8VE
H0AZp72ChoEtTDJM66YR/k06oWm7zzgp3ZhmP9C8xdA090UzkkMaR4m9JMwweWXtazVPz8dQRjME
ptOz2gqC/4yoRvJK1ExPjbWLjqZSjPAd++yXxq1yBpZff1qBCk/NdSmXK/0QPodDkz/QLKFjJHx9
3dFee68iMd2Po7CudCLwvssoTpdQQeMrW7WtN8unmUzZF2VXVMfv8KHK3Et1Ibd9IMYrBUVU43U1
0xZNtfpbhpKcM0HZ2YcMS96VX1j2TGNVxhKWUJu09bZ8cSNLoY+RTk+ox8bribbPJlVsTFuZ70Zk
mEmxU8YiOmhpz5Fk8hUmdDgVJtEsk24j7Q26ZaXpOKFDpX1F0KNcD2FEaxMJ3A5HX+UucBLlH2hS
VA+rAmXSZlAenHCo7wpZjm/gCPHB4BK4Ge0RahKy59YYq3u1J2uRbnzdrVD9Blunr+tNoejIWpWE
3QGYXHWhif6dAyE2iCaMr5DjYL/RR+0qyF3xgmKzBJ41El9EJQ41hO+3xWYKhLrWh1zu7U7Eb6LP
iuciQM2ocEfewz4qfuSphYtgbJWHEbnGnRv6JOb2Y7cx6b5fGUZcfwCsVjZUWdjZDAyzWUJMwt6x
Evcq6I9SqsbXUiRcGv66mh1N2pf13BaNQ8VHywO6EKpc0KxiMUcJy8wZjYgd3JimECZrQYO6s8o7
0Cpjj/bGUaATweG81XWUZWJQ8oXeRsO3rM+odVFVCN257Otw3YRjy3kE5LxXx+y2e8IP56WdkaXb
qaj9ZqPeqOx9KC2yCLr0pduy7hBf2VWwbxSiWazaL1JPTbS3JrGVDQEr/tZ3RvtlVExyLjJH7Ck+
t99lrHR0y9X4adBsyt3doF9R2R42xMh3OxwI+ZxITGcRgGnblp0SzZU4GJ/oR+VXsaOOs5YN1dH2
pa0MTg3gP8clzpQ3G2HjuiWYcs0pwnhzqrLdNZMobqnWUPYyGmSWMJ49pbT7lDq3aq5bI1JWiBIT
NOGquxxxv8EW9Kf3ScPiE+PCfbbavP4e9Lp2S08Sp+lAh6hU0n6VKUVreRWPEbLPupuzOSU7XOb2
9MTzi1qgKpxHn8ZCMtd7NfghodIvqMByWKBZeNAYc3TNOl8lPsxV830jE6F5wjA17OaiGumJqtlW
og/nBBOP+p7tiLot6TSx5owKzTbmozkUejhdFDjFUyjr1kuqLohmhDHiTXUGCh36BPNG71BfcJyV
963Slc7STGT67Fgm5S9qHwvXbhAp2ezLbhDjcJzmhKZsZOlm68Kg+UJEFY4N5miiPAMrmWN26t6t
3Iq+IYxvqDZDUhaOmezLACCh20iruM2AkszDsMy+NfmApdSVMCNmYWs6B5liSMXKlCLl0NvkUCYG
2hkUPatUxPG2y3w2Tr7RjjRfIGlFpQkGsB/qlULRO1tkdJUext4ACyqxF6GCV1JaO4MD3a80njkL
vOYg7zB8th2LY2fhw9cFUbmabRm6pw2oWtexrFFHhp1O6w+77Hxg8ZxbHObQbXTZyoyleNNRQx0a
RPxz3cnpa3NbLVaRoU7nIUVhD7MwxIqyHZ9U1D2wyya+fVxDJnnp6oiKt2o4GoVKHi0H2tAYiin0
2luMaMZtMVj1bTBNcl1pGdxCow475CSV9iOJpwxugKsipM4UBF+uyeYfNUzlflaUtIKZPHquPM2I
2p1udsk+yERr7+iqgf5JGwrXa7TBElkJoo54hrEt92cD++y10XfOvgprf0EVjj5+XYLiLevsO4Yi
OnhIcNqF2lTto4/5TXvGQ+7ejpqkQx5UUZfGM/ZYmK9wAXRLO2u1DXGQ4wKvXbeUfYDZJqwyv/N6
gEvbKg3gUhdukY9bDVO4ZL+k5bCkR62mtFJON8IiYjMB1tTPbSudntmW+l4WQmdcJc6ovAaF1Xyy
qRBraZnFchKpusC3UDzok6M9TEavfZYFtgHROT7r0kSvZTDS4DWsez1EV6GbVxwV2oVmxOg7OUgL
cr+wTFH5GCBDuhwRt7S6BwpArfLaurigqOzZyWM1ZOYmayPlLSHTJ19LrKc7XD3FjrZ1tBnUqt6L
QMlR17lFdZUoPc8GuUiHUPLZXDE2V4woagEALEPMI6S4zSg7jD9MK2oWnEIE70mFcZkGeBfoNdIQ
QTZ5D9LIJ0DE1A94KPIVZ5wSI0gll63uki6oBH0ZLqBoFfd9UfnDLE47RlRsFAcZ5cX3PFLyG8W1
lLWwq+mhQnaD8Y4qwOS1blfGmAxiSkSW5S71Lklvp2kwltowiRuBjO7TwhiCc3xSjyrYJFm38FIW
HQX/G1hw0VXiy+HpqEU4cJYqHm3b7L+lIbsPjCzTR601qHTbvujQ1055uqV2IT0DiMtWQXh9e3R3
4TdQeCi8Y1jDfmwyXAytPr2HqmHc2WhcN77hZDexPnXfjdoYDFTzVlIw21PjRWJJecsY8oTqay9k
M7MNjYnQtDt/aY5+f0BCBXYNSlQee2YTU0WkK20hSQmc4tHpMSsuWGnkddB2cb5oyly7t1SWiQRj
4fexM9F0jC4dwIOKCSZ+i3wi0ktNIs91q0L5oSLxWph1l06f5D5qy6Y1O+fa6TUEHa2Sdld1gOB9
S4aV+tQ0/tQuQqGSUT+0pR1vwoDmfkE1LmgT0itixA9RHKbMaCjlsvsxz11t0ciw2CPRVB71kurf
0s3NKlxyTlM6L0FoFixxcYiPMvStYiVJiG9nocP6PSNOKVOfEs2ytFXdZ5SwZMpNgGTQ9xPnoDTP
scOOneJvG9mPHARLloEYQ47QfOkBAh+qK+RNMqe+U+NjmQGa6wVmi7CTtJ9wp+L2UYx4Ym08Ornq
thUbxZaV/prRCfXa1Nf6OxZBu30YBofT+FTog3lrV+M0zpJKYeTmqmPsbPlT1wve6xrNjZNeZb6S
QmFiIx03B9FU8djOarrgSxAJaHHHOjKduVJWvVIsDWFVc9S/ekyF2FbLkn8aFLJT5zK01eEFVfSx
TxMFscJhviwceBLQOa7SpuqNp5xCvvtAUywpmBnTRD6XIaWvaF9ajUEzOa+IP1Iz6Gpy1UySMzP9
sETswVTog1dPQ4UozUUN3d+NbcIxKCH25ybzVbMcvViYTb2nf+E4yPwzUQcIeGxkTzMR5PW0KzvX
yO+mGsnTtWqpqG49fF5TfWM4kC+RlwrhPqi5WrezsTe78apSSvkmwC0ekexF0i2LkAaTO6t9dERs
qG1h9bMOfQYFDksb5nqjUBnKpka7d7Er763RQRh/rAgYngWm4bF1LedZZpO1oksDrp/Dw209Gujg
xxhWlUyuu/pY8rCF+b2i6/gaYB3YdpVpLqRpU3IokbPQ45TaC/s8hbUDXEiE5+1Gy6ioFQKZl3Bq
dABDa5FbmyXsn/XY79BvuOlehqXzwBLhrqhwsUpFCQuxTuZwhEb7WyATZo9KsO05ojQ1z4aCsDX1
cfxBT1nz4rpDn9D4uU7f0Upv8t4JbyYAyLs+KQidSREWN02cillM5oA5Rw+i38hJkXtKaQnayKPR
axYNcfNS+xSNZmEpwjejKfHh5oTDTmMr50FmlU9jpSK8NvvxGWlC/WjpCkX0VOTaq1sZFBSNASEE
G5/uAXwl2GmOb2TxjcHIs1EMw0F3ZPGtMLB0eRwoAbQmjtxFVUfGYFoOrwmcmNoLGRUGzU1eivxP
9Wqya7RfWpY9tYy4uQittETZ0tm32AO1dyUaKc3Fo/kw6VG2T1SbdOSsHLvnTCK4xSVRrASn7CuH
c+u6qVCpziTmim8lId131SBrZNecm5cm0wGnOpy5s0SE4YOqFMFrTuwXu/amM6Esj+E8dQ3tvlSb
XqGS2afLOlBwPuRGdZ1ECZONxFb+Yo4xpgdKmMF95TTVdrSmad7no/WhKyoFEgTJjsf6gU62aozt
QEdj32i6/s0w0/Emt5GGqvg1wIALyr9YI3zUAgjjb4MaZyBGtHjRWXUM70IPblze4qGxp+YHpjes
bgYAglriJMTv59BAboNgZ5UO1WkjVMZvlBrqQ5sW+TrkaDgHNBA/tSjVH4Nes+Yg/eTSCoIMZy8S
R8DoVFjrRaroR8x00TeHCPCIdUAITprSTNEmpbzTh1Z/jQeVFPcqRK8xx7Ncq0sSNidPS0btIUto
xAw8J+NStY2yf6F1ZWlrHSVIucTV334rHPkNxxNiOwO/VzUjE5KStTjS5ZO8sPqFytEwPqhtKYJ9
eDyieH5cVfNGxvnk9X5JJSgPs3KZG0h7V91UD6uJWZz9bdppx+60675aTqCES8UdUMsXVNeODTez
mNaa2lNNl2AnDiVgtLWZh86yUNGIbX2lxXOKvuUO/gneCWmUbABcO+oncMi5sXQbDnl9pNT0JSh1
ccBoO6bojn0VRTBllrVZsq6Ho4DtyD1Y1llqUQBzzaTzmNe6eY//bF02Q/89kgj9R9EiUKEVYmg8
1KRrWxVMA2jyFPIrpagQ+hnx8B0pAbwgnXoQGwpkHhzGzZgKJnsz1L1wCXEQ+mENa6KOtRmtC2Rn
GXsipa9BTkJomdZV2SPj5Ki05X0hwOvlUd2u4h3NR61c+Lafbix0nFuYNcPOCDEkjiEyt0YdWQ90
Dgg8YWURqgsEGIhLfcBo7yixhgbzX1s99lArP1KWo++hEbmLTDey65qS4nPN8XcxykF6nVbnq1y1
sdElcankc5kGyn0s3PJTZnq2CFqX1k+v1IWn27Xh2ZODthGNYm1iQfQr+jxK/pEBpHicfJs2pGit
im3JhOLUF2h4k1CrF6HTo7LxdQWhifWtIRCRLpijHSotSdABx2LVUPZfsh75N40t5aNbmPnC1+P4
kcat89BlWHro2UdZtuwbvj868+FE7b0p7kqgVox07DKfA4eXpdKYSKewSL5PIpmQBjlF6dko1TgZ
auMcCWNPInZeB7HXx72yVen4zetBZQtME1zbBWBP4N8FGHQcHbHjCpxYoW8GP8N1oI+GEnktf3Fs
kOJ7n/c2GqJNTzV8DcUxvTUiqkdAlWKPkwCGALdE8zUqAbvbDnrQWzfpyFZcevZRbhsAA3WgIBMt
iGsWZ/kcSVHfKRXeeYxeHN5yrcTP4xrxuIIQ6GpLjkVTQDprLkKe7FrbU5g9tuXpcFwJ1r0noAEt
YeldE7Zrt7Cyb+rgTMe95mQeZ/NaL25RGjhXVKzb+CkoWzCNrRHTDiP+gP5Gab+YRTNlzDs4mLwo
Ksr1ZGEX5hiKlXwQBpPzVHTjXYyK1J6HmapPc2NS62YtcvRoyKE0x0J3obbmnJ1V85DKLiZz60hP
WbXVBKQMfJgdrCw17yfOIFaaPSqV0cdeEwX1UWEEmvE9HXy4e2x7ajSwNggi/76XNKJUT8oy4mBg
5BlnaOmOmQkSh5Lrex/FVfajzWw0CoEFFmojj1ffVo5UlTXlCyWbo08fqYw6To0npYXGUV+BpdX0
V7zXNqkFuZ2L8s7N1dAMPZM6RL9NzWGwVySauJlH7ySipckya3lhq9kI9qPBrtfAE/I78ELuXV1q
/UM7lKO+qG2JdIhNLkHgSpt1w45CZHybEwH4PPWWTD1aSEO0NKxs8JcpzbZ1UZrlLsoTTCbU0gJ6
Y4BktiND0wuTynmK2hr/jMkp8D3SfelvjYIt+0sM3sjC56ELSCGBlG8SUWvliXpo3pCuA4TrO85t
O5p1vr1So0QQdonwdh8kWvQ2Yq26NxRpPrccKGj3I95BEi7CyNx2ICIkcOIOiBKguNq5T9VgqO5j
v/CQtlDDzZiMSsfd+ZASFiRa4tVzMJmMC4hxeBMQy7R3xahqS72d1IMEsbBv2kKga0Gz0a6wgtEd
SalfPiLHiFkGksBnXxIOP0oBep6ah4i8rBPdJvY10c2GAUIZVvnoo7Ood86m3hneOlPE9/jjh2uX
sn8yrwTVNz6sWc6lXpBRqxlJPqNnWj51YNVWvR1au8wHhJE6hvjRlZgAyW0YBqZpRS2WGdc7uK1j
66t0apuDhkx5XIwWmp/Y1Zt4Efoc0TxTj3HkugjYczczlg4iXrFFW8O/ZTYq1HlJfGJJg5+u+8yh
64jciAL1ymhzMe8qFOnQddi8MrQNWCZlxhTlViMug1YrnO/hhPNnhi98XNXAyq6EOcnNmCB2oFcQ
UL3k6D4DQ9y/VXY5wAhIWnfYdK4k65Dj21LUcX6NkAuCEPocIsviMb+q6nQ4pFlSbS3fDw95Efso
gVrj0c4ULdnGdJVWfVeqysFpK3dlxC4kJkU8aGohN6Zvir0PNdndJuxMYODIYW3HY2Pd5JXvNns4
f2xkADTEtl7MKzkCxaIbZBPYQU+6r0r/BovTtJcNA5Nua7FsaI/DOENxAUMm22K4NTnf5UjjQ/A4
+4j2eumxrmivMMDZG/tRmH36iKzRRIz1a2ASLe0eUTxeXqX2C+cAbUEbCO40ipNrqkkS6Y/mq4Gn
KW2nLQIjpqRpGGFyNaCBXBU6HDy1Es23EWu+uolZTNlLduW8KzWxNoeuLtHFp60zL+xEASOTWgt8
J8+pwEZradVzppfaQQNZBXRlGla5O4mHLlKb92x06pvaAlDD2CjuzWky7sMQphnLpkqpjigaO5pV
FEuhJiQx7zNFmLkIO6cWKH+zd2AMcmc047AQGkedGYNJY1aVhk59TfVhnUnwIgdkiL3toX51tllf
jXQxgDqy9XPG+sHVx2zJdohSQ5kMzXdi69QraR0JOu0g74VWpJbXlKxovd32qyaZyk0zmu79pOTW
NbgOcc+BXrmqy9bcafgtKKRzo/Ot2lLerSgEJStYD7YKWjFJafraHLjH3LajKzNNy7eqBqVtotjh
yBmMdJEAKa1wDLLyyxrLrWFggp2idliHQevvnNwf5g6T3rsgpeTBsUjrDChxr2LDb+n64+72wqxn
RR4kvtE4dtd6jEJHLf0Uq0oYFy+NqPAW0CpFJYjieUWTgdHnq3YpabmqfbB2iqR6sGs9eVSxkM+w
2ymQ+krMhg0u+TmGS6Wc9U0fbYoGP/OUq80dMEdx5WgVCMdg0CuvGxRmSvLmdc61rZofYsdokcYJ
Smb+hNg9jHtoQEQ2on41/XY3xmAI89JwtynQmMeaKjvd28AIr4PS0q7Gzh6+NZX6IScj+qZZWnhn
t2FybVlhNQ90zn5q0qVrR8cWbgx1s3ScwoJu7PjluqQhsqKFxr4VUtxx3qKviUQzePVDcGWLlnM1
XM0Y+wf6P+xEx0FpJP2LqknxPDSdslRGM95TXsDOrXXpwjYQiAaF0x/B3qH6wcJrv1sKdgfJk3pN
UUPDiCK64RAqNZFICnkT3dTGC3AWGg6dgqJGtQYanrDLhKONQHKT6oCy5NIlISAGBRHBRf8ex4Ve
XsUsViGeqUFUzcEaMAKkM9Bm2aDPasUW/kENk4L6Qdq6dneHFDQyYw9oS0aTgGMP0yHD2XUyFKkw
zRhd6JayG05RE21nsmBa7H2cnqfmQI8oSZkJdE4F16yveLBnhZWiBN1PVIliZTkBQgnY/ZJBvnQm
NHl3CkK44vNrsuvvUwYM94jN/wX1LQvLwCJkGFvKVGgY6wJAfDA4+uPXl/+J2f+f2FjDPQYA/HL9
GqWt1SeVuQ1HZt9ItzZuczByUDDdGyOmnfPQhVQhtFslVn9obrcTxGWmRvgRtu6FoJJzn/EI0P3l
PXCk0+w0zbWtO8SgQPGAL5u0vRRB+JOK/ruPeATC/3J5QwkSnFNYvePcfeT0s0crOc9iuQU+cOdX
0y6zuneOhrepHOfB6OQe2ojpArz6HHX+yLT+5cWTJLMiUKX6VlESw1PCdqvhpZg54x3/fX0Pf4/H
NtwTGjXUkMweZKlvechfSqu9s9R+gXBl9vXlz92dE7CwXcJMpBo3bovMMa4RMFQbwCTd/Our/z7+
wXBOnm80SLhckZBsE+oF16Z52072Fefl5ZCBCRnlJ+WadE449bD6+gXPfFvOyQPvGHDMWq3pt36T
VAvUK2LB9uJVRfV2AcZ85pY7J48zdjItCaJQ2yIa/2jQSEFEloBA+uTtYj7HmZvinDzTSvWTu1zr
W7OzXiOrWRVF+m9x+QEE/PWJlX7c6ahcdah6aG7iCFcOt2ZWXMqAP3cDTh5Xa1CzWNdxHhWZ/73z
/XvIu2ubufnC8/p77LbhGH99/4qWtUWS1GJ7zC8yG9qtifkhu+xpitRvUBb7C69z7hbof32dQPFp
KtSJvg2a7pq62DN74gvI8uOz+JsZyzlBo9dagSgststtLlWnmxdjp5N+otuPeWf3S8twdKpM7vSj
GfP++t8bFiej3ASwLMyiLreWlvzoRYivQRUrVY8uzINn7op9Ms7HqqvpcEfESIHV8XvEuEiB4HvQ
9F6ABl98/SnOpObg+/nrTTnq2OJGy8stgY47J2vnVtx4WoQIhsqB08ZYx+JV6bOrzKNNlyZLfD64
/xvt7es3cObhtk/GvmFgh9dpem/RW0Eg1yiTUPNQUKFcmFzOzJf2ycDHueTEQj1SaNTkGhT2JiqD
PbimxVAUFPpCcvFIrTDFzdef58yTaJ9MBllVwsmJRMmlCzZ6t3yVc0oxmyFv1kmn3VeZeWHaOZMx
Ydgn8wLaD7N2DbvbtnF/48T3yAE9o9A2xrAvXWWlGEsKMjRj/r3ha59ME5XRThXrfL/N2e+SOP3S
2O2FLK1zD8HJzKAPOB5jXa13Gf1oxWy3o3Bu6Nm/fH1Pzl3+ZHaACODiXw+6XRYU9vWAezBt7PwW
1czX1z+zftknU4GbuAl214hEamPclmW4Qe3CEcFFX30hcPHclsw6mQ1w4mRpImS3szCCen6hJYuI
PfXCpTnqwzMVmbO0HPrtjeN7RMsPd6mrPFthufj6I/5M0frNDGudzBPITZDf6WG/g6FrXdEBoSrC
aVDzN6PT+suBw9USkkAxl0AbZ2ihEZfE+PyTdrjCJHMbWHC38FXeYgt9vvCejt/v797TydyBPa/U
iUjqdy228sVoDO+9ofPEW+Nhim81jdIW8TGzSCvBI9jxv/tVnMwoRYzIE4MUmdDFewzv6KGqxo6N
kb1GubUaK/mgDpux0p9g1qdzFEPsB9JNkbQBIQR+cixifjScZ+cXvobjAPzd13B87H/ZMY9AlnvF
1bodoldtmeQiuCV+aEH/tfH8vIILQJFyM0w9VqQ++tYF92WzKRvrAWKkcmEInBli1slcBFe8GRWt
AM4nKeAhHG+2yG+0pWPjVv36c557iZP5h0iW0upGHxH/lIltWjfhvKHrAo+zFhe+ynMvcTIPubVK
z8xShp3oVZcVSfZrXeTxTmv8S3vdc7P2zziSX+5WRiQF0izE+6VdvOL2yheuI0EZGio1OCf6jiyM
qtXCmYi5rC6sgWcmKOtkgjIqQb3f5KvDRVfMG5tmsxZ19Y5YEwRaatv/e3sWcTJL2YwL5Fdi4CmA
uJWig3tKouzTVgA9qmCLl4bs6guPw5l1XZxMSJprlqZr8T1a6Srra88C1Wc77FfUuwjzsd2sCDP6
+sk7t0kSJxNNM9iRiXFR7kJ702kNjrnpXm2SA12tj+rYKEr0eqF0+q6t7OfQaNZRyqatjoILo+tn
/upvhrg4mXLg/6ljRW1212f1x2TFmD9pRmmrMu522HfWLRBXUa0bX/n06x9HJopakQwQoBlPsvYh
TccXNdPuKChuEGXvgzqeU2tuZ5mk+0jslnfUZyoMKAqFBLojxT9QSLmQxnnukRcnE5TrsjMGNTns
Jh1/MnL+XLF2gaoiKHYRstnf1LK4jvUIylZnfl64Z8cx+7uv7GRGSpVeaSqINbtYCX+wuwi9tJiu
+6Fayomq3KY3sPUhwuA8dAwYMOeQ2S8ltZ1bLcXJXNXrZljTqNRgEdyq43tOQpRh3tEfJRqgWCKm
Ipa9UCXqJCBM6pMtxbIp9l3i32bG5sIX8PsUJ0OcTGYxYLXKRCO5o3h+5aD4aB8i13gm62QdqA0Y
XH/uO/pb3OEwp6d76WafG5cnmy0gyWXroF7bYdypdm6WQGjzkTtaAeTTCHI/XvmXiLqll9gWKeMy
uRlhcacxfcnJ8XeqVS+0iWAB386DLd3NV9im2T4Mmws79DOToTiZDBupDkkOVgG2LeSJFhzODHbT
xg1AN9QXDofHSeg3D9/PeL1fJvlcC2ILtAsxXQUA2DJTPeyiK3cwnvRgQEwSbf3Wur1wo8886ebJ
TEgdEuIF/OldERjmfHCzawk+f1KUnTGiswcjrT0fmzQ3Dq797ZG865Ai25akJF14B8cx9buPezI/
su2AiDYwwIsBaRZmWXpR2pOZ4epPdcxb/Zut1G+KNGZhSFBZi0Eu8MqC0h6T0tfv4cxjZ57MkEjP
KVqr+rAj2WCO9+epmIpFYavryiepSdV2fANb4YsfX7/cmYfIPJnSsIqYaaFO7a7Qaji5wHVl5tyB
pX8am5evX+LMZsQ8mcBC33VxGolmB5P00xiSLd2GR63SL+x1tOPN+d1NO5mjXHQOWC5sbafnh0xL
1pyHvdrCyKv1c4SzXpDpC/hKiT+saqr70v/eOMZsQPNsSRik7XN36WR57pOezFTkxoAYQoW3I07A
64rmu1TVjza8MN7PnZ3MkxnJIE7UQH087NwwXXXmcirsHf8HEnGm5NNWH5eSv0F01RUb0A5f371z
Q+Jklmkz4DktLfedYsrioJd5v05a+BJfX/3MvTOOo+CX+aUsRGqDy+l3EbF4uRPf6b6+6btqXVoI
18ILn+HMmDJOJpYO4wPAdOpC00QSujXVe6SpyAeyStkGYGbXlYmaADVp7k2Kc+GjaWfWLeNkMtES
4CiVy+1y4H2hZZkoYxSffWbuTWW6c6psWSI+m+l1bnHG8e/rSFyYx848h8bJHCKP+TJJbbL9F/2d
EitvMjOIxUtnX9+0s5/sZNJQ2xpzXCG0XdLRp4ShdQicqJ6Hw7GTVNo7GJyPautcj6pA3un38XbS
OcteePXjuP7NeDeOT+ovz0w9Dsfue9HtIHtp175uAoc/hv8kbfJDJZljrmv2jdUOkReBEJnpQHzo
ACISlsjEDnCY/gyT/o/38T+Dz+LmX6/Z/PO/+PN7gaoQT2h78sd/PhQZ//3X8Xf++9/89Tf+ufos
Dm/ZZ3P6j/7yO1z3z9edv7Vvf/nDIkeJI2+7z1refTZd2v68Pu/w+C//tz/82+fPqzzI8vMff2AK
zNvj1YKoyP/480ebj3/8oal8qf/x6/X//OHxA/zjj3WRB3/bHf/n/v+wrP3rkv/9e59vTcslNPPv
ponvyhR0EqBkMhkOn//6ifF3h1BM03F1YTuazuNDMkkb/uMPXf878nCV846KfwnLLL/UFN2fP9KE
ZsE8d0HsHH/vj//3/v5yh/7/Hftb3mU3RZS3zT/++O3IUHXjZK0gYzQbMNWou0CAepq2LmJLxIa/
fBl/vtj/5uK8+V8fzF42KP/0Qd0NRC9aXfNUkiQO7HLx9eWPz/f/eO557yfTP5oLCZC6UXcuwoJK
QaYQzb6+8nEe/N2VT+Z4Ry1j+GqduqsIb0qhVva09OMJa8a41wWKoP7z6xc68xF+Hgt/Gbo5AQK6
P/FCtYNR/Ir4tAuf4Mx91U9m+KLTEZTrmOs6KkGjDhuaCM7CmS6ULc+975OpPDKcXhmwbu9wFVvl
o12+ff19HAfD7755/WSmVmLCE7B/aKQgkENvBFuXJM4eWNKAHUIk/XUHoPSYmIl/b43r94aSh+e0
Lr7r8mp0xXWgkdqROjsHfGscwslTtxZePtCN5YV17LdLtIq39q9PdVEKB9KNqu5GEX8jCW1WxuBe
kh+umW1xjK6+/ibOfcPHv//lycBXraGc5xvW8lcDtcx4qcp57sk4GfEBss0mbRjxtvoETGNmjcvM
uSBfODNuft7VX950MBZja6m86awzFqWxsCfinYB/AtOs9bVfLL7+buxzT8nJyAe5pCOTmdSdMD6t
kY10SlBrEy0wMPigBbNVqjjIO+05Cq0tYvhloHWPWZIDIDkah5rFIFWEecO89v1Vl5dLxZ6u2a3O
6yiZhwI3VqAsIjPfEycI05vMRX+o16Pqer2egg9G8sT5fkI5VAeuRzDwPKyfRvlcdu0yHMXOL/dA
DGcKBmvRhwep5tdHEJdTTctCR2ffjYcB6E/gUD0Q5ILqSxAaCy1oF3ZSr5h45kf5CY0mcBbDQele
CZzAg/1RkAHZR0ixaqJU7Q/035imYm86MlXMu3gyZq1R3379JZ97Tk7mwHyIRehMsbqT+X1Vv5rx
lYa28utr67/dsqi6drLNjeO+zrqUMcRhGmsT/oI2hQN49E418XqUG9kSeGLegIT3Oh2AYi7geDrz
Ifq/nJ3Zcqw8tq2fiAiJnlsgyc6ZTvfNDbGWl00PQkJ0T78HPufCP2UyI7IiqmJXs2WlkKakqTHH
F+8ZiEOGBkcJeMJoHIq0Ru4yp0Q5dVz4AIvB/qW9MNF+PSejm7MoCo/6GvJWzOe2ZatOfc1gYcWH
dwo/74q/grc+Wa9eGBNjmry/bDrf17kfiwfLEo7gSkP2mh2+DCnqEO2TKbiHgiN3dFCznX+iKAxL
y7htzKZwG0J9WADuUSvsh6iXbPEMkUvyEuV55MbATkSY8JwaeNiZypM5KuOgLggLT3V0D/gflJFA
SJzuHA2mD/qbgbkFc64bKlTPYF8UjXCYqFIT5RkZso2o+Sghb1V7lJyatheRh44+V9UBBd0oHXy0
s88K727wA/LOz5GFAPidgfsxHHCUkDCvwtircANKSe9BMXq+ZXWp6WnK/2h6ohSg/Jris0aGF4OE
IuFOTfpVPKEx6KpXFA+lFzlcWAl9twcYlmTeAPGoKgcP1dtgbL70VoL/yMD2QiHBu4NtOgpCYCSo
AsNxvpdLnZxtAGaVajXwNigxa4YNlLqHVPk43/LCBvadDP/x8x3Ah0JWqtha4ITiaCsFxiHav6Le
IGlz4XywEDy+b+w//gSI1SnMcLHJNAp27Oe2+6Mpn+d7vzQus9gPdUybCYgo947j1u1mMC5suEuj
Mot3LIehCqNo10QYCSVK1UQP1fvWBrRY5w/nO78wLmQW98y8FDBbxR8By7Myj2n9YaYXMpML40Jm
saoyO6AzIvCjYg661qa59HT2nU35JS6RacB+fMvaqW2LgM+yZygGLVK+hsH0ChUYPmw1XBQnbq3k
jQuGe/tTkm7BbfcAg3zsmsa3WASRvvAB3/IUEGg7nm3aNkHdmQGF3uTJwoMo1IJ2rNdKAUpGRt2Y
m9tEnkTS37XWUcUTjCj+CNQ0KcMW1aWsYdsEblwkgNOxHqUXznRLgzc/drYW8NKhhUMRB+W0Drhz
6XFzqeVZrDEZFLBJUkyXlPt0ALX8UtJhYb5OF9SfnwWl4nmhUxOaTdGgsCMLSBuvYvOuBxHVyol/
fsIudV/771+pAShXgPBEqIxR0L7l+oWFsNT76WT3Y1LJIoHpLMMBIEMl5hjdjOnLOHwNsL/OCnpd
BCWzSKHrFZgyYL7u8+hD4sUG4J/rBmUeKvCi0akQru8nkyyAy9mFDv8eHehc4dz1MbWsUB1hyseC
qfR7KONbJboQk3//lHSub9YMg+NZHcMB+ws4MU96rwvjsdTvWYSIMhJWwJyO+yp8EEJx9RCn8K66
MCq/TxXqzNYmQdGxjkIUHPYdVGfAHgaMGz3xADxz1e7f+S+69AtmqxT2/oW0+ulvcDy5PlmZQImk
eeEHLA389J//mOtJlXMJLBCGp/RrrNFLd/yldmdrMx7borELtCv/5DDGuHQ8WmpW/W93WWMr8KMx
xn1HNjHsqEb//BgvtTtbjr3Do56jgHg/MQY7+iDMCzvf0sebLUdFZcyQU8NRdNuSO4o7mHYht7rQ
57kmO5cwZ24BFtiXDBZWflzdXzUWc+k1DE/AwJ0+nYN7zbgxjAsrcam/85VYjE6EMnP0N15b95Vc
Xdfd2RJUHdxD6hrNZskh0TzYRl7X7mzZZahsRzkO2i2iu157r7vP69qdhufHimsyloSmg4AEM4I+
O8QwZriu4dmSI31X43kQMdTuwfXw4+zKgZitOVjnwK2z1ce9bj6o40Nz6QK7EDvn8uk4gU2i1WAg
UnZnZs2dhFdA3wH7w+0tCs2uHJXZAoyaGCRROOTuYxQQDcqu6i/pYxbm81wrzVr4u8C5kuxhvtug
frO/bi+ci6OLGH4XSaZhQucbIIZS57qFMhc9SwW6nVpHuwMuDRIMjqvOpzAz+++E1kZaK1qGeNEV
u1IPwusuDXQuau6agsqxdnroc30DbljKhRnxe+KEzhXM8Juo7LrCOIzOn45/6TJfw5fc00LhO/xR
jwDGaE5XLcm5ehluujRsuTXinoxUknyk5d/zDU9B6H/vPfQ7+fgjiBR1x6yGYU0SCFxVQtbqgG3g
0pPk0sye7YYZfDRRDY6zXq+aoGXpXvx+vttLDc8WY6oR1JVaGPqWr0xrE8rgqnbnQmUYM4Jt1ds4
nFq2O6q3yZUdnguQUZAL4EGDhnV20oqtlBcESwsDYc72QjwlF6kV4/uV8T6XMOsb0guze2FmmLPV
yPVIaM4UPRxQzCxcbKV6KoEkOD/Q39nFXyaeOf3ZHxOPWGoX2dMBjKbvMA47xU7uxZMNX+lSCvqL
8VRRYFwy4cGozh1QBh3R+xxMez3QFNDbB7JJkuhSb6Z581tvpuH90ZtEJpWicfRGoE46hEc6TBRR
FL6TDfgEWBlNmnjSugd6zj3/+5e+m/bfP9jC/Bw2jfmwD/P4VENAyC8E/aXPNttke2AcYpbjl4Cy
loJzVYW3k9Ha+V4vNT5bz1CbgYA3zbZGo3C8RgEseUjg5Hm+dXVq5revMFvVAF1rXIA0slc5cilt
j0LkKChN6cXVOwiPvoLanUhVdupUSUDVyWrLh/GH38GxqWGWa6hqAGjVsSoVP09BnLTIrhkuyYMX
PtlcHjyaVMCHA0s4JigcT7c9oKznf/hSy7OsVo8q4hyHFUQdQH+rLRzMz7e78Lnmwl8dOE4hM7Sb
wCIE9p06LAXA5Ln0uRbOXXNZb53yoTSnmNahRn6ya84GD5IvL5usGtVx3afal5O+kNZZpe3f0nrU
1bXR4TOVpl/W//JO37d6MLAXfSxWQmS+WWRrBsBsCoSdk2tQ+T8byv35sZjC1i9za67i5SQVjugg
gmaA4mTJnZjs5mjj6VS78ivOYgieeyS8wsiwB8Ma1pZfQ3NdjJ/LcXPDYPBkKIc92BQDLiZXXq3n
EtuRVhnAP8jawVDWUwqI5Ex+3VH/+/nnZzzNGQgQ8P7Yw3PUgE1Re+ErLq2UWYTQqDFyGDYiAFmA
BtidZ+fXJdLoXPRa54VNddTZQpHvjtyVL+fn3UKP5/JWp9UVOJkYwx42xuop4qvrmp3t+yhWgTeI
rQ97oKaM49XNzjZ9QMsAzajDft8+jkn7l+Xi43x/F0LRXHHKDEDMOQwmcGDbpMpbb8OOTMuvuzjM
tabApiQGZGjDHoAvvBny6w6Z+nyPHnA0hvvvsIdjBxK49ZW9Vf+79fdhE021RvBtuTHuUa5wfoCX
5tlsawasKGFcx4Qo4xOMqt5zpbz0SPetLf8lduqzVcdN7f+vulBUHm3fHGzNRuPVVRiY41YZBzcS
0R1JuatwwzUqHVbJDlzdPuF46TUTnDV8UBQYCVZ7x4btAvUGPHCojxl/MUF6GoDhECn8lasSuLIa
KtYe1XcfHVe2ML7b2OHGkPdNtzPtDXNABbEbF5nGVU6BzuBwuKk1l0BM2YAhBi+VgnDXiSm8F544
eb1qcOeCVShfCw4L3mEP8zZheiH3z7f7e2kOoXONquUkST1EpN9H0NWY1kMUR15GSVB0r6FyRxL4
qnwqxUPdvRjtO8ih102WuUg17kmD0jrctG0YoZYboEbP/56FSTiXoGZJR0pwrJFx+NNWm+HK3USb
gsqP3cRyelh+GVOzX0a1k+2F49HCkWAuKcWOR4d8+qohOE84zOUjEDQfYXfd4z6dyw41WMSYNrge
eDF41kw30S+kghfOXdosgABEV5rAQvR42oazJQFnGOIJPb03AE4sLh3Glz7lLJ44eaPhBI4kIG3X
UeuG7MKUX9gItFksgUuZaDmk0PsM6GgUUcGkBdjmS49LC72eSw2zwZbw3EavYWwK3kV3ycTi+5v9
EgLnUsMwZ9CUNRKHu/AG6LQ7ddhFne6HqJaNn2KIsUa980lrBHmVnhJKYbx6hI1jkMRw0xH1xoj5
xtCHXYmHSy2CBwJDaUtl3VHF8BUFtxTmVuWnZBuePBLQtksqvA4PQHBk9HPUnJ1fn5QsDL86Ozfo
LW1tCGSRjBbw1oq6lWQ6GKuG19X/YJ/nVcgvRZGG52E4WBJ7BW93d4SrbtZv2xyAAmltUSPlCn5s
4Tla56Vv6xMRO99k2Njh1a2SEWKeCCo1Ha6PuJ+p5Y1Z3vSGDp9uBOwsB130qdf/wdsXmptXiykP
Om0DQy1uq+wvaZ4tqa4EJNwwznfhKBVoJV+VbeIO+scE2okVKFrMoKlOMSzW0gBuMgfajn4PA1fb
2JaQ3bfjXZujk03lVjB05gZ1bftJY4XPwa/NJ4P/t7xUPQGft5gDOKJyD+6Gbm8Jb7KEjYonmMpb
lYpSYGttZKkLJJTf5auRAIhhe0WkrzJiHE372dZusgqmwoPjO4OzsjowHmDAnBJYGsAr1lRWMA11
q+KLmAYcUd+1JjsJDc6y9aVqvYUp/122+CM4jjqIAqClI08DRBNMS6tLc2XhNj6XceBR2c6tDmdt
xh4r+8b+V8Ej3rUhsB8DRjdRtg2r7fl5uTAr57KOxIhiKApxkwzzXStDVwB/AKfQ843rC/Fyru1o
qSIrB+aqe6JQ1+R/QAFJhq9cu2H5Y47SOQnj/rsGrl+O9SGih4p1u1w8KFlQGJ1bw5qwNbln1DBr
1Q+4NG3sHIQeKWHPjNSDBbgJA9POvoeX+3PMgzyHbacwA9SPeyoU1QqcdVm2hgatg7xOrtSyhjit
83V1F6fPiXVXRuvGAqD0ku5wYUKQ2Rm+0a0+HBSCCQEgWqjgFfzuwkD+foX+jik/ZlqY84R3MJTe
Fw4MdU+8fTzf7sLXn8uhx9ikST0lVmxxk/Id/NyV/oJWdyFFP5cxQx5eG7Bqw30m0yEV/Ad+gVc2
FDi5NGgRsQez3nV24p//IQsHim8p3s8B0lBv0oVDv8/CkyEeeXbQTXgttxd+zFLzs/uITRM2AlCB
80rSw/cuWbHhXQDFZ6K+7fwPWFgpc2mzkC08BKcTCyn3eglmm70NBTDXOzO78BsWJud36u/HEKng
3qLGBRs0rmqaDPJudb7nS+3OjhU0T3ItY2g3M4I+DkA3vKrduYa301RpaCYynma27YkHlsv5dhe+
5f+IbhnjFCbTwx4JVd/iJeTThSf0k0Qe7cLHXJj7c6ktjOhb3Z6eW7v6Oa/fdeXIsw4AGYF3HsCU
hklwfOlgsTD8cx1rZWbw+U6Rouqb0lOlDVhveF3UoVPU+DFj5FBXpR6LYQ9/mCjZp5deGxfm+rdD
4o92aQYgDhiHPZ7UxIF2w7aqEq+W8Gwn+Q7g3Qsx4ftU/svJcS5EBawAsHcV0c3SbkoFdSoa4Dq1
N5LTCOPqIa/WzPnbgKoOLb2dwISlh3/crdF2blePgA+CaTIEIacuGWu/U5I1TxyvZ+Mjq59KvVmP
MB6wy88MFtI2SuETHgDmaJt2cH6ifp8Mf+v/7LYBS+NSszlWVtm85uDW1H3rpRJ37KJdlfHfFHDy
3lTdCo8MNbtj4W1uglz6lzPu1djqUpiOkhEIsaxGISYyBI7jt2nQALch4juaPReDD0PuC6O9sJV8
1y7++Kh9rwDhASjPXs/8rvFbuBNfl4SdKxHtmIL6Nm1SEf8re+kD6XFhnS6sHTIL6yHIJiSupwli
f5TVSenezn85uiABp2T26caGxHJ0cMHleCxRORAV/D7r3gt6y0vkyYbofeKB5ez9znC5NHxL3+Xs
mUbvWg3rf9CIaiQ7AFRa6/CFi4avbsDcTF/zrvZQNQCZ2hvtKh9oaVGv06h0dQX0FIAf1MZYtRY8
6yIKt3EUlsDXMZxQi3uACklxT9nBALK7PJDxkBv7Zvhs+IbB9155M7OHZDwpQiRBDqIXgfqcwOTZ
ptG9xW3MdE7BPs9wv9tx823obmH26Rv2e8NvYBYctS9lXideGDurkQmQ1r6s5l4HF7CJD6PZAaSC
C4oOxTuwg5rla7rjwvDkEDcEUrhHawAB+qR2j3V3P8LHWEYnUj6MsMQOt7C7zspNVNyw+naAvbm+
N7XdCKprPEa+Fe/TOnWd7jZTI2SPnzJ9z7R/AvQ2k+6SIVwDu+DboC003Yro1q1di5cBRU+xCRZm
6wnlDl3X5b/zX35pRs3u7m2kdXVFcFBDYUnaHBPlyjUw22T1Aoi2qke7nYpilMN4KRR/36L/N8aQ
uSYUJndhDNoaGiYhDONzOKk4fhzeRYUCYuNTTn0te01f3sLAGG8U600xPsJsdEd769gvZvJp9MU9
4/mdAXQYoM9AoNKUBwZupxUodtp1wigyF5eCdNixhEKFAQa1a1h7El1YqvavJ2vizG7l9ZhoMNvH
7x+BAEIwjOt12z/Bjq0lfo/4fs20AMv+vzspyMeZ5KLB+R0ckgEF01edkYgz26FhwV3qADDgwpHd
pJaft5eC+TSvfpsW0/z+Ec2z3Cz/n8CmRXUqrOrBefwTt4GKLaVUMl/S+z760KyPetgx4KlHIf2u
2hUlDGr4xupRLyukZ2l4nGyBnR//8uGIlEZug8BZE1Q1+Xp5VGB/bKKCaNWoEzYsXyXqF/gSm7L4
VGy2lWV5ZDx0c7qDS54X2mMQJS2c+J8EvwXyuJEHK7o1tKNhBI5hXPmlZlsCEHgDLULc6ev6PqM3
FhIY102B2Y6Qtj3N9AgzmKor80MmFw4Jvwcc4swCDsBmmlJMOQiicDc2X0Nkrq7r8CzkDHbOFHDf
8FjyoQBQ2Fv8guj195MCmYteS9lHpINP734ia5W4KcfmY9tfMov93Z6EkLn2NS5jjcSGjqsg+LU8
tvY6XLi8nKjISjVBpH3aeMAMy16AwaG5RZbjuEIKN6nTY8NUbM3Ku1Umn/BQuSp2k7lL8QjpeoEi
hwHu180/DTZf+r+rvtDcmjjqwkw3YJ8D5bprhb566Si3MKfmvsSRrSZM42hX4jgb+/Hndd2dxZRE
wXMVSJrjXjVfONldKUomcxviSitM0J/Q3QKkYTuQF98+FoKgPVuyLUkliyU63MD2yLJG1zGf7EJz
WXmTWS1QOV/lgItF46c10ObxHRKZXqqjcrS/L+2PODVQ1jug3le9rVJUoeSvbGgfOpRRws7exy4T
Fqjog/GjTV3SVBsB0Vv7OqrHsTpF9TrPN5Kuxxa39ea2E69aRLbXfYhZzEjVnGg1oCR7/V1ju7q7
LhTZs4Ahhj4dkxHDpcC/v10TcWH9/H5dhOfqf/eiuNVS2lAN7/j6LQxfQb2ukB+JUzzr2EBJx9et
prlmN+rgMYhiPIQl4EZbqwmE9XjVeM9Vu2A2GYRZ03rqN1L41nWvXGCx/3dglCqMxspGu5TcyNfu
Ur3D0njPDhW9pslotFqo2/mjidressIb6RMI95V4uG5AZpFAA1jChK0ucoNNcZACKVh54Ti3sLfM
1brAi1DHUNF3U3ury9FVtRtuO9dt4XPFrmaUui2mxkdjJYdAkAvtLnV6th5VAOsaoNgRx9M30/nK
8ZzCrXh13VjPVmUSVkbfqZgkNaqxQw/Ywqvanet1LTjVAyEK1UMDiO6mZOvrmp3O6T8Onr0z5MSU
6K4V/onojR5d9T5O5mrdUeEcxmUSMQ9QGbKS9ZX9na1BG6wQvSEZgh4FSdU18gti0mkp/HIAn4t0
BxBxBKyHkXFeh6f26brBna27RBqcwAR02Lc3fHXJ8GOpp7MTc+fozpgDej71FGmf8z21l1qd7b2h
KHEHoH2/h8Obl2Y2FCaF+bej0qt0MWF6vDLcgzwVpLnmZTChgUMkTnURXhFPgL5TV4B0XOGGkd4p
EKuV5aEunwv2muvRpisjPzFGP4m6D4jlVjVMIixAq0DIBc1KjMCPqjsBywMjebKTU4qKE7412qOm
IoVyW6ntWjLDs/hL3tbbQkN6On2DQsQryahts9iA/NXMqUdQGuP1xAJ9m22B/962ldjFMdwl+oEB
tHbs1HJnN+smvO97JFT2cbQRubpWhRQu7UH6NIwI4GvFZ2FyGrtqnyirwew2KnYUEN86Vy/GLdix
W8cp13pE1zbqlsvOeXQS03BZHJmbSsuvuw7osw9SgUJthV2FpyJgqCuX6RfiyELwm5vs1QSzvAfc
eZ80N0J9NQH6a8h1ogQyl085kUxYqWF1MuOfVB+G4vH89Fzo9FyVJFhG0iYfUV0xBK1NV7p85ZhU
5xtfmPpzZZIoeDcYaoRtBnWMqZ/oFx4+ljo97fc/QisvBs5aipGO2zVO4i6QndMp6nynv98bfglY
cwEST2D9CAMl7DM9AFcgtDalg0j7zOMKlK7W47J3BY38olB9aX8p5iuD7jUT4Rps4Ttdv+RzsjR6
06//8StTO6JNaiLQE/tVqZ6LK88sc8lSQhLqRFA77FX2LOxbTV73tee23lSKvkg7hE8tiJ6Gv+e/
xsIgzH27K+IQULcSPAoF0WG4MH+mLe2XLzxX4euCObVs42FvjY6vI6c9NlDIKCa0fxei/jQTf/sL
s83faEKt7mqUZmihGZSwQSJG7+c47ScTqvT1qrGZS/MTyErBoMaA59v6cN0bBfDH/511GQ1NPZs0
oDB6eKrxz+i6o7Ixm86KwN/SkYffp3qzKrR7huKK8+OwEA6Mae78WCi17HhPUIG8b/hW9jqekCDL
Ty+VKCzMwLlyHvo+tacS/S4FRDkPBFVo13Vb/W+3VWsc4qhHdEyt91oZ7+xcujC9usQ0Wur37Cxe
hLXoygSzox5vxXBklzQ902X1t6k9O4YrQ9VnSoi31BCcDRgrT49CXoYqmiLMPIUQn6sJYNH35wdp
Qd0Kg8f/jlIkq9FsBV6FtXg9MsdvqvcemTaD9OsuF2u9aD1YSa4YB5jLxquMPGWhf/5vL4zgXHav
mYDZiwSxJ7vHk82FyPC9jfwyft8Kox+zlacQmTkMwae0o30sV00G0Kpt3II07IV5AvAm35S6sQJe
GT6z1YoQBZnqLdOhOinL9WDbqDl5QwteV64z+7kgQJfvsgj1yu1zastthKqUEArCkLZ/u/ZPJh4y
sSHjVtZt0Fu2x51/inXJWvJ3GCAsJmbxIi20ATR2Pu41ilzPDlR1YL8KoIUUl8hyDxWOnm2H7BbV
CyBSeoLeJeqFubEQZOf1AGlsoOQ5xW2ziA8ymoiYW6G+5M6+s697VyX6NDV+fKzBsM0G8wCSkOfx
/hJMYWleze4ZnKcizzW73+cZvqW1aodLa17FP35fnnPBsN5Bc5NXJU63Rus20lOrv2Z3E5FXW3x0
UBcW2iZqbzPmeKX1p40jPLrvoCGBJyiH163lti0YqTc26+FV9tJZL7a56+grZqwLcOfapoBnKKhl
hN2aQ05U3FjaVsP/izyVIRT1hic1vga6e61A4FeZG/i7bgTM0Jp45+CfuXnf6+GOOWxP+YfltG7C
Ms/UqBv28FrRPytDbFXrUeH2sWqgotSPSLGvbMNe94St1QQuEFXit9VwP/aqnzEQ204dLZF6NP2w
DH2ihB5XNqGFq5XJUP8NprhWHioHfNNOrPDk7KFU3ufpfYHERDEyr4d7WQtL+piRwFCeS/bJLIoH
bfw7Z905lpfb+UoNH2DFH+bqPgRLu9dO43gDYTNowD7sWl1LOQClBSqpF3ea17Rfg3KjxolXgUqb
RgGHZbQZdm4FJk0dfpLuT9fbrm5B80nTL4YhMlvpRbJbKeToFBvSpSteV5sMJvruwHuXgaTVDmTb
j2I9EFgaKp9d0Z8GRN26/KrJLmvERrPfu0l5C3a4HgcG3tJS9aVge6f7TMhWJM9qBYRtASJ5HPuD
cuxtkHhT41mE9xk0/JwX90aB4l8sYAdP2VEXwA/B7zLTN+RXVzG/bBhqFtU1MU5OKt1EO9bA4SoI
S243BDRygjwivmFxT0M0UkLuNU6Dfn9k6UFndK3amsdQ/UB7Bvru6OvWA7JmyBi5orfX4dB4MgFm
Ge90qrrnPHPb7NOqk6M+wj4L1ZyddhzhgGgLw4MW09WcP2BWQ3/sd9xcjzF1LVmssJFCDSKIXzsr
fZXqD4Z6Es4jML9tetPmp3YIevzbZvq/DWWyk/TqGs6STyw74l9L/Gv76KzlaqwDvJxyZ+VlMVAR
uGV0DXLnawGCh4p7dtseW+hQYrzfmceC72v1tRlqqGoQiMsvW30T2Ycm3m173YZvQ/hG5VeO/86i
6wzWd4lVeHmuHPJ0leaHcHwP1U1qQCdceFF76vNblh/VfIvjtKdgQKkTonYZakw/7A5FcQDsqSP3
TkJcE5UstXIMoaVIwboiwy3yOEGk1JvajnxRvLZpif0FlVI4XfD3It2Wkh/CfIBRYR8QtQyaGuIK
FL3EirOxy35T6LcQBHuNcjTaQ2c2XtOsugIl1cUf23gshwpkmdwfuHzsYV2mIicBl7wDzkmrht4W
ETosdnxUvCJ7Gaut0fRBC25vpfpmVLuJseNl6+qYpErmuD2ijkJD15keZutARSCyUOuXggOvZ5Bk
Y8i7NHOlcJAagcBk7D3Aif3aXoPJ6SZYU3EuD05yMvRbi5wKG7psH4J0vIlRGcM74Y/F76ja30S6
et/nUKFouqtkzynyqkDKKyXednFPt8uHrEk2Dld82EesYJBaKngfhgo3l/cF+8f77GTaBrjllRtq
6VrT7kGid/OMu5UCkxA8kPRCg9K8c1WATopC+k736DiDy4S+suo3k2eobIX+nEXAYfVPOZIpsuJ+
Sh/gy+saeudy50kKaKCw9uxI95249yz7mGEEnOJPYkB4U1vA2RcbvPF7Cpw+JIqZNeMGEGe/4k86
hS5PJJs+3xqoO7daH/UGEFplPteeHfMhVJ9lwo8qrCcj1Ds6kHWoGgsgrV8x8R61yLuU4pWT/i+F
os9ylEMvsAmUYz55Z3qVWbghl5uU5F6kNVuOG1OboQaBsDfgk8Dlrl0CkYTMDZ/Zk3dTFujicahL
UIHDoB+kz8fEt0ojSIctUL17lgdxFDQKUsTmuuwfAOfy2nRVyn0uXjv9VtbPpooC/julfEEKVQGf
EQce/C96p3A15b2M7zrMIADhcX2bLGMLN4WkPtNuKWaMKh+iCm/yahSY7TrmKxt8nQ6Jquc0edCx
WOKywVP9LlSdPR7HvNJJfTN77yu2Q7B2UHOmaDEydAT6a7pi5L6l6jrFztdqT5p1D8rzQHI/71B5
Vr9UIWo9nQx/CcChQ1VWK3BnkFaLV5baPybae8l3VEG6NgZEWEE2DuVlUGnBgVbp3gX7Z6hbEJNK
nW0r445FH3QUWBE3MNHZpPWmyf/SZpeiS1W0g1hqa7YNToT71lDdMH3shrXSSn8In6EgohX1HV11
GQuIBe1V8tGjyM7p7gzhR+LBqV+5HRT9rdLupJpsm+YeyR5sofnQfYw6dVuerlRFWecjZtGbWf4R
uEvFlCNJZ+1ahNiUwVAh3aopqqoPZUnhqgBqT8Q3UTW4RRXkw7GSqVuXiF6AKdETzap1CTfYWoxB
aKUujaJVYpxQDLjNoyOYX6tcbDrl04SHIUQ7pMLqp0h8cg9pQtyMDDj0RSjwK8vBY4XjTvFmrIB1
E82jxCYv7oosGKJbAK/67CZGmaWVrIm2xmYM7ZiXJcxNcp/QP4RsenVv6E+jvKX6M81PWi7xPHZX
KxBwoYBZ6m6o3ra2HVC8QcEHI8V22MUvTeTzcoOnJJg63Cftk4K9j9twUm8Y/I9HjuQt/gZKP5wy
Au4bWupU2fPmT9QqWJi627V8q8rQTyEsq8iqdXAgazdWJQ92LlzeFJ5u41ww1rcqD3NM6GNe4B0C
p5Yiy3zYC3tRs0V4PlpsLxGdKsa8JIq82BFrpTM81epw1IKtatmuVJTGS/bgKFGQtYe0E2sH2HmT
StdJAtSRnWIkr2KB9CyefZP4iwyHTN0X1SesIhV6yuNdIx/CAmjD+q0Zw1UkTkmNGNwfWAIYLixx
R+7bGmDvAiijN1G8pGqQdbCbk4FEfQ2Is24FjJAt08CCV0vVEQTwL55uUKjkJWWCSWT5AncYgGNY
/+I4j7m1GZtjbUwocWOdg+HjFEfKumMWQacFY6BeSW5qeIo10NsrCfYXs7dwM/pE5fK6r8Q9q2uP
AeWUjPk6btlH09cb0Agt/OjQ4V4V1jdF18EZ9w6HQ4QCO4Daxsz/qEXlJkniD43ii0oEVH2E+sct
owwUppvW+KvSbRFO46qdRKi6LdaQaLIJteibuGEkytpMW/hJr0vCgjL7GLG/FTi9jDjTazZyEJjE
Gk7YtRYHXWb46vBXwQZnwg1Y8uMQ/alwmCZwqLDizYhRLmsQdI3xVhpkVer6tACcWG4i4RwaFDpp
xj+LiyCz7FWkoCosLLfNQFyNO16NeZOyapPT975kvpk3OAh49EAbzQ0NdcWbJKCJuWrFhoN81+co
JlQmL4xdJg+ZKR9S88vUT6F5nxUnHEAbIda86lZjtnciyEto7VXpBiYxnimBPRgl4juqUYpDTg1f
T2OA742DXmW+qHE2rNRNwQZXjMW6yrGx1fla1CgHMyiWRuWpCM+NjlGTKsqq9HVr/OsceP0NeHho
LfaiWUetf2LDK84Mm5Z074BB4M9r+4hmHupSENw66Lc+BrYmkbFKkYodzWPfWi5VcZyXmIw4lrO6
PSVF7gn1ruyEbxsMC6PxFByopNlDpN3hQtCvKWh1hRaMsrxpS8Md4h72TvUdh1tlzOlJN7DldNIV
dbZXtRJ3AWsVpfuk9kPkIpzc8URre3UBkzBTR0a4cp0RpxtueyKxvP/j7MyW40SiNPxCQwT7cltA
UbtUKi22bghZttj3JYGnn6981VNj2RG66ui2GyEgM8/5z79YMsGTVIsZFyh4KG3nGdl6sSZcpev7
ebhr6nJdZ93xmh9T2PEGGrkr4X5hc1ELfgbZmjzahSGfvdHq7DBi+K3xmBdpOTgl/DHd+J6zobbY
6ygURYv6cQ2XM0Nr5VTFthNbY8rdBgXR5FDhY0SjGrmvFdNDtoigZHHa1YgJy7AaqeSnLL63lem4
9JhvaIbs9uVP06ru1GTfVm+dFvqmrXJ4Cc+cu43VwdKPT12Fxsne15m0woTax0mP3hadWxVgbbwK
P8YwIZ71eTAdAvnKNfble83Z8XvkyktsxEE8rwlx1bTJD7EdGrWAFKlf6YhVjlP6mTV5ceTVV8X0
YRD9uprXvXVnadw4qr5SQFQfhhPJMb5JqJg6Bz0YUCXbK5z41lOintu6ODQ9hMgWCqtN41h7qhkz
HHvqaREj8zmKK7eBHE/lmEahb0eVnywWclWxHe3mw8IbfCV6tjZr6I51fcG9ZWWq56FKfhR6fD+z
06CCLJsgWRIX+kJR4Is8HUoipLDOaVYKu3ZC6Pa2wFiGeJ2TY+8NdGIY7BDTWqLZqmAn25uwfuja
o4hMdsdvifMDY756VWPkmSUEUiV0QEkPhZ9dHE9gbVBOwgbnWdrIVZpprciVl7XaUeAxYCmax9oK
6uWpRC0ZcfAa4oKNol/bWJWH1aMwpkcZ/27CrF2GPggbg04Jcp0fuEirbJoPjiT8UVhrsiIgCriD
CP0mHlZm+qhEuWepjjvP9BM0kiJdXMESnIjxHJZnq6MkKHS3MM2Nkyoc6OQwl5AgC7bKrMd7v53u
HY3TVVF6rzHC56XN3MKIT4vueKq8lbPs3mk+7EZf6Qg4O23yFuTJC1zzadLdnmZhtruTPj8u2l0p
wv3Sq75asx6NvROeF5ryOO6D0KELjhpP7XWXnJmgjC3iJ8ZDXekfOq70uPQ31X2vra3yFCk7PKFX
jvJdTZ7H+Dw68crpD+xbsNnb5NikwBrNABN6bWKtb8rzoxSnbhiqblbl94y5qB/qFWPewJyds5bG
m3B2tn0WHfVCrI1I/ZlRoZpjfBDW8zw2TKuoGJwCCGZZJa22dorELZHGliTN66YUaE68k6FideNM
Qw7AgG8b5tDqStNw4CGosqaXYMi7NkNpH5onjU6jsxgmi8fBWsinoe23Fi2ItONoIsC9etlX0yon
WFB1qpVh1y4huStVV+4SKT4KRsZC9nSkYBKVThGhUVI9SSVoYDZfJ/vDyeN902UrJfnRl8kTU5k7
UBHMG5RdGXPC5YN1svX2setDktIwzDfv7aq6q+NzOj1cG1O3oBhOes1NxTEvGTBb6tEUs2vrPeXZ
Ql+0j8z2VIccA8sbtoiuVWortZT8xX5NwRQFqwjcCD5uHjMiH5dVzoS4fK1yZOtXJCd+6Nu3FLjG
1HUqs9xrog/SL8C1IrdjrXUY1c/a2wQxUmXqazrvoRVf7JEveA6Mwd6YA61Kox3iTPNqk0Cbq5Sm
9ePCCArHb7kzS3xUlklSpLUx6hOIo6vw6rESDyJ7E5fWysxH15GStQn0po86DT5rgliA3kajPV03
nq0WdRvcioz+JTRbNtkPAqEBZNp1GkanQho3EUVrTgbBoGQwkFNXTfKPiRhjqOmED5yvsIjCOSb0
/pKqG7s5MXRDBYO1Wfkrad6cLtwnch8oDeeOMt83ceFb+Ye0BEZhrNVwm9taMMWOGy9tIPPVphr1
52RsDKoHemNFW/x4XtjzZG3bWDZ9beWlRbQp8vG+dF5LZThVoFGGoa0GchTTSD4t3FqPvLUjiiGx
vhXLTrZeRig6kfSrmu+BNWb7YniZL5KfrWofHFChzDrNnbPOqKlKkaHyflWNtyLcCZD2diP6Muj0
dYcWWcqOGZXc2H1Ly20FiKEPviEfw6Rf9dBiRfyjxEg5jc1VzWJqE8Ltlo+JgmWhu5ww4ybSNFOE
3wAQp5gqGcidwNegbYu7QkgvLcaWQ1aeUvbpJic8oci3cYOixVlWSgodrT6X4+Rlibaq6EuXySPn
8cr9PkSjfbBibVNQwhVmtHKm16If9nJ4VycJSvy7KrI9qRm83nnTOx3XrOSYMrqQud9INnn647bX
szvJaKiMPwp7dPtw9MeG6q/qCKoevTFKyPUJgSufwiXcOHZgM+MySfVJrHxftM91GbrOQm1VGfvB
RlIjg+T21z7SODbxvHM6F12A21pw083ClXKoJV3hzvDUnUw/1BObuEOcYdz5VTUBNSmIH4RbUBVM
jQ5iBxGVwJVm5ANsFHQvKJWpnNqKmLHy2Yqu1vTpXTRbPoFtbmQ6ntGEXlEL/urgxWnjxqo4CJsP
pcgO0Xya1Pwhbab7dipR2rOJpdJaV5JgrEJwALT9pdhkbFWt9WqZ2aqB/6LzuagyZYiUcDX2DfOl
R5elSMq50Z1nA1cX0IknVLouXu/HZnGeslJs9U459vp4nMMp6KDSyiDbqrQtcmz3ASCvfz3VJarx
0remdJWP0pbjUJ3bmB6Tciwaj/38Y3qwe23f9/13VUBFUelCh1CsIzUE0q0M9MDSJR6A2Fr4aArg
iBGr93JrU/22Cwc8ngzWmGzE3L7LTh0U6uI1MpK9Qt8ViuT3lSEFonhdQn1vQDeYDaJLMl9NsggF
FOJ/OfLm6vvUQYpu5pMaKl45HipMOqbvmjWtsvDRiL5FrbMb6myPt933mKBpySGwcpldI2WBmC/2
SNyN8tGMLw35HHps+YtEiE4f+nFW+4Uq7ro2n1aWGT/QlMAO8MaSRt35Fvf2TsTl2ySg7prVcW6M
rZK1OErIRMamVs9IijkUjZBgI8pSePCC72v2hS65VnOQFHHQWp7xfInmgy3dTSmvbNPFxKPK0VNq
+ZVJme/0xBTYeFWolenpRkuYyyK7TXs28HAbpDSiiDLcJTw9NMnyUetB3dZEqUigbx19htP2a0Hf
HztPcvtgpdVZahrfydRd2c3g1826w9Yn0mBDTReHcrVrnF1bq/RmfGH26GAYVK/M5FV0lwLgInTU
ndxbIJtNtepbggjbpfIk/ZRm28jWMSfS+QDaaqOqZ305xXDxbSG8ipAGX8ubHDr1gxEhYxnLN/uq
bMyGdeyoDMGG9fXfCYtZa8yqGv7ZMyS4/vtVKxpWi79QDArFXtXI1PqkvPY9uCVx4WJQKBFzPCX1
Kx97K2PXojWHnoKhW+KzpQ4ryYjBUo2PKaxwF8KKpits1+zRtJj3yBm9jLFOthcFIExLKT1p7aWr
rGAS7UowdQ4neR0N4E/OXZQQ+gjpZZAbt5+HC1Eub7WD/qAt3aF4DRm5Th9G+2iF78vAMSlZ696o
g0YHDsbrY6x/WvVjY+0KZ+TM7fxWHKe4XHdD4mvDnWlLa4u/Xi+/6I790ah35GwGnaN7mL2ioXBW
FAD7fiBH6ti0aRDNr+W8jQ1inItVUR4c87mRO78WyipaZE8CNUhl35bRaiqqm5gW0vy3jm+/BuJV
mLGpDnV4BWA8o6VQYH0pcZBI7bdkVJ9rYeQsRxEAfT0U9k6qN5kV+aLfzsbyJlN2tlOP0RQCyGgb
ik3YNJtBwtizlNdxAko1DOtQMdYyC2HmYQ/xzykr38hKZ4XlnmQKjtqf9jy51WQ/Jxo2k46VXexU
cZUMMr0E/2xJ1SOGMOsoU6itd6PYc2xs+cCDvpW3rcI+kI0fJrtU1dWbRXmMiC4xuf+Gpz8nAxBj
aHmzrb/1/QhTLjk7kbnSRs5oo8RNqwJAWpZyU4524Vmy7k3LmaAgxXWA+6Zp9kstOeDaciYz5iC6
7GCbyyZO1G0oyRu5tOnq9EOclGcFIlffd0FIT0Ac6brJxo0+kjzC2ELJj5H2lM0vVfrupO+peIs4
AhS8TbJDr71VAqi9v4uMkzDPIz1biVdwBBIJYCJJuZ8t72n34swv2fAxIbcq55M+bsDwoQnK9hoE
VYsN38yQKRyv4+tWiZBg3jNQVNqSK9xH6tkGlXHkrdTvJnHO2mNUn/T8qMTHRDnK8/ukXv28L3yG
3lhn60GSzpiClmxNi5y6eYgwORPztxhhZ2edRuMuv56Aj02cPcwmDWlT+HkzujyMn1X13hrrmgB1
pePEnfwpdPwpcdmJbBxc4otJvWsAwpcxHp+R12hEe0NNwSBwZ+k0YGhltZ2Wn67t5ezcZ9JdO4Ae
lUcp1B4WrT0YHGmRzihwgy05o7egM5ANU/0v94bYhsUHJqXQLQ6D/K5I0UbTWFDimKZ+Jz1PyVM7
uaqyAyoocY3KxNWnpturRlBrjldU8472P7ev73s/WNpJSk5df2foWJcw7WWYFoFe7glcLgdb+54u
aoC6aJ9Xr+rkHLThQe8mvJhLGTca522ohjuDpEHPGd8M+bmPlTWd1jpyEhIPibvqSSD9wZ5/XiJn
o0va8WqPkw9nO34pBojtw5OUPBfMi/qLXXtpbe/0eGdTmm9066ckLsb3Mt1Kbed3sx508kkp7pDy
M9Zwu8AeoZtGfhRi2NNpj3OhuDn7sQgbvtuTlo/nJDtZXexjkB7kavjdjM8xO4JsYPBDjcjAgMbP
TlalFbRb2pnC1N3BvgxSvpU0+h+ZH1STzPQIU9KXB1BJ6VJHP4uoeHeayl9G5yBr0d5Ul4NaM3ru
Os1tLLi9GLDm1OFOYvsG23fSrE2GjyShJKAAl4yWVC/TteiJ0OntwW9jeEux5qnjE7mA+AR3zJz3
cv+utmINb2qlAn3kABlGIXu9Il2m+ifyq6YDy6j5kzJ9GkR1sYeLIkv+l/gvv90I3t8ekjIiF1X5
Hz2OunYQEAXzzpNK5vf/8B77hP9wG0eaTkXF+cd17W7dOMfa+hoz/tYWTE4SuTJmrpsyyBw28hcJ
k7eGYCURZmptwwCbW8ykeUX/IIB9JvC7NQSLikab+kLiUNLMbZq8jtLoK6bCGctEVtWDKWvcKFfX
hfPLDqdLHnerGvw1clovQvJe/jCz7B/38sk7+e3c8J93jcrfyNPr79gYjKa87Guv+taWZ8yEaWcV
r0QuTjOjLAbgX/o2b0157MV0xqQoUAwp3pD6yb8IP59QQ2/tdxKttbNQRd/MYVMaRaDZJ9r2VUgG
999v/BODatJ4/y+lKJGjXhoTSeBiClzXuMPSB1FNjc1wfFS2ViqvJokMQk3b0jHuE8PwdfUlnHPK
0LvSYbYysg+DjChhdZLb8a4v/qHU+PTWrpyi/3wE+ZgtchzBOC5AvYmLRau+wXsgqutDNvxkBr1t
hk3ZP8H20c1jjYW6iYuF1FjYOGSrnB6CTohUwENYPKrGF+W7t3Y/vI4KMMHBprbwwJxJSv37m/js
k78hMjZ2MXSdDNO1ZzQ7q7+Gr/myy//P76dqK6tduLAeSP2KDJ8v3e+t3Y8lMkWXHBPLRtWVNdpQ
72vXvdLr/vPWrVbPGpG03O6sehHsQwMY5GuXviEHkoinlsuAErHs93K+Tqav7fS3fj4xcQJlNM7z
XnlfXqqff79Z7RM+4f9z80lUyTJmi+1Yh50FzWM0rm60wCfTkjC4zu+SQqMEDM+OdJ1ZYwzSMl8U
+aHWvzOCkKSDnu4Sqok6JRZL1bdMItYZSbnN8rMcsZUV0+k6nU9kJxiVb3L4NjYPjioHpvQYRyOE
qJ2ymNgPs5gK5eHvv9aVcv4Hvumtd5ClprGigvjvc3GZ8SoR7UgWQye+a3XzltT8inE4ffETvdlA
5swozLzhU7LSu6VdW/bz33+HT5bqrSWPVupDqegJu310qNJrr/D3636y29/6Hpr6UOO1ybMZpYqN
mBRGKQRYskkA/5dB7G9t7B+e/60F4pjKmtwYrIFUjd2lPJfVQdYfq/G1zx1QxpAB8nbUDl11sPLX
srvjWK/Kl0aSILplK1BMoOvcrZr3Ynx1pEtovSTqd+LVzRnAlkQNktC769RSwmYnAtqp8nXV/NKY
k5KEbao1x/lTkj0biQeXeWUzskmdQMF8yWpit7eO6hBY4l4GR5R/JOnZUN6d5TvoszvGd8p0v5jX
LLb7onVOUruf0lNSQTuoGoaMrzX4jtm091GpwYuEwRM9YGdotwsZu9Vl0mWvLp7HcNfAz3Z20bD9
+1v7jBN+a/VoIgrr0wFPoqs3B80gxCdGNXhrzhNAvwn50XGNSCFxo/JqOmEd8N2J4i/Zz8m3VpDd
5FSSQOi1n5pjFG7Ev6jUn3zkt56LahXpsQR/YD982I/1P870zza1W8PFOZEqe2yg65fji0G8KFRQ
4DEX1y09QvnbAccN7XqKFE+ZzZUsLyRMM5GILK/utnG2pdsXfWDkM6AhD5uphmWox6havslJd+fo
JWwD82yXsYezYKAALk+JuY2WTRFpblwkhxk8OdMOBdksifYvZfdnz+r63/9zZvV6LsolU6gJdjgQ
iC+60Mg3tdnYMc1uYy6bnJjGJf9yTPlEoCLfbIvXsIGsKPhiQoOx3E+EExuz/eJZKN/oPJJODG2D
99w+WfBg8Iv0H4XqZzd9Ux4pUoHiuua6cVS4zgjSAZlEfCU7kYC5W7cmmbiOQh4wLVfemY5+odu4
XvRGddVJatnlE1oR61v4aP74+27zp0/tetGb8igzo04aoelcvUm61Ou+0nFdr3tTG5miq0JxfQLL
t+X0L6ePPx1o14teX+Z/1kUx2I6jhwW1nNMErQMfHQ6SJUOTsHvva8/jZunpKRuKyLVpX70OXvnr
axe9WXgpbsxyYvOxtd8aywfF+dplbxZe0SaWI1fUibAYGXM5//Bm+Owp3yw51YhaSagqLZw2bCwI
wEVUu1anBVr+LwPez37EzerLVLw1bZi4+MozlPg1mueUoHon+4dz0Z9KXb6TW+eiQU5jTVJ69s9Z
HKZoXDm52NvAmbN6j5jnC2X69afcrMc014U5ZTjnqgU0843TR+svvddbIyK10cdh7hQ09c/Ro/S1
D/vWhMjUKwa2MiMCQwm3gPpo2v9+t3/aSa+P4WZRmmGE9ea1W0myTQbJifqqikv/7xf/ZHv6bTvw
nxWvOkQKF6gdr2itGLez9sWncbMi6zk1QMZ5xF23nq988dXf7/ezL+9mSWJh0Kj4h81EwkEK7jGu
z+DMnZs59UN9+ccP+WT12LcL1MzsqE/5IcCiV14H8wUd1pfWfe2guTUI0gzyQqIOTwez6ZKVqSte
Bd3w7w/okxd6axIUGbaSDTYv1Ahxg8P54R9V82fXvVmMNn7ixTxzz6rhiXcpDf5+u789em77G77u
W08gvReGkzli2stowmY8AVM4aVN0SHFnlaafSzTCeERX1KHVmBtPmmQkXFsTzqWsrkzGWXkFm+vO
VG0IwMg8mjhIa42hZxGI5Ukv5+ukfx/bqgtZ8uoOqtXxk1Povj2bQbWAymqBYo4egJmrY6ERlj+u
6ggpk6EqvC40WaQ5HEwM+6Yl3+tyD1Xz0kHtTkzm57jJFtYbI3pfocuKgPpMRi5xXgZLPm3VvvV7
/P3s0pMW85BH89ZJ+ePhl8EwtX9alGgdo0wai/sOP/9Qf7BVmAmFih71CQM72AU//v6YDev67f7p
OV+/9f8sdKTCikJtKnDu7tHaPofTkwHfSIJAWdmXaub5hK8ilQLV0baz06/7rN3NnckMY2f1M3N5
sSmsYxniXA4/Vce5fHIYlder0f55RSWyatdaiInUKrhakEyan0EDiOQdVMEg0hHs8KfzctdkP1P1
DekDCofHksFhqW8WZs/TsJ50eCxLhL2hJ5rCS+B5J+K9QveFhZGrd90qhyxsTRM6oI2upOuM6cYC
KSlnUG/8JDXaFHtt+D7mTlDYIjBiQBIY2vOPSv2RklQyiW0KL0O56/O15MC7YWbbKG5bbyf1A5je
FebwlHXlXS31+zljqDQyqUSk3GmV20IpC+GYZBoesOJ57mBKj/czlPmo4EmkJ4uZHAI1OFK4oCXY
7kvDQxc3cMD0TR7r7jRLD1UP5/NNUebVQLNZx9U6W7LnifzvPHmulsmv2r1mriuZWT1+joPSehZ/
KIrnhShkYYizhIK80fmf1WSEISvJngZhfJjVFcugNk/4YK2memPW/artzgRouGUy+Jr+njcHYza8
1CxdTSgvZdcgU4STzl2NifbDxMadqKlN4uC6LsZhLS8kW6NJKeLuYWrqK/tLM7qHeew9GyXFoEoe
vI1gSu7hTVtF6ecYlFuS4opk3I6w8CMrd4mVXGpiJ+JlKyGw0k8E7Hk5dHTHyAjKsF2FWzD40Q1M
ljGCinUdMPqqHnp62G6VsFuPwsTp1NkpSD2dcEJTVfix1W8GZm19Evs5ZIWsnYLG/OjHcJ0kzqbE
W1ONtfcygjqNQCtiQGsXsm8mqlfml7nVrhYxrilh7dvmp1z9mVj3M1IGQFIXOARqqkN+XuHa1rDt
Y8Odr7rDJYRM9C136rO94MnEBMVYSegRJOnopP2xZvDbTH6hf5uJ312Sg4X93bChEboHL7uzF3FQ
nAcl/jVFqDUVKAk1zHajcif9URZi52QBiBJz0TAw4Fvwo1dTtGZKZzmm68BBhxbkdEQ4HIUiQxcr
IWE2vsiXx8FGENRAG5X1Vckb08uXdnqR+RKhRk0MCcIxdIuwgipVrLpIctsZDxJiXxbHWmniBd/j
LondbEJiUsBMXYq10HYyNAezj6GzMbWsYfvmiADeqkxDVrhtUm0VWxo5idj8FSgb20MyT2tcoLAe
9NPskhU2xIFfo2avSKhRup1UIk4HJ5pGXvhouhp+QZr8YKC6RriDfbiKfVZnvHZVsY6ZZtjpYzE/
dDIE88hxeRlwrPYqimGnhG/v8B0DRvbZi1S0OBNpaDHUTS7sc2Q4l9HaQ98qoD3XyU7gaF5Pa7M1
jwMbtNV9k3I0gRla0aTz5Bqz5pTSCsctxiawZ/M48/P+22SwPgdoOiSOjNovHBtdVUaANetebbw1
sFv76bmfykBOLGav58zGNtPeQA5S+swdYrIjr+LHMdtVy53CEaYkL90AKz59c0x9U9cmdMN241gy
6Ny4qpBy5hA/JZlFh+DnzizOVcZnPBkrG16/7Gxm5xhaxLV1Fo7RlTv2T7YCexOOvVdl8S85zXdR
fCmYr7OWrgeiMCBAWS+6KNkiS3/po5eQaVcPLbhwiqMZvdoRVHg+uB7+nCAfZjVDGqpZorL9nML0
KInQqbLl3mzkpwJO/FwgL55K9uXUeS0kdsR4ytogn0zP7Ce3NcCejbb63o7mdpQPkFJj3GLweEA6
jAOpWa61ZN+PP5T2mORHVf5ui2mdVpzKE0PJ7mqZK/aqzrH/c+6bbVdrQZY+wDX057A80gG4Ou+N
NJg2uxg1nszIAHsHfm3P8CgsNorlHFv1OLY/GibykXB7zOvNHh/DqPZne2u006qxnnr7FWzJS5PR
a8xno/jQzMuYfic3zNORkkQUHUP5w0LHsJC8o3bWuU3v6464lOiSts9FsmZFBSLkakaeHKNsvhdk
giXSLhMWXDp2YDi4eKu6TFwQ4sFqytIOTbC960rZFQXkgaJL/SF9CKt+P5boNODimNC8G7ibJpUJ
zRTl0vdwfpCzEh4uBJYofoyWC7fhyZCOZHv8oY3hoZXPkv4kkqAHE0ZKNSVim0s7KwQTdo4ZI6Qa
EvvVLqWYrfeh4sQZf1Vo85I5XxfDdOgtpG4O67f5FjrKdoqZsnYwOyU+1lyW0cuEK4Mh3TXSVkom
SmFBofZgDP9y0PujpwW/1K3HW0x4YoggRuyd+dR3ipewN3ctyvDmQxdpUFJa9RBdkrYkBAo5O/oB
0n/9yJRcEaN9Sz4WtXjIQg638NIWhVcYEXWe6lUsz7QCd7S3/TBCukLwnvRuG0ubdqhghTtoNS9O
DjO0rNZmD6kKYvDfSy79t4HMn0qum8at6uMhq+MRpHeEr5ijese8pjnH6rDppMZL2IxRGm+EFjT1
crCV7639Ew7sSs1Nz6rGVbygvUSIVcPymFIDRfYdCSOrBVmEWBCQSn6jD3tohcl0Tuvcr7GcN7P7
oUS0mqr77solrClQGfX1Oqp4q3bz8jFTzj3GB0svPLvSfDmcPXrVnwUiVCdb1kmEKxVDg/lMYPq6
QsiZbAU6saS/N2AxaTMZRPLTiDWjhZgkDY95/A6V1qjHnTAfUs6pVJR+RC9pD9YxzWCkgeaHVFYI
2JgzVBkxiQLpdLfDKUhZFU2CpHzdIrkXTKdbSEFsB0v7ujR7PH+ohJArW9WLLGF9DZR4taEdpIPR
RA89G9eMEmDq1k5zdIxT23p9clarZSOn25n33qHmCiNYxVK10dTIhZxGXbAL6yDMt6roXNOMvYXt
zLDgcyK2sHXI2Urt6/ZdyaYsN8NK7St2cSifCIm0N314EMVDjP4MFLa6QtXJuYYoh2OG0zrrJKMA
tQPJRKemyYckPy3SK0cGjEzhaVRO9fgwp8xJo7UcHhcOz7a52IvtRWogTSvxYHXHZlpW4XXWIu+j
5ayWj5Zyb2StT9jxSmdIngzHwfrWocvMtxPbmkm5bCh8yVdePH4CGe99SV5tzCYyZP/dJRTPsnyO
ox9ju0/SlxBtdcK3UPD9acapjn44LVoqLpw+Vm1yTbym1mDDtZHuM9IiXyGM7PsYFc5kwVsmCM0f
ECK2hfw45eeKubpF8gBEW98u1K2jKmvbDB8I5fYzZ08Qhp2167qGfq+qh76KtyXdTwhFvMpNmFO8
HmdmXNA8V91rEV665EkpnB0iIQwBtcdwGr5Jcr3PWdKV9b6Y03kk+5PkBWLevJLgsw78aage9Z4d
QkbIEFe7EPanlvAAUEsnUnSB4OV2yERHmUNgPldFSFTZtBrD00x6Zw3TrXkLlYdRrVYtQgzHwr9A
fzIwqC0S1LJydtDrpzEPhulbms1eNeywK7sGhVK2wsLS2RgV7ViyFLX6TOrwikWGBh4dM9ENLPY3
JX0YKC9k3r7zhL6L3JFevLXhXmMqrN4Dl1Du+ypE4n45GvohGafAth0PB5Be3s+cH4X+mqJ0mJxn
3f6lEOlnJpUfjdWDpUdPJWLtBJsRPFB6bOC9IYQaH3MCZfSfEd7eAf9RyTF1mOOgUN7DfvbtiTIA
Vrjb6hs9DmbRoGTfKwwxc5Pet3vJ0gpBdAZvbkDUjg3D2D3ZUreXK0JjmrinZzbDzUJ5XQ3dtxiD
bNMZ0GDFge5gZMCUyESDOPbwPIvej1AddHrzaA7OFk/9k0DVb82wWnOvMLFPUxDeKY4riNhJr624
oBRC/T+Y9wbi/zg8XVU0mKeE9rqfHGZzbOMRamWMBYolXiNoaugBxLWYI1bPkaZ1DN23jCbPRjRh
dbtEPqjV8wSApuUzQpHFzUIqcrQcimk/1As5Idf36cxBOW66cXs9hNS8+Uj0fJOGmovk3LVbBBH6
ZQZCKECbJCRZSx55CD6wrNgmAzRoczNNuy617yy9QFibHDUNk9wcUmHT+3EUpJiu2F3xECp60KOE
idrhFOraDt+0YI6hTgnC3tpps+j21hrkfZfzPbIj2RgxC+O7hOwnLNmguocIgn/bvo5tuLYK+M2P
ZPbUc3iYS+uSZ2Kj2DAPMcL5x3H2CX5wxYX+gx+gXOJhoJnezwgL0UXH7a+/X/g3r+VPx+QNVCiU
0RS62kx7e+if2MxOITY9k0kdqmEMQUbUTP1vF5A+7V/YNVCDmC7isv0iKXfZZG/lbnmO7Y/UiU5O
+PH3m7oe0X+6pxuYsV2cBv68iW1Yrq8yiqArRVnU1T/Q0d9Mkz9d/wZh1DN7HJuckV4ta16/yE8i
2pUqUUXiI5Eu0aAwmN8qAqZxvxOcicOcnnLr1Pwzfvc37edPd3AzIcCgvDL5BvkNwVEWFPbqXKAH
aXyYZLtQOKguSJms7iZyFBKUzh1n1f9ydmbLcSNZmn6VtrpHtTsccAfGuuuCEcGI4CqSEiXqBiZK
Suz7jqefD2T2ZDKyUhzriypLLQwhAIf7Of/5l9zmlCmuuuoSquuEq4Jni/8d1n/qohwhBItTBuOX
kbWX46clfgdf5HT9949SnwCXRhfoNzivLhHfn9Vk7ILGoUs8QI14oHlGHFJcUgAR5ZFtCqb+Rfy9
zjCql1uxtA8lJ8oSOdsakRpnwc5BKj2hW8gK2t+7oXpSoXPu6v7cWZyLqBp2kfXkwBAvlXfrl1/G
atjMYbzL88d6MZsxRQ1XHdv2Kpgfi67e4m7ko4iV3W2TJJscU5EGoLkOPijvwmM3ZU/bVPoK5V9d
f05FD7yGtw1hQhOCMnb3tkQQlC4bUz1hFZIFqNkuugFHbrGFBdLnhuIRmbzVfY7YKCcUR1OZr0jC
JrDas9VloO4rqopvaUSxmELUxUAj61CGRt51p6ej5cDoX506dl525YsdIlZnQa5Y30TlsZ2DjQtE
aINDTCo/JBhxpbQFZYeYXh6dKj3D0A2Najl/Srpy2/TR0fgeTltPRlG2x8e0vqiA2IhaisNvy/Rb
UYaXFUKfOoI/jYoRhxZb7d3xyseuuiTXgBHZ1bLEN00ccxpTt3OqjjLhXcm34YQCfETOGO6D89CV
uE0ZHjXS1+kpcezrovxNlfUh8+Zt1q/q/osq+hg3y1M6UvxodINa7mg5N1XMiYNMry0+Dum1nV5D
FMXcKUjO/flZ5XI3i+TedD/96LtjR9tqxDwuNwAfCb1WetbYYjMVB6u670y1XVT129gWh85a6Nme
jHMJkRy5a3eVK7XDz4RG3tngqnQ26PzDgph8RG/UDNP5WAYASNkVgreXhPEwyp48iAVRVpKZ+yUF
IO5XeSVGimZJgJHMZS5vouW6o3ps5vCTa32ek+bSL36aCFWtm28nVe9mdAX96N84kbroQvUcKxAI
iBu++GkNCu0xsVqti21tRdD65wTdFu5ifXXu469R5M6HxIh35iB/M8zRJ2dKnSYDSyYYqToGUMOH
KYy2lgeFJEIdt7zHcPibvVyfnC+4tRY2JkLjZZd+yokZdtsrH1nrrw+KvxmL6JODwl8KmhQqqctS
HJKQwLxpfq9//Jt96+SIMKGMHZDd8XJqr/vhgRPgnQ/+m+nWqSeu9lU5FgakvMceYggWnMEwkSPs
uBDvHW9/M2w4dch1TZG16eLyYFFyVGlHhqAGLrtIsCyJk0+R2M+Fxz4Tb3zHe2dY/zeP2T3Z54tF
CjOvX6uJvimzVoZo+rAA+PVz/pub5q5L+E/lj5dGUb70POfQFSSRX052hwAVE7rxx6//gRdO+785
kE+dc5Ogg0nrKk5APa879TFu4pu0cp5lCEhPNG/MztrJ72aYaG+zmzz44jW0JGsSHoI7XJa2fYVx
WDgf0oqOVpTPvs6PHXpLhnfnzSB3SZJdFlTT71zx3zzl0ygBoedQBNXEqBGFoY4YK+jyaswe0uhp
rL6EU4fLWvi0YMnlYPrhp3j6GAtLs+7MGmF1VUg7W8RIXikYKX0rrO8JJvC/vra/ey1Ppl1tkEjc
5TywRHiHHCIz+OCvP9ldt41/95zW9fenlVDTB8veYSV0RfIhd+d9nYc7vxuPtp73JbI0S1ZnbZlt
Ma7H5Qc3jqJ89BEISUDtsDh4ybhJ9FeZwKQs1QXTprMggpOabErzHCbs3OlDvRqVAGtKSZlBJqhA
ITziBRW22GkJLN2C9NB63U5FT2nwLXWrHfq4QzWnj+U8HVLoxln8QTHML4hZ7f2vQeBsWn9fxFg/
LNOzMzn3pEaDEqh37srfvR7rc/jTTZlTPwprLPkvZVYCgmSbCcNgwt6Y5P7OX//P79P/CX+WH15v
cfuv/+LX38tqbuIw6k5++a/r+HtTtuVv3X+tP/b//trbH/rXzbcB4Xt5+nfe/Aif/Pu/vP3WfXvz
C3RlcTff9T+b+R49eta9fDzXuP7N/98//I+fL5/yca5+/vc/vpd90a2fholm8Y/f/+j4AzXUSkn+
zz9//u9/ePMt5+eOxY+y+NnG3/7yMz+/tR0/7sh/ohNQyvY8HFHttbUaf65/4rv/tIVjkwVlHLQi
zuqhX5RNF/33P9x/ak+olbzjGOko12Uht2W//pElxT994TrEC0rbt42NLe//XNybB/THA/uPos8/
lHHRoe1SJ0NnrW3blYoP8ozyPM8+3T1zJUXh1om+dhI1t7gxWn7TY5Y4N5BFSx1y3pfMo3hvKodo
uz7uVYcxzWhDF80d3e5mu7T0hR0MA4P3DkoWQLAXEsnjzAMBl61Gnm15WKCeYQ0lCMiLnOA5Wto2
2qZ2Gz4nAfnrZ2Pbuog0yylfbdXypjZHT42w7Zddh5GG9bX3S1E9G4ZWzY7EO9s+G+NotRqYPeq6
CYg6esiWPkCB79mKsZX2GMJu1u+/HGLZ99nH9XuIM0tjqWrj9W8V3kPoBcljsKY3PVejKcrleuhS
mV+GU5nRuuJDbT0kfoqnQ44X7V3vJ1WQ7ByIsvwdV/kh+VnCbnAtKsZB5DhJJUKX+FDKQmMLVkFQ
uMZKpLceXNXTH8TThMBX1GL9kTTWc37ZZH5B6rKbJMgzAyty7KfRJGN5x2XyO7rOSBNNnZr5sJM2
VLyNzY9/GTuv8nBvMqHzEHSR/9S3Fjbdqa6GuEEXbVxM70yfpBGtYzr2PxXi0JL6s5C4XamKfK+j
0UoRVck5JHbCSkS4A/ZNpzuFVrJ+juoOpxc1O2l1HYyZTPdDvATyc9+44efayVI850TrdIcOa9wW
ZejktueBcAWvrV3koLf8AtWZrZNLbcJ5PMYjZlSPeT5n4621LEnyk2QQ4Vwvsi0gIzeqnPZpy617
qq14tB7GwNH1c+E6EpfpJCtw7S15kpejWcL2bOyrJD8n22QMmBAF9WMUllF+zAaFIUyZVlZ6HqWp
ndIkl7FbfFGyx0FLCbdyb1xRz/3PLK541gWWHekPJZoWi5jecZJv3OdouWsj3b082FYAqmSVZ5zH
HuY+KJCp86x9apyw13hOFDMLLaXmp8BMtWCunifVYt8yLPCjQ2EHPmSA2Tf+Poy7iL4sYoybnUne
8vwy83BrJRg5atW2tKMs+hC2GTdvKEqY1/BAMKLpJuPfzoCpxWUa+sFAB2f0VSywVfwshtWlzfaL
zD/0mVaIjq2044XyEqs76tqFnB/NFt928BL+vYGn3d1XnovksGgpPbYW4X+fsXjH2rlwBv9cVsqL
rkU5lvaemMyoOkTuOMirMYUtsZfdwmNGR8f/x3GVL4/QyTrnxyzQZE+N46bXrxddtAvLt9cKu1cT
Tfw3TqKLePR6G8emMWMw52iUZneBFDwFQVdh4TVFoOlmYGDJjRvE0v+ULysytPuxuFwCE9RPZZMm
091cZHGww+oytQ6FGWd9QWjQaH1t0yj+UWYY4eAjFDrJfRFmgYrOejcGCD7TBWPUy9Aa+Aj+Kds9
zvVQYWsvLKaLUaWwRqxUOp0pGacTmK09g+wGs8pwyE5Dwfx8LBnGQscx4bHUcbI8vn7TdAKJveud
VNXPFTbJrH8tO3FRzp3Y5WHSiq8D3sj2lbTccdzjpcmtoo3guwfAWPllgi02jJjCCdTeDx1umDc7
nfgydaC7Tejjb+cK3V4WgWOnlybOME8yZcFO5FVh1B/jsFf0w6orQTkzp/M/lmFTrE6lA9SoOlTD
HZQb7GraXCN57lyXhSflYrg77RxifUFP71EjTPBY9kvPhnxuBYvkDYwrVlFvpVXAiz+k+4BpZHmW
9NZCsz72P5bKLqP7uC6T5aIfBDraZrDr9uDT5p9hQler/YhnEdBzxgt5Lf3Fqu9nJ4yjb/2iIrkn
mC8M+Ddt+S2MqwyMK0qbYrrLEr7VsZhK1rI15eyjzujPvDwIRI26oLpOygukMFHBZ4+r4U0BUJRm
iKlnyUYs59qKHpnQTfqcPqGYbgYTJBhADZbBpf9scfow/JA0Qz9cuR7hgCNWZjZDuwzfugGSYd4W
K1asZY4bYmq5VwyUld7HfcbzGSw9UV5Ptgu3xDKTgjYwQxw8G1PFLhCbjv8PMytmf5/VbNf7tg3x
hmFJah+8pm3BqmPHQpgBA+71r9fz6OBY+fJ+zQ1Br5dyDLLsgey1Tl++vncdG+B8MIGMcZtDGePf
FVVtwAaU2y2fktoGI6iyqutv5qlJxV2fFVi2piqo1VXZxnweOwj8iPQsCDo4wtvKj3lLQw9Zn7WF
uT54d37vh/0TNZPJbxe4Bum1GD1AR8lkyAO7Uk4cHCJn8AxyJFPzfF5f/iGtBo6+8uUT66ViYb7+
d9tVg/Uwc6pzpKYK2ukSl/h1xaVOqysJry26ft2uspeDL/O9dMFPc31NwiHgCJ40Pcl8jvPw+kJP
KTk6IM+tqTu8jrD1w5v5T6Xc79XSn6sj+0Uc/UcngekhI2OlXeO6kHulOJV4FUsYZEmKI1PUBrHa
R2Ks0k9ZSDjLvQP5frkoHXf1osW/FlfkLGVpRBHRle4ZRjzOYyyaRm2xlknjHXlgCAUtfHxhBzFv
zJpNnWpODjIwckNosCnhJFaJjyF0M2JtscxBT2h543T9c2U78JuspMvBMXq4CNj2Z/EFq2d5cEp2
sWQwP3DAQw7gZjex8vPd7Jc1vljp/RQvX9xhtSRip92w/DvGKe6m6NwbWZafs2Ulh2sLO1F5bqfR
eQkrijdpM5mUPNoV1fLq7iarrbu+ojZImdC0iM+6bnY3eejfiSnxrlWPtWnuY1ZTaWfA0mdOL6Tr
n49LjyF+H1OeHhIh22mHaO4+CAw6ZOw2GAdiQOUWU7Ap7LGAbJQOd4BuxyUfjkWhv+pqfIR2NOHE
gZsJwUn3Eucny/XMGUws2lWtQRU1dDbhYIIZSd3+dKUhlXQM3VhvR3sJP2RBMXTfhSnd5CYCPm03
ryWLDD2ve8ir+qYp8HietXsopux6MuaDgfoYKusakPQ2FLAGY2XV+6qan/smvdQTLMHYx85y8r+1
hW7uauQpe7dx4q1KRufM7TGmCRWTyGjGI49/rjqTsIJEPZIWZIvtoNIP0dA8WEuMN2/5Q80AvmFt
2rMuUx+bCGqVpADXY8Q4NLyAW/3BCqCY6ay/sCUm6NOQfI8UHL8aM/4sgb3jN8C9bX3DwYQjJmFV
c2o+hNP8VVv6AZ1re1mZgcC5cPE2FKPqMe3bnx7k8kU73m4OV5PhzH30/PY30WZQYqL+Rxg2n2zV
AzIqq8KmcfzNDpY7bSCpBbiMqCXHZ9bfAXsGD1VMQWjNX0zHnLaqIHUAf1+M7mJvk7oeup3lY3m3
bwdOrs1YS+uMF/pGBt5eJJDCXPFDaXu4ogbBejdJMNnrxms06+e5k1xH+CCfJW2wbE2HcWTukhvR
GvMtceTPJavu6lQ9uGnwZR65S7gtBvgxE8a+I7+ObJTc3QiLQCVQ/p6dcHTq+JmBih2zyJuSlJZW
Le2+BrLnZHc0RR15LV1wVdbWhKUp3hPmNmsCfIbIMoivICO12GBL9v1tHEiJRwtb9c7K0+QHoD68
niZ0u3ikxFuNTBmWdV9NkifXebjgQewFnQ7e6e7lW8zD+LbNtBIamFCO45q/hMRjIOMUJrf7ixAn
+Wg74TOiMQsKmWNGtfSb3RAnPSm/sYCI6cs8rY61K9176g31NNg4bGzTTqkWwzqXzf7XG+nJMM3T
HpwA2+XFc4VxNOXpWxBCDq2prLHAakRD6q6kSrMLCvHkYyvkmH0yDlWWM5ZjtFv8Io4PlGzkeeNb
38MKqZK4uJ+Cgbl0JYfEvqehHW8dv3ffi517AZz/2O897dNU+75N9621cP3TbrivG5XnU64uRjuG
Rj37I68+AAqFld9Mq2F3743eoVemx57Fx0Hu2g3s6huUQW56PHVUKPhScVipziYYg67RqR+dmdST
cyEK7AHdnrJqKoO1VBvdGfFsFdKQ4eBv1XTxcYjr5VCxSI0/i2m1iZbz52RZGrSWNHUcfFWa6OHB
9qz4YxCmFB1ZFAXdkd6KT07MUKS7QdYVrLMMVs5VKrqU+iMObEresW2oKJib81UK01AAmok6965N
DckHOo+bH1FLHbSxmkJkt1Yplwe7n/2nWve4urZDMF7MgBk30i+Y2UgnqCAk2cv0ffCsJdzl9cJ9
iF76PE0NOB+r1I1gIcYBxkfpSrTw5lrkhxJtwfzV44X48s5SE2+BxfUZOhywvAOCNlxh2/Z2rXXk
RmPRV7H12FbVPpk8Xxsha+TC4KpT+aZNy39Dol+K78b4eL3Lvi5IEShbCpxwdih/jcOpfHQ5lH+z
0iFcTer8YNmxCPG9jJOAKfGZqBCfYTuatZ+zJJ9c6lStknOHaanPQE4XZpdUcGLPrNxtcXPrHU69
11KmtBJ33CUj3+NMBpkT3PrVpEIcrHwBA4eAg3CDmZjGD6LXbXkYphIqVORhFb17RRrAIKgTSfZu
quelVvl8Ebpoc4UKCpQSWbn6zWZLN+wad0mcG5E5Qh9h2cm1eHZnFpgzenxaPNQy5ridl/FjV4zx
8tiTTk9eJ8XgrSlRH+w9+sl0W3qRjZ+kDlllY2g8nF+DOP/B8uqxMH7pY4qlnUKMOK0l2gSRg6Ot
ZUdkoZ41Ta93nc/Gd0wTuXxjNYGxOjjjA2p4usm3g53QaJiFOImfMUBAuvMDxVMK25H/fu3XyrTm
324xbP0tUWPm3uhh0kcTWGm4hS6PV16Dm8A+w8NM76WLEiTiwsifhiIQMUd0l3p9sjQpARCCaEdE
z9NYbETeUPokDUJpYse/DCasAwTOvt2e67LRR2tp7GTv4WnNkFWGc8SIuKbX+/XCffEEerP3sK6U
L2zpGMfhfyuW/yegVo0R5lt54FyoZMCZs3XGLn+ezexFF3HVTs3eT5Igukx00sR31J0vJb3HHSHl
mGbkFaaqloplIaYa26rKQdKAG1wX3keWasPLspsj9THEYqdkTF1i6t0Heu7Ph7JoqycHb1XzqcyT
ZeAepKrcUu5a4RUtksl2oxlDnAWGaSrfGQS8nQrxvjqgUb63vq8gm8Y/ORvmuJH8rnAu/DnxB4a3
NucPrFF//OTYIPXP79xnm/v4x302nieo833Nh3pGGnmqkKQUlFXfEV6TxgMBTYn0ScLC6wMvQ4I6
5uhQi1DhjTBr0j/wr7S4hGVB60cmQ2zbhxE+cXAO9doFuddTZO4tp+i/MHHvmNcPlkID7iSY0Voh
ua7XwzJh8ippGBlB+5Ueb5DYw3d+51utM7S338oIBZhJthT4Jj3L29UjIKx3xiPa6XWPWxIXWmPe
BInYssEk9dMYWayVeI6n6H5IssRgpFDJ4FuSLUkI4S7NLElyjJa+PuRzLMnM1BOwRGdGnkf0AkoZ
pLA/Zz8j/42lgPvAFU+P/tEjsY2/U2EteT8g1KgPcuHIug6sXoafK8T37S24wDDuXcdiN/71d5dv
+SM8USltQcaU7zlSOfI0SbBbvFLKAV7Z4hSAZmlKeYQP3ozey3E7OJc4OlM8BMajYpAmBQca28FG
BjGXBkeYX1/OX56E9jxHCRaWsy5n/4S+g5u8X0PuZd+ce1E+KqXg4luZQ1iOcAErz6OsS6JjmifW
AL1CY+r56wtQJyeg8SWtlcEr32cfMd6prRmCkQIDSYtMlBf4EJq1Ti5CSU1+63gIsrfGcmPC2XSo
gLFbNy4vwM8zJHVpjkWtn0uPuVbak0vzgvyAFjLV1HHrVnfVJJuHVDfsPkAJrG+TihS8BnrxiFX5
OFXPqm+aCveGdRvOB5rfa9XG5Ia5SzFN4MSu+JYrj3/6FTLWY1gst0s+lTjmxUFsP3SZDvRlrsQw
v0NnePnqf7wmHrdGUYpSJ1PbGuzh1zL6T5tsTWhOZ6XoHWplWTnywkkRNNx6CIvCsVTyIOMhlbdE
A3E25mMgzU1roiFE+zgLed6mZADdqsSpzNax7Qo6iPIssGCrnz19ZSzfuxCTKnJ/Qx0eOU+W7Qw4
nw9Tzb0vvEVum0zyO8VQ6hKxn8RghdUwhFezqXGnlaKzL50Q/2puptuDtPx6bbwY6vxxA3hX1vqI
QY/QvDPchZPVCe2lTUEYkZ/OJtRfZrR2CbaxtGOUZiIinmEK6uppsUt4ARRXeXf9uhHGSSSsiwXl
cDm+88b89aIMkyyP1oCyzXP+ojJIcgYpRjbx/hX7hlnIJpHkHkdZlJRsLZ5bsHnJKu/C70Exj/lZ
vXRL/RtztxZ/RoYnlLjv3KmTjsrjRJK+kTSdREpo+1T+2llznEiZxvuGEWr3HePIovlRR+MKheJ5
Eu7DBlBuo2gAxIdADSY5oHNWxVVeZAI/SwK4KKOctd5vXpbNO9f3l13P2K72NIuYQ8y2XzrCPy1l
OUjczqcw3YvcJ5CrM5RfTD/KgurdhC4CCs/XdvvRnZWL4UmYdh6RSBrZwqVxJ0Nn9c4FrQXKH0vL
o/e0yRVQ9L2cQbxeJ+9WX3UW3KgkOG84PmPSewDZGSdCkvhUDcIldS+xg/GT7ZXu8Hs/l2Zt3H1M
2qqpb5tOz9PXX1/TSVgm1yS5KEIktdCC0+HUQ2WwvKGfO52wESUT/aPlYESc5y0pGH6eNnemzAqz
Ecs0/dSgd7bNeNwR6XkJRG1/CQ1I/m9+m5JmKBbvpR5NWY6zoWE67+OaoINSpdTafZ21/tnriU+c
A4XD6HjC1QDN/ooq//pr/aWfdrnZRgs+gK6ak++kZuoahlUk8paEQPUMALSxqqcWYyS9r72KDbcb
qqq9KE0a219k74EyJrZgSDe99H89dOHbxPOr+WKOQD/385TYNVmC68jonStlvv12UWjXpt6ypWHS
zal0siiaaFIi4Izb5+WS57sushjIlR7g7ZPl96vHeKLbDjb9gmN1G3tDBo4yiPYu8Glfz6rBkZdt
rlBD9h7Q2L7NNEEoaWaX5x0+3OUtQzPGlEm/utnbqftuvfjX6sJwZBjX95WjfcOB+vbIiFPHsoOU
qQfEUW3fGGGi8diNfVbe8vztfEc7WkORfAHJa/6K3tulQ6uDd1X+v9mWOBvVC21AmfXtf3s5TckE
2S5lso9fusE5bCLC/sYCJML3GuRMTOvaCoQvC4zZ1Czp+lkvLid1HUiuqg8VO9hrG7p4DgPqd574
i3vsn/cBzwdEkVq8kBeMOgV7qI5DK+xIHEPEx8siIp/4qxrGPKE6NKrMKaaQ4KeqYDCFZM10K2PV
6XJ0QKCoCHprRUgm7eymjCR+8Uk8QdDXQIIAyzIP3IPtVy5xeIEaywOpJLdOBqvgIgmbMCENo2E4
XNSTKD9DDfCxey4DCwnlLNsbl8opOKtHXwwg67L57A6FtggNiccoJScnyz7NrdD5hV2wOK+UPXwK
pzp8cql86zMQlGz5TD+ALdULAfCq08Q9O0MOnucv0SA3g4jaDgvrzAyHwl+m8YzxefLQYR7tb3Rc
Nx5G6mLVGwhKK2TwXGDSNTon3M+D3OulPhfIAI70xtFmIIegXNTQ2mJyUUIrwp8eR3A6a6ZE2n2E
VoF7/tAFZOnJpJ6tYySLAWzSEyQd9H0u7PNwFXIEabwQ9hkyBL1s6glr87EWdbm189QyxzJGoDQv
ZZlsMysjFCfqIgHH16q75CGyBQtmHIkUxpPcAs7GKxsCE67n0XfPzpObYsbE9EPjZ4vNy7Dmayzg
1EcdB9mdJBGHp68ah2ncknucSpk0P14ryGJu/fFg8bvLVogOgOoVPHtFGexq8WIasIQpOtiuaY65
mrLwmnppha9qvdRXWrkNg5d1Sh7qjO1g1plbPzs+1AeCRRdQmsCvflN2Glq7rAeIhHaXWAcGWrq7
bQ1pd4Xp9XhetgEG7o5VlDMxjNn4wUqaZNjEg8bzDsU0Vv5BV/TYxM+251+XU2xtSXomekNY9fyp
Kyza4wSs7N10evtkBwXapfrwYfw4vFlQiN6+8NNij/RYdnwxOmEGVUC6VnqZ52PUnxMuH3p3buzY
d3ZuQEQotvtpV3MaTl9E7prkWmqDE+G0FlYdRm4Winy7thnkM3dlYS0pMex3r5/syVqT2jvWDIH7
3ucsCF1CGuGm2KJriRefuDGPywAGu1nSkv12dmIb1cdczduQ0Mqnyl54MipjFHee+qvYOivcxhwd
Mahr0WehvLZ9qybHyA9VbT3UsYWoOM9ju0DZa3F8tS8gkcpKIVG5Tu47WMPJZk7xazuQsWgDMBHw
hDgVMwCcE3QN1eNC+JHV7Kw6lhzSZSo7m6WzNvxJH8oVC69wRGNfX/Cgfx3nixio6h3jIOdtEcf1
ULzZvgMHzKbU9PTJw23sUfUmDeTFaDFvPS7oP8t9TR+xMDcv08+Tl45YmotqYuse57wZzkABluum
Ip6ALJql8UaOQ/Sa12YZ+qsc9guJkqogkgL7iBCxceYtu8r1oKI7vht/fcXVEMxwTg2yp6ZpXs6I
lnqF6arrzSNxc0Mrfy8ciBbgw30IAqAyoosd5O9D8nGtBEtGinNFEpnsmKkjcp3ajkjLvv9qZdEc
/EjbziyMZGDN36LSKa3NO0fN24qTZoaOwTi+FFw5t/EU9LAZprObFtk+7buiJr5wBWbwoxG3RRK3
MNcA69sLcm3oVl8H6/6gbaih/hDcyxKrustfX9HJwHi9Iqo6GhmJiH+dHJ+cziboo3nsyVCcG+KH
dz4KAILenHb1QRJkowVgnu1Krw6vEDs4tGEvHbZiC8v2DvlLSPIDN8/OyRMgr5vJEcmWyQtgnadr
AnmbxNZu8jppQHM78oDmRIh9UUnkdaFHsXWonEmTipF2MHpTkZfNnvCu6LwJs+Y9a6qXo/zNUe96
Yr39gMeOQ4V9gjr1sCtyWGzDsezwOTgIRG33kybV6rIuChtNcdanBCtzGUcZ5dNPi4x47K4J8uw2
GBwQKYwtI4zB3rgoa/OqSw656seeqCeTlWSZK6t8z3jtxYX+zxfts59qYEeKUQiWbKxvN1QVisFW
VtCSIrNSlHxeN7Y6KHaUS0mEEXXNmJ+sI5m0M6khs1NtHO2QHOYOfWSBmKdEL3Y5I4yz1HUiRr5T
LhVlwDq2iVIDaFb2sVxLloF4ztfJi+wH3m8n7up9X/cz8HYDhlDkiyzPlxIfU6LKbC87H4KUgn40
DEkuZ3+qnkKgx/+ZX7yzWN8iry+LFZYCUCgtkjZ0kW9vRGID14wQv/ak0+Wok1723tymID+npp7K
Y1JYqEt9fICAwoXH6fOKwQ+QRhqcscjxRKlPRtk29zn7dlIExEeU9riQZV0DcFSGUPu9n5c+ljK5
Rv5uWYUml5BIQ70P685An6bAyBcGRfRmP0ow0+GdTfbFcvLNA4dBS9HsMhmlZQbPffs9a0i3Hcdd
jSdek/+gS0qmh9iGWLkFpqy/wI5hnO95ta73+oXDUYwdplDss0RFTS9cnlFYxA7zMtfJUUzeALMA
whsQ0euw4bXej6ANPhZeScVNwcEpPVWVcDAwmJvg2MV+Yx+hutXZJ4uf3QMo2fMNvNlNmCfiC148
I5VoZcFhJY5mVdHGiKOJRe8U66qpsSZ8YKLlVO2ZLenm480rD7Wt+sLH4m/qJcr2OVTnkuKEJNYq
xAqgHJRbXDgNdzgOwtojiH7ONGG40xiNWzeI+RJtgkTsMpwTqqgoCNbhWOdQRcXBXPibIAE4vvaW
Wf0kbjD2d0r1WDIQ7kdMRuJDQ/t9lCSCFLYPLztLd+SLrunlmhesfBmOqipkYTcwCounxCdOAznf
SitTIlk7JsYtkM6ACBcCqjjU+kuqFCyden+IlgNav+izGZwG8eMSxj1mByJlyp0kw/ysY/BGaGvo
89DVFdmXAUkRgdUUskAvnhVZGxp5UV/qsCM/GYeoRKQ7p8O//P71OoO2Ysq0KJ0l+8myGHdUw9xi
uDQlNRTQFhK9W2xlPxGIopvZbne/fhNP9lHeRM8Rzorb+4ydeSVPSPoOqc8l6cPJAV093KLRgulA
cyHJUcuAcgdsLrUfoGZuVfc1aP2YNC41V9nNrEadfZwae06+1U2fY/ADT9Qw3nHMGrnU1OWjFfJW
7slwzep33qwTeGVlHWgPirsEKANR/Auc6qKgA4Me7AuP5OsEdZ4fGkZ8ER5COu6qHbyPyj28Inl0
UBSH0ct2VttzDEGInLh7HPfa+eDUE5h9znDAPfIGG6Caagk+shYn3Mxc1SEBzJYhvQOoqNKHLPPW
fJ8gDt/5RidPAqaCJ4VPz8qxRmHxl+lxSMan4ybBdOwLaotvo+UGFSjuQOnnKhkVB/jdZM31wLe7
OVqwgW+7uAUqbkf3OER52Z21DLL2ERy3fC96Gx+bokQ7VCoEy4QAFeSc/nr1nEIsKAswwQCf0IJh
wl/gfqNzm84nDSFCzlDsXiEhPJjqHml6JKJzKP75ts46ZhL58n8JO5PlqJEtDD9RRmhOaVujq+zy
iA1mo2ho0JSalZqe/n4q9eJiImBDdBsbq6RU5jn/+QeigBNY4u1fajG0C+yi/7/LUvsAkgaM3C26
6N/uXCad2rNH0zi56QTx2/SiINjFE6lSFCl4Xz03pQJxbguiDM0l1DjwzusqraA24lZtq9Z6SOdx
JvI8bhecrUp6poBh5y913ZW5IpJwpmAnuQVuJFwCcmIPZVHUycUt/DiAT7Z8b2rCuNiPgWYnLgzt
1QdkFjKA5B5K76zXqrepmAY1QcpvKDJcak8gOrga+MFkE55cd9WjHQjPemHJSHFMYysrv9dlMTxy
E7T1GE5GQ87e9TqjauS3Rn4Xja8mZ2N4aO18jF7gv7rt1rYr4/PoeAS0a7D1krSzxNGv0+iKdr9+
hKiFdPrK8VmkP43M6RZI3nNy9wzbh+Q9bRsZGc0Zs5rHxhmFwqTPZBdMddzGF9FyiLbXEVfkQil8
rrwYf6Wx95zwkUbXPFZJ0zrTtsCqujwYWT9nlxaoRWxdxVAC1RzkxPLYeUzM/xt7WtRl1kOlGQvs
U5SITJ8hcphQzEmTe2RZWQ1ygIVR1HgJnzqKkhkO7tCU8HvXkaE5isD9EsXLEFQENcjIxmHd3FGC
pyNyLNGj+DYTe+LDJm7Cz7lXSs/UDqwGUUTC3Q940nlf8oH5BH2PR5OWyoj06Y5W2f0SFDVDtTkB
d977YSYQePUB3+NrfFn3neEm0wHGLdmNoRmB/hYDQ5pzI+BoPaw/u2LRdl/S3MCJY/0xNOHxkcfE
Qlkfpe2ZjnOz8o9GObJcAn8Omy9BGVjGITc72u09crquPGUqNKub8nrXcuFxcaafVOnPYdSROGb+
HFt7E7fO9GcXVUbK2uTT7zRUpvBQk0tb4mEB+VyRfw5H7dmIlUr2krim5BJHqlhCrC08/mdMMuWR
mPg+uwUyLfSZsY9uX8xckmAMKFGMyPzmzKX9XkqbvEaPXBhYZbyEqh2JwwQuO+EyGDyNaeTilrk+
aIwoeZ0Ehg7yxsb1Ygk9J+66vWsaNu+LncrGfrOzZgmq54Hp+BIHra1PWdcHAXz3aqrTn16dhO6X
whyt4ZTNvVdcYsND20SXKqlj5iLlvV/ONPkQxQlC+aKwSb4yZRV0e6twlXXDChgb8vikro/oFwTK
u6TA/UP4MeSmZhwxZyPiJepfmrLh9nqyZwV4oh04+Mo4QzTiKliN+KEt76JiqYXQv5EDe2j0XKYP
M9eENZ4b1BWR0D7FGnnA8YDIv3VYQp8Lv+FVsB0/7f6m7b1Ooz/sk7StFh2iR8tqfww4igK38pPB
sU+zSoNvvnYwD/JT2RHv18ktlF7ARNvr+bOt3do4FZAuvqR20Si4swXuj2FkDOYRaU+yKCig85YR
y+u1oCMdd2M9IqdaBBH5ebJ5b57hCIXZs2jJLN/OEEnUsRbl1D/YS0Gwg2Y/k9/Xm8F3py46ebSb
ro3fsWCoknGDJqMAHiEmHfixzjFI8QrPmXaGDsyQBF8FcReqCbynTe/mRLjFceKRyRbWfvas6ACJ
uWI5F6eqygkfV6M1emecUMZqC5fBwmIlwgNx9FqgU7QH3r1q0sr7C+hz1Rf/cscDM3C50fYit6Nm
+QCy+NaMNRD4wWm9ubyBtYXfRPgdliSGRbSu1bc6U0jzAUP9V/iT0XNoo7LapGY/m9sopANHFlKR
383aNMkQKTnXy+UL2FyWziNBWFJj6BMEOMPmmITxhDE1bSDGpnf2GNtg2VNuJ+fWAaYjcTDpqNbz
ATrZJYr7eHhOhdM/e6W0MWzsjaqBfON1L1Hf+/CqXY34QzLIuyDs0E99WAf/dFlrJCern9zD2BiQ
vsYC4gygGU94l8Vlk29TYwi7PW9t/skjzbvfMrTDFreZdE5RFbv1ZQjZPs4+wo4tvIqlQZ2pprGZ
HEO9g8TqlGeEX/03XwX6JJuq+frn0mWZnXx4MoyvQBCYEjEv+Mh5yiMo7pQG7qkcxfieGHM2AA2a
MLmr0E5JneAQCLFTHbv2nz//5t+RN9yuqJcMg4LJgD7yYVGklVlAuIffJGZfNffEyBfRHd6ZxMjS
/hNMH+au3391nR4dSp/GI8Q5guhS8W9d1KLYKNHTrsVek7lPAtILyOy12wmuXBilKt6frRWnRNJb
Iw6WN4XBwG6x6nvRXlm672HXzhvDcgWGUfkc4lDaAxLuE+U4gnFlFZMXOpsB2gYpZHZKMZ1KD61T
Tl+YdBp00kSFWbuh0Y+92UpGUq4wcDMeC84ydjWYqO5EwDpeKcvg8s93z/wNlF5IspCykEW4YKbB
B5yr8kny9bo5wCc74Hx3Eqxf71CYNtnJHL0E0ZIOntEv+ubOSuvwU90hj90WIwXIHfmixc0kKSK9
v1TCv81F4e6CBELYgr97xXJ/7fSzyXV1ZUvMuwQWkT8xW5HltijZWbeTyhM02yrV3TdEXSp6KkTl
oZFKK/uTrUfukRNJTe0pw0x2F54MOajMVyhM/NrtOFr+fA9/JxtzqYZJ18Bs0TBBpH+92D4Ze8Cv
rL4bcFJL31pMDCTKnL6Iy200AOre0fVxWSuLJ7MXrt+8QEJ0tvTrq1hmLWZh0/DyZoWiCSuvbfVK
YzUjk8Z2BTUEdkIE2kMTb9jG4kzdIxjFOasfxjAkjzUh6hhFa42dsyJmk5OI/OVj5AaW2JatedZX
wCOuS92fXK6uumttu4wPxjKKWNjb/fRjMOoMPJom4UcB9KR3s+XPb7xNTXhneyT37mKhaPTDoEOW
jy2/6La6cJOODOUZkf48BourD/TdeBsZzjBs0mJYDJWFjLMtfNNWHTxBkbu1gwIupOVgENmnvIQb
J4qFccHOFGLXxjLqVt+5g4Wj7pz41B3Inbg3SeqCO/35OYIk/baL+fYC/HKkQ8GXH1njLUqWfiyS
kA+0hInOppkWdzW2semdHrO8fQ+Un8ORWukBqySygf0+v43IdfgLe2gWpZjNSr2Mk2Xot7pwwTf6
yEogD3ipz/ZSSOjSS0ysN073+ActMjih7BaAYp27zFe5mCvbyjupITKd+5UZupKW1oUicg/91Sov
dAIEljDD4eQkDqHCKup/wFkyk2ckx3h1l72j+3Pe53W6N2Zw9U1/5ZgbPlPv27IdUDpGYTQw0Peu
JGuXm4xCzJ7FxId1+6D9j3etqny5Wj3Pk/Noos6ovzdObOiLAcMfmXloK46lK3PBC4kQiDbulHTt
14zOq3xwvDKBLMbAuX8Om8bxv2ZIMhj7zfSjx5XGvGKUU5SDXVbF4C0i7EIDW+rFquV2xYLqHqQR
8svCJYqlX7bvUYCga+8jy9Y/hF+K6pMbeJ3Yrfw0q0tNcULLG+Mxp0K40bAXKHTBOvDqXTlJU6ii
dJe17ZSSqL5QLHHqAfMs4mFRtbbNcqiuRIAVX13n7+tVU/Xx3MsMlT/mVxO2nkyEC8e6tyow6X2g
OpDp9WHZxM9zo9czhoO5xasK1Fxt56m3xhsaaS3JC7tKOzMvhfiOaFLl0wYJIaNMzp2Rz5slaG2O
6TAETKZXMcyYerhYJopwtIO5clxWBeYqe2hboMM32fcBFDnUSiL5YVchGu9inswQG27bGsKdkthu
jYTvDjOnXtGkSPf4ezNjQemhRd2zcFNWMlQuJXcykyF3PrDTiLQIbfRwODpHxsGDHQ9B8ZJfZdFe
gyDxbCC6L/cVlBjviNI9a9914uqFx14waWTHLLyKl0BP0fJ/E+iEd1xHwlOTMuJZZ8rV9eEvxSrf
tPJgCoR3zrZRQ+ufoiins6XIbejotrjedwSblMxoMpw722Ak5kBkbbyhD4M6a111rMCVCzwoDOLm
L7CMyvzdL7vUeiILgw8Xr/dRAFnxXarEP/hd68riWXcV6SlvFlxy4zwysnMvfhM7+a2jpI/Ew9CT
zC6jFbJFlLG//MSkQs/vGfJbzrxt7NpOz06tcciPRRVG29yzRH3Iq9TCzURbkCnGqCONuROyVpd1
+a8sXS/I5aJnZxYc/Wvl2pmfeWE6dYSGM8mNw/ER7NtETO3T4FWEk5Jbak8kKHcKzFaALJTfyign
vV2UTa+wwbZ0CXBsJzNXO2XVom2nq3Cal4Cj4TmzoyS/xEzWN+vr2dlVXT5krTbfMkMk8lsY10wW
hrwyrWd6MEmvGDEQ0cReF6MgBr2CJFlnvJ/byRazTdcgp54EvMV0mpubzDealhyqcjeV/g5eiU4Y
XS/EO3ygrfKWnO9JP2nU4BvoM9j2InD15n2+QA8HCSvfOqzvQgvMe6xVkbE/2B6jDC05wzeFXTt4
5HYp+OX1APauE0VHyCtqXHD1NJC6JnUdetz9+nUHAIWhLHIHXtssTczopfV1r2/wVHaSapNWrpVv
CzCmGUs5BIgwSMYR6TJYVPXFc/3U/LTWkuu/R/IohwC64tB/b+ypj28rgZr4SZW+OR9XUciqCih6
h+eRqx6Ac1kq3XhaUVfbjyqGOikyUhw2lYVb5GwZ0ztIKEr7oNNz+MqQIuooQqLoUudES3mUvPhF
mAHmqqtjQeXZPSJypVN1tGPHE/T0iz54+aDzW0DZWN4UAJbm2YDNO8B6aayOsLhFnlSqBrEGIvt0
CQaY+s9sEX5w+u+dvd7P9b9RGLIZxrhBWAe/s8b8lWdThwfLwiFgH1VDIM7rRqu6bP45AjlVOOQB
lpHpkAh92zat1rv/KqLMVNZtmfuWv1lH3sqg7toMyPYA5Uh8ocryDYacJa54/qIuTgeDAlr1FoYV
fiR7drpy6NmNsbFa6A+ltTgqRAzRcYfuw/7WrVo8ljYMz9EQ9bLkhspU8tOpM3MoQtznh128IBg1
GnMaYMNXMC86p8Kgfvb8gR+buPn5rW2gBXvxC1wpLvW1pcDMgH9ifYm7chA+HiCy826maubcDBQ7
47mviJwGr7GYuZAeoZo+/CwikyN6VRlbmJvwIbSRt/U+RKQAYlq6vn5cfQDCmeS9i5dDCe/27nXU
l/uJx50gIJA7gdN4ZhzTShA3sVm3N98dAl712m87jq1wGSStN2dgUg3hUBpcHBpi1uIwZdA8+xDt
8ya9FoB/LsGuAa6/9pHBwh2G6xkw5nM/0jy7UgjDTEsF5EHxgRg/ZINw8iyPKQzNhv0dXRTO/Ywj
Rv2TMmQB3EYMEIeNW+U8fSbQPXEPk48B5Ar1RfYIPvzn65QfMXI6JgNmBKQ4qCcuwpdfS36jKTNa
F7s5ryYLY5dRHtQKpTB22VnlnVPTbZ7KyGakikhaAxJN0m6OONCYJJ+nc7NbiwLV6mUThXbR7ACp
8+ggs2BOd4uxRbwnIodCB5wsHo6dMNR0iGars25KeKMAqUZnF0dakxDpkGdkR8wpJlSxJULnc4mG
I+CNZvJz7FOTyrn0DPLsMLjSEPSNtsgAkrXH2aHGtNljv1K1r2lehSzpWjmEhCi/6I9t5eviOY2o
nM85zMqQ0MWWEBWiqANW1YT1FlCeUfoYZAkZBmftQa57W0mNDty29uCsPilrWTsBDmMfcN1Fqi5c
NtVVxjbmmrpg9QkoTF842IUyH9tjSDK3O8wa6vpoGXjevfVzwRpdzQr+40JKtvmjTkrWa32tL3wq
PziSTkENAaOXrycO0rwtzaOe/tZE/0pfuZJ/Fv6E5dgLZRLCzIfVICbqB9HLc9b4ANb4jjn1t9we
ODdirwQmde1RuF/GOGUriHsvKl8jwFDzm1QBGHKRj/zUn1eo9SshaenMpM25gCmUaxuLeOTXawI3
nE2Kb7LBKVp5L67bU24MeXNBjYVFkF3OdXKexgDtQ9VosrW9UJn+qerwgN6sZe9soYW+x8mD2UJh
Nu5tVYcwPr25aVLiNKIoIJuo1KL8ibEH/ulWRvyJ+kt//RvXC4KH47vUztzbAKXXAj79H0E+HApP
9/k8HWKvBgxGDIVhadGGTfKs2Y9NaiDsWi7Si8k+Vej/2tveU8mpkoBiyV+u5uOQbmGbWI4EmYBx
txCFf70YLwSYIEFgPCRDAdgMH7e32p3d+tbBam3zXuQKzT3zLHu6SSzPLJ5hXGlt/eUyrjH3/79T
uoZhQ1GG7WHRhiAc+PU6dIX6jzbSPQx5IX4aoRzJKmAPfLCGqASDmlCyHD1NG/JgO91AjAb86qLF
2iTg/bztroV8aLSQFNZqQ16VtXKseAtTFid2Nu1s32tqR30JSUFp75vJ1ZT00qJspYKN3ek+mKq6
+oa/TVH9ReKz+Kb9gimyeKFFg/84rOLl2f/6CWNlskIrByGOpanMimxRjc7XrmBla4TX6nzo8gLS
qBtynDvZGDhfy64o82/AEd8aX3FqraOrKYT2Ryb74qoQh9NdiuYKD3o+qr0bpz67S5I2e0k1EB6R
F5lJFJRXLrtK4VkPMZRh/Hlz6tOtGVTNpm0hO25BxNj9WtkuddqVhFSbrnHCArma7qtQul9NVwVQ
xPrIjM9wbs0Eamo9B3/ZgX6/VajEOIdQX5pQyj8GI+Z8qBDLNXEG7mWjEWEZtXuorYRQ1+GQ3jde
B4lgqlLNjG64jlP/st18BIBB5jkSgX8Dz0fI8huDr6kmHLNadVvDDhlPkwzqL23kg4DZE1OKhzRS
sN5M3wYT7eg3MfBCwNffrBpZve7fV2BKyQR/+zaXI8FA/8FejhnelnVlmbvObCAEr4VLpGZTX6yJ
eduma3QW3SAMdiwqZnd4E4FlqqPCPicD8V8Kw7984mX5/f8LGHhwPBZ3gWVkj03FhxIgLWxnckpX
3UbxyPJUscWge/X18aIiyBZnOjNReFGhADkWYcWZ0AeVqX+sLN1yDuDwOp5bfB/q3DOP//Wy16I/
60yaMM7txeJuHcMaVrYAtCDC/p4VaIS363mXE/y1GNa1/Po/f8TfVtUy3gJcB9VkTUHW+PACGj1w
hu332HCasdiVgHRPcQ8h85gYHQyAiMLXvJG5thlCQiv8W5V1PTd/ucWSoQL1IFxf3OXkx1vM/oCM
enIIsq0dBpoyDhkNu2PIWl4FQG2aa3dfacBIar6aTa6N3eChmkWcPfkS1dUZaSzHsK5M/vvPt+eD
mz7HPgghQLWHFNFj8vCRIxqGjbBj2xTn/lp4rIy/lRG3GLeWL52oohMzy3TYtd6EDiJ3jfR+9ayJ
XbPHf2t28nMO03+8s13caPbTlMxUiEaRzvcNLo/GeboytNdn/ecP8MGvffkAi3jQ9E3kdbb87aUd
p9EfBOPfWztyldq1loggSV09/3JlmMOhqZS076trw+TiZN9hRuAMpF74pWr/za8vV6SyHtTAVeE5
z8rGffzv5byy+AWEAeYkV6IGozKC1MK8wxwnEX7XHOFHUJhRM4DsidJ2b1vABxLn8jlJH/COFIs2
a6npZmztvHPXjvLbn2/Bb9tWYHgMPXiS9P9Sfuw3rDxhbutT2KRQ6etvRlER4mVai9IFD/rFqUT3
IneeIIaY7fHPv/tjJYG2hoqRybHE/fN3irHG+6ieGykwjCud4WeXNKp74LQw2KNtFna7bbORlyqJ
EjLcY8WfLXZUc+L+JRDgg2wTcR1eLssQG6CYAou78euLnudgUgIQ+biCV4Wn0AQkNU3DyZdunXz9
z6TCm4BuqDcd+dw5pZgPBoVutJNRl/1lqnf1Jf//Vx8hDvp3l+rNWRwFPk71mtqoqrgF45yGlL17
LbaMspPRY8i4J3stVZ4SHNYPyPz2fWXHLpVug2VGQsqbpgm2b5DH9IyBSl8opoBXQlF/3QfcvvZ7
8kgWthIK0EUaUEca4s6q6x6LMaKhXNkE0Shs0jPngU2HxMUCgdBiIAO5USu+JK/MpWB0qeCdaVHP
r79orTk6nfArGoh+OFleq3w51ozyPOIsWc85W9R5QNgOA9KaOiL4stgIdyuZBQnmxGANgj+0HPf6
Ayvzom81EVRu2Ib2HX54On0urdRHk5XC+dwWVVtXl1kB8G7WiaEITS4CB3XYMuuajgV0vNdJR4uL
ihvPYXRLVlca3lVYNYUHz8Z96aCCOPzblnl9bL88Vh+e09UVg2Jh2X9/XWlh5DQOC10cAST74lNZ
jbP94mQGHaNnTJxv4urIse4sK17m1XYSEA9aYyqy7+qBb5pho49PLWQRwDMoK2o7XPWQeYNg8zBm
kUNwTj8ycRdpljWfVi53E6Jb+otOAOu4j1sI8gD0kNTglg3P8DfqfNuNE0oJEZ2YyPlq2ta5Wfbm
rRwNlZGlt3jCPRN7xr1E/bgQW1YO05BKbnJwtTJgdMkaX3lzg2XzbFaFbVPQODyICAXTz2puWDI5
qrhvGV4/1T2yT//Fsc26PiFts98z3KwIjS2WKiGb7T47QY5nvLH6K2UhMMHLmPZNd7+qZMrriR30
TvU1wenJ26M/zPRuvZbYC2hu8GGFgrN2XbMrMNlAHUt9Sfvj3LfGHEleouWyEj+ArpYBV1ekTMHO
2PsxJpm72Q04LIbBsLuntShlwE2rhjJ3mQFd3xpjjlmYUrr4M8vQs8VPXJImd+/wZ/Kiywqf1vVy
ssybwlevi5bVmeVwgcLAW+7oyhxb386JWEheQmFDdcscScpP5NSEJUHzc8s3+JJj9izFiCmkUXRo
5/euhz3xz9WhZPWdkCSADPtm5gMfWqMT5hdD++TmZvHiZLM+srlxeGsbN89NGs8GLSsWTl1wDlLi
CM99L8LhU16P4Wtd1dzJFeIo4EnTS9SLjVc74ZGzRKGMnmSIYvjzRfVGor4aXW7U3xpnToHJo+RH
FRWyeDQpuEhBMcQXtIRBcFp3qtpBq/NqXCVQyAKC7tbNLTLW8P9iJ1o3MAyB2KfcGOUREaSOIS6h
pouPN92V9reezYOACUcEbkcxEM+R+W+XGX1+DOyBuAqPxNIKK/4WpsLGlnXFn6r3TxgTtvW3zqIp
fwY+ghqR2zHzjghzAj7ayojMi3jKb+asM/q3lUrX82KQwEFwYIv36JUGmLLjugeZaD95iZrOp9U3
sJO81E7N8AvPXpCTL1Y6sKet/Egbh5kJe+YpmU4q7Bbz2wFFFQlKn8HRvZNZpKS2zZb1onyn3tp6
dnC3rCwoQI4kDTPeKajxCAvD+2zATbHJA/tHZIl423KU7IdKLKrASkK0IluqyER8mydTdcfUad52
VsSjyRzslCusgjvldphDdtn4iETEp8Nz2+jEcDfaq6AJ791E/pjh4Bxyv+n2vTk+Z/3gfCtTAZGq
bv2XORo18tdgPNeuF97G0WhcROLjHIX/AEPjBrBmzud7qs34ULdSP1XtNGwNY5oglYiSFD5/suUF
ljkBBSE5fEOl9yP/2FkV5G92gTYwMZ01IfGRir+2aT6fJWT7nQ2evi8mp7mY8Rx7dCOV88XqE+Ob
k44ksxky2BpwafCnEvGlGmrYvXVnE+g9OsfU5FXe9MZQvGlnmk5uXX/CMYssV8qIYhdWdXqr2dVv
S+Ha6GHa8L5BgEQuRZjDwScffBSRdWigLlrEyumvA8fltjUm/ymsRfrFQYh7wmvJXIIma70NJ59A
DVsbu9qko2wbkWVwtIfw2IrxnJnpuI9nFe+9pBh2dYNF02JgYNwYDQDpHEzK3lEGk+xJ5/adTZiB
UIMN4FlYqT5Awm+fRGfFp8CGZG+okXif3vpc52X04MeVdQhssCS227tSJI8EVZCXR9m+D9MJG0+Z
ODOg5lwcjAnx2i4uifUFJIj0vtEhDoaJ/WrgJ7edYjId6Rmib/OAh78YTPWqy/GHEaoRy0mqvdQv
/oETbJC3LaklXvDvj63tFLqfM9lHN65JMC10TnYb7nNLUu6Yz5umHR5nnLc2EQ7SG3wyLVIqyHrY
I9ufj3oqO2+vkfs1u2nM4eAWcKW2jdOEn8zcwubSyubgUEaVDV1+9ulLyHmPXTRDuiOefUjY3+bW
Qyxjgwv1c9zc4NMjv0J8NnaumQc3QSl+NLYRndvU9bahrKdLIYh3tIQjvpaZk76ipMeSua+7O0ar
6edUaFkxDbWKWyckN5I54T95B/0tskv/WKTkCuHb6debrtPYrEh2Xuj3xL9VFmMhBjehsZN+I59K
FGLDLkYK/ZzqMdrWA0zQVlnBHnMzM6IgIpzH1EP075A4T2lmhv/mqRwf3YqQcSi+4xcUXYXY2t4Q
7EvTHarP2sisz+Ec0GgDlngb1ldKRGQf3CEAwNalE88h0oJ9yOBnR/aK3uhYPgjJbObG0g4BjpRf
Bt57FYFT+AG6hwg78uNEZuXJVyK7h3BYH9H1zV9ID3BhTBL71PRyfoUgqG49FYS83aQlTXJ0EKEL
dVd5IQbwogpupDczqE/dpUHAg0emm0Ip/lJ2Xf0zj2T00AVMOU2zbs555L05SW0/2lQkikwa2rei
3aMgHLa+JtRKSbJJa3t6wVkpfAcRIyAz6ZGHZybBXK1qH0MmkhiPT9FjPBmPTp01W610c0qHqjvl
bWfitQ61tBURJkjFHPRbZWXtsffLZFdN/QsMrfjJ7rwffj+N7Ed9cHJDd7qxQZ5vQp0l8YZTTDJZ
VePXTBYH6FPt3ZAkztYqR/MfrzZna9Ppod/C7ic/zOujT7aNINx2lyjNbsitt9qdzfuoNvrXIkib
14CT+jm3I4UHI9YC90DujI+sov3eqKI4kn8AjMBrgI2ozI6VGeAY5qGH993S3rpJP30eM5cA1VF7
JCFPrv/Jir3oEIYM6Ge2E6qsKP0aRN38ea7Qwi0Aq9oHYH+sKKijXwqHQBJkcGyFXUys7yxKyCOD
cfCLanjRnn/x4cufbKjbj8GYdQ8uAVtHQurCHYvbfnCRPGzGPq6O6MXJXaRN7O/SxA3esgRbVFRX
1ptOGzhb8KC+awY1J4gX5b+61f6trJuy2AprbA6NLIptZejkHjaQQxj75JMxCVcL0mPNpD/uu808
KMS+Tv5P3hg5QVjpJNDHBeJOTA3BfD29k2rz9GjFAzqYYMSGdaz6e42vIn7AcXApojj67HREs44G
d0TDM3jPomvQYzwfeRumr6RQZT36uUzuM0SZxJfZ0IWyXMnvg7LuE01cWTEZ9imvBkJ2vKYM4G5E
kDpyrRnpOm4AfyHr04OZ5uY/bhRR14XC26vBEvMGdlgDsO3r1oDpq2yGgVIszsGxfshsgsbrqS6f
lMKKcw/NP4loP7LukI2R/yIleFpZ6ZsiLJ1jSDXz2UAH5EZ2v1cT6W6DPyLhMqtgW5gu2uSCjZ1j
snridGxvsGefdlDQy7uMWnSj7YgEezPLDxw66lDa6hDkxM05MWST0Z3pJDsTPjsUuiP36V4gyfxk
4izRbcLUau9FlTBpgUCIvtIgEDrFn/CY6+7dZQp+1LhZnnBoCfZFENtnL8dXOour95EtBqXBNO8S
10Os73Vuezbz8Sv2QN6FmuJ+GtgX4NWIQ+1Zp2pJXstrSelM+bnFGKO96fDd/odOBl8HghBDirOF
Plju0YtNh6A1ssNAQ7WjBJA724va97oM1T1e08YWbEFdyr4V96zLhsqnI9q68wCwRijAnHFWwri4
HNqfULGLoy+nmYSQKFxkt1DiJ9v87kap8dnLxZtnZV91qe0bPWK0u0kg1L1qlQ4Ltb2P91j2F/9k
OJrdIFnxn5ys9D6h6Utw6CUBt2ACu4nkSEcQl8MDiI67qUc/+Y67qXsMQlPvCL5cTM4mFLq+WcD0
67ziHgbDyFgJGBnbWM6nWN/jH20AmOeIhe2svVfog299GGLPQdebB09qZW2ysQleIMc1003a98nF
cCLncWGC4vzY2vAlvHdB3MG2wJ2dYsJzz4JBzCJLLvS8cYOR8nIkxK9xevM4JXmIZ4GTPJuJV9/j
/kiael2/J45kh64hfXdu7m2rOjAeLW8yntrSa8hvbfKHJjP7sx1nNa8I24iNUueVzWa+EHjFztxH
7ybsc7hSbrJz0Nt5PvmiRDVGW8yqFSt6wh+cNrKtw/xg9UTRRS7MEBovMnB9IjwOXZUSDsiAg8zW
tKL2TP35Bdgq/256jXgvcoMPgFnaLc40ySc7qAlmXcK8tqlJh1DgNnujyX/4ElYTmYJ4tXwNsPm5
DG7d382JJXYgbcVBom1aWDs5RmsFcdpbJx+MfVAID8a2HzVHaGFsZ0l4qfKK2o9O+bW2QnXJR8Ag
HodYJgM57jCZy+wrTF3O4eHcwzP4V9Ql61QmD4M7VV/HgsAXRGz5l8KKXYpt6oasHrJHyLP4R9u8
K5KUXNjeRA0GvXXrTTF53jP5aqpTF5de6o1gDtwnhF3sqNLltxpRC3SN0L3v45QsFZG0/zArUe/C
ia2Q14EoriI2Auy4CXaeXS64Hm3kvRUT6Z6MC/k84UVw31J1MS0gTt0bfP+u0RjGlLaF7iVv5lvL
b5tNlRBYa0AnuGV0z9BVOXhWp6aHzrwIdlNbfDfCxQW4cIz24Ftkk7tRO+0CiAEMw2c/fjVzX51T
Q5i7sJndgz/Lfh+JCnNY3KV2w5x9aRIZIxhvq9uITQxXj6rodp3V8QztPnjNrR6hToJ9JERKtzub
2MHuwVeJhphHo3qc8aD6lFkSiiru/ltAYPLSlI6dw5jq6QErn/7OiJsl4jur9PucOTMR6TWHqEzV
Pu+o9qACdmcnLuv4OdO5e0DDXe+ivH2bEsM/eomEM9/F/1Z11L2qMU//YUgc7FpoiFt0qtYWZnNy
kkMu9qDwWGwQqgtcKCETObLCFX9W3rSf8RM+xw7swH2UkdzuZlUAMnY1EIGQy9lnJR70kbxn1T4H
rTTrb7rHuOmhdJQT3MJD8ci87jIsKKNeE24NNsjFY8uY/I+yM1uOG8my7a+U5TuqMQ/XuuoBQ0yc
KVIS8wVGURTm0QE4gK+/CxHqvinpmrLbrLLMJFIRgYDDh3P2Xjve917h1bfy7OBVwRRV97JYO3XX
4gapAFwA6ghhTCREmsYgeiO55oZ3KGBfIiVuS42saTMD5T1yRiqfLvayS01vReutXGWAltj7F3nu
7og12ga8SBdNfUIw1DxrusiJT1J6pX6Gl7hMJJpi7YzqWXXbj5VclGsxmRypOw8K8mPvNVRUeoqB
8zPFE8oBRmY1HdbX1TuuJOAk+8wYUvtO6VKPMOUCt97RIe/uq853FPWC2ipGcStTry6Sm4szL2Gk
6Hsdsk99eyl4Zm5hi7BoO1I5NrwFlSPQH5QoUenGw6kxarvZyzRL6g/DjC3uThEjn+ZSY71oJZxk
tjlgpPms3I1iKKnWzkZS47DBJs98DrTC2CVn8yir9/DirS5B4NlSbbfyXIQpXTG5wQwqp+VLRvn3
+WJBm8/lo/XM95xLl3LNpUAyWykbOaWn4Ho9saqaB7taGAajOi/GCcjyZN9d7Ice7k79rux0QIMB
MJ+NqD/ktnJly96pPrSr6vRozdo5mmM4tBYp9cpYP1sdaKgjmBEjD4WTUYwmrpby8HC+RZe7PqDw
jQe/Rada7Yh0odKE3He7Ji+nOJfl6vK6gX3z2zwp6vkqY1+z0sgQI7+pTza1IiVbRPdepdSNWnbQ
MyqpzQBzMLCzpRtcH5kFakVe7eLTbYiKsj5ry7iVvC8GvN93QX7pork0DziG00IzcHxA9fmxJNxr
baOMFA2PF/memrCI3SSb8G3vTa1MAoEErg06hKHu9WRSb7hhSRdvmdN16wFBZuXQgbeM9hSjtYdy
xJZZRYTiUXake19SQL8jAS9WDxhG3XQvSaMSu99fhPGzc4ACsIX3Y6Pj0YQn1+3Hi2g5lVRwCGEO
a4gMH6VG7y1AFJUYUWY0DdqaRIVD4idkHAy+mii1vr9YjvPWNaZHfMoUiHN8bAlUvax3SBU731lL
aEjcYMPReADlYKDUB9VA38Giw3g90kVsw3hIROsjkqDO19tAE3bmsAycPchEoBYojTKOLs9NX5eK
cnQKkRS3l3Htgm0Q0ajbg/4hgYdh/U2bHPMKl/7Xkr9NzVzFsWcRo0AnmZy7H9Q7q3AUk81JvF+G
FqyG3pZGvIfcrHy6iOq7s0ajk2ZqHvQ2y5Pbi9ZQXUa6E3axIZFGye6ILA/G/X3dYUAJyRgZbjhM
tllHM7JLqsCcUyJOss2IRjHBXcvvA8qKDWkdxniGeCz0RHyZ1tE0osaK3YdLFFFzZm1flOaZ1Hi/
i9VkNhdreURRKRZ6O6yhkdWqzcvGsMALcKauF2NMJ+JCmW0UD4U9O2gEoheTD1wfbhj4fP4Gwn41
f9EFdUrT3x7PbbeZFaO5++5mODeGLskDkIc2bWpOTfFFg0jQQf+aeY1WCmqAmM8nKsSd6jqA48/2
hAvwPXYJNbiq1Fi4t7DZNkzkmd6xUMhCgbBIRKmX/tOQUaOEu7jx13IOfCzbF0lN2jhAcFWs++Ll
ou++aL0vtoyLO+kCdavpuqek5iUglPYeDdMiuhCr4V9sJgxkidXV2FideIn1AXWkbAEHPeTnwKVL
0gHbJo86NCWxqr66vPPaonxXwtRcZtxC3TmK7pKKdRmuo+JxWbCw2HtVbGO7IlgUM1OzwEoGXdtP
g4Nk50LduZhpQEbx0TRjSjGUFNky7Mp5C/jySnAOzCq1TB9IKeEYCGaVEOnYR/ZauIFtDvN0VyZD
1z5Meo3jqR6oNEWtXJyB5wzHFINZb6nRhhbeMIqAdABW/VulteXyXDJHO2HqJKN9tC+a2vXMbrRc
bqdasJcX4Qy11PnUWjFcw4YQUswJijLhqmoxgG0V5dG+NhTDZu8NI9oVEWKMUp98J6nYh1wQPsVZ
gkSUH7fBpVuCNeHcbZ/O0sc4LVbEwtW0hcoRlPiSKYYxfElp6342R5GP7GdRFGEIWRGCdfqCnKk+
m58uADdbyzYV9UVGCk+6ZoBLkeI2cmfdWB872+lJJy+zSkbopGBCARjxgGtUYwL5VxkEKXeYlNEq
U0NDJYUOggfGYQP/ksyyPdAcByd5GS1Achz3dsQ1+6ai0+zvho525D7Xl3j6sFlExIupuJvtozob
53R2ucPVir0Cj+ylWTghH1a+1rm0qO33RfYR2I4KZLilSu17CgDTg4ztPAliKR31qNEhq0/OhAky
xHTSoyVxHZntaxAlefB9hgQytSmiLVEi5mlSLBmtnjj604zDiTF1Draa677gaRBdypOmno1qTtxv
D8hlDBPauAnR5GYvTXOM3wLSbJ6ZHysNsAQLnHYPhZjNnIO5Y3mSNWPpIUFPjMPDco3FJuYiKZ9t
TELJgyblZFO8R3EvvzgqnYaAUWKZ3y6E2Higr+a79XJqYMq4oMZoDFFZ2ZRQF0EcyaClxfe6OTnd
nlXyu9MBmXESZGmizcwNHUFujSlgyXuAaBgEeD5T9JVrqhziqcsWiOEWUt5+aY34lsbI7DzImdg8
0pVNGvFzzGrJXtzwmvnP1TKdZiSzl+TUT9V5znJ6iwMsvuxqkj70G2Ycm7PeemvwusZN3oKN/HhR
bhXnfMdsHDX3hkC35m2hitHcqERFWfy6y7E+1ubpoDfaNlql3o+635pU1saAs3GXHmweB2vzdRmm
5bdaIQiz0PB6kY599mYlfWlVexJORvXaKXoaqfM0dvOemcIWe9vOlvoKP2rVHLxlWEsmDiftLIim
TQpzmzPzbnZMow8vc06Jd5sp0DLOksTNPgKuJFZvLLihbcSGaGn2FkvBnwB5FtBv5eitXzMCTjQE
TOQGzgeA4YPqu8yx5Snp16o79FhyOcMPnIn3xYR9aE+LBhl546qNGUDd9fqQVuJiHLCn0eeGJQku
wS/aupquTbTs2d4weRauFivexLJnX4am5/l41E1waeGSdXkJyCPHtB7ZyryoexWoeGpipVCYRGKj
N+pPk2BtRJPd9C8VVY401CzqiYdcmhl8mmGdEDUpAEADXFwWIz6f2gmvFdYfn4A1dD56vlDZmDoV
kzG7lW02oGHDMsk4Pi+T/J9raloTAa2q9C9gXLbHaJvj5wfC04zmU5Yp1rhfFXATRPQ5o6WTG0Ju
jfOAmt6M61uAeiSTqlW6Nvf4FTvnEazAdi/iFVuhV2iwEX0QMMm87OiccdzzwW4W7jdHlXItA2Mo
u+XDRdyZakhfg9QZK4TPoGdXi3WJkWAQ/rMtq98liudtymULcbFQXPIupdpun56JXL2NV/RTDwlV
z3xXdVZhPk4sm+a+c/v+f6ncc0n5cQ0aviCbkfD9vKdGpVnpwMbghWn1hoW/AFm0vPeyKNONrAqM
tKyXu6HvOH39T5KifiJKbUlRjqk6quUiTUYlZ/5ky+9zTe0VQDxH6tSwGFSFkg6ZAevC8frckaao
7E2PmNwnPuClS56RGGce0hUD2dctQemjOB+BSpiI7mcsLRKCXy41kjuvKJgTU9B52aruC9Qf4kaU
OCyCy2H7cpToaOUuZvD7rf6P8dvbdbmgBg1Sm00OK3jmf9zO1oWO84NC97FDFwLqJhvQ/duQbeyT
6KkmPMdndM3v3/RXmz6bORqWCHW2b1Q7J9r/RQK/mQ2Juoq700U8suWSVNdDS5Ai/At7dneN0sXD
jjr9AEx0pl/q47kb0h38inrYNy4F9fCiWfibT/bzycczuU4K8Ij0TA384E/fB/pqJKrYoU7FaKDM
DLxZTN59aSTtQ+MCNCZhNZEO6VjNa6oDqAiwP+kTfKdWWl/k1KLTJRCrnbI9EchC+fD7j6f/+vFI
b95gITB8DL687ed/+eLkoJWycF3vZFSZEWGEU+srV+pO4TsKltjdck7wGnSHc7IwRnnbE+Pr+KVt
D3DB+tjyrhMz8fTrKuva+QhfNk6PonY0Ut9pWxh2RBNV1jde3TKD0HndwjLYQqzr9aob0twlMJ2d
p6WIaQP//tp+kedaDENksRZvxk342a1u2JWa5Q5EsksN4CLTmcHdsnml/qbc4TOhTlGS1mFFzSKV
8W90g78IGDFXqCbAD8RPJikZP916mbJepu3SsEJhJrkt9HnNjxLYAPmNnfbVS5DCwEQsJNV8ZBQE
MbaI8B5//y38ImLFgqGhOQfGrzGvAbH78Q73HgZ6jI/2dyD6qhJP88m0e30HMrUdAfcnVn2D5L9J
rnJQPe4p7ZxZ3kyqNzqBC+Voy1QoVyvitPLUEoBZJ77XgaHaOXSxsK13g7J+LClGUE09e85VpaVr
71DH/7NYkLLr6Uo7TXLyaa5IyMRUjaCxTw2fNFHHeOM8YLTviasq6BkohP0dgALvKdf41zM2ue+E
BqL7QVxHs/jn4Bzb0mePkq48jVgPrqXHA3vfrp1D+JEiF/rc+lS6SJTSpca3OqHEpaTTJ/hlPQKT
9Q8EDrb64RLWTX48a5Zf5d6LZyly+mjqqWk/U4015x00I/WOmkqd0bqQqzigiSu0qw6R6PyAbgiW
/uXwOGlTP15TKPM4q8vao95OpXNbsC+nUVN2sRF0fVx6VyM7g88DMHk1QmKENggTbq4GcCy76Y1c
B7s72a4y1WCAa3KJsD13IZvy7eu13WTnNlZSP8dNm428+FLVfpaq9fJ1aNVZR9MUL4rrW21BmBnb
PMU4Xva8HHnYJjmdxYHyorAXs8GG/mLVFFVMYhxQufzVzZyFQtLZnADEmS2vbbXdGplY/DLId1nT
BSqcrCq0od0u+5RYYK6zHJsa3UbNEDooppXVUZF0uGAnPpeKZC+ncenpSnFy53ZRdpe6AVanybvK
HBjQ5PGdIQAKxBpn3yhVTBjbpcLF5DrQ8RFUcz9yCpPJ7SYw5gys2UoWuGR0Y8tSkdVcxawQW++N
HkGEfjE2ofWSGRcojQ3eaRJaZ15nFlZ5EpazpSeBWikPU26Knm0k4EYKmPWg+/QxcoecSRuIPzno
5a5wqAIf8cQpsGHP7go0bfUarsRZP+Bpq4Z9ttoGeUQcoDeXQ7Y8oM+v8wOq25rYwEWk5OPl6DNP
hRg8Y3+BUeiAC5A20kVi4mJ6e16ktpbhdz+qNa7EjPdypnMfC2bdRp/r8s9stcbsQ95aleHXFdW2
O/Bu09/YkX6NdSOewyIPalvsUHz+vPAPo1YyFXosXUmNF7JsRPdgUa18UlSLJx6gq8wO9PJL5WVw
a5D8MTuUmXsCQCiy5SKNIG8JkQ7ZvmojLUQaMcAGEgYnPD/Rhjjti+qeenJzDwjNnY6XrWWrq9MS
uG1shXFe2w+mVKwddrOm2je83TNqPgocvYsN77J4/sfb/H+S9+b+MoGIf/8nf37DkEQRNB1++uO/
n5qK//3n9m/++3d+/Bf/vsne+kY034bf/tb+vbl9rd7Fz7/0wyvz7t8/Xfg6vP7wh6gesmF5GN/7
5fFdjOVw/hRcx/ab/9Mf/uP9/CpPS/v+rz/empHYa14tyZr6j+8/On791x/atpn9j7++/vcfbhfw
rz9Or+3rr7///ioG/qll/BO+v+FQBZXv57/R9X+SOAIVa2MEAZb54x+ccYf0X3+Y1j8tnXwxqLEb
vgox0h//EM24/UhX/8l6uu34gGqxuiKP/6+P88Nt+3+38a/x1z86lQBNUIKllMbHYnyacBB+XCH1
mCYxyB6FMgvagtAy/b9c/vf3+5vX9yiAcwG8CfCOn/YBdCnYbyRT/tBn+cNsLJ9qR/zNKv9jEfl8
CX99C+entCtrHjNlQOr+oOXapzH3jl62vKy0H/93V2I69nYrMHWpNvfs58hR0ufhebC5vu8wCr7X
EL1+//o/9QnIxKIzRH+A2EId+xg0ux9vRebmy7KmeX4/JwvAumlqbnqjQIiIODXQ1XiMqqUGyjAR
eywBKQYT+/4/0ZQhqFCaz7oqDUjQVhPoXW49VJztj4tqv6Oeze6zxqsCxwP9V+MIjrTJagNXyZdQ
pKvm5/S3aQlkBJesG2apLVwjgsUQ37mTNvgTaPsddivr0OiWvP39Zf989y5XDbePXCks4mfX/182
4Qu8hlnrnIz257G00AreGs3fDJCfx/jlLTb3IVUlJmn9xy+2pPxBDSnJ75Pb2A7sKfj9Ffz68tiO
obHpiOLxj6s/3TfOVbAbZDfey2b13Sfnb2H2f/cGPz2jMKWVUtveAHZNv/jtEP7+Ahha/5+34JS4
pTjpnNV+cdPltpHTeOqcO/orI0TRGsw4wVKHAW/roYH1HyIkKJBZC4LOmUj2UnCIxzaMGtHxpIMD
PCFAAqnz1E0RVoLYXycv27VZ+mYBzbjPaUcde091sJBI/UVVcwCJM57PsEPOd+zpL187St8fIZTp
t6zucyDGagmghNPZF5Z7lXSQlPxxFI1+tNSSmjJfyi350PM9sH3tuMAQgylMlhd4zGoPByCXJ4f9
atSjWDmgNZh3vRzVYMYmEqIKeya0c0IOWomk9qcMQ0rgNas8FatZ7gxRtZE+pcBR3PalnT1rP7Ww
XFqAecHMlvoWJ2oVFlRmg2YmIchXLUX4hRziT0ZKGTr3lm5PJEhK8aFDqU0D+M5FjPXoFGoDD1W4
f9rFKEA+tnF6bbtr9wwfuwOiU9knx076CBWdB9xElruMXfaXjHnjxBljDKGTFHurdJ2vOLRhAAtH
DaGlqNGcUOxeELZGhu2qR9ctjaOSGHj13OWtyrBEiXp6cYBZhiZpGrCndDsgiK/b98jrkcqlj6re
bjjfwjfEbO/ylqA5xCwzCZKJEg7dVFihbqDzazpOFEWMzl0VSh3RqAfx6U4iGDhY+mg0iM8pzfW2
yyYYS1aX+yMaQvKYlu5AcmYLkMEZooyQRZ/M2fHQTEUaaa0hUQLSEfLBl0rfG1QHnX9Buw4tcOi5
xNHTZeUN8lnPD2s9fNQGtQ9QhBc7/IGkN6GM85MOvAOVOe9KK0fzWuulet3bklJbaa2nDKwwKJM0
25F003JUUd2wqz0l3ynwLMz3fLTIAa/R4VQqbW21aB6pvJgMmdF8d5ZRN6PU7cd3Ua2fMfXEx9nt
CczG+Xa9xiILyslbHxt0Tldw6uU3wsS/TJXWB2rR2zvhMQ8b+C12fNHKHTCj9aGQFnnxiZ0eNKzB
kUuJ5s7F78k9dYy7pSvtY+4Ig7gGW+CJ6BIaxnjsa4t/5lXJRw8A7m4RzGvNMKcIyJ3qmweyy28t
WnjViF8lBQ4PKgSCw6r15anAm8fhm/Jy3aTc4BwVrT2YbB1zczrWDN/HGVhiFqSmMB76abIDXC5r
QNe5Cux4ggdbJW3EuXjYXEqKXxbC8cVijYGW6K89lcWoNggvGMxWHJCr9/w9HEu+5Iq49Dp5dya4
MUZDQd5y4Zc59ErDNete3WVwo9pSUW6vdWg1NIrSZGxulXnqjoWZTtCRF+tQcNA9YvdarvtVs3dd
qxlHjeQJftkGM8xhm4KWDaZ10yb45rqUYU1dFjG1Ka+8Dm3joo0IRpMeuWlfcjxv053ZNuBU7UoL
nGHJTp1AKT3GyylWwjp/rexnGfNBSHUJkMA31/biJtfkRlREvxCVkHAHQfwKDkFPrrRCpJ0RB7mC
Xo7MoskovvZJ/GEwIM8xYzbmn3oy96Ejpmdpw8iu61g7omgqd6lw87uVmsQhq/qRTsQiThZnKs4J
JMr204iVponbfbl0w80IHijAPd+EsnTR8Sk0sX1lKKcHyhtvFD+yEDyse993k4lUtscSAIA4zIRt
3Cx03Y7G0KgIocd86wF6kSxpPQOMQO9c91MIdQjB/JzNdCZQiSZBPzB5aYOivio0va5Wd4aZy8y6
79MBDDCxZQE9Kh5NUHLHxu6qqCyrdge7Bia5JWraFkVzr0lPj6i5lYcaMuzNNFnrLu26r2veEqqe
K8rJyNQmUDOvIMLasg5T2eiBrFd0evBGfA2M786aMH/Uc/2mTyqafx1kmhxcJsaiLL7MSyUOMwe+
B62T0/uqpkWK08cka90epydASvkVU2B3pAlZ3Dqt1t5BxjDB5eXZftC0x2aUfQR6acZaAmRVatOh
ThJnV0x1f5CyVKgILqSvpaC605U8LkLFst0Ibex27TOi6IBZBkTneC+0hzB45kl1XABiHEx7RnMJ
yyqymwLrmT7m99JW3CgDqAwQYdYQACYjqtyp2nIqMyrZ+pZu0eZYHZTWeZItwfFIh8RB6NuSFzO3
0QgkyqpUqoHiTWHhmXEVydTOWuAvw/xGBSDblWpvH9TRKD54Te6WG/WJ5BotVk8rSXq3Q3kPVbrI
byrpyDcBZ/wJ5weI4JxGBISdx05t1p1B/sBOS83V11L5vqUeUE2uvVOfV7CVOG3cAJTEKogYNXA5
q0LRSN9bL2c42yu1lrhWD0qKB6UiAjJg0czuZ8f40mQC2tAksVaJWNy5Tt58yWmo5H5K3SJEsd7e
OjkOHaCZ5b4yyHhbUl0LFE3mV7Orbj6urbPU5G8jPXwDzRn0m5BOevGQuvbCd0exme7YkiHOTfou
JNM+2xOEk9wvHtIhv8a0uAP6jAeSbUHk1EYZiAGTSef1zr4UTQ4FNX1LknXxzZkcX2jOn2Dhazcg
Tr+oXESI7YKG8kKrjLoKjecRLw4dcPI+mg+mSY2my0rW67qlKmTF9gDuk7iofrDUWy0byitXTdII
F+nioqetPF81YRP4TjWYJwW5QIjHXblvYhv26aSKhxmvhZ+QNnAratZw1y0E6giowWJUt0SCuIqc
Zso+S3b6x8rDMd/0KS9t6X+qFBeuQKG5QYd9K8qgdiGfXxYfITUGqWnsKQDl33Iz7l/REb3L7T9p
0VLEOHQi/tAbAzqh3o2VyNccVB6jwRl9ConlYe678p3TKxAqQR8PCcGbmaevjTSU18mx9B2u+nHD
V+lPi01BmqIqXrWWSsaH0mx6JNGTDEvPSA7gLnK8K4QjZF6qBjIj0SJzFyUQnd5EQp3KEKgeWwsx
Lfdjqb4mpBtKWor9FwCl76ZVK0eo9/0AWIVGOAWZ7GrG9haRbtYH0p6+GKXDNQPix7mH8znQ4RCc
ClDPtzbhlL6xsNAuOuDXUGmxHnko+WSy3BoVikQV+435sU8+u4mHi8udfIU50kfDM99h97bDeGy/
KdX63ivKcEpg2fsqScQBj7O8YpfR7LYaJRxIDFRLI8dQ4KsMWhsEgmsT8ml6Qxfh4VFucs6jZJt1
9YE9cHHTMPPcqjxJPvbiJphoO5Z+o5Ixrix292IAoWYbZWn9fuwTuZ+8OAvZ/CdhlcfLbvT05EgR
SwtQxP1Za0V5WPKxAFdOLdUooJQpbeWdusFG5K4lfG065WEjwx5S4lLYm2vMrFymE+lA9puRDwT1
qNjf3Hy0r4CIWXusEOmz4tWT3xps1gu0KscCBQN542lHto/nXaeKc7tlSQZNvSofk3Ixo5Hy/cdM
K0seVdpsHcsqEdB5naenEeISalAqrUo7z6dN4RJ0nek+Li69et1QZuiXyLQJGH2rJxFfSzydN0C2
X220lLts6527FdRznyT75oAEA1eWIxvSDEwkniMhbnM9WgfIssOXZa7j21l3u+t0aWWgg6x87OmC
+1ozWiyw6TGfGwzmixmqCGHI2J2K+xI3n2/PzTPBrQwb0ZOZlaOBrXvjU+sOZgTeUIvUsv6mLtYQ
Qgb6nHrMP67uaVBxUc2ETWUuSEPtPMDJgaidXJQolfFy1EiDJU4u7fSPwjTWHf1Uji1exhAWSoMn
VC/AtmrGKHaFQWSXnPr43i4n2hjkq94wzy2HqStRZlg5QN1ugqbal81OoyjO8AWQxaQfDzcIEHBT
9q19LJZO93wSZWpYoYPXPQphWG9VXeRR1ZoAwxB4PVWLarJodtO+clr3qWGoRK4GYDgwLVorNQSH
YyOIxlI4HZ0GT7X2QvAUdpqJJlx1v9Z6YqMLq6ygSXSoPl2ahvlkJDt2B/hqZ0vxwTIZgWlmKNdX
/UBCSRlkWWNG1tC0NzSXizCrRRlYXZft5m75UlBA8XNcCIekSd6tCuO0h67vODSpd0wzK71dZqvw
OZNUvtOzVTTMSdmlVb36c4HRUG+FHsYUXwnoy/X1w5xl3V0cT5gn18WT4TSa6mHsvOTNWOcBK/XQ
7rs1rQOrjfNDuWjTF/QK6w00vQTgmTpiiq+Xe3Cvy8e8zvRTt05LaCprjtt26UgKUjgVL2Z3hR3O
+1zaXf6sKBoWNGcgEwnFV7HXOVvtiyqDGu8Zj1a6NAliDtC+2GH6D8Y8P5n8NxUfJoocezZo6QlV
UPUxV7vN7FjHnyfHTHZMlvWefoYMoaMZAYZVikpbAr234qEciHLcter6wbIZlVLB0rNOwN9yUWCP
o22dHpY4BkScafK1FjWOUSMRd1AvB3yvS37MiP4LVS15SzrvA349xZ9xW/ixLOxDaeTWzeR0+aPN
8EHy1iV7U7BisQ3Nb2kfz7cdIqCdZswvlY7YrvUQjKSjvuw9G1HMunLan7Q0JUwByAjH5sofrBI8
RjaKMLPZg6r092/6Qftmg0sgQ7OVexvmfyhhle16ZsmQo/gDfFZ5TN2UwK1S9le2Ohc7+hxNyGym
Xzt5j9lNJOltU9v9Q62Xxkmrayta7LHGcGhrYSnK+tC33D6kW1srMyMzAwIdYbiUsAofpc1Lm2bv
SkOTp2nZuXYp+42t2DBUHfZHzfxkL7RRuqXWfLXwxBWKi5SjpfeRw1TjdxN7pwkAcqSjv+fedNgw
SMAO1tigS7OyJ7dNohQQQhJYqGPzLF2Dhz/je6nNDJG9Y+q+m5Bumqb2G/WMJyXT2YlZrM6IheQN
5nhKf8LyTlNl2c9mJifyVwxr3yK58yl0FE95Ibz97Om5H68KO/9RsZ7nodLDOluTQErtKwiFImhp
OV5XefkF/3F/nIplCoC+zijzknmvFvJ9dEbvdsHOiiPV2ybEZj4mVW2QWMbMnip5TWCW4x0qvZdR
srA/EovTYvvIOShhvDhNmNo+06N0whkx/IvujS4M+bh65DtL+Lbn4q2blW1EVH+akzEzOxm3PCH2
dYPRdKcqKmkzg4Wdh3gmnzgvIySfivy7FlnUWOtVODZi2I0uJzRTYQ0y6hFvYZn1hMmJzse7EQdY
N2Cwj5isiDzUUVkpSmAiCUDEhjfHnob3mBwOPAsY7gSNUN90EzdCVj9exXJMDp6GO2ZM7PzUgFFH
dJGHZoc3ptHEUe1qHcyZFZAVczTHwrojaL56UuD3Be3QfixgBEQmaAiiMlbb99Is33V6zbVoJanH
ViMjpArmsc21zyQIURRg57bzkJD64FsmAkZTLHwFsviW4iULlP6ZNAAlUvOKfrVqyD2dc+CEqqSc
7dAx21Px8uBD1zBVVw7ER6kWxCrESr03yAjxxyHWo0lnxtPKbYOa4vJnf9oBIRCTrxFje5uJgYkb
sxAVwJoNPwbMI/q+b2AnaPCCYgv70hGRIPXbL9wKl+JkFo8NsAff6US9T+XSHelMi73AlHwghS05
2N2EOZWsgghd0HDDJdRRN5vljYlcEJbrPLzmufaCy4TI0XnII8usiSuWlbrLTZjNHaaFfQ6gJEBf
uRzOWnbmGDyEa1JdeyJtt4wI+tOa9q3RODNpHfJAe0pLH1defueZeX3gc3pBVejsT6iSRsS69DDc
6TNAAhP3pG8VV9Icv4BldJjjKJKUelbccXyBpTq5kAWXtWAfxDg7dkXRwE2QGHpa0VwlA0V3OSDP
SbHOBKXo8pOD6uwzwCf9lVjLJSIQacRmj99XoDA7tDmPaJ62DlO30ynXMYz+oJ0tCmfMzr7ZTs8u
OkACtPMpFD1YWFxe1WbJ0e7oE/BEuHm/V/NOe0B3ke70VajsK2PmfjtvIjS39o7cFo+OtCt80zG4
GqzY+3wdx4OdlNMO2dVLZ+oD2nHLuO+WbI68rEP5pjN2SQZJ73Lc0vsmnrU9olG8Xxzpdk7Wa7Bg
SQhfLduExG5/nvoeZ/xkEWHFkSWo6iV9QDjeHHH42ze1KUWISr87ouXdIncmzJnDnGA5Rh5OZHpx
jMuCqgPxCeG46GZISpl9SBCJ+001thFjkqlxqLQdZu11V7tt/5Xki/SD4vR1aDNQgTRTrY6zrU7M
KVHizTd2a0pJQ+4Br4esaKAnBGvISBNZIiMkxanUr7E/dwSLa5z9W7LI/D6p6ysobqSxj9rnIu2Q
KeQx5q8OCEAmV3JhCoW4xnSkTL2hGGwcr9ek1swnEIcV2siVkoPTQBJxWXo9Ytv2NJIL3wK1B9cI
Q9jg2AUQ20K7TxO3OciEFX5V6vcV5eCRKXckJ4+a3FqNyykHeMnIitlLJJDfuZHxYUq2I6IlvLCF
2fPZQBkZVsA9/RQS+klK0ZwyZBZPHTZRXjgpdqabqmBExRfq4yqFl1XBRItJe6laMtNXPcchSPkr
GBUi6EazyINBOpnf62VL7bf/yJY3DxeOUdEy54Te04w8JghDHolp9YVmStLmW+kX7KJ8zWyXgJz4
JeD0OFDG49Rechj+VK36fN0aypPtUAEUTqwGbSJVVopRDxPVqdhsCApRa/dmlpQMJkU4kVQ3lkW+
9vdbGT/whMtarTvkl4iJttmkjx9mTywotYBDFuRkhRBllE8x54Rrvaf6mBWkE7OrVn00feaupxr3
mBf3iMSK3FS+uNVMEpMpvAirBl+t1tq3lCpTv9G4t6ahLDepVhRERbg5kecjWc6VMz5ZaWyEXqaO
V3OmmnthJMMOR/UUFH3Xc+Hl1l4YFt9wszb0DL0LJuEwONiXXUlSgsIJeIGfI2L6nBWLedWXWv9h
7GoXx71w56Ati/GmsTBK6EVhBP+XtDPbjVvJtu0XEWCwDb4ymY16pSRLtl8IWbLZ9z2//gz6nnu2
RAlK7CoUUKjCrhKTZEQwYq05x1SUAhzAKHo3wlPO0oUfhgZCblIQzaKtn6HQcuC0t2l6OyrNU90v
df4Bhz7xUj0veKgviRLA4SCH+hUHZH/ji7i60QoOsUiDhr2co8cYh8BFD/IC8C9BDSxjY0EdHgma
Z1Om3eYa2x2jg20MY0L7Y/iqbBko5GBjVezoMNjltjULFWu18zyJ2dpXaDkpR6VsDdW68Uyo3Rdi
mGdPY71Dnh73u4Hj/IbCKlhCZUp2HO0MfB8c6MbCCdj5mjrBGKR19ttoToPRtZygvKm7PPhBXrVC
54itVgtjbENyDT7a3PRvdU6KuzTItHsTQ7jjok5Nl9pB4BHgVWzIXjMv2sgark1LEDtbNPNTw9C9
adUyCzkbYsrVYYRUfR54UtTlg0G/zhAdJnMBeCjjY6ObUfosY1U7E3443FjQ+V3dh3bqh7PimU0k
fkonU/9wPPxhJv5wTYtNxRI9x4+xhY6DT1bvnFsBLCGNvfIdThV9rwzqAyruAPUx54TSJuWD0L5r
Rt6j3hCQ7omhyx7UrixdIyzTfUNKC7HBxDjsUUBbJHRPaSm3OGwAJ3UMliwuqFzXtgndNnllQexu
fD0ShDu1dxLoGN46lTjlkm0DBhgD0DNVMUtvdXcyY8tzWhzNnPux3UsjPhLl8UsdohSsFjgQtNP9
TQ3Oiq8sttuwoXDohwbczmr4hRfA2kKXCfedLno2pAgYLydaC55sy9FrGCW38UDhoG/MnuMzp35h
gBAg/kS/zNSpfxZL6z9VDO2HHVgvi7ae/kLWjzcREtwtsl/tXOg2ZY1UIZ1NoUTdUA6tN1nIsi8m
R/0zZ8S/hY6W3mlJGt9HVVh9swyzvdKTbMZorhLR0TgtUh59i218m/5UxDizuJrKhSMzkxrQOMKx
jJGD+hyvfyE0NUjMjYbbVMWwQTixDg2sAbOT2HX45ERJea7PXXsx8HncVPFceHEolatioufbiPag
WXPkSTpaW06yNSUpZRFuF/m0KUpNh3NXNvuSHMNNiS+ZM0Bi7wEf41IJtGmEJj9M3/BHxJxEKsqy
tR2WZ6hiZ7clY550erZpYBUQARe1/K1MfbvD5Lx8ojl3acu/5VGh7J2o4H51OmNlUv709VYc8Ai8
jnoyn9MD/D4686OMi1dbUSlQd6HUO7qBisq+kCTRB9k59wSOq+2ekZruF5j/ZhjbZtyoVAkeK0UY
rzEuI4zNgSYvyZnW2T1QtSoiHK0Sj8tlkxb6cUrnjA5WZZNHzGfV3fuVfRFJjTxN2K5X/K7ZrcZY
T/dahgWMsL9wryeFODSzP3A2YtygeIgDQvjmZJz2La8JIEDQ/whjPb6ckJtfJw2NmFzklRtlVuph
JoivKXDM5Zbo1SDfSnqNhPcN6ZkVGfH3Bk3H1jbN4dDWebWL6BHvepHTKAzV2cMGFXAyaZTzVk7Z
uRZAalLhbezhqlecbOxkk2Oc4VRki41uq/mdaZvdoUl8sU2D0jlWxcBTELyWrhqng8lXxdMcO2Bv
C7Asa/1gV2Q9LqWeFQCOaukZqqT5NhUz5nTd9xA1s+cPjHTTBzLB/Y4+skt8C7QC9SQ6Ij+juDf3
QSHTbWeEFNt0XB+bzKn/RIozk2MS4BhxY3Af+JHYqenIGOEzzc9GVauvVLXVlr811fd9nctt1wXj
JinSdhcmLdwToHXuiKP/Crkz3SW8hh4c2IXpYJuYDm1gDlhM2flRFsfU/cpRG/8+eY7bZNmeNU5W
exHRqHsdLNRGLekvqe30LEXIKTubR/YbrO2RdBMdgkbbTb8G/O1ujXuJUk9wzyfPePSnKeOOrOSJ
Jy5enIpo0KwmbcRK9IiTWpzQraTkxKL+klp2cqvTVtpCj7CQoIv0buoc83vSZuOj0pgtItORoivI
NM1r+qZ0s7Jv3KqlZgxb4LvZFLpr55ygHSsIPUxA2sWcA3SA/RTTq7HpNHIUwq3X2uzPY8guG5UO
zrMywTSAQQcvymvVJPfGZPw5+MxtF+YfOVGN1WdsUhMdy9WYXE+BEFCvBPVCYdU7TQ7tAfM3+ZJ5
1x+yYAjOobpC98lt7fuUChMITkgYU+HYw01Xlaang6+4wH2j/lRSg32S2fjFzsxHbeNYg+6NukYo
JKeWBxsD8CYMMnkxdSZSAimKJ6dmBMfmNJEobLSb2gdSxNEBAxvu0fNMLdHYphY8Hvqwm1bR7V1r
6GKrIIfe82tGsFed3Fmqrz4xcaiFq75xHk9GCZpPGA+Qudnjx11Lx5vmYzS0v3wM6xgFc8JtSrX0
Mofc9LBscuKg2wy4axSeK7PBu4gBTHg2LemCHV5NzdUGK/qgTGn8ShtQ/gp9I+bLP/Z/0GAWO47v
wz4bRXIfT75zEGoV/RqThJJ9zSkGnztcEz9rtzOJVg92NnV3dBTplfZKZYBcK4RGhlSP/lmD8DUg
M4cHNyNs5SNID1ZtMJ11PuGjJTUBBmXNW+tsjPr9JPcmkuGd0+nqVlL76LZC0acLioKz1y9EOAIM
pp2ppyS95f3NqJTmpq31V9S3KhtEitWDnrcXUADjs5k6Lj2nYlHVKOaLCrDeHUtbpSxo/prIedja
4TBDCcnU3yG7fUJblGCja4W9w7/mzmruhv2w6UEFuX2mhZxRR+pxrULxByhPfB8ycO6SdIhfKcp1
3c4s5+iWDqK/Qeuegu/RZpJjHDxXDG/cgUKbIJTU4XVKB4+a+6ye4d7Xn0SROgeednPMsThnLjCF
20jV6UaW1k3PZueYy4ZaDAGVBSQwpim8xnzZ+6pbPAfVWZGkhGnUB00xLwJ8LChvJiZJmJUgl3S1
2c5pmyluaYuKqC0aFJdRrpG8W4XZuQ4H8ZUcspH+iaJfWAT8/Aj7MQapmZJ3kS57NvYnO6r+dOds
pOeCjKjzVrTkjkzyGb8FgASjm6pNWbOUlCRdVHEQEpni/44CprkBleWGRoT2I+OwZXr1zJ69GSmb
0NRAE0A8rFFvCASaHsuybQ6aMCg1WGQp7bOQkD4Xrtt1AuiPA0tYb7HKmrSrmuqBTFGeha9P7d6s
2/RPLwz/O76S+UhWgfXokPjEVihg80UANpmQ9t0AOLDZsOFsTugVV9Ebi17Rdsi4QfcsDNoU9so+
U4E0UomKqG7BrVzZtIA7UpvIbLswq+nG0PNvbeD/VJEXFGW//Vqx9lGuRqaAQBsrWLEWc9F7RV8Y
CTrrZu/fCNaHjgLtCXz7J38fIZwqMf9oqDHXem6D5jVqes2/wQ95lTgUXat49/UtvEcDg+7Fb6Rb
ZBWrOk480mHe34JpUS8FuqNcDyDVXqd0TyLBSJNJP/Ga3nvSbLZxti4sYfIvJL7CXIkfUYhhewVW
c09tiK0Mn/XJZs/z714IOmTeggronlIQKmJ1NRawDNS4A2yQqs33lFCqs68f1up9MMx4UirSacRL
iG/l8s/fiERNc4RFQ0PorgfQFR0Ry5x4SisVKhewNYkE20DlZ9GKWlHOq2ggSc0X5t1uSh7VUKfu
mZ8wCXy4BGlKEDMk0SXm4rtcyZSx8EN7H9v6aCPZt/ptj5BQnJoY67e9QEqXlBON7DhwG9ZqVI1V
5keqNpRH1Ry2bbStehWxxGOGZOBfvhHNNhGemoYpFgH5evILLB5URs3+TlPnZ7M0v4fVv5PVLt5B
E/y8XCJDmCHr1BDRFATKxElxLGmL2Fvp/5d/f62q1cqi4eS1sP+ODifQcv/1E3r/vtG707vFXGXj
fhNYj+3VkFIJ3pUY353rKt8TVaWmuzY5Mevev+3lEownbVmJsfqR9bOadXmX+WJqe+d6dtzxtQaT
Ba6l3319H6cuspp7JD0WxsL1ujYmasAePSYdN1Hs/XdXWZ7mmxnOCSeNk2xwrvlIz8O1r200dDrd
CST7+3XkrwcBPTn6Zr5ZzJR1pAM6CsJp+zC6L6Ko2wXjUF3HUBNOvPn1E3MWA7DFQmipGBCd9Ztv
4KNi46rmW5oggdfNU7JPohr8Lz08iMJpcmIursyeRGETMIJUxCKuA6LKeqZEA2Ah1LTiNnOiLNsB
pguupVrmV6Umg2+dbeW/+mR4ENjhT5ki1mHcf69NAhdrM7p6HB6rUe4X3dQYli5uc/uQLF46tfKS
4dlPb9P5NiNOeI6/Dei+kgA2VZJdNGwqa4MWY3RiLqwMp/wQTCbwQwgF102exspoIobAxPcUZsci
fEINOg/fnYYKwa3WfPejHGnWKb/Gav8j11dc+07o8cPI0fLs6Gi1v2mM+BLcPZbr8DUZGhqFJSdM
2kvnStFcZGV3/HrCrIM5/vfyGEYkS72Gm/79jJl0nJpyCLJjDMzXH6vvHUxFnap4H0WR1/e+5XY9
ytKptM5xxzwoHAhP/ITPnjmSfdY5vswO7pX3PyFKatg2HD6PmqJfQ2i46tOYkq42/5HF/N0qaaE5
4fM41lfFaHo4ImOQc4BLjfg5VqxDDYdddmIzZgRnafUFPfz/YFA4QiWVbTE1YKd6/wOBNyPkRu5z
TDP9aM0jBVLHcVuD/keO0tAqJq+22hdEVScWmk8Hx2I45pOP9/j/ka/erGdN2QjA1ml2BEO/a0jY
rXPWaDbImfmNr6Xe/5TNJWjyE29k2c29Mfv+HRRvL7ssTW8uO3EmC+uSQeGDyMyVQ9X/GoefU3A0
Q8eLxu++j6S9uaGwjjA8PPFFdT4uRHyq39z06nGrRUTa6JBlRyWh/oFe/SLFQ8uhDLmjlf3qwXVR
3COpZghROFFKfKEg8zvtrXszxW6tq7tqti9LlJbsKM5ASETuKEpUTdXLENYKNUX11lQmhNtdDmyJ
a4A/uZWVDvnb5/TphBt2XnI39d2fIkPNiF17s4g/WPk8kaPfAwsc51hCaLVdh/CzCZIAZ9lcyIQG
AZFxiKwbLyPwfmpzT9cZMAGZ9APh251PQgCa0G+pHzxYuXoLnHKDdWR0UQfSbCA5t8zPZSW2xlTd
D5YDIZMi8JjL2R0yi6AxkM0bnBw7A13/xjfx1U4i9qpC29eW9ruvjGcEmWjRh3ZbZ/qmnjCM00Wm
To1YIggeqqgBmtpoT6IJLmz5O6EwB2fy0TKW1nvX78uZ6T7QJt0Eg6A90l9OhfEwKsMliCpc/pqx
6TFdlE1w9/WwW97rm1HHdp90IAmOnKgrDSHNailK4EuJruinYy8kgLU8K/dzp2rbJJ3KraMG3UIL
1U8QBj5clCImex/H1NEfLta590OdaOOUxmpnH6XfdDuf8GKi+abkojcHezeyqzxPBiU5teR9/LYz
xB2+McJiT4ef7P1VWfHmIh2t9Eh21C1FLiDjzljSXyFfL4DbNyHZzJBbWvNej+cLQcoH3NgNcZsu
5YDnvFNAN0WnvgUfpz3nLk3Iv+cXis2rZ6EXlMwioyiPSfVq8s1jRBoU1hXxjXOrQ6FXmZ7b/kHv
EhQY+69fvvg46+nJcPw32VVZy396/0hU2nw9rB7OHL2SX8w0qXa6otXbqDVmGuij+qemT/Nrdtpi
X9t1eQOT8xel3/B8Bg+4VVLdOu8Gp72pKzikShQsaFdp7FTyul+//q1rIATrI7/V4ABp0RwjQHJV
OCDteKRzbBbH2jmL+teoeJIzvjVnYbPfGtTQ4+4qUH/SU3eLCnyU+qsGnGrO+WU93viYJBEDEv7x
nBNN2+d/oJ3TaqpZpXBwpFQ/cLUF+uUIc25Uk1sn/ldmyWXLgVcXkoq5vGs2/auJBgCxxNk1lcfZ
aC/8KblNoirCQKUkJ5byT75fnO4EJwzqLPgCF//x2w/JEBWi1uhlHmEparTHq/CVnkJ6aBX7lQys
7CZyjPEK3+BEanuH/Ckajd3XL+uTcSVZrbHCUmjieLP6CZYNOM7vmvIYVY/TYN7l2UyPADS9fXDS
F0NNT8ztj7sZbpmdAht2Ezf/OlFQUYOC5BwebpA71ouxwJ4YwSlREW14MItR+5YReY8YQKDEaim+
/ge3Sy0I+iewUNhM75+4ona0NKu8PNJ4wFjS890IivwuarPM7Sf1zAhyr3OsE7N3fSJiREkNVpFN
/A2m8jWnpVHJBVPm5SGH6cZvUk+xx3+/F3p3jb+T8s2mJLL9UkFNWh4Nbe9Q7G0BL5XmI/oKBL6j
14OsF9HZ1OUnBtDyxN58lpbZwpeBIptDlB4I1tUTLXWBCcSXPFHhPPRS0Afrv800Br9+cZ+cgUwO
epQrdEYp/7ZaAMkM6Aott+tjI8ybxs+/KUWPiCM9BCFBGXSI8Hw/YPU7a416VwwzZ4V6O8JrdJ2s
vBsScWIkLdd7f9/vf88ysd48b6i22TRLWbP3vDFhgo+MHHQgrgLTaEgevr77jx/E5WKESC8H0I/f
/hFD9Bw1BJrnUXSmFuhuuvYMUscBHdCJc+4nlxJ4i01reZt421flDsIu4mCiz4aeIIazUjjHhOiF
XRBrfwJ/sk88xY+jx+RqfOwdR9fJHlotP5M9dCJGA83V2FbC91HtfJtpJxadj4scBTRqs9ARVErN
HyrZDhrmNhybY2mS+5V1zzZ+JlOXrALJNm6bS6RzJ6bFxym/XFJSE2bSU6NYbRaI7rDTUXDJZB60
M0TTyoVaKcPT1+Pi06s4hsbxUAVQtp58ujMqGRaG5qiX+THvjXtdD088u0+OwICDDY0mBNnA5ofi
A2IXwuLauTnK7E+tAV4E+xZUr6PksFti7hg9Iz/OSFlj51TE72e39/bSqzmmIyEMpFzeW1MeKtHS
D+1RNX79DD8ZgtTvQeTxQeJJrj/CeYm+E+mNeUu+RYX3W7euMM9kF3OUzid2Fh/nFjs30BbCZixa
H16XEpNVMVlxdOxMe2bgoTcJdQzb0xBC8amS+dSiufra0ilQqdUsNfclwUj/MD4qSicEaSlHDVnG
mVqLZNe2+LW6QuD0bQJBZlI0PHGgxMjMBvJcBk2Sbeo+Sb7PdoKIGrJWvHG6IT1GJW62LG202xma
5DEYi/C8kOLET149ooXSwjugLi2ptjJ1VgtCqaYa4NpCYUQ9J5PXYRqqb5PpxNfy1FWWrf6bxZtY
kjlxxlw5Do68J+i0uLdC9JXk1SiXqlro/24xoHC4fCMNjS8XNBlq7u8vl6gKee3g0o/dREgGQQgn
hvBqnnz4+8s/f3M7VZNi1lKd6lj9bHEshP/lz19/4oFR25nCzyfmwk7RC3lfz0Cx3P+bb+mH37+8
rje/XyPZUsWaUB2d+VY+OuLIqZrefka1QN/0iMoLPP2u8TQrd19f+dSDWz7yby7c4oopys6ojjiE
yJsvuxN3durvrxawssyGEFMgL4bpjsjxVHn01N9ffWWmeZoVdebN5PO1YdyBRPyvno+5aqfZTtfa
RP5WRzZfKIevS+XEdF8tvv/75kFMc84Cl7r+TDZBO2LpUKqjlPdVsSfUUDQvX9/D8g4/Dq7/u8Tf
Q9ibd6wmfZ/aRVAfsYxuCS2CbiI3hnxStBKh7qmW3Ykb+vs1fXM1ieUK3ARTkTqxg3i8IVzoxKA6
dYnV4oUs3tGnZbbDAcgJaROX3XziEp+Pq3+e2WrBglMbgMngEmgMESg7yn80rv75+8v13zwlGKpm
nuB5PA7Joc623f3Xr/zUE1r++Zs/LwDSi2TmlXO6jDov6/F9/Jd3sFqyBiDCVpTK6lg/aCOr04kX
sPzfPwxaOHc0Zdl34T14fwclR1joH019HLNmjw8HYtWmL743/nT8+lF9+qbfXGi1AsoGmoFm1fXR
IT/RyumlnNg/fvouoGKw/aYg5Pxd+9+8CwRUExlUcX1Us8Sze5oT1U1mn8Atn7rIajwh6BotyCQ1
JOtgh+viPultvNz5icr/p0sJiE9pI/PQLXO1OUHo1RsTwqij3MtwM1ibWzIEZ/P261fy6btf2DFs
uVFkrEt9JjluMrcYWoY4j/0L/c8MH+n719f47LUjYuAo6UDAMz8EzmtVi2Slr4+KfYXrCz/DfzA/
3l5g9eVDpd7Ws8UFHNKTqp/Ynk9c4LOnxHkRIhg1WW5hNXAzc6Gn6uAos+dm2BbjHvt5WZwof382
rgxB708TBKfI9WPy09aHA0pRxeoulfT7WF+34sRWdHkQ65lONgsGXAHTmrbq+5kunVQGfUZhFy/2
g+ZUl4oqr01zoV4F52kUzuRmUmn+96//7UVXy0tYdn0VKJSyTfvF1ZxfX//1T1/Nm1tavZopyPQh
A/t0nKRnBWeAEVDntd0Jqc+nVzHYNiCJWvRQq29UHsiY8PqgOk7bMCIh+MXgzKKd+JJ8Nk/orFO8
Q0u2nKTevx2aMm1XloIBkJyXO9068fI/HV9v/rz2/s/PZGBNGGh5+UGHmPbIx6pTd1+/jU8HmGVB
aKYGyflqtUecM1p9mjFyYpOmS2DBHrirC03INbG9JwdT/48e2f9db71nbMraSgkVKI8p25Jsvp+I
ef36jtZ187+7Rpphtk5pZVkjV3PGbvGqtehLj7V9AA4AdsCURKsj+XVhqmS/xCl436fv6c0FV/Ml
CgvEXTUXBMXbxzdgUgii+PqmPh3ODiFcDmos6qmrkWaaNZ15IlCPCg7AUcO1+VqZtmuffX2ZT0fD
m8usRhzT3pxt0MpHPw9xBe0Jday0PYRqDxSNG3Dhr6/32SeTgodqmAt6FRXD+xFeZVZh5mlYHpv8
NiH42d8m9iW8l/SUTuKzmfrmQuv6t231QxKQE36Uf+CG6caJ0s1nI8BUKUsAmIVE97cr/2Ybo5pk
g4iAFVPqO2lhmHYD/cQI+PwO/rnE6lGNceQQUp8xUcGdWeG+P7WYfTbE/rkH2n7v34UBKkH2Fs2P
APeglqGgjpDkGTXUwFNE2k8fF2wQvgKoPik/vb8Utfewp01fHIsZq9ULZ99sjE4MrU9v559r2KsZ
0zeEVfNJLY64Cw3jCVRMZWxJJDp1GTqs/Nr1N5rt6/+/m3XTylZHa/IzvTgSqVVgD3HkdRpnnTdW
KGUb3I9nA5W26yScoou4RycPcw/7mj3S1azq2CsBACLI4f8By1Oe1dBZYAY2i4shVdLoYOiExRml
gUgZ4AUwsSBnFIvcOhSD/QM+DYrAcv6dKCSsxGZgeTHBtKZH5jl0ykg3W3hImnPIsxQ+ah0QpQms
nOxjCigUFRcTUQhffBS2G5ichGqcrJijv6V1t5lgjHqwAco95ooX2dYhDndRbIIq+llgPBsEJbh4
rFpQcg08vgaIVzQP1m/HhvNeaAmcFOyE+yyBsokcWwMtFofHeZzO8znj/NuqGwlORcEuNZkudAZ7
Y+u1sYksScJxGhehdYChEkHUqw2k+NMINSYyWjfSYEVoieW4jqhyzzaByFDCdQBWwdEi68A/WGZc
3mpF+qJngbHFs2T/sPHO73X4d/u8InwaZxz2Bc2uiJ4R2HrVdvAamWnbJkK7oCYJDKfIireK1Zp3
jd43F2qJ1xxCRXMJy6s8S/KeuRJVxkEIv/hhk/S3N4eu2toahz6nwOsjQ90+z3GyenOaKtsaz7xn
6/A0/Lr/2RiBtcnNTvzxDRg5Wm0O35bwJER809jB9gvUzWTUFNLnxQhTlz6GP0neVdR3kTdXgXBH
Yxoqt1NGzGMV6DXHydtvxCYbXpLlBAkPoAMv0yHULrUg+1MtwRjoJ+RZ3/WFi0XEIlOUeOsuB8CB
x04Db8v8HyI5/ox6B7gZzIatKn1rO+WRfigJaiJQrayvInI7zglWaQ+mM2FaQeHOu7TERRhUvxgY
9i7VJv1HMFtY9rQGN0sXAKlH8e8G7ZRu43p61YaLwQ/cPp8eKtuHc0eSvUu8QX/t+6W/N2M/3khn
Ng9jN73ie1Ew+0veBwB3z4Irk3ohMcG4r7p8bwsRb2WTt2eN1ZbgmbEmRJd9cg6TVOlRMGPFsV2M
+9oe70dwyJvBOCCehDgIiQdbUKrjFR2MZKMn3Z96UH5Wk0kXuLb9vW/X2nVjZEiemjJkZZzs79Cu
JuKb0wyEQZTjfhnred+kNdm/eiOw+AdgZKJQuc2HQl4gdW53rRmPbq5huuq6aLwYQHDtrBJkZ0vK
7FVjG78VR8WjI1tzIyq8pH0KJ8JI7J+jiBHo0f7acPYbdqniq67fivFMRARcDKEeXZFw1p81JDzf
+cEcnTVlURI1Q0CGM+H6d2ZYvTiswcPmWfSsaJBADANIVIK1epulkQAFoMvrqA1LN8IGyBnWfLHg
+GInxrCYVPIXJFdAnzgeNzLRMN1lPi3HoqwvIGNQ8VeDqwEkz1nuS8RmuNZRRYS3Uu1HLyQa4hG0
l+3q/NedbnSmN4LQ3PXxbGNyLWa0WQre4tjH70ki+a4sJlx6ZV56VaembuRAj4i0xVk94mfMlvDd
IUOrkghyNi3+6yZqoLaFXREBg6zLl0CBGgCaENirYSvoFbpq2rSm/TukFuAGTdvs8YqHoOuDJVFK
5m4bJyOeJWLiHSkDxkxQeGGrWpgF2+aClECD/SN4uCGouvsAzcyuXSgBXTkX56Fk69znEGqsYq7c
ppqRNZL95/K/8G/FjElWDcsfcRfpm4QjkNc1EatcU9MS1sH9AdhpwVzipQnDELaA4/vbuqicbRFN
ujfDQNxlCgniba0GL12dks2B4XMTVfbPGr/6xoiS1yFvfhNimSCsjF97U3nSyw4a7Ki/5D4LPrQo
zKc1u0bez4tpIuOwNZJbRdcBkNbj2Js7VKsZMaD3NJpBTtlAsPJWeaiTkZ9ZWekmFqHwiAkhID4C
Lhi0GfMmq7Gcy1zfWwBv3KFi69AbRoDgFCpb3k8QRCGuNN/4HzIT0wi8phHVtApZMb5FdoPh0azS
R/LVvlmVbT51nZJdDIlanU8zoTABDaEKBz/wuy5ixtsLEgYPrfJiBNLxshy7NbboAVhfoJ8PjoIH
EwWAJ0JSdfPA/m1IZPkzwIHLxnZgI5LSSV65riIAbEZwGHR9g7rX+eaU8V4bDGPbxxQFVebJDqiL
dRd3YthzyGyuwDO212VpxOd1xtq7yOIu0dslXjKGAw588w+LUOn1VmCz3CkZ/6mtXFwI8a7snWmf
kY+4CymHMbQHQkoDrK04XbGeG/q04WM7n2t9N3hz02j3ZRxaPQeKriM4BYjuPiIqB2OjEz8afsNn
XWPz/KKUkJhcUIQkkhg1D1MdgmM8LpBwrcde7KDwdQr57MR560LpBVfkzMY1NmAi2kkqt1wN3zeg
YiMhh87+bjfmD7PrHicTilWtp9EdpN0Efxe7QLOHt2pZk+PiNaov0k4JbgnNSwClxNAbG50u/Zhg
2Bv8MXWpuGX4JyNh6AcSQXkJS+bceV6Sl4m+ysS1GgQ3Gm8NoaUT7mwykennBeauTfFL5gttLE+Z
/LRefTdFUrux7Q5YU5inbtrm8/lok3mj1Xp81mAmvu4TA511YMDH9o3fWYXUt8FFfa62bbsdRCq/
+8DxNlM5hQeyWtuNnUHLkcBhPDIStO8NuEegFdgKMArO5sM8kdTndkaM6S8Q/V0GT40xr+ZXhNAK
d1DSPyXYVjeMaUc1qlVDf1aim7kAEZSZfXJAFjrflEXHLGn0Jrg0rIGEtIKwabLz5g24vMDji+ff
k5Ft7AOzMfatmo3bFJgGFsqufMwrNCxdVklsk7rYKXge9m2O5XtTKG0NKr53bsBmMI6nynmRtV24
siY3HpKkcwvVW24NdcAjObbMVmLYXRDyxMvY5SPxg+2zhV0aQykpSVBh54wKgDqz2GtJB23FGNSj
qCr/we8CsEgY3/dJLnwvcPJpawUoip18ZlX2pQNAVMnI/Gun4EEFuXRnhHwCSRSGqSLH3iuD3t+i
Ry0fjMVOTraB3LYKiw8MOdTQox7vrLiX+0iqsRdXPVgCB7Vb3Ml7K2+g5PnsH8NBDoVrz9VvHdfj
foKpgGsIOkgqrN+qgfSXhNvUbWrUzSqf38BN+6T4BS6aEO+UgzN+IGMXxXPmldNc36htr4DCcLhX
N0yL7CKORPtQOdOz1agNu5/uFVRhcDWNen3V15rqJap4Hc3lpY2obaxSw+47SCI8AfGAHWJYjSPV
OOSpAgsuy3pZheI6RJ7pKjmLqWyjeVeSwc7YceadMYnx3h+ncqOETMYwTb8NlUg8NG5/pBbTv0Gt
fg4v+6bLhKfhYcp2L6SLP+DRBgUwIvS12Xvth6qxNgPoHFcdh26fBg5JN/GUIO60BIFJwbgFWple
TJGfbm2DcWo1AQwtyR6YvEnB+SFO2/MoSqs7s8riQzVa+qZQm+EKoH77zIOf9lqfYMUdyMfYxvZf
pUDV8AjG9KICUweUIfEfoGEA58Bevc8pmAF7ldCy2YIIOrVhTbak6J7aQmogxKLEc8pcXik1EVHm
zNZJL632FrAfhwGVLIyfTczBY5fU03As4e3UbFb76oed1pfjaP7EYkdUEbvrHOepWbWR7vkl2s9l
HwfpHTLAMh7p7rlZo+ugOMx+W1ltv5yeTGeTdiNEZYOxOT42QNyurIEvc28ZtptBIjkzW8zuGvil
DUQmth+zBU4hN6ytI8vikMyR5ZpC+ZE2LU7iuirOZGlVT0klOMXILIwwdMMB2ARRvjicY5UtlaNG
btxiSPFTYj42aasnZ6gmpm2fxeGtKHtibye/tu/DyIE5Xhv3/SBbxO8oY1n45a0V2WQM2RQXqrrK
mg2hBnb7A7spugG0kPK8ZBt4pvdKtKsg4pzFKQYEhf21l+rkF0X98ApFiZTMkCBbp0koUhiwkhFc
ZJDo2QCpVuLg0S/1s7i0nxyi7XaqrAOQjzWEAJY2Nw/9H6nf5hsjMTTY1lqM02hZFHHEu6VFTCm4
YcB34xReZa1NJUyz/ew6g60Xe45vJmzxpcIvFSkbGkhLrJ1mPF2BriK3U8TmfCVFeZtU6Y8Okvlh
sHCTu52OT1xJnRrwC9Qwe1RroptDwGK6ke2g7vKdAAyOpZsxCgggfGRPgBYdjvKrFQbji636/W0/
xebeFEW+JKCG16BkMYEGsylg0tu9vxtqu7nMCsYleaMODO2CVRZRdeBqudTP7Hi0D9pMapziwy9k
P0ICVNTZN4lfswzkCzCW2F8WT3ZAXt1MgMSk79wgjQcEaTY/Atv+raQIlDSOJ+fjkCtPjiaVfT0p
xbMz+dBqUL166EPKTdiC8VGysMXU7SvIpHWs8CwZG1Op/oej80iOHAmC4ItgBlFQV4jWilpcYOSQ
hFYFjdev917XZmbJbqAqMzIyXNmR/4G9HnOwp8LNCNoolidrImhFhTrqOSiFXkPLrwMWowAkilXZ
imlSgBaQT3lTu9nxmILpoRaRj2bG2eqVOemtTmdjADLslfk3ZZ6bVL9uTCBSU0M50KpYeBVlXQCb
fCbBIl2CpOzdoDUVEdTusN50c9H3a0pgLdmjyzk2cosGxG0wFUm5JZE2PklwZ1ujNB1STNPhmpfm
sCVga/hc9GUlr1/VGQTS6FCh50tNVftWaUfsJWRbkvO5KWGUvCccR8dId/MgAyA8eTxw+o0amGCh
OiHW062HJ11Ov+MEyiTpR9fDU7ue9ORpKDaRQyQPnRJfjp5rH9S6I+cQJRK0OXImDWO4yL6xw4T/
X6DHuulpfUOHSBgAQbdJkgfq4rjvoraI35DLWn2ba/yPQPPppcDWvK/VhStILZc63WOKJIHNbDVQ
G07SW39Jbs6kD84cVXNWhIWKR71pInZLNLb4QQt19aXr9R/LMJQDKaKzB+daJ/dOp2lLSMfLo5GT
YW2ICcpn67Oy7H5nFDWCii00KkVJiEZt4FGuMuy9pC+8uuryZqfrvRNdyDLtGopBpVC2NiBePy8R
dKeK4padNcLe8rr2JZiVjcXIlHDeHjbguj6gdIxHNWatBrO6dTVGwQI4e4wbbcx5/RwHmJyI4p3T
VvIx0R37iV/K8CybBzV12LDqpk/CFpVgFkRRqNRbHosjZCD14xAyKhdvQwqDbekL47NPdP3iZrme
em0XOww3iy7oOW+Po2A/qeg7UtHU6E0nBRbDjFKR8Ei2Vk8ga1AVUt917hgHJBZ8rzIfQ0K9SKxw
DE7W1Z02mWtH4SSb73mU8gUpipCueIk3WPzIoRR8xcuyiMfKTl7WbJoD9CHi5wynJnljKQNESgNW
3vA76Xbhg6ludskgBUcT355KWO6+Xszu0Rwr5SjN2j7GhBxebFGsmzJ38nAlzh2BF8Zqr90FAuXD
rY36mtszRW1fSURAgcoRR7yo5j9uoF/4T+T6YR7zmSzToSokOc6T6QbWfa0qTlObSxYkRmtN9dVO
lXZvV9yKlUu4TaNZCfAfvQ1j1f3Cet5uoKnP9JFm97WOyJVNdS/Fummji7q8UECOb3NFJqAho8Sj
v6zJazXlNiqH/J66RP+wNlb+sRK0samqkZJkMcuQzgfiiroQ29H0Rbbr69o9xLb+1zYLm4jNuvpN
axLRKZy/plFbguSL/LAoi3lmz6oKRD+xPBbHhnxsy2Gm1S964mElJHCDleSNM8aDr0Ak2DRlF3lG
Vn5jGEp4beVPMhOkRYyLZhysiqd/WLV/9+gSjxWYeuNEEcnJHfCa3zwCylV3pnYtmdCHMAHQ7cRo
BEN/z0rOnJO9knJuAKk4uA6HAgLYcLOL3CGDh/Ae/POjZyiJ8losnfowGlryIDsDsGzu2O8gGhCy
aGA9PlwwFjjiNiRhmTthd0tAcIcRArkoQ2GRWavqWR8o8aAT+Vd35UffW9GRnFW5SxKt3UVal9yI
oe2CSlvJAOZr8Yds0o/GyFcTWzHHutpCjJ3IDCyjbN3WmasfdSJeSCjVGg/sMQqGq9Xb/0FIMu42
a7V+KclgI9A2s7XvJ0yA7OliOaOy22gdKTRdoxCdtZK4S9HG11FM2ApSYe2nWeycJn1uLQJpkrob
wkL09G5qkkFG19uLC9/hoNNOHVdynblkpCb+MFU1H5bTv0dNkRw1gg63eUfY25xmP3E3M5KfEIjF
2hoVOtZgEnWdE4FqF0WAbRpFq6V1EHauXiFp8H6bJLossauGZW30O15OYwOpSYRKpTcHRc7Vkx5l
9vu8Ot92NfO8qJw3RJP2mxrkpTcrlbMXJtTHPm+rZywUXQBejpO6AuKm5Ur6Mep2f0qze5R5qhD7
ToHowyCdg6wpXGgFSvOypj28GAQMaBhWH0VPfBkaDWLRuH7VkUBja80cSos1Sa2zzI9lNccD7p2B
NNZZv3tV1emFy0/cBWB9f8dXX5MGDYMiadwto30PqOXSJCwfv7Qg4aps6BVMtPkfVtYTlzjHtvyX
xCRMVUNR/iHQslHmSA7kZZitswMh7jEBUMAtKsiBFYRDZCQ1BeoYQViCdrshEoFsG8GDfSVAOjmw
4AclIe6l70TLDG6oH83zYKHZrTpZrXWnvWfyvlYwt796m087GGUESVmqLfa92Td4PgkFCdWpqTaG
ZiRnXdYTadg2se+ARj3Z6uLNWsQ7PmOVSq75NPOkg0LbohAQ0dXvQW6956Oho7+ItPSM0tVibOS5
ZZH8qcUnB8orPCKianu1l+96qZP8JcsuGM3C16v3e1jp1D3pteBq6Cvzz+HQP9nl9MF2a3MAROZV
HZIUSudHWmK8m2PYZCgMvT9LHEcFnKuQxHfOXyrjj8wmBFAvyc7E3Zg9jVotmSS0qBCysjcgPpPd
1Gi6X+Pk20OXKg+dhUWbV85MWBQd7rB6fXCPjas1H+bayAiURKdvFpG+DG5CG2NMH0lzxxqIWaXN
Mmrx5CAqeKUlZtNvW1iK27IsBeH2pRF5ahY9Nsk0ne11RYhxCzL4X6ph7nuAR/PyYklHC5s+aoIm
kauvtomhHkhndvYzIddvkVS7gNcWt7bVRft4QVvW3eSVgYPqV04MyUkznW2kK8qOJijak7SuBSZU
8BenBm22Yrj2lbgrttkwIfS5Y32P9jaD1mm+S7X6zutS8wlXnonOtBHijiMNpwyLaLgVDjm7Nbo7
qRgq6F4S7RCA8+9B40Qcm7JAjxCMW9TBjt7iuTKQD0UyrHdWT+hmn0hsdXSqqoFkedL5J3Zsxz5N
t5Kd08uqWAvrUiLdspCX+g6xYl6VS7SwUgODYinWz5oTcl5NRn9QRP0vKuK7cPkq38rsaLUb7en+
w7MZHnBXWNZRkAoJyKQG0DCX+1UlEzfDLNa2gh8ogl+lGa22tTQSv3vmTcTrgSOILQ1lo1nccGmG
/mCz8r/Go+ItWf6iaUzrhJTaJisc8xHe3veia8clz59XXvatyiokrCZk+wJWBnjIs5gWDaZap/qd
mv6SQV/5pX20x1uJBcskthc9VC8tCviyiN7xm7lnvWQU5NuLkvyBuB2eM8vpPjVyNgN36Y17/K62
crc7mQjB/o4PtmqsB0dPPx2je40bFepFQYRxr40IZbYCy2KuJV8uCGlXNBwvtcuSmCCG8zo06nQU
NWGUqMeTV6dKFJgKmnWVIl8MVR0jEPdyk91bVqLmmKQYJBQbI3CPONEnr6gAoRUa4j+SUsEQhBN4
4dPyxUTm7tjoI4yXId0QPsgud1cCl1owIpQGig4YJW40YQ/P3czIpU0T+1hkywdnub61mYr4BjCV
K8CJDLTvTMXMrrbFS090maeyvMHWICKRJwzeZYVwZIQiLh6vKMfutyRdxzNypw7rjkIt0iwoelP8
O9tzEsISXKuQUch7y+HjM4Qhsi+av8DNZJ6BlMTARqUeIfl+oyuCDjFtZvVHA2B/bHqVpEvYYV6M
2OPJ0UX8bqopQAezdY+rhic3NX6EWB2mIUQ8PZI6XlEcr03rL9X0aXBQBQVIBZ8EuC9HgfYgdatd
EHUHAVkgE1967GhnBjz12eQw4acxv2va5WMWWwsp2qZgwuKywN5pSQDjjBluGeV078WHGsctYJLM
PaBRf/fJMPHPZmiIWdVGfJk4SoOiH/unlkB7cr6gXdAVr+jGZeybdpyA8YqHa1XKL0Afeihal/XF
jMuaSq7wchK7RzLJbbkwrRneRAn/haTh8qwMsmyOpZ6XZ5WRk80efj8TYT5m4L34lpRsBUIXq+XF
mAv92iD6k1RaUS2qQ/8ykUwUGJkyw+No7mAc/bUWCIGLPo3hYJrZYbXd/GCp94Jb8oUweaWf1uN2
08Z5EkiXw1OOttwx2QEG2FYJto252Cu1q3P2VSrob6KJo8x816riFbaow6vdJeGaRvoOSCGU1Fmn
gov62dkw01weR4Mtsd6ejL11D2Kfuq481bMk2rhzaG35I0Qwk1eZG7EL69HieRTWfFZW1znaMX/D
Md3PuiNUds41BgeqHodYfCFeKTZ2AEmqtYEW9ZBArpeBGlmSbGQ1j88ShgRDHJ4mBu/wBrroxpEi
gPxF2sHSinw39iLd3fPNaW9AzWqZS4sAXCnMZ9L52adv/GlB7yIyj1VQE0sCuQaSQaVd7ogaVbiZ
STWYkXw3fYyArhIa9alTDDEAiXMfdmx3nPFjHVUz1b9y8H0eKArUGklaIznT9c4RY/GgUZNt42x4
yIERbzOrBeEjCu3cZ/dVb2GMQWIV65Gla3GwLLPZC4UkiNqJIDDKVH4madqEqHeFL6g+/dUtdcQ6
zv/lfnH0kTo+GSMzG3uC6QG3BS9b1HehWa13M5PGMrhm1gyL11567gL5zs3Xdee6sRWOo0i2UzEx
hV7f1naUO2BLdWiPYnjkkF6YKJETlrVDsTOAn58aXTbHRWuIxzXG9gHh0WHwtQwUdisD2zbOrp2c
ngTF5k6ZqW2KXhHwUO8DbKF+ma7szosgeqKye2vfoX48NeMQbVSKCt+mkKlIezSSrLzKxHJCxZ1+
0tya3mMA9Im3WAvnUc5J0EzxTzku1iZ30oiOecqZe6v8hfEe8FpN4oEmIv7qTaPaQuQEHdfnzH3j
NvPzzB4vbBzDK1FblTFa1BIWEbsHuHzuQV2gRsV51rAlXD4tQ5PDd+E6Xrt82SK9yoC6vr3JvJnO
lVbmO9txhnttqLARwBTRGpRlpylNhevBoiZeavgA05J4Vma+FM3gbpkCyUNjdXcUZqvS8Y5EN1g9
MciRu+/sOvKVdJovzRzXYAzuHAXDreGtuX+QeP9J+hBG2P9MTBl7y1GKt8kQ+cO4LJOvyngIiS0U
1woJOcxHpr+6GVeHzM3NA0Ga6TYr85dM2AXNp6YeO1Of+QB6YHNVLjyboQ4TKcIzrIlFPAZcy143
o/gtj5efqm8/iBxJfK2sCB+pu3TDlFXd2Cr1k1AgT91RLMFs2uo1jlh0du2829TmqnswvfQg5ew5
V0WXIHAtzNCt+WWsC1z8bgJAjPHqZbKiEraAprwC5Nuzv3lZai3dMDG4gAN26JTMz1Hvk8BcuGEd
jUecKM/k5PKtbunNtItLQusDG6+5L+bVCNjTcTfRUDg/FGnaVoVvwEgpdzGNOHK/dMoaGIv5KSno
dmyl4jhxIzLzh9nwKvrhTeKaGq+C8elkzAAbU7Ykc9/7sVZ9X8WUntwqGg40MuQgMC9PuW2VCZsa
ikDKpr6viYrHpcmMB/iW+VlrCEZeEwJU1iRpQy1tgNzWUruyIJdv3IqOkL2rxDMt0LBEApasmVgO
yV3T24RguuEhSwK0LohyWmfu1shlQm8p4i9S7f9fBP4+fYYfuRkABVv5MWlWyApuPtx5IA1jGoZz
zmG9yxR+ndhA9Wk68YrXILmHtqyAM8mZt9bywZnW/s3iRwtQpPjGVT06KmBrg7xPPnD5kG0vcGWP
qR1ocTI9c6Xb1zbhDTVzBKWMxdh909vrprNWzFPjax0xb8wmIHeaHFJvJM4lYCYS+Y4cy9BNtH6v
D0V/G9So33Z5Wj27Y2IEQMJ0n6UYOLHkoVZ+1E7Wp6mr3W50FuM9JoDuRWmcmPziGggsIxWHvJwC
HQ8nkd/RT4VOgkC4tJRCRLCD2mis4UEa1fo4jiOxJAhQcGQGL2EH9GxYbfcF47E6oUUJbAB29Lyg
iXlWO5EHHFfMRNKI+SfjMlpOqf7LO4c2h8CV77WP2vdCc9bdnGT2xkgMJEWmk7Ui/NrFwEUSH4X6
b19Pb4kSPwNSBD509/DMBRqgdCIHo5o1vTox/4e5GOuw7RgyJivXsTB142pmk/xW+3Z81dRu9DN6
XFgHyxDSneSotVysnaOoFzrEGOrJYPtDPsW7hGS7wLUHLYxdDApzVMXYzSz9WRuMX1YgMlIBQLPP
upH5mtZGLBtyS3ZmrT1k1GNebzHXAIsDm0yn0CHlhrh6phg7zWgY+Cv4fo1oGn34qcRllzIbvBGC
xTtWKX2TjvaL01n6oyEafUe7hYPHyltO+IarxTGjU5S162aZygwOVvSUEsd8ZKZYvvQm1otqcYqT
Zh1wToGHy5XsDdyR7Te1DZC5pu0RDoazhEnOo5F/ksmDhvMQ9VcqAF/ytqoozmmun3OMAdNrVm40
LEcMGs9t9W/Usku0LoS739LiRDSmqh/RZrwalSCPf4BrcFei9xZQBu5zfwfe7Qt2x41pyZ2wnqF2
wVzUgtx8arSjaZ7s6honByfdEYqfMllSSQ53nZ3ZUtidIAJFMJrcsqLvEV6Zvgt4dobCx7tbi51V
/rj2A/2Wl6q0DN0J9VFb6YHUY4/eWQ1hKrlVzgryFQw0+6FWXwyaqeqapNvORtIz90sN8qz4Ladd
gfLUKb6O9buqTwtSUsoa5+0+lB4YPxZjz2wEEY67TfZ/A3CYRPvtlAAEghxOc/kzEBKlRxcEfq2U
xMICCXNxtCRyE9fPsXhX2pPWZHuTibYlHuzW3XDtnero7sCpw4ZPnrT7AIzyUR02c/ezIFqYOV5H
Gip1el2Qo7o4nEYsCHREBhUXcnYx7bTsIJajkzCIFUVgip1aPFTNc8WrI+muz06Puk/y8dgXQWOc
GP35Tu8E9fhz/9as5I/uEl4y0W8rQKHQdK61fFM5MOMmP+T6dtKOkM72ZUEGNN0zJ8Og/suIv5+w
qmodzaTrj9NTFJN4MqClzj+cQF6pHewBAU40Bzlx8YATyQm7V6vX2iKDH1aBLrw0mrzWOCS4kXhi
uEgCfmqUvVa7KRDAxUdc3wpt3yc/d1QGmST+ZPIBnhUdYt7ZLe9DsA+Elcl+cOE9duahtP8J7XmZ
X0lO8ZhtdOIcOduGaRZb8QqGnX6b4bEpzbDXfoqMRHmuVcAN6aoAaDzX0SUVYAHxc+Vnh4vcAs4n
OrXd1PS54ETwh5W1IhnsjuIlGc1qj6T7ped6fiGbOLRXGqr8PJXPiQNilLO9lzN2KXFzTMUvDXjz
BdBxDh3oENYp0ttjAuRGK3aFXXkTJL+kSSHTgCkjexIHLxOl+6rbfDZA6AmOPPdlbDl5XcZrBepp
5InxBfJCQICl31IOZvk2Zdw8EUaD03W3xCnpR0/zcnPKswUpbKazN7v3THlj5V4y9nWMc06gppsv
ftdfzflFdR/baJth0lybP0TJrSJf1fVRd1/w96/F3wRRJ76nLWn3XL6dOmY41rZ3VJNuQuFYPtL2
JYVVO6q7KJ731qT6ORmhbU3QlgtzBKWeaoGxwX7BmSOwyLmgWGT11GmvnREYQrngFglr/c4HgoWU
/grALgUTlZqfCYHBa8a7/PU9W3x92Wnl2xrSfROj5SyRz4aAPzjKDeNRoE+vM9tPrvujc2os4mZb
PxgE/TiBJmKnnobKvurbgaDUjON2YVS/vzslGVGWydldNEoSDkSeAfqkQCmqMO2U1xGLGvnknhM9
5OZtTvJdbnzqWN+Xinx1bA9x8znFdHH98ySv96twvrf+gkUFBatA47nsoGcFJWmp4WF5Bq2t0hxC
5amWM03upplgYibRISIu3o68PoXQARjKCJXsCJ7Qc0wiecabBkV6lEzGGQ9RrHLgt8FUr0e56v4C
2TUxg9h4reoPVeWjmGl1MAjUFlnSG0acfFPPVtyhc1yIXRdEfcXOZ6/fParzJV/6oFSi725sApRk
0Htna9kr5dsw/TPV3VJuNcql3D1U7ldt3ggO81NS0nOj5mw+SHrCytxWEO8m+IO5RlrYAxdqmm+R
E4tJ8Wf738phO7X/ZP5smycaC89sPuLhA59ZyDoeJQ+TMu2yZjjcd5NyduYdmXu9w4twG6ANlu9K
/YFOFTSCftb+UrqnmFekTzdludWz1278Z1fNdsF/i/kA89uTIIO6xXxYKQN49oyzuvJk+SXim901
flXvmcaQc/jUNW+Lcyzh1PyfbgaljMaPf/hO1fxuzNudAusqO9N6LOY/Rh1194P5dgeFgV659FT9
p1wg3rrbpT1lLbcmx3dPyL+Nh9HItmv5PDiYZterZd641jZU0j6pj9FfizzyR0Q7yPTfXtlW8Ws2
PqjLe4lrROuPCtVVbLv97u46xq6RchRZZMtnWJtCyH39oYBAt+Xb731obHVYGVZybI3iNpGmwhef
bChcfGt6GCdshQOqYHnRXDTHjOya13SCZ2z+s+ffDkNKBinBnAm3X+M7+y7kYfCX7FdhyuAAqOsx
Xk+JCCrxvZjKFjkR3tIbfrPQitYLDLVtqdJQOcDTcjPUcjLt8EEV1vCxaMami/el8854gCa62JTm
WxL9WpeeTGe13HVfzr7tr1bDfzjSJXtjue2Zv7E7uZ+SvQULpiGiPllPd5fPuLwYHKd5yWFxPxnE
T8kFFc1MKZKbXZL8ATuzfnRgEDVQW+oPTi8XhiqhyFVeBBb0eQ4VyHu+u37E5lM3nDL3F1ZMMR7i
+QSM1bP68/1NY/7MS7R3KbX1S9o8Rjrjd9MOQUnyr/3WRbhQ3qGLTN23i/rFzIQ7R/oyJts//cry
c4PTgEDI1QoHEgPMi65fF20vO5pYdSdmezNyXxjOQVOYPnQbkV0sRiLT+oBzFdP6ZZGPy/Rlazwx
H0X6qSQm81jc9pDPGuU8tAGz/lDiC1LHj8k+rvXNUn5qxoBNQgIG4OAvdB6lmnd1sS/bZ9XAkvml
2kdLPEbTCyi2Ot6v5kYmx7J8hJtEWpcvyouLFFtP1yK7CWy4af9ZpD0PwdF0XkDQzFxfacwey4up
P8fZbRhPanxY7v6p/j2zDoRlDqtDoRKmBFrxhHq59ejq8JqJCd9Yo8n7+L5qV3cIaeECs//HRcRk
m8xq8JfR72zlG6M6OQDezQJsjFqEsty6dPiif0hyLUx16GyZ8DR1Y7Vs0OCTiriV1TtY8VwCFYzr
/WA/Zup0GvXPeIi2he4iTkNflBdaGd+yJQ1P5Y3MK2Z1SwgR2NkmpD6nUkatpvRXLBWUPP1IcgHS
5NncvE71SEIaztQXY7mfdtlhBv9RdP9SLNVlBZqi2pfabzLaXqu/ZRwAupqRF5X5qNAllfvM7DCe
foclCZR0IfJruWZdST4qiq3G/cav34BNqg9F/M70czu4NxYuKAfizXonfFJtzHZoN1jYrCfdKjbp
1D0OMSSUVXDQxIGMPmYTU//0EjXnIjJ9pQVoiE61mn9jVwZr8jQ1X1FCfCuWz4wjoUaxlEqQqtfO
NW+rm5/6Briz4LaKSy9SMFLzuU+g1F0d86LFoTfoL23BA10XQDrif8JgRJX9tmPFAAJLP/4ZbkMZ
2MNhJPGHWTbHLvwS9OWKf7LCzBJBMrdRjjL5NI7votla/RXaB24LDu1oI6sfg4m6dLHDib/aCa2B
XI8oesEUQxfe7qHYb0btp2UpPHIBrVqEGA9YgBoUT5W9HU+/+32VdyWb93U17PGW3MX9+E9GW8fZ
aRjeFNBsy8xdljwv+grGUIaofifdWOotsyeCaP8aBzSxfO0t41XP269VtbxC7Xxh/LTlX2LaRxP0
T0xaZ1m8TzKlO8cCx9iP4fI6QkO9NQp3b/Kaui+JroWDxPO7fs8YQaLnavlzW4iKbONoHwNk64Gf
ONmJdV+xB7PQIRbWZwyjWgbZqu5GezwN1vPUbqyUOoVs3kzxNGbAdDuq/IHRO7RfpgGE6r47xoDm
2NabQrsO9na09qZNEAD0H9MJsUv4PfWhVaXbAcbwhNFPVx96eRzEUTIHt5Kf0jD9GcW4V/Y6o9EG
FTfTXmwW/RVtiyPUU+mjCKX0MwyRtJl3K4Cf3rsxVJvhdTYgAQ0Qp4uH2fkBn/i9Ag0SpfBLcamN
Z9ysXlrPiD6/HPMiukjlqNn7MtsOOQxkfjbm5Ob66Jp/A9h6RP9CbsrkbbIjQuc5kFhTOig8RQwI
4DidmDgb5m8VN1hIn5mOpFjdWGwh2zUr/tT5rLbPJibW6kQqCWMLHmj1YjX4vHbyToNyjk1H32Oe
xvLPYKIcQ22SiFXpszUwYgKa07S3yHrJJ9Mfl0vfRsz3qczeNKxeC1GiNro6DR8PQBed7ZS3r3oq
x1elfXLk47RsR5JjKsdH+kUyP5gFf6C5ye5Dp3sR7rFL1X2NkpEvFEFsIpbFK7zx65wSlnNkZ9Dr
1sfCPpbWewb8Zl3wpFvgrKESJtNBBQ26Ejy0sp9noKyWtNMJpZ2a/Y04U5thFzfnDAZwWtPicoFX
1Y8LO6hgIpZqWwixhp6wYHnB5BS0GdsjcbMb0texBjGoSqbV/9Lpy2VrOcFmoBjvlf7dynGbGEtg
qHswOJi4eI5XZ3gYFEDqBPZb9RxoRRJCWQsTZdyscNGslv0MAQAwn74F3r5FzYmfHk5sfR2QGiKP
Xb9XOEr+ymGN4To/RC7CvuJc2Cj017w6FfXCgJw1SLQeCFfpEupjd+jINefzsCUNT44jUMibQT7s
oCmsy7VhGREG2Ao/j9U/R+JB0udQEeqHG7NchBBbuYM/cs7ipDjY/bLrCVhS70YmWIl451kuwV0j
cE+v/7RIv0qCnitMsWJ0t0bXh6l2xyONQVuJXbvwstvLtHfq+H2Y63chlJ27jiFAgFNdg5RuVh8p
zLOW4oaYGRrjfEDg/zCpES13PIAAegAGG0zTskmbpPV0uyb12oKpoe57RzmVeXxMDGVTMe73GGX8
SsXaDOX8GC8qk3vmU5Pur2a373hrUpeMotL4wOpCOQG+iwtZemmu+AT8Pgkby1di7Suj/Zxzxwr1
mpBBt3APGncuRnBfHQyvVYxwdRXXN6ec9b+/pXzouydLjFTJa+Xp7r2TK96ZBt2mNN9oM6sE9nJY
iYDB/nYrXMZChrutpMZgEh6Y1p2rkmlexWR+kLs5im56OhLTShz9sHaXYS2PlTIGOUO8SAUuh7IM
Bv7ocEB78RrdsBCeZ7J/q9h805veG7k3+1xnExAjjh4fWV8C/ZS9aGSGz/r60q1d6PJnVOyQwxL7
7pyFgoOjBU27LiuOHOBjsRvkRCArpnbq6nJndLyneCjJ3fKlY4dMKj9axdnl9XSW2uzX7F92oD4Z
YoKkX9zpFcv/zpLzI1Lk2zQOB5FHgbFCMtCgnxOpSudz72mnmvKuQ5MnCctZaly84qoOP0Nkbl1d
2aXcJ4lqhiZjZrie6ETqBqs7wWJcwRZvL6lQx6SggM/Zkest7WaoY2j9D6aDZyC6ADuZnyRy13Y9
IL5+O6gzMDbgnAz0wHXvbb2Gclixu3h/f/jZuZixOP+6QD0nzT502hoQ7nyxaoq2UZ+eRgSk3m42
sYIep6L6zOYcFCjwyFK/6uI+poQc++aY8EtZxa+s+b6dMsSQhNDkUgLhMjOoIsHTm8gG0RJCCMJN
o1Mv99k+n4rAlcVeVSu2P7NtO1cfDJGLIFqTmN9G2UjJHOZuMtSr5cRgAlFkmsEkRBumxCIciCRM
slhFu4P+GHEbWLSmupUec2eCshZvo3FeAkH6VIcQUczNsY45y531RWB1HXtq4lZxJcxOZl/jHd3u
ogSqqjxiKNrnixJWrPpFbkJPIu9t9h6r0EBnB1LcMp6gggYw+K7w7wovYz+hlPFby8O7LBphucND
ZdgwDETZbBQtezL613yk0etYmtcsNgf5ODky2ubJ7POPbLEw/y0+PsjdXMaAGqmshoayjoVRHI8V
LrMymJkoRVpxkozCmp4jmeqHxyPj/miH5rpgk+wSXgqt8h2sDzhW2erGBb5yykcp9EbehKalwKDH
MWVyqKLey/AFVTWjbFYfIGzigWx8WXMRkYaO8xphvgkT6ex0xFVYFmE2zmHe256eG1vbKQPdrC6U
mQe2gGm2qIt7xY+J2nZ0ltulxS4Rm5g2S5JphRYmACYzHMBbkNW+WbCw1bcHNxu9+t62JVDdS63b
CapeOZR/ZscmXmms79rErG1cziPN4X8knVeTo0wWRH8REYUr4FVISGqpvZ15IXra4G1hCn79Hr59
2djY2JjpaSHqVt7MkyuSbOthc/apaBIpG3r6W2remJJsUT0WqHoWKUArxWoW+Bhru4OOm4viTkhj
aGgac8Sb4byZzxfV7y3MeMFcvrVjfjPqXIQYZO/XNKak0qmeGhdfIqYJLock23Kn/lCk1biysWSx
McHmprjtJoRynx+0xDDFWcJulpHM5duXHoltHeacte/Kp4goSn5pH8c6hFYe2bG3G6WPeYCO2VIS
MaPHfMYL7iHHF62NbEJelc9zwdeUzfm8U7gew97Aw77GhxbXVLnOVSgNF2kjr/aS5HLbC45dkkWp
v8eiFSZ6u7J3oV3XV+GTQjZ5szSqxqFk7YJUftukTcKlcMLUYd8vfKzSHKWiMMkdkuZX6qdhEG/5
eY115gNtL1r2h3gVBxtprzXtWxPZv1v4ZSSTor22ty61s77YuX3Czn1sLfVM2ckjK+Hbll/OpOVx
NA46aNBD8/mULs45GeSRNNWenNmBrdyjGBhVWUL6JAchlD6Cj/zTzphCfdZ+pli5cJDMkClr42BP
q3joMMOlo/EU2Nzg5vo8MLHT7UuvrqvHm7Knv7MnCm15x0D/czi9ppZ/GuFJhSl3FzdTtR8keQf+
VxP+QjYwCjvJitnd+VrgeuOw/+TZ4wVLttjBbjx4w0fpupFd5vczGt2gUzbCNQGw5JL13ZGcP+ud
IZS6uHec5myOxOWa6WjJ/IlsOFooq1m29mchrbPpBL+dzOgwL8jjpPVzQ/HKtl+3RYAsw5dCB8N5
ZFdexc5DA56GeD0/paooYMZeaPNCcr2PxUCEH5QHytH4M+MdDGPIiASZNCsh/sDaYqkUvBdtfF1H
4mvzkJDHT16CWt8O5UiyELe/2w71biS3gCurOSIvs9LIiBHSxZ3lrBc4HByCizitt2WKAWeABKSe
KYBEBrbygoqQCQ+P60HcJ9mNabMcGaEHcVOnijVA3EJqcDFw92xXD+mgKUrErRZzSbWC9bR5NRdP
3aZWcIR3fPHGZTyxXvv2tR25WX7VCI2VYx3aRL6LZIrGuHfu5rlBQfShXDQBdxp/77FQjiVVvRN1
IV7n75Pt6lgtXOfJrAquE7JXd10Zcwk3r3ab/Ta2/xP4621P/UlL1afjKObC+mbuiwMtyaG20hs3
KU+b+YWZd7/4uNA2HQhZSaLFmFaPbKLXne0mFDAjvjcGJzZy2IBGmWyHoUHgJuO66vQLXqOBy0eR
MsrRNZpLUBpVlxxwNETaCkh90KTLzj6aSpauirB5rfvm7KTwGqEtdNpl6HZQWMAprDZ6+DAdvbLG
VDniMc9rBygiGJonYyG7nxOzu2taSdUKVW1ck8RjwBe0LaueTm9/WxFN1qPpN60f0ds8HKssJe45
lf5Xrvx/ohfBHRBS9g8m1PK31WaFZblXpXKvf20wfbyDjSqP88JpMLsjXmiJOcim8uUUe3XV7bqm
+Mwpe75vJK4vbENU8RzjNKmvzkh7ANEFg9uO+zFOTnfRffq1Fmo8kj3MCJTXkoBcX1DYmsb3vmmS
/0zWlGfaTi1MeGh5FiQL4b+1bW99EPb3HyxnqYpw1L11dJC1Q8OnPdqsURyKKc5vJsu9aQNiW05P
2Hq1ZvO/yt+TbsgSZQlSklodYm9kM09sYYdDV3gYlhRGPS2JHA9kJXEOEWMir6aQ7388M8BWm1P1
bfue9UmPMiatCRN80g7s+fIkvlEZl/qqGDVZ1cBi7UTI+gkjWnrOe0IFaCRZhyDb5S9NhVInCY2n
+yxAPTYDG7yLRTTnMYfQ4UM2SeaHuc28L1m5AEyWEdHTp3UbaqF7b7pO7GyzrYvPaXlm4x8lCR3C
3uJBf1BBT+zbZocNaKb68s11jcacD06UkD1IIn2O2pgTPFEKXWeCQ0C0cp+XLmZ3pinFm3NJH711
aH6LdeB6m/FLA+FtyQDTtQeDJBzI8t03Zd+e5lE8V3r+bkWf39SueVu5JcyO1GMUzOuCosjtqB18
8scu3JWHIGs9AnhDEK39bH6wdQ5ecCPrNwgwA1XqBQZIMp6XXvVTlFitcxGBHF8HZbEBDqqVDJhH
hgc71mNeGOtvrcryQ+CKPHarnk41y1L6EyQe8jyPWeiAAGQwn23jWyps+oExvtgJwSI/oJXRLEjr
jhl3C7IE/z36NcwKXm1F3hFs7gR/cTt/FQJeysaCPtmL/Zz5nXV0ZxwkzC9tYdzgVhFo1Ard2k0q
XlQm2jCyYPlGwHYzfa61G9EIl13xxVh7y2JT0ZJYZSarB32mdhfbhxzH10lPxDECHx1QBM0rla2M
qJPBe7ogzyJ2Ze4QocsJxmNeVA6WEHc4Ntu2p50D71+Q9dSGk/qCFzB1BBMLKlP4V2f7snU1YkbC
VJ2lfmjSKI1uyyuoBuv9zF/BK8piA96IaryzRkDLO9g57KJlQrQOceGopuyHdq4MX/OMNFQXAQmF
jv1XCr6LrUdLS27Z8NOYtvKpjaESuqwWjl0FDWJJcdv6qKJ5Pi73Rn/Hjo70z5jN95nZb4wpCsly
j+nCC9pT2xRfdry+VIUmvHI7ZfLBT2HHk9QE2RHoBasf1ppT0je8zq32OWeWmndDyuu02nLSbuzW
j4W2fQ6luqUTim7eM33QG3fCdF8NPaJs0tIcuTG/6SIOCIQouTwMXtWeVTP5mHWRGfbaMv5MAdfY
kRn4o1jMhrylNZ3nVwgD6RTxo/fnTK0drwA0WKbCsdlXudfSvV0m33aQ/GVGWW9NXTcfJeKQs7wm
JYhAJvMU8EYM84AIehKSROUlV8Xxby+68kmMfvwzLNJMWIrH2dmL/fuYc/B5np3+4hj4CiuD4mq4
8AHvlO3FUa7mQbtZqGI4bYy1jk8QtezVdIYpyWY/cZBDmHxyNxTpHJgUUo1yPKi+hHVABrY92aSI
Qip0kFmXZGFRkneiJ5iL3JprC7Mj4lVYr0ka8bEmZyPr0r2fcTjbuckDuBqme5lBPmB74rZwLfuP
qv+ISI3sZzByt52DfdhiRsPhzIJ2oq/JkFrsisFgcJbd+mGsrLud2bB5Jty/i+ZpGazsMIFZwgzL
xYWOpxhF38DN3iNztbb6O2/oEvBxKux6Jz4qA2hUaeVdRBkigJHOjxk7ZrNi/MZ3NWTmTMddyXhH
XR+DOqE+6tcEYKs0lkRycfzwzRdFhC2W79BYESFi173rrYwDidpwzNDS2o+J4C5TMSknhve5EnfY
l2JMmGzdYsckF6BUxeRAxqGswzZb4BhtvsA4IIeL2a4LVdonmBfkY0JcJAnTFs/E2A/xDoErb2go
jeN+P63tbTsPP4JGn+lJMplhQ4jzh362y7PqHfZFRJQc1PT0zh6wSxNUtObfiuMcJJht/at97xsp
Kzi0c8UVi4m/CIOYBWCQTDeT9w//Lv6CqoNxLQzLwF5LexGnevVed671SLhh/IAUJMJ5c8zPvvV3
GJrcPmTlbDL8DZDJEqhnZxYHw9lfcdw49Lo8dJvzMbcQqjzuNwdvIB5aJpzEJLLIKjsqeOhKCxej
Mi9lodWWQGrxV2Ydwo00CNe05Ye/lrB7/PaT2+uILykpWr76TCdTT8l2yIKAjL+fp8UtIIOe5Wzr
h2mvivt2lb/xmG3zrau/MPh+twsGKN1594E09G2cxiR5zYDbkie6aThAvHM4z1qpeDbIVyFVIe5r
LbfFeWCIk93k5mes4/YGoAudU0tQPRCedK/VCNxhNwdzyirU0u5bhRH2ABAA/YCGd+PWSjE/+nMm
NuIQdxeNhrGaZRBcGinz4DFLAtbWjqH5xkmEfoNdiYTbkujgTzfg2QRkISPXze4T1O1uNMPE+ogH
rhOILXFDp+esA+unKN0nkGFPnTMiErbTgz0b17ovurc4dnNsDx3CwDjZnHv5yCZETd+VpQTrY+d1
HlJWYV71RgVjeuukyfjqcg/hLq8RbG1y6kscPC5t80Sm6qX0CU45hCU5y3mT7tauex/AKt9VOROg
Iw1wRxnkncJp5j+djTX1iyzOy0o2sLoXbfnWJVtAbPFYa9WzYXrY3enBBqVUhd24siDwOS18FIpd
NQ2/ZV39CCevEaWwCEmXbXQHqIrvSp6MU9jaBqAGwWMaH82M9nHpew4+fpuBex7ITU/MpWHXGfVR
ZuNfF6rJEdhGcFmGZOubDPAxODlgtz5FQFy4JYXQvECrKds6jXaDaz+bgsbc67yyTdatjkmvYK5+
DdurDmUxgW9YcV2Xq/eVochFdZP9aduaNMnCBagtjXWXw3AJx8XrEBFWdh4+SIxDvaTVV1uJ6hOO
2ubkLlAnD07P5qwrNu9U25vjnXRaXtzWwjbSHr32ybRykyu+SOkJEH7+grbB9ZNjDHuCkgnyfzp1
py2EU0RxaiCu5r42z01ez7wCYhO7Yb/EUHcSrOJvXETkuW9J7k2DiXlwNXMZQX0YcfzQAraLV2d9
MJN5/Cr5fhcHwzfep9L4u9baO0KYqyPauOBKeZP7M9nl2IS1Nd/Pk5reXDPA/ywVRqkNTVwVNLRw
V1QvrHNfBAnJfRkbHpEka4i6krU+83dKwEG8AdEK9Nla4hVTj/8z+ZwS3Hq8w1RxjY46yE1n213J
/5b+Ut2rBSGu8wLF/8nlGgXpmfVKnN+mhXpce8J9DHMWk1nROY9VWrOcqBbB0pThaVfUYGDJPmMW
CPhg0gkjUqYGDzGle13k7D8aFLVGUzpVl1iO1oHJpkP0pHrOdynZ23lOGkRdHPQ/xUZww4bCxDh5
xsMIfOobipa+Do4zXWxL9edE+/EeDQi9Mhi8k3RWZ29UYuBSIsYr37MmLB0eOABa80niTrqdAtmd
Mz/zz2XfI5I7OdnVeWjQz0yHjYeu7/uZ90s1obShWdqbekzoqAdcgq5n4PLc3h4AoaYPsDcyLLzR
vWtqq/tTCKVuuj4oHpXO41vLnvJ3AUOG/K4xhnORLdG0FCyggF/deCw2mA5HJyV+0i83jiu+Vqxq
Bpy4nWhoX6vywDhPpM1PTmKNBxeZLMw9uz2hlWBesATvdJ8fLU5t62auM/k5Cni/i5vNewvSwV4Y
+Wvxf38XPkEyDMT36AYdDzozENsCM47MyfxZx+FDLmTuRS6Wvz4azsXWhLfZyjc3NOQVz6vAWCdK
ra/4ueUQEkxhAa2ql9XNoMRIxErHwEtmyPxf6/SMSUxeOxUMzq83uHwxmaXD1J6WJ2JcVqjZWO3I
mpk7FvuIrdVNFiwbaMhoQ11km2F9KjkB1jk9KOz/AIGYz4aY4JBKWjOi0K/+l3qFPhGhxueAvaVy
hwPffqAfcetdes+0fmeLaLPSIxekITPWKGP+/i4cMT8s8Mb3Tdox/sP2uY7afCiF8wPRTO36dGBL
xYwbMDQUEh7bVMeR9hKHVURnPLde4e4LqcnJxHZN6/xsSf9Tjm36xqARfMwWZ3guMrc/EY2c3/vK
yY8NWRqCfsSIUYO65n31SIjVuCX2Cm5pNE6m/M3kk9MUp1i682NXgpWMqoQVYRsknBXW0t90tpHD
BBAGmUumbbhr5Yczd+LALRKLJt2o2TtFxgsXELKQIQ7Vdseuqd9vdNWLNGoUlRSbE/M2F25Uk5va
qP+A4Sv2s6VeSmW8mwG1s9ippys0q/4V97O6Yx1tkz5M0K/MIr4EhPnIDHbJFwKOywhDOsVv4/6r
W0CIWCPP9IjM8KdpVoF8NaOyrL175dFqo7yzf8qudwkPjNUprZzVurhW0gzf2jNkRi7VV9fRS0y0
diu79Di4bjIP21M1yRlTU16/VAM5Uq9cdNjnC2qTWKyJaZcEUxwG3LbtUw1nl3x3VeDlQGOZyqiv
ZhYE1M34d4nKZ2Rp0750DqnHpYqX04oX/tlhX4rlXpURVdD02RI4uFJjwUozl83eCgyTgsQAJipU
+EO5tsZ+9bzZQ10S2N37pbV3ni+BNxXCxWi7+O9Dhg5fWHZS7Gt7fbNXm/URaCkbsTROcHwu+JHa
uC1Og2l+VuT2ALKQq96pbllZe+Zt/7EW2YiR3mowDlQ6pTK+HSHo0JDw4Jv9hORuOXdpjiYVCxBN
esIjo0c2cTC/1gPl5P0xn5PtbwhevaEc/lkmaptSBAIsTGd71gVVOIxOcKjWovxeg7i/Fm0eQ5eL
y1mGymYL2HvSvF+d1ifL3btRO+T+oeTidlO16cDej3WUkjXzQWq6d5QJB4+dcEc4PwM1eQZq3Yxb
b8lApOq1XF+B8jantZnNB9M2ZBj4+fBA3L6OWmutwkWZ+oT+X4StdOJ/5cTMgUrJxLDa4kj8FeuG
4vWe5RlQrnrIEOFEeSz9xiTVjq5OZBzDlu+b9Bm7jG1q/pxz1d7ndeV+wQ0A7eYi5FcgIFd+ZPZ8
q+6MY6q8NJQMDftes0aV2qxuyR1jW7ALHidohy1aAUSZgp67qF7MjOx6Eu8HTyavds4ujgPDsN9E
b1RnN2jVZXC3J4pj4Yhgxy5ciSrKdG0+8C3Ydk9omlWKHgobjQLDqQpAB41/vYSPWq31vIm55cEU
WfquvUXcVGLsX6qxXTAIuRX+Sllw6THYkJaOMLBvpi14VGjI9AmD8VhZhxV1/9dMs+57Xir9jBI/
nsiUFJcuqdq7etJfQsrkjjGi4rnCyxz0XUc+aq1PgWznh7Wt5YUwMDg9FpB7ObiQZeykJjhINm7y
eaW3PduOZupsrj5s5oIM2SsbEnNfNopcTgceGE/fOuNEBqUMpng3rPWyWyA5RIniy2Yi2O/NXjBY
Fsn2APMiWxZUjIF4zfpRJKPzqlImNdqxAbZNg4QF6QdR6TrVSaBd7Qi7fcgy3Vpa+gwUhxQoFpSq
7qkEa1+1LjiVmFNYBQF+IT+vjw5Ixd8UH9mubOb4JCpio26FCW8C68EKgFuNmdGz58iCALoOsoi9
mH0cZ9Ct0JCa++29tfOIW+5qjtoDXT3s6qYGVtXY/10E1tzMje9iSZI9Xup830OawreS/mYMrDtp
6o9lwl3c97F9SufylTFpCH1hPJc2E9uump3uPZFC3wVdIq5rnX07VHPyQ/pJctf4hYi0nnm+g3R+
4MroRHT1qo+uLdGoHRuXXGuy6Eqzn2r1WQ9nw/jWcoLsLXozz2JxjHMSO4qYcsoOSDiw9TyvugHp
h4UkXRNrO9g4sFzti39cYNGRbAOfCnPzytKJXuBUMrF1jimPfsM1eLbN6S3J6/jOV2N/bbJ6OnAt
wtY3V9kzaw3C4z324AykcbpbyUPt1j77F1RZc5mavrxgyuBHh5zExT/BJ92Mg3ktixaBBVYv40YC
4ZBxwCmfQZLZp3GtzUf2QBi8VY0XbSKigF9n+xwSM2fyWAdXobh29l93FvUdzxykhTT9gZ2BbS2z
ofnENsaIrLHW3ywb7L2yUU+ROlJuOERq3Nawdr5TvzMJBvvYr+yDJn19nDpKp5OuZ8vqNUjrVt2F
fLo0qY/KhtpoWZdV4K+xU8zHGDgxgg0NYQvMSTsNO+torcNTiYiCJlI969F5KMekPQjQ3EcQoOLT
2xzl8L6C7dvDzOi4PQ5dV9zKyfhnlnMfZcrRHQjYtj/kuTndgB2ZKQnMP0lXx2FVCay8Fg05tHOI
iBqp5ZKuDuLCBKoI+NwUdaMluHMBzvXG9BOoTRUlmCugnRX62tQNN4shwM5kMPvvU6dlkBf4KAJp
VcdsVd4hWcp+iDClsZrmXhHa0uDqaOHe8nvNIlMPl4Bw7HL1lxqOV+wE6fbqLx5SFP9/dCC8IlUR
/FKMTpe2aazqsSgHKOcsT7H1s3NTJwuq2Y+phvQxk77/EKdYiXsamO8pjN+IVHEfcx4V+URueGka
fOuYdskdceFKN2f5gNPjm52xexfXOr03fbKANUoyDBMIXFZb/oiU/SoiNmE+ttosyMFIgiJw3jp6
708pwJIjmVgi/TIRlzYIkGtaQKkyWZ3DwlR+NCxyQMpEtMU8K/eOnXyWuCrPqzT7a6rcZA+DG1Ll
2GXhzFs5LHQgL1NNjbSn6/ekVHaUBCR8KwudzwASHVl+E7/0zUogbma4Mo2hjKxl3oyYfKyV0/zJ
Ex9XsG/wPE98pWxTfXOdZaW6Wv7BNDp8uJVSf61pCPhuiy2VgBGf7weYollNpDcYe1wH2biMQaFq
kh9UEARlduuipuNzCwSh5CSmncbIJZ6JCt5c6hQvNvH46aDWbPkg36HCQJF3Brs47WK5Ec7NhckP
VkrJQpCRZy4LJslhzm8CWy+hU4/Ps1cXJxt+fOjNBlthoFEny5v86+wQEdgBBGQv1zWKRyhPLM2y
uxdyuVSZBV520vlL3FbfvI4hn9dyWxE1+dO4xPrZrcaGdxT1cqHvYRiXqfWxQF+7OnopmPPx/QQM
78Ap0+y17nLg/Su+jtjTaZQKRH1HxgK/x2o3R3wJDPp+8JN41efAZfNQDWZ2XKlTuLS6K/aU/jL1
tf3C0wICj4MwwyiA7iheE8AUO2/B7iuAbJO4WZO9rVlG7XJ2DfukWzO0ZcMeEFW7ygyFza9sWD3r
mYCn+WRXOSYQmz8nz/4iHQRcqqtpX84x8wGwIZytTXxaSRjg/8VNp1tUPCNm75FPrHcFjXRrmRnU
Y/Tp39KQbA9QzE6WofubgBa+Pd4LbNU1zMcbOisHDllj0Hw0DLjwDIurNgC7p5NyI35JabS4wY8h
U3zhXRJcSrvnys03CNp4u3IDzwyE3KDsGQJiOOJJTGAVRXtaLuXUgd3PmuRocg+LlmVCwtTJxgSB
NsFqOe/geCfq4NiqOeZ+7j7PtiyflyyBq+C1+YarsHeuInCZzGx8RuYVz/JUlPbWn0mxp1vgz4Lc
Nkkexw6nmO1Es3OOrR9wotNeTKMEvScT8znRqXoz/QJ3JvkeNHQ1ICMp/lXKwA4hhrG/6R0jf3F8
JmZrsCWCyTge+hqrWZOVwx8NXOepGRLInpzmn35GcLWYuClCFodaOuMUKBxlwd+Fsbj6WP7qSdpH
dgKMyT1QSQg/mmVgrh/BTJs3hnSHz7hz3Y0vRr/qZIIFMfxChWbZfiMy2D/TaPJyZx13kFbO7dmH
4LAaBVYOogQEYxy5izuuyeaYVp+yLOzDOOvhox65YsAiYeKe/S8T8GM4prEdMVDgdvHdHqle6fEx
7bzs0owopya2NW1PW8LFJkM1CrP447Pc5+qOb2FYOuOhS/3qvvRl92ihZ6GqogrbpkPgR644MvUi
McoXGUUNUPZJhfAtj3ybqyAruJGWi9nbp8Ja7wKXwYLUIHIPaxXsTQcNd+bQ5W22Hy0Uv1z/4DSv
T74xeBGh4uUIhbA/TR29AwKn1mdpzfOKCdtRp4Y3xt5ZFW9XRxfXhWwytlgzDlUOwz7uKOkuS/RM
G6fHLXdnELMzgRzwVLwLG/OHQYiRzS23Q7nvb5TBeLHSRX+AGTmbkfIt/RT7+HDhrKUPJnFz+P0w
286jnfssBt30ZDTeeIy7dYDD4S2fPQ0SEWF53hdAATkMiLSyMRjeynSBo+VUko3AFjVhWDiZrJte
9ICNXMxivRUcp4AgpHOECQs3WHAYz6Zl3Fm+M0VcxKzT3A/pvzZe1ck1xypcG/1vck3JQ11lvzXQ
PbyPWkVmPrfRbBZO5KJ1HVxsZyhONvBLh3G3ojQgcujtwKHqLgzmpnKO5YLamGfWUUPv3i02Ke0p
cVn+5PFwWG3l4TWlWKMZJvnRtzNK3fayXcj2nSfbiG98jQ6+y3T/tzAc/6+z9GwUG9k2ZyDB/V5a
Lp8HCIEk+VONuBBx0NUHVhHxycuJ4MR0qRxq0eQXskHGqUiT/JAlo8HLNakP9oJFubP838ExIEJt
HDDEHsg9aQHOxASlM6wdkiHYDf4rQgMbT2U8JaJxLvWS+U8agBXABZAk5FDwLIyueY4L9niztPxH
tjscfr78w5xhXekMMC4SriAjC5Cp0Ia+vCcw/MOWbrNSUZkcZsIDvqQaGj6KYgQAWQT5uXRxcpcA
1GRw2Ug+BKTz8sOrDTiMDSdpPRHESYPVvBhF2767I8QZSf7sMPI43dsMRDc5LICwl7hTyjxPbj22
UteZR59DapjxQJAMqAsavaYGbmDq/mNHZD8QPv/C+Icyt+rkOM1y2HeJLY8Bl8EbmirMi28tKuL8
bY/lyssv7+uA3Gc1Y2B2sigrVPCHjRzdfRtDmc5LTKWScgtaI1WY9QgoPIAh6DLUkwpfZQs4ZMca
Jv+H9goOiUDALQNjEXI3J4RmsC7UTYP/0oBeCT/b2eY67wVAACkJkEGhH4A/JOCSbuH0JT2mcq6Y
3ml/zqXxxSGfOfDFeDHN+epEeewlVxyveAJXVFLDzjHZmo0TWaJ6R/5KDh2SYrhMlsH4aWQXhLz0
sBio7EPVit81DV574i+vsjT4SsWQqR+9UYtbMsZ9xMzDhEXyjUC97YUxTGN4Fnj76Cr39/2KwSat
tHtKLGwmCUCFHsSHxx72jiWk/24mYKW5o0wXS/B0rM3a7tN8BeuVEh6sRfIEkOS0Lh5BFdmxs6t1
xUS2lEhhxBktoy6PRUXCmtGAvIAyxEGVwIFTT8xhI2pxRuoFTlFm7UV4vIfCYOvksefFuzcE7qAB
fQgSGF/wovGOIu6GS0yO58MslbjC517DzEQsCGTWnAIWGScst/ANTMaZqLIABuisflM163JeuOnZ
hqHoYfZfGKFbqJY77Q/efqbG5mDXXfbu1AtlIUiHeDdR8m98w7XfsTq5kdqmimma2uNgIT+jizmX
lTj5KYfHFVUaP22WTWA3ZkzE2qmatyLz6ifDJX7LBXrBu4X8XZTtS7BoK+ItAQuO/ctpKIT3WKZG
E+Hm8N4wd8LzKH2WUhgU2Ho2JilW1jS6HKHPA2OO6BtGMtWsTPf+tiCSa2CvgFwLbMy12eH0UAGq
sz9wNmAqpU+hFcarU1QwK8q0fzUqDRyLdeEd2Gh+xUNbPYJ6h83hgJBUa6v2sTu3YMIFAnzRl9e4
bNeXhgHs6qbZwwKzYp/X4w8vlRnfIcWCpP2XY0z5CVwRplwX289OMihSqoHYDIMNhYJyjaGczi2U
wGtcoeH0HQolv0wu4XG33E1Nu6HmxhTGMRawuJxasffc4hfWZ3PNWn9k+in6o1L4d4FymI86mT/J
lfxVwC3O85oubwNK+Z6N7BQtCX9YVg8Bg0Aqb9mpNUcVT9xPyErDU6BJJ6Ef6T9PFhlpcGwBwkUI
UibYFQVrxaqVTWgr2YEX5uTpdeV/FVAfr52fsT2cGGOFWNNbLnYdVxRsb0+tX1RHfwqcfbygEW1O
HOK+dGosZVXe4/abw5lXGoMyhp+p8TVYTgRNVWc4wpvYu2qrJTJbXNfuUQmIJ1D+xR+3Hd1/mbXR
szyiQRLkSpjrTN2aMU1XciyWqF5jGfki6N/zWSEqeNyRoY5DjHdTfcVwbn7xxSd2mpce9TQFDR1c
CW4BN3KGci8jqcMWuqyD6op9tGKgahg6utb46jfjcNPBzqnx+B1TEOmXogSsYWlbfcXpmH4bDQTK
vIizyOyyaZd0G+gSGGfDU1Q058FG05ra8S3D4vUumNWw4RI39SZkq10Q01WUt2P6yko4Zhovi6eZ
0pHHIMZ1S0R9gFc10zTmdvJXOhhu+I/8bQaecHLxRZy7EdEyLIxZYoQvS9ywGSz9a1fUHbpJV515
Sa2vlt0aNxbb+2PZjbxZmFFMGnAYIR2uiLlH7C4Wn1Bq3pVIHkfg7tD+EZnK4LWdXxsPcc9Eybnv
tOdfKB9l3h3w0+FzBf5iYxEskqK5zaW3pceHGpfx2oizVY20K6DVHm2ryF6sLQsmPDO9opcVP5XN
FlrgHLsTDS5Tlrb6EAy6vHC7aB5WXTmRQQ9aBJWFxgJZvGWG3TWhOuUNjS/w4QJkWh91nbqUvZvA
TD5V/sHG6eic0+qW7Co0kjFmK9IOFuGOHB3CB/OzcVGGt2za2Bo+UNN+rrCTYPJkC4CRT9vZCnG/
bw68P7LDQH8EfwX1FzM31f1ijC2Pgt1jsm/i9StuSocPf3N01Fl3k6gkx+NqQGkX24Yo951Hd13t
wwKOaR84Q3D0bT4p2UMjELCO2Jc1b8jL4pO6I/ck8+ZJdKqLkHv/b5ojqA2HeWfqgPajQv/xZ7+9
JeCUfnGe6Vu8IDh1YIESG3XJUo20BgB2GqsHNOHlfWp4FbB5pSa99F67Tve73uMPmcz4y15Nq6MK
hwsdpGncA87yvnDx3rm2zh4NVjLH1bZAGJQDDwpfsUs+8msABE8VCwmUkRuIA7xw615BhWov/yPt
zJbjRpIu/Spjcw8z7Mtt7lxEkYREiXUDK5Uk7PuOp58P9dtfygxiEiZK1tY37IZnbB4e7sfP8QHS
b0KToAoJmH1be/uMptlehe2ubKD3dUhlbhvrEZbi8nOuw8GzCfzAv3OGWL8FwVfszHGk2ilr44cy
gsLeA+T+oGSkyVD2S45+67BhOssBBkTNnTogShyjU92XJJ0fqWeE21zLvtGw4u9hifYfzaBUTkMH
a1xE5RAskZrekl2l8TZV82OnwSnntZX/cSjNf+Ciz26VvKOrV+ttSPbnKjrvtAd0p7hWAJLjKXie
K0PuPZsmKEnfKqBIzSBxjKleuhkYqr3KI+dxsGgsCBWSDVoP81ATFfZD1dVcmo4+B2U0fESDHJM0
ZNVGmc6lOB6jE5td2iMeGZ5CGzgVbzV1JnfOTi0ncVNnuKm+ccJdENKCYjRF/WyM8F3iS6B+8RFl
AsAo0YMDRSav1JD70y6++XO4nJVl98NWu/af1Gz9Q4IOGJRyULAEktcdyV1mrtyNPloxekNtC5XS
KAKbY2nySLYawkEPdMldY9Fs7Sn0tCkqxAI60sOhWjV3tUWTgOHo40ttlSq5RU+/BYdDX7ipvNpw
SUSRxTNYUxsD0rYmgJ07cI6GLOcP8HaFdGMB4kD0rt+h7tWCuCjIpCWAiCXaqBWPzjI7KRBVyLwB
sieoexonkRFMVPTbAij+wdQ656ZMp+IoKaBn2kmqThw8QuiaPHsTWeHOV1P7LgEOuyOWwxs17dcC
KOGpBjHzXNoTIq0tKoowKEQHUtH9DdyeHFerJkgfZfuzp8jPVmL0uygf9fvJMr6qnQF3fMKl2mTU
J0BZ2s8tnXT3ccNVlzfsj9IAlp1IbXCisBJB2ID2z+jo9MGW4K8ornJISJgSaUkahLWUnD78i2ju
Y422G9i1ecjQil2P9Yirr/M7xaFFQGtpFIVAs4X6IctOEGnJQL7biIqoUf5NlEpsAwIVEpg4aXGB
utzcQKzFxoUUSAKrxIM1/abrlQxJYFCejEgKP7CvtBuU2ybYoyaLDsKgRrQvz74T+NAaazXFKypJ
tAx3UmttFJ6jwBRVekwqYB8k8XiSW5qCrwRjNMQVjUgxHTMSwPNnjcOFC1T0nTnRrtLpFf1VoVd/
qaqqfpJrxB790o6P/jgoOxjWjB2o3L/rsaAiCL/mfc6VszcbH4r1ooZ5gdbsLVge65REkAhorYOz
H9W/2sEq72vK9nQXUf2pFcDLCXjuTYeU0a5X+r8RUpOPtNnbBzvV2x/IGJm3ihNROHLkf2DmSw8V
FKvPTu/8HVg2aLaKdAG1s++AepU9hRtepWFSkziC2M0ueiAgeou2VmeS6JPzo6FDH6XQAE4m1fAO
1kgroI6k105HBvxoOch05YOac+ILLT21kuY/qkaTPus8EoGMNwM5e7LTt2yqf8qGEkWR5rwW7ICL
yOvkfa/KwEhrRd5YlpTtBrp3N/qYwUpI9LYdJroxgQLm+9bn5oPJukH+CQah0AmH4yAFKgg6si+k
bsYGDS2oDx3Dam4jBC52LAXv7kAe93aS/VTRVdxB7JR8a8aifzKsVvq77MkKparW0HqoP5fElQ/U
1iCekr3hL4K9V+BlJhlWemHQQB12VUuWqO+AKURR/p3BcaTzgf6OWV0kjyhE2UVQ3w6Jrm/qqqye
AtzOKSigxkR7huIEJVU1o3cd5A2KKtQwVPrgYiN6MKaQh0NK5yx19GJrDaimbFRv9G5UpEwIrawR
KDF3mjxBO9Oi8QFAChRTbVXTreN0sBsHdvyl8cBK2ir1hjrmajDknjkk7bVtckki0VZV0OJXNXCc
/hURSvLIcWJBLCJD2k/7yDDkJyo00jaO6XvsFA2F9CSz6SOhg0Lu0R6aMlomHTSgdk3XaMiA17Sl
VyNSCJQZ72g6+RjFsf0Z9E+0LbPSOoJrgc8JRo8tmf6ApoGWqx9wPZ0yMiBjS6rvjcYsqTeAq6FC
oPOqaMfC39ud9dN32s6nODoM89tegruKNilaZ4xd3o+UDksPeDL0txDNRebY3pqA031iP6NtKpid
fbzc1rQJJamMKl9AGX0p79GTJAmlKfnXGjLwkUeV0VFlNSBelOb0XujU8WvfgsdSTQlmc1gLwan5
xm1d+KRPwGp8N/uh/embUBXqcPpKSfHDJgt7BHdTHBGGG+dfl/6ksUDfdRp1/EDldMMOAX3gzFYq
44C3oQ1ldxrA9yN/KqHL3OSVSZ94ove70pTjYwUO90YnqIL3nKhtU3Pd0uxmxacK2SeITGE1C22a
VVpHhQg4Nqt76lfTi4kKgsv/FpmCJpD2aRtKe70NRvr3HGTXilr+LrVAL8m+ld9jUwt5H8QqD9KS
qdFm0gO9ox5tajb3fKYZd5YJXK+mceWGJ2hHT0FU38Qt+Rx44+29SrUOohDNghUkMm5VJQ7RCR0O
Wkn/cUFhFHL6rpPUF6rX9EPqqn1sTcu81T2CSW4ImpkUzd8X6Vh9gC7c2FdTWsIKgRiAVYX0suHm
0kGDEcjgI15FDFnkM+kH2WjQZmG41asWyhrTALvpw05kK114BDhDxYD+drosq/5T1HvNqwovFzSq
pJGeSg0sGSLHxnYqPNiVNbZfFcLhgvbki00N/GB5Hx2aFwjrZv0ReQLWWkqAZwxenfdkAiEbpiUM
pOdcJM1a/S+f8OBrmeWMp0vk+z7IjMcgJfMqgbF/louCzrTBcWirB8YK9rEi+W5QzqXkTb8VIG/L
UJQ7s6dNElby16md0ZEqBLRySAs5r8Z23zThq85NuEk6shLk0Em50sgC72evQ0ADNA3G8OgIgR3Y
CBkOtpmIVZIIOyLZocqq0GtE+OZ8MNAbAQkzVC+8e5VjRz84HdAootyWisJRiZCj85RoOKncWaBf
peHBIo0tn4YS3DGKY7FVPOUDrbseCCpcEMkwVa3sjZ0kMD4UNsuW0kwTOgaM90aWfgFD/mI1Jl6m
S5E4DpEXNp24+gE7Lzgnnro1tLFmvJvSESYxxIk3Tkk37BjgwKUBerKGH7qNSsl4noBDAb8Lqy/o
wKhHu0h6Nw4Mk4uEbVerlE+plE1UkKGPsUNVv1NVEOxc1woYFa2lkErKSp+JEMI6y49To9n/5FGD
7KZNHcD3wEldF7JfVGfXbFunyVS3+Pd//09xJgAP0g0p5RCCYkjR4CU0v/zu5w1N1RzV0KjyGKos
iJm3uq/zvB7zJ1qfP/lTsc2V8a/rJt7qpWPCcAjPNdU0dFnQZCehZrVR2eVPynQ/2i/0xZkxfcm0
O163M8/EpVo6g1AsR2WqNBmh68uZCtGoMMbUyZ6K6CNJCr3wdwZ+uQ1fS9oKr9uaf/M1W/alrYpG
pnDWSnwah9fM/+lAEOtQ61ZIrycpKLM78GDXLS7Noq1ZiqI6Gv+lzfvkbB/oLbdXCYjqCaQuXWZN
/kBADLTiupX5dwvj0mXLMjVOsgNIeVakP7PSKlR3jVDKnnTt1uBGh5zm6+icEvVU9t+vm1Leqtuz
Gc5sCSPyUehkw2Mr72FZAOzfTk90z4Jc/AEYeNtKZJWpZfTfHccdYrKp9cpg3x4tfoBtOZojqwre
cJ7ys8Eib5U6IAY5WrcWoWR2uj7AhRW7+LywHx0qxpU2xrMc1j1K4XJ0lPzbwny8bsVYWrGzQQg7
0XZsxbZ7rJTprR/sJv2m1f++bmJhIFwWbD5dVzRKa8IBTgbSaQAUsqdvSf5XR0di5hAo7a4bUdS3
A6GLSyVHp4DKhR71cjUiEq96TZ/ZU/y3tfnBMya0Hu3klnd3K93q7QNQisB5uW50wWWc2zTkS5vA
N7QUkqXsyYLYHeBqXDh7n+xOkruec3fd1sJCXdgSPG3kOeqkobvyZJMJ7Wnh1OFJUcav160sjojq
iA7iS3fQS7gcUYZeXwz8MntSnZeZuK3fSd0sogs+ZPp23ZS6OCJOj2mwNxx8+6UtMMlWLzeMiGgX
yZQn2PcO5k8DUZHtp1L/ZGjevms/B8YN2m+UScn36zR6fXTyD1z0oUfu4WMCk91wg0Tk9Z/25mRb
qmzJbCNVU4z5P5e/bEjKRpICR302uvprpX4Grf7zzywIzqv5z4KWP2XO4x9+XZhZcqoOreD8/koB
ABTvJGK/67/fZAYuHL0wQ/Pfz3xf5ZlklmUsWFQGcuS/NolxF6+d6UUrAMxUc3avRP2XVjqFjiCE
z7RnsiFAkeCoUT3Yhzqg6m3/j6QC9fPrJ3VI/lKo5g1G6c7ATj9KjqbNY7xLeeTxSDteH/vb3WHS
Ukn3ic1F56iO4Jjj3BsUWUaMvnW+mObn6PbPPi8MWodyMe6p2bgVFKfpof3dW8tiMufrSpNVwipV
8CN0cxWgbwzyrdOpHY7RsLIzFmaH79tAaRxL5lALsxNmpHg8SfGeSXpnG9N+x89XTdPiQoFVX7fn
a+Bs44EaVQpLrq3nqv5QQTy84mWXfr2u6Dp9eapMGCicnFjX4D0ZBw96y9vxUA2/v7aqMUcMhm7q
eD7hklKK3CgiKfFdE4Y9lYPz2wcfVIit2sCINJyXJnxfC3RwYpIlPYfQ8MEFX0offntznhvQhRuP
NnVlzFBKhv0NqOExy1fC1Hl+L/2KSQYb3opZsdWUFWH3AHWjQ6PJfdeh6w9RNzJ7xjs2KGggUyZW
wMPb8xY420GFXERoIYB1qf3vzgeVVvXrU/TWacFwopnsTcJtVRafRIbUNNJIccvFAyHhCn5OQ8xH
/f2NemFFOAeKNFZNpWmhG0KpBH9XtjKKhYNw8X3hCoSXnkYE1J3dprppwhsStddnae37wirwywlt
Qz10xxcLDsFyxUcvLALXhWPTjqY7hNGCEw0NFJamQUvcPNsBC0/ueGGhaHZ9DPNmFDYrFwAVLVNX
KdqJIWddVgkleYzILeLpVDSye3BQlX8Ah3nd0sKx4ETonAxLVgBMC24pDVF8APRVu6n9wDsRrILu
fLxuYnYNwmAuTMwzenYsyjyI8Opl7cYATA9DRm3OhnQBFbRJfnTi1q1rA3JSSJjIDKekmH/fPO8D
mSSCYuq2GAxSrQ3oiFEramM0U1QT/M8m4vIPhWo1H6MCOW55CiPgOLJxUxN13183/3a/WDgcGdir
YZgsqDD6mtYKuh99FT6Lnf8QHYaffrqyW96u4WxCswzN0GTF1IQT1Y9ZStFZV1w53cEpC6I78k/X
R/H2UFl4NEfW0ErUYPAStonleegqGcHk5uC6UhqM6B1+hwX2PJvd0A1LFS4YFPSKYErzyW1oHgma
aPP9+veXJsnRDINKl4rvFCcJ0KLWUF0bISeM9jSSeZG0l7p3TNO5EcH3IBEk60pTjO5EF7EGpHZ/
fRBvl8F0zveysJmyQJ5kXVIq91CiICt9vf712XWJB1XnH7kcVppL/vKgGpBwjaCtK3dQXqrJLSHo
RlYUWhXHbveSf3Pd2tsFYSxopEEXpJKC+zcLc+YWbIBvIGfsCo16wMfU4Evjh1akK6d/wZM6um0Q
MM4xtSl60qTJ6DvMjcqli9Lrwt2Q/uj7cgNTOyWH6wNaWhzDAMNic8wdTUyIAigpS7sfKpemtOfK
9G97Q1sJkpbmDMwxpXxyrqYizlmVhcNkRxWSlNCaPEPkqT7GSgMdaIT80/XRLG0GS1UZDhifedte
bgaf0pgcaXnjgijOARd8pavh1JvwZTWgThNL+Yig1Mr2Vpam0OJNxiPi39tVcAI0MragijGagiOh
JmMeAsq+yU/oPg8+9ru2+9JH7WNPm0vnwG4YnlJHP5SN9Xx99EsTffZDFCEabcq+CqiCNG4DA6HZ
PY05JDjll+tGli7GcyPCFJdtUdPYWzVu2+wm6WM83hoWqAjIA2QXZfZ67Xwvzi7um5clD19Fnwd9
duIgyzDiYmRQMmCqqnmKPO+3nbjpkOP5z4Lgn6zM6xQdWUEXsKRPjQSKoMFbOWb/zr3optj9IK9s
0otELpfDcCxH7nVjrN1aegTmlIPNCpVHp3xVtOykeyeI6Taopa44ksXFOrM6n5ezyfOsOs2ycard
ZACp3t1k+osHX/kE7S9l1zbZlCB+ru8PZd4Ab0ZqcOfiJQkexGyRB2YdAt+gcVFP3MnKTYqMtvdY
eEeIFdPgpgsBI0o/QL6vjHVxo5zZnf9+NlY/hPC38EPsBvpHauFfPJTCr49t8YCZpAFly2bD2MJJ
D/Km7qXCq12Nx7D5IYVYVj1cN/E2j2+xG+fJsy1Zt2EVvByGZ4P2D/EoCO101KlhHnWezPpRbe8V
x9oq9c/c+qb4H6Xuc1A8pMGK+aVJtGXFVlSd28AQI2sfFpep1DgLcLbKNAOWKzO49n3hrNnR2NOb
xffB7gJL0tuVjMLSBXD++4VjBoAoTmI6d912pAziQbS5K3Uf7ktLabbpjIYNkjFwpYnS7fWFWxuZ
cNT0ANLIxGZkOZpFE2KHaX5z3cI8N+LBYmF4RFNigbBe2H3KSE9imhbsDJO++he7JsRBMOX7dStv
x2HJ8iy1qRs85SwxyUj52UFXRa9d5SAh9Uuv1O66gbeHaDbgGIr8P5e04NAnCFCA/XcYGIDIHFU4
7HhEvcPGnCEFLkm4ps+DPPMFyJQPsRr4tdvDKR7vk1lLb+XWeLsaDIOkzPy8ANwj3kuOP3gdRH+1
m9s7+mVkn9twH8crsdPiapxZEc5LCgS8apGrdVP9a6R9dNL99Yl6e0EwCgc6VPl/ZkpYjHbQCJ8L
gwui/ErJl+jlCICMRoj7tD6N5YOtrIVLS8s/R2aWrTB5tuhDqa2lE0CV2h1pf5A02FFBLXQri7Ni
xBEiIaXThnpMrNoNio/o6DkQTyvP12furach98AGUMiPyjZpzMst5kVRCYiF8w5HktTAe7ztwEJE
6CXAf7zi1ZaH88uW4FvkwQ6gmEqJUJqjpVKVPET2yqmcf+6lc7kcjuBcokgeJrrGuD1h6o2Qymst
qpKGulGRLqyqtfzGQpRwYc8UVmiARcCnhbxxA//Zw1uG0q1c+Jta2TX2yWInSsldOdwOysqBWjq2
Z8tmCuFr5JUD/wgnNeW+iz+q/k53jk27MptrVtTLzdEZbQWCFytEe0P06kf3QfXMXXR9C65sC1MI
FWg5CFsH0iM3gOF2prREXnTFkS75n/Ppmv9+5kgHs6S5amRb2DTLwSikrgxh7fvzEM++X7VDM3l1
yRCGL4NHt8/j9Sla/P6MYlHJ/2iauNx5rucy9HiNi3rMNsgfpvr7OwyoukVWlSqXLFa/pCjQ5L7U
SEVGX4JDVLy84/ManpIL0+L1ICxxNchR2/VK7UKWiCCmuuLEFqfn7PPz38+mX6eGbk8Dn5dVOORv
pDY9XP/9iweB7BWwCW7LNw9yQOTaSCNI5VowwGXTS0Uik2zDvqX5+7qlRQc2l3scEgDqm3dia8ul
RK8lYUUPPs70D4oJZ1Clop3VtDQfJNPpusGFJ92cfWZYwAHJMoo3WdzARBaZOuppCXLGer+Nxg6a
/qNm3cYWSrQzK7+0oRf5ut3FKaVWRiJ/foq8yWqC14XoltRwH8NmDSeE3j1k6attrISbS95lrjOT
0TcojIo724fMd4SNiwx4zEtf9/ZIU9/Eg75iZmkLqpY6Y4dAqbwpwEq20dIyoDWuCQUMBOT9MQkn
5x2b49yIernPC5q+GymZCY5JCrYwSdC1UZeveXcoqpXQY+EBRzB1NiDxyFolDT+Rha3sMfA+wSMB
qP8wIlsrya5s3ZP+QSt1TGSoQb1dmK5ccMvz6YDamzN6bwrOUMmAnQTo4BpATKe6/UDD6ev1Hbhk
gtKAKtuGrhM6Ck4brg0l1uq0dUnrbR7hUV5ZraUdfv79+e9nXilAtV6vdb5vacE2QWdNKh+sFlXV
4/VxLO1wgI08EgiA7TfJ3KS0bDD/eevqKrLm9CumKL8lbX+4bmZxOAaPkLmC7vCAuxyOPNZw6Erw
1vCO2PgmgqxbFe15cnTX7SxEpPghinzI+KgwuAobr+sHzffhoXNzvdiadPtPyk1f3ljhg1rtyrWY
dGETQPzB+5BEtUoYLwSMiDr2UZFSmjD97822yv6+PpiFSVPAXamGycVBGkkYTEULQYdEwYDjRoXp
MKU3zUSH+8qU/Zt2E8JezJByUWkmp99RcAxw4VmJ1E3MGexFmv85op86M56l+Em3HlT/YOTBTIO6
KSJri4Lnjg7drQ6uGjZLhFKBWb9j1Lo+Z8uJWCwRT5Drcm6WTTi6bXqkNyJG98q7jf66bmRx5c6M
iPsx1jull6MRB5VuPufTOx7fChWx/wYhzCm8WlFs+Nno0pzQQ+2XIkK5cnIXd8eZCWF30JLSGLRT
MQSkOyF+vZfQeaIJ/M8map7IMz8UDdI4IQg0ukF9Qq42rJ+uf39tFIIf1ZtB8RszYaJQuqSVu/sw
OfeOtf8zK/OvOBsFPeqaFYXx6IbGnRlIW6OjP8+51ddqL8vbitNKyGDQwCCMJlc7b5SDfISDaqdY
W/X3UYhgXfRf3xfGQTFZCe2ebaVMh0E7RcnKU2HhNrj4/hxgns0T+lspCJZqdP1p7yk0ytEzc7i+
FIsmDMBIJqkP+g+EKdJsP02CFqIxRIC0Yt+jqqzsr5tYXIUzE8Is0U0zpHXqj25aPaCdPZXPf/Z9
YZaCCuHCoGcIiHYie8i5u/79pSkCFK2ZAJc1rmTh+/JArbBr1Mk1TJSj/xmLjkbhFbDQ/A3R6Rts
JhAx3JKg8i5XeqRtMhvCQnZBSCMH5foZjDbRybJuw25YWfKl9TDmVhOdkJ0RCZ5KqYsgzftG5lly
V8vStu7GFS+19A7hgWiBoaMIaWkiCKGCtCf3eaO4vg59Iac8ixV5YzQwRliwREfIaqr1N/rqb6do
DZ25FHMwLvpR4Csy3iBxoORu4JmNFNepZ8i/Hd0iC5zoB4eeQm9loEtTeQ5KEU5PCpXqRMZVdVtd
3rUAX+G8vb75liycIyEEC00yTlHpENNo/pFe7cFY+f68scSNd/59YeMlo4rcA9IorkNEq8Dxh4hH
YyDWqa3s8OWBAPiigETkKYLuNBUx1j7uRjeOYJJWaxbj94dCPgXcoKJQiXjz+OVaHCzoA3oyB4jO
5vIHDc2WZDD2oAlWXjRLLyo6dHRdo48GoIL44k0ROIYZq+xdGPSynezARpHndJbqmQ1Ns5qGW5TT
6i1ad8gV6IXz1NZD+Uk1UYMaSGHC6yQP3cpmXFjKi98kLOVoyMAXqLgTRIXbJv3eSc+l+mDLK2Hw
0uG+sCP4w3CQ0lJWqt7VaMQb4ic5gh0y3AzFY2k/ddK+bz7rcMdfPwdvu0csS+VhRN7Mpg74pgxo
KKTLqhg9oxjNLeRTE7WCCndHn14xHC0/2UwRba/ZJxQoKq1Ysb7gnlUqNySNbGJg2xJcpuQkvSPZ
Vusqzt8Roiug7mh7zvI7z1jJqy8uIp0dVNO4CrgRLi+CGsYkuh2yzp3UnwlkCDOMoaChPypW8HQL
5xFApDwjYfFgvNIuDUVJPUEY16IPVR2QPg6mlVt/4dYEYMtdZoMYfPuStbRSsnO4nN0WBUOinOOk
VNtKW6tALpkx2A04fF7Mb7w9pClpXurl4IbpLg3pTn9WNPf61lszIZwrxIZjuocwMTiQ6KBae2ut
PfrWTAhHSovgshsmTCDjPYZ3NMIpa1t4ab2pobKpyNFppIUv1xv23xy2rnpwoYWRYRDbXp+klc//
6zTOQtVAtbJC1vh8/2LrD038+5Ew7+7/fv2/tZuzz+tmkw4ePhTUIcrbdxl86f3vJzEvTKiXEwRN
dUfDJ2vgI3bxL4lSi2Ldyh21Nk3C8Z6mJnMQ8hrcFv65CELn6MefrcP8A84mKlSCurPm86APf0nf
4LV4x+dn0DxZFiAZonsKmgKROCgtXFhbk5ZWTtrV/8yCMABVhxe+zrAQooeJFvP+PZ+fQ0Oi0jlP
dDk/6ajqGSzavVtM5VYO0+1aeWHpqgC8+L8GLOGclXbS2brH7WhbD9DhwECLKmm6k4ZNbq8Awhej
EJg5ScwAzLTAZV8Ohh77CfKdsXWTylWMvd/daNFnpzh26j3MBPtGPfphSY/0vqf5NrJerk/lQqA9
B0A4X7rKwVUJIy18LcsRuStdFXJ+p4NUC0Hf2U0GsLjAGz2trd3C1JKEwoNBKE6iTwSsmRAR8Aen
cJUUwgvvpAcfpAq6PFQlYKpY2YfzrxcC4wtj8+jPDlJpax6Mb3bh6jzF8uy2aw9S/eQn3+PgsxVD
ijpoKy50aT7PhyfMZ0KI08JyVbhelnytG1jcAvXQ1OOtppvQS6CuOfUrV9uCO+LJP6P5UYwA8i5s
oLB2SmeQlcLN1M34PV/5+kIsc/F14axp8HpkrcXXu4/J8DJaN0p8dLLP13fhUtn+worgUuvegcBG
w8o4nnoIPvXwS+3Du+z8rIC9IpsgDUevvq0RMbtueW3yBE9lVIOdoqVSuDPfCNmZd1ypFwObg4az
HSjV8BjCzV641IkbaEbWkvPz/1/c4TZ9MeC2iJw0saHDC5DLoxCau4b9Gpb3qn1bxd9+f4roAiRy
lufOGE2AVCTIsIVakBRucg9JvDGsnJilFTj/vLB9ZSuiSWlMCxfSua772sGA/Y7fj3Yv8bhMw4DY
dNL2sqJLkpa7o/7g1I9eZa4YWHJpNt2GRB60a/A2vlzjbKy1zuAp44Z5fjeE8LBFqMxBTuzXkOcU
/cojfOlEzuVhx6K5keMuxJmkE7OmCYDWd/azlEMajrgkJH7WyttiYWcZoLd0Shi8LN60CkHUX/hF
nZVu+BMygfofWruur8uCq6Trm4vA1Cl0cxlcThu9QJPUTEnpJtBJbSpJv837eB/BkotM7a6CBSyW
fptMgqL6uU3huMe24TiIpZRumf7wJGk3a+5cH9XCdr6wIBz4VIFHVO0ZVTGi6poeYnutZ3Bhu11Y
mPfHmUtBiCuHqYUxxPDgB+GhhesNal36EtZoZ5a2AMXeuYmD61oV+0VqW7KG3vNL1xhcu/mARm5r
HK9P11IiAuKZ/2yI5A5oWZXIkXJhVvVNU0N4LH1O4CBzzEfd+5h2iFE9GuraLb24SDycSQeYNskf
4ZaW886MkbUgLrDRzjnCDXd9VCvfF3GCIaStaVHx/cT+oMMSPPy4/v0FFwCLzn+/3xE8TtCFlWL6
euEGzVxTUO1dHN8zWX9mRb3caH7Q5b0falhJES6+0VHGaBBYX0mWrM2V4AZiVSqT1mYsXdd8LbX8
3iui0/WBrJmY/352Yii4lf8zXQVyjVT0mpUrbG05hDMfSmat5xoTNdWk+vcSZLrSZlo7jWujEM69
53mNXMpYsfxjimRDsfuzWRLulTZHdinz51CIpydNYX57P3CTvVy3sui9zrauEJJXNTrNXcoo4nLb
yfcqTfTyIYoeozUUhrLovc4sCYc8BwKgaSmH0CGhHyIP2U8IqdlKs1O1UN/HtlfAp60ePTm+saV2
ozr1lySUT8gEIG2AGEgXWK/XB399owDsEzZirsCTkTHFeboPsm1T38evdKxdN7KUZT3zDoqYpZ/K
NJSTmBPlQa68I/hJNl7ht7u4DvtNUCQTqgnGc8xi75HprTZIzQ5QDKLs4dOLvOLgl3ctlSodxi/g
7MKuUgLTKfuS956HOnR+QPN9ZbSzfxAiYEb7y4CwoZyiUCZi+MKNtOrZgrcs1GEIhBajrJW9rkJO
rDuHbjBue0apotxLDvNYlfLT9d+xvLS/foaw2yY5nigAco/l7b3VoWWC4CYgVB7Q1sr6Lp+g/yyJ
EOcs0HrTqLCEFNgU3OXyYxaccv9utalm+QD9MiTcMo7lVW3bMbOduoNfoQ43HIrrs7Z8/f9aPVO4
Y2Iv7jMv44Ve5sgOKJ/N/KFMH0L5g17AQ37s/W9jMO6vG10MPM9sCjeO0pgpFLZsSZo2PxkzOXkQ
w9jsw6ea7xXb/NSrwcopWJvK+ZSc3UC+ajcFOSUCDudeqx9Sm3zAu27rX6s1/4QzE1ZTmmo1m4CS
ea9U7ZNh+jdjXh+q3jpcn8D/j4f5ZWs+DGe2Jn+koF4aRAbBQ6N+T/XPlvUyy4DJDRR7xT+d+tkZ
/0qMI+w1K7t/5ZyZgj+BVrVLOo1NWStHlNdl53Pm7eN2ZYSL62WAqoNzjkSgWMqXEq2YsmZivSyE
Zp54lGxX/NbsD964rTMLwjhsz1Cj1Od2Mqobpz3p+dYoPsXSoQz2vnI31ivFzkU3fGZO8JJaVzlw
svZcuxB0Q4b9+21qM+PCrwkT3F+RxH4RmkxYGR+/NGuXyMpkiSkISvSxPCpMVqDsyKNVj6H/wws3
Vn7vb9+DBzgfiia4vQTqUkWbh2KoAR1L/iZYuSpWNpcm+LwyUfTahP/YlZJD6wOo/Th0N9dP6Mpy
izDHOOmGALlBbiPUHp67aFg5hctD0ElawlZivukmLdQ0GiCEL1ytOnldh0bV0Ydy9T2D+GVEcJrG
kDta0sxhdXUao8feOP3Z9wWP2Slp3WY53x+NgxHewD57/fuLrgpB2/+dJMFL1vSkERYwSUr9FEu3
VvCq+kcLaeTrZtbWQvAklkN5wo7nafL3EdS6JmHcion5E2+dlYUjBEIFAlO99PfwzTcQRVAlsIe9
1P+Ms6OBRKJq/QXF/Yqp5Un7ZUq4nDuKwWFvkHPwo9Oof2m6ry0t3bW18upcnrRfZoS9lSHl0lsp
QVTtf0UsSDLvkMe7vi5rkyZsL7VFKSYzCTP6BuGhPQDwjY7sWW1vTeddHuXXaISdNpYZLF//Jmrg
YUf1KN2uMkktrouJ+J6u8O9N20baF9LAiwoHj8aor93b2Ye8/GC2K0wbS44LWLxBHQN40Zu2jcFK
Yf6OBpwvMizDUV5b98WA89yAsJUtZ3KSyOMiRAg6Tr+1+TGx2k3YPTfWk1H/Y3XJLu9WBrU0d+c2
hT1d6po6hDBPuybKpRl8/AfV2qfVl9/fb+dWhC1NYSmIkeosXFX6Uo7oxoD8PYTIpaxxCawNR9jY
aWNGVZ3UJAocz00b5CTK6pAoaObF2bgS1S7F6ueDEna2ZbVGmjcMChkWonQvvp0GBKx2vfxoq5+v
T+DauARHqgw++I2OcSnqbgyBuZ6m4QOS09etLHme8xEJkVjWyrU2JuxwGnisYqeN5G3fcfHotGwA
CqKJmGLrpbtWSnlwYpsboTXNe6MonhW7P4ZEljAQvQOwZpzZElOdeYvYnjJHS9WNf5LBvSKOu1Lw
WPYJ/w1HzHZKMI0gx0XWxE6PSvNg6++IA86HILiE1g+TaYzmrAxUMHL5dw3h/vU1XxuB4ACmoUEY
IsCC5WrTRnn9s68LB78FmAXYgngyzY9mvc/ecyWfz49w3tvUj33Tn7eTfJLaFzN+rIpvYbAChFg+
F79WWTjpRmC2yJzJhevnj2n8IofPUrf/s4kSDng4WhYoWY7eMB58bbtWiF/MOJ5PlHC0UbiOO8dj
mds43pUR4k3xSwCqMivupPRRH9IDLZEb2/qmD7ed+iFwfmiIHxtrT+S13SYc/7yGJMFCJcBtAXE0
/kGu3OvzuOwo/3epwKFd+he/KFrNnx8wqvI06KcwPcwK9tHLdSvXhwGZ36UVRAS9KU+xovHS007a
uBICrn1fOPaKGfZJVfBGUkvg8zfJGjhzcUNrgJmBTlq2KeIy6GcxUf+qeOalHfhabWMP1TevUFcC
5sVhnJkRhpGHijqaGrdWXT1W4RcPQYB3rMOZAcF5haMalfBEEMei9WI1P8z8658ZmEd4nk2ym77p
BkaQDjtlgkh+xfsublcIsmS0SBSaaAX/1SmIO1rQggA52kYVmkpHRdon/UoMvmZl/vvZKFRUz8Ie
BVa3grNxUPa98ZoT8ifWWvFyzZDgxZwuC7vAY7oQLdzU/ic9+9RBFDr2L+9YFsIH3SAdYmhiJ+bY
N7E1Rbj9SQK6rLN/QWxdN7F4RP4zAT7jcs7yWE5Cb8Lnyw6pnc3kfanW6gOLx+PMhOBFUqvz4Ofj
lBv/TLTs/7g+gLWvC4fPsyR7GEae+I3/DDovXnG0a58Xjl4lVXqpZiyBZB0zDVr2lflf3EpnkyOc
PK/R1Cq02LOZebQP+euTtlaMWlth4ez5BdqB5lwJN5LtGD1QQM7XbqPlSYKX0YILWlXE5CA6s6CW
DAZBMTzut/FqjWJxDBwA29FBwuPLL3dpSQCaJnFJnggtZ9RdNmZ/F5oPfaAclNDZaGG3U/Jnq/k2
Gbexh9AdMsHO/yPtunYcR5bsFxGgN6+kpJLKi5La1EuiLb1JevLr92Td3R0pSSjBuehBYwChM5gu
MsyJE8+AWwp2S/Qd3Luu9Q1N667Ed5D3Ec0j0fRFdCCW1tIG3SQj3VfVWYFPHpMmN7o+A7ZI2Ttp
vtHrP/dvzNIkriVwNwaNZzP0veuy06T9DYpXnR40UBislGEj6AaqBNUyGCMUXxxnpETtu7EuLkkp
RfuwCMwnRHusQzmajuBtUdjm34TGPmUZDuJiAAzP0JdDAiKstJiKS1arXhyjjmjwwG6xadEosX5u
U80t0JoKTSG9okl8dNKI0LxTifJnPSldYqleHSUAxMuCJWCPAP9ZJqwOAJo0RkPAa460nUap7Ogl
qNFq0my2UnwugCVW0NDOFni0My2CJbiWxWmRtKtsamUDvdj219BB80qt8MJYdVlXs/Ubey2JHa6r
N3aUzYRSpJMvZkC2Y4jOpH227YV1SouLZ4MeGf4wQI98mQVUema0BaWXWP8tldTLlLcoQCvwSdrk
hailzuzKYfVQtItjauL/ZvhvapE4AptNeQEj+BejiZ7QY1hwSEUiuDsHYltTl5D8uZCm+JmgK21L
iCBOsyAC1CAGCPkNDRwbn67R1c7oY0cNKcvLS5OgGe1XO68Fc1g4ZDcC2O9XApBwUBUpLsqLGhM3
6R+hNXZD72wN0Zs7T26CUuN6Kpx9FSDpgGKhBBsyvRno+I3etS5YKdy0qjdTcUDnil3cNBstDR9a
NItMqrWpOlBf2GiLY4D9Av/xRV3UKKyuCPviok35AS3Xk1YWeD4L55th7NGtDrF88E5zysHKSsUY
q7C8DAN56GJ1QJO/CQ1yJcAWaoO4RZ0IJC4cD1YSreiISQFcwtNB25IdhDGBxFxS8UL/HETW95IA
9JrQwG3KmNl5lgALPTj12DCKS9t8jCHddo6It2jhADogRgJ5ho2QmskvWpN0TQHm9+JiwN2Vj+5G
ib7c127s/eZ0NiQ4YBxAv7U5qVVqgPV/KOTiEqEhnk5714x+5Ub91KSDp/Smp9jbQdSJanlW/8jk
VEMyNFqKWjM8lehz2+h+I58jdJ40hof7c1uUw/gJcOIsmFLs96vrm3Vli/r7FocaaKt+mKptEAON
15dW52WgPFz/UDgo6GUAaZSaorTmVlxYt2kKfrnkMvUU6ZZ02wMEReXVNHagloLNibsKxkYZidBb
MVKb5JJDnJi1z0JHWFFd5NKhvh6e2xwVHdBbULnHlzKt8rfK0MtHyxSG92YWGVjNgfNGNxtWPzDj
EUIfbFVCgUF4afpwJ4X5Fk1XtpUi4s6cG0qoUDVR+quDDR78ZtyWVNpQoN/Q0FxQcraJtf2YfFjh
o2E8yc4uT3/eP27zlYMyMIDvZQQJIC/gdHhtZu1kBrAAxzHwWsC8VzclsdGdClTwiIvYALDzdRed
VbRtP0klcC76zui/FOlzrIORZvqw+rXhXU4Ud3WGPiqbqrTKS4YOrplLRSUkC2ulAAqJbn6AeYPg
iXsNAi0F6xYAuJc4I71rS2bqovH46ucbpwbEG1DNNgwEnkQKxyoeG7lpL2jXI5c7s0IJvWeLSNIW
poLKCGb1opgYVg3nIdVAMypRP4UXQnr1tRrybGvYUSmIVM+lWAglAX8NYwccBTwAz4ATNlWEknNQ
NcYGzPtVrW/Wnt9bEZxiseVQ6hVQupyN0M+GU73/74bnFAuRkpE2YPs7l5+nNk1Wl1XBf0SFisMy
uCxjzF12PTeybmiofSYd3Y6vQb264S4ngLsUpgb+yiqo7PNk47ja6Fq4NmfLCeA0SIUWmzq8Dfs8
FPUGaB33l5PBTppWk63C1lOZr4E+I4qJKvjbJyRKehl9ne3sko9PYx4mrjYi3q2uP7O3YrgDNQ59
MYIVJ7uoDzQcNros4iCZXwqg5FAphAArHE5ESm7noY2qPFW9k1xQb+za+07uVz/pTACLROKGw9Dj
d9wgJNFaKbkY6RvqxGLlI2pP968FG+LWAMN7AeJl8BuyuhD+Oc9rpcgSu0uwFw0qbr1C95pwWzqJ
QBkurNWNHO76xQpJR/QsSS7EcNzyRxSLeClFArjNsBOrLusRAsoBfvKge0q0NicLwkEdMQ/WLEuD
OcztRhJQbVQ6sz+Dbwqu8saeRIxTM7MEEgyZlaezB2PWrCaznWKw03446+2mCTaBte0rgVE6W6Zb
Efzdg6cV52YMEQoSc2+OiO9gdpy44bk7FzfECuwewxPlsf1L0JneLh+L1WUbTAo0LCxRMOHOevml
RpKZaH8wnKNHSUbPWhT0r7wVEMDcUGQ2oalmhYCDPNV1pE3deTx25qEjFzJ+bUUdIecVwHgpoKJQ
ysqqTGclWTnEE9PuVXAe4MXojaesox665L5PLVqRgwVXkshOH/W/BarDZEn04M5zt5/yDcTLQHXC
mm7d6q+cTkFs00wFQUjqloay0bR9Oo4eUnherz+W4Us3PkdNgGbADwTMjUO0Nxu/Fenp+Zlhy4DV
Nj7583nHJaUhHMC4U09WEXgNiH/rMN1YKPHLh7U2AJuwAocTrcqx3DxElKIMQg7pqJ6Mr3K3l421
UQxueHb3rhy+qVfQLaHE8Fo/bIHkDxtR88HlI4PzAr41GeFenknYoFJt29TADHo4eH3hFqgcJ9FW
d1AOsQVUuDR3eW+5pbAEY66bsHZXkpmvczU5MvWJlk66eqrlx2p66YMnOzrev3Vz3QQR8JMxPZUR
vHHnEfWdtC1CVT1FtdtZXjJt7o+/cNBUGVcarx2o6uDH3k4BPCkkKGGyI6mxbeg+faop+PEFD93C
OoHNF7FNTIH1++MmoRNJCyMt109S1R8iqXuOtOGF0ml3fy6zwAnjYUdptw3fAh10eLM/qUK5UeRK
B0jse6sfDO1vgwoc4rzV6i6lACTJotrlhd0BvkpBaTSuKQqbuInRZspzJ9eMUxGFXqUeByqIpy5s
D2JZKlQB/ExkMLgTNlVWNVASmqc6PPbd5BYfFSCdpXG+v3IL84C+ZXy4Orj2FJ2bh6FNllWkknHq
nJ0qeZpgFqLhuVkkqkMRtMXwtXw0EH1JJkHqYUkAupozvD7YgmddYCvqRJVMiHEyq8L9bSUi7MPC
AWYRPxlN2lkyhd/nxCFdlbepeUqGSxURUEQoG8dabUuBXl7BEUarZZAIzFq+ZBPyVMVgnmQg6Z3C
S4Pfq3fZgnWAAyWj3TIYHW/v+qjmkTL01Drpyq4NN7qINndhFxADwerLDiOQ5/MluSr3WohQ3ilD
LQ7Sitt4u3YC4INGrRCUCIRgN24nYLYOTQfwRJ40sqlzj6arH6ub8WeGIMFDlSKccJKVp+ZPWgj0
0/wyo7MSwCfsHqOFrcatf+70tdWYCjn1WeRSZ3p1hvrV6j4sUfuT+XG9FcR+v3qX9MoOO3B4k1Mc
bItHadiKOuQuzYRRgKugBNXmvJyDaoVdQFOATpzcU+Lvpn4JOlepZcHDMT9RCEVBBlwM8GnMWIIa
1GsrsV4G50n3cvIU6qfVBwrjI+OmoncHqCy5hUrLQaV12wRnBAaTbh+LeMiWvh9WFYI4iIPgYnMH
1u6xSIUWBWepz32jGR4TcFkK7HKBDP7Q5qDlCWq0PTuPKOHt5Z1jic7tXAKQ6fDnbcvArYZZfHuc
nCx2pNxR7FOzAfa6EZ1Wpv1v3G1ECa6HZ4ft6rRqapSHCIrYpzHZ9urgaZnsae1ro1ke0RQvWO/u
QR6sEbRth7074/tsgqiknRo5IOa1d2bj7AR6fH77bsfn5mM6U1rnJcF8JjRV2ZD2RV7/3t2K4N/r
Mc00JYEI1dxJjVuqh/v3gv17fksYeTHjPtPM2XtKpqEOJiuRTuo0gJgedmext4N9T14dEqy2cBEn
upLFRUGGKEmrYYQsu/YRFXZyEVpg4fgCwaIijQ/nEWlHzv8mVmc5pWSQk/0lBom7HK6mY2T9h5m3
BijnAqOoHOjoimE15FQ/FrqznbR+e387Fm7IjQA2w6sbUgFUUVekJiclTh6C1npEZxEj21TqxlSb
PdHs3X15Cyf4Rh534U1pSFMzwYRSQ/4dJu0+CrP9mKZ/7otZ2hgdmAOFtW8G5R13UdqB5lWUYVpx
egThhykI3S4Oj24V8Gtwkmfds+NMj4AVKAn49b/nqPfPV6f9sO8AF4HsCS0tYVVxB6uPlJqadk5O
VQeg1I6qq61a9J1GO0bkMcD0Mwt9RXo7tmbtGCet2nSKl6ab++u/tM3wlFjAGYzoszhnVwB3EJSm
fkqD/DXR02dVax8C6qxN+jOX7EoMf8HDquhbuIeg9tnIv2RRUSI7JZyuuhmeC3Ia6MAOUkVHP+Vg
gaRR4k1W7AUGHioRZ+HieoEwANrKRoKUT/Y1IKiKizg2UJM4/ZQT56VGYVATxw/3t2Xp3CLXB6cb
nixQGZxy78qmtUCvbZ6UrvHqYten1r/ZeAcRLpaYYUCqW30CqoyoBKMTDtY0oXULBX3pdhQpkcVp
XAnhpqHLWar3HYSAAhqpmWMWrc2/sXN1JYDzKss4t5MggIB2zFBNEbv/wlC4EcBZb3JdoHiDLRPI
yzbOi+Ws92cY5RmosFl2GlFbTs/KRRrrIbG0k1ZMhz6StlMp8LwXjuyNBG6nVb1rCWuzcyLS17He
Vul+/VGCctWgpcAMqABGxB2lIi1VuYnMU0CGg2QR9BSmrtrtVl8JNOnRUUQBHCMYBrizpNYRoxEn
5qkMn/U3dCRbPzwioBayb6zXJo8/z8yaDJ2am6c+/mK/SdrXfzE8IISI4zDwMP9OhIVS5H2Lc4Rw
sfYRjT/vD7+gAC0F0E70dYZrOcN4BpqTpVMpSSfzwzQ6T0lNrzRGr3BEafV50SxAYqqC55qx/gO/
xSUpC8VKp8lopZMcTVu53+b5k0xfo+EhUhLP0jYyAuJ2IXg+Fo7wJ1E7gtQO2kxYnNBJrWSJJpNz
6oOv1DS2elnu02C1IwjAGGy3/xPCPeWBJqNBFxOSG2/FLl0NjQU9MRYOiEhGAz87v6MmS+EEgt+T
laBjWlu9JKG8rbvsBRyyApeZXQXuOQT2AVAeQGwslGlzVyXpq2SKWuKcJtTLW85P0/RJetC+xIoI
EL+wMew4g8xJMZCd41Mlshk1FR4XGO7d+FDBj1IqlLHV6sP94z1/R0CIbDLeUZBqomKNU5LgIQ8r
nYzNOTRr1+/Rz3n9+LqCHstAvgCZyEetBskwpqLLmnOu/c4ejPLX+uFZh0qodzRzBtH2rYJs0Ttl
GHK7PjvDux16SvFfjs8pYFJOhVbVGD+wPeuyukGoY1pQvFh3fD98J+796J1pmAbiBJdRPlTGrl79
hIPmH0sP958BUfm1dzICRJMVVedub5nZ1qlEHE/zw/NpnsNK1xVEVflUvqSOBOHujJ6BsHfCrUxW
Rwxvx+ds20YOTKIbKQVlT/KSuVFOBQLmlwwrD0IFhOsQ3Vb59JydKMGEtu/luXDKH007ek7HagX0
j/undP6GQKEzBYUcL1IoPKo1BLJfzru0Ptf990TXvBEYYALAQEZFCaf5jnw+HaYFQjoHCDD2+5Uv
61RV2Btlg+vcPVDHpSISRtH4nLqI6k6KtAbja8FmsNzo9/2FEg3PXYjBsNHSr6+bs4QcsPGBXk+r
1RFQa+CKYW8sYIU8DM/s65ISW27OGbjKq4OC/uWrZwBFCr8bJwo3gq+nLfJOj6axTs9x9q3Z5qu7
d8ICwW1DKhY1DKy56+3+TqY9mllZxufW3tRo8CB4DRbuw83w3PpHgQT5BYbfpMYHPeTt99WrczM+
93ymWa0Rqcf4KohgfpR2uLs//tL3Gw4MDRN6D+BETmGMo6JOk5TE5zTc6uODQraDKog/zqNFwKwp
OEUMXQs/knsRWiezg0mOY0DWznZUeE0Vek0MamXbAggod3tRYe3CnQBuFDBraCk0oeH9Yr0r0mqy
w/gs97Kbh4eqO99ftLkAB2QzyBzDVUFykkeN9jVBdapkoMA1ORJXb1Y7SbfDM/FXKmmMkhiBHgw/
xcPOGEa3UBp0hzEFWy+aBXczcOPrAoGF/EzdIt6g39H9RWIn/9bwu50FdzMmUCjCkcHwqT66hv5F
2o7tN2B9V6sPRFGRYYevBGscudDbxQL2DxQWUTqcq6J0rTRyK8FTtLBMLMeHEk5EBOc4oyJFL7pW
Hdqz6entMVVXW/qsaQ5SoOh/Co+C97lrCT3Ju0zuz0r0XGSOFwb5+n1mzgQQGzJrm8fbxchmVONY
O+M5ih6Dh9BZHRVkzsQ/w3MGZRgPQRh0GF41v7bZ2dzeP0ZzBQU7DAQbqNEw4H3wz0NVjlQyzEI+
gy9feixkJXMR6rKBQmoqIbUov9dI4qIzLjxK04AynDUy0lP4XRnVpjNVDu+psr8/Ff5GfI4O8w5t
pBG1g3XDHVVl7Ke4pNPZzkb7DVz5pa9Iaf1gUhmtftOEUO++wPl0MBUbPCssvw7YDnc3WtuaUKcR
9X74rbC3ARV4wvP53A7PvR0hkPNxXGF4bUT3quabqqPgeBeKkj+iWXDLlshhpQQGxHS6V9ru5AhO
mGh89vuVuoXDETh1hPFzB2nw8alOBV4Ff4RhWQK6i7sHFDKq5/isq0LgXXdD3/kKPSvOxpZxyY+r
d/paBB8JCbRQSiqEN31FdSvqiXhiF5aINapAuY3DriFvBMaO1tJEyzq/lR/s/NkRpVyXxgeOAUkL
BhQAqvN2C1qpUoomCjsfEU4wxcXu+uUBQuOzxk/DbVA4E0QFlZKtoS+Bz4oKI9QCZ7/urz8zw64f
O2wx0jpw1vHw6wBgcWe0ibo6MgCf8I3yIBFUgbrEPuCtS6TzfUELK4UqQsZDB2uWtUi6XSkAg1Pc
aNL4kemSYKMITA/R8Oz3q7uQWDYauZUYvk+/Sv2HvpYU4XOdrj6fXZXr8ceoy/se48vyd6XyY//+
6ixoJMAbEJNFBJxVL3PWsmQatT0meeuDuOWDlvXO6iVXaq0d2h4I7I6FS30jinv2Mi3TkEzIWj+i
O6X7nabbog0EMkTT4Y5tYXSFaQ6YjhJuSLyR0q1DXSkSuDC8ff65J/8sGq870BgkqlAo3/pD1btR
Iblg7XEno/bi6K9CD00kmtbSZYGhxzYKVQ2zyr7RLNEfMqhivwws8qHYA3pQhmWiH8KUjE9DTMfH
VOlTEf3CDEuNiTK6DIDy/sNAxy2nVMbAX5RW7FdVor+h97VJ8JrkFogzerSSsZy/fRO2O5Ka9LnE
0oduLjVj7Q622e+kqkXrPhJPOXqn1NmuMqxA8E58wvY4LQJ7VUYwGyYhMO3ce+2kNEvjMEt82pT0
wUKtKFpmN4r5WOa9th1VcLQ2tg5SQzq0e2qjHDdVlGCH3i7fgaWU/3TphC5YUim95HDZ3Th1EqA0
M/rn/i1bOPo3n8lpawVlQYSiJMWvx/C11fM/EnpwqJ11uC9mQRehrRO0Njiq0JLN5sTEcTM4owot
oR4tZbu6BRZOg4UWMqxEFuAVhzcsp6gxzKFSK7/ZSeTslP76r0fWFFgi1A3Mk7OhqmRUr2nlp51n
pBuj99aPj4wpLAo8mvB7OFWX9Z0l0y6pfT16ivdt9i8W/3p4Tr2RuDYKrcbwo3E2sq9UEBNY2FvG
tsLyAgAqzCoixyySmkiSa7/SNna8DSxBmFIwPp+kobWURyHB+H2y0YnbC+yJhRtw/fkWd1HzJiqL
HlQuvl7Xh7RFe0Sn8cbJWu0wKLAWZQt+J2LS5mf+6+q1jGk1NoVsVH5u7KfIcKfKj4zKc+Kf98/S
Z5SHUzwoVjB1kH2YqCDk85m5RkwaKE3u42s0z25szVNyM/GcIlV3oRQ5Xgk6pm0KzfUUOnm1MdOh
g24CZ+1voNyrkxUO3zUyZn+nMYrf0N6iPxc0jB6ULrDfaGwNuzrGiyIHQ6a6Q6VZIuU+33DVRl4A
MelPjoJZgQqgL0Gn2q2fWMP+u2SuLUsB4z4ai3+yUqBVM2zgW8NF6YdKn4qh85O/UriTRTQi8wMF
RwwGJAMeIQEvc8OrcjCCjXPq/IFortV+Q4MjLxgV9/4+LywSjhHjX0VqmcGQbidRDQ3ptBIqL/qi
/Jx+3B98PgXE94BDweuKP8jh3w7eS5kuB3ae+l3bH3Q0f9/TNJo2FdG+rReEqlTkxgFx0oDUuxWk
Z0VmOVGd+nWZd++oeJCfLPDwHyelFFVwLBhgWDAgTXVgcufUF5o9pFFWSrmfDPs2OQTlcxcdx1Lg
R8+35RP2goAlK0dBz9XbCSGfgpammZX7ZfSs2LtEVFa9tDOA1fz/+Jwup+iVadoFxo/pUXVeaPxq
JwKFKJoCZ1pptB1QHwwRsvIwvpnV5v6WsxW41U+o14HjBjILGI0GDxByslYNG1Mb/Eh3Vf07cruy
ug3Cn9Pv+3Lm02B1QTLr36tpLL57uxPNFGWWAVIdv4j30TapBPp8YXig2lhDccBYkUbjNqJWaWTX
ej35Q/s33Fdr6ymgo5jRCFMGKHWcJe4cDZ3RJXLgdH6N7hDa13w1cvU/AsCkBBAuImQzi6wDoaNp
pL3f179V63e62qRBDQLioHDRYa0iqHi7+tU4ITMqjQhXBcRLHsD4LxAwvwgQwJwOQOaQVdG4U9pb
SQDwLR18IzHcoPJt+USytUXOWCQdxH7AUQFkD8uGw4ekqGCLLRoZfoOmp9B/jSAePddJ6HgIOh4E
KEEkg5Tc7SpNbRqiMiozfeO5lr/YZbpNnGJrKF/vX4UZuIbNAy40bgOWjNmYnByikyakkeVXoa/8
Ase1pO+qv934GzxJ+6AQ+D4LVwPSGAkTYhpz1EOfhwgjj5DWhmBz9Yv8X2wLJgPkAFKZMHP4ENAU
OHYhD3njp4rpvjh0LbsxlgvjI++EPBpgNbw93qErSxWGTeMD9e2pW3SpEhxephw4HchgecjVqeAA
AH74dj/AwGRFKNxufDPsgSt9a6K3uniyL9KXMpm29zd/YTduZHFnLM+k0GkJZEkFwomRJ9G1KFm2
XGDgAADFYU45315cHyTdHOup8Q35ta21vZ107mApbl2JeiYtzQXpA3AIAUPOCj65davSDE5khdji
j8Z8CKyH9UsFBxWKy0GVGVIVt8MHCBlIQZywGI3bWluzXu0pATZ1NT63FYUSAuFG4tbPpycp9lJL
gDVcOlZwMFDTBF9sHtotSw2Nubqk82P9TzF+r8PfZfUzlT+y4a+hiNoxzWgp2baj9gAJfxgk4Cli
GvrKozE6qZ/ADNn6zuC4ub6V4319HMG02chfzdRz0kOePpY/KfXK0evJJs5OKGSGB4161vv7NivT
5j+FOxdF4TitKmmtP1olWqC/dtLHGH3E0muSsm4YRuNP4Zsane+LXXiCcIHB4wGMLcxKnrQVdPVa
lSUh1NC3+gN4EKA27gtY2k8QNiLDhEPDUn63KzyUsibpIAL0LavZ0mhfOdWhmypP1feZE+0K+/t9
eYsTMhho3/gsc+aeO9mmUVorTu0Tw3irJLIZyvHSreYmYbsF9wLxIHBKMC14O61+iHOqlnCAQbMg
lQ+SCPrM/j2vXVHkCssMFibCTZxpoE/gbpACUvly9VyH5qYf31v72SzfGtrs1q8YYIqOybKZDH95
O5W81EkbqCpCKyHVtpNeqG449hRNPy0RDSzbbG5WoGxkFdsIdsHg5EQZxCjMaOhbvweb1rc8Geqt
En4tSK9tVBqICNMX1pDB8lSkGoG8gNFwOzETMBUrA8WZL1EASiMwpj/a6j6cQKe32mPC2uE4fJbR
4DnkDOkwtkK9m1jIOtimTeN1trHeVbY/E/5IBMPz4F3lWiFRFo5W45OC4GHahJWoDIydKH5vgHfC
OcCBnrdnd+I0Hgop7/0myHbgBHSteHiVu3jfjc5bYhUvpkapKwey4PjN30MAflElCx2EErQZ+psV
VdolUp1+1yVPsCieEIcTvClznXArgnsT26K2SQ1tA9rG3psKe4+O3S/ocCRAHqhMt9wuIcMuIxCA
iAxcNh5N2dJBH7W0jvyU1AXacg0duNqJ7llT+2o5xUFXvgW03tRqsLUrM3imJBl/BFGc/7TRAGHn
JGbvDmAEeahMPWDsKp1bFLm+aXM72DmpLgJbzXUz6D7xyjJANFJU/OsXqGmvj1MQ+VGcPQR65dnK
Qz6Nh84eDiZsRoAc76uahZQHJELFMGI4Fkfk3tu2o6kDLs3YT1JZ8XQlcQv12d00pbOJ5bLfWmnQ
u6rkaJvYNgE0CrRfFdUHPIBJt+2bqBW8TguvLj6IcVhZwOOhypnTs1NNkdpERZQfx5cxRd5H3tLk
qSCPdv8SNpqbKvK2qX46pihfN1dOKBTGTfskeTRnpc/hpPYTtZLEN8AkO5XDV3BkNm7Y25WbNNox
1+qNYO0XdhtxI0SO0DZswdZR1bLM0FU59tEFzx3rp6lMvNDZd6Gx0Yevrb3TpRe0dtpo6mMKruhc
+eY4YAU1NsiERaOnZt/uf9DCxQcoHg2P4Zyg0IoP8iYZGCUm0iXoRryrg30g8rAWbv3N+JxSpqBS
dOSkTfyGHpM6d+uWuomQQlU0C+4AlYnhJKgvT/wgMrYl/aEIOcoF89A5i2bIRjMwxjrxR9urisOg
PlgibNziJEDqxgqa8WLyFTiBBlcnq8bE737H9s5RBD7D4gyuhuf0bw1LzUlBBuTDoeoAsASbm4hp
ZkZHDcpMlr8FzRqOFLQatw+9YaaBKemJH42PvVO6jbHLumf8ben7PEs2Se5Z7VGfvg1ExFO3cJXB
68GKHqH04RxxSi031MGo7DLxVefZSHbRlHkW7Az5DYUBgsdyURQLlTNbGoFgTpSudshl6BQbVW4C
smkTl5B9QtyyW52w0kBh9o8gZsldOUatatBcLyFIV452+VIf1t99Ew87IpuITFl8Pmzoq46qTfp5
99tk1wsO3OIymRq2A1UxsJ7Z71dfX/UNSjuNKvElzUN7ZelV+4GGa7mogdzSuYbjhAihgvgggsG3
YsxIp2Wq4/EYh43lIOXsovD8/kItzuQfEbOUW6FkameasR/kW+x2oR7tyOvINhXaf2xHOeMFdN3/
P5nPl/JqzWIykh5d6GPfUdwm3qXdbkRvybWNK9k1vZbCqYKqrKmdd3bsN5Hb924hyrstzgI+Bqxx
4MMci9uSRLZ7STbDxCeTpyF8M7h5djAK//6uLG48ED2IUQDhi2qE240HRXCB9KiBXUHLYDP4Yg0H
MHfdl7Gkk0E7xri5gcCAqFsZsI1abTTK3EdnJCXadSKY4dJKXY/PzSGvUE82KXXuT87FAJFnhIhX
AHB34oia23x6kNzRAicioiwI6oBMj1+uMstIZNlB4cdpWLtWr39PQxttMFRPLgH3bou9CZhPooUP
edm4DdXdWou3tSWqRuKmrH/6nSBWYmRurCSXcwhRPmQ2qtTSo0lqTzNfxvxSOxeQ1QusSm7rmBxU
MSIejvwzaBr5rZPVJuykKoqPhe1lpjeKOMK54zcbn9u6qbQA1s0xvoocPN7rYevkAl9mcQqojwSX
FJjiYCPfnr7BiPMEnO3RMWws1Kk4blgIdPTSJEz4SGC9Q/uZWa+DzCzlUKd5dKT2UxQ/5PkmyQSP
mEgEZwF2gZTAV8uiY9d6auElwEWI9M3SOl3PgtM3o5XLjRZiFma9a7JttpK29HOrr8a3OeOviLRQ
K8w0Ourp3yDLXCcQqBnBGvEYr8EazcoJMIEx+mqWf7uq8uSVlbCzSXBK36YlChBTyGipJ48Pqfao
j5v72vIzbH6lY/5XBq4cSLcYXyOb59XzNcZjWEpUCo9W0bmyUnpDsqfmS5wfWnLJNNVrtIPqfLTh
n9b8LTl/cnQ8anfA4O7uf8jyev7zHdzddLSuJrlCwuOkblp1Z4cbU2QTLIlAWAvWE2pCUZPIqTGJ
dP1YNnF0tPuNZj50IFhZWUb2uZrXIrjrb1VdB980jI4Fdiw4tM1eErECLShjxAD/mQW3YSTUazRu
g4jI+qZkWynfW8zbfLi/HUv381oKtx3IiiqBlAVYK7Kt+z0VRa8W9wL5Z0aVBR+AjzFGBlriBni5
joV8oPG2zB9qEcPz4hSuRHB7ocV209WpipPduDT37Hz/L5YIUSvkypGOlHlK8lpSEgqGivAYmK4k
e7XIPVrc6Kvxue8HxLUtuhDjt85rkLlx/orOj2O0uz+LxY24ksIdp7zNjagiRng00p0aPyXQ+LYA
VCKaCHeW+rExqyqzsBHfbMOzbQDfHnMRlI89GLweY+n6/9sNznXp7TSfmhyr1Yf5jiKYANJL1zZ+
tPq2tY6m/J6KjNnF83UlkXsljSFUQsCawiPa/RJrG4tUs2h87onsNJLX5sDGB5RPezcTwSsvGJ/H
i0tR7tiRhfHBbVr/SSf3/sESDc/hDrQmtqoqxoZMqku/mT//u9G5p1FFrM+Grg2PTfNo0F0nSr8t
nlmUw6FnAnrvzbBcTV/b1qiN4TGZPIM+ZNFr1Lr5SgaX/zwXV1K4IzT0odWrFbRgYntGtifO5v4q
LV7uq/G5I1TDSQJPhBwe6+nQvcfZYRBRyAnWibez2kIleg161mMvP9qTVyTomfenJN9Wz4PV88HY
hVvAQP+3RgptEoAphiA4NoVLB68sH4ZmHXCFbQWQp8gQASUDXW5zWzF2TaSXYSu9h4S4jvWbysPu
/iQWlgqdOCAIwzP4Emd+yDqRE/g/5H1A2m5Mnpz4ZPX7DNHV+3LYl3Ka8EYOu5hXFp2iSXaXZzp5
T6UPMIF5kgO0YLExURU30A9VhPjhIi3/WbiraXEPiGoHg+oEECdr37L4nYQPYwauh+dYGwXu4fw0
o9cWEHGsyN2Zl5ASSrNpTIj8bph7M/Cs/LVZ2c4Xk2EiGEkasoUoDecujBnAa+i1XHnPVc8K9G0T
iizEuVq8kcBH8NBPJq6zTwnRd8f0ehHOZGmRGLCP5QURq+OpZ5WmiqQ8H5T3MTB3bWL4ZTbupaIT
2IfzXf8EJ+DOqMzT5XE/ZWzI05Q0ynth5nuSNQ9SVf5WCN32o/kG7lvB3VmcFcJDCBYDjDfDmyDP
M2ZjjVllUvdoRMS1c9mV5V9rbw4qdgBOBbIF+z/zhQyNgt0ihK1QhcNTTHu/tqrUm/LpF9janvJp
OtmhiJ17rhUgE7gdtldwTPjUfhh2ThX3qfwuZ2XoTkn2Y4T20Wi/r7RElKteOnxAlCCFiOgYDG9O
BSWaVhlxESrvTn1opjdYSPcXUDA+X0+BqkapReZWfq9NtJTYWOjo/i8EgI2MMTYgc8DfHsPsDCVC
T/r3RD9F0a9UF9FcLR00oHlUXH4HlBM8+h2l6xTdygz5PYxQmWmDIv8BwAK6KTptJW/Dp64BXgAZ
ZMRykM/kLFba96XSSdgM3aw3DRk9YyWnwkwC96Yx5rhgojbOs4z21XFxMhQgiu/viLK45+AqBQrM
NNDgjztTmtz3idRYWDEzDlw9xhMTys+U1hcpRA2EAortoKr/FBMt3TCM9p1Z7EmJEHMsuSYtt/c/
Z+k6gfIJvdMQBkU0m7MU/oe0K22OFFe2v4gI9uUrUJtdtnFvdvcXordhkZAAgQD9+nfoe98bF0UU
4X4zEXNvTMeQpS2Vyjx5jln0Uu9Bupc4VtR80YxEGMmmIMTakMFxg2gE3UPA/iyGrE+TB/5Dx0hK
CwS2/gjO3Kb2toRxVq0AoA1yYRBiALp7eY+TYICKhtCNpADJSvYJd/rG0m0ZWMyVX6czEBwGvPJc
jPd/c1ah2Pt/v9+8/P2t7WQEWHAjUWjcymP+cnult379YhEaBZg81/F5zTvK+sT1je+v7qQZxg7e
obnLZjE7fT0yUvW2kdSQ6WoOIngKjLP5/jzLDJX+18piktKmQgWAWfDITRkbfRH/c3uWlvXdPz4A
AwCYGcU2ZKUXEU2uOSWCmkJPiurFMT6iG+yQO0luPpoFP7eqA0AyjSUkYLl6ksO7n5iARlrAn0Oc
ZaYEmL3tm1CUd6pu88ZXie+zuMhYfLw9urUoBCxmIEPRAaQGHuXy+xnhvKaGUgmEbdMiRL28jRyN
9F9GREB7aers5FiT3HgqrO0MuGtjjkJBaeIvppSVRi96o9eTgQVZ2HOqHhxhSiiwO/0dWgm2an9r
9sCMg44WSHhfq5AUE8mtNhO4VQ33UHX+UbATdfdlujGbayfqrZ3FXpwmvXL41MzjSl8VumZaPn15
/4KhcRvXKOiWZorHywVrSOqqwJhUkk784OTlA9hXq9CW4wM1IdWq0/cn0TBlbwzOc/tmB9LcKHNf
h0EmXh15x90mrqdP0h7+wpcCBDhDogFPAsjg0k5jamkzoCc8MZ066oNI31RyXFsdoCRmyhn0MILK
7dKCpaa6MPwJiayiDp36kG9K6K7EPrPODSrNvgk+1iXBV1EXReaoeV8PNSQSkto1wpL8uL0DNows
b7WJdq1X5jDCB2MMEYTv6srrQ4DM9n9jCCE1XAPCrCW6pHQBWKlaGAq6o9B+pd19O3y6bWJlSXAz
o5gAmgp0DeiL+IqQqig8jVhJZb9mwW/6/iQU8Ld4Xc2vOZANLa8g0IWpVtNMlZT8oRWvsjmQ3Imq
6cPtYawsCcIl8Miip2ZFZ0A2jcEnTVMJtMBI9+S+1k7yFxbAqQLCfPCtInC63LuinYFYrq0Sa6x3
RTU8dBCObFry+n4zQMrjkkO2CFLgi4ipNlrbn3zcdUqDNoYAfrSM2nqj/rqy6C5qRwB7ASMDWeOF
C+MjU1ancKel/FGfHrfEC9YWY1Y4RVEErM7opbqcKlcDLC73SxzzGnLZrUyqOvisUn3D16+amZUl
sMOwu5ZcRtPgaf4IiemklOZh0uSe1N1rkZONcvha+IHmtll/CggGNLstbmiv9Unrsgz+NwjSMDW1
KbJocbJFh/5YC6CFMj+yzDi5tTqzlv9szUCEfbnFw7wSKOBnYAdiRvFyXF7Zo5tP0BsqVULlCOL7
/BGdd1/60n2xUoB1vC3Z+yU8do66oD+Bs4tyBDiGl23mcrT1lMpOJc5QmntVG+Wvvg3ksUC4F+fN
KHcT5Fyi0dXoa9t7bsxTG9wl3Kv+xocgtRngyQwe4itsNTSMwXM9/5IsH0MQyIVTGkRZBV7tcuOQ
LzsN/zNoKJbraFcBAejS405OlTeCOioxXd4/5Bl5IdqYcSQ1+vxAXc4fqWa5d3pri6iDGmfca95f
PHlx8PGkBowI7TnL97ub0hoUOIZKRpHvLL9+htzPRtPCSjh2YWJxEbOhZExYlkqQEgjd8cEOtLjN
SFRmW8Toa65mfn7MdJtodlxmO3IVjGlvUJUEVpSNIX2nDNafBUNwhNXCwQCecHE4yaCQCVPTlAyR
zB49fSNOnq+/y0Q0NO3Q4woviYT6VcI7KPFGhiDSlBi0PjpgqKcAiRsfqyyLxuyDIZ9ve/+1dYE3
m+cJjYjgSLz0nKbyQGmRtlNyb3ov+0jLXt7//RnxDweCMuOV6Hjf2Cgwkm5KumPWxW7+qMzHYqu1
YGXJ4TnQBgHCP3DNLfMXeMSNXiMnJwHWN/1Utp9vj2H98zib81WPYG85R3bWuxrpnIRV35hzKlAT
uG1gZc3x+/81MP/5m3gb8HutpQwG4AoOYOXBKGQc+J9MR+7GrImkmcW3La4OCSoO6Iry53qdeWkx
J/4w6QV1kLTdFdmh2rjuVy5K5OgctG5iXGA8W8xYN0ChUbSdl/AsLHBOnln5FwN4a2ExZUTWEvyq
wkuY+kVQDSqsrZ7mrTEsHqx9kZkCg/CSPt0Zxk5vY7FxNtYtADsKfVT87c2L9GbZrdRyONL2XpKL
O6RmOTmbW33TK8cbC/GvifknvDGhsUafBDJvCUPLaQWeTR36zd/Y5/fvprdW5l/xxopDfVO1CgMp
9KNHD+YW3GLeLguf6MOjz6K1c5VmCekMXM7GTlIvcfLvLr/zx0NdfLe/tur9ADiUS1CuQKJirmcs
07IGm/maGfcSRb8K7XdQb/SGrS7Hm+8vVrxuesOFv/WS1JfRANUJoDVT+1c9bdy26xP27zgWy96J
0SykxDgG4yDtYwp9UbJPfwT97vbCr49nbuMEMtlGP/vlwkMxW5uQ8HETzflBtUj4T8SOyr/ZXX+0
Ov5jZOGrmrQ3me2nbqJ3/ktemUcv7b/fHsc8H9cb7N9xLBIR5WTqhTVoboJn2FcQi+0zJqdwTN9J
pDTHDqCamtWjHQCDwbNyOV8jz6iPNfcTUAtMzdxU8e5xgOADOS9QbyCiXD5QGhUUxjhJNzGCg1Od
+l9edrxtYd6hi5lCvQ2F+LnyBg2E5YrbQnYD6AaSnt6Jn0WxsaFWFgIx9x8FNyRe0Sh3OUEgAw6Y
kA5uwlpGZQky1/ZsvZPBHKsAlhiUkOYcAdgyl2NwBwRC9liaiRijyQoDebo9R9eDQPoZnY6gXQAn
1BXwQrlOhs5jpKcFxM+AXdhxE0qBufvuQw4z0HRBiyOoiK/6m/3CEbw1NDOZRgA8tL3rPVfGuSMH
U/98e0DXx/zS0sJtgX1IJ7yFJW38GDR3FZDgBtCa9P0gjEs788S+uUdqt9QqTgMzMdwhsq2nvqFh
3SWjxeK2PXfvh+GA0A1sAQizIZiFoPvSnB+0dkaJZyael2EX5KGTPUh0jZlqI1d0fWguDC1TLHyq
qa/PhlLf3I39t3azbe/a4QN/Y4NV1Jhz7FfHEr00DKrojZPUVRMrm5QhWOh+1B0axCT5Yarh9faO
WBkRgEVI3c6vlOvmY63JUtkb45h4A6iQXLgar3x3GWT2MWjbRYkUCfzlw9iwuC1Kao9J6XzI93a+
sSYrhxQNsSC1w8MHQeqyua2rRW3mGT7vvZD+3OYPaEL/izl6Y2EZFXl9NVapNSYpIWHffZy2gru1
RYBkyOzn8T/wZ5f7V89BhmyZbEpKdMzWnRvKzHq/K0PF5l8TiyNSZb478gYmLESOnYoH5AfpEN2e
qJXED1IP6GtDZzLC3atG7YxPlil77CYpTlYaMStkzcHNDpkW4Tg60653YxAy3ra6Mnuor82sGggo
QQGzuGoyCSqStuuQ6jaHyBd9PPzF5MHC3CGKFgFQqi3uytSehNFbXE9Y9sPPGYBksSSH26NYyR+B
EATJW7D7zPnPJW8YpVZKe4laTV0/TM60J6kIdeaGOj1l/UPG76isTjV/dyALq6h3IH2PpporwBQS
vX4+mkiyCwLVBiV/Dg34bJj9zXa3WLlXDiqmDxWcmTbumozCLJzK0HuOpGtwZPL3YDxq+Zfbk7i2
Fd6aWJzUktRo3ukb5Fs7LSbD9CAE2ThIqyZQ40KWAm3PSLRdntVGq4yGaAVym7PsseTdo6lvNfHN
5/0yNsOigPEAGqLIG2PTXdrIwZMMrWgMQxuCfRXQp6rxI7eS32iTxqlBZViIZsONro4LxQOkRaDE
enV0iVbimc+wOlaXhQ4ylL9uL83K6mMzIXEERvO5drzwcdz1ZeHW6ZTw4kFvSDjyMpTF+68a8Mr/
oVcEGSWe4pcTN6SjT0SGlB5VWly2Kqq2Hkor03RhYbE0IPvSSmnAAlbE/9pXG75s/s8XKw80Ibij
fKR0TOTALgdQo/PFbB2tS3KnueMViCJLg4esmx6b0nz0s8YNiWGD/H8r0bM2LrQ3IheKVij0QC+c
aAM5QJ73rEcINUQiT6Ph/dgk4CDwoAA6d+boXaaSQM47QXo57xOtG0JHnCftMA6htdWgunYHwQ4I
acBjh1T8MgfOdQ2gCA12rHo49Rwst+6Drh3b7s711dGAGDph7JD5Ch2Q327v8Xl1rlYPcRsuWszj
VUYZ9SqlZRbpE1Z81hSJaH83QVzOoe8HR2Eu3xgyL7fJZHVzwpz2iXKtEjLyIElvtkonazsCSnL4
CxHpNXQG5aHCK2s6JBVEFMDrY2yc1bXJQshpgRALSpdXkkfU7MesJijxNZW/7+BLjd49WZkfK7rh
2lZiaiDOUQRCmh8sS8vyV5bpzlBVYNkdxAeVDTtSf880FC/SbF/UX29vgTU3h0cIALR4/c44gsuV
se3KtRn49xMz947u2PGoKvkvTdc3woWVKwKli3/tLHaAEtIYervsk+IfNxMP7U/rWzfwh+bnhkNa
2wVI1IFhCfTvCN4XHrXjZUWteuwSIuMutJvd+6cL/cIuKiXgEbGWDRQDKSrJhOiTfqLJiIa7FFzz
kO/4i1EA1YFtpsP3IG9zuSougAomdLxwXkge/84MEt8exprbRlITnEjYzCiwLledF5B6KNI+0VnC
y39s+YIA3ujPNRq+ym/elhbW2tHBVkadHOlNyD0uhuNrVssohZ9JBfgp8q9t/bNSKBxvpQv+fGjp
0N4amnfHm3d8MKC2bYrZUPVoiTK22XhWKj1abv25sXrwenVPNuH7qvRYZNNfZebGWOSN1Vspowd4
2iGvjofq3Ie/uJyEXvuq03E5MbN5cLruYSgYqrh61DpupHdd3FXVi66Ts5BgXAVs9Fj41qfbS7w6
5/BVKIbMdN3Lg10PRtDyHgfO7O2wokdfPnveK0/9ja3050NXcw5aPRxuNGFcPTakS51RS+FBnMGL
x4zd82n8VA8SLZZQNtEnN65KOy7Yi99lP8a+C7lTeUh1sKjV/Z+QY45NPj72PkqaBjnUFn3yKmMn
9C26gjVPB9wP+hFsUH7jBXG5N3qWoeReYEKoe+TNmaDN3CfvB5aBj8OfEwfOHDgsoTPI4gYOQJtT
YusPzDgY328v6rx/F3ONtBHKNgCVBSjRLrwbz82st2tzTAouwvrFgeT9XxiAe8MlCogmCOsvJ0kN
uZk6DL+fkyJqkA8DZPK2hRXXY1tzzXdWCL1mjah0ktV6M4yJRq3I8yuko5+76aflfMr1HxCi8ZuP
tw2uztkbg/NBeeMTspoHxE/xxm+0sybM0H8nw9ec1cWIkNSFh8O6L70bapxgeM30MXHsXRvE419s
XLxCgWqeCQQh8b4YQGO3zjQGrkwyLwgfffNzvsVctRJwwAJ2Lui58a5eMvxkZgei+kaXidWWr5oK
9p0CcU0AYCThIg+lkx9vr8mKc3prcMn3Y9sF6YrWkIlH9ZCOewm247r4qHcbIJeVM39hZ3HPjZx4
oqWwQ/zgQZ9ADZ73n/Kg3f//hrMIblpjMBkbFFZoQMLNfHTbT1DUHb2N4GNtJ4PnCYgoD/hFONzL
nWy6TW70AhEoRECUc07Fp9vDWJstAJ5Rlp/hi/4SzMbVUNZN3o+JPclQQLMNEMlRbASca4MAjA2P
XpDWI7xZzJVrT/89jkwVIejeON+oTqwZmAlrkY4Gtw8AOZezFOR1q9OhHZI+R3gp3inK9+e0v/38
wgW3vtWXXIkhacZYeRHZijDXzuLb7y+uKb0Azk4N+L5v7wdIX7GDYdzVNdhc49urvWFoyZg/tNw1
SnQDJ+BgbGlI/edgAo0YMqAbr8x1Q+i9gaYOHmjLSIT5naP5OR8S15FhYENiBZyXxPugKxqOW8rN
a3sYKp94OYGqLLh6Ow1cw78H+W7Sq681+ejr59recCprN9gbE8uJQ9eCGANfDokSxYHgnHfoPARn
4T2tz64Lwq+tLbHmLd8aXHixltmGIAoGXfm9ovcDJGubr3TrElifOQAuQRakoxtrcW60ybOBldWH
RAtwKaN9yc61EFzxG/f/6vHEZfO/ZhbnBzXulAILjG3HYyVsCKdtZSNX1wd9HshHofkcXeKXDqAC
8H5sMziAptWHeyJl8xB0A41Ss2X3HjggkWXT5dETU3DMyeRs3G1r84jgH6lJoLMDpCcvzTsTQX5/
RFclTz8a+p01xpCZvX10t0wsIgLB0eILgK6eGPzrRKBHGXwM0Cpx28jaQv1BMwLQaMKNLqbRHRvm
VsJEEcH7KuJe3whl1+oHQPail3aeJTSyLHa1nw5TWqsezdtA6DlNKLovrD9P9OfklCF3v9s+C6G9
sDF18/ZaRtCo9QaQgQGm5woP3tj22PvWaCS98VX67a42hn1t3gcsTlsj6iTfsLe2VLNoEvQn8M+r
PCW38smlptKTLguGCLcffRxdWz6pWtM2FmypJ/bnakIaHny74EUAx81i54HiBlUhKFYkvpz2QjwV
+jPKC3uksiOnjTtDRRSO3hpE2CKZrel7T79ztaMadqyCoLrxox7OHfup9+hWIqemkbvbO+qP2sfV
5EPtADEyov+rVKdfBxNrLbRGKfuQdl7EU+PJ6qHwzcaItWe7OKC3FpFwmGrfHftEwGib0sgeEYZY
z1KeEADFNd1Kkf/RF7r6WRB7w4MK6AkEDpcnVngsJT5FNxCyBnZ1Dgo/7PSjrg3PFf+hsfLZ7XeN
w8PKO4/NQ8F/qLwClFiGYMY/pFZw1/d1qLWguy6fhr589oURgSx3A9q4vrzoWZphF7MSzeLACMJS
yQwsb1N+Cfw8nNSjDrmEBkqoeEzXPlJ36a61T6n4abNzZUG/MsnHHI9/FkOLY9dSN3K8MSrBrY6q
wLNbPt9e35W9PrdYzHUA7EG8sy/nMW39YUwr9FpIIaYPEzezc8asZueyaQtBsXKMkV9Bm9EcCgO7
v1iyMpOa0wosWa2J+kxENe3HUk53ziRF5KtafPJJX39otUA73R7kqmUAQJHPRg/OVa3LMYljlKjp
JIMP6jNXj43pUUyPrM32A9g71JYI15UbRl4e2UaAq9AXAK+1ONTMIKVdl1WXFP69Od3/c3s0V6EF
vu5BuQr7HjRrOFqXSzYpzR50YqB+w50gYj3JQ+CB+8hRaXFkNsk2OkyutsjC3vLmGhpNDMHQJUOh
RSPNzZDpQEAgG7jhDK+CztnQXJmaRVzACbS4vWZgKOmGsU+MRrqRcDP/Ht0WVuhrxWdT5tMB872F
i1qdzJmYDy00qBgta1I8oH1luXaXGONZ2EaolfeKfxbvfuDMQ3tjZt6hbxIaiGA6aY4wYzEn1m0S
QgXy9q5YWSUUDXG65jQQNsccYb2xIFyL1oah2sRT+ZdeNfQDq5URWUFqvN62tDJlaAEzgUTGkxPp
+sU59isX2MqCwVLqfgeB1pNWBad0oDtJ+y0Sy5VRQZEDeIuZAQWg98WoWKEML2ucBv1/z7x/pvSk
e59uD2fDxDKvgf5Vr6w4TBjanciysDEeh63+4lUbs6Kai4M755suF6dCPTUvmrROROENyM1UEkEM
pY9VqryNQ7SyOnAJHoQDsKX1qxZTM2umoON1i+LxTvknRx2FPI70x+1JWzmqACegW3qGoiNwXuyB
Kq2REHTLNglk5VQh7wzIPmqNGRpI3dzzLqdHt1fFBpDkOkn/546aOXJRuUZeduEhIJvaF1aGwVF5
hzaROr2vvSfPwHl9slHf6V5J8ZQ2p2pLumfFoaOhGjEa5hN7fpllgZLcMGkmbxO3I+RUap6KfM/f
eiJch9fg1cARRv167nxEVHO5TSAtPo6Dq3iS9d0napgv0jQiaWVxSkkMeA2J876OjcaZoiDXN57I
13vUBDgMtDVIUkHgannUjBS8mqM+VElWyhjqiOAU0cP30z+h+/mNleVps62KN5muqiRg+ucBebdU
+bvbe3P2CReh4cLE4rDljgtywsGoErf6Z+IfelTGwS9zsPuHPvtW54n3bkTQwqB5uWx5bZkaHgxV
klsRtCZDbVMN7Hr/YdZw3LAt0OKrL/2HCupG+B0s8H/ae7pxqrY+vvj5Zeczn0AyPSHm/WTEMv1w
ez2uPdLlj18cWqqnIxEF1kPz75pPk3usyqNdH28bWd29EJVDXTTAP5c6R5kbaJkjrCopvbusPU/5
vetsgAlW5mnO46LXQ58R1EtpVcECRlyIzic6qChDuaWrtf551I8BLUJ/zJKmqi257VoaqZLRiFvT
C1W+lca5dtrwKzOD538tzL/gTYgAun4JhGFVJdR09yOFa6nyI5SoDoabnqep2lj3tQEBZIziF+Dm
CIgX3iwvepcLlLuSjvvhYJGIGNHtRb+uHcNJIm08v0vBxXYVMeop94dyHDEikt6PQfGaqeqcOj0I
u/V7rdOizqUH2+jvckPbGWqMxoY/FG638Yi6el8sfsZiYqHRLQJO9CpR0JWNimJ8Akp1J3h38EAN
CIj/76JVG/HeNa30H6NoLUVMAeqSK+oCsBT7mpBV4kgvGQN6zEVx9sZg34JkdlLVzpH5wwiNUCOo
Y0uoiIyQ6sVzNweVrt6SXYP+6PD2gqycQsNCmzduLwDlr+6Qvg+Eq0ydJsbUAsiR1IrFtN4qeK44
eFgJULtzjJkIfrGxOo9rw+R5FBCo8+Tfp+ZTXn7IoaFRtyTshg8t+XJ7WKsGZ3kiQL8Bn12mvdDu
o6lKllXSsidPCojQ7RvU9Yr8obW9UNQ6Mgnk/Q4NTP1QWDAh3X3dnaNpXMmygzuwmmNPd5ORoa98
Iz2xulz/2li2GmQcj5/OxbhypO/8HBaKb4XaktZasTJzSs6StYArXTUp+wpZXxei3UnGXsbmhVSf
ifn59gKtuJoLE4sDWCjbI8bgsKTXj7/N4HD761sDmP/8jd/scJhSvcUAcvPsAlhsO9Bs2dL7Wrkl
L4Yw//kbI1yapWE1MNIZL51eHayKgNNrirItUuItQ4vT07RtO+KOY4nTh7kVZ4AtklNlbW3f+VZf
RGEX45l95pvx2IVrKcJgxlV9RMgvj1bQjcvDNN8j3Q45tR+Qfj64zI78oTkwl4ZudWBDChW8p6DX
IoroVz/rlQpd7dwoGpf8Kx430SC9MAjIcSLDzjebcASxMjuZ1d4suk/KmPYq2EEhKAzM3yAqCRl5
oWKKmcmQ0oobz4izSY/LIj/4zi9dfiEsC0n5YdJ/jEhsdNwEguJzkD/oxtbtu7JHcdSQ2ZhL9kBS
LHZRIUczpRWrZ0yDa/KdcMqNOV+3MNOFmnNz/jLZyJ2J1a5D6sQ0xmjw0ZO4BXxdOQkYw78WFqFi
hv7yiXtFnXDjk0wPxfjiaLvbh21rEItose8kJKNbWieG/8M0zy2Lb39/ZftfDGG2/2Zfyq7Va53g
+4P+QAdgdE+T2mfdRmQy7+7F7r+wslhs3XX60TaxFNCHv0diK8zSA2Kh0K33mjbsgv7H7VGt2gMb
I0TtkSmBZsnlqAyiUw3ajxwdA1VUZzT0eKK7+xrCwKZ2n72bEQBan7jn0UMCyIEPtNqlOQcZE7sb
Up6Myrq3xVdavbtkP1sA1gAkoZYJgTb90sJkWniGZnWNR/25hPjvFgRudZu9+f5iBN2kd+i65TiN
zqtNf3CyEfyubrOZInPmhMF7euHOLdqrsWlNbADVRbz/UJhfaINiwxaYf8vOYuEDaZcFSY06SaFU
UXj9oenvU/9RbD1+VjeYC9IMLDdCu2VlUSsFAeGOWyfEDVH9EerIjLAuXzQeqa224VUv88bW4oga
VWEFGcfcpZO/rysV95KcpNgSVt8yszijTNWVX5gYkpYe/NoJRxZ35RZH/5oRzNf8BPpP593lPp6p
FXVhB3XiszaWQRexrju05btJD3BcAFoFz+1c9gVN3qUZWdapb5OiSbBEIemf/PzZDu7ayYvsrXzp
2o6bi8sATKKSc0V36bmpRVKHNsnkW1loWuTEADooZXDKafb+hxWqNuAKnxX58P8Wuxv/Pq+LhmFY
aCKu46HaQabDghiBevKLDS6dNY+Atki8Jh1w217xGk1u2Ug7I03id591BBCOtb/to+cfu7wT3hpY
bGuVl6am0rIBcZIW+/LeKL/a+t5pftfW4f9nabGzmzTleqpj2pyPZIjRHJ/xfdqf1PjpL+yg7Xbu
ip4JjhZOtEnlVGXQ5k4yC0XqbtCPBU1jN2MoFqM+r/INe6tbD6rLBjLceEwsAxzNzanOJcaVWz+Z
/tPQORKUP4zs5+1hXfk6MOiBewEBFIqUPqoql4ep6dDo4UA/MVGGf/bg53Qk0VP6cUj7Q061+9La
4sQG1mm5OWATDyTkmNHcimr7Iuyhfj+pGuNLzBK8qkbrGhEXln3krlcdGpm5O42yLMr7lJ3SyaMR
n1r+4lepvB/KoYzBCh7cQSyl2NtVpmKJ+DtiBDRgVkDLvammDtBtiT8NZOSOzIttQV9INnS7IHc1
MGv5MiwLzYp1qzQ/ytrLdkKJDvzc7bCT9tDc+Q3yBl6qmWE/TsZhcqUbqi5nZxQktZ1ZFP1jV1be
V4pQZFdy52nqOjPKsdFrqOgaFIQfXdjSj3w8GxBcbbl3esl3KndPPuSV6AftpNHh2dXMUyFNurNy
T+1qJYH4NvQ69NBdE/WmU0WFXtNQ4eTFJMfvHcesjAs0RkQ+5T2eA70XlvWkh6aJDFdeAXQNIj7r
UILePpJq+GxpWhdrjQWMeyDqvZCqx4gyMyq61om47oiT7bBnwpS7LzTlg3RW+HHdp0OkG9lvr6Nj
3EyM7jTesbCuLA3YpDwNNR58zCX4+fNG/YaXV6HIJzB3WK0V1nXThqMLSD/Xg9+8cFnYVJO9B1lj
Ggrfzk9DidCwzVI7togFOZe070M0fEyHeqDtXrenPMzNwoygVlNEupT5QWsKByT9ih5rMMKHloPx
lS4eMMSlNGb4wa/gUs3v+grQ07YP+n1hWdoTekvw0E99hWaGosxDrXDHgwi6dqePrrwPRF7jYLlW
WJbKPpZTK3YoaQFSzmlZJKKxfk6jo38FQLCDrFQ5RPnA6nBEwuZ4+xTaV/5y5oiH00crDc4FgIGX
x1CBaC6VhsSzW7RnZ2xCMw+ea/lVOO4ZwOuw5Npz7Vr3XvlYeweqqkOXdh+m5qDrKjZRj0QcEVZu
ifVPHyqgvEsxRA2eoCwfsIGAx51IPIBRnbh66I9otPw1GHo42GOk4FzYXS2zXe9T5PMfMvKYDQ7c
Gw3t9FMGmE3aPJm5E9riUJggnrCdD8YoNqYA+IRrt4A5gIdF5DX3FS1cEZuE7CdJWIKeIPPe1wAD
KUlqh24B8RQ+Ah7kjdiFfTd89oPhsSzCdDq0X+2Cx9RxT8XAz0CBuSDf0L3+dw0+yjDIaSjcOzCr
7veKqkcQZnwTgI5DUTEw0yMya0Ns4oUUqVGr4lpUY4zmtjSihYfXezUA4eWU3+3S1UJPacVuyFrg
DkGtirNQOYgMaRH5AUohQO9lBX1VU65iVpq/0DNbRSnk5UM/exJZB21F/hP8q/q+mjQcaQs+J6s/
mnojoj63ZdS1UFsPBvPF59NP26zsY0A8EEvSnCK5KumLKFn1YKFv/li23YEkZQKI4bELsjPSwJnd
xj7RT4G6lyT7oFHlH7wBFPmsNWisk1HbqSx7hcq6Crt69MPqZ8BzOJo7ix488zTZQRRY+zJvIhWE
/mT/7Amr91Xu2KEuhnE3WhOLHMYgdLzLstPAgA7TvNIJh4KHqOPFvNEi1/xZBlEJpwukGQvVaJVh
MaKbshHcQAxN0eHkddY/tda2T5nq/TjVLPtVa7XvlWWnUeURe2cLSNLDrZeHwKp+lULAaWSpueta
Cw7GVhlYXEaI1qeyjZistX2q+E9wJKDPMePBrilKcSemhsaj2zQhaOMRFPhujtZ/vXioAFzeDdxm
cWC0ZpRK0XzqaFs+9b7wDmq0x5hoMj8XsvVjoyOvWTOI2NPoD0n1CskTytFameaRKct+D9l0+goy
VGPHOqN65ALbtq+bb1ROacgmULsZTTedrQFI+yrlP2YawKifvK+MZgLTCESU0wTmrrSAL/O6Pt+b
1PmIxSsihur83YCUUtR4vnNEc+rz5AgW0ZqC6tbmeiSdiX9MiZcdRgLpWEsnuA3RHpmWphFmPbNj
fxjEncJtkehd6u/hoe17Zg/ZV2twvF3HFHw7Mwxclk6gYh3l5u+9m3m7Sc6bvCf2vQeIJfgSqB9a
TC93fTbxu1Iw7yQq4N5MKdxIa3wrFA2IRvthss9pWflhOrYjPDhusgKeOYQsex1yrc9CLfPkrigb
5oRt28h/stqtIpGVxi5QQfW9U565I3hq7wyhD6Hv7Qtjv5fDIEODKLzuzTF/0rCYu4K0eexrGvxZ
4ecRUbxEzVjz9kLzcGYNW4TUc1kk0goMKVDbOFLUXqPOngiq9qR5BRKiCQNDBVGvd+IAXcz23hBj
u3NL36FhMfVm3Hb5EHHeEgjf2Dp0qxVgH/nYRaVDYb2g/Sk3TRHpWjECKJ5muy7j1mkMWhZpsjZA
oVSl0ZRZdkhkmcVeJj+zsa6j/yHtS3vjxoFtf5EAidT6Va3ebMeO2k6c5IvgbJKofaf069+h77sv
3ZReC+3BADMDGFA1t2Kx6tQ5cU+/WqnxBxcr3WcqBZQUzqzm5mvSEm3PC83axFb819JDSHn0Q7cZ
DIxI6canvC6Vja6E8dapM/0xgiCGq+fh4IUhEMSguWKg5IN0NORG7P1YKLbX10X1KS1SeqwdiMoh
V4NDqfFsS/pA2yLURWY0SOO7vMhxXBB6uHUYTtsxE60iFY5xnlS9O4ZjiKRl/DYohuMmiVXchRix
myj1uLPVOj8g4dcfM6DabQBjN0x3Qk/tp8hTOMovyVCHHhqUii2kpyGwQEA4jwb8tez7rHYhblEH
gumAiwkGaukWzbXRSSF/kqMF2voS1p+pNWy5/h1xWx/r0AmMNnRY6eYQn7x46EgmpceokpdJNaB9
9DMAHPeZ03kGzqBa2p6jZF8CE8m2QguOK9HCpU0g01GZEYlJUaJF5794Opyl9eJUT2wTHaInAjyl
tbPZSkJPese/fx+VJoiCAp4B2U7p+0nCu6oysuxE0vKxDIJfidMeM76GcJEeof9jxgbKVge9APJr
0jOAZI0a1ZCvOpHo15vBVrKEa18Xfz+fpKmuJx7U2Skin9HMYW5vXwOgwv/fj5eCFcpjBTcSPu9M
r87WTL9c//zSElgQ6QYEHHx1YDG7/PVDbE3h2DbshMJFn78oxkv59bqFpfk5tyANYCrtiDSVsKBv
M307vF7/vPR8fV/c88/Le6incdxWNTs51aHh27b/ZBrMQ0+Pe92OdP7+x47o3EdtGHBK+S1Zgzvd
SBrGTiZypzw65gpSJ/QBya69lp3ACvIRe8C2CcYVtInKyWdQ8OklpzE7VVnk6qN+ZyWv6HdVzG1Q
Hsmw5tGWVgknHQApQSI50/NiY5IZHNmUU812gauS7fXZW9pmqEiC5Iug53jGHxpqap/xPkVNCJLZ
uX3f5NDXfL5uY2knCPgaYAuArM76KJqm1OsID6oT9NJRtQ4Rdb0opoE62VqDwXw0QAHqQnERGAlw
60p7rtdrJwHYhJ1IUu9J/qUjmheFf68PZ74il0bEK+bMr4xm3eYcCbSTafJNSl/0QlvZYmvDkG6x
gAdKo3NYSPvBHYcnx9mYRXmzj78chnRvmU2Tg0jfYidaH6LyOBX36loD3+I4gO/DS04IgcgZM20M
p6aosByWspsmzR0M9OySbx9YjjMj5HI5eOiU0LeGkYG9xtHvOrgNEA7/gnkC6BNZOByTmbLBxHQD
2p2YJ4UkmzqrXLsoXGyBlTWXWXZkOzI8ATm4jqgI307tN9a5euKB6I23O3s3WJvmNY5dstboLiMw
ZyaljKZB+ik2CUzGeeNCuN1Nq2OfPSh4w4XWvtB26VBAweNmd3AxoYa0YJQPE3DvsNpXXtB55Qhi
ZLw2drdvC7TvomUArQ4oEcqnFNxbYVsomM4hBF3toxb9ut2AUH5AsCng9HJTvaKDvCKKFaTyaORq
AYRKvQ8YMKAbijhMg+SWtDpTMEDPg1XZSSnvAmgC2Hm3v25BzMFZ6Pq+/oKpUpQBBKhMssCtkUxG
ZKanrvVSPQWzykPZ3k0s3jjx7YNBXxB6vgDvQZOI3JKaZUOam+UQnkKtQLbz3prMlcEsuOULC9Jg
nHCCFpACC8VjTbeldft+MnFFgkAEfReC7ODSzSisYmPZq9Epb47FpryRBE8sBSrLYPPCmkLCXhay
yvUp1tQoLU/V8JbulPbn9ZVe8MQXn5cuxqClZdSU+DxIMwKRojEHz2xWbhTxkcvthAecUC5CAVik
96UjB0KNPrCbvnhWda/IS2/MIw+wj5bcBuHFXF3aka5HnSdlpnSwY9XPQ4kL8vf1yZrvJLDeooQJ
zB38PTo/LpfaQeY660gSP7e/TPN+ak/XP78wTdioaL/BYUADri5t1I5ZA2oThnMqmP3dVMcd+6xE
9d6k1ffrhuaLDn4XdHXigSo4JuTnVVgl9hhnXXBqlM95twunnbn2UFyYKnTSoeUPr20o3cpjIQV1
eBkp4XPIt+XPolp5W699Xroq9FyvCmR1wmelerXB2btSBJ37P3ToUdFjCwVgMFtLK5HXTU5q0qTP
DvtC6XOUfXPSZzP2gtudB3AReEkj7SnOhi6Nw2CNYQ1Gmz2XSuYaIpd8I/OGOBNoD8VzERcGaI4M
6YD3Oo3NDnmX56ciVVw+3shdN/u+dCZKQC8UVCjyZ33a6sMhH1aWYmGlL36/dKYboxhA/4LfT/gh
4bu1LomFoyBK6oJrGrt1hhiotErFTVqkz8x+q5TaNViCO073rh+4hUGcW5FhPE3O8zrTyvRZcdzi
l/n6374u7VaUN+0iM/P0GWnziW8b/eakEtBNQBiDaREqcbMm474asL5OnD6D9gTioeO0MjuLa3D2
fWmJqRa0SWpE6bMFFqIeD4INVKOuT9GaCelNwydlaGOHpc9E3zmRF9t7LV4xseC9z2dJ5tdjkDYt
LNRknhPb6n+PTKcnvRpBSdmUwRYh1nS4PiQxK9Klig4JAMDRTi1aYOnlZcR1A0p6qZM8G5y7SDt4
Id8Xxp/GSNycfqun0r1ub76HocKgglUUxhA2y5dGQoKMBQgVnlGTiZvBRRfnfzMgfsDZ87nropSS
ssI2q32zOlbD7r99X+yRs+8bBiTCQPufPgfTYcqPeMhc//58j11OkORpi5BVU+dggkLUCylQTo9p
t3JSFtYAPlzECO8IGpl/Ow+MgY7QTzhRzUXFrViD0S1+H8o3EJ9CLQDx5uUUoSReZGEWmidSP5YH
M13x5fNrFRwP/z4vx/pTWdZ6nijGqajLR1uHWIzF7tDliIIc29v9mt7R/ETiDYZ2YzQc450P/345
mrRKO651wXhKvegnRA77fDM6t68IIHqIE/CQFM896QLP4iR1GqNXTwC5cr6lzopXWViRi+9Lp7yq
Y4ukCr4f0VPZfiZ05ftiDi69CLha8W4R1AxIx+jC/vmhYOJJlpr9KS98qob1kcf1Y+MYf9Cd/rfi
9V2nt9GdEz1fPyuzpQE9vmmhQQb/hYytDNSDpKwyThHpTmoLxhTdNWqUYa2vYf/7A3bA8I3sDLqD
ZsOraccVG3SWp9gBTUvvQemh1EvXv25ldvIxCgsKNSLYBcuu/EYLeGdV4J7tTkm+70svsjxa3uq8
YMIRiwQIJVyAXL+KiNZFGq+aU6LY0ybuvDEC59X1Ycz2mrCB8hHozQApRB77ci+w3k5Ne9DbUxpA
/fnw9eavo/sNLcvI+YFPWe7Mt5uyZArQR6cR9Pq7cI1pauHHn39elvtV+r5vAH4ZT4P9oO07tuK6
1j4vxVgsD6hZ9/h8q+zCraHfvrz49YC8Ae6N4p0qTX2aohoOycHx1D9oxaEPj9fnfmGDXnxe+vVo
dAz6wMLn0XJi25909gkcFtdNLEwQnvbQdDbxnhQe8XLzmEo8AshSqacYsIzsbnSiFQMLY4AB0OLh
NOMgyOWctuCkHMZIPeVG4IYKdXkGlT+Ia9w+DlhBrCuSOWhUuRyH4SCBgPOsnjLTK7lnr7E4LQ3j
/PtiHs8cLu9Vp4w4vt+oT1n8OS92U7wSGTri0rlw6ggIQUYg1gHl01mLbsGYHUcBnU5J2E1HRS3L
HWlI6gVNH0Kxp278qLH3ut19w90y/K7IxBBMDEIrIEmIdooVkP7qOugatkVoRaeqtRPXaRp2ZFGY
bkqwkT1GTRT/xqvV4S4gEIOyIwOgIp01mHf2ZPW7PiL5Hrk9vqFjkf7gNUmf4nwoAf8Yp/bR4pDf
1RQr3EBW0TgB7Ne0d5lReo5VeS0dK2NjqoOdeRbAX7ugUcctG0PFx1uZ7rpUi/aGAexjqQ5RBAhK
luyiMA5/AgYy+AE3fqAllLuGlYYuU/sOEMoGOMqBhAAv8vQwOfXEXIpes4cyHBS3rae23NSKbr1G
BWBVoKmI7uuEAQATpY1fFuP0O9Rpf19EQ4KuWvRy2bEWbdB5qu7qoC43rTpUz5nNwk2dAmtpZ1q/
Q3dI47YZ0X6pg2XtssLUT5yW0+BqIZBk41iYT6Yzab8S2+ZsU6Zj5cP3q8CDOEZvuEoQOJ/R2MvQ
Zhn+bPUAjVzXN/t8M+LSByUTsnLY8DO+uXpK9bYEAOJEdeABg50ebwPz13Ubc8dwaUPe8EOHXjsT
NrTYcx6j6mbPic+LJBOSHCCxlTsybFrSouAWPZkcxCWbokpWukMXfz/A1gjDBLG97NgUvajzNsTS
hQgcbHLq2MoIzNlpxQjODIi/n3mEXudKqHFDP03GnxSQqRpYzCrJ3XYtFbRoCLlLUKnhuQimZNmQ
1lRpUOmnxH4e+J4GX8bxm03YBzYVxE3QHyzc6Ay8YfYpGQa8f08FikdRfcdaoGjX9GVnTwm0eGjI
YaLfA2UQsHZdjqVKoqRDByc9AUoIMlNwr/DHSgcR/BeW/Ll9A1ORkwU6CrgXmaujKdShVbtBO9Hq
hSuf+5Vn43sx5dJbg8kF30XeFx57VpBKCY810I5ooOjgrjP+BWpojxrSJkruHPs3ae5Y9TCAiERp
rG1Z3vP2y0BTtzLr7ZSftPxxaB/z6hed9lW0EvQsuYd/vwykkJeTPDXgGwT3Hy4E9rmaXOBWrTUt
5aXTpWMNwS+I63bWZJCanGVsqMlJ1Q7qeD+t5BRk3j5c4Ah8LEEWYoI5HWnvyyGoaqcSXGnY8xSw
fTAw5ARq6NWLxg5p2mzImHqV8smyd+An9/phl5b2Tov/BDEqncWPAuC1+qCshWPzQaNlCDJq4KtG
qD1rBbfMyTYbPMZ8ldUbN7HX5LznB/3y+5LLLbUeUFeG74/V34FaW5202zE92m1/c7B0aUg6hdBI
ono5wBDF1dQDcx+vNY4tDgXzJBqGwa0qr18k6vshyDx8XS8+s2p8bsvyOFTtj5qv4R6WTKE2BWOO
hZ5LGZTQ4fEVxF1h+kM/PJptuG9qFHAbB3BWEn657lPmJwt3lmhSVVGCgdKBtC0JKcNKTYLp1Mbb
eDiGFI0QKzwtiyaQIcTcAagwI2uKjDzStWqaUMPfI+7pk0PcrXj6+YwhF4h+WvS/olkHiMDLwxVC
zLOkiTEBKGZutHqXKI8G8aE7vGJnfl4u7YjfcXZD1oFZTEliTiet9szfkN+4vhgLnwflHRWkZCCM
A9L68vNxwYBIU2rrVADjnnrmGlHH2vfJ5fcrbreI+RvrlICNxCAuT/WVcyizoMDNCQeHQglIed4x
NZcmeBuRCKw8wQm9EOFbkwSBn9nWW0oU+pr1EUhnaEFG1wL8yc06Zdrp/ZS5DiP3QZQfewLQeKX8
gRzWMxntl+vTO9+IaCM7O1fS8IsgQaN0inMVtd8obq4hvC/X8knzKSbgZQYPG0ARwEbKGZjEGQY9
iAPDrywQdbetq67skaVBOHh1gsoSXWuo/15OcB5BnGdCbOVHOndVRDRlMGxxUVyfqsVhCH55aO3i
ASfDaxWFj1MCfQ7fqaMN6FRM5yPDECETOJ7RJy9nYE2wpgdGO2EYIFNpetVLWPPSKXxtP4ojcxnT
YD3O7EhHyiI9Gn1xKfuxjeaNCYEDhFFo9dzFhxpQ+b7bjOhabLJv1P568xRi3sDMjGOA54C8UI7G
IkPrTdWvQmQJAOTfXf/+wka4+L5YwjNfFIUtukc4vq90aCqERvgmfr1uYe5VkUg8G4H4BWcWrDhx
4hDywf5Q7zT7e9y74S+2Rpm+sNOECBQCaCRg5z2rPVyqaneD6lvWUxo9qR+YJVxs2AQ4lSAJk0p6
Sgi+4472qu/QaoM2MRbYLlur3c4qYAC5nxuR8vvBUCqtGmAM8ZTjsfwzHYuNBR3vasfiQ1OtLMvS
wp9Zk49OXVs9Om05liWunqzcfANhy51dR9vrqy9ufunknA/KkU7OWAMnO4wY1NTfU3CLNCc0JxEn
ArpwLdW1aApIOAKQF4SQZZTXRBQtpG2i+mbyd8xeJ5J5A+/3cQjO1HQlJ7W0qfHkhH47chfYdeLv
Z5u6j4ymGaNc9cGT5uXqWyBCcERXazJDy3YQWQulZQQl0sazMjsvVbNV/TTca1a8Kdg20p8p+319
lRY3gwjg/68ZaeuN+kg60jaq34XRJlPixs0NxR208O12O6DaM6E2JBj9ZuUZggbDsIo137IPIfHK
yXVe/psFydsYQaBryOVpfmsBg5ujwxvAy5VRLDmb81FIi5/nzpRnE2wkumuNXtaspGiWVgNhmyiQ
INs5e6GHIzKqWpBq/qS/6ekDInanX9m/i0OgGlCK6H0BNEvaV1k4FFA7zzW/hCRsf7CR2bu+DmsG
pB1FcjUxsrbR/MF47XZts6JkQkQFQfYr+r8BvP/97ADqqVlXpKuwzk1+X6F+3HZ4FaAN6ptV9QfT
rjbmlO8D3r5mneUxJfIQDm3VONqUJrq0dLTGJjl0ixn3IooUbRN7aVKuQKoXJwHpADCwIw6fSaCM
wxTXRulofh9t7dBDH8UHJvnf92UfHuZTNQaJqfmxtmfxER22H/g+MDJo/0DqfVbjQlUiDfuA4Peb
X+z25cv1ry/5NqjViihXvBtlQgZzctKxzkMiLlWwWDib0dx3Q7RFF6R33ZLYzbPNAjCUgwcqRBbl
lBfpGoOG4Kj39ZEdLSfbarmBTmB7M2hK5468etNsfWVtFkd3ZlO6+IzMbuIxgU0UyFzFOU75PaGV
a9V/ro9t0Vmc2SGXNxELzGxMq0n1x/yroj4axg80Nf7HsUivhV5rWmw02ED26RO6Xz91GopiJWou
wRp++r0gdW2txJk6O9hZ0lnB2I+qr/LYy42nInmwqm1sOp49ltupKN3QrL28/lbwr6WKuOj5+nwu
rZuB5hqUv1GaBr3hpX2IRU40qijm08DT8slJXNUGLez+upWlHSloLpHNA1jBlP2vDgpVVKUwyiH6
lLCnuv2k9C9N9MJ4sVWblVDvnWFantNza5IzZhWF6t4AaxQyOAao9OLReeJ6tUEMs9XU8lgZ/aGI
S8+u641qTz84T722Cg8q1bwum76HNVqKq2rFPc77MhDxnv0u2YmPZdhGVKy1hdZ5x/lDg2OC9u8K
8qAgPk0cV9XYNliT71hc4X9zL8eJkQ1Wk6DCyST66JWR/tUcFK+M0afO1hhg1kxJh7MFINZMExyc
dtzlw+dyAHvAga4xjC9ehufzKJ3PIR+nitp4ngRK8olpfBeAeLHMigetDtDQrIFXAF1o8Xgy8nTX
pvnnhpt3YwUCF5btWFgfQF21YVHiUXDMMcbrDdrcD9d3/LzvRyw2ghm4fACREWteHqwhLp2GOWLL
p3dFcbBMZafpxw6szjWkaLPgIaoQe6I1m6MEet320j18blq8HM58CgRIYhPbX/VBe5LcsTVyw8XD
TJAxFEkrPHYlV2+iXqvgOQCXlf51EKRnGVheGCr67Q/K36JoDRuyYA8YX1xJiKRBjyzPZJL0TqM4
DA/FYAsJXfVvyfcj3RnaS7gGMhSeQfIceEyhldGBwjsGJ37K2cxFaaI6ZpRh5szxb21PLjNrN7fj
kx2o6NTqMw9QzR1Xxt31FVu41f5HtBebBnVcmYoQHTRRDUYD1e/Dvck8A/3syfa6iYVNcWFCOptI
JvVGp2NoypBvtOoVyLrbt92FBelYxmpfW0mGdbIgsweef7co+v9oQrot01wZBjLCRJA8N81dfDNK
FtLdcNFYhXflAiptbRKGYZqxFG9qRrx+AqVF4V1fhqWVtlW0MyMItCBGJf5+tsNaSJp2iUMnP6/0
H8mQekAH/slXEXqLZqDzAKiNjfqknEdjdcTaLLEmX3HuHHNfKSAKQtPf9bEsuHtUQf4ZkVZDyeGF
URSdfNuCDFUBzcjY5dpDEq9s3bXBSHOW5kPOnETHYPRt1GycDD2MKyYWkilIPgv9USCkRd37clk4
ktJFqzuTH2rHkd8h5Oq/Dmv0k4vjAFwTuVsB2JAbkKK6NSOrVycfzGN1va/zPaA915dkKZ4Ei9K7
zjTSxGhOuRwIU2mD62gcfUbIIVBDNwaRIhjNEdNZ274A3lwj+6zp/ra0AemUvgEnzKala0u24G3w
M4BTQF5KQ3ZKmk/V6RVbr+jomxuWJht9WtMmXth7FwakvRdpeg/IsTX6OjDI6bbUfzZQ9M3qWzuV
sL01zCegyCgbzGpkQROWPaoTow8CVJQmkhVvsBQlgAgQb04I51HR0nq5XCgkt9AEUEaEMv0mtdih
otmmsO4TquzQ6uqO2qMZpG5tQK/h1we2ihDEE8VZKrAYl7bzModi/ZRQ30wbuomJdlcbVusaLXoQ
xjr5Akn7baiZx9RARNVYv5uJP07O8DXRo5VZXlpMtNsCoAMsyFwBoQtIgvyJSv3G3LX2L6uMUFDd
0RU0wcIZR1ED5R/wFaCiJfNw9gBRTlWiUZ+lD1lbe/UIHWD+Ny+cDYpa1yd3cUQWECcm4LhIOElP
EJJmhI4d1X17eJqCN7N7SjUA1dgaWmfJDgCngCAB4LKQsqiJHqUphx3WbHXjrilccHGhr2RzfTxL
5/nMjozPbUaSWj16ufzBfrTiyu0S/78ZkG5e1AIA1aIwoCZ3aPZN17oJZNUluCEUusFVIQDM2O7y
6sdDNExVoUKBi6QqaKy72i21LganlJ090BApq2Bqqn1lFm+kGTQXr9hy0wDWAK65fq30vnATwKNA
GgEEOe8Cu5dHLzMCWkTKYPhF+1CRQ5U/aO3Ka3PZBK5/UVNFl7nkILu2DQGAKA3fbMq3VA8fbKc4
1I6x/cC6Adb7v2YkJzIkYTS1KszEerPV7MHjH0itYq7+WRBH4CxiymK7jU2zMPyUvYCvjjxfH8DC
6wKaGOgMJqjazd9psTZFcV5qum+2nhHc6zHiJaiQ3tvqZhXZs7gmZ7akh9nYcNxauC/9vCNuSjZ2
CcjtWvZq8aieGZHeMF1Xj6x5N9Ju/qi3A8VxjNB0AtZx6ADMYhiTofbYxxEcDtaaFsoDscbj9RVZ
9GlnJqQBWANRc/CC4qRGhX2PNt9mYypO5zagAAJHZc53t9uzUH0wgbbGRaxKsQqgY43ZqTnsteDW
a8DNrEPsIe+85vY2BEyYBuYnUVfVLUtyctZYcsUpS91XKkgWHQ7Xx7G08LjacBPgGabN9J8TaqZZ
poVwoWD7fMvWmEyWNu/556VzmBedOcZiWXp9ayTgtXyw9RXE4sLz2zk3IZ0PO8yCoc8wgjDfA7pf
5ChWHHJlix5xkFGuMUytDUjaZwqI0KDCB2u0tJGMfxxA4mgV++uLIj4iZRSAR1MpiBydd3KpS+8F
Fja9zSnT/Th57pXEzdClHBo/Cf1a2p8TuIHr5pbOjkAGoKENkQdKqJfmQD1QO2qJvYxeFXQDfDV7
BbzCzOVr1Xvxofm4/hmSJi9wCNjTCQyNaAu8axh/6iJHcZMo/ZohseLZFThCr49tcX+DjQBCCpr4
RzqnhdMMZcIT3ef8sw2qyG4lZlv+PtQR0QSDHh4ZQVgkXPBpTbpvRHuwMztr0sFL+w0yCvAARJxS
uQCEOn5lp2VJfDrsunyH6kiSrqAGl5b/3IR0RtNoGFJ0IxE/6qGk63FyV4BE0/7AQrzTGoOdAOss
w7W6KQT/LSHET0AEB85JOm2ctlrDbC3tMMFTCAobxG14pVxuZTUuKeVNTHxbo9t4Mo9O6nh0VPBc
jeodBd327dsLuTfBMgb+jhkh1BCEilloqM+Bnjt67deeeotLQ0HdqwMIAFSndDJJXTvTqCXEt8Yw
+AqRTLqtizqLXWPUlY1jgJj5A+PBbYa5EzzzcqZpmJRC02lDUFZ/sMpHiGNd//7idhZYNPDLoUXX
EMfpLC6r0QmVt5lK/FTLvCoCUdIfja356MVZA6QXjyjoFc6w1rXVESUfTMwatC3UyfRooO705Ik2
K+HykiH04iNbD2YYNNVIo2l604HSEla/68HynhjJFzKQxiUaoE8UOtUrm21pc5+bE5N7NnmtYUCx
rBPmjO+R/SXNdkG6y/sv1Pl2+yrhGQqZOYCiERVKIYeGR0BCHQU17e6bNfwIpl29Rve5PHX/TJDL
sVQEiNiphwmrPsYO6O6PenPU4v31gSzFBucDkdyBljfQnSkwY8D2T3wX3kelO1j7GKTxf4PA+4Ax
bGoHmSsA7OTDWpYKaSFjSfysasejaoK9mamNhQdCph0N7qBsU1Ugx0aKlamgzuY3CiC/v1YRIwIm
AMUVoREozaltJ0FkZ8TXwu5TVSc/eROgVIQEotsHa5tx6SSfGxMLfLYZwwrIWZCXw/PV2/p3zg7F
Wuy4dLWKPm5RL0JxxZCGkxnpVDjCt/bGKY4fzWLlybA8gn/fl0aQJiQrMpURHxk2tyG/QVs8fgBq
hbD9nw3JgWcjmxqnh40mEBqcxvSKnU/cuOhfr2++tcFIoVXfhR3TTJwn4IH2yBi7utJ78Rqn5tqS
iPN2tuhVxBkvdViBfwdHNcibg9z+iFMFPxieI/jXrE8i60da9mjNwsbywk9Q3qg/8TVSjcXZOrMh
zZaF9k1FcQwB2vkR8V2rHbr+7wcWBMQpwKaJf+TqXOrkYaIVmCqS3uXB90KPXXUIPnCdgmHt/xmR
vGjZQumjpQHGYTypteMyvhXyJ9dHsrjoZ0YkJ8q6Ks6oASNE+SzIO27PDgiVT7hM8DGh1VXGb6LR
t2d8MJDILZC0fhvUtaBjPgDwDIL3ETJRuMuQtb7ctZNKgDBQkMPl91CacfP2ZuYzEBmixIwqENCn
oFCRjkWgjbxWEgOPAKZubZ5somnlkTu/LlFaRkMiiF5ABaPJTEMV51PdciQiaTmGD+GgfUFfPmBg
aXFy6rVm8nmcgZQnKvWgckO2BmQql/MVBkNiJl2m+1XrTcn3eoIj2ajhD7C23LqzoJL8bgNATiTr
JA/f1GC0iOtW94NPAFtA3+cjnwc+1AFJIMREpHHwloCgGVouSA/fQ00nbp4/8H1RAUSCBqsv10Lq
vA8MiMjofjNu0n7fkpX09txLAWuE6iJqPO+SY1IYFlkpt5kTGX5loSB2iE3AMVccyMLRAH88ehJR
VAa/oS7tXKNAm1KFBilfy7j2UsbO8EPhkb7yqnh/dl0+/JH3Q7FI1EnRtG1IZpwcwM+2HTVf4Q5Q
qLUL1qk3zi3EJV8rQ4cGTbav47uGP40gHJvK32m3coCWBgqMpqgXoaPHlgcK8pkyNHRF9XeBru4L
EIJf3wsLB1Q7+75ck5uKKexUArzzCCHWsGm2PI9cUivbYE26eGkkyNXpYPsHGh3ZhcvTaZRTrRQ5
7i69GbePXcW310ey8H2iYZYgvgx+QgSyl9/X9JwV8YAKn2J/7/1uDTu4+Hkcemxp1PlneFnQbGSa
DiSND6WOcviq3x5xoXr87/uzolOY5pZZ2xSowb9jARZ4oOb4ymIvjQEXChGYDJE1k5agNvIYHUcD
9ROcyfhHo6+9YOcnH6VGVMIBPIdfwfG/XAO15bRtS9b7SrqDGnIRu/GNQqaiwo6yFs4+hKYI6LjF
JXAWyoWQ+ehLHdQZKfsSRGzTtCsB0PxEwABmCCRZQK5A/vrSgNUZ6JuzlN6nkMnBJbWpCq9Rdqm9
koFbsyP+fjaQEhB6DZJGvR8ijK8Vj4KIKTAO2WqH2+KioB8D+ATk+mYkB61GMvD9kR79LDnkYFTo
DFkuNde4pNfMiM13Nh6CbOVoMK338xYyaXVyTMvip03Tt+vHfGna0IaM4jn6J1QkSi7NaDne/lPZ
dT5jvkVj4K4ylxmj19S3I8vxFERwhHAe7mrWlYzew9ZsLdr6hrnPjc+9c4AQimsnL0P4NrKbUxfC
GGiHQe1v0hn2ojHaBMlBpfWr6RBZfpocaLNylSwtEM48MBBCjAOg/8uZQxsfSbsq6fyI6W6pnkSR
3i6315dn2Qjaey1HcM7LJHNNFxcJONxaH4kl6FDpmmusCQEvmQCHNSQssQvQfypdymoEbStFx35O
y5cWpbJcfdLXildLuwxyknDJoEYXlGyXc8XqDjpfljXAGyd3Vqk/OoWxK/vaKw37eH3G5lErIkgL
wn6WyBfMcqVxYpVIzaTctycIi2XHId6C59ejwwur15LZS1N3bkt6Pwa10w6AfHJfh/qc/bUuQN8S
v1wfz/LUiU2GxO+cXauOEsKDClMX8h9avOPsrpw29lrCfM2K+PuZtzG0MNdYCyu6wvda2L93+ljk
UW1WgDTzOxPLg30GrjzUgmesHEPYOVFNG+4j6+9OyEul48qtvLgoZxakRTF46STMqblf01+8uAsY
IPtruIIF7JUOhA6FOCOichAaSvOVB21tp2PO/YC9FsrXjNxNibnVHdHjztywgNgXuauh3t5VK8Nb
Ni0wDXiLI2KXS012aEest8gAwFP5rbfoHcu156SsniabbulkbsaK3qPvXnVNwNsns/5+fUP+f34A
+A5BGYiOODktXKK5vB8I9opdn3LyV+t7r852lXJUu1cbgnDlodUedHpzPggzjha//7UqxaP52I5N
ZsLqaJRuhZCo8sb4Z2isuI+lg3BuRvLqFUs7g43m4Ff2NzP/Xha7EqCim8m/EXWdW5Ev97EwIlVY
AQ2qC4VnN1pp+lvygg46/QWYE9AuOayrswmktOOATVKzcqPyxgundK849jZWw+8gX3u9vinEobp8
2WFAeNaJG+Sdb/zSf1B4qDEKJjCwgUmOVEctK6Ape9QG4hE0p6TF9rq9JTeCHjV4REFeCiaSS3tO
RhkIikLul99Y8EVfYy4T99FsOGefl3ZBGgfE7gt8Xi1Bkx9BpQ/UnsRFMQmEcW7m9J6q3Fx+FS1U
eGoJNqj5e4vWUYzEbVj4evEFkp+uzrZxSDdl/PXWmROJEOhKIEMF1loqbT1wHOZdr2u5X7gmKOGd
VVr4+dbDx1EFQxEXMcWMTAfcrjln05j70Q4imOZfZ0QlbJuuuMG5lxdW3pt+VeS45IgC7ZbRFPew
AtFH16UVhGpWFmS+xS4syE/5IulTwxYWNHsnyASNzc0LgTcdiHDB0ojIW16IqKFNV6I9GvHjKdvQ
NeX4xWXADQsFbzBhAZd+eUKmzJiGiA74vDW6WaxBbvI79Fk1xyvwOro+lKXFoDYqueiPBsBCTuDx
IQWtUpTk6A95tvCOyLdA4Fw3MXcwBsJGdMMDZofCmswhW/eGlUT9UPhqnHhad9dM3wx0DqBfaRvn
O0UtdtftLU3fmT05f8DMjpc8bQq/IhAaTUHeb8TPegYVTbXMDmGerYUUS3MIOg6k4YQXAL3F5Xq1
JnOMXFdzn6kxxOMYAiS2GVNnZVxLu1rkvgR2FEQzsuyEznIbmq4Wjj+YM47gZVhZp8Vh4CWB+Bs1
ULAKXw5D6cfMzgYl921iAwZj/dFyMIzyYFjrGFpIJiKPCPi5Bg5p/I8MV6KcwAVErMAVl0K/+KhU
x3waXdUEF7dyME3o0b5MnYYfUbiEP6X59vYdcm5fjjP1uOvyCfbNpHyrde0hC1jrAvSwC6H8qefO
CtB9aWZRUwbOHfV4TZNb2QgLmN2MIRhc001u1QiyxkO1xki5tD3OjYhjcfYOmLqka2IOI7kKiXg3
OF2fs4XPY09Aew3ZE3g82ec1I+1Qgs5q34AG9FZf80OLn8fHiUhnQUdHTOHZr4+ctJ6CfCyBYvw/
nF3XcuS4lvwiRoCefCVZRlLJVJX8C0LdraYDSAAE7ddvcnbjXomqUK3mYWIeFA0UYQ6OyZOZRk33
VJ9xfU+OP/deoYgAcNE/7LsfxlcGBSWrwvhUPPINKR6+X50TO4yEKJ5/G01XDrqJPv98Sk0/bXkh
9iFUnz2iVqV3250zbKe+AQ8CkOzIWsB3WtgZ1otGIk0m9kX6prs80sPP3835xfnPBPMP+LBIpGvc
Dt6T2Fvek3T+hubx+1X66qHP9aj/jr9YpaLpMujm9GI/chp17magSehCqPD5+2lOPAAACgKfhGY7
ZF6XXV11z7sadFn1nhOF1jTlyMiqsj0Ki0+0C56N9JwG1MndD4CKhEwlTNryhUMnSM10YNZ7t6vR
AzmgyCNT/8oIVXnGRp86Aqi1ImUFYnF0WC0s11gLWVSDJfczmfx91f+L4cE3ApzizET9pTcopCXj
gYdbkgpTXA4jHw6Qxft5TypKoB9mmY/Jh2NWZSOUxXIcs5oYl2XvXIv2HDLkxDoBUY8iCLxYILyX
JKiOR82sSy29J69DczlUP06FzCp7/x1+sQ2ThIHJcgzfekl2N5HN9wf45K9HDQSkGTMCclnu9hwb
CR2J4dNXp32xjXOd4ifOK95wuGLQPQDGbmkMCxEYMhtZuyeAJRNU61md+OeQW6c+YiY0nyFoc1v1
osfNz4nRyZ63exCEx+WK5ud4W05YE1RukcVHZmHOSi82oa5znrUu1fvRuxrEZT5cjcCnn1OBOrVW
QNwgj2uaMO9L0YtQNzItDKzVCO7FtHpvrHcLgO6fb/iHSYKFZe8AZam9DmvVuM8ybqszj9+JbwDQ
a+YUhcAldnzeqg8XbkDXkWqJ2ewNuimsWE3773/+ufHnv38Y3xQk4LWL8aE3aYT3vR1P4oz7ccKm
I6iHjhWwcSD1Xm6DlcF/H4JS7xvssDLHxLGem+owVIe0ffr+a04c3FlQIwDuFB27X/KcpFFmO1RC
7Z/NcM/GM2v1dXTADDyEdSE05FC6WQR3bRO62sqJsweYudlSfcbVPDE83DM8QWgNtGekyWIrJssV
WTXYsOBppMA58WOh9DmTPXPBQfsLUdaydtISwx9QZQK0JH2/7LI/P137/23HAXgF9WWUlz//fNZJ
bZpF5+7Ha9bcUHHGATmxOjNCCR2nCHURQy0OqmMzv5cAF+9DZq3tanoEj9KZ2tJXqwTdRES70EyZ
OduX6buicpvcqUzgBVWUubEKE6q2bnvGU/t64+bWYdR8gUwEwGTZ1jjmmSa87c19oNMV81aFT9aV
93NiF8yCB3SmroJ5WiL+pSOHgBrSAnylj2r/whhXYtwT50zG89SSgXoBRhwSM/BsF9avTj1/hOCr
ta/NaktcRIJTym6QY0Vnd/DzFnVkViGUAxA8DDrayD6fsCBIM2bQxtj7UaWeMvr4/QE+sTFo9Qgh
TThXzfExn4dHv2kgTSmCfd7ph7akmMQGn6nx8P00Jw7yp2msxTTMdUbuy2DPrToyp6gbzuzJiQk8
1EeQA0Sp4mtbROtpaAeauIiO+m3dW+WZ3z+v8ucs7azMAAjMnEVDLDMv44cXg9qF5VW15e45+53q
tXgm9W6w1mRa58PfHy8V9nvmw0DnOjhaF1Ohj7DJSwkSYLki6WXRb38+POgjYHPRHDn3fH3+ksm1
s6kjhrevrKhA/eRctvTURnwcf3GggpwUIzFzf28eFS2jID3XlHzi9sGtQfIK6DHgYezF+oBlJ6z8
OjX3FeipetB5lFkRScFj4xyd6IlPAWwLPi1Y8pEnXxJhFaXBm1FIsoc6QndHxzNlpnPDL1aqs2SR
GyXoPcvIpxCviH+80Z9+/eLKCTtXhA8YPneTIovzn/NhoksIvixa9GbYjTt7QB+uhCxadyrSYtrz
9tB6d075OhQ/N054uuceOlw62NvFVo+GAGF4rQA2LoKoQSuVP146w5ltmAdZXG14mfA/8IADALX0
1DKHlJPHCnBWQuK+HPZDY0d+d//9ZpycBEQneP8AE0FR5PNiCTtojUJRshf8FgosFCqB7jnA4ek5
AM7GttgzWO/zHG3RIEXoAhDoWZdpCYaM6ba3zrHkn7h9c54CLhVKIbgYiw+BHBYtaAlqI1L9ra0d
zS6oAazVw/fLdeJqfJpl/hUfzhYZfWiTyAzUeO57Te5Kuv5+/BPmHJoxJqjsoV81J/k/j5+xArBw
BqJgtzg4xaPRXIT8wh6nSLsyqs51Hp36GnASIwEywxu/lNH7tAz9sgVdE+3cld+HT2N77hCfqJSj
kXbuAgKV0swdu3BEaYfyruSK7C0y/lK9tWq5mwH1ILYMRezMldtgcFZe7a0s9KUpvGZnQsITpw/t
C0D2ATAOf3KJFZAQ4yHGTE2kjAd3vLazC9ZdfL9rp9YR1QSk+9EiNu/d513TORUGmEkn0F75O7vT
NzTszsRSp4434M9zPgme5BeAtUlNL1VsnkL+sjgI+MMq6sE5+S9gSh4+BMVEJEfgeS+tjsYuuEL2
MP6kniJR+U5ExiHxcjuPhRgev1+5U5uD0vwshom8ADhBPq9ckFeIMqSHl6zOY7dDAiU/0jxLvp9l
Xv+FJQW89r+zLF6coM4NV0EQYM8N95rXbaSrFrO9GbneeOSMifj6Sf+43sB7Qi8Ladr5sHwwEVqp
VOVDNu2LVqBSbsamw1eW8fz9J52cBdJfAKxCE/ALWp1mHopYDPxNJjVSUKxMd1NfgTm2Ts+8QidY
N/E9/53pSw2Y5KNAnx5mMq2I8yP1n0L+183vG1A9kBadfNn/I03x9byjwcMG/BkmfSZ4mr//wyq2
pUEcBq460D+CLGcFjk9Qq07n6s+nVnHuWphNLWKMZZBPLW9A19uAW5UroLBGBPp3YfH7+636ah3w
KR8mWVgHt5WNUHwE/VpLLifV71y7OXPAT37H/LgioTMLGiyMLBgK2slr3HHvhxs+3RrjbXtOqOvE
V6AWgB4V4Cbg2y5Lb1OJ/qqmaOrDbaCcCIHIGTN9anwEFshKAekNQ7pYJVBUAmkcZvXBpVUUmGX0
884kFJUhmoZEJ/KPEPb9fKIs5RYcUXAFobFkrNbZw493+ePwyyxtSSWsqY/hM+shndZedv8vxkdb
MxA/8yuwBCnng8rNIjD5YdJ9ZKGmW58Bj5/aAECT/+ncQjrNX65PypkaU84PZdTQ57r+cRwMgAfI
+0LkHpGwWxbFJ1IJPxiIPID0IkZnOGSJk+9X6KvvhBkgwhogZYRYe/kKV85garM25cFt44xEdXhV
mBHhu6oAAPZMcurrYmEu4P7m0o7pf3m37C7vRU20AuJ5J8YrOakfXwf0C4DmHLUwKG/h/4vTmgHq
l02uPGRjmXCIMmXnsNtfH8V5BuCtwNgBVtblgWq1UU2ET/KQNOFNGCZtG3uROfyb78CNnnXekDpY
IhQ48fMm7UNxAHVqQqcwxqPx/baf2gqkaf8zw3wsPrwUQ8BQ5RkwA2uruM9J0p+Dm359i7BSgLnP
BHHwIa35F3yYIeS+W9aghTnI8pLXgKRtm/ZSn6M3OfEdKCsgRYh8M1JqZP4VH2ZJR2BZJ1zzQ6PF
2oRUn3suuDg1A/qBYGMBTcHGL0ysnxXZEKaBPNj5Q1XfNT/2gkFqAiVPkL/AGf5iwQ1aTybLc34Y
6R0EXaufGyiMjxokuKYspBy/hqpa+yGj7KAzmVDXjrSx/f4ondhoaIghr4I+kHknFpfOdEGTMmqP
HVpnLYxrT12CsZKdI0o5McuMXXFx72acWLhwbahnMhb0XXUA3Y96fy/D3+eMx8kZQCyD9ATIAmAN
Px8lrxWQohYDdsK+FMFblt+jux/NhmeW64TBnfMfMwbxH9rJxb0okYUeXI0nz3DLXdG7idE7idTh
eiBov45k8/z99pw4v5/mWywcyyTtQD1eHbpsXHmOXpFzLQBf/Sgg+HDRkVlDFhL9pp8XriPFNJSD
Xx2oXAc0i5wgks7m519ho8sMsRWcEAB1Ps9hy5Y5AQr1B+u17+OfJyhQjgY2xzcBFZxN++fR09rM
qoqa9aEdXy3rHTrP3//6UysE3E8IYwjuYmR0Po9vMt9vWWBVB/9o6yhUVznb/4sZYGiRR4XDBAaj
zzOwop+GxpFwpNBTFOR5HLp1NBXnKsWn7shsz/9vGnuxULJEl5ZyMU3NV051ZxRHNBaZ8fffcurE
AhmAjQZKAGntxSRgShcB12V1kOE7P7bnOrxODo/iGyJAWBS8gZ+XSrHOB4KC4LiG8Hd6tmIFO7Pf
J8I/HCj08eNizEmBZV6NWNIImsKsDgExIrPdugFNUvFeFMWKG2OUobbUCxKJs4Kkp07a3HsLC3OK
fylgWaWayeUHMb3b4YMpH63x7/fbc8IFwmsCVxGgBGAol13x0DlvU97Dp/Z4GJu1/eqn5WZyqz+B
tKIw/TlPzMwlCoIkMgv8wI3/vF2ORvjUNJQfOnTJ2qDkMyRkAcMzZ+7Uus1tZv+o6EHoepFSqYus
g5Q6ZpHdLvA33ZBY5/quT90d0PyjgRwYQJyLxRRDyozCl3jBWn4F3Mgqlzxq+pumPwd9ObFByEIh
AwD1L7gUzmLFesupgKUcs4Pmw3NXmQncwIhA2NDT3Wro/acfnwckKQErhQODnMBS+CeU2h6bsmKH
kO8JzlvxICw7GvEfofffT3Xi6gLhDMFS2AaQ5i9RoOXA4X53LlwN/8mDePDPn0o0ooBbDL1C8DGW
h4COE1Ua23Jg93kbt+kZq3DijKGzEJEo2CZRBVlenMrJDEpkXR+0lTCauH4ynmOUP5E4RqoT5xfA
w/mxXLp7aT1h8xX8+sL7lfoxH4pNoHlcdmtNNmm4pk2xqqsbap0LWU6c7k8Tz3//4Igrz28m36bi
MBj9tfb6xB/sXc3pBdhlztzVE6zK80f64MtDhhq++cLjJHXGJMSyxcEGRVpa3ATWtdNdF+KFt+HK
C9688N6G0A71dNyeu8Un3DfkkgmOH54OAgP4+TvRjJqaygvEQTh/tLoK7R36SFb+uKFym/bTuU89
ceLhkiB3DVg8Kk3LxLKS4SDSoUecNt2hihKLAFKyo4jTksfMfffSrSNXDRo1LDCTCXkX2qs6fPn+
1v0DGvmcCUZuCfQbuBYzZfGXRJmQfulYvTp0k3FrUlwMlNgSmuVrK7XvbW6t28Z+Rm0PrbM84jZZ
dUazThHR8FFz5I2rxMxBOqjs+u37n/bF1CHGn5u1591AQ/VSFSblQZdNuFTHfrgFtCcazbVSKyfb
kPTHqTZMgGcvnBmGZhjYvFMfDrg9iL5VqhVHm/N4I9JzZOenPgVB2lyHQ2L6C92BNxqjlQUa45sR
dJeToVJJ87uRb1n96/tF+3Km5qUiCDghhA4krL94H1hZaHuoHHX04mlY8Wz94+GdmaIFmVUfLvvS
9xlyWzKhsuaYuxAaGWRsqnOUDV8uIUJayMRi5/HszPXRz3vhVtZoTsrrjq79t6yO+bAhatMbB+qC
nck5876dWC7QZ+J74M6h5LsEO1mt0Svbq9WxUluDXJp3P14uMEDbDghmfUBdlpW2hpe0c1imjsr+
m67s6u/Ph0d5Dbgz1PJC5Lo/L9Vc3whKz1JHtLL/1ufcplNr83H0+VB/uBSi5V7r57Y6Sv4We/aZ
7OeXBxM5l4+jLzx1p9Bp5wT47a/FeDBe+/bx52uDDBhsmgM+nC/Vb6PpWYeAUx5Z9aKrJm5N58xd
+HpQ5yZvvPlIPiORvjTfNch2DDPH5mbh9TDA+fd2vfPH9q/GaWs0P47O4Ovh3QdmDpE4UkmLa2E4
eHuDulDHPkNSkmsofa1d/4Ge6zj9uuuYB/BCgEWgq/dF5wd4oLDu0lYdzXxV56tz2nHnhp///uFQ
DYSwpmIYvm12uXhgP6Ynm5fJA5MASEWgg7JMeQsnLLKUYnyig2So01speWyaPCZBBdH7H2vZWwA2
wUlBCh+TIrP0+XNY2Gg/nYb+COxnZPbvqQ8xvJufnuSZ/w6AevgkCJaWsM9+Sks4x8Vw7P0+cWuV
WD82gpgAIQWWDON/6TFJacMyL297HOSoya4z4+fjo3QOqk6gg2Yy3IUhwdLJMYAcy1Gvm1AAU/hj
nJmFtiigjnDboYb9pStn4iUbLT9zj2H56hbHHEovZH2u7+OrwZopg3HRkVlAF9nSOUQ7wAgXKneO
zQE00hC85avsx2yK+JCPcyyyI532NU4b5shzCyzrj9DuOROnnDBac9sKKihzxe9LoOrUbYu2X8wg
soTbN3hY1qx6J+MFlLBKcg4GcmLNEDOi6QtJvZnFb/77h9tO2q4GdMe2jsFEtiVJwN9m6HTz/f2Y
X7lPHixibh+IHRS5Zvjt0jKmmeCVVQbkaJrvg1XG/UDjocuRjGnPeOwnZsKTMocnc/j1BYDd5wDm
ICM0HvVogZpe9qq7sqhvQXYtDxN4ePTH/gP6CYGfmZn+AWtYtuUFEx3xwGnnmDWrplvpc+3F/+T0
FmsHdxQCxWArQgly6aAo26dDXVf20Qy1u0oNl8U8ZwECD9VcT3xKBwAcBOi4g0ykcPjM/sLpHT/S
kymvJjMoL0TF84OppI7SXuUbRNn+DQUtx87mIzE2owelIpPo8sYeXkG5Buyyty1NV68ZSftVpZDO
zInwq4hC6/OWTH66GlxiQHyrNA9F4Z2jZ0P0MPvAnz8aJAdofkK7Csgfv7CvStVOtKeefcw7/9HK
2uoaTfHVdsidIgW+0zrQWsvb1rN4jN21N8oawS/coz0yCic+8DgcyGjFRejJzeBytpNa/2oC/xcp
gQ4dO/DArJxh8N4mM8sfMkYNDtRra1QRC9CgETm9/dtz0DkGiJ59IctqVloPhyIplCFWfVsZm1B5
wyEb2uFgjKH3VvKp/DvxNI2oUUHRyhQmmqvSv0Jm69YvwACXAykkpQFhNNtUcZf6yBCHg3mR0+JX
YZTZWmhPgSJSI6nr3FUTnnbbzOR7OZjtbgDX5lUVaOT2lZW/ZhV6eqJsHC2YOI2nlKXOelLgDohl
5r4qrl1UX/38GbvulRHoKY7Q6XlkfVMnkz+VTzz066TNzW7tstBe434OcWfSaZtDDjMKWrNcCWrA
S9LlA1h50l0zGmRlt8avCaLSKur0ZGWRnwb8rzEOWdRCIGbllMK7EaP5QHtSPigwam9NoSB547Y+
i1M2eWaSoWfOXrVRMctRljp87lEoblYBNCQ3pmjfStk9mWE1RGY9WldBiA2IqpCksdJieClE7avI
r90JPc6cP4yiRkRuGSG9GG27iblVOHd+3jt1FKiKs6Sq7GDvtFaPwlvG4zTV3RSN0JK98u16/J2T
7h1yIM1aiua1mpAQjnhhuUOkUsH9iHXBYy/Y49AET9Y0jVmErkiy134pIoBcwRlvjGlCpirAv+tS
kGN64VCruDWM6o8XAOrGUprGXUOrQ47k5NYJ1T3aN15dc4DeSZFZSd8Mq7wh79rsVURrb7gNm6nX
SRO0bn3dGHW76VX1l+FK0zX6Y8Ca0XTuvZd3so2pALlCYmobzMRpFzRBHAxjfgQE6bnydAVXxPAG
5AL7Q6nyV1P6+7HQoomMonruTfF7yCRsZJk5cVWCzKZ30z6mTu5HuciCdSM8dREarQcphlxUKyaK
jCcE7ZtXGgJKMhK2BIVLaouI5LRbeV6Rb+piSqPO1SIx0V//F+Id4qIs+QMbhzQidemsqjp9ahvD
fvQqq74Yx+aP9HTTRZ5Iq0vBRiNutfvapvbkJ4ZvN8GW55P5p3NB+w6A9xDjedQrCyTZag+rBWJC
CfYz3rc9mEfLGi5xDqH7FCkSlEUfAWsjemOA5qa9HLOydW4pAVBnatQUSVfXyUDtEo9R6CU+y/96
hawSvylavaoDl0Wubmu2DoZuwlFyrcjqya4YbVJFzuhIedGM3InAlWjGXtHLuEolKPhYDfUFE9x1
BH1YMXKpOiFjubcycOxoZ/gFPma5gXBPGvfUceOstt1+3TTKdeJmDP7Yk9HwXV+q6xJiEdezEqaF
o6EeLM53Y2HsmV8LYzN1MOxQKyMdaFjzezqwFzMoPBn1uetMiZv3zwI0Z/2lCvJi53YK7Z5tVXZm
ZAj7scE7nMfIGDq3wiZo2ivDsn+oCE/7C+0a6bZ3RXocQUJioOOuFfDU3SoqjdTe4M1LL6TmVb4q
DL+lG5zU21KRjaZ5HrVW+ewT0EbAi4KI+TSWq6CgAwBxoMOLcmWSWygvO7dqoGXSd10nV6PbX42p
HKIuJ9tUmlvltO+s88xuWw1D8NuCy7UeMkp+U7Vu2bpDL8SK0B5XAZwHt0PhWBQoOC8FNzQJblRu
8Twpa1c9Bcoe71F6/wV2dXLFdXdXMexLVfHxWbp1BjOTN1kMsK/ZrKaeDTEDvm6XugFbM5cMb61W
dGN3AX8gxvAwVcULGtTERWBJd2cxz94FEucD19mIO7ejEVCPOioMkieoEVCQJVTjegIQcWeUeBeu
bK/rhojx6RfzwtrYmDys9H0/i4S+OdqxkrIf+qSFtY9Y5ngJivFO0npSAuan3YnEzKvDqO+dMLID
9rsMBC5sV7C4KOqOXkDzsUoBVDa7gMaFazSgNjM4BM617PtyPVQTjbQFVePc8nr4eQNoFqGnS2mz
tdvxpR5ZkHgc5ALCmvhVOqld02c60h0DyNVkv0L4GKC9ym61P1lJ0yl75bqQsiA9IJVu3zlR4wjj
BY/G39HJcxLrum6TwBpVFU0dAoSoaokQGzulubnx8QaWyQQpw3IzjhXHGc3SOnImbWexbnMWZVWI
/l63frCacRLRUHKa2JoOCTBZ28I34omhh9ysKvCr4icSm+NIsd7e1IZtrfLMCuK8DYprG/8yYi3b
CJdG1MSe6A4/DIWO9gigP7mzVFrFaH7HBXU6CX6aAoznkWS6egRVL1uLkVgrNy9pwhw18oQClxIj
Qz1GUDnoIhvE+juAkNMNG6YsCnT/d8RaxnhuRRygDnzngUFjM2e2Ex7a/cp2eugL5hbtXyQDOyBE
4O+AAqOryij0C4xg/8LKcUxgn+vLOsiaQwCtc1gGH4r21O/LG4uN03Oesdq+NlqzfwXftxVNSkHU
szLrONMmfVGK/zYbz117sAgRKXMr7gaLxsJoywuvwXqEfvvHsfWB9OajJRwJWJURHANR2OugzTwV
5wOgJDYqc0jseXRr2qpJqMjqGGyteexAEmo3Zh6Y87yqueiIamPJLBygsOX93hEk37olCGtKC9ei
tWq/iDlC9U1fOu0GCqD9VRjSNAqyIbAQ3OgJwtuVvEYDv/Nid8WTtoLssddFHblDIK9YCt/MKgq0
OzbwnIQvcWUG+HR3wSRDsTK6wY7Swq7+NJr4EL6vzchpGsajkZI/KUNVO+kEuXf00Axbw+tKfds5
Zva7seDDdLa6VKG11w7Pd3IaGb9w2qIsIxNSJyqearUjuX8ovb7EOTZZ5LnqJQ30nShkvTVCnsdW
mW3gqAXuAIbZYV1kdKOatrsoPcNJTGOAsOpY6Rjgfhkp0lndOq/B/qfMacb74a22R97EVgX+hdbl
N+lkpyvqZGo1GGaHf9EkYfqmGp/HrTTUCscDNEqeneRCQO8rDKYN3tm/9mj+6kW/Bi1JhV4M1KHK
cOMUQSKp+ye1KxJNJUVLCxpiI1/l6JgqOHK5eRaFRY+P8ISOkYjFKoP7N3bMMo0gVv6OhmK2HkQJ
XWGrebJLmcfM8l6m0c0vS+3e9rYFxrVA/OV1FdwUKWn/oOOL7PKAtvdTQOnGZBVoMoy+eKhSXa84
JeM2FV4frkaHkeIaIhgyMniYXhEZTuAaRnN/4Pc1IjfVujqC9iA8rxINNauwH4HkDvCauVVbw3cz
IBbU4Kl8FiOeuohIOzs6YGIeYyOX9lvb++rFKptXUBq/9alHYz5lDby2Alo8/T0d6+EglQZCK4OF
2ZFGdyJhpccIbGs/qDjAK/RnCKZgA1b37g0eg0qQ8HMj7uQo5xVayVWWGnLlUjauwtIqrkAToW4t
3pO7Rnv5WnrCxVZ4ZRkXacPDSOQjfSi1ADCWWg3zd7r1aytKnW6aktQ3rLVhkb80090ts6oH5Xl8
BcuLuIHkcmtWUAkGYg2wu87g6VveVBoOqvIUVqcJs00NgxT3QL+8OoaqrxAzgApvMrKh31UOl9Y9
E15VbUGHm4u1B8cWLPi0WJdMlkmZZ/eoLP+pS7h4tVvEttuOiaItgolw+huGnYYVd2FtfPz6Etu/
4mVQPgHXGOwmYRWroUA7wYg7fdTeBPe9lvo1t1x9bzjGrVQdwIKhD4HldGzjqpHcWdWMg7Wxysx7
gDMCvTHHIi8oFAG71LiyRl5l0JfooAoJzxQ1Ld1KCX9xqtZpT9Bl1hreS4cNeqEsdNNrSBp7kQ8c
55bkQ+1ciM68Qcm+A71nZ9cxd1qyZYVrt6ssUEgNpiPKeOiDcG6klwdo8mO/rcKFLwsGyxszzHtQ
xPbZZZcCpxaZyGE+Gm2dXuQ2TftEWKB+QdwHujH01NSXoeQwOoKV2dPgpUFk+AzrAHwbGOlEjWYe
065XoUXePHcqCdo64P86Q3AndCOiRmUSaOMpj8u0uCfmmMeFqo6c6IcataVLJxRw79JJR2MInUya
cX5bE17FA0L7p8qr7iaRwREjrR9D5BK3OquzCxMvxiY3RbABM4qFy2wHCTD+1SVYQYk6oEXMigKH
yuo67TPJb0D9ctAeeYUAV9PuaKqdYE8JAWfXRFoWUcl+c7e9JzZ7sKRycV6d7ikjrngIWGNCG94a
pyfhtMNNJyEbyVMvAQyzxKkPg9cun56c4FeVVXgFhQGvz3ON16IqSIR0C7omcl9a2Tr3e36gIFd6
8lL8eqeu/V/d1AZR69h7sJ67q3EUj3XR5nFV4F7woHlvuiDFLaufnH6oYnNCKJgNso58abhQ+mVV
3NjoHGuHkNzD733IAid/AvW//wYqvOxyck2JJ7TxWcQGWt/Q2hrauGYIYBn6mVYMQJVdCwozsjan
lB7qoAqrBOoeldhOTntoKq/sd3k5k7syDzFdFqITsu3pu9mN76VurzpZgEnd42+jPx1rpDBKxEui
49dtFvy2aQXxYbMl/WpKe4aYjJgtGB8DYMkCvwJdYgACNYAIdI0Nh2yBdRHq2kcPmiMv3Jr8IoP7
ywnbIq4rGEiXk18Q/AaRGkxRNOVYDNRAOdAIQ4Y1k1Q/TsBixWNgUtwg1v2VzmREzPXTeFT+xJBu
yNKdrrr2UthGa0dlL3Z0Sg20wLqAUxVW55pJmXpPg0A3ipmPdwPz/ASRPSK9Pi9gWMJ7ReiTIXIj
8l3mbKaciXicbLad+iBb1wVt8dNyuff6qkMIL+aeHVqoV3A56CSf4GAjPKUxtEj7HWC2+IYeLazl
xLp7o5/YWwlVume00FbdFlRu6rYAaD+y8PR0ce87xwkEbA8ShB9bH/mvIrYyUu7A0Oc+iDLNccM9
pQH8hOJXBJfRfhHojb+YrKFvE1obvlxXNfc2XSvXrqjIE+LhPuEA+93A8W5XDa8bNLDY5hurdTtu
uxR9/4idAJRNYSnwCoZRqImMmyCcNmIInrH0FOLqDF1IAXzVcSL3NXP6bZkj+Pe7bWaa6zDX4SVR
fg/lEJq3N1qXytmFdTutWje3LvMGQsUAPKjE6fUjEuv21jOslzBDFDXU4UPW4cPs0o28zN3Rghx7
quGDl+lvvxEvvV36qymzw4teIf4LgRcZ/LI/ijTTeqUUYbEivWKxQUiVSJvmiQoQzuiR/vLBBBe7
BgP1pcO2nFlbS3rb2hi5iuElS4hoTysJ9yr02NZWz4G91V4TmaP7bg2pWjdSmFd2lgHci4T9u4vE
x1vma4TfFUnbxGPgYh5ZdYtQ89Fq0nJVdh0cbtEU6z70m6hsG7ZDhvOYj5K8jEYurjj3fZ70VLyZ
xtRvYFfzrcom74Y6Tr8vqQiTonXchPjFPdfT7yKt3U2ZBxV6BS2L7TrUhR+Kqa3fQrDP33fh8Cjk
/5B2XruRI9GW/SIC9OaVZFq5lFKlMi9E2aD3/utnse5gbolKKKGe7ka9dDcjGQx7zt7rtDIouppK
gFUa9X7CtPCSVnEOVSplfgzrq3AJzOo/oyE3vrIfD8V+juOfZHGsmxRx2F0kzMofh7F3ZdaYm9ku
1YdWyXRCNZkku70eQHq2pS+OOpz0eVZ2da4PmyJuo9tBBUYdYGZ0oy7/Y4fS79ooWBfs+GwlIPJK
zss+cIAfQZAD6Q3QywVzZB2EQR3W4wgC70WfCXfF2mArHtBpQE8jd9he1LbtGUJpH/Q6niFtGCVn
AUcKCaMS7+qUvtxrTVx+inKxFEG3PveO2vt9aitPw6CVv6OuohRPwOoJdmKev5RsCbtW41a7HbkJ
Ptbmcvo3zbL82WgJ5N2meqqVVoVnzc/w2jgcWi5O+XOemOORnZa87+Sk422fRtZ27Msfo0hYkMx+
6B67Rq2+AGCawYXW2UbUknMf5pXMeoMfKsaja7l1kI2ECZ1v3PxjT7RZ83lGxvhgjqoQnm0HM6/F
ceVoqlUkE14NrO0QTIMndzH1GVT7ZWrq6LdDxPMEmewzMjtzP6uT5oUZVztvCCd9MwfmZ4WQXTqz
sJqUQ4BOGSY/u1pt+fVxk7ql3seRP5TS9JRoTfLbWhQwUTCwCDpC+9Zy37yRZrv6FXTLZ5f1E7+7
8ceaQLxXESDzVafrN2jgqufA4S6r9M6T2oeB1+uF5bLoMRnzbHBTPdK9kUVn2+qF+B6jvnmKS0P7
beuZ9Rm1Zty5gxotNwsp0RlF2jiyunL/1coh3keNhO4R3Tsyl5I41HHWiN/rcjadMJzad/pA0bkp
M/LdskY8tfXgzH4s57abOlLvEmBGPys0wNoKoiTTqxQtuZK0v5SRgtGjLLkvPFFrQWNZ6gpHqkk7
W/3n2dr02r4YPp7uhP+DcAUSDBIZfZXESyybQ0WWaORrfSXei2u+/gspdFALgDXQAfLXWgZoEJ/S
woacTSZtGsNTxJUs14XnLwIDVEQ4YqjEuhK0Z4kcOEnj2OfW+MHqyfh7P1934RP8+/y16NdsrIGg
Gs9Py57o0F7PD4Lo2vuNXHkJbSXlU2ox2QR4bGQMt+wg0pWc46XHo7eh/AKSUiyUy7//J7GpEteh
DI9pkU05/hbXqlW8fTrASBwLyKCo7Atd7fXT7cnRJC3qtDMiROlgZ/v3++ZCGvPV41d9w81NV5uQ
x8vlrWMd+vkwTDuLUMT7zVx7i9U8IA5JdkNqtXM+/5zH5+jH/9/jV9ILtWxKgZRAO5ftnji2duUL
X+wkktdYiEmUm8bqG4DMy82Ipe+cy1s7cafS1X8X1+i9l7oIE8RC/OZ2+IaCFZRKmJQxyohsZEOc
CpcysB/vpYX5sgBk0fOvTcpR3JCfBSJ91ok+RvomKz7q+8Tu+W8D1uuxasbFHJeQ586d1ruD7Qfy
NZPApU7CLULZFg3XO229bkGqeo0wk6qfX0rqiprBNQPPpedDxlnKvy1+jrV2f3DsJNLKzjwPbIMc
1q1BuvIRlj54nXBGNIImiRw+dpE3dRdITpAt1Vvr3A/3s/ABmAy7+snJPz4jXjWzktRJWZwIx6aZ
kgSBL9Ir+8KFGaEikDWwgaFvf1MSqCqIdIRhYXE2Nu6S0TeynU5iuCb+8v6YfbtBIOhASIEHAG0y
ZpvXH7w1Fa3PSodrhT5Ht5ORnyttMB7KrtevtHThlTDhYheifjoabHulT3EoTyGbc62dbWaHkz5P
quqO846YzPtv9FbVvrh9aYoMDas6IpLXrzQmOMi6SNfOJBpdbTh1ICoIUUwN0QZSl2K87bqdmh04
1BM0vDL8LggecKYt4hhsD85in37durZEEXJbDs7KQ2MZEIvRERg/S/2TExWeVHpKR9zkCiXj7axC
t4K+AtsNDatrW1zQmYVtjWVwDoXYBZK0fXy/Sy88H6s5doilQBnIvVWPWpM8pGZQRs9VMdznSnbU
lCsgxGstLIPnnz2+yFqnAXkZPXekx9qNZH4UL0CnLLbmRVMGrtNefZXEoEhUpyXRcxyz7ntXjYkX
fz8MfJMRhz5ubbVzurKTUziBZ4UbmpXtgP7+h0/wTwOredoEo15OFQ2U8rZ5ltUrk/Pt7+cISiYA
fS22/DfsRrlvA60g1HHGj5iUwJY/vHPxfL4AGOHlMrD2FySKkNpiCKRzZt3kym6wr0y7t8sYAtS/
027h475Z9VWppS6GYiTP9nzInefY3ObT8aNf4HUTqxU/HytDRs+QPBuSjycru4a6ufAJ/hpnMedx
SnkzyQQw58TIqcany4fsWIgPzwBHMZGGomvF+vVGfdYPYTpksxQ/5z9DBM39xwcQ1nuEjiwQrH3W
qneSKlOzanKSZy3k1uoWnz/e+f8+fnVPUvvabK2ex2f5jd3d1daVn//21LCQA/7fz1+XddZJCSW9
zvOVzistUsyqS6w1icib2tf4iRfGKndh9N6o4hY02Goqj7FphqmT5c+W+anoenek3ts1v9PbzXYh
7/5vG8tg+2c9rbIG1gxasGdpUw6R22+UJQ61+fBHedXIaluwzRweQkAjhUYlufhmzj+8r/EWoLlw
GOPCQ3e6eovKCMYmzvNnFvTNrE/HIO12/+Ed/mli9TGGJjDzIEjz55dmuhvjD29rFOOCigT0x2Dz
WcvJk7SvR0G27pwlP9rC09QrZ50LawamNuTYDh2F8X71mdMCPcdYBOZ5lP3ogLLhw53z6vGrD5xI
WHBR+JvnPhq3sNGKZLoy7y6+AARZ6CycWxD7vv7CqRqZcz8PdFCNVs2ixs9wpYXlN76+D4B+ZFOA
EgEngjDO6xbioFGIrNnWeai3KJTMZBv02/e76cJko9YJtyYCOX9n9esmCjQZakG26gzr19Pj+0K6
KUXtpR8u6wAlkxiUaQGLgwSzPsSUqIUjiJn2WcTlTXDMrp6SLqyCrxpYLeKhGob1ROb1nPxBEtZG
WyPyrBQH6pVJtz4kY7Egsw/Oixv/ooReW9t6RQ+akprEz63FeUwlYawepe7Fwq3QdYfZmXy0OkSX
w/37X+qvceCf0bB4RxCUczkAEYaEfR3Py9tIU0Qwas/TiE4As2eiu4Jk9idnnrRdRMVt4tDFS9Qa
w+8gU7vfQ2E6N3k5BH8yx8yOeSC/lNQJ2WZq4LiSNquk5nrURJrE1aKtGrAdUxraT2FbUdqtU8MH
wMUDNe+pQOBlx17zMJYMlSCnPH6S7Jxcc9lsnKh2dmS0y53SaYj7EJAdGoQHVDxJRiTHmZOkt0gF
w6fBMZ4xi8r++x2zGsL/0y8aITCck/iq1+xuoTp9Flq99hwZN192RX6bfHm/gdVE/58GdPirFPG4
cPxIm6Z1ZLnTnuVe+Aim61698grXWlhtFg3Vp1U95BWotSHtgv/wAipYXwIwnF8X9PzrSR7mBEaK
RuHxurSL4nB/5XymXfgE2PTwYup4I+U3blJtiIiM2JX2TGkzeKhBktwLSyk/KW0hTrIB/UkyZqr5
FEH8P6o1IymNO7KL5Cf6wWq2ltYZx1JNzKesKdod/gH1jzkMdwH6p72sDjbiWCn2q1gqD87cKDt0
hei6rY7joNIgi7Kbctu3KGR6ZOM7RQ9Hb4pwwnlkbhu3TDr5VwWc2e0CS9rO06jdIDO5hmxd1ph/
Z+hSplynJAFdDH6Fm/zrfk7DrqAmUBw+OuYPx9jH0XMWHfXacSuncQfrWhGb1fYAi4rmcOksaQro
heuVqCmQJYuhCqmLfFBqKhS/8FofG/p/m1gOMUwCG9vaao9LlKHi8mCLRzSvtnLO448ZV5ZXsNhA
6S6KbS/7w+sey5VwnhwUDKcKS4WiP6vdx04ZfxvgZrjUuiVNQRT+dQNpnneS2ujOKRs28tbqP3bK
+Pt4rlY2+Q+FU4Cx2nUUu7QmRRjOKe3vb3vjP/x43M2E+Cmmob5BeY6ylityYTknyu8Uxuchu3Ix
X09bet8GXwBhE4IxS8NqvMamFGtTOIjHxnCD+KdmeqqD6eBjl8+lj161six+/5znhTNG+SB68Zim
+Q7x3HerTj52Vv2/TWB65fpGcHZd0LWXA7YAcuWP5jTt0Ajc1Cjg358Jl/vqf5tY9VUmgMvNI00I
9ahJvo1iPt+116JhF6b0wskjEA+BBNDA6sTnaH1Z9djQT2ltuJMGTetQnd9/kfVew+cgWgIjm92A
GbEuPq3YQTvXWN1Pbevp9Z5M9PvPv9BR1JUhHcXxm/v0OimVyZGdTK3MjCt+y9KA1OdY9qo3fJA4
xjdnVEFWUrDM01H2auqNqW0IFNPOaf7ZJg/pS9d/ePbRADWjFZzhfJN1VQLk93ltCNs+5eI2OlTm
h8fscoRcMi4IAzjQrQaUIjXEDFPVPrEhTXdGfHj/M6w/M6dFjqpsyAorH8eWZaT9M+uSGIxBaI76
s6b+cb4L7eX9x68HKo/nMAH4F8MuVWbWV5OyDWwnswPtmYyFq6NnGscj7pL3G/lbCeXfDfVvK7wA
rmYKlvM+r18im612TByhP1uT5RfpLmi+OLseW6H+DZUvVhKt8JPfi2vG9LPpl6k8mta3njSc1F+5
zq+hOsshcCGWLlU2LKIT6yig6jQBmONi2aKKu7pKN4MenpRyRjtK/cBwvtcCJJQgg7RC2ahF8cHl
Z9386oSIZLHr4ojm+waNduLiCpTKG6HPV4KRb96TxNbi5lcpi7rg/Nacl7npHCPgJHmPifVBArdl
llwshjLZamkVb4Y4eajs6MsobZQmOcl6dOVF1ZXrEtoDG9JCrMLLioV2fVhNBo14MabPB7Wb27ui
cxRPlWSkyEX5nFVyekddwuIQxom++EzVA2OnRQLOaTAhX2bI+85OhSd658/cxtTJyESJEnkEClT3
wx67zLU4wN8Lxr+jdPnFOlKOZXBcKD0g130yQnkPH5pWMjbRqFRPUT1Ofh873Nsxtt5PpZL7TZ1b
bhya5D61YVuip5fL/leUd8mVLrywAjNVlr4jTKe8qUyhxXJap1kaPQ5CzQ/lkLR3lhIZXtrhcpgj
81p2+mJ7y5JPFHuJVaw3LbnpsloU8WMY+hhOa/NRwwGjfXBBY9+CPvC/raxmQKyW01x0tKIov5y5
dZ1rpvr1krZuYLUg1306NnlEA3WAZ8r6pPRP9bXz4tvpxVsQ7FqwUSya3BZer2jcwsIaY6l4jIbp
JomKe13SdpaEV6DsuodRU7eKEfhBFJwsBSNTbn96f0m99JJIFUDcEUlgJVu9ZNvaEQJGjjFcVnwR
abvGeiinKxfmSwPi30aWvemfvcfCSKwpmSIe1SnHHRfjEUZUID1KH6zBspz7AAwtGVPs7Xi1V6f7
zhgcpPdO+Ih2/kcYFb9MExul01/Zhy7d65Zqp0gWqXSGuv31+yj5OBRRroWPMZBetwt7MMaIcyPl
XKYDKW7tT6VcWwcJsb5ZCTmoUfyParXykv5Yu/r7EgEgxqX5JM3Es5ogmTC0ZZZABafUaFCT2gvs
zM+wR93PSV75UpymfmE4rZcgOQPQ1fXeWDaj25rBvCl7nGK2QMI5512+yCwz6t5T0Hffk5h1Uy3v
zqLTEBh2ab2PMtXeiKHR7/VpUB61sdP8FivyXTHa/T5VxItWNsPnTNfGX4mROXtDRNJLMum/JAue
JlmP+MkMk2zTjJXuW32DDN4YBOr4/EfZKYgINXkuM78rujyiSE8W7GenzLaUxi0OVTSae6HXvdt2
5uy35pDdONE0bSoZH57VYBrVq1jfdGEtPYRTE3lIqBWfNCAi4LAs77q5cHYzm9y2STvrGPRIgZUi
L7GW4W8F/iLDxkHeblVLRr9vcbmogaR4YWLaT3ZNGcyBwr0PDiXOXF0XfwpbRlNs1OlDCrjXAxVp
eoEsRa5ICkKA+BaIZsjKCX5ktakQC2+6uv0ea3hWdCNTEC5Pio/io3CLMAtuLWHK95may09Npt8K
1soSSfWUj9gqgmwTOYmJ7bAWB1O0E/rl5I4tW9kK02KdiO1fhpHNfhRTWhh6h/DTOJI3sWzQm0Ms
bZyuSb7keBV80SWpNxqU4xaw11JXN0dLuW2j6GnBOOLjHIPHOHZ+aEUy7KekL3u6vnEQCzOr9pLe
hRg+w6/OVGNeg0D3RZkje8BQqYvOq+v561THRuPlip09SLY0+PBQ1R+UhWh0f7BV51tkC/mr2rbN
BoCWFHvSZFmf1EnNfwRWpjzjHCluqSJIsWLV+V3Left51vAu0j9nBsa0CbL2dyaN0nnGAXFifESf
qPOp24cWO/1iP6lNXzci22UsqsWe1ftP2M/m09Cg8I2Eg0bengRWW7P3eiSt+7hNKTMmxzaMBsT6
L47UND+iMuo9WQpZrWp1+B40UCwJS0l+QHRFeLEVYqwdU+tOq4ZzlKI2LwpJQbOud2KHcwQz/9hE
oA56cRizrL6PylbfKG08gdNnkEwGnINxmE6lXvT0c/Qz0ab4Wy7s7iHU8JTmdManmAOZeQgwIG0R
OZvnKaDvXVMNxaOFD/JeUnLxnFblN9Uqs89NqX5NApNb4gAKsNdnBMMDxD2sEV9maTS2fKTxgb51
PmtTq3pkZxUf60XrA9wotiQ9bb9I5K9oaQ0Dk3pD4jPqSo9bCX/UhH1xKjovOqYj4LVZ7stCazbW
KDffBDOz9BwrE3d61Xa8qJ26rY18f/phxT96NfQEpSh67bdIjRkbQpL4CmV4+cgl/6GBccdsrBjf
cdx49uD0/mwGhW+0Trxt8eB5OXJvj4ukstX6ujpohaOjtg6tT40ey8c+gmaQikng2NJ0b2LMucMc
IH8Wo+zNVVO5WWThouwGCeOCiWkF9xCSrQjKqp5o1eem16UfKKh7d9YRTGdW2XtqlEo3ZhgNuzm1
My9DBw+UoJe9iOoXntp0SC+qSG/OVgriQQ0ie0fZh8KrO2v8g2lTvqm5Rv7oiig9YEE0sFsUWBbV
BATXhMp0z8IjexTzGvxU7pUX/KFN4U1F29yCJ0h+GBJaW5zpwvG0uJ4Xskd/1OLK2JWDZG0GKiF+
VruEgOdol4ov9XjfxDTYezVvdS8dQ/Uztw/bjZM6eVazNtrVERek3uzDm54sxuMYdCXLuIQnAtWw
F2Pvue+S2NimktQ8IdmfHuO06fyutWG05LPpd3ZSnHqpNY+SYjv7tpPmDUbJ5At+tmwfT5OCBhw/
fpvKwMyiojiaDbryIGkXvLFipzdtpuu3GLpjX5Jbqp/jhYoD51FISuCjjf1FBhYb+JA3rp6mnzkZ
ZW4hJFgyYDv9Hk/jllqvrBpOPt8nQwsVyMZMm1QVGwPWtLumwnqG6rZ31XQkA9eCDan1IN9AP4AS
HOIOOtaVym/iR932cdttozbp7mYVt4xc2PVGI2O+wWI9efokFX5oTPpeCFnZBrlwNiOBc68SSveN
3TfdTGEcbeYxS11LKhHAR1K8KRPGdF/o5qGGiOiNpk6OREoT/F6Kc1f1XeqZde54psgDV2vD+lTb
on4q4zLbNRrtWl1tgEwH5uCIZHzJ29TyqwETMtRD+R7fJS77LpYPiRO0u1Jqyk1odePRaaNhk2a9
ua2xSmwblv9DnQCmkOrEPOikXs4d5Vk9qVFwIMqi8q2SwdMklrqxwt7054xAuTSRU/FwDMT+qDXC
Fy34EGy5+m062dIeXJK0NwILb1aIi8opqEGRDawak5TURzAjygZURfLUAGfZaZhqnuoiLQ9ZPXef
qnrUfGWy9ccaJ96G7SwFCdq335NuQZjYU+U6Chq22GiHXd6povZjestVHZFvDOhvbkKprkOqBpoP
JqW6KRfjmTY52GoYxczpqD3rox79jM0u9vsa05IaOQMuVjg6GGl+FZQLcsnSxa6qMM7GpFBumLOB
R8xW3S7Ukp2FQ8edWnvekw5glgW28OO81TyIL7Orzal+aHOpvyd4bepHrk7T4IYx/lStMc9JLKhQ
jyULI5zMoDXnEKZvUWwQVJnHUmj9tsoMy7V7NbvD4iA8synBiRRGRlqO41VoETMAKlp4gci/Jrk8
u4E+67gkF8wKSt3tYOsdBJ/UdqfcbKC9diUSY8PZlCM2z7wyf9pz/7O2Rutr3wPZDYyINa9T5V3d
FzFXMVLTU1QG+7Yu9Zt4CgU0lzDaaUlXvCSzFHiq0bW7JM01L2swE1ciin2ZfNrWkIt6l5OAueVY
wBic+sIdOxyHddE7G+Ihj50IHcNVLBULNubLXRQUZBMLEwf/tOw2cdvzTRcwD1Ec/WnUC4AllKeq
PcXByKT3UepVaj8A6U3GTUCR1H2O3vw04zbbF03X3GczAR6pbs17JtKEm1eIh6JJ5Ps6L0KfpKO0
jRVp2BUD1+2J7JDlZli4fcjo5TZO2qD1u87qzpMqfqdG4aWa8VAtpm+lC4fPph31k1fMUv1Ns6bm
pFRd8ksv2+SLM5tiY8S4TgY5/JkoCd5oaYC0E8wahkVH85qes6wKSnxfGL2zBdAhb8iyh27VN5Zv
zPa4AR4xekEGi7YvdbGNJbN152rQ9zgr200qKQw6hAWYbIqvU+EorBhO9mDrc+xreUiSVZ9xuZil
7Y6yqm2EXkibEB/uxjREKOOpLlVjp+fT3G/rARhx3o+Bq4fis5j10BVtW2OxK0Njo3M7P4V63N8a
5MDSY+zEZclplmQgsYHOj/VaOxq109w7wvo11MnglgWDXoexsIUtxdF0EPY+cAb2nYx9MEopOjjF
fXsg8Nihh1bCrSWK/Kum4h8nm9Q+W62UHpummE+mJCITZs7cFDe1mA2ZW21QeXHTzJy3iSk9NCML
QqjOQHXQD7CnEGdKpwT4TWokp4asOLV8cgznQZluQ2Lat/nY25+AHwSlFw9ldxzxa8VuG8gDnCYl
iOC25N1Jl6zsnIL3uMmwtvl6gSHObUOz9CpOdzvoXUudy4mVwYgwEc14kWdVGfYpdSr3hTM0vp5Y
31qGwV1Qlu1dPATZy1iZ8W0fYryDA2J489RHn8K4m7bYPIBZzbbmalUlP9tqGZ1UIeGfNqKQq1DV
7bJ+4hNmWfXcp9XkGTPuWafkiJ47uKQFgf9j2M75phDlZ6mpm00em0sVpq68QWzS3oVaL/Z4DaoH
I63Hs2VW4iDXMaMEm9uhMuI//F+xHw5ahzKBaWmEU79zUPUeuGpVp6qsONXXik1ATx+CTZiInitL
IbnSYMUbTW1TQALcMbJQDJ+0AOifWRvyg8Ocfm5ls9iEYZD5eTyEfiRnvVuMVX9DsdV8O5n99BTp
WfukJ9D7tFkHszJ0zbZOAs+O7QOsjJck0CW/i4noCXWAP5Dl/b06cllqWAk9Wc+bLU5IfbtA5jyt
kYddaPSKj2n0d5DUGGHNvjoWlPO6L1R8dikkitGUMczPQ0/s1W5vYZW139McLxJmSO0OpzqeMQv8
fTJUwOKLMTmG8J+w6IWln8zyLlQk13ZynOKzOh8H0q2bNoirIwZ/sdWMoHbFLNonEjOqtxST9se2
zm40O3C2kKjw9uEevlXwZvhl7DhE+yJ29LponnUl/xVHrf0ga6xwpoOHqR0AXUWSlh4mEdnf1VrJ
CAEFna+2dftgZrl+o+ROe7Q6+bdpFazNXa0c41Eb3QYnlEtYOt3OBhqgkDyXB7RHd426mDZmh/c8
CG1zI42jsoOKgqE9teM/utqRedEErAMziY9R0WXbBFCBRzY23DQDpkZWb+xhNXtCZDQY7mT4wBq1
6Y8AB2twMAb4NWBrLgYU25ejBAOqE6YH9OnGzbiQeIKhDF0jEuXXtoqnjTwEAb7lPvNmOZ2Pjjol
3wmPm1u7VsbbuQZKEyfpJ12T6EsjeRmcRtoWXfCzoyoi/OO4PLUppCZ1VNVToVq9y1FUbHrKm+44
hAsPBbDqExsZoCMUmqvwfQ5dBMpENSvp2IkI/B5RE/keEjJ27RaMWark96EyKIcA9uRGOJP0oLcE
JMxYL27yoCzuej0eHrMIuhJW4PPcZmh7SjlzzoGjP2i9LH2SnAizYpIWkVvFTnjS1YrDv5DTm0Jz
Ci/Wgz9OnnQ3lmGMR7Wv8oPOduVFgC7cUErmzpPVOX8JRPpUhpN1TOIY2l8el14eybY7NLXwgsgo
b7RKkXd9LtteVdr9NguDxKs044WYub3HtZ7/SXqYbvOElbrXwnSTGKLn6lVXD1hCYXupzmy4RanM
TyaR/IPZKTE8HND/+JP/1Gni7HsVuMYoTI5hUaPdVOpsbTNJuQ3LIfNsUcqnilqsdJs1HVpHcvxI
S75nWRLtUi5b27hOO4IIEMvAMS10OwAhBExr40jkb/xUjOa4DWaZG+QYZ18SSao/B2NkHiGztbtI
cwRXwlSicIwoXWhGwrerinBWnymYLIP5vpes0Q0Lo3iqIqL83FSDmwQXwSYrR2mPPwbT+oAzjcOE
FW5lUcNcSFOwXmXmbPKGM6Xoqt82LmE3ZVoDxSlBluDbda2xljZzWZaPnI9nVyJu71Yyo0g4BrUB
61G5s7sxvQ2zOrqSMFtinq+SBEswD0YnydulJsfanVSPA5QN2DinTjmY6u1cbN8P7F56Pnhp1KRY
BRa4++sYZd6IxiSwPJ/a7n6MD6F6/v96/puCIuhmbCXi+c5DCjf1g1JHIrn8DZqXkg1IHd+oTUeI
PYY2BvMJcxWRwSNg3ikuryS3LvXRv42sUsaNkRmD2dNIEgJNdK/5Z649fvUJHFIrzdjyeIsQY/FY
ia8f/wTOQtPHEAJGep3SnaxqgmYozaes+XZqtO8ffvpS1hAtEbh1nFvL2/0TtA/qoZXq3pRPUq1+
UwkHEfH6mJNi+ch/8x6Y28je08rrJtCZDknZlMYpkLMHw7BjFyLZn/df422CY2kDFQjiBq4e6/wl
Wl1HI6dmnBTnQWlOdU5k4vn9Jt6mN2hCW8oPUBZboyDA69fo9EInu14Yp459sVGts5H2xOTTb1au
XjNBv0090BbyHxrE/Ulzr9uaCCxWc5kbbIrjPsn64xx0j7hEn6FS/JSnjvDjNRXbhWFMk6YO7Xcx
UpqrJuVSgi2lV8apQHefHkPx6/3uW6bBaiUEqruUv0GYhUBkNQpSNeEMAwHhpOa/5naXRZNL7BRg
CIc2hahPeGXWv1HsLsNORanAqMZlRue87kOjdJw0x8B3yntL2VRqYJAQqY9GYO6GItwkEbCIKX8e
NWkz5CBe3n/dS925rGs2nYqCYG0BJ4rbLgV6zROiGG8ajrH5Qan732n1bwurnGLPnh4OsWqeBDqx
jCFp/YcBv9hv2F7MpUrFamErOCBTd69lRKDuJKcy6GRsYL2JTvpoZ1G1gKkFLZ/ewu6zmlqTwll/
sDrt1BAyC6FZEbd9/3O8zdYvTSCaRK+3SCfXwy+e1Vpu4RefZlJkgktZfsrrwbXK41wC1wHdIbXZ
FznQd42T70Lid/r4+/3f8GaNWn6Cg2ATP+kyJlf9ORqSHaRRpZ664kb/rQ43ir15v4U3g44WQPRT
SYQDxwKwfj3ka2kMamlq9BNFWHy9gZUzf3QtpwXCKPyD1Gspavi6BbCFdljHMKKJhvbZIbO377/B
pe+EahPZFeYQJPdr6anRC3KGQTmfwrTzM4J4cbgjjuRK0TGvJvh799F0HuSvwtjUwT6orsiz3mbq
UX8hLEOLopD4pezk6xfsoTvXMBjnk2I86bXqh8ttf7yZCUKid3+oax+FiTi8/9YXvhsicxikBkYJ
ZAKrRgdFIgJCYa6TmUPhvEna8/vPvzDyeCrmbARnHCTWzJEujSU968rpJFO7qbvTm6MUflTSi6yN
JDmXUYWE/Bs7Y5AP3Lt0eTyl6i9Fi3xFujJ71iZpdtylBQPnzaLKw5X5+suoAmqPqIaRwV27UTuA
ovcQhAztA2cjkOlfjdjcGCMpy0bs/0P/LSXH7KWgI8qD101jny3kgi33pHXOSz/lX5LJPJP88d9v
5tIw4AxDYSPoLSjJV7qGbIL3QPXs6dRUcs+HiupDmqTXGDfLU15txPQjQxvXL0OBvX7Vj5GTSVyW
pOlkLzSzlrVI/i2TszRkkh7T0394pX8aW63spoAulpeC6dxAd0K1kMjXVow3eonlfXDpLtIaznnr
91Fqdi9HMhjcztlOIcuZ6a6rvpbKQFo39LIJ9UGzlZsrGvmL3Ygw2NKXQflGCtkPKKyQSk6nsGs4
0fbm84jVPDGJ6hvdrknlKyvTxcGB2kzBLEz9mvVNMpErg5inM50s0mlJmN3OWvNfmvhbGhzTObrL
1ccqid4ReNam09CUf+Q6OFqZvXt/PCyPeDP4/mliNcRRBscirdXplLTflVxxs/xhzIEtG1dGxcXe
+qed1Z2PiJVtFwHt5JDOnRKKpX7lfHmpBYIvHJXxAKgckl6vCSGLYQxNjxaWvJHQM3ckp3elkbeH
WKRvGmpbnEboTzlAv25FnipI75k6nOoGoC7acCSo1QhlNY+dpnHzMKwgiRbpzTSq0acCeuhWG66R
Qy4MdfS+FAAiRSwz1VY/IpMoFwCgkeWPqLllxq5NTQMVwJemNF7/f0g7s+W2rS5KPxGqMA+3IClS
kiWStuXpBuXYMeZ5xtP3d/R3JyKIIkrpiySVchmbZ97D2mvFa2DURXNYURAyFcImswsqqimECaLD
E2JvOy3/NrQ10hj1pm6/6vlKl8JVVCLmF7C3Tf83HtncLbSQd7OUfOhPwyB/UQ3/rjIRwjCANRCk
jhHE4tk2NJNfymRvbp+ERcsAXvHTyH1ctfH0ulZUnqL0pxZcb99aKElA5J/de9oHpTvDJrzxIPS9
bfMqrGS0cL8LJwNpkyvIZtAhkNQpdk8aM0dUYEyfzbRAA6Dc5nZjuvCcl7tUVdeEcZbMQldFRytH
RWyjy02s13UrOZUznAwiCOgsA1hJI0ndtAR+/G9erCzqwtHEw8Z75P4leJ5H6gk6GFRANfYrTYsp
JaQ1P1vswNkthoFXmjLaEQBhXQ4IZmqIn7ucs09K1nYCuP+pMjbvjiEF7hVUhsDzqzqUN5dmOAKA
89R6OE26tR0m46jE1f3tHbE4VTDOiCYvEkzzbuZglCiIV91wiou8PY/IbwPSGfxPt60sbQC4LEDC
qDTK4UFdDiR1vMowpHw4sSUBzBwMGBXL5KFokdo1DkP3/ba5hUdGUGf8Y252+cOE2o2hVw4nJQDw
N/xtq5+Rybmbol+37Yj5n28DC+U1jIlQaO4WtnLhBL6RDSeKIR8Nr+ASHpGJ0b9YteKqQom9s55T
eqBWro7FV4HzRO8lAaVowLyczxwiYDp2o/EU5oGreBJ1BLi/DVSg+t+l85KT2fC1v/Q1LPbStqdz
j0Cd9r3r2EiSHKOpQ4UwZXqB0pkq1J9C+n17TpcCwNfWdIXoiy0/j5JNOQTsgqT9yZePBjewCsxT
So6tZ8L3DZfrdDazgyY/Beofqb9/P96cq5hbmX8jessYxYF5kw/V+7xKtFBWT2U2uillQj9cbem+
3jYXJmbvm92UotI5qSc7rd0h3Uvq+fYcLjygFwZmflyla0lrBIxBicAZaHdBe98jBhNF31v1r9um
Fu4PkQYweT1Fk7Qy24nyRPt0BIzkZJm/TO/nWqyy8vnXrpE3q0EX0GSPWcLnYcuN3Aly0tu/f2FL
WzI+hi7uP9Izs8g77HQwD6FCfaMinVCOrfJSgil9iHvFWHmVllILEAgQdBHgk6x+/fM3gxnzOpuU
XJ5owXPQfvmuax8mKbwL8i968BsRCQAW5cEGBq2vJG0Wrt8Lw+rlno6MWPMHo51OVeR/ItWwC7Sv
Xn9q1BrJvUObrIQRS9cT9mg3ZGOQJZp3OxRSpuGn1tOpUP2/zFj+q1CLHdgHitWB74ZRtkfL4tfk
lR+0DnTk7RVd2DIW2BCCQTp/NXuetWydwrDTlrhMpbsVwYaVt2Xl846IRt8sYpfF4RiofJ6Y1M3L
XWP/+Q+/H5efbCVROqnKSwN+HdaR3bfjKfWlL+2AYA5KZ2uK1uIjs5eLJpB/jMxJVptOjmSnLwle
PQyQ3PiYxTBKSM7vIaBALsvfUVqA58Je49FYOm9I6lEFMlkjoM2Xo6sqSs+KF5Feq78hA2Si5GBv
b0/gwutvvTUhVvDNCum1aQ5dnU6n0NrqPytll1aH2ljZ44vbAHIzLg4Ku3iZl0ZqJVW1GgXEk4Yc
wrjJ1uZpeRD/fn92ZD0U7wrDJw3aQ3Dg7H3lrm8O6lrNZ3k1/rUyW426sUeI67GilTtkLMJv2to4
Fi28OrCEsbBZzHZzbo5N3ASv8T4prcQOfiRq/axUxu72oq/YmfOx2kFQ6xNKVSeDOG5Qm2cf5JNr
BPVKmnPZDjEbjTlQ58z9ZQ+1kFBvSdEhkIdgwFCfQDPeHsri1kLZ/P+ZmHmvjl9ZfplgAqJxV+gn
GNH+toXFzYXbaOuEvIKp6nLzSqDk8joyScLgPmZwnw2tCcv9Q69W/2EsXMQU4lRDCNyLX/LmLMb0
nY2jpFN6p/gGUHvl80ur8fbzs7gCvUzTSWmCIAdnbdW/O9o39P9wm+DvcllBlcBzJn7CmxGMiAWG
Y5TLp6BE6Wjj34NXNNfi8qUlF4Vliis6vtTcn7c6aYryGpSFPQFolRs0wGzj5f2LDp8ETAkU80g3
zObKTjyPZilfPiFqtHOi6hB5UPw7ys6O7m5bWhoNLz9ePHkrNDHEn7+ZMnotSEBII4CIyu72SqKm
CLRY8kpr9pIVHVYmnYQUW3nuucmWZJhSiDfV13fSDrTq7UEsnRHWQjFgQAG5M+9BN1PgdN5kTKcR
4mLVLzeJZe3a/GA2K27h0h5+bacXdI82OIXL2VLrzNCD3htOAMLcLv6ZgQnN1ji9V4zMr0e6VWqt
LYSR3N8U5VeI/V1k+m5P2aIRwiZRoYHadb7D8NVRS7KNgRWpNqn0B1tuuVbKWlx2HDwSr6Rer0ox
Kvm6iOrdcELY0Xmop0Lde3775/ZIFgIoi9X4x8hsB3ulhUa8SaCbIjiWlN8zIGuF9p2VcfL/Ygr0
jU7pjOzbfBv3epc6k0WTWAS9l6vK1aMjKecun56KyHyp6Ji5PbTF+YOUjbwV9WEI6i+3W5FUehWX
OtUSo3BthcBQW9kGiyfnXwvWzEOOyQLWkOeMJ8faRxIai08CRb7mgCmLu43cnsIlgK+tzZ5Jr8uK
otGZuIxOUDyLp95EuDKpv/pV0jx6baltYJhvyRyn9jeEZEdaywQJKqKe+xbR1jzokPFI19gZl2It
SNoEmo3cDAxKl/OLorkSSy1lgSKt/kqV8Mko2mAjWU24aQBTuE4qd/syS98fh1tvzc527OgXPRjN
YDxV0BECZN+tVvJemRnnMYMhSq/sG0pqr1Hfm2vdcsLWCejKZGReT8YTaHM2oueEs20+yqNSP0pd
6DzTJ0VjXgi6csikdBelMWQ2Tlkg/ZWXG6nVo++3d/TSRhCVczBZIo6fF2KMycuDTGfGo/4x+NaW
WznY/QcLr+TskM3BrTBbU5QuOzukc/+k0LEQo0DtSS95vYaFXDo3MAsiJoBYvQz+4XLnlDZtR53D
HZ0MCtq1zQPJ3rqhO89ayXmsGZrtFd/OsqZDFvfkjcD+5Bzx4fI4pANN+47+9fbULR0H2ERwlcl4
AL2eXQZ96E/c15QUM0l6UvtxlzvSXg+BSSrUjZI++irL4Y/bNpfGJ9aJ0jZtbFdpc79EusauaKBP
vGOun+1Ednu6CVezsCIGmx+IN3bmj6rsjJFajXht8ZBtc9pWa/DMzoD+Y/zFSh61nAwLBz566BL5
vmjW2AOXpvat+ZkXn46l5wHBnk70OdTjppq+5vWDYmxT1ZWtw+0pXXo1eA+ZTN526t2zvRnGQxma
rUqgWMEVViCoSuQYbm4bWRwQlTgFOkdw3fPMjR2FVu74rBuxV7fXJGn6oJW+t/G0hvRRnFi7SO/j
T3UarLF8LVrGccHVg37Gnjv5WkJPNvIPJMjqQwWvTEXdYFI/h4p+55gnxVpxXRfcCzx9EjDgtHAy
5m8+mti903oghg3pTHCfjndF9ci8mu8my4LbGiYoam9UQ0iHzU6f3pioNSFZe6JFbjNVv+mZa4Iv
t1dtYWsAvWBbAC8CM6CL0/jmWahlZYxHeldO+fTZm+6M/v4/fB9MjHD1iSTnsJ8i91OlG0rlVDub
YUS2buU2XPz9b74/+/0yAhVZqyXKSXWiTawMbvlu/LlYBRPgEhlR5PvmfrFM/iNN0G0/yUHsqtuJ
Toj3TxEcPKDloOMURZPLJShs6FpTKFJP9tMYaa5Em+xtA+IDs5uOrSo+zdsPVl88wW/WuJG7pPb0
Tj3pSWxtWxRKPPQvpb591AbjUBlNvBFiXXTOr3GYLtzl8BSCSRYVNkrWs6GhGS9nkgDXo7DZ9xvz
i+Tsuuzj7eEtGwGVjKoVFad5UkeLPSWyhkA+JXIbuvB93SOU5m0CZ3oxtXT/H4whxKJTSdPF2byc
S7134LUCl3xqa/Mj7F6fRN+5izrLcbTX0FcL9xpF8H9tiT9/s25SDQ+COsTE/N2PJPmhVGcz3IIT
AcWWwk16e2ALfhiSLCSsYREUlLyzN0KzMtuqLLB4neARVlXo2ghog2DllVg6r5Tm6IWAlEeDHOpy
TCrdhJY3UVzItGbjONCQvD+1S1IB4S7gIOI+m212VHhhTilM8sd0lxmP0dCuTNTyCP41MLtxNHOi
K6bRppNe3pn9Q/P3+9eBwI6bhimy4Pe8nKCh6i20MilpRd9H+cHWTl79X5YA5iWFPUwJep78dqw+
mCKHepKd/i4yZOjXLrTrBxKAp8Y+IsPOf+d3vqJ6SQTM2DoaIY1m/oPvfAsh/kDqfju8m4sWkJHA
xeoAgchYzc8jUrWFgXSsecyVh/Ax9N69my4/PzuCYQ8n05Tx+eyDnW+cNZ9poVwORopbX8D0KbbN
f75TjCYcISig0xAaVFAOTcfWR/S3vFeM+0KVt2bzWxFMG9KjAguBMnx+7267tD8bnwM5Ir3W6C9J
zksJE0YVPrSpsnJirq8WjAjQPGlY8EtzoEXn9Fk5xQxSCT+WLb38qRtb59sDeYV6XT5yAlUJOB88
Fp7GHAqWT4AtIlzgI7n58q7qUrMH16cZn4I2jL4yy3Al5OlHZ6ybL22hajiiRRi4UqJ4mwmxwgcN
RaDHQbWqZ9oyqD6i/Rt+baXW3jf60D7qYeCfmqxN76fIT/eGX8X7QgPiJo8gDqAVUZsDrkgNk3w2
Dg8DvuPBJ9Hg1uAh7seuSX52ZeifqTwN1PJt5Ws8DdJXfzRgOB6D4tShl/LUVggne2ZCq5s/xW4W
KfHGSuHR7ONWyfY8PB0N0VPxHOVRRyOMrr0MkfOpyZs/YS+prhTICT3WU9hMd+TBgvtqHP3v+WhP
j9Vot/e2WaIKlXSl+WcAS/Z3oo7S9vZKLBTK8VhFHKDgVi7w+k5m45WNoR2DAiKhRNaHXyhOG/s+
ytqN2OyPRtyHB7CPkCHpcbA1vN7bknosVy66631HOuHVd2Oyyc3PvA+vHmut8jTtqBt3U/EwTndj
eHd7sNePgTDBfhO9d9dyErDJOXpSIxrLakBuQYLh9vcXYPOGTXZRkG1zzVGWv3wOyqQfq0KxumPg
efTla175oiUNcvZOXsQftThQP0+F+WscvfyuS+kjD4queYaBIJXc3PG6+5XfI8LSy2OGe0Bm3bBI
2VA6nT2vcmNJoJWk/hjpcbstEKHaZXZHUqWCYo7dJo/I0dK+YgdO+wk0KuCmBqJq37PofL79W66X
VySzZLwJUslM/mxqrIxGcDk1uFbKYwKXBRQza8yP18t7YWKeI9Bqr8rYxcbRuWtjurpXds/SQ0ni
y6YbwqFHdO655jlHdmh98yjLPaK7h6n8u0gbV/cefAgSbs/W8lD+tTW76Yey0RO/wtbY2XufngHz
nZJePPR0HtLEzD7Fv6PH6HKrKrmfaSUu5lHp7oqdsdbFce3mC9JikSV8Zamc04VbfkFe2lfsozJ8
aom1S0PAyQ76WrpwYaJo4BDpdVR6BEnl5TDqKPRLSensYyj/6B4z+9vtdVgaBuOgI4iQDDDvLICA
EFMqAt8xjwpCAOfBnmAVM0rp85Ro/bPRQU1w256qXp1YHYpX0RIFUBnc8OyYeG3rd1NSZcDxyvLc
F+O9YsPbsqvCeIJU0UZMXcm+23IR7/oprp85qKGLBlLgeg09MnJIXqq2a+dTzlto72wzKe/GSs+Y
fNvaaOg//OSyUM+CkGmTS3n7+fYAro+5cB3o0QBTI8p5s9/vJ0rTSemUHqEyko3OpRbmVu+u4ukm
RQhQ5IIr9AoXEBDU6XBNREdLRqsPRGZtDnBcbW+P5HpnCSsk/XC8F/zirApyNWqt6Ch1j4oTbPpp
7e1dmisR+wjia16juaeFGuM46HIWH7VUdg0LOiIZTe/hz/vHAX04EbdCRofExeUJGfLRoEqcJ8cx
3OTncY1EVSzo5RMDNvbN58U0vgl7I6Xpg97g857xfQp3UvMBiq9z2eyjZq+8U0KXc6GbolkGhg9S
o1crT9nOGuWB3aVmyZMF7wxdQO+dLcQNeC0FPgCe7HlLIn2eVmQ3eX0s1G0t7fP8cPv74j66nK5X
ZVuONz42XBWz8xHqchA6WlQfFbWOnjrZDj7LUhc8IEFZfdC9rr/XJNlyh6Bfa3O/3s/CssCFmOj7
XTW8BXqh1gkSRMfmd5e40cvtca19fXYPy2MMZ1hU1UcUYDZmc9/9h8QbNTfRTScavBmDOE1vNhoS
RzBrceUdB6iURjdC2P79Q+DKYlVISzNTs4Oi+YqeKTpLP1bPkvdB1lZXQKRLZouvmvja9F0LOeu5
O6ag9xT7tq8eG2zt/Kw3Nl4FSeRGTlLLOfhTG34moZBvoBnRN4VEOLtxmq4kveONocrdYEg/c8+p
No3sVRtO9gs7RnETGnll+pPM9k6iYH+OO9XeBnlg35VOIsFTNSZbSlsoCGjqJ79vjGfbM6RDFGRA
RCFenl4GxxxNV8lV/1DTgFTAcotkkJxH02Ovlv1L2vCG92bYg2GqJUva1BW+Y1YV1koIf/3gEhdC
8kRdQCbhNC/MZdFY+l0DI5ChdeO2wUV5Vqk37jko2YdgoNL8/lUnUyw6rEHKoMM3W/XJCaWpJEQ6
qsmWXmn4yKTdu/cV/QN434S5Ou1rs40bE+74/gTQuAi0szI2Hycpe3/sdOHni1l9czaM2E/VUo6H
41TdS86dr33Q1tpwFg44MDl02TTeXO7e2cUVjXUwwls3HMfsWbSmSd1ft6dpYeXfGpjXT2ICdYXH
cDganxyPfObBmjZOv3L9rozCmnm9qtFK/RBjBKaiqILJdWU3ibWcnfCLQaiXC2GOxE9qnA1HW/6R
hicz2Gf5x9vzdP3gCmYX+ugsR4SZ82sqQFvGUeAQO1bJ2OuQRKQQfQPCzn6XpuP/MuvQd6vCmTaD
lasTwiHj2kV5PUjBls4JpUdR9ALPtoI29UEQNhpc+j3taw6EkUplPXtgA949mxeG5iiIcZomI/bU
9igpW6XYjsndsKZIcB3UcajRnhEOvgADzBx8Q08Hvbfj5siT0sWAwWBqvWv0c9usjGUh0XJpafZC
0mbT5JMWNkdH/aJMOyN4rIcXNbszgr0d19vS3IfNQ5KmK3avd/yl2dliSaPZprWB2Ugzpvs0MI2H
MUVF8famXLBCxQgfkwIrjYDzPL6sBKHeQe559AC7TdHX1N/eNnC9TgbAUCH4Zi1xDgWxbiWFbyjH
Mef1C9zKabe5v6udrS6//77GlNDpFq1mVwnxmpaeegJgfYQqPDHPtLbfHsqV5I5wMGCSIw8uGjY4
w5eXRJQ2EOhnlXKs5Dh9kCECujParjvDyKzsOjPRRret05DW2CGXDzA6mQ/RaAN5yH2V3PJofIDm
rLmDGkQDATRWOyiv/c++aYV3RdmMay3C1xezebG2s8cl9athqqCtPo6xVG5gx+o2YZelL1Ia93ex
BwXv7fm5vuBE8lmojINLgEBjdkfbtqTEMaSpR+/Fe1Fgyxv38UbPNlq2r/oVd2O2rWj1RN5K4GaF
XymAM5dLYTVmqOu94p+8zrhzkviR/L8bq/qLPdb7TFmTOJrdnK/mXv1+EDOUJOd3d0OvokGzk3+y
ggA6wOzOq/3HBCq+2zO4aAZvnwhJREnz7LoPj2ggQ+l40gcF8F0WfMDNOfatubJSs1P/OhySFA66
nUTiFHMvZ6+LAirhuQfyx85/6UaTuo3irQT7SzboasIK8MPrx6Zq1FRuIbA8kvt26X9zq7Wcy7yF
6nUYb0zMnxmo9/VqxDM4dmZhun6BOEOexge/cV7Usj3T3rylUnBvDpCqSsZKxmd2uv5nHJg4VF24
VlekA3E02UZoFd5xgHk0Sn7CjQwz789oWpnHRTt0iZFvQK7pilcgbAatldPJO4pey7h+ceTEba2P
evbt9t5bWi8CaJxanVW7Kh9B3O3XozGyxSFb9mAwcFY299JAKFiQHQN+DP5i9mLTCu7JQVX7p8ij
ywE+b8sGZo1mbGzsbw9l/mS/ro2A8sCxQ6SOL3K5v9FSHZAxbfyTGikHJxr2Q+A9Fnax5fFwpUje
1ml/rkz9Z9ykT14ir7QSLh3jt+bVS/OtD+fsEA7+yRzt75OhfjGCZt936sqELq0YuwJECzBvIFIz
M8WIQI1Zx97RS3Za/BQX29vTuPB9Uc8hY86FJAo8l8NgDen8VBzv2KYfbTdLP97+/NIq8X2SdNZr
VmWOhSB+c+zMC6Ujl7nKGUZEOZM0/2GqMv+p1eJuK9dQtgVBUx8GMGLbrB/sA5DGtVTY4kBVmnOB
gfC0zx+ufppgz1Vj7pF6az0Zw0qQpwoP8U1wIbYjFTp6WXGEHPE+Xk4kEji9NmiadxyhVt4JbXTE
LhxomTPaByOIYr+NfZZt1ay096ZpFZuq86J9EcoomORe8LuRY8jGY7/YWPB/bwqlTfZaMX23K9/e
xoqn3RlxTCN2Lvm7pGj/hI7xGHbG30hi6E9TrbbIrYXpxjJg6L+9hgs7nZEJaADEqnBlzLagXipZ
GMm2d5QsCqohTOyJdZazteTb4gJxcfBmUb+/qkEJ3lLkDtkpkEu7OaXXciW8nCvr/d8l+sfCvATV
+6hVJVIgHT2v32Zx6Q6wf2xyzTqlk7Gxm+yxrSWokjKYsZW9brWnzrAfx57kD3QkptFupKDa20P/
pNj1Lk7DA7IKK/tocbLhhCQ5j1zGVYpeEQz1VGbYpsUTSnm5QufI+D7U5f/mAZEzQlRRVJ6Xf5BW
RTJHVqTj2H705JcMDmMVeafJMe7SdwKvXm2RTQN9LMTDrDmLnRnrvZGFiX9ChIEu4V+SbW6DeN+G
+xHeE3KRt/fq0ibCPaV8BnCczpXZKYxQqakNw5GOw/gcRYfy9+3PL24h0a5LRQAeSPzgy1Ne25Rw
OrWXjmT7lEfJM+VNgMrGJiqiDM2NCZaVxlHPU15FHzzLbvb6ZCWoinjf6Hrzt1OrebtU05JPppd4
v5BUUjZFqncuYkvNnVZ21qNelWukI0t7igBa+IEiPzT3o0t8S7VPmJTGfvFR4UClwK28tUzawtOv
vLEyTxEZSKLERWhIR5k4sN1EP9r+MVrDKC0aEcqcBn01XJOz9W1ANpgDhNtHrTacrUTXxbYJgTx4
VUr/Xln5Kw7gQggiQmYudUdw6s5fjSnxe8rluXSUIHsqUObqnT9J/NxAgtjKK2/lsi0wN4gfa3ic
M99J0wKgiDljk4J0E7TogaeE0ZPJWyC5Fjnk23t56cGCJ+4fc+LP36QlEz1XCyNhaFMEqEDZO2Pj
Ws6XRj2HlepWa1nQRXMKC6dQDhYMy5fmtF5xoroQoUK2LwNuUDd23L2Owhd9F7dHtjCRPMaC+ABH
V7mKGwnXg6pU8KYROTmgvvGj87R9L4W7qg73RTKtXKcLd85bc/ONX/VhSjZ/4OWf3Kl5btNvt4ez
9v3ZzCVWnVojSnVHkL8BBLdrzB+v1CQz10WlYYj3AGpMGnvmPmAja7WStQyg1n+rFkqz7rQ3OpyT
Hdc0UO2w5+nrzZ2MIIAalT+E9IWhJDgb1peh7z+URXGAPuF0e9wLO4afRb2be1a1QCRe7hgTIjcq
5nhUk3eHChfthw9S17pxEBwGn8xDZa6ciMV988bgbB4UFF1i9Kq9oy11T0bsPGSgrBDC2HbjuJ0g
Jbs9vjliUbyNIDAE94SonV2lalU587J46pn3zhhdK2ufNJREEJgzk0+5W260sd9rXneAjnAfq6y7
X5i7279hcY5F5YA8JM7r/M4ZpSYARSECzxDtHOm5HfZdcWeSB3W+Jtmn28ZmuaP/jVegConZQGzM
XeSqoKcmFtE0+fCtnhg7W/ngD79zuNA87oHU3njmSmCtL64pN7dgLAXZOk8hAz6BJDyvvGNgfkT9
xC1MVAAbDeE7xbWaszV8I4MFYsHl7+661nEh3XULqvG1km+krN7EqU+HJFH59BRb8tbxIdNEHTqy
oWsbDk1Fgy+aSLUBd4B3kHoVfsVHq3wMQR318KFJzRFBQ1f29rbxHJEl8fvnMPxpeAcjRgfhp+R8
HY37qbxHJ2PlGpynMl/nm+3FlavSqwcy6vIA1QFgURu1wKM//Ki7XToeMzl2LRS/lOmXidhjqxxU
sztJxnPWR24OfrBOx53qDG7RyzThIClk2Yfbm0BdWhHxkxBnpsmPwPPyV3l6MpqI4zpH03+Cn2I7
tF8dPP5YqTZlqe3GSXJH5a6YHvPiB4o8rjW2rl5+RwJ7YxjTTo/+8utyo0NBMA3nrrG3emZu6vFu
bP540Qcn17ceNdnbP/pV635+RYKINeE40ahGzpEBoDCtNooM5xjzayjB7gK2TOn/yfppqyoPUv8l
05FFNb42xVOeWrtY23Vk3NRgj5BDqiMdl2hunf4wzAwtvkdFSvZJ9TxZn4tu3+nHOj/Xzheksabh
B/DWezP7nZYDnET2oQhWXOQ5DlJsC5F8pMpNUZWK5yytattT1gR0sRyReqEt4VmqH9L4cazQJ0TH
pfjSlH/r4X3mo5G5lvtceMrAGOI/Qz0Oo88cZ1hXVCnpjNePpndqi6fifHuZxIaerRIsW7jmJnCz
6+KAXsdd0BalcYxM/ckZgr0BrQ6lnZXdsDgKTQxAJJ+uSA+tmqx1geDb0VajbeN9aN4LpXldIgKC
fyzMnr7Bb6eurlvjKOtnH3BepH29PVNLQ6CRCV43rMBKPL8adDMbhgY0ptqlLjiwVTTFwkpQBiWA
FaW7q4SmlskI5JGJPELs1hzSX//h17/5+mx6qqp2tLbh60X5OVOf7Xqto3XhWSSLScKNfI5YjNn0
OC1cFz7qgsei05+ArB+jwX6JhuJzpHrb0fIPg1GnK+7A0uYl9QFG2XQM/SqBZPVqjxwkm7eLah7F
2qo+5d3g77JOX4NVXJni4FNDE+kqXn6qA5dXcGSSBAnLNjnL2kOVfTG7u6ldqd2smVAvTagmAnpd
USbnIBu7+1bV4l3VBskR4bK1dqurB4XRCBZ+QXwNAG1e8Z4Q3ov8AFNy7wvl0L0cRZbrmFD6NJH2
u/Wz/e3tdxWECoN0cUMcDtjiCrit9KWheejWnePwa2A+KMHPigMUruWrlsaFCjVYJ56c63Z+P/VV
asFOfDZHp7prgvSO/sZHu+h/EbYdjMb6c3tYS0tGh5xJnYPk01XlE/2/3vccMz7XI0qNtGh+rn1w
MeoaCd+iHYhRiM1oxaSsf7k1YMEh2p6m+Jw4sVvVOJy/ymblfrs6wCwRpHv/2JhtvwiuSj3y5PhM
hPgbAXNktc2H2OnOgdX8Uv38GdjkGpXcsk16zegPpyA29xEmKlVjPugx72jo1sEnsy/ASP2gdKV3
j3a91ky7PI3/mJvz70nJ2IGn1+Jz3/nblNhQ7sqN/182heAeZUmIwK5ocTsp9uM2qZIzsjWQu1ln
Y3TOU7+W9lw6UvTUv1LVArmdn+Hepk8P6Tt0yWor+Kgjk/k1KoN9134OPa7c2xt90RjMeIKgB5TM
HFU2GmjDkx4Ab4uIRa5TTMzDewfF71Faa6xYMkVzBwUBGnepPmizva4XWgjEozi3yLU1/ZcR3cx6
+kWocHtIS3uPln2YTbjTaYATd8mbZE5q5G2saRJsEgkMeVIs+xtpQlY5Un6bavQJr/WD3OjNykRe
eRGcMiCrvJPQ5wjRjkurgRTVMpJ3+blRPyjSB2clAbD2eTG5bwZVxGGbhaVfnJG7i7bW2q9fOkBv
f/1szkyIxiQVlP3Z/pGXxG0dfGYrRcK1EYhlezOCyEApEJHS4izA1/Wd9v85QTNPvo/0Kq1SPt/K
B+lZUfe3N9VVvM7yOtYr/yZCPVcKNHKvBB3cfMW5kaZ9nj4M/V2RfougyBwOhrovxzWDC6eFB0/I
fNFNK7gSL6errQZovqMqO2dyWT9mjS99gJN7pEFLlbY+JCPb2wNctAfA1OChAMQwv3WGasq9sh2w
h6jjJ8qff2dryMzXIPsiJhFAWUo5kCmjZXJVADFGJTTBkGfn1EyjxLWHSNr0nKmNgy6sVZyqQNpF
OTrlifPSpNKuMsJjEo9GsBnruC8hb6VqWIRK5HJNt5/zCQ2e1gaq7KqdX3xiCRUUvO1Eu8fO4JoF
jE5Fl8ofCs0It0VpyrsiA65k8lfuvUyHarRuw0cfFe8NHdIxEium7za+5lk0+3fRV3orWGZgzr6+
TUiYmtO0y0idIPGWDAnxt+8cAlmePhDJSfdDoXlb1ic6+kmaKXcwtZO4BmfgUofwIK0u0x+93SpH
uVR+IETxvQjRZboDZgUzZRjLu16yIMG37Lqr3NSiF0aL7D+K1nlfwNqrsMj4prIj4v9sFnX8MSn0
6AygzQEzbYbkjaagugdqNboBDU0PYKW8n06sqp3b+pGzkeJQ3aC7YjykiYUKba1UrlJI6XM6jNq2
z+P+uUpTi3npq5W9tXD0BXEl9yMBrwwo9HIvRxbygRqBFQ9m++HvtFZWss4LexdSQYDYFO7pUbkS
dWvsLI1BSJ59QH3h9EOJn8L+oWMCb5+RhVuSDCWHn6o5HsA8FIr6qa28JszOyTi4TvyhqGwANytl
loXJEp1VdHSI+aLp7XKyAkXzermo0nMa3HufrHEtC8hfn51BWNqht6ZsR0w6rxoBxZ9qpZSSs+W/
9LHnaoW2uz1LSwNAr4hakaAFu0psOEUBW3uQZeew3BjtF3OtjLry/XnpukAkMIXoLTvrzs6hcWzl
pl/7/Mwl953YM+SRz1uPGgF7tL09O+Ilnc8/Ckuv/ZlkfuZF4HqkXRL95OQ8me2mLtp7Gonxzbnq
7mVpDYmxNJa3xmYHz+4TI42dPDmPyqPNdaKuZLGXDp6ATpEfAORNkuNyr+pxOphoBCfnxt/lsCK2
EfK7ynZNz3bh3KGlBPsZzrcseukuzXRBo1H2STkSk7/VlOyoV8bBG9Qft5dm2QzgHPjsRFv0zAnC
QSwlxEjSc6C1Z4oMcMuoh8IY726bWXAlSKeICJ1NcI2t9J2pTjWUis+jhGCO0+7MPtrpylMwHc2o
cWmUcb019vWFjSCWCB+ffC0MljPvKNIz9pySV+fgJKXZrsrz9x96g/y6aLpwOPjGbCegkV3ZVp6X
Z60gUecaa/WShWMD6weCPDp6jcKNuNwCYe5oQG3V4myo2/Tjx+FLNWyjlazTwm42gJbBjUULIrx0
szGUeqskUeIVZycZP3XFbgwjsKiS7U7xf5ktCr82u5p/z0Mhi/atMhoYzYDSTss/59tbbGm56TeF
qwbaVXBrs9kaa5Yoo8vtPAbJZkQQfG2qFg3QMw2RDC16JOoul0OWuOGNIajOFILKbcI/7x8A7zmB
ItcX7/psAImSwyeTVkyQpR7aJrjTlPvbFpYW+62F2TPbWCUacX5HOOInrm+h6aj4O3qFcnvFaVia
KseAAInkMlmeOZQ6CKcRPkC9PPs/y+DgFCu3yeLnRWOY4KqhijS7tCypo6nfNMtznX8Zy41qrXUK
rRmYLXWETHMbaBjQ0z1q9N77+lhxp5DYoNqq0C5rUQmZZQX0tkx1s5SKcx1Wf7Qar17N3u/y4PlD
pCvKINwfs81kJ8UETKkvzloL/hak28oKL2yli+/PtlKtyG3QJHy/D+r7WOpfSN7cmV54IL33/tW+
MDWbLW2oSQ4FmBorV+5d5eX2oVh4AS8+L/bCmxg9byc1ryQOhVUduPc8ylL9+68+MsaCVYmHXLRH
X5qQwioNGt/Jz7qZU2YH0iM5Y/H+m5ycJ/hTuoih7ZqnH1OrlXLTy1kRvdxNdf2j1vW7tkl3XpGu
JPcXjgeJHxD/7CzKiPNskzJYAWheuzhH8Yfp0MYroc3iirz5/Oz0mXIZqK1p8vk6vrfkXa3saG5c
uQvXxjDzDhQz7Yb/Q9p39UiOI93+IgHy5lVKWy5Vbav7RWg3EikvylD69few97u7mUwhiazBoGcX
6IEiSQaDYc9BErx5rcqdX+zunGUUV/x8i3wxbXymVYgGpragXgOOpgjMBZqqcWPt/iFXYmG6H8At
V30NZtI3eVZDpdpqJC+cmX80kpC4z1P9aFvTonhcxZZLHjz8DwDXQo/RdidrcM3mkVuINF+nojKe
l97LIjMfg7CcAQVu4LHaJDnxvwO+yVT1qa1pA0aNwb/91x2WywUdCv9BkJDmVWNvGu83Xv2hT1Q4
a2vacC5EMme8A4lYalC4Qf22Bfr4nbzef9Xh/PuSBci0pZswSgJ1sOjGGT/kyual1W0yES+IZJZg
cbxUOFKWY1mmfo14IZy/NSzMf95tJy0k5lCLAjIYvF3pwrAyr2jJ2+p1tktQ/B264pCiUfF+IXgY
AzAzoBENfYKXqyjKoOgGUlevefenbL4n00vSfL0tYkWVBT7Qf0VI6/Bzo8BfQkRDfrgWORbB3k+A
qBpsSzPdDdndtWR47jD+QIRcBdvJysWvTA0JlFErwn6xI5uVQLkcN92IofNfGr3fsMEswDWCAyba
oKX1zfasWS5KQ69gZMTwyMab3xH3oLsCM/kCj9S5mrzREn9yraytX51kl2p/Ju9+3+Xi+9JlBG9g
3le8xnOZW6HJ/+TL5rYKrNx2qLERAHsLtC9oJb7UsqGnZj3oGn31rKjDLqncx5W7iO5wQcYBMWjl
lYw/0poGWscW+poHEXDDNG3bWofbS1CJkPy7Lk0qPUg5fZ2mdusP06sxtCfSevv7xSAkAeLwKsQS
aVyie6gtiWRHgFey35f2O678uQjpymdDYPIgm1AOHpdm79eModmRJtucWSpa8bVNOxclXY0WYJoO
b+f8FecWA7vzxeXHZfxwe8tWXma0t2Gq4m/ND+ASl8rVjn6wdCPSW6zaUuuwuKHeRYnCGK9p8LkQ
ydo3HGmJNDDz19kNfi8am8PEmBRnvyYDcQpQfURGFsHW5UJMvhiVY9DiFQiOmOIrx/u+j8AEU72o
GyI5g/QJsk+X3ye8w3SYl5unun+i7T4LFLdcOoj/fB9ei4lJAXTVyD4LWMnL2rMb8zSxJ4oOPDgq
bDffdxD/JwRWUIS5GP2S7qGJ0o5blZl5ysxNa4VDFt7WJukQrr5vSpvUNRNjrkClmT+W9lfb+XH7
+0JRzhy7q+9Lh9yPBq1KWzNOU0H0eOp69myArQi9ofpooe6ameSlMvRWEQFLN1GIRTQEd8UWs5tX
PE8a5pqWCoXz06wfWvpYmhtPNSqiECEbYZbqNXPcxDjlRYhyOBB6DFUQrBIhHf7Myr4KSoiw+GP+
faTHLlfo8IoEDNGiuwkRnQHsSul4/KLSaqutllOuM3tTFfmxMrsidJ3u8209WBXkgzUEaMmmSNFe
6lluFlpA83k5+V1zXEzzcUxLYNfN6Fe9LWhF4YCEB4hGUC0j5ShblcEBhFHSMayI8K2/fGbAFzdJ
9WxnTQgf7LYwydeDmqFvBUEqwLgBSIe2zMtVZUnGptoK6til6J63/nGSV96/ucOR1EnkKRH0rzfx
QpxcpRkHstRlC3HDgh7+Y12PIF1W7J9KhqRzy1zxwjG1Gjwiz0V1sKeP2Z3NofKuOZLN4dwB9lSW
1GgMP6IzJ2T85+1juTZql/skaTV1jbY3DQD1ziPds36X6JXCCb62/TD8Igliw8ageCmp82KOLrXL
msQeRyc7qumHNLUmDFB4OzSg3w/jcilNcmHsPuEoX7ckJu609Xz6kjlKhLUVVUYPP5xuTMOIQqak
yuMwEpISL4vnEhz18cheHQre+LBlr3P6+fb5rOgYQiT0iItG6uuhzaFC73GbeSTG+BhAAh66BhV6
lWlbUQKQLgJpD+OaaPqQC1w2WrWZ3Y3IWVjHj5iHeMcSzr4u6bBusJxRA19HZe0VfAIvRq29gMtA
BXq4diyIITDhjrcM3EuSq1+RmdV8MggY1vecPqbFkVY0zDVgRG86FV2KSph097N2tAZ0nwO6yv42
oTkcoxJmQYBvrUe28ydhKoaBVT04W5y0iU0dTLXmYnH5CFpMJF1AExaRVJHuW1cEoFIgnETfj1yC
LJlHU3iKJC7cLv/c0LZ78DTQT99WiDUporEQfHwYC7yC9yMN8P1sBykyB5i3PAq8t3/3fcntX6yk
LytCaFya+qtZfusL88ttCWuncb4CyabpNfAFPAMrSMujTg+Nvie1IrF7/TijzUNMhMLpgK2R3Q1v
JC0vRxx413/COHyS52Fpm6FLmtBmqr7t9RP5nzDx92cpUt/RAClHoM26O23m2o/mX7c3bO26nK9G
bOiZAPA2eFNKTBIn2kfubFKKBpagCsuGbgCJFRLtvi4W8W5aAicBHPAgiAFi2aU8M5mNCoBoWZw8
zN8KlaVZ267zr0sKZup9TfJizGJLs8OXplU5s2tnf/59Sb36pZwnI8CvJwN8pWFr1t9z/ceYnu7M
jlxtkzi2s2NZ7Kr00aWWxadJ++XvtEIR0qg2SnopqVZ5hNr4fmWF7RipMu9r1xCoM2jRQyn72oH1
6sqZLb/I4oV5GwsMXBXzwsVSUROvHQfa1VALRtcgXBlJmaY5BRgpSGNi6u+D4MHQP1iI8DXTijj9
ffc9QaXDh4+MG4+2aGnDasqnLLGAClQ1TpglE0bpzAeds89GUx3AO3Ms8041dLyyizYGG3Q0X4Ic
93qGAumrtg2CNNbSjfbTZ2CBONxe1YoaiN4JZELR4AAnQ3os89LvNQJstBiQXp9L62joy33tt0KR
0c0CIALRuIZsjHQj0W+NoXK7Bj4ZeUgfAq4wxtdbBL8ImTfgtIsWa9mHNTnxNdfWhrgxAGiU8jby
/fEThkIUZkv8zMsUAOSAXwbda6jwXI3l2iX4PcDVMcZ17lvojKzGDYrubZjw2tt35jgp5P2F7LoW
CC4GTAGDCl0GlHEWfdQ7no7gpUe91cJUO7Ab+l/Ee+qbU5dy4FQvUW/s7tUHBIA6VA3wfmjQk3HX
igEPqO1MY1x5y6Grq1OWldvbImS0I2iEkIECCSIPpMdN6Sb55uyRmfAxLqoxTLWQsDoymkONrv+i
6qOhQqtm6oeceKFdqmpMf2eZ5X1FsItpPmS7ruGxgc/dtzbAP2OwgT9zkm1y9GoabrUjI31ws6EO
gw5z5RaGbCudh2k39KGLlmM7J6HXNH8aYuM/1zdtOyoszJoqg7cG2KgCW/EK3hr5ybJenLaPU93S
otKhzmOW+SB0Sbogun0Ga9oMbEgMdoAc8RoomvpWwTAgwWJqbWpgFwzLrjAwwX+3uwcePk+QOwtu
FrSiXD5imT8URKMmi0vkkEF1+wEjvQq/eG3TQL0FqAzkMGCcpdAi88YOUIFljzB8a3gUk+k5MNUV
KnttJdGZfiZEWoefeR1yWEUfB8XTaD4PitMQCi+rJDqO4E4iwetdcUppem8ATdMc4sTxkRz9w4ss
XMiP2vb2rf5qFDH6kcLbCrC6ojORkntRglNMoBsNsdUY4FQ1PpXW8A5Tcr4q6Zr3eZnUpMCq9OXZ
cB6qTrFriiW40sk3yWAnLsX30+pPaf1qzPf8fmRdcRuBxYAZj0vl7XFJma3nYzz6U0SLfFPdz/YC
tcJ5I70Lfxh9CpcSikIHUA/IMGP046EGVivmasQZymqFnlWgB4j+SBSjLz9vsM6zs9YakNcjhxLs
en03IAIfn8oi+ZxZ9EduWJvbarX6asFVAfYTDDvqk9KSSGq7GSsDyMz3AX8rMgzcuGGe2uB4Trek
/5a33cHu9rfFrqkCxrngbCLXgn8kqZPrZYZO9SF2ilP2g8+v/+7zQvyZL57NKPAMwYL7iYGK/gc4
S25/f82GwTfCVD5iIjThSualD8CgbS24jGb3BdNc4eAAW0LV3r96NOdSpDwFmk0HY0ZHWpz4c/Gj
0Gz7WCap86ltO+2lRhkrcoGfgymJ7BsJWHYyrbm8r2b99+VH2wWKvgicMSgpmQRgUDRLj/b2OAea
V7Fz0Ob8np38rwB53NMfvdpLC3uIa3eDQSjT379L187WII+UaF5KdM5xq+yebE2mbZo/t9ewpszn
AqRzQrKPZDlajuPe++n8TKz3fB79uXgtkd9B4HSpzB0lGFRzOMzmwTDx8vuqPO+abyG8F1HSBw3C
X2iTs9viOTkx0LmHy5h9S+d0W/r53jWPVqdoyl/dJ4zboMkCfTZXbqQ7ofWuHWA99eSFPOjNO6yn
QPz5v8/LxKEWcBb/Yz11v3wYpmLPTKCx5ODfa+aX1EEtc1B5ZesrwlQ5wPfgfenSixYUFSC1KxjP
4EDQ/jIsqlf/OlxGXhyd05i0FT0XMoaVjkm+rnCDJgZITzSNr7Q7Dm171IckXCoV6PaKVROImCiV
IV66nrZlzTJpY8LaGGgz2wkQLrrJn6pGlZFZ2TQExhiDhP+HCqDcw/u3DXLu5xblpKNHP/nt/Tbr
4vvSdWz9bkiaAd8fyxPgvELKFSH4mmFGvOUi3EJ2QYx0Xt5IlqV84mPTxgb9UFgADeP1husvepFG
hfbcZsVmar/NVbm5bWdM8SpK/gHKF6hmIhAAyoVsjZPcn60i6FhMRnD3mVUI0MCwTeg241+75HFJ
90byNrrfk4aiNnyYfBoZGAAdPy9ArzeQ5C6YF032P7zgx3LqwqZ9tkdF9mBNic5+o2zQmV+PvTv0
LG7YttE2tXcAuPTtfVCJkF7frLDKxuUji4fiK2phVktDpn/+dzIkJfLAX5Z1FpbhVK9IGZZWH46V
wl9dcfdwnALBC3AsYozoUo20GchsQ0tZrJfZ9DKXunaiA0G3RTAVEV1qa8NH7fNcFt17FPhcsvSs
m02gAUOIsNgrAUhrH+zmJaj6bVaYIUULUb/Lm3jJ3m5v6dq9R97PAcEc4r6rPHJWtF1lOBCKCaaw
A1vt79vfX3nGDAu9BAKgR3S/Cflnz9g0wukzB7OJacEi0n5nlhtybTeSfylHqOeZHPAo+VNqWE2M
RnTdDUv3iQR7gyjSSWtKjkQi0A9A/iiArC+lYMw5Kdt2wiT1EPXNsVi2Sbu9vWFr+iemxDFMhrTK
FWCuhtb+jgHxBRWqGcCHH/z6BOBq3n3J6iNRKfva6Z8Lkzz+hOqFvvgQZs9hY0S5ilty7aU8/750
+vZM8pQM+L6Bbufy29weUvabmRlKiIoExpqeoe3KBngAEm8I1C5PJujQfJUEOout7IdHwE+OijWY
AK3u1+3jWdsxeN3IvQkOpyt9NhvO/YkzFie9FoZDrurgXfk+SpNQMJApoPxuSDuWl7q91AGd4/HN
NB5Jfbz75yMPjqdARONARpMsaA7Fmyq3nuPiKXO/e/bXd3z+b1EKc8lgaRP6cHYLSY/IsqEBj1Py
tSU0nJf3CICjis5KdCohI34pgOP59Y3F5PFoFxF6XTlTOUIyQqmIrkC/oCOHhGZEVNkkM+wbhctL
BqjCegiMHbG7j23CvqIH+YWPXuSRMWRD95QAXhEl/0e98n/PSC37mHoCf9qBog3XLNwHUna/G9uN
wfd8fxh9/vtsyb3NUjT8jpk1xjay2XrThKpexjUVRN+HcG1h45A1v9xju/dczpt5jD3NC3NwBPe5
4hSFGkguE/pL/kaw6Me8SmjSti6nAXNQMfAejGh22o/+UB7aFgCMGKPdzIxvbuvlinWAQHSWAqEX
lI5yFMJM0EQGI5nipBvcDRuWn5PfehHBpA9n0z+3ha3t39/qhueg6oDW78v9S80mywcXtRQv7GaA
RCos3cobJGYKQLwGTDAfQJGXn7cSp6E284d4abYV3U3axlblHNe2C6OngDXHVIS4aJIIq+n90ijG
eJ6Nk5eVrwMFK/tSfOC1qoyxKsrF/EWAehDSttKFpkzzmbuUY0xt+tYuZNPT4pMPWoZ+ULWxr54L
3m10gQIKDN765arARlIms76MMWuKcNvgX7fPfS0CwTQEcCtQChQz7tJaAhsGIBmmKc5rIL7qw/TM
9fbZsNIDhsyWIwKS3WjkLw619nNRvsMsgKVZIMygZwtvx+Xq8rqY0G8x8Ng2X13ng2ogeU3rUIlD
0R4xKBCYJMsOzki9K6d5ipnWAaP2h26fEqooQq4dEFxu8ODCiq/AEHSsmpFFG+O0dzc/NRSUbh/Q
mq6df196/JoF2eMAJKtIENLj0pdx1ec/pnz8BEYXhS6sLkXM6otgVPCUXZ5G3QxFuix0isHTOeYH
YLPeXsrqcaAUJGq2LgybZGNIYnAd5M64ocOT2T1a5DSwdyiUqDb9nwj5nQH9RBfMgLGLqwB4QFkZ
+tHtNawdB9rldbBuiSl0GTOhnjUDM3buHGO0xy9fZvNlGg66Iqpa2yjM6KNKiX4sjCrJlz53B4CP
DnM8mK8mhrjJvlO1/62dtRjw8fBa4vb/NQtnTo/RzW1NHDbHGvmsRQP/eHub1gq9CJ9gj0V1DlTt
Yoln3+cW08EE3urx4rXl24Qm8E1he+k+Ja0V6v1SbVF5mh/6JXc301g1m7Lq2teOB4bi/qws1AZg
FkJFUOOiiVKyAVVjzcCQMJfYmJHlDvqw7La31yrUVnIMLiRIRowPbPJdDgltt2MdSLY+JsZTDhdn
CMv8aVLN6Mio1cLXu5AnXaNMQ0dqQp0lLuY+sqwvemntPJDiArfHyXZJloFa90Paz7uhSiMARpOM
RambhLqzT0e+r4q41lU9PyvXAlEM/GcBUISZZ2mXPb8CSLne4EU066fSqw+9+9YmFTqjiy+3d3vt
POGlC6QigdPsSpKgV7pT2glS5B24g8qtTQaFGVy5fVgKcDJQewEmi/y6Z4EFrkYPvkqq+VFrPhfa
i96pKBhWliEmUXEzENEAYVFaxmQxOEuAY445/VGE9fh29y5dfF7SScorj3oFGdHZl0ZsL9iC7hcA
ZwtU0MLlvuq+6vjIHeCv9DGbI7oz5n/5eaFvZ+bDo7NF2gafT4Esr59GJRbp2v6f/35p/wvM7XlN
kfQxWXyMAy9UVaJe0SIx/I++bYHpAyDXyxXoNlJUE4jQwaIbcT+k1WPPFenpVREGgFZc1D8RXYq/
P9skkLvV05wj6Osasq9gV5dpW7+jZoR+GfiHwMkHWpuchZ0J8YhDUh63TgT6bBXrydo5nH9e8trT
Hmj3S6BNsZFu6ip6zzVD94bA0kdbzRUsfTF6gz6ZORzMvtkY+KPwN9aOAKUu0AU6wlTIGRwvqxe0
ajo8rsaoTwFgHy0qLOq1HQqQVQN2BRoqrwjoRvAQ5t60ID3hGOEWtRCFuVv5vovAGYBAwhSh0+1S
i0Y/tYfR7Xls8mjQQpoptFSYGul5xAQ0Kr7AwQCgusxSgpDQpbzACSfp84Lkd2N1kUWe/fqRgmc3
54qC+spLdCFOuhTIFy+cgb8MFzv6qf9gY9ioaFBWdwxQUHArUOO6Ysorxm7UnQUi+mK3lPvs823T
uuJPAPwGtw0IRwHiIul970eQUPCqxYFzQ3sUyAmHPPPZH3NpMBsP6jOQZsxl+pgutbtdcnAF3ZZ/
vTyk2RDPQDqg+q6yhXmgWQkXuZqJ/NGNkDv3N2pfCpCOqBz63kk0E8mg19l8zPjxHb/fR6kT2Xs8
TnKVvjIMeJ85whhvQm3T/mo6Co2+vvT4/WcCpDhpGEtnSnwkZuxux8dtR09cBfS6egYo0IucvajV
S6/HRLLW7zt/jPP2JdVOzub2Fq2tAGl6xElgD0Jnq5SO08B2O5VjPcalTZ74OGcoe40EeTN+d94H
OQWhykAcw6i03GPcdWgRdzo2xKVeb72S7HX84bMqIbOyXYCqdnDiQC1A26zkLgQzI5WdGX3cn1zM
SJq6KrmkEiCdB/AQ9MouLAiYvM0ENpbMUijV36Du0k7+pRsUBLe6YFGRRIxpn3VDABG0zraz89o4
nwr2jzO9lfNBt4cw7dtw7vOoAZT+MHebOem2xf2Nb/BY0C9mIFsr+pGkxwAJqAqccY1/0top9P02
ch1Fb8WK6iGiddBf/Ne+yU6L6Q2MD+CmOJmNFVpDB+hc84NTVAoNXzkwpLUwfQC/BZPB8kL0aQjs
pmi9U+k4kVG2UcH7ux9OxOZItaOyhtZd5EwvH0478VmWBNQ/lW4DymUrKnRF5W5tEUjMwYwB3RDt
tJIEiwSTrhkkOE2ALyCxM95v6eG6/+/7kiHztDoBAysNTvYc9cWGfb1tZVQ/X1ImonvjNPf4/NRE
vKwi4qv6TFYlgDIPEwZ/OYDF3595wG3aT00BOvkTQIqjEjS56KB7xxrOJEhvVdfN9dSakACA6uUL
wuzbn792jvDGAioV3TIonyFMkBZgNqzykwyf7+jzbGt52BIQeLua+4v4w6ELtKOhRCxe27VzodKu
ocsfk/9dHpw4eHQLTY8q1WzO2iU/lyDtWp+b3RyAIO60FLuURoQdyf1uK2owYtAXtGzoZJfvBs9o
zhhK+KfZ0kNHR+v+3YkGnAuMsQM3z8F7L78pVg3vaEi80xTV/FOv4hy99lMvPy+Z+8aZwIk94vPV
DBgBfsicXdMec/9+/cXsLQDvMDmKfZKpbEkKLtXJLpOTXgNF4MWpftxW4BVduvi+pMD1UqGTHNm9
EzjegnZn3R8fIqJB+z1SPQLrV67q2NWCl2gBPZ3HP1BQO94dv11+XrKANEUWoxrx+SAJhyH0l411
vzd6sQBpg4rRKewFCOEnTCcN2+L+oR0sACzFyDVAWTGxeWlARmTKaOX1Cd45PTzauQpcbkVNBd0q
fBL8D4jJpCfIJ5qeVLzTYP+qLqxSZ1PWVcxAEIjqkMJZXJWFHgLxmqIWKTelGS4pbIuBO9gJfrLh
m2N9HM1vmqodZk1j8Wj/fylyQsOkmjeB+R60ruDGdQHRpzfvOHK8R7h0sO0IFCT7yjG5RKwBtJUb
txxAm91H99+58+9L1nVuMkfP/DE5USsL00dwYr7DaGDcDSEO2vihXlIEimZLDdiFpn+qtB9+9kPF
NL/yOthnn5ehH21ms2QCkejJ4I+F8zN1fpqawpteO2RUNZCXxESCwGe6vBas6BtmjWDSLLJ6Zyz6
c1obn26fgjDQkr+OyiVQUzDDga1ypVM2gW9sVlkQnNocc3mLBwAoEDE4dbAHX8MOvZUq6L+164Fn
CDlFxPz4I50KdwYnHQ2sydDsiE156Ft5ZFVxmyncztWV/U+QXBtaSl4MI4cgjXwwp9esZhurb0Jt
Ck5aojLw66sSWMiIEDHDKa3KdLV6tg0os9Vv3e14KJbH2ft9+6jWtAE+tMDjE2ZFDnfbJB0ShjQj
3BGKjA14qtP9bQkrWwZoC7gjIk16PTA0JBbVtaJ2TxZo8NpDW2pgIn6jGgmdWiFqZTEQBfRCVEAQ
U8tN/MCa89OuGt3T8OybH53h2+2VrJwHqqfYKrSlAcdUzmiy1tdS2lHvhBu8IeWvsqof/CkORhU9
1181ki4QwJfF4yi4ZyHx8o6aXm8VIGtzT3ys57Ba6GOeVQ/Atd1kOf8J2mQdfCvWZ9OZNpNbbe9f
JsaqkcMDApKB8eRL4WlVzCbpM+808uohsw/ZS1Dv0jK43w6BtQvpZ+F+XeeHMaVgd0MNMYOxT7fD
oNCFlTIrfN+z74vTPAuAShBWJ26C0wJKGWD0QCpTbBx2nPRYnx/qFpcWwwS2eQy0w+39W7HhF4LF
hTgTvDC3pkmHhWknN/iCVrLpy20BKzfqQoDk2CAnxrXRggA+zJGeo3UVCaqsISFaHPH/P92WtnKp
XNAgoHYJ+4pxeEkdqNslmeHiUmnk5GrfW6LKea4tBwgu4HZGJizAVOzlflUV92tMNWsnqEnYJJ8d
0CQ7Dt8ZRbXL83Z3ezlrp3MuTVKLnCZ+j8BSO6WmMYRFCpCHNH/sgkGxbWty4BWirRRQhXDQpW0r
qyzRi8TRTk23HIeGPRHAPeSFqsK+tnnob8SQLN5ZTMpJ6co2AF5z2mE5JinCBNPbJ6RCpj7EGNb9
ng86vpHmgtOAmFy2SZo75QWzNYBI2S0yblEeKMzryo4BzhHAUYBFQL+0zCs7BIVHarsMwAa1cYKw
mrfGvL99+Cu6fCFCOnyvak2HNBWyOq+Zu5+oQrdWPg/YKIGDgVrRNRqRvrSaPdS+f+rr5djVzbYs
M0WOULz50suAkh2KXXCv0LAun8IC95OD3wVRma1Fgf25cV9rd2cFGML8nrAXphyOWlvTuUDx92fW
jNQLD2wLAvs3lhYR3gGFXq0ce4CBOzGkBLS1q1JtimC/0fsKYCUACtIO4PXUrI93Hzu674EciBKb
j143yZEaJzpVk2UBbONh8dD7oTD4K3cQOJTwdeF1ACNC7opA5Aeend5IY95VVjT0fthm/NCMvzWr
EWOry6f7lyMy+WIGD/AhsmlpDc442oayePIfeUTN4zs+D0gSMW8HS+lJlguFYcLtoctiz/vDexoG
ip+/duD47n+/LyUWGJkbUHY2WeyW5Ry5c7MhybidjZEpgkGVIMmLqiuguLQlFoLiYF9EZRGxUSFC
JkRHxxGG+JBpA50BMK+uKpLm4vrEY4DaqXm6Y17zVObtYeDWpvTNp6LyihAlsQ0GAtuwQgEjMwJk
Y2dAadw+s7/ZUNkunP0OOTChaTpYy5ikse1p7MSs3Km3jWW+Av5+2CARnG9ReGgebQ5H3O+dtyJ1
+8dl6lnYdLP5W29V5IVrhur8B0la1Obpkns1NgaP1w7jiGFffNKmU5rGpoCcQ7v/tCiCs5VWfzFR
ibK5AZR5NA6Ji3pmq2p4lJXn4mIEOHlg0HxHi1HoGe1HDsiN0G5GtvemuokMvwVaex40oVkTL1qG
YQzbruQbnTXthqQD2SCotTeUkuIRxaVuF9iqQS3x1FwdGCJk0doLonM5vd1TCqiJSSiOP706xfSh
WMgpdfJNEDSK5NHqPTgTJZlwY0zdXOtpFrfALHfTHxma4pJccRPER+T1iDw9yvKC6c8SP+Js7715
0dOJLcmJVWbkFIe6Uj0UKgnS460l3EkaNBecxiEe5y31v9y+Q6rvS9rTdznNChff1/+UgmhB8Uqo
Pi957bPuAvG3w+erBCnzyG4U8dSaQp0fgPTIuYzqeukbyWlyH1kx73s7iXL6WtgqbJm15w44Fkio
om8UdQax0LOTrhLalKafJCcnedaC42TQDUg6wzY/JbYKA2ZVFjQKsyVItaK581IWsbiOHLStYVHZ
c5BhVqd5bXrB6mpsTU9R81vdQYHEKVo1wWsm7SAY5/UAplI7AdVs29By29jJ16zWfk9pu7+ta6ui
EE356HBEL4OchCNjC3piW0dumpHISp9MNm/N9KnAYOq/EyR+yNlhTQ6QX60FgszigWCYueiPtdNH
3FPY3jUbA1p7ENkhNyKqy5dyGruf7GBEYnfRsmNT0ud0dg5sThVHtBbVI0T8nxxJIaYBIUoSDKLo
EXzKcvJjIphoGsxga5XLswbK1tpju5pZu17X9+BBfLu9n2sKiXMDURIeGJSHpXWmjlZUqDbA/wap
bdVModbk4aR9LpCeU3H4/c32yjb1XJi02NrlfW3ObnJKK3fYFeCix1Pu/W6oPzxYyUj2bdO7kdUS
PdIsA6NjFRDQDkEnzBc0KjTHvg4ntLlsvdmsf5PM+6oZ5aOfuHiRF/aUuCBtDObCfHIMFLk7pOp2
faE54ahjjr3GkE+kwU8InaUPNiX8hzBvqvSDm+fJsWFd8FjOlRsFJQDLMH4dRFXOkkOnJwOcHjt5
ySrQ6ALYMngM0vJHk/PucUGD0wZgJ3Q/cduPcp5Px7ay65fZHdk2qXoz8ks3ee7y4h8+kN1AhqEM
HVDbRTp1xxetZ03U5bMXAnciCeeK9UdzQKEC7d02SGbL4pEuwRhlwWxFdYLKYepScG3aaXnIR/I2
a6Ab8nQDP9hdfsJVAnEwmbVTAjDR3bLYQTiyKdvbS4nxWYtP/zjEnza3VejqqmAYEV1kgDBECwYg
J6SQnSKL7QwuwgUnewqqL5obFeTXbRFXWiqJkLSUJG1Hp1pPAdIEFFb2e8iGjQdkOfJGbE9hYVaX
A9uM/DEehauI1AMQQaL3LI1rA0gI1YM5/9Mn/7xjPWcypCenQb+8Y9VDGvdc25QzoNGnn3XXhGx8
5JbzngWJeS+48xiNksMrE83hAG+kgJecAfxqfp9Kc9fqyTukgF4CQ+EC2uwKyNCaiQ8IGLxsvqHt
U350AAdj3UnBghwEEk9nQqQIaElJZvcUQsD0HgF+8Ccj/IfOM0XEuKYC52Kk49EI2Ff0VuS6/M9z
HtfLS6kqHK6LCAD2LeDfr3BGR/iwmNVGknBsRhrN2nAw+EjD5v7ud7FlaPtDrks0dcsvs22h7u3Z
qOq6e+58qYzvtzX56uEXnwepLNKpQAK6mrtrJg2QEIOGdczBC5h1DymxHsicbfTpTnKc/xw+uqNE
B3OA2ot0+KguAL8jcbWTbnxzs9+Jd8juhhkVq8FQi44UpEgOCzt05l1kKFD1mdkh6sz3CdnY5jZt
trc3bPXgkWES8yCYaZGnl9vWsMGbamkn1tDsOKcd37sjT/YVa1UhjPDAL55bOBYAtkN5D/P0CA2l
DSt8Ppl9jRFZY5g/5kHphEOdvi0V+QiL/adb4H5y31ABQ61KRToHzYWiY072OisMii1O3hsn0IZu
U31PKx467RewGLXL4wIUytv7ufI0mJ7nI0WJaWZoh3Rkjp+k2lgH+imp/0krjDSTJJwwj2V5jy1w
zm4Lu0oCiB3FSLhoNRRXSvKoE32e3YFW4FGppuTRs+DszmQsdp0BOBlbowAT9ZytXboktKmX3v/Q
QroIG7Cv1/U64EV2U55S4zQafaSbb133Ick0xRKva3VYI5xB0Pggkr/GEElpkwWEGcbJN1+zxQyH
6cGs9TAdd9TbpMm2yZHT/Hl7X6+sCLJOASJtwC/iml+BMLaDXlGq+QiFR1CCvu6i0VTYqbVrhyZo
YAcjmL/uvrMSeHZDD8/I1+Jp/A6E13L4eHsR4lWQrpvos/6vCPnV8NEKx4xFOxVFVC8h9unffV8s
8cw42TNaTIiD7wPB/bGO3/FxWCUxIC5yQZJmi0d1toIExpVkQ7gU3rPmd4oNMq6OGeYARIaOi74G
ZK7lAc0lYSa6NeCJ2LycwtbLqh2MV/LgDzaK9emE/hNQ1odoo2miuqTzrtLNbp/rlEaO0ZBfetMb
G4uUwdZZ8nwOtTZQjVyumJOLnyis29kmW2NlVh0r4GkG7S/ALIECc5hfPQ1En20XkWpQ5LJWleZs
S6R9d3WeLEZO0tgj2db2s4hMv26f7OqKBPIMqu8YFJSpv8yGam6T4YV23a9zoEd9+ehgAmtpPgC5
87ao1cX8LxKQIZ/TySZgeJxQl6Dz56K0P7batLstQrrHYgQGLwuaPRGsoWNBBljxrKaYy3GpXzHI
9OTMzYPf109wpxWqKj1iV2Kku5yPcNzynNevuqWH47hfXDPifAjn9MU2vpHs2+1VSRv3H3F4UEwL
iNz4x7zUugrclbVuYFUT6SO8dqHJ3rOgMwnWpYSkdvSWMb1+NSr/ECxBZLgnlqJZ24ttn4bk/5F2
XUuS28ryixhBgv6VZJsxO9vcnVmjF8Y60YKgd19/E3OPjrrRiEbMHClCLxNiNVyhUJWVqcorSNeJ
N4v6KK2iDiY8CvvULlLdaVi8keKIRq2/17ltwy3R7m7PnLC7/zNz/9oRX4ZLyxrwQ7LYJUCWVNA6
2hk9dNDrZTSDyR20T3SbVSzx8sEh2oUyvYRswp7KFvE7dsc806A9jMl9OiqynyoTgh/KW2Y02gAT
fq4Fzn36XCh726QmOFQFPSiAfYrwH3txJnPoNBYX9qd6+uO3T7kq2JWuzpkJfiGcedOGblQbG+iv
MraFpR3ngx44zu+s/I0k69s3ApQbcLfgbXANv6kT3PxVl9TxmIHhiFUfEsoi3zD6oEJjmIFsjyJQ
kk0fhE3hV1GHRaJA2HlmremVtbqc6c9A432+QzNP0JcqFgqVGcE1LFs3G5mLcWnkd8HmwGx/2arg
SLZM50MRnAPdGHhNLA82INHWkyayqxgp3WDQ052zfbq9UEIQ8Hpiz40JrlVLN8rSCgPysTZW98Ve
p2giDNLsiiMkc6oowiO3wbvrwKpzufl0Qm00Y6QsJrX9oCEpbWaqhlfZ4qCzH5w2+BcpfWHi3NRZ
CwiRQaLZZ4G5Iln8ZfQVN55sGOc2hPnqjFlLzAmMkqjnNV2QqrorVGPgfz87o/bqgFrRwPehyxz0
Wx/5CMJ7S+GnZauOvnVQ9wMNAxVSYaYmNG23IJ6msYEGSs362KFB26S/GNnd3l3S2ULNg+u1oV1L
dGp9kudooy9pnGifcvsuUbUhSceB+Bi08EB2wW9ezpZJ5x6vI4fG+nYYqgY8/izoqsPv26OQhR/o
ZQcWHxRywEIJVqxsSRe3geqzttVh1hyhoWi291M2Ra6ZRlavYgx+jbzP3i6vhxLbGMguQKkBkRCW
h5lu1XVOxeIFbCMPrmZvYaF1ZqSjL/lQeGD7dKbpJdFbVOGJve5S0yl20wzNvY6xMTBAcB+uptkF
JNcY9EV9dp8Acx7dnhbZVgU/GuBnKMsA0Cm4XHdyZnSZ+XC59ZeSNMHmfCPj2wo//z8TZzYEf+uM
DfrwdK2OdRJr7cfOZiiJKI60dHnPbAizvflrDdwRPFPvN/cumT+55vbCiHnfFk0E9q4W2YNS8dBQ
zZ3gRqhBpmr2MHfdN+o+dTSa2vdYQAXJAQyfUxgIo8L7YwM2wUfIx2jYTnfZ9LNGavsdW+DMiDCM
hXqbu64Ji0EkFFoAXbd2F/TF8zusILrDax5oZUTkl6ccz73JoZODBWIP2bwdNgLBZKryJbJrF8EX
nmacKhIZnUsrRQPVhnl1EeNNLNry54QdqN8Fa/ucVb9vD4hPi3i+z01xt3bm5As0vhnOiFhvWb7M
05Op+Lxsc8G18+o5QLVXyX+3tiu3hHoRpNGrx9Qje2NO77TMe1uS4vVsurxsgmgV+SIRWesmLUTY
pw1n0wJZNdO1k+Z5P2/PlGxRUPsBYhNBCpIhguttkLc1tK1kMbwXHfZ+ttezg9mEs7G7bUgyZ5zq
AyTt6IDiXvdySToG7V/NdMu4HH5Vxa419qWqGYJvU2HV0U6HAAhN+XiHiVRNPis027W1Mnaav+cE
RE1+6IMkaK7v8iaLDPSzrAofILkeLywKz5ayxGOwxCbAPluC0vzQpllANyd09PXtjgCERKicAGIN
CkjR22T5RPW89Mt40GiwFPsOOG7qKUJI6XBQ2PR5jA/JEeGEmsC7bm6XQfY9/WbT5lA6R6SEIoPN
79gMeLsQUAui3Qt97JebYezaemIjNoOlfXWdLTC8b0P7thQoPz2IV15rtYClXjX8p8Rp0i3D2tQk
2DTI9X3U5z+397RsvviDHzVALv8oZmcc1uae11kV0iZ26JVDoBsAoYEgbVwVx/S150rc26g4Q1KH
oIhyxTCoFcO0dWNXxb4FdvDWGf9qaVKz0DYLWgQJ1U5JnXzMq3yvxUVqQVrR3jMEQGGSNdpx2Az6
Db2W5c4ftj5om8LB+3Srv4GCMz/OGyn/rkCpu/c34n8onc68R8VuPXib1u3sxu4jVyPDEYIFS5z0
AMV287wcSs0CdMgnU9xVxfxhgiJe1IGT6DerBu3BaQyNBVtv+shjjtYSktobI3McSbRt7fz3YIGY
ymzWGZUZPX9JoQz2K2XMP7IkN+5tRjXAkqrp4FnoO5oAUWDplh5zzdkOOsus/eDoQzhp2YbX78QC
I7HKY1Xm9Z/RrPOd5hRAuTtOuUdRSjvcXvZrn4laKzyJjae+wXXsLncvJL8gmzbWZVzVEM6gX+z2
p7ftjc6BRRUVg9QW6j0cccsFrQVb/dA5gz1kJbIWdHoGVXQb2oinWEDMJDkUhe7+3ICTUDxfrq1y
N4NCEy+OXCtOV4TWvV+SMl7X5+KV/6kuC4VHkx4emAEDLLofkCO/nMW+sMoqzwZ4tPaga8HTogWN
qltfEgcANw7ZJl4PhhQRH+dZHMCQ2DfbCjYolBae9FrVvnE9Bk4Jjy5MNCgjESyWHB2n1Wqrhx9L
VvZns43d0FVf58x4pECu3t5010NBUwK4+8ExjLAD2KXLodhsmfKpKWHqkIx3miqxKCKh4S7xfZTA
UDRHkvfKlzFmbG1ljJiqMWdBn/WINVu0vnds2gNofJ+y5WHp9L/WxHusyu1ATPZNL0rFxpNNKC/J
oC4N9PGVUqNe1p1OXWw8NInGS14c9QlpE5v1R89WgROvnyV8xP/aIsKMLiwx7dws43Hr9swYIme7
K7dh33SfvM77UKguPekKIn+GVnOwsV9hB+YRymV4bmGGp2TfpAZE95zDOzYJcnTYlWj3umotMMrO
Hzzka+NSh8NN//S0Cd9hAdoUeDWD9pqIb9Ip0+p8mM0i3vY+1OFVel6y9YdiGIh6bXStQH7jck1S
rSPMnpYiptmIwqK/MwqQf+aQwOk8VxFeS23xlhUegEDcTbA1ozxb+lCGiQswA9/Rzlr2nQuu88ld
6ijz2ya+PXX8e5dXOK4NpGnwXjQwNDGEK6c18f25wN4mh9LbaROSjfvbJmRbjJOVIuGEZxzgAZfT
54ytUzCXwcSSuvvUJc1uJIlKxVU6kLM7STg44MSojYRiIAP6ZHgEETpQYQuBMlH1RUgtQeUPzYXg
p0e6+3I8abWWZV+kZWyz7/XSB8X8iTgKTKrEBhYD6BcLtzkWSLiH5sUz1w4YgDjHO26bIr8mkaWq
DEgW5sII//vZRZR6s2OiZSCP6Q/La9GZ0ES3V146CjDqY1mAZLh6K+or06sGQjlxM7fRMOhfm7X6
QNI31m/5LYF0GdhKkP8FLZlY8rQNY+whf4lxfCH9i5Z/vj0K2TTBPfKeHFBpgdXycpo8IF4RVOPz
iVaGzpGUqiYE2TWH1ydWGiV5lEjEGxsEbf1G9CWP0Zm1PlZE+4webrrvEH+GACstkbuwn51m2x+c
aZ5A4TXU9x6rnEfg1gwVmEc6XMAzwLYFuBpu98vhgpCshXqJlccL0aJpmT5kc/Jye0Yllxx66VGS
5GnE6zrROgOrs2rYeJX5xXGyqNKtQ9Y/toUfGRmJGlWvnmwf4gEOYAsBhSQeKpdDyhqnmmooJsXo
of5E7e7Jb/PjMKffbg9L4rtB8A3BZTxV8SwWryHQOK7j0Jh53CXdMZ30vzKW3PnbEuej9f22KemI
0MzPQYXw3mKc6oGAz2a5l8duC+hx5LKnWdXpJt0HZyb438+8Q8ujVL3BIk2zwaJVM5FBKCrV3ldZ
4QM9s9ItXaqnrQtHBwZ888mej7cnSvV9vmZn36fD1LHew/c3l0amvpxs6KO/3QRWnXcw6yDu8XkG
6MxEb5tTgncv3E+9o12k4ky6fvagAwd6OSAEAuvQlXZcavbwrxYgU9pwJM4D8T77+Vd9AfLt7fc0
nBxyE6DRIdcJVyRJi2EZyiyeNohv+eh+MCtFp7FsNV7JdfHuARBazOXYbTn4/IEVZ8/MD/Kfb1+I
868La135a+6kkPSM/SFk9WOvyhaKjSKvF825ASGS6Zp+reye/3yjjRj1w7I3Qq1Yd6xaPjqZtgZ0
XP6s0/AhtZaXplHlRWUXBcG8gf8Gu832RFwnfH41rGObxmlJ0JR/aoaftTZ+IRXoaYYc2nOmfagH
Y2caxd5Jjc+l8Y7zev4LxJ7QxdaT1qrxC3rHOukseZlyX/Hckvg2tDCgvsQJvcEzKixj6ljtPHck
jXX/cdE+0C5e/bdHvVybwEICjgs5iYoPmee0bmU6aZzb+57eb+a9luxub0b5WnEyVjxgoaMlyqU7
uV2OoBVKY4369XfiTm20oCH5qKGP9BFg9PRg2cgRMTfRwtlHWipr0Srirql2V5qdKikgnVROfOgS
nh8S76a5YaTTFzuLB+NU0W92+ydlikStiFrlxwO8ZUhxQ+cCBJoiiy6j+oTIuM5j+NvfKFr+ylIr
LIc/QzvuDYc+jHX3YpZkDMA1kL09E4HkMGIWcDEQXIvC0Rw8EBSapZfF3pSHy9ctz8Lb6ymdwDMD
QhSodetmrYmbxc32aJSPeYOypIKdUuIdQV+PBBenLbgurYA6PTHQLYxAc2t382AEtH2+PQi5BVRP
dBiAJSEQ8sqxHnptyuO0mNHJiU7IgAEj+J61AEPJP1b4rzi7EIFjNdHFBivFRAILGJaxJQoTkggS
UwUyHq5+fs0J7jce892O5khyt/0SoN0q/1xsE5rBgG4/ro2xfvT1lESmu6hyXtz9CC9mXPIQwcPT
Dy9asTjVWlvhzxaCda0d79FNd1952zOZp5d0tRQbQrrnzkwJey5ZNt+ve5gCiC4JpjFrngjbZnTd
FKrtLd0ZHP/NJZHhGQWnu9nM1IoaUb87HurP5aAIw2STBuVdaAK4CGEAO77cEgk0Hht/3PJ4NQ8V
W54889GoxrDtnf3tHa4yRC4NmfpmdcyDoa56SUbrQes/DfVyV/kquIZswgxooiDNClYwpAMuDSVL
MRQ107I4qQ4dOa4KCIT080itI0aCWiESAZefX9OqpFuDz/f+0/yStO+4AFFcBYaDN5xCSuvy8ygb
NUYBZsN45Dhkd0ublyW150en21QtQ9KLkDNQQ1SSg7TEXEazNn3RLCSL114bwgQkfuFSlt2TmwxL
E5iFEWR5dlicPEIBY4rsoknDptSdP+Y8+oraqOxEoWyBoALVfg5guRx3WRcQm028NHYW78Go8qCa
kiirDu/YhC5mld9ESF0LL4KMNnW2TXUW62z45RXsADK8P2WLktfQv2dAEKwD3ArNklDQuRwQw51o
Qy46iw3IcO3mdm0+jnZb38/trBLqkflcngPF/c5Z0MTOAfTHTe2aYx0z6GV97CvAZOz2ZPfOGkE6
gXzo0taKzK5dFY8G6QZCxxJY0lGY5XWNyzH6Wu60erFkAEbVJ3TGRFVng/pjDdamiQYUAit3qkK3
99EZTIYI/LX7ZIWG8O1FlW0dQLPQyAs5d+SzhEUtMuY1WwNNPrdFzzKnAv3eqt7cMu91ZkNk3mqS
zk2IBxvLeGAz9MlBde6sd+b8Rj2h11ANEBEwiSGlBMplYTDEG2ejrAmKxOXRtUKXfr49WdKBoIsI
gCPckFDMu1wylADXbnUKGlfZdOjbbyipBcbwhQzvuCGhhQtFHtCdcEmCSzspKbV1SlYam9kWoGU4
BHxaA37n7aPBMwE+zMDTGDodl1ZsM61T9ObTuFv3GwGx+h04bixV055szs6tCGFTsTBQPZkzjedu
DTq7i6rlR5FBBEj7/Y7hIFsBWC74ha5ELifdqmua6lVcmJHbhYMfJOzHOiyKWZMdGOQs+EuO88iJ
2N8EGITOafsqHg1wPYNB4ImZw1+jXSreHTI7sAFdJqRQ8XASQv8iX0x/cUdgKrYe7ykzbQPTZ4eN
9i+3503qiM4tCbsNgIWp842lig2z3ddLGRS69zhrflBW9l2eO5GT8o5/7/Pm2EFT5S8WMxQHSxYX
8AQjjhbKaWCFuNyKaV/0hlZtVex6w1/oIDyxTAV2fs3wihEuSg7orwQoijctXdowGnsBS3pNY7+1
n612i0pors4thleyEJcNoOlWH7jz8mgCiFMu/j1lBURySXR7vqULi+geJUM0CVxnO4qNUD/vaMxI
O0S91kbb6GVRD7jvOwxx4hQOnePiqJcDLmmZgxMC3mpeyuK5hv7WHgLKKQ2SEdojt21JFxC4U+D0
eGgg3qLl1qWDM2Byjf7gPw3VO+JG3vv/z+eFLUoTN7HHBTfIZDjBnEKi4evt389P09XmcEBigDQQ
StVi9asrRgf9eSmN02b77Tb3vhNqtL43N3s3o1PvtjHpDvDQUoLMgnVdeTf8dFgMH2BDF+zVVhXo
/cfKVXEzGHIrCNYQ2UBdWKwfDT5z4Q37Ou4tzl3CNrAQeQcvL/YWOm6tvNw1wRqMDXrRI7JpH1hm
oNM5O/pFpuJ+4/euOLs2HDMH1SFOFfnll8xp5nGg6KCp0DoDAMkQZubW7A2v9iLXnWhYpy0EaWr/
BezOKo8tW1uU0UCHgOwiusb4RJ093Cl0vNLaaOvYq4ajvxrfW+ZAoB2Phd3Sun+PWaW9Y4FRkHFf
0aSAwgg3a6HPU5mgmBGv2iOHw/j5N4v8uL2JZPeqDQ8C2KODirrozhoHRIoTBFFi0zsQcNZle+If
zOnuthXZJuIZWWhUI3uOi+hy7tzU17KqtWiMAuKhHehh1o2nrVKRucuCcMgVQS0TLC8g2SaXZiDq
i0Df92lMje8+tA6T9I8O0bXM/TY6NBiN9R3u6tyesECWORUZqEPhrqqwsv8mRLXnZP4QEFwIJwBa
gUBOMMAmnP7WLnmUcJenD/bbizOEoxsgD4AIBDfn5XxBpGbCY8YrEbXP0HnpgqbdwtsrLx3BvybE
lDhy7VuZekD41tlA79alrZ5Ils4KK9LsKmI1tNahAAAQkhDmjPOwdnoHFJKdU/f7miz5Ucs1GtrW
NB+XMikPE82Mu3aoEgBUcmtfj2ulQtrIdjlnGYJnAjXPFUlACo6xanAmxFraFgKS8q3clmNdLYrB
yqYU8RyYUoAyR0FK2BTuluXGRnkHXJKEK/IBSiITlQX+9zNXt6Z9nVUFLCD69apgsPdv3xQuwPhY
JwBkLZHQzk56L3OZVsWb96GKRpXsouyeQEGb9ymjRn9FcFuZbCp6SJPFk/XoFUMAKtlwAtIFN1Om
PfoF6BJV0icyN3puUnBwKQJ9KNAC7DsgMPLYEtLujqCKZ6pIDaXx57klYadvEA9NDTrgcZq7x7or
j7Xl7EZagLnLvp8dBsY5N733QEbma8PXunYicG8/j0mhSDxI9wgCYITRuBIRGVzuETd1p5TNeFhY
S//iV/M9kOjHt28TtFKgPISwE/8IJuxWc1hDAXBE61f27CU0efDcafly24rs0oBoBg/aAD5H99bl
QCYGzMzqbWW8OEuUpS9WgezrB2Y/DvYUuNqn29ZkUQTCNa7mDDyLKb6WU31L+4UC72U6NcQfJv9I
K/8uK6sPaWk++NDzVNxRsroskhn/WhQOs6/1qJ8XwD6vRf9hamgW1np3v07Qnljo+LCAmVWbnGDt
pjTwXFCNu4OKgE22V85/ghA6EbpuW77RMu67AEy9GVU8cuXfRxwMejdU1kQuRHsyvcQ3Wtxj6SdS
/do0lT6EzLOjT+W/BoTAwh7KQSs6rFpOVyibs/pu1KtfpqVidZC5EXQdcsQW5uuKqa5aUB3KNOD0
UvT4gQVw/GSAsdksqx9W/kbdzdcsFwfiQDsDR/gqM+DVmTuijbCMkTr64K7Wc27RyDXr3+/Y8Gdm
hDdXuXgrdXpMnQ3Z9ywlYaqj+S7VdmVZB1T1PJcu1Jk1IaIx9FpbbAuDahwjyoYsaLI2yJ03N6rw
zfDP1EEW99JljPCwtGLYz9r04OE53H1kKmrU2wMBjcOlCbTi/MeE2x3JfOh/4/F1e2Gkfu9sEMKe
bjraDS73RJU5Pi6Z8Z0C5thRG31lIPtM5889UbXxy7c30P2AFuCBLOZnnKxqvMJfyrjzsTCHku0z
J+jfAalGFQ1QZzRgQP9GjI9QZ5k1rwVq29e+lSePfb09b9JBoDcBOUKXN64JK5P09uizrCnjqSHI
2ybTXarbRyiDHLyuVrybVLaENVrqAeScaw/HZoZkOVpzMNtgKVOUSaR30tmIhHu2zTxATylG5EJC
lFPpR0NnPU6bd1fiyp3WTfVukg4LiXVgPwBhQZn4cnNTb2hWCMRUcTbdV7zVYw07V0NK9z33gg2t
A96MCWkQ4d5JTTY4pKVV7C13Rn6swts7QXpG0XfBGxe5DIFws7qlgwaMDM+nzv+ha5/M5tdUfLlt
QjpTXAod/5JrDdykafqxyjGCAWru9l3B2e2PaLm/bUV6f/ocKoAuAV7jvlwPlprVlPL1GGj6hzJ9
xzT7120T0oGA1oyrZOLGIcJO1pLcz0u3qOJyDZkdplvgoLSpei9LfBoyv6A+0BFdoTYsDATdXYmu
IdaNjbG9w2gJVIqHLmhn+1O/eB/cWvuyFkrFDsl748IqH/vZc4kBeOa4KTDvwCw9oRnuHs4jtOzx
c19vf5NF+6E1455l7wD1W5wDFrc3cl0Qnr00Wzf2PFUe+os876EDKXKfPkAyRnFLSPY4UMgc6vxa
shWJn1JgnW0oK5Rxax627Unzn/L8cHtrSHYfXu0cA4/dx2nOL8fRDGNVN52Diwh6EeG0vn1zX3xe
OKVeXTclhKnKeMvBjnXfum93MhD3w/xzYDNgm4IzG6ZsrWoL+OkBrVdrWCuaHWSzc/55IX4am17r
FwefT+muKl7AuqFYYcnJtIBlx3McaCGkkoVthGb4hPgFwC14p+PpmoJfJzuuOV4HrYpPQGoKWH6e
ynIQgAorndOlaYkL/IlrZUFbp1FP/taXNFiISuJK5ggApMG5QGgLgKEQByZl0el1NuaAcKBRvnKO
+gB+p9VHZbLRdqTID8Xcf7m9j2VHBScbQ0Pt6br6tFXmhBw6EGqkqE6LTx7mvnuZV9XlKdsQNiik
kMIGb+pVl7RBWONZeQHQdhun25P59uPCCZLRUc73AtKOl6dx2nLS1CNZYtLtve+5qmghe45efF+4
CKg3t26rAfev2XelDaFh62khYd95gUHvJ/857b5tFBT9VnR7dSRBDtpgkEUHxBNpaDFfQWu/QSeX
OaOXrwK/+a/KfKDa3Vwfm1QRtEn2HkpMyPjwTOS1FrtLJ7PW03QGzUisjQ9rUULk8S/Sndr1q85a
xXpJdh2sAeQCD41oSqzPmLTK10kzp5j62QetcE59bb/kw7S7PX2SXYc9Ddgx3qacEEJYtqW1N1ub
hglOegrW7Iv/jj6lCwOCb/D9gaztNKI1nYEFeG9tivWXzNPF9/kAzy7pHk3FSAbj+x79mWrRou/c
9PftOZIs/IUJ/hPOTEDojqbuNvMhPOtzDumAAa7mydGrnVc/NPUbqUD5C/7CnhB3DMmQzTYop/HQ
cYOVa00gUscv2JfDqfMU88fnRyi+AceHJlLEHOh7EvkSc3+cK1D+TXHRfbYPhkr0UDZ3558X3M44
6lZCXXx+rQJaHooh8sen3g777NC+nfoREGLUZxEh8pZb8Rma+jbtvZZNsTk/GQON2u1LSlSFD8ld
B401oMFcoHyuwXSEgjbL6sgYJ040QQIJd3DAC+arN789fuI6sgCP4mq9rtBqXlkQvUnHOMvqILd+
bYp7TbbyZ98XV76ptQnNqdUYD6feiEqm2Fiyg3n+eWHlZ7OhZTrg55uAiRQP23Lft4oQTbIWaN0B
No4YDqpEIqlA3y/64KbVEIOnAndLZR45Y74KnybhKPNgBmUHD7AeXPWCC1vLihoGJUPsWRMaX5cg
ab/Vyc+EfJmrl7ILvmRHJFrdU/ZH88LM2aM/xk6Pt33Q9VDxjgODAjgOkPUFZ9KlD2p6PwMmIBti
C7+hsu6KbLcNPxh7c1QKiWQdsQ6Kh6CDEEEh+A2s0lK/x3F1g5Yhx6ai0bjedZcWhG2xkIb5LbeQ
NQFqOE2p2HbS7xPeNobWfjxKhQhRq92W6QXp4/wL0/4s7Mftdbje1fj5mJvXvXAdBJC26qZGLwYE
g0crDxnU8Ka3nns8OoH8AUyG10auujqmYlgBZ2m1k3PwoUdLp0zxMriaIm4AChBAIABofdVu3ySp
DgbRMjlVjywFG4zi81dTJHxe2KptW0NYxMbnIT+KJuWg0H6nKloU1RCEx1mPolg5JEVySkYzsDso
BxFF/CWzgL4AHHokHQFFFyz4Zp+CunP0T2z9kXg7mlXvmKZzA/zmPIsqHPRyUOIPEBztmL7v+pQF
PlqHHxvU5RSR63VxkQMBcMeDSAFXFlheLm1NbesNZHHKk7u2d97wAPH4OX3MWR7W+VFn9b7vvtl4
1BSPqBw5y6gArF7NJeeXRsEWwFho2SPSvDQPYb56mXpCT4l7Gs08mDKVOpfKgjCZY7lkyYbS16ky
o24LB9W7U/V9watsDUusesX39WICa5IWGCrJ9SsHfzlHRKg9QLp5qAZTp6eU3Gc+Qbo2C3LdjAAf
jd7owgRLggfuV3NazByrkWnbjkHTyrJZWJFZsb/lAwKOzQWLCK8kXy46UKKtPTkmPY39vp3i1D4W
SVA5imMqtYJnLVDKuJivmDn1kQ6llrrVqYD0BWE/uuUT03+P66fbcyZdf6jLgXsV7HyumC4D2/I8
lNSvTts3rQgnVX5T+nkkagBOBv/SFQublaR9v7kN5ir9XNRPWEDFYlz5ZPwvuE5QnQH+ErqewmLo
1mx0fjLUp8w/zN5u7Xd6d7g9RfwTFw8JbgKtLmjmA6ErApXL9a7XKu+2YqlPffPbHAbci/Uu2X6m
2ZMG8MJtW9LhnNni83nmO90hbQEynesTaDXIqOORFOarihZLtijnA+I/4sxIpllJUTEY6e2vbvW5
d7/fHoTq+8I9qQ9Grk85vk9RyxzzH/7y/L8ZEBbdyWifkBkrglDLhS7IGN3+vuzsnU+Q4HRtq7SA
FsEAli7ypk/MjpzuubcVka9qrQXXW9WL043rVJ9GNwmbAdp8ug5c9M/bY1FYEfFsTb3NDtUwlrIN
+/bT1H5JLAWyRjFdrxm0s/1kDvbsII1Qn9q/DS8o2aM2gnN3f3scKiPCKfTcktnVijWvQNZk7o38
Y9WBBPN/nC3hRbSBlC7z57E+aWNoF6EFqmIl9E+1IsK6tz4d7azQ6xNSvtYOAm912Ccgvi4az9x5
DvCfyAlCqNAF7qBcNGhDD3oTsLqqdnXf/2hL+svIvG/oklA5Bvkvw00AfiwXDOnCLzPxEkVDn1Gf
5iz0WKgtYIRVHC2pCUR7cKOonVxFn9RqvMb1senT5GmjcWN+78hbQfPcX5+ZEE7vMuirVk4wkfEe
xHfQu79+H6hJ9ANy9Sphj1C2ZSMa/tG85iA8T6BJ7w8Im97cksrNoKsbYSWAXldA56G1xtJFF+8p
97Jds9wBf6UIMV5b7a5utjMTwpnqxxTPtTGvT8Qsnajv0Jzm9ZYVdGQYo2yeQNO71i9zjchg2JoZ
tJ0LPdrr3Eek6LLAWwsv2IzsL7eElPNmNxNagDM9bKq0CrfcaMK1XfLduG6QF0X3Z7h4yRq5s4X+
Ia9Ig8RwVdU/6dVzNiJhbRYrs3JYr0+MP536j2OvyCNI9y+64QF24gksEYHsTmW1lK5HT4X9Y1jL
wGF3OlHV6eWj+K8R0WdPrb71yQYjEDIygHMG8VlqqZoT5EaAaeWdHziIwiVadyNeTiyrTwlggx/1
QRUmS8MmdHn8833hGBZJMhRNX+KY4AzWh8XbJ9E83hvvCTbOzAg+SzeTGbKfGMZIfybFo+3/ffve
uW4Tez2H/x3HqwTv2e1Wl2xu0etMT2XCHnKaRKW17Taz+ERbI7KXaocmz/sy0d2QbMsuc4adb7Hd
7R8h33X//gbhZeOa4zAmTYJXYAtmGjRxJC+zrcJXSTcEEpvIMQPjgpLaZVgI1b8NXZ51fbKTfG+R
KjBBBP+OcZyZ4Jf82VxaVUngmrv6pOd5wNWfEvcePu5/tCLsbBeNPEMzYSD+3IZdTUOw2kBAVRGQ
qKZL2N8E8tUJyRpM1xbhiaZs6pUGPGdzJWxsf+uGPgE8+lQvX0u/2k3Wvc+eS5VQlsKMmBitPRAT
zC6GUeJBszAQWacQXiQ/F/MduRI02/6zvUSaYfQgaO1sYTydmWA18sd20379T9vLFu6zPHEsu28w
ls5odlOJh3mXR7TwFPAz6WnkUH2gdnjKWrhkKMxQMvf1yWAfNoBzKvJs5PHtociX5V8bfPednRSn
nAcTxDH1aSIO0skfNM0NwVW5s+Y3J025fzsbjXDs88FJmzXDaJLte6FrXwcwmisOpPyo/DsYPtiz
waSu34FvACbYukEPvWs+Dcx9z2sKqDk80HXwFokwgHXcGtKnuG6cBISk+3w6VH9uL4l82f+1IOwu
IOHzfjXgVnq6W35n3X5QNcrIFh3UyKiTQqgGpVLhyCf1krKS4IiUxiFhFaRfnvx6l1aqHkm5HcBn
0H6E1KuYtmz8OfWd2sNI+iGAfHqIJqCArY9N/tZ+Lewt0BL815DgI1tLG0a7ceAj9UcQ34b1mipi
WNnWOrcgTNmyIqk7M1jw7fsFcnXOO8762ffF7GXC2eZrgu8P7i+dfDXbh07VIcMnQYzCz00IlzvJ
DdoU1MUBZPuJ4vXX+o89bpRR+46MXdiOv2/vY+mUgesGtR4UegE2vTyNGyoDkzsmcC3TV3t0AqtW
oM1lkR8CZJRi0KaCvlPh/vWnQYOiKGWn2ugCZh+m7Ec2ldHo/6yZKmiRTp4JbmXwbCEN7wi+eJ4N
VJNtPFmJ+1D0kZ0H2o/0YP4g5D1b+cwQn9UzH2bmBeA4BIa8LkAEtmy726siHQhE1Xgy0wAVkeCG
SWa3m88cejJMFiVmGlbNqa5/ru4cavNRy77cNifdBA7XDUP1wgeE9nI4xPZKg9U+cuVm0KQvrkoe
R7oHzr4vbLKSOmYOuQhErDmkMUIEYYu/L9uPTamYN/5Dr07PmSFhs1njbFa5jYGwfIWAwyd0iAQs
U2S4VEYEP0Zyz4ewDIx0a/cyTf1TtdqhYaieZNxZXY0FsFVwk+ASu6L/SQgkS1uTIse1Fvsyu5vZ
b32j+9ZFK6BPw96ud2uZKDyo9DI4MyqsVOYUXUcmfnH6p2yl0ZpGjVlHttlHt7ecdBLRJQQwDsR5
8N/LLdf5/pRMfIcPxpPdI3l+yEfFIZWOBcB51Ev81577SxOLNbCh0Q16qpFAS/zHrh0gxPrR855v
D0V6es7sCPvBdwrEYmylp0YLv5Yqom3514HFgRALjqYICtfTFUwV6Yivt8bjYq3PmrcqgnHpWvC2
4/+YEBZ9zt3NaNHgjLIPyT7bwyNweLenSGVBOJf6tAKB18BCmcbUPk3jo5coEn1yExgFxA6A9xZx
2KOLvmimTfQ0+T/1Aipch3z4ensU8qX41wT/+5nXr2b6f6RdaW/cOrL9RQS0L1/V6tWxW3HsJL5f
hJuNonZRG6Vf/44yeJNuttCEM8AgGMAXqiZZJItVp86pYqKPRTTqp6z4tx4U6aS1HY92EiDWQQoM
umEppiSJljseupejqdOOTjsG4BaDxurnyf5Vja9J82T3KrKotT1yaVLahijHkS418AZntPmgNzws
chEKTz9xkb7en721BUI0i04Q7EfA/qXgjFZ6N7jujOAMeh9T86/ZmgFqA/eNrC0R8GoaiC6AKr3h
BPDMdkK7HqbQg4adVjtH6qFR9S9sAGEAcaSlbUaOaBza91keN3mUBca8t9/N1YwwGZged2E0AC+a
nHnpisHAMywpItt/sfuzodjsazO05HTAMwGM7w0RyADWhKEvsU9aQBUXEbG/mJ3L70uHCRF1nuYU
p6Gd77wycFRFUfn360h/I05dGF0cE+hEaZMgitTbxBm7x4Tkget9q4Zke3995T0hW5D2hJmK0dNr
0T1m40Grnxz/lX/I7P19I795iC+vd1hZiM2wEu7S3CVTlwjiT74JPfLHZtTPRk13U0xfdLPc59m/
Bf0E0tso95fcuH4i5LNtvg1znwR9kSlu/JuU5vJDACpEAQONGmjTWvbt5anG2koXrtc/xo3/sdD8
f7sy7oOMxVbQZ+keDG1HYVmHIqV7t9G+mUmWoLfX6RU5Dvnw+/0z8FIH/g+/B0f49c/wWr9BqRs/
QwcxD+CJ+6G1krCbxldRA5VkZSiPeXaRBObsUcWp8TvddL0YIB8E/wZapMGAcdOCTc04B0S9548z
KLP28dAXJ7ctH/nsTRuXxXvikM81rbzHempPcWr/w83hp0X5D130r2ASAHLVjz9pHvpOYqPQnmK9
4zsOrMs2nsbnvNaNMNfHcsO6OeSMHBN7RvuY2FXufDL9+QnX2cZt4zDvGSohotz3Trf8ny6wJv+h
masqYLX7E1xsH+wB2t4989ONR9luru09c4s92JlZ0KIZXku1o2/gqtD6TxCFSjbEzb9R6Cwppux2
GyIYQWQFDoWli0MG7vt9PJvenPPH9nNBTyZVYF5/u//FiiAZAfUpsIMtjMno7DMlr+xi0AzneWOf
rSprtsKtnICYJNmyptMOhdaaYV/or9lccNAc8LndD11Xbua5a39CTEkgCVvpT36d8MCvXbiz5nR7
gyf8bQCx2aeS8zkwmyl7HBtMNMquxrPRzOVOp0kfaFORbCmqVSAFdN7E1BQH4aLNQ9P6AUuGSqxb
T0MeVjmrtg7Xkh0ULcW2bSagvnJ/oHje2OY5nonzCSJM6abRa/3l/vkhHVI38yMdsxQgqqS1Ovuc
6mbY6ruk2qDNaqP7iuNBurUXO7izQUcEBjVwj8nZoRzFzUpw3Tvb3qHSHwCi85Ldu4dyZUKKn2tE
7+hHhwmQBpjDxhGnZDq+kxjxP+OACCwOXLQD3pDupjOkzEY2eGcv+2Tph7TZVBlcQ5U/lU6xGzPL
trk4TLsmmcGtADO5XYQdNE/Mn8kYCjx1aygING9epXiMysf3jUVpo0BRhlRt1XnnOPc3c+dt3FTf
omizBfcZdBofjGlnZsgj6d9Ese2d4/21W3OPhZ0WPDjgDrrJ7oA6jNYGyb1zw2yQcTgPMWtfRk9F
jSUzJP0eJRIhIN+CesUtIDnhk4X6d+2ds6ba+GIbN21A0IBrg1zfSf41slOJDoVCeTFguaRTCMqx
f8xKwUaRzSnPRu6d3epl4HtQc6NN6S9m8MKEdO+xmRHWz413Lmj13ZyybwOq5KJwFWHZynlxNRLJ
MfuirVydYgJN8aXKD03vB5q2H83t+0cD/CBQ3SZQI4actHbRftfWk+GeTcMIauN5YC+5pyKhXxsL
NLBxaKBrdUmRXW8yDce4m4jEPVuDuS0nf2OCubUu/m2ZYjS/qdHl9cdzAqR54M5zbth1wJzel6lG
3fPYQqxYpJ67qed5eDXRrradHMa/uhYjO3D7T0En2Liz45ge0rLx91NboHSCASS7mBDzNLKyOZa0
rje96abb2k6yU8rz8uSwJglGYhmb2TCnN9sB/5LT1BqaEnB09AI86mnj2WkwaGNJkUJN+TPEWZ2f
gO01D8LOvZ2AKvCurS0auW5qh20PzcSEkSm0PcZ3UGgTT/qcsuPkp7ibACt/6iaAo0tNr4K6dchj
yntVx5WUwvy9Yy+nTjrVrZmTmRAsUjO+WnxvtR+4YwZ9e6rnj2PxF1cIUm4gNkUO27mh5qgyMTq4
153zkCJSKg4FSG8NGoz68333lqKe/wwKgA/Iti2M5zJ7Bgo1PE1byzmDVH+T6P/4xTsfl78tLL3F
4C+HrB7i8WvfLvDET6eeeudkwxHv+4kKFLN2YiPhtrAM4IUJXmXJQNx3FhgucWIvQXWYZgftnei8
/4zhwsSyfy8uQdPPamItJlr9Y0YDV9sAi6FS5FpbikV4EmINoLO9ebbYeTpBrkFzodXxTOIoVW19
/EZ55y+qhkCl4X83cc9oMBxxQwv3BfWakz1RKADd96Ul5yVbQI/t7/cGsj0yWHkAf00K9EWMhOSw
qYfhB67XIwStAjNBGMnrTrFHVPakDdkNhda31hifSd4/mdzal7Q/UCPdj7F/qrpOkY+TuzF+e8Hl
+KR8D499akJaJT7HXc03M+ocH+PE/YkkXblvJ+7vGM85YF8UZKgu/zWQ8i3GC+Ywu5N9rsxEvN6f
7zXHdxfQNsREUYeUH5iplra2EF18tv3zSH4iBwkBvP/NhHTJJqQd3EKDic5/NPXnvHuuVJLpa26/
ILSgzb2812WvsVIGaH3DIL0tmn9SkqZgPWOH+8P43WYnuya64sCYDApx4A2lIqRrO+1cOn58HrxZ
X9jQE/2wyQYnCdIyPRBenVqwYlcs3cd6tqkn/+iQbgvk8pc8txSJktUBL50PS9+9jkf69WEylqYG
9sOcnONEB2F6mn9pWxX2cc01PKjcI/OKI/Emp0Q63lAL7CtnYoNGtKqbXQMFcZSq9L94TSG7gRw1
Kvo6nlTXg0mgiuGxRMBB3OKx14FczvInZ1a9qEAKsHK4XBqSVxD1WDq2c3z2B5M9LPrrO8Nj+T4f
4y9GLeadVuublHDzUZik2c2TGR+7fqi3c2w7uzJpOZItTRuCFh2o/RrAQyQqv5uZ4Pt8auipnN0+
7JDrCIgRF1vHtK3tWIhq71LPG4OeE9iqHf/NHis3ylFbDJO2goYP4rp97mpsW089D3iX8xD6m+0m
b3QQquXcfyj9YXjImWBHtI2JKuCeBVa/uHJCd5o54FuTvSvrqjx11PRB4TxPO9EIANR6uwyIyPVd
C+wc6LlwYtO0RQ4vSd3At7X51ZtcBFDDmO0FZwAE6XoM1PjkAhzaac+WO6SbOZ12TpsFbq1NT1pM
jaNpz68F/qundgD+Ynbned8W1pvr5N/mzHJ3oMhxHmiefrC0Yp/jrbVNIUT41M5NfRpHkW/MZiwD
UZta0M10+IAWDvJA53za5B4FZ0lPp2etQQwIpCzf8DqNQwDo8QcwaGzLJOnD3kiqV7tMeNjrwGD3
6F7d876yNqQyxQa5xe6JMNPZW6QHmaan0YMtKhEybvuBM9QvfuaNOiC5urHFW74wNmPXOxsWNxC7
aOv+oFNGH92sZmHDxBwI5I2D3Jx/NpM7IwrRte0Imvazb/AuKDOEsVDq6p+GElRLlpjycDKTfGsU
1vDQjkzfFA6kXnon/qfnjvEap4N+8rk7+pspIwOyi1S3w5KYObjm41e/A5EeMu3+rvD7X8WApiNo
kBW/aE/+NUZePs45wujOL9lzPwEc2PYjRJLi2MVLrHa3ul37z56/S/TTGH8SpYeyJSmc/WxDVanM
JhfEBXYfUjBrb6g/911Y9bP9IStZ8Vgk2rwZ+toPprbuQqMs6tfEcJto9nI4I1ypPArsmkAbIaYV
FyhbQFkHTSYQjQ58Z3D1ncY0IPJ59mbl3S+XQwfB63uQnaEI8stqqLezCkr34BIbQdxqemHPrXon
rKoO864EQMVywXredCl2Ea13ZdMOJ1bmWRU0c1tunbYnIVgFMK9oqjgZbo6BioJBVDX/OfK43w9j
ArGqlKHDsW3pq+GMehf46eBrGwqV0iOkmad9UXPIJlA9Oekp8Q+G1tkb0PAmxyLWvX3VQoS20qE9
29Qcmm5pG2/mckyOzGzr/TD/Gnpjk8BvW/ARhKZVqzpEVw54sBg4uGeAn7Mhj359JrqzG3NjbtOI
W9s5GC1FILdytl99XjoJtZ4MiRbzNBqNeOdb6VPqaUc0cioSlisH7pUZKW6Pk6GF6myXRu0cePE/
Ndsl9S6Ov96/mVVWpJcvm7Baftyk0UxOdn0k1kvVbh3t/bfU1VikMEa3ErfufKwIgxZ63SQbZn1o
VVyXa4krWEFlHquOlI5MQ1m1EFhDWSSNIOmWYweU3g+DIZGT2/P02FfIBGLDZHTnF1axSftCCy3h
p2FBoVRxf1bXPfDPL5FcxOcVoVWCX+LGoTltiaaIvFXfl3yjS5KUgLw3jYxp64QTD+///JXAHsxd
kG1aoI7I1UrLNY4ZMcAHlUai/Vhkj0b/HGeRyY4dVYUvK5bQJI4AeqEeAdm9FIuB0d8FR3MVn6uF
qbmo+yYA1/YO//GvKu6gMDb8uD+0FX9H4LcQBfgmXEQutQram5zyNj43wj+YEPYMKtEeKh7jAjdU
UiErywRjaE8FMQ3qDjIBRjWZXgXxjfic0BAHaF0r0IOr319YFVC9XBiUpdnreWqUKQM9aWH1W4Pr
H9tJWZteOe2g8bc8b5Crh/7p8veLp7dbZh73W+acs3yvsX2Zbsl4vL8mKhPLml2YGJo+IzbkeM/g
OfJKIzAoCUoVDHJlrlwIB6CODy9DAm75+4WRHPGebiYsjUC16px4qnicrn4epVM8B8GwCle+/vxg
4M0yZXYaFd4G2je+4mm/9nkQ9IDIBJVd1KmlDU80fa4Lb8YBWrTB6KIGNb3cX4RVC+g2X9qclzEs
f7+Yn0IniZNMOotauuHoz+vff2RBAvPP9yU/EnrdtSiTssj9klo7QRQ+tHKQQPgFkFM4qg2sg3SP
1ZRbeLZWLKpt/8T8z5n4ls5i07ko5nXf/2KqLmxJU4W41C79uWWR2E3WJ017vv/51aEgF41LDDm1
mzyU8IjnOVOVRkPugi1ph39Bpr9D2igsa8WqqGxJbstK06lHPDUiswARuqDp13nQsqDonHxjZCWE
qVLry/3hrex2gERQHNeXd/FNWZ5oEzW7KU2jpGR7Lf4wserE4rf7Rta8eUmEQfwKxxac4tqbY9ec
tAGXe2T5T+hkyl3Fdl/mRcpnABK0yMmCDAZd+9IFb/jMTJFPSUFC4gYCb6FO+67H4zb2FWBnlSFp
40Og2PPyGhvf1H943teSWEHMX+xKcZOs+MHVeKTtU5RcL1mJgILN/1QF39StGxQTYBn0Y6uS2Flx
gCtb0vYhXp1kmW6kUV9H6NUZ6oipKMBWTUBRYLl5QXAoK/1ZSdJZRo3lz9jXztpCdN3RFG68ujCg
0PIh8Ai1hxuOfbC4gzG+xi7N8skMkiJNXhIzTZ6blmlhY9aaIhW44tJXQZl0gFrlrCMDMMClCVTj
g7n8991b5ur70lHACwLtI473hs9LZFEtK9tkeFveN7JEJDf7ZhHOAjYUKCW53AFmxj5ugTeJihwv
fbFJyLe5j7der4OudwAY6UebKkyuzht26qL0DUDqjUwmoO8UVZUsAlGjaX8sLQUSde37QDIAIggu
QCR9pHVZ+rXLOfOzyNo3/XnOFOi6NT+DDC66gdFEhZB8mdGLe7luk8YX1Mgjbv9rQVFv5xs7J365
vywyC+mSWkcPOHCbyCKCFlQugObZGBvNBCsTUmP8k0hDJ33Iaai1IQGIYuzmYCKbzlR18a5O3sKw
hF53kKTJ/gCtJ93Oxhl22w/xy8gVUcHa5xdKeh+g94UdVlqbOC8dUfIRLDc0EumOsW/3523l+2jR
B+XY8ojxoF16vTgTtbvZMxkDndaz9dY0CiiG6vPSLZNlUzmmPj6/cL5ZLEyECt26clBeDkC+x6qi
7PQxJwna2qxTy7VPYkQBwOaqB/GqnUXfE9DA5UyWDhfDzOsWpNAs0loett7PDlnLWrHYKhvLHXex
U4p0cMs5RwjYCQ4leSBFWY0ag+LmX12TReRsAVvicSxdyCDmZiMufhY1oIMeyYtWKWolKxseqKLl
VllE9W6YmaibWDSPTRbZ6Pyl8a+sa3YWeeCtSp5rzRB2HjDNBqRdb1QHUrtrql63WVTQc2L+Iv2v
TrgbS0nQrLIjlQkN7gLzMGNApv6tzE8V+86H0O1UdJNrCwOkPmDIS1R58wLQek4La8YDYzSmMPaT
oCpU7/nVkYAyA6DShcdQLqXPes41J5uSiNXATThaffDS8tV0yYHUKm7wNW/WL2xJERnIf1nGEYLh
2jL8ANSPIPGZSAwZ7VjVG7aWOFvoraF7g7SIc1PBJ3lKOzsZkggJi9BH/oVV80+vJSejrEI7SX4Z
rbYVOL7RUO9vh1j7mVmxIrxZHe/Fb1jm/mL3lh3AHZOH8Q764KCt3tsuSo/Icf9FdvhqsNIxMbdz
Cii/lkQlI/W2ndE24KmUKld9EQ+cBRKxUKxJi1e2edHNnZVEvAeFPyB077929IvPL+Yv5sp1JkFp
7MAPvVDHW/0vbjUdKRLU2hHgQlj0+vNeZrG4pRxLQfwx0Gz2QRe6Cgi3upcujEhj6Eve6OPYJ5HW
RKb5b+KYe8MoNrrx6f5crfoV0osLqmOp+kh2KvSc2e1ix3ePU7dH7QHlDBUWbm290SCClbYgOo8y
+vWMuWjgK7smw9Vj/gLEimqKIHBtEKggABwNoA3YjaRLB+Q2kO9LPSx4ua3y0K+2ueoQWB3ChQlp
0ZOymPMuhwm/2VIauuH7l2FRd/8d5eFSk3YdSlXoSJiQfqshElvYOoRItkWlKGasvC7Qc/zHiHTT
VFrep6OD1ALy1nYLFhA0Onwg9QF6YX3zrRsU4dn6qvwxJ4XmXda0NKUwV2kvccICV0fvjqIKtL4s
/7UhJzLKShSZBohYlDvHzN0TxbIoZsyQIsyCzKVXDVgWYevhRASELsSh0fqtl/ePrVU889HaoZ6s
OMCWhZCegZcLJbfc1A3looV8diTIP9TsAxDS+kaUluNetE3ga//bQhmSb/vj1DtagUmkE9lXZE6g
emHECKl7RXCo8AhjWc2Lg3nsY4HrE4ac6kecfHTAb16Kw/2dtHZwXji53F3jUkPnXEczD6dbxg5N
/eg3QaNC3K36HWKpBa2G9m25STSlUKh3BZKQpGB7yIeEXfX+dzN06f9YkC58nZgojwMMG7lVHYxv
vHgnLcjypr0yIB05zsQzD0q7adRl5/Iw0L+4WBBugkD9d6huS2vN3RLFWYcg3gSlGRMfoWZRxu9P
y2EIf2ws/nbhTzQvig6sZizS/WpTDj9n+6Xtd9qMp/mv+161TMbNjrywJK2G6bZ0BMgECcBx281Q
PiY2EP7DJgWOoU3m3X1r6971Z1zS0vhp55i0xdwR9+DogWCK82X5tfdGI10E6MKwc514yNDrH9L4
m5d+rjIvGLLv94exasYGZA6HGVoWZHaIpu+9xp0FyrCFD1LD6qFiICCG2HGaWYrs3Kop8BAsCREI
rssFINrQxnYHn0Vz4QDcORndB+bM/d7qyzHyipEoZnB1hZDSAHkPQMM3pcWs6qxUA7Qs8pK5QyqY
jCDyUGXRV43gGY2HLvTobui1RY7kDIpmLLKab2lcouiniGRXz+MLA5IfmI4BTXpuMDQju4fKQ7OH
73yyE7q97wfr41j6y1DXQELYvN6mLM95O1GcNOm40wD+Uckeqr6//P3iGOBstqopxrWSfW6AtHln
g+1/DkowJ4BwEMppqI1ff75N3I7xtgBuIvtidXtEZn8xPRffl6JXAUAO9GKRKs/mDYVgSvo3N8nF
96XpN0RbO17SpJE3hn6xVb22VrceFEWAQXPQlCQz2s/24FZ9iRjJn38Y9rQRJcDUzpdy1hTztOqt
iPHxjgBDKs6T63XwW5PWuNJwI+oOOqkBDsugiDGO4f3lWBsP0JML/yPuLoglXZupezHGWTGi0ut6
S92qAJX5bId9awT3DelrA0JHNao9aNNHG4VkyUzr2qAChxZPhn0Sly+kbdlmICmaWnXgAqsm3WTJ
EJbJfsxnMPhMQVO4j1ks9lVj7d3k6/0ftLaPLB1xge0vDcpytEspap2lhxLKNB7eulERmKm+Lrm5
WTZ8GGLcBt1XcwpNopjNtcm8/PGSl1sTqTnNJlQCk13ZhlN5Nru3+/Oz5hkA/aBxG3CVhVTh2jPQ
m1yMY4Nww8+soH5xH8DdJbiqTWE5dOXLGe3Yvo1XDXDLMuA8qzTRdS72U0yzoLefOveQZIexeq59
0Lzmf9H/Amb4P+akO4A7XExZinhZZ694e+rd8/1JWyblZjhg/kMNEIiim/qPnzgOWts9Gs2aeTb7
cQqTGDnU1hxPdWdBtqkGGXH/1g8qf1sL2SxUNtBSgsYe5DauV2skGkl9PcWLXQPWdRShWRk7YbgH
w+g+8dHf3h+nypx0Os1GIby6hLkEfVD1KHaZQ0IgSTZ2MZ2BQf+LU8rGweEggQawtxxeZ0PNYojv
JUjnpm+NmaG3IgMGggR2XypMre0sQFNAhQMlBJxUktszwke7G9okAkvx0OzndA+U7P3JU5iQKXe1
GmwBnYuUWl2+6dXnln4X/o/7JqwVP1yKdz4avdBmIR+2XWYXtk9R/piah6z9mvif739/bQgAmTkI
1ZYnjywaJVhSUM9mWVQ2eBpY4sHSn2tP1TixNgoANxYtMjRnoDRx7dTwMiSIIOIKlthvJf0qpv39
Uai+L52iZU1S+CuqwRbfAVibcUUae+0Ivfz9i/2LUC33wBhs2vh+638C7l5LfmnadydTvAtVo1jW
6sIKGug92iVlFoGDevpgd4pBrJ3Ql4OQtjoFS0cBQBAG0X0YCQua9Gdeofehf0C5oyaqh7pqzqTX
IJnqwTU6mBP9ZsyCKn62p70yo6GyIt0D4PSc9LhbPMuCtlL7llhgF0d7Sfb5f/Mw6TRx3D7hrMVo
vPoXn8tg9N/uG5CJXn7H6xfLIx8mpbbg6qs8izLXP3TDQ+Y/kPhI4teK/Ug1sRnK545/N/1jr+9M
nZwG1SZSTKWsyKC7bO7AyZNFMTjYRUiTA51BdHG8P85VJ4dWOY4zXK4gMLp28iR3DTIaFZDH9t4C
xFXx+bX7zL/4vPTqKVqfQ3wXn0drb2rvsp8828b6nqkYkG+HAST6b1YnoE/Nm3azZPLzYpgBecGb
OrCQ3BwUgeHtaoAtAWAzsC1CpAqv0Ot5wnkj3MTr8git8sHIvrbdlmsnkasU6G4vALB6gjwQhoAN
v4kOKyiFE/Tv5FFdvw3TMzdPhq04eNZMQMl3ESZc9GLlS99Cl8Co8YFFJenQNQdZCkUmeG0xLg1I
B+doTaVZlTBQFV0AjGOnrNuuWEDCBAQzwNFC8EhejVT3BlAcF0X0MNWvfHy5vydWJgiwUBRLAHPF
K1HmeEJadvQbQrDWeRt04KIcQLrll6oa6e0FAIfSwI2BtAwUNOVqjUMbZ87sJAe47WMRb9Go9DFn
HwUC9aI9Wd273+/X1qSTmZQOt7kHa9nBfmIqApWVBTEdBOeIzdEkBWDA9fYQhl+IhrI6IpCTEM+e
UolAZUD6+ej+Qw9DBwNeCpGLUPTb+2u+sr+vBiBdKCURrjbX+H5ZfxX2aQSfsjil9qf3W3FRuVwS
Ags7krQzWCq6xq/SJkLcUh8G88jpIasP942sTRWe3ei7xT8I8KS1qLke6z5z68j+3vifLeP1/udX
dgd+/p/PSyvRj0yrhO7UUZ0Pm6rdFH3oxSoh21UjoBSzIPMJqLx8+7oumVltpXXk9iee+CC4huDc
pAjwVo24aCAGax8eeL9pRC4CvMpljCSVUUUun8QhY/nwBo3z/tUaGz+8P2lrawKtRgMq7aDSvmG6
KOrGtlOW1VGVPUQGeXdFbNFN//P1xbkvBlI4c+7YGb7e2SfO6sCE1hAfFUXStR0CVBkgeGgtB52P
tEMyPU8qkFxjCFSgu+M4TaDrfe5nxaKszBRq+5gjnL7AlctSHTaZYtcF7U1kaR8XRYP3L8TV56WA
hODiJW2Oz8fYH3U0KsKEFZcCeAC5RTT7g+tQTheAVcx1G2FWQHWgU7VBK5eNQmLoz3qniKxWLYHN
EivvL6akgMTW0sI207mK4HOg/TMDfWCbEbxK9x13WdXrxMuCgfljZlmuC9eKEYUOsQkzWf254QLd
C35g2OdYeyAkMkm3Gafv9y2uDsxfqhV4YEMnV3qcNm1ZdnS2sPSiCIQZTtWZFIpzeNXJLmxIk9cN
OMOKxQbjP6g5h5338/4gVjbLkg0DtkdbqKBlP/CIU2b5ONPIqD/M8zMpexAlVwdtbBXrszaSS0PS
1nehjEGA1KORtWEZ+ryFKvBdWQ7wpQJMDugy0NemtGEGN6/BwDCRs2e8ae6uM4+WCgq1Mlk2tjwa
x4AguqUBmpxB4Gk6kLPhf7LSKTCcb53bBPO4vb8oK3N1ZUeaK3AVQLathR3LGYMqf2tqhYHb1w4i
ahM4ZSDIEdmZ0tVYUjYBBUUpcBYNdoq3qakRtFDcBsQvMPn7saXX5qQTGdXDOCvrmJyz7Au3H/14
C+H60grvz9oKidvyTkDNagESgNtI8oCuai2tMRIKzm/ocS2CfcVOt3qE9a/C/eoCwJ6VL3Et3u/Z
MItgEpcOgnEZ3pcB9IP0bk0jkB4Ub0IlMLTqDBefX/5+cbDNRl/4jZ9RRN/thhkLj4PihF5WWzo6
rwaw7KwLC62tZb7POY3Q652HTrUn7IsGLth6q6J/X92jNjo+FiFl94b4BVFMlubMIue80J514idH
T4ztUS//okgKX7iwJB3OpluBX4HDksfBTwh9A0Uks7oqOGggkI5mWzR7XM+ZCQ7r3h7RSMC/a2LP
VKzsaxOFJyMS0OBcvdXNnkZeJVYGXLmgw1vXVdvM9B/g+e+PYXAl/zEjnQNdMVrdPCzwdWK8Dcz6
NPV/szsAUNJwSyJ4Bdvq9UTFrt3yvuxYRKuHiR/E/v6mXzvJDB/BN4JjJDvkYK/tzbSqTBv4XQhU
gmY15KkfptWpSthRNxW38eqq/DEmN3hYWlX7ZeUCpTpn24TaX3KAfYbR+nl/TGu+hZQ6WMwhyYhu
MmnKQKyjV7kLM0N3+gm+3b/5OubLB8J74Su9XhCP1iYoOYBGnqDCODwqKdLXJgmN4f/9vnR5GaIr
8e4Cotrqnn2X70EotQHbjuLQVVmR9l9Jba+BRksS2dXLjiRfHFdhYM2xTB/QGhBVoY37pgyksWFo
K2wN1wBNCS8e7Lh47jRxTH2yTUiqSrKsLTqI4GxkcpBWQ6R0vSxj6demG2OfIFwLnno8Je8v+9p4
bLQpA5GM5v2bgpBWaLnF0I0Yie7kDI+eDq4VqFaE7Md9O2sLg0NxCcSXS0Wu59r9nFu90cCOV6SB
0ycHg9SPnq3iFV+dr0W9Bjkp5Ci05e8XlxYBix0XDear/pANXsCgLXR/IOsGwAUP+hwcXbJkZeUP
BZhDBDpveAKl3O2QWpv7FtbCSSQolv6R5REhA4Vm5qXu5AmcXZyE6RgHvfWxH5MQ3DmKsaxbQqyH
tkEExzKmh7a613rdhHhP35huEQxBBqIh8U4ZeZQicOWClPX/zRjXazJDcpF6LszQEXUHYJ8aQLur
tt174vP9qVt57aEKgFc3TAK4IqNwavAeGmLulgA26MyDPe4s/QMa150eL/5NzBW3/UpHJEZ2YU86
kqu4mjoQKdFoQqBcAqhi8h1IMMDLvstBOhoywPyqv8gwXBmVwmbNaZI0ARQzMnPI3IakVnjF2lZ1
oSy8kMU5yPBKR44OFk1Tr0ZMov/Ihiksm4fEa/5HI9J1MGiTk+agLorm5mVw+aaKj+6kevyv7VWk
EYFORtMyGjClmQKPvBgzF4/LynnrhufJOtx3t9WZ8l20kSHHYCIHfu3YvW8alU+6JOpNdu7FdFxw
lkNd/7xvZqX1CikMCPJZNuAjQA9Kk0Umo/HAZgk7NWkD2sUn2sQ7k2TRbIvNNC3VPGtTDX1gQ/C4
j8fQyd/PTHr9G6Sb1TGYnVZ2k0TE33nawzSoCrxrN9HlIKW9lFg287m5NBSND2n1Rqxy585OmGkI
4DSF9605hqdreGzAvxEiSk/CXtRuPcYuwvTuMGdHVxFLrfkFWv8MXNwe3E+OPpfb1kNui0J8rvg4
CueRGOPHFs0S9/1idRR4CYA7UkOWS+bUbWaE5TpAh+hlndpdlhL3l8Ftpnpprh2qYPfE2wx539t8
vK1TAa4kxNLcQshW6fuyPvp5ElAQcyb2GNrVp95WxVlrV9OlUckbSGcUndHpSeQtjI9lAvjfW5PE
m0RT+cLaYiHTtQwQxwQAxtebuC3iEjRcAPaMXrWou7SBX7EN8/vv71+tCzu+VKlGO+/cmwN6zOho
hVToYaJielq9jqDhhLZjqKpgsaQ9autExEY7J5HQnId6rj/FhXcuexJoA41ACPQCpltgRZ0oy/qQ
pM32/ghXZxKZbwQv2FQA7V3PpOYNU6xl8bJmyRNqj9EQ033smX9zQYHzGnItIJKGU0rHIchOBDCw
YxKZ9YQy1y/R/XRrVWJyZTDwanAcAfO18DZIg6lSOlgGz9FVYZDzaJPj3I57konj/Tlb8XOYcRwH
vEdoCpTDSQrixsI0MGdMuChmC5DeORtKPlKV4ubqeMBBsNAoWEtp/npxhjoZWdWhud7g6ZEO5r7T
7Y3ROooqy8qZhKD7t7InoJtopbw2U+gWKJxAoRUR70CTvao0vzqKP5+XmWyNRKSdMeH5VROQpU5d
4LnfB0NXXA8qK9L1UALfSlkGSoXWbhGZ+AFBAmwqVTHQWmYSpCCg+/6txgSFt+vJIhw0oAJZ1yjt
v/gk3zVDvMmtOkyh0zOAEljPPulGE1gqYeeVq/bKrhS30MofbbvDItlopEuqBLSpr3F1LGewsEJX
9L6Hr3kEhHrgcej9voUcToOYSTOM5Ixyzz95UW5aNr7eN7E2HgBcQYaAf9FILZ17feeMhmPN5Kx3
X3nPtxoAb/434MrD/yPtynbc1pXtFwnQRA2vGmz3aLuTdIYXIqMGSqKogZL49Xep78U5tlqwkNyH
bGQjgMqcisWqVWtpxUaT7cp5hfoXVgxZGAiBLc+rcBsObLhIQBaCKN97IAaNVY8OO/UPJeTZiUJ9
EeThEGRbDMpObOTiOVIZ5dTGTBmHHmAaX5D49ty95aEXad4rO4ubtnK6vuaJBdTppD1RjYSiKXej
3u4z8QI+ub1lFKFN+1CiwQtlp0Pr1eGs0X77Z8x+4davWPiNLhe0AoctbsfOCiChGZbQ+8rGB6Y+
+3QImA7uH/Vy2+Y8shs2l9ixvDVKQK4Q2LhOi0zBc+Ll4dh3T31j7gkfTk63kShcOQogmrLAL0iA
+nlH0zNUueiqGu3T2GERq9uo3XoAb1hYDqkXuSWtzkcwkz0BxBw43e9/mDPAGgBTA3U5Xj7XLmti
Vj0gy5OcjAoUwtEExSoj8tlHMeyHfwB6oRjwX1vzYC9yOfXg63lu6cmJTnFiPbjFB3vcyHSveA6Y
QDoVvD8IJpa1odFE6SH1CZ6hw4OR7wr2BL4O++j+SxHqytDC5Uq7SSjgIngS5DLQ+z6Y9FPun7Pi
sdLlfen2IbRWwpy+3l6u1f1wMb7Fcmm9kdh0Lq9a/lnVUKv5cfv7W/O3WKIiszhYj/D9Jotd89A4
IVjy5W9/i7lxcSMD4o18GHw4cregMUVh5XoraKButDLmKOy5yQxU04XFCJlH0Qzfbw9o4d9nQ4A+
ODNKEikxoNquDdmjMNREUS62zEdVf2bNs9V9b/OtxoXlk/5/7UDaB3cIkiz2kgrUEiAG6IdOO+rc
fHEtsP4zFfvqoSI8sMGtB/ryKmqakTymGm0PUhRot59jgtvDXbjA//0ZSF9YM3hWR8/o9XC1ceI2
+oe1owK5mp7ECY9lRgONfqig3gVFgtvmVpZxpo9DAwJch/e+YZQ4ICk1MeqsuM+9e5N+6v8SgPp/
I/qPiSWvN0QqNILrSjvW+rPGvpjOvt0CBS8O1TsTi0kr+rIndoOIpih2Q7VjWznsjVlappW8jA81
aTBLEpTs+azG2RWBOWy4hrWlB5c/svGAiRvvciCoWpVaqXkQhbB+pl4BDb/T0N0Z2oM/gUs8IRs7
bW3SwK6CWjg6JMFyvAhn0BNkWokPsYtBfc18A0d3S7l8qR/yti6XJhaRzKTJujdzmKjRCPXolNYr
G6r7ATc8xGfq8tBOox+wjjdNQCx1Mn20lo399N0aCbKobkip9cIzxALK6/+ycvt/vw2k46jcoQd8
2bbZoM3RTiilx0I9cPdRARvkgn7q9vFac14o4yCHAXorSFosgijWFPbUTrp3nJKjuvtIH6xmI/xF
qQYe4SJoehvIhY1lGkOmPLNbhOJHE7Xu41RMDJwD+hTitk6C1jNned/6Z527/k561vCFO4LH7Wi5
d9Jx6gjpg69G3vdhlie/WjzyI6M19FBPuBMSAaJ1WRJ5z2Hi3szLGjQjZn+XVFILJZNNGnSmK/ea
3vK9UeKEJ5LpfeDpKPPYRZLekYzm4NVssmAqZRMwcFkduqIWoWlnIKYi2TdXOkY89rKKoOaNUqfQ
g8KxBqiXeVpkZzaIpSGcif4S/WVwnMCbJA9BRAJ8hfJDVMuaZyA7tGBKuBt0DXAxuRzMZwvP9oCZ
RgutBuQ7yn5sHofcKB9N4H4P+pjpe6gu8ces88uQ9772pFXZF1G5oFDl3lh+aSVo6cFxUPCoSAw8
bKFVpO2FqrtYWjmJO5bWeHMY1sHKiPu5TFJrD1wd4GV91t1DlSG7r7hTPBm91t1rHiQr9DKbHloX
b6E0dY3QkHUSTj3J95nmvqZZYd3TwaXxZLrVvQ0hhAPzSbMH4X0d+6lon1O9MaLWypwdL9viOEFq
FuIdpAiFqDCfpdNBTgMXMWWQw2scq9oNpNJ3nauNkfJKFY1jMjzyLrXvoRJSh0lvsMNo0joeWW/e
qRS4v67n/h20v81o8u00nOoRMuBNT6BS606P9dT0WKB+eKQeA5bOHpy9rvT+o6eh6OHkLj1C5pTu
BjqVx9Z1s4BkA6RQ63p+M9tGZOsatDAIfbYoNHFbyiD9UnksNJBF/PQPRw+3GihE4VTfPeULO81k
Rx0IHRpO6KYsCQejjAw5vua9+fm2rTXPjVAVmuZoRER1Y+FKM4/UiFMSqOxAeSSAI3hAhQ055jEJ
QdSzZxOLjMLfiJRXzz3wFGggmTtll4FRXWQ9kwVEpsxvXh1U8e0hbX3dvI5DGqgRc43j6xCZCc08
j8hWsnwRqf6v30JBeE58YATvGHFMs/BRLaFHoyzu8dzdFyKPKp+caIqQS8ucw9+PaIZ+g6SR4MZb
VnE9d8iVrHoskip/93UaN3m2kf9fGxLBxT3nI8z35dtJc8xeWpBWqzIadrb+iEYl8Ev9EqQDFMHf
cP1rUcn8QkKPBPQKkNy7XqKRVjQvueEfDVNFmuqeQWS/K9S0sRO2zCwu8TwfZDFJ5R+Ve8yQ/IKQ
AKKKjYtydeYuxrK4KLvSGrx+ghGjPPLhrgTkfHysh8hsNyrEa0f1YtKWaPC6B7881Mx89HzvB/eM
/nUHFEY8tQJV/2nJRuPSxtwtiVqV02noKpxgTfqfLC3fd870QOGKb2/tVTOoOSGf57tweItHZZsU
uIWL0T9OqG6DpdkC/e/dbRNrkQzaudHlBe1koOkXIXY69LXtKRMjAaWl1KEHw+89nofmlrTmvNLL
cAaMyTN3mg8awyXQmRIhq9pN/KNmPnbDnwxRgpXdNzT2M0Qyesw265xbFuehX2Q1TOjo9DSFRb8V
u5rXUPU+j+Rb73fBwA+pWUeDsYW2W92GF6NcnF1nQCTWTLApIGrDIP+hl6+OD2KFuty1hQiH8S9B
LG/uFviBmU5RRwLAWewRVPdtPUlTCAY6O2WwKCFQm6Vf8+znP2wUsEQAvASMCXDe17M5yS5hpeb7
R5QyolGRQNTfEr/d0S1hybUbar49ZqA3KlzLnnNDk0yzdOof60YPTC/OehHeHsqyfPc2Zz6uprml
B0SRy72ITsfCauToHBvbOlbgNik9B4m1EctEXlrw04PnoQgqkH0HIkv3oD39dfsXrBxsf1a9sVFT
A+p/ecdrbEiIkZXO0ZjcNihlwsNJ5UPkga4qvm1qxQPDFOqtOkjekW5Z7EjGWr3nyOgcHe2zGg/J
gDiYOYfM/NGbW5n0VVsYFSSEwL0JY9d7pIByZZt5jXMcMxKmFPJOdNprLn2UdIDsAzO2siqr84hZ
9NGGiSTHsrfFMLpkBLWrc4RsZlBo6qOt6U+jT/7cnsNVM2gyg3sEJgTqQdfj0usp922POkfTFlqg
GeaX3rS6PTfJVkveqiW4elT2TDQGkUV4NuiCtXwynWObdxBFtHb+5O4G8S/zBubSmTgCxEaACi4G
RNy25l7qHP2+Pba6CS5+K7F30k6T/e2pM6wVN4yjhgoOQmgoziwPm+X3TM/IQI4NiH7Pk4YMrDlS
I8hmNUTvmUgQqI0vmizCVDSxcLJYc3xeBFpT/y51yT9njI0iMLvGOFRgZQKorWzysDHss2DJ8ICw
fNxpgmcgyS+HMCkGdBEjuu5CYnMClCX5PTFjeGqNRn5IJIQTwRld3Q2ir++ytHACtJ47e8dO/MdU
UCQFiWxDNKBQlEW0SkAZ2LdOKBz3YZWUU+hkLkPaTpE9Nbv0SHnH4mnoktisIeBIei7jpFQyTEDB
9FI21LkTVeMEjW7LqObQOnQIr0Jl9+opyYcfVYlf4GVucj9AkjpsEVS89KZOD4M9svsZbhXWRgZu
86Tx97XQrSdwo3iPmZAfkwHI95EjKkhI7j14VZPu04SioiPUCMVK1uH5kAzm5xyiu/YuB3kwN8QD
QXYmg2PtqzizNInHqefeg9sqPzgcT/5cr6YHo1b6cXLt6VyCuuYjNHzNhzYheqxpehXkJtMDe4TG
XumM7u+KYkCssdR9WgkWgVu+uBcDpspFW8NH1nRI/kxFuy8qWu88gcKkK2vjDn9TgcX6JOzrrI8K
q6sgV2klARxGElgeKqZuYjlB3okplHZnRoWLB5dLVQ9eYr0KDZ53kQERjj/96Gr7imZOqFuZd1+m
NXmSgtj3oimGZ2dkaZgIy30UTVOE1M61A5OD8cpSvcPGssYxyKRnfKqKhv59WIqyImo4KD7PChsL
jzgQr7bL1kEfXKriqvik9b/lWEeUMZD2/AAL/0a8vax0z1fblcFF0GOlxNY0j5CjbI4NumGsHxVF
F/eBWGekO4N2lsScNqAIa07rcpCLKwZxL9AVGmyW6pDIqCEBNGZvu5GVoMAHNT506VAyQJF7YQLN
tijzEeoieuzACqQFtN5wVGuDQLEQyGyALufVunaJLDEtNWI7H6X1y6BW7KoymABnvT2OJVvI2/qA
2B31ZozGesdPNZo9whKgFIBdJdqOypofmnpKA63nP8a+tx98alnoa3DycAKSKiRgYIiKJq92irl1
hBG057zsvL9/0KCjDjJQHrYpvPTiQiADM4sRqqtH4gVcl6GAl+6SjbhrdYrBmAm2BBPde0ukT81I
UY2Q1D0y4f7xUCx7BOFUHlsMMLDb0/zW1bJ4baCZEhlgfe6sfFcATpAVZalS3hGlZhGlgxp2vRSf
9b4wQz1zf7UTLyPIG7uxJwYr9ETO9l2V94HMoDuofDt5dnpIVSFfD81gKJntGkNpjxmCRlRvzDGW
EwPNF9ig7zQvtwJXNEg35w5HMs4fQ56Vxh1HX3qAvBvUg53W2fvZmMQj3OtrptI6djSt39nJQS87
gFAS5CujvuL4f7y+kOBj47nLx/IOacER6bXRjuEf9Z0EuC2yU0+DQ5O4VVqIa3iNteVG1lYK5wzn
DYkvhCLznX7xdOr0ypJ1UWD6RKjpoZ0F9svtFVq3AKwK+ndRZ1weaLPhquR+7R2d6lkHiUKZv1Tt
t9s21pwGTjP6RXGsZzmd61HotNMlrgv32NAglbtuixJnbQw2qnloOUTI5i0z9FpfaHnSSoJZ+iOT
KOkiX/z++yFcmlhEnnVddNbowwR5bL0COA224ZDmOVgeFFR6AY0yID0DL349R0NO+yJzCnLUC/7V
GcDPQPk4BTTTX0nT4o2eJ9HtIa08kS+P5hI54YymNRVQJj66A5m7Lj4PUkSZAxo74CD2zSRDiJ9t
dcCuLdWs3gKAD+J4wJGvh8kt7gADb8OonB6nmr86wvmY5L675XhWpvPSzuKV7Ce6GCtFvOOA7NOU
4dyorUai+QZfrtilicXZNP3Cyyo8R45t/WoWkI6GB7U/QJ94YygbU7bkunfRrlLZDYaSiNd+poWe
PnG5wTXz9tC4MZjlQ1jYxlQgQveONUcqOqs+Fo4GOrv2uW+zX6xyPmC0IsiFfWBW9pTnekB4F01k
q510fbC4PQF/mDlSF8dAa6sJeY3WO0qtCLUaIud5G6E7ML6991fDMzhVPMhnrR+UFK73IRlBE1do
g3cEfDeilbgvOAmkYR/syfraEPtXl08HroY7V2V3G7bXxnjpDhd7k2h+3aAJCdle8ZxrX0uvD9rx
QNxHnT17NO6RKx38w9BD+I089fXTyLqgHzYyH6szcPkrFttXlJoGEXo4Zb181tGsnadeqNkx49+d
3gur9LcBEcJ04wG/cRPYC0g4G80Grz/dPbolPw6F89oWW7zE6wNzXBfhG96771RmRJna0kxz95iP
7CjE9ODVACxAC/5IGvqFZMV3NG1+6Br6Mze9jVl9u5CX52jOTgByPNdAlvs3dXXaEoMjPu4toUNo
tWDQgKftndfb/cERdRY6XlJ9KrKJHtsUb9ZedVCg1zukeikQllqt/WwlmAgAR5FRltD0YEjT3Xlq
HKJicsu49s3v09Q4qCP7ftz7YG9Nha6/SocAzpIDVcvQTBfQymrKYDDLrbNjre7fmVLNBVDTfieE
U3ktMEup6x5NBhfQ/3FarXqUg2Me0CJq7HhesrDnThoKxRG7d423q0uT4609+djPWnl2kVrcl2kv
z+DVdVDAVK72VWcZifO219pwoiVIS3pJDwmCSoQ9DpjbRtrsDWQbQhegmhB4BnGPR7r96JcZHqcA
Zp8o7Xlca8J6FASF1MKZxKvfbAQzb65wucRgafKAlwIj2ztIT9J1hPVFi3R2hXyE8H80k/FFEfu1
7PiLC1WFPKNn3euOSH2cDa05jo317BsqCUywOQOZ9KXU2V1n5TIQtnhMvT+pzMZAs7ZOwtphmykG
8A4F1d47HnkHONecEFQttGmn26fJO284sjUDwI6h5oeHEsp+Cyeq10bdmSlmoiqRBgqHIrDtOyQJ
mP3BtiLxVee72gq6LNTNWHUbL6Ut4/O/X4TGcKBTUwP5ecy5Ej980QFNnnvmhrNeC5Iuh7i4j0rb
4wAjYIgktYNeuYHRg/D8UBXPRu4Efvrh9pSuDQp5TWwC3H7QGFjMKLD+rULjPq4GxWOL9LFjHW5b
WD+8/7WwmLass6sJEG64/T6LSgYhy7II3Orva+fgm5rFTNF+MbvC68WBOJpmAKTpHr1afDRLfq9c
c8PEup//r41l1F8PhtlUPXGPvNfui95BocCBPhu6MYKRyaNt5PE4aveVrGKVZl9vT+Na8HcxQH/x
HrA724eyIgY42kmQWF9c58yRDK2SjZTOlh3zeiKVADTTKDBI4QGPHrjdMxeRuSVrs/b4mNPqSLfg
sY4+2GsrbosuME1U3rF/5QqQJQA6BFRhqyjfeG2u7u8LQ/NwLw5tXhNH9gN6tJQdWlgnL769LFvf
Xzwv0sZpZdbh+1969NYCsrTxSlv7/pscBN6ZJoori/NJPQURAsa9o9HQPij97rnT2Eaqcu2EukhK
A+Og412+RKga9phaCcMJBZ29Xr4kX7rqH1YB6R+UKgHOQy/WYrm1Ok1SR1ouihtm4HBZBpo0t4gp
VqcKRT3If+BCBhHV9VIDxdQiPjNgRFYHZXU734n+frFdNJaiH9RGAW8JZTdZmpkl8/FmSfjOar/T
xNtY7rVzMScs8CRHLg7ULddj0IWeVYKn/jHRD775A4maOGf3dqMOLNlwZ6ur/l9Tb97u4mSkE5qb
UdoFxCB5MtwqaHv08//D7YJwbZbnnvOfy2qT8HXuVZz5R1efTsAZnKbO3YgJVlf9jQQOgrZIEC9W
3W+dKTGI9I4piJMA3lbZVtf0lgXzek1YrtyiSfByq0s0VgX/ANgGxQUK0h6yVWB+XCx5qvqBlRQJ
S2QUR/m7yQ6m2N/et6u7au6x1F3dxlwtjh+tjcFwSgoTQofSR+Hj3hgKPTJKrodN05t712TGP9z7
GBN874z5ABz5etok6ZLKKvDAZ1BJl+SBy4fR23jdrV7JaEnDoYdUBoQDFiMb8LAS6FBAMhG62Yj3
gfedPUOUEreLGtYYgVe07UPlq3aPPj/vDpFw8/HvZ/fyNyyuGCTRWi+TvXeEeAGAdVC1E7aPuxMS
VMw8F0RseKG1gwuOTewVA2kEsCIsJpaDq1SrkaK1RRuj3ynIKI2aZNpwRetzi+It6kropUf+7NpO
pyOfLynsjEn1nJCJBnrDHzofSrASXWQ9d79zPn7rKAntttyY1LVD510YXxw6vYMkBfczgD2V95Sj
n9bPy41IZ61BBBAMH7sGLFmQdFlMJBO2VrHGdY5EP4FdKlL0fhjPpjoyjrJrGZv9EFPTDw0nQSvv
Vk1kLdDCg91EahIcc6gMXU+v73UtUoawDhT1zlLlH9dvdorQqCzEVrJtznIsX5CXthazyZwJnlj6
gL0oFFdRtdx3if3RrNTHrstBMzDyu7rud+6o71WHMOn2AVlbS7CdovnlbazLixkQJdqZueYc0/Gh
/WR1GxfZ1ucXg9Np0ag8xedtwYIdwX9u//z3581EMQm946i6oVK2bOtGfQe56nFA2F//qrohHMsD
0X7ftvF+DLCB9xcEZOCj3xUsmokgPQfc/JEFObkzt1hU3u+1688vEoDOZPKE+fi8lWpfK7N7TgR/
1ADFFM6W+vvqSPDaw3qDwAslpOttnVvKNEUyOUcFtF0ODgv26/ZUvb/MMBYQziFcBarpXTu/1g6M
VHYPWFO5B/wtEOrbiEe/rB8sb8vVrg7mwtZi3gRXWS4ToIzMKpkx+hHZUvOZv3B9Mq9Hs7z926Yb
Uwejydtz6kZV14UtclaoCzv9780s9Np4kH725j40PCaXwZIq3C51x9w5ytx4FNTfqy1ifGgqrIwI
eXscGTTgItO98KoJ1MPHzgYVlcN14e6YZ1WH0qxBMYLbug1H0pO7xPJUXJpD83FwZRrlgNrf1S1a
9KSfKIjRCnKni6I8VVWd7hIIYX/OQYz+gVfdtIcHGz6jk4S8ILxgB2nQ4lBbjgyUQvuE0Ns8ajK0
cgQUubQYXc0iZihpfGirFmtIU3tPx5Q+ik7IPXcLeSgqs4g8MMcfrTb14qp1850l2RAonaX3rGBN
Grpjz+5zV35tGuePC+sPrVHop85p2K40mR+jG+CrEnq3b4pcRmnD6kett9VupMx+6LkgMqBCIjcl
+XQsRic5krJloQIGNhS+be1Imv8AxwzQ5Tw1QlAF9pEtqPbsT9XwyPyMxUjhS+BzWL3zB92OVDbw
CC35/IOV20UgCp2HfOxpYGZpGvs0t3YT0qMvtE/LMJXMfaWaw3c078qDLQkEeIEyfqhF7oRAUJt3
wrW/1ChTADzl2cHEVXJGblmGWgJAldECq+s1RvmgCf1HMhhgi2k11J569dv/S/IRNKDiiQikMLwt
QnpspGsXUlnamAvQPp1s48nAqATa44dp49H77ijAyIxnBSTZA5eZt4japqRI7UTU2imDUEzcG5I/
FJVWbUTe7+6O2QqSUjNvAtoIliGGLEEDM2B3n71+PNt+8uAO1t5oi+i2T1wzMzPgouMTxsBdej1j
Geo7EBI06cllzsmXw3OuD5CjIOFtM++uEYwGBkB/M0dm7yjqa7N2tdLS6Mkam9irhpB02TNKy6HK
q43Xw9ryIGIBcHDmGcSz6HpEBfrsqGR+cq6qSv9Q6In9iaC7e2NAW1YW3tdSBpT2ZJqeI7v9abU/
b0/X6tfBkAeggw2M/ZKjChoBkyOMJjnnE/JOvnSdSCUVjW9bWVsUtLWD4MaHlCRkQq5nyjeyiXUu
Sc6++aedvk/1t1r/NlY//toKXD2wSziSIMJavuSLifR55xXp2XN5YKAXpjOBl+RRl6uNcOvdjYjL
6dLSPKsXeYk+U2zU9Tw9t/DSblOeJdhoAiK7HxXJdrnpfihr89c/jG4mfJ3VOEHHN8ccFzaHLHfM
iWK3TWhNzMAwyshen54ydwue9P7NMY/uwtJiX9eeMlqzcZNzNzIzgoZCEeZo3YtbWyMfMpCYoSux
zsPMqKBerKPazWs8KItCWDHgGs0W9+nK5sFwAYRHYXalhcrP0amQ6m1y5j5YSaoX6NAHlv3V8v/c
nuAVBwW4MbhcAcpBCmIJyDG6yTRGZATOhkOT0AJIam/6AIBWddbtbpuaz+xVRDXP8IWpxQx3BTjP
ZD0lZzXJkzZNFeghixwoYhrgoRAqFPqUQmVTbjXurm5c9N3bgNsjW7s8ImUONegBGMwTFAAT5KHq
P+jvOeO2AwSUvOpT/82jjb1xWlYndqbB9kC8roNX/nrnjiKvQCVdJ+fMEvtyqGO9FBFF0fb2pK7u
E3BIA4mJ9CeSqNdmam6VtnDS5FyMUxmqqTWe2YTIqhcTqm9l5m3cm2uLCIYzBPhoX5hD/Wt73LAk
dRScGhJM7X2JvPXOSSb+LPsnbYxBq1YZdR4IMcrD7YGuzSeuHANa4sgVIzK4NlxJVZlpYSRnq6L7
dMpYAAmm2La3pKrX7Xg6mkBgBpHotR102w4ThU7k2SQ7Ip+b/ke3NZS1NQNH3X9MzP9+4dQcNME4
NkvSM9iGApH8bN0nnyCU/Hh7xlZuOczXf80stkaHAo82Qozw7KVgzhwL9h2x88Y9vTpbwAq+rQjy
yYuIEGqOgyU9D17T62LlPjWKxGWfblhZHcmFFfN6wgQIQPrJwJpYvJkgkt0Ud5WH0Pr2fG2NZbG1
W2qoGix+GEuC9rAJGX7JbRl0xV+3x8IrgKcQ/RcIDWc5qevh2FImgqh5/Uf/jLfX3kjbv21YhQm0
D85SxYDXvQtvBXNztLUPFBqLZh0YbVXG6TAd3dHU/2FtQLqARpx5LGB3uh6M44LTKXMregIFwYfS
dmY64A2fs7YwYH6f2V/xMngXRKc9/I3WcXoqm8mPWnv6NVhT8uB33lbmce1k4jmAtgAUk1B1WxwZ
RoVdoWmEntq5M9ACo+ieI7+IWLQOncLbKrauDQyRxKySYYLgZ4maaMZCWn0D592Mu65E/s85yPyv
s2TYCpdG5sN14W2UrXXWJOYbAgQgzjMEXZnc/f3JQUIJ+A8QFaF1bjFt1oj2tcnI4DNp7HynbEd+
//8MLEIHZOB8UF4nyblnlRmWoPKMbXQGBJA63qobr63J5VgWh9OdNEYox1h0OEu32KNXSed3/zAc
nEuo7oFs6V3ZpxwqYnKoFJ5S3NbFg9meW7JhYs1lIt75j4nFHVNLaOyq2tFO1NfDvM9CvlWmXDsr
lxYWi+4kjQHtegxCsd04GGGm6riiVWiNGzf/POPLuPHS0GLxlafeMpfJufRDzu5r+ewX92g6gzwt
ch9I09xenPWZm1u85+5FsMNfn5fK8kYTa6OdyoAL4B7GrZzAmgHAK/B2nn0aSIWvDZhUawDmaGGA
/zLqn1vlobUNDK/vE4D4PezkxboMPQHhGsoVYIjVIqrM56KD7u0WpdE86ctFIWh/g9+HLMe7+l6P
Fe+yrEJMXdUlUmiF7uwT1wJgb9Ja7Id02heZHBr0VHnl3+K94NFmXnPYddEpuUxkEqYXneEU2slm
eDYYPCD5xpZbnUO83H004YOkbBlsshw33dAw7VS7TnkeuU7vi5xbh7KlxYbvXDtGczYekbI/NwMv
/M2si1nJWmknAiamQf9iO8B6sq84vxvhzeq2Q7EEFw2eCmgkud52bccVemqw7aw0dpEJJdHfnxt0
Lfzn+4tz00qVNmXSaSc/eUQHtSs+/f++v9jXVk0QA7jzsRkiX+ZB6X29bcBY3dMXI1g4moa2ftfO
FjIvNMrAyIL8VftpnbWfxtsfqUWaHTR/rBp9BAG1DvTD7V+wuu1mLu4Z/QFe/UU0rWXeZGVUwmn3
cVqEIyqc1cZ2WzGBdCeQoHAPULpZVoFMZYwgLEi909SDIVZNIVUWaEB+3R7IvBYL73BlZRGwD1U7
6pOtuSewfbyWfrnjY3LK0EIcJuXw286Gjb29ag9xBxjt0cOG/X29t4UOmZjG4d6JErrzIdZHJAsq
5KpCIG7vzM7+h8OEBzDwrqgJAvC6JIQhrmZVadp4Jzcfvk9+GemT+Hx7DtdWCuBxNN0hsJ5bLBdj
gh/vPMXdk0ufzPSDNR2l+H7bxNq04Saag+q5J28Zf7Z0UFNe5f7J0XgeVIXxrKUtKBfs8jNxKTrQ
7fzutsX3PHWAG12anL3URTTampagIsvAt9eDUhwtyAnhcVp6zxBcDIw02UGEeJ/m3Wsv26Ouxnio
ixdnSh9zs7gjaXM31Vuvy/d4ivk3ocXEdNGMhDfGYve0Y6osP8H7whqSD7WWnYeSxbks7zsKJi9Z
/zYS/DhRDREUdjZOyorPAQEE4mawNiJ4Xt40I0xR6PX6J6svur3t0C7szKLep01Sx32JanCN+lNe
+FvakO8ZN+ZR48sA/sE6EIzXKwF1etDLU80Hm21vPyokMQ9jW+pPmdDII1q18z1Hl/Zj34z1Szk2
etwRx7kzyi1W3beAZOksoLIJyJwLtBDuwOsfMjpu1mUNoycns0jYsNYOElWjtpZPxgGt/fJbKQoW
oBOuPzZt2jxWs6BZJRobnP4mjxKeVyE0DMUe7yDo26aNJp4qkbAvt/fu6lJd/M7FgeyN2rKGjPon
E+JqYVrXUwCIrPOpmwYa1p2T7odWJ5Gf8q21WnMFlzO0ODSGGJAx6DN66iYr8tJ7tDNE2pa67kog
AtWb/y7D/CMuTuaYDtQpRhiZUeBmnHo7LkPl/i0mZN51s26BM0sYvGtjZS7ptQEMQKfGsnc+ADZj
tpUSXZ+t/5iwFp1FkJ3sK8S+3mlQ7LWstFfgdM/DsBkCr9lxILSHGg9orckyjq8GKMU6XeqfZPKS
tEh6jvYu6X/f3nTz0i4PB/w/FK5BPOm9a2HK0ZxeKAP+sspRAGA+goKX2xbW1v3SwmJzOarVTcpg
gatD7R2E86P8uUk6tnZ2QOWOA46sF8igF5GN61cVaQrfO+ncDRteg9r1m9H/UmYJwkUeull8e1Cr
02bPRLt4xJl4pVxvZmpUqLpnoHUV1j1oan1zo0i9uvZIRUEIz17Ba4B7htJ80P1TAXRn7BSyRjDV
+Hepm2+9R9/KE++2wIWthX8skf2qG2PwT6Pt/Sap/yha58n2pydIet/lKTkPbfYdMEtQaOkHIK2j
SZonqPJuRI6r+8RBssIDJxkkPhdTKtNWA8HqhJ3YW1UDylGL/GQNsPVpzcqfIJPfAixtGZyjlwuH
lOcNOnWJwsb8pABt5Pb3TA/E4fZGMVd3CqTKZzYm7M031MyFFShQdBAVZf6p7d3hzujFq6pNA31n
Y/EkWcFjvWVT1AiHfHJoYd0VpSojVxV1KEc7O2Up2FQhWycPqSr7vV2LZtdavQxJ5Q+h3xF79z+k
XdeSpTqy/SIi8OYV2K4sZdq+EG1BWAHCfv1d1MycYat0UXTPnIg5DxWH3HKpVObKtcY8jUNaQtx3
WJLMT6qFgP/WSyUjEQVzqzyDjZQ/4Hx8SJoxBf11ixNHuZGdDPtsWWdLbQ7tmPvFEO7PmmhptrbW
476ZNG0kTU87L4aCqUOfXa2Iz/2cpD/dtGYBHZpYEt+LFslBJhvs5KteKl9MU+pBy4Dwj6NpPGpf
qazPQvj5lcJkZSxBNwQXClkA7VZ1lyFbnt/akZbLUJ7rCeVPMJoHALtDiLTiu66ny+0mMNCWZhwp
JJlfbPAT3c2Om/kj4rMAsl/fhiWGUNZsOZAPqtzvs6KqCRj4tOEJIuEyeSnhaKHfqGsrfQseTNe/
hiVxtTRrbcBIQ9UKckWyOUS+Hi8KtMRAoAi6h1yctIAtg1lNiuymUn9t4vFjRasDqye/A5jdb0v6
m8QyjQGhTRSw0X6Ista7Tkxn0CtGGTbkqNyB86k3P9GmDJQBj89vjZpKAMoi7w/NInSMI/OFuJ1b
T8gJzYkT46gZS7ToPzJkI1xdFo8Jl2ljhHP7am0rpLPcOFLB1lSnpS8rDIgMuMA/2R5STyui63of
VNnIjJ4g4JsPmnFxa8kkyT6//n3jI3qtpwi8cKjSyfgNOq1HlO3CfTckWoftCNa/b0w0I7gyygQm
Zu3Rs26S8WT2krMrGwV3671x1oDtCxWhB3V4gULf/zYC7o5LIJ6YOU4Cx6aqN0kXf10q9cEBw/j/
Zobz12lcddacwAypTrERQtEGbf5/YQIeBWUggKXfpZ29rjKqZHA8NBeHrnIeXBTqJMkD4VpsTHCj
AAS3ZV0HEymeWgagOJIhiG411K9wwUBjHHR03LEuczubpmGAE1FPcYISw7FdvjaFhLlYaAUtg7qK
Z9AaTl1vWiMrvcpRG1wGfZA+lqbfvZQs2F8M4eMeEM1/jHA3Wg9fOAB8GEdtVT2kJkXHi3E/TNML
AnTmNy4eEv3KzbxMYdJ30IKXccuKopHND+AvmWnN1rIWP6CskFlKmtupsu7GyngpkglE+NZfFO9R
UQfB9cpitTbjX89qlndTvrYIRIz4PRgul8BQJNtDuP0gROrBEFKM3vr3jbfJvbJzayjZRG3qHAvg
hmfIJeyvm+gac1fNK3RMrVglbgcuOgFiA89ASMrYBdIemfEBxWP9qDpMu0n6nJ2RkoROQJPnT/uW
1w3BhyiYOdxpeKS9V8QwCicrUxd+rhqyzyjtPZmZEdKpjZq8PnhzqQeKs4B/NZN4JuFpAE24ubLV
rVy215PaMWMxnH4BfADdaOdCAdS8Q3B9mqCWEiAj3x73xym0563FPXiqVQDk2p7GEItlBLk+Yrwm
5HfqPRTJa0s/7FsR7X4I4KLUgggB3Snc8XMQrhbFqLsRoHUHDaHPCI6T+kPWoKqgSZ6iElt8umNA
jj9TMgO57/57kXwYdZ8iHYX+i7H5sj8q0QHYjIrfnXqijvYwwtKgh5obtBKnJfu8fr00+djaCkPu
IMrcb2Pz2firz2OHYZOjQY5nS1bQXanrUCmI8CBKcn8YD38zO//9PrfmA1PQYaPg+1r1OQbNNMlk
FbbVh/Fn1INa0b9GgJzT9QQlmpuMI3VdNHA8GPbJig9qfNkfhPDi2NrgPFA7OQbekWuiRk0uda6F
OiQ28Gz60NXKs+tBKcwsn7V8sMOa6Z/VSsbWvc7S3hi5TdB2Bmq7uDmjAVSphfuhXE5e6/jD8EAb
SO6OT+P8c3/I71lckJJ8I0bBuxkYI5WLg2N4A8Kqwo0UtSHDiYIgFjnlhTz3bWz+9PDsfNSyARlo
SuL0njnzcuraOENRJu/9hKafh3nMz+gzaB5tJMsPA82WxzKNpzAt0k91UlonpbZbpGvGSRJL6IIL
AxACNNaDbxkYPB4fnTR67/RO6Uamt6SvlpUmj4Xea89OaWi/CTq9QlBdW59YY2jhUut666sY7T0y
8SWOQKe1F9oT994lUIHJQHl7aVK1D6C0Pfq0NXtQGqoTpF5yJ0i7drxLrUV7mqDn5g8l6wLHiz0I
ueAqxFu1AJMp0SSHSjQ+KPoCtWuuYH2en4BixXR3GeDcnHgCUp/NoRe75GCkWRmojKmHZGpoOJux
TNBX6I1Wupx/74r175vbvu3qrpuWzI2s/makfh9LLiKh27YAOPdWEXXka66/PzRe2yROsn6/OaJc
ehpjCCPUJ7OsQ2KWksBCOJqNNS7oxIMbqJMhd6O8vMnySy5jpxR/30bTMwRS0M6+uq7NbKW10WhD
UblR4xmXuO0+DIb7Y/+cim5uPFP/MbH+fWOi0+e2bRyCrR5TXy1+IA0Gbc5bNr3u2xF6WWRp1qzx
SnrP+fGkz+rUAgNKhPp1FhQ2GrLA9TqBbEspJN5WuAfQ2wDyRWwAbPHrIUGvEqIVGZytTrt72pdH
pE5uhiJ9XubiMkz2aX9kwkWCzDwiPFsDRybn6BJFMYoUZOpIDl/a7Cx9dKz//TvfjWTCSvIBtjW+
599SWtUirEX02s/5rxkV5KB2Sq/wJ3VUThrz9JsFlZkFmGdswIY5ybnKAX3xm0yb/bSjCvhzClUS
HwnXEwBliBegNx9wu+tJLpS6swcbRe5FNyGNMB2hxNUqz38xtdDlNsF9BYpW/umoOEnWZV3hRQ4o
/B4YlZEUC5YO9/2K20GSC/273KYsTTY0aovQS/2aAYYkUzURXfsGul+AN0BNY9XUuZ4kWld6py0e
8o/a9Ghl6U/DLEO7yEKXKK9pAay1U3YH3Rmem8q4q5deUhYU1eCBJrNW5AvYlj2Hizv0AYTytLaB
GLFd3zHuDZD8duwlxzU1G8MRsj5BWjmB6kjePQKvcmWXizcWCEdRpXBh15m/e/X8mWruGUxOCzhX
0IC/v0uExiwL1AY4HHjgcV4Y9I6mPccmZnlEEax8ONT4P0eGyRfuFfgvG/ietRuQm0p1zgxtSDUn
GiEt99ktvu4PQnCeUKkHPskDMxFCUe7iWlp7ZqDHdiOa0BeLkG+zpXa4+8vzvh3hZKEuo6HpDGPh
MwjoXZnq2QGGiJnMvqTZDAqZdIlD0xk/emiV/nNfDPQQ8BC4kcGpwbMfj3jMKYyYbtSPCHaGW3MZ
obr2pJq/aSq5yUQziFEhP76qnbwjXfKMJYGCHC5jMoQ9aB/UGo3Qr/uzJ7YB6jgMCTAv/kDXCHjj
xsUt5vZOkHjTsWwere6PWZEQLa9t6/D5gLCAv+XabbRq3I8NuPaQCG/9MTXPcWI+oBn2mOZE8TVH
kewJoZ9aex3ROYEczzv5t8UlZqcn/VpHVr4OxHixCb2d8vJpXvTOL8oU1+hKh6IcSGY+F14lCbhF
Z2trnzvBeRW/KWfgCmX9zZAnt8xyJHlz0b5HIyccBFBZzjve0DFhSwt5CXBYdpV+o3h6+zLVvXtq
7Ny9GOkko6AQ7hQTD2ITYRuSn+vfN3HVXHq13oC8MuqM+6x7yEyQ2X/b34zCWduYWIe8MYFqfFw3
Dkysalaz90NNJVkkoQE8EAy026q4fTmfRPRhMLUU2T9NfbAACs4SmWqazAK38AUdTDTY68BpTUfd
PsiCFOHnV4kewAnBT8oHKekEjvoqrTFDAFMrc+//3l8BEYgAuwlaDaZuIofJ50dnRWnr0Z2Au6tO
dnLT/3YqPOUP0Ohp58P4HSrjtA4KJ1S+7BteAxMuJkSqDb1O6HOCl+BjQjzedFY3eM8X6kMZf9St
V3Oo/aYGJV/9eVy+97Ljsy7EO4NQtVHBCrMWc7lIBtp/tTqVCPeqrDyiNnSnK+VNXYIG1wCRuc/y
2DooQNntD1O0fsA1/mN1/ftmh3ttlZadAljTVGqv5dx/7mkrYxwUTiXIAKHlhGLdu/JEBZUUUqJv
KTIht5LHo0/KzFeWLyV76s3nHvQa8/QXNxXIk10QWqGz/F2n2uiQwWlSC7dIdWvmJ7u9FMVhf+ZE
7mdjgk9fNqwb0TauulGSZd+9XntpVW/x09iRVNoEby2wkSEVi/IO5C74+90qiUlzYP2jkdAfhkUv
1QANGsewf2kZwJUxNVXJc4uzaHhgJMUzCHpmONQG2MWv90SjtFAQSUrI3tt46bhz/JFO5gcC3Rx/
nJl5yRQpKaXIJN4fyJOsA30X+o1q5VJnGpLIs6rkwZ29JExt1t8WZGogq754YCjJa4lv4VbwbZwQ
PQYx4krIA57K63G2nal3TbrAqPLY0vY7ElXf4+TPGhr/ZQTENeuFiPcJ70c6rauZOYG8Ru2+M0/x
s+nDBDDN/l7kTvG/jABujYb71UXyyAWrmpjdzV0axRkaZi2kGSQGhOuzthauRxgeitsSlYvugqEr
0qj2nemWeLdmE2b1J0kEIRwG4CZo/zLR+vmu+lCjvglMbBq56pesvUkbWYsR52P/NU//NcCfWchd
m+Oilmk02D+JA3GtwMhDrwKrdYAmlr9YkzWKBUMB6noO51n7HPzaPUvSqFVulIPrXvY/L9q8qD2t
kiFIrCPuv968rC7rvmpc5bGxgTGbKaqGqUPv+jGWpeC4uO5t0jaW+EpXvaQGA8hceew6EizdEzKo
ganMfmFJPJ1o+SG9ZwL4CLHGd7RobFZje5jVJHITaOKutE+36aJVT/sTJ9oDGyu8ZkhpFV5fZjj1
jlt80Y3hoe6tM+6ulyR3z+jeCjwZv5hoqRD14/mA6wCJHO5mb3TWtDNE4SKHgTGe+YkeGKZk7kSL
hGZSJHHQEfH+aWYv4ER1kUWP9H7xEUyW2ujn6GZyZYltkaEVdLg2NgrIYaBpMWYTtOfQsUJvYpSV
/dRUTtBBX0sPsuK4YEegtQAt5+umMBxvndlNdJJ49pAUpUeiWtODBAPS/iz8Wff2lYF1tBsDHlmY
NaguiUZLDVDgr4e/cAOw4K7oD8B60Xl4bWGhSazUCQCXyMX6q+Ldz/3tLFgP5NYMPH/eiEJ4dGti
LYy5w4ApSufCZziite4ETgLe107yGuJzXW+zZYDkDWkG8OQBf3U9lnLJ8j62OxLFQ3zntvUvqwEU
xIKeVD+eE/CsDW1241EToLlBhnFZv70Jj3nbvBdaEf5mUsP2skIkpruynYJRvWXKeKisL01LAmOU
eArR7sOdt4I3RY2HBTKaXlJUJGrAAFzPpwlUt/uLJ/AMK3OeZa5M1mvL8/WEdtXoTV7ckmh2rABB
j29Cx6jw8r8xg9Ix2BNBHAZN1WszSFVNRM0XEqGN6EbrtcB14zNenZJcqGi+TOxwRIwrEyB/WnFH
2bViayQynHOXhLUslyzw3LjrkGdVEXeD1ZKbrbIZaIddmaNxuwys5hQPZ70MBuRdawDzS0smwCQI
epDMACYZfg6FyrfjsHEORtl0KtBheZQwaOqC38Du66CCREianFvnsL8VhIcLsCok4YHgwluXG13N
4rbJvCZHhgi6lZQGKXgP0gHMfdMIBr7a9/pH5v0qrUmybHwd+e1oQa3PM0AoBofIH2syOU7a6VUe
eY3n3AJBX6AVqTVvWQE1SxQakVA3qHsDhs86QNGZnQraowhrjfONa5duqNnVXUzarPXBBZk9g7So
C73e9g5N7f5KnZne9FAgPVDEr5KAUXR+VkY/KASjq/odvLqC8qjldjTHrZe/1uYcNYqJawK4Fcni
rJPPe5+NIT5oAF8+nVmOxWlsb4KqIbl0Dblz8nu1hnbWcNZMeteOVTjV0LQBlbtiFRfk+477P0N0
wNZX4BpTgiCHh+/a6A0bqGKVEURiT2OqnNNMsgtlFvRrT+FMtF96BxaKVd/ztjdP+yMQLdhaygLp
G/6HV9H19422MQoctzLqy+WmLV7ddDgl+o99I8JB4Plg6isu7B2kjmp6XhpuXEbWAMZsJSzIz30D
IkeEZPs/BriogTSmgd4RGGin5tgX/WGcxzHAafkNosObsVUhGVQqabhvlWd6ezuniITAjWHYKMbw
ylPTbA+Nm3lFFLd1YGRekNimT/Jf0DrzmXOTxcAZPNp2cXSan2Rif3HWtta5J2BfDJUF1dQiIvQu
br1DaSRHt5PUPPl037/HiKIJggw8nPh6vJlnaMrIkjIyvM43++rsJPQSp8CfxYV+GZEXQAIJJKXu
zaIPn6C0dutO2X3dJ7/2J1sUVoE+AY8QNLiacI3XG5UZStqXoLKL+sbED/FaelASRg/Edno/TYxa
crQFBwOUnuALBKQQdH783aZUpcE6r64iNlUBysEBcZ614fWPBwX3jowH8n34t8qdbk+tymmecIGi
ZcTvJ8gbMFs7gIex8m3lzwoO60Je2eKuM1AuWmUMUrJIK48mCHz0YH8sgjOIYWgIA4COBVyYi0WN
HgQU4JYtosx4Jpp1iOkdK34D9NyXXx3gH/ataYLwc2uOjwXivm1bCJkVkatDEOu2bS4ac3FF31tq
7+fTPZmPnvmNoog+zy8seZ6nKay079P4bYh/V/ZRkfEfCpzc1Q/iNqjRG0AXsaKIpuG4PGnDZX/A
kul980Wb2McESX7RAnoYeaoSeAto0p7V5mmon5P4Y6F+3TemiXb/ZjHfvMLGmlNp3WCDuDjyoNY5
L5/b5JbOX1XlF3Vvu5hBI/22qDsfpO9BnT0W7OKic6UyJfG+7FesU775FY2G8AVXexEp3UsPEB8o
F72P+yMVuBWs2poSQrebafGF9Nmx6bJ0WLUcwljWohwttTjnnv6IEsh535R4NP81xR2Q3stdSy1h
Si1uoUAZzOTC2Jd9G4IIeRUiXy8jAHPeFUmgfk1JZcFbU7dEwvarN7rhfFcEXSIxJNrtiMPxQQDY
8ZLhdns+ObjQXFx9RXYELZyMO0u0LNvPc44xNRlrdQPjaLIzKULVve/MgE1/HvyA7x/vPCAfLeQ3
ueAHm8JjBtPziKJ/rbiM7bnpJfenaNG3JtZjvdnChdcttK5hoiZmWCT39RrLl7KMoHA1bANgF1wj
ELrgpktt7NkcNQcPBp84d4ms0UT4eZwO3Lx4DCH1cz0IiGD3aGydEWwDjjQ9gPzU39+2wlnCmwH9
/HhFIi92bcBEyclq1BHPhqQM80QNiuHOtCXeRBSuIUYEXAbPbhDX8xBQcAgMc5Vglih173qNXCCG
fu9aS0BXXDC0YcHWdTK7RIMmbfXS2lWge7Gkviza2IDpQfhplUzC+bkeaWOONR3HsojSqlePY4sa
okeM8gx40nxi9lC97M+s0B6ibrSv43nyDhg4mB50fil49glmdEZmBvqrn1tbdhuLbicAyv4xs/6M
zTYHoSzazqeyjLLRuRtL23eT8qHI00NlOrcp+NXUNA8rpIdSZ7kxqH4ZKu8wmMM3i2VfQFPy0BN6
oIZ9bzfu6/4M8EiPt8Bn5U3HEw28LO+yvWuKTFfnuIiQ9f1hN4whciWG30P4/SbJVSgX5SY4YNWZ
nCotu7O75kSTeZDsPuFCbH7FesY2M6SpIFCjGX5FMSe+83FRoUQPMtXO/PBXw8X2BsWlgAcmxfVM
jcYqImPO7hXQ3auFdjJSXNpZRU/FmD7Yk/ncOvNjXlYf7FkWqIgH+o99XkKxSOdGdxLY96YXY3oG
fkJtA/0vMmhrYQ23HPjwwTfEuW5Sl03DzLzCKEGvyR4qW/VVctyfS5Fb2hrhnHcH9YBCLUgVDdb3
ip2V4ceiS6Jy0YX9hmdBx5KAzqKB2izYKO0y0gGcUJu7WfEC1Z7OSnHTtLZkPMKjsLXG3RNs6Caz
qZwyctKvKO2gdSUNkCT3B6MNPXBcJS1o9sob00SHnyx5J3IRW9uc56ONSdVSh+2st/zSfBm8NMgt
4oPA2O+yD6jNSS4VUQIPwA3Akf49t9yRc5ADUMGsVUaxBmLJrvap+qJN1aHvn9zJCOfmoJlQgepT
yTSLtg1otiAEvtLmvqOaH9o6cYqFIWcz2YFr3MzFN62X9d6LNs7KYQAyg7feeG5wI3U6MKDD4zZL
+7JY3m1ZaTdMtVHNAihb3hcv3Dtbg9wd3RWaUo/G+gBvj6TxV8JEI+zcE/izKZKPkEGzz0zWxiic
SkBP0UyIJyUKXNdec7aUTpvdhEROUQZ68U0hL/kfNgO/3Q9rOLCWVAUd/4a99KOx1CRiSpCfapm0
9boQXKYSMF0AylYU3nupE68wk063J9SDQLxf0vumO/+5l0LlAzygyK+hoMDthMJmHlsIIfBSz0N9
UbrnWNZbKRrDm6eFmBkahMzV528uL1azKXONnER6dVsOnxwiiZJFvgHB0HpfvREIcK+JeCJ6DcFq
ElVJeq5dK6S9Ai0VA8DxJTLa4QCqlOf9WTPWrcOvy9Ymt7WyYnD0hpSrTXYsqjxAt8MpqVUAafND
rtl+gkx6XxZh4jrHukmPEBUPkXZGshnvKbeKmmIJCP7msvquZOldSbNLZdEQowlSlv7MzPxA9P6W
xTRQQNnv9uxSd96tETuXxgTyTwq+F50W7GGUx5DqAWMRt0zuMC/J5DESmcMFquVOfSqry/60CXcC
Mrh4Gq19xTwiBFFyZrmEkiiBeJHnK/Zh//tCN4Oz/h8DfHlWr1HCHgi2mm25vmVc5nb2Lehw28pT
4Ry67okpP9qC+aora10QbsKNZW4TGvoMWKabkahXDmxp/NZ5TaaIdlEMKpqiCvcHKpnIt+25OVJl
PNp6ohckKtnwwtI5HPJc9qwSpnG2k8ndufY0gpOxRME0tvNz1dn+0Fqg7m59QsyLXUJYvVo+A2Lx
wdSbY1a6kLLsfUTQQTppR2O0P/5vY17nZDPmIUdNyl3rtw65syCDFhOZsozwBGzWcP37xkI9xYPq
LDjUGvoO5/i8sGej8fdHIdsn3CmzmUJ0BySHUQZau9h8nSn1k+Iygww9r39onuRtJdsoXKTb5cyi
DmjVwPJwa0B1JGskyT5RudFbaRvRQAhaIVTWryctAXFnunhYlkQvsUM+x9krEhZq/DBpT9Xw4FrQ
jOnA+/BhoJ+gXOmDysrs4sAE/0MBgbXis1Z/RzdU1UjqoDzF59vNvP1hXN6BzE6ZNDN+GNjmhxot
RHrjJ22kzhe9m0NqLP5UR73+faE/1erb0BzT+HfWAY8pSXb9P+foPzOENpLrGUoTq9JIAa8HBr2g
UewHyN9NPhR8jhZin4WpfmcsYWK2oTIx6Gt2gYmfO+fZWYvVGwQxP/e34LrF3t1dUGmyAAAEgoB/
/Qxzt2R0ntKoA8DbYJepSs6jEoedJUlXCM/TxhC3NZYRAncaOLgjU5+heq8FXdXe9jOTeH3RkQIe
E0rxoMoGAIg7tlOmxGla4P6fLQuEyU+dPQbUSnw7A7UVSU5FLGugEu6trUnuFC9zmrRLC29fdENA
+qPnfp2Q62beU07UYFIXpAXScOo+T+Sot8gNQZTGHh+6GiG9J+sJED5V0F4D/lZkKgB/5SZA89BQ
SVv4lGr5NIOzwgMr9Xju6aM1EH+g30z2eZKRiYkcy9YmNwP2KoIzrI7F8siZ+uki45ETrupmUJzn
AhEahFByDMqCaBGafiAF9cWzFX/pWKiZL31y2j8VoicRQkgTUA0RVwbr+mxyZuyilpLT0EzhGFso
Ao33tto9zrl+3jcnnr9/zPGRiqEPWW/q2EEKmOro2RwkwxGdPQedADjfQCShqfLa6VS5grykCqej
A0NsDSdr6H0iY/EWn4ONFS5EwF42e7SOkYgOqLDMz6Z9W5X5idWHqX2phmcze4z1OzQC+g59pTWS
Z93zxI5lKQkshZtl8zvW2d7c3BQ9A2imwO8YlrvyI+TLh85XjUPr3tnOcX/hhO58O7Pcaet6VR+z
DLbS9JtSPA3WT/hPQj7nM/W97GNjgR73ZGdf3eY0ONS3SOabiuTJIwx00RCB34GEOoD93MQvrFrA
lY3TYVRPKvugzl2QsXOWWb4F7JkXg9rRMSHk8pTJzqWopo/EAVDpq6oTCKo40+5CF5IsZgqC3rE5
MFNzn9kwf80sWvqGp/+y7aY4qKkWHy2bQVetyH6TGd1jPam+j1knS9QIlx67HJULEKcAT3G99M44
oSWYpTi3ZntoEjVKiRsqeIWBy/lYtHnYD7LX3xs7D3+Drjqa/7HJHS544dajzppYUK0HgKkOQ64f
igqal+p8VNgQmmX22JXdtymLzyCADeEqQ8rI3WDo4f52lA2fWw3bBeXguL4EzNlBpyMJiH3Jnda3
SXEY3bNKP+3bE/qVzdC5k6YpQ6UMOtyk2sHvz93RdtPfs1N82zcjGxZ3yNwhHdWsX+PW9lwZXlj0
HymDB4ubIFFRzMNe2ze4RoN7S8rdZ1bVsLkEA2tEkuolbqqf5TRd0rj2q5mNvknNoK+GA4oz57+w
i/KKCuEN0Dy8HfSN53IVYyyYg/lkaX+vFd1dpdIvICE5lEV+qyrVheRL6AyFpI9lHc674UJWDt3T
eIvjPF+fmtoBthPtkGmke/mZLPWlAS6QAY9DLUsys8IdszG1LvVmhFArrmMzxWExivkwaMqztvTh
kP2hZtZbuO+gY8axVBGJRTmha7pRYSavmN+RWx1wjfLQypBEwnt7Y4bbJxX0KqjiwYwes2+5Yv7O
alnroHArbkzwa2MkcTku8GhT4t6nRnqn075ANyb4bTrVCPOi/bTk86GeUyJZKtHgYBgNVFCVWEkq
rpcqsat8GLs5i6w2DyaSQpJaEpaILEDNBqkfAHAhnMO5q5H2mYYeWXjO6sIeaPY/fp7zTl6rZEhO
4PNK+XUm32IZcEj489GDaAPrgccGX4Blo4KfvwC23iTkgSTtE46QJL4QHRfgCf4xwQ0BvXOF0WsA
kZtuSKygHIJUNkuiDbY18W6Za0Z6q0fUxuJbcCeFDkXnIWp66BgNNDP/hWv0UUlkxGoin4OW4rXQ
awG4zmO8aqhXoD91QT6JICu3sINh9B/NInkAgFoyie9NIVcO3B06NABbwz/XG7mKWW4hI5ZF2ILA
VpKvDSKRLnae6tq1w30PLojF1sQ8wuxVLUdDFv3amELKxcu0LI2cdg6W5ScgFj4ETXylPnXjJ1WD
0nyDXI9NDpkie4kKBwp2BVAIgmH+HYbY6RnoZGKaRqkNbUAKrHSgjtQ4IUJrNd+mDpVZfL8/MdqV
z94GAfsq3XE92mkEJpvqeNQ3o/LBaSYfmWokeiSpA+G40GIJORLAY9EtdG0FijBxky1KGlWzVwe9
1R4Kzbwpeu9On81gfwHfHweMaGOLO3G2rYDfvcVdCLXKm8xSbvNSD4fZO4KCLSRleVBZ89SWwx9f
wTCLu3fdMQJOsSW3qd0OPZowezNsqwk9sQlE2cFzlzeTrGlbtGoQ+wT1EODakK7kVm2JJ2rVlYb7
nv70ZiBFcdKltBjvvSOqbEg/oDNlpbHnnbvexloD4Z40suYF/JlGg+Jek/zxHYW7ae0RAAcXIEU8
x4Kj9/NoQvMtqt0XdHP4VqlLLIjmamuBC1jG0cpjx8D9u3RNUNVACCD6I7Fx2N92YjMrQNiGNDNg
RddbPNFjtFz0qBwu8U2jXCrbn2QUPELXBCr+f2ysx2wTe+nEStSWIaqdIaw0QbS0/Qjx0tDOTmBM
8Uf9KWYP89T5mvm6P7j38fu6Sv81zO23fim0AmoJSHMb7QGc836qfknR1EqXHGXMwbeZbF/IppNb
NYVpSTtYsEiJ9dqX7akZijCbkfTdH5kg53E9tNWdbOY0dTpgyWcYKstTk7yqUP3x6rOm/07T722R
h01xO5of0QXpm8ZNaePxABkGo7846cv+LxH5yM0c81iZ2mlTME+gXOGobeqro/WsV/1N3hbHvtEv
+7Yk68lLB5AmAemmsWb5vQdtvkN631NzP0bO016+OLIWW9m+9fTrOSbdkJi1heff4j3m5Jeqt2ha
woalP3ol8eMqRS5r7R/4ocm6BKWmuZuHgNhf18d1VptQrT8Bj03oL6ieDBBKUOIvxnIPMiWoQP0h
AQXeL1fbiqd11tCOlKcKhuyxQzk8Ue0y9U/7i7geuutH37UJzuM05D+HElHRx9zUL0mbnrNU86e+
CHtHkZwU0XWw3Z+c81m8yYhNFzM5aL+nsfPn4fP+eEQX99YA52SgJ25lXgsPqhi2n4JaxmeuFg6E
geoive0U96E3GRTe/gILuk6kB/AYUK3GO1Dg1NaZUhaITgw3PeVa6i9aeeqGIRirOljoMddvioSE
rDxmxq07SipbwmUECwH0vRBLvyP5WzSts6YSDshTH6Y4tOM8qCHnobzOAJ/uz7DY1FpFAyUe6tec
r6uSjA4DqFmj0b6lesDqsE5OqR1ashqG0L+Y/xjifZnpEHXKVmRAbNw62kcK7bIV5Fgmd7r526mf
94clqJhgATfmuPdBY5VZblXYObP3UlTAzpW1bwLPSG9U42fn3JfZeWwkHVdCd72xyfm0pAanQI2s
WeTpzqlx7/TG8jt2b3mSuFJ47DZ2OAc2G6maGhXy02ijGd2PzfRzf/JkS7Xa39x/Zoa3caNjHO3U
Hnqq+0bjQMkVek+ecmkhhJe2qGnv2xRe7psxcZ4rmT23qhxgUyz7nI5HYGhKI9w3Id0TnLuqGrNX
SYl5s5blsXJJmFTWU2eQG4d2YYm3JFXVE0rgZ22aJbaFjgwkhqigr8Ab/k1VoRVXzXMcM6UCm3F1
lwAXVEV5+hJnw9GNv9ezxIUI5xPlOxPouFVbmNsjwFjrKdBLBNwc2rGGOM1YZiHydL/253TdCu8u
HNQK1p5eCLzwRagpY+bgVvBURUaD0ftGHUkdRGaAGwfV6mGxE1yaTCk/TaPtl3byfX8Mwu2+GcP6
Ezbb3VWysSsrmLCs2TfIs7u4p2Ro/Jo9adlHc5LFl0I3sbHHbfUsd5akqzFnjY7s0ms6Kv7oHftO
9soRTh1ScWAyBhEvVAiux5XGAySfJzBNZH2g1H7snvbnTbjFNt/n3J2ismz2VHy/d4NkfI4sKov4
RSNA1mV9ZKycCzzBaJeW2HazgxEQ+1CjwKJ24Z+PYWuBG0M/K32azy5uJTBjeBiIadATypr7VkSX
LFpjwb6NXs4VlX69EktPnYxVCi5Z8InobX+Yxy9K0vmLaQR5JwnkxZP2X2Prj9lsZ1DbGpnewRha
/Y8teVTc/rA/HKEFpAHQ7ovMzTvyL9ZQry1cG2Ff5vllD5Rf6/9vFrhloaRgZTNZJHr1lg+Z83H/
66IDCAyAhXYiYJpApHA9Q7Ez0BTklyTq/Fo5z2OAguok63MQeRVo44HNFRnKlVj+2shiDnY7zeDG
IuUvWsI5EhJQMEXkOPFV4huZhFBIuMfAjwp0G1hBwMd1bc9rkpE4I+zN2Fhx85VqZpC5n2vNPM32
l/0JFG4ApMeRjkSAjIzQta0agGhrqpAGarTPDHifn/ufF64PWrmRfofkAPgArz/fxIZSFDk+b/8f
aVfa26iybX8REmMBXwHbseMhQyfp5AvqkXkoagDq179Fn/d0YmwZ9XlX90pXainbVdSwa+819JBQ
5EOkbDcUcRbSJfvwax8JygzI8eGvhrrWPBK61qaAGcODKZ2Q9XmYa4e6uW+7fmpCHtP0L63Q/rwB
IasNyrgO9Wmgmc+HJkZPUhrjld3UkQxKPbw9c3Obhn/+PspzkwKnbaJsfP73YXwex1WTFw/5KHRQ
GEp0rROFOrHloLc59CpqM6jZofX6ZgDU/iFraB+kDkwNSgW7kiqRKuwdbmx6lvcrDQJvAbi+LfRN
xv6UkbYPVAKebewbP+1mbEDGa2FIWqDAxDRo/0KSQ49KTXjvso3Vwgq/turQFyUeqOoTgHl2b7Y5
Fw5JsuJBS9M7U68bvNFBELk9g9cutc9BZkd1M5QaVSUmECcDLWC3h1Jqb/2HI/pzkNkRPbpdBjUK
BNGC2lsPS7zVqxOFlxagcnjWXbQMrNoXQ5t2BUQ7CNvp1GmDQWn5QmZ2bZdOeqtwYIP8G+q050vN
Hjs7AbAQrE893+mlFlSyXoGmFKjW/i8fBXJZoEChawkVp/NQrseS3kmd/EG32/FuIGWzyWjsBrrb
Zne3v/+fwtM8owXwT4d/sI/9OT984E9FilKzwcDkIAE5CjugglfNybHrIZSp13uBZ8GNpoJL+Iqp
GKXVgXlfMdXv+sjrUJd2EzFoH21dTdpYO1IFutNaqI/63RG3URdZugbBHd71X8usKe6zrht3YFJ3
QYK+6o941GUMYanOPtGSv+tyTO/9QVYRSh72yiuhpKvbAlYqaNGEKvXchwr3fUggcwu1iuGp02u1
cSzxFaWZb6M+Fk9GAqZlDpjR/eiRYsVhignxJTx7xuK7PtJkw1U+SeIA4VVD3jog5vAsUxg3SEuY
+8F14oDrcLVWpX3saULu+sZ1At43EOsvqyzgsnzX/fEjhcxKCHSFgir3azV88dRjA/QgtE42EDwb
10UnQrBcJtHVvI96oJf0oGASoklj2CROGDd2IF3D27R+VUWUgWlpNRZ40TbKgY1VNiEzubfzAAML
KTpU67xt6H85ANAdB6gOzO9LxRvRlEoUEo9BBZUNs6tCZb81cuEou3ZZfw4y3UufczRRmqxM0hyQ
aj0kxHg1S3+lqhEc2GSNL76wf64g2iC4gesaJRHwtKGNdR6v5BgrL3n+kJtcBnUW9w8+TFO3DfHj
+waLOjTScVi5munfG0JPnxlFlyls9aE/gA1L1hbNyx0c1OmGJ6W1UDeZnblQ0obqD6C9kEKEcC7+
//mvo73FY60S/VHgw8KWsrM/bEUXrsbpjPi0r/8EQRMObU2odsMKZzo0P025B/SaKPNmPOad1uLJ
og/h2OkdlrBr9ruUN9pbYdvJk0Uqem9Dz+svKxzTDzBcVDhgqqFDzmVOjcH2Y14M0fWjIPWdcMfn
znfDHrJHCx97di7/EweuuHj6o1aBWsP5QDUhe9cfBT9SP4WdUNPca3G1rk2Is+qdu8BPvTKrEx4b
MDm0Ay+FbP0cZoUKVYCjWznR4GgHiGo9JINRhbHnFYCrwVKw9n6ajbbwOefFnD/DRNUBMuMAv15q
zxZG7PDR9NnR9p917a5DJpB1dRRrRTTWUaq9dX2ykWRh484Sxn+i2hA5mMrDgHDMbiJR0BJWSjqD
XmcbtTBLgS8X0N+1BjR66fgb2NCkmyFeagTNbvR/wqKz66MkDab6PPUp/Fz1UIVnRwlzirQgz1jj
329ffPMz4p8Yk8gQnkQQ6JlvENZxKy1NCxOqpFr5fa1WseEA0Au/uaAm3IsS343DxGrLL7Iuq9Vo
uyrSZGfgFmqdgJoGusF1y3eVgLXX7V93ZVGjGQwbUwuUbnB2ZxkTJPcHPmYFO9ZozTSA+1vJTjN3
0nm7HefKREMnwwN2BnaXsGibJTXMGWmcScSR+ttQ/TK6Jf+qa+v2LIJ5vj1HFJvyvqzYEelyi3za
heyizKrAZ8+dgQyjf4ULBq5gtTCDsytn+rxnca3zuFUlSVURxGXtK7WT0GPoK9yx4imPX2/P4bVI
aCVMwGGcP3ClPI/kxHXtM0EZDBK+gS+ZDkdZ/2L9UVdPtwNd+1ifAs0fO8KMbSAOBTt2JvQM90v0
/qU/P1sLvs7SHHZv7DjkVWD7cuX5S6CNq6vh8xBmqyFjbVVZGmKw9jhmPlZDjPdXsa74qzLrCCsl
LIx8PboLU3flysVFhO0E2fgrhmCmE2tQYkwZsM3VuBKNzVdTxX+fWGCj3v5K10KhgQbRaygPQVJ0
No0oQZZ+Y+Ds8v1i78K6JY33nbPQElkKMpvHuupNiC327BhzBWbuG3O/ZUiob4/k2sL+PJLZFiIu
Q7nTk+yYettkbAKd3Nnmi2N9sf3o/xdpWpqfkhUKJChvSwxHpVHmwiYxZE6YsEPOF1BY19b45yHN
kgVpKc1MdYX7LB7v9cR5cgvr++2xXDu6P4eY/v3TWIYSunIWxOiPxGvDpP6eWUZodptiqeNxdSgw
nJuuZtT25gAoiHa7KS2xlYp8hEU7cfRo0FSzuj2aa2sA1Ag8eVEyQT45W81VgYSNZCM7JtC5fpLd
mIVdoTcbDedhxLOa7rhU3dvtoNem8HPQ2epO+zwd4hpbyCj3ef87haOwvtfql9tRrgwN+amLbAqN
00tx1i4tvAS6POKYjY16NBUd7vSy8bYeevCR9Eb+mPvCWTgd5qpL070ERUBUq6CtADn0eQlO6thJ
o4HlobRHwr51Lrnvsn4FZn2ItwrMiGTkpIc4zQ8xjE47tb096CsHBygukCUEQh+X1XzVNMKvY5Xz
7sisOugTG/IYr+ZSvefKzCII/otb0YYEw+zgAM9NpxWtumNq+LssScOq7fbQcwxkuWvlYooxrcHZ
UwfFWST/eFfhcJ+XMOys51WR5N2xq/JHp4z1wMw7CDsV3xyWlFFTFFmQSPulkl3QkTQc4P+9vj2t
VzYj6k7Qr8KZDwm4ecUG1pJxB8MnemzL/MOn71kvlh7qV1LxzyGceanTctBwZy49FsZd6/FDPhKQ
n59NlQct4U/2kg6IOe2yi2mFVja8flBgRWn6/CArxDg6Ceno0TQSYwc+GknggM37+7LjYpsitwoL
ZatVwqB5IkCiOcS6XkRtjQqQBs/GX0J60ETxZarvZCKg7DUMGSwAeRVQ6RtP3AfcH9BwmQaddECl
c5u6WMJ7XFvvk4EaFiK6thfS4laJikpi2/SY1e03IoYXKdizBt+vhbvyypEF2UT8/UmSFdjl2ZIX
g2N2ihN6NHIbBbRDJb4I/kiy979fZ0BrTd70k5XZXE1f+l0Wuwm+SfzInYO3pGx3bRSopU9JLDoq
Fxt3rEWP9UQxW9qqp/dSfmNu4CwZel/5JuDaoVHkGiDaX3gPo17b6mNV4hIunR3TWKgEWOLFsLo9
V1c2zNTtQqTJPAcad+frt6zdoqZloh/lMPxqU/s95v5PLrx9VWmTWxrcbg3808IBfxl1AkGbICIB
SY7n5ezCzFzuj0M7wi4NiPlICeVF1NQCkthgDhZJOEIeuDdgmHV7sJcH0BSWQJ0d7/TJnXA22EH1
VKvhBdYakf0ijc3Cn7/8Zud/fzYsPI+RhbST19hYllDjVdBBhYhaJIbyCJWYVVHZG9HzHxCC/4p3
2beuU+tWGx8MQ9WhVrI4UoazHkbvqIQW+KkJIIr9kMfWXe4Nj630sVdMdigVlZFuiRdg/r8MSRKa
SbtpPLkyTPpc1K2O4qke+smwimkfcnMADpW8dmAsjQbPgqrhr3VH7oreCYlmhQY37gspN7j/F2p4
5jSh56cjoOET62Ny0JzcP84n3K+Jl5Oix4S3aXFShQc364aZh3ow5F2SmsYTRKcyGXSD2Zyglf1D
03j3PCaFT6DTv4nJQX30qWjLSMu84uDHpI5I6/3o2o5FPRfjwm64XCB/fubEgXLh5TBvX2i2aFy7
rMhh9L523tckur1A4IB0MSFQbgY+AYkmLmO0gs8nxKXFmI4Ncw41RPdDmnkrJx+/MgE3DKNfgdyb
BQZNIhqTNamtNbGrndNZwBTSeovy3XfCY6Q+Xfyoud52sPO7uu62+FNRAwqqXjQhWgFIPkdo7HJ0
yWuvEPBlQwmh85KTznmxg1sK2MKl/cuEM08Cm5FAmd2DaJN9VfqPtIFq79B0B5E2SSgzuiINnHfz
bJNbo/idWLQNa/hTRR2kEIPWBXy9jvvN0Hpvdc5z0FCHYzrUsK0x2EozyntzSp8yi1oBDDpxA/qK
bWkGBYqqt81AemW/GiBmGWVFEZmu9ttr83CwjbWX1WGuGogiaTRwJRqS6G9nQTFmfB2nJsTEoOP8
PnhkL2v+ljl+1Nfe1m7hM2qwg5PnkWWlT5yn2yHWtzb372PQqrKc7QBff4NJzTa1yZ3QbAC3RaSY
ioq+XENM7FAN7C5v6Bc37rbKSfYqLddNO6wUf28aI+qZs5KudgDfGGdy768gVAA5qPEOdrFfDBI/
lamUd73f6VGhyD7p9CTIaP/NrvW3Bj73pqYdSWWuaO+HGS+PddGn20qTkSW9YWWmWAWeuUoz5zuE
EHZ6wkVY+3kS1spPgmEs03VjJFnga9lRTR7BaFA/ZQOLLG5/12rHXdtgpEeovqJF2dcfVuJ2O5rl
GyIg9YGKHIHTom+NUSFKewPV363tVlrEALsMU09DrdSLv+VZ2u3Kzjcil+qBC8/byLOJHRQ2EkOR
tB8DB4yExM7fdQ+R9ns4nCdKFSqOyP+na+PTqzCLU90VzBgOhLQhG44MJPquffaSdGGfXx7U54Fm
WVtjQv2PWwoZiLprtF/Q80z/vvjwOQRQfudjEU4vNbxqJ1HxUOVfWrqm/K/rG+chZtdNW5e4RKfp
KqqVgqiO9qEv5TrTRJwf4BMKYsJaQUsCD9vZeVXkdo9MzpMHi/GvnZmuqCNDj1pRnVph5dC16uMn
+EIuHJSX+QFe0sjdoCNpwDJ03q7wmKt5mZn1h4azg8h+N9lLyrdlmobc06PG+Xb7XL7M6FBEtpH4
wjkFT7L5KEkzUF8rLXno1SPemehN3tf2m6H9vB3m2qgcRIArNnAeyETOl8SYw+p7gC/9gTRuCK/i
KqjG6qs7FD/0woYto1+9KmHHC0mPd3kJE0g8g5yFMgj6VvNnV9aUbQyRWedAOreGEpPqNrBcea4Z
tCzxFf3MDy1fFJHSVb/2jcxcm63iUadrPyCZBIVdEcVFWq3wOgmUlGiO+WS6rLdSK540Un8VQxdl
cd1v1QCDTs1I0n3OofU4DpyuWgbZukLRlwFKkFui5WEXa+86bR97TT8ZXv9UKetRG2tglOx91vfF
YTBlBeWQ8Yn49UrCvsTEpSRa+2tclB9+lb6VSeUEedUaodF1SGL84Vudyw/H4HtTbw+jbUSZbA9u
2W6TXoVF6luBh17zyLMP9OGQWjnOPmtbsh4TuGCWprnn4EMUzP6ijw7uVxra0gr1rlvbqUT5EHg2
mPjcx7Z5l+Xq2SgtJ+hzf49y9/PtNXJZFcDHAscN2h4Tbmfe00hLD82yTJKDwyVeki5tg1aMT8LM
nhpdC2JCFpbHlYwEAET0roBDRItnviirujF6VkjnYGv+h9E0b6lcOGz/NDHPDxGM6d8Qf+rdn491
PDA4G4Rz0H2mHzGJCcDHvfk2ak09hm7hIxd0rMjQ17EfqjE6yc7c6lmur7rqN5yqNjV4Khp4R8Mv
SiOOixxeIazZtRYlx0rvhigmUW2NcgWFXxWBs6lei9xg+wLaDgs5/pU9DAri5ItlQPsMr8zzPQxB
86aShTIOvqrLOkhTL96NcO587gsfQmNZFuMuSUd+qNm4ZC9y+akm7i26t2BaIj2dN/z0jraFA7/s
Q4E32wO6ysUaXMl+4fX8Rx/1/HPhMocTAChP0ByH6vn5ED2A34Qr4v6QAum1p1ZHX9yKV1vBqRVK
FFI3EuWIFyBltIkNTL6Xrit2RiqAXE50awfOZDfpl3mvZaM7+y7jBfQu29IOHDf1N2ygWRsQX2TP
Y10OqyJxvjedmTyLsWmL0GxZ8jDkunxCMctZOWVigreqWfqr2Vr6DxYDNmlLjnwNhxPIDspalQAN
vse6w9d+4/ovXmziYh81SLF3tN+7isV7m7XynnppBnXrjEbopvC70QCDQYqYrwg1snvBBkCizMJ9
YDIev8Qx6V9k3WKZ4bH0yzAZW3McF2EGA504oCnRKjAASRLmsewARB6sDcglS+2Fa1eTh4qZRwCl
n1yQzz9GWvaWr8E798BTNIGSk3I+EqMIVbUEQrwIZOCanU4BUIWRes2RCD5vfEJ7mp/gKAdOTMy/
1ug4uUuLCz/3bG0hCvRg4ZKHssZE1D8fjhGPlVsQJztJCXGyHuADAxh0F33ibKHEcG086GbBhw2A
UXRHZ5dtXrQ2yhlxdsoda2eU6WZy/hZlsyuJd3f7zL7YlxgUXJ3RzMIJCuDD7BsJ6aieUJKfxure
XbdqAU5xMRLdQ5EJmxGdBZSE5oxhvPg96aHOiGR1JcRJVlvQy+ylZPJiEFMU5AgQU5lyhbmcHnUl
bROvHg85fRzrk7lwzVzJuCfPMwhrQ2R2Uls7//A95Fk5hYXhofJ7lDYLWwsMkbzpBFICt7/GtelC
XuziDTGZjs5rS8C5V+6QWMPBGJ49c40dObj3/RLUZCnK7B5Azmq0/XTQuFYWQHdqU1rvfGr/OS+3
h3N14j4NZzZxGgUVodERSG9+4xkOILKuv/3/QkxL49P9PJje4BQmQhRwIxsm1xStX1jD0xY42/dY
Xd5UBEIfDkCK+THGCzs2eDVNF8PZD3Wu9BvlIeuCKtvcHsyVDwPSojNBcSAMBlzw+WBaYxCKN4Y8
FI4rf2aVrjYFRDhOWW6ZKwMoj7+HVnkIiPfKZP6J3G22+8um6WzREnkABjpisrizMaw67cJ4WJJ1
vTKLcOkBospEawraAdPYP30o3VH2WCHZOEhGzK0SmdrUbUt/Vunkm8DhbOoO/bjUU7lyMgBlNNW7
AVbDE3A2QCseCkG1Uh4cu6OrbtT1tXRHbeG7XVnnky05tOUm3NYFf8SxOgGMdysPRt/BAnIYC1RE
E2M1CmtJRvkP2GS2GnFYT9KsKHlDA322RgrdSDwP2ruHVMn8KCu7CQxSaCdBKHtIW2X9KEauDqBr
JcdOKe1bnhYZxBpJvx5pVb9z5WU7WGaUqzZOVVhz6kdaKfInX/ooajVGjFIsiPJWrVRAKscUYcKr
clWCWxwMZVptzYGD3UUbuh5k6UV9p5I9siERtj7XA2QV/V06sB+8tWWgcw17RjR0NQ4N/GsH1Gwk
rEVBzAdsGElMMJJh1cFpFMTPIkOKNiRBlwCpmTvJ2h4c9DBL199m1tRUUqkZwbPG2Yoa8gEkt8s3
s7J+GQN3fvmDIiFrOV9B30/sTKOPV1nK6SavaXHSawFcokDP9JeKE+1QejBhCSwjb72QdKx/5Hnc
1wvX+LVlgSUBssyku35RkW2rxFR6PfYHm+vxoW8a9lHEdbc3eDMuVKunrz5fFfB9wPt8Ynhf5L2q
i1srlUV/YJqo1wpa4qcCHsknqkF2y3I1axXzpty7Zhn/wsMi/Q8jnUgMkxw/PAXm/eCCFRqYVV1/
8IzxRycqCx8Huh1JuSTlc+UUOauyzfazQDJkORRXcRoHMcgMSeTJxzE/ySWd0Itvh7wIzotw+wXE
+PJpOZqtGVean546rV5Tt/gyou5JmFqAq/xpG559uCkONEfRVHTNS7+iwddRZBjAavOtKrLatV2j
UP2cFYdYPGVkk/PnFth8NH6CfHhqzKWE42I+/4SHo4YO5xDYac1uaEj5FxXXeXaivTtVyJ/bQfsQ
YCXmcbtTeb5QrLo6q6i5/V+42W0NYG1bpg7LToXpQGK+CA3na6oWTuOLM382pulHfL5p7KGvnFFm
p7pngWvtfPZ++5q+MgqkyxZckqEWi+Lb7AhOUuA77B6joJkd+pURVvZr1WxvB7kyCgQBOQAgUYj8
zut6WuGmwkIl8WSU7zF5XcJUXPnwwK/BBRCbFdZJ85sf606nONbzU6vjJamh23lfJ/Cn8ltCoryE
i7Lv9XF0e0xXJw7ENN1GweYyT+8rL1G9gXcNaLah6VE4jm+hg71wGF1kUVPpFbBaWJwAEODO8XnE
oVo7JArf30oDYT/Ww2vOQIQ2Fr7QRTkFNVdEmQC8+N9FScOuUoiYOm5x4n8Qjd6gr3kLaTq9t18g
WUiDHozT0M5bZ2GBzwVfgOJFZOCmPRO1qeknnK9wjVJgX2VeniyargzN3qBLvga37WMw2VY27a/O
cQ4FURHMj/am+P23XxFPLZBMAbaEKh4QkOfR9dEqPegONCf9kQ0hrCmSvwbbTK6q/0aY97prU6/s
liAC2sbOE6e0/jYUplxaKJfLcaorT9UiHPEo+s4G0uVJbKUwyz4NEPP/OYhfxHu8PVWXm9jBwYpn
NVJeEDXmx6sUfgm7oro92bkPueMegvl6C3Hw21GurAeEmZTnJodwvBtnzRRrMPOiM7r2pJflMdbN
aEC3o/Ffrfylzu29p4woNQhoBOg08mphU1+MEUAV4FXwHyS/VyAlPfEUzQ11Ykz6W5ZrbI3eOfvb
BGcWZfoVnw51LW8So/ImmYt4k41AWKg8qkZvRattU25sxQNcnren9eIcQUi8woGUQdEUNPfZ8qAQ
NYBSW62fXDnE+xoJ8aka4jwygWONfKvLFxbL1Xgmnv4oxIArPC8z+H4Nl4MuVqehq7Kwb52VW1d7
v81/CHBRbo/tYulPY/sUazad8Hm2rNhPoZnZqpNnsY3shieijIWVOVsbf9i7UJ0GPgferBDumE1h
W3poDnFSPhjjG8ym4pfbo5idwPM/P1ekL8GicFSKPz9mOzrsoH7vOmvZrqzsR50tLMDZjP2JhSoT
1EDRYEHNbDYUNjQ6HMhhZFmS+CFxkwMZ05Uol6SHZ4vgnzB414Hc9oeyN93bn9a5mNa58DncDCc7
iBo2fHaUNs5aEwuFvz8JxKfM8yLSNLmfIhE9ryDnJxCJJKdc9HogNHMb913oAAMMof+oYCVYHP2d
5apV7/NjalpvJAUiZ2zveFlFWm9Gfb9Ew7060Q5WJ4HQM46W6d8//a7U1Fncx3350Lk/bPvDF7+c
9tftdTNLfv536P+GmD7CpxC1ZYy0zcfyoRq/cfac+CezXcfFU1L6CwW9pUizzwn2gWpQEwD5tj2U
5UmKtTvApydkS27nS7M2+5plYmepSTFrjj0GfrXlw+Qw+HeZ1f/O2/ScnQCEkFQ/nzemskaVNYOj
M2Sn4kGGLhRSMncLXb+FSNNuulyc/0aanU8a0YGDbBCpFzbgYEx1YZ4pa2fGebZGj6YKswa9laQF
h1YfoVZ4e4Fcm02o8CLxnkTLLtC+xEoGf/Rp/jD4Kiz1Jsp0eKUVL7ejXBvkn7ORgJrtXZhXl3Xc
5nYHrZbMJujHVW3/BaoXP0pPNUHHbXICdl1uDEgE7Ampl4DqV5Ym7BAAUYefNV7t849ZxXGL9kNV
PDDHaANTkr2K821cO3c0J2+1ra1uj/aKg70PnijyIVhFIluYF7djC/AtXyYDVKjNoC6Ge5K+aa6x
zsGkaUJwOlcs/Ur9LnDp797uw0zftd0Pz3qGdkKApQLbRbyGvKUn8OUlgryMuIBOQOAbXdFZ8gQE
vZYmSTwea+NNFi0aal/HzIK49C/F7F3rP92ehstpx3QDLQSdAQBILxANA0WxTrP18dhmT331nVbv
pY9vbxSRbny7HepyfZ2FmgPKbd3rGjKq8VhUMVR6136+KuBC4LkvInmgYzTQ9e2Al9c9Ng3qP1Ch
AVYeDbnz88Eowb3JnVQdK2udyyhduIKv/nk8V1GsRtX6QoGmLUcLiPVSHbsJ9G/8tuLn279/nkjj
gMMAvKk5O9WLL1AuZYPakmNr41EMJ5sXgWtutfGt844FXzP7obJ/lf3j6PCFW+LqwP4NOwcZtArK
oW2RqyO0sIn/lP4HzW0wUSDbjPca2BMXLQyZOWXa5nD4KHgX2vQerX4IQ2207nVhAv+kQecH93mk
2T1EyCjSrMhholPDyNCCRuja6fXvVtJ5LxW6hPBRbQjwqW6+rcrW3gKW10YodKQfoK10312XwojQ
wc/TBxdNaxhiPXB89nWls1doZjhHgHbhxJoVAObkmfuSxMnPQriOCIENjX8oXx/D1BnY2iup+Gpl
7pdcNGbYMlJvEseWXypjyIdVkvvZqWtM83fWJ5LdEQgj3MOghr6A/0vDVhB/jfqHt8+qdniiVdVB
MUbjj4AZvqZAfTwOplatfIAENgCyQUAmqYv02INNsYEqpFMEHbOtlVu1qC/LzJNbyQo3dEmqQWxD
QOG8NJMkkHhibyxZwP8EaM5tntjWumWxuK/Sod3mhgMFDSrVziZ9srUb3HW54ukGObsNcjawSQyw
t7UsqRkl3IwfDOgbTFAs1OjtEdcHZyw0rSzxA4EX6teal/GJWACSA/LvyO+915c7Xa29TvyO/e6b
DbpGn2l3KrciF47TT2lOunumy8dU4/amHqjY5gCcrdIG8sgwsNGhaUHHUII3Hrqwdj/Fsu2OAoWL
d8fMtJ8NrG7W2ZDLZ9vXtHvlUwCrLO5+oOEMCbeMVyenG0GdI2O+hhoOg2xG6ZQfnTC8xwY5wBGG
yT8VQAtrpqAtBCRctq5aClSvn7prlTnAg7pxv4MyXA+Fzyq+61O/hZxH5q4giQttcpRMQ8Mo8i1M
fQj+Si9DALa/i8arYUw6qkiBNRohy+UhAKTCDV/0zAgLbSiedO5WL6rpvKfCbPJDOkLlqoEq3X3t
JsZJxiW8gOOuglasgGC0kbRvtBJiM3qlG5ZENRu3jJ2DYSVwuIFVSmDoqOSOJmtDoasC5U+XB4ZT
urvSqa1vKKtovw2OVNHPYZRKYIS37apCrGSj15tM6JjsvtKC3OvzFdQetJU3NnztaoaMTIeJLYkb
Y6dZotu4SdnAdwa6JBpwIiFlsQzNPDc3xKZInCrPWTj3L9MlFINQc5v0LpBPzEUTCwFrBEOS9DRA
Xbmp2M632idlDX8HsZ1OZ4SBag7KNi6O//n1IpzclYWTnlzDCAm2JCMvdISCU79wR185j88CzQ4x
WlBtrAw7PQn/LYczagnN2tsH5bUIgNFD3AzV3cmX4PymHCnqrI0nkM8YqO47YD0sSQxdSWvAUoKU
BGoYyOPm9WNf+Q3L9Sw7KQ3LzFOwIK+DTtMCkPoiQkBGHBYUOq9FBBYTTXK0XIH1mlbJp1dVNSLX
Bf8bn6f03HtkB+5eObpaGTX1j2lLIJ+hlyx9VtxcKmdMD7Zbt87scW7HWut2XZGfwOBbm/5Xmm1A
IYli/8ftz+ZeSakwl7CEBjME5c855Qg6V8lQ1EN2GqyUfKOOCyZ9NjhsF1tE4BCGYhRQsN7K1bm6
QyZDsDhNP2oJ7XauUfjBUBVArMsPyH2FDve1w9DlcPoW762tBzV1+UpkcIntFVcPaaX33z2GI8sk
2Zrx3gyZbZohRYX5VKPusfE4RG7yHu6RuahYRLuyOfCYW08QM6Sg8Kp4LWOboh6o+odMaFrUsvJt
9Fl3lzkQKdLs3I2AiOsjYNrQbapa8V3wsl5XxP8x1i3D/QPdGFcBZ9v4sXWAmgQLOt9bm45gT/qo
eogIeBSGAwWRz9QqyjvUysmqK/jviln+vd3BXdcadQHpkqpDGqp1YIuWOJEG8GchxqujrhBbMnBZ
xn/zzLADPZf9JmZ6e5cWZb6iJTotlSFA3mApfezrcUlk7tpm9MzpTJkafRfZkQGUseZIIz0ZakLB
pDBEq8cl6c8reT9BWQ/HNhY+SJfW+e4w4wRWJ6NKT2YPusRD4axQwYQ+ay7+w9HyOdA02k/bMM5y
TeFiQyB5AkEpqKuFZ8W1LBmYMexydFcsaA3ONnqdGmOTMi09UUsd0zF9KUUv71IQuVXWP8apA1kx
8wBHnj1L+18tHV5u70J7hgqfLgIUEzGTIG78sQg5H6I7yNwWeRYfXdUAMgKmKqCZAIS+OIADBHaO
5wHLPH/jd2KIAP1m+w5sxFXf9uxBDjR/h/uqAfSTE69Kc8xDRdrkpTHcClxWrIDOSIZ1HOv+XRd7
ao27+zda3/RA/ZJtE560HYSWjXJdOFQ+1aUijylsiUKDleO+T83uGRhCnLGZO0TQXYOemPKL4X3E
V3mMR+k+tl6V/I47rwHrHUnu7cm5ts4mRSzQE8EHu/ARYpXHJCShs1NpuQcIy9SwADBfR5fu/Lrc
JGn8eDve1dXw+fKfXWXFAFRJrbvYPa3b7EnGhz1FbXPVO8JcqdrJdwmqAhLCTaZ/sjj5H9LOqzdu
JPvbn4gAWcy37KBWsExJlhxuCNtjM+fMT/8+nP+LmRabaMKz2AX2Ymb7qIoVTp3zC/Z9OwXSHTqZ
NPD//G8BBSHzrAYZc9mLSMYuli1vUmE0l+NN1KviNcU//tkUU3prlygGG6iU3Qd88KMfsceDMrSP
YlL839f/kpUjBaFCOnNUcuHjLHFHijWqvd+OKnTx5C5M87ut8u1aADxx4GyCUABZudjloszi2B99
8zF7UPSP2ZbZ3tbPL7Z42ktDWKsYPzfdXZKcUAq8Pj/z/39xYYN6+PfPny/0s0Mq77REQTXafKTw
mnV/SfZvGB3XQ6zVmzgnSH7Is1hwS49hesyaMqah8ViYSexhLymZuHqHbVZC9evN8mD6av4016rG
mzLEKAAVw+JO8lDKriv/2VJ8B/Ms9Rh3Zv4USYp86JCP+25VBp6VbWlrX/AC3tLSXp34sz96MTGe
QVs3xmjp0TSf49uq2qBdLX6eupNM450kjSYT+knLHM3KkLj0tFZ5bONhn0f1A4+wz9fnffFp5xC0
9umoznxi9UKCdlRzZbSBSj9agWgdu5GCNznwenKYrt0ItTIa+uAzLHMGy15w8vGJlHrO345nog82
Mgm09kco8Tj+4xHN2CpkEoAXX5IKOlHYKelVh5wfirI5H7/7HChbWcj8Zc+2xDxvc+4xi7Cxo/Ul
vDwseTjqoMUeQeMfEvVVa4ODIT807ZZG02ognY43XXboikvxbqVqvF6emv5RUdrstihG6RBURnyq
reCrwpbY//ns0TH7J9x8YZ1t9TI3MXwzCFeWEXxMdT9M/kHT/7oeZZGY/9/s8SimuEWL7gIuI9rM
bIVs9Y8d1Q0N5JQ1Pmpa7wBhqmFA2VqFDnJ8vB50Zanz3AXTytJTUYdYvBMBuoxDVg0EHUBqC9eo
SvjC7vUga4scwsEsBkE3Qv5bb+Zs/thmjVobRf+ohfCd37xNWf21UZwHWGSmxli2GmscPbO3YMD5
+agpycYOWiQlf3+d8xDzGM/G4JkJogITIfyTjNO79NcOFKaT/7g+U2sLGwlqQepgw3DSF6/ATG4s
L2+JMnWOZN8MTgMT/c/JADKdL55/qgGyA2Hd90Px4QvVfRB3j0FtH6lHOyMplmb8uj6UFR011E0V
wUuTM8HilHsfxmisqowVHPyymo15DLGSgpkdBAjU3sf6zWC/jVt28msL7TzkYmShhKq76ufd4/hB
zQ99dro+pK2fX3ydnoy9FBYTV/tPzfQx3oKG8pmZk+UJakE44qzhfy5gUbLk+3qDCsOjb9TsRBuX
7WPMW2VyQmvqf7BqqLtqGg/JKEF4Igpm8ZqYFn5PMwOS+pTvp8IePmVNqp9CBVPuQRX9m6eayq4t
kCRuIcDvyOijl8DSgIV6cXbCdk9NnSmdqPHmuTjCQZ0exnDqeN4L6ZBZJhT9VPkRoiF4mygTbD8h
2btOG946Tq09BsvFHuiQtGuiyoTRPWanOC0VR/J1+y6roDMhWLzvellxcmQnQJQpVeu0sTc4Q1TX
N0ZrNQeri8QpaYPm3iSTOYZmGj82XDUvY9tWj2Zvd/tsKj/Fg9d8DBW5vs/UyhmtW6XwkmMw+EgS
2JF0KoB/7gc8y6REo2gsyvrN7KXuNvMHSLWWXO4jObZuhVXdBQElDicI8/6OR84vjj7rKeishr0A
48u00vKWE6H/EkazInLb4Wo/jkqBUFAx7EcNvxCni/A7Z/H/Hin67ngzSfteqMmxzkSzL/W6fslD
eTgODUD3JK+6p6LwYzRG0ni6HatZ3DlPVETgjfTOtke/cNRKCT+N2qQftFYadkNi/BSQm24no5zV
PYW4Sz3FaJwhM0tOoEF1Yv6dD0EyymSGYoydmGIOc5skCD148ZtUat2+NxWk5vOi15209n5ZRhIc
+uqjUiJejc6lyoNiDEVBgzpN9oPc5+6YmcovgTVxuxvA6xcOBe7Q8aZSc+raMG8nux0ffCHKYzIT
MXFnrna2BFgwQ7ionOW4/XvbaGGAqOqTHZnFbW1OKt0UKXpUpjy5nVRh7tPGTm9Q3YaGNsa1ilms
LO16dJif7LjoToMYChDxne5px9HyCtQ59LS9R5l42itIZstOaaA8Dih+HCjOTD872pJUC0pUT4M+
bjS6X4V2bKdcRE5QwHvURUBLBbrYrjCn+KaB3HOvZ823urXDVw4OsPYxpSgyNv+xbORhH0VV+KE0
9exQSp28n/pGveuDvMgdPVJlx6Kz/lRIX8f6c7MLhZhurMRSboYqCF4ttcBIPX9AOmXXpV76IZza
ijJpAv9xn79lQa1+A8AXv/i0IG7QlwhuCyXt71qlDR7tvrAeKFfngUNxlC+jB2iTISJj3IdjUxw0
Py8/53mDyIi6G9OpPo2GXdYYczbKIfRHlo5nDk+y2SGflnlfq3H46dVq8UOqLG8XKQWSXFk0WY+S
5ds7OdZVx558ZV+WbPtMlZNbehf9HY/iUUVtBKJwnbXTDYmzdVOVrac4AoQ1TgZ4BEad+Gx1g7Ln
9koTdO0VauiVHVK9tyV9onbgqcdejsUHVMV9ZAClvwr07m6iOvvlC2YV3W37wJ/g/dYzqTgOkt85
vYQyucDxccfD//fY8Rw3AlPe+b7R0WKRzVNSFGjg6ShFC3S/+NQY0kiZIj5Zoox3vTF8N7y2/Eup
fHHnx2a4t5VM+yAFdnUvGWN2mFStfPDyvoMk39sPQDUMFJeYw17HdmEUqBZboWICjS7QhEWP3d+o
Nq9dJ3CJkGACpQH8Uby/IAsrF9B2EfdDKo3lSQ+x3kha1vIiII3U7JBgJPua//lZ0lIhHeFj2dI+
BtGr8I190n1Lky9/finac8d8dk/gAlrkXlNsjpqux+1j7VA032kIY14PsDoIuEko90CcuHhVNL1X
p3BZu8dU0CW7je1jk91cD7H6Jc5CzGnZ2Ty1vIeVqFW6x6a+68ZT88cjmBvx4FP4z2wFs5iiouPG
iSqjfYTme1egqWHUzxgC/OkYUBakkkkg8IoX/Jkhk0Ila4bhEbVnEEZU/a7//mUCzO/De0AfHMky
NBLez5HSj3HbYrjwqHXevjN+t7Q1g+nO0zoY4MkGTmI1GMBsMKsA7S90GKxAk0LZT4dH9uxtOn6w
MZ8b5dCRG92R6/8wc1TbgKzaqHnjNPp+ZAXOHDaZ/fjofy/Uk2VtTNxKIgxVAIl7MBlzVmctfl9M
apbElTQ80sJ2VdE2To3sKtD4ZwxXfSeq7Fctjl+kzr9r1P71+me73D0U6hUTQgk9ayAti5x16KCi
tWrbPraKeEsK+RO+V7/U2tsY5OUOehdmiWPVjGrCtqtvH/vU/C2P1eeJeun1kcyb8H1uTAi0K+lz
wJSHbPT+M8VK2TWRXraP/vStUS24gBz/I0JkqEj9h0h0amdGEci5Jf3Cr61aUqyifYzV8d4sO6S4
9HIXVLz8k6HeuAWWKFZeltRLoHoAy+FddlHQ8hD5K1VzqB+LvM+PROp3clpWT73im/d2L4ZDa8g7
Lf6IgQmCTFbm30WGXgCQqOKXMa0AMwhkqtFTmQ55a2iO13XN7fUZWdmP7/7G+ducHZDalCtJ1qEI
WyXo6AXq5CR9djcVgasp2ecx3eIDrH1rRApot6r0AS71yqfG6sBVIOlbitwRvnQSZXfAa/BDkxgb
X/uSwMYHgI9KH4bX6iWDrGr1TC7zAilf8Wvqf4XSF1N97VC3qO7bjLzyTo6lW72iq1L+Nagb5cy1
mT0PPm+ss5mteI/ZwazMXmc1bUbRfy/N/nWIZbRYMuOkdlv2kGvqvgyXg8ikRsetuuh2DPFkJZVa
14+JnNVzw1Y5lWqo7+kjQQgf2ui+SNToIy9FkLGV7u9sMihHr5R2x92jH66vrLXziWIxDymZZ+9F
1aspkzTpgql5rHpsnepC+hh3ya8BAvf1OGsr6jzOojQwhDNSW6ZVm5UflDaCMCztogRFq2yL37x2
FDIcjntklC8FIyw/KSzPqzAVCST/Bx7wtRPHUfDX9fGszhv9sZncQWV3ifk0unoaDAQlHxu75LU2
nkxE8sI62GB3XizPmcUxW4kiUAuvf3kUeknpjWLQgidvwmZ2NwT7Rr+p4ltqONfHczFrcyBasrBV
sK+6yPLCCRHssB6Cpyr61iq/xy2dgLXfh/PAWUIvhWNlcXtMHQRmoF3Bk7Cgbt9r+sYxvvr75uzw
QlfIpqX1fh9nll5XyRgGTxrmLskeBc3r83OxfpFRIfXiuYB6GTYYi10byb3qd6Vvul03YIUqOwNO
w9nw1AwbqddqIHS/5wa1Cf5mXnhnB1LXSBU3bW+4Hsj4XIlu5WG6bbWHJNlfH9HKjJlIHpNVUn0C
vryYsVAvNTknoXPbCGB049jjtDFnF3uEOSN/5KSbJW+wD3k/lMrXc0hWQnc1vXdBdnziUfmpAWDy
Hwai079hl6w8UAYtbpvJNHU36u8r9VakG0fX2kSxNcBZAeRHdmKRP4alkmb1EOpup+7j8SZvXq7/
/fM0vEusmKbz3198CEoQhdBBIrpyf8i/pXV8qKvoYFncBnbrWPWf73Sw+qTDFh64LLRFuEYY3ECR
rbnajeefsi2JsEvTHIZDJsVpAkKdS2Xx+/gLgFn1e81VpnT2ap/sr9gh106jld2dn3OEmb1RPVhZ
bLlqmsm7EGvDmzyfwpukNCaqYbp0KG1jeJgVhTcW/dqS5JmBDaQKm9JQ5299trt4RJfyZDaa6/fW
C/ZBJxTT870peX/IjUDfHU1BYYCe4EiCGrrYxmkiRwV6vZqrxp1DEERny10VdnslvDFhRl1fQmuH
hq7OsnnkFODPF6fTlNgjpiWp5iJKJrB8UnFVtbTXSfyHpUrBBMowUHDaVotT3LKyWvODUneF/RKY
qSPkD5P8GmsPuXTfSl+vD2rtW2GjxVq1uAPV5d2HZnJuAJjRXd0HwCaRlO+ppRh7o6QOdT3U2hY/
D7XY4paHk1eexhwhw4tWPNvGVsd05R4HOT/by4DcwnhuMXHk2p3VV2y6PrHKg2aN4Z7H4HgbUfg4
dJ1uPgRBteVGvRqUFhMWuCCdLujlRpq01kCz08VuZ+8l/iHWDqFmPTQZuOyf12dw7RAzGBnXO1oU
PHffbywd4bosri3dzUT2WwvokJjZLUZYb5rVfB/77JNXCn/jq60tEBzWEAOAPMwDbjGpkmhGoOqs
xjzod2XqKgKi4R+nk2xkBOhpkgre8Rc1vMxLM78vdc2ts8eiC1EQ3rjwV0dBvwmKMNKXFwW8Fryy
Ovim5hZiL+fHUjgAiq5/nLnIsLxhyFL/CbE49SIlrMyJBrvboqUzAgGXQkCb9e/OxIfqezf5N/bw
5XrIS/Hzed7YvBC2qBZcPCGLsK1b1M40F9J383EauuAuxKbtRqPrsdeLfHAMwx+cKZrk3dQZ9X1l
zbZV+Sh2QRz9Ksin3RhJKQPJ5yqnAu975g3wu9gpU2HR+rGsZktucG3DsBVVPKC4Gy7kBjW9Uyuz
n//m4SB1TqOe8CMMTKfbqnCsnTdUVHlh2yYS8UukhtZFWY+oLNcQiIYoRQsXyOuWpuHqaMhWAZ0w
IBrN77ekkHMhmXTm3Un+PApOHdN2uvKHqAonUrqb6997fURzwop9lgV6bhEsMVtT7ifNlWGDm7fD
Fsdu7fdxGOIVZMjIei5vnhrZKF8SJElSEb5Wcc/r+Y8LXKzY8xCLdDWgw9NItae5cSVonXTSMTA4
LElhDz5es9fn67IqOUcDIEriCnkT0sf7CVNVKfF8NANdv/aNXT4me1Vq7oMoO/St+g095g9hWh5E
Fr61U7bxqlxLF2YNFRCef2uaLUZaTKmEzphM7Lyp9lU1oFbfkEDnmtIf9WQsNy6HtSMOtiZoKso8
HNaLg7rQofAnxWS6Ei3o1ldv+lE4kf2HJs9/51xsKlSkIJBQTJrX0FlyFyJJoNRGbbpG6XoodD1d
/2RrSxCFthlRIVTeAosrbqBKGCTc8q4G2m+f+Rs1PjHvx+Upff77i1lSptqMtYjfT1IdSIEGrN8t
J1hYVqTgDFKgLHtTSnKb76iafqFXG/HMhZfZm4EEoj9NbhKRBkczNnsc8nBq1uS++2JUyEzYORjl
usqGWxzK7ZNfpp2j2oX1NceVaGMca5kAKmgkv2TTVIzny+jsKwi/FnYYlJZb94cUdMJt+gUTg77e
ed7G/b+2jM8iLYvekRRZgZLUlmuX0lPgGS+eXpz8Sf0YifGv699+K9Rit5qqJwVxWliumaKYnej7
ySqccOqdcPxxPdLqKvt3+tRFKqpkYpDyqLJcpLjpmGM0ev33V0cyY9yg2AJ5XOI3x6wr1dLLLJ79
+l1pwlYwDy1GQYMvbSQ2qwvhLNJyvxihKg+CSHXzPcsUp7N/WtoALIM3Xv1XlByuD2x14s7CLbaP
5QV5mGmJhbyGcBJzzhhO1yOsHmNnERbHpi57MJRGnq15TLv/KHqk2Dc2z9YgFpsHRHlUkeNYbto/
m80PTdu4pjeGsNRFQqSmM9HLstzCfh30b3IIRiPZqvVdlri526x/J8pc7Ba6J1aFADjv+3ogeyte
NW36ElnVA+KQL7LVvGhW+avwpBtVDw9aDctAbMmurw90LprS0oEEu0h+kt7PGksMplv49mNUor1g
+1+LXt7YTVth5u95dtjhIq9qtTSabmO3D7EtfmoKbIBNK6HVMPSUcRLCuenCY1mxh0JYUmu6of85
D78V/u8k3CgLrZ4Ls4yzhZ4VNOrF9okC3GyCzrfcQPqgAyEydMQRo08i+XR9Ey3ZHv93S58FWuyi
uGibHpSC6XpjBft32FkgYuoOocnQEeNnP31qWtOpcyx/0i/XY69OI2h+nqcU1S/o/0agxG0Rhpab
eR+gc6C9F20hvVc38FmIxYIQsYLqWEOIunL07iYoN/pV678/N0Zpj7KwF1tLTaYo84GQupi8fS2i
7rNQvcP1WVr/QrRO5ig0UZZEM70OCkVNhOH68lffD6CXFrNccRbi6hXWh0b3nMAcP6a5dNtNzXGY
4rfrf8HqWoTSw/jmNGIpO5GIEMs2qLpuWzqlvje+wFvnv9eDzEfpRbp1FmQxk14hZ+bMXnR7XDOC
vdwVPxpJyz7njdk/S7bcfs8mvz9EY904YYSo1vXwq3VSzieYDpSFEA1ZbLikiqkDpoXpKoNxF+Tx
jdkp2Du0O0VUn2zTvMEr62fhR3+pQ30LYeQpSro7K+2eOtHhJ279vv73zOEup8PAAYY23AxkeX+S
9b0/tV3uGS5AAkARQdM9+HmYujLKh891YGs3vii2XnWrQRFp+psJi3TKYrdI+JfLg4zpgAXHSb23
yj3Cspp2mpKNq3vtY3OmwSJAsRKtnMV1EMVZlvBHGC5C35ITQt5C/aB1oqx7xtpdPowiP/pKi+yw
8vzn82orMicqn1hcsOl82wpl9I25IbJvjfazAH3UlkfDPuHIez3S2tFwHmmROUaTVxrlKBlunN6o
3m4y99d/X1nblrMeDGVt4mA5/36JyF4yTUmrGC7WMmkBCB98szLOqtiQtr9PQfnGnR87opRhSgYy
Rq5pkDz0el08tX3X3TZRMJ7KUMUXUBoNaLnG0/W/cO18P/sDlw8CI4iQIW35yqMa3TU5DyU67IXx
H47g8yiLgyOIlViikECHLqUZtFe36jaro+CS54SnvwxJ4P00J7Ume4HKZR951rda8+48I/+CC8/G
51zbe5zw6sxLmruai2GgwGkakkGGZOv5PkVTIijGx8rwfipZ/0WtYG5f/ziry/Ms3mJ5YnoJtH5Q
KDpM8t5L80evlG+uh5hTh+UZxmCoDlkm6Ipl04X6bQPm3zJcC/s8DN/KY4/ICwCW6l7deketfqWz
WPNmOcv8ulENRz3jvCxiyzHy7wY6GYBqrw9odcdR4oZCONdQl30dbbbW9kMqGlJxCxMX2HmFthYK
DF1yez3S6nAMIKT4VeIfsVQkTmFzjanem26uDj+LkRbSZL6QjW4MaCPM8mYHoBcNZUUYRUPmXgtP
FPsOqrGVZK6utdnwayaIImEx//OzjxOiDVaFame5Cq5JaJk8iETb6Dqvbp+zEPNIz0KUDVBns5xD
dA5S1FZ8kKSHatgVWz231UDkO6A/qE2jkfo+kE/FwaeIw4PdTnFTVp0qeSoCcN6Wf4co7MapsLri
qK/SHIb6TXPlfTRVRHJV+yMPxPykQRG6D5MnoW7cxiurgMQLeAPG0fQHlt0wu6gUpZgrA2nykmCX
KTrKXdFGgrUVZDES2Y/bLol4SosgRd71ZuyGY2pvjGRloQHhohhIl21F4TU1Mgs5HptDVO5eUcXY
I5O1pfuwEWN5q3n+pAzVZJnukHkvfjM+WPH0en33r3x1hsF7ApVhA4DxYq6MUPdb4IzUToJXkb01
5kuTvYUv14OsjsOmQ23M7l0XQEvJqNpoBk+7AztG3Yk/v5Yhb5pzWX0G3C4RWb5PZ9/qKi7/wcnG
fW5spFfzPltcLu9+f3F/lUreww/JDLcr8mNmpvdd3T8PWbrvVOODZE3fLRF/hV26EXbt04BrgZQG
TBHp2JmydnbOdME49LTGDNeIQmfk6K+PtIxLbWMFrJwyXDGaQEqI7Ji+w/swoRJ7ZV1EBoUn+Zbi
oeYYlNCVsT2qQXNSp2KDk7qWTM532kxU11HiWHIjMPaRW8nK5yxKPGvicxH89B+MZNqXaJw9e7If
3DVYNcBeaeVdlCpumsZHz4jyQ6Al8vc2ljEC0fStzbZ2asAR4GDi9gA2Pi/is+kWVVsWAuSIK4x7
yfsKF2an0gG8vhNWJxvVcGi/2ELh3vA+SBBh0wQIxcDALQwdX01uJjl5nTLzja9wp9N3vB5vden+
E89curEWpZVPUUFe5Me8IPcWEHi85iJzN1qRE6JnNt1eD7i21VHpRzFQwzFHXyK/Ug79sDEHniLm
HlZN9vy//fxi/oYmNjNZ5uf19ssASeq//DwX7ew7hk37EstgZXmH/Sc/nwIAzx/pzv6HP//s9xd7
ree1NNYev5/cCuVYhsfrP7/2tZHLBvAxN3+NZelzLPXZMk/W3TpJ4ToY1j6c6q8I8h4yyFYZjr+K
Fes7qdt6GK0dVeeBF3vH7m3qvWIEA4KNdQ91sYM5p4mfvfWH4mdzDRFbHPQJSY3hIyyz1Tjr0btt
QZtY2VskP9k312dwbfme/fwyS+3Ro+lFyc/DVQW0ZTjyn6NVsTSkT25x8HG0L8oRRi2abmx71dXM
ytrVIEtv9DFuNqKsfQ/OV5zgQIXJF+XOJvApPBSS6or0JpmOfXkS8BSjjTraahSLRJvWp4JZ8mIs
itX2StLlwi2oCw6qeWulAq9uCX5ibG0dz3MisryEYVdRoAJmNKf370/OKIjSQcLf3a1H1XdGqMOp
an4u2/xrVcSqkxjYhFfUza6vh7UdRWdWBkOBlzDAkPdR0xjNEy0eVNePinu00w5WkR59Nfo+dlK/
wwv+CzoiKv6K9pYe0dpKBGzHGwZQJVp/83V1dh3B8IpHo/ZVV27bT0Fq38dTunETr914dGs1+Agz
BWtZGsvCoUwCK1BddAIk1Ag8CX+6r9cncO2zzVBTWufQeUgw3w+jC21gAXYOxgnHYWjEffozRUzJ
EZmR/RbNEJ+SPvD3Xq7Kh+uRV0fHVc564d67eGpkea2rhcweUOqh+1ZY1fBmFUayLwTWyP8hFFgx
SGakNFzr7weJitcoTPjerhfnH0IrPcVKcOflW+r2q0vi3zDLFh4N/KEqIEPN5acy28XFxu20OmMz
il7jiAWOtthiSmTW+WDw+1P1oRzvWu+7pbz+h5nC+Gh2dNB0wMLvZ8qSsrDOeQu4XV696Vp/skPv
r7K1/rcwf0NwzjcPbW7MCAyVe1wt96i928eRG5+aZWBsVANWJ+3fEf3dUjkLFRgykmSZpbpFg3hw
QIU5dExjY4HNM788/Ga/qP8/bX+3Xc+C1HSvQhmfcFcJjVI4FKCkU2rm2mGs2xjSGjCeXt1EXq0N
jRI9VaFZkxNEx/uPhX9wMsPTNVdOD5J2CvwPUbzxdFsNAWKHCFzoYKLeh8DiO9SGVAa+PCVfeq98
VJP0oEdbel5bYeab7Gz+DMVPAz1XNXeUUpQsQi3c62kqfe0npT1srHCx8q0gz1LA5UiFBrGorg6K
jPJC4OuuCfHK6UKtO9ZRWO/QMkhaJ/Sj/CGdxvGYZ2W+t2rP2BUFghMI7cZs7BG8c9zEp8ZEI3rw
Fb11ellObup2yHcil+s7C11eJ0IUyZnMNrwz8vIpKnLjozwrYqA+4p18VdWOcqxG+zFvnTSGTjIa
+A1LlTFLEeSZg+Yursp9bjgkJBh19H27Q33Q/yWlAhRqLn/TJVn6wotRHKRgrB/qcSAZBkOgHdGF
VA70z/CN12X1Rfd8xYnCINxrGezHSs/Do9x5WzXrlbOPAgLkGKi8wPiXZ59U5GPX1ZHqjuJOVL/8
rNjYYlsBFp8t6VO1iQsCyP3euzPG4/VlsfrzszqXyvvyUl+mM7TZ0jFXgcSUv1u1+9jmW7SelUMC
7gXqbNC4FIs35vtFPpXIk9uFIlh43mm09gVSDXn2OlZPkryFflhL/bgnaAYBj6ahvoiVl+FQa42t
Uf2y9yoiNoqEyjlFCh+d2uszt7p3z0It9m7gB1pp94HuIpeB4EpFGUBsfJyVmePNRycW0AgQ/WWS
kkT2hG0dF1/eNfhcUtnPPR/xbMQRO0s7ZjhiXh/TympA2pYeN3BFCwL8YvparfHrVtJUl0rpd9Mc
j9QOn66HWJ22sxCLabNDHzZyopLcKcp+VPRne1BOMw7wepi1/A7zYBIf2NSXFN4pjwcpa03VxTjx
rUGjZ6qmGyNFO9ZAWKPx29hJ4i3g/Or0cfjQsYAkjmTTYqVLvoi7kKzcSJ8Rx9Hbjblb+X08DEF6
MrIVImkyzrIaRsFhY8BZtEKn8rbMhVc2ELn9DLJAb/eSRZoPXivlA2kDSgw/fdHIL60KmTstJO2g
9Yqx8SBcHdEsegsVBa7QMtXvm7ob2g72k6lGBw8N7bLbeEysDugswvwXnF2xvZRMdp8QoQ2850y3
T60U3FfttDPbbCtRXR0Ncg7otM385WW+bUt5O80JrGt2TmlKB09XNk6Eld3D7fxPhOV1g+YSlQzB
42GMvO++ASgXZavP1sApd33/rAZC7RV4NMndBXsVqkBfJZ6nun1T/JI8BdWhCevJVFRbkeZNscgh
AWH/G2nxgQoYoZMYWXHSlyY6aG91xNztIGQXKPJseQqvDouly9k2I7KXGraWmcNumUhYtbp506L4
YKUZ2G9ro7z5N5NhOShFhW8yn9qAWhe3tiamqkGQVbjNICfOKKe0rbRUh0NZt27Y6Po+y1sZJ7JJ
fYbl3H7S5QFrEdLmxjGqaHA8wywpNTeS9SBFmF1HYRKDdfK6o9Cb4UtiDcYOqTTrQS2q+tawpPyT
rArMZ32veOHjxffpxAGrhbW+G7HUPDWdhwSiN6bpUXhadu/FdNods8iw8Ag045RWTfVRl6rk3va9
YD/Gp6lpbytokrMhcbKPvf7GHxADU3ahtBt8b58Z1n3kl9oH0ipqxSkS0nKjNc+BakMfkOTqXkGz
4UmvLf836aR10O2oPlZRPx2LtEaXTqv7l7r2sagwyhAjEdv8PeZmiMFFJBxRtNJe0+rhoHpWcqRX
Fj4Poare2Z6o9k0nTxvfbI3/QJ5izBuUXA5dm/cnRd6NUS8nKS8m0Ry4eT+pwXA0IiS3Fe2ktN3H
SEPk00j9HfioT9e3299vluWCAXllGBgo8czVF2+aoaljYHpci2oZVwDjtfsmsG6Qg3IivDWnOtYd
JUa2frSkr2LQDSew/RuS9sFJfbjfG3/N3MK5+GvgBdIMRarpQm0HTbQ2mFiArhHfVWCsPDSBC/+H
rTZ7z5v2AmcnzN9C+cf1uGu7E6r/7ECLvvRF+iHlqa6Uyijc1LoXE7Lkd3W30bxaO6LPQyzSj6JD
6Ezv0TWV89fmQxJu3DZbP78oVUzcKaWKRIs7q8qZXzYQsVu/Pic9Z3eZXhZKBzVPuOJNR7zQ8NX9
9Q+wFWCRwKham4xjQ4B0OBlyiV6j2HjOrF3HGt0qG5w/7YAlxlDJY1uTwMPTPGwNnHlS7aYZFYQl
ZWw8SqvZUmldXVK892SqYIYCQfj9lJWpiVftJAS1RH0fTCPbRd518eHP522WIAKGRk2U0t77KFIs
/Ng34YIVymHc+38sfkNBil2I9A3PAapgi89S9TiMR9mgu2X9IAdPeX4/m12k1sa2X/v6dD45aDHd
VS46rnFR4pHtq7qbqDtjcAp544Rd+xY62Su3Pc+ZC7pSV9ZRXPa17qbFo9m8TpPThDf/4UOgEkaX
yYJzpC4/dwMAua5haKfai3jooo3tvToCMEYsYNbvhasGepypGLxUd5vgR9nr6Hs2e2VLt21ti3D8
0V6nlcS6XexyrZyiEiIq5DcgNc+lv8+iw8Y+Xw0BK43X+Cy48Xcr/Owgqb0q0NTQ013Dw9ALgWde
K2n0syu+X/8ca7kdAuP/xFkch2ZR+QEsO91FbjAoDkF9mAo8zvBBHApHKRoav1v9mNVPdBZyMXug
adU81wzdtfsjXBJjOvrd8fqo1mcPcfZZp2RWHni/20udDsVgd6wCefYKxWs+C9TT1EdfUY3dKOOu
7kn7n1jLxh/I3Gik0qW7saycgilEw/jTn48GPBoiAPRzYBgvJiz1WQkFjUEXtUCnUp4t60OafYvj
/zHMYtK8sZwGdSRMp8BDEM+q+TjwCFf8YOMUWymazIaHACHBi839o/dfJ29EZgZhIdyokPZjCSK2
VU6F1e78HNurwttyrl/7QqB7eCsDHoO+uogX+3mq2AV35iB2fYjWOKna9S+0EeFvYvvZbk0ryWzH
URau3r0MzSs0mP/y+/TnUVtCpWoJtLd0LWRNq9z6WbNHHfSxjqKNZbzGLSCxRp4KCuZczVoczF4z
1A2iZgq21ob+yRts/2DmufyaDFW/zwsjfkMSzNjLhVZ86qTRv80KMe4i0Xr7NKWwWwVh9ZqVsv0B
Abjw9foErC0ZriNgYDza2dKLP66aOtXvo0lxAzW+Ce3U2sui/SC8anCiIr1vqs2u8donJdEnuYb1
CHhgsWgoZ8cj2HgWDZTHY/OHTiozGoF3J/fgLHigcdq93wNWirQDplTk7xnEJfNHEG/lcWtTppJO
gc+dic3LB25q2g3a/Z5wpcGN8m+Kb+0KaCmTdtf2/UbOuDZZ57HE+9Hgu1EXhuwzmmDn0RNO0ngj
M1l/+50NZ/H8qvpsQOBaEm5lTf+PtC9brltHsv2VjnpnXc5DR1c/kNyT5i3Lkq0XhgeZJIiRBDh9
/V10dd+SqB3a16ci6kSUQzZTABJAInPlWgwJYyGuLeUWmLvA3UBAyd4G4IXbCzJJ4FfQBu8s5YqP
vXBZlPWjC/sDtDJIGQCItbosXQe7UHgzbq65TH1xv/RNOOfye78fku+soJsGJXzQUyFD+nYyuzEC
wV4MWgRn4OGt5tGQjuAZCFLXmg34sAfzo+wl38+FDX29KSyzeiAXTXA9eH7hpQP1iwzU48FNmVhu
B6Bs4WfIsYGbXkwOwRHFvNsOJe7NCOrJTNZTt2lAYqHTwkHaBVs5/DGBRPowVz2i8Wlq6u00huEX
aVOSlSyZssCfxKb3lHsve9KnpSvbIY1EcZPgZJVGgvF5Z+kdjWzzUk2SHN25/ukGbflYcYdvgn7k
mZCeABf3RC9xGDWQnhPD1h3nHpLBUbG3C0K/f7x4p3wUqNuFSA7wQaQQ3k6rR02khWzCO6Iv4uQC
aZyPv3/KOdCb5S4FcMgnrL9PemcYuY+gsEAFpe0sQNTDA/G6v7DVXptZhvnqqqGO8HQdwAdtlRk/
7+WZ0OncMFYH0+y2TcldfD9AdN7fBO7R+Gf28ikTS348WDh4/Hept8mKEt5KZP6hnfhs1eSLwrM2
HbW3+3hFlo3ydiM5gG+gPQ2XGTp6190qjjXqgVIwplCvjA6JAdymAjh1mkGAQHU8XtbjYPJWDn9M
kAmGPBRxF56MhdEgXrkaDcbYaRgem7ONxEy1iUKywdH78eje+/NbIytHmClDHwSFEdLuGMvKcxzI
576/coS4lswrlu/bv/r2U9N9+vjXP9Exuvz+yMOjmGFjllYXbBBShQkkAZAJ/U7YfjYoKy3aCEmG
Tl+xwdu5I6QBPDknmdPz79Z8rnj3/pUAy8CWx+BZXmp4q+Mc3COWgYylf2e38uAh6ZFONdu2nH0q
lN58PNz3swkMO6J31J9RHUDF6+22dW0A0GYZ+Xehv5XqU3EOaf5+LG+/7779fiSGsfEjENFU0xX+
Z4Glz90mdf7vjWLl2JU/+55eRsHCjN+bcxjnUwcDskAg3gbOEQw3q0GMwOcCg4pBzFDLCB80/1yd
Uzo7aSJYyLkQ6gKZt/JqRkwyKDjW3TSXAfSwR4pG3Sm3verM4XNyQSDXA4wcQKfv+sosicdMAAjg
Hbii/XuPBvW2HwrybS7L8kG181/gHEN0DASqC0TlIob21gFEF46aTS3O7eIhuPaGr39h5V99fuW/
XqDtPh7xecdJnUv3XKn+5PZAvIME3YJxiFcxjz9PiQigR3+HTgK/3ZNz/ZGnv48uVDtEowJegW9n
B6ooEiU0XM7ThQBHclu+/IXpSf71/cX+q1u5cyduWxrfD8CNcZ2IM0XYk1776vMrr9W2dod2iS36
p3hKA8i/n+NBOmUBHI04nJAzQZi0OgsRBHbFPGPryfggnZ0nm52R8syeOLUKr42sVpkUU1BCMgSH
IL9UWXNOqfvkGNCIgbo4jnUwB79dBBTKiioOZXDnxbeuuOrcbPI3f77OS/Y1AGvh8gZYbQO7k6B1
HeIAr5ADYmdxpnxwcgR4EaJ5B0cTYqS3IyjA5wTsrgzvbJ5P9eda3MznNDBPrgHKVzhlFzqLNcgs
ilgwOT7CYIf0/daH4tdmGFqx/3ieTp1+CHzAF4Q7D7mXd/stYbh4E1CvlTPgPX51DTK/nV2aK8CG
879gCxBApMhQn3tHju6Nk0+gEAFbfQxFo8hjF7VTtLuZ9oC6uVDKOn5s8P0UAtG9cI87+Cpahld7
Zagbj5JZe3e6O9Tx/twl+94JFsD44l8Y0vvmTafyK59Vwr8bvSGLeZyT0tlC7SL7eBSLL62j41dm
1k1iNbPBvTlLRAwW1dFOBQW78waHP44Vd+/K2m0A/qO6PsxCTr8iPlafP/4FTk4jsAs29C2BtPZW
e6ljVgW6MiAlCmRzoPXKu+mMZ5yzsIonequvkDfCQ6N6mOo9dQ//3gBWTl5AZPSfAyBQZhplRqGe
9LGFxZPerdGrKVoG+OpaERLIansOgZFyq4yqrdPh0b73v0X9uWzRyalCUBQvdHtLlPrWkpxEU/Ee
b6Ug+R4fKuf544GcyC7CqZGKQV0xWpqSV3PVM1RMfhPzFu6D0Y8gYAU7CFhE07BkGZsmtJVBMA94
B4K6Q+9sTVilN+TP87T4LX7D1EFktvAJvR0lm4JJtRXqAvMP7iO4vP94lKcmEXUtFIXAhwQygdUk
lomqWWF4cDfadxZ5cv4cvYT66NJ3AeQfLrn17dMMXUQ6XB53A7KvoDs648/L/bjyNlBfAbYNZSjE
SGvKRaECj0bRXNzVyCBR7/u8t57RJAT1wjlV/bkqwIljDnzaaITGywv5mPVFZLU8oG6jEvCZFrks
djyW26E4p0R1YkkwVagyLPcpQpvVIWNP0kefbQBaMfCYorgwnMsJnjDwm+kXxzUIovCQfOtSqnI8
aYTFjkw9/pjUw8cedWKSFqgs3seJ64L7cxXSaGAxvYZP/Oih8QVqit5z0p8xcWoAr02sYg7BGCmD
ASaCrYUboD0DWD1xhKEHYMFawnPxOlktQKw5qN1jw45x3R+qAmpjzh34AZDkz+w/1rsC/cBrW6vz
no51AQR6z45WtaldDCezvkXVtfY+fbwqp3IXbwytTjMHfL+WozU7GvEDWyrt0JLrqesaUnkhmnhK
CiBeP8kF/5V2fXKOGfzEkoFzA5tmSWaiwWt9jI0TuhHKjh2j4FamkTmzZKeH9+r7K68bfcKE1C07
2mobFJ/d+CpQIHjbs4SmGpKH/iaor/0/1tZbVg+tKr9RIIgKVo6Ixwkgc2iuOFbDhdxE6swb6qQj
LjhjF6A/PDKXrfbqLk2c2jMu4Qyi6tcQnkSd4oEYkImEMh/LP8YwoS8Fj3CAMIFxABX9W1utcJQs
KWjp2JjZxk6DymQfu+CJgwG3KPJJCD8BN1kDz9sW2OB6jLGRwLXm6OsWKRPL//rnRvAsXsoQ6MoG
C9bbYVC77Ye+9igkVqE/mTV1Pp+70k6N47WJxdVfrYqsg3Yi4K49gngjJ8NnSFe0KHV8PI73rxHI
Vrwax2rpG2VDYJRhHAXNgzgFcjXotgiuP7ZyysFeW1l+i1dDUTEbm2Ly6XGYTCaan92YoDTyoya7
MD6zMCd36GtbqxPAhuiltGrYimeFrh17YwFKCqmZdOrlS2WmrY7NN7dUeZlMdxZFo82/N9bVCRGB
pSvxSUiPU1dnDdI1rb6S7a5Ue59sPzZ1cvEghwlJ3uXAW7+JaY1WU3fA4o0+kK7eTRtlg7MNwjNm
Tp2poNT+XzPr2I2hsOKgQgBHrNw0ISrV7pkK+0lXDxAEgzUFHUnrAnvtWhWrlIs5G581GMCm+Lt7
rkn85GS9srH8/JUPeizRjQaM+MirvI4gDryFLzrnLogTIwEFPZjVl9hkGczKSqcE2M0pPfZopooi
AhXrh6T641wIQuhXRlYnA64K20aXLwWY7qapf47uhTjXeXCiqPzWxupg4MhoAs6AcETqXRhd2UmK
OKtzthXAzsllHH3tzjEMndq5GBZAxL/l3N4plLTU422jJPwMFVdwUYjiQpcQxhapCb+H0Vdt7y07
t6vNx7touTxXsf0bs6vQiFCLREUJsx0AnDM8HCXXMXOndDAb7aI171x4f8IT8ZRA5Lo8X3GDrHyk
CZLGQZ69Obo0xxkBbDqZs9A5M6wTT5Y3VlZOomNZd8UUNkfk793pEPmHbvjWJjKvwXjWzd8/nsST
fo/ysQ1WSLB8rIs4fQS9cUGs5sjdX4792RE3gzgTOZwzsVonPkC1MRAwIdqtqX8QtrHHHx+P4qQr
vBrFamWA2OkYjbCx8OTYO/zZJ48JND5k/zPgT5Rc8OJM5HVuTKtFGifoxEtB6NEW0UbKb1134PZw
5kY6aQSqYcDSLKWddYLBcvp+KuIRp2twyYtdv6iKR39lIK9srAbCaNc12sw4XWmG1iQtckhRfbw4
p4aBpypeF6AowUCWxXt1gHOnqWOAPZrjWN0vIu3Np+HPwZFIyCI5AT0vMG6/ax0AaZ8LeTLTHBML
PBQHV+1Ff1uM52Cey2SsTxzgjpAMQZp0adN+OxKrKXtgafrmGPSZ6vfMvv8LM/Xq+6urrknk0mu3
fH986quvlniJ9R+DiTFTr0ysoqzaZUMwkKnBazUn5obV+V+gtXtrYhVIhR1ULgQbmuPcbcrESb3m
oOtzZ/EJp1qYq5GOR9L9fW3QCyeHAbWijjwGE9hk5zK+VO45QMIpKyi7xAvvCNpj1tpbLDRhWQSd
Ojr6Qjl7Xx2m6swGPHGpIED7jayArvU7XoHeKiRYALsWrtvnnr9vNAWR7M9q2n3sWyftJKikLirp
GMlq4StrUKPg6H/2kzbVU5LGtYF6x5R21pePLZ2aNIjeAQgBGrUYYpFvdwnqqowUxm6Pije5JN9q
NA5p7p45HE8FOpD0+peZ1ZmvRu7GlR4wIEfmFSHAxQvw7fRZ6W2ayexZFaeD8tJJPf1741sdmVNr
DfNkze2Rzk02hDfMd1N+LhF/chJB7wSSNdzK73SjIhWUoZixXG0/XvT1sJvHz0X75/Eo3tmozS1K
pKCkWZ3MvtYy9kPdHsWjbSPrciwAy/94sk4cmSBURF53SRsgvFi5HXAjXjJGcO+hmQ5JQHP0BZ6J
L86ZWJ03iJY8Uycw4TAID5TjTxcYv49HcWI1UPVLUGrHFQbo6crX5to1LJaVOk6E7tuO3biT2vrx
uXTR73T06oJ5Y2flWpS6QDXiRXWktJkuADf/2fYRuOME866aqHYOAKu4GdBy0WYKhiJtiii+1n70
4vV2cFSlHexlNfSf5xJ0v8TikD9UPtkMYfRiSWIgdgM5ldaW/aU/M3po/fKFGCT1Zt96CJXys84j
POvG+LHue5ypkf9ptom3s1SU7GViFQ+zsN3ruKzoIyS36yzsEjcdggktepNbZ54BFU+kiiJ1WrtG
gsUkGU9msa9C3m5VxQewfMX+fmJq3vI+GDMEBuXeDaWXo8ggII5SVw+CNN1hZq6dVYPjPyY+1RtQ
lUQPwDt2eNTY5qlX3GRFGJpNWbUJfprYtxX4+S9jR0JGIXbKp8QuQ/RyTkOTQnq+B8R6+b8l8elG
1JtKXEA5rblAR2AAqqzE3LbC5xcNVSAJgUpTOkYESa7RtXZ1A+HzaGrrfOIueAopFN8d48ebj33s
xAGNHZjEYMRA6QCMkG+PTUfpUUhViWMkvvbNLYSVU4VX07lQ+ZyZ1ek8SrC+N6wUy+3MWFo11xUg
72L78WB+59HWnoxnDGIlIBWxYVb7fqrK0oKXiCPz52hf+A2kCVG2zrjiJA280drNQW3lruIAAfeq
TmN3ZOlYh86FDlt9JJrVe0+b+oqB0DQzlT1fjqFuNnOvvHvNPJKN0vOzerKBd/RMm7ulppmIu/Hz
qINkx+thTl2lsJJKfpO6fukNJ7thTMzGskH/WKq4zNokULkdQHxPTqgGo0oUp5S5PHPwZEoddzj6
hZ5Szts47Vj/57rWS+/ev86V5dx5FRqHJSdzwrHfFXnh5YaAfsYGgbYcDlVyLmI68a5EYvW38iZO
43fgxDLqHFuRQh5doEjC6aisJw9FXrBiHEhy5fw5PxeEDAAoQL+ad4KiTib+XKPgJ46kRaTp1DdE
nyMyOnHwwwQgGeA0Q1D7Dvg2U2gnRo08Dmru0XdFrK3mJM7PuDLWYO3JeLwszCQR9ub6BiNtLWoA
zsWxPZDyClP1731+dXtNXVXKsbbw+eDbVcK/f/z1U7sdZRWUIoHeXh4tbx2sqh3L2AbKA2WnIaQV
CZaCsrtNRWFdIQd5ZqqWTb2eKugSgn8A5DGIHFbu7OOKqa2hgjVBkJHZN22ZahtRBcksfa5idNoY
2PpQ140AE1zdyX7NvY62VB65OlD6OUDwXyZoo1Bt2sXnuEpPRZvYpv+ytrqZrXgsYyuEtQGsAVUx
p6WV6/hrrI5l+Emxr6XdpT379vHqndqy6B9e3h/L4q2TM041gJphSMTR59Ap6w+tYWnhW5ke9/W4
Y2H75y/111fQOh6cCjeanangx24uN9Z0NRZAaZxjZjoVS72+51aIAl222lgjjFSdfemX5DBYzrUq
5nNNJyekV8HBA3IDtBYAA/JOXVQ2JSsdGvEjiETAJsHqaicn0PyKOgQ301hMw43TiHijjP2V9A3L
/CI82hWh+QDO/NTh3DqgeazKGY8/IbPR5J4pSW5BJOCyL83niIpzNYgTkmFvf+dlP7+6EByXdYHD
An5EDnfHjfWU6OqyUM5TYtXb1usz3k5p4o97dFtdkUJkZj738jh1qr6etvXNnRRNVxNMmz1/tawL
rzinV3zOwOrEC3rEfNUyRvMYRKlq/oIT4+WJZzse1e9JmIB0ZFoiOD0KxfNgvpbs3sDOxzvz5Bhe
GVkdBy2JASOzYYSwbAqz6hzM69QmeT2I1UlaCyk6ugzCjzMy5xPL3HOEtafOz9cmVq4mzBTH4B7h
RzY8E3PwHbUx6sqvxBZdfGfW5ATTCJbi1XytnCpOmO0mrYfxTM+ddVmAEbmxHvm4BNufRXJrB2Lb
+b96O9qCRpaUZ8LRU9fga/MrlxtdAbL0AuYHgJm9PTLCtMnn4cxD9KQV8O9ARxxQo3eozYGKQtEh
5seZook0c+SuMWkQbT52vZOuASo03Okhgp91PAI++tIdDbZPxzbgzU7UVnRn8gInvfuVidV0zbOI
fROHOKKjz03/NYnOfP/URMUIpkD14nsgAljlHapGdgAZdeIY1Lf+uPOyedy15Ayb5in/BugLsGA0
DSGDvgp9koqW0BHEIGR828+XBXTXiXik5cPYszPufeqeRvIZLVJ4kqMbe+XdvnE97je4p6OlPi7K
fLQfyuGim34IvWfB88cO8Ps3X4dZCEZwpYH5GwnQlTk11w3YpODNtNB9Gg7SBZaBB+0ev5tM6Yge
yioAFerMebUdvbjL8R4YdmwYQ/BeWnSfWLGTQiWq3sYDqy5Cz9BtE8Q0Q5MPzaxKonQ2RKG8V0pP
n50Q0QAhSXTTBYrf2516AClpA8VK/T2YqHlgtI4eeBiSHCm58TA6KNPWQcehWidikZsyGX60NdEZ
t1Wxm8KiQ2dcL9JWzvyBuUP353l6vCwWgWU8PxbUjff2FvWonsqpNfYdHx8L9pWhLebjJXi/B98a
WB3/onZiOdcwEE+7IexzkFPZusn/ihFcZGDlQNY2XL3U3ZiwOdSJfTf5PFezzmbr3u/+aeT//Bj/
s3wRd/90m+6//wt//gFQc1uXlV798b+fX3hb8/9a/s3/+ztv/8V/X9c/WtGJX3r9t978I3z4fwzn
3/S3N3/YcF3r6Whe2un+pTNU/zaAX3H5m/+/P/yPl99feZjkyz/+9kMYrpevlVC0/tv//Ojw8x9/
AwL81UQv3/+fH958Y/h3l1NbTvMitvvuH7186/Q//hbbf0fWdXk1YT8vGh9Y3eFl+UmY/B06CGh8
SvC8iYHnw8HFRaurf/zN9/AjQBoX9MD//qgTZvmRl/wdXN/Ypjix0Z9gA7D5v4N/sz7/Wq//4Ibd
QaZXd7D55o2F6AVFDyRW0GkLsjBQtay8oqwdatMYqJReOW3WtFUArgKZbGZ/LLIqIucofNFA9t4k
Gk4heAd+mIUOaJ39nCwOErDQr/ZdC87MNKrneVMX1NoVBuVWT3YBT0PqWzejns2+8drhEIGXaEOE
svaAYcrLoe3pTypd65aWXQ05quYTVEjnNgOUVW00Uc5BUyBi0j40+pqQpv2lxhnUcU3rFHnAqf8C
/s6OQUuUWVtjmP8ACCnEjccOYq0Zg5jWjo3eo4onaadCFvVdNELrMO0CnDtpUnD/S+knEHVTiXVB
0FQB2erObxQ+aBW3nKEFrAuDGRBHu02hNLW3nS7eGkpvIlFNQyp0AG2WmvgvTl2Xu26o+NZ2mTi4
YzIe1Bi1NAsrm4A0LQqPrIo8NH2786YFjcBTVffdIajt+EscDr966D6B+rincg9xQV/njVeiN8YY
u3oIIk4vbNC/i1QP6kfHWJi3ES1Sb6xuJ7CjZYmPPGteznyP7P33unUJEpJyzuHwFfJgQMdEwkv9
LiRbE5Er2wOVfUz7TVVD65yU4ZO2fnSK3cagb4SoKDXPFk0slALLMAWdv87MUCJCa4Kber4GBV3Z
hi+D1namiHM/FfJZRuSL1AC9WlBZT0PWgdvUxXPY1A547AGcGeNwM3NVpjwACfcctd+HBKp6IN5S
SQS4MhH0aw0xt3RuY2sXV/V1IL12E8wiazi7bEOhP0WNmh59UAE2SbDhgHRA/WkfMg+zOGx8e9rT
sAHYNq4vqrD0Lzgvfw6DznuSALpliiBj6tkhZFNNza6jsXWliC4zaxpkWomZZzR+ERNLa689GrcT
ex0H34xEU67yoWLXJUFqM+ZnnlckqWHTvhmqL3hrPlZBCPVXZcEN04rF+8L2NmFVOBkhbDj4YdeA
1d9xzd6u0C0/hFOUjm00TxAsI+4PiZixSq0iASFYaMMFjpYOraxBXzBxO3NI0NyKV02HfLWuc0Fb
k7PJaZe0IBzCZ1O1KwIWP3Q2rZEHdaM09Jv7GcJe6KLoMWFqID9oZYcgVAABO7J91mXSumZrBUVU
ohEZ2qJDYO7rEKIR9rRIzoHEekssLd20YRVUUTxQLrT+J5BITl9AUD7uxmE81AlIsifRbYsgVIeg
qPVN7GKLzR0rHk3psScd3AfVVOyiVpNdCfmJTz2dTYp6ZzTlLK7bO4mfbGQzKHQlN56fWixusCJ9
+3kG6xfpDct9myPvyhy61aE0Fy1xnF9R0ZcHYheZsSOzR3a3vLUre8yFrmTm6LrrUt2Qo7SVvHB9
MWcx1Fe+WRHhuSXHy9F1rlzEyvumY/cDsgEgHk+mQ9Gp8DqxixJQYLmnHEdINLaAA1PoZhBtf+at
sVLCVPctKElKaJDRRqsUbxyUy002m+SmRfvzPuijvVUUuUrKm2aCSJIiXGziRibpSG8pZ786qxKp
Vyq0G8Crgj5GlsoePpNpRMpZ4X1aTQf8puM10jxPtQbVZR2TW0rU19LDcFjbX3RD/ckxmMiyd3Mi
ezTljBfVFB+44RtKr+aoOI4DuaHTeNGZaOOV1eNERZAqNhQ3kzNmName6xGU0UMVi5RR+VgTFJtD
ilw7f7EqBXafqg6b62Sc5z2d1K4GuUaW9A1+a/trGKryEqk9AtbQzO8HB9s90lbmtCTXtnWN/J5z
1SfcvbQQROQapRHaiF0xGy9n9tyBqbqBxyO935fsWoONS1goprgWkHYhVOlAn54PMTSS7Jmiuy3m
e0YDnoHoKrXnsdrb9oOluxp0mPaM06C+8NoZ1B2WyrluzE6xFp0jU/DFrs1TyJvdBGHWHBRnIOIG
ujumdpVbflNfWjwEu4jpvjaq+zpZWkHM2Z1yGpQ3JHYHMKH2Y+bVfreHDPC9hxaevfFbdTtH5aVo
mk1VtTyDkm38AIjWEyONvIqC9jjaXyyxHIiF2XVa9qkdTxejHe0K0W8QeV9bSBJ4rYVrJglvSS+D
rGlcnkK1Cw97kN/L0JAbvzf6gilsoaR5dulQY89BUlb2E1hQpX6eXEZTPAd/eXTynkfLgRyPCA6h
CqB50PVfEqeA2mcTPMes2sRWYafacPuLDC9bSLPfjiGb4MCVvA+c3ZDwi1D/6pKxe8TuwEGIlNjN
GLkiB1Mq3zWkO0RdUO6CDvyrdgLyFSh4gyTwbp4Q5DNZ4M3ufY6Shhw6GYy5GzTQuem96Kmwh8ul
4zN1oNFeDdZlOPJN4XsDmgdUnxfK9BeNkcO2k8rNOlEHn1mLlnJP++xubp1dDP4EvFKKbuPraQtg
D6SHGv1F2UXjprjz/B06Lg59GC4CaHpZvOuyiJpMJMOUufU8+Bn6M+tUNN0eLGnOvm4q8LZ0MbDe
PMmrumjQbUwAIS1Zg4ajaBdL+UQTd7jihN57C5tWO3mXodvpXTeJ72AofEaHPUiipzLtK9mAuqaZ
t1AVuuERTYEzv50syAuUDQVGuah2UA7xMxE4v3QTHzwxVSkkZRfGjN6HLfQ+hgY9BwVz8qJxjkoJ
lnHHAnkzUZ/RHbd3Sm1S3qnoWsjI/RS2rrsVY4m0c0tNLtrevnJw2mYh8OsWUBD3pa34VTGMqE1q
TXLQ3oJJZ7Tlo/LUvKsqswnllOpyAB9OFe1dhvw/2I83skd5VnYEuHF/U4q43oSm9nMZzsltE5Y5
QDxbLpP+IvTZJrE7kSZWM++Fw3auZYUbOgTbuQpTqzUihXINwgHlDGnT+9OuK4vd2PItmMrA9dPM
Xe5r+0kGAKo7rtq5Ik6byXO2Y4ibyY3lje/XD4WZ/RQh3LUFbYVMlEZl4GuNM7u3ytwWWm76MMER
PoKsdi70ns/IhYNWMgttfawr6qRacoFbnOZ+g4pdzOm28gsUfJ3bIi6bjSGIH6AIcKBNXWReh9MY
1dx0KoDk8Dv7U2uNV2HQRCmw5zcuXvLIAqvkSpYFwqzGfhIOyBX4GI3grLPpfvAmvikRj1yXIaIm
E93UADrFdbKPAT47RAOChQF5tlRG/UPBcWWxgT33eF0cOgtinygo3qMKs4lm41+WQQ1qCCvSLHWr
0j7IqmgzIESSnNPOeYKwY5uNEIrBntmjXpADrezmTjuQF2IHegvRiWgf+ND7DScDl6vd7wZkZ/fQ
oz52SMFkKMFGmw4RlgP1Wdy/C8w5SmPrEwLSIWsL06WzV4NJLtzxsvolLOMcQRmGm6zn15qqA9IJ
6eCD/L2Q3e+wB/kCbU1bm9F264xxvwWh1QGI8JdwNnpjqmTvzuaZaTdGwq9oN6B5d7eAg1TfkFzw
t6YPnS2nokUfmAz7fQhFjxIEoPNz54JEMajGAmTDnr6stQ36jxkBmx7gVnPMnc+JCn94hdvtFGgc
0hkpB0SQACSQ1h7hIlapP9ltgZ4lL+HTrerbr4Fi45DLhjrPfiCiNKgLwCP8RoKDMB73JJx3CMAO
2lGfIEJwVdeTtfF7oj4xqJZsIlCX/jSkElkrAn5lNcmc9aVD8mYsxaaTJZIdtJv36ESfeaqV+6IJ
K0CdnLTdRRCKi6l3fnWx98OZhcnRSnPZIQVZFOo5qEVxJySVm0B00Y4lntjT4Jc34NYAYeZdHE9P
urTjDJoW/j4Q4pEtb5OQo5206Tjoz4zut9R3v1cd2yflOF8jSNxFiKkjAvW5cqpNCuLtS27ZzqYL
EgbJcUVSN7L7rK9vwoHjuGHeS9WGCNp1tx/9uj3YseXfWSZIK3rXJ151bUHsfKMjSo6k0X7mVvD/
YLqPa+/BYLqvkYfDf/I5tr8ltU79yPx0gG27owa4DtVMjzPpvrcxuYeO142jSg5fd8a7IlI8Bd8b
Li8JiEUYcQQd/sCzYiqBXxkad7yEYsNw4SGKuZtjM9+WvJ83ji6ry6BMvD2JENvLSKi8jZl9Ax22
rRrUryIpM+rwazbXMo1BBFo2LSI13OelmYfcb9HABBvepqSVuB5MMXwB6beV0crqH/Bu9HG/1kmG
h6z5VUemeChE6dwHPR9+gruSZoByDDeuBGkfDoOQfi/bwr2qgEWSGx6aYjOp2iDy6uUXMDSpHSlc
70cd9O1lBx1dBOPumPfSOkqq3QMyelvR0mRbGpIaT/4KJbDeICLHpRB6KYvjx8q26l0DfAxODfnV
d4CJsMCKHRRgaxPtyEGlKou8T0xgpWjlPwR+kIfEzekyqxTxYabC2QEjkY23op3sYuP2Vw2RB9MD
O4edZ256u5Rbf0D3WKnGvCA4QXkBHsuo7n5oH1gB7pgcLf4zcP0GhVbyea6dIdOeJ1VqusG+nnvn
hor6MDVDt6smGl265rvHv4aonFcex9tBtkgYIAwL2qq7lgkIDyHJFw9ulnjDtFHl/JXPHdj4AytU
tyhFJRd+OGwkeOCe4oF8Ai0N9E5N4+HxNziHgU3fWYXNmJYd/9kU7adAjVtwiOPGJlFa4p8mJTA7
ltX4NzU54nVwIGZvgeVRNIfQotc1l4f/S92XLcmNY1n+ynxAoYYbuLxy8d3DYw9JLzQpQgLBFQQB
AuDXz/HM7rGu6jHr53krU2UqPTxI4N6zOiiXfxq4qyva+B+NTA9hsz5gT92KrZe/5ZDtLIrh0aqO
7XKT2NyiXlf+4LkzC4i6dCpURRcvxbZ6WLL9EGo9EtOc8ERekHuAPiOEASC2zkt3VA9F78RtUuOu
x9f4ImKgJ0MQH3QaIUJuG45jPJw9ihHGbNSe6obQQhKv/rDb0hR2EwvUSPPgV1NIu3xVCG2AHD1E
oBRLT6ECcIypObu2GmtmN4XzXtXuiWMn+dWx0O5mGkeFikz3mo0xpgJzXxBihu6pnQkmWTHhw31n
hvolywS04HWf9BWgsvVi50C8Dkqri+dkIwvEV/JdNyTNc1DPKJjfGrPDKjntTdaNx7S/F5rFlsKe
1pEEP6IfQjKHu5/V2XXOnL70BAkN5cIivLl+YtYccPaLQMfzmfmxPFJPYUQJ+13QNFPFNO3PSO77
COn6qMTsil47/zr4SPKaE3FZwwYjL97gPJM+1g0IztOKJCY703U+rZqZAjlz9ohMmGiPrEXwwFq1
O8+mc86Mz99rIMZlME1kr2Nv/YpaTDSV6NM8seEPFuJOnXt84RgBsLf6TfAR9z2GzTnuRCn6zIN4
afxha7bP6iiH89tiBNUn+CsY1nGEiW4rGnzjhUw77eu6mCPCTgMifUsW9cGebEP67mb30ViMaX0f
TweDOayEVArHoyY/LNKX0IgSvE5OnVXQjXu4bbzCScQNu3q6BhveSbh00AMLPGe0bYszhuBFWhOy
cyLmbwuOtFTOAS7Vsb9q9rUC+IfDbh2rSafj0WsR+ywSYCR+F7x5WkTlxKBIYim1OQBTd/T87GoW
XAMN8uALIgLo5O4kVa5QWODXS4fhLRovkz99g6xl3bkGGjq/gVs08edwvzlxCXDZBG225mM0BDhH
socp9oZi4cMv23vDbgR0XHkMY1SbdCeyZGHOtR5zqMWuwpBPBuFATZbfuu/Q6sVeE9E271BxdaU/
E7+g8WByaAmCJ8+yxx4G+vd0jXHZm97cMbAB3dEofJlsQ74mn7R7MEhvSWL9fEI7XjWBf2Rteg6H
eLc5Pysxz7vSRSi26FE7n/EWkw5jL/4a3IbJXnnfNJVe/GdMqU0ufOqdRZy+zwgC2VmOpThkl7rl
JfKOeclF+pgk8bd5sc+tdUfc+w9aIf5iiXcU9WciiA6oqUUluJtySMaLaOsOSWxe6162TZ7EFmkZ
gfd81wbjBwL+FY8wY6+4JvCON9hmQwxozLJLNrPmZx1ZAIdK2HbHe86+M3goS7M0DieUz3ZLuGAi
UwPmipjyvN+e/YWRn3XfNtfNjWWD/3GajZeUTU3efaCjv8WEW0fpAdXM+DfQvjhC0xc2u7r7Gux4
xBLol2xx2L9WVFggglDq/h26lQPgmPF31Ch8vJrNqOno2a4f0SWlyPjKJVvhKk+T++jJK57BwOGC
UD1YapNi5qG/HxL7isawGFuRXD/wI05H9Nd9A8KLTzeikGBAnVxBzDTuazR77wKZNr9HZ55HQBAI
ZcLVlawEjjBUicyAC/IlAJygtvXVCMBUnsQy0OlkLSdtDXA5AJuC4ztq3HgL8fsGPuWegxBHOnC9
dQ+2Zt+N8gs4TFP5vYNAl6q1yrDYFHRELflmuvXHjPMw7+z0SmV0jJfxuU3EUw8L/WFzyfyELF7s
Uy76GJx9JDWQmpWjfKQxYb2XFr1r2kRQLgw8eOZoDsYuw/eRqb9Pgl01nl8I98izrpvgnCxb85Rs
6qQSmuWkdUezjWtxD57I3CSLltkcnlYCxGsYq8ZfT3JVFcVr/QaJZvILYZELIKoeKF8IqDXS2SX2
jLyZETP7NsqDIOKX3uoC7TF7f9LJbqtxcQbZyfSI0xcD/wH0+G0M7Z/WIF0b+9X8MI1rmSZw5IlI
XsC1JCX1hYXLrM9Q+1fPkPYmM64vQeaCA0WpZJvZA9wv6kCABPNMKuyXzjzOw3RG1x0yopkZsEcY
dcwGMR0NOm87fqINXZFbS1yuM5Te+MmGmQiHfc5qQE1djXCmsCsT2haULFu5+vMPMo9zNVB7xEBL
IPoZoxN+wvWhxu5MF2DVMqjvi5CBf6DfGPaU6blXMKNbMxLM57N5g2lDoxN7O7G17s5TOrAHjIkL
wOXurTEAERuKaIsMyvfXRd4ngY5cuk7J3bIhXGnNfmymZ4+ogNzXM32YswhFh/N2dl3ws0nUY+Dc
nwwzbs11Wm6dd4p7DszNWYT/A3z+M9b+0yL9swKgmXmiKaiqd/PAwjxc/kQ6yUrQvHOBbX0pw8V7
VlFwmzbj7VymUEgY+32FUgTg5dDMeYusz5E397eEEvga53D8GlJwGIF7VozBVWFcmbU+5nWnxJIL
2nQl96JrbGpv71gwV5vC8RR1Y1pNs7zIRER72ikccIbghFgmWsx1cGDowEjqabt1I752XKp8Nxmv
UPCHJpO4jLOpQdCborZ21ydAzmNMoC8oGRKPrCFhNddYX4ah0bde8rMXiTvMhT0GzDcwL8Qms0G/
9EHyUGcrIoUAkWOQ0mBg+oPupmkv6uU0JhAZJxa4XYeTydNPSXxr/JhV/uKx3ZggTgU9QDaPGJqh
ZjmcM51tuxgtStU8JhXHRBwQtAMFJthOkT+hyDJL4h3B318queyiUF+XjByxoQJjoe73GLa/QxlD
VBx0T7gv++Mg2F5MsuR9Mh/SVRUmfE+bwPsDVK3D0pB2FVY//jvV5HuNMSiXsx8dZQMN+lL7ulhW
TAwd35uePBHKxD5s56PqfJeLbe33q0iOtr21SXII9XRJ4yUuKRB2pTwfzSooOhp8Pu5F07JS+Rwh
C/14wynOwLV5zSGga32hgP7gomTc22dOLoCcvo1twE4aEI6XNzZ8E9jf8yZsz/GE2IkeYv42ncFC
KDVfsFh8xn34wjjoNHytLyuq1zGk+fBvd2iOzsFQo6/JV2sBKo1X0omyTqUsmqZZSoPBppkMRiqN
srFBubhyYrXVnOFBC/xAHfyM45QzVr5r2/dAxUw0v3hO61cQthdIUG8B/BG/sVw+z6ijumqFwpcH
OqsFoxxt4EcK6HHC6GTvXKab2GVkcf3sUBtaYdJcgAbRDYeUHVGFxZ3c13eiYB568ryy+TFZvM8I
Gc+VbYcBUP96AE8A48IcvQgYdABObjg+9Z5mCgfqlNCfJPIeEFpeeP4lHb0yGlJyRNk01hI5gv5Z
Oy/Lg9r+Eo3DK2+3b8E2uj2ySp4BzeIs0EBwIVsMI4Q7+UG4oMhqeMz66RAimro2YVKkKvWqToSH
rHvjrSiBiz3jTCTFMqNCdUE65xjg3bGt7YsOrtIqSNUXT5GPXyKL5x0bAdbVtd2tukObVsBwPw5P
WPiKWvoW+xr0EzNpH7uW6lKQ9WXtojmHGLIS9bCz63Qgws8KL1tvTs2oP+BBMfVQ/G9tDc6DbZ8p
xrYT6z99JdkO5yDkX1hJQZ144sEtHdkTMpAHp+hu3fh1Hm12iAyohIhMbMoBlem81Wt67CQJy7je
Hri3yv1kI/x5o+qc11mW9xii8gGn3EDnhzpdPjxEbuc++gsLsqSvegL76KK4z5OWYyNaYsTuD7XJ
l0zSU4NUQulH2bsXzqxqcKEVXbjupuRRaHlCr/uTAt+L/lgeVMvdWepva1o4nfjY/odrV2cPIg1u
nQaq3axtuWEjEisrowVlAiaENx0OhoNvUGaVCnRerLLGvogkvxzl5sARSEhyECfhS+0FcWlVdmqY
w8ueIAY58njZRf4Vuz3KF6f4EMMpgvNGa9SkOf8SjuGfYQkAWFhMKP0IRiTOdrWe6qjM0q05wqbR
YwRCFQICW3WznzAkRjlPTLCTaRcdMmn941hj0AH5VCMgHUM9K/2h7x7VvdAindvgDfTrmXXBLkYZ
G0K7HnFlHhZYG/GQDPYyaeY6gCUJ+mNgxsLr74i3xy6CHzcaq2H0xPeA6uCFsuHbKjbzSD3LRTlE
KbLaJ9myQqHgFy6d1SCZS6RthW7fOm9RmvZEWn5rYDfE0hCosrVR8Fgb4X5IVMX/XETtnVMyvAOv
FSVGVFI0JOHnkDcImItNU65b89xFti1tXP8MSPTgYzgx4zf8ZosMQR+Gjk3VGsjCgClha9dvLa42
E7SVlzjgMQM9YNK8bPOdENAnrPZggYYpr5cR6KixN1H3z26x0EtpD0jGgHVJ2f3UAX3oKeQGW956
7fcY95LXr4/9Zm+Z67qu0MrOhTPsU4c/UUcHUpl3KwNk2YLb/KTRX2UlK012s9ueUgF4oG3D0yCz
7ZD5C8+beb2mqNgW/MS7ZNeEy5W24mz1UA0uUSUHvvXMp+Ar9WdzJbbtyr8+cue+sq0vV6iJeon9
dJskTiRtHuu6b3CUr4VAKs5Kmk9hpg8WH0a37lHyh9sfm+vgB9/rbG5KkZnjhtYCjHy+yXY9vgaQ
DyP2PB/4X7aCnvAIkJGIHLNumvdjiGOMIfyrhObg+0DMs5xFhar4h97aH0MUAcWGbkeK7sTVWCE/
/7k1dXqKap3l0RaeqMB4aVwdniElPWzTfBMbiMa/gNZBpMAqM/oYzRRkk0bMwOhRUiYI0C0zb8bR
mnFAaTzV7240WRkb1F7lQz2+G4+roqakKSDtO3OqrlaPhzTuPw0NnwgMn6BrUnkNQ+/IyAqdgo39
ou/FLg5nABsTTvJkEGVK+LtKfCxvwdpd5yU8JbPEshET8YeOCbjLNSNQoyQNTNETmicDMeZJV8OT
4bAMTGHPymTkAPDgAvwau0aWi2RyF0K48LqZZoDMRk7ZEVklYZtnCG09cjmHHxH0oDFarVe2Z36A
KKi/GIqe9nFbyMThV6mhJfvewmLwYTUCClkzxQ8ygvBjz/0Zj9dA3iOI+J5cnYzXdgHMuGtjLNw2
DPEsT4F6GKlqLkzH5DFbg+V73yKnS042+6oRhJDmmzXdBRCEt6u3FDSGm3V3t/qjVNvNzXAEIVlX
NGnC88LrNASHUkevy0qnvb/aBHxw0lWJE5Dy0H4DceLivfNo9xXFmynCOgG2MwfLuJ/aEA20fdaY
vearedAhYoM9PIw7P+TxrRdj+I0Fdy7XM+j7QslMPiSSflrLLzb0108AuV3h6mbXgzIaPHGYrf9A
p7m94NsSFzVO4Q8PfvLHbVV6p9C4AbfgimGnh3yUIX6tXiEk5V237VFah7iT2dHnMNX+1xBTr/JH
OF+Eqx1GwGWfxgMYAKy8l7qPPzKq3qEiCECt1ruIm3k3R2v0S0TTMfGuXmavLsKzgCeo/dFSh9ki
eaR2eBkJ0gDuVeSWNsneigQVnpG4k67xc937DtpMKKZytfben5EZdhvbGT/kautLJtfuwXlplfRQ
SRagRpJ5V/ca47b3toiUmXKxBElvM28LCLmWwpB1KVw7IxsRdr3pMPsoFxpi7Cf9YM+t786Ic2QF
2KLscWJLSSdcaOE9nG4y95dtAQ8MPddXFMx9AUQAmpkA4gNcD2UL/vIHnLSkXO1qsN0tqgq6NnxK
HVAILreh4Ko9aM5WYHaI7wCRGB8B4acV5A8+FgIIPl+bqV9zJwU+NE5pMAQBX1owdCn/3cyLurnF
99XBiGkDdydbwDl/D9u0XPom+g7P6QqliACfQKPPdUAR6UCHQ3oHYJptRdhdQsYShBu2ZC/tT2ii
NUUiE3YZFELcIFcjx7Vz6ccsV12NdAZ1nThy6roE2XJhCplmNBD3IG2GPs8UPAYgZJdvC+ZotsUO
hkVsPrlWcnR5rIPxk3ViqDSZ13NiFrSUBrzf92MYnX2x8ipdnPexbfQLl9WPJMyOMzf0AkwCl/8c
kvin4yw9y34ccc258QrILwbn2fMLsYxe9Trbl6lLavx6kYjyBE/BGzEB4imB2a6XVYvpq3VuOSBX
YwixJcQKd7U8s03jtBlJO11FmAz5Wtf6q1VN90Jjrb/ZYKZNGQnttgKQJ+D7wGz1ihLCOnm1QWwO
XEt+AIjVlglTz2MPn/7dXHee8eJDIeymo8JhfUYTjLxkPIIAidK624XLYK+dN5KvBn1Qlew0++Xx
1DvwQBjwfJ4NcSkrjqgpU9vnsQnmEiVKw1r1i61vTYSKgIF0oCq6FF5KBWnxBgkJ1q/+hlKGU6DE
NcBIXWHlTt5Xn91nw4QfTQfYZojhjpRihqolhgYmSmb/BTETzZGqQYG2wtaDDP9N3EbAKQe0Vm7Q
iq0mzIOQ/ewFjJtoM4OCrjPiSOEz/oAmby4iBYOyl9CvhXBZUDGLq+f76KklYfMGIsEkZcoIx3jW
3CDW8u4ToZvAfyZsPY5MmV8JCj5ffUgvr9PkDCrFrhCy4ffte6Sot7B/3DK+fpfK9b/VlCV1LtMQ
DFwIMQ+gB69Zv/ElHRFVRDJ09foNQOZR/2mo0w91v3kVYF1btRICOjrE7TNC89Y87AeIRuzaPq09
xXKpuqE9tBpJFUDLu/opMDiGFg+vtdeO/gXv1lJuqZfk3QYUzCES4BhqFYqCsx6/rcWm+PQZ+05U
4q5jlkAmBtQkl7HkR6+R246rUBabHfUOFVb6nBpJMCI2TdmsNX7mfmnLmST2SaCO+J0glfYJf1N3
xq4X/6KxAStDkR4HP6sc/DeoBlrgkENEb00aPzbJ8hG1sAc3UPuWfdxwjDxpdmi0nz57wM/knnhB
d2u2bL0Ordt+qEGDAu624TtN6z8WTtOne8lk2TQjuVEGeaRfk/YYdnJ4ENOE6ohJsmL1YgCC6OS5
DFg0cKEPrOLtVEM41zWPqDZBn24mGtQcBQlQBSSI1jWxe8OGdtf6IyiFbUoe/H7h556qrDJzrap2
CQvkgUMCpxE+svgpHim7AgkChYZzq+NImY6Cb1kXsdvMhfnBqAVU6OZ5zeWisl9rbeuXgQXyzTAk
Ek7zjJJ1Tumfru/XJxu6+rZQOxtECsT9ATRDhropJrIDCIH7hJSm/RPypxpepqPov4Zt5e8EdF3V
kLvAMJPdA2mW9xYOiYJ0ffKz1XYq7ltOVUuYrMvan+wl9OcBOPgG2JT24ubCqSuWQeLPPBHvDMFR
n/kkeN3oyr0crttI5hpzVoD5CeIrLLoivfJtig5TEJqShav6M0Z+tHPehMNkAnCHExAfIYGh9jCM
nN/0auNy5MNS1kEP1NSHlg+lFd4NG23DDwTQlMyh1kyemY/DaxkCtWtVlmQVclJofjdhHddmGsVp
jRWO62iBNhpPjvpS6YpkkRgGtDOsZqZYAY0fwfnpMmNQ7G0Z6pSzdUbVi9bJSSRU7JSV7OiyTV+i
tW4hhtV0BYWnoooY4X2rReYqcGkg5JanUDKg+9hrCZ6gknH7NKcvvgvZjXbt9upiulyWxvRNoWh0
l+YhAtT1EaSc6+ifW9APlRIQ6EUEgD0E42Q3MbOc/dU0jyMPwzKrMdetSB8ByDbOh66XQuW+pew8
UOD1YJhJCX0cWkD1ZD54AOOIMJl3p/wgguLe+BW2cfrkXDJ8WgFxeJH095M2ArqyDN5XS00AHjba
zJ5CTLwDZ4eprQcLhOEIqbn5yMn4qehYl7VastKt81gB6Q0+QlNvV+MNeGqj7BtgAShoIDNkIjh6
/HMyKPkOoZVytmv/tHMw7LVc8OQiiXvJpxh5QIBBOpiJon43zlS8+/0aP7T148JhyGFrKF7QNA45
Ikhj760F14yQgLF1Py2xgC4XYJBxXMP6jyuT/x7CYJF579PthUPIWXRusF8ivMcDIB3iF0Dh5hmc
EBDjDcVsTE3kg2ucuX3tGmhO+hUC1AXjJvJ4HpC5kJQ6I/q3o3VwZ7xsEBVov/UO3gJHPpkkND0e
CB48/E0CpQL0u9BWISz9FG9O/fIR+vzMSBrvdGi9u9YL32kmsXcEhNGSpaGueofQA3+obWUgWYvB
vSk8pquNcIcQiTWofbI2LEnozc+OY+KFTqjFDwdtXbnxOcTQiGSls2laLFqz2dhUsskBD8Vj0OQA
AfVLwIGG5pNZ6FNKQJkt0uk3Eqj4LeKqQ/65ADNLG4QmOCv6LXejPUDBvpwiIcdPHWG8jJ0asC0u
eo9Wrg7H/5y9yUHHX6TGpFvPbk+mxq96/IUl03Y5Y4aDrJ8sPstjAkAIm0Dz7HWUVGwAFNMkPMDS
7PC4Din9Bs0Su2DhmJ59hKkA9GzvQ6Udthwu7uyJgY5+miRHq2kCWR7rp/7ZU/OPdIHE1m0Y3RJG
+gpveFZM9WRBoih+QVFj8jJFd1JTencOfxGwX0fQvmNfauku7E37jS3xyTcTNkUetxcqSPx9FaIt
1w7xExB22QhKMKaOzibupZU+gYJY+QFId2Cfj+0IrRM0AnDm93UPiDxc2gPnanoAar/9nIeGv1El
/BuORcTyT3Hs/0L7ZfZJ+3T5BZmHO27I89trcEifeO3kt05hZer0WL/EattgJJbN92Xq6Q6kQXBN
1thh7FBKP6JDyP8YOqqe7bh0UILCAQoSn96g8tkKIRr/GJHWw7nn/7KhHl6XwGhTJqgndLnFN1cI
uLAptLYNvWWZXs8miaCV5vizTKbx6xbJ+HmoOyvzMBknWyGmxQFq8fHSUTwi+ZZl/a2t+wXcuQSL
kgK5fo07nGWlBoiJDQWpPlAQW0nUdezk4u26GimTPiINCghKSH0NBtIWMLSy5uCkXcgDgjVYubrI
203tlFy9ptN6F0nWfSNR3V1qKIgRca6TR8t7yOEygkUyJ9Pgv8bZtpg8BsmQewJmfw8LdBXqhL14
tU4rFcjotK7x8lZDkHOGH0bn0dyrb0CTO4i7NAQuISSa5Thb4K+wq7yEvPPzNIVG12ppIeBI+H42
w0saqFtASX3WhoeVTevtnCTe8IHCeNh51HT39AApXNogKQ3Dhom9FKla4FB+6nbWU6Fceifxg/aA
kOGl8i1vd9MIcVYH4Oe1p1FTaEq3so4bpEKTmt58RTjSCpf17Dj+ate4YKc3iLGbJamLLWmwBm7Q
sA7AlYh9ZZiZz8InJB+WMHiLMhHBP4FcdZbO9UWLbHpxMx2+phXmp3zwVuRoUx9c7wLxUBWlY3zn
oJAo3mzM+xFCoXQbZA3pjA/zXOxR+tT6kQacwr0f7WLWSxQNuPCc9m4po6xYJBluYabGx1na9iNs
mdotk24QljHwm8EccQJ/D9g5kD3JQyxnuCJAq7PU4xWwgLQaO5rcMpPYsnUBmqowSH0IAQjbhXF9
WZlwu3aO0y80w7XfI0iOf5sxRQckNDhFvIUjdqVo2GU9LEc5ErDjh9AtyY9Y9nj2o66DN8bxrM3T
dsJA1iaIkWHDRgDVAhgmBgJdBzNkAdohPAISrr97Wds/sTC1eyFb/m2Lu6Ecp2T7xeZwgqohUueW
mOSwjHedVbQxB2x59XJNgCR6HB+cUNJ+oqLXvsK1qS+r8OXJTaE48XHDjR/iwiMWopst8aMSNg4L
pTxybbHpqd+mse3ZRLr9NGvPKttJyIAiSrMCwwnH0b5kDWJ2EATFco1T5dcgQ4p/IvBhC8gAGQo2
mJ9+n/EvybtnDHv2sBiqckSpT5/QpC/nTrfdseZJvEDZh/cPt2nqIX44W5uf6Tyt+yZD3EO2pNMO
GB26K4EcFThVQVHjpbwucL0Uo4KqsYtteDQwqfzA5N78ziBqfLvHczV7JD7Rk5eyBHEIM6iGuyUp
g55vYK+shak1Vz7JDmFio9Il+C+GiBwHM2gsOnTkdLUBvDZWoj67TNDLsa/jZML2Q4/EdTLApbWp
CntH8uLfk3lCOM1YaPyfS5BF78KP1cFqPyxYjLQqn0/Y9O1CgVPeY6PnqYHWTLAVX6iO7GMyJfGX
jWYnyxGPLBKInMGSUJ9wyAdgz4P6xiF4/EPSGSiI8pseHKOBuWieOR5o327KFUO6Nl+cjtEhnNZ0
F0D+DBYmGw9+y0RB8d5gmoba6jTjrcR0o4fuKO97FIATd6JyXj/rLKjfWEMRuBRl4Olsks5fEulM
O9pAmBZYiW/Ac/7z1ltgIcEdBZZW3v4RDo3vWBRk+4gxMMc0dpcpgtgRxFXwy4tn7/uKBqbDOllz
2xBI/yGYsd8m1cE/Ij3oNi420OJonEMUmeK2ilGlBAdBlJXJDFEyvDWIWJrNhGJuNVUU9yQv5CjC
XyGGqMsI+8OxBb7E8n+Ats7k5DXsoOtMHgYRqj/tBgEOhM04KgdkeOWDIFCb+EgBRqIKtFq63pBs
gH5WQChkPzZsOaLcAPD1EkwAsrbfEgz/Q5yN0GuawYDR0WOMuQ+JQGBWo6F/1aBC+6oDIQGb4AiS
eFCRAPcL5gdKToxFF4/q/uA6El2kuS/OXWdOPXPjoVUhx27NwL+kieUfWyJAX+I5BGmF+egJI8U1
VVz/4llnd3BSy8oR0rxyBVVyJRKQ7TaElLENZ40oLKjtU+jIynXEK7Ioxl8GS77FPQZIJfvglGRe
c5q4XN7s1lhYNoboicErdBplNJUJ0qd3beuap3+EasUSHiX8sGx+V4QzyXYC1U27MAY8xQVEvq3/
hhsKhDz6eu+GBfidc0k37BZkVp+M1dCVItu1RZ/lgMQ9NuJxS5JA/sD5MFZYVLYdHMkIdnNDIPJ/
cChq7OSZeI8G2XbfNg0UHguW23+opYnTJuybg4XO7rGtISkmsesqdGmaPccistcwC/3t4f4PA/K/
OGv/r6v5353PN/F7fFHy9291/Sn+3dr8L3bo/78M0HAs/+//9Bj/NwP0y92W/L/Ok/yNOKK/HdV/
26bxb/3tgIaD+p9/pU7+Nwe0H0T/xJ2MhnsEYCO+/u4V/g8HdJj+E9s4ui7uiV80pD7+L9zDfzmg
YY7+q5YUGdMI0MoQ+PCfn+5ffk//bwe0/69xC/eAX/CGyMSMgHfGAaKr/9XeD5lZzDZC2GNLFvfY
ULDaK4Wqi2pDHvBCT3iOVgUUDMsP1j4Bt4NQ/QGwrLrEQKrKOurh86w7aa7ijiBGCF3N8hrEzJ4E
3v+YVPVv4VF/fWAYtSMUEVEP8YR/pf78l1QfKOViVJdL9ghLMHmC3VcVNuj0rpfgEmI9fJttFL5G
Y5Y1BUHu535mMfkfMjf+NQ7j/hn+TmDBHQnKNPorLem/fAaFa0lFSd+jxSmObvWWBD+H/0PcmS23
jWzb9ouwA20m8EpSpEhKJCVLsuUXhC3b6PsmAXz9GaAr7rUoHylqv5wIR4XL5RK6bFauNedYqKG2
dgS4gkweUiG7asPPf4ysf77dn271iyZZ82X5QCaueP7Jr9lL/yfQKIyGhuC0KU5hk1OgaZXMn8ky
moeRshkp1om6alkGDxHNhcOF3hckfLxycl1OdT5tuhEWundmq3zyAHRxvjJlbXwACnk7nExPN1z8
Dnj7EZBfOOoz36KqW+bpqfXG/EbZfUUdsWEDECaetWsdE9lWtYNzsCAXpb9XoVf4hVcvaP7p/x/m
cX5BePqpQtqQA6R9yapo9DqGzdrkpzCqDzFirgdCyvjQkSPGOFhFOyFStuyJxDl2EKOm+md5Ky+N
6I8+hsbqg+81f49XtzPjJnSB1V8KE4bSBXhoiqVXOm0RnewyZUr1paVeJrszDtSnmmwdkmr4Nrla
w/aN0iHBBohj0ynHm0Ar8uA2yXGFr7p+bB/1j7/U24kEhkBAskMDAfmZDsuvRxNRrxMNXeseq1Iv
tsggpoOrKEciT482uVtDNe48kAQTIXQax9oOKfJHWI43E8myQLGzCOq2xei+HC6BQI2ZeMo4Ypty
9nYelc+9X/KucF5TlmAD/GQFjvPB9P3Lo3NZ2n45fB3hgTd5/egeovG01nIT94sXfDe7BJc3DWaW
ukkHPc2c1F085c6eRK28s8yp2IbnGfXB8JiX1tfDw0KBTEMqbsa2vUvCn5eoIUBHYBwT1yzBKwCX
wYdC1jsWJGfSrvhOpd3/ZuWDvYznP89ROG/ev4nXOApmDHV2jm0Q8Whzze8vlv+Mcz5uX785Uuss
n0cvpct1OY8HhOI4Y/Lmw3c/o4IunnoecOw3nNFo/nDBK6Iim3Wp5qgjuwmrVBJ69S7Ny4TcKoFX
ga945UQRBy9d9gvIsNWKCtdai3F+vP/oxtvpOY85ero4IEWoy8yD849V3K8GakWlOxxDYuCb1m2I
2rpKX/Z+EFpEZ3p0m8aNf6WSLKGYraIBb68nVj1tCtKYxOk0xf0XNwo+6K/1Zg212NgFnZvmfZ7P
M//3P+4rIy1cssXoRylUtDGGvt7ZiJuo7xbi2Sjww9veaMBGmqLrD17JaxbPeThAmqQFMlediSgX
E8NA7esWdmsf3aaUjyWcEGgdOflYFMXqpTcr42CjozqhkmqXgZ/ai0lzEkU6UcllEuolWF+lrgeK
btecJ9vhgxV+HhwXg4eBIygNCMFkvIRDVTrnaVWZ9lG3VPtITUwuc1IQXznp1TehE7VHOSUhKXEG
PPnHVHz/4AW92WHmxhjMF8763AaB2+tvo4s0gZYfsekXnva5gb28jFzq9IYZDLjO2mhDoTO6DWqN
ulgVj8ETSYoYjYbhqUevqPXV+zf0lzH86n4uwFwdStE+UaF9hG7yhULMzvDiX+9f4m3YMT8zKwUh
l8HmejkoXKPHvRYgyJP1GOlLyvLd2vfxDeS1H910NDK7iROMMblelM9DUjrXmBaqrezzZBvSPRZ7
uG20P4o8IqWGCPiDQft2CSOABSxkSgCFrCcXgKqo9lTf+Zp75ICHWol2gtFG93Vnr0t4eAnl8I8W
jreDABY/vaY8eOuebsqLhaNvGnQ6WaDhVRfVVWrVIT72SPd+GOaoHxG/2vdaMfSbNHC9W7Cxw0I3
uTkI+m29E5Hwnt7/Qhd0znnackNsZi7eMY4N5sW0xeHrhnk7acfJbtw72lx7L/VkTGtcu2rdNs2v
tO+9DVmycSunYUIuEtyNNMf55aEMnWMOvYO8CEIDW2uMhwYVu47DOma9cx9tKubXneqiD7aeGfB0
MZldnUCNlns0NqAT9OVc6j0zbV0s/23ekSRrSuwKVfjD1hOUvSjYv3JyaU9gnclu2wJZgg9F9EaS
2F52RRBS+Z6wTyakLxeQnIxTrbf1tQJivM9rvJNulrp377/ov2wZ3DIbBrw4oM9vGnAXCPPDMCMv
LxOZ3ki9sdZ9aKN9JbpF/slu2ZKS2qIkdZ5JrzdY9tWz4aIrqua1YRAkh5Lxw74X53Xv9brIfTks
2ZJDEXc3j9g/tgzOK6XItdo+KqQeT0Uh/U1so71s0Oajjg/MOwTLq7gGIlT4wiO1UUGwSONWuzW6
SezcoDUOEKyBSliieekI41e9n+ZXH7y/t5s/rQtMgi5Hh3gDtfD1fc47v0KfgbY3ntuYNA2rSDQm
5XPk4SviznptiW1wa9XptzxCYok3YK5gWR+FIW8XDZcXNc8VhqAlL9dxTe+NutYVzrM+JR4P++mH
N0ueAyvIDn7TfnS9v411CD2OxwrKqdG9WKdRCXFa7VPzaBU+Pr4mf/GI8TdFGdunmobxe5V69VaB
KCGzK+VH4/btvg4OiWuzV4Dws8XFVIuo+uBNYKoNvtEeVCsUan3hHjovzdY4RXeUl5MbNyNXOAwt
PFGnqu6c0CODnWfaCxLpB+iGwd1AtuKDYPztrZHegL3GYYRjEp1sXw+JJrYQiojYOhLjtI+1qqvN
aKfId0GZUBL9YAC+/Q5zxxb6dBj8olPMfDd/TBTNaQeTeoR9HFHFoa4um/6pw5G/d7NmeMkwGmAr
dRHZWFqQXHP26q9s2fQ3nJEe3Sh0YZAGTrUO3AZXn6DfE2nWOt2OetBspgx7jD6G/Uc9hM/T4vX0
pskMm6TlGejy3hzVJhrnKsdsjGMF7QUHHfXnJYCB6qYYBm4pJ1mNUrKm5Ikcv3vgtPHDKzn8dyTW
f7VKqJ1ZkOj0MnSkotHSh95o2scPXu28z17epMmySA4JJDV3+/rVTi5VXXDHxrGp9J7ioRUbQF2S
fG0baQfIqvSQbHj+QzrPuMno1ENOx9CsSJslioafHBH7ZvHBPb2d5hYdIGzONaRbeYUX6w3XpBtH
ZZh0gOAU2TRG+zgYEo9MVMhPMQH0HrvvsE1Nms9JLS2+9ggBkK337salV8cnre2sm7ho20dHuerF
Js/637y2cxbQIoLhTi/GvzPoFo0bUoN0jjIOVTmlJyf2P3sK5FbHArmERZBeywbrHs2b7su6JBCf
hLs1yqk9Yjr8oA3l+fD7+jvSBACxP0kBEilMk9ffMYxbZU+NGZ6Gsg42wunKR+zAmAQ1Td41ucH7
YZq4dwEsoGrJZgh7rOkRFbNbF6cxDA10AnEqm0USpE+jbX/yRTHMXreGZH9nO3ttXl/zolEvvjLk
HfWccgkpUqzHZHioho4m3FYhwWJ4Rnftx9Ve6TzsqjMypBoqyLOn3B8Z3uOcO9H1qX2sphEqrYav
MGir7h7tWfHshzNAhvrVfKSNRwPzX2Re10U0Hr0gVy/vD7W3CwsJXLKx0uEcrdv6RQiW9SKp7aGN
T4iRxY2T68l1iLTsS0itb4n5oz+E6DAwQpcZ2qcm/yAI/tvl2VBNEk2mYGu9GOiBl06WrVR0Qlqj
7fTKwMMd0uqOxBGeU1X0GkL1tFpzLn8pE8s8vf/09tvr0zhMeKSsLdZygJ6vB83YYxSkqJSewBkw
KvowRoPksfAvPGdSL4Zrl8+socV2GHUDVUiY/zIwFk+UqlLPXRRsDnclK9qm8F1Hrdq0DGsMEo1x
oBcz+aDRHPmMth8iUbGbotpqEVrzttKjTUCfBMyqRdd3qNtJY6F+9epPiAHHz1PXlBh7utQ1Vq7j
oSKInIGb0rLcAEpBIXTBsR6HKzXKOpkJccahq319WMKDY9LjuzhoHN1eaILl7JFAZF9Cva8eW2/y
d0JT4/53ZkjUurwrzKZ8zqJ54X3/7b59ua7nmrwjMR9535xwegczuqqd5KSRdcfyT9rxVBpWgEs8
Mq4Nfxq/5/AbF5mFBkejvPjB4PpLvoxKA6Vge65WeMbl6JJd3UlrMKcj4y/cF8VU3BqTa78kkW1g
x1PFTTmkB3y40Uo5DknNxnY/OC2csx6vlyXuwWZ025z+bRq9vB5hUhllK3NbPw7kKFB3CExQ5+AN
gg3f388iEgJpkoh1Pk7hAYOf8WnIq+Jn0UXhtGKbKJ/9AM/AslE150Kra7Zab5t3siqdvTNnuoKo
L7a1gRQlo9HmtkxHWy2cEdHtWrqGbpILiRgxIGVZDecEupzUhx+b1zoHIRePymOSFjTIT6KEvYjW
YChWSdARnJ53rbQYybpQ6tyEk4OtREpjX+ca4IWgQh4q0/t8zuvbnnT2ndaRQwscexPp5nhT5ybW
UWFfDViYFwVmqqt01q8Eja1+ItCzDrBYv9RWz9geJrWl86c8RVrTPBGq9UuRFHL5O3eN0s06VpNy
R7A4KiaMiKp+M4U2kktzGO9HNrFVG0K46OIJxQ4qFOMwJA6lhnP07o1RcujN/gpwjrbvcTXsugZa
iJe0zlWiYyDDcs2o5hx7NRqcAAqksHeOPQRkRw3GViKyH63h4UOdVxGNT7UVMjJ2XjlWD6NXdr8m
7CBX5VToQH3M4DYkEtp4qTmtcWUUTzALtO8wWZGEh3Oi0eLfSW6ZNYtLWTj9StIDhUKqrG79FDUJ
6R2GCgkc965XebF1KfjcVV4T7jMkLvWU+Ds7kJ/1SLsD4GJD9gvwbmklTVkLEbs3Uw4bqp84VsVG
CUuGxrC7WjbRxiHVP2RxuE5kK3ejGQ5XNTLvjen3w35SZrrN58UQiyYqQY5pP3Pq1vB2SMpnuT+s
kixV+8qqmu0Q2dpnN1c/8ynxDkht4nKhYcfZ1j7Ai9DKvmVJ5+1I34D5RUCAqMYIj67XaTeZPyEq
yrtovLYL52SknPxEOaHS1rwGzJpRbJ051skqq7/Pzmc1yoRP0kirPQI5KDfIKudAYP5LNjbJG9Zr
5xOwmJ0Pj/mqlrEAyqiiYI95g4Yyc/Qkyhl0Mu/9dTuxrs42xjCunG0Wi+KUoAvYQOFhylUO2nTi
Cjq0eHOeKQrNYnuOHKqu4jWcP5pV8SJ9zhbf4ySxb0ncyk3eDLALZnrmgi9XXY+APSbEui1C7K+W
39+mPaY0vmm7dNDLLgm5xNpuHDrBxCn+PczJG8ce24dyGminVjnOTeQ07q5O0mHZlnWxSMyqQZ1q
Z8n+XLIIKoHMp6xgN+Rabj2ktl3eGmPS0V3O1XYlgsgrqWxELGZULEcigu+qqIpTzvFvGzi0qcQb
HSFBIFszRqpcyT5oNyY6FzlLfLQrK2sg/OTefd+7003uVcN1rWifgpoMfxgjmdxSgI0OzLzx7AFj
jqDRzkK/DNvhqu26eGnbevgoLUkacoy0cGVA1FqaZW1/bqpo+CWVBjXV9rd64rn7UJQYqiq4RqHK
QJVIk6UU83iQJvftIOU3PK9f/CYwrlyoMxvoN/KUVqlA35Kr6/OqGDLNHqlVrKlvcWNR3q3UkEJ8
Sc1vuLGnQ6WzlpJE+0rmzMQGkhf9C8kTIFK2VWzjVmdOamGPhrftrW/KUc0jBzEG2rzL/g7o8Hwz
CMnVTNtsLMJvSc3qp8Xo1XhOMlq9dDdGFcLt96t8PYIxv4EPZ29E70+PVQq7A4nruB6yng53nd6c
YhWO69Fug6OWtcG2l3l56PGM7zWDGjTEEDBHC9eeqMxwVh6vDAufQVC71WcXpO7BL0VIfleyvESx
M1zJdrz3Ta/aKV2Uz3Q7ZCFsB4LTZcm4BmoiqIxaDrtMU8fVc1hZPPM5qXp+e+koxGnCLB3ix3nx
qwhxfYbffpOlEzJKN0xuNaNPX8iKOl8sp1E/MvQgt9jP3KPICu2T2VXjrlGms0a9aW3xZaitYUPT
k2jEr6YoK9fARwQcDA2+k4/sum/rCgxm2j5KF0h3nk4c4qaQlO55KRsHs30sS4Q9CztKzeswI9No
xrnkTDo4O7Yc80lkrOog9x7MCHzZwC47gT3Buqi1NKaLQEp2RXJjIaTfAVAtNoCpk5vGTRjNAZb5
5Tga5ZOtdZR8EJMrnrMwVw32rhsxeF9mndBPpGkUSWWJfTzPe/25ENF9rkxyRIpERhz2e5cUzrVI
UntdpxMNHS0AkTZNfK/BC6il2YN6TV1F46Ky/TSaaNbQ1DrQEDL3NguzE4iOeA8+FkX2XJL0OsmX
OxfDmjgwUKdrudyYLLcq6z/BpyefNnlXVC6nn5Enp9seWvDv6kQ8B0dxpEHICmOaOPCpNmlvUQuw
Ak0hRYVv7cF3RoYd6jdky9NVl3jNptcLkmBVHLC3aeEX1y1vhObEaxUEaq+rgDYvqtAf4F0OG7et
xpec4uAKHA+a+HiqA28xuW3ziN0MTUDnVdGq9A2yqkPz2S5KDZ9QDGzN8g3c1VpFFr+Jxx1avA4m
qsw2/Thr9vwqua0j7QqDCnxOz04OxtBZ6LOSatsRMG+qXtdWKJp+FmIYbmm54O4SDiZXVuWArZN2
9MlMdLErxo6FjZZva7qz+vepNiDLxtQDz3mkGmCDbGFWMeszlv9H4CDpESUhAMhwNPqvoACbh3NV
5RzuVaKI7ioryX5OvoXOgk6C+HUSEAuaEKvCsSH7oLQ6YKC2gIvECKSx7sgjmIkau3tqLFtPjU8p
orDdVOYNlkOzPtCRLtqcM5FSz+GU65ULiYwXue0qQs0VlIhi6zHBP/v4XRecnb3b/rxDVqABG06v
29Ky6APXIevD7dPFzPIJgs4G6LSJgLRUgIrnuWwStAX4je+7OcWXezqFPQdPbIzbeJWkvKnOdamm
xSQl4M5HrvdptJTYd2WpbQiDjEddE9s8UQ6Kdd+BBFJEEllOH7t3OcxZouI5KlWBEF/1dNB4/CR0
7wbTYM54qW4+Q/SgpEfrAfbuqlDMuZbMQo1WZOJPlKrIccxxZD715bNXz5X4wZ9iZoBwu/u44U+n
ubSCVLRBoR8wAj23KFGmTvYOPUi4i2JDvHjm0B5gL2N8cBt32qat1uyjpgDvqE1N9d22Ky6XckJf
pPqkHlq0Tw9B6WpHl4Zi68qahn7pAv/cFueDvqnJDkeSZXI/Bkp7+2QnvdCwqgxahyNFteBPkuFe
5dEx8QH1Lvueyy0iR/afqEU3P3T0vl9azks3cCgzdyUq8hCuPkxye847wroxf+SNr33RiXqLhV5Z
zZ3VldXPojbJRzRhmG5juyRDZErVLcK+aRE0Bybq79ZcR7kz3dTczjMrT90ueuFQ+7Lc4raaXNSP
dal/jRR0rWWehWo/TOZjA8sBeWh5GmPnUYJ5fxytwQU1afYw6tBvRlgSF3S1ZJYB+C18MiwmgcbV
KGJtxVhHBk28EmhLkRk0fyhMbZX50JAR2N47vp5syfBQd2hwX6VgFp5DWaobI3Ft2Aa9WlvSF/up
CHcwonOCiCj64srwG8IaIrfQpyyO1hd+mlm5q2BAZZW0s48z7NFtR2Mvr2Lbql8GSAoz4gdXzaql
AvEdBHLVLsO09bG5K/Te7WDZPxh7vrcduL/4tggTt14KrDDXMrOCL7konQOmjfJX7pUC7OEYhZ+r
zLPjzyl+NHYAd7BDtLtW/QXlbgP9SWEuhhljZtUNECLtK00h5Ko0GmBRwzBuUtoULH1wJ6DVg2Pm
WrtRZd3OdNVwUMKI12acVrc4nn9WUcNxKI6j9C7NXTZv9oHkGyuiBe8xGsDU0aNA2leic8yb0c0M
b6FKT35remJ5gBhN2OySPLdphYQ2dQVvbTj2TeN1J1j7WHEWCE2qZGNTE3kyRhj2S+EO7SNqQCIg
x5pAD8kC8HzF4aIfE0iGWLUQFqScACbdyp3lOQXxO35I8WW5wDmFfywja1b+k50gpVhsK83H9tx3
/E5wjjXHgSg68zXmt5n1TB26azB1zn8t1o1oxLjYFls9iDkDWaGBQuwce9BYIIIAwSnl/Fcbn3gr
nTMfQa8AD3l21uP5MOfUt9WekomhgSbZOLBpIlQQLQeGLKqeI/yvuCJ1BfyEoxzbMFf051NzkJUE
BW7hfYZA7esrJTDtLnMrLZ+7ZExrQAyR+NVFymE1mteyNJ8PBDko170lCmcvBFidtBqoTeJYKJ7a
+cCLRpZKAZlIEoqRy1pngxuEXRlJMNrd4PLo3ZyNbhObZWcoRVsyqUpM5cQooPKlO9CaNm2Omi3b
R8vx7bXwAqZh6NOQeb6Nomz4gVpQnldJm7eGrSu/msoRHm/gJe5uAo+E3aCMDtVUFbACZU6m3tDC
OafLk4eBAnzgVtW68abheszCX10PvKGrqBeyHZwU4IglVal8m4Wef83qIB8DVRMoYP8+gA+XC8Ld
4FpL/HSn9R6QBRD62LDS4FNTZOYtc1YqSLpw92O7Ne4L6KKPfHbeH9FmclUPYXDV0u0KuhdIosz2
sTdYk6XvylBbq86pbrO2SQ9VrvGbIP12zoQYyuEw3sBiNfXEX1GmsxBzJ8EP+l5Nt6NbgejwAj38
nkc6L6fxQVJAduflSHceYnnTn6hOWPtBgz6ajrNV7PxhldM8GoNBMlsm4jpjR+d0kvYrclDOPTb+
6/OnnWJd5wST6IDHc5uzPaCD7Lsk8P7U5/AkIpV91mAOb50+CLKlio3syjZi8ZDpibHl/Gcu6glv
EvDA4Io2gOEhDgFjT0QInzQ8dsAtpM/4QIBtrgesFZtMhRHHbUZwnKD8ChIKLHKMZpDZXKD6vaNa
/swARqSzreaMRQjFHMetoFWBKh5DLfoucU0fYxpNgTBv7HHlmhzJVW92N6rx5YKWr9ZdN9b1i0eX
5PsmrKDwivmF2TTV+dlIcv7LVJHTXQQULO4UaO1DMOJg1gSO9sUUR9jSIlO/doemXWieDh29zKrh
uyG7hLwWCOLF2PnpunLjaOkH/XRth6kOOwQCrXKH5DjVKOkXgJC/nhM0QaoxWXzgpjDoKjk+/U6f
SyFmTEdqPZLG+gyrK4sWSeUkX7UmcVdNa5FSPSea0TrkP9LB90/n4V4Fnn9XEFtAwZ5nd5Im3pJs
iHXXDulDMldUdFH4wQonjED3r5EQEHMRulIaqxGev+axElrEAIe1cPt7OTIAqDtyQtDBfGzlAv/D
BCyf/D9ZaSwVemyCdfcLfd0aCRYsgrK7yB4J4B1N1QDt05TC2cSxO1tZ4BkW8HoA6g1+RbCjJ6T5
2pDKMAAxM4M+2/RL4trweF7dANSVEN2cT1EduYe+IeRbn7OE5yMSmQ7abkcyNU6+VTqP9VzYPh/v
2I9IFlJS4VCKxO7OLRKrXLBL+jcFVN07hWiJFvPzQlzrPHTuh/u4LWj4Hg7kujuEQ4Ayhn6v2215
wOYKvHFI+KOp2lVF1X93auFfWVGln3S9DtdFqiXPDqi1bTTYV/ASnQPJMe0+JxO+PGf6SouEfGvk
GCEYa9mtcsr6OcVTuDQo+CzTugOpOssfPd9p9zBgOdQM2VpVjr2lxUlzPKsrujm1dU5IUoQpPqd2
OOxEExQcxEZtWZc+TW+LOUXU9EVznzRxfkiR4N31HmQdfej6Q4ewbOPKeWEtIbvR9zrd6/PGF0JX
PYReXIGoiNUviok6aZHegC062GvH0gkbQUX6q1QRQQ+Znp1ALhbXWTuGVMUs74UuQeRsEP32uey+
j5nebem5czCsycCi1Gbg1XSfqMhw11pDVUvGaCvAzxCV97RMoGmQ7YQHJ5qQQA4zc7ENChps2Alf
qW2hIdIg1xkBGLQ0/0m8FDq7HQf2rhtjnqYbYvXSOZOzT87Fp/M+D4CCPUpOcyJAVjQdWguZ8h3m
kmThwUwtPLpb0rItuKNLxLAheyRJXujj/XksIes21rh8SBoUfb6zOq/e5ORgt4hz3GsXd/a28rN4
C1Dzqsx9ulroffjQJyVME+x9BDQEZU6c3OjtdJ3Yvfm9Ke32kV5I5bNbSnurY2la44AObxFG0Hgp
HcaHxPSGBx89zsHDNbsRueVunLi1d1nf00YDE5jkUH3jFZr5g/EUPdP9wNmfR/z7BZC/SNCojEr4
wfiEHHwKFxnxqo3dYixaCuCyTR9Inv9wp6jYNQrAfW84+Q4fk7tRGZy/KOw/9z1uKcPU4P/Sb8n/
+VtaXSHp3AAx8z8ofs21rYt0PZogHemDLdCSXOp4u6HuiOOT6agzXpcJQrwk0mboqR3iTe+LJN5D
XQ7zlV5W/kctz89+h9dXp96m053XFTTSc6wL6Y9Pdx8B/tU+9gFQf7y/Q/l8XpHJUsFQipIKs67+
pPI05hTRltbJKovwZ6KnxW0qs2j9/qd6W3GnEqI7vAcLJSmu3tdlmroIC0dXjThGKQrNs6Y3GmJq
77YqnxvLbz6on/+lNoaETCIdn+V/CHpfX29k5cTimuCU5uVfOxYhQo+L8FOWFuQBM0sjMdnZVyk1
751DV74PSnPnfn0Xrx/NHfrIWRRmWe7FyNToXeIJcGnHRHO6LYXu4Dp30/yl8sdmYcTOyhhnuSo1
gqeeZhu35kjPMa/qaC+kBB3h+v4DB8Zf5gqZAIdTujAoyAICev1G6BGrl1YpxJFDn3isY7jjCw+n
77pEI0EkLOQv2yYhFdbonfxRu+6qpN0YYUjvInBD5ZXRhtF3pQfqZZjmetn7A+QvH4y3xKtGwEuh
+lKrWGKj0wJLukfbgPu86PDSbXF1E27NWf7ESIaX82p7lp8NAyCQ1fs38JdqJlpJlOcOLXMl5+mL
SmI7FLYXhZ1zdPt4BEU02uSKaHoEEH9fOG27z7Acrw1r8OkMP6SbRHDu/2Dc/EWy6VKooxJNZ23P
fSP7QF0P7RWN3slzuh3y5ZyE7tCCfPDJp2vT9MUFSbeoas4NZLPtYW1Gd4lIur1VhDROT+ukuoK8
/a0LjHwFYi/6AXagOwqNeJwG8JC3E8kZ8/1XNwtbLwY75Wc0ITbThSLsxdBKHUUoUiJyaGbJGkce
Scs/E+NGKeZtbc4b01ngI9Xl2/UVfe/sKXKBwMxL7OsBHSgaTtt2WpyCAaOsjaWbzoNRZoSLEY1+
SgrJc8cFtWGXHgCJ9YE+7e2CRuCuI92Dbch8ci4WGEG3ninFPHSqlSBCTkPB+T11wdA2HD1li9Xy
gwFqvlFSEV5gjHEZnCAnaE76+oHDxDTTzO1iWjqn9bILA9taNHFhrd2CZMF5TcVeVuK3NVrW8LaG
Guy0p5oe91cSEPfvjL1ZS7gOjQc+cqC3QCip2p+1heh2hr3yUUGBFX46m8AQ0eoP748V97KKje5K
YgRnFzBQEr3REUnTl6XTjd2RLqUl9Dyz2jt2VVNvsz+NhOILQprkpsj6dloAFEleuqR6rA1iLkp3
Ac0QqBRuyQjThOu8nRb+AH5UiZMavey2iPMvtDYl3OqNZPpKRFnQI2s+yVlu9YADVv1MPGM8ndUb
ZFhJ4Ypouh/QEP3wUr9aZ7qgMUsyONAyJ9P8nHSy3yakVffgjoZr3a25Q7eyrs2x0q6NJIEKrnqx
ypTK11kvvaMPnmTpgNFZtaPjXpGQLOkETXpxUyiKTi4172+kFmAvgTimyw9Vm2hz3gzzWFcnl45C
WEjKJw0bww1S3Pqqd7ruU2azXk/gQoAGrylXeQAec+1b5jDb6O+RXYmM0NJtW6PbJLUeipXkxFqa
bfIr9LT88ZwRCtrSTG6DoS8ezbzU97GfYXGhNv8CH9t4htUrt0j5qrXnI7SB7kMj1Pe//+W8QY5s
S4OcrwUq2nij7nY8lY+xUevHKqcioA0dQi9nVt3YDg3Q+nj4LcD6VxbkhyLj13/nPX7lUN78LOYG
x83lj5rv5k8D9D9393/boZlV+n83KO+/Td+S8G2HZv6nfzo0y/9ghkHuR9AmiQDmAPN3h2Zb/AcR
ionqRrhMXz7m//MnO85/KC1ihEF1LuYtlB/3jz/Z1v/jCGJRhhmlEOa//W/8yRc7zmxLMx1kMGRE
2XDwWrxeCvPQzjrgFbjfA7DtC3fwk59G6dCcg27H5r4FM3FAcQfA8o+XdPq9p/1pJb1YvH5fd755
idlI4mZ9fd0IlxFtJHTEI8KnCSXl8TV4BzIAKhW79y91MVHOlwLnhhONSgQ66Au9ZTZR4+1afVz3
pZK71OqevHZq1+Y04WMytX93WPl9NTY0j9MCQrFLp4CqcLTE7YCjTsK+SKQB1YdTN11X6WZQKgUe
MKpQLIri079+TGT/nA0wzSDcdOY3/ofyOlKGBTlI40u6sliEjdB/dfTRhOk30UktpXHwv7+eN8eY
sxzRxLD9+noAZWgmnFBTy0JoqwvOCbFcBfXU34nahckLi4LugO9fc45//oiPeLl4QhCVmwxYJs5l
ZNmIFumPcuo1kCqoDIJiuVsYH0nhLq8iOF/B+MG5wMQ17EuhNTaPQdi1VGt4NeLKLdvwuopjsXz/
WS5nAFeRJg+E001wjLuMukK70XJOlgNbUAbvEjZw9DkuS5oeIA/Wt//+YpYncQNxkH3rX2lD0ja+
wEKn++jcRDg8BiYwFSsyn9+/0F/eHZZsm2zrvC2558PTH6OwhMSTRzIb1ponj1jV6k0V0ivlv7iI
7czrFudxlq3XQ48RTSqjAQ/iW/aLZScDCFjQ2+9f5G/fh7QDb4tVEZngxUWsEAwy2M9hbbii35TT
dB+ZXnGTovdbv3+leab8MaoRMczHSIoLAt4CQf/FGizMUbmak5Kdu6JQ+MGUufjhOAvnnUUnscOJ
jG9/8cMVzhuwsFmyJj6FVzZFul/fW7Rjbe+KDHjn9QDZG5fn5McODvqiL59IcYKrff8ZL/aZ+TY4
qMwpi/lYg6Tn9SfTNNzX02Ak61ZXCYevwq+gJkTAFpbRkLjltcxD6+vQQ5/4d0P/fGWWfRP8hgGG
4zKB4UyjldZTl64pXaWbkUryeozdcVkzuB7+/UOybLDLz0cp4yzi/mPwU7vNLVQHyboKNUm/oqZ+
4Yjabak5TpvJzLr7pHK7D/IRf3uz85QWrMNow+2Lw4wfm3ok+zpdFwB986sORt7n3ktKWvO1Q00n
InBGNCkorJ//8mFZfwWSfNKGfE+CiNdf1Df1Ik/0MlsHHv1LNSHJlYZ5/tykqtqopkODZ6b25/cv
erG8WA5SCixWpF4si8SPNf/3P9+wMm2Ze0a2rkaD3H7rqnRFF2Sr/2DWXEz+39chykIlzMwn1Hp9
HRove6pptGwNNNi/dZLePpWmdEidj8UHs//y+4GgEZSnUZ/zLhmhF5EQVSPxP4SdSXOcyrpFfxER
dEkzLaCqVJIsWZKtZkLYspRAkkDSw69/q87ozl7cwe18zpGqIPNr9l4bVcnk3BRjMn6U/4/X3SXP
i5/1f44XjxbB5WTBMMRcAaDN9Xf9n8/Mm3ynZH/jn+axYARub3tzmQtFTgexPLU+VGoGqMpoOjZp
2FYu+98mQoLBAUv2x+JIslvrwaIkZOdm/Qo7AHKHtZLxmz8Kn51qMQBIm9qwRfPCELFPteglR01r
wndGC9OFgPVNJl60rl/O7g1OOnlgecHfj7AYrUafyfEOMbmo3rtMez+Ie2TFFg4YBAgIL0vG4toK
ltdQhmS5lZ1bPDUqZgw8CHKH4A3/cKpRfIabCP/Zs938ZJ5AnHvIDuu9VEKSUWh7EDKV3AUZRXsX
Iz4d5H5FmvKTgNiZhjPcyCqgZUdtm2mclc+8xGTeDT1x0JUXI8nK9R6fw6kCTjdsckdStJYE20h2
hZnnjCVQGgdq5Dkou4r8IhWHeLEYYkBKNGuQCADeYUaPsPrnhheU4UZsbX/Z8LlvRe0B9dkaYkwO
uMjKLfGlay4VR/uWYSkU2Oamqe2OFpBtOJiYdN4kQESd5ZZd/zRh0CHRMQ6pJ8KwF68rsefnfAyI
2TLRAui9NwMDHRIh6umshIGXR50DbX5ewuElV0x/mpLlQBpvKNUBU9ssTIUKqvWc83/gqCQi6FR7
5PpSn+j6Bu5o4aYmGCHmLnXU/ctpoB9Y6dju0dt6b7yxVFffQ2XMvUfVy+URecZC0ptkOXk3lXuz
cvKzFScjo2+asx9Nzr+9DNoh85qmfl831/twnZKAyajAG3mlalshgtWmGBJJM9+lJpcOy1OClci0
EbqUiALmhYTMyJvbY8Dy6GlWqi+PPqjub1pish/qPGoaQm/U+J6HQCdvwlZ21SOSvfXW/BcywZ6M
Ws8VKyEUgEK8U+uU1XBE9GkN55r8z4UUlGu8hR8M/ISrt0BBI3FzO2iL4eJJeyOKLDkZ+I4wd0XW
qqAmNLQ1lp1ZpXCRDwDy/PSs3LGTBedok6ze7BLG6BbhsXMmBVBwmuyf/DhAdXt7mBhF5ROj9mUw
DiEAZG1CNzPsrBK5dMxOV0gWD3vDwDfBvbR9kCPbMXSV4TpkZMaNw53KCUQ7WaWpRAZtkbQbdwuH
VDtiIK4Ut72GCivH/CZEWjQi09kH+dP6L5VnY2B54ZMAiKeoUm/ztY9h0bUTDPmoEPUvJ48FLKiG
4NhL7pBSfLiq80SytwxdstCLF44Urwg3AuRKILfFshOLYLFiY5wzDgZVEdKtnB7C95hd+AO7PKTc
HbDA3R7l376fF5FqEk39I/Yi101M7S3FSa+Qrl9ivyV4bu7UGGX+PiN6sSG/LmnR95oAsDpc3piU
hHsivGJ6dRAeil+sZMPfBHqRo6Y8AmaseBTuYfft0b8ZsLqRHROt7X8Z48NlNSGpTNUAHCTXaz7e
SLtmjwspsX+tOd9UOoPn+FfmovHSjSATC2mTCiZOLoSQSWgmfz+grwMVEJFB+OpT+ZMgZ/dbJhq3
AJwXIy48UPRL/7jYuh2TJjD1qd82oirE3G4IzALLl0e45tP3Mq9khzro8X7krkBnLIZ6/+pMwx/z
3UmAfNTOlESgwCH4Dp41pmE4Fn/muGif5rCE1u3U8AgPdYtf71YFV/wIgaIlWEM/6JcDqbgrtM+g
mMUN8bcWAXWq1PTK+84ZFTh5Px32jjnoZahBTulodfKMiTrCR3acNqldbtDcjMt/j9qgDYvMHeGF
VNPspm6V+27irC2i9brQuUuMmZ8/Bv5Qf85qLe7HLeSPGbvCqW52hXkVhe/ocUuN4muyAyu8k0Lw
5JeyiGMCeeD/HGpGBwDK/brgf9+askiifvYCFB4TKZ14WciacrgHgrNjYiVOSPwcng0ZWy+2w4OV
kg7hPAd15X5A937XoeU8d3KYLwEcZFg0SMMTMY0W7raYRcI8Ahr1vX/0CAuBkLn9oEENwQlfSLjb
a1VceceI2qR5YptMxllb28WUUrKwOrwOV5Kmzq2cbK9o4RNlhnw/UCK0h2Zb8X9s5dydYj1M17nt
fMmRVt1NlGEcCG02ifhPY2FdEhr0u9b/sEXgPGkR4/FV/xPTsD8vrvp2IzKWbPBSZfRcw94Fi2C/
IdNPAT+9jeQjwO14ErJtE9sM5MhFVXXvsT6HfCt++VHN6BSZG2eauTNFv91uyrPObckrtXG7JeQv
Aq1ZxgsxewW/Qnhiq9wm+MqBJM9h/xv9B6EbSj/iNZEZIpmcAPgeu8IMuRJVl0vajwZ2J5vhUhEW
iRJDHq1u324cluQPhQ7nu2Xr9iEbCg48oMJ906e24F1votZ8ecbp/gWDnkiDiPr2pcc2eNHhFh0G
Yrpi9Jr1dhoCBxE17u7PYW/dnd+dZ+xgpHGf9zIfn3ztUb+W8fZSOrBWeKyvSS38IifcQfbJiZvq
wSfn+7c/OB+xysM78ALzw8qbQ8LO7pRvEnwociNWkg8myqVFHbXoMlnG0f9nAs1gBBxTbr/0OJuY
tJMaG/9a5u1PDl8338RTMDGdVzMSFUsQyVm4z2NkE9o0rO4T0CbCjMnFMjfB7IVPYbl4iNoISUSC
v2X2UFB2lESkr9f4ExDK+DMdh/Tmvrf7vzklbJWwwsq3JFJXgek+93YmlIcxp+HfrBSVlfvhDZ59
h7i1Ips5dvXZhAOhejDTHyNM/mm4jeYHoijvb4WIaPk96m3xMubbvcxIbaurpLMxUe3usF62df9q
RThlxOuM9zmdPwpqLV5naZcAizfxNczRmJpWUVBMRft7Zbv6c4W6vFxfER63ysZLP0sId6zmPPTU
9jzdxItvf0ey/FjjxvvpAjlmv7GdKYvqzLEc69tSerprSXJNNuW8FZHpX3HR/xeafXEMi9aDQtbP
8USiww9CG28qE0cJEmvz04wLaaXRRJz5Qk7aGQnA9wz582A24o1yNLCZGknDQjEGTHiycIdgHES6
EftdqnAaZJ5PhHqJgiKxkQV8MX6PHqMOpLJjG5d/sNM8BSXp4vb+EFk7aFWE5uHFiLZH95sHwRcp
xw3XJ2QunHLQfP7AD6yJUOzbJaMatQ9Br8fjFsxxtiw2uBHXOy45m3bfJd8Pu06dbXkvSLyAzXTD
ps8jeV2s3SXfNa+s05GjPhGRN09BnKopF4iZB9v96/t5kMTF+jufAvXctQOOGUmyw8XYSCmBGyMB
XvLm3VOT8zIC7LmLqo0ilUCxR1IcvJeG2IEnNGHzwA0R5ThzRmcmVy+2Hsp9qNDQjzxUOiJty+cu
O4R9N10A2Ran3vOXNNiJBVo3jyNFjLxybDPE2YIuriwcbtE8bwm/c3Ek0IT8P+ir1CmjSuKBmEFk
nODgJz01F8gQwwPFH3E1Wg9J3omAL07DpKSotkCGT7V4rFDW/gaDu5I6q0pjkjyoASl3CMqRuGE5
3cg6zojNHJbjvrsSLry9x8nsbTo8xNWMxtttN04NarvLwrd0LGKnsBKKP9InvC08jjNDWUIya48C
eQdFn4jAAuYbonek/1hAxBA0sY9nbJPiUzvtXN5qTbzYjRdwjd7jSBhHeZjNvNx5ZNqimmblRqXi
NF7G2NcMGTRq6o5IcdWVreW8+IXVnEg8aXhZwoL4W+S3JJChH9n1kYQEzFaYmtyt42CDqMnvMFVB
NT5MnPrUrDpo7JsFqcRV1Kx4FKK+eAnQXE4/DTB5EGXWV9fZcL4242TeQKTGMAnr6Hmt5seQ4y8C
uqYv08aTPhERSjIJ1RwJZIP9sPjV++TB8+5RQpY4jtB5F/CNEXuTUCWjPkyWMqDJ7KNuPV3VnhMq
cS7kg5wotA6bjNf3XU2o8WzM2ad12dRx5ZKtE0SdJFJGZCxoQ99KOAcZXc31oA0YdBTSCW+awrlv
9upVWmjGConqm2jbLKDoudRFF96HtpF3s9VMz1iDoubkw8SHIaCLs8yRHc6qbwyOjK5M0KKVwyNG
5e6unHyV8fK4j2xBoyALOjwOx96WqDpRqNyV/hD8EKvTpZboz/M1+mGvpL0nZITJRzopwmTbfjgw
ljFna+VrOdhLTfqttl77bmhPXrg5n8bR22/hqYJuxKUrIicIWDmW2FuP84n0JT/qjnwCv9kx2Cb1
ANOHh4bNRnskyEX7hwUioneQNQi7jHeBpPNJhCevN8QNtaIFOFEVd30Vfbq7jG9GN773G5jHh7We
pTo05Medw9J6bTaE5KVjzT+iPLIfcaM12YC0EjXo+pdwd/3QOUI/IHFZ//Fk/WbChv59cwoCBUFx
3c1LHFxwt4L5KOYntiI34VJaZULoAJ8tmdf2jdMQGlo27TsSjOu9aa8np47wHRWOs/+EkE7f7no7
u1VJ/JEnpyDBEdEmTaPdV4qH8mWspwZ0PfrRlYyUUXbAq/N6OcXDKl8ickVBE2yz/FHLHIbGtaL/
4GYs+IciUI84S6mkNAVGOHeH2pEPq93kN1EfmLelM3aRVOvY/IJaYvOxuqObgCzInyUGAkx1QY7I
MdQhyalOud4VnpgyVODWL6fZ7PWAoDoqk1nrPl0m++0qsH6u24A0haWe/2wDVqOJcl8qAhtwI1WY
FfBIlw0OX4gJS3eMwvquJF+E0hxeIl9MuJqrs477J9D2C+bp5aucy/KM5P91uNKEE2JErIpd2sxF
qkKUkw01x1dHrh6qxkJtwz3hp936y+77+l8h8KEy/23eZYhTdZQx/grvCgBHExP9Ddctz5o+6Pnb
7KNNRmbXi+0oZxtRU9ho+4HYcSy9Udl+BZUk1tOR1j15dJG+4Layfpr62jMgyN7eI+FqqnCKiB+5
jvOZwG1e2Ewvm/hVFtZAO0F19wEg308rTTCYO+COM3m0/V7EbD97ThceJgZFS4Z8KK4P2NRIn4xc
UPm25eDw26smeui3qikO3ejd5oU35cei2GGsho0bNmRKAjHrqt1KuwbGehLvRUjxyceBNnoYN/yw
K7x8PA58+4ku7egWRSexQL7YPTdV8wzWdpuC8fcUSUp9gE3BZRjC4NUvVIiWeDLBzIkdTX2G3VXw
fcr1v5g7/O4hLgh55AGpF1i4Wt+7gcJ6hKKgUUkPPuHPRDBEmZQYoB/zLQpWtkGuAzi9dZwqhVe+
EQHr7PZnOXCopygQyVF1FsYnWIUIOCHNqqYI7Wx3wtlpL9AYEAnLjNMDH3FoouFpWSukLi7i/iYJ
uxndJHgaB46/rUc+/hHbrRhCQ9TTmhcSm19t4wAhUm2gvqP+So3x2xOjBNVxFVSBndVh2H3n7IeX
NJ91TegAc6Z7RKvRHdENtL9VFXKqRziLH2NvV06KYs95vDorVgA3ExTJxfS0EtRy63gXr3Ltzw3N
0Z4w46UbdCuakyKf/Ze5VrQoyMh3L+lRK5Of4U/7G4OaeUyHZRixanhTkyIuWedjqLC28+cEEWNc
4PupXZEH0smsBZV7H8Onr5a9YOWB+JuxUlizRUTFPiU+bGXgRCNZhYfe32Rzg60JYi3R0PlE9eiI
uxYNbMz8KZx+Sq4qiwHMSoPnc9SuhyYMaxKUiBWzbk29hVUW9mPXHfqi7V/qeiDaPFgtJlThWhN1
diVSHSa/pPFg5EfameeR6pHGbdA92JXNpQm+jBMp8OKW2NWSKUWqUIUUlFiz/ig9PMjM0GY9J+s8
ie9r9vWbiX3i0YcurqzMqcVMEqXVTiLxPHu797EcOvBdPAPHMyTDUjlkFvJ3DL7bwqXUzOdBvgt3
jL4HEvmw8upmPXqWNhByAf1upy1WBY3fNpCp3rBtxMpaugTjtsHCrBafyugR/a7i8oiz13uDSoEn
rwssW5wD0/TUiDAd8QTbPvMGZRNcJ0bjjNfhF1ONvNvlnDHRmh/ktq1RYkXxqrF9WVaUmr7FihGT
uIAriqqI177BX3sCYhObm2YyUjDpq/2fhQpK7wb1JolOci6akwAJh9d6NbBqnNYiqjQUldcnFkMt
MiLGll0UPl7eBEZwgX2ovWD7CMNS/OJ3jp/LaIPrZQhODJK1jPv+0kwzvxYUwo2LM+yUf0v4gIJz
pUb/zTYFXT28OPePLcBPp3UYzHg5sMk8OysG1ENrxRIL5VSE40MvUFolDqf88+CYtkkHlt/yE26F
xPWOUnu5N7OixXeDcCLOrNm3gjlg2QeM49dYEGFfke5R2QX0HfxQdUORT75sRzJ9V95PQts/8I1W
/s1Oylrnf1OmkjCe2NjoB2IW8zV0zKNUARSW2xi1vObShLG3tJk94zaqD7NgfzieS8XnGiQgUlpL
nttW1FAkZwAMW7IoVMmPhLs0aCmZt9NOd4qe3bWhD6X1VUibkSansMdMEXKPxqO4TxvbAzrV9TbR
5X47aP2KIQ9vZ+vQoJ+kMnOYTPFaE7vGCeYkAQO97rDUdjSnShkCb2dOa5zcI55KTNdkAl8GtMlO
wuclrzPwHZblrYYHabLc1HIly9s4+w1Krqhi5EivmeIsYjRNhklVZMxvZ5AYfd71cer7c3BC5ea1
ryPJDhQgIDBLnv+qcXGe2m3x3oul2PGN4EHMTOd07R8uksm7hSPc/psdaSrGKiWN2rZYbFuYBaNc
8AZJf792lLUIX4m6zMpeefKV4UGf/1BTpKl2242Qy8azDUZUGh/rsCoW+MwJZmm+lD9gVw77qBFZ
t2ovfoetwQZVGWK2Ga34TZEqfqPiEjTV9EreLnZQnHc+EDDuxTK1rGqEu7BtpFTPOvchkoTXduth
L67auEjm0cjwSvgvnuhwjCnoHF/jLOynDhdLe5jLDcRJXhOA5kKj8m8XUj7KU+6sTXznV0xuONWK
8GIJj7jkcp5DcqVmdJiPk2rlEwNf7DOHYh0s60hildtyWUYy5pmCTEa8WBu7iA7Ryrzl8FLlnS9m
f3r0GSqoUxDmFgwKyxfq0DXB9gc4A2QmHiU7YGaGNCDzZRV+V8vkMGpmuBGD8Yi4Lw54YgI/nXlO
7AsMKgNuJgiV4f5X1NiLE7AGt8cKbkvrNRHmZ+mVTVLnctXnbmwI/M5X3TVnzADrN3V36XPJkPb9
s1xWb/0oGwJlM9k59poi6GjaTGHG99iJYSgEfa5Dr/7nwnTeqHQ2L84YYloDJ+zV8YuTlPRdFufF
c7Rf3eogTXH8gvHue3xWpiu+EBbhecBLNjyjKURT7W+h87z7MIQOYQuSguglpz21TYBBcRQyHE7u
rsMxMSHYtNRpcaMedmGq8iZYiOXKG/AZt4NDEOJhsHfvUfud/1wHfkjuqq2nf7FEvXS7szIrD1tl
rMfOmxcuYEjIzz7d8B/hFm11vxGV9e3ZQKIOkOo66yknDu3JapTDXzYOcfy+eWDDHhvWP89b7Jrg
0kWB2W9jmEvyPG80kXeTVfjqWI92G5+A8U4t90pN4FHW46oQD0aV9fMqw9k5Dt5m4/920fvH15kQ
3TTwi7gi8pchGS343hd7dFp7JiTwWyan+ZEXk6SX50mbExK7iccqml34ycDT/bAPef+DQgwjHcSN
vjmZrokAztpbsBAYVnHFIxIS76VXkjrG1msymYOhzSY/Llx4J02Vf1K7TLcapFIHG4IonUvU98V8
XKVfPEsTczXHZEcdNmvUjMeNRbzNsFOeZo2R6pcZqrI4gf/qqVIm22LsSyYa4xyH4bNC1Pavk+tA
RGxh52UCAlWUbeoHudXccqYq9wdtMesQm1ntyIvueEcxrvrbluTrpNEYi5rHcm+8Y+/as07hU2rn
Rm1VXR/FhJw5CXDzdfLAH9fzGUAiP2rQyXAXd15TUfVX4xyuGDCwPCUr8ePFMSxL0z43k1MvWQ/r
iMUHSfcTJqul3xPjNvJNNxHmoViznT7EPKrzLahT+uyQEYQP50eomr58GuoEj3j1Ea9756Q9JJ4P
rSeKF5uckyIDmmLz/KE31jUvXV4uPyQ+UIpgnIP27Yh/AqO3vwdfYrdFl7T89yrN7X4a79U4reEB
B64hNrgI9WXcWJamnu2tf329V7ds8BTLs0HZtxr2AK/8spp3fJMhHfTM4Jq6cCl+Objkmh9xwcIa
OpTaTnwlrG1yHtogcxgdhmlsDfu5HOuAHX7eig220R5b2aQ1Ydw9vwjltecP1YFquIfSKIquuJhV
ePq0t4QygaTA3n1aMbWDVtodxv6L3dFCD9yJiP7x2n+4i2b1y9KDOTvjHgYp7DYt7DhTvf9qgQ/a
l7jyI3K/czrQmz0KKQ8ljiQiG4VFEuAQFV11uS6+UXtWzEf9oGXct9oh7lV7AH2TFSOhHpnwl8E5
zDiOz0u9NF/24CJjLNBx7tRJRYVzu+uI+ACi0p4XISmR+25b73IaaEqUbeIbm4EjtGcSMEhUM4Iq
+9iytCVjjdlrCOfEJzKpJujdSjjkiJQ1+RUsqJpdXjQ77r9bLFeVYdprmWgN47UAYwyjM/B/gXNf
cjl2R6SrEHd67t4nYrybCHALpVtqbaYJcD56RXwoYw5zbv/OWx7rueOJxO5onPeB0u2lB3P95Nk5
4WvBLiJSyWA4WtxYu2jTsVIEafdUOCzMcm197VtApBlWN3FTN8b9TVGiRFpzresUB1b+y2/dTaV8
1teOdFccDleS/ZSMXu5vWaTcLT9P64xbuQauqG8Y05O6jNu7LIaz4nl7DVm7b4dqYIqUoeYADTPa
NT5aXTuFei6xabHbDxp3AYUQiL0/wjkS9Z9lDPLxpwDWeJeXtCJ3kxcxbMN6LmjoLLdcr1A18dGo
1RnTUXkmvzGdzw7BLHY8H10YZcGzqPr4YXLFNe7e9YcnUC8b1uyu7vBnkhjeJywaO4+VdbC8KMfe
llNhj0JcesuP8rOFLDDG67TwI1LebHDgPDgSR4yaHlh0Z1+6B2Uwfh93SSv/Y671tqaEdODDZEPi
VUmZA9XKJmt1mLmi+G+xEjco9+u8D0/hlA/mozOKuJVEN4wkAGQw0XlDCzB8rMUcTgmfI5v6Kmyv
HuvJhPcqr/xPzA7Vy863Rx6O2lxiz0TAO5vB3gp/bLXE4kzwX8tIl1IalYzI9XQqiRXwblpFiz+l
k2AElHnbgh+BpXL410Q+se1jBxIIIIYG2CDqqv0jLdCZ5wapT5xsdTdVp5mb1Fzc2mIuvhv0kJdd
Fr79kTvF4NxZhZjExsguJ2fB78CK/Q53lynxHcpichD9DlfB77DQVCLEsMl1rA9VNA9+soSaBsxx
S73cFmSNxocZAth0BDkFuK5bW3e+rIo+LwunvVjOAXfaTI6v8t0vEoMFfIbCU91BwAqubshmW+wE
nEn1STQsm1F8ygKN8hr0we1CsfZPiaXu09KATjzU+DzDn9Ne7uIZ7NVSHzaC0UkaWQP1NaON8NhH
0IhdwMa5X2Nvef/YcDKE6cHfmDPylKk7Mc3qJ3BYexgkxHsvl37t3elpcef1nd1fQaat7+UwiObZ
MMO3C/97UMqyfvBK1b+GdbZ/FSJYPsKxFI8jzRdlLSCOv6iYoOksXgjYYRFC/5xhoF3plGZhQYC3
vUhDYLUbPA52Z4fSddbvoK+uXLrWDoebSgp3yZqVhThZucHKH2zJPrxmHfoflGEMHFqoZfqOWSeF
EzobfOm8zPoNgCr/0WJ7ieaaUHuWUfhcCnYRvZnsRMFALjOHDzy420Krio7AzJz+Hl0kBhFEYlCh
8G8zHPXWEvcvSuhBJkZPA+efAQVyRMhXTbDahV9nHWN/grg8d0gHHDdjEi3okJLAcr2GmjrkGAYU
LMOzLaWioRVAdw5lYdb4Drl24KRSgUQ+UzTnb0waBqoCBTYsC1AS/gsESPKBo6WlNwbWmnkKZMkx
QM/1Z9COIcYMKx/BnhAGexiBizDbuY4nd78dilaNVzIF5YQV9C1b0m3GGbO5RC2xpg8X93avc5+R
/dK1t5IZu05tf/afCLRla6v9uLnl269IZy8k97aCPfSvVAMkqtahpj2sptm7pC5jCBaE85ZW0pTM
B5NypgpP9ppg7oyTm/4v2vmebiv/mqTeuGWOBn/ir74pAK+Jk9WwzUxqd+oegtHeCQVHeBjxt1e1
kzoV6CbwisqEidVHLPRx0Jm7Bf+PSW2Cgz+jcFg15fSkXsNho8rv6yEf2VKz1kyqvnLvwdNYn+Sj
mV+IIgBK5b6qvx0fmcxxNBGTuoUIcxa0Ytt+4A2N3Qe0twyi+bFwMYFNUQckAUNJeoQVPK4zFWDa
NO3yMTGPcJOIyulp7JZaHFrCMSWTdc8lXZN9K8gZGp7HWTbBj5Hl5W8eYwQxS7W0NIJyNfJg2M2C
XiEt9aXxF2knSAXGmKN9XGixg7Z5JMR2ZXJVR9eSpkYteDCBPb/ldP8tPAzUEdeF6fBQwHJbEYYp
HjAXL9+xDPztk5AC8TP0lPduRM2+prJyip+YIeuD2tfOz6Rs/jDSDG/UMq3b61xE4s8S+PIrZAja
HEQ7+nf5ZANV7+rafbLXsC4ems5YzA4nXq60YuL2iTVZeWmPV52WU+rgUwArtB772Budg3KQQZ39
Kg++IwiYOrFgPR7JauhQP+1zSxm2ueV9sJZM6geOhpgG0nLyy1TilPsIBq9nmp5X2HZlp7BeVi0p
wYlW+bAcHAOt6afZLTskQDPnGpcDP+MhFzlQf40hzr1jcxLuqaMGKJSEIPe8qz7kWer4TtxHSvg2
0hQwNgfkxBQZ/T6W3y6v8HzgBCQgAnnM2B0RdEXWTd+6Ad/xUDKe0dJnngQrxD5XtN9En2pGW/cC
NgpmgqaME7cK3buiIlPouMWF+0hMtP0dO2qMOVC3im9KDu09Jl54DZLAkm+hlfoFX5PjHVbT8I/r
bEJOYeFdOIz+suzZKHanQW8wVv0LeDUfsecgpEcoa12Zu/06gv4uy4rcexOZUmVaF6pPRr9dVVLr
uPzLflRrlucTPPhWUgEfwnpGdVXE63Z/ndGMqZ6W6t6geqrQl9pt+csl7pbqYCjEfgq7QrqfyAvm
KSsZ0O2v/B03aMT2SpuTtyFjTzYjpIztS4Mup20jjWAFGsUReGAkUquux00nox42/8zvwTBwFl0E
Gi8OV0b/Awi6ixaSVgOYYm88wEcx/zoMfl5B2+gLXggGfCzgWNsUUyJshvfoFPLgFX+uFu+4Skx0
ZzU1u1jbKCpJeC3xwXVJIk20s5Fz60r0iy8Re8T7tRhJsQV/URfXhPZSnwdTR1RQc+8eRynjNiUn
CU2CYtLT/gCQUo9pLkpIE34A8ulQdXlhHSL8h/rizltpXovezRE/LRvz6Y6RL5M0MBySeu/D1OG+
n+dY2v3v2YZm9kCBg/+q4iLTn9UOKO+ie4efy6pXED33W10yQEwc1a5dTmPWRnsqJAHUqaXqzs0i
WvaIlNe2kmcEem1zZ8F9ZZIihq3NSTexRijW04hckEopwkTTBbYFkiqObAmBhrrv6u8tiEDXByVm
jr0je7rKT+Zx2UpBEWE1LSILNFjDZ+GbaryAVhkGEIDrAlhI9mvzSSky98d+JQzbEPWmjhNo2f68
8nxAcEQqko6soJjYW2v/x94bWT86fCdhtiDW0bcxMVIaJdyyMP0P/FX+3NqlX95K4HDT/da47XRG
5weRpFn2HIUpil/bPW3KFm+VlN73wEOsEwPTak1l69bXpeRMKCff2cCOx+Y67DmrLFM/dbyJ8MJQ
0y7pumPdv7O5s195etf+lLNk+aoDXea3+HJnNJnb0Gz3VU2/d5NXAeQZfscg4o1CUpNUIG/J7/Np
Mv/oVUZ+SlRPGCUFwufC5g6xWfpbuuP6KOdNSMJ1w7yiqc3HV4RsPdrUSrEOB55fyjM4noiprMW3
y9VR6emvmCAoI13auwAtRQGxjjlHM19gyQWRTHC0hcN5dztBbvc6l034E1WKZiqx+95nzti3yuzK
923GOw0fMJMMWWZ50QyoX20izpGOMhUHoAsqs9uPfjiHb0XpIVGoNGKAo1GgaJhDB918EXXcbMdA
IjA/jkxK9AVOaNWcc59fJ+20qrnrLVUtqbNuQ8x8bqoIGJHrFg9ZLDZrOoUjRoFb5IQdN90+Qs3V
wdYgEHJJSz6Msl/iUx4jr3oHEkABQ/uz9WcXsE1xiyi7cdMCzmXH5qTcZcZ+KdozVI6a0mhj4HnQ
BX36w2SPgYdVvLNthF5jP9yDJEUPyVdtV/9H3XntSG6m2fZVzguwQW9uBjh04U16c0OkqaQ3Pz35
9LNCEmY0QnfP6XM1AwgCVMqqjIoM/ubbe699mNWJjLLAGssqQ75zeuBpyJVHWZ1vAiXkJJmzBpWr
kdo05lGRIhnmSLsK8qc2exkQunZQXJMNXQJDYpOAAiFk8+ilzLNKrXqNzDYWh5rLKfMbUUr5XaNG
S8pFTmMEVKuNVL503cqYHt973H1IGSrhNW+iunumtiFWjo6aLYQWnYa2ZzQJPbW/05YqESpREubh
Csexkim1Oukzet9UVdVdN9XK8DLEmqVWxD506IIuNugejmIcAz7qa3u8VcZXYAI90rAFbPOVM45x
lHjl5auk9klf+KxIUeeDMG2GRz7/8ghUSy6cfgT/M6vlWSe1UMBOLTAEScmwxJiGmD6OvpNKbbvL
AJrF+6WwcHMsTdMyokDHt7/rFODlC1htWdoNJtewu7Vv6V33RJQnymWdqEnBIdKtwxsV4Ip6auTU
tv1oTS0gl9jEccffIOVowAUl0f1yqGMzzvODXscd/ZajU0AdwREvRTSmU42XbxqdQowzQ7a2PiJZ
GumLaWGjOaR10i2Xqatx7FWlUzu3nU89lqsMp7aDabhLAQAJ12RGytruZBlwHdBBW+6/CIcphzic
IC1mRdIMuAVdmUvRV9E3+AbhEFGk7jD6BaircwfuR/7HYZC5X0nWlpNhbOFgMrAGRJseTp0+b6KJ
w2rz4GQpk6ddRqzBqLboIGrZfthyWvNE5gWuxeVgNwqRgNUY2+FulOVBZZRklHARnkdGLRoKUZln
zfJVdjWXv5ClzZT7PSjuRNjhNPdMyWYJ83bsa8oKgTakpylRsD2kS1cEY7mYGEGbJnI4xSbCwA/Q
dXYsWD1V9EA247iFRVpkSbl0fk1XODpk0o+xkwaTrHXmfRRFSda6SJy21u0wiBnztdBUma1i5LU5
D5qZRtO2RVeBzW+JmLEorMgWIGtnb/pay55FPiADp3Is303aWv6kpGHoIsom4xfb2qhzIhX2iwVv
+d3BpDu4DXbix2ywnc0sKyvt7qqUvyutMF6oDnBeaRBORoIwJVyJsE0ctuuxp/w5IEGkkF5Jaxi2
Fer276nSP3Lw199zPX9pBv/Lf/7bP6z//nO4/t/+aZ347fv9j8vhk2z7xzn840fd/deGcL78j4Zw
2fqbSRErkVT0WsoWSUj9nsAnLf03GcuUxVWbSlBZIXz1R0O4qv7NIEpN6QxdS5gtHKJmfyTwFe1v
Dto88TMwordQv/2vJPAV8zckz+8/yVuXuURSEASA4/wVfZInMbUjg1TsxEooxdSSmCMf8ud7pSfr
Jl3JrbgcSqRdOknDSWN0VfhZtYpxtzLgnz1jxvJDYc+S/RidnqoYxVoBIdvBSaoXa5l4JcfSuxkN
x6fgVd8lM7q7O8Zt/9oshQIPOq2R4QE9jvgihbq4cTkXlQe2r4CF11ovctNOezknGaWx1J1FJswt
RG6FWwhnBMJKjYPxK6pNW3iKsyrPTS1xyTJWLMmzPmew1fF1o/PTsRQrk/ojozXkhDkmhLSVGTZq
H4wVqbTv1xkrvyecbDqRsUQ5TKqpupNKSe2486FNOXkOL55OEkNyMxWwskuTYXdUsqTdof7jckvx
HPt2xrnDLBl1MOi3XxZ7mllrbVMy3YmT2BXv//BQaF36jNdFvHPLnw6FI7oDBdoW84J1eJl/w26O
Wsll3hYD+58EPHEnEq7o3ijVZsCboQrs+Wtywnddf2q5qdJka7b9RmemWpDx6cyQwYhO/gdpdbSV
8t4CNrIhy9mExa0ACrdzZopt3oHjSxl/3VeYo7gWxQ1+sLTM8BnJ2CeAdapACdeZ12+lhyaFOmsq
zLbZLeQDc4yBPPw4Ng9MmMG1KCRa3sWwlieaQ6VNEqXmO+foLHSSPmNv7TIPeqjk6UXxzlFhAnLs
NCTB4+rI5RLYEUV53BqoXeBo50Sqh4Gv8Y0xT+8HNtjcs3vFzNl951vgylaUcJDh6XXTYFfhoD/a
lnNSEzoXcBDmGIMX51qmaJmxk0DnrszBNSe7k73YFP0jBG/c6cXkgGCP7C1uBP2ZMr0Y73k3f2SE
BU8O54urSitCB3pG3vccRI921+64U9gHs8rXk2Dc8wzmP/sS7CzIt40S+VonyiOjO+nbwvgRSLo+
LRjHqEPDwIqDOZYlZ7/0aOX0ltufRcLt3h1aANdNUlJ61FuzX3NlGvExNRGJlQEToBWXJ3NgV6MB
BzW9gBHvqo7kZGzMOM5WYSS7Pp2lnwyI+bdxg1QOlq6tXDRvStNEHfgLaqVwXpLuSF6ffCVT4vUu
oweJTzOifbHBSYP/3zFQfcoio2Q3nd4Xjp2vMhGiI+kN+cKkTHpgVqGh82rpNS4MEcDSzl8iRROP
a25xaIFqa8vbKlY1f66d6p4Olf5utSr7QVoa+cPmk0zDsCzTytEKpNemcPYRuuyxLMsY0h/JurKW
zQvLnzEAlx36benM035FaPFWpKSnempMPwdoeiY8Nd8u08TTGBoXNx8KMUJoeEo1+Wk/WVDZuum0
yCp87h7z0S3mfbfYBc7rdHKaD6W0bo60Wq85IKkOH7Eux+7NiG3Hd9fPfaGrH8pYm88D7Hb8nfp6
H+WKFBiEx3xVRjPnqrVWge0k8RYTOmbIWGmvIrLG4KZV3fyixhtax8T7eyMPZbgD9g6uq3DSkdtH
qwSgHsv2A2gzEaK0OQH0R/u5azoaeGZglET3bBNz2JgfVjWbfi0zzJ8HVHRrp5Xa+mgPpf2Eh/EJ
ymXgZD34rqMY1/i0yq3V+Mk0S+z4fJd+ZoY8oJXBuoLKglPImq99zxhwGW3clqb0jTHoGpVL8kCG
asrdTgUoOIFIX3181kyyIvr0gpzKpnur7/BLVhon/kk/NGOsntWh131LXkQ4xll3ybD73FUqYSYq
p60NvvP0F/SV8UpSrTkxKFW3NHYtr1mPDy01R7V5xJLjkIYrkzTINCQ5ORBzq1AzsPadZxNY9RLs
PLXbTIJYDDPu3OtFleyKFLpy2rLf4s0QDWHf9W2dLesRiGavYwWuxl2m2FHACBhDFnq1/AhPsd2N
ltKHXSzVQRLJ6ZaaKenYysVyBcNK55wJOYD+3Lg74jCaH+UiSg9VFg8fXdE0YcWOdabdJg5U0fGQ
T2NMkQuUvntN4HwlVrIvRl3zKYg5pzjsHhiPK26VZe1FUwdqe1MLo7xVT+tP1ajjETgAKy89GE0g
1FsWkobDkzBwhDNglTxn4JwMC1H5wD3r7CoakTZqM+pvCZeTJ3Uyu31c8EFDwJPtxyTPp2sikm7H
kbbHFThIG1ZeOQSMLZ8bM483CrYXQklM8TU8jl18UJAYN2Ne9NuhMSgQIoBEZmluwYfa6Yui41Md
RSseGAAaX/qQKCPPW6o+lnqu+lQJMsy+3U6O2jrqJ1mU669R7ywHfK5TnxnY9D6MQsmXp2h8q2dN
2pBoUd+tol9JCU+p7vZqqb/yJSXKGNhROqdyY7nUMsHlPIemgwul6LZLreshmehi3+uGV6843+W2
GIJspdlzmpvkqvRS8auviQkgglhM1AkVWi6QYgIYEycim2tOmd9TQ+IcEGt4xdmw7qZlba9Kosh7
e2rVnSa1xcPUzNrJ1Gt9j7JpkfRYBLdxLaPjxOkXyMNA1jeNnKx0BnCFuJfJhH52Y7vcaxNcNvwr
Aw0vYpSUOzwZhuE2qZ08Z8i4e7A5TIbggDFhJADnzXrJco/oRVdQpca3aX6rAQQUkbqn+0+cM/Kg
hyGzGfiUEZLOXGi8L53ZXq1sEaNrGXV0Mao+2Wdd23/WWkpBw8AhhntO8avSZRSPPpNe4m7SMW7q
0VkMeetTQpreQ8TIf/CtZyQjQDEtntpKw35Qd0j9WO8BQGd+fFgZqNXwsRfI+enoRJhJiPIoiS49
x2VmfSXUE9ZuKzvlR4u5PbCkBQRQVCM5Y9mgd0CW9n2fm3cz2UpsBNSW7vSYHhRBJGiLBI6PZcAd
pgS1bcoHZRDOruD0RjQGRrJEMnRDhkMLxlyzd1KrJp9ds0hYkuUSR7hdyoemXDIKEbD4M5MttecE
18EGwwllHPESn4rCirZWgRKOIqCdZsXpdn0ydjQQxlbmOUycc5LMBTP6yGx4fg1D8mGFMCsvk2x5
HKJK7Ck7tY9aq8z3TcFJo2EzxolMVNGg9eiidct8x9ZW7RZ2nDtmlaytERwssMIlAd8sH5Q95QTY
OSq9nTZNa1sPijFlz6VT5GHe13yoSfp0+0m1pTSYi5mduzKywo8avRdwRzEREjJGbcm796SIRr9f
83g/D5zXXJWOuZDLvr3TSVE8Ls1gvSfQGR7Xuu8fOm7NW82s+i99BieDojfvmiWTeMQL7WM1RBHa
hkVRlz0FK1NeN2fu7EtCSwgiz235oPfdtJVx3O0ToAjM6C1tDnuH2huL+eQOS8t0mu3FEB5xuXEL
fJQgOKCVgIhID5E7kbPvYlHGu1yKorelLB2/VnX7hAtEYM6hfe1YsxteJKlXmGVF+jU1WxzhaUaF
n4uzFKsSTfbRQ65CAaBIpMk9jojaBtgn41yxWnRejFKaZa4qBmuDqYzLeDUSxmfOJOPiGDla92KI
dkmWTGdUpPrajCMWDgPNZzaFcnLw8eFY0+eZwgY8LdwfTPU8WrEaCnCE8P6AvJNUJ9Lm1xM9XA5R
2C2OAQM4880pVVUaOdA4j4MOKfZVyqck1IbFvBJSj/xZLcbtugwpPXwEOgMT8RXNW9OW59HIrYPk
sERw7S8m7L6L41PdFJOIyOoDrNcCY5rKal+My+I1DPaf10YVYZJTN0PAh/2k54wqBUmuKHelM8FC
BcTqVfQIbDO0vTu51eOU7i78coodk5vXxuRQFLbxTq6n9vQ1zQLHMbMTeQEn7BQ93Q2lmoVZZNcX
hhPFrq5k/oQUTPN2tAyedDFMwZRizmWFleZvI4dbzqccsQp/Txaow+Ac7aKTNzZRmb3Zro7u0QtK
K5M5edJqzKDOmwhTqko/WyRv62QarwwtrDPw+BtpC1E/iHPDDFsQBQ0NaWW+v6GIPzUmPzhF1Fra
Gjxcj32fTd+zfXNV4sK708BLeEWmO7+sIe02/TCYzzM+xqOWz1SoYbr7oikmv48wZV2IxfDzlvXi
aLaYYHG5FJRqseWHZaTET4UU97/GuI7v2AfwCk5rd5rHqvsk66DveSqMn2IGYWJzdr8Tii2+CvxN
5EhAafiydcOoQmKynp1OwiEQo/CSwkaduUmXHUNx3uJiMqoznFiSL7G06geJNtkL9gluN5PE84cX
q/K61YnDgdMZjqYb+h7ByPwajbR6M7S4JWVrGsHYYVVZSls6LUo/njOK2Z+trkA4Jw2ouIpO0G0w
cXh78sADKEMmYLJ+OypwV70Ku+YPr9pZPQiH+pXekiTMiYZNHR7Nyk8SG2gepLQVbamdSr5tgw+4
yw8tdXHtOcyqGpy1mlT3YVH35RMKLAWUTuQ8RbVqYRvI+oUZL9ZmYAeL6VFBkXDt643hh2vr3LtA
FoaLnqfVN19Lx06BM9DFIxEdIkshYqTEtXxUV+N2YyRhia8fu77SmWRSUk6A9lz2z1rJ3SoepKwF
W57g9TOW+ZDUa84i09B00bQadX+SiKd77CsMyVpZagKnshgtxDOmaY3OyzP+buWk5tyta1myfhZ9
ME8YGOY9PnX70Asp3zfJWvrchqZrgcvgQ8Q24TgspXFjtwfVzPSAlLJg3TThZ9CYqPnG2tX7utHH
S5+WYjuopvhQjcEKyWZCJeEGRqa6coJ1rY13vrdGKREcCewGakQTXSxOdDJZJ6x5nOOYAYYd84wL
Yn1PlQ+NXhegICi2LdASOjOVJ+DU7YZiSoahaPcPlAzJR4y8M/byOhMefbvOaVLbaq9a+I0pqVEL
jv6QbCA78Wkpsp3BxdY16Hv8ZWFcfCeRj8N57dYYY+eoPUZO11E5U+YP4FJ0XxgOKRZDGcMVFepZ
I1v/A/iG5y+2kvNCV4IHs4lH1DbK9wkeP5Qo8kKu1DXlwVTKzLcZg3vksYojalYG4+D22XJWxzjI
Y7lC06GoZ5ZXe/SGZmEsTYgoP6i8lI0+y0PopI72zNWfSqk0lrazPD+iN6wPdiV00DRDF1ZjJU5V
jnvCNKaBWGOGQny7Le1GhwrAOCY/yzFk9GKcTrfe4IHOunYhsZK1b5YB+iGgLWd4S5jAuil8lVe1
6IhyVb3Ru7M9g1wQVvU6dNEDZXycg4SynGi1QSdLO5XdG5f2loeN7Bytc13umf2SICwq0vppWflT
J+d1IGmzkoS9OUh3oFmkU113zcuoKd2vTKr07yS/vWgxdqSrajkK5WpagoWwmicTVGCsDWpyaZbV
LStnPytdguGzXHBE/Pb3JpbcHG5a1HZmTd+Sm5JOBpYAakkYBrER4/Vc1Np8R4WJMBqQAZySjkbB
sYWCi6YZxpSv0tNsFpssG4ZTx3jsPDK7nn1tkkljRtyLGUwIvWOkNKFp27Jorh1iJwal0u5YsU1l
PxoapVxkosuHXsvjtySv+/0s+tHniajuC3C83xYxDvRLnKtHYjJIhW0Dx9xKc4220rGw+f1C5VgQ
jdYFLVDdQOrHlZBbIpAb5SW+WQIjvSo+bXXakvaJeBNqkprhvIwR0elE1o7NwnqwlSvO/Rm0psmb
b8tcyAnV3vVU8U6BOmvie0jK3vJJkU6oA/pEARNDhmy7zl3sS4oSp5irWok0cCQ725ILISYnab5P
Ba5rDA4aP+pIIo6Sgcx02zybyYPXpCSo6moTLHMKqCQmJOy0bdy+WrwvCuOsAZkqGhKNCaBWmq7d
pFDltGo2yz0IBuWnSfPiZZIjy6txHdlBGudS77Zgmn6ZFiKty3VVnKa5sK/a0KWKn0vpQM0pdeGv
jAaxVZk2GNQlUyf+FrlJfwjjW17gnGi03IqOgKhIMT2Dbtwt9KSgpLG+cn4R0XglksUHoR2VR40L
bdhVo/kUR4iTChLQwVDycg/tKqHmMOHg2rCnnBtBOMpJdWl0+zU1xrDCva66el1PLyrj5tXFUL8U
mKqtdFOJyGDTmrTssZirCE8dE7cxGMyOADVE7aMaKwWEFOIjtBrm010+IvYO5tR9o04yyMrsFW8z
RtIfjIZmQCWr+QibQ/YInA6X0XDY6Mcosbcw2ZSjyQQKhbsfh8cJjWejjm1yLienAGRjprw1uZN4
zlKud42ij3dzIkZ+0rWoPLxVVZiNHZwRMc79XR+vJv3l+BVxmjlYu520nTcIbLJfS+BS9qi54Nx7
ZpedRBoLfw02bNew2YFJctRENyM+G7FirQ9J0/W4DdIbqLySpJ+urZ2L3A/yjxzxhYUq999lzvw5
0qSFKODAk87LYTIjN/aZxKG2AwdQ49PsEIaX2Fjf7TlpriUOXhdAoPQ9Md8NOnlI0KW1ZmbRn4p7
LJ7m25pKhH/oqXsjgJ8g6uUw6UHQnDR+Rm+C0eXissArLsgtvFzKtNiHuGmYHtLleoUCd8uCDqW2
X4tkeM4gq2/4GYx+lBABkAmTYtAChoS3AICrW9Ie07mAbG9bYWNstQTsD5vE8smlj3FM0hTllXxa
/lVolc5igOPifdUsLrcRjC93HVM91AfYEMuUz08mLGw3TpXpEhs0JMU6U5lcS38IMIWr2T8OR1vy
htrhWmVutFHZxxIXnDJ7V/s0/XYiUiuQ+OxTZkYxcwFKq9x8ECX9XhHAuYwL7i3Jmb10RPXAJXHp
Ivs3YFPkg5Ibz4KiHmY8fVM9deo476kuI7c6S6KE11XqN6tBJ3Zw0XkrlHY231pcFqwBUSFf2Coz
UsKgAo8c07D+IVtObmV3mk+v0LSbSQQeB8VOdtzg1BwRXB0WfraC/rKMPwFjCYljw9IIjkoy3CCX
iXQBbWLp7YMUF5zyYG30YaOrxWuWGOl7a8XrgxVX8cNAUSgeNNgbizAlkmsg4JZBBpOXqfQCys4M
8idXU+xGCxykIZmTggmiNTxiv7DgYRXloWuJ3ClDq9AgkK9UkdptT16fHGJl9D2QAJUZlGOpEA1K
QAVRI10x7FdbJ82d70wpmrOWYgDjOEfRUqxTy9QqEGCicdgzOKjPNZbWZ8WGBn/rRXO2RmcSlKnG
4rlJ1eopwW98mZuVHZHYvROaGMCYtA+S8mFjLt/qmhOFI7Hl18XgmtKrWUf247cAX0Vtg6skporL
MHsw2RV8w9K7h5KazTNXAjyN8YBHXtUhL0ylwUUoy4MEcNEJLET5URhyGlCkRJmt2mZ6iKBT7kdT
1HeciMk2JHl8NO2UG2xn1SSHCBjfNzJxBo+qjBoUDh55iF4NMCRhqpQo0jiV+Cs5mMm3na764LxA
yL2fJBa+Qhntx0ImWbS1zYb5aStJ2IGzWtkSaTNlZA4jFZ7WO93zYlnTEX0RsULq9AIxxsCU9tpV
E87+dtJrSjG4hGebRGHB3TWsr5z0Gg3TeTnLbOIm5VlhryQEKtpMUz5I1Q7PM6MBX5st7ZAMVf2F
xXEIVczzONWHUnA6x7+NQ1QfOV5Ymk2kcqE41w57m4Y3Yhttzy23KycPDzrHoASH1ODjQ88fnL6N
cagrfcTfs66gwKSdFH0Ysynz1vSrzEVN6JPjZ1jBOcW0rL14nONzrXFXhEii8hW3psF+N7YdrZeS
0eSPtd5GiqdLjvPVR8sos9qYgC/akUaoLY4wCBlaxQJ2YyGSy3QIRpfebN6Us2jR7JcxI0AaFJ2o
5i06arSpKUGLDyRsIuPV6RMW5Wa1Uf8zGVxQdxsC4GOR1hpyDCkU6sdS8lMJ2DOAGoHCx08Kqswu
f+VtkmT3aB71pW9LWqR0sgMEmOW4QgQqsvmXPNctdcJO3zVBkbdTy6kCpwm6bMurTmrF+prlW2Vy
MjNq9/vULjVP1FjLc6mmiBhPvnUvSYMMv4VTbdBbSi2wjlg6Nnk7bpUN1bYZyhrsUA+zt77l7UW6
lBHSKqdr4t0MnRKflDmox5Wy16+pXzrdr6ZR3UGPa/etWMo77kzM0E3cXR7H9PqlsuxsPaBuNPdt
U2TfKwmYDTnZ9mqvhC/ceN1yRmhnd2m5Hbp6BMZxglcSMpNgO7NR8yA9LPNw1hq9eNXlNeu3na1N
pQ8dDd2HtCSQ4c4uG6yw6GhrKJW4iVxif9wgc3NkiA4hzUXMZKaG6yU7TprZjW6E6fZAh1N2z71e
AOpqKeJtIW6FeqQS4tJ07YNBheYPFGcFmuAlxIQUDpZMxBVfDh7A1mQQLmZp3OtN7vxUAzzyPp7T
U9/cCGeWrVLvzZTvJWY8wYqQ28XPIJflG3RsCwRhNvCrhT5rwa0mWrCsCPUk1zb3Z7qOKCarNVqv
tLxgo2RUoR4wPWr3SMXWw03/uk6MO0mm0sVLyHyZX+wy1c+zaa88eHF1x/gt2091o26iRB32aZGo
W8OWGvQ3ZX5aGMeSC1javZpbqLZWJYe6ydRjjnNOXZqdc6+J1eLixNXiO92qzS6HG8sOhLE4D9Ch
cjRcwUCmosjNaTjdY19uuOZr4BRi6eJIuUaGu4LglZZ2jy1QZDuz71RPEkb/ZJvQA2CWin7HjEih
tqKbTI/Y3Y1mrDrTnvQfkLZCLoYQpWsKcDAuTEk18yla6X7zc7kvzwVRlqeh1Bn38IIQEqQ5G/FB
FxBUUiVS/Z5ICx7YST+pDWi2Cvs2HwkbuSvpZ23xrRk4El57iE7RxHFRiTt7T898zANWDgXMn3Ku
mstA68etUxziJXJ5MUrBb9aRf8lF8//QdfG/qcXCgM/8j90zp4+vj/r/PPxfqN6/6MDrl5sxhVzr
f1ho8LyY8KXBTGuKpls3SvEfFhr+D2U6lomHRoYvrvF7/tNCg7VFRsOUNerTVF39DwsN7hpFNm1d
huNs4spx1H/JQnPDMf/VQMOw99aS8We0cZxTjywcMR6sUQ8i55zX2hNC0RTfRo/XiI/IFL0MaLyH
vjrmjvb2p/foD6/Vn0ssfmOH/73v+xdmM8a7rkeOGLGMhCt8Y+VBnupzFT8pXF/AvnkXo28/oqLx
zdjkcEETc70H/zro96LfFnwBJB/PXH/dzrFDUQXOQnTVvEz0CE26vUWo29g5lb0eB6HDjR+6zJ//
/LWrvzWn/b0X/xcetOUMY5nFyXjI090s/8qMzyJ950Snc9PLmF+Ci2u+KuXHms/jl4IeFPvrdJWz
xXXms7NcJ6f1rOIsvaWf/NdtllGveIGPino89dJelA+MTnJndNsyVCEM3BxK1MhDk9vX7+InR/XJ
yLHuGL1sq1P13nEld/UQxEzYbsD6BYbPuhUMweyvPqHyI7MdNw6ASPqpJ3mZnwfVRXI/Lbd0u4DG
+OSYHdUFZ3RQRy8UgnmWyrnnUZ3Oc7LNxC5S3szmXBRPTAyx7FraUy5Wd5KDqXihDxkuJciLihgb
ac4BUsEFg44dc1r0l2L/zkCz3jMmNlKcIa64x3WB99lk3FXzT2h08AWic49CAFoSP4jQ7vLlAvei
jjzL3BbtI99wrNy+JVfUmR7YpQzjNWkiXK39s6j2+bLVjK3SbM1kq+jbebyK4WLHrHsbedxp47dZ
L74quQM3XDieN5Qnyb3lPpki4rRezThoSz6x+Uz84QmshJFzYTwB0YaH4pZ08zm+cU+MDCJZE2Dc
7Z8l/XTbdPvF19uLcxOWQ2VfJ4jHxHyYMaVvk2m66uSOH/qX/DVoLnjDCpsy7do0ZbHBwaBEVcUk
fD9bwInBQ4F4+0L4tD8hmr9Vm443tjN3Ekezh/R1VvtQOMrLZOJpis9dtFm6R7QmD2UBRqIAwZ14
OT926ZQOsAoOpGzIz31QXUuQtd0Uhs/7lASzBRMBQietwn6ChGYdgCxpzyv/cgIOTCXH9V26PA+c
U7Sc3ux97zxzVBahGnKt3mlBsS+enK26N0InNEI54MgLyUvf5J9V+t+Q+W/uwb+7LP2FUj8zPU16
2xkO0kNxjfZir2yTi3Y2Ttq+Os/nal+dlGv53/SoKTfQ/997nv/CqufQT0NGznerjsOzOLfX+aF+
hzuwMYLs3J7Lt+WhCtqTfa7/f78j6/qfl13I0bAZSMselIu8j/bm87oTm+SSn8yjfTH2xVk+mlv1
xT5rj/980WKw/19p9r97JW9L/V/qBkZQvsqsYEXSLrgHCMITieVUp7w453Q/78x98TijTI5u+bzs
lZ3YmsEa5lsegX0bDnt+LeRytOv21dH5gvF3bK/9pQkxklxToApUZ3dbZikkpJigSNBawPX5AljS
FKpEtlSUL4bEXiqTIfZuVI0y4N6IYlIXrnpyEMw/Of5Nd+nsM0KDPCcWH00yC5SANLiFsOMdz3V4
B5ZjJqWy7EC6G6/NUd1gZRfzsR/RBLnGh02/MeAU4yI5O9Mh6o74khlaIRstP0uFDcntngmJLz9z
6a0DI1TX/DEBZSUus4w7+cSNDO3V/hD34uwcHrsNcSau0eR5mSXnJ87rEFywdLzSTr1cwXKirElu
ahCz2sc7vsEFvwRHyABRwvYbYwO2FjQTM5Ky8C08KXFoqxtR7gfxy2H1rZsf5zXvviih7rVntfqJ
5V1rbe1sO3+pp+kgveHGMgCQAHfblMA/4u0AvfyX/AlweJf+dGCrC7/9ij/XN1C6Y8ZYxi0/56t8
hxWQResw5+/jQAm933JxNAHecQmA0uNGxVaGjx7BfAv4QHQ/FiS5r/RM/nYbb8Uzsr+j3/YRzeOH
5Gy7w3KAIzC9mPfyvXxX7JJH7XUIcpcABY9kcaq3g8co57n3v5nm+2ZImv/iXHn3lYnlMXRwzAlv
5LOi+g1rLyO6neYXYb6ptsapDVZX99ZQvbuZkDw7AL0f5GeM3rLXHKGBhIwKf5LrIfaZ6Xqpzw/K
5ULoZp61K15FQPr+mUnlzUhB44CrB9OJTW9nBVGI+rrnr9jscLKSAuTD77Nzg7R7WS7KOX7v8k3v
3MXAE5dnXIdu/FglQHyL2pWRIKtP+ZdzEPfNW/vGh0DwTx7o2aZd/bbbErvVAz6eRtCWruHFP3JI
j0j6VBxMAD32uCNT0T9S6eAlF0Usbv0E0ojfyh9gVh6SjHIvLw82o/A7+WpPbKX3hh1q9/JOums/
srNxJ16Vu+VCMi5ghQ60oxoIj+Go37uZv7qPpgdP6l56tULjeHszJS/xov17v3P4au64XuVXYRLm
J9oi3DdAUOHwaIb9JgmWrQjfZu9rDrBkHvPvDJHjrf9Ir8U5ehheR9rK+SvhQbnme1Kvtz+N1Px+
3bNn+TeMlqt/YFroU2zVRA98BtYdxq1PcIe0CQe56ermgTIV7ry4ADUeT5R5jheENO753M3swf9O
3ZlsN46kWfpV+gEacWCAwQBsOQ+iRIqaNzhylxzzPOPp60N0ZnWkKty9slbdm1xknsigSMDsH+79
Ls4wSTW3cBfuJtt0R942+cG6NH/RZ/jg0WG5TqW4FHDtaIrVpr4WJ4U/btxiK05X2ja/4U2ctinO
7HURgG68AdF/619C7Sl/Ayx70+Ewh0+arvofPXkY7n7kwTfAkG9rc6MTo2BuBneDK8Oql/Eb3tod
MqlNRLWk9uJZPJs7uW720lo426Teo9e9nfbtbXmLD+lJO07n/tJ9N6wFtrk6QAG24o2sR5ZjG4O1
JIbQ7/SRzBLUAlM15t8s2Jagi5N9qC+ZCYdsJRAWxMeW3VS7qoeLZe6q+jg1Z4MkAMb7SJ+QztjJ
ypjAG97Sv0/bQaz74VA8Z9f46B+bmzpmF/tkiNfC/ubGb0p7tl/8KX6tdXvHktILwXECSK8f/PEH
kMssWkePyQVNzkPNRgkj+LoBye9gmZ5Pyn4XnQbUKt/cYEEHvh6ZTIAbTBbBh/bSPQAkfO6SIl3m
ZfmWG/WNzViyMDA2GjNsjh+eqdZn+um82vfGWT+PdylK/JZ6j6nG9+bdf23uu4v/UrJt7putrjrW
UiVQLxgp1ITGui3LXdIsvfDNT7YWakNGBsBpm2CJqVVW+yAGIbIKKaGqe2x3y+bqfDYfeG2pmsNq
SeZ3e9vcyVd1pchpxxepqT0Mf4yPxl6gBJvFVgNcsfcwvOu6rd/tXYNsio28zz9AnnXZTrHiuTpP
evctrj9Gsdde0qfmRV4Qn2kdCmRm+xS3+Andb1jRTXuBA6CfUw3SZREAaX+a2o2XbUJiQku+Q6pP
TKB2N9wUlMK+8k9u/YG6xoqBVKyKHvcsJsh98AgvbJ0jIWqe0aCemLFPIyOfpcYhay1Losfc+1Rs
Mu9oNudSbApcc9qWzqg6Uj2z2FQ3aOnuyqu3QfUUPMHdbyu0d8u0XWaz0mbVpYjfKPVYK6CDYBy4
8gFddkfmFDBFe7keuscp5QljJv7K7caf5t3IlXvxvvsfaMgJgAmInjmP6SvzvEXQbpJxqY37Tm7A
9oDyocrs/a3O2EQsTA4Ic5F+sokK6q0l7if3YjVH5NWcc/ym0Q/YXfHZuGlQMy+MYhdU76Z5TLyb
VH5z5YIMWGWh/DzQ24nqEXkswzwYhv0ubpbJsEgxQLJ7zFeWQFV0HJJvAu+zMriegVhnahnETynT
cjUQL/HAtWlTwDQb7W584my82A2jtrWlHc321mpv4wtywPv43borXsz8LQF3t8ifw2t+ZzKk8Rei
eWIdmO/r1XAv3s6cSetmWTyGq7xcF9itLKDVAf5MECbI6bid/CXGTzxXcF2cvlnmJtyenhiDZ8xi
R18IWDrdUt+P3Hpb9MhnptHJuBu/+fnFuFpYqqGeAIQAtffQXolmUGS5PIuT/lCeDS6zacmSn65j
gLQ7LoZL/90cOSYWPHRluO6SPfID4nk3PJDx93xt3USYdJ/tB2dTnxOEOFtsxh5tQrOIr82b42Hf
2mjG1i2OtnyoimMol8Rc2Om6XcX1Ltqlq/KbZMT3iO3EObbX7JJ8arD4TjzhbGdn6DvJDd/CH9EN
EBLWIxDxH4MbZPW3IAk01LnWUvg71P7TR/nsUpOh7yjmwsYwwOaDjSSYZIE5s9ro9/zMDkwVffm/
w9GBk+TF3TH0on4Bd2+ht+ZOOdFFe4Fp/IhSnhsghqO7clvYa7dRfUJkufAOFe1SXT8Zw8qiytn0
WocnMVvPEAp9lixqC6m9ivK9TZJ136YnFJVr2mlXvMCNWw/5jz/L739rLPbfM5fdvmP6/ZH//xDv
6vzSVnZ+r96/fyb/a18Dg/74V4fZ/E/+w2EmjD/cOb3axUImhGnwv/xzPCb+EK60ZouZbc3zsf8c
jwn7D/YeLFqIJxdQ0Obp1T8dZtYfCh8QAy3pCok9+N9zmP1rxNg//WXK/DKm0sifzmOQrgerim6B
oiwNLz3Ejc6cDMP4YO87U3uJbXpSq2VDhg7HNfxVaGKh8FS76E3mQGC+tMLc/bqPwyH3X3tVxSzx
y+xpsAD99wQvHKICeTe6r1WQM3du3JRKibMYlbaDVjyl2BqbG8eKnAXKFca+U/tRRjNzCwz3IKeD
6MS7xMm5EJpjr+zasJYYltKNyJIH221sWIIjr/ZE7rzKo3vD9vN7IQsm96l+SNrwFVfOAWnXw5RG
t3TZT4T++AtjqPpdltT+Lq00az05eUMbxAdkBPdpOd7ex+OOvv2s5/lDoCcP8Hlu7TS2uR6o3FAZ
vpBGFy5LTXzvK/1JtIPaZol+HSGvc8XyH22j7iYixX79hf75U35t/ucv9MuoQTSwdZty6EC/Jdqi
K51lK/ib0XiEa7cXCALMFfKVVRuiC4AMRnjLa57ZEDgYz8sB50tdb3OrN7aJl+9SX32SJIG86K21
8UhoGFMiS1uBg6bry/qUBTDuvcYYUdtGRreevdTEHXScsISgg7gaiYuX6oFVCAA5u7uUpb3/9Z9q
zM/I3/2pX+YcamhIb9Hc7jB6s8qPRWEWXQCUn/iSd+SCQcKT0D8Cy7OfPZPnd7T7Vxkm0RoXDlgK
sPu9iihp/GuEz8pyje+t03hbrHhIA/yEOxP0Cg97dglwoLU+Q8LffPT5I/7dR/8yMIEZB3VF08tD
5fm7ceq3qXUIdWPlYiKwTWOrS+/eqTaxT0tnu8lrp/QnRYngpqBcq35VIBtdJigmqcaYLPY8tIvU
xa9v1kvXzu/9ob/++qP+7exqfqC+zFmCrICebQfVoW25i0JaL99dx4AWRvJDVs3gz8iNfe7kD4kZ
XaeKLSrAcH0HHgCWeXGTztPqobL/rTTW/3uEfUlhVREvOhiv6uCgv2zBOlgtb9bwux9m/gH+5of5
GiicBUisIaIwjx1xPyTlDSx4ZPdqanA8YkTr7KyBjYTfsZJim7U87QHhkIvESK9+WhOeqAd3Hsae
tkZ46Cfx1rSo4ECKv+pJfBVGvcsj+/PXv81PjvP5kvnr2M0my24Yie44DGyQQSW5ONhjcAoWhRo0
9t8cKWL+av/uO/myVLE4/8I0BP8j8n5vwPuFJcH34287w1lAoVnZVXHbyhnFPS5//ZcZ89P1d//O
LzeVl+FXwsZVHnp3ukqES1GMeNJllLxgD/kDETIImnHQHknKJOEr2kXK2tCVsCComoYHowEZ1KH6
THz9JSrbaFFX3Tc3R7CaOuNMfnPS333Wn/0MX+4wBVFEQekvDk3fvRbhiNkDGhn3FHldjmRpicxi
q3zcAUa9gVw0LB2ZPuOSEaCVQZRyvaxh2L6g9iJu0r9tYHMRi7BCg7uMA3XsBxhKoXHfQ0aZI5lA
YOF0rFP99Jsv+yen0Z929L8Egk5OXfaBNMvDFALliiXM8Yxpv6ke9Ml4tnoSmox2i5tsiVMc3SPz
lplQYml3hVvPXCDIQuqCc2cxGSD7cv2Y1vZ3DtqdN4cwmnDbfvN+mj/7qPN//5ePmmUazE/AEFip
NLnUQE/cYEHqFxPOTcajk4KTQ4USDO246PCcod2N7+Hn63cWuaVMLB2i9zo9RKxMpFFqsDfx6KMz
LzXXDaECuwQxN9CLJ9MTjxDU3lxBm9/HyRaB5rtei4BKhP41RACxEjYsjNRu6enkg5m1v/kjxc/+
yPlw+ssf6ZVEF+ZSFAcjCui4wqNS3oH0kk/I6zuC8m7j6oWf6whIcyOr5qhnUK+QH/7mhVc/e/m+
HPmZ01StwZN5iAnhWibgJAkuoehRqJXPBSWFK2PgOlkq0K/16P/k92JGDYetTRaIa1Zb1H0L3Rn9
VTJavLbtB3QC3PGWaBf4zf2lJJHQXxYVRPSA7JgVouhLATZ/N/hLO4UtUFTHNOmO0PH8BfzyfpUB
hFu7TslQDYWLU/Tx1gU7n3jG+2RoDqVZxxSTLREFINWUrk+PaFf38L4HlFcYybxSv88ro98AiX8j
AIBhrOWdrTGQCzPXbruseSSn4RkK5iuJEgEz6PwGzuYOyhixV6ralIH8zbrY+NmJ+uUSs/W6J0Mc
0Yc+UNDWfvlQd7JcYRplbWDqxWII2I+ZFeNbfNb0lX2GGo9DccVNHKO3YOrcxPIdBDHlOYCZDdqs
YO01zaGCr4JAmEL414fDn7HRf3MS/5km/JeHscsbv+zMlthBGdxW3cnu0PpkZ2kmCAmBJcnWOli9
bawGm6A56gJnFum5VYcxluUp8y6Q9NhQph9RVt3FpDj5yYlYGKwrgOqcclewMOxDtahtuasmc5tI
n7/VO5DORImjVviY1nH+5pH5k5oGGjW7ukcLfUR9s1WwtkZPrDXjAkaTsxcG5U3afQyGvfGVAQA2
Wf/6e/jZb/bntu0v3wNy7CTEAFUdLM2VeJbC5CHOYhRFzN/2wiHAioCfeWgwTGzuHTjxHNQafIdW
WNM7UCKmsNHEKjXNEvS8pb0ySyfFFMwAy5SB3OFPnH73YeeT4u9+tC9XtjY6AtBn2hyiNLYMKNyj
D00oGk8eiBlqZefOT0oy9uYXUDdbpHxEs0K3y2+kEv59DaOL8EErCM9OGLXXHs/SEi58dXK7DMdA
NkeSTrq25J0lR6v+TT2jfnLw/VmD/uU7xmYNv9Nyc3yYerOaZMsuHh0UZtpQbDoXcZ8ZsNvBfsvU
Cf4/wz8gz6qF/Z/65U00hfd26d0V7bizxDy2tKiZ0bWxJ24VHDndsxahBMZrplEDbdpONspmQmwY
bJALm+C5MrYZ+YvwtXX9czPnmhm+QTyzFsc7E/3XotQ6Y4ktAmKUICULLDwi66YhJWKM7i2Pom+u
Gr06yVcBQyYAVa9OFZzDHjsyfIgTb9GenOJbR8vWkWcTlG23QbH2AeYvTSVrQiDjmPdorur1DIxG
p56BmlNUE0y87hx+JiPB9mD3jrn5zaP9s6flSwEjSsJpaV4JCJy9SkVBM1HX4FgXfeoNy64hK8v3
4VTaefs5SCwd5IZMEDDQOroZYkWse9a6zFkt1NYhnswLQkzM5kFJd2JadwMeegnPZsxM8Zsr6mdd
ifjS5oKayKQdFTNT2HkGwvsGRIHNjt77+FaDs+2qZ8Own1MjuBuSutkmJOWByCajlFRkNBlGeK5T
8T5G4f2vv8SffqIvlYnJkUt2yBxeWorwToyRzvHTGc3VM7NdQFr5k0W+wsqAu70OgA+twijrkf5o
B2K3A3vLAWORFsDM6ITNKdyiX/V/816Jn1SoYv7h//JeGWQqNDUk94Mf4GyYo8+hz2PANhNciRRR
wx7kz8LW1F3j0zZPbkPIpLKQxqSCLKFkkHdBmzNM7SE0tgI/asGDuPjNN/eT21B8KTcwC4M1awUw
QQkPcxLbPvdXuuacbFicilfdaaeNZTnLVASX3/w75z7i7w7ILzdwaqS6MJKxP3ih2Daxt9VnACk+
xWPggXuT+pagCixzjP8HxKiR91ijUTHCsWSCgoQLuuLZCZr/iYCCJlufRQ5/+YH40a2+FGI42F33
aEaJQhbOJiGPh7OHngNFEnMUYPifKdadjFPCDPKrpOtHYT9Za7PR2H8I/3sOXp4c9+hdOdpvxCt/
dgF/81UxevyXz8ZzqRcw2KEOBMygmeH4b+h7gh9iFO4BW0S9M3x0EWRxbcIQERnTMCJq3nSLPWbI
NKATJthHp8Oo0LXhgeqyx4KjsHKK5N7qzPWkolfbpqHL9JEAjObu17/xz25s/csl6CWaxeTPadFN
dY/kxEGpi4bF0GgONtP0FfrtG8YU4KmjPEjZvNucz5B92TNZLdYinHf1vJGTrW1ufITNRMLx+Adl
+OlnVLW//pR/1lF/9/V+6XRVoU2B1lvtwRDIjV09OokSRG6oZx9mCWjKzP07KGYsEabyxpH5jci5
7mwYGQuZ8vE4YR+Av762pUdcAMVZi1kMQNT2z8/3b436/xsK2J9uA/5fBMhZ3Bq/kMDmpKwn4fu/
KmD5R/454nf/wJABqtv4T53r/xnxO/YftjRxm1ONGmhdFcftPxSwFjJX6VqAnBRXkGNz0/5jwi/F
H5ajQxRHO+sCAJX2vyOANcSXsx6js8n+wZTKUhafgr3Cl9e20XAJ63Z6CmQAuNiWDesnoGIEzpR6
DH2pjlOcjytVlGmPV8Rw2SpNhHrl7F0dQyseI8Jb9E8VCMe5A/PajZj3xv6bQeFjv8eul+s7vK5S
vcdFzWQ5L80OfDDszOkAqrZoz8Dw4wx6qKwIMasY3WhNwklbRnofgKNvGJ4VRSXEGecy8Cnsy6oG
gKKFD0ltEWFmEaL2UNf092fVGFl6Q+Wd3HcN09C9HUxAeP0sri9k6Mgn8PWRBgLEivJnOUVm6q/w
+9Y78oMtGeGySBF3YNeyTcbYfZ2GJ+FXWDhU/GeOk0uyRZkMCghTNbSRf51qVPLBogfN/sE76twY
TB7nsE4T8SNWp46lbtCna68TCWyWLGuyU41lHXVSZ+FywQSkj/Fu6lFKH1PgNdMaVETKlKePDfuW
rPow2BuVxfHpi8KoP1Aj4+IItAhQntb2yZtPPhu001Dr7wTMGPxClAnh42SXuBB1i8GR4QDZVGSz
bFvQYluRNjOKKzLkQ683drlxUh+qD3QhQHU+9+c8bWIeEwwxRXzk9RrDZAtTz2cIfgNFRCazYZXF
s1maWSZJKqQHGyRvq9CxaFOdiu57znG+9ZuWmNIUdbh5o7o+As46BCLU1wX0+llAS9wji9hwVJEH
e7iCyJxn5NoAt+aTXlJTFd5BwiQlS6w0tJ1NG7w2+xx1BU8eMr3EhwVn2EMsyzW8Xa29pqkDmaV1
7BD1DWmWeXW2nMLPYY2lcn5Ymq6w2B6ZzJsRq/npxNlYO3Xf3CZOKuLn0pSZBbzPIzTRkcpwdg73
mYszU7aO80G8Ryz3PVmUo4XGKS7m+dFoJhsRCa/dKC2lFujcsenZ5DrNzSRwTb0KngTzuS90RAJd
VqUtqtJh9lYtTBFa2TrrYsN8lH2rI2epGyYbrmcjW7E6Jk57rNo9taqAFsbTH1capXSXWpCMMl8M
b9IMAI5MxdC3VwxbrOHHzME/6Srf8yHbSOJze5213c71Qpxg2YBiez1YRoi+Rs+IgvXaGrdUh+cC
A6Y5VZp4qZw2w1+Is5IZguAvH1cUyIXLT24kMjrpdoV3GcKZ74zpylC0UQdF3hGwxKaIJJsjacmh
siH3EZ+a06G3NSwtDFEcBRidast9djvdhWAFlDscP+1gyK1vjS37ijOCu0sXiwiLtc+EqGRCuw6j
vLCeCmcyyWDXRteJkc3BKrFPAdYfjU4a6GC+KXCRMN8I2zlN79BqtkqxbSVDal3VFDrDdhj7ynwr
zBHdkunWDYHuZOqpBy8VJaIj0RBA2KRulzx2AL+ICMtAPq4T7nvSMqbGu/d0YucIUcfLswsd6BsL
z5RpfnSJMEQNNlohojFTs92znwPeX/aRU3wQxOWssZNJjS410FLQBxGTyRr2b4niW8qHVMsc3p6M
ep8CSbcwU9l1aL4oJx85GC3I8tt2BPr20rtEc5ItCzUeUEoxviiSssNtOYR6+VDm40g1ChyBfUSb
y5cUn+WqHMSwl3HgVkcvJvS+HmoS2PCzTzdYqZkERSUqpwwYmrVVeSeamIm9rpVIAsLunpiE/KX0
/enWzDGPE5vpHq0EAkbt5hX5ILjh7iSmLZR+iAiJSQ4HRf2PhCYoCgKm6dZf/UlrXuMasQ+MdDBx
eVLZ5q7vgS3rZGMhfOOfBbrmRMhG6uygeoGCsCBYwBGFd0csloO8LO38J2e0GXDVCRYDkmFLYPlT
fOmpij4Jk59ePEHAKTggNjMbIBuDtW+navCJ3YL7c1eXRgGBMSBibTGOvU630FbWSUZB/i3G2v8S
D3jn0bSW/on8o3i8GqTKn5h2wFlsyrHYjxkeQCAbUmdMUreE9C0ZKjv4nyDtITYvPE2dPE3HBKia
sL3mwjWg7vS1zv+VZd6PZhlsPAPaQ0vSAQpEMPzApyH8wD4nAuqsT4yM4pavZNTsBxy+wlnAz9Z5
/AIf825ERgb800qrH30DihZ7ljBqnseyj598C9jymr9BX3ouwZY05LI4lYUYX9NsLPe9HZd3AJo4
F/zeYhoignvSgbQDecD+DUZDzh9A8cdSZpV3lbLTjqM/8UYqdu4n36rCnukpEpveY0e1rbUIWRfO
aeIsR1N7xX+LDraVLqikVh3qpHFOfR+MhyrGpA/HBRoIePAXp7E96OdjWR1BerKtwGj32I14clU1
aicHUvnS6C3jqGRzrWF18JAZMVxkBlaYK2qKWhJHEJu2lc6zjMurJyr6Q2nFLozgN7CTjy+VXUfX
uI8gEhUROkYTMhOkTrSe8DacFxzAyauBPXoN6ZdnB8D2wRsL/1WfavRE7dTfGkMyHr0edmsKYXMv
Ey4QWJ7hwYFxhzxNzAYbg2g43U7afAVaARVr2Nn3imB4mO0KCycYOWaWVYvbw245N9h3R+8ychjh
SiLxFjqKAWyxRcsTmujuFexGdKcPrGyJ6XGOPbPAXZuNSKChhD2GGuNrL/WQGNuRe6v6hMeyNcQ7
RncOA+ySV0Ll9X4Rd7H7YkDCQpvki1vbiOJ9GVM9yWYyiQo23VuYt867r8bPmKX4uvAam35LSgaR
WCqL1MB8YOvuBRwciKUQRR1ZDwhWO0Mz7zpQArdJCDW3yJJzGUoYqZSaaLzICfUophaF6LJDm9nu
riP598hhrJE6PwbbLpf6Zhx94hiIozxGguhmTHqlc3TzINwNdmc/1MInY1iv1c0gU/uiQcx8NmIv
O0AoBtrlIXiHBXSWGXlnRWpNGwVT8NmfGhLxdNCUyxol5VI3xEOeT7fjACeNdDwTbw3hgiflUpI2
7bSNREGsXylfrab7HpB+t/WV6W3sJIp2tUCNWM7k/JhY3aaDgetUQHFCrtVdlEYJ5+1orGvYf6gm
ykPShPpN0eAZcM30zK4+3Nc2mqoijG5tkxzcUsN7Mjlesa3tngFqm83smWBWbZelH555JkxsQaHp
JlvbE8o851Fc3cp5viNtN3oz4QXf2ylYlDpvgHepYLyJvKFAgMdtMXDYOTDw0jxIP7JJVE+lTDAC
WdLly9fPsMh8/uKhvjrGHH7ESbMinHSDzzSACId2Lk7RlqZTbxOT5qZv5mT2CtIFNmNSrGR09h0M
qPTF8GALasIb01PWMZ/accNl7WNOIpcSAh0wKi0IOgc9aOUezSSY9hmpwIj51CN1b3Ruakj2cdcm
wc4cvNnuU8qRoLnWWBtNl59A9jPuhKgV44pFaMBKpjMJJBo8nKvs0Al0yCBwBT80TTXbCTY8c0cy
4a9NVEPXtTpNe29xEB69pG5vWY7YbHymot1wvyLCJtHqezBikZOOni4JJSsfeaydZTWAacWnjISb
icUqbQKPdqjG8DXYxm2twAtMAzoLpAz5Kbeo3SzKoS3IFv+T0GWmQrEbwbMw8AWZdC3boKAsox+i
KiR7ekFEIP9r0EJSCZgf1UUcPnfEoFFhAzLIlZmdBt65ajBQwM6zG6CR3sYlzwOvv4kAUwe1tqob
zFtlQmOx0Axlvfld6W16I26P0K30zdB1xisslm6v1xl3h8rSlU+Q/Y9gVm9FcgSjMFYndgvNKrBh
HhqyTTdOWQ9HMZV3jRTivrDaaCeT2N6n7uS8qKB+zALYxRjO3WkRJAiWJkf3VqWW3eSUXnvfzJKN
rrvZliRTeOSaJ69kqQZbF7PYVcjypY1Ti6UvlX0Lbxlvd8uBM2QR72PFFjkYzAW9VnXv+1Gys8qg
wvdHsP2QRPVtWaYOX1LvjavKJYEDKne2N4gKWBs+op66wIXSeOnw0vbNW+kGydGKQ0U4Q4q6p81e
G6grVIWTvnWTHJuEA/utX4E70FeNORWbiJDtG7Do4hiE4X3TiRmunHtI4GMeYiMyrrHrFA9ZiMXe
h6jwwvH7lkGRAgALS10qahtNEDNeAoZTDeN20DbvPGDjTqc6XCs2EPdjXtirPOG7rkzk0YPy4rNA
pbNsuyw9wWKVrAGI7NWG4iptC5m8KceD1RDRrldz/wtr5EdiYvmZxBCAkUZKrI8ITdOOxE2YGMG9
PSBRpx4miYUDbOGXVnTMkkTbNZE5IR5CPl+PBcGOpgGqgdwL77bvoW0sQXZ5G4dIsoMglAKLyVQQ
1keuqL1o7Qr0WuO/6/ZQnBy2qfusVv3ahHt+pcsHnkKZMT/WfUprxB5yCMaLGRX+xc8d7Yr1XW4n
QA3HRkeJRHIQ22+Ns5S1V/VYa4H77rZ9cQlBwy/oUGmR3SmFnT5a2msDJ3ATJVjsa70JroXtxdgy
kvZKyMr3Wro+oeFF3DFKKKEI5qFKV5bfswguKj2+I0YDXbPrD/eETxKG4ZjRnpzq7JFmt3sdnVE/
e6RsHGNZmGu09OldHajoMOYUIUlrMhbA4r9FXYJQr89yZNbDs6QveHbzMHhzDNge+MrsNa8mJi2u
mLWv6uTAwFde8rx9yEVzERViORLhhqOrD+U7GIPpwDXT7oReyNewxS4zB9Ld+V0+PBW8LM8FUcS0
HBVVXRC0ZANX2hMbE7EOrTo5pRHHbkUf/a4CCgJnBOqaABnubNltc0DHR4jHqLB1Gu3MCeKDadtA
xUD5pwMYk8Ft4s2QGiN5SXg8azNXL3QoAyBEgVyHHXi1bTiHDwU7+VMTVECWcUdMlsHZ6YNeh0SQ
LwFkHAdFGmbjVf4eaCnTDqi5K3K921Xhm97KzcQtXHJvHdjTI7K4ct3AE+eUYpwQVs0dB3b/OVWK
xGzhF9k29MHBmlCxloV0QblKS+ztoTnLpBVb25DdU0ja0loU86Wi3IFcpKZeh05bbj04Sw+5qy6R
2cAWgru7N0ZqZAAnztJ0zBTZHtjjIvbgggoSdPOevl7T9fZc2TbZJ1FkobvsRzddBqJS0Bv8siJu
PkmIbDdv7dyaX1k2ikro76WODM+H48OkH7m2EXVqF1VhtZts4uSSEgc2JJ1sz33eHqHVjJfJtcOL
B4ThCF6Z3lOYFYVGYB3447NDWhcOG5aipPA0HqyiNteuDuJBIAytc719cJsswTIQag/kV6X3ug6a
jlRBD4l9Kd/6eJyWWZGUK2RO2lGTRg0+UVfhrnR8/64GLbsFivdRTSI4Eoo1roVV2FhdavMztk1z
5QlkvnAtlXtI0qoH7kDRBr0eKQNDS3cz8C4e5VT3VJutfDGcqXhPphLXi8OkccXcpt6ORBGcq6rA
r0UbRBqUHc8+m1D6O9uPITYx+PymkwmNbwFpLGExivIGQJwKexLyyrHqDjpF9LIhlmdFejZb16DP
Dolet89pVM1xZL0617CJt4kAhYhc2nviSvZQ2Kj4PTI9zNwTM/EcKTW1fB4ddUBTO7a4qLxCkBWl
Y2YY2lqsjlTANIxI1W6CUEc30it9yzRL4IictEMvohOOrW6dgdXC38wSjADIrMB6nKDjVaQZEjbL
91tPA6DE1n9lluJv6gmeWSKY2LHiddNzOIQC307QYqStq3GFnPm9Cgpx4/RuuCmHgh46n0xnjQC8
24ZRmb2MEYRB9ifxzqjYl3dR2ZytIQtP45jxpg4ZcJ1szDayQIdSe1b3Bi8XnI7IbfwjjTPeDSTA
PjcQlzaZEeQPMqRNXMBCr04Jzv2ll4TWXTma45YLBHM0Xv4PRdaNt2jgLK8A3MWvmaMN93XkfHi2
Md2kw4SML2AssyhAo23t1Hc2YTJionFCazG39ydV4eiCp9xttAy2h/I1p2Ke05cZDJjMWUempl2Y
mTIHM1R/saIxvAbordgM59ZWb+R02wSZCkm90KdVoUg8AMVHlE41NUfN0J37oJ2GGzeGDJWAKl70
cBnZrCHYhWoSY3LLuA1J/oBJSd++GYqOLFCVz/72CPjhjMyvI7vCijvFpAWXJjefYeKaUCBA6E/R
oTCdb7cx26ZHAeYEdqtpamC7HOjAVRt4FzCP41prggnLqjuPOWOS1LmTTI2YKI3zb57tMptgoKP2
cP5ksIJeW8Bwy9tqaeqmvkKPZa1BAbVXxvBDuaudAbsvry9ptZGebA2ftnYy0maPkNenOQqqtZG2
UHBGu6u/qZRoB8rQVrxrdRM8qDGWeEnMqX+cg4sZReXOVo0DSWUC479uzTkgshqookvF8McbLDgq
KfQrbKjje+8nxm3bU28ao6Si1Jzh6rR6sk7Bfn3mJBV86KGQfAxbvEHE0Oa3prtI4FQ3HS+xoHEH
NOSowHryczp1EmLMO5QqHd65wd8rpTEebyUDY6HX2jL2UOtEbQBzEtj5AjzchQQHAD08nfSp1rAw
FamQyjPeUgV+uQgpOjpfz57rbhgWYd0Su1YORNiV000MNwTYMmz5piAfOIr6HaXtpxO2N1pUF0um
Rt+dilwUfnBwQXYlzhPMIaz/ogTd00+bIIp1jM1TDJkZNHusiMNWPI9Aezts0WOr5gQxRgvOkxw4
0AcuV2qWAhBPfijC+aJItItRYDiieH3oFFLncfjm+9orhCoqJ1JzXtOo/PBh+DOscAQVSEQepzTS
u1EgQoTUMVwpI8qFZJiJK89srloN03Xh5k6y7L0Y/zMUrA0MXlpeFdNXqbT40SQieZ6icGdYHJrK
ZCwetAx1OgIXlloehrT9mVnh77OQLJQcFzTm1pZj+zpI5hEm5MUVw7TT1JTUgXpNuBnE70vYoVOO
ocrxJOsvVeYPT2VgNqtKV2oemCMurJh0VNoUnqv+P6g7jyXJjSxdv8vdow1wuENsIxAqtSy1gWUp
aK3x9PMhOTPMjMzKMHI117qN3aSxAsrF8f/8IiwvAqX8S8sxrU1lyDsw9McKVde21LRHNSl15TsV
Er5y9phPEUlro3NDcPE5ZmbjFbCNw0jjLDp2/WUCQf1HK1kQO7scN3YMooCHHMcgjJ0OZcCJVExk
1ctx6DctUdV3Dgzfb7TAKayES+WGrephTMbmm9kLXFB8IThqq4BwjSa/N5PaOp+npDnodTVsJYe9
vT8XGhDKJLa0TNwbC/fJc8vOIASGiX2dK3dJvO2bO111aNzLeLgrJJNymB1jFcqg/eTHyDw5CuHZ
mSyLLCTHBM7BALqmMmyTiHskmS3SmMQVVN69PkGUIQtz2MVlg6Frh00kmcrym2MAsBYTYseBoJJV
ZeTa9wZI4NaytdobCCjkMsBohV42NwEm17uGyKZLQkCHh8BwyV/A5gtPDDMCRZssc6vN1fN6Hu4D
4pBuBpQxGzy76j2BfeqBRlSxKwHszlrTjvataw0rGmjqkBmAwX6RXAwWZI/RAZGWxZyhKMv8izod
5rOup5jMeaxfs2OjvMeRlXQ5G+6XHeF2aED1HzUtvhuLkHUt7qytFg3+Ix4vILUxEUnzFKJrNeZ6
eLCxgUAODX/rvEnNlrNEz0zoJwNC1XMAjy/VJVlNk85GNyAOzuZ4gl5h6GsqZAt9e1zCe3C0eiVo
1lzSBAN0geB1lcJhCzZlhFlKUDRf7dYsbtlIAnM9Oim+q+wqGzmCIpE7BMzddPaNbjosDhgO5Ss/
cGPiBstLAnfB4vTuSork3ieU4UY1vnEOIOHbIGctwapJEV2B64Zru+qih7acMPckJ5VFTCPC1nQq
PIM70HV86KKHqG/vOz/NrovIba94EOqjxvCptdOxh2CsQDezKS3Y9adi10cEBrltWlz2JfaZKIs5
wdOnunQgsd3AU5BPItRAPIE8xrtYRoQEtQ5u5Fi47TVcLS/oumBB6HQmyKwbftem7ilP4ArD1A7r
TwBTEGtd0wqvWwsNthIkvJQlWyHuX0h4kgJT4WRGIsC5yfVmnSCgWpAVmAL+rlJjiG/xhUScGVAJ
7Z1K3OIuPfyosnwgh8bVQM/qL67gMLLSVVUBuzff59AeDhzvJsBIiiSUKrcY0N2kpSouhaLaJ3oI
bTVBi92aw+o0bgRGd8jLuRDgTV0TX4gn5jBjupIvgXlsfn5Z3tJUzu7iKqD+dxNpPnCwt+RFnhXW
5ym2/RpBVdDnxbph2zRQEY8qWgvCaNofWduBqGhioAeDWszG7BoOiPqSVx0ZaNjCyWpPgEnJAUvW
RrNRXSR+YCzr0qRtBa65sjeoC0Nf3BFbI2qvy+wh2I6FMZTbUfV4bLiRgh5FK4NYUpHi5BkMwrxr
2iottg0Zt49FzQ4PUllU3jhO+Q2duHxbjFZwptEGg4hZ5REikrGxJo9QdudbJzHFw0Jg4O/h0zFg
LIrp5UN/7toAI4lZc85Ax7pblkzwBcNBe69lokKbW6X32tSEP2zl3vblbH+faA5tRDiQH507N7hc
gkNCsEq9ZmF2RpllDkwCf4JHMmMfnhuN+aAJQQr57NPsKNNadhcK8devgiTwW71XzPqeE9tw0Hxb
3dYw57/AhDX1QxeX8W3MARZ1MFnTmBmkTggV2y36Kzn04Yz5XFi5D4l0alAd4kjUkyk1KDdD5zfN
RroY4K7xYndvWH85vqajyUskuApkx2plUl41YauBSOH1dk8AJ1EDsS31/jF0m1o7pK0Mwh+tJjsO
aRqjh7DziSNKU/wWfSDjvSV5r7Mp+ut+CqId2fGAN0bf5F8nNq+tlcBenbJWIf4qyLWBGNBFRPVC
YwI51foHCINqywsT562m1yjBMSW3UvFTDizoy5KoahK1OfdVe7SL6kpxVDiM7dB9p+RN1rNZL13m
BnHOkLTkDYUIo1VS4wwPWlzMA3lclZwvi4iQ41rIbK335vTbZSO4z4RbCxIrWuuR5A95i50ezkvW
LB/mYXA+65VfbFwtssmAS+jk+iQEXmBZj6cz/eofhSpxGSegl5WrM4fdVNGqpfWuSFZu4KfCQHNA
vSqQXzxtgYDsfjB/9k2V7fuK5lQyNJ9l37GYogpRRYX1bZM11UM7lpDT03L8Deqpe02zlFeEBX0t
ivEpKJviPEIOiyGDavE0cDCh9skjWUUB1S4rtI6ehWJTxC2QcD1YZ7rfQwTPmbJDT9WbMYrWJNgW
t9M0ioU1WVwSdMQQ1kisx3u5zT3LgLYgqAwuI2blIbONz+kYim8YshrfYyJitjhqhg9jP1lXbo1S
vXTppVS5b3m9nEiZQQL6YCf9fKA3c0/ZjdiPGLthByeBT0wy+CUOpHSxuh7ZEVoPZ8/ot++7vNUf
LSwobp2isz5jeso2G5GU6HVaiV1q0MNhiEjFXrNE6VewZkwMz4r+s1M2yUNAWPilLsbeg/ZQXJqW
+ciKJB6WmKwzVGQRyvGWM6tIKpueoZmT3hq7gqZMO0DYAJ6eLVXgooZmYLDtey3t1HrqST2r9J/j
FAxoZiNABwO09SzXZ1KXTOXSXoyMjSpIN5mBKNbM3RxWCEBcRddtpRv6eQMs6iWO7ewb3QoPCRa5
nLjNytrOLF7rkUX3UzL487a1cZANcGlcFsdg5fSWuItao1hbEqhmsk0Y92OPARGlzTLpkvSqKiAD
WFZYkkJgMr0C4hdZLU2L/ksYXtZGJTYAS99rM7AoQ3HGXadOPa6Dtqe5O+ECVGSq2TO9xJ5WtSJ7
gCI+ZSBed2J27ibHdzc4cBPhZGGyZnbdpzBNo99tMRoO9hN9/dPtR7H4fRbfRwiK9wNLAMJ913hA
79H/hqcw/q7cwt5nWiyWFt+dNLsKc25/vNAE08wNxF0gjJvY7tRj5PobdgXSz4SZHhLfxdgAFwNH
VHgLcA94opOUdE0rqvI0Bf/E1MxktfhW3sXxhA9XOv6YkvCpt01AN/JiyA1LkwdLWgXmck11A27Z
D9uyprjwG+MicPBj3Uiy5M/dccQvpJKFuV1Q2JVm02KN2D/3tciJL+jthm7wSC9gHMn80aVJBWIW
4TkS0i9OGIbGGopI+wlFD8izTNQDQwPqeiUTAucsKPYBKwbxaNxSP9sXnd9qgH5KoPKdsbrJcG9A
U0NmVp+ZRBNWLik6pJy5l650zZsqi3dk9CEOM/XhiVGveTMV2n1c9MmmdWGchAN/1glJ3SW1Alfv
rpVPIz2DvWUuHvw9kXM4sublfaAlIYq/eXhQYPSHqPGx1ml7KoQqwdtKoVTAhi7KxeeCVgJhyO4X
vfGtM9t35Xld9BLT0iD8BfoBHhsSem2s2YRymivFoMKfhcwwQfKjbM4vHLK2IP/WhwK6to1trkyu
Ry2YmwtYONYWsfyUbJsIk1fyeWN8UTGkY5TRrmrm6p7R4n9tW+JNV2Ebmtd1Z7XAeVLQuNfMkCgX
msd7dxb2wVgS2xJNWnvNmuN1acbthWVFXfQpI2DiTEcS49lOrXZJGTSbxhU4w7VtfYkbu/J3Ne2W
Cad/PTfOEjsJZURBPQQVkVUSM0UaprH0ekGgwdlcwdzY0iHB8MWy54tUxPoiiR9r3KFny4y+xjpo
NvJvbYyGXZtHRvs7czrM/XwDdtNqmNIKETWxgS2OgJV6sAtYeR7xsx20+Z5Djf5JYurq3CJ+C8wL
DYNmTuo0d3v05RnxpDOwFYnIZ0UwKu1hMElJvOwSWEfnMjPJxMIQF2eiOgmz9ns7CaldwyVLg1ta
uQO+xxVM3B+TdPsEGlikadmXWat8/JMMhzgnPFzA5XVyAWpCgMInt9SN5Df8WY1oI4NWDPNp3isq
2LNOVXO2mkpgDdkjMbO0Zr7KBeoc3cFjJQJcvgePIc/TgFp4ntb5dKUz5/eh09ThYfIJfEbcA3tm
dMtgY1SZvfVRmnh9pLteh0L7vhVin1sDmCI8HAIVLmJa5b/BkupvtjWZT0pTqQ14JqzEy+Np/AVC
Mf2cy8E4azFWfeoNs7XPhqwo05sC+jbaNq2P5dlYVIy5qVHiZxmFqGwKLIhsmFG0bHz8DqCqaRhF
q2H6bYUcl0YpyRodp6w2V8T+DhCdQRQokonawhDfBDNZabhR/ypm2k+HpCVEaJOwv/02dTEfNKqR
vStb/l3XtX0SR+1q2dhd3LxjT9jCHXeOzZlva5GXNK2cSZC3hFyg9sO9SvO6v5ap1hD70/SRIYjv
QKRKqnBKDunnqG7I6oKdoMrkJ0zQEIiNLqg19Z81bcBpG5gWLmd9Tb0YUyUqIhMSerGuaDeymrTk
e9tmTbfnLBmpeOs4bXcnRambMWRDXeHVA2skoAEQdj4cuY0dRsVuCsb0s12LxvHashsbz7b94QqA
e2g0rp6V+HSZdYtrevCNtkL/NS9mO8Y83odnYLpgShPiTp+286aYYFl/ZqlMk8+IYigMddmke3ec
6iVfqMAkYehdA5Qh1xBZrPSUnDROIKYZtMh1Cl4O5gJ18gCjyESUHJd+r938v4WX/I+42X8kXr8M
7v7/L+PbgiH9AUX7Kf0Z9b+aVxTt5Y/8RdG28ShWNixrnSaOCRYLt/4virYt8FOBLwNThCADwNm/
Kdr2f2CtmtLlLwRzC4b0/3K0Nf0/eBorAsAR9PIHGcbuP2FpvzY9sSUkbclVXEd3bcdxJTf+UvUR
TeMUWehyPOoO17orqM7WcNHIJkmxDrLrOjo33IsXL+jmL0HBS4viRRj1t8yAazqGCR8c8NsBCxDy
SPjik86aw/2kR17liWektBCmnLn28VXsdy8jldINm7rbepY2vxC0GH5JjMYQ6t6SkStsc2P6e7Rx
Iza+2MhHX4vkc5LuS4iS6Vk1byp3HZE5ktDBWyFVrB4xmNTsMyu9KtHEEwzYrluc1AwaNojnad6s
55I1l0O2x4mBejaldDQ2MAacC+MKQaldbIb+fCHx1isL364Qu8h1/JT8NJ+wUibfTdM2+G00ENax
iP0x/agGGNse2KwMewy3vGg+t90LEjdmLaDzQRXmlcnG7oFQPH/98dt6Mw74JsKmHefgmi2VOJKA
DDV7u9EzDiqxyLOSeRMO5BaQpnOXqDReqzkY19NsnRA/vfeNpG248BRty5LHbkBpXqqpCLgssVDj
ljMDaIDblCd0Q+Zrg9a/RpyN2A4WtmUtUoTXo7xvxDSSIzrDSyHswUP4KvNd2FwOboEDDlEKq5Lo
Lat+yvJPTXplqOusWCLttg7Df4LPvh4x2zgYMGAJHLip3c8EHa9z/doWZ4ZNEXwd9TSQZv8wDl8n
89HKAM36r0F3NSbf+/zE/Hn3cRzdsSSvTiyz6PXj1FNoj5lNVlDgrA3rGu4H5tfxNgwuhklfFxGe
qvHi2JquccfzxgKp3XATK/6WkQxl0dl15XWmb8PqPJ2fVPRbCw99Jb0U4WndcMK8SOtmUw6HpNqE
nWfHV670lEnqTr20lm6tDqoau1h3+HgQvtYG/vWZHMvWWQsZhIZztDAg2/AhbFuzl6JfWJnVvAXe
Hzka+ngkdT2zpZInxv2zsu94MXLpobmKRZpQlqN3aao5o7WvZsA4LHOjpzRK/KtQSbjLJXtoBeMq
Srp9QTwfvGoz3DnzKVeTZW4d3YK0pWVZShHoKY8XqgK80a5za/Q6qhKCTi7Mpt6QKfBjmFr9Lw0V
O2zwq3hn7X3vWo4Ndo8kiOnuHj2u1OxOh/80e04E6YmEdB2XMOhXBaSpQe+3H3/Q5deOn8ylCc9G
ZQiO8sv0f7EET6VJZIjiQqI1L0gUhIkNT2yVCYVzcFp/IhV+HZOq7sTOiSn/zsLC/mljVWYpNll1
tK+N41iRG0FEOrgF9rqyjXdTbwUn9ph3rsLG7lrMQ0M3EE+9fj5YcSKXPKMXtqDmXV4B7ktz8j5+
i0euN8/zQum267KXoenSn3e6F68xicwiNzu62CgHNg4tJ1hE4cbsDNxcAejJYbxGHQ43cqT7rKFt
/Pj67+wNCpmWlCycknLlSH05uwMoJ/wijxPr0lR+qlqIMvrUQzBvpuksUBFuUPWJq76zGCiD6sAg
kYGrHlcmIGaQ1dJghsc3JrtQGODZLjR2DNhpigPZ+uUJ/eO7V2RVtXVB+1/XjddfM0GEHuDXMntx
QZ9E0nXjfOfj1TnjMlJqNN7m2A1OfNx3JuRzVIVatHL8Z7mpF9+29DNEOf04eZlxrWpsrgMLz//e
LX5PpFl//CHfvRZ83mXeMxmXwIyX1/LlEGIiwLVocGyHKdI2xUhigBVjLD5pxokp+N7VuJKOaaAu
WG2OXqffRpy+GCBe0j32kxjoSBf0SCY6lDP+lB8/2nsz0VII2YTFf1lIXz+aqQcjvT/OTCKC9ipQ
NeGfDp/l46u8fSShm7ZhIo2URFq5RwL7LpiHQCd+0MM5U3JO/Nb3yfeJRGspzOjEzvRm7cToTEnp
SkdJazFrfP1E5Fr6JbNS92I9eqzr2N91XYA/dKJ/mhoXcU6feI0xEG2r+hNf7lmM/2rd5toWKKKw
CdBk4T5aPcMJ6SQth6XAiH7MNQF1MZrNERKl1xTQXPQKuQSWwlAzt2g7w63ui3VfxtGJAftmRnIf
rq5sgUraoTI9+qr+CMm4wbQQd7n2p2B2bEpd7iY/2SUCgl2k0bv5+Au/++iUoxQCKJrRwB594rhy
5mzsyfs2yfBeLUydoXJv4zhHNdKpS7KzzgTGRGu3ArXsXPk7710gI5KoTtzIcqGjbwCRXHH4I1rS
ku7R3oL5AIJbGzo70Em3iTIsxZDknOlxBW3TUdcLwLBKHdPZupg+Arlqm153zpQbXmmyD0/UnG/2
AM6bnBHpmJq6ZDk+2gNIWqGhaMQzjKwyoIUSLovxuiL3qRpqC6VKeJaV4e+P34F8M6tdYGJXSD49
kXv2cqx+uWCJwCIRPXImTzcKlLO/e84HQfClKH8xZbAsViskFT7ms+Gmsbbu/CmzrmRypTff0v5T
1x2E9i0kiwE1I5KY22jJgRj2AZlwGU4i+Q6ie6J+wYnHKFtiap/e+yEyk00p8KL8FE9f+xBk8nZI
LsfmhCOA8bz8vf6+FLpL3YeAm9p5MWF9+WyzZhkxUhx2m3ov9TONw6etfk7OTUazt26+VjncX+va
nx6K9Nx3OLQ+YGhOCzgLOcGoq3r4ZEBTDqpbCZEhar9Y3a61vzglZqH7stih4Z3cbVXtIGFg5tt7
ZbpGG1hq62BTWTfBsKnbQ9Fs1bD140NqXkTiNu9uteCnSC97cW6WT0V+SdTE1xHfGVAty+usW+xT
xtAzv4xfU7Ht2s99eJ+mV/BiVHeBCbGlMCtW4Zcx+tLPsPXp0d3P8mDicR9hxoR0joVrM90t7O55
pWNsqrdQim5aArEJhKweC7IaaQ3lD8OPGMFJdJf7ZNbuCGv3wQEfbRqk+k04X1GNIyyiRdTMG7f0
oI1yylbmOexwRyF9JC4A0Hl4tP37qls79oXd76heNOewVKKwDSr7HD6hgy3EV3R+I/IMKFItCTIe
AUMXyl9b3bUutlmClfSqRM6mnSGKihE7Gzehn2yj9jD337Pw+5hvJnsFt0Of97Le2hkG19hwG0Rf
OuaTbl1WhwQeJVLQfuOP52QtGQp3j8O48Kj/8XrJmLKZ8yBLus6J9/WYcticspygThxsTRpxBvbd
dRBvAi0jmDDFNYll/cSW+N4UtSh/lQOiI51jby7Iz0Vdj0uJz/9ZZz3NDydF/PLxSkBE15vlkMJX
py4TOhuToR8tBQvBAijWnryhv4aLhbjSEremvxhizz/IQ3L0b2X9MHV3o/xpyl8N8reeHAm0bkI/
hA1WcYQErCz0e73XORvUfG20Ue4OUyRbhGuj8SznS4x4Ou82ff8lvF3aZncaNoK4zK+KTXjLmUUK
bB1XM9kAwZl9ifdSaG3D8/ayVR6q1oIfr9buDrbEVXUvCKRI1xb+7ZFHMnNxC6JQuIiAd8FVn16U
HVZiWzdbHUhnyPNV+qNvH5zoPsfDe/o9bwMdHxIPH3zkuEx68PfVVNGjjtK1rj6X8w9kWso/b7D/
7j1nuooQ9TRIer7U9VUZ7oUBzdob+3sAAcdetbTAxl03e/1wSe7xnDNFVmG1lc5Z03yljdve+vPn
In3M5LiSzLLe+OYgpm6z4aw1oAERwmRpT5DQZXltNqBhUBPr6qbPzopub9P5nH5+/MXflFocGcGx
gThYIpf/fT2U26JN7Qrxloc/buWpqP+halIzNCXPZ59m8j+/mmGwx+CV4XDkOBpdwspl30AiIqwS
Hb8ExBsqHO9tyFlejmz446u9PdCB+AJFORhlQhyH0/v64eqkWcD5aUKz59B1z2DGByZUYoilCHYY
eRYeYEiniARvjHsoBOrE9rO8vaPNhyqZUlYZDu/3GRV5ceqI7bIIu4TnHWeX7TyNoKcJtzkxa9/5
hjiIm8KCN7+81KMtTqRub0p4hV5mq20640+HJAkZhOHTgCF5+8RrfVujLNcCxkErqoAcjiqmuCrc
rOvJOKoLC4qVdubqAFycQ4j6yD0/hzhtOxidffwxjx+SoFgJlg0gDx4Po+J4zS39uVJo4zwzH76W
xYB+1LkU8/eqiU65YR4fCbgUl8HQnXqBNp57NEpjEokD6NoAzobbXbLzlQkMD6tyH5der/DP+qjG
uzmath8/4nEZvuD1Do8Gak83jrt4PVxxszQFJNPGM428oc4nDa0FdnCE3QNADFd57/QnvuWbKeIY
bGSu4hxCBcyh/GiKmKGOM0RvA3mrkk6qVl+iPPLsgRTrTks2M/38JBaCQ1FFYuBs/MOhy+VdDj8O
iAuFJ0ew148cpRr088QtPBcJjB2TON4VVDT1BArQzu7dxy/47RhSNHvYP4GRKHOP921hKgviN5E2
WhF0Gx3GqFPR647xztnQ2z3l+f3me/KDzBFs/oGP6SUdPRy60XamvCROyBnrpUXLdISM6lVIEdZ1
2f1OsiI68UGf8ZqXS44jTAoSkABKc7yH1NEgQmSmGUXnZ17h3MzR1k1gc/gXTv1oVwSu1NpKL6nj
IBHV8INcclWg7GQX/A29ynn4liTbWSPLhPSeb2H/SKcdCvs2glqgyouuuOSvUxFvBvexihiVhADx
77rlTWc88hsoO/gBhbKeijdNlj+qZdnK8C/m4vEffkue03ZAByjDFjz56DnxgJVqcpIck+L63h9q
bV2VEvnZSJqNskrzxEB9syYArDBolt6G6wIXHMEE41BO1kiqMTwBDmfPZuBYSGhZKTCXTH/PuLSt
Gz266XN58/GDvntlg8tTcpoLhvV6iswGPLu2qCJvipNf4WgshpCKQJ0+1Hakr24JBF5DVBKze+LC
b2bL8sigdMDYbNny2bD7xebViShpzCqOaB3qu0kP0K1FNkegqXXXZXYK433TIWAZW96rIRdABCD0
aLakigRU1c4jGttmiQr3SHW29lkzHtRgTVdFM25zPEmv6F4F5Bo0hYdC7sTsecarX88eYGCalEDA
3Asdktcv2yxtNWb1OLIEkxmGm5KuQfd7NHpqREEMp4w2OuTFvW4ED71GS5O2Z3SQYUPUw4EBP5O7
7usJJNLNlMCOwsdKoPRDfQJ7jAmS34e0i8iV1q0btzpw3OZ0iEa2M3y4H7BQ4q1fPdERITiLycRf
mYQGhhE1sAOmUXP6aYi2LWot6pCVWXKxCzz41zhs4fpxYsy/90nU8vVZR+gcAvC/fht9bDhBhlIN
bPgqMkaogCprz+c4hsLn45mwcIkyQ25MtzjvtQkWJN2yEzdxXG0s5x1qKDr7OhZnGJC9vgd8XCNE
QxToRk/KxYzz1OiQSNV/skc7QItKoligbT+ecm9HPpuwcpR4btayjr6+ZurAjGrrqvPmdvYIQyhA
pKFtBhKwQp4yOH+zS5jAT4s/m6tTdtDfOLpYDmWxhUG3VBvWKjY7Z50vfrNYRXn1hKliN6sTz/fm
nVJecJRUzDN9ebVHz+dEod3aDfKgWOJV3Ez+JRDgFrtS2udT+hS0JvF8U3XK+PDNSvZ8WcgIDlPc
AWp8/aQDBFx/kJz+uwDiTxxhvxW6mX3pRKmxWCPQwWd7yUEGcQ8b6xMF5LNR7Ku5vVxeYLCpS9ge
Uhw9tQb1fW5mq/VG3c92yRgrVMh0WyYghoGjK27jv+AKOmdsaoKATdWH2zbSgESi1keSiBD842H2
9jOwvvLRl8pH6tBCXr8PdBmi11wScHutOq9VhygFttrAhto16SLCLD4P8YkTyZuhbdKDBQxzhQGb
C7zz9TV7H4qm7KFUcHJqz1Lte4rXjjN02tUwVQ//9PkWLBkayjLKDPfYlzAqir6xo7rwNKbNrtI5
zuNwcKa7hEFipU+6iHvGDp6fGN1vJxRjSzdYLIRjgZUcle9utMii8gLZmegrZDrNhna9TsiNmJD4
Yg8Vd9mJL/l2pTT5fAtoQiuN1oVjvn6tuWoMPC8SggLGntS4FphiAKhfWXPnH3IBm7G10gFnqYzo
5U5UGJkM4bo3khN79tsphqPkwvKgonalOC45uzJBUF2ZmacnAp8XpG2Zm2KyFmVrvyJitWJAjRa5
a2q+/fhjvx1Yr6989NZR9nQ2zhlcmUym0fE3vRu5yL2UvQniE6/71FMu9/KiMikBsGxWq8xrKu3b
5HAqCTsTGhUWqu3V3F5IEVdbcrfCE9ddSpDXK8ji1wk6tnBcWEWOrptFSAvLLgRFwMhx3U0NWidi
C07seO+9SSoQqiEHMhvmoq+fLphVHGihyD2kiEvqsAXVesB/KojQOYWnmpXvDF1XwlJg4Jr2s4Po
68vFkE/duUClGY/pj8hKfkNzRm9g+JcDG0PhV5uC7T9MbftA64J8MGUdPh46R7a9Nuf65RaUIg0N
y1SYUa9vIajpdtQBio+i/1aGCx4HUZS+X5xfoN5E91/30XmBf9cKd5snOWmoOkES8SXycY03hgt8
6DAPNEWxMbL+10wFtnXCrFyHGixPLN1ObCVvF27uF9cKxhlFIm/t9f12popNA1adF8YEo/S4Kway
3Fp14qXWtOVMPRAZT+b7x6/pzbiQ9Kc4t8LlA7JTzxkeL0a9o/nIOZqYDC5Ef1sM0b5pw0hAh/3Z
zBLn31wMZTuWt5w5OE2+fsTCd1CvNGGC9LcOdoabgIkmxteuxPuKvs8/fTLoVXjlUmbiYPuGqQjt
QR/qEMAUG7jvddXk+9IhTSGzvdzA3O2fX8yGsELBRf4eMPfrJ8PvD6EZ6jXPV2i5LGunfNmv0NFn
qzGyfn98sTd7ERoAGxSSaovtVh5DOpM2wolBlOfhuMfxOCbas3Kdp0WtZWR2f8hCOssfX/LYDlg6
R9c82os0fIbsPuLc5viVs0IYvitK4jeTvNO/dA3Bn/NIG4wE1sSwxrUR1vsgFO5ZQn26zlGnzyPS
q1GT57bvIJA3T+V5vZk93B/NRk6UAM6WfsxzGScUrgAnqMpLRyPP20yvRfu9KnxsK7vJc5PwxkmH
8sQi885VWVyARLgsS79+hFpmkSVFYyd0txSNikhN1zaiKaJIsX8jf9j91WIWfuJLLHve3/uFwynW
tDBhWZjJy7A+pmaQs+C2buVgp2f5pDSn5y0+I/sq7u0N0/wRYY2xnzQsgDrX+Nkk3ZdJzudhiCWM
Nszl4tzxhGmof+JNLPvH8V0hG6U6AFJggB8dODAUrQdfC+Ml3unSdLOrtvIR7zdBfCjxjnLNr2EU
XESYXp0IcjuqwHkfAoQPwG9xvkZndoz2hXkgO9BqZkPU7mNksit40fu6StMtLr9ip0OnbBRURN8I
os00hpsIV7nikKu6/hYM86cT32f55q/eBAWiyxlv2c8hXanlTb1YUcdYG2wdg1oPjwXLMyuCfx1P
C+x64zYggkFR7ObW/ULPnhhKDPJOjI/Xi8Pz64CIuCANdNpc/Zh6FfkdIboxl+8b+qHoIB8I1oKF
rN+g7UGG2Wunwu5eT4L/uSLHL0W7x3xzAitHDL+APWMo4YJQptwdr0m4mgsH361wMvdVj+kC0t+/
ltx/pFq4Ln/l923961d7+VQeh8O+Ui78Ud/wf9FYfqlVPlQtPOEP/PRatcAf+dtYHpDNpJCAeeQ6
S/ftL9WC6/6HvR6OLuA4a8gz7PHfxvL2f577SYuBPHWTYSw81v92ltf/4yighEXusJx0qUzEPxEt
iGUr/Ht+/E/yon3cAMl7O0znxDcPaNwjrKhxe1jhCJrd2VM3nKP5wmQgl0L7bI196WU1lhbAw1Vy
mHHBuR1nrcC2rK2xc8EVLB2wscPvJcP8MWxbcQnfynkqu2Y4hDrGEBvfyUiMMRZ/EjlEbYTDLXrr
F6/95q97fqmFeCbOvPcoR7u9mzUu7K9Oonan0F1NGDn/amzMvFe+0uS4UWKhlFnIv8kxNRt1EdRl
JQh4wkoECkZX/sKUxfk0Z1aF3rUaCfGK45bGWo4l8CU+w+LroDnOFSoh5xvfOt2FkUl6t1mO2ZOD
CyaJ231WfZ2G1iFLT9c+d70jL2aMSk6srq+X9b8/1tF2Pwwt9rsqVgesoVN7JTG4/iFknunrOBba
99gs0s9qnm2gxsB1YAVDgx5OrGSvN7q/ry2OFlCVt9XgFPPBNGfthqLZ+Fq5jf+lHytCxT/+hK/L
37+vcbRd+Vo5KqsZZgaXOf6wzSn/HtWafm9PKsRvNiJ79uMLPQPb742VoxIhj+npxb3E3pq399vG
k/2u9mv9sa2FsxyJ7Glfxh1HXNx5tdt0dO3rxB19lKp1oD86bqUD1XbOd/RtPbYaSYnivpXwt+pS
ADloejNtJHabPw2sVS78MU2KE+/oDxP2GEkq9BBbG0xKdnOkdrk7n+H8fSKw5k8/vWwpL/bIrh5q
4U9zu5uAD4Iw3xtJeWLk/umnl/3xxU8nbY3txNC1O19U14Ye3umEoHz8Lf/008tgevHTbliZcWhW
3HWTwKGsPLNgkf7fhfydFeVPv7xMhRe/bMspwGWSX6abvw1n3KPzU0jln356+ecvftq1UvgZWdHu
hEY/x0T/rnfev7vro0UiEaOYbWdArZLo22SK4ZefCnD9010frQFZnkUZsEmzcyvzNhTxr9qXf9UP
f1RT/Omnj6Y+1ortnBf48BaO+71IcXKxqhNJqH9YuY4lBfk4OBKfGgYIOQRYyc029moibR7GKg9O
HAL/cPvHQM7YARf6Gddowx7hu5KV+2S6Q/bvvql9NDPTGMvPwWUkZhONgxrhN2waXBr+1YixjyZn
7jqpNJKkxW4K/1AHvTbhBf/up48mZ5PKrMEZiVp/hPocEFgxy+r+3/320fTE2bY20pFzhC2a+6wE
4j+ptvnT51z++YvpSRQi/kz4+ewwHvYK5ImNVp942ctLfWfnsY+m56xFmEK0GYsKZKHPfpYYe/+/
OHuvJjeVtm37F3UVOeyCJBQm2eMZe3mHchgDTUPTAejm17+nXN931zLLGtWj/Sk0hE5XOA7Zpq9s
Am42rkL6EcLG6Uqt8aX7WA1YCURVWy8YVXMn88WFLM9eyxxeuvRqwAZAB1VeVeER4bDUz0Hh1lcL
HC48otXiDFIFesFTqYq6RdlGBAn6sLnpk1m3pnVDGXjoXVcFAvuv2pm+oPXh/5R1+d/eJVoNUVsH
ZZzoQRVxTcOdH0DnpXnZH5q0EXkMzOr+tltYDVbqTdBX8BJzMLrX0esO+M8YE3Pl67zwVtftAXU/
Rx0wzFiXBMiV5dvc/39t7f/XCX5deF6m4J5YFMQVwpMg8pbmcweFxG17gHUIc+gb1gmNh8K8KB/o
AN1svLvtea/GK4xOfe0OQhUydCTMD0GKxm4w7G+7+mqAumPtW5QvqSJakhPgzAWDXuK2S68GqOHo
hwfxCx9KGAOKEPGj5MAO3Xbx1RCt55HBUa8xkNIpT6JxY8FQvunS60iNqupqnqZRFaHbvaYi+D6A
JH7bpVdjVKjQ6wFAUoWHZtg2gUXAm2+bWdZ5duDZOBi6eJEtetAHUP1tdNsHuM5AcBb2da0wZyW9
f4gcYEDsxyuP43zff1mL1i2dpEt803N825Mf+6giK7Exwj43n+eafXCsn96pCKg3GE8FEm5tTYNH
F2Xg+1hXDoQgdmpHoOaq8MuYmOSfuoucjAFFt2lTN37ioHTWedsM8TdQ1MnHBji+PTERfXFgxABw
7wwpBLzSuOl0WCC73FQo0txJcdayT6KGo7uZnaxx3O7nGaO2U621+9lDwboh4F0SBJaTDH4xsP8V
Hd8aFoJ+NidqPPM4vPiTiXq+BfDe+UhsxDUK3In+6AElqIHrjubbdjjrQKczwYaUooapANMP3Gb4
EWR04+e6mnqgsgX7BUTGYkiTjxDzfTz3hF159Rfe/GreAYwY7trz51o2h9Zjm4izGwfCatqJWFXq
ATiiYhnQAxk243d4aW581qtZxx04SjNipgra9qBpK7TtpuX4fNMjWZdLxIBTL2DPqMLn5YkHzZF7
5W1r9m8L+7+2k8sAMGLX9/hGRqTxVIDy99YFauu2f3y1I6hRx9KPNUYxmOJbGtnToq6xLC5sB4L1
9h2rUoq4H17m6KP3yIU329w2ra0j4rXfGmDLYKWCZmlrTLSZ2bXFaVXx/L+92LrTgUzpJHzHUYVJ
bf0NICqIKuCD3SCJnH5imAvQhrEk04MLY8kR1Pop851S3Da01u2OZ/zZMk4U83XtzifHX9AaA+Xg
batjsBq4gGZDkY34Jrbd6SY0dzOcSLd9RquBizW3tly7eCEgIXH0s6TVNRf5pc9oNW6bcYZrr8Nn
5AbNJwDPGJzM820P5DfZ419jC6a1dmQgSuPa5BEmvqJDuehNT8RfbRdaG0lDS46CT08+MT5ticTa
ctu1V4MWta7SDc//tkHhkqiOrni77cKrIZvE7rLoEPZQF0QB7XWgql8bVxdeo786cA9T3yOljksD
QC0q0PKFujKFnf+5v2xE/PMv/uslui6oYfiw9TkjBXI4PNeb0Cp0Qse+eRx8Vt12HvZXKyoy1EtY
C7xR8Ft9cDSnDwlFHvT9J79qeP7ftLPuW/FIP4xMVBibyxJt0W+0bBFbKRHfa+CDGnSXe4N1jrKX
8dFMBhzsMGDo1YycX0EqotsWG381jgcDvaX1u98D4r52egYu4tV7vPQJrEeyPwwzB+6kWKA+NJ1+
Gtz6ygH6d2vGXz4CULj++AiqdpQoq8A6pucWaFoEAdkDBwQ2B46w3DXInsGnBLHxFiUOyBzNgFDC
zkEOSaPSZxFN8h+At/qjGFK1AUElfYqJDbGXxaMAbhaCOWCIt0tQeXechPOpi2V55c1feCrrgoOl
JzPtx0kW7tA5x3Bxy02Yqnjz/nf196ujD/XP5yLhbYFGFvoccItzMArycHauLMLnkfvfRw5m2Z+X
dufRS+2QQDxHePIcGKWPEHz43wDivtZp9ff/Hrn3P38ChlBPxB3eKrr/NtjqQ9V4bcBduvRqDmWc
AtoCqknhQ4Zg069IA9z2QtfVf7apWx3B8AONIzQmkwWp19P6Sjz60r+9mkbdiuAxxC2OiipCi3P/
HCRg697yraBu7c+nDc4AQyszxqe0sIolugc4P/p527VXkyfszR5QQxhNWAKOUznrvKvN/63u8n9z
57pfKwjrED1/w3SQgnMQqSfIp5B7uzIn/i44+u+HjiKtP5+LgDGKIh83HkQ6BtuEtWDIjQRiMSfd
KW9sjq5BDA2uCOc0dp5CqQR65h0QOvPR6+0J+aXxoGmT7F0DVeEEkscG7Gm6t6gOvG3f+Lty8l9r
IM7JcyJCOx7Q5eQXDj7B3GLBuvJhnMfEXx7Auqm8RB1QFA2LV0BGZ46ovu8OlOjhUYeoWSKVxxfI
gwHwfv9TufRrq0HfwfSmLHW8QqaQOkJ0Gt2lpgnurZuo+zryzynSOTZXICsXBtTvKrl/PTlbNwOR
FPmLIObJ0RuBFR5LvKH37+XvcyT6Y/78dEokXKMJ5V8HlrLhXNruHKoJ3Hg71fP393/i0g2sZoTa
gR0YHZ9uIRe0xOuuBR+zv222+V2o9a+Hg4aqkZEax1pU/fyqmuEL1CG3JXXXlDUCUDTkWDjCEbZL
nDfP3vg4vD+feJha8Jx5gm+1775iB9g+JM2Q3Pg8VjOBXrTpUc3tFz1Grtb9DCKVvXGH/PtA+q+H
3XRziAQdTmeg/54Q8s7g5ypu+kac1S6ALr0cJtSEH0ivvTpzEPR/nprwxkSdsxqxqWfKSNsFn0nl
Pcw4VG0E2iCvDKFVVeD/Zvd1e4hkuhyIQ/0CKkp6AG9Y5EkCh/LIPdCvGczoXa2bHxS74mchzsh1
mZBT2g9kB3402ao5LgHU7kEtvO1prgY1SO09oDXML3SDUqFoUlBw1vrw/sUvzBhrsEbVeVg5PKoO
teSyzupqGj/E4+K8JkHDXt7/jQsz7Lq02a+AYzckleg4gZJMhIJ9PO9vQbq3wJqeuXwB9+Tz+z92
YX5yVit/6Nreh1vSL6ysXugyF6Vur1z6wsnPWY31HgwSJHIjr8AIT4sB2pDMc+iDuzTVtk8wk992
B6tR73tLKIG/8wrmB7+csNsjtXjTLIgqzz9nq9LTixXQbxYpGpUPMIcu29mN2ysf6u+j6X8XbpCr
/rx8C0LYAh+eKLhB9fEdnSLy0nGGzlIIh3lWU0++pmXjP+HI19yRaUmqjKISNluqwH+SSwyVe8gW
ew8invrllmO/s2UlH8a6cx6xBvc7xA47ODTJP7RO612XDGWO1LTIGdUwaY1BX+8WgM/vRhrb+x46
7l3QGf757JXKKSofPjut6+xiaP/ElZv++/cWrYsSh7AjwtJKQiKimsJL2xNc1rdVmgBJ9ucD7WXY
LHVtRIFyE5rB7nzmPMTX0vur0vz/f6qL/gO0m9M6sbLmB+SCo2OLitAtDUR7spLVBQOiE1Ck2oVN
PKwWaHSTpfRAiOqXreph3ip5RZaNh61lf4dy0DLzaogZ8nRB6xyNeue2Sp7/9AbSoGmMHzq6IE48
3aX1uXYRtrMra9XfJ0Bg7/58xMEMCSmcRnMhXOIWo5xgzu09vuMToAS3DOj/MAGWmXmWLo0oBH5q
CzUZ+nDUIG+8+mq60A0dZugfvOLcFP+xJul4ciGguBKF+vvcHa05dHXiKtiSK6+Im9TsFnQlPNUK
U3kkSuiejIhffKP6z+8/qAvvYl0vGCAOnk5zuhwYPqrPU+rPJ2aFeYKewr/yus+v9S9T1H/6tqFY
HtDXuxwobBgnPcfBa+cZ+kk5ATsMs8HhfPIkjL0VvXJWuvAE1yTHmHbepBvXOSgJT0YmYDZCD7+B
G/pck3q0HV8+gZ0hrp5Oz/Gtv93iahamo3LScYqWQxhCl5GVvQSUa3aag4AnAGL0CAw2l3nVsfGR
AhwnaC+HcUKjPxDxBUyd6LBpNd/CNQP9zcx6PAz6NosBklvWTN3WabvuH+iw3YyTRT+A0gIBIpwE
6g4+dPMalHP06KHFds5Vx+RTKsvqEUIclsuSJTtsrtp7qysQXBZZwl0GixHk5sTJUzANtzClf9Uj
qFf+DN4iVIDp7v1v68KxGmyXPwc6dKKlE6Bw6cASjL58QZvLL4gn0UMRdDX5ilFUHXrpgjbZoOM6
8NvmPgJ48rke0vaVzNHwVCPeBJloAHuYgbkVIuIUvkfQEH/psbvWE3FhPUlWUz4dOI5XEY7W0fnw
i+Tnfd+51ZXd3t93MPBo/vkMarghcHSbxsMoKnsPGZJ/Dx+H/joEAO15Xhtu3n/Yl27C+/N3wAdw
CC3NeJiNhFhGlGZjEe+58iovXX0144WacjXCeXuo3MDKrPQXSFtDaemNc8QqcDx7rZfyUY2w8hDP
QhkQOA96kO0HtECZnHGfbwHOsggpefbaNuJ8NPrLoF0XZQ6z9kXVA1oJiUf73XdrOAAh34WXnlcA
VnYs/dGq2WnhAOrKk+2H6hr/+MLTXNdrligvLTlW68PgpF+NiKC9FPbK2rTq5v3fDmNdrpl20Oua
qh7B4OvKMU8dOp10KdiPYBg7aIKqEdxzJy3BIkLmve2iEArZYf6moZm5LaoLntSfHyP8jXOQNE5f
YKR+mTBFbZDW09fu8PxJ/+3FraaVtEwmvxKxPszCR2DXb080rqS3GRIXmRSpAraPIHI/lROVG+S6
0D/tcxR99T1Ml5PQ85Vl5tJmbo0Jx463rkd4zIuuA+YF/QfuPpHCYtuNWhI01Yl233M6bB3kyO9M
CNU7VH8QRtbcK9AewDYgj3ZQFePfRNJfbzpVw+IKx9KV5OeFxX1dTOqj6LAfYGYvqgSc8srXUBJB
HAnZLruGg/4dzfnby1jNO1rpATadZjrMJfb6Sak8vWE9JBNZ2IsQCZUpOfoWdR7UJnCBzhPFEaOG
J3LLVY2XMk7+szSoELrWAXFxAKzmKtYOc6hqZAvBUFzeZJTWr+ijOkvcpZk3QcU/1ogcbVqG0dF7
Z7GaP3ehzEjZONc6SC7sedZkPAD/EY2RtT1I/cWd1a4tbR4MdpPE3z0dF7O+pqi4sNVZl6yqqVTG
AnMGRQkpAEQad2xonYNbR1XOl7rZxhw01/eXmAuf07qGtVriOhoS5e49+KV34DbPR4YexQ0aN6Yr
q9iF1XLd/78sHeJvgXT2Bpx6OK9AwtRe8tqFqMRAhrTcvn8nFybgdR3rEiPyohfeFdQCFmEAC6uu
zb+XLr2anCDMNRGZcOkJNMLUPZjkxkPZuoo1GUcrlzlgRQDD1EEoAy1ZulzDm136kFb7FFQKozG9
saxAA/MA93h0biFrpAweEJC3+4qBO7/t4uHn+2/g0rxxljH9O6dfB3LwIVZnBbLPUaHaKf4JF4l8
jSLsXAxtSyDNFAMEp0E9CP5SHiCKpWgMD9VmAn4NvIdUXJszLn3ZqyljCWRShZGcCwLtaAzUUwA5
nymv5TsuVBxF0Xp7o2y31KViheP4ZFfP5223n8gpzUxXwWw8mGYonLEvnwhO8e1u0HL6VYsQQt/3
H/eFRk4oOv583MyiiAIB07lgMwd5FJil0U6Zih3sru02jR6hDthK0T/6sz2gSHKL1BWQgQsKLUro
4KpfCIfmkpKTBpga1g3Wo/2zVPdgnW48Gh1D0V6JwF/4EMNVdABkxopFLmfFBJrQpg1BRrO0CXvk
tRvwfp3FPiRRdTU5f2m5WJfmNo4/tcMiWZEGkCdsxnB0fnizz3+QpdI4QaLZIAcrKfyBdvblpzu7
8L4NNTXqCKmwvHLm/42e+ssyui7jZUlQd9QJp8JGaJ7PwqSiR8bQn11OIf2OY09VRC11D6i32ywp
kEnxUswpss+ApFT7uB2HfqOZMhkB8mYr5hkKrLGxVRZUIOD0/uC/wBZ97oDDUbQ1IxzAIh3Eqyam
fKbWQSzQMe5byLURV+byC2vgmp0m8T0npqwR5qlU90i7Id75o0Bdr1qW5W4ax/AIoWKXs2ier6T6
LozjdUEiIcofdETQ0LIkMKdWEaylkL6KU9U34uP7Q+nCb6yrogcOTikf7FjA4mzAt5ViSyHZ2bhW
6f37P3FhFVwXDQsCzKXUzlhEAgjWOvTGwxKy9i42tfNAkqG5MglfWKvWuGBIn5y+LeuxgLf+m7ZB
9U9jRPJy202sJvh20XTwJSjwTuc3RzB9FpGFMR8LNE6xp0BZfeWlX7qL1eRtulL5NbKvRRqrHYIQ
GwXD9/v3cOnSq3k77Tu5lLTqijN7qZ2wCoZXJuQLr3hd34pZGJIdUuqCLXEJIzAL75sQFsnMgUF1
33bQhGTv38OlxWdd7qrcqqzUiJZgOSnu5T4Zly0ksOYU4FyytaWMN2PP98hRHJPhc72IG0MS61LX
EpifMo1lh2oF4xwa26s98GjLbe9mXeoKt44SiNf0eO0Cmk/2jTr22/uP7MJrX6OQexI2UdRPfTFX
yseKaZzjSOW1F3Lp6quPqhIDj3hKcDgOwQ6TrAlQ3Fx/fv9fvzA7retdOXXKualx5IN+Pb5fgsbJ
KxWEz6L13a/v/0T0e8P/l8VqXfkakxlb8QjnXuqCpgPvNx1rWPBcuxto1B7q1K1eS9a2IKQG/cPg
DhRKajgzRqBxuo076/kzyBFj1rz4RxojKOmTR94C9M/Lmn91klbv4jYF+bJvgc/zG5Ls2OzoN7pA
RNGVM3bV8dh8c4azbyNygG9Xbrq8odkCKa+G4oPY+jiG91mA9non89lINiIk009qqdkFfjh9bmvf
fPAqQhBG9ehG1VTttSwtzSsuIJYltV9Uo9c+jyrGUqLYsleI3CnxGSx8JzPTXD+C5Twi1ttDqd3q
sNmLQExuhrAlnMML8GTU+TQt1oHas/OQmnaSVH5u0rEZgUG27QkIZjlkc0gdB4ecCqxlhH8fcHTo
83KM2hfGeflAFmaee6cnWTMFwFSPjg22NQp3q8yZJ+fZU6bbJKhpfEHKui5STgnuFYiap8jzonnL
64A+dnVF70MAMPalUqWfEZX2+flInCAXCdwFqB7KOy0ylCoLOfH36W+z4pjEmxQW7H1Fa2jh+0rZ
N9bW3rHpWMDztCZjmDkU7uF8sl0afQgF9Aqz0R1SLksvnpi1wY9yhBWjc857yQ6tDvfgYHEQ8EEt
fgn9DhZFTHYGbgQYk7GkAlQKpC8hFJzcLh3yxAUshCqRfiExi04jDeq8NyPJIc6Zh6wFzMfLVBfr
bRq2/maca75HqKndJMKfP1EYxvqdCQeE3zv0R8FqgD5ptOn14hRI5g8FVGtmQg5xGPqs6cvFB09O
g6wWjmPT7WjN+fxp1G4Ag3wSYApQrkHNNCCePPdrZT+dE4QfPcQJ49OsRtd+iHEjb+UwJd+6SmPD
2sckPOBMOD2w2Knxq2CLFKSeYC4NUV8CaUaMk+4IBbnIqzqUbi7i1nU3CYJZX1lbMUgRYja8EEHC
+8Rdgn1vo+HTYmCTnwAyysGZ5PmQTE6dIZAd7VBKj/LYKBp1UMw4MH5zvVKJbKJWA/kh52jDFxDr
Mibjs69y6Z0wD5skAFdQDfBQYEx0SBl04T4xQuU44bsnvfgSNEsPcnhwSbXs7mb0SeV8MDglyAGR
r01j0iT+NXhdXyMOMYxZZFpT7+vFtptSBeN+0H4557Tq5S4lbjUh7zwZCi/MCIadZQ4MGfTs3YgS
80BH1uyjVNTwr47prosggdKjb5MDiKVJsmGCuDCQTBTIUpclzWMD+Dqs9MLPhjRS0DkTBc0Db849
RnD47U2YstNYmwWc5NZVTS5l2/xoHF3Kh35AR/UjEFDT96YyS1/EVPV6OyftD4Zm3SMTkdfcczv1
cOZErnBelU5/OR2tu02PVQJcnKmEowfQ7+jRcEv3ZLbemwDo5lEGEX0MPY/mcxh1sDHaCoLyySPW
zejYQEAbopP8lUJI/4hwmPiAf1/+nKpETwVByv55Jin7FFoGmEeUQHurOyAbQB4Hoy51rXvgNAKb
ep7EMRwNjNg4uUCiFwS48tK48BVO2DTeVQT0Hk9Y9xPS98kjHya1rTprPk4BjjuISrbxB5RYyrxq
Ko9sGMhrG86j9DEca2RolRgA2DTyyNxG5nEzCuzfYnGPVmm26Q2kJ2AcwpQWLM4HBDLjbYPYFwxQ
pB8zMpFoQyzeQYSC3D16D8RjSkz95ghGdkkiozcWhPEP1Ixgm1XV3XeXx5gDnCagGfp1+3yqfZw3
gXN8FD0PdmVU8W4D1R3m/rhN0KlZLdO2J4M8Spf3W7x0c0rnof3gBHO/jRI57CQQgBSl9IFrsraT
Dz7CPXEozlWNcTvczSgriVgPQT09JBRHL3Ss9/62XwDmzcZ2Ku9kkEw/0wkiqJFDhjOLsDqbw2Hv
pUHcZdqn0DuZhNeYW8MorxwzPSpHjnuPD/0zp76HzS9mfp3VJvB3nPLO5ANaagon0szHVLC0nxM+
6k8AoiHDkcbcyX2e1GFWLXX/Ug+6R8oQM2LWVGX9pBnaozLUYsM11EvoupSVWzCNm4eziLPKEPSL
X8I5lr8mqAc2yPKiVJQssCDpaAgzL2ywyKGgnjwHguGMUUJa/80blQ+HlSLtgbf9ki8RSe8BKYS/
SQ/Nq046g0ULiOJ8hBTjxZHlcExsEg4bGOUVpsURMpuccw8263FE5RFmS9ZA5FDV9VPotRHfjA1I
a3lYE/MU1DNSVEsIqRpaN7tdXLVB3s+eepBLFd87Ev8xIPedl1cs6O+XdsCCTkPVPfHFR/9E6aZP
xiXToQYkCn6iMKHYATT+lgAheq8QR8gCtFrBIzwNfZ/3wmkLEtHkK6pXUDESh/KHTYL2HpwC86Wp
6HgkY1t9S8vSL9KUQj282Gk7h9WcoI2QopchFhomRTp7b46MqyMUbN5bHRi+D7Cv+KjnqNkEDFbf
lHkcYfzJL0wUD3rHEt6/IIUmi6jU/r5sCTxA3E2KvqfJSaaIzSexwrJtgGDT2LwhvsCczPUYnx+4
6EXyIU0Bod4EPMC3EdVtysCrDFvgqtpkJj8jFNBtTFoZXdBz3VcWhDLZNNiLfTBV2r74STl8M6j1
PFX1pJ8FYigvmFI9jcXO7c1mSFP4kzEvYvqFjvep5m9t6It9N2H1mRylIery6B0FDXzjk4r2mzit
orsWDjwfnSuleY7aWoKZpzC5MxmIYyPY/MF6hu08Wlfltq9M8ja6rb8dnahMjjOdu1PPsSeDNCsV
IOI3fESyWwb+kKcgdnzQjXVbpO4j57GlDv9OBkW+aCXij1rFfOcaLzpIRdAg3BPvNJbok4erySJd
h9JH+RqA75UgxpZii+W7xn4FiQk5iSU1cZvLsJ++Ui+ttiauW5AtWyqg1Iv9ATYpji+26QPxVDGr
yy2fxrCQQ2rRBS3FyZlLu29k2z4aREz7XRUEpFg8IudsRjoboFlewvsUR+0xktPryBN/c86WTojx
xfyuD2Pqwx3Xh98dF7V46CzkwU9diQoWpFIBux6GEAdAKoDWZndO7gl283BEoaXqrL59EQHpxp0M
KjLsWgGgVFXCHdWMFlwAUaOlOTPl0IAYOKB+IxuSAe3WSoExBpdkw71NPZY0ORqYiujPEbvtHfZX
CDJxxslpjghsceAYUJtxNHazjAZL4fmEp2cWI+W551PaFZr4wDkHgdttQaukCyrBmvo+TqUpKNIu
+EBp3U+gR07hEQV8/Q8SSoTQooF8b3xD6k0FT2ifEVJO98A+kQ2p43bKsfFsmswnrsg7IE82XZgw
tWUoWVNZUzIcZNAQJ2asbqECCBnK9i16fVGZqWvmvlRLEP6sBkDZUp3oc7mmmJ+geUxfqLBet9GG
Y29jsFVfeAAFnkJ09RhYzOWLDlASaVD0F7MYQVA9Rf2dR1z/s2M1XNyY61CNrp17cElNkjm6TkF+
a3025Ehzojm0R+0SPEttG+8qz6K+zk+6ap92s/vYs7qFBCzZVYlq35icRTFbUz5g/4mRJOm4DVv7
BuqfST+iADsK9v6gpL8fKhV9s+U4jLkdjOsVmgZQvMmBiCRfFgq3GnGa9oE2w4DuVCSpZwxJGBx2
dY+ueo6j9z41aCED9rhChUkzqCnDOXDxsFurXfJgRt1VDxVz8z4ExWprsX+at2kqQlTzobtZ79So
T14XC1mg5275AQHsInbvHyBdSEv+nsJdq0wSoz2BQVLvrSC4MQvs9KlH9vahkQ1c525st6P2xmPo
1cnXcabKzwUfpwNSERpY5QZnHoVhH8eLcXIh1FAQde7sd8MROQJWdzwT1MU+wcZmwmnDVhRfa2uh
/HIXwu7xQGZn75Ey6nK/rJADBD16giOOaWjWGeuQc/ABU/BKYCx2KJCnT03Lh+8t8cv7dJgDkhHO
sVGoVUAgois91Bn5ehk/ebxvX2tYFICAJonccKwAXwdl4GJE7GM+9K3oUCGZBF/KLnA+YOCNd73C
2SBrEpQAaddAsiknL7kbTdQuwCEiTJSHmEXBkLORpcd6Xggmd7fFwhghFNxSn31AAUH6wmQ0fyKY
YT7NUVnvYxIv81YkAcpBYf8CXdYtQ3xccSQOnSfreyT8zzvQoRNRPi81nnF7/luOYP4XAXNOn3PT
mV+ShekvkB7nMkNfX3TnNXDI3ZfoqTjx2VVf0SDj2bxJeXCwoWc/jrWHyacS2NBmcGybcusvfPrm
08XbM944/0jkdL6kISqq5QwX4G5o2v7FSOV+9SYPZ9YmbnZ+WIrHABNds5latECdZ4a5RXEkxHgo
ajpKKFmrTACjK5Gs0vNrn/D0gw59+4oj8ms5o095U8Vt+yMVU3gQifZfumQMHqiybLM0vsUrZDDM
YE8eREjZy6H8NNsorCBlqcS9YdRBFiQsXbQAcEdiszsHB1GlPss91G6wjC8DorGdo08Jd82zE/ly
Y9DLds9wRoGuJXRpmGuBY/6GB/45ujE5pgE+toqc3QyBzQklYkiwYFPwT6hr+tkmHXUzp4ziryXz
tZ/DaqR/IijAcRpuEKw7IJiPShiA/MlrTHTIMry0GBW7g3M+8oEHTU9eMLWFj8Crha/EKV+I9rBH
ArhvfJiQPJshNYTVKO/BDMFxmTuuxVxIuxEFYb75Ujoh+yCa1j1x1smjafFnmUlD8Qh9DY7fiYuz
u9coaLLibgy+CjTEtKiaiQcviytSPYCo3eLdU1OeQiivDiX8gU9+YCBLl+00oxgPXM9HFPHIZ82I
u5euZ+4q148fwetqAEKOkhELCscAG4hrDzMl8Q5i8uaDbLA33Ew43cLUWrGHOALLs8XeD4ELlXyP
Z8qfHTqXuTdZ9jWGv13C5zX1n9ByMWxBV5VnXLo/wrODXoOsQ24A+OFB0TLrZh5UG5dUw4cEVYg/
0M5TnpCIhqRPlr26g/rTPU6wQWJrOrC9VLHNkQNPfqRlWn4KxaARDRiWFH5m6x/aBiLhHIIH95MZ
g/FRu83yiilVZjEgoF8AHYi/YHVWr54fLGJzzic8pT0pFXI1s/dAUqiPsQN0BpVhX603U5wGe4LT
HPzPWHZTtL729ffOGcXOuqHYYSZ3543bBdASdVXv/fIrNb2ixjD0N0K4yasJUMCUqwENx9DjTt9D
ykKSSSTbt52iFoquWNjPJiakQoEVQjSkDtLP6SLMG6xoOODDzhzli63cB+1p76dxJpVZXaNznEUJ
aOYa2UUfCzaO+rEp05cmaMIf6ajZCciWCB7aBn5Z7rXBC/dHhj2TkQ/xMKbPwTDN+E/mJv0eKvjQ
pEyaIww48Q7NfdgC0yRAoEv2rHwLnVacFS2z3nFUlLPDRLGmboewh0AT2cjoI/owsVUACs/8MjWJ
9oOrRpwV2mArEAK/J61kL9Q0sdx4VjevASLtdItp0ELNZG2JvaaP4EhJGVrutX92GDtkVCQT3DNY
BZ3BaBz8Oged4S3yazvUuyf3tHaaphhw9FLbCZGCF5kab0/r8x6klVBRJF6Po1ZYWr/BNqKhd17l
Lm9aBOFrq0SIQE+fNlnaUvUcqA4zXL24Fn/qlual7kh1r4Re7k1Qosk0NsweJh/e5wz5E4umU+w9
NnhEwyMCNs2dN0chzcDQgcUvmiIWbcFA8T91zGCBm7vGYKUKdedu6AztHQIInOFKKAG796Jp2TW8
Lo9oT+q/x2Mb5a7TO/KEydDW2LFGEBGXCF8Utu05z1tV+fukJ/r/Mfcmu5Ej0ZrmqzR6zwsaaSSN
i96QPrvkrjE0bAiFpOBonOenr8/73i5UFRoN1K6BzEAOykjJaTQ79o/PZZNXFT3DmTpMrj+vqNEr
+yGXct2hqJHXsvT0sag78KmqSkw3MJdWvFcWGpiA1BPwrNxfggUbWogvITp4mOSPdmJbT2Od53dl
WnXk65n6mOulhN9J0rt1mdzDkkQ0LZR5gW7cpDR4lOa5Hcz62o6mOCR9XeeAmdL7Khpob96BYtmC
AiwIDnqEtL1quNzPa7EyP1QV241Cgp4OzAxx6nunVdIgPBmy3bRTCRrSlOuzcHX9OouVQzN3VBQs
bpp8Zi79aFzuWcjDYMXVNa1K4IVk0CamclekO7rTVHokKKW8cKhhbqRnfAGAg5nNtk4yk/AdtYX1
5fp0dzWmkifylIaTN+CDmuUaFyEQuv1eKn6DKjJWrjFMshunoZgz5KHNekdCAnO0tqdNPK76Umom
B4/en9eU6BIA0toS9Yal6B8b1ua7dm5V3hV898XIG0MGY9XkuxyJ7W8Rte4TxTnxlo7H9bFLLO/I
pSxlOYtl5hk563JEDTrfdNUj2ox8kh6CN+x9XNuaS1uLcjtMa7xrjE78jM2UPmSGmk6LWwBV1308
Xm91Ax8tkHG4xgh7PORXu9UeyqPUxbCwU+F1pGKSoKdWcX/HWUwzYWEHxKGZh56AZS67Zr/tm57e
KGPEqGdTqj0sTbonMsF/o2hVPreV6p59q4wCj9j39xLe5UDoS7N1Z/YNlbdfKsvVa9GYFXHURd1s
UEPIKMzMxHzq2sa8VP6tT6ZW7YkTm1Ot8y2Gj6aQQ7WRtTV9rY4wHtq0XtJtgbtnW/lxtIEZSdMw
mVP/Y/RQs4SrGUvFiCujrQsIqDfeODXWU+pm/fCyjO3A9SMyV2+7LDSrRE5GTa1ROwllx2YfS5oi
1cjIWMkm2ytnFh59cMN8HFoKZAOhK2Gf5NS3X5UnjfqZMrR0nwyt/tb/96PXExWmm7loCs65MpnH
IKE5Nsa1PhrP1G/1XQjtWMlXn4bcYTsPUM5bu5Bct8w+PXROP2yViORzlYB+iTVpqBGXfnqXK5+q
SAWfEbgUgijmDwcsYUUWFoDFVx92JcZdRLHVPZOAeJ5LesIXILZtp5p5y3hGjSBYwL32EvNuqVMZ
cjn03wcv9gLBt3dINbi112bzQQJGAhGk+huTtRcmZamfiqFR10L1zV6sOn9buCd2zGtt/boMefeQ
p2X/5lngPQZ5EHttue0b9afPBnP8zuoS51iLFG2J4Cw5ybkZv5qGOdprskuS+Nan1bPlgFYZYSbG
5HOYK1idZlp2xjou760LsS1rUMYgZte8eqlaraDvFBTLMFpH2VrxK9yM/yr6utx1GKT2GMwwf1FX
JO9hDZAxuSTApoEc9fKYO638iXvZvNPT0FYBvaArpzfByFttZenrOuHgy+a4+gV456yiOsOptvYA
UZC2g3N1y9u6oD3HMwJ3SZtq0xMtcqWBN7rvRJs626r368el7RXV6I7RnLzEMkFwEJ2wCcZiPq20
op24Vg8XnIHJnd8hjEGeNJdAPL7Rkoky5Q8iNdUTNEF01sOEgZXeCvVUzZN/lA4B8IXIk7dytuaP
dY26bWevLfCcGHZjZtk6JDNufsW/2QWgDsmfymgbimbFuOUIQuFfd/KkgXh++GfdBhxEPxSu9u/d
hk422SbNhjD67CeOnQhwxM02Xqww2g9xfExYt/vezrGRQK5S55zWzskeh+TcmNpnzIu8IijmdL2v
NRtImNAzdPEApNeAYy4HW+WRbGsoNU01fcekq1eb8o0RYKIza/2VRol5qtt+PpSt796VSy3usjbF
rtGq8aiIxX5OnZQ0FY/KjJnzss0/6jqmuVHmUX0cOhfPH3TDBDnBQPEI10YyZ+lRJti1E4X3Ouu4
yEAk7IASvC+nNYbtOlXew4zsz0eyRfnuLVq/nQhTzMqftDPoyxNs60kSlR8TJOnBQHi7SUDO1mAV
DTEji1ekhN5loyEw/Fn+J/iLex97tL714wwdH80wNdnUVOjAOnPZA43kb5XvJ3zfqmk3k+dmpMNq
b2/kuf1Okh6LYi0yNC8sYbFjLaao1TQwiES4WdB/lM1/mvjGISbxSiN0YjI8yWnpHhWf3rWujXTb
GMuyn+SQfHHpzl4HO8nf1Tyk38KJ2JoAyqdNmUAxAnLP5b3MrIbFU1Ak7y+Rc+9aZUYfcWoRkttH
z8s4YwuuGbuDGARy3y+13Mpl4QVD67DhQEoPfm64/1iC5ZFeP5RTg49xkPVwjoFFt5OtGiOc8tIK
ZbQsL41v9XddIrqKgxnOIExXv90zhn5y6xxvYT1rwuTomafVSj1ubMBZsaoWhj0jCzvAyHud9bya
FG9Xh0ToPOeOKtSl7SfRBJUexD1XroJOEe3vEDeKEyk1y+fSSf/Ts+aeN8nVKWnUTVIL2giW+cP2
V9/dGvxw19QjP4iLU7m1U3u6tJOFEdPurOKYc16orY51/0gl6hKYYhi2Sez4TxkWyeMkbc4KehDu
JdEoZ5Iz2/uJgsUTTJ1+bZyZu0WOqxCO191Z4nZikFIUtEkiQnNOiK/P04o9vIHot9Zlby1TvLdU
Yf6JOXbh8x2BzYBQHp/KceD8AGph+vRBX35ywjLIXawzKECvjA9qEfNRg2o3QUkp4H5QmdgBxYuH
MSnTgOGp3AiOpxPW4uQw88M8+EVZMyiOebqnOMg+Z9wfUbEVXJH0XPgnp2Uvg4yPjwsA2IOB/M0K
jGatP8s8Nx/jPhIn8o7FsTBFfx9ReHV1nKz9Kcpqyu66ehlRJbi9PPR26/7JB91/UB9t/Z3arNv1
ToyHVvXLW5lB4Z4H4adip5fOjAOETuM9mzvIiZQczBmChJnn8TFbZCvsu8gRPA++23bnIJb/HZeO
cLkhLVHzNbw5he/cYrsLf3rR2qfLrpz98mAQtQnMo8enNfGUCIDm2k0iRxIZXUed+3wQx1ZWxjYi
9fsECzV92F5U7GoDC25vZjM4gTR2UY9SMSIH7puaBMjzVvjtFjqs2ri1Ff2bncjfEi+R/larAkSW
mVGBso1qN1a5sMK5G4fdYo/yW9pjebD7YriX5RgzW9eV/VlljrUtoVkfxOSWGLTa1rqUADUH07OM
u2QY5wu3gprQLgnanbR+f0U6SWuGWozmz0CKDqt8UcahTQ13P4h4ujPjMSuCSZT00aRVfsXyRkd3
SsMjy4rylBooHYI4oAOtqoPZ7Mch6NMWakzXdvXG9odzmSPsqN1ibcOoBsIgS7B6RnUhNs5q1fQ4
pAZX5kbZIee8+4psQrpBTHwkiNYCHbHw3T9HvtRPDnjspdG1uc3X1Xm0/SyDdyjiEwNgeoKSo57O
R62Bkxhokn7Xp0XmHQug0MsTm193ZA71gSdF/rMOfR1IdBbhAPeIzWktxBO12MVT7lTpT1xqeW4w
LXznww31dubVee5L8m0rIMqdkosKgPSiH0Iq/sZe228bc2Tu1QMEHmPEtk+6CHRd27eXd9ibeIqh
4OD323TMd6xqEMBMd5tU1NaOOzL3tiwrF0a5Mv6DDddX4ax6uPwom17ITJ4fCK7Felw4SF7aoTAP
JHBZG0uR6GHwEqHagL3f597UU9ali0truPFd5qn8aSadFBTelRm84Tyex6QXzymB4FGYaElptQC/
TzOVvqRaT5fCdG/S2xo8fmb7eHKtGcymjNdtMudaHVoTAJfqmJqNkyztX+Eq7ziK0mi3xkoe03nx
8yio2P9XTOc1Fa45sNdmysFfhFgIsSF7qz+w2SUm1zZTE+EZGeO9Ll0CbLvJjU1sXpb36sIWviIt
iS7cC6wxbBLjLTL6aWdHpXEA7JsOdpTYdjCuTXbKgCM5OCp//jP7U/6WIEw4VrVo7wuiK+5E6zkX
VWIsCwurL7axG0e0SPMx6H2Zd2ke1G6af7Kput2TRVV7upnczN/T6d6ZG6JyS/tv2cbtpjArCNKS
XNx+tToAsZEUp1AX9WRu2r76q7JmlPS64SF37DV6cSekUdfewJwhxintXmxyAfxdwviWhZi/snI/
UpvJf0Mnlhs/8/+Y/3ng/huKEMoRWQM/3aZXfsyJu6ZvFrtwvGNU7r8FgpyrMFxQl4rXk8AHb6LV
Dn66SP70ZObdE6CZBa00RtqLeTUxq3pBxeEaIqJujjNqzbMLS8aTFo4NxS+ne6N1kpAiYtfZNpbr
68Ma5RHd2UrN+RSSluFF8fH2wCh+jnhhN7Bk3KC50xBGkDcK7F2K+L5xvKh8EnZavUZNXSQbr018
6iwXG/tNUmVtEfjEGfwwaw0mE0a7tEdrACiAr8yBmEcv4vJqa8/my9uJIWhJ3MUIV2b6gSYgXFxW
pqPXqVzSCZ2O60x715zL6RQ3eVwFMWlyxmcFPnNoLShtzuHxBx2P9D7KDHYgSPzaYOzTqZNx4sVD
H/I5SbmHgvC+m8WkvZ183Bx4waqKdS8sZO5rmwxyk66tdV2hhUBR8sRcAreO5baXsj3PTu5+WfTO
lhylqrQCe6XIIkJR9JgvkfvS6QqFSYKoyXbEvPGmYTlphcFY+jftRwV6GCq2MKZ92TkJjw61PRdL
0sGK2BR7U7kFJFOSlRpQOxp3ZhZjUcCCh86mnD54YGrXDq190jevUYPs+u+09PjZbCCzS+RNMjow
7s7mVsux+QA97X/BecuPNHadZ8e0WyvI0FWdoXSQxeUdu3ZtOJReDzEDOvpwp7gU6Tz/a+TsHypA
GbBx8i7+pubKsN9ZcbJvO8u8x/vUbTpAOg5lFfv7jIX96ZN42YSjb0hanuvhE8tafk2QdD2zlJNL
V+TmhzVWKqjseb63Ime5Cnt2qReYlnZDJxV3kWZxn5XRGSEnh/uv6ON1J7Oq4eytzJe1Wocd7/8c
2m5m3UnG21/Z35AlT5n6rVbLwKKCteajBV31YpqlKfUav408hYzukh6WGYjA63MY5aiqqwOimeZr
RIZzNrqsP0uV/IODiu4Wkh9EAM0Zv+PPodY215kqwj7N6UIwM8/5qp0HmR+MkuQAy6FpBPK0DeiW
pNetEfUZjMA/tZbCCqrHieElUVWGSsiJ4zPWj/VnUskCCymwqQCpP3eUdt1pJOg/zmDoDwnVSDB3
WrfUkSODDwQMzblliewYotPtaBj+Iy+g/1TVRXRtBtmFAwPebl5EuSnaBfiaXO7CR/MRc/smk8F7
8bM6e6iNqvyajAIEdI0q+J+orx4L7icynPCX2f8prf/fKqJ7qTR//H820O1/q8uX/u3+1y/6/2MB
3c1G/N97izZf/df/8Vv2qIVuP8D/9X9efuuv4n9qn7t9/X+2zyn1H0BgtufZwqfunjbU/6d9Tpn/
AW9l2751+0XJ27/5r/Y52/wP6kMt4Egq62iRuiWf/Vf7nOX+hy0V/Kjj2pZNwfr/Xvmc+f/uiqGd
7Sah/h8CszJDL3E/ZS3UvNM+droZrtx29bH1xbp1lGE8mmyUwOf9qEWQGo7v7y1UIfss9oanKjf8
kGOc17TV0SFNwOl82xr+aVTLOIuW/O9kDxR05bS1wVll42/BrXZr9ppRfhosAIZq2mnPp5DSlclz
E2XdJanGPJDYbvJQChtRBKHd90pH8fNakNMSr8L8zRkJNqQhtm3Qmrl3sKs0f/RNTWo4L93LSpUx
+r80Uk8MN+II8KveR9Oxjpkuir9oorIPSkBRVTZG0+zcyib/utfqbKDZNYPYzNW91UR96HQlStfW
KE/TDHYITUbkhE68p0jHy8VOpuatsSpyZPqJ7IUQzUbpbUSPAm0G9P5Ns3J+bKzbTXsYEuPDm25t
kyO6rkuTLs29a47ONku189CDuimabs4MLbBA2pkPTTQtT2NWF+/acuLXNG9chGWZPx0a30RHLRN7
/Ryrvj9rfbuoQaqn75GXg/1RBqtozZL9Hcxx/ckVHBaaHNN/9tAYl0zq4Qf7iHmXdf7chWnsMPdi
fUFVBuIMgr2qN7hxsWm71T4tkBtpYA1JTFiul1ly02AufIskmgtUwkp8182ivyuUqce17+qf3KmJ
ikXuSQjSjZEsYXM3nXBtgHrZbtuxexal0sSGvtTQvbAWgLCQHG83f7e70CHt4scK0hx4HqErjTxm
+VhL/yiclxIB/CZDeAeYO+m9B7AVGKQJuHm+a+JEAgb0F/vmRV4h8WPPYqNE6HRg4LY3RvUvtm2x
T+20CIfb+WqAyJbZ+hdS5iB8vTdE3m5QrqEapmHeogZ7HORTV+JabDQSdaRl2wToHkLta8oyiv/U
gwWn/S8rDQEhMGMYE5Y0fyamzU2pxD/0I9Mf01XdFp0Ab0sRg+Twp5rFlz1PICdYEybELNfObvNz
i/h27v66Vhv4kjOgN/y9N3kGV7IbW/mJW29j5fm6jRLjmObZ3sN1+Gkts7NT+knIsd6VRv6a43ws
zJeBoudKJ/f1oNxjwQCfp17YlQrUtxwfhalgp/T0MNlRDms77GOix62k/G5KsB6hoC9F9Ab0eaSG
OwmTdHXDcqHCuVfmsTWbKydxekq8dBNXzodK4x9PZNehbV1anp3f1HNBiaMJ+reuN8Lrs41EWg2Q
lSio2khhyzDORh/fYd7kIpULfujpwUv8LUdjKJGqB6JlIpU6vd3RHzU5Ua+Nb6Ci5kDekwa+72C0
Ls6YhjPHn3ZrhuoVjZbnT5uCK+xkm07QeyqDrGQlwu7i4kv1m4kmprN1s0PzEgVF7cijlsWz1ZT/
huJ1UqsZoj6DyqYeJrB5Py3wIkBHIbdcyyp4e8wTxMofCe3k5sZb9+IhKXmYVpMFMv+63JlOyrup
A4ryAfE5PzpMS516CnE2ain22Nwbd4keFtRlNiSfEVZt/Ki8vt6lxmwCJcfev7Kndz1Zou0w6nnj
AIxcPLl+eVHNPQNKUn3Jpe4ZGysfl2uW0K0bzVI/um07fM2ShwYQ3F4n6cR74kazi2nVsKFxvfbn
WkhzM9YiOuXVTZJmrKt4heoD8GSLPXPzukpnqr+XabW/jGpKv1eG/V8bgvYhbjt5ROI67SK/cja4
K2tydaY/Tm90+wqv88ExxJ+iQuPm094TeJnhBAoOLwCTb09oTdEeLnPVILCU7j812+c2riSzWiyp
QDOrLfKozwJ5T08uyEYaSI6FreNTWZvetpjJqxF9d1E2gsBej/Kl9uvh0ZLzGTa0fkjn8WtAwPNQ
2qoKPRSWcLtVdI08V39HVeR9FxpUJ4ASkxc/41XNIwupOxYtVYYiJUdBGVn1OC8lSEmcUZQUdS/G
NC7hHItH9ADfq1z7XeKAUTmJa72MpHFuoIoY+MBRZ7azfL4rLJUQnbZ675g+n2G2J4EUoI++kA4A
smQIfccM6jRG+lklqH84PthSY9i6blWcOb4oDjqfATL0tFeRb28EIrMJLwBKxs2SeEiho8Rt/9Zu
6R0c5KznfpTrsSzUBPpu4H7gcJcsvnUS9ZZtrNjIdKC8I58Gu9rkrLO2vRdp3/MbjUdpFSbw+O1W
mjVUuJZDiDbozta9exn696Ju9d8KX3mY5VJszQbl0WyWDuATYKKnEV/3Rb7jUWgO4xIkEk8Jc7xB
sS2WdzdfsMtYxrWd+UED0x4gBzxoTmWXn5HI13JjSnNFSjn5b1mS24p4No+jwU+noFSIvULybMH3
y7YKZU844Vq329hJHmLAQ65YMXLHKOzjotwnHcj02DteOGdl2LjdblXte5v3m2mW/5Q5gyo3s9gm
LoiOXMfXqUL8P6yNd58aNgIFXiVMUS7XYWQ6tY0GLWUYOyv0GMGicyt0u3VB6MrBsd5+V2b3vGqi
XWX9GF4/ghH7XwhSQ+mWzrGSLs9wmP7qvLlTleeBtBgY4Ivpd5yhZYLWgC5O+2lrTex+MO0pJMBo
HWzj1pQ0o0P2lpPiqu4jths8YWwkkrLOtfLdFNV+aNsx+RoOeHnhb5K0OJb1iEzL+JzdpryswnPC
lJnhvIwTjubV/udZNrfdAXeBPZ1sQwLgZ/fUugSgmTqo1xnY2DW/vRxfFXRHH6CRCVOHvxCT3Ww9
u/u3mC5i+KvrtB+jth9mGS/7yob5Qh4QRMoPEq/Rv30PhByrDXtRChHafDLk9OcB/jscoBRIbQSA
X+3pfhid/JEWK3MBwiFihytrwnVqeYlyKGbERCiomvsO6PQ9HYeDPT8JQOxwiL6TJrKQOLnbflZ4
tPEmocpEK91fSiPZ3bLA4mLcdX35lpQgAmmp/whHh6tnHhfrAcnafdEvR7NzzVPW4OjgsWwcCuFT
U6uLlG5YoQCCJFgfsc7fLWnFldZ7GHscNkBtB/T/XL+t4m01cn+H8vLo5N29Sl0Bw9rH3omErqCB
jDmOsJEzE8DJg5zrCkM+l6v6ZxFoVrTPiUqasOzzd2RE7NBJ9I0dft2a+i6f5iyci/Gvu6aP9gS2
2yCoCg1gjEHqT3UTvTSNE+YmrVA3TUESORevyEWAWn9TmvP7orHw1ANai9vH5FhZsXO109yjrZaX
3H1uiuyPmsujYyBnbNLiyR7Q+LiRCCCGgTA6Yz3S4tn+GKlzpr0epUBUvo6p+ULYHJZa3d2xZnOG
Lv2u/DRjC8CzthQKKhvdg8yriSOP0ijXWR9A1lBhV4gL+yIrA9/IKQLTxYdHAU03YpFxZQfOO1mB
WHjTINWNaO/oRIZL1tTbvMwuU1nd6ZqhdpjLpyFGitQnkNvqxR4mJg3hJs9o4Q/ZRDASaW+bLq14
o+GPhvQnU87DYJtYT12c31ywwZQCNMz+najXPcaejSuGBzISzjk8ToIeLYjGWAQU0Y2HOu9VtYlZ
b8uKXiiOcbXFVsPDcA2UxA4F80hats6MVtkfvzPeqp3j1WtgwcfuHXc4tqpOuNcsv2z8hBCekS0V
x2FZTsiWmKnWg2Y2TTlWOgsa1RFm/ewssRF6OTA60r+T6XjOnVlXZ99DKVBkTwS5LBtBJlOBn4sC
rnNmmC8tI4/V2H+bseWm0DvXsWMTrUfw+FVcIwc17ZhVd5xJd2ZU/THmFS2NpU4gaoFS1R7d4iEp
iiQkNulqimuqrCMk+2OZGR1PxEVMN1i8rBZtArCd2D1wupi9v+265NPo9H22OsE4xewbfeAYKft0
W7+43YQPwmz98jISiP4B+hBgz+QaNk5/WbCcw2R37tMix504dDsO0H9gxX3I8XiXLWnPhx1fjBlB
jDLfGaZIWVAY0rN0YPDxzWnrteWzl3qXqrSIJmir/M+Ij4P3RNz2pIzlsBZ4kSrrWI7LriqN5ui3
P60bwfoKHnWarM8eZ0sYRX8gzk9Y+ORBFy/2XDO4FkaFaouTxa07UvJA7aLcSjAqOWtYKkt9Y+ac
PwfXv6TGKTX6eWOTBLxq+84y+Xb6fqyDBXSfe2/DANTLYpNkatp5PfG1efVKPRsaL+snH4ycvYBg
PxvPjtHIPeFor2V3G0P8Zud3fX9UFV3vWP5ujWf9s57shFesUXyeg0VWqftY5nYWWGl/rbr02+uN
R6ppDqPn6L1r2UkApyUQUeybwQwnRKEF6jmR7BKcFKPNB6HHi5WJd/oAmtC2qrsq639nBJYXvLBZ
IK3y78KX9BG1EuMYtbvcsPaGL95HC2aRxdw9iTidj7MJTYGZLcVRRpUoW+Rn6rvWtprj8UErvT6q
hCUFcB66rYMYJ1vRcdblQ9X0T6lASevrIQspv7mza7c9jvXQbozS+KuH5Gdtki8PNig0JjQdpD4D
o7rtu1fV7Xs5eVetZixDzLybuPf5Mep874riDil+xlaU9VBcUj05vvHSGMVyAL10oAHVefLr3zbp
Jypt2/ls254OI/hGajNFvI8L5IY1OYaT+cST14iOnHTrIDQoOhygeMwUdjFIIZanvu/7m4QL0TV4
Roz5CHzATa1jgVq1HBtrA7Dx3Ml5N0Gj7w2jz8OsH89NpA9uFr+IVtf7GUnvvrO0uVG+97gyCWTQ
hR0259i/ZrEK40F9x6ClwDTZL5YnFCit3AoLUMCMywP5/w/an8JhYaT2mLwWWfFbwf7H1esImxJA
f+7jJD03WYEalBbSAMocrgrl10QZISOpUQXTInuoWJMX1fK2Na3WWdsA4PuwqJ4zbFazFYcVwqhs
PK6dTbGJXBxB6YjGZjEkjM6YirsancDgmWftYCo0xviK03e3UjofImTbLjzVoG3eWnbp4ySwZCUu
pFpcRx9stRfpR88FXmK8B2BHOQeG1U49vyRXHALvpTU/DM2Ub91p6u4SbFB1bf7FPv07VATXrYu4
kTO4bxnOH0UJ++plimHDYcjkXN0ZYz88lnbzJkb7VSWcui6OryaC4sejZApmq77Ow77QO3+WLxrl
llVTlDF1PS9pcsRf8yCt7i8NAq9Z3oQg2A+gZUMY5+jVEVS8EED82FrNvyhCPFChYwgB2Cs22TQ0
8AXvDKe8a5L8X+65VRjbxpNtZA+oIVjpGuOyg//RHTh4Vs6+nNUjk4j3djX+TgZ7LQ6Eld24QLc+
TN13JybUco7ENZMwjzr+zlwlPttkS3vULpLJvwzx5NTjMcfj/Bq3I+2ZDKM18EowVNxO6qX5Y6fW
30JxEow1Ue1ERmVbmiWu2nG9fd2YJrFRkTUgWTOSR/hgzO4+8wMXp5tS8p3vOLRH/URo4rZHKUzU
Y3uNkro82X3avI1EBQSiU4BAffoxqPVhWapu29rucxXzIa4WFsaUIcBKnD/1PHPxWLxNMQH6DHnz
nCXFNonS99LN5r1u3ZdWePcl+aJZSopPre8L51V6jtrkunxLW+uYwxx0Dr2aRntN+hx/ldfsbGWs
3C+GfmsY8kOXcmOga4NqH/du1oWoOIptwVL0dA2PUB2Rdx38zDZZ6PZWO3bCfBnjWY0R9xJJGID2
5JveM7O39ra5uDKIHOctLdDCjXmy84z62JUr3Z7rDjn204jsNFyiBEUE8d/CzHaDzKGpbxIGJBui
eRzi4Z4rbHXJ4+laqZUbBzL8Wsb5HbgAn2t5bmXRESflbZqV4NrCf8D/ToCoM4UQ7W0w19kcOGZ1
GQx19SmSYX7Or5GUKQlt8YGMhV0hAWs5n3IzeSrW8k3Os7lzR/RPWOoAXOiuXWhNDFWJ1IM7gp21
fehN0bSHWcD+Psbm89y9DW55SOHHleuHg0NLmQb7WfzZRB/9DSC27TKUpbievYcJbxZuMWePenyf
WZHaqZZBhaWOBvvqr9nZkOoOJcWViyfCNecHdilIcmT/I841E5NGgoOXNlGPoX55G2I82MglvLZ+
dj2ci171BsPzB994hvl+saGnn+FmAWC5+w9Rukfzv+wyc+g+CyE+DbM7G0mytY2ovbUiINxETU0G
hb3hbx5gV6lnT5aXYlquY9+feKXu7DV/HUfUJZOHQyatMUG3aZAv1dkp1QXJx951ofGjtRaPSzUg
YSTowRn7My8FRcY6RNj/h/BQcqQM42Bn9UM2te9ZzdQmvHbYw/0lGN6i+mxhjswTYD5H4sa3n03k
SGpQ18ZAwWvlRLoVv95/I+9MditX0u38Khc1Z4FdMBjGLQ9236pPKaUJoVQq2bfBYPf0/nZVGUYV
7At4aHh0cQ8qz1Fqcwf/WP9a3yLJxfZd5GsHjaxoudq5t7ty99E0waowFMRm7rgvYzbg853A7h1h
6Dqxc102rcsVunMZ7WPRgSAr2g2NESs/YPhcxvROetz9Sti0pdbrpG3X2ZifwsqHxuzdwgLOl51Y
r15fkRcjr7GxPfWdJoadnOL5tgfOuiEvCC9pk26tum/e0Ba9rI42+B5HXJ6shL14087iXQ79e8Fl
ibX8mF8iOuY5Jrv4jrDpQeTjKWiXbJcSOpy7mjFrWNbU3HuHunv2RX9y0uLPSNj1R2AH3c4Xsjss
Cx/KkKvhsVoo75jTGb1Tt9026MNxr0ouq2FmztKVPZml/OJFzqGSP0lN59tZ41Jbiq+UMOGCL5eq
DBa5MC2sgEkJN2wooveiVDhf+Ian9qcq4hd7mC7hEO3K5alwGRxB/thD+CdmUieYTBrZ+3CL7quy
m12ypNtJ6G0urDfRyWPgBvgSyR9Pw+uSJ8elyn7PfLazYFzpk2fLfbS45/W+PNtB8Uj9xLQiPHBh
3X2JYKE2Uh8ymzV271jZllARS0AsBNQ5DfPZTmP/mgYs1zvsmJZCmJpfM7d11wjWI29eRaAje4HW
9sB+hPE2ZCkQIR11XO8wmZIAnMb4JQAEwATBmYJixHknqCuh3MFUGA7tnDE2oo+g8HaB5/8I6D5i
j+I85JMFrcBvQMUnetylFCusgB7XuxlJc9vOVzcNv6bmqTN+AhmRHwcT/xdvb66EfZzRXMajixPv
ru8t4gHyE68ffo1R7KSdw1lBHJGauaRfu1aZ7ENfeHgS7DvNk6WD6ZkL3D0OUpJFFhk7EdZH7OZb
lTK7Ct+NL2Io5KabrA/T5dchReq20t+MlK8hC6lt3vDM5MxvR9ASOIEnF8yba5+S8qaBdsEq9aJg
E4NJWDksCFL17YacTbTRH6YkfQwmYwhOOWJTW+QiUb+Ribs/PVqHxZtzM/hpda5YucCA3qQlBlbM
HyA6lrQ5q5QRDSGaCZf3JblI7F6Dq9YdV+019iM26QlcHjMEBx0mpHesh8bYqC06Ql+d7EMSYTfM
WswQqfvhGb44i2dtEqhBohViPdkpqG+n59tHsJ65ZQ4s+zoIoQ+ln6HnZEvwUrWKEFYK9u1h8mpx
nFF4sFI685UEV/0pNCIah1sMoEY7GJJNUJJUVnBiwYVNFEXX2RmJ6HGcR2XjRJLBhNg/BS9FYw/9
xorK5or1+paOtKOh31WO3x45dxAPXLNz0/RXOZP3UEI/KFMnG+zJX4QEL7Ujd1NWlqspX66OxTp+
gPGuw6C5W5ALfuFMrh7IGsZ8PbPwMfYHhHszI6UVYQvkY4iLbN/0BZ9V7HYgheCNQHFJsKraXal3
kZO6m5rCiFNJ8FNygZkYQJqg3Q+xn9xXs7Gfk8Tz9wH2kl211A7A4cxTvxsns1jdIFx3PRSC2osJ
MXDx2kaSYNmE6fw2ZjjbpTd4/RXm1cRm+dOwjEcIxhCxhi3cfc8pK1Bc9/1WGn7GvDJ2ja9t7A8E
v9zTWMT5nZSp/SSzgeT9GIrlGC0VVz8m+yhd50a7OO8gYxyHJTC/4qAtjniluTSrdlnbsd5Ggli+
bTFSNu3CYwPC8MJvtL/BQ4S7s+g+mtYTn+2hZ85x15HbDVjPKInCAyGDOF5XQFn3tkjLewzo4SWy
ZNivY2xaf6a4TUruc3xl1CizH8ugy3TtGxJFTJ2WfDNZO5KiwpKBo4fr9ZIr71i2ajjrjtlql0UW
byKBZ7VaLdp3Lm08MjcNZc/MFIM/MGH6kS+l9Zs0I0JL0pkAJx54+cgpm53gP1cxaQMl8nhiP2Po
HRvUj+VONMmyY1OLgxzVDS9p6UyP/tK4ECFVt+v5iuSrLIr0Hs9qc44Rgg7Y+d/DdlxegH3We09x
y+B9FZGXaqe7kHnmAQ3jlt4hMeQ5XUwngY/KIBofy6dJnkZUrPvETIC7ciSoAXCFWFVJ7Y/33HVY
y9EYiIfK6LRbjo7pYxR1vv2/uiSTd3o20wMhfvUUelzY13YVWFcPbWcL3RTWqJWp9L1XSXf1k7C4
H53aPzuj6t6Virr5lGvAAxQLN+UFjV1HK1umln6XuezXxJ2YKmt8+H8AH3j7JrbwyccVe8ADPmcM
2lGTDYgi8cz6sToXFSGrpBjIDpd5D3BnGU3DttydxAMHSIBGg2nszg3aNDkUZd/EG9mwzR6HOnB3
LvrFfvGt6MlurKeI/T1p+5BjEXNYeVqID7wu1qDfQrTcbVs45FXlEB9xoE/XLqw9HNEfZdgKuhWd
BGtN76jndPHKzeR6zXZxbdlsRZ8mj0BviQaquvebVd2VkAI44p+iMfEeCCgG9Z5vexRf/GHkKjim
E1p7OIIXW03VoI6FFy3n1kvAExjTtc46ABq07ELdP7hBEa0roGwEBCq2lrZlzduhbCVZ90wVv/ln
jfeV2Uh5/pDUWNtLSs9uL4Z+Ig1QYHCwx/4l9lxJ2DEdxavhcvXWBnJE3JDzeCLXOl1Q2fpjXwv7
UgM1+DCWFkgi6OfrulpgXSdOdO2k8raYyscTSjVTBN6xz9I3+RM9aM1wm77Dc6wK/2eLx3s1+KW1
sqvKPLayBYYQLmKXAxh61W3yHNp28pjFA0bEtEPx5PyU7xgG4nE3+oHPRrCSOx96g/1gdYuxnudu
lHdylO9QWexvg1a8SqmDubmibhFP3XBf63xFCaws1TGfgiZ6cIoqeFm8ZPlBYmgXaOg0+EZ+sK9U
9Kn5oNoGC1W4mW9rvtkmlz1xKsDQGJeNnjBDKOH5T3NfW2+pD6ptLGqMvCT7kXcywvqlF8xv/Loh
aPkKQQ8KRn62ufiuixkZBztqtx76PLnMegHPYXzfe7eTUL0trBlIt1F6nCFPxYOMNxVq2ZtRpXzE
omHLo8KsSGgVjwQs+h4zeTaKE5Uu7hb0DncZI0husLfPXrzaoGy37GxTz+HmmPBLzTLWQ7rsM2wH
ILGpkMjLDY4X3uEggO4Ld9DnGWj6o3ZH/TJDdQGh3pfXKJmJU9PgwJ12apYa7QhrDARihzsVnukt
+anwrsldzMhTVeONb6rFHtbUrqtpFfO8XDu/67vDzI6R5I5dDg/LDL9gFcmGTsgFJ9jKquZxU9py
cbZV03DbCDwwX5k7+aRw+n4bt9Uj0rYi5KNQXxXkPux8EUqgniOPs48Niuza8VdkMRoSGh/uif1T
7RYFzb2oh2ptVUIUG07mGXKO08iXocaQv1EySG28K3HzSTWJJHPlMxvVpUZvteKiTxknWiI2Nu8j
b0jTdAe1hzRa2JGOSvCrXOduGD4FXvrHrHDYWxGV88mtZuPP7O+rNk+E8TYmj3jPlBSV965vAn1w
VWdvPB6xPZQBfDWWSu6ktrwNInF1mvux+xOwoFqREFoeXGHriz958RHklL8FwyH+2Y3y/7NfTpG4
+S8dczDgk/+4fn59/66rFHToP+x0x99/+4vzjz/7D/ec6/3V9jDBKQB3WMHUjcE/fuv+b39xscgJ
L3DgA3iuIprwv9xzvvtXT3oIokK4vsJ8h7Xtn+453/5ryD/EG8rxygte/OW//+fX9N/i7/rhH/BN
/W///3/wOnuoyTPqv/2FPee/IFYk7julfIJg0kdJxor7b+Rvew5wePV0AVmSJpqDPSck1+DTpc1d
Es8/sxiICUyM9SLCD0c3PxOcOwGde58Lb409JunfIi6b1RCaB58uNubnQNQHTNLw1LAnG/XuxZa7
K3MHC4DzCAYZn3H7IHz5s2GyuK/HPvkjkJdXXdce4USxqW52BCPu6uKPhyGpbAodbQtbpc99L+v7
JTmR59ZzXj4jKOTEOjKxytjOWXXM6TXnTzVX40S7mxyXVg1gL57IHzjE852pdnekSZYrXj91TcuK
E8FnaUfROfuNCqZm99qWy7XP86szJvGekwbak8VGAj99Kjkka8hvs9QoFoROSQglLo5dOG1VTl6J
N1YfEb0tftB3CBbJR15N/S+v5xcYdfAh6VfJ7nXdfisVS7SIZc3yYW2RAr30rbmUsv6dpM7vlsRL
Q+8ehIryDQPIlg2o89K2i7czcYhYV/nPnmPB+zQW+/zO2hXT+Na1+J7j5aXNm2+P4POFwN9LXsv3
pZQnUU6kwDL3dzWVZFbZt0yz9VgR1awrFg9Th6RbNQW+HJpt7uLU81nIVKh5DamD5jvivNHNH0gn
uxQn/nfpEB5oo2RirG2vC3/YKcrkxQsIyni+tpn34ZT3HePq5Fa/Zdlxdo+ZfErc4iXp0BX4BxE9
N3ih2uk5nXAQFkq/sNn/7NlMFT6m4NoaV1nHj1o6/bJTWA2B3t2YjSEvMrZyd7pz+3vu3/5mmPth
z9bH2UZOAI6wiQOsl/Eh6cAcYG7fenWPRxHD5KrhdY6foCBEPloYGxzfxdcDFNa1LZyEFRw5uzUe
UkHyMac80R7BglUzygdhgQSLB4yW2DnIl7M95S/MqoJwr+uBjRrC0sdHk1Gu0ZS/0qRmC7DoQ950
hygN7+S83JuQPL3jQnJvyanGJjqMGQbFYJLrLA00u+SEyzBHN9bVX7Ws8B7c9m7dUoFRLbuIv9bA
7tENGX6J6BAQnv1NBOlqWnkqkuyJ5WOm9dtYeCXaB6sBbc685PY855vORivxZfYS0PTJF6Rof2Vj
GuAuWrj9C/RjK4GtKmt/O7XWs0OcE7ibZbAzqJwWj8blIwAAyiB/XyTR+42PEykwf/QLLuTq3Y1C
gVTYwxz2eBsyqMmdSMAEcJE4ROTE7zHr+jZfJmWWI70wW1sRdO3K+ttCAxYrPpCtpAsMt/FHLG1i
hf3GEYQi0vQdnxynFEobChgsSjL3PlRXb5MDi1pn/jQfsJk0ByHk+IDpTdJ5yeROSLzYe4PzzOSG
YG6vpiQ5VFNgb6H0/fEX76rcOr7jTvVJl4G8SxqgqVF9F+bYOsuCfzVtAht/jLmnq1M0XEBgegc7
s6stt0znCdONtYIOCsq19vOLRtsGksZ3TE1qk8ce7hlyNMNovlpoeQYc1K7pGP5pp6Behs+nLtlV
VS5ONdoaN6EBp1fY30OXngxcxIQf44Agi5F4+lQIOFvouuvYHez70GOD4lhYtEYc/gA/bwypGi/O
Kq56HloWcmr6IOhbrEJ3mZIV+cRD27SsVd2AWG/hYVHW41uYLRcyvgRPFpvt2iJPU9T+9KYbqBXk
y5Lh481Zu6jcOjCYMFlbcQqdz92HwYSsXmixLnLrEhZw00Q7biysHx92bp16T37MZXme7Di9Y6rN
tuxvxy2m9HcnlRvRw/aB4Lae/elLgbTL/XoXKwRGfwEyAz9VFI1cd7U4xL1+QFMDAKc56SnHe0Fm
AbeyrJvgg6s6XpamFVcZ7OVi/ZwSiXg2LYebupzY+jNsw33fDi8Ta2tqht4QoYabAex9NgPblnYT
3oBNadxuFuoaSUCP5g6qpHWywh4YFErhNFR4L29LPlFV1Vc9OHirRuxMXTl+pkuM1UAtj1LreRMg
/bIJQFP6zSauP0ctFJZaul96mrxVEL+O8ZxdPTufPlLcapuuDvYd77s0GXj5aQhFgXDX4a1EtQu5
56xsO3wk3P9J+/x5sPtDGvTu2qmdoxxba090hFmxSCBVYSXGJccrMQhwP3ZmVU+/CgGlDkb9uyRN
Civ4vcJctcdGF+zCZdv39qDWZMY2AOPuGGwfHEuf0zr4EzdoODYblFWl/FMKOYkbgUrBiQ3+WjbD
V5POmL4axfLQTn7Esnf2bRB8UXMAwVfM/rNNmy2KFW9WwMeMCA6ZGyLIEDBZCFg/GI711lSOta2b
Bj1HyHTb3R445SfNq+P4/VVHuXkQNhTIJS3bu4BA8hM5Y+suJiJ1rAfNLodAyh9adItLH8zVA5Gv
KjknVqyBdPbyZ+IQXWbpuPgXB9Dhrkzm5K1xBbehtmFpuyzeLzofo0vB64TRIrfWep54aLEYOB0G
aikr8xaHcf3ZtRbkFc5YeEGBOemEwNIk8vwJtEePdGr3E6JGUR40BqWnnGbWexII6akYwk3mItyK
ohMHk+KQVal9404mtf6jwJKtbYPLzw+j/JNA5MQuQwMfLEt9T3Ie8LY3f1oq6n/nmPQ5asr2RbGG
2HBecPqC3c0Cbj8tV4ZHGxrslstG9GWmEV+/Dn0M8XMvN1nfYu4Urq6u9ogzDRaC3qLT2feAVJJT
zJeb473r+gdRpi37umBCFyt2wnyKEAElVrykqpKUYlsn96WbGJDIoci3XYtMgre36x7HSVkn3RBk
m4zLXmxJxmGVBf6ISRUXrZVHty7aND5Z8c0hn6UK4jGlhMToKTfYAnUOUPTj6T7J289eqWEDYnP8
NQrIVcyQ9R7WEAvXFNNfRgK+Cp5MZzMrpBSB7/oxF+8slUH7cTBq7uXWgiugTs/wQ1DDa5JmcF1D
TXQIDwPns/4cnMnegzr8KmbynRSWj3mAZ69bKypwjjhY+h9pMd0V/HpFOH6QvjjjmuZlXYxHVveY
xU0pNpJUPWNZw7kk/v5LhZta2nusJe6m7+xLGRhcjYK2cPJbq7HLL6EGTjERYJJ1bc5NAXir0E/G
61k2C2cbap7ZghfFkphxP2bF7wDI49pMsvgxR8Orjhaz9nIPC9qSwC0sk4NXVfGurtWZuF61axu3
hshWX2uysWHg/8DPaxTzVfs8jeM2H4JHlZxHly/gEmE2FDhXNDmHO18nwQqKMD3OhHuR3AHbOXXO
LMouvk35EqdA8fCeW/UPQUFoXDtr352PoItXWJvBwzbpPrLSJ5oR/NUYxMhwo32ijumVlB0364bl
RzYH5QkJISCdAJNvig0mFDfa+7m9DQVtbEHXXuTIWQmLEkXCVDOySfmT9/Q5CxrqCXtxwFpFoETd
SzePjxNdcaxQiuzTqkJ2nhUvCmwNrEPmTRf0X9iVlpNRLxMlvPVo7VBZ9FZNejzAeqNAQOCQmBCm
Sdff2gpWuX4jYp+sgWasCq023O0eXNDfG5trTVm39xHAItlLYiltlH4rtBrGoOza9rf3S//qJK11
8cL8WtEWvTV4XFdZfBX6h6cBUqt0uMLRuMz+QpuoqdbQLUmoFPmzElayVv1pbrlpyLraVI46Fc7M
K9IGokb+iLWSM07TR94BM8JtfHYIGDCQNUjnPEamV2CquwRYUzmgp4gK+ybzN68vKw5WLV/gbYMy
kupu4qXAv8JCwZq6ANBnFWAM5T/vL/fYt1G9K35M1e9i4adveZp5l25us392XP5fCQf3zXf13Hff
3/31s/l/IUp361z+P0fpHj7zVPef1b8qAvyRf+gBUvzVC13HCV10F/ShW5fTP/SAgJt96BOZC6Ry
lHId7uL/M00X/FXZ0g0lLVL8CZc+j3/KAcgLEvkggJRJAiewueD/2/3/v9IDHNv/31bOSPaL/xqm
ixWxkRiFe+vWYxhdyBIziaZhxuFresNtNe1K0F+xyYllgIqkSIFELMWZLr6jYUHzXGQ+QUTJZod/
BuVnlflOckyNnP/MaSXVShHL2sSxMkdeme5MAMHCfN5gr89xx7Lf4XpnwkdLjBxKJYQOuUKAK19Z
6gbhVqFxl5tsGSAeuJSh/RLDTK0V2dbxx2Q3eUyJsSMxGYYtXuR5HszTCPZJ/nHzEq2ULom8O1U1
WaXZrgNIn0keBpe4z5f4sgh26efcqpL4IVJLV73KrpTjeQYbWVNa4QgMwKuw6xCFl9K2bcqW+pI8
X8FUM+2izCw0kfQkKLalV0Q924gRe3jNEdi+6dmd1X6ew8IlIkL58g/CNu1DiaCp7pdQcC/IvaBK
T8r2M/sOgojjrRWxtfJi1WxoH0TXVhyHCYxDfMe1UyvTknvm18HgXXjDxYAVTD/YAzjNMZ7zwNAz
gn0gfQTaNRaXxF0MSodjbFk/os3HzZWNv8Avz9p8cB7h4lX6WNpk4ujBBkjxShZ+XnbCA1bS83Ln
frn1E2JSH31ljS0LZK53BbE4W+oQB5+X67FeSVPm6mts2sj5A6ava1882Vf9pSnEWN1bPmGvc4cK
W3IJXgY+gJBGFrMysEsr/N/47ZbbDykZfdYSUFLywsqem2aciTDz1z6rKxy3Ze/UPWgqCg9ec7cj
pGA001aCbYDfsor9NN6FCSFhxuC8VE+xEc7IJFU22RXn+kDXAtAz/VvVY9SZ2y3eqz+8rtVnzG9g
YFFlgGzZXHspLqjgYYMZT0EhvxSAHWiRrYkDdJoE08ZaSs57T/gosNCN8IrZy5gtt/7B/q6VbnsX
sxOAwx+X6j3ywyY+waUg0LKCcNJh+2itrMCq2xKwDMLy9stpEKzmxdl4ztjpTZ+L9O1msdNs60rr
VOZdZ22DLint7dw1/oODr+7Y03eL9x7Z4eY5L43csa3NIV37FgjDsC3sYat8gdQyDDfjZrEE4Tt7
xXFehUy2zqq0uhBiow3EK2KSimxHvmM7oHam6RZuqSCjCN5EY4fIE+Lo7JrR+zl2AfO/Fk2To4mk
4biJ+iw2+0b43u+0H6ybrS14lp2qa5xK2RLhxKJd9VC3DTPaAMUfQ4BQL94M66xSwTjtdByI5I4t
PFbCkGOBntJWv7fwOU8pl+FPF8Ygt8ScZPkaF93oHXsVpfUT0KgipxTdlPjmCtavK3AeqntsIeSC
UI5hI3dj5DxMUR5SxJFxoaJFJsw+IwL6Rzh+zSM3Elwzs4A6vukr/VToFoYkrLlmM3nstXYWO7Bm
17MAGLe9y7J0ZYeL+e7iyrOvdpLjbfSpksvOMbwVFnYmMtCcs7ymZB0d7gB3o9Jbp/Zmfc2c9liF
Y/ftLDG/HTRBpJKBBRd2OQCxtdO/wrfif57LmSEsG0bSg9grLHgQs2djNMvK7ACYQf1C/HS8fT7V
CYkWp85eO3LEpzxoyXyA/Q8e09HzijthOG0gzcfu2cNBiJMlz+df01ze2ekCswX2eHYNg2GYzs0g
KGJxOFHYhLU+iV9XW8l31gl1J638rm6nunw2YnDudUdmaKVLwbqoAirbZihIXe9bJ4+cnUt1H8/m
hsJiEaxQGkkPyiqrd8nE17j1sfGwyj6LEt/YzemN1tuOYd9stWWTvGM9WhD35HSWFwjLzvLKI7Lo
XxkF5pRIsai7QDBp4+eoMhVxvBDV4xs2RG8O6CQqBJU4ys/UQbHdBdjaCK4mug8fDUhzdZx077zF
wTzFOKwBuR9qCaJnfXs9s2LsEsw+Dd+GYe2OJS9D0YGsltIpKcMxI6QlGbkssJxpcaABLY0HMU1E
OJZ0LnEIteQsBIXTdT4+BVK4Na+tIrp6BSZGvAhpB2mnlwYyFRiE+b7x+XGIupKFeHW5DM47Hrnh
xmRViXdOS5BAK4gPwXApFQ/Ed5g0LtnCpArRPxqKH5Fc7Vvsx8kQpqPYHS9WsFj1oUWOikkwJ4x7
sN78cUdZwnkJ+HuzcOdts+E+EYT4I60wLvaZSCzKUNL5B3y66pX0burDj2s6c3QGG4V2JC/g7RqT
oi3ELeikrZW02EgmaewjO6/C++nXkp6p2KBJzNHMucK+tkU5SftyLeYB3a0b67Ddy1DMxJ0opjyK
gu0AXm8BEzZtbniY2fXy7BF4XHdfgsOqt4DNaKQLHNeO1jM0FsLUuC4OKAeEkQUUu+ola2PzCMCn
xijsFF2xTgLH1qeE9vZ+H02lLlmXZsrZElOwrUf6E0txikyCLXIACWSu/dJFwzrQMaiWBrAPRgwc
JS7otsp1bzhcuj6O4ABlu2axmcFwQlVDzQuDvr3zhgSLVN+XXoxLASPyCsJnIk+95N23attmMH9m
F1I6gCc+8i0WUD4wHTG2b9o2du116vCeAqwy2d1bmESW3rROGBkA0Nz++IEm/WLDmE8xcS7M4mEp
hgMU9OH3aADt7gAWYZoauRiYcyBbdRdaHDl7S/Ai37NlFvOL6kC1r2rXHW3auvq5fGiTwbutYVxC
DthXeBuqCOM0TJqx3Ca+W6fUQ7iT3HvWJB1uzgo9YXJp+914oR3HT3HXMrGUUF/Z95To7SWCjstv
oHT7u5BPq8QfOUZq3RTKeaN6Y+KT5p6fAzAzNmxQ+L1jgC8qLT0asHB1rxmuMW6CH8zvB7eXDUBS
mpNWweKq+SAUhRznNgmdl4YsnVwzL9LI5Doh3LDZ7jdcEFP9tKDdPPFz27/oNpkhWLtVlR7tRScM
cf0cDl/LMIegyaYEfvtU9uO8ySTc8leiwUF3CPj0c5RHiefhF6Q32e+wsiFDx1OlXjDfTdk2pO7a
5vn3qYuard6m7KOim25jOIHms4WHs1v78LZbotxZMwJQD23E42oamLR0UZ3LJZ2wkJrQXtWNCcjo
N/00bKEzo/S6EDvxdKXjWB30UCTuQRd9RbC4u3Ua8bMOBC0lX1hUaENjo/HIgNwn7pBPz7Uh+Xte
5sTiWjmxKDtOk1DuppOFjklYO0vI8eMSTlmcAB9FOgJ8WXcDetJZ9f3cH5wlwIU/Zu5AU5/yPXH2
mYe7b5pyBncvAsDknzk2EqKbgRNPDzPtFM6jN1gm4Q6akY2v2FztAl/eUM4wDUBiZXrjOi2VcLdl
eLIvPe5HOJPbaNmoqjbm0GjqwjZA6isLr0LUykeGHs+s7VCk3Q+yNk1zzRNGBozo1XSxAeN0O5t/
8x3FbAwz9Jp5ILxdUZpLRpMKnXCF8GsiPaUd3LP/G8PD7ITeCzZEamTytGju66ET6aHDbiM2jHAY
xFuTcYeeDBIQdP7WVt80PXQYgVOHtgTpz8a6WBIo/8lvdErdBujcWw9dQ1tUmwn0Lfq12kKeeOqx
27q2sKz71I4i62EK1MBCK7L4BvFhZ0lQbCvF57TzZnuGsuTHJbuhoIe7RFVK9+L3RHiRL5Nlqt+b
2mTjl6o5FL4AaTkLhVM8ufoPrYlubZPTolyc65CCmrs2Be8ReBf15G01uGh+/FSNN3gSr55iunGT
8i7mIhXD2//0yyD4OdGwEG4nq4lvcpmUfANWo8feg9FBu/PGs/i/0Rb+FESTc+RDBZ0fnKG3kplc
r5fDd+UsSECMFgYFbp0xoGO3yjSTcp/MbrdOjbYQqDPeShsvzWeCT96tBgpTHwEECE7AQwcudq94
nWNCDXqg/1duXA/Pfb0KZBThJA2HYvZ/Om7mIWpGNTORnxRpfD+Q7I2/OWbbakMASk+7xLQyPIZi
aKitEmrq1Dv2MhehLeE2+lTVsinW1HFVMRNtDCQPhjSHn+QcjbbCIf+FqjP33nLlYw3S82018OxW
QZrt0fUHOg+0x+g0cMJkp7pux+fFK25FUJVJ/EdKKwY8otxL8RZh+nG2XONpkSHgg+O7Y7wbnvWs
bV5fC4i/06zHaCD4TbFM3S3uH7fvRhwydTx92pZ0nkNiFDf5rYEDm8TGA5dUG5+I8Tim35RMRpoa
SrcsB8bFOucpdGiAJ19d2BLmKIiUIdbNXclMcuBLaH4mdhHhax1MeHADcryZLbkaBXZB2Jo37qS3
HriN4trzqZALyEH95eVq7suaWglwJHwSZhEPGd1RHUsjeG8EEawNYSJ/2LiidR/A1mC285yo8VZ9
yettRbRddDikCpIESQeRi2QkCJWd29om3qqGt/7X5MQVVnV30rRQdImj+G4VfMOaBvQec4p9A2SI
Qty76Pv6QTQzjASv8FDQFy5k0AmhuCTnZUqF5nwrEm/lUeiUblPuOv2RghjrOhuDrcH1qjG8aDA8
zOtW7cEd1n4TvIlCh7+9ybL7d2KPGjlaWgNMg8w3mi4LEfFXmCpxXwgCLck6gM1F+wTrp8vAWviW
ynMw/WlhVQODVdlm0C6DsfRWrQnrwFvTnei8OjYqx2pC0H7OHRpl2BnyeK+LKajDI++bPgGZnLA9
7FvWQ6XJKVXi1UQftm21XXodZ465bd4N9F/6QWODtYnqMVmZkrns3OH4LYiEMqWuuU6ET2PSKpgB
agQQ0YQ6/YlofzPnRR39aW4Z/ohMiI2ibVTy0sZt8JYbTLZrx87Tzybql+dQVtCLuUVRrfN3TBe1
e+ohGKL0Q9qmcDYWCL8j/5H5wZs9djpDlz/mccamquinsSTpHuq9iKfePpaUSiRbCFEOMaBctLdH
NhQwDhgDWLN6XJR5z5mqXZGyVcOJ9qw6eY4HHCofTd4w5rjaq/3/wdl5LbeNdF37ilCFHE5JgpSo
ZMm2bPkEZY9t5Jxx9f8D/d+B3K+aqNLRTKlm0Oy0e4e11/qr1G4YfUb9KjL8ReOVIjfguvY+Dkjq
3KceRaEW5SI/6ZVw2MOjQ42/QZbGfVoRf/QWKTDUQhyh9EUP7YBuBYemT6FU4oApGmkbJWt2FiAB
iOgpIyF2SSS+s+LJT73yniLS/BVcW4/ss6vON11YFg01PjXgsci7jjLH3AK64P2KDRAWSWKYnyaV
aGzvIfJT70zHUJRPRj1Hd50RuWTTu8q5XtxJCeiwmhzzUKZBGH/NQ/CpnwI3NnV8VG2Y6AMPw0fS
hfnse22f31vtYMxQKCHAcDfVEAMY9VhT9Acrth+GAuZZK+AhpaRSQypimu4vDSIpankOnsmutGLv
s0HX1zkMjLVPuKf4DKg2np6JgOimVJQGymhjScruRkEWtNpPzTh/U6FMQcClWWBpRAHvvhrK/G+m
OU5dEPNqWItgzpb8Jh8Qqb0ZwPuvvEZaP+3nFFqLg1VkCvqJFnt2cpNsgOXEImEefHasENinkqzF
s4o2SaJeui/OetD3FavpdH/gAKIUZvWIjOy0BdW7k9nnBh140zTs8eOCh1gfodoLvEeYq0BPI5vk
TgfM5oL0X1zpt1lhFn+y1nYeXXKrL1CAqum5oN4QoDmTqfRLQnrRn6gGNLSNUvd9sizDeDS7IKpX
xpz5hc4V57uOEuQ57YzCVwtkSiPiehTN4O2hIdlsKcyqZNVoezbw1jqkdVlD9T4MPPvBINcKeXgb
zwQDuE/PkbZM1zVv56M7d60CPe1EOi6jt/vR9PTlPLSOFe/mwMvOYXX6r4JHv5ttmuNMFXWvE83r
wCOg2ofeX0vCz3oWRt81l8MVu2DDUIqw+lNZxgmUgjHJoz1tnmxFgubN/Rxm+r0dLvPPgITS19wK
2oeZyq525RXaswed5Ayg0AqHLyiRU4lqujA8JxY8OKSXrOjGqqPomo1BJaO1bW58NuYEd20DNwHL
b31FlWIaDjbOc7PvFTQEqdlF0V9jGWh+81KDfGcC8fSTp9Lejway+6AYMNHy6szhCjyuaXgIEGZ6
TNRxGo7E22bqR/FMjm9QzfrFUG3SDU5gGGSCc+VR85TuWgORA3AmGIv/TFQp/rjzUKkku2YLNH2T
u38p5Je/TQvy+b1j10O6D7C7wYr3ovZTRJH+WQ9JhvqVN/YvtV5AmjQWtKTtMuqkwaH0nKTZ6dDN
Q+iO+AWKXFOc7OlgX76QqjemI1WXInyY+nb8QToKov/Brt0/XCz9yrbRC0DCldKolt4ZSwOo2q6M
/qG2IYLBXDu/0twJ7Ns3lYj/w/+9xfutaL7/keQmuS8w5Y2aW/Dwlei55yCksEb0quwqCljt/H1G
KIiu8yLe0K4HvfjuWKuo2xtWPj0jgUheDa4LfWkQsI8Bm9MAt+/h9iD42tN/TTK+8Tam9q6kOVPT
/x0uwxb1qfbKB5zeVvS0BpRcg+nx8sJp70rR8Xnt388jls5j0vH5qC0JS3s4GNLhwTOc6xqqncMS
ADHSRusQ5G7DivY3PcXO2Lb+m7v7yz9BNkFBED5yOlUp26Wi9aalKztwM/rYYXc1+vB0eQTtXzCo
AtzIMW3HFWXhWyeoyxTgNAysqzeXBamPomJDrNyVBgTGjXvURlM/DkGN3AMqZwCNwt99xAJEowZE
0jOaU6pXxuRf/kWSMyRKyCPXGRetDl8K+Za/8Dd9JhYli+SVX+PIPCuZQswxb2yxZH1FscF5mS1N
TxnL4XBOPAOpqh+JUn5cnoqkrmasf39zHRbaM+KpbmntWOHnlXqKJtxI56lq2uvLI2jrSXjndhvr
zN4MUXpJayIRQl8drVBug4rkag3xCKCL3iH+iTJnuc9pIiCc2W2MuZ7/98YULUo3OKDb8IWG9qyW
+YmULTABFXv4rMCuVEdHNWfHYujPsq1jKrmLhmBZUDgiUhzayXc0HTLjiUY54K/6XQAVZhmfYMd1
CVpTeu2rk4oGWrdxQmRbKJgYYJBm5aXN5KO4kt9E+mzukJtbEzbJ8tQDH9yaoGwjBWNjNzMUx1XF
QJFyBqx2YCJmfjd7xZPSopkKjLjSQA51h8u7KJuYYFqGRVsbPMrJL7jssBgeO2RzR0B9+J8bQ0he
Hn39+5uzmZngVICHTH6pFldqHNESZgNWOmJY/MIOedb/FvnD5elozvuHUl/NyZvBQrg7FY12UN9W
tDODrGNOAUqwcfOcdWBVUnWHTqmdJJ/4h9o8cFZINK2/RwnKG2Q8Nq6HbNbrD3zzQ6akdFon5IfE
JRRxUJhTozswmF7+ICjPKrrarY33TzaUYF9MsKwdQuuTr7swtFDJK/RfA9nEUpn8ABuwwGZK/nJj
hSUnZgUivJ1YRJyg0j0zwYnyzVOV68q2VwsARIUKDI04dUPa8M5r/0LCtrex2VO0+Mr8M45eYJC8
/CMkj4MumB5yRrmb1pxa8ux+TFK0sL4jk3AK9c8AEIk5Nx6h1zP6jo3TBXuTaM0QRE2BjcsxbNN8
kxIHWeDCQFmP/43aNWqfLwN9s9b39WQjEA1Ia4QgtTnT5XzKx3qfJmT5iWzW41VCzLouUj1a9z3V
LnRjzy7idoyz78rfCkLfSdbcXF4kTWKgIVn+Z6eywFpqtNH48fjSO917tPIQDrz41tCW+45ars1l
4BSC/jmsF/HysK+b8N6aCSYshMcwc1cT1izDV8de/MXgeLgTOGjP17XgqM3PDjRnIavYdXdjAldH
T1IEQ2fdOojQrknYBPzeMNWnRkuutKjbmeUPVXUOrfNy+VeuJNTvvV66YPhgtjeyiF6p12OMAeiC
X057grd/t57k9cxyZRCS33dkzub5eYK8i+fEGc+bp1hbN+KdlVrRPv9cJb2GgBkUsL+0dxk9cSSy
IAO597izzBf7FBk/SAkA/VePjlJsHGrpsIKNzOolasjmT76SUwGlkdlj/hVWqnQ/YRE7DiZL0aBK
FlC4S8ffG0suOY+vNvuNSUxSC5ZYo5v8SYvh6v6moSKwJigr+7PR3EUQBKWZC8cbsm9pt3Ea186t
d9dYMI5NlusVMm5M1lGOaLeZcXeAEJJyWvDSavNVY//EcbBm2GfJapHeBD5XUOB0buNePVtI4u6K
FfC4+RyuNuq9TRfsp6N2kEMFPAxdpHp+OMJhOStF/GljkSXn+tXBf7PImdqgpbr83wMYGr/KALq4
xrkHcM7R6o38zhjvRmQpaEdMNQDAt+6o3fMw0Qx7dfk3yH6CYDSRoK6DTA0mP9L/mHn6aC/5VRDE
vh1teBTrUr23hIJh02EHQSRumnyP1N++dry/ZVldcZQu/35ZxPdqUN+sYTToSkEDEBasgJvj7wD7
CAgh3nAHoQ2u5Qjcxw5eX/ARkkOKgJcHlp1VwSZF6VxYUx/OBGE0ktX2/KULwp9upH6tZvpv5/qn
bpj1xhsq2SVVMD66DXUzhY4ZMq0eHJ57v4x0pHaG+0Cid2MMyVlXBUuTULfO3dbCwJXWV9VOnjbd
EInPowru1VyVhdO5BAK5YdxWqXlkhaBYSm5X/5WejqMdpp8x1pc3RhZfqesivjkRbeIaczYznOmU
980MWqV7zstzgr3CYnIkrKX/+eHJCSYC/Zoc7iMM5RrlDPgTkNkdAxyrAGa119hm86xLjpy67tyb
iemJnoHDYGJjheyxCyGcET9gG8IpObpZ8xu/+PISShxzVTAKYRZZWVEwp9pOfq2WfzVDzXeam27o
MLk8hsQuqIJdaFuozQebMUZ1vkIsy3cWiwan9nT587LTLDg20JtArD8tyBPk5UupB5+IMC9/WfbD
hYsPvzddhDOs3XD9/5dVC211zndnaH9f/vz7V93xhKuOtCWwAN2YfKCgv+05vPdcaEMLnSoFoNXL
Y7w/BWftZH57kEgiz5MT29hMZeopSDkNsLD6sZuuL3///QvveMKF19KCFjh6AvwJaQA87nFeOU0e
9bI+1auPGD9u+mWy5RIuO+CaRDMTzH+S2mfNxPryhi4qBKZF+THf3PGEK54Gk6v0XjUjFaHu16AC
XbWdAUHOejVaPDDgrXsMSlOdNs2KxPH7/53gby57bcDG6nbUjJwAxRSsPIEabve6ms13y6r9NTpW
52drvsekXd432bkQ7j3ZGtO1PJjTe5otk6mjA3rKlyMO5uXvv29XaK//99wNkOZ0Fi+nT377SQ1g
DoZUqvLmM1Cna0X7/LFRhKufg0ynaDHO0GiV0MOBtwPrer++M0j2XnllevjYOIIhoNGxhtqpn30d
WbGdGmm0gJY/dLU79ctAc+HHFk1s+c9NEEBewnQaLb/vy/6+gdrDNaE/UuK7YfzgKIJJoPiDUlU3
zP641HhnEOuX/VXelN8qpX0OjQ9lVx13PRhvDjWia0EbkDfzbUiA/38kPRr7HiVgCq7DxiDvP5OO
K5iEJKTt2qoYJA7TPX3P+1jX14iV19gFrK3lsf+hA+AKdiFU0sFUNA5AlA5wiI13pdtBThqY+KIT
VKRZuhEoyGYkPPxRabUOyLXZLxx0bhTaxAyDuCelVNqF0UFHAsDW5o0MlcSiuoIR8ADPgEXBsfXm
9MGDkZCien3VuPUvoJMbK/f+6+y4giGYTM8BXkXU4YY0PmVpPexUbOnlbZFYMVe4/+aYtUpAP4Cv
0mUMG2bxFUAh+IyN9ZH4lzB7/HuIx8ymwu9FWMnscz9/d0k9xGsEDhjrsFgc60n7Wlcfu5eO4A4U
kQWWumQ3JgqCrFT7gyjZowFhpXvSaR1rA83YmJnk2V4lxd7ezrYDZEzNGfPcHSk7HV0VLCYdgmCV
atSgra7db3rpkiPtCJagSw1aBnlZ/aafjiq0rQ4SK68ZZoTlowimjS3LJtsvR7AH5YxGRuV5hB+W
ciJLo4XPeQLJNmz0zcNcPDYpLfdb2U7ZGgo2wW51N/Zq5kXQgdnUy+HKAnjJ6WMllzWhbnsfe38c
wSqE4BJh+y8xP9X4xQrdqyIjdWmmy7Qb0paWRJq9L98omTPiCDYBVc9CNWgh943coHBKKKWe6gH+
CwfqsANCfwDMo2wCZLV0T3rgeC+ICkf7atSCJw15lI3fIVtcwWz0ZWNn8ZzgE1E4ym3nUwuFYALi
qtecQ1ROX9rmGxTdlyctsVGOYEZ67HhYofvr06z/x1s5LGAq/lhA7ziCDbERau5DpZ79UEfVoanU
vRvon/sx3I+GuXGdJVdsZTJ6e50VPaGwoDIGyG2/GqDQoD17rktYZ92dTfZbi+OPHUVbsBzASpXA
Ghhq3RAqiDk8sat/h2L2frP8JUkPOrZgMxwaFjUzWoWpk+hH7TXfZzsDnoaGJQ2CB2VMzuOAOMgE
YTxBQE67e22Mv2i8QBGhO6Hx/bkgq81/f7PAVP+hU2ILxiW0+wGmKGKDUO0fQu52VtTfL396ndb/
Zs4cWzAlZm6NNGCzqFZp0trpHQP6oPsJiYMh827XXOHlcSTvpS3YESPTAxsFRFy/DE3SAUpCkoBP
Hwz0HVuwHdPsWpoTrs6Lrf3nDu5tClckzH4/L/96iU2wBZsARn5wMwdvbwH+fBziCrkes8VGAZC+
i4oSRB8MlnuvHPqdlsGNfHlY2eYI1gFwcTdE6QrpM6Gqha3wDt/s3OY5yRJSJztDQ3D48lCy/RFs
hd7MmdKWBAAO9atRh7K3sb4gNLvxeYmZsAQzgbJwUUIrxkzoTIc4NTmrTvmSpDgZWnnuu+mcV9eX
ZyIbav37G/c/WmDPbCwVCF3ytJbRyiUDzH2icHemsLw0W4XldWXeuTmWYCgARxZLZS9YPmhzfsUD
kCbkIlZcfRrcdaAQsknJgYTasA+07ZZTK9mntVP87ewAR9dmNemzP5cxXJ36lWnZD3CYXl47iVtu
CdaAfpS4VHO+rhX699icPrfR8CWI9dPmRV3v+3urJtiBxIxx9mNWrYppgEHxBdtdbsRksm8LRsBR
22ll3sZMRt3Tmi6B02fDTMqWXTAAo4qeUu5wfnW12kO6cy4s/X7zh8uWXbjnQaen6rKw7GqU0R0H
6duKvaCXajNdIRtBuN5OVLuoqisYsKA7UGkzC9SpzWulyjZOjswBNoUbjnrUpHoLbWz0YN3N2TNu
b4MsJXgKdEwL3We0zQhfUsh2TOGOz3FTxarJdHKj+uLBBjd20At3y02ihldrvV1RYSSyBzixB7ox
F8359qELYoqX3ubhR0+bd4bGRA8uvMoK9mWNnkK0Yb4kO/XKxfDGfClN6RlabBGLAYKfVuRsnd/2
NrjboNjwcCX3RKR1QBe31+vGIAQzJgjqQvvvdoFHYn1FVKmTJopRJfXil9lKGAJbP0qUSvpYOG13
21f1T7VCpj0IwIlf3hHZgMKlbxtw+83CgAbNyS7RCDrtexsIRQgUObC102aMJxtJsAELcOTAMUKm
lmbVlT3CQwPRbwSrOXoseV8kN3qsN75iUbi/PDfZWRDsQkM3SxtBQ4cvCsdNks3Tdd9b8VFbNO0q
pFnGvzyOxLqZgnVARJNQri8Xzhzygo55orHxSnW1jWlI3BgRSlpmqgtFfgWvb2M8hlN7C9XNTYMT
gMo8BWcz9Ta8DMnBFiGiyejMLbr0q9B3fUMX0Detck+Xl0g2B+Hiu4lhw5fFtQzAoK9Bb+JSG43b
G5sHX182JiAbZT0Iby4/+SpUlxwX3wVgqGsnJ7Upbqbkjh6sbcCW5FSJ0NCoMpAgpu2Vrmvv2Bbx
L6VRIHa1TrU6bLwGsiHWDXozj67vSy2cITqq8/RZ9SjEkguxPcWvW9oZL++IbAzh4rMPVGI0ppHE
yFZFXJSdOfWwaAVLhI7MuHF4ZcMIt76uyslDWmTxR3OqEPlD6sxLlGsCPfq5tQ0jJrmAhnDRbZRR
4xhVCn9R0H0s1fkOOlFoBvVoo7wksV2GcMNTtZntlCZCNgDBE2VBa+F5BXwlVC+KbKUH27gnsqdZ
BHcaNDzOUEcuPlziaDXfQyjnU0xaZURaWoEpLdU5GT80ULZdccnyiRjPMkA6zp2h3lm//lq+IhMP
qGzJ/iQ0wxXAPIvwZU2MUTDRyAOmSuoTDFw+iJK11QXTkKmaWeiwpPhUyZPiZYER3yDPXATDVZl8
T2kfuTyOxDjo6wl9c6lCHqA0VSu42UkxDjO8f676iFodzbUvvb4V1qzn+h0HXURzxpGHPonV6H4O
d9uCcqGjnqdJgULiIYEVwl6rXNZ0TGMLqsS/1hbs+BVm9964gskw88p2ecl1P0bVfdJNPzAQUOyO
PN9VdQ3VjA8n1D04JTV7Blxplgl0UID12uyceNGdBj0u+c+U7d5Ms0quvoj1dPSmr92OSksUJYav
qh0N4VF6mpXQuTHzHmnEyxsrebZEWCawZzNNvNwCe1X0sDkGys6D+mrjRsqOp2BbhiGCISoLIbSL
aT61OyTvzbr26XrPdnQ4PaERCX+etnmA1u++t5GCqYmgmU406Hh5w9JDQyBjmt+m+phF6aGd78ri
JVa+TsFTv5VCleySiJlczMZbRjWyfG20z5PVnCCyu6ug7qNbcGODZEOsS/vm5i20AONsJZafGJAV
zgiH3dLyO16HcdjcTIT7l8+BxIyJcEgYw6agCUrLh7Dxd5LVt7xv15b3+/LXZRHaK/D1zSzgPymy
RW8tv9azU2cq1xOAZLNAH91Mr9xF/0kjo29ZzTWtbH8uj7kGf++cBW2d6Zsh00whmFlPdqCh190R
CE57Dfasrrzro4qX59pQ1I1NktUPRKBjG0b24E69RaPwmr2sr6zmLoytE4MNKFwzZOIeUxR+lOS4
nS+WXN5XyOCbKZbj0rR5xagaoEC4e74MwaNuLodkOjbWd8ae5pDw9D5pn9cGO9eOUNbcmLJsefV/
l9fzRvrcMsXy86q9GRN7V9Gw3SGHV4zfh6U7uQbSRD1MMJd3U3YNBEsCW53tovuB3nZzRe/9cz5Z
+6Ceb+Pa+eAIou0YISsKeiYEK/nNRPNZNqU/EQUjl3e4PAeJNRRBjkZFi/ZQBlgntEV3uQmOWlVu
9IV+2SU/N9HkoaP4eHksyX0WwY6zAfs/pH+mX8TQjbnDcMrV4aXuN3ZfcvJExKNSdEsNxsr0aV7+
Olrm7xg96I1lkhkLEd+IHCu8VOvbZ4QQEHm/+vIpRYFmRK02XQVRd1U/+naxYfkkJ0sV7ISWQLNs
L7Cxl0h24/+Gd1MWfquMFo6AD27Guopv7qltZ6hUBQyhKfmz7plfs7Q5btbxZBMQgpHQRNJ6mXIb
1l5gBkVL302DaPBO08cfI2RWG1suO1HChTeGVqHnkkkEVQflu1Nem4qLbHGd+x87ssIVh0MmhqUI
xk943OEg825io4a0adnwRWTLJNxvLYDYUVdcy9cz5J7UmQJy6NAbuDKW7XT0CTbOkyQKgQn13902
LX1QK8ioYRGGTWXwjusxjsbfTsWIJj2dAOqSAfImZYESeCOKe9+2IJzy76CdofVwslv4cUqHUkV0
npbsqALdaekgLRfzHjfo8jZJridSFP8OpUPR1oCmGvww+0vDgu0GX8IKemXeoBFiKMB6kMMddMjD
Lg/4/sbZ3vr3N7dnRt8YJrd8oGP1V1Xbjyi5Xqv157HYuJ2vvdP/6ymgCvPvADn6AVqdQsEPDejV
TFTfKdAr3MJ5iaBlAleydXJLZU9NB4n0Y4CI3E4z9CuCOGK+NX25dlRNZfHUhOEhdPprK79DpeGa
fqI40r56/L91WqzwLOS+Xjxg+xUSpUV55i/m0OVr34kVKz8Qn1ih3C5fTLLlxkMj1Yk2JimJcSAP
/HeShupGKO8BibXsNFzQnMogMSq02Durptl+HsxMvXOWCbpbbd7bczbeaTDqfIN1bbyp+7BFpj2D
TOE4TIbZn9AfQGFSH9sHuA4Ir5tODa5p94ge55H28I2AULbzgkXwnDGtlojcYB0W+xHieoSjz1Px
LdlMR78f19ork/Lbs6UMcWEHE8n8VW7XhDkhtbQnRFIe3XGAj2T8fPkIS4YRIY5BYyklPdemb0JP
Rmdr8KlIs09zVEDFP6CFqRtbl3NdmnfOsivYAahh7S63efdX49NF/R10Cl57yqZj4tpILtJ1NOyc
eNrBPHp5bu+/CzDG/ruES7oAy6GW7y9qg7yw+zOy55tFNTcKa7KlE29/WFlu4aZY09z2dkYd3lsF
KOXcLY+Fsnz3xg0rI5uGYARCx5wGBxZDEkbLf+1QXLsJnDXZ/xGM/6N49ZbxQvZ54foh+IvuQVMQ
CVs0w3bxcjejvOltXW/ZKgk+QG0acOqjP+iryGZG+vSlnJbP2dgivlJD07LpwsqmITgBCSGiBuES
4/ThNZTzd26Sk8jTNzbh/aDCFpGNDmTVTdwyjcwB6JWhnkLWwEnBnDxb2WnxIp8+l48dW+Hml3Gw
OEnPTLxo+DT01G7QMXanbOMiShZKhDVGqEvYC2Bw31P/VoC6TvNgHkPk+vwP/XwRytj1lp2H8WD5
MDveBovihwGaNlvehOzXC3ca+lQ9HQd+PcpW5iMQVqRh0fk+QyVdfb88AUlfmy2iFu2qn2fTGBFc
DX5E41GLVFixzR2kUso+qs5NGWDDlD1+S168kGT52BFDr+4fi+/EkBrCdEk+pXhY0p+9Fl2tJjFX
n/sabdTM2W065hKfTMQvdmEGXtFkqPacqQcwp0FifdKXFmrdJ73JN152mb8pYhehk4bjcj1qs9kd
rUnNfBAop1WQfeV6HdxhFZFCE3b+Fs/Zn83ZSc6IJ5icsuvaSdPWSq5jfCujP2rT3FrVFuxM6mUK
loZe5KruVIpeCIY7h3DpvFOZG39z6BMPNQqhv4dI76/Txu1uYnttmc63yIkkE3OEkYOxdSM0ckkE
TKD8FDX7UtvRdVN1G17NavLfeaJF3KWLUN4wpWRtIIy7y2fvy7iZJZE0ktsi7FKj/B13CPv4c2D+
LA112ju9fQNf4GM+pbdLYF3Phv5dLxvtNTJR9cIH0XWCbX0VAFr8tGhuIRLcuOOSCyACNGFda1Mj
JWRsjeRXbULBNgUztKT5SqFGhb5xvm72Dkp8RRGhqbWOM5kB0WPkwYsYhd6frDNequVrqgPvvmyz
ZGMIZhGy1xlMlW75jhO89It+cMpmX8XG8+Y7LlsxwdsZah1u3oowDrWeu4FwvkYLRcM1zU52qBw2
33HJQytCL8N0yvqhZCbpotxEofkS9NYeADcOojkHAPEght5Kksuusoi/tJYwDe3AwffBDhkaRGQ0
SqsBVA8p9IXJDiZGu4CId2tAiTMkAjJZQ3UwQ8aDa+VZraa7KTL2i57dV6h9jlt4Nem0BDthotau
5y1xfrDi32HdLIvuSuWKpYnr93FxDwJ63xvJUS/tZsPZlhl7WwiJlJiUoQFnnD+n1fUY9gfU4/vj
6HnaQfcgRl2cEeLq+ClVNfjXbe/GzEgGXD7+snUVXKYUFlRwXAkJGkt7SAvvChfqNAJXDqDb2tw9
ifkV4Zqum1XTbCKTucBeXWX6SZ3rm6x2/MuTkNwwa/37m2wCObIOXYbKRpQaXPUSf/VGtdirsf65
GLpnx0GpBRbDy2NJFswS7EUc24NqoF6HtwwIXnfL+1cvkADAypHl3szGSm6zCMzEIk3wOlNdGcun
hKyBi5hmBnlI0Wa7AB3xsEuuFmUj0yRhZ7NFoKbldurore+XRt/WIR+MOzjgvpD+QTlTKT+B4uyP
cap+bZ3+26CGyU6pokOkdr9KK4efOJ/2l1dXdgEtIaaaFM1BF4S7YCrPZf5AjKuVwXXUfZuWF0N5
Rhnx12Y7j+TRtgRvRwUmEbsLDyuMdeWVbrTxsYER5vJMZPsnWJKhdCZFr9ZXO+5utUx7sTT1zxRG
J1hw5/+0qk4P9qhHV5EZ/b48oqRgZYtwJaUpdCdWeGgU4GrA2PaBgS67eijUNdKiTNpBnkbYlaqn
Jdjo15BMU2S2a8ps6KbStnwjjpJdZown0IvPs+1eo+N57To5YpD62XSXaGNdZZsmGMtxdpOkTUaE
Vh0t9FcK4C7Tt/r7pcdPMIcjqRbalJdXQ3UdhuZy23rx76x0v6hjUu8VU3sAt4ueZvK30yptw92X
mEcR6xqpFuRaPXPSoh/abOpksqP9XCrVxq2S+DgivFUdDbeEttv28748gYXYj01yhzKU/1EDL+JY
87CINaeLbZTflYeBTGjc0ZKRpGG7MQWJ2RVhrOWkd3q7RCzRgg6qmn7R2whCPvdEO+Ep2yqAyhZq
3aA3Dwml5LoMCt4pfTHpUq0VyI/D67rXncNmUkpyY0REKzTBvUc8Yvujex8vPzvq1jUsqRMySAqa
sjhscM5urJrkYTQFC9fWaomb3rNq1D6xAas5de4HPfRX87AJ83+tv78T/ogEqZOpOOSJeT76oD2Y
BI29GcL0HpVIu45ZfIXUUoBySVaeXD29chQUiOrUeRrjGVBQMWcHBxmOvZNv0ThKjITIqDpOaGx4
kKDTsk0XkonCCoWULdyU7JAINsJS5jyn+QhXNDQoBE16/1gtBa6vqcTHchjcjc2TTEKEuUYlYgmR
SfG6qiJnbxlt/gmseLBhRyU2R+QMreDLpbMFw5021pnb+kWf0uscTorLj5Hkvoqg0KAfzJE8DLX9
CFGcfnZ2Sf0NNYCMSBEhmC1eUtkarX9/c2GrUpuiEO0WX0tm64jYu/rQp6X16/IkJDstkoEG8wSR
as8k0jL4z3SWhymOUJZNwNBveJMyx8sQ3IQK1RhEofG/QbofBsf5NSGSiq5aeKVOOOUKJWzL+s9r
0RSK0AMh+dOV6i2LiM7ChvMnMRL/AxZNUjR3G2ZZryoMfdidmja8S7L+G0DeZpcH+rSfEm0j4JCt
qXB7dHRElqVix/pQe0Q4qUCVD/b4MM9Kv5yRC7m8dZLjLcJG68qsWdjUhn0gP1RafYhgN+rUdgP/
KjHiIkI0G2NlNDJuj2Vl5i6NytMcjYe0qpGV4KhoA60D9A1Us1ZtXCjZhNaL9uakJ0pGPrAALGOb
ypekax6zGPlLqyqTjaMouUoiHNSZKic0jfXGwhG2XzVY4PZdXi5vh2TXRRRomodoHlt83BiQxdSS
LDy3bbHsYbxeDo6FatjlcWSTEOwBKi6jl6VcJ8O1XoZiOVVF+yGObFtEb5rZEqQFYho++o9IHOna
T+D6nwzv6fIvl62QYAiSCQkeeyJ7YznIfg06+K8SNJty9UFgo60LnnM2oXgToIjkN0N3pykVHU1R
/J8b2H96r9w4pbJZCLc7UhBMeA0Hei+H79Z5ilMF6SnzbjPgkIwgwjNdBF6RYlN5t/rgngy/QqKG
esJExHF5IyRH6LWR+81Fq0MDecLMYCPoAfPiaNppZvn38rclr6KIyJz0OrSReqN6YJIc01OnO9vN
8jyEyHY59bcwQnv88kiyYFBEZ0Z1qhvKwjq5quNTMMbvw/tDyOSw+mitfm82d6u/GWIXdeuDa7ca
rzdrp5pVWvRwovlKO6dntBTdIxKwW9Q1skSZiMjUHJoaYoflmwdEErNTryZ7SFk+1dofkpyUxMk8
A13YNXr/wQ0THGhEtg3IpFlFElfXem1+bxLvMUAhtUQqezN6krzAr3v4ZtnmKagDvfVMHzg4Me0C
hYkNwVy/qFexA7dyubj35pRt9fzKhhMMQRX3YYgiiemHqWE4u8LU2/8qT6OWVTTpuUIy6s6I4so3
uk7bcpolz9drwP1mipPSIPCCdqc/jPPnCOkhpESBaG0dPFngLuIwm1CDeF4DlZ7pf7TS3rv1fFy9
WW1JdmjP7UulO8/2gjezAQmTLKIIxlR1c1BKkwmhVXYbecFtN2r7KAs/dXb2zcZ/c7aA1pKlE3GZ
hhkU4eDYpu+6SP0gLLly8A/bayexqCI0U9NMQGYjx6ExDRz03jooAHBHGlIVSMk2/DGJ5RMRmfRW
RUPTWKavllq2z6MoB2pgLGfHWdqTioTzU2WM6YYZktWhRdJJRPUGJKVYsi6bzEOfx6vkSkzvR9vu
gkp/CYfkSw8JTBeiBmg7d3qb/m4WBPpgr7u6bIBlqypYDmUCZZV6THgcq+c+G9BhrT67Qfd5coaN
tJFsTQWXgTOh2o5jmKjH2L8sNDjXtBsygJ/wgM6bvIiyiQjWYtAyk3QRo8Ae4QF27A8I4OUHy0u+
bYZBkjdXFdyGzDV6IyxNFit0nkiQHNu42QIHvL9Klgjd7IeBPERLA1DUq5Gvkis0andvF6m+U1v3
ugKncHnHPR65/02CWCJcsxnCPtfAPwAIq7svketk91mtoJjRRJUPCRClPtXUz+VoeI8Jaq0bB03y
KloidrP1FCieTdUkV3VqEFJSLO3Av+bFM0rgu3yo0b1V0eSEof2D5hZtwn8femVItQ6pRBNpUGNf
J6CRyvsJPEfPP2i/NaJmp9UmfQob7sz7B8QS4ZydHjehPjPeYgMfSgl/2qnbiEhl317//uZpKkIr
t+DdsBC3mrPrUqfHgbpAu7E9slMh2IGyTNCv1XGJurz5bSvjg1k79BLBZISWmU+b5hnlvj+hbn26
fArfv65orv47Gy8JzFxf4whlMs59aHwLUzCvBgJ0SCYOPy8P8v6TZHmCTRjNyC3jjkEiF7LzzkCC
0blpt7p8ZF8XrEFdwns2F2BsAgCsfl7QMBhlha9l3sbbLTEJInTTMpWqhoQfN3xadnCU3OMcl159
BoG8adIk+yCCNnUtdFvTZAxlmO7irH5K+vpb77U/Ou1j6H1LRGkmaH1Wkw3ayqv1o2MgM9zWXY1A
hvshVIslklKaZqDk4cAAvJnNrqz168T12o0rLdllkYgycyoq+gEXI4DkyJu9s13V16rmvVw+orL1
F271krWL2ql83kZec1lFg0FwNwk9u5toAdkMhKv9/zj7tmU5dSXbX+lY7+wWdxHRez9Q1GVW1bz5
7vVCTNvTIEAIBIjL15+Be50T03JRnKjoflnbNipJqVQqc+QYGdx82wsM0Qlx35rlI+pFn1x1G0WA
q/NNIkHrCFfiGADB+C4BSUw0gvcECoyfTZIeyjxdSWwsnQbtMBNqQ/wVifIt+BIj1dQRbg5RGM9A
Hq7674X43NX5J9NAqcHrEEUkLtnMEmd4gc4CEOOXroDa6jsvgeRxHV3f+6XRdKTm5AYo5Nq4LqBS
uh/79mg36cu8epPh1EDOFq94aQlEe9mhYavtcwsmp+M3HdrlZcsQ8nl5LZ+z3C4+QMCvZmFvCCPM
2sJZ8fELN5bOQ0nSVNrURrjE2mwMK4jfjrbgN0Xqro7hdIvYIrID2ly1uSKQaUJ/e2GlPOQlwO71
YLc7asv62/WtWrgedeimoCMY4zqJnTLQtYC0YA5t0TYDTV5ufxsD9+AxC0d2LY5YsPU/4JtQnG5B
RO9sXSt1Ngax+c98JFPEkqmKhsorqzBo03R7fXILo7nz//4mshgg910aZjY/Q8CDatq5PJjjLLk1
emBcI/aj26vbiDVdHTGadhLN/EkDm3DYI/j8OqBE8m2Hh6Iq7CScSrJS8V+KN3UsJQR0JRQjYAui
CfbBlN7blEMaHbWRkNNhZ3DJjrwZ1MGuCtg+dwVy/f1K4n3haefqSEveNIrXyMQAQyo3FPwv4H+D
I5nLpuiKSE3IE3+eNelcL4saCOGums6Ct9dhmD4JeD2JAt2XZfbgDXnWoedilGfDG4KPN9mLjq2s
VZO0scyRBwIIzBmGd/4AVRBS7DOvzpCSB/H49YEWPJUOrMzrIZcBxUAlb6KAOCC06z4OQiDiap+v
D7FwsHXeS4P0vMp56my7rgMjc25umhiY7NlZYfcOmUG+Fflk7oEgKdfc/hzjXniB6byWYuRBw6hh
bwUwJz3YHKCh8qL8cgOVk49+LyNZdntc1jsP6PpQASa+Cr5cWtHZat4c9ZbHKqsVJDN5w89MOC8Q
0Tulcfo0lWsPvaUhtIhGNLyrp7rFpuXQlhs/dZ6KUrCk9uOn61u24K50jKXdycIJINC8HZoe8rm8
fj9fm54B6bCEqA3M/vo4S6ahPVEQ9hmQJIZpuBl5rGMjGniwdUAUuqE0ucMTejcBanm3+lpduC51
fCWoooY4gDTyth7lnapQ7o7NldfdglPwtKeKzUiSGwyf9tGH3yR0CiniqfXenIU914GTRPHORYRi
b71MgR/I7r6DGAa4rvYLc1ceQ0tD0N8t16paq08SDOHPGVMzi8bUPvp51YR4S1zf8IUN+APL6BlB
QUcMYQYZNBEN/tJO41pmeSnY07GLHSBHUhn4+iCMQyGho1dO2APPq4YNQtqHOnEg+mWAehaqcQfI
Bq/VI+YVuuBudKyiwmOrSkec+ThoUBRo76Ab6kXER/LD8cyPQ6XuTGB2V/Zp4dToaEUBJmHCJepS
6PV8IRlMzRnGfDum3/0Mowrr77osgnAobf+2W8LVzmmec8DuCzxAfN99b/i7GJEYOOT3XE4rx2dx
77S3h5nWA41LPKFwhfPGPgD1CZYLWqlQJPEmHpKodIbDapF1ace042qUTV/nMR7lNlBkdjWOmwK4
bp5lUd8Xr6xub0XEuTqmz/BImUO/HVwaef0Ouu7AQvqHW7MLOqIvSFDdYz2gnuCR2cyTyUpQZHL+
eRXTteAWdERf7hE1ZXOpkkLPzjCbDx3xj3Zml4DwrLiFpd3XQX2lowppSozRix/Q9oHGMznMjPNt
voMhoMDn5F/5jSUoV6epVLVJAjJIPNc9/6E16PsRT8DVySyY1h+wPulMOd5FIALx4xAp8zs8mR5o
z860dXZF7Lxfbc5dGklLO3iGQInahyOQVrxPxl8djlHQgvHA6f0z9LP/ztzx9brnXnA6OrCvyGLE
vTZ2aHAPpdGEqnosHAdF4y9OQk5x++rfXR9oydw0R+ANZFC9D36QCUh6QIrDQAaPeafuViO0hehG
J6Ws3RTWy1EH8OR3MBPu0KziBLO6Oqp3xvvrs1gIB3TI3ph4dTBQH7UGp0/xwmMnRnN0vVY3fn82
iTdRJgFMiwcFjv3YeMgGxWh2qGnk5N4abGDhptbh3MjZpzTPTeTCvSIJG9P7sfp+Wno36ohDGGib
mx2SMm08PhfKvQNEvgUmKz5RP70novvpiQLPZKxakoxfuRuv9Xgt4FPdP9CIFS1RikH2CRwHZ9Xz
o0X4juMxFxqB+jxZdJuW6XHi7TfiFp+dgUZA+pxGlFpRitgjpFhT2lgyED2GF10eeB1SRFVLTnlt
vaAJciZaWPGoCzauAxaTpAm8KZsQWTObbMFf5X5z3S75GoCt/BTMBJoTYN8frhv7gh/SoYslr107
LlF3KlBbOpeVjD+4UvUTGm4bowiDwvLPhe+YP5FXsdeqeUsLqPkJs6dD4M6VXRN1znkBzQT0i2sN
5AteSKe1DJKgJG2N85u14wZXEK2y+zL/7lAnur5mC+dLhyUWdukZbk/h5mLVboYY+JWC1Cvx2oKz
1kGJEkzZKmXwcOClIB+4RGvONguo7MN+6Ea2rfvBNcJSTo3YxLHvABlhG81t1kC0jUFGUlm9g5SC
WXYRkfHGBRWObVt7K87PkB+MjG4tMb6wS3q1OGEVq1WGtNoEXb75TeRZbCt5c5enxvfr+3R5CEcv
GvsmAhNhz0NMhIHWq6MhAOSzYAzIRruy+nrLMK5O9UkYODYg/A13YHmfB9UiEy74s910gEgU2efr
gyw4BR3Y2eRVmhMDz5TcGD4BYgj+ly5qKvpImZrZ1K+PsgA4c3WIJ2nQTzUqvOrxJHpVlntgJXQl
pNdGnVVBqTf5OaEzWVIXsp/1J9mp/a1PWF2t3SM8EEOD3fJcpDrNSb0fqryN2hrg0mB8vj7Byybh
6vhPq03FiP+bmd7MNiQ5veuxV9KlBzl+uT7EgkfViTsrD6ydZVzjeockeKB2STqGaAmCJOgWJfzQ
ze2Ve2LBi+pQ0FHExDCGDJVDvFrjxs5DqHc+re7H0jy0Z1YzuxWWFO62VPQAHfQHxFpWk229Sh5n
YhFi3VYI0cGgckiM0qnRrwNAlHX0uphsTIePK/50Ycd1JOjkgQaHp2j1HGK6Tbzhe9ElkQ2mqtXM
1NII85F9E88hvsoYa4BSH6z07LdBt5ntqhT5ISvTtQTJwvnXkaAkHafSz9FwRIrauYfsVbbP/ATU
Tl05AQLDsm059unKmi286RwdBVMQkDZYeTlHeXaY+2M0xM8or2c2ChK2eZ/XaGVN3xWWseJCFy69
PyhBeZGY3AKy3PHKH4zE32JaxqE5DPthDECYDCh+agPLCNDSbYdHR6FWyjR6sOgDiT+z8qXmp4Rx
EcbjtFLiWDIK+3ej4HWf50mPvh+eQSuxaHuk/mn2nASs3BZttbvuaxZcgI45ncohq4oWPYEIdawd
dZ0nf2ppyAYmV3A1SzfCr4fAG+suC2x/YhJ0uhn+Jztmz20FIq6cP2bD+Lcq663dl0+tIjm6swCz
5o0bgJ9xrZV4aYKaEzKtBpnBwUQHiNXKkDD1IK3qqVpLYi/skg44rQfo/tU1ejbJGL8UXtpsjVEd
YoGO6digP2/aJB1kGlQGzyXQSdt+FucmrXsAf8ojsLkrW7SwRjq0dBDmWOQkANY9rbtvZmFnKPiK
FvojbVWM769PYsH/6PhSF3rQrhej2b9zs33jx3hXCuPkev6scoU33q0pKx1jOgVNS/y48Ld2xa0P
aHsUdz0V04PL2gGyfsj73eYBdHgpacQQFxQzAu+fayLbYwRn1mRShNTszRsDas0NgNKQgvyhodsB
LADlllGTfiS5QHeIahm4wlG6IzWoCoux2gwdp3KlOrPgwV1d5Bztz21TuQxgzNp/6IXXhfZk2mE1
9Y/z7VQPzWdZsPfwUsNmNWS4/DCClKrm9EDWKuuOz2Xd3NhnyMqyuGtWfN3Sx+cz/MYRsYYVbjbg
46lR/u1y81kma7q9S5+eT9abT4OAmjH0owDXksTfqp5/NSVdq2deDqMcnd6xK/0itlN8m5ZsM6E/
2KPo3KDThtEqCuJPq2HIZTeArNfvk7CdMU+sBgOJjoekMtMHE/mRyp7qFT9z2Vk6OigR9KK2QcHl
s1WDuZnq7BCzHNrg/nG1q3rBah0dkjiOGcn7FKmPymnCsfgKEBMSyEn1jaQ/XLgaKG+GN1urdre0
TiN8gaTutpjsPqRAAZjjWmPBgkXp4EQxEcJJBji+0TYfoMz6KHyDrTiuBYvSQYm1cphooGm2HQZi
bfwK4g+d64qwrqZoNNmLVUKHtSjurjv+hV3X8YltV2eBgMrlltP3Xhuf8QoQtfy4iky/HPo5Ojyx
GyYSMw9AFHPuhOTBEeDrELFm7yVh7fpgwzLXDezyLQZJ+d/PCFRuup5DBXKrUHZvPR55Y7aZ4TWj
COYk8vUlWxplNoo37oS2oq4MZGG3hBf8PpNMhG6n4Gfz1EEfnWrBkz2WK6+npTOjq2Z3UP7jtgvE
OuqKGeBPZb3J1fRljpc7Wn1JJgZtopJs3NzcmVaxlutfsnDr90mOUJsy+hqJ4Mw3vkF2p43MpHAO
11dwyei0PJRpizGN/ZlbtJa83RK7y559G+JKIDSSW6tBVmd3faQl89OcgN3WaVDM9J/ERwswe7Vz
N2KVE82e2vTdsPCtBzQEba+PtjAvHdLYzcRPU5qC45Di3i1L82tfG3dQdGAb3jsrd/+Cf9ARjMBw
+crx0dRkenHI56cabp6mMcO0+YTAaj+2KwMt3Dg6glF5Ux37FO1a1GS7vsz+Dqh6MlBgur5YCxam
YxhVMsT+BGA/IsHgk6rtc5D5a8WEhSOqIxYlOq49d6Z/kH3ymtjNQ5fU2Y6Z9sHMjCOl/VqUubTj
ui8YTYDIY5BYgChOljaDdLuMBPhv9quEqQv0A46OGpxY22ZMOeim5ZLyQ5eQ3kdNJDUcyCE3xVNJ
YmD7ROB5xoamzP9ooLtARSaqq1B74XnaRR0Q6PO/L7i166vYWqNFW9pDzUvYARntzkDp0ZsLj27v
2WG31mGw5Pl0FKHbE4K2zgr2Byyam0DIxu8TCFk6Yelmx07cxyingpJlvdi9ZDaat3DRQwM6DOT2
ir4TVZjYsRsfJUG+N7SrMvBOsZPl1YF7JkAPv07Bf/9GUNz853/w399FNUqoP7Taf/7ng+D4//+Z
/83/+zu//4v/7F/Fwwt/bfS/9Nu/wXf/GTd6aV9++48twM3t+Ny9yvHdK1LU7a/vJ69i/pv/v3/4
X6+/vvJhrF7//dd30ZVQDXv3mjBR/vXPH939+Pdf1lxe+O+33//nD+cJ/Puvp5QVrKpY+dr88a9e
X5r233+ZlvcvjziANpq+Q4kzQy37119/Ynr/CizUtEHQQB3XJwiGSyHbdB71X4HteS6laKtx8Xf+
+q9GdPOfOP/yTI8EwQy6dizTRqjzf3/c0/8ihf53P7AY//z3Wz7pS96XmrYO/+xbI4bwC5/OaOq4
c/rhu1VwZ4MbGkyHZr91x4Lu4ol8e7M0F0a7ZJDzaPOveBtq9FmSsDgYz53V/nDs8uvAhi8OKT8Y
nvuSmd1KNuuii5nHmcd/Mw4ZWZrEZj2c0eA3QhIyDsznQfrJQ5Fl7bPXk/FZxBk9idLxocRV1gje
VJred33G0Y4qSvJusKaGh4XLizUc+KX7Z/5Rs89986OS0h57tBiO55LKl4C6VuR1fDriulgrxl3y
3vMIWrwoJEQWwOCjzqYRH0DwdJbIwqLhdPxa22KN+HBpEO2KiK0x7wnlFL20dKMqEZn84BGKnqMb
oo55FtrL0OFZ4zO3VmfQLOQ/LMcaDtLKjI03Uf7cKoNsrhvjRSmDeSDN2/sJ7h8fEs7noPLrj44A
SNcXsdgkI2Vb9G+qXeU47aaWxDygeYu8eEXa7XBI3TJixOjOBqgaPtdxS60NWpayd/0QzMksabHH
0Y1tC6TJTn5Ma1Wv1IMu3iHzT9YiTeFwm9tpq84QUk1fAMCxIrdKyIduLoOF1JAtg6Sex7+MVgXt
WllkaViy2l4jbFlcM+1KiU0J8l9DqHORV4DOpk+13XyH2OOh5X1YFTWeJ+5T73ymVrWH7F44FDRi
WbB1VXfXu1BTNKEG3DjPU8K3Rpntmb+yNJeubqyMjlqduibL0QSrzjU/2bIFBLxdsZMFg9eZPlOZ
SKOGJM45qT5VAQ8bxjZZ/BDItRO14Bj0lo1KpX5tDNhUNT6RZEfofbYmZbm0KprPsUjag/wcHsGR
n5zq3u5XgKFLa6J5GgctW6Pt4bspdTaZ/8hBxDg13aapbhF4nvdTczMm9QJhoeZ+BmUTwdfV2nN3
abU19+KBGMykfUpPaMfMtk6X3zccXLs1Xh3X/crSAJpb4YGlQKXusbMzSMizKHBrOdyTW6cdVx7R
C9eoq3kBt2BNVQOPd+oIgXoSx0OTBT+EUR4nN7lrvHGt23Npm7XTTgQlpZIxPbEk2LcEGjZWt23z
dGP5X68v1oKB6pDVTnBG/Myip6rrDsVQ7mvBV4KNpU9rwQapHUhbuy098aTrdllOXm1peeFtv1uL
MAwRJKSt8PGYWPBiKbKkxUj+vv7xBQvSMapFbTKeVr5/Ml3zPLb5O09mT/FYv7vt89rhVX2BZAiL
/VPC/HcNG3e24z4Tn+5u+7x2chUoCiG+6non0Y+HzIxPyhgKEBo10fXvL+2rdoAt0ueDUSUe5IS6
jZl/lPUam8JCMKwjTzNSQ20KVYFTWnqgvZbxJ+r0X8E6/tCk1vuxAVVJSuVth1jnizTAHVPi7eqe
RiMHIQ7EoVhSfW/r4l1WVjxq1LSyHwveQgehNpMKajvHQELwU01ASdIBYJnE8Z2si2JjVqBOv74z
C+5Ch6I24Mgtuh4jZYmJLJ7CMDGFjqRoxbFl/pqQ14IB6JzDJitz1NgwTOtYQWgFgxVSe1rx3ksf
1w52EJA2laDMOvHacI5EBHIzkuYWJW7cajoeVfZ5w2o2/3T6UhYvTnefVF/VuOJMl9ZfO9iFAKMT
OGfgN8RzCb412u96iMR1zbBy9BYckz0v2psnTBDYvVWO8BylcNJDrMRrnhkdFijxVpJ0S1PQDncJ
EbWeJwGM1RpLlFIQb+HZJEKQypI9GKtu3GXr94mQoLeVM/T+qfVqUEIloAoV9cv1U7C0SNrtXKga
QghV7Z9UTOkhgai2afvBfoC23W0DaLeyxadUigYCzsTIkSjjcVQboK4pGr5SOls4AzpiNK0CY0Lv
lHciVgeCbeJEuQds+fVfv/Rx7Vr2LdCmWiL2TqbFjbCXFQtpkt0Wl+rgRpXZlen1yGzJpoc+mvFV
1EjD+9KsQgVe0eszWNhgHdw42uiFcISP5WH2x76zvqqkfrHMsrjx+9oxHkUGQYaAeiewuMeJjDIH
FdJurf9p4YTpwMW4LJngjuedGnYn2DP4JB6540eGke5uWx79CLfxJFI8Qk+8Zd9LWwZfeJ7I94Wq
1oi5lzbA+v30Zjml1OmwAU7aIINql3Ek1GBFqRzEioNYWiXtEHdyBOU7wyRU/OI2xk5aPGRZspni
bHt9mZbOgXaK5VAlo+NV1dnlXfvJTqi9D7x8jaT4YucDbhodppiASM8AUqQ4T6gHbTK35ZCcVEXx
N/WM+IG0g/9ZFV5Zbo2pUElIqMEh9eo36gOE4tu763P8BVTV2xXnX6Ed9iYm1IzLRpyNHljMIunl
N7Ml3Z0dJ7xG23xmM9R+CWNQWDeCsHIKxAwBtxt7XxiWswekdjyljs+eQb3pAuU/+SdqZXUaTWyM
nwA8944Afo+hA57RiKXxABIoyLGeK1WvXtoLYaHOoFkGakDnOpVne5CQvBwnP0EDRTVR8ByUKTyk
P/aWG7KiQrMia2y+9nr/NcKl5Zut8819m/MhCWq3LM7KVxHARF+G2jsKFR8DGtyrIInyNDsa9n2L
nyWFfz80Q9ikeWiY3r5j1pM3KS+kbrpWy184eDrwEYkcRoEEKs6JMtWxdWr3zsxc4yELmnrlWFwk
W5hNRosxbG/MSW5Uxdl0K9o8BGmvpjAvCo4wQ3rgoEnGLHLQLJuiHK7IXjEDlCGFi1RcAwK8e8ar
8WxapP1x3YYvNvJQ09IBDNzPoHBklOPJDd0dLvOIbd890ZCGzV0cYuR9tuJzFtLWlg5eGLs8LnKG
kThaWb4UX/PjFEf0yd823+2fs9xjskGvdPJtZWKX7drSsQymxDkSCYaj9/5j8jBEWR0ppDJDFX7P
HsbI2iUbf9jY2/QwrLxsLzs9S0c0ZKiJKiXEeEoG5z1qYB/G1vmwMp3LxmlRzXBMJvLBQnh6qrd4
MW/4ttlAh3UD1pONvTG3JAJ3x4qRXr4dLB3E4FUc5Zuej6es7x/byn9yWJ6HHq0go0jWir5L89Fu
uQAPt24KcmxPTZ4yAnIk5h5dR6313V2ehP3rAL5xLmmc16oVVX6uHMMK8eJNI9uNeTjFVgF6qW4t
n/8rLrrkxbSJ8LYylG0H5Rmp1PxvOPvySEhTHMEsDmTWZE1dhAKNDBt0mR9G+JMdsh9JhGe+PAs1
8k+xWw/HchyrnyofQFSLJjlgd504N2lIuFJPjknBcJaguo++Pq9/ageTnApLmF/KrDU3XZZM3SYN
2vGmV4ql64s2hnSU9OhwytBkVom/oQUFnRNQNydrpNZLm69FB40DrzeCePrUyrtibEIOMiTDen/9
qKDgCL84JqKcC5qGZTooRJqWjuvo0RCGHns2njoIln5t8wpK0bbM7cckCLwz3B3kfWPTvQOAfoK+
TmCueJzLk7J1cPbAPLtEKJ6fi+DRzPNzCpUnv16BMS2Zs7ZiHUU3EHN4fu7LgoSsGsUhAd1MVOKe
PEljrG4gqMP9pIOwE5MGU5eJ/Kxk62yEX2wB01pLKy4VeHT0ddulAe2nUpyrQBzirN/YKZLU00+3
zkJpPwYUOV8vTI1P1y1hYdF0MHbXiKyGYJI4e60NvLrcONAvy1vkd59vG2Ae+I2TCTroiExehQGy
Y0rOLTunVhGWq3yEC3emrQOwy54NLTijy3Nl0enbNIL+W6JGFjUpKQ+iSs07mVXlZwjEjucqY4gh
qSqPIrXkRy+xTYDOVXYogdtaueGWVlS/hRyw1ZauU54zSQ/F2D9WgnzPB/fcsWLtCf2rZ+rPAwzW
rt9XlVY1Wss7Kc79ZoiKXb3PonLnbP2dGYkNjSClEPZ3aq/28r7cG9E/4I7fsB1vwQK/elIvjat5
clT/YpRjEc630bh1d9/AfLWvN8lWbF5V+Pl8frA3Lx/f9yE4b0MZWuH7Hz+6leBowXfovZ6yFq0d
iEyc6x6I/kE5YTX0z6aldtcN9XJkYusNnvFQxZA5RVNxAvK5F4uZ5a4VnbPiNC7nYC29tzOrQZ0B
dqr8nJD7PPngQh8Qgsj59B3x/PXff9nurD96oKRNTJAB5+fO6MtN6RoDejfAhEXsZwrhyPD6KJd3
wdIh80MAuUYTGKxzr/hWMcSHAZ6t9CYXbukMv4Mxgi8RIfDZmljEjR+qTELKjKha0xxcWqR5Wm+8
EWkSi0BjHjfPAFyEz6LSTiLhPxprihqXrcjS4fMuqs4lZV15Dpj93JTizvWt6PrSL31aO/M96Czh
tVBW6dHfejZcEO0ZsbES0Cztq3awGzzlMtNj2Zmk1eukms9twu9iK1sTZF/6vpZOkWCRsEtSZOch
Me8HZr1msXkETur1+tr8yu/96ZisQLv8/dEvkyRAQN5GU5Rvix3bwj7vmgf1WETT4XsRkp3Jo/ZF
htWmfS33Xdht0OO2LTZr/a0L+6Nj6M0mKQw+4PnhAGLEiLsviVxJo1w0W2L/ChbemO3gCoYS3Tgc
8flngBTBZa/CzE8jPt4SmZE/ghqLJFVfQj7rGKP5/JhNIMink2Fua5G7Kw7q4msTQ2ipoHEilmdP
IGUsrfGnKdw86sHEdCRt6/JQKLePBquQbWg007i9bhYXrQ5DarWcNkl6s7JEc3JiHwoG6fSVmbLf
5G15i8PCAPOGvdmYOh9zCoDlcPRY4zxNLvcfK6iFRFlqqy3QMGwlrX3RtjDOPME348SoDIoisYdj
nPqH3jW2YBW6cVvmId98uiyKLjWHiiHX/0xBuVXVIdCRdtOGJn1K2rVH4NIMNO+lUAKpJTAWJ+jD
nNDq9cEx1vjwlj6t+a7Jy3rGXGs4gnT37AlyTJlYiV4vPpTIHxcS1APrvIMu/bFxgQfcxKxSW0M2
xdYjdroPqsZGx0xNj8y0yp8mxDl21w13aVxtv3POTCqCyjom0/ixb8EQW4LPIGgCpJt4fwJY6Cva
dWzQY5M1YrmLEQqmqtkB9N6x52NDTm6pULHtofoG8SkCxEePQYPO30nudythxOUt+4VqfWt09pAq
O8fKHtsifewBBSuTYA37uTQRzRw6EOAWqYWJsCL0023RbbuPyTaNHEgMh8kPysLqQTwND8U2eZye
ru/XZQdt6Y1g0xBz9AUN8gT8+B0EJs17x7aHLXKXVZRY0thfH2Zp2bRbzkKnRyMrV5wyxyV3QyrK
j0ZuxysR9sIk9AuMlTHpwU5sHovM+5qNWXdgCQF3ZTbulDn6K1t/2Sf/kU2tB9QbOrSRnkx/L5LH
GghC48NNy6MnF+0xcJoJybJTEuSfC5u991Ijuv7ppV8978gbL+knfUGD1Deh55NAqmEKDo7VFuiT
Km55IJA/MoqKQzsGcirTyXChhzi+KFaFNP4bxI4hUKAra79gPzq7e45O5dgwQaKWTPlz1pR3ivVr
DAVL39YiPLuf/C4bgulkyTGU/JUMa6/dpbXXrD63ILdZA0V3ahkfzgrtVACZmj6SbdYtPJeU/JEQ
y8wWfdxCBkfZFnZUqQ6FHKQSUPcu62LbQCezhOLISyKz3VTbxefrRrXgqfTOp65MJFhyCvOoLM/d
AFf9IQuIFbaVeMgVWitK8O3dNtL8C96Yb+oFXaZMdzpJ+nHwfkKkMKphZ279wm7DhmANtVhocmnM
Jp9RuI9O7abBBbcieix2EhmRFft1fwVWf8T5GGS2kTcTKR2R+4PLyck3knwXlK13bE1Rv/qB2xnn
STD2YEkkZ5EvTXi+9xjJD405Atvpp96AjhvwaQNRMoHkwk+b+gjN2GFD0VqEb/lyKwZg5UmBDBUb
ez8qumJyNpDuqUfgQ9z4Lq6Jd2TYqY0ATihSU2y/OpwEd4WJ+DxEYxx9QA4dhHKUJxFpu2RnAaN9
Zmlv79BKke7asesA2UD1NWgy+sE0R9WEXs/c97WPlq4hCCpv4+T1eG8AB3O2IFgFXLcHfqsqE/He
86vkmIAW6JvshdoVBZxQ4+R8k9KB7Cijxc6KJxTbW8X3A+umvZcb9Tah+HhopaN/qEzT/xhQP7lv
/Y48pzkwwa1tdUdp5mNUBKizKQh/InkQSHQitfHBSPzyQHNIfZCUGiBJdKefiE28vdsBECfBCxpO
Rut+UDneXwbxyB6BhIqyDE1b0FQhoGP3MXHoyJ6NViTgnUmG911ueqHsTPrOgrgtXF4z+ccmca3d
UBN+5+US8Q5Dk5fw6j4SppPvcD7LXQ7ZnP1Q1PJzPTn2Phv67CNIyPyjRApv5+RB222mlgWhJ6j9
rXW9PrKBMXlfu2NzHFPRnUTrnhoXYpcqUPndIHqkr9Tkoc+QyAgwf+hUM0s+oFJlPrtO43+zk5Y9
dqBowytF9NCY50UUk6Q7+dk43AeDmezGyp/wKd8Kfep8l6Rpo8K1vR0Y8UK36Tu8BXJ/4zATBLpB
+mRww7oDj5Cx8wP+I2mle+fKkrwHRvJDXuQt+iky63sMit9yE4hafbWsUW36zneKMK9hw2GeoEEn
jnP+U87K3eU4jIAwyyai4L+P+rHznzI08b7nLR0eZAuua1oN09fSNcXHuhbNQ4KG5bNi488RKOUw
zofs0QdPBhZgSO8bv/no1RU7dhPyawMguadhENVDanr1zlBBFdqD+OS7Mn0IaqywmVfIFuCLd3Hl
dHtRcJdvKtVAdYB6w2eksfvjiATYHuVeO7KmZNwQ4bGdB7EFdBg3KDJ4Qu4ra7K/WXzkZ/QgExyf
kX83wKd/F4yDQoiYyr2NaH/LTBLvlc34Y43z40Fnb6rO0i1KcPPbmCSv4w0sGnwFyG0fY2lZUc+b
dJd1fvcU5CYJJycJIqMy+x2om9KDm5Z0U8KlhAETp4FO1mYIhmqT90MJ8iUPtZe4CugXr/KK56Ku
h+fObdOoysHN5A5effBQb+q2tRv0G1G1E2TP8SDYYTgoFBkG28iB/B/OrmtJUl0JfhERSPhXoA1N
m/E7uy/EWjwIK6Gvv9nz1JczNBET52nnRKCWqVKpqjJzSN3YLuRja2vqQ95mkVfaNTuItp926HfQ
wybN/kZapR9sI4v8WGtLP9LMdG8Sh6Lv1OnQ5dBaDCmlRo5nB4oAJciKCbpr1NRwE2rpuUfKSElw
TB17Dzay6gdRLZK6GfbnQchSq/xuoBz66HFOLrao7fOVfP2HSZQ3UZatBd/R4q2RwIVsKmhqbctm
6o6yMYtdpWMQpZyaE2PRsDVTMF6ZFVIQVcOBgO9oLR9kglOYFKb01Sa2Q+4AzOs4Ses7zJCu1lfW
mfRjfxaR2m5zvJZOCehfwp5YzRtOdfaGDKz2irPDn0CrxeFPla4zXIdPreOqhTTQeuFMu7ylyhPI
UNi7SUfVU4pk9MpoYEcqCk3xI25HHus1bgWknIzWYzYEJ+OMmXCkU1LsCUeniRADbBMkTvQFxCLS
U5LY2SiFFD863gKZleA2UFIHxDFNnjrJJjV63GoiGhyvL1O6L5hTuWZScK/vW753NE27yLbpfVFY
5RkMAcUegqGgzSAOmVyb6uVeTIPuqqC7uaBCpT2UiVL7rZTDFhaMY1rDFphVddtM5f2OIxZHa0zU
kQLM7k4faMjMvRZm3PmamstTwUCRTNKMbDOnss9oinaeRCnGSyKbYesMeLklTCWXPIlj12xp/Lub
oKJSD01yjuFxkH6Wmg9Uce2B3wW1U0eNDlxTIV0JQqtpm8Y1yEIdBzEQwi/geqLC4A8Oai1PVd4W
z2oP5HldZdWmQS3s1KS0fKlyAQS3jNlLnuXAsnKcnqCpVXWbc6qC26N9sDsn9VNdlYE26eoPDSJA
qHJZV4wxc85WlVRoV9EH1xBiOtnJhPZPM+X5JpW6ukNWpXmsSBwfRCHrb4aDHHSh5dZOKhBAGidb
4J9J5yZk0oN6SruXWstxdbE6ehqLafqViCHdGXFuPWqAgO4KAVYQwVTHU1VD3w9KYwaJDfBWNNTd
cShYGepw3t81ovAXsGD9EQUlKIqa3Z9u5BAQF3pnn9BdK866o3Q/Rx29jFUbg3VsiMeto8sJkB4J
uEReC21yEWzjMs9VI4cDxykCgLlpqQvZ+sbXiam8tznPnoemhm5QW+S+hFu40LjPvvediVZqmlQe
VSXFSqrdq8FoH3mK6US+RRgulihrj+DV134OUka9O03E8fQ6UVA/vgZj/dAOz71qQFShNDIfLEh0
h1Z9NF3FVJ4jVrO/6pA5bg7Rr282iLj9XIzdtlKT9D3uMhTujGx4gt+WR7hezVeho/VUFlN1bODi
9oWiOP+0SaWNXzc9PVgjgq4qA4sp6frYz5D93Wdjnr2PlWJs1aqG7F1Jxj0kMWlICEt8oUmd7MtG
gzSOkoC1L+kqBw3kPG7cuI1LuPPaDoBIjSA32A6/UzpEmGVWPUwO11cyPguPjbnQTKf3+tQ5nXXI
oQF04JlW+7RBi7Nmc7a/H4wvvLPnOPBWDo1ptJZzgB0egOUZvAj3UgslFFsx1rRPP8+20rlyjGFP
pg5tF/WgDq0N9iZ6ZKVyjDPgF8skUPTeQGJiLfW9MKM5iJgWnQ0nihcaanTHPq8CK847N82bAGJu
K3XVhfflHDoct5C1SgemHnqU8t0YtGQJYyvVj6Vvz55H4DmoIKuTqYembr41rQUXwuzJv7/dSx+f
vYvsWqWlPTTOITGTyp+YMR0GNpS7L319Li6lk7LQ66wYQr1VfuQT/T2Cvef+p5dMYZayNTnJOStM
cuiUKXFbvQwYy89q1n1xR2dvOagVoIeaQ2mxMWjvTUJwtyn49y/9ePO6GzcPxWac6rwoEf4hFEZp
PCPVfqKT8W1srXHl1Cw83+c45bI1TQ3ZGpiYAp4IUF7vJNcBWpbfa7t6kkz+vT+VJeuaJTStkgAK
QUfrgMcUwMjCiw3HReOOW3F1+7Uh5skbBjoZswB1kcUbT5DfXSkOrbNhTrG5P8CSEcxyOGas4kd3
0F5WGUKkbjh2ufW1YzoH/pZ8TGVdNiSMi28KbqMOOq1yrcCzsMdz7C+gOq0syxjiNAY4SyOJaypT
2tyPWL7LurZzwam+ViNdGuv695sjO5VFnhg9klAxj6qwMezdoIPyqUVz1qCrYCLJ7HYl1btwO8zF
cRy1Q7bGmcihErrjm+W1LYaazMXL2XC5jKsN5bxGuGupK15w4RDPBXMQPVW6YxoZrnrI0plCG10p
mm9T1EeuRfOVPPxC3WQOGs4jUG52VRwdZPw01NTlneqX8r2MS1eAzKYdvpNxpSS3tFsz76gNiOYY
KVjYsH+aeOv7B6PccOxVqrzft5kF/2vM7N6IitbinVKGUm2CSm9+OdHg14O5BjNZsMk5ingCK2am
TgYBaLhAs0hDvwEXuAajW1qemcEbVd2kDkWiLkOM6VKr3lnaEGQk3fS6eFWceMUJLyzSHD9cKXLg
eA2QQzPIv2jTfgbv5p7l9do8FhZpLnpDhWhKk1NyMFutDkrkbM/9iETE/S1esIq54E2bV8TUESEc
gIhyweTok+xd4+mmVtbI/5fW5zryjVMBy49iQGDAPkyOvXNK+0+UlYlrSnMlXl5an+u4N993tCYz
DJvXIZ6dBz42u2Rgwf3FWThCc3WbjuSUDJIgPojBQ9v8S+N/hRr7MkFdZyVKWPCD+syI8ZhCGoFK
Gw9KdPCmDukfbC3Kw2qcLlbMtpoWy40SxdbXvOAcYNyJxtYGPFQPlSH8nv8bjMZX05890hj312xp
u2cXOcREFa7XKKxOA/IGSFEw9teof97/+NJpndm0RhWdppTaeFM0eyMvX5FuKTxlbC7IqOib+4Ms
HKg5hjhvdWbzUSeHmnZnRcjXIoaazf1vL6zOHDiMLFRvd0ZsH1ijvsWK+sQVxRuslU6KhfM617EB
d27H7LFQwyHTvaJqcxdxrY23qhrULSSASTauFdsWdmIOI7YznUxDF8nQafYgbN7o5a+0GF2k/1YO
6tJKXf9+Y9aAvKtN2uhZ2KBw4Vg/qDhn1lpv+9Kvv279zcerXE+RmkIHS5FEb+Bayl2CZHQ5InXj
JGzNcy9NYWbbitoIGsUCGA02gISRpo/1ZFCkEMXm/mlaOqmz+7lU67grHUYOPALps9r9UcAodf/T
Sys0M2Ok5qD3MaCWJgz9qGvsfUrrY6mSZ5TV/t0fYum0zoy5Tkep1oK2oV5JrwPBxJYx47nMrecu
Bn+IqKDyfH+khXWao4mRZ86IY5V9OEwMlYPWeAdKZ+UN+SEo8ElB8D/6Mxktaq2o8fFMh7LelT5P
rfUeEoXO3qrHoOXqzlLqt0ROPwDRvViJ9p07+UMv9UczrR77jDw7RH2+P9UPLq/Pfs51tW+OttqC
rTpC3eqQj/awNy1gFiFUxHeGqfCzDZ6xy1SweBfpNQsVXYewHdVooMba8BOgQudJG8XgDVIrn/Xa
BnWTUnSvXG9QpR+qAf+eav1Zb9DZ0g+T8HKVs4tOR3rUCPuj6So/5GZNIW1vOOUFMkgmwBATanQs
Rs4sropHSSbh1gPDLreS7kCHFm2xgtxVhiE6RVeFKORByKnQDB5keOW4tGQgYpWDlnqqIxpP0VDw
kXZfHpD2K74XzOr8ikqyTwTJNnDc0o+vTMKsIHaYKWUEfnJ0kckI/yO3ddtzOnhG6bD4nAsn+RZx
Yu1HU9RbHqtoyNXhljPej+fBscwVb7Z0Aq9mdrMrjAmHoXlcDU1aXjSNBboerQQpC15mrkATF05E
uIl2FqfbKfoxsx51sfKY+ZxrS6VzpDZkI4lS6EYTDgcgYY956jUgpTxa+xIt99WeXvIguuip257x
VDuVlzX6vKU5zTyng5caOh1oFTK7IGxT8nKEAFEL8lya23wNRb+0KTP3mZQMHihKqlCV0y+9nt4L
lqxB5xbiug/cxM2GozBlOjlarw+tVLpjkumKG3F92vS1wzdIXkO/srNsPy6m/uW+5X86G0Cqrr/k
ZsQJ0vEd2l9E2FhD/ZwpwJgMKjSPvvb1mVvJJ6lVdLBEqKCcLkDFwORqTwV+4H88Fn74zDaEbTfo
WDBFOOmPoJmFbuABNf/7P/vTawzfvh6wm0XpcgMUMJSI0JanMv+Ta2e9/b6qhvHpDYavX7fi5uuS
qzWo9QonTIw/k8bclmduGUGqoOxB/fB2fwpLg8xsIR7x2nNQfw7lWGxKqri2fYRz3U5664rk7/1B
ltZpZgpFh6IWS4H0tAbiOs7vfOiPVP+dWurKLJYGmMUTqAMYUyZxfgigFAJ9yl7DumObsz+qan+N
9+w/JYeJN50OFjsRRux3NQ5HJxH+VVb1/hp96pRApXpN+dzsNh9jEy13hgiLcUTNFzLkgCevKghd
t/MTK5hXF8ZkrFjMdBHqu+ifM7r8VJ86f9w4/7oX0IQ+1yuB3Qf9wmcDzS15yBKbYZ3CJOiRn9rI
o7U1vcqvfOGSnXWKLsah/GNvm221K1cGXfBNc+LRhk4aRKOx+3oxFtvORKOAWhmv9/flAy782Yxm
Rl4kZnlVeoPna125RU15awZqABq6Y+tOYeHZ3v2BlmYxM/cyiSD9yHEA0GztM/0d/VMrAeoCSwVg
CP9/tlAr0GzRcRF2jpad8445D6QC1BLaNFEgB8PMPZFq+Taho34q0A7h2yIiAUkm9ZmpxrCz2945
5mOT7h2n0b85OeNBqUbVsUbJ0ys56TwCifMzQ6u6Dz4OB5z6qYXerftL8xFtfLYHMwcCJt24khJr
Y7hVYD+K9+ixPJsHe1e7idegOcxNLtYZKVdP9XNUk11zqxy6F+atNnRfPclnv2DmYaSa0B5UFSLM
XfTF+YmnuO9FAGCHe3nZPAWp+6vYVhfh7o7ff04+8XA4VPfnwxWgf0UrZoAMplvFtzdrZApL/mL2
vjHLgSNW6USo6ttkpJC2eyWUry34wnT/U3TIB8XuTExX2Xcb4SuusQdvrKt4f3vXgufoNzbgj7kP
ViYYgLqS7PzghvtkleflCLUaJgXPBhFyT26HDYg+jsbV6PDftJk87k34Lwt6v3Yd13K7jeFDSQeb
0LmQDAJxRe2xfX8Yfjs/srP5O3JcdC0aXrJZ6yH/PGYl1Jj5t0SPW0Fr/MIWp4Ac47Da1p7ltRuO
NUmP8Y5t0Pfn9hgz9gFtvm8AC5s9r2f0QmmsVAzYDlhWDXVWEAGY5PX+xxccz7x0MQ66PaHXQYSD
vgXVaTH+uv/dBV4EOq9WZNFAFZnjw+Pv+M3Cjl0PkuYP53Qf7X40LjrGNqCY8QZf/NMO15068GPm
slO3Ep99vJI/O08zx2e3VpVHNn6BgbGjHd3k+wTEGfGm30fH6Gh5jd9unJO6BUR6k23QXLWxN1rQ
bwev/LZmqdqSMc28F7eaysL1jlP9OG34jl2iw3iUPoEXKXB6oCK8MZ5oQAO2r9yf6Hb0kkN/qi/s
0F3ovvKMB8Nf2ZKFOMCYubGmGUXWKVgQq/EFHFj8ZOFKu0Kc+z3b5zCrH8oPaLJCrcibXMfvQuUF
udCV4T9kjD/bj5nTascKrwfkhsPR1733weVu6keevUv+ZA/x3oDwy1kLcQO+Rlv70h3Hn/q29Ost
CCuxO2Qzbqir+Gv7sgCtp/PaishkYafJNVZJXeXSvzBAgr6ZD9ZrjADp2F1Ahf+LrDx2l8KIeaFF
caQTdeDkC+XFeq4eINJyAkZ6M22NAz1il1fKdksB2Lzkghuco6fhetgO7Fg9NGe+Q23qCQv6jEYy
UN0YHkBPm2JnBNPu/qlacCBzOlcns0eHt9hVnhCvbm0P0jMrQdGC49Ovf7+JiieJZrFcxaqxwXF7
gDanxLuS3d3/4UtxxbwEo1roSjavl2i7rWoX36aPRtDs43O518LmtfHp78LY6pdu62z6X/kJUha4
yqtT8ldbqdDQqxP4xCTmJRqzwiOyu15543byqoAF9i7eD7vCzw/A+O5yr/OBHMXhHwIbTort+ErU
vHj8Z25JlY6kzKEIbAtXeWcP/JS/0mBC1gXdYd+LQ/o8rsUTi6d/5neGaIyMttZEaO7S/fiinrJn
EzG0/W7v60vVuMkXj+LMwdgUuG4twpxiY0KHvuZr3Zrk6+epWELnlRs+ZcpkJ/h2chRboAPe8722
jw/2MQ3UbRMMgeHlF2fFVS4c/Hkpp2uHCqIlWDAnulj2d0UFNuPb/VO/OJFZDCPszmaJkAgdH8sn
MBFE/4rv+iv93kBx1UW+LYnRyunagCoHa8QES9O5Ptxv7Bh0FramlBiyaaU3pWHklL5RrqCUF/yP
NnMSIITlXNGRw1DQO5BVO7kqabH05evfb352R8AfEwM+DLpNaMclv8perBTTPs3g4TDNIpNGcB5f
uUbCcTSQ+07hfH6r2SsTv/UKa9+uGfk1ffCJe/m4iW9mMHVTwhKqXiNq/UA3BXhUMl95YiHAQMcy
yPbpNjtZQYO4J9rcP19LizazdYBFMbUGHq2TL3n1Cia9lctgIcvzwdpyMxeSyE7RYuwGkjtupI5e
rKM9PdKAwqlXboQP4sZP1mtezFHNWOnNqwNpffme/ozP9JDuqy0JlbO1UU51ED8kT+25OkQrb56l
C3te4QFtK7etFpYe/WhTADRc8mJ8Kx/r1+h7PPh4Pm6a7WTuopAe49/DXltJ7C9F53MqWUsHsZgZ
Y6a5W7pGdBHb3uebNtD8a4Cce+BW9pMz+5cHaIz86RyqJwqGuWvksOasF5zCxy+72c9S2lVl1tjP
rufvrb3liXHqAKq6fww/SJs/28qZW9CSWFo5wwSbTbMxXCAp3G7HTx2ei63/4yVB6F1sjV/1Lj/Z
fhV2eLXjme62f4tNFkIWGiGn81Cc1pqIl2Y78yX2OMpWkgHJYgqgHjWgWWJDB5CN1koGccHuPrI/
N8sp0cwNFmn42NZK3VEck/zv/ZVcyh99xC43Xy5qAxWHDEcUAhgb5QLq+JBtReBss4vYmz6QbCcg
h3E6qtO0Ly/mvoVLuT/20qrNnEnX9aBI5dhE0RO3Yz9BhOA2zsqKLX18Fi3kvZzMlsNTIfu6ia9S
MnKvAJN3/6cvBVgfFn+zbCmncVZL/HbtYry3L/qbeiqe2zDa9m/pH+sNTcdkJYpc8PJzGtpYl06S
A0gcWoCfqCL3epSaWPTN5o9a+s8CCa0k49pte12dT+xqThdrlTQC3AWn4Z16P4ib+S8/TrmLB/7p
V3rY/qrdbeo+JT4yRYUrPGdnItmruv8SJMQy91/49lh4b/dXeOHEfwQ4Nws8cpEDy4zLrVC1f4YJ
8XOTrHz6o5T22SyvZ+bm26liFKDgxbfrTf1PAxamBtzXnV7Zs/Xk/KjOQP5sM5BuGo/iMG4Mzwyz
r8WwH8fpZuRJtZOqabCZBqvBHw44LZcrPnHpsvmIz2++HUVARBEJlxu9AqO4GU7pIbsA9wupJ+Qp
Qf6xU4/Ur/A4LECB9nR/mxbM7EPL/mbQKrdkpgLCGXL1pOsvJeA/zkqGZ4m8dk65yECOqxQTFmvc
KpfxaITpY/lqH8WhecD+HNKL5TcrYy2dtpm3YHHcWIaOtRvQw1Dbk9tbD/cX6Bp4f3LW5pSLpcNV
oV3NV2avNWQkSGKgew4K8tClFvpKxPmx3J+Ncg1Fb7ahyNjYNhZGERftMh1Y4LgApiL/pl7aTfT7
/lQWPNGckoiWnaI7AnutkugILCRtkHpTAXPqk2Otg6V2MvZlWq4s3MKWfMDob6bU4WowS6CUYSov
TPvZaCvfXZrFzPjLUQW6jF5fSFnvGdM5g8jexA2/7J6LpPPMEeysdOVYLe7LdXI3k9DQxG2MkUBg
UFA3rYK2brzuyhuuI8OdIitKapfqrwD4H5vmYcjXtFAXzHJOsshVkplo58N5jh4i85zVb7G90rZk
LhzoWWqhshUCbj3sSzvIVxYVPreAVOHlY6cUK1u0tPWzwGDS0Ggk6h40GRn4fHpadU8G0dYO1tIb
WVX/f1NyWYDyRimBsdW0PnZLfUh2IwgBoKBHzEAByfvWKqpiJ+qCPUwKUOHoA+i8rLtCk62/DY16
T0OTOHMnYxT2ZrTtfOUC/txbkDnXYguMbt0y3QpqhbtZ892Ro+/IRzAruFq6Jo38+eEgc7pFM4+q
eCwdO2hHrgF0S82LlploD8jqNd+9NMQsDWE6dt73A3ECEL63Pzk0c3elnsZoYFL1lat0aYjr+bwx
LWLKrmaQ6AN/hSncSManWm3/xHJNJs5a2ovrwDcDRDZ6DUb0bgQaBWEC1RPHLWSf+dKsJ5fw1P6T
EghQ2bpAd/qQRS+07vm+GG1tr8WAELjggZiQUcw6I6AQe9h0etRdpKIRr1f0BP8k+VYFvfQ2nghy
gQnr3kqq1i8E5EjPVJgJbu6s2KdSOo+U5tLvdIttgKNuAxpDBTxFH9zW6pzeS7Mq3YAoWnmh0sqO
IM1EL4kYQDzq0jwVwag5qXSlbFBhUuNDB+Dw4aoQEZRprn4jbS3+mDSvf1l5SU1vUBPIpVHw5AeN
XndX0WztTQy99lJOvN2UqmGwbQ8InNvFGbW8giOD0lYcZK1NmwYWhZoIak5AeOXt2ICbN8spIg67
H6EYPJBTBxCv24jeYjuplyjhxYAdV0nj+LVwoLFIIJVwnKy6f1Scqb/IkiO3LdT2/f41tnBw5gTo
oAnJKiNp7SBWzaBoQTs7ilOjke39zy8cmzlRUSHNuGly2wkcgIJtV7RcnsYrpBzV9nxTmaAvA0VZ
lQT3h/vcV5I5WJYBKl7mfdOHlTFeBXXGzEvFmr75wlLNG1dKXlhmZdAmNJQXpTyT6aUwVzzdwqfn
nG3lEEUm2sCjoFNoA8PSj31iaa7o4q9t81V9+NZ8O3ViqUCRNxBKWnpFnQlANGnsgclvDRi2NIfZ
VWj1sZXKIlYCrcw8AZvh6TEjbCUltnCQ5sRs4MpMaKoBNj5kwwuODfGUyARbg/VjYrbiG2b98qUj
NCcgrcBagNeW44Aepnhg6DcoirU+0IUYHvzi/78Lo2JUOgFTR1BpXRmQRhu9ou+T3uV1j+sgMpVd
blm+raF/vkLDbVsV9R6J+FiDYArCcpeATT5xp65Pw9GGN7g/5c+DGDLXxahqqo2dUCxMmeymYqeb
LQRvQWRlrdTqFsxyLocBRq5scArLCfKePdSq4pF6Wgkqlz49u/hGixppR4QdRIbJQIPAqJtEhbny
9aWVuZ71m1uPWtxQY6uAXaL/x8ugwepyG005aneJG1SP76//0hyuf78ZJY+LKhpTxwryznyK7Wmv
grVx5dtLM5hFj6BpQq+JUkcB7h37ZKrEfjPsZjy3lKlPllTXXnYL1m/Pwkit7lN0QNhWwEy5bUnk
UjHsRf+lMJvMdQ76TlPG0iqVoMHN602l2byMpqYFVAOnxqgqaxmJhVnMm3/ViEoQo2O1yES+VYb9
kubpwUrHf/c3emEzPoKrm43WIlmmtlTtQBVoCBFHSWLfbg65WLlGlr5//fvN99tczzI0zkaBo0P9
mhuF7rVxdGry9ixLtjLI0hrNbMLSowSULEkEYhYzqAtSubpdQaEaHEFfW6WZOWR5JHNqwNXn+XMW
g+UExAUlOhaMlQfVwlVize5CpoIPwWnRP9vqk+3ZY4NaQ9Wd+l4kh0iD5RWW+Jr1zUlIijGyUt4J
EjLjTaTM5aBvIU3pZnwl17G0GTPzrqXUCwrqqZBE9qauEJXTPrmA7+Xb/b1YyIiTeT9tajq8j5uK
hE2dKfuR6vVbUTvlvh9t4HI0K3/OW1JsTVu5MpCVzYUS4FQ6S6bI7vA+eYhw4h+BBjM7r44q+6jx
athUI8jyGEv4Q2060+DFzjVgUEHO6WzHjAxBzzjIpO/Pwcbp/286iJjXc3BjFQoB65K02RTmUWZ4
oCz1IZ23bzV2xdk1j1ClfOfxqtLXdeU/G21mg6riVEWkdyQc68GCvFZUveD9l3N/0MGYYCcjWISm
oWdowcoUdIkVGRdur1mDx7m25sc+zvJnv2JmpH3RxroNQFgYWRxAoU43GwhdRXhR+3qUIrSYbC3/
5dQFwk3eqPUPg0/jPmlF53YN03a0jfFIKZAQUEHZB4R/1b5UlhxdMGXk4N0e7DMXZvqzy8viR0H6
4lI2rP85ynJyeZxEl6iZxLOwdHVjGuCLAuCFAMYPri4EO7JpQ5CgVw9opmEPkNUAQWHWymoHOViy
AeJiehvtXj6oDojnQGzVbVS1HjvfsQfNbydleMx46/iUgfgIfBT6twkNu66lVmI/tJ2xQ2qu2bdC
6WDJnIJ+zijBbqb1r1NZFqCkyqbp6EDA9UBtR25BlYuGtLjKd4iMGo/qoJ4wnAKosrgB/EwztcTr
ShWyUDYE2KjHhZrWfll3yF9a+dgd5FjxMGlZCTqEihpgZRNju5JlXAgN5uwnQ552YzqOfWgKOfmN
Qw0fAp7217zHvF06Rs08SuuxDdsy/g0lpkNmAmmc4xismN7ChWTS/zc9Bxw2LMbTO2zI9xaelZSn
OvoZV2uYlwVXbs7cnwbeLslMswmrAo8ANGdtTbykPTW1DpkFfCDIV+/7kKV9mIU3nYz1TlcrO3By
lBQS9cdQRysudmEO/+lANrQ+qfqahCDzQ36vqP24ZEGqj5epxyN2cLLtl+Yw7zlOAa8clWtaPBb0
FXxYr2XS+Pc/vXANzZuFBa84euOQ2YVbQU6IFCSoVKa7RWusFX0XjtIccS8S0CqDvZyEhVE+0pYr
bjqob2PDHhXL/nl/Gp9uBfI4M99tWLWtoPspOuhG5gFjTHxQd5zUyfobTyn1ysp+vT/Q56lwjDTz
z3WmV44muzFs0Z4Es7hKPdbyLa2bp3gw6cbU5XfGncey1EAdT08REdBOTMjKRD/dLwx/PeY3VyI4
MIvKTGzQJLPM78EFW+jdhos1xPan1oLPzyKsilaixWu9D6O4eNLS9kfaN2vQ/6Vvz1yKYTq6RknS
gwFZ32kTOxEQ+H3FXeF3z9wJN1vVUqqiD4sal1H3PFzhHRP4/sx+xVA+rbdghLkfocIBggvxWgd6
yY3M5Fupapc2YdsERNgpBM7iunwoleorT3sVtYj/32gjaey0ho4JDFMl/kik9WKDhnTLJ+U7Ubt+
c/88L5yn/7T2mAP4PRSlCwdUQGjmZaXjQbRvJfezsOXzBp66HZV0MOM+bOz3FISIMv3K7YrVmdl7
Q3kJztK0D2mjfWfJ9NawtThwwZV8NOLeWBibqig2xhYt7322NahxHhik8hJOXbBMZ3408K+kKDCH
66LdDAQ9kdSaKMOJauMN+O98M/6TGk+yKb44wMyYlU6xGcTfkPSfpNtlrVdEDzGBYFj7fP/wfPzU
/wSrmMLMpGlexEIboh4YnGtvcLRTN1fwggZKT5+fZGj60jvyIzv352JfPdJv+SXerjVefy7Uh9Fn
Rj/GSV9rznV0NCAULkiwc75RxAbd+LZrMNf6c3+aSzYyM3201JqGbWIc3Tk3A7YJ6e8Vr7JgIPP+
G2ReTal3Sh+KuPBrXdlkff7FT18fVTfHSzEsrRkz/GqpqG9RNrq11a74ps/bhlTykSa9+TaY3gdU
WJBdmwjR9zwDD6RbcDwxXQf4/rAExc6pToUZgJgYDXkKCjwUzuAd+snRuFHtYfyWQk79NZKQDL+/
SQtmO29J4RUjthKzEdrMOfoeqONXmTw3Wv7W1UbiZqUR7e6P9HmHCmY/s6u8GSIFeYgoyHQoanMQ
4z5pglGoRRjgv43yqnyMtUZ/r4ziX8KrbSdRjJrkg0ZFticRdH2wAOM3yKVXL3LoVReOQAVcr4wi
NzJJ9Hr/dy7cWPPiOWlS1PDUtD/gRcbPfZUlDy1PdM/Ki+RYAu4TaDrylu7YiOwh0vW1ov3CTqgz
p8AH0DV3kzoc+hKZIBDGbpxmAmdvgRI+8ubSHlYeQQsDfYRoN6cQqyktK8JABYQUctl6uX62Uuqa
zXctWePpWxpk5mSmAuUcUGS3B27VYTQCnh9PduHqotoIzVDdXk9WGqGXRpq5mQYN54kUdXcYCR7f
qV1+T8ruqXf6pxakD34qjd67fzI+zw2pZN7N8z/OrmQ3blyLfpEASqJIaSvVLLvsOI5jZyMkTkLN
EzXy69+pXvkxpRJg9KKBwKCK0yV57xnMwYsrO4pFGEUotwVCNTLejnhe/60aC/I/M0vb34pCGnBr
izp7LHpq/pynmD9ArKXBaYWnLCTMSDoghzhCuBm6gvNDLYrhqIYUXvZKGN4Gj3L63jOu3l1LZOUm
zXCiQl7F/kxxAr3QpqauCUNqxmxPbpJVZ5nPzq6F7MPKzWjpeNHxFb1wIWmZ8ebUzSlyYq6reuil
dBmoKG4EfXtJbeMxzQbIytfK4ztpd0nml03Z/r09TVcfTuifFsFBgitnyET2JyA9yNeqSOxNxlvj
7EJR51DA53Dl8rxwvumAqCStzXjg/XCyHMN4ZkPdBL2H3FGcR8ZKLFo453QUFIDOrIf7XHsScE39
6RRZFogkj15vD9RS65eOfQgEkw3+O+uhfgeBerYD0MY726JZQ6UtTcPlqx9aL9o597IoaqAeXMf7
RtnWV0jDAyxkTcCl29Pw9pleEB00U7S5w3Bla062MFoo/cDJAGaZj59rXFtL3MnjMR86mHOPHFL9
2YYbf263bP5HRfv3Fkh0R1IB9saYOmg7/AHKueM7QOv/RjEUZGjHv7/f/Ej8XePfv4bh5n6H/x6O
x91xd7/Z3N8/PzxBScc/Pvnv+/2f/dOf45/B/9Nt7x73x6O/Pz4f/eOfO9cPtvvc355Pp+12++1w
wP/eTl+Dw2l/PgVoZ7MJDwH+ZhucgkN4v9ntXjdfLn8WBJvXzeaweT3E/lrRbyEwEE97fHBYUdnT
iLhjO6z7kTge/RLVY78pXSg09XPJHsykdrcGz5FRTIsmaIndPN8e7etLnXjaUrdnEcVJQzhUtfge
VgRBNicrS2ThVkd0LMM8KieWKePHWXhwrjH8LjcOZPiVMRidqOZAjacxGR4bPBPxcYsn34jDtiZL
N7f7dunDtXWk3avsUtFhnLv2RGZCgXeYzdfaNGBAEkfZ++1PLA2fdjcheG8VyDPyI5GJX1kvTrYW
RP/Tjr/267XTyCCJaKyWtifKSA3Hg+xH5k1xDtcjG/Apkprmn36isTgYNKs22VCT557O+XMVJezv
xPmw52VllgBBZZIAthSlAbw+zM3kqG0CvWPcFsfDOFH7ohGU3TXEaH+2g8rAy1KVAj0YXjCWTznY
tQHtgffCazXxR0+Oe6UKsF45HEDyREIfN57G5IF1EGpzFFS51RBnE7R7eLSvCsP741UqCvKUQuQI
uIIMNs+igx1RHONX2K3XhK5XevvZph6SnG4flYGyKEPOfoxL2BHTcQzNpoVjhNXjL1Jm9Q9WJKON
MdtqywrBzkRUw7MbO/YmarsIL6qiDezKyV8B5SsfmGRDADgasGVSydEfDCK+FVGKDIXdgUo1tTZQ
jF17xwxOVs7AhYWhazCl3pCb0iQtDJBgkuJ7JKdbVWaZ+7n2dXBKkkyxFdfpxVKhTR6jVGRBUjbp
CkPr+hFFdHgKg7pQPGICj479NLlPSqnANU40nVcujAtZT6IDTZxUmkgT185x8ppzPxp7LnJAKzzA
TL1AuGVgVC0qK/ajaGFIZWXmZi7WJKwWpkbHoAjmKiijI8mGzIwftQ9SvNwOBtcv3MTV4vhMzJEW
Vt2estqQ+9T25kOVsuaB8846Dw3JIcPleNvbH1uaIi1wF3assq7KilNt5W04V2l3n43UCymBF67f
DO2a2cFCFNUT1HFr246MhyYkNflTiXTfmU6GCu3a826hI/rbn08wo0mRzD05im2rwrY3LE/OZsvP
rGvq3edG67IWPty54LTDJzwcAEoxN83wS0ngzPtz9et26/9RL67Eah07OSXZUHWsyU6OB4k4P5rg
EHYwm7hAwTTFCRS0XQfvn4nZoHSBv+PYfpoIVFytrqf7Msl6Z2VnLa1B7UAS3TgAwsDyUzq41Q4C
kcmvqR+ArbXZ1G6FGqA9bnbj/nbHF9aGq51RDorpnccRJ1AQO7Guhte4jSqMs/Iguw5Jh26Z9oQd
5oyosgbiHUZsMw4Eqx5FMMdT+x13punOEYl1tJnVPZnFBCapO8F4RhR0BkKed+BzltG4KcrJ2NDK
AFaXwhlQlIVY+XkLK1fHIvHLSRuXUNfzooYfVAT/8zge1H0Nlx/LV9JbI8wuTKoORhJTLnKbOfkJ
NuuoLQNL0pyMKYOnHuPZxoxxTaxHuKbdntSF+KhjkyYyFE6Ss/ZUztl0iMxK7nte8cMnWkem7zKY
H3ZiV5GkhGwdkqyuy3+nQKo85XmzRhS4+tvRuhYVYYjDoFzWTWHhkFebF1szSleyQ1fXOprWQggK
gijeucoM58J7sIfkUfD5kQ1iZVyWmrf/f1wKD7i2cm7bsJZmkGU/KPARXrxyFb+6UvHbtajQAf+c
tWVrh1F5TuVbnYOZyN/TterJUvNaGAAgT8lSyS7ktDPg39TuS9OYkDeDL4T02M/PrRwtGECxcbRn
hbrvGHHYZLq7hK6RGhY6oMvi2CwDt0BhUUZ2Y6EMCivJxrPx3PQy95DTdu0YurqRkcrWXs2tHSXe
qDwzrKp4L7K+2Y60zn1XggOgshqw3mYNSL7UpctP+LDPWsvM4LBJUSW3C/tPFo+gadQgYnh9TvZ0
SOXmU7OiK+FUpUe5SDoA22h3z6L6oFzr5XbTC1tCV8Kp4NJqtBw7LrX76pCZyjnWQE7ee9HorcS6
pVHSN3WbRcJUM9aUS3YGRQVeTNO7lOmz1QDie7sfC0FJ17uZZIy1VXgkjNqZnJ2c0INo3PqTE6Bt
vksVeejTsg/rhkUnOMfKbWKLNfW3pd+ubbqxG2uXjn0fQn/61FDnro/X9F4WNoMuLlPlTZqPDRBg
kwUIIG8PouRB1qMkTaF/Z65kwRdmWFeVSWGU6g4trsiumf4huZEcjWr6MkWe7XdJZaxM8cJS1Y0C
gM6KSgivYR01yc4UrPRRYZ82TkrX9EwvIeKfKyZqRJf+fdjPdm6DcxS5ZijhSNhnj0301crtI3Kt
QVpzXHWMz9xq8KFLFz98CKqTiYKZJQnt7rWSPThaZ+W8OcI73t4NSx3RtlwMJBBQwg48FSILKhyp
0Wz6zjzAw+FuaF2oGXrDGLjqc0qp/yBQ0s6ocjZ6bViZ6R3k031eii+3e7I06dqp2is6zg2AimE3
QaqtP9Mp3uTTSvZ2qXFtWzvlKM3SRvAT451Bk41HCp/zZiXuLbWubevSHWGeBOvgUHF1wDPyK5gf
KGq6n5OZ+AdtMsxzgUBhmSHtLNigN1+7LN73YDreHvmFqKSjTKrYTmdS9V3YRc1b71hPQwWRpdtt
L4QlHWMiyk6x/7JStYtCjPcG/OyBx19LOQdGs/ZMWxh/HW/CKAyIIa4MNI7BYbLKTN+s068dFupK
QFoaocuHP+xiuFyTPmvkHCY99PG9Yg8riM/dw3ScSZG6c16IFrjmrniZovTOivMVRsHSr9YuwSSd
baN1cBznqeETkANZuwZMWjgHdGhJPcQRfA3mLkySCn7JYzLZR6ry8dCAVr11YTO+cuAsTa22cV1u
SS/F8gwLVpZBH6M8n5pwE6wHspZcXPqEtnuZo2BoPURNmEEiNjHB7wgkrza31//13Jxp6hgS8Aea
dLIB9C9a4PGNcuPKfPSF03+PJvswp/SvbdQBhwOE2alfHGEVtZqnT35cuyFLGK5I6Ro4feo+DgCd
Ggq/iQiCE4cIrZ/CYnjTWJgxDxlwrA/meZsJwPJdVJXDo+dE8uX2L1lYiqZ2f44m4SXpBZ8XVbBl
tOkdGIYr2dWlprWjfLBr0ru4oIcj8AsAXNbkEVB865Otazu/KitA2HvAwCh/dYYXa/5ze0AWFp0O
iKlRW+BejXYZr+9ckxymtA7xu7e3m1+4FuggGJEh4x/NuPbN7NWaid8AyF+KdHdxHza9LOjl/vaH
lvqhndp1ysa6aCa4oljuY1/YFFgvFFTsqVpTzV8INbpAC0zOvDy24Y7j1MwNjJbUu1b06cbJR4js
Ap33uUjzXz3xQ4x3zQFl8BEc59S1f0xWDify4iXOV9bRQi90TAdE2nC4AhQQyoiSIHIi42vFbEj0
8iTde7DsXjlvF+ZDRyVULHegsI6NZqeqBf4l6Y2NQkkK+eCMrNzUFs50HZFAGIHmlcLazc0Y5QUk
4vtvtgRBpXmvvE8+xHRMAledvIgVdLhpAimckuzN62B2fnvVLvXgMnof5trLCpq3vbRDOmc/SZ2e
mAf55GzaCcF3MzjDtz+zNBmXkPXhMwNRGY0jD1nUqPnLVNVCenu+N5AJXOnHf/v5yjtGR5EVOXzg
lcztcEib/g/8ktqNh7rYFtnTaN80tjwWDeUbTxjRc4RUORhiOfkJkRH+gqOhCD3Ps3e3O7sQh3Vg
GctolVDEHPAt2m8dyM++4mvk8aWB1G4BXtwyQKEGO8wMy/ETp31TFURGWVsdPvfjtTuAx6rclgAO
hKUCYChWw/eZdH9vt319sf2DHHEynsNQp3bC3nqra7athbOxybFw1CkvXm5/4/oAEV1txRkYKYti
sEJDPGXcDawUhkT2yuBcj13/IEhIA1q56XRYxsx94EX2JErvJ/PIs2Lpyhgt/f7Lpz/sFKPqXFI5
kR1WwMIG1CqSByjMtn4Uj2olai314vLpD5+IGa+cAqbvYYRQ1YIiONdD0NVTkKxppS51Qtvurkfj
nkYmDWkNZIBl1dZ9n0di6xjJ9KlDiuh6E7GYHSnAgwwbEWGTCx/looB1n2xdO8w9G/ZjeVIUYVyT
JqzyVAk/zdXw7FQsG1Zi1tIoaXs5aUDzij2XhlZ5nuQz6d6Y9+P2LrgegohexlftBEFGM5Yhd7Iy
mAE5PlmQi19JtSzsY72MnziJ0dAe0RyB/C4Rw5+KyJcujV9r6fyuTLW93YmFdaoX8yn0wVrTxoNw
ZOWB4u7p5z2E7VlvB0DNrbkFLX3l0skPu8HNDGBxvXYGLyb9Kqb0aZ6Hsy27L3OerqympU9c/v3D
J3ARHxzJCtxBuydghvx6eiDsJRn+3B6npem4rK8PzbsUyi5pBVtzHDztduZFE/lEInp3dvFmsMT8
Lu0+/Xb7Y5dG/z1niatt7YT3zCQ2NoUErBaRo6gPcoqemyKXKwWxhbWrF70FsTNYCSD9lY8OrAI5
hDe6lYXrLfx4bVuXgA63IrNVaEJ2DEgk1JGixrovy/IOWe4fDobR96D4ALgQpKNvD9jS7Gi7vFQd
idgAojS6En9xPTbtIZNvxsfe5d2PEibLxsZUWfn39ueuv3f+KW07Mp+sjs4KAohD8tOBLP1OpAXZ
mZNpRAFD8ixQqRPh5j1JtvYyWVgUesUa6i6G6QprCGO6jcpsmxdHp1/boEuNX3r6YXkbCs5ghg2C
iCOICQXPCRaUcfxcd/NKZnrpA1oEMKTrJV47RKd+kPcTIb8aN9/1hvEp+0KT6Jgtk5oCkr8cNkoj
+VIJcGJTYfb72/O99OMv//5hdDiqu7CjGr2TafycurNqX6RcCVtLTWtbHXr/STsPCgCt4jxKcM9n
YBHZyiVkqXEtJQdm/UURfo7gNv5YzXUQyye4fa68/RZCiK6K0VsgsnYqMU4pqb8WBYNIl6v4SuPW
gtEE+Q9a+WHM8dQvIxRNIG0t4MPiF+NQ/WVJ4T1lTJAsUK2b5j5Pi+4AWQg76Kv0uz2k6l3iqh6Y
ne1A402OoOix7tjignGCuLGzTZO5+im9wkK5VqVWyC1TyaDsWncTSWOMgiJPVKBY7UH9N+7luZBN
tkFxy/p5OV6CqEvHMG8iGcxZ3z9QQ0XIFJTMC4p+8n7AJhgSih5NPUBWDaMIBjcqB39KescNoO33
2niT0/ol76ZnKTl04zJZyCCRnUw2sF81/jAjcyRgTobz0EYGcASV5chk6zHaPVtQxUBxys2c9xRO
sQQRNGYvKuUqGGU5Bc5EOCwp5+Y7FUb/YwR8N/WHDAQ1Oxl8GFrERx6Vth+nkXUauh6a8YxAsaKT
/TOp2785FdV9HCNuuWYcz1/yJCujDfFE/SuGPomfp6Txu6Kg+BScRw9waeu+sES0Oyuqy6doBru5
K7pfkk0Sig8j9K7AvT1lBDxfJx3Io+tiX7rAOLxThzn7ElHhnDDm7KzENLYCKjSb2MmsI4BVdVCD
RxUMDB63YEbynZI2fZgFHf4SAwWJ+7xFZC0HKCr7Rek0uyIitU+Hsv9heFb5vTXscZuaFBWM3p6C
ijKgZklcbAB3tQNwNpJ7a7ZiqJlM48aYCjlusyimyRE0yYEe4EJQF4FhCLPdpJbMfpBsHp4qAGDe
RpqQaUulw/OdaRleEfRllN/hLapAeCGs2cxmxb43iaekz5mVXjC1NjQOsTlcN7EhxutkDlhDwnQ3
E63G13KEf9lGgLi+BU5lyINc2uaeSde+T1jqPrVTwk2obuTS71E3PLSDV7R+MbAc0m/M8GroLhq1
T5y8Ukd7GAFX5aYThw0M4HY8TQMoadBDl7TSVwgDeCaQ4VtuKHvc8Ngqd7lTRV88OBgfvd7p4T4W
tUCBsLzdQvSv3EVZNVz0RdyKBG3dRSc3y9lf5PqNNw86hy9AIGPjxGVld1tpt/XRjqi9rxKHPQ5V
lTa+W5TVfaoak2/jNlWvroRtKlft+IKaLgUIqk3ADBzbtuy2lU3VthsNZ4c3xwgIkGMcS0nylyib
3G/u4E2+ZQ5010UMHLummr+IypCHtmYpMgD9EPacl9uiJslLUaE86UKu5jXqpXHoy9LYumnxjOSF
eZxrT0qQ9OjwoxETfg7xys1cU6CtZUZORBXpY+KaKt/DLNtZg2ctBGRdh4eliT0hFDShB7QC5iLb
uNwj4Fzl20+dVLpKDnNpnbCk60LB+ZtwBxjIurPj02atyrPgOEF090qLCgiGwnD3pB5I68eP48v8
E2DI5j75Nn0xfliv7uv43H3p7qMzfbrdqYWrPbuM5oejIG5YRePEdU9mowofJYYI+KRMGanfMreB
zKYSm9tfWpgfPZ+ZNSArOnD/DqvEhAMbB6qnsPLfpbGWiF+4qOrSlpE9Z6k3WsapBhq+Yx2wuGwj
4qe6By2gVrtPdUPXuMxJVnfdOHZh0bF4N5SRfE6nYYLnoLEmaXN1pIirwxrjOFcWF7xEGavYls2J
92Ibr8nQXb1aoHH9smgOiQAOtg0HK7tLrXQbWeb77aFZalp7JoLLxpDYb/nJQ1nKgqvBmpPZUsPa
Ik2ULYq0oWVoMgYw67kR327/4qurH4Nx+eCH1T+NA6YzzdnJGthL0Yrcd3oDHjy4V5CxXdPgWfr5
2lXRSQqeVG4/h0aUByxJbX+ELNjK82ypce1JCIX1khtd3IZSIIkUG+ZfgJ62t4fn6nMTw6M9/SrH
dvPeECpsDCeAeOGZZsa+KMld2dvnRvab3pK7WrDPPAXwOS11O9RQ5zOaVIV1fe9Gpi/sv8AfrozT
wqbS960XcVRPTTqHzVxir/KA25VvjGul54Vp0E8fo3ZAFq3cInRsDEmZe74NFeuV376wTPWTB/xg
ey6l7ZxMsUWiAvmwv458Mbu1BbrUvrZxU0JKqyBtBQ2Uc8UbfyrCzH0i/ePtZbQ0Ntr2nWckeJJc
ViErwAaDWNBvB/z0220v/fTLNz/s4MJxbEVoWqFKhgMldWS/vbAkwfxPAIR165Un9gKTwdWFwAoQ
i9KSeHUoYcgRDkUPQ7xkTMSeJm65H1El2U7ePIZGZVk7BqnuB8csUuVzg6zR9paGUdvpfV/hFogt
eeqM4im15l1bdc+3R3GpaW2j53ANbjPWpaFJptI3kjEwRFWurN6rGR2wf7RtTfth8pKRe6cZrikV
xPEqqh6T6Y3NX51ExdBFWFvHC3tcFwrLk27qHJdSoD3bKeg8eCoRWFgDrdR9Sq+NQGji/9dbrsac
gN1ITx7IPgmwZ5M7BUw+2+XT7alY6oN2PifgPssS0LxTTpk/i++qTTbmuBYFF+ZCZxmwkiizoV0V
FqlVXYTk5S4uObDcOQWuYOoNOMDOPDnmMv+cqourUw/GPiZ52aFDNd3CDc5HAsDP8TC8PVxLHbqs
6A/73wFQeZ4iRk9GDscpQkNI5bzMU7YDDmY7GCgt9rI3Vz62NDfaQZ40woBCAHNONJ88bH9xTnly
Z6biU3lIrC5tiwMW2+ceR2+iKN/jlnZHZHuqIRh3e7Aug/JP7hvNa9t86kYT+ilZdLIrss09d+dZ
2eF200tDo23ykanRHN2yCZvOBjl2Bj/7q+es5aAXWtd5CG5TJmkPeuLJw2vOGoB3Ki/EgM8gOlAR
0PY071RXo/5OT02xz62n3vtj9SeZrv34hSNKt+GdkRDhjocfb6XHQkI1sxn9izAwWZNeXBod7fie
zK5ldOSwWCH9njH2Mqe416CmtVJ1WFg2//ANYqSGSEVgfFhBxnjkFNmBeO2OufTjLx/9sIGRxIii
mdQ85DEkUpUd+c3oBsVF+f32ylyg27s6zWCGfb0E8KiEQqhoAz6q6WxDqieoUGW8iIt4vnSZB/gW
nTaNskCBhtvDQ5730x3nBTzsOqgPQcI3WxM2WFgQuuTcjFfMBL9KGlZz5UAvNn6fAHVLB34mWS9W
Tt2lj2iLui3yoixN6YQNtGyZeJjmp6QAZbh8vT2sS/OmhSoBoK5IcACGsCQJovg31GI3HEact1tf
+PVUi1Q8bg2CBw0NRcL8woUI9dQF9UT9C2rk9ieWVrUWsVxQkpkQHg07RwWJuRlBgb3d8sKP1wkc
4OvGWdvgxzO2Kehbk/1qx1/VGvNkqXVtYqeqGoqMVAC4sF+0/VaBJKKap8z5TPWSuDpjo5SlC+H+
iIXuHDnQ3Rxqv1BrZL6l33759w+b3Sml7GLrMjIjUC2wmoMtc+/+bJxhJVQtrEqdpIHNDGyRneIa
wArIVNnwUTgL2MfcntirGSaMjR6rLFTa7Ga2QnA/Hxpa/yryLvM7z/R2hNlpEPXdypF0mcwrJ7Wu
DwpYHjNaq3VCz4Q29RT5dvvsWJk/WEVAISqN0vXtLi0NmLaNYcDTQO2dsRBy8odmJO4OZZgN7VWx
vf2BhW2mK4Yin51OTYyekDL2u/ZrnKwEoKXJ0PZvPeciRgmAwecjlkevaopNMRfzVuVQO/UclftR
Aged271YmA+d/JDJSEFdtwJbCu5Ku4hl41tajhAJrxs4lPDUgs2qcLNDrGLv8fYnr/eP6xxyYvLR
BKEAxKb8YPZQW6XiULe/iqL/mtWH29+4Pjlc55ELRyVmV5tN2HYJgQJ4dA+R8TUO4cLS0rkcvdXD
TINMPKyNzpcVO0RwNKbO2l15QR7I1QVE3cxus9HgFIVGbMIcVr5kX3MBdfUcQimGL+iDl7b+usrq
0k1CZ3ikNqMRjTseWknqe/xXon5d/G+m5p6kL7Z8J+5jmXwnzQPMrHzpPHV47N6eqAXGv/ufwtyH
yJmXU2ZFyJWHtdUFcVu8MAiMZnUBMPgsDqCy+szojlMLNlHZ/QENAo7NA3smsTgmprPr23ZrNnwN
dbs0tVrUoN3FMIUCsRMlMImfafklS6ojdHVWwt/1den+ozhKpmTqs9IJYxPs0M4+iLn5dnskl5rW
wgbopp0TR5xBtgOKmVPqc/AGbze9cLrpBJGxrqe4gV5uiGIvOGMJIO53zpD5ClJ2t7/wH6vxyrmg
u/t2SWHXDkJdmFJ7uo9bme075cgw7iIPmbUsCua6NQ4t6geV37RmBRUkXP7gUkkP5simDQr++Saj
VhtDeUjOBzgauv4g5/Gvp5xko+AavM1pTL6WoDK8qBglZ2YatR1cDJhe28ZTITyr4zdbWM6XxOwL
WDNAJfjO6SO2E6NrnIXJja3TRsl9DeDCM2xmYa8wlS7K67cHYWEGdWEUr0hQ3YN6SGh4zXOsktAT
9M/tpq9zfIirkzk6ypEu6Isa+tbN8DsqqbETMAA4oPov3wWOgPM05w4QiUmF8hxslQYf+aboUc39
uB9lH6+tpYUdptNsUIaVqARWWP2ymnxYUbyg3vTVhV72yigufUC7iuWg2gBj7jphauSBAHi2LBWM
Bp9uD+T1wws/6/8vep0DeYPWmuvQLA0bSIyaWn5fXaAyg4P6OG1z+AL28RqkZelz1v9/ziiAdQTZ
EqSkvOt3yI8eZZkiMLPpsXTjMx2bldvxQkVEp7CIufOg9FVbYdbbACiKtm9AXM+sTVvWMg5s6TQb
Qtsu4HAJZAHcXOO1I+B6dOE6rDBqU1YpAN9CGssBYAHrYAEy4Ztz9T7JNeDz0ke0gcwBwzRG+NXA
CeZ7D7GyNP9CC4hVWO+318XSqtOir4L/M805QZ6c05fEsIDIKj0FdIkJHeXPrWydoGNMXZnLNKvD
GXrliRgH+I/EaQBtTHPlCwsRSC9lNzhum2yiwOjbzjl36t8d/ExW2r4+A65OyYEQVkOypBjDRlbv
BXBFPgh8UJWbrdeR1F9uT8NSB7TND/8S1Np4DO11SzwAtrVTw9pWXNgh5DLzHy4qZq8A9bLZHPal
2PVJ7JeM38XzFPQJsihjEpiof9psbbgWFhS59PDD5xQMYy+sZztsy+rOLufHrqS/RJSv3XSWpkML
ZHGdk7ITNRRixAyTbITNLJiKytu6l3M2Vy1dMz64/sTgOga1zMu4aFvFwrKYe/hIRfediM+eN2wT
RzBgruMfYOj9ur0ArneL66VW7tLEIi0pQ86Otnx2oYhOjAh5+XzzqQ/o5dZxknXlOHjp13UN2E+x
L4dv3nAseLPy0r/eA1cnKRWM5dIp8iZU6gwIFJ2rp7hnkP22V3qwtEe0FBS4cRA+zpMmZNF3xh/X
DQevT7Sr6x2DoA85B1pZEKcbd/ls/IIasPKj0b3rsv7dVvUPABVX5vl6J7iudYtyFZWsj2nYJ+qe
NniCw5p65fH4n6rAv5dRrlOV5lTVVhonSNIpq/naWJP7aNuZ+5h27vRtjJWz8XrV/hWg2G9gk1b6
3dT0PoSdIfmWjIxDbMmg5oZ3XGwhmit2lV3UOws0UZB/C+T8eF8eDIgbAWRK3S8WHLhOjI/jZuoa
d8+dxthJIfv7ouJyMw3MWgnB128TXOdtlI2qSZY7Y+gmSAdj+2XNo+11/ZvLyvE81RGqS11Z7G/v
lOsRjOuyi6ZB28I04iasPXHIx25zUZzAs+1zrWuRfi4yUULRAkcVLNedJjolwrvPivbtc81r0b7O
ADVnZoeyDxJ6dV1sxPBadGtONktDc1nVH4J74Q3FKJgAtaWRme9E1QP8rN55JIuVZ/X1DxCu/fzK
HQZREtGe+soFlUJGPpdu7Vc4cG+Pz/UoRXSAEfzhZNs5tDmNpdpS7wXe2YEtHpT3crv9pQ7ox5Oq
ekgSQDV/SO4KOGwX6TsFZPl249eDB9FR6MXEzaYfy/ZkJkV57kAo2KWxWPPNuB4G/wGhO62Ld/GI
29kE83FhvQKmDAqy6Xd8R6OdUGum1Eu90K6csMTrZTEVMKwADDdgdJBhmlbG7lNjpJ9zMWtbcJO8
5tQXg3zoIbIIhclkjTq9sHx0VBEZ6lxYk0pPLjH2ptHCQqBp7qtGNUEFG9yVeLewiHR4kQRhDJDD
uT6lwj5UyJwGike5b7bT++1Bun4n/AfXisoaY/bUpafKEjWUOZpcQDqC51uAmpJfaR2zwG1qVEl4
vLPrePUuvbDEdHCrXTLWwbivPFWVdPGW6d+9DppQDSjHvsPieOM1JT/Fhrtm+LCw1nQzwhE6VIVM
O+foERj8isrttvVoVSsgpKXWtc1OC2CZ82FOT4NdDBBBbKojHELdleN8qXXr/4PtMBDPkDOEcyue
AGZmmM0DFNfX5KYWsrVENyKkbjdwMaT8aLfTb1NRJDVK5xEifE9m0gz+mDbHqBvvB+X9Tg26Vnu/
fpTjzvb/nYJfWW54U1KeIieEhxKQOtmutR8sNR3sSn1u/+iwo5nFHQpBDrQHejt+mFJoUPteYlTn
2JXJyuws7FEddyTAQx4JuB9hDCx4tGs6EP1gk3t7fy41fhm9D+dsNdQo9kG8BopzQu1xqes2IqHl
fcuytTvVwurSgUdZWfUg+QA/ZzbuvRTs6HF7RRzJ+u82++9FlOgQI7ulBUSfC+9UOm1rQLu6sOEV
32bKH2Bn+sgr1P3rFO5AymLVXtB8BEalh/zwnMHEFaLX8ei3RSv3RdJZby5pYKs0q3qu/Z60bXOw
CCuextFwSTCDj/87hlVr67Oqav7H2ZU1x6lz219ElZCY9Ar0YNpjbCdOXlRxBgRiHoTg19/V58kf
N7ir+ulU+aTUILEl7b3XcM+o8m5rG/yQUCB9A0K5qEWo3GGKCBgpp95FkWtpOSxtBUkj6OvxZ68a
jAlbSZ2HvvTmfbXk/SMRYw5cIcnuCrf1E2arJsptdijazn0qlcjAgqLmGyMu388Tw3mcMftl6PIx
JMtM9sJxmyCCJrx8Od/J73rTOfe9oFbM7NJ7nlS9RDavfvIsFe9uXwPsT+wW0iiEHBbPsn87prC+
Gd2wn17j5vvMUs60B8VU7oingy82upH1feUqI6OsMeOjahr7nlh1va9GbuwISs7o0yuIA9FwEEEB
FWIC/YK0honVjorJe81Sy46Eb9lZuPCU3rU4EmLszP1BwfRvCpVXKCTyvWiS1J7Zru7q+t6VefcF
ZWkncZuuexAz1XeC6XInZqmjqZndO20C/iTJ4N30PjasQbH8Toyp+9IS4sMnSikYeoI2M3PX/qG5
XZYRZAODsFFpGeVuW9xkRd3vRS6qX6WeyA5y+sXRD9wMLudNftCGtAd/ofLIRpu/I1luw1S66a6w
WzChzOw08OT1ypC5mfzmiqF+K/EqS0TAJkLtm4381A+TG7bWgCo4NW6AfypsqPllj4EnKQtBGILW
vtcWGQzVKi87DMHMj1Vd4eMzy7h3it46EMZADMPagcUoxIH2C+6Uri5u7EHYO9VO8y1cAyB46aFw
oCueH0HN4mHtNE4MwECXgnfaTl+DqktvOFxVntJuCfaT8Lw6NJT5+y5zWy8OiorGrKjlCeIqQGtq
3w+ztJp2MFzwdpqhR5wzFwYELoBMNqwRdlPgTnQ3NyMsBlwcsNao7AerTdNdbXXpHSfSfO+rLIvy
VHa3hts+QG3CvsmzeoIGOByHINTBPJD5jD/sPXQr9q6v5u99WYq4gfYJxH/97qYVNUwTlGruu66e
ZESDQUicsqjDQ1+wH8bINHUThFWtKvD8lrRoQtc4xZ7OgQsspbd8g6kM3YmaOM+6T517qESq3ejN
wDvLcpkSPruVhUOiHHZVJgmU99FvB3+Ehk3fpAfayPrZm4vsUAIFjzqQVjBH1vmzbQfFgQtATQuZ
fkkRhHB8CPzYU5C+XGD3ExqR/gU0y48YgcVs7MpyjgtwAu7ROPFPWi125J+z43LIq9h0NgQtysk8
9t4cpDc2G4M/GXNSgnKKgXaShgXKQRICKWQ+p7FZhsCJoBtpi8hfwLjKsTa/7Dnr4kBBMW70s2qX
qcE9+VqO+3NocZSQOetuPNYAzgWPxPc5b8sITJbspmUOJNHPbLszr/GP8Ad0uwlf0GzJ62PpNNMf
4/XkzgsK+g4r6RFYtrqKPCBWj3Isl4di6YNoZm0Td5nN77Jc5oeUB/1+gb0JC30YUrSRpGa4k3qE
5pzb06NwA148qAIaxnaLwguEp1yGfnHdtO80qDLvxsJ/yjDgxiNhmmuUEbOJqruBz30dW8uEerxv
+4NzYn4Gx/qrjkZndYHQIwiHlj+iCgTJ1xBy7iYuCNSLnLKQVxUAyBou1HW+k8NhEap1NUwbIcbU
+PMJHhDXZShroVefpT7XImhOwyhYqCsXKsfoAX4+PRsJyhot5DLlYhMXzSkgLxm+K2CG4sFksbKu
6/aR/6fvOhd95xdpe/Kt+sfA+R13g2tEnQhZK5envCQEioQiAfvY3Rk4qoeKeFiGqt9dNT3u6sY+
A7kzmKoSCQzDD04r3vUZ11ihzAfb5PG6NH0NGvagyJ1noGGe6NQ8At0aVbO5MEMb1+c1YNixS1xj
nRL4EB3Ndx2FaU6Mq7N/yftt61a4iq6hzFH6bKCgbJryF6V/HeU9fz7zG1faNWLY0aQivXbge+6C
9D/mkSQVmkyXEr2N734NGU5JSQOcLPgqC/ak+uUIktceckQ/WZNeuNZuzM0aNtzJyRonB2KW1vDm
Zi9+9f75zGyNe36lj5f9mZd94Jzrje3yZLgBj+iSSuXWrJwX48PQepJtZVeiO3XM29HgtpDlDS/u
4cFwIZ62VvX8Th9+AIK8Hl0U5gTX5Dx4Kf2DcR+vm5ZVqHYw8HVtg6E5/Vu1z1RcKMBuzckqra5x
RvWplXenyX9GQWBPbNx5B3Fwuyt3SGfVqMABb1lQW25PI5L2UNclWu0wrvp8Wrz/sGD/SK7WoEd0
uKd0bGdxMwht7WkKfoUpABYc2ZTvJztVO/TDzc51JeysFzeXTzkQqiEgKCqNXEHltG95ZU5BK4ZH
Ky960KNq+0F7qf+dqK74CVfB/g6CF9nL0sgSpW8Hdy5t5F3Z0ekeQKB65zbzcmB9tyQgKoG57/fQ
s2IdKSBNV1WNDOdR23/m2mp2Y279LbNpfm9KSMkPoB0XMTHBVMcTcaA6nnsBpKpASENBqHWB3oN7
6ugj3y2qmyWrppuhZbSImsU291LSPIgMh88BsT0CBQtmlh1sOroDN0zuwUhwvmg6tGE/DHrE2DD9
qhymrdAibIb2gWN2Kcwq+4JYMayb4BjiWebeg6Hq+8IKczsLk+99r50jWy9QArDh85zGlifznfIm
dcfzZvne+cjssmBo0AXUZXmUup/Gw2C57EcxQnonHBrL7NGqQgoCcVYSiqbo732Rins5Z/yQz3b+
ZUnnMbYDSNEAuZbLux6xmoZ9W3p3MC3sfkxnjfFgKPxjLt0Oigmt/b4EUv9y6WLvbenbqJuZ4mXG
jRN6PymPm3FmCdJq9stmVg4Bwom9Cs/UcdulntrhIuvsC9kWyGOHKZ13tr9ke2OJFIDJZo7kXP/J
kAP/nCeNzJ0T50t5dnRzJXciYtHse+7xLKKd5X+VM5ueHdNnQ1zgjWK3zM4S3bq58fDXsKqUOeXl
6B4UeNPPaBSMuOhkcIerTFqFk20FPC5bR/4cCeHn8zd4a2kvg1A2XgafUV3pe0fk1aFQvA+7bgpA
giube0B/xHG0a/gjzQI5hYHcJ+74Ao4heMzcPnmpi3xRK6uEQHvtT9XOT9VMdl2gqhMOzi7xXBey
+iYdd4utlr3KuxaqDXToID/Cnf47tR2QotTQ8W8+QkqHFMH7Faxe78HnHY5b2y1+5Avhf6HDlP+a
UbF8QBkQqoDUp82r11bmxS4JEFqEi6XYgyDoPUzad5DwjB3MuUfR36M60ieje/4CFrc60Ybxx7H2
CCSMgVLReZPvC+XbgG1lXRf6HZsBm5zQXqvmBs6Eoo0rJy8SVjqVQvJpLOSvTCVdYNG9A4mJfdV1
JHKRpcW4irioTbTdEfZew61GXO88G0ojXu+agyuWfFdymAGQzjsnGarbVfOAhBwGB7cVbZBEAx5y
6ExXHLtWOfHsdgOgbWp4o8Cl1Uj3KjvWc92ie9gb/ZTPKdRx/GV4OqcVj9iplkTN9hy3Q84gMWAW
OAG00AmNgmKoHgGRy7+giQgdNkzAfAjsjNSRTIP2phjptDdi6e/AmyhukBEGLxK5/75EzP5OHWw5
yGTGsAc2G+OaoYh13zSvMvDdH0WlnRiuxfoOFqn+jvqli3R7SPspMq3AkpeGtU9lMKcyVIxBH4Na
Q3e0bG+OzThbu8HT81H5ThC2jlMmqi2WyOGD9dSOQeFHSKSDgxr85SclU3GcSsy8YIXz1pVT+Z5a
2DAKbHgHxcnyrKQQX8ni5zfalpDEkdxtUGxwitvMpv4Tnfh8nzlL+SjrTMcKzptHo5VJBMHytjkA
gyWR+ujVg70r6QxzSr/iO2ZS7z0AvCZc9DL8LJRE1zpjBC7EbetFQMdlR79u8t3ck/oV6j1T3I2s
y6OqDtKkxG69bxxG7hQFvR5vgezVsaBw0JhK7POcyddyFst+gbJKzHzDinAm7YSr4ZkwCL8ZOaJi
2xLpRrpo0qPToIBXDvwlAAoRvFLgGPOWZEfi9OKm9h3+GNTeBHKEh8pVWAVFu4fDwnyyndw8dprl
IZLr+Z4XnrrLOTFl7BjfgckG61Bp8eSxYwTLMqXOLamn4kUIUryMRYHdj1RuDJ3Z7NUhQ3FwvVSd
wC6v7uyBpE/llGX7sup4f+hpXX6zenvQkYvgS6zKQV0CgrUHMZXmF6TtRtTtnD5ibUePRWuJ/VIj
BGhZqagohXesepnFJLP0AavbhpmVkZDZjEaFxl22gLUvDVkwLTdj30PvC9J56kCmckSlc4IwrMZ+
ksFRbddWZxPJ3LHb2zrl+tvUeAY3KBHs2tryotl4KSBGQfMNKi1QhoEeXxSklneYvD59K8Wsbm1/
lIdB1PpLAxBqnJqFwSXTG2LSDMjH/SGDhRjtE4KS+8lyKCQ/fRrMOw9mO3tR8gXmTZARO1dU7X1b
AiKns6lIJmlYBMqpOEwgI4Zzjb3F4su73XspvJ5as6up5e7wP0WYBZwnfcs7fFcQlXL9kd8q3KUe
iEH3CvVMq/stC7h3DmnnQs8RXW9RNWwJbY1dZI8Oxwvsl9pdCjkjGlcmhxKbr2TxqIbJ7MFE625R
Za9iX2iIRrdWO/xEfDhvfYD6LPiNXUwd3Xxpp57eiKxcwDGlLkIYloIcDP0vaJ8cZSWLA25LGl9O
69widp3HcubeL6iF0LhGwrnzVd0cUXDUD7xg7RH8NxZVTDYHM/fBjR7OzO7Ste5lY9FIqMG6x8XU
PmqHLLHXGzBPgkY8ZnluPbeKtq9DZhevI1BvycCbR1lAlF7V/RDjaMgOxKn687E+3ubAa+wNPsmj
00MsntlCx7bAsd45WX9b8Db43uU4AGJPmvIWelH8btDeiMQpH/dmtobfukcZDWd79qhs6j4sVofS
GmrnX9u6Ln8qFP3AtEZBDW6qfF9KxZ484tpPfq7qR2+i+Z85GOq9HxTBaei9L4BV5JDQdbJDHXT1
bTpT+5nZjfVbsLp41qZ0D0TBAXjfYae551kNV/QCdBju2OPPcQ7oX38MaIIXNjvSieYG2lvOFxQL
+IEv8/zq9It18Ax1fmu3mr+Xbm/vgqETe7SiqrC3IeoqlsH7VYlB3blQOHxNUYxN0Vir9DPM1bOf
ja6GvzjmW6D90Xv7mWd986QzD4pRWF36xVMEIJapBOco7AG0sCJoDymC3aop2M7JSgV/AC0gxUjq
Rh5xYPeoe9lOdQ+NguZ+6BS/r0prvJ2ByN7VrWu9tpA5fADHfGrDpfQlSoGTB2IL88ekXoIxdkgh
/RDOrcEUj8Yyr4Nf1PjW6+ZGtWUfy97Vj2haAHfX4Ap2yCyComdBv9qkROXBeMUhYHVwgDF9Gc19
YT9V2hR3lTewA9SncXLlNbsVZdnGLZhg9xmd0SEBjuHgD4H7CBKCek1N4VQA13Z6l8KVfsc7S8c4
nNlP7ZyFTVpAhUKDQvGxMzV/nAYCQ3VqOSjXm3reYf74byFz/xl1a3Nuxww716P2bT6qAFa4uB2f
Rs3JW5ANYzgVkx1xTulN0Hv2jS5AIMPizfOOVmn6oEBB7MKiAwvfQCo7bjJTxRZc6r64k4sPg6Kc
/pCNvnfPO0L2bj5NuwyibDvwF9KHWrrZveVZ2X7JR/+3lUETBKVs44XYHJwH0sEh0bKLsMz8/BE2
mfpeIy3/0xNYlUPRuIEPsEmHG3dGrdhz21ni6t2ZuxRXvafCiB6UGks99VBNc2IYhs7Y44dmx/R8
YD7zDmB0BAfmzO0TyhXOC807KyoUfIhzpxkPc4emkmlLqkMJiFjIbdn8GUGCfMwKSSJo0HtfZpYV
0ANJWebCy5Ff5elH0Ff43zybwhLPTQVtTrIoo35+Q28wxMf0eUq5kcSzVUbMJpv0krAGwLom7Oqk
6n7rq5Rq8eCrXBiyf/5sGYw94DvE1h8xPwzSeITp5ecPv1E9YauKVV1TMjga3syzayWBlA++GeOr
hl7TglsoKTqis1AH5vc49pGBXKiFbTzz2hVoWXqoBFmg/XvESsbFfQVt6EIxaaNAuObFZW2L1oJx
gkRZTmIG75uCXB96BWDgzeylFfmFV9j4ZtZcssDJ9SwLqByhSBMDSQDb1vu83n8+8RslmjWRDPVZ
jtwQAiUQ3wgnCpST9b2ug2gh6XV1qzVxbK51PfeS8iSFnGHImNwNqnuYiL5EF9kgrpA1P2y0PGV1
Gn2KQYTlDgmUimRcvnrf/WhAshZ786WCELaAf5SD1n5BgsBxwEAE5wS95HxoQoUEybWwHRXyQhxs
LccqhjOrmGCBmoJr6WKb7sYQSUto0yVUwYUF3/pqV0E89MFUBS0qZsKH80jN0qTKumNekzEm0FEI
/QzFnM+/rY0Pd80JK0vF/GYC7iHXQD7ph6KqI1VeUEnfGvyMe/pQDi3HAc5QBOV5mN5VDrrEbg9K
SnPdPr2mIBHYDc225Z1L6ENsZd8gkxrOUJz+fGI2NqX/iI4fnr2GWqVV1DYu9MG4s3BJ7/1LLLl/
6ygSqHr977xUROCOjnrjTd71KKGg2L3E0ihINklbuz+CroC0K9wym6gouvJ+GaoMGWMBnDFjXrYT
DtARBaU97rST9RsWlSaUwK+FUwC0hezB+/18Dja+9DVLito5MaoYWTIs9zaIBRk2hxn4Co9e1738
b7f4MMktnAvQ6A/sRMAV+TZVdh02lmN+tBlsaK97h1W0lil1SjXWbrJAwrSebqAmhKVkSEEuUK62
JmkVrIK4tG8Mo4lvp2Ggfhf8EWxQSLhdmKOND3FNFypyP0jHzDhJ56OUkbPimLXlheNxI0DXRCE/
kzVSkZEmufzS15AD5g9zX13YWrYe/Ly7fVhc3ffMtyC8g81LP5WV9eSg0vX5om4NfV6LD0OXUHyw
0xGVNDA6vy1FlRSqjK8b+jxVH4ZmI/Mn0ww0Qd68Gy3wtbPO/vn52FvTfX6dD2P3bRBon1DkhOME
UmsHPVN8NfmFSdn4ENcOPRpUWWT5+FBQweeFHzcoVWT6uRKXFnTr8en/Pr50dNab0aYJSgVh6eEb
t7/3l1yiN848sopTxlMgasQIaSna5GhSzCUSTP0C8eukdqu/nbLmC/O09fGsAjZFdWJ2IO8L+/ef
wHhEorx0+f7XCoDLsmazLH6GeiF3aQJ07bBHy6g8Qm5cP9gaWWiZifIaVYzzD60O1mWZFbdmaSc0
CHjELRTwmC3ffOsaH9DzD6xiN5vcqmxoSxP0SyMTvHjLvakvnX9b07SK3jFt/LEB/TbpG2hYA5tW
veWtF7a1d8WWfH76VQynaeEHKNnNgApXPO4XtauEu8fd9rVDD+TCwfKvaDj/yCqYITUFsaxzMKdB
CS2/JbSq33y5pKLzr3A4j87+N9ZQy13ytsCpQqqvc4uC1rHK9y6cFNFBuvACW8uwCuehsExA4BmW
lJqhR5rGdSf33fgLCeqFSNt6iVVMOyhXtPB+oIkYcH9KX3iePsjib54PUes7l87HrYVYxXPPqlF3
To8emAVGsO9olnCetYlkfvuqqpI+yTI3QTj7KtsDCzTtrBxm2JCfQjUHdXhAw5Tyx8clJ9MtCDD2
Ta0klJyAjo66cysrRDA4gL7pAnqZ0oevoRhAowZyKRqbsbkt+r4swnFq+tvKgsZErm0VBaAXfkEZ
29v5k56jgg7yKy44I+qZkBqfwlbJ4cYxSsG+iQ9QMpog6gaMrMYM1VUy+jIYj2g/oh47ls7RreXw
1aNCXEiTNpZmbTFky4C2aLtSNHIUgJNqD1mO0CzTWw1QYqcv8bU31mZNVbNZMDhstptT1x1bVGdz
MBsAI73wBf9rJ0eQrKlpqPVRPYMNBxsGPDSr9qb24s+P6q2hV3sUW4wJUMJuT3n6BZqR4TL++nzg
rRk5//3DHWDIMiU8UApOUv3oUtTv0CkdnG/XDb7ak9pykunoA0sH68eQZtmu8V88V+yuG321J2lI
C6GnXizJoE+W4bE1foW8xYXB/ylec17M1XY0g+aTwUUkuMmYqoooz0Zn75ES7VhfVzCdGJoTLzkK
xyrAzQY2Dl27K21dRhSiXfcwm+D7Rs5t3MME7cL+tbVWq/0LPPqub6FVmCzp8qNQOTghLTlY6BFf
+IC3fmC1dVEgvFntYAu2qLfrs2cwf+Km//P5cm18wmvCtu0Skdbn61rpV3BLZj/dvvl73dCr+wcD
1cunWU8TDoCKkI82JOyvG/m8X30IjwA23o6lMSOCmDmsfVyeKsMvrOfGibc2Chp10MM05Hxt8uuv
APvDS9Q55EGuw3zqL/zGxpKuKZtjR7zKARwoGakT9vkdWBChUZeocBvb9pqvKQoPaNzaIcncvheL
s2voL9HVkOv0dlZ2YXG3ZmkV5jmQ4TIAkigJ/Ocu+KF6vlu6LnKz8QLkbOslVpEuIE8BRgx1z2dP
+9MlnnPMKkJEnOcNai25Gm30enzz/vkntbUiqygelqYPhiEnCXOgqqTcnarN0VMXGMZbUbYKYdsC
Yj8oCyRFjg4r94ftXBh447HXzE0HYPJhCHo7mY3r79FxObm9eZSdRQ5XzcuavMksmpqsrEmSBfq4
ZFD2nNPgIbPt/efjbyzzmrbp5ktNQWIzSarrO43bVNja7Lnukcyx/B3SeNddZdauJNXgKS4lYmKY
Tb+DIsadn/uHZe7gdsStxLtoM7i1Iue/f9ib5jHXlXKtJVmGOYU+kCv23OL+zi1K58o1WR3gMq+p
gpJfCkvMKYEGzbdCix+Zdw0TEGestwrtkk926cp0SpRuEhTeYjDPXgFEvrD3/dciWxffz+OvIhtd
5JrkrcDm54A4k/aW3mfAK+7yYQDDYwI4sIZGicl/+nDoOyErbl5t3I53QKylB/DvshKWB94YN4vi
sCzTNeoMANcfTV3BL145aQYsFdhtd1YJe+OysyS6FaU1PCjmkG9VQOXXZXGXP2k21nsGDfwnMIdp
4trAKeW00fHkUwDuFj1Pv6/6yNcI+m4qgCsVrE2Cbi5CWQ53Kg8eXT7s80n/9Zm88Dvnk/UfM7sG
0Q+U+RIgkzYxtfVdlID26O5GmuKxLHnkNeZtci4p5GzsaGtQPcCQAN40ogPJjcKfBrQsu1j+fD5d
W2Ovd8vJtNgU3A5C2eMRktnwDbcX78LdYSM+15j6uXRKDfWeLgG9b8dE/8MU055kzqWWwL8ORqjL
rdnTnVWQtl9EkEyBTqwgf5G5+THnAtXT+iqLAPzGKkKHxmYS+KkgyfKbvH6rij+LdVX9DmOvoxPb
u2+A5zxpvdxQT+6MJ/bASMafr+3W9KzOWdNCvsUHSvBkTel7A+ZlCOQVC9Fkfeu1f+HusOFD/v8Y
04wt2eACn3uCxWMeCwPATt292nX9jY1wJCrMg5dPL4zNHTDO7gTsrXzMYYkEiuAls/V/HWz4DtZ8
ai5N3+IGU5yCjmYHaakxLgq/ehjcxool9+2DPQSXimX/ipjzj62u2qDGtXMHC50ktwJ9Bw1EYAbw
ci+fr9nW6OdX/HCklZ6sqnFksE6zv+v+uWqviPPzU5+/kQ/jjktaWv1QiGRwPHrfeuhUn002Ltws
/hXo59HPf/8wuuYib625G08BH3qAPFNAUPrREneLU87P183MecY+/IbllUwETmpO1dzVN4Nu9MFa
vO73daOvwtzCpb2lNr5ib3SHR97r8UYDqXPl6KtAH6x5rmhFRQImXRlmpb5vhulS+3tr8ldhHhTw
Twy4r06lCWS8VMK7WVIyxUvgztcZo7qrU6LIJjHlViMSKmXEMz8OsjlOmwvV4Y3wXR8TULuBzcjo
qZNZoOQEdRoTlRKgtaWp3qEUBZXEi372G3O1pmFNamZ8lgYnRHBYuIcdaQG6/CoxcZusGVhAubHC
Lgt14k0TTfOhwY238i9pL29s584qhIkKZqhk5OPJ5D8CsoRUvY+0jUb+dFUIrF0blsZAnbTj0ykz
Ckxe7hWvwvKrS/vm1uOv4pfNgw/NNZAn87YCwaMPVftAIVTuXAqyrbVdhXBLMw46yCiScsq/04rf
+J3/4sj0z3XTs4rhBnOD+zOHF0o3pbdjS+Bn3vIL+sVbz76K4SatOEWhwjlVLUl8z/qZFU5SlRCx
+vzhtyZ/FcAgINRqMXA2zs6skRMOS9AVTo1OL6RJGyG8piQDBeuDvSV50hTQ1Z5Mfm/bTsgHEtE2
21m19fL5e5w/lvWtGwfNmps8Vgbe9T4srZYZev2idukTGehVmikYfXX4tlaV6qqaxhOuEHGhdZw3
f7zy7fNH31iCNS8Z3tKK+nnvQAOUhmT4bXgNosWb8tiFNf5XRnKem/O39eGAHFLXy7mFvQ0iDlmk
655/gTCEBvefCQvmvenwCANl4LwhfnLpBr61Hqug1qBNQNINTuKtOx+40zySRly3Ha0hpUBq15X0
egzteEvUdyBbT+OlUsjWc6+CuZYKUDSBW72lgrt5bN7oKC+cZltDr0K5HWXlLEDxnuqW09vOynjU
pfWlNtHGRrGGkxbNBBAgQBZJCgNiqAVHAyQap4sCWBtxvIaUwoi3VYMcgoQ29a/G+2PKu8yGfzRs
PcLC7y/sFhsvscaXWpDi7NSIX4HgOI7h/LlqpsPSehc2041IW2NMczoSQ/g5EKxnmmbx2MIGHILV
erqwxFs/cP77h0iDP0hlt6g2JVn3bkEXGzQl65RP1n1fQmHl8+1ia47Of//4G23ay8nFQhNI10wL
OfbkWzNdpWNokzW+FJ7TxkGzC6NDagTiHUHLQ6+LPn/0jQhYQ0tLu4chtEZw1QUMp6HH8A4ozJ/P
x+b/PgD+H5pUgFZYTTpIYHYN9is/C8GNTQjJlRvNBNpr4lYwqH5U7XxBRG1rIVbxPMG0GrJElXMC
JTMOZtzfe5fFXlBdkEz4Dx75jzONrs5mf2oUyAQahNTaWg5Q2EF2k2Xta5UvMBkaehVZvOr3Q49r
hwsT7Feku2UIhaiz+ZjN486dPDt05t4+Aow27caCdhCvtqGS+Pmcb6znGpIK4QJL2D6FCU9V//bR
AlShyO3g9+ejb8zv2qGggFKnEHXNEwkbL9v8yPSbtVw4c7fGXh3omRGM1wRGZ7MFSLCp+LsH47Aa
c3jds682gkKzjDU9riO+B1L1/FU1L2q48N1tbMVr1wINPpOCAD5yrmUMhTvszXiC73vYz82uvWSB
vbW0579/2GVc6GmC7SdwqeXjqyLkRGp1YZPcev7VdZyBoVxCRYsnVm9903z+S2npk3Du7PHWHoXa
KTldgstvbMhr2GoDMn9TTA2EhXP5SIfqCNIZFOPLh9y/ymAMAlOrbQBehbVJc4KTcRTAzmQS4tcc
RlF2qv/ANyj+/IPaWo/VXkAt7soJ4sWQhQMX3pQHFGMvnIobQ69hq529+JKhRJBAuQJ0pQ5AAdCW
3z9/7o1AW4vQ88D2e65xWrU6jVEgSPzS+2KWS6iVjfUlqzizWCo6EJ+Xk5iLR0takeiQHrX1Pbn0
CxtfKzm/2IdAqEGQ6CoAY04CGny5GFmcT068dEUXlqxqoBbtOBeORzv4r+P2jy1/LUJfLdplzdIs
p0p2dEfBgH9hKGbfTKJtDrQuur+9Trs3xI98HUHyPJQsk1AB8Jp2X0El8Ftlu+6umM1ShQFIZz9M
pTJITBj5pe1z9lU7MjvRahqO2Qw0AMh/6a0nwPL1O3ApAcxJ70Aah5L71ARQeuPLvSrd+REc3OyA
47WKCUHhPvQ4BKbqAZTroLDtP63i5Y7SeYEkd1fHKcAn38fWq+dIWxlS1nJUL9TT9RBqpGenOfcE
5NTY+Cgsmf2qSAatNvxzMNucbkqGTjp7v6TZ34m79dd2sNi+Aq3iG0Al+tGbMwPqLpRRFZPLkwVz
Kx4N4O3eTBqk5jCrU3JDCjE9KLQ1Ty0Mt35DjjTdcyXTuBmkfKvk0r9DDILcZl7wf5ydWW+lONu1
fxGSDRjMKePOnjJXJXWCagqTzWxs/Ou/leeov7ydKqlPWq1Wi7AB2/ew7mttTTJ2uu1y4S1bPlVU
nIwIPAwjR1UcOMTcY0C6/GoHQ384yPWzDtPpD2E4VmMMCJ1MrMdkHU+NQkTTRPseA/ntJcwE+iSc
ZbwCty8zpKcYO8EKxuw2fjjEh8xSMqRt16ARCtYiQIe9cxrZTh4lG2AKFfCSncNlpcctxBBUFzL+
pPyh9bJwHKogWQBGyCHDAeQsXESfk3YM7wffBTqrDr21T314zF1pubg8UeIdet3Z7Tkgg33UweSA
lV5SfA4VZtl9qfJ2Wvp8HAAIdqZhuxlYUx1N02yZdvs+g3PHmu5mBQWudlf0JNft4I52guZxmG9c
rtxMwjD5vuTT+oIETa14CtI97CGfIQ5e9AHxSBCvg7f0MT7Y6N4AufAQeT7GRF3X+drjPCt6w92c
h26fVpgyLzC/wBJHbjxudmt+MV7PZzlO4xdAJMWFzBgsxTECi6w13F8wTt4n24zuAdXeltde9D3Y
gt6LI+Tu4Bz3PNs4A1pjneTvEHXLu4kbluK4UecZfy73TVOmU7n0qedhmjAa/O2Wh/CAcbuhSaZl
Gx5psOkkrCYInmE+Zi/VMvCvlaFDzuauuZPGmTEH6lKwMLwSbBAzpd4OTxwZ8ShbPbp+8YGbyPtS
T1lPuMgwLYCHTtSWhTWuoktfJxXexMViHvEcLFTnyscELOv2IPfrQGQe6eE1NbLyOqH/FNc+Rkpn
r3ahXu7Gb/4MOLEvxv7cNL2PxbjIM5sBvLcaJkp0LN9dSuvwhewUUFHqkHvtyjkVkrgVgDCBd29G
4YLWENIDjLOWrANL5io3FCRAbKh/2MCGRST8snDAHclmz1+/UG9/HXnj3bDZQgwCYsPBrLsPLIM1
F3BOMXnqUd4DVxKBhFka/4WvymYDmVsK1gLYRdVq/Cu4sVvS7hOMvYFODFLSdW/oi0kMh83RLzdq
g7iCWhggC1ZhJLyJti8COsvScrD6/CpnbO0ObB/A5toczb60la5+2a4akqYXZj+KIAC3RDEnwRju
AD+tzj7yUAUjJoJ1mWvpiTtIOMcHDJ//cgJ3y0kdDg/ToCRmakLvq+4C0gCWoLx4hO4zm2TkXcG7
gQeRN5GsonP16uHfjog4Qux27RbGew9wEHyynVgArZZWw/CqZefcwHTRfhmII58qzPMB1yjq127H
7HeCzkL9PTKu9Q9Lu3VXzMR4BXzZoFodZzE8QggqbiKuaSwpSBLw6u1FpiEcLISBzYAb7Mt3DxP8
ImlWYIMDJdYTFln0m821E9eIzjOFKcVcEx3EgGKaRG8dS0zoBHmjenrQjfZSLyDuiXszSuCtLDGb
AE1ObkBk8nNWhlXRSDFiJGLtwhkEnrpJQJ6oC1EG7W0ZyvkEFyE8SAqUqAvkRi5LCm0MJCzJqoFr
bMeovq18xh+tdcZHreT+TCdMkpNm3s+cG5NCUgNdyLTuBeNGTNDNl8BPeEvz1bY1SYM+8gu7WD/W
y7Kd1n3ony3QwzGfcfeipG4CEpSOrRexZ6/ypge5D2sGg8r1B2brUVrQMPc+iLm+X/sxymd3UMU8
gmkKeihG92ar15hR5WQegA0vgfYgnBtXv6gwQ54CDbslHUhZSUWUvJC9WnNdz/V5x/j+r2kc+ivH
xp83AxffhK2WU6hav03Qe/EusKlwbkCcHA74LPCFcCZvMPkkcj1UdSYnEiRs1graC+zbE17TmjAt
eQ59LnkeJJAgMEfg7F51Ad+TNgLkAPZe6jJFZXfL9ESLYPHttdGy+oLBM/7SENEex2jsLnWgg4Kv
3Es16GRHRXEBbSeJ/XtWMA2elyMQOxqYV5y9T6HjLbEKSv/+XVoZy8UVjzupbJtUmyJLFk11CR2H
occBNerU+F1XeFK2X4UOBDZmBsbVHix3AhPzCYBOXlIytcUTt2OxTM343GPsPI/42H3x9/bn0rMt
SAGI3c/+gHcVTtv2hGACS76kTXMDbJO+8YHQ9KFNWroowVQR4C8MW6t98JBpvRKAjuZMiCYAEHQE
6He8iiaCadAIygu2xc4bYwB2S37Dytqjt0z25ZS522zyNqr6L1FI5qMrAT6Tcy8PXlhO7wCjBsNW
0jRBdVlcuB0lMLbftnzB9nggE9/cJJpx+lrVA9Zcd0Q+EklpCk+nNt5aQR+HDurC3ryPJUrUIzxQ
lt7RmcLJnL0M7i2Izxm2LZJWVOs3whdM9e/CTLf7NqAnjqmsOOgBQcZPnX9xyyYbV7Izr5RTM8QB
rT0fJxuwM+mM+OdlclYodSImI+jWXZkrhQHUDV+LBGbBLduE7n71GpQ4ALyRvk0CkJ8dhF/IGErF
VTx3BEwYrVkI05SZjYD4ADXnlAK2S2DzXjzfUQW2QqDT4Hlxs70zX0Rj/XerCxibJKBuVK/MibpT
7/oE0qtJb0mArTRmCNScVAITm5I9DG/qMFSFX1l7u/EheobTOzmhVA03YqF0MmIp/Jo6DpDLPsGh
fZt6Em8bwBvdEnSFNQ2ZEt6UtgaoAWlAvPkY4MEEmGPuWNVsuZnEDMNTDy2ld4vxLrBdvsNb8qhk
0D0MGNXtbgNeD6cGOoUnf1MmimszO1fPqeCTB6IItntvddxnOcjwTTms/U4iheMXxmPLsbGIl1uJ
njYlkzhsa+giuOT9nQm1KErmqqd5C+Z72eIAEabzUnfybRjLKegqJIi15fE6Efuke2kWmL6tAjgw
tm3BUVa1n01Yb89gqrXwWWxBGu7LXd5ykOO8tA+kextKP8BWFABAnpVWOl/d3pZz0jeD91aFnj15
Zp6uUHWglwZVWqZDocBvoq1MpkBgnELCo/XNn/YlGeeSfVOr9GHaZHTW+6H3uHLXXLsVzL242q3v
pFU1lr8WEjoMaCkBPYcP9pO+hwJm7RO+iDXHfO+hHScflGKMXGfwhVoKXgJo5AR9AF4+cCa5baII
IlvXBY9YbiytNLLZgM82heNheWLRttuk1ZZO4NgALgmMc9M/ElU1mYJVxa01OoTvj63dPpajb+61
XG0e9O8lLbB+2vfQ3sG/ziD4OhZje1NHuowuC4KmYUaMP08olAhtXPjCT8CO4YyFu/OksMM14N4E
iR+Uw4MoCbgus8YdD4jTbnoAc2BQ2lU3VTiVpwaaNdjTrCX4xtSBf4JwSGaoC69AwD6yifX9BcrZ
5ojHSxMDV+d8Y3KEBIa2V4BMykItmKxYaAMQWOiT6TxTzKGYaAWRL5q9C0NE+k0HA4RjfIdXiiOb
4R7zOW62VCo4twznBTQP+11YL+sdTFtUEM+jYqeRtPqWE3glJWZpd8yfNgFBL7vEP4J6eiYWdLeQ
OsA44dh9dsQaXHwP1iAY6Rqmoo06lnsNRh6XFSFI3EOpkcwua4uyr8nRF5sotB/ND6QCQtciyD4M
thpOW7DBJg0RmEhFWwoMj+zdNKQAxddAuRH9WrE5fJnGqUsbxYYWhrq6Bk0PCxdOTZTAd1OEPzvd
dwu8NbolqQULEsR29Zk3c5U5UoGzP5V0jJLGrvgP3VI9k8DKs4W+8PdQAh2AaY2pEFbSAvx5N8Wc
kJ8yi5eE0md9Z9oVvDg9VixvXGe88YKhKfyFsnO0S4F1I9x8X1WFxFPQY0XYBGCgtw3P9dJNP4zT
+q+SN+w77t+0ieCj+8WUBBVY6jgZcnX5de4qAhoZCgb5NEwqdUkfHXzw+1+Ckfo3zjTap5mYNMJM
oI7VDMp4iLQOpNCbpZb9AyyrQJ1ZZNsAKdSQLUpcpxzTOmj3fKo9WyImpu83NWD0ACkenC7qaJSH
BifBbc8Xfk9gqnqCHEPzvOLVcJ5DvWTrDjRBMgNkhfar0zavg1C8KybQPWO/0SOyLm9O63Gas6bx
WEyCliODB9U7CoEIE5OSX0SzTN85/Ei2zN07Ft42o5Tzo9tAlfQKnXNTZy2S5iYBQcB+gVTAPcmh
dQ+hjaY4mrHPAxTPsJX4BpWTx2DgZWaUy7LRl2OTDlFPb4AcX90YLh5YynTS4w90C0C47xWYtWHr
p7pT/g0iMUwierqfnoDtXquYOfvE4hA9l2c7UVanlQIRPMaBQo9Me0GLgM4Gh2WT7x6bSEfzNSp/
gvzaQ44JS+cq3AM3NU6lYebSCOOnFTCNyA/6uz4EWSmxPuxmk9GbJp1FQ4NptHLs4MeLqtZvjP3r
XKsBbEmUQvoiamEVvmpg17i3Ls9hKWv8Nje68cAU/1FhpBgATeA0NjzEBzfaydMkgjJdMXiFTSjw
+lOP8k+soPSGAjsoFyC81v66dwH8Dru+yyHUcl5gD2SOEWK0I/Dh1TnUoS/ingwk16AKpEoCngf3
XFmEE+suMKBCsQWldHvkne8XmPGCzXIEZTSi7Rg1IDQKq8FeBXKj1NMIAGNREXp45+nha0ReBOao
6uVFRjLIggrEOccBC65egwbu5Y25gDmoD/iAw4TabciiksnLKPoKqUAYFYs/b7DCovp1EpifLune
5a6k412pwxXv17Yyw579CBOiMXWjTj9iuHhEzqL8g1/CZgnYMp73cuC3c1S6NwqDdbCes36Zeu1q
slGG65FjCWNQUa/R951hmcbTqPh5dEoYH8xKXQDQ707TujVPYDrZ7wgfxUvrbFsiexzhqbIAc8aw
PzBXKhyY17IZZYxGBcEtgATt2VHLfB7QOMQJjfpRbpGY3qt+Ub8j7VAehyEJfwL46oAViswaeFZY
QydBybArT0iRlpBTsKrIa1SLS0k3FL/61qQOxOh5OE1uwmGLlWGQdEPZB0oG9HY6/6QNYFcbEHtA
TfEAdUaveQayU6Hf14LpVZuheiFcNvdYTVUMbG9zDqG7TmHtinEWOD9m7ntaFkNfJkCdALUnRbKJ
UV7qYSmOah4wity51StiKJJBNhcel91Mx6g1w2V2enOY+nm8BtzX9yEmEIqJue5pDuvx3Hmd/BFV
yJzUTnhBvcCX8N0xZYFSYnhjTA+WIBH6Fd4bexEGpe5i7FstZr8sObWULg8B8GLPNUwNUlFJr05U
R/wjAkGC2dAN9x9uUwHPNj+dnT04o7SOsQ2xs4QjA8KBT9ShnDD+H7ctXFH6Ct09nBQj+FqjE/yK
TIuTs+wlDjZ3mN0nsk6UA3VZ8oMcDc9AqN2irFxHa4Ch4y1qIGDpwXPEeR/QRoYcZbUyBqS7eS24
0PslmhYQNZi2b8vs14Wta3rllY83Frrudp6V9R96xefTWBs03zunRExaOtqcBHKkPgFRQHxD5c//
DR9jXaGYNm5o3njs1nHRtHT0EoYxYyFEASCuVt88sTWP20hXkNJGWMOnjFZzkIyBVm/g3rVPqIuF
F1Mtvk652/S33RqavMEs8m1va1gh1iO728DoxIHZjW+ViroHPtVruipkN+iPwmmEb3zOOrDHM6J1
l+wkImfPHTlE/O6UD0K6+dgMSIWoGVELBdfva7kAb4MoZ7grsZFmHIKRg8JE8i/R+uERJEJ+taUx
RRl4043XT/2TqyaOeAI9lxe3Rs1UIm/P9NJ7B0yDzMW4NQRsQ2IOPkQdO+ZA0G2GSYN4A/mxZLHY
MXeeQsLt3pWGywNRDSK2vUcGHxO/dnAL0oWJSutQoPEhJV48KgofD/VigigCZKWvWxHDzKO6zk5U
p2XYLDkiQvd16keAC6sl8pDDTdAZgJD8YD2JMWKfeWjnOvjiC4+AQ1uAUNf95IihjlxIEHEJPNPO
o0VRLAHENcg1g262NdJ+H8zcUcjYgrnYNuZ+KcGoyKxylQbmGGYWAVb9wwarg3jTPflO+hoYUNxO
4lhsNeWEcVDMYbuHDRW9C7xuNjDo2ugX4I1vhMxbvtXr/jyuTORONIwv/ba7r/PExltvNPs35bWo
zPJoyZatHp8Bb1RZL+G0R+ohxSGWEhAV9YHv2imMzzDPtenB/RJMgbFxX6lxv686gnrsauQSUzCY
EUShI/AcvsdmlVOJI4IEngFjKlLtRLDIZspJaIDUbjfN0MTIte2TqkHa7RxGfpDNRjfgPov7Xs3z
GaWL/r1XznOkYtFBlYjPxgYF9Q7nWDFIxTOKcf1jjSxPJ9Df+AUMToZis2BIh2X4MDiC4/TDr+kq
VOvMIrtfbBvq84p62qnD1vJE5sZJ4J8HTsFSqutg+jld0AiMI7siEhjGVAdIg2zPt6QOUHKlbTi+
omXbXhwP2zXotAYc1T08gVxMs2ntmu+9AGNEoKdxGTuJfb6DpApvsBn2eEdLZUlQL+6zrWwQqIDF
+YCNAQRW5gyIXb3+AlMshqgXceCjC7zs0SJwKuAtY2+EJixBKobMw7QLQmzUwb29dItGreyxggAg
RdSBY1XtTVaXjqni1QmjBA0Q+IWrWn6z3dLGbs2wgCMw9lzfIiCqdJd5pqGJO76X7yfzNaIhpNcR
6XDlXX41Q73c7nKkT+A4f91mp8ww2VN91av7ZogDwuu0SZitcjqlQeezFE34N2/v9a/VrVCQMzAh
ws2qrNNdvWd+iJ0nRsE9IrEFWfIQRuGScxHxFztI+zTutaySVjGY5ExeG2G0PDJZDUYS7LMwmCVr
bJchRn5g0wIGLTDY5lxB8vjgVzuW/7p2D91WT7lbEn6jEKVkOMb6C1l5eQvQ9PBaGm2LqvP6YibQ
vvoKsHY4n6BatI02lohKMEyE4D0H1y/I6x2lPwSc3dUgDIzSIIR/UwlDqcyfPUwnd66bbIOJDt6k
SIpIlGdhoN7J4D4HkH734KOgTSbsAG4s8MdZYEt1P+u5P23t0KHI4lSHcVqjK1QRS6Y8hNjd2sNc
Zp9UASYBDvANpNu4LLn9gpiQgeTe0TdlugjV1sDE2rJ9jZ0q6hNCAHWvmP5RV8jf4mEV7JnWBBRz
LpZsBoP8LXI8lbhkn/ImpMCBuqjYt0E7fvX3OjzuVu0Zm7hMg2V5/7yQnZgGGAlgRXkCmCXMlxyc
UT6Mlb6JAP/fDkI2qCgEtjl6XtVNtJdD4ZVoPjmoJ702jU8OIEVvObrSSJRACqvPpWZYhaiDxjXH
tErI11fsQSgUwGsplXJcn4BEZ/mGYsWh8gN2jwkdDz8kRN+lczw6x/WOCmlh0AV437ZHOJuVLXF/
QpBHX5ylpLclMqlicFwal2qD3aJFo6aRoXdyW9Sj0T2aU9iQs9Ts6HS2tX4RwWhTRDq46jZ0ee90
5Lh0erxx3TBM4AnlFO0S6TTamjUxziDTEgz/Q03x1ZseJYJ4Rxz+wJ0RMGRVlyejB5gGRxZGkB1S
SUBAo5vSt4ik17Z7GgLxAy0YzM9J0WTR6lcow6Ni6uiGFMZueK2m7eYY9snzFV8oTVsEIje7GDtM
+gT7sVS1Obbo0aX7ivxUlq3CV+xvd3PVbwXiCx5ibfsgqsKYvE0RWe2xHuf6UM7Netx8NFz72x7q
8jCuJr7+WFD6T6Ze7zRWrA+PlHtLYaqtYWhbLuwOQuIGJmzLwKDR1MuvEYX+W+a18/ZYo8AKohJ3
3Vuzb1iYpB7H3O9o/536u3/i3UpvXbE2xyUMeJBo1aFT1bSwYEZV2xG4gxUHNorA71Zkhm7onY0K
1cy66mXCJJVePCA+ybqR0RcebfYSSeuv8YzDKO+1ddNQaBQMa+yIW1mOQe704/LdnRyRQ0rfpo2B
+dCI8PCrXiyD0GmK2u+N1w9b5pBReplBjv0TAy2DzYA5hUV96zbHwAuCb+Pa9ccq7M3PFS2uJQ6q
HuYFc0XvohpBJSqV9OIug4/vuW7huEUuTRPCfmwbpgtI7WsH7r6cWdpjj5xTHw1vuCnyquhXKmTm
Vf1yAJgd0Q56VO3N7HRt1ixdfWPG0X5b6l2ZRPSgIuiB6u+bCPVXUwfmqqfKzx0RuAU6U0Hs07G9
TGKbr9LT8hQ0rv9Ihe+QtFdaZSFYKSmW+1pM/RKdAfLf7+HfFWWs2veCDvBClTX42Em41F1uF3C1
CXYnlGhBmx2VkFdU8OoMtDof+SwBI6VW6/YdJC2boETXERTGDNZF5PflN38ZMRy6NVURwiMoh/fF
ei8p27IB9ZIkVHt1RAG9vyemovAPm9y8IlH0GFaVeQLYEwBmytvL+JNTRz1Bgw8wbr24M6YURm8c
rgq4KhW3+PxgPIhSK2C9xrywvcSno8LuHLpdiNvdy5xSdz93bYfsjaiZXWEpOP5A29s1SDHc4BWB
zurHM2+9LV3dcIVPR9Wh1LGAMX1GSZy1Z7LWA/RGVqGB7Ovtvp4m1AwCBqsZ3dFOZE25qUOweiLj
ntL7gYPN+1JOzMnLkYEduWnpnA2wCkNMgV36VkeueusFaSykZKz8itynS6EKojcsnGqM9MwSnnak
Qz5k/R1NZ381ychhcqiEqjPmIyFCGGpuS8CUwbKvmilmgGxf+MLsr6Z2nGToNifbKAb3kp605rbb
XftAiam/cd7bwnJrgBDWBgjfHS1M7BKNuk4YwDvtXv3Kbd8VJmLit1JLd0SJST27ymPJ6gEdn6xD
+OytTL+MDaCSdB+WN4119zyix+8VEywTDlGNCGHVXXgb6ca7SH+G9GVdljdiSIdhNzHmToP7gxQF
viCo079Pv2Hk9t0YRIce8vRdUGSp0l5nUSPha97JPKqBXqcQjlcv4KeHCMpKQkjGmFRwm4SH+1Ok
EE7Dds5Fm6SByS7LWE3WvF7QQIlsuGYrsr4jGN4+cuDWiX6FdSAfBSzv2nhd1unBDv22IAXf4XwC
sqUT07reDyslPBlGg6ncjiERligB/AxVN1LMpisCHd20ZGDZR2j0OpsHw/mZlwoFrDCC7IPiiBxb
iYYXFDpRgkpWdW99ZL7N5u3nFa2I145z9hSC0H9B0LQ+iBA+kBM8cVPYvbsxX2yI4s7swp0R+bTG
+7nreyoznOsi4cyr7kF+13eh1pdgHH7XS0+vE2NTOncbOuGCdsWMTCUmuy8zM+ArjdsFhCIY3dE3
jSY/LA7r+dbiYEwBZJEFysFDXlU6Ou2NRZLN4VPmGELiwGML6jrB8IbV1t5RTJ7nU8n0nastXCvt
Ft65aH4ks2rrdJoG1A7ceUWNXJkyQ8doP+wNJhU0ktIvPg/ELSPcv0beSs9o84BAiReUwbcSnaTN
wsdhhwwCIKjlPC+uf+95lf+G3Ho4jAD5L1ClaFL4qkRtynNL915Tt83fe9AbdB0dZmBd5CDoiIao
25Zo0FDTiIw4+DbbFRWoIejGCx1QDlc1ajop5gJLECuG9jQEc5VPHgOXV3QCx5lWM0L6PpxLN4OT
xgJq2qWe+53FCnnxMURDD/0lnLrbhJo5kOTmivYHKOLV2r4SRK862YAT+NF3/dsuSvhlNHWQDfCB
/ItM8jNp2weZZBfCuCPkkp52CekMXCLBRaPzuQULDKlj+d+EquTDvIMvwfioodw4BSgbSgwwIUdA
0V50T/9N//dBHTkvFPlmNO2nZoR5Z+xIPkBB5fK3utuj7M9/4zMB4wdt5G6h/ho2d4P5JbKhe+y4
f77uv08w47h615r/Q/uHlKKj3HDnOLUrEMUd0tC2Tt4bpI0Y4U+DGX94R4buVgCKiI0luJmhqXPG
v2gn//V34c9/GCiOqsVic4OnXS2f5/BxhJj7zz/sX0WZuPAH9bOsOLI2zOecfIGOyRQr51cAnf+f
L/6v3y0u/kGSiRpZt2IjxUDxjok1OicOg1O2+6jDv+ifP7v79//+j7cyOjgYdNVUp23vkFIeGvCQ
V6jE/tvtv7+Mf1xdUTS3VzSPTxadPr9yyxRZac4C9MYJ3Fr+IvX87CF9WNx7RO1Iqro6QeuIWOcK
iP2hXFjcMPuX7eOzj8f9/39HFc2+wkvVp84dk8r/1Vdz+ucn9NmVPyxp1F1r+NCs0ZG0shi8LiNm
fv7zpf91Ug3fzoeVPLgrZFAVe8+GpivUh79hrQujECORCrtzlOx8++qAKPvf3vX/QesBNzS6cO44
BfSVVXcu5cnSPgzwTvjzz/nkSX1k6q3ISiInmP0TOhzrpZqG6N20/G/E/M+u/mEVq1kPEAJOmKbZ
2iOMyG4FClr/7cY/rGEDKVqDblZ0BGGqjNt38Gf4N/TqJ8uXf1i+O1JcOP5ALz9wiEwojKgXdHsy
0sm7P9/8Z3/g/Xn9YwULeM34Gj3xk+rHq9cgUcBg6O+G/A339K+TRiTiH9buHPUMhhxGQnO+16ku
B++2gn8gKuQcLuuhGNW9Qh/hfrAjv9hBA9f45x/2yabxkbsXVHTZbIChEg4QdExc56oReCSdfs+D
/flvyGb6vtr+jwgdP/DDAl8qRGJ+hHlpCFwL8JoyV0y3ENQhpjQ/jBxhfMUe4Yx3mKht0j//tvCT
pf8/08h/vLXKo73reKI/wRTAuzoUFs47dH02RekfZRlejVkN5UsuHMXijUZNytywzhd4BsNpwXeS
BR6Jh3aGE5NgZZtvY6NuIWZkBTrd/ob8G/50ZY0KUuyE3viG4j1woa2Y20O9LqaGgGi3F3cd269w
LF8P8B+ar43l5kLhxHO3NKVX+CtdzkCUmcdmaZBVzKvwUTjpVbY2+Igz3K58apQC/BXlUo7Kwdgj
MBjQmD6TsN3v/VlECYtMlZcmCODzzeFjhfYctEd8bpovwBM9Q37tFLKj3k8AiusD+p2iGOdZ3Sg/
fFcac/dEMaRx2srAppOn92TvWve6R0pkrbN4hawqL+us30IeZNFejxyGrqpezWUvobcGlAlRpBDB
XQsQWj5MDKmS4WuI3G3vhqIzIYwk2e6dITglfzs0PlmUHxlpG2p1Llox/Ahh/nt5kJbqJlj/QqH4
ZCf8yEeT3gaJAAaMjyGCdMxzVnD3+/Nn+cla/9+cxj++SgZvFtu2Pj/Scb4by0WlrHSe7FYtCUEk
O61DtvrtDUzbsz//wc9+yoedl3VtQxYPoVkIKEJuJGbOMfHh/iUo+OQtfARN8tpr0RJyoqOHBjXn
dRYwMFPDvzysT+79f0v7Hw9rI9XGJ22xP6HYfBNJSLemzQ8Of34yn937h+NuBs+UzwxnEt9UvKPV
O6AsDnr6X27+s8t/ePCOM44hGag9Qfd7Z62BnJnApcIN7v/b7b//3X8+HFp5aPrj9uneJ31ZpmK4
Nm34l+3zs7t/fyX/uDpZUJdvFVYAsMOcHpYmRHPqbyhL+r/R+n85EcIPR17ZWdIKdyiPdpxYgtKt
gjHonkfo55/CHnZgdgaxUQ6Ol66R/7ORo/yhJf5/Rwkk7Xr3nv259lJTv9f2IsxZZtD7VXnfVAJa
hbF5hv2sKIgj5jOaaFB99tUe3EceRLVT0IS36AYuhV+vtCjpOqYeqfebitSQJ7ZzAxUazsAnUpU8
RyJm7meyfgfSvVGQL236Tvhc5HxQ4jUKGn1EbbhE9X3wH02E/W3gkZejsYV8HjL72xAbVZUsqxEn
nzdwbyUkxBGrephtbnDl8jtbKOf/cXYlzY3yWvQXUcUkAVuwHcc4SWfqdL6NKj0hQIxCTL/+Hfcq
rTamnjfdVVlIRsOVdO8ZOhWz2QLq3oAdbZdZEC/sAUxA2jRAOnh0P5DC6z9IAcOD0h6r3zTtKgAh
OvqNpxZ9lUY3PIwmzDpokcynAgDJkS8XMAK0YcFntXV3P0ywyhJeoUASssY3JTznWx9Y1b0xKZQn
gJfNjlOQkoNKpYt0TGp9sFLId99153LDWtOK3NkubyDBRZ48lDwPgBG3T/bcu3fFTIHGh/GdsVdD
le6p7MevDTX8oxkQC5UyuOVtbQvYFmywFCk8FyjxmsBKOJsE6C0TgHy1OYYp8FkvoLfRuFMNHD4b
FANDeMmRkKc2qBd0RIpFsfInqALGs5NBXlraqfufQbrmu8XZuINkU39MWQ58M+jURzeDXyQD7ekW
lBWk+SxAmFpuvabMIEAtwG38KDyF4MurJnRUk78YNc2iTkjHXAkES69+qu1UsK2K1pLwkyFkJDHM
jrtXINT4ywwFK2DT2tLdmyhjP6Qzns5u2XQb0I6QigPF5C5n8GlG/nZeOdmW9rX9975mfedCmm0I
DtI49pO6NwPjWFn9StRYuFB62kWv7yfcJgMzOFD1AUoC3N+AAab3xbAaOU6/81zg0B50AlZ2MxI9
/mEcxgPFuyIsChSyWuc3aEp9ONvwXAYkLQsd2T2bdvA2BpCcT7014ZZz7E0vILrw0pwKKmrHUXEu
XfgGgxxkAXQJcHxnqghkwyveS6dutMNjAMngRMAqY/Af3wF12RGzW1EBOHeonprWViNTIi+NplQx
oEhvnYS/LZhi//+RdGpaOzSmEuGWBFzFpJzxxLMT84Y6sC0NK1WxK5I1pz60k6On1PSYYRax6ZKI
G8GNX7ZfkmLtrbI0Otr+qG1v4qnDulhODgRD7I2i6vXy6Cw1rW0OaIU2QVAkA7QDQQHhXV+++kGT
reQWz22907hoG6Mmja2QsR9iYL0jMF62Cq66qYBFGfL7V32ALr2EB4mJQgovoPIIM/EO2Kg+N69T
/4YV+N+BKZkKqgyeFyBfPUNKAWe6uvJna/c8lRZB1/AUB6ynfrHSJWMIRVWAAS6PyrmIioHX1Zam
wQPayvRBiyMo5g7jlL8wCE3EfU3zK26qpy60LStV5/WoeHQx5IHfzD7fDNhqIZwj1/JWC0vT0TZu
QBjOYYuJeJi6I2fdC1AEPy8Pz1LT2n41KjVA240PMZgZcKItonYt2iy1rG3VHHAAI2vQcoICmJGM
cH+/LsY42k5tRwOOshJWBzkncTpVsdkGrx4ewZeHZGnFaFs1BZqihI8uVkxX7yuTvYJXt+FTvpbW
WTijdGklmPhKUD2yPmYQ9BH0F3wQb+YKnu9ggQu8yq/6Cl1aiVZt69GThJnRq/vOcPcgY7/nbXLd
mtellUwTMMypcXuge8ewS+193h28qr+yde18halaPnMk1mJWVzAItiCfCI/ooyHUmovPwiTrzp0V
PNDAo5mT2CrTD57RGFX271NdPV8e/YVwr8sqtScWRlfhA6D29gAkAgAO1ACZDoXGrHu53MfCBtPV
lZKcFZDir7uYO0fXKG/ska5cFJZWqLZ1U2VJQFLR8mjJ5xMXGMTHJ5nMoAW1X/pynFeuUeeyLQic
traRPcetGRD1KOTZzm8+pbfN2HaAdaQPrfRuhq4AMyYAOK71+TXZ6FOX2uYeayKdgI1dXOPgiYYU
/bGus8CtadeOyj8ToF+C0Ycuk5RDKD0f5lbGrjdUj9ks+0PSFWOxCeAh/uSkEoeDgiJCWucbJARB
Ya+N0y0JGE+AnGvIFEeodYM3yigxATq0kwrYZAWiazqK8gGO9M33xDRBlsicGfbOfmedvFg4rCB8
iEmsLIKF5WVqI1UFaobzwwgYlT28ACbwIKbk6fLKPb/5XL3Oavtp4AMl3kNe0f5yYug2nffIAOS7
3PzpTvLv+EMw4e+7yuxlgRSzWcVwXP4K0hpMTtl9AVoS7GyNLnLc7KfdQ8/lcm/nP4boslVyogEF
ZaePLbhzg4lkvcIgPAtRo95e7mBhInQ31dm0Jjto0UHqPnrlocjeL7e79MO1IEuAFzaKhvQgcB7T
7CfQ6HL6ebnphfCnS1ZZoFb7Zde2sZfZVR2CwI3choQAAkDEFinvWNGZK5O9NDqnv3/KhCUO9C8n
b+rxcPfDZryfjeDKlrWrkd9bJGkstFyX/5H2h7N2dC79Yi26QoyFm2CSncYdNY4+vXP6NWmnpXHX
AipEaXMx+WkfixkVDhbkX9uyviEpeCBp061E7aV1owUGTnqv7jOYgrfmFAGn9RAkyc5O+O3ltbMw
PLo8lVUOYPqmSYYbqUr33jBVxwaMrZUf/yfQ/xscAE76e72kTlDSvlXYrqAu7Q0+gxrtm27UAmm1
ERNYECmw3UZo+AY890YQlpQNKytBcy8cujIPVTUP7xBkzDYNeFyhz0DdQdawnEKPMHPjKqd6CFxR
rFyFloZDex7xFBTrYG772JRV9TXLg+wOljntt8uDvbBgdD2tkqdtDg2W7hAIAthAnSS3xjB34Ju6
aUjyWq7EsKV+Tmvp0y61piwtWo7DZJiQUwN74I6nwdcpr50N/MrGK3s5jeGnXpJGQDwEyuqxVz92
3q+C11Ha3NruyrtjaSq0gDCUhuoaJN5jWf9Ks+8B8HiXZ2GpYS0iuBYyfomDhn0C2uIJq52sLPeF
vap7t44zfjHkxRAQ/OI1My0ZZTR5yhj5es0vd3Vk0Vwa85/nUuya8FJFSbxce/Oe/+WuDisCjZdA
GakbYqzBBi+jrEzDtjBWRnyp9dPfP60UXPtGVZvVEPc+2IFjCvqivUFa6bpR0dYhNPCS1jDx23MB
pKRxd8qDXm75/D5ydfPRoAL9fJqHKgarKARtJ5qhLaWyp7FYO0+XRkZbi11l4Yos5RBT6YQ9P1o1
wMXTypXj/EJ3A+18ahJzYgAbIJhZoHxMD2b3dnlczr9YXB1I1ILjUlOBlwTQuwfJAWpubciuPNsC
RgjNmuv6ws/X8UNBi9SDQ5F4gI3Vs8xkZLfF4+UP+JO8+PdccnXsEBjkQ51NPZJINctAYxosM1Ql
+GVgNdANSkDJpi87D1y2ErkCyNCqG9O1KWhxTbaBAI61D5JKxnZA5g1s+qCAi7dUbLS1fBYchBXl
QxQDLGESpX7p3xNoZ+VQgQC3pge7f8cE9xEpreHeg17Tje1Ard0rEhdiYQFuEqn1/fJ3LixgX9sa
ZiadmYNdGYP7WkQl2NWwUnshvLQjCB9el1N0dciOV7lgn5/KKBV7JlACaIBzvfz7z1aLvMDVQTle
7kB4xOmDwwAC009ou0xJlP+S7ynEDO7zd1RVGIw9VkZracFp+wWZdLC/QF0+tLDnKqxnNq84sy1N
g3aHy0B2kaqCWBjLDn7KwxbVNmaATj2u1ZrOv+2Bk/87wvpVZmTKdkTsyeSn7M0jU8lTbtiwCZOQ
T0vyW9kYd5W4RiUe86KDEVoxuH2VYm+607vb3MLBYmXGFwKip13AqgnQsoEgZtV+HWwdW/Zh7cjx
tqidtYzBwmzo7pfNAJ0al/swboGFa0+KOe6aUf4mvlB3yOjXm8trd2E16QaYDKAc0wfFN+7g3Tr2
wW3myqfLTS98ge73WwYdSgaZ7GLiQ4NRBPJZ1vKlm61tP9ZXPQzALfh7RUGw1IQCKpMxMAVfiGQf
IH2vbAeyMMn/gBQljtWeNn08+sEUtW7ubqdWGBHxBqgTcJcKqH1lrIo6ywH6a6683ZRmcCKgLB+3
BR84iIVSvVJXlkcvSyEqNkN5qOKpuW2HPnksHAI5HmJDA6lv1A6j0kBMYfLBelF1jDic7NIgbV8T
oeTBobYEbA2kJh5xqAn8dlVpP88N6OC2eeL19hkdHyARVW17NdpbsC+GiOCRB1kaSDax4qYX1NuA
rG/e98pqb2uQGXdu6eSPlkzM30CMdW+AbfcPNtq4kTVopiqw/T3uLSwMMqgUcNmgfMFngkr35SVy
emCdOeA8LfLXFoppoOAijUFod5PwsXsdG5DhXRcvUwtQBggwdbQK7UACoHa5z4VlqeNYlJFAAy3A
U3uEuBOkISzUhdujPY8fieqvW5ae/fey7GFc20K6rYqh1fg9tfiPOQG3+fLvX7jW6AV7nM4TrepZ
xM00QpbOqF7KOY956b0MqruDgO2VB6annQcm7DgLT04qBvNtMyAnVPnm++VvWIg6OhKwq7nhqRRs
DTE0m856N9n3yw2fTpIzC0pHAdolmOOzbXRxQSf/F+R80x2IriLuZ+F9qZWTRm02GSHEVPhGOYm9
u9ztQqjQIYK9m9o0F3hSGbW9nWSxSzw7TAa5MuVLFwzdNBUYjYmmJspPrOurBBxao9/Kgvp3kFDP
9pANhhG1aaWQfFLl/eww76GkJ2SSnRaPE6+T+7wia2yhBetvl2iHH+CygSeIh3o7wDfbvrDyO9DW
asimWcN+Kl26MRCNt7Xy6m0tQKCExpe1J8NYRI6l2v+Syiu2xcDyp8uDvxBEXPvvzSZamFIOMu9i
2IYASdIhS0GpvXdyE1d+SHdBtLB56yv583J355FwuFbo4KCisRMrd0/VadCuY6i8kOMMkqiA33gz
fzNN2d82PFBvJoRNXkfbox8+EFQQK5pmA6YNhZtG1VzkeGAKx9s6KbzSTaaa284u2ANEWkwobDve
Tgyi+bC519/5Nfe2EFgkQ0ghePIA5cZsZ9hB8R0cDAdqnKpPj/C6rYAfg/hL1k3G0W24tTMMb/xi
qsr7MpWB932EutlNNRaTRBXH8Dekq6Z3XgXtl65OyVY21fAVek7pK/eG9Kc1FvyubHsf1rAwUocA
c9KEwhLZkQT1/OzWZb6lqqlfAWlzwwSr4pdf2V4Z8tbKgTarICxbQFwHKOsptgBde+jm1Akz5Mqg
KgIZPKKgYc1V0oBJqZBKK8ssv0H2OY1UVd83PR2/piXUNwaTeu+9W6Lu4VYdNMepsQFLmUIciDcb
r7G6b3NKoBMjfCsiDcQ0pt6rwKEvygivwA462SrYWAIMeAh3zncD94xfHvQZbziF9pZR0e4ICQ4W
FgPGHqKIZM+5b0aFWXg3RpcY301JYG1HSLKxM1cAEppw+6uvpLEbiqx+BbrOhjCQyaOEAviDhW/v
IaCVRF1OoLw5ZvxV5cA70qGAXh9hkNA1rfJL7jjQOwah/MapnGrTDibbtidNcUhWKh46BiORmHoI
wTvB77buhxvGYL5Gad0eyyoYbjzIBD0CmiK+zSDq/4RYD0Ras8HMMKq5vRJ8FmL1P654DoQrmjpA
mo6b6dEmDbQJmf3j8mZaCJw6NsuyOstuFZ5+gV094FUbhHWZ7pwSkuHXdaBdED1zkBAxGYNDUD4I
8cCrXxDtudz0wkVCR2WZJXWqDsTeGBrzcMTzwgpc8NEvN4PzcbmHpaE//f1TRqqZKOR5wLyO50kB
GZRmwS12FFmJm0tjr6Uu+xRrq8btK1bE3PjgWCXgT1vjlfQ23X+38Gu/9WsPj+Lx1YL0bIW4HNRP
qvt9eXDOhX3f/Mcdm9KM50yVAC5CfWvjBcrZCgi2gs6f2SE4vOK70Trt7Wz7/XzFYjp1af89HyID
3Sprffhr+feufed2MgIxcCUte245nRrX3vXVJEfXGEE7tsz2zW/r24Tz2G6y18IdVnKQ52b81IV2
oyMw4fUHAXB+zvpocN04I/VXWfA1FMvCJ+hWu5NdENuYqXcIZO55kP+n0xtBOeEFYj2TGXWwLrhu
sHSfXUi11AEI4hBNw4O7YpAY8dqQuOXGG14uL69z12yM1T+3HIPXIylAtBpdGZJiCAuzh8jttxqV
+szgKytqqZfTSH7a4YRAFrgoLRjHWNV3QNTvZFA0u8AcvqlcQWbEUbvLn7Mw9X8euZ87GkmtJp44
MZIwddgaBSRqmyLyDXMlVi11oMUqd8rBLDHyOZ58+BxB/riB9gG5Ail5mgwtVLnTQL0a9eODA6qs
6O1w8D8ScuyNtUfV0q/Xdraygm7MhAQUJyG3ZgLZpamGX3XK3i4P/9LO0Db3DJgkbOAw/HORulHQ
9M0dvHwgoVlV8qYwJdte14+2w72cQc8FIe/gO9+g9BrJaobsSXrjGL8ud7AwULod79DIgcs0m3Eb
wEMTss0/goR8yzLvug/QbxusUTAJSuzggH+QKuGR0f9GlXBbrXna/4HU6U9ErCX9ygFtEDKb+ZTF
FNS2p5nazRewjKF8xW1n30IY50AH3FpnlyYQj2hSVHcNkm5T5bANBLaNm9bwyU3bCHLDvZweBfPr
OwPoqMh3LNiC9CBKhHOWQAGlTKw9s+cuqhoYKs2tITepCzzCNE5qX6gkeMMJZUN9VXJnBSq+MD86
4HfKJgkeywybIp7PYHe073nqtFt4kFw3QTrot3agOttC0S9WXLyxfnwQcOuCHjPEtkt3zVRuISzq
XquGkeQA+5VzTIP7zB4gNz6FuXlvqYcp9W4ur+RzlyusAx0EXGR+QKWidlznsLfoWmivj4n99XLj
f+BqZ1aZjv+tGgK6JoFxnUO9Zt86Mt/krvKrUHZk2hdT3j+xCbk9ASFNmEYg1T7Lpv4CLm/9C3Wr
ZIcKFYoUyk2B6LKAMAoHeIpAQ5NDu8hSyX5ILK/eNS6sOHnnQZr/8g9fWD86i8FN8g6iK/Dqggbe
78rr+cbxqu1IyUpmbKn9098/nUOOrJJg7tkYJ67T3BQerIpMqC7uHbx2Vs7UpS60kwjSYfNILOJD
StbY8e7kLpMm32C1qjaXx2hhdep8hnxKh7yk6ACWC2o/kZLdJ6372otMhU2C4FDCLeC6Y1VPbpTw
j+iTGQfTMN9x93sFyfQJWs/XfYh2KsHpC7qbrMviuoU+qz3xMHAgsRrEgv3Hk7XNvLDRdJpDj5Hy
e4nDG1PuRwwljS4ja5zxhcnWYfDMHDK/hwVD3IP+bfXwpIWSm3i5PD4LTwzdZXjGo86CnmMWd37n
/mdWov+v9Afj1elb0uwgUy7KENpfzQ/TmcBeu9zpwlVBx8kVQ4sg4OISXQ9NJAD72CCM3ICHfZ/m
6dPlPham5E9q79MunImNgG2mU9zangVth76C9Naaw+vClPxJYn5qHGGplcym5GAqWKNwv95Cqijd
ZhZzV4ZoqQf77yBiUWU5dVvTQxf0GzXVtzSfNlDnu+4M1d0ciWn6RindMk46B/5NsB+Zyy1R17Xu
aD9e1N1kw20H0QNeeQP/KQB7GNrnyxO7MDI6DSJ3cI/tOwhrON54SJj3TeTq1uR8JfItrE3dYNp0
kDw85X4PtvesyjfYTG97iEcWQIdd/v0LC1PnQUC/ocjL3ppiZ1BmWMO4wulBSLzc+MLg6PSHwQ+4
R+CQeOAUMozE/zp4ZooNLFaY9Qujo/Mf+prNsygxOkbWQyrz0VMMIsG/RfV0+fcvtX/6+6eNRTPI
RcINaY4h885gp+KI55k+lEa5MvgL55rOf0glLUoDtP2DVwK2xUbvaEifQxxW3EOA9JkVxQpobmki
TrP/6UPaiYNIblQ+cMuFGZHcuzlRDmGHKFduMUvLSHsvQpityRyoxseqSMIi/wIy6ZVrSNu9tg2x
EOngmZvYxI5kMN/WFiJEal+pbKXzH6CPnmZNAo0AjkDxUowWj+qaTvtRdPXu8jpaGn7tkUgyVA2y
6TT8RN7DxO+jzsQHzGBWml9YRjrVoRwALeIcgw8UT7CfB6S2lSHskHM5HmpbQUaXtN8vf8rCltCB
9jD3KhzY5c0x0rtWYsIr5OhDb7JFjv5yBwtjpQPtYZ8o4Th6ingu0DYAkXW+D9TN2t1oqXltSzNe
NhRsKeR/Oi+SELToiBn5wB9f9+u1mUa1sPcYKsKgxtow5yGkxAsDNieo75jXPaN0aHbaqCCZXauM
4RgfQjE6A/v/8o9f2MQ6KnsK7HaGnnAdAx3BQGhBoWs21mL1UuOnxfspBAkoNXgQKgdbG0nvpHk1
1I/Lv3rhzqijp3NUm2EIleJuYnbP8DG5H2FYC4+mHoqd08ZhhY2iZLm/3NnC8tGNiRnQeCAMiSZO
0hHIjJMLDfw+jY0p3ZXM21niEp7JuhuxhTyPRSo6wYuky3YUlCIUIiQLS4g7PLfA+OyhvpzFZeI7
j8nInUM10Han6kRtEpoEWxSn+93gmxRuiknt31IkhDeC2JDtYBxg7KLk5TdEBhumlBBgx80o2che
BC+XR2hpnrUdoFgGXXS3b+IMmuG7pnY4iojFGu3hfOu+TlqCTHOKdUmaGHo0kV83/2WG++3yDz8/
tb5OWBoCv+cmUDcHgL12rg1z5Hn46cIg57rmtfVvTVMNZxiPHJyq7xDQYA8DX+HNLNeO4IXIbGpH
MBHtNBq9P8W8f2vB18M1PYSVEaT++cohf36EAl22tPNo1cEhL4sn0/lh1BY7SJsYm1a43fbyIC2p
oOlQeZjNNoAyuDjKkPeMsjKDEQ/qNLtGKgE7lwDK1MYgtsFQpIfEmiw4PcDe/HLn5wcQyai/IxTr
jLJvYKwE+M1WMHiMuG+yqqOJrWBwlto/DeunCNjCVwYuS10T9yMSnRYMFDakrUvolTX+zqvz3XWf
cdo6n7qhZtO3vDPIIYf/gCdClicwMTumVb1yAJ1fBhDq+buDbu5TGCR3eMsyGbblPW7cWbp2/C9t
cPvvxklgdFLk4DWlSKZPI6gSTK7swPMHha/j3v2BjDA5zSvMr02h1Q0xHmXROgsNg877SQ4wFAEr
9anv8jWE79LXaMGwMUAh9dsgOGSWx76YlPGtlQ9r3LhT6Pg35enrSHhHgSJly4wdgrENa9vZMPIM
6UiInMN0dV6T5ln4Bh0TzyDUbs4OcQ9zA9tRyNqBYCLtlbf5UuNaVHRaWO/Bf9RFJHl0jeDXbPg/
L2+DpcHRdnNgQZlLwEg2Lohj3CNHuce71oyggQk3ByYfCypW7gRL36Dt6yAtUpzXc43ceX+XOep2
MPyVvbzU9Onvn/ayMAcHeLO6ip0UuvWytVkovXxzeYQW9rGOz1cNOJCQtvcOMMulkIIPyHRHq1JO
YWGI35f7OI32uSWqbWcZ4GkFZTF2sPCscoClgdtZCHemMFnTul7qQUup0rwsq642rJhTI5ozJ4IO
wsGHOLqXfb/8Decgjr7p6yKZHMmWmYwjrE/aHjKH0i0QlAYzKieoJhFhwdbR/AGbo++sa18ud7kw
7zpu35g62lsZg4rMzHgQjWkroeY8FONVU0/1khw8QtwSTq1VTGF8Kpr8hzL9PaTc1hQczy8tqhc1
cmumLiuqJmaJdyylhJdgVoZeaa4sq/PjA1DO3/sipxUwgFCBixPf/cKJ++bP16UDqK7PVFktDFeJ
X8RQqg89BxhDGxo+9Ms1E0v1Skbfgx/hQrQjFsZ0Cz/Rm8BLVh4O5zcC1QsXqGi5vtFCBC1Rrx39
LcsZPPh3qsarXofU1TZabcnGayCHeuCeLe8qaqnbUo185VJxPlxTvWYxgTFFYSZQxHad1TCidgCS
Cu6HrLqT8J5Pmtq86hJL9XotUiSsCAzMr5XW0QimZC94qFJnpfmFWdCrtSPe0KUQYoYrMN8Ykt8y
ZUWNBLTfEStdLGwuvVYLJjLMuBVovCQ1h9sJNjCPYsb1WARes1IEO39VgjvP3/uLVdJC7oJPMBlu
oBcJZEZW0o9xgOdaOYsnyIHsVD+uwPoWNrNeuYVRnllCereMjbyEx9StSVe+YmkuTh1+Oj2nihER
wM8HLHP7Bx/h+3wCLsNkzT7mcqyv2xd6zUqyciyHPnAP5iBeWn+CX+i0Ei3+lCj+PT6pXrqYVQV/
kKIYYhlYznNRucGeggoIN+/AqO9n7g4dvDEaOBvRnqs0CgbaPbV1ndwkzWTCNtr08ETqTSO9UWBg
/JT5aM1RG4hUhENhmxHM3tOdItQ62pVMDzBWHh6bzrS+Wr1R7bKgDX5zlsDR07PBrWuKBhaKM0mr
e7Mz2xAo3fE7chOASoI283I5RC4tby3O5CRt/ErkeIbN9cFO4Mzqt+y5qfzX69rX7uRBZ/djm+Fi
KKHRLwfyYU7wEamvIWEhyaIXVDiKTbxu7TF2mbgFE2Cf1NWOm3JXz+nKhlnYnXpZxQdSp1NsPF04
J753Z+fZsZ0bzjJYfXT+sw2GApRP15BaC7tIL7JwUwVVY+DZBGuUaILPMhe/Gvq1UiuLfGG+bS3W
DMydSvgS2bEDUzDIOTjiLXEEOfQwAl0ZsIXDRa+zCPjTJXUx4kypAdEBWrvo38rxldMed+oVqOfS
MGnBpuzFnCZpacUj9e/L0/CbNdnPbXNMknZVOGMhVv4rNzXlzgSp1LgUEZxn7+2DG8lIbExoZURw
4JoiuTHu+q25Y+HhOdlAcueNbte6X+pdu827fBptIUo7Hvum+FoN3NmpJrHW1NKWhlDb+V4w1L6p
8ibOq581igqz8zAysXHzx8s7f+nnazvfsgDH7ewRzhCNHwW+d4QP+VVvQKqXYIYxtTOny2xw6ttn
KJA8Im+7cjNaGBW94pI1qSVmgaZtqm4LCzL3xIcfVMFgp8bgablyq1jYI3rdpW4mYtX+OMUy6UBt
7/LxPS3c5G3MTDgg2ylI1sTK65Xelj7q9PdPR3NuM1iMFb0T0xnvguZBNv85Pji9+XW7Ucd0uAlK
t2WXtBC32s0zzsv8m1tBKqBbCVoLoEaqAzpqu7VKhkR3DO+8CIXtO4Kk7msXfpkPsHeO2r393sEA
79ncFRvj1nhXb9Vb8d18GuFdvfFucVtbGcmF8KmDP3xYbM5Jwt0YVi03cCedN4Esnxlp2u1Vu8bS
Nv2MzCsZoVkcw8R4voe/Yhb5UMNamaiFPalDP2CDCBFTlWAcLee2b8RH5XXXbfc/OeZPawwkZVSK
E5i6txB12DUJlCiUCKACeHlcFgZer8NhCfuQxiZOXIzGjQ+Tx5CMsBBkHb1uaPRyHO4OjjF4mFk6
JrdQvTjmLFiJKUu//RQEPg1NQQyICc6KxPBru+nKu1PW0DLXNvfCnOoVOdNIjCFgjhNXQv1sTXo7
Gmx33aCfPujTD4fzBiG9XZF4Ul4o5FvhT2EyrdE+l4bl9EGfWk+Lzh3dQtpw/azvOuptlanglZrK
eWXcl0bG+bsDijJ9aqeeE48OzAKb+uTNFqwN+0IE18szmbRsIKksLx5hJLIRI4+rit3becFhgm3D
kRQprMuzsPQZ2kE9wIh06FlLYtJAPyTtBrlJhLtyWVuaBO2UBpREWrBkhrCs/UImWDY3bdhM173P
iV5ArHwobrumq2Kw+3745vyNcvdbxoJ7ZgFbeHl4zh9uRK8kJoHXwjJgwO5y/PkRRAq+BV0231h0
plGbu832cj/n3wFEj0AZsypEzQGpT7v54bllcZinqUR13W3LDazszVezo6iDp+3Efl7u8vynuboO
B+w0cmrlGdDKcPcpM7A8fXimbmjAj0a2ikb/c3j9++4F6vPvfSLawkStmnqQzhlx6XFFvpOJNYAw
y70dWFtuGxZN3R8mePvuiGiGHQxy5d6oPbWH5av97qd4517+5POLnehlQQoV3KJEFSyW5QRfIctS
1jvL+isBTiTQQlrV8pI1p2PKG8c7x/lwM3LbrVZvzgcFEpy+6lNIAwt/Ak8YOsclyW+C6SunyRbX
313m//ayH5dH6PyiIHpBsGdGCcmN0xWk8UJS3zJS7G0gdix/7Q26NAfaHUSAdotUxEloukyCKMlY
FtK6XEmc/rmznVttWjgbeeNNSYeYYDp5Bx9ljz/xDlqwbd8b91065xJApGE+zoCv3MLrut2ZMFK4
mXujfhlsuJ6FHXSAowSujiul4qXv1WKgl+fgKQ3EBRJH3PWD8eTP83VN60XDySXIy+etHYsG5tpl
03Mk+Hh61ckAnPnfy81gWQ20Hh4rgvfTXkFlZKdYRVZudOePBqIL3KSu8FxVYzEP3cdsPDSn4nn6
7fIiXmr7tLg/bRQ7hU+XIFDtNMd2VwKZb7FgWyZvl1tf2CK6tI0oS+SFBLZI2zUhN4/ZUEA5TISG
uEZMzzeJr230ET43xSgMNxaZD9IyuL9j5r5bUJJbOdUWThu9XAgoXgZ1mwDXUb8B2raQ74YrNoSD
zNAbEkY9nKDLdOVsW5oObcfjPW3bJUNvWUAgR5OQbcuBhAqMZAUSuzQj2qb3LFplXo3xGgbY2kM8
YWs7tQyBy3kMxnxYGbSlz9A2MpRgs6pLqBu7p8telfmPbtkfnWla+YqF9vVCYW33gC04+ArcBeBk
ASmkDDZ405rs1kIc0vW8xmY0kqHoyriU5Zucupeyc9bqSX8ekGfCrn6X6AYxKFIjyI1wtJ8aOCB5
GftKObi+vu9GEBLbpflIw8pvPoYpuzfT8T8BOMh1U6PrfVkC93DiY4W1SKp8M3ueHwzX9bdW6a45
8SysMV3ri3hOY4wtXitjQJ89+IdDhLnep6SnEcpzXy+HlqU50jZ+qURVQc6PxP6Q7oHDReEsXcly
LP1+7blipV5SzCef6jJxw3K4H30vMp3frF+z8FmIKbpsU+lNJCuHhECFuXsu5yxqHIiMqOIB3mKP
vcuOgDWuvKaXdoq23825tCem8jrOLYQvJONRnkNVcefk9XVnny7fNCofAu1ZT2OKO3jhvTp8peGF
adDFm9qElUNFcjMeBJz3YIVaviQ+U9Hst9nOz4tmf3klLQyRruVkeZ0TwLuNQiTKCp38LsF/s7Ny
y1qYal2xaZLEdHwx0BgemSHtjywQoPn0Icx0Q6t6NqFJc/krFjCERNdu4pkULE1QSlZj5t0wCUkB
5uTVyzCY5t4RnPCtWbAiCycPYjFpIwXc1fKGr6WxF36Aq0cWSt0090mLSnkfyiAyp5tqCKs0nIoI
CCoHXgFrMez83nf1ACNRNE8z2gxx5k9f+mT6ktfeyn453zTRNZeoRGmMBJBCbaX9MY7io62C28sz
tLSetYgFeQ1S/I+zM2uOE8mi8C8iApJkyVegdu2SJdsvhGW7WRKShFxI+PVzqp96KiRXhJ8moqe7
VAW53OXc7/gBlsLgt7tluvOrp2R8ou01W5HPvvrFseXZztlyxucnPofcWWajdyV4/myHXEQlQGmm
fsM7mMEKGFes6PRv3YCxlEH312ZFPtsnF+cUqsrGVUupTyDEgkv4UJLhxQ8eJnjMetMRHvJ/d/1d
okmCcQiETcC6xoBl3gVVJuyvZK42f37F//YiP7jcL8kkbpQO4S5uJfhGPpNjnPdH9SV5Zyd5UJvo
Ycnphm+65+Yx/eY/s9vgaG7afffYfRffY7Lxij9/jU9WwiW1pBeV6ZspkqfIFy99om/N8jeUJsTb
l7iSOBRlMk0+Oj5EPYajeU3Ha/5q/7ZWP3p4543zn1zE9MYXGmD7k6KtPY9rSZgoV/rZwoEqh3YG
yKCkhRHrGb53LzD1tmnVHH6tSTzdLzGC8WYAOatZJT16Q4cyZpP2370VhU3Gu8ZlnJbgbcQ6/AGH
tXmrJt+/7/tK51aP3c4bqySHzDMtAnij/VUCRC/Bk4FgkvijWk5L/8uLzXZlXaG8dzdegyd+fKjQ
S8pkNwXw4zrL391wq1u2mSJ36JZb433981L6+POhfvn/dzI76KptWQandSqIlyEV3ZD2G2j6f1dm
ii4ORamdXuMZbfCgpveBiLeB7Z///NU/2wUX5yEAJbFFQQxt2xX4OzEu6Y6sYt3++dM/ezAXZ6Ku
zTzDJHyCDaP/OpXJvoY7YKZb9yj76Puf/8aHV2rC0ktWk0y90Me4Z3OUNWfHRnHSZJ2rYKwtG3X0
cN3jbfRxU7RIEH7FUdI0WbK28V/cWOc/f5HGybqPpFdP1XGMTrCVyKg8wJQiM9HfdPHwBy6PyxTQ
tNmwuIJd57CbJ9UWskm+0MXSKyfhR3XA8x84Xzf/OVLYzAEzJF57TPgcbUcXmVeoWptDZGtkve0S
DidHu/YauOujJXf+c+ev8Z8/B0OppkSZoDoCsHUfkWXfptd0jp/9kvM6/O9Hx4GNgL9pjh1t5vuq
N1lZJv6WY7hsE6YuBxzu7yij6eWed10VEjt4zVFjbkqqb6SLDhDkXrmBP0yAzw/pYssbzWYCi/bm
uML/QK/rFy289Ngl8a3023/8gG+aFnwbXs/fwbmfMji4IrEor9mO/Ct/ubxmzn//4lxAhb2k9QRU
n6KmkPI59EQ2UbP36C8PMGJI8jI6/EgxXppHujlaX+zOmcEqgjuUfwqC6MQgdR/n5QZwgy24Jbft
JO/qtX8OzN6y9WvSkCuFjs8W1MUp03EAAngUNMeYT//AtiRv/PH9z4fLRwfY+TFcRlw1bWWKcsAR
Dd1j0LAb4KGKXsdvcDO4Eg59tmYvzg8gwADNHPGmE6/bcv4qU3MA9NLHTEjyl1vuEhSlPDDqUcVu
jsFansg8Hxp5TQLwYT8Gj+gSEiXt6pNgSvGIJpKnMYiLKY6pnhQSvZCQf+/1CxjAmXAy14vZeKil
x901t7hP3s+lWH3xuzTVS8uPvF5B9hGr3vcAe25l5YZj2Yhr7bRPltilaH1cSoDZiaqOsON8gPPa
0dawf/vzGvsoccADvMREMK/WdGIhPyZrrTJQUAEZwh/ENIeuir/7ExdrrBoVOklR2x1VT2Q2hO69
sjDMStXuz58fkH/Lfh8cGJey+ySYBo6cMzyKJai3vlHLvU4ruRc+U2s2qhZIXj/i/U+ZqnHa49y3
B1Ou/ius0+x0xGAoGkRa6fA1SjyxH6gE2oVM9XOnvSRzJCX3kRc0OZp55WsFpTEeVdhGN6oi/DCJ
uDwZ4devgPitXm6mIb0J06UusymY+RvaOGuYe3WX7KYqDOB54Au5oUzWCiE0SXKJ3gErlGgY7CFq
iF877gcFGpoQgEPI2T0KmajtOBHMkHiR2E9R2WUjDHX2pd/DlN2107anazNk8OlAY7pbomprRaj3
Ivb8gxeYbo+hGFpUkVDZXAKgC0HeFOaDWrqjkDR6Jk6KnfIWDEQsZXpcMN7z08UkOcneeG9k8fm0
04GWP/VCvT1sc8efrDT4RCkVLBtGtal8MCtzHSVlRmibwls74l4RMFXeB2WczPkohmTKu7apf4kZ
3PUsjtzUZH3j02foOEcUH1yVmUpPxVKtM8IZOE9gjrPMOzwvnvs0Nb9mCmN7Uxnd59EUNC9eN8qC
rMtvOCqiboOUJ3oys0JDFmJjCmxIWG/BF4dVfQetMLruy7uaGnSe5QzeL5G+/lm6yr6x1i3fAdQP
ngVG+p9oNIhtGVTJVweUelckfsuLYVnTnZw79zNuFqjdAqExzTMs83jPxnHh6LP58waQVlcEi4Fk
XJmZ3a98ZHknGi/3DQEIeXU+enclCcLcYtHA7PEM4+8GgPebqou/RABjFWAVd4dgcfOPDtq3G9aR
5TXAJ22ChdnfXlOzzRDHtqA+N0WXWPIlLKcEJinRnGKYms2vOmHxCe+FPoEgzCQYHmyBhe8Urbnn
lEjyvm7DYzDx6oBnH+0CQdjTqFz8D9DQ0KLTru4BaI7Fz9WF3oNivvfeQXH74DHd46eOXvWdUtLv
VEnB2k69Pghgpa6mQpi5+SFVPQEjK1P6DqsVPW+ZVsHtYgGoz/quZUkB80gBnnSKweYdCs9J7kFA
arKJNPYwg83ypMs5wn8cpbkRWr7QBIO9cD0oJfRsFZU7SpcmD3r4NgK+N2aVjw4DmAwBnDrHrsSH
lkm50ZA+3XBw6p77s66y4t300MKSUWHTxTzYMM93XWaVB8UO1+afaDIAwcD9CZ2XpU/hnEqiDQlG
IOGEv67buqXLMUmw65pqtvtWBN9aJcS9tr3dk0jMXytSqVPbUfPQzmzc8lb2D4riVvIFLgkXjCho
pGu5HVnkjnA4i2+JZeExGSmI1TaMt84ocwf3KXeAZxGY2UHnhYdO22ATkE6+D4i4MkBT7JNNRHij
vb7PIHywt/im6TcEbcO2Wai6q6G+R0SUDjnmrOEtaos0xEln6HAMBu1ZjF8zDXl5w3dUh0bntXKW
FaGd2a0EeKrAV47erB88g0HXZV3Z8m3HQrb1JlRETbi2t4zXlciR4Ju7CZNuG7+dzcYO/oKN6KZy
H4CSa2H/a+E4DkkG3/hjEx9SzsneyHr4By7BmGSu5LpPh6ibM2Ux+98SofNYtaC41q2Mvqg07vcx
nJWiDOR0syN8XA9mMf0NYZbskmhsN4hXxyLqkvqAZGgu4kjTNwdDgRzMgiRv6tKjmCJs12KuunQ7
Yp76mCazuQnp4r+g0u/tgfuOv3VyFmOWIIwAOKzmO0DdxA4se55sJVc+iOtpk83S6zMgp9w2xJDr
6wppx4NlNf1Bp6Rvt7Bk4BzeilZ9c20QP4ooaB+8UYmdS235Br+D5a30liSf5hbmsqhm5k3odzcr
kmGQyzq+T81SbXXly00ZKFgVJAOm/v2l+Rpj399aXSaFgnQHTX/hH6sOJoMQOZD7Ouk73B5nm49x
qArdx/7NNHrJHZEWZu+M8eBR+7Taa9hj36VN4jJw3KcDWI1tsc7JV40C+w+NhG/O7JTGURbIUD/3
tprbvKRuKmILOUWBn0YLrubh0Fq6PMLrhOJtgk47oQW+0aJsClAx7Wtlaf80Vn3z6CnHdisLYaMo
g8DPnOZ4H7YX5G5UTfkkeT/97PsE3Y+RNmoPZcj4LsYacvF5qg6kR8och/OMuiYR075bUdjOcHRX
sDxNhrtkGKLvlLTRKcDje8fUDsZF7IyVFDoPB1UUHFLwezd+5ffbGJYFWP8JPHM1ZEpgZEwYlRzb
YYsguPzlVjvRPaIr86jKlN2UiLR/VAPp96BnESTxqgl+k2nqXzCKV91BXDLeL5UXfl9gR/3mpQ1/
UVAVyA2m9WOaB8CTbSJ9tuSCv7b/mjQw8I5hSJWP3sreutJOa9H49TzDgDNpj6oK2U5iyvy2BBN2
69CAOnDbkI0PH4WD8cJ6F5FRfz+307c4JN0GFKIaNI2uzttB9Pk4TrIQftVucHeP7wZ3ZKH0ol2G
cA5OyWqod47wOAvLsbwd6Qrr4DYYf6Vs9bbahc1u1QyO3Qn2kx2H+lsSYFpMAcn/pRbwtET5Whbr
4jd3y+pa8PKpf1ra+a2KnXnX4ejnNunsr8Cuo97WKuIPZdj7X+dpVLfU4BwKwAsFHCa0ZZsL3rRV
XgZSfR+ICPeuJj3P1iFYb9xSwTqLgdrfT95wo1fC7mcYcWIjTOOQLSMMwUrDAmSeC2KxHmbEj7AE
anIR9nrDa97+E8ZQkfa2s3dT0ox33eKF+aqDoIQbJ3znD1zyiBfMpely15+FlH3U0B+ei6cHJKR8
6zcUrX09JYcKmMUXGlV2j/LkIvYJFe4RhZxwS+CDs0GcxRE6odADW1JS+AGM7bOgwnh0Br1gxzIV
JnhqEfzEj37JYLvQlO1jE69wGLBD2w35PCbsdpTcPc8Y20FtPeB5Mmlvj1QFWRhkXn2haDAFeRU0
ZC10NMuvlnLhZ1wl6N8AD8HuhSY4BOH+bPJI1jXL+ND4303PzJcycEFu2TTc+7WjcAhRmFHNWAMU
8SYtg37XagULMdO3PvJ4spqzcwGPD5g29faSAr2LES5cqqRYA7B3ZrgX5oOcxx0soFmXWxiriEKL
bnBbhEYRcOtu/D6scCSWMklBzROap5mC2+9DkzbNxvpx9FiNMfvhRtb9doAfFTUuwDpPl2Ddrgh/
vhrFliqTupFvLPEB0pV8CgyM3vuwz6CJiu5FShiYYX4zfxXtnD4b36fHNIjCp0opQAcq0AA2tgK4
FLstvu/SJL2dlmoWxdIqe3+ezUYYBfLbHbUN0xuQwiwex8S2bOT2Ie1W+Zui4I1CRyCD39rAiHcp
7QArBmW8m5DE9PxeQg7d+TxXr5aG/k6ugTyGq+ZvzK/BDbRrW/A6dTiQeX1MRwnxPasC+JgDTn/q
ED9He0XhiILZfxwUxVAFwb0XqkpkrGPwiPJSoHOoh5SWUKJqmOLBthyXSejthgnm6zOM0HXG42jZ
gIJOv2gsk1GYY72k/h5XHfuaaiwP3Micbk3bm+/dCGIc5LjhbrKdyB0Zp59VXflio1MOMxzA6/LS
6vW9WZWsMiSdA+5/6bEXZs/4Xcpn8a0Bm6LMlsWS24lH3S1Ytu2XTsTLpo4C8gSXo+7IJ9WZYkXn
Oe9MGERgIdfuN/qq7V1o02EjJ7cPo3rHomi+i2CLcY9bSu18b1iA2GAx37Q6qRB3e8FjR4yDiw31
UvBjPLcZk9IciU3UiS2J3piI0F2yIv5oRuajwarKgroleZ2tWR66lPsPDaX20LG5KibIvwrRT+n9
+QxF60WhxujJpnBJ1dwMXSQE3E0qTOJqjtclEvT+F0RQHNvNJCcfo9KbqI6SzUqd+Qf+iATNA9Hv
kkouP+EUXB0TrId9CHHztumYeOxqOe8DFncnrVK2TRSaJ8QLlqJd1/hHU/nJo0Ke12c+9+xNxUqZ
D2FlNs5pbEhPDSOBZjHSJm8XH63pkNf0CFbL8JDQof89DRbpheDVkvmzHbddHI55OTVLVXiiVu90
rmS2JnJuCtqFooAjs/oi2i648TDXNOYVn7BJabW6V7r065b3DfspTHrOGKnkTy2aVHfR0JfjTbPa
dE/YKh9dTIf9pLXejStFcNSlrh93wA90Jx9FVoTqgzEbOap1T310gAvfoY8jxga5J1zS3nEi6F0a
EPVaeZOHH8br356M0EYy/tlGqEEcb0pRexsX+cvvQVb0kfaia3fzEp+7gg7BBcZEp/6mXCoIOtem
72/wI4M0R9MYW7Pr2gRbX6NTbM/SHVFPB43tnwfUV3vgdKOcGA03sblrl+OC0/AA3Y3QWQDyx11T
kqno8eoHiAJaSAFkO/KihQ7hxW/9pojGpXniSZD8SBYu8jj0/azBF36Ko4b8msCseNKdX+0HE9Yn
gG8gD05JcMfg14nb19PbjovGFArjqzKT+Mev8GNDiJx05sFbK++bCmn1qxqC9iXxPFtmSUJL/IvD
bPNpWREU4HAOw0IlzTAWTdjHMucm8d418SeEu4tAK02BbLAZFGuwYFm4BrkX9uDAG+bW73xWmJy1
rWw2QYxpERi7WWQ52g9xoTQ61hC4x3obEGkOqGuCwdnA36lkQ7xxQdkfLDIuYKnnCp1Lf0JItsKd
p2BpX92OSRe+hy5McIDPvTj1S6hh04tUvprDoEBZPDiF2OrbGq5iX9VA6U7MCeAbsamTkzaYFapQ
+AxR5Aj7Mecwz7uXy6we8H/zh3BIlNx065kvx2ksfzRrSPO4i7FVJtofI8KrTawV8v/IdXAWW5Zl
L+CRuamJiX6iUBAe5aDCbgsy5ARKVDLc9ESXmxKi5KJ0qNNgEj9G3cHFdotQBeKiOSD0dwCiWw7P
AbEN3SIe0N8k23Xu+dd+DqqbOUXw5sdV9xoLJP8Sw0Pvw8L1BozFBODbeTlKJJsuoxFtCpUG3td1
rqO8RH2oKCsnMOxPuzEbfTr/psSTWxqlNso8NrzBF9s/Wq+hLotIW51GY/sNneBpbwHOfksVynV5
3S3jt3aY9FeYAznAZGYT3UrACwo/9AVudFRuYDF0pvG69Aa0qhjVJVpCiIAauWFseBe9Nw8o0fRu
xVy1bl/jUC8b4D2mjNYxurDd6Ark1UNh5YigslIzeMFx5ZndGhl3JxzHqV4h8HLzKvAUh+FogmR4
hkEd/2aCFFpATPdUOL1Xv5hiDRpBKNHpTzjJW+Lab75LHJQLanqjK1qmlfPjG+T48iHGx3yH5i94
W6Mk3mvGyU3g1aj5xIEKWYaBpBBS/LTZMOubMVv9pH04FzpOHhijWEmUI1BJrGxy103RblFL/RxJ
Uj3T1AfHYZ7WAxqQ/b5CFrgbdQ8jkWHlRehIc1/OssxnuFDda2Fw48jZ305s7O5ge5aumYvZsJ/X
Vn0Pl7m7Pwd5GKkowyGDMDv4pSKZ3ioF5Xy0UKSNkqWQdDpZ1BqBVgAvXWR1HcGDw9UfqHbaee3g
FyvHCpFJ2WGEALW0TIw+pKDNUD8nNa4YKdH6ifELc6QzYpMmbVAsnmBrLkQJ3Ror7dbGZbxJcQNt
p9nAdNKoFHh7Od+GHYHYiMeYxMBYGCIuV006m1p4+8IRMtwspYsP3oq3khjjPfmId4ZCzbq+w9IY
MJ0ve/HstZVCFDlH3hPBbMw94zDHTFpivpiGezvOtbiZ/N5sMaQp4eaFfCuDC0N0rBYDQOfAa/dd
IAzOYfgrWnSTEAoDCF/dLbjnvwYqsL8GGG4+C9fLoserzd1kxKGOsfOztoRVNLa/anv4G3tQMEIy
qx95M0x32MHrKWGj2gZxM94uNQ8PlFfzVtio3Kt29g7n3PBuXgC/2liXRjhiBkRcsPFaVTZOy5CT
OF53VNbVxlfweSnrjj3ocIKXDTAAc6ExePmTxvE8YaXF7GWG2mkjhhhxntLiIdJtfNv5Hgbe2ZRU
W6K0h7I0IiZsvem2qssBo9FRMBV12sqD7cLyMbK8OdUMz2YbphK/KiXC3y/eSgmc4nDiGRuJ2xgD
HhuMCNU7CfsW9DwiuxTcP0cMqZTfoZMLNxQgDgPLDKlu4tIGh2Xsxk2L2O1rG3vydpwDZANlWD5N
nWpegtmYW5kQf29XW+PxRuuK3EuhVFwucbcLHTuzGit5YHLxtymqhVmPQ/BGMT0XzvHpHaVrDUcc
yKCl8wcMv5h4zV0vMAgcC0cl/NgSsAwWGUxfwkmOO81IezRlbMezV+DwDef8eN+vlh5gmWdO6JYO
J9J09M4f1/4eBaPyjfta3sYprYpq4qQI4INdwJbS4urT0UOdIrHipYje4rlGYi5A2cpQ7lh3KQ29
f8iS+JsZU7FI8xLLf+NSw0QkYpUO/d+z8/U6ukcddfqVzBHIhDOW+9LNw+3Cq2rXoEy3HfEvF8Cx
h9uFomwN3Y27K9n0gyEZeG4SlRQ4p5KMtWWzTdPKu02XIbiBzpYVI62aN6+O5QuqOvRGTjTKsa16
2Ge7oXXbmbm6wGiFCMHdW9Jb2jKUCmN/9XeoP3Tpxnce+Umn1OCUZJLeRxZuaQ+tiYzJfegnngAn
KF8wrGPvoYyeXkrbd9Whg+15vA1bDVcWjWs7D5lZkW3O5fjTcK0emjCaAB5bUdzOHMrnL341kxeM
FhI/YxO8nwlSW28Lz8HwlbEGjCmBIka5WmREMs4aF/Ln2C/B2ZcKlTm6ejGKtU2gdp4jsBj3EeYU
PZ3mo7eSsd6M1Pnwo+vhMADjCpW7sZffMLCnnl3XAXvSj1z8aF2loGOI4/Axjfm811VS3s2T544l
DsPfrh7496iTDmGyUF8caFHJBgey+dagXbpnbQVPoDVerzWvPmmQXlKXNITsQPwLyBMW+dwHMPOE
CP8b+jF+VgswJ7CJr+h4GGQCH/WwLpreJlC+dsLzDn3N1G27Lphcg1btgXmNeYIRR/c4gENzgJ0p
v4mjnu3/3D37V9X+0d+9aGAvNprQOqv6Y5sGTWFWHuZhyF2xSnf2jzfddnJnrVbp7AR2BIH6fVoi
D/5whOyMgF0xoUm3IxGXB9Qaa8hXG7rsKqSGL0YE490SCPVtiPV0xoV5O6L4P4YwguCsDm+GOE1O
o9AHPa6qzHHloLYgeBc+jaxFba4ybferSzSKEbwpXTa2zYpFoQa3KasadXgejihQIvALblG/WgQK
84FuUOJovH883lf/cMQ8D1Wr0q03lhM9Jm01o2BjxxUXD0pIdvbrTdyjozQoJHYIUtIb24T0tjPk
NxlC+xTZOcU+gxm5lYpn00SG12lEBM7qMv5K2qD/MgwO3SaK5MZjtt+FBmUL28n1zg/gcEKUN+/q
YXJp5mMOMqfpfEY8oSBKuf2G/K/MxpREWbqQa1LTz9bthXbA1GAXVk2N9h4dvINNg7poBtyVzvft
hjARFGi8iO2f19C/Q/EfraGLFu/iKRiRNmjxhqEiFIO3sfo1OUVzXdawBp3HXzO4qU22EkxVlGxE
MGJRhHk2iT9d0ZJ9psS65Ge1Ky9xVpLuaDheNY3XzB+mw8CnPVpdSOoS+crMvOngLBqq+OXPv/yT
1vwlVUulXV+VkWuPZRlOb/6KVg0fQnrluX4iMLgEas1RgI4I9etjB3fs02p1tAWYeb6n6CCjgQbH
8SsqgOCTv3QJBwIVryolikBHLXAPwcL1LGhgKYkLEPns08CxfjzcBpAWIzQFsDS65XX0E69y8rO1
CtL9AM/St5a35qGuLUUtKvnbZ3z+zv/RVdWq9QR0W8ORqPIrKtD9G5xQr5n7ffYCL9STy1hFS9TE
yFPWukK/aIyffNKbK7MFn336+Z//56snKehQIZA7x9brMnh95GN1zSTys1cWXtwXU5Cwwbd6OKae
jr+m8It88rEJ3kNjZ7iPevFrGLoRgWwT7GczAO9h0WdiSBKLpiULguFOPwwEBK7YYTIvgc3hFYX+
J2fPJRzMIJaEWbEZjhKNgLyemrcGwtcs4uVz5IA6raxtr2g/PnnAl8QpHdm1EmOPB8zKrBkRwpOf
f97ZnwhjLulSFj7h3TSjiqkwyJLhDpt/rGkgXuDrcc2F5LMvf7Gw4VYkltjZ+IAb6EF49Fjx9S/w
tZD1XIKlSNuxuJdYHE5HEFE+zf7bnx/LJ++WXKxog9yzhtmLOKoVnAICSAFwER19bNcAZeg6NObI
oUf5i7GG88+4WONB5JKSNFA+rUg6PHtH8T8ru8Jz+EzmSC4iH40rHDHzJI+z8HhGDCOnmdc23S7C
j3fovTThAaW+agGLPq3gTIZR3FODbgw5hOgMmawN22tTD2e56wc36CXlCH2AXgnWVUcflf08QYEa
uuvXrjc7m8SHIa23Dof+leP+s5d4ERwkcWNlBBOZY+WPe+MFTzAuDPOkW39FKZSx6I/nf14tn10r
F3GBWiQJevBijku5HP2h2vmgrfbBO6mvrPNP/sAl3sqTYjbdVFbHHgYyKNVrV75J4tJdszbsFFhR
z1eUkp+cB5e0q3WokxFt/+pIxEM13WC+Ne/65Mpz+lDHmPrJJVdiHvy5niXmDc2M+KSZhLdmbNG4
6gxErHJR/csq+qaodOPBh0+UqPWEde4s8bZSov07wzf99c8vjZzfzuVaxJe5HK7tjTNmltKdjJfa
B7v0zb6GY2mZw9i12rWM1V9kktjlKUR9ZdpOFdVR0YFgNsFOdmAFQDLdFkqLFtkeSunhBt0ge/Ba
Wf3STMHrSkLL9I3RmmEs2BPNNTXoR+cpvvflmCAjDs6c1tFTJMyd6OMTaf0r6+yjt3/+6PNO+s9F
XjKmwKLE5NYsFugtUIoCFEzYK2vrky9+SfKwaIZF81TbEzG4J9sVPQoE8Fe++icUCdCy//+7N43W
NqyBNGNyuJnSaM1gk4NOa/eDl8jZBqPeV9W9CMPb7VxOGwXoPOIFCDVWeCYFbHz+87r66NQ5r/GL
q2PsmnQRpgaXCk6VUaNPOukLouc4H4fxfYzia1Y6Hx0K5z90cWvA4HMKoOuYThCiuAzl7VMi6hdv
QYY1okb451/z2Tu7uDxIEg4+qAMgSRPIFEjp3Qdtd2Wq5LPPvjifK9fyqgt5cNJ9yLO6nB+0u+oq
+NmHX5zJBAI7yA9H/1SmdjvFoGfy3Z8fyScv+JLg0XQNiuxwQTkt0aof4e/pHqHPHA8eKKDFJHt7
J2MeXzmlPtmR/5Yz/rMj02qewS7qKaZ7TEZpnC32zs1XfslHtRisoMtB2cGiDBkYUDHiBiVb85RA
tig4zdISHa0JZC8pM1+wK9fxZz/lYoP6zcBqbHp6wjGPDm6492bo/cmVbffJbrgccOvaSibM684P
asjmVO6XMsxMAr9KIMT+6sVfjrhpYb259crwNCGMSI3eMwM/dm/OEg8yWaOulao+uZcuthzQW8kU
92o8OQhk0A/Ml1AcDMrF0LdJ+ePPv+Wzx3Wx9wR0BensYT6Uabqp0cHEJOA2WqE/Ga4RUYJ/LZM+
uGEvJ8EJZUGSeLjuZbv2uYNM81GjOrPnoxvRdzRl+cDbRMOx2/jDD4EpkOeKVfFt6wPTgIrdANXG
SnKQKmAsyFBj3q10tjUETpCq0X9VTqEhHarzfrcPlpkdWV3PN2CM1RsKqd1elpG5kYlICoHJgn3D
VygAmqhNXwK/ERv07pOs7XWzKVv9FaEJuZ2hf4H0iyY70axxIek0bQQ7o2iAqjiYWsePqFIMeVIP
4n5wc3KnW1PezATjoHIJoAmNUaPbtx6rTr4o6Q7tPxhuQSS7FsbJEKNr6/LipK52CYGuGlLm+TCZ
MDxAF0NZVkMydscVS9FqZyz/H2dXthynrkW/iCoESMAr9IzH2LGTvFDJ8TEgZoEA8fV3dZ58dJum
ql/tKqmRtLeGvQaJCvgcOiZw6vFIpkiokt2zeVJvlU2enT77AwhLNHaWt0fRtdvYIpFPOes2aSJ3
CUhgG6CWshM0d1HKd1HyCXwv9o/2RJu7ysJz4UbGagISeLa3PWu7EMTOeDNPDf+mvAxILsQq31S2
gU9OTbf/kxo1CUlSea+l5cfzBsBJcjDbAtXyNrYcDLvXbqASxjdD75iB4+flEzB5bNoC3zHkm1QA
D3BbQtEp8nlN+sHknsQBDhbT1mDEEZ1isWMW5bdtf39fJb6kX0JK1ZpxBcojH8O8HmPA4VcDZCEh
Mu2kYHQcoFQAX6FGOJBw7BMQJYAMxZMpCMfXw3xhr2LaGcEeKgoaclxHwsn3ICLIsDcNwP/gL5cC
g5OOxlq0L32MlrUaPAIlWWbLyJHtdIQbYvqM2rO9BS94fr/+MQs5Syeh+o50R7/uZdRaBpzlMlbu
/Snrfs4lV/eW6eYrufHiOy/2RZ1u2g+yK5qusSPm2s0dL1oBEFqTfvjlVDsgOZZZQDoAxrZuhTeB
2jTzTw6q+DsnvmutbDYL5xedkcqryqdJx2AGOAoe1q3agV679my+MJI6G9Vjhq/yDMr8MwdRoC8/
OomDvuXYG3dK1xjVCytC1wCuoIHl2inzTpP3MVhm0JdvA9ii19fC0vCcF/yXwGRqrpkx21AWmLKT
ZPzgpXxl5JcG5/z3L01XsJoBjKFookrKZ8ZRjWHDqIK2aoGxIcZKZC71ch61L724k80yqZwmAiUp
5Hn3w+rqXY0ioF3T3fUxWpgAnd+ajSif2jSDTr0l/zAwLINYGOZ91RXTysPvglKCq1NYobM/CL+c
QW03uciDIe/Tt2IiICGR1G2O/ZhUwEbPOZDi8XAYxOge0H3yksT2GKa13TygDsX2wFTML6CriZD6
gjwmndVt/EF6gCaQ5NWLldMGdmeYJ7sDAdaYVXVMeo/DJFM1sLsHZHYMDdfu1yzJF9Im1S4PrpkQ
swSbC8qeH4PHUDw7m0AC+Wb87uTadXhhBeiEUQv7bzL3aowIcBTbqZqSxxS2WR8m9CU+SUXX5F6W
QkXLzBOgGJgWAHooH76rdngGs2/lqPp3H7lwwtO5u5X0B6M05y7ClvJA7D4lm3a20ofUsoBF5Pms
DsLM7WGTlln/3sP6+1eDI/RdYRuAY1sVuWs6CbQECG3HqU/L+xZhvfVqYEhpCeOzkFizODReCg6D
6J3fdG5TVOoT8k8rgXg0i1nsY14B+JuxXgJBAFxjF/vk0A3GvPMKhieyelIHp835yXHS5skzU/5m
Fr31boCGsYvT3jvMftJsQUQc3kB+qo9JCliZLAnduCIdDxOAj0enb8f7PJnmQ+K10Py3wVfmg4U1
H2c2qpzG6CUHz0uHLXVFqYK6kwqOianVPJSF58ybvC4lP/osrT6A4ujnsId7aUAy840AYLCSFS89
r2Lj+vs28iWpwM0QdjRlCnlYZUdpVwMwvQEwYUMSEC5AyeqqFUGGhdTy94HvS0d9Nk2xA7GjE7y5
xMnJYrLxmJw3tWdlK4zzpS60ZWspuK9wc1TR2WCvOVbzfWauPIkvRIROp+7j2BEztPujJOFN4FFJ
vg/gwa0cUxYmQedLMzUqu8ldMxJtHqnRfLby4lTk47fRzfZ94X0qU61Mw1IKOf/9yzS0QJulPfIt
DgnwBYHbEQe+svDewY/dX99DlnrQtimRzt4EGS8nMkb5YE7AxPTlsE1GiELS3BMr63ZhrnX4CaRW
oAaYWEPUQ1nWkj/zbIsq7W07re75ZdYNTL7KJj7N4rVxelCzAatW94b/eX2IllaTtlB7w7BGgK5h
YN4CeVCjFki6tNleb/zvee9ChtVtvya75lYpsvMr9cx5UJvTuBmgx4m3jczdAGiQPE1jD0pQk/t3
Y3qGPTfAxIUcsKdtQzLQGeMWGM34jQaxgzOeDDILvGUQDO0wzpkfgoIG+QmQjSo4W2TpFuwzYMs9
qCUUwARtLcNtntOBj/cO9UD5ApQQGJmHIoWOSVMzYEEApC2DxFbDBqZk1QssMoCaUi3c+dSYxd/9
enB/doZNnqBhIO9yUIuPPiU9rC3i5I6DXQV1Np5/CmMwNpZXd8EEcmiGhNy19w2K8GWIzD3j8GVM
R0CzFIpGTQO8Ra6sfc8943Gu48ZcGfCL5TLkUN0JrehzK60sZpzwLrArGxCi+3IbZ2pfZOBs0O9u
/G6w7M6Rrx2eEHBDWImBhTOHDuzAWRm0jFrEp9FsP9253XDZbJhTfQMXN3LccuX7FgJah3KoLucM
kKYhiqd8Kwp7kwMmWbPvbl1tri/ZpR7OH/glKUFZ0+SqaOOTY4KaC+Cw6f0GNh8e7Cvpe2mkzh1/
6cAAPSyzhWmcvNgMCN7eDFIdMu+EsrWRTbdlDfucqr504hhNb481vqL1X0Y8Icap2k7+Xd+bKx0s
pA37/PcvHciUltQH6Q56vrXazkB3gtG+5hR0cRW7vq/flWOvBI+Nmt3JEuMO0gj7qvMONK6OQ+mE
sqteoXe08e0auEjQtZsGOSVb2ZQuTc+5a+3wXBsuoJVC9KfJeM6s8QHqTaD9wcLOZg8zsLTXV9lC
L/r9eGgTKTs4zMCoGHHCy07iTc46tXH1K88Z30q5Zta51NN5n/8yUUDPp4OZiOFUl+KXpaxXmxfp
Ho9aQ1B26tMZpnR3/ZvOa0vP9Rg5XbXJbRD2U2e2J8FzP0whjxEOtnKDYVhz4lrqQQsdAmp6aUqM
GqQTx0fwZsanBDfDAHtvtRKdl9b1+SO0wFEWzvG98tsTbBj+0NKAMAWuAtcH6FJqObetxUzSw2Gd
G/j5CkIdvvFqzebWaD85KM/XO1gYn/87GY6t7Y5W0Z/GOTHzAOznfAtuEg1ULawf1/tYWE/6+ZCY
BjhOFpCo5VjkP7IG/Oymc/KjBdBSVECQOXBlMbxc72zpg7QJHxqiKqgHFdBsi8/06xzvML3Djm0O
eYvbutAmHFASaBtAPeDokzvasa1rHeKhu3FCtBmvC0hywGOpPTlWU+5LntpH2wFyWjZ9tfLGe+m8
jkWlnw9HeCTPZeHmp5YAjhxMMFT7zXPP/QZtGVBCS1K04dS5dAhAevVXOl2IEn17EZCGSfw2Lk64
hd6rxnhJ0Mv1+VhqWhsyHzC/ng8CDLGq8B6lST9lkquVxbvUuP3fZAjARhrbHh9OhHdwku7iX82Q
rZ3UFyJDR9R1gwvbORzoTlB7LH4XiUJZsh2d/B68ifZumGsHBuidf4vV8HnitYO7U7A8dpFfj2Ic
/xTKe4Us1K+mXXMkXAo98t+hGqFo4Bsgzp0mWg5gvU3V0XQFCVIfKqI3TbV+VjVo50pIgdFjZZJ+
m8Rs3Hdjx2/Qvcb46CfSqW5lKm0OtzRI2FSgLdeAGYDhzuZv13/+QjrXz6IFZ+4kSrs5ASMz/sKZ
H++GcvanHcwiAbCHw1e2v97T0rI9r7gve7hyJBlQZEG45aTfd53v35UyKza3ta4l2RHkHwvmFfVJ
QNRma0PRJwSttl6ZhoX8pGuXtXMFSSgJt50+Vxz6PIazB/smB5a+FBsfwq7QQ/L+6e3q7bav0c5v
ooyrxHKt9jTP1bf6rPVR5itng4UA1/HXRJWtUZtue2KqTUMWQxu6HOi905cHWWVOWHKxAgdaWFo6
YracnGRsvUaccqN+40O19zNnq3LjUA/d+/VxWohvHToLEa4e9m3QVePKeIlV991z1a9OGWu1u6X2
tVUFYdDMpPIsOo0jgcBds+TggYi1t9uFkNCxs4aCqY/w8fOVPT7UTT3g4ahMVyJiafjPnX6JNw7I
Cnd9IU59BhiGW+Yg0hB2N4D/ZjjeyhwvfYG2F8kylrx3MMdT6k6QiErHfQHxvZW1ujT82u5QiaHu
ZsdpTykoaWDOpv/UE3FDtaqruNSBtj+wMc4JJDDEaRQEZHeR/+O7wD5O3dr4LHWgBbJSAuYOPMYC
Hd9b9t6rxyJeGZy/eNALVxUdkZqDV10YtB5ODFKkzoZwsKhaTDaytmlMPyEoIH7VZ1nuBhiJbexJ
HvHZUQcXKIYd4UBLtgmo/H1vpZBkMOJXpzD/SAah/mQs7KfrEXoRE4gdTHdChFMZ5B6zOj6WoFp5
AcCb3bPwOXUhmARpO7vh6SEHsw/eAINP4SE6VyhY57CQAHEbBBv/nZ8lT4y4WHteWkjmOr42ruYq
IZCxPvE6joC5uWtT76kmAtQ31OZb+mzM5poi6UK21cHW3BsasHRc6zSyjWFB0qxsz4JSW7P5wfw1
kPVCpOsIiQEvc55wVHzEPH90PVfBPM8PVVx9+HRtHhcWsl5JnsjEy7lR3tErIwbydmcZYQqBm+ur
ZKl1LVdJ7phm01LjmCl33BWWXT9ac5P+iiH6dWMXWqZqJfx7yMSMI8Xa7lrQhglL9q3ZrWHrlmZB
S1Y2nAiT2bXioyCQyTD68n6skHhBOD2MvrO2oBYS7l+8xJes7vdeNaVNFR9j/92Vn5ZYOeEszYCW
qIyKE+7Z3Dj25G5i4O4OL3hdXjkj/12JF1KVbtPIKmqYSs7x0YxFizqGbd81qUtQDE8TpJuUtBvb
KpqPvB8gI5BMfkhUnkdG2877cR5a5CcHCkVQ89iqFCpFUByaVyhECx+uW8xmscFtQvDhkIII8Va+
6eYnWq099S61rh16IRKZ1dm59a5+AJ0lqPjRMv+5HjQXMTLn1Hru9MtaAM3Rji3Qu4/1wMugg2IO
ZGObgCPRg8W/S0fWBZ2Huy0IoMEIFNUW6NIV2MFCYvuLN/zSt2MMsKzsSAwirnwEPzaAnHqQZ+VO
QVyuWeOqLPWiBW3X5BBHa9v0VAobRnGm/2SllrsD4/RxjocGxAVzBQi9NFFa9IJqAMKIf+bPQT/6
EKOstwMP+19uW2tlpIXINfWzRpqeKfdTenL892bkEfR3DtcXwtJv12JXoLQ8k8KLj3Zt/Qb7GZQI
nLBZ3K157FzuwPs/x9hCekY9mfFxHB0VZkZGHyGwIL/FUAHeXv+Gy6Pj6YaxLtwZZr9GhmjEQZIk
NKGPeVvLWgjKEfoxPtQFjqj/yo0AXG3TlJDvut76Jfw2eGM6oSK2CQRPRvxuVJQhmtTHP0yb/pZj
+gca/E+J8kigDArkrLe/3uHlbcbTORaTdKo6NgzQKPnUHQdCfjBevHQ+SGJz2ny73snShJ9n6Ut0
zxXtaQIY6jEtxg3qX7kDGb5xXNkOLh/A4Bv739Z5llEKLej42Av+kNrin7zoH72hgyBEHZLMfiug
DX79Q5aWlRbWDFQgPOniQyzI30403rC4XNk4lprW4lnBd8puQBQ+mjV0s0H7AJNiZVEtNa0FdOZn
XVlnbXayUUXubTgBzpDQXRmShRWrcycM30BxmojsZOU+XApyl9MQD5aw+q4blDmh0w4pXZS4xY9p
dv1j5wPQsrk+GwvLSrdGzcZpsgyh0hPkFAPKsgdnjJRyXq+3vhAZujVqUSoXGmz4sH7uAefbUbMI
XVaG1U0YCQS7d+75S1hkcTcozE12cvIe6tLToVUSGs5Qjb3+BUvjc/77l/Z505Z+YmbGUWSQY4XL
zpT4z362hkJbGqDzcvvSPDKsVYtzVEODJ2hSEgjzl1c8G/2NE6DFtWv6BFdNxHUOkaNApBCb4Ejn
hde8ZqlHbgsOTwtpSBA6EI1HPiejcTA53cnGebs+/ksDpIV0AtFcP+mq5ESadgOPBQj2POBiGIja
3N3WgxbZzO+8NhM4ZuTlJ80fDUKfjPhBUvJ0vf3LByZPN0O1a2I4M6RnccupIlIl/8aZj2hu5YFU
7Xvd22veXws5XGduFjUsaOw8RmKVZVDgfDm7974NQf0CkT1+q3i2kq4WYkJnX6E6T5QL7dyjMz3G
hQirrg88wPauj9dS6+eV8CUkaIIdHX7Q2E3J8AYeTBKMOXml3dp8n0Pr/y8+nu5OOLp168dKxMcq
tw8e1KRqo3u57adr0dwO0GYyCaKZcGhcA78IGdvAbdcumksjowVzWpRxbbWecVQUmE+Jp5EWUk+Q
wUfmu/4BC9HmaoEMvguDaQQ2UGzJApYSif829UU4c3elg6XB18IZrwiOhZJTfPSa9rXs8UgJRbPb
frsWxzm45tgWcSJWg9jY/NXPnXDKeWAX3653sDD8uuGp046wt0MxBkeAFORJJKWjMwoIso1GvHJt
WBh/ncQ8EMgn5Ocrj+fBrAgbP9tX7MWObzzF6EzmnIAZnzsurLit/s43oQQcjyuvFQtpTme1TS5Q
b6pCmmMlc37Q1OhCpdJPCELagVmT7qVsq3RlmBZWkU5x4jwn46AG1BDHetyWRplvnYnSlTW6NAla
FE+cwS6ll1BPMpOqAMK+NHcmaPbQt6v5fdH75cqQLXWkxXPGfMcDTCc5+d496Z+97KmLf1Pzx/Xl
+hcxfyHRMS2YQWKBkL8He7gfPx6PxvbxPvvm7J19NAaQ/QxUaIawCA2iOPygAdBiAfDbe5SfQnuD
A1QAk9hNtyEneprf6qO7b+9UHUCsNnwxNlDiDj5WfuWFbAxcoS5kY0mvMcscTOqyu3MrGkAJfGWX
urQdnlvWPh8EQyMl5QzrssqQoWIjjDQs+ASk/gFUiQRQz/R7NU8ryeHSXJ570xKb8MB6JILNUTxs
agGbaDndlROPprJ7vj5SlwLs3IOW36CfaA8oIsyRJHTrd3inh+xrlUNjB7iremQrq/9SbKEbvRhJ
CypT1dkzSJXF1qUKB94VBNxSy+eJ+rKx5xNJm5LYJKrVFLp9D/sf5f+8PjhLbZ8H7UvbBFo9yvBl
G3mJ815m7nvVVysr9FLaPw/Ieca/NF3gggFdaIdENHfAT4B43alqYwphM7FyQlzq4fz3Lz1YDRyy
fMNFDPAUSl+Qt71Pp9bewqWQ3pAxzx9xHrcvXVA4VXZ1PFaRKfjPPi0e8matqLk09FoWg4blxEbl
GqcGzOS0/axWrQiXWtYimFvcB8cXNFPDBhGFRl1druSGpRHXorWnchJzB89Op2wgUs9sUQbUrvKP
pCnXNqmlPrR4NTPpQgyf+acKisTUzMHH/uXY/eb6gl/IN3qlkfO0hBJqGp88JwIQHuiTH7X1dpZh
ut7+wq/XK3IdS2xKZ9M/WXCrTVhI8s+6X1MGWphYvQTXte449MKaI55Csb6PibFJ/YatvAIt/XRt
cue0L6H9A15iekaGsKx79vzywfPalW370msNYumvBuGXWEormF3CMCFGFb/GE3gJAiTMMYppjKDY
/zGUDQSzx3OBPF8J3r/jou/k6FGv1RCGrQVackM0/JBzKH7679CphRMRu7NVgCfOB/N1+vXSPJ+F
8F+uz//f9HapTy1bw/p1npWdCDgXU6i2n928wmb0qj8Wnlb/pTUtd5Sl8gfnBlzGJ9HTF9SH8l2j
4nE7NAV4VTBWNq3QyNr2s50quPK5RfZvUdsskIRMMsxHMe7zlp5BTSIX73bGPWsHGUewMRIIxUJe
WRXZB5Dt5VpVcyFsTC0oz3fkqkpKErUQj7qvFXRARQGtBL+26UMO6f2V8LncD9Of57PJ6/u4ExBx
6eGolMEUJUpmf6O6lTV+OYKY/jbfEw7v3ATtQ7ggAMNwI6u1yuDl8GG6GpWKXVYxXGOjtMI1hzOU
/zoet3vfmYbd9cV1+SgDx7X/7kasKCo1OdKJZMuyPYFTuAWHOvAC5X1Lsv0ospWS2NK3nP/+JVSh
OmMMc+qNUWN0xZvheRbMxFGYgRS5nFdAH5enwjX/7+ghzMkaRB4NZzfa0bkjlf1+fZyWmtbGKTes
QsBrvY36rLjDIeS1rsjH9aYvL1BXL1TWadE7VWWRyDU/ff9Pkv+TQZfVzm9s/vxFXwbeq8BNtWTs
RG5SPFrt+DRVxodZQaHXbLIft32CdvCIPZguGCbOkw0yhUcgAIeSfpo8ezAMvq0H7QDSzR2FUAQ0
xQBlhIXFHA7jLy+Bx6taO4j8BWtcSrPaZpX2CSSYEzAJiSGdI4Gy8C7Fne2XIMT/oG2SPjaO49wp
MfZ4zRDetjBbPgWm42QQOCkZlkUygcI+ps7OxGP+Cs308srDRfS/88da4VSQZJ8jAzLmMHuwoIVz
fUyXQlKbtWZqTIofO0Qti2D+HbRQX7T7Fezb5VXNfG3CFDeFnTkNCAPeb8ngT9jAbw2D4/0A237a
3vYF2pQROphqtpFURFYMEObv3TAncE9h6bSy+S6NvrZLdQwucpKCaN8ZFoH7hglPlvkWAKVnMr3Y
JIpaDC0cnE4VrBiCuu7xssFaxr/lqYQ14fUxWvgCvayEYrIwC+bwCKWZDe3U09DLb9ebXjgNQSL8
v2szK6qBpXGGcr2o5wO0NMo6HJoSeIquJXujGM2N43j0eXbxmLnHe+n8y2ztGVpJrO6A2K6Sg+8n
9W8uwFuwB59/cxz8rffZGpdlYRl6WvQ4wNBARxNX9dHH6vZKiEmRFsYToo3bgyPjZiWWLspen+dS
2yBG2gKIB4fNCP5KM/A6Mg3cpjspFX+6tvGjS42nGOdTl04vkyfXpGsvolzO3Wrb6mDD78hno3eC
8BNIoH4G984kSKAqGo5zm2zm4mwjLiSHtwJND/xsPZKA5Hp9AVw+fzNPyyCZDc8NPvsqil35PvjN
R+YwGDgXxsMMwr3fwBPQmMSDw4xbfLLP36ullSqPLYNL0ztlYHrTiQXE+SFgaHL9exZnUUsomEGM
IyzFcJdLwgKuQInRbYVpAer/BhuHbVerlwkq5pD3ut7j0vrU8gveRjKB650L+hBchY2ftenseHwn
85XdY6F9veRFZA6DDnOcI7N5gGTysZG4mKRT0OXq+foXLOwieq2LkKIGJJFXkLW8z1WxIcNvUJhW
ktfSz9cSDHB3uZv6JaizEAGDG0egKHRNnT81eFDXf/65pf/f9ZkuMcjB8648nldRB4u5VDxaTnaE
nwZY8psxv3GItCBVicOddECYuNUji33Q3D+8eE1oaOkDtAznicqhmeuqKB2T0HchDDI9SCcPoWoD
I7K320ZJC/QutTuzgRdY5Bj2oRRQ6vEEHNlKD9ZfxgyfENKupJSlGdcCnKaohYyjAbMy/g4j8CDz
0w3kVILOWtPOWVqwWozjWRUSkvArjmoyfjqtCy9wPh5GaqvN9cFa6kCLaZhsJaPbKgZNjWoK02Gq
D0jS6ZM9W8lKF2RBHJjpJTBw2Fln8tQ9lSplp7OR6waWtACFx6rvg7klAnahDMJqnvLt/Zg3wy6G
txL8tMGegREMpPxUU9OtNyc8tM2hOjSlO99BegeevNKj6UPrmk1kQyXpjtRyCEaqxGmY4Wk3u1N8
V2bIkKKTzvcxLuUj9XxYaw9N/yqlG39TVtds8rbzvsF9kR3EVHibNofDXtXBRgnaZPNGGNkfNogB
Lspe8pj1bQv6OhnhNTlmj1avUMme4GH9CHvyKfQBsAb9Q2S7bBrUm3I7IK98wY/FkM0H5o3TqaZG
fmKxmx/h0/UPrXm8swA+QUVHwMoqh3oKTGCTP/0MO2lI1CfeZxbnas94X8M60WzvavjOQWtCtvuK
GPBabuLuAS7C8FBQo9xNoIZA3dmf3yEFVcOyzhBb1hbpvdcXkHroLTgLxHlrPhBWw9S1bTwLpGUL
AI9RVO+S+Z+sLocQ4kIsRI7xo5n04x6GIHaIKqkXDbnfhdD+8f6wkdW7yqzLd9eak/feTlKYUCV9
CDznI8y5ioC3FcSc57E7yo7/23pQOITaRXmgLakjZ0jeui6xvhfJOMKdmJTQqJ5VaGfu76E009dy
Zu695xTFXet21bfMlTRgo/R2MINCVWme/70pDHT5KNVXbhfjXgRNrG5fnyW3ZCee5ZSvPP4tZIr/
q9C65gxENLKqY6dxUGcDclHPf03CUptMQJTjps/QC7UDJMp6GCVAxbg1ntM8fkoG8VYACn1b8+ev
+3I9h4UmnJmdXkWUwqjYfarg5TYoc2V3O28CF3Y3vTzrS8nFmDYMhH0XLI78FYniz/UfvtT0+e9f
f/jgpVlNXXpqSzugxoNl3tiwttfQBrbQkCdtonSib/AxfpDEWal7LWRmvQ6blbIeFOSPcJsjQd/u
O0aAeVx5BFlqXNtXjLRwGgdy7BFELUOvAv/RsM9GoStTudS8tqv08CGEbdhcR7NTQT41pV5YWjhX
xy43VtbiQkTpkhWlooZRNRU7wdwlDgqWvjtwDiPpVG+Y0a6ceBfWjS7t2LI4myizKygJ/LTq77J/
v2k96toUTetlbVkiAUJkvXs0oW+WBdZcpiurcuGYpQsvQK1oMqiD2YVLbQCBwpD034rspRawkbVW
3kgX+qBaLkhYnSoXDw7RxCz44TpeAWlb2vW7/nwqdT2lHojZiOG2FaULYRhVEbsOAEwnqAmdBsF2
JBFBO68BmZe+RksQRDQWzI9hp5L2mTgVkra7s79giMspGMF54W8t3vGX67O/EB26zqMJE68i7W0V
TbBwB9SoMZ/9Zg3tdVGsBrdOav0312VpI/t4Ruswo3FOQB9NRyO23NOACksYcyfeTaqrIpj4fIct
rISraV6GQz3ZxwkWk9vrn7hw2dalDHvK+74sUhFB1IC/TP1ItzEEf3c19QPYCkIlYPLlzq4Gfqib
hqycx5fCVUs7pmmMgz1JFUkGcm//2GXlyvK7/D1U/x4FBySocRQygqU2gmjyh0c/4TPcvE3gXhpn
j1EXWyux/E0vprfrg3j5c6gunNnaLULLg6rp2JBfXZl8kMzZXG/68hKk+nkHzdalM5sW3CPqP6YF
1X0YPZRPTKp6f72HhR+v5yBIortNkaUW7EmrMZCG+6js+fV625ejleqiLxWZiTBByIhGYwjxXIjb
L04ieMcuNiMTj/jP0/WOloZJT3KktZMSnUUTgc8hLjZQsWHlCM1uXBmud7E0TueuvxxNeqgUeYQZ
Y9TT7Lur4p2IpxuH6dzll6Z9lfUxJfMUOdXHPLVBPv0E+weCVfcJMBfXf/7SCGkHIAjHyLyCY3Hk
2rSHZF3ThUNXtsc+a9fuwJd3eqori7iwsFZ+c64sGsw9eM3A6w2wjfWB1JU6+XWHl+jbPkY7FUEs
qjYND/4Q5RS7b6Mrk33sdPEJwt/J+/UuFl7tqK4yQi1YbBWweY2y0UyOJnzjwxJ1jfccsjL71m/8
0MSt4JgLJzlOeVqGs9GVP693vjCSugZJDAajBOUXAAroNeZ0iFCpKoKCpN+ymtx0LqC6DAknGVS9
RIYSs0vZXtSx2sJXJd1A9ZlsBzcV78Qz0n+vf9DCZkd1t8PExIt867cwqvBG+kJZ35xmopJvYGt2
JwoFou9A1/1UvsgiHzcV6HlKF0/+Re67z0UKRNltK8fWEoVX5InBZ6+NqDFsTN/Y0BRC1LedTqiu
b5RjLxUtGUhU2J8GUIkDrEWsvg0k+23Ha0rdC1ucLqFX8N7M4YU0gWzAn/wWtIwEdhGWRfcUVgR4
R9s72fBzgqDJyp14IXXoGE7OOjgpCkkiD1lpyytAEgbQNQNewxDu+vpY6kI7C5Vj6ZU+/P7wsHTg
1fMQP83JyiFuYQ/SkZtzhUrb3BhTNEiodOUjsCwdnInq3x2rti0d1oCVSzGrnWlgZ4fnD5mZEfzz
shoA3G7awxB2I9ZEqBbGSEduMtNSWLuJGfWp8WLG6aY0ip9dwVY2iAWbMqqLxyQ5ELXePDeRHOBQ
585SHezSZaHoYxWUZtGEZlLmuIha9p0BBaYEWyzlDzRnpAv8rsGLF0+d2xaELjMzqtGZU0byyM17
EXSs3dq8tvB419y25+qwT6mskhnMzCNeDCHMxba10+06i73JsnoYjW6NyLtwbNAFZyBQVCQVjZFw
hgra+nax6Tkcwa+HzcKa02Gf4yBrjxrxHDVNEnYVMN5Nd8BjbVBDgft6F0u/Xzs3+Hniu9BZmKOu
yDfSw/7A144kC5GpWzS2lmO4Xpab0SjllnI8ngzfsetuoQUTZHxlWS9FjXZUcFqDVbWtznhnPLXa
OxSuAnttlS5ta38f0r+c3DK7zTun7UREZugzSrCkUmBkhZGEbMBzrCFVtvPt3t2CwF3sq9mhG9+r
+2DsXQM2N/TGa4IOF7VlSxP4IZpRDSNkuwgFCuVsrYC5MIQ6VtR0DOCWa5xGutwKONBVxHmla5CO
hUWgY0VhfTbD1KDCLx/zeUsbCGFMcJEHwY2KUE6+e0rZRG6KF0fnP41qqB0ggFXkuU4BPEFmB5WQ
NTzzzJBxoJduiRnH1dacn2V5W/cxO83+YAaxdNJA+s5KQC7NhnaCEZwXfTZSbJUkxzntZ89oUIgb
T9a66EznQZnR8XC44NLaQi9nL6V1LKc1WLN73g3//+2Y6lr9fZI3ivYMHhMuNf4dhYyL0BE4i4bw
oFTb1hnVLwpl3mLXzeSMlSo9B7XZJI06PBgASiQFngxon9LdSGJ5anqo3kJQKoPFKbiKj055FrOE
qbQM4cPubICxl0nIadfdw6Mw3QAbXx8tl8mDynK2K12H3KWtVL+lNcc/4m6cX9yqMQJUnsxoKHDK
SYzRP6Tc8wLiWdOmdzsfPh9Ord4r+OBAaqB1DjNcusK5bNoszFH6eB1mvwWBQFp/atSBX7qmaU7K
qJtvsG+Yw3aa06NtSzjGQ55PHJOCutv/cXYlzXHyWvQXUQUSINhCT6Y9JbbjxBtVRmaBGATi17/j
rPLpmaaqN154AY2Gq6t7z6DEEtwpViw7YMqtk8Msj0V+XYVJ0zIWj3Y+RZVVjYdp9op+72UlhVmX
JY59kyGgdDxrk7ac6felHFm6g9BtOcLOU6mNks3KUWN6HwSzSNtGD8t5GaF7AKF/P85LUCCXsihi
JbdYMCvHzd9A+09A7bTTOV7rzefez7NYqkxHVa3eLu/LtW8w9mWNNlxTDHh4qRCW6zed/WIpDO28
LZ2rtV9v5IC4oBWNdJApjzN5gahO+wjNnS3bmZWHm7I5GfWYMy0wrxtKZe8rSdq4tcot2cu1p7/H
538GvgCFD/yXGXkK7+DDbNtfs3m+uTzufy2dP9j1piKZb6NhW/XQIeI5Q2km78blES5jyxfnHUsV
ee1ixXD6Dj5VlIF5Y/fzyQ4KcerccMkj2TGYe6oB6V9e0LuezDRq0AB9GKwliKFvGZzgmkfuAsj1
g2gfkl0OEeU+yrmwNoLuyillwmm17y1+V/njuepTGanGf02d4RaFWxUx1iZ9mm3RXFfCu6nywzyU
F2cgvc52iA8uwuG+DAOQ+aZ5d3ky1l5gJHTZGE6WnDUwlCngKKUDS6Ku4/63Ar5JW5Wgj9/h/o3+
/yymwGpJiis+zCfAjZlgdW2Hx1Dqq+4GrolSaNogL2ZEz6TDwZo72Unat0vqXzk+xlXUCr1+sib4
9Vrts0v7XTd/hxjPRmawEoFMRaK0IQ3gmRNPMgK8r/cOqrtXKE+TTUzzx0PvmQyIkHBBl2Aoz6Or
IrgD7yYOg/gtZNnHT3dN3gNb7KlSGshAFyej191a1b09/bxmYbom56GZqFM3AaqgHmAl1Ttyxneb
AbgGttEk/HjwXZP5UDpoEMLq2jnDhjWCLleSVjy26+LkbVnLrg3P+5v/Wfdp3fF+yTXi//TmtF/R
psIu2Fg6a89+//8/z3aGPINnH359xZoTJA5hwFoNeznZWzfVteF5Pxn+ecEAcVodVA4w/SwYj/ng
9AfcjQUswFtga2G8sgHiXvsQIwBNei6Q8UzOWYlvzP7p2YlettLXj+O0awLEJbIqVDORpdR59uYx
coYewY2UqCGiMJM112jMBTYMXf87VCDVODIHqOXsENgPydBJX0fQao51LYZiY74DPOv/z0w3NHKJ
ZXIav+1xMcLZcpqX8YwiFomWcYIVHFxdA2m9WeO8MScr1W7XRI33xClyP3Dk2bYc9qZxDIewbx+L
bO+EvXzI4GEYO8Cxxik6hG4VlntwLLdO15WVZ4JuiJ3D9BcpdmK7Nv8M5NaSSMbp7dBL+xQU0xYs
5uMcBxoj/502VbFW2vqd9YAycCSp86OEDvpV0ctECmBB+3lnw7DHbZwjALgQV83K93xnC5W9Mkgm
5F5qUafUws2sWe7K4Zel+sjW9yXvNs69tecbCSBF15fTAjxoqdSbr+r6vq0ra+/BSe9n3oZbJ+DK
7jch7SCeySmfUQ+rOkDcQBTrEwUdUmBAyVaBfO0VRqRsejlO2sKXNM0vUA53kqRRluf7yxO9Nk5G
mBT5IFLg6JB9QC2MK/baTOkhFTTf13rYglitfYIZI8tRCAgws6RjPJqch7FXUcO20rOVfWDi3ZfK
y3zcv8Ok6NTBcbNPoRY/Lo/Ox80JNzAi45j3bjbXSBCazJUx8KLk1NQijFMWfkqnnr1VWVbfOHXR
HsoG9vGX37o2XEastKzZGZppCJNqKu5JIb/mfHmwe/ly+fErU27i3ce0TwVOdUgz+Lugyj6BEftt
gkpJ5G3svZXfb8LdRddXovEdckZFHYoMA4wLSTfAF3RYroNhgTHx39gnKpmHVSoDSIWqG99q/owy
iDULj7aAzeflcVr5DP99/P7JIKCBbc+Ly+hZ1J5zrHlvx3k197u0Trf29spU/B/2kM1LYb/z4hsJ
E0pdR8opogyVwwHyJZe/YiWHMA2qG9nq0QFqIRGOu4cw9c72b/nyVKkGTcnny+9YGyljf+uqb/OR
4B3hMuxrYd+ItHoU05YG+tonkP9ORJCWvGkCqc920dqf7WryD01X5p/7eixjKCPLk1Wz8vXyt6wk
KqbpVgmnmk4K2NBn8E8nAY1zH16DvF2++moM42L0/gzN8Onyy9a+zNjpy1xU1hxa1TnMBT/DfnuJ
+tHSezubiy5KFbFeKni7XXdZdv8PvDgUVQnUN/JJQes4d8j9rMiLS+nny5+zwg91TXTewvTUDaKf
z0DRO0kjQGySi9I/ApJ2scqWXzYABjuShtOZun6656J3GqhBUB6TctS36cgh01/IbO+nrbtxUVo5
H0wMXy188OloMJ/Bwd1TsiR13+0vf/DKwje9rLjksw06UpB4y6ufqmQavk7C3ahRrj3c2FWjz/B4
0hZnLVqo5PH8MGTtC/cJPVz+9SvRx4TstSmFZZVl6bPufOh9/PaXfjexn/LaCGrC12B8MTYZLejZ
Iv6j7iqYWKMyQKxyY/hX9qqJVOuRpnYgPIDXA/jkp4bQdEEtmwhoDMCcoKVV/VTBkPF7Xk1wDrg8
aCtb1oSw6ZSlrtOr/Gyn7QvaSOWuq0e40QxfWZPyyKftz+teZKT3FTLvMJ+Rglvh3Qw+dQONbIsD
fbH40YB++eW3rAyhiWkDCWeBDEtYnFOcCGUkwpm/oiUAJgKiunOrWm+65Tal35CEuhtRb2Vhu8bB
mjIbRuOc63NNCxCA5kPWP6Vzf91h5L6/9Z9ju1gq+k4UWc7+HJ7UPNxQPu6IQzfulms//j3K/PN4
qyhbT/XIZXHG7cr2GBaAf2/JJq+EKtPGTAHxq6DohkQ5HD+Jcr735Zaj4woN1jXxbDA+6WB2nYM1
RueHtMzucZDe09w6OhoUpyF8Gpru3nJkFnEJe6Ju3OqJroQZ0/1W5GlHelYu6Ik29N5SzXCzjMzd
dTklp77QxZb67Ur/2jVBbu7IFqfQyENgRkyPHBC2m05ZAiLU9RdeljW4SlCWn7Qmp8CqBVyEA+t+
8Hw31iVEoTYixNpIm3g3EgyNaLoAQGtb3zZgGIeixf7ih7K2+VcYoLmxwI+DzHAJ83JS8Bt0cfr4
qg1tAuFgqvguvYag3ioaF/MXaocROgmJ6n+MxQOkOTa+cmUf/B8EzmoGNYoKuUQ/wT64QCewm8Ey
hjnldWHCBLdRIZW79CiMu/Obsn/BBidi1pau99rPN6IE+q5FC4fnICnVC4OBMnG8qOZbgvor+9gE
tQFeWfZVOgZgiehHOoQ3Hjq4182vkRUMKOcLNkJtYSkJy2EEmemkHFsnDktce4OO229EWPD0IYu8
jgDsmuKEbh3acklJkCwUxA77rdBfwv6P1f1k+e/LX7U2HcZFmykifDtVLBlTld8Lq4sLi5WxW7Gt
ZGdtSoxUO/DyLPRDFDkhuvHFp0E86K1G7EpDEJqw/z0TbIQdUkusVNtq5x3EFMGXpbJDsV/9LhnE
SKwcl8dgtuXOtf3qCD03BzJfzZJ40lJ3cydf58Gfb3o42HwbQzgi634C3tJexn3dAqXbTXm4H8bS
Pk1g80VhzdIrC/EmTo44ECRfFJZq7S1P1szPbgGAgJNu6ZOuzKwJfaPMT4d2QpWyG1Md5Vm/B9H3
YHvlpr7zyvliYt/6dmSMlbWGUmNrvdVD9ktDhugzzMpZBJDu+KfRuj76ZXBH3AD1iFoWt3MgVex1
dvhNQHIjXgSz4x4lvEcehOSNV/AF7ilXd5PPu++NH7g3aFtaaM+pDP1FSiMiqp8ub4o9FAOqeCih
ZeFo7XwhI7zF2KD1H4BaxyPsp9Qnr4OVPFAhy42vvPIg4bIUt+HQnQTREMNw/B+pdMqjJ3hz4mER
lNGs1XDWimRd1HZ4NCF0XiJgrR7RREpgtPjJmxr7se70EmlaFd8b1eoyQsejvUOrCWa0ZAzn6yK9
ifkLKzI1gS+b82R/m20nGpt+J+c/lzf+yrY0MX+q1JLXVtOdaTtKcJI6DcXicemer3u8ES2nUEC+
PJ38ZMJk+vP8M7SsK385+e+mZ0HZlSpLydkK5HDgi092fpdvARX/DsAHDRNiRESfL7Zj2wG4emG9
Y2EFrVlnN7RPJQRjehZExSRvgCpNQgfhoqwUdEs+91oD0LzEaMoetbYPeRucMk/uNeBaqVUey2V6
mHHQyRkohWwDTLA2g0Zgzb3WCXw9scQSXhNpf7mxZHVdCmACAaXQKdyiQSqbRB8NThkN44snt+zh
V0KTiQQcuFsUbQZ9AKRK+d3opiLiHikT3tVqS6N87R3v18h/rgsZH5UveMeSsjxNy6fKSWr64/La
XrmJmq5teTh6BZwBWSLhm86nH7YCdAlyMp7zJsLuus1vIuim0RsUmW0fXsHing3Vl045x6lix8vf
sLJ4TAAdI8ybpCtwFWyaWLddGnnLdWxX18R4Kah+NMjz9NkBbCOzv7fVxopfG3hj51do63UOyqpo
x9q7KofvKXQ+7PCz3Rc7MLc2RBPXVo4RANiMLikM4PQZiBkIxr2q4g/k2y8Pu/NXfuqD8PK3c/rP
ukTQ1Z4TdAqEzFHHre13p8lyJieepfPOIynUEO5ctswqBgKM7GheDadKle0bCq7ZmeY3y7yQowSM
7qYbCvIYegTg/ZG+l5P8gULfilspqghp0XoHGN1Als2v+hKWW8LNZ4SvsDhOpA2+cbv7OmWl+AN3
F71HM6o72F25AFlsTQccn8GD70sHlRU3G1DZ6ar2a+jxOob/etXvNM/IfAtCZ9/Bc2Zp96NFvacy
df0dQbU+0qNd3fZekZ+rnBUn6gm2l8Bl/ilTVnxXaN8cmdcVe+XrAud2SY7l3M1PzLG8KaacQ5lf
pmP+STsp+m6sqfMlGr20Piur9G8aO/OONOXp09Tr/qYAiDOpfMUOFs/mHS9rcVONlTi0uZdDYoo4
MQTYYKVRBENE87Lbl03RQrXD7cfjUI/usRksJiIqAh/2MJzAs2eaeH87NHWYx5PXuLuGWs05paR/
1uA3xeOggimxeeGfLE+zVysMgz2fBv25REV+HwoV3DPhD0+NyOqDm7JgL6ly7ahF8UVEam7dx2Jw
/OeyK2Diq3IGlf2yPpWBoi+cLFMbM937UI51qvlHVc9LH5VLM+yBNLkD+qrcdxD2ewB5RxwG4bGH
0QNov1bcjVpEpyDqeyLOfOnmPWbbup3dgNB9KsfinkGI5A7yI83vseqb/NR0EKuIHPgiyD1jfnOq
ZgZF37kijzKQANRXoGUoCMz16d5hUHtFi7LuIAjC+9jCdf5VTp2F3+naIzRUoA5yB8NM6u+rBkrV
EfAgCkIzhXUQ2soOUkAcAFeAdjeP03ymgZ6OTivV3vG99qkSxPvptRrARM6nPFY+iKsxBMDzly7T
vIGjeUA/tWGP+ygqDNYYVdAaeYLMV7+fGh35wM7sRqzSXcueLBdnLQ0t96eSo/xcDUAC2xWg7XCA
fi65q48E7XDvxs+USJogm+N0gQFRn9b9CcCY14X4Czp1+OwHbtlTHVuLbw+x7Dj1buH240PDiE75
zi3T8TpFD1xK/ntsuaih6dxGfw0iLmPcLMGxouTFgxjideeKCUHs3WXkaT84Z9JOuA/hapB23Z4D
G73xgpVbgYk81LIio5tbXtKmUJ8H1bFLclF5UcHYdAp4xjeatSsnmG1kmPWsfZkusOObqzH9URIC
pWOZMbJx3V97vHHW5LYTyDmHZIN0SwL1n0LclONAdpfPgbVBMs4Yy4NewqIgUFI7R7/J4xQpEHHQ
FbI3fv7KIWbi9zJNheeV0E8oxSNBoU+Gd8XWtfvjZ1MTvbe0sppIUPKE2mx81FBx+z1b3N6pMPM2
cvyV6rgpZQ2C+ly0RQeuiHacXTEHX3tIfEU9UJrwfX7opvRY+f11aYWJiA7BRXEHV0G3z/vqQ8S8
gx64C+YQ4OgRE/3G0b+2oIyEtAbwOlugJI0eYLgkzcjL/dDMw/fLC+rjAaMm6pHCdV5YNm77xFsm
eD9kYQTV9GonnHDau9gcEE8a4DIU1t1V6n3UhEFS1jDmgfyWDDBihkEvNPCc/ucU9DcgE26M2cfb
hJoK0CNYexx0aPSZqqn94pFJgwTRwAkY1nd7+OtYGynfCm6Nmt6MOGdRqu69/OyxgB8pONv7jjEa
g9icYySrKX8JCxaeG3hQH+uGp3vVddPny3P38cqgpoqucKYZ2rMjT0iDizjUeSMeot90+eEfI2lo
aIRJklZuDYkznOc8aGDbuwDKa3e/7JDHKsArkW0WE7krcv778gvXooMROJtMjHymNEgoC9oTROlP
Voh81IZV8MaqWHuDETzJMIX2BKW0ZCLuDtCpBLfVPTLGjfbv2qIz7tWskzqcWozYbPdfB8s/sFzc
jn36RIMtnvLKpJgwSb/wmjTwGJQGhnk8wgLsKEl+47c12Jeu2DkW6w5ZMT9yulW9XhkzE/aXdW1V
0InyJGXkDobzx6bL9kVnb4TQlSVsiu2ixpHnfod+fMeGfb9Y3/xuy7Nl7Ze/T9M/Fya37BbVj04I
s6tX3S2xH6h9W21cg9ce/v7/fx4+25bM0RZFETavDpP2v1GZHgKVbwlgrrChYfj53xcEpHc8gIaD
ZKYgp6FRVjz0rXR3LncgCl009gP3ArFHRXNMLNV2O9HXFlICuzuByb7AdGS2d1dtTFMQtwE2F6qJ
mKNQZjshWg/23fpe1PV12pLUxAPW/Xs9vqWQHpI4QdtR89j16meoc26ssrVtY2z8acwLqAjkQAW6
WQl3CH+Mh4ncNw2EhlzySTesjrXQT0KEvy6P2drBEBjBYCTQLQQW/33+HH7Ih37fNvSQSf9ngR5Z
hL7Ml5EP5ybPn+fGCjem6n11/H+RgJpIQe7YRV470M50xsqKMn+ab1Tebdm7fVxGQRj+75rMQFaE
PH3fnAf03Qor++K75KtT2Mc6hC4ZigFbIl4rkZQZKU9PnYZWqkKY8/gfbvO3UNcPYISe4TO01UZZ
+xgjPJTDxIJGQJGP+iU8iAumfxKo/MeWq503ULfUXdnU3evGcvjLvf1oZoyAUUg4vdQQLThnvVX9
YFPa5afW96kXT2jtjzdFxaFu7dLWSiblui/Ur/tXq7W8G/D48lsvd+rPpJmLIkqHqXpyw7qnGHKV
n4o2n36gCVG8UpkHbZSnEKEJVC9unax29y4QAmQ3jHb5SQSQ47QqQu5cr7VACm7Hcdozxcoqmssv
efXTI81tby/Ay5bO8hUqy5hXj3VvgUSZkuZz+9NZQJqPUGfgKN/oovuSNmV4KmzP2/c6U7ej7PsG
p5Hd/8x1MBzVmEFS1bedA5M2kApzGQBy0wcHW6fOK3H7bCdDoIt9kmfnqcyc42zN04xcWlqv3pRP
BzKCxMwYcCGZ5X3mNco86D9UJ6hZi+kGToDCiexaDYelq34JoEmiKbWsuzzznHhJA7gBk5zsRDiM
e3hJfesnTmORTf4OhvYM/4InDGq+7fNS+7Xao8BAP2NIl99AxLnfIBXbfZr0SQU9zaPKS3UZ05a5
v7qm+J35BNevBd66O6+tUzii+h6K9SmgjkUExbUvQvXNwRNLl7haTIdFdejG2NC2ebHB222huG1h
1gMO8FPU9KCE81KxKHeHOa4mDzarYeW5e8+i2YNYSmRhpd2z265VCnKacC5lWQEIapdDvA1qQH1+
aINJEHx/On8PJlAGD3kZ8BNQDHXi24qc3InbBYIPh0xDWNQv7lKzV29U8iQraBhGgKoHcE133BPV
AUoHqPLVKVQdMAgWpOzB6116/TOdK5G0QZgdK6/JvqG73XqnTGukhmRKZ/BmuTVF3uhZ474tdRA1
jl0/uyxr7QjoteauY2Vxb9dBui/LvIrtvlK7IZTeD/Q9iv0cgBkYdcwNboolRWULJZYKZuT58gin
JQ2tINLDR9prHhpSkM8FLaxTN/i53GfK9t3IrdJM7eqqGRyog6QVrKGpTZ4u7+S1CPv+/38O/rCm
rUZ7vT+jnnXW8rNHvA2c0lrQMxJuaPcXS5Z1wzkk1qvd1r8JmphBtpwgALlxuf/bKPkoChk5NgeT
Xjcuq84pfJVOEgJcPwTclaOREFh0j6N4rIqs2U2dM/CYgQgXHlK4KP0gXqMBZutCO4+oJcmfzE3T
Z7CzIK47Fj1pdhXz0b0N6gb81OtG2ji0l7DTZBJBDwyi0nFTNgqIiS3Iz8q112SIwrMnxK6Z+zOx
QXOF4d55yuuHbBmfKy88LlxNsQL58vKXrMysSRgVkx4Bt1768wLGpdXPUSBPeXY/pFtKJivZqElg
smvaYIV3YxLY6iR5KpGh9/siDbckONa+wDiQi0Dkvh5kD+ApCxLIq7UylqLwgcQRzR8E5/J4eajW
vsQ4lWeLpRaDNOV5Jn6KDkLwHVKw9024RcFa+xDjGG4cVpCwlgOatP1hhja29n91aY+YsfEBK/HB
RO8PxLfdWjUNPqD0Ir4MX/ux3Lhgrg2OESFYtzCRjS6c5/Tw5HKehKkb20p9ujz2a2NjBIdOh6Gl
4eiewEcB7mk4lGJPC6Qa7Z0i/VZ/de0txrbOg76ubAALwSPzb5hNPqV5+lir/ndJ9EYkXZsDI/ee
e6Gp77agLrKpu9VBmj8scyo3dvPKZcLE5M8whMkkkP9n4IIU8yPFvo5htYffWNQIdaBVdkjtK0fL
pAyWiwU0AVjJ52qBfJDzgMovhA3hMrNRwPqLCfngRDB5g/Uy1AM8k4aze+TH/DQ/NcnwMN05p2Jn
xSxW8RKTg771D9WpS+SDfYIky8nfbxXqVqbK5B9Q4HhCvmBJKy+PcuuPG16ltQG3kf+e0wopytDz
EYTSfHxO6zHfOTP/LKFc4bNw6xRZ+/Xv//8nGYCOyih6WdnnEUQF6JR9ku4Wn3PlgDK1f+cxb8os
cEOgD+yYewIeCDPcx+ZocL/NYI+W3XWAAWqSCuwxqK02QBV7CcNkpAGcpkT/zJf0+1VhxeQUwJio
LaeAAU2cxa320dl50H0bdeq61hc1SQUl7eHxzDzImzUwC+FoLkolXxrGNwrWK7NsEggsQL2mrIZl
MWvHO5KWe4ok/PLYvJ+fH+w+U/zWLeohpTkMlmYA0eRtm/tnbss4XJ4Xr984kf4CkD56yfvL/1ml
evYVLBnKIOF++6xyyrF4Mu/OIYz/dkKRPUN/o/rkcB7GeoRw0FhYNjwZ0XfXhV8+SBc+ARAUgpmE
ACiyaeZARzQT6XEZfQV9Dav0doMlXi1qb2EQVxDZ1IQSB6RaCp5CA6kSjog99W6EYKFXEUadNeXQ
A6CKxZ6HyejsQD+5GQU8sR1zAhegNus28uWV6THlMt6LfL6AiXdS1q+1vK1pCFzHY7sks5VtvGLl
ODT7ba7l56MeII/O5NcBdzM77/eKJjVrD5eX2ErSYHI3LBuSH1Y9OYnjokywzHuLaDhxXFn0Nskb
uqA5lzYSqmZJgZb0/4CBtwv79IVYciOArH2BEWXLwvWhfA/9N/ne2ffb6kYsdF+nXb27PEQrsdYk
caAmkWt7HgbI3JInS47DDsI+XzH73k5Z6WddLbvMtrdYYmtvM9KswKtch0tQRprC+96nUwIb5DOb
2mk30Bo1G/6ndeyNyV8LXUayBWwqruZNP5xhifrFD4Y7OatflwdtbVaMJKt0bNLDJW88i66xAVAU
vwgHjHXWfOP+t7L5TFKGHbgodLGOJCV/lfUj1DhvoDYbCVUelurKE9wkXxCoTQ25W7Znmef3zkIS
XciNAVr7/UbYLYETkrRFZ7UIfZgTQczmZINw9opCdHOYZzYCCmRnPy/PxlqQN6V/B+bxzBt7ksyq
/jTU9nSbkZLeNgBW7wmMm5oIdffi1FFrSbLUU4dcdr/dyZX7wLWt3QiBXXAqxmI8tcImMvJHEE5h
RUNPBaSK7zwU6d7CnnR34F1ch/igJulCtYED/AL2nQSqZ+ACFk0uWHNfyPz58qisrFFTOdgqdIua
pY/UY4ZIXkq+tmz4EUJPeCN4r2xlk2bhzbyymOztJEdbZld5UN2Y07LaF05bw72IQ66EB2VcT/OW
CvzaFxkbGr5uWVrXk52kvncHw+vjYPFneCVt7Lm/MM4PcgVq7GoR2N3Qq9FJRK0+gxX1TIZ5v9RO
mQQOQNngPGRxUHjFjcz84ZSStnpt/KmI8ewxsujU7SEDu0UPW/lYk6VhlUPjuWPqJChb/iJV/jAq
nsZg4G/E/ZUdajIp+hLQPNSxACeudSy6Z19aEQ1VPFa3HMn8VWvQpFM0RVHreYQ0KstE1E2PwP3D
jvx43cPfs4p/UrsyhWCyXjBCQIaSvasVj0RAUO4Pna0lsZKgmGSCoepm2pWY+7IOQe/5pcjNIsCh
vY5BSU0+AQUcVKmsB8l7cFQylHUfVcMQbgzQ2hTT/w4QbNI9b1pC+HUF6C+HsCnkJEKfJAoKtpuK
K+fYONKrvugdWlo04YVlfQm8TsTzMPObMfPo6bqZNjZ+SjyIaabenATWbVBnMaXHjmw1+f8i0D/Y
9qaOMCdTJUbpAC+z5Hke5zMVnwsLnNnSzxZx6EUgfzRTOGs4Q1fwYUwD5ZOo6XiZ4+/UfGlKRn5D
cMPfLXbW/WGiRC7bVq7eqFOs9FOJiR1r/XGs7B7KyWi0xxDEgxNtUI4RztFDZy9AoUMuvJbVvJNi
vAVA7uaaYScmPGoqeuZ2BfQ+akgQ7WzShgkWFFRZi3nLSHP1097X7j+bWPEyk4AIukkREvU0e918
5zYsOPraayOILsxx6Y8cfjEdAyxeoARvU//75e9bSRBNvgZ6V7IWsHhJUsGKiEg8fBmHjexzJX6b
dA0BK+VyAiUkCZX4TPsO7uy5uKPM+XL5x6+Epv/Tbl7y0bJBojiL9kEU5AjIdyxhrxMAZnXdG97f
/M/UiM4FcTz3YQpRlV8XQLzivAkPs9OD8AeI9MY4/f3BH2w/k7OxDCPnLSFOUgywo6ysnZBwU+Ad
upEnCH888BFyEm/Ut6FVrPcaVkJD+aZhZQZOEXTE3nDJ2yhIrE3Z+zr554MLiJYRQDHgPFk65Tfg
B+heKd7FZeBmV8ln0r+Il39esRAb0AGoGSWwUk6Y1aAa0RzCYOMDVgK+KeAr60KTgboUssVDZPm/
eUmjPHjofR+4jy167dooGcG4QmbfVlNYnadimAXIhGgmQCdUyN3UgI5/ee19/BJiQqOInjvLnV0I
bVsdjZsAnluqbfkO9Iv6uoVHTDU0zwdA6l1u5SxAzcgildX6R1P47kuTNu4n0GIR8a1Qu0vsUCf8
5aJnDGcjAJCbHSxGUYaE0yo6AxZH3ya26OhDbuf9NmFX6lxKJjd+58pQmMcTHdwxhFuofXbmcnmb
ZJcBIA7poiiclfX18nB/vHCIGQm1LX0RBJQkVUHYC/pcywO0tOvEIWkWc1jiHXmaVVddTIgZGTOo
C6KHAFeDmf4u2zGG8WEEiMFGXvsenf4/nBAzLnYQboONrqAJdHrg/+z37rHKAxmltv46IRW98jXv
r/9nIwMQ4TD5flfwJ3oTwvPM9ewmKsZyD1rYFhDu4wMKl8v/viQPiSsaAWm1bJiTIc8fw1ptBKK1
YTJiHWsKSPTARvbc5+IptfQJTr3QBWqfM8i+X7eJzWAH2eacpV3Rngfb2el+oeD9ZT8Ip18ur9qV
nWGGu8ytOqiZ+mEixmY41fmsb1kbiB0E6KfHy69YmwEj2KGVZmU+kGVJkXolYHLTT+kGG8C8tZ9v
XDcVZ9yByzJJ/LCv9sBwVC+NfKeigVS28fNXXmEyAmRaQdfh/Y4+zE2WqFFSmDWWBz7orRvSSuQw
aQCgzVllWNt2EtL0G1cAVuHm/wvsrb1oltd8djeqDWtfYuSJPbZZL2jXn2XoPnZz50YVbZNqAH7j
8kyvVN2JSSKyy7IhLIXJt18qkCdAwUfPybdi2G3vBU7QDg3zjqtkmao7qKZu9FfWEmCTWrT4Ze5p
OGknmJQHSSfnZZ5zC94KtH5JITsfDZYd/mblPL3C3DaRUOvYGNKVtW1yjjoWOnlJqIR37rjL2Ld5
3tr4a082Lp5wzs64pdDYHCnU6PK8eA7mre7Ix2Un8j/OrmRJTl2JfhERSCAhtkDNPbfnDeFr+4IQ
g5hBX/9OvVWb2xQRve2wKdCQSmWewaZ/x0SbTS4VsmsujWnupjnbjerCdX9u7Xxnz69O9fn2elhb
2Mudz5SV1EzSc9IWcp/1w6f0yqZMvOZfnRWPMIbcmIaVSLxsghi4lE8wXLga6CUhei193sFkOEMy
v4X2fH/vkOX10RXC7yGriBK/GiYEMZmf+jGuI9uYdgN1sPYT19l6cxziwcjTDFxXMivrHkgBYUg1
zW5Uavnr9nys/cIiAKTJLGsJktxZtHkg23pnJywk5RZzbe3xi/MctJi4036tLzrTIYezgwYYEZCv
D1UwyJIq46HvXkw542db9DtHACIBEuEX2Gpt6Yq8vy3Ikg5TD6NxR6kYMjjvWcflCSYmUwhA5A5G
8lUAFvPdRO2N2X5/yZIlPQbEaFF65WRf5rF1URiI0yCntQkB+dwl4mMaOGSpJ24s2EAWgoM/7KvP
g47vlJ9sXJTWZnuxubWFG4VonOrC00aGlTsBClciW1Rs6wLzfggkSwXxIqksV4+ovs9Wf2LOeGhj
sv/QTljyYGKT1q07I243LQuu7PexDFzz+/bD3w97ZEl5GSB5WdnahlvIQPoIhtLf0F1+cZRTBRUU
XgIlio3q0soILa94dj5VEgc5gEp5cXLjYa+87vX2R6xM7/JmN6hC1Y1q7QtgvyGoFZ0E8sI+3H74
2ghdf/RNqKvaKsmVh+78WMmAJD/EUB9S8SoA2esaspGer/3IddDe/Ah8TSgdO+acReo+9dBpGVvg
1KFz30caB12Sky2165W9vCS4NGMuiMnr+Jx5A0jvELYomLBDozn4nNn0IUQSzJr+/p7e1HZDDDac
C49J4gcj+OwQJgiK7GPixGQpfu3iFlky2jtniw0e9GNoE7EWtMQ0y9qDP6fZxyL5f7gtftm3KHL7
584XP1gBrA3w9p4kG6F1ZVcsSSye3TRaw1kdhglQPdAQkWMb1421Jy+O6LKBuJXuLGgXocB9SdyB
RLWVNBtPX2mekSVtBZL4zTB5E6CNGs5LzJN7uN0LaBgU0wlWXiiw4Aivn5Qjsx1KJHEoWOKDG1RA
hhQivFmQOe18yPS0u71NV9a1d/37mx1U5K4PYhn4OoWaE/AEetHcj6LozkT2zqWAjuHGxWHthxbx
QJGUShQXUAlI7CKCPOXwq/JIt8PlPb3nmVtuxJ2VE95bhARSFQaiZyU+yLGjgnRBhuobhS2bZ138
Mn+ocEe5PXRrK2WRvrsGKeSQFUD2jT8sRY9jvkWiWhurRRjwuzwZsRiQONg2gPawLvV6+Nm+Svkx
Oh1Z2v8hBcod105rrHIFUerGTqqd9okDEYVk2ggBKzOxhMyIskwGd4Cqima/2xLe0NCfrQH97xyI
Ztp3jdiSpv9/peS/xSyIAf+9iN0MDR8HEKkLFDjlwUpkfkhANfsjpNglUjsXKKLwoORaPwNhkD7F
4HkeCiqmYwyU01EZ2kcfWxOLYoXpiRzTPG4u2ssuaBBf8PMbO3VlOJcMAQLZFpipXFMOm31LJvq9
t70JbrP1t16KyOmLPChm+2OZ35ItkDuMQ7Iud87Knc8Qp6xCq4vvE0s/3x6ntY+5Huhvws6UQoiP
g4Z47kZwotqshiKN7n61LO0O+SCeyvmg5Kfbv7Wym5aS/y4oce0w5vTcggbtFjsZ//ayCZZtW7bE
1xD2zvLji9AmexjEAk5jw9zQe/aH5ks6jBdS9Wzj6rv2/EVIEyhjw+6oms9eVR6assBp8cUa4w9O
9SKMkYm1zahi9K80PVmkRGVtgDc05KKH/e0JWAmUfLE9ZRJnWSMbc+bCPLiZOpZgU95+9NrcLm4o
dUf6nikBATbFLmpUaE/ok06/wZnnYz+w2NCp6FBmZF17mdzmWMWKB1C9PyVj+r0v0Ky8/SMraeyS
LpD6FApZCcg/scfCnHwl1hBQqwvi9B8jyo2hWpmFJU2AKVMUeY1VmmX2l5n2r7i6b2Q179MdyJIg
4DldkeIObYN3oL/KynqBmBqDFXf1gF0Qpppcmg7MRdvkW4D0FVVosiQFxMAS+bBspGdrrk8Qej7H
ErypvoYh26u0QAVU9uOc071dD6ghyMgkv2/P1dowLjb7WAD8aecOhrGjT5A9eXFiJ7r96BXJWfIf
5wH0ybQAjPrixloeBB26c9XmU7br6qm4y+sxKwJT+CDUoeecN2HuZM0rmcx8IlPjwefRVD4uJi4h
e4e5JglnUbklgJf1rxHmlAWupSmbg4yR5gntyQ7AbDUk2UH3RoVll28hMVYC1pKYILuRAYXm2WdS
lS9T3MFoKu+DPs8+plNNlnyE0mZ+OY04PmzYUVw6AxI2VI+qu9Sy0o2ewEpkWVISKE+tovUwzynG
RjQPdKzDyX022cae+X/T8J1TY0lJGCZEE4jGTuexQsfW0tLZwwmqe0L1Xh6bklSRXcb9l9yygLow
SmcQ9PObPYtpepwy5ke9NxcvpHFJZNsdxO6c3ODCCBeOtIIvKdeMfLu9LleGYkluoD6DhpoCERJ+
4Q9YUi+2j3LE7J8NrT52RCxJDlAPngrOYS+CXvERinNpCLH1rfNzZcsu7RCEhRqcgCYeHNvoPWpa
D/BiPt4emrVHX4fsTR7j+1NZ0Bb9wSKd6h904PrB82q+BSJYG/lFsMkkuhpqngoYocZnlVcHh5AL
EBdHAwXi21+wcva41y978wV0ygoBi8Dxkpj7wts7tDiUHWQEfGjyjRvn20o8WJoFwCbbKLQ4u8uU
uNCDi932CQgPuisGtiUHsTYRi3MaDvc1SG9pd6E07o9tMdFgaGt/owi38gFLnLmT2lx4Fh8ufneo
AGNw+mTnyC1o3drTr0nymymY0jw1DmXqMog5yQM1x20ke0Uf5FDojcrSyjQvlf0b5bg5XGM75KWe
2oNgP39hDtF9UAs/28UqV2lQe/2gN7KNld9b4gsqneSVrQpwPjrwpT36o8r8OlTG/xGT9gm2Or9u
L9//o47fCaNLwVzTUSeduUXPsKZ60TmvYVug85A58RhwFk9R38ZJ5GT1Q4LKV8A9dlBkPuCAquGV
xSJqTfZhlqnZ4wRtQ9l4e23ToG+gnQGV9iEsaNnv80ZZRx/t4XAwSR8BxQAlgZ6iqnxVLm5V5ny1
6sqG4+Qmn/q9VeH5Yvlhs20kLUY3PzsMJjFFm32Op/HXnOd/bo/cezvm+vzr775ZdTCLgzJdWuWA
M9ADoEVQIY8/UJ27PnoRU6AAk1t9OiXnYhLqPoEH9sGPG3d3+8XXBsb5+8UbIRPpQuTqbKfJ3jWf
AKDdXztpt5++NiyLy0rTeQrOGmVyntQPG3zdeNO8du3Ji7uKa6XC4vCoP0NiPCgg/8H6buOl3zsn
rgO+iH4640nZQtP27FES+R7ULOJk7836qVQb6dDKoC8hEslQSZNNRXIW8xQy+nnoTWCpLQrze9EC
77+ERwCeBAnGfsjOvXbQe4VjsBrhO53Ru1F26qWbDYZLpPawARVemQr7+h5v1j60uyubxEN6nr1p
uDfJgHKAIh+h012/ZpEUaMgI8i4Tybm2iA48Lp9AqYG2ceV/IOu4/sBi61JVilzWjoRdkbxz6/LA
W2vjvrs2E4utOxGJWNjBNnTE0cxKd8+gIeMaBnl6sqP9RvK7Nv6LLexBIhzKP7k8N8bQ13rOWQdV
TGNvHNcr22EJfhCSWzmjRp4TQ/7lhhzyWDXQzEHvKWHNR1KO6yws9rNR7URTb5ZgvMCypfkqvH9v
h6D3rtPXBy92c0Iy+JFaTJ6LEX05ZX8XLWDRWXVhTR6azvwpjHeSW9jy92fcW8IeGuKBmgnR03OR
OV8AtmqjaU5wkxrvG6FEZHxDPxSl8GV/7zqoA9F0gATx2Zu+pq06e84nOsbB0G3ZuF0ftMwFwNBf
yoYmNh16J6PybOv+N5jYd8j7AzYwduUi0yCfOuhFevlGivN+SPSWAqKZlymScY1dmPX3rCtHtBr4
/Vijtnh7Haz9wGKbpzC8q8lop2cf6nDzjKzjBRYiH3z7xUbvjX/lcTTWaSq/z00PEMeTD52l22/+
/v72lsgHp1Na0R5vrqT90KseguntRst3bY4X57OeE8AExto6kczPImiSpmdXgXF2lY7az2nH7r20
ks9AqG2BUt6PJoB7/b1sS6b4UAlpnVCBl1HdjUUkvBkMLUiFRU0LbsHtQVub7sW2B9Jl7njmJ+cs
TeeATBSeSRM3+6pQ5cZPrMzLEhOBPLkve+6ncMO4ElTyDmIInH4o6nr/wUS4SnmWV8mzm9Wf5rwc
oqQVxy5zLbR8yo3r6toXLE5uYDq8Lsvm9FzBEbIdWMhKHt0e/5WVtYRDmNKPp9Tl8mzpOjIlwm8x
XjHte6HneyXsz4W1BaNa+4rFzm58P3ZjBwe4kzIIvZe/eTpvHB5rj77+/U1qkzUjqWKIpJ9TZT01
vo44bTa23spGWGIgUA7rB1AO5LnlDYTt/0wl3ycQeuDzFnx15Sz6D/7BAXtLU2QfjjOCMvFICAWA
4FXSf4Bw2pjmtQFabGfwEopS2xj7moFNrH9mH15Aiw0spriVWRwjIFF+lzcGsuv99B1yfD9dIZ8M
ty6KFS+3F+tKsPgPAEKgquUrRFg33s2GhUX8CJ7JRvim12D6zkG6VPGsBCjhxkzOecxnG+J7sQuB
Pma3lzIl1u+sgjiqlcrpLp4Boevsgt3VtjNeb8Tzj1ZoqC8yoi45JDqCsRX2Q1cYEvUSYo5J3O/T
Crhq1UD3kNq19TCP3ZZ37MoKXaIrJKgmjHk8PmGW7QucQ8pnn6fJn7HnOsjrwdkIde9naPCt+HuT
zT6qfT00BM8Nyb/LQuThQJ1ne26ebJr9VIV5qkD3vAbYDfzz2octAsaYI6OtKhafGD+a2MO6/ZFZ
DzLfcoxdW06LqOFKCAnZEI0+eU72o8id3209Xcahff3YanX+Hq+8HebZdfH6PtAFUDMZQ5OWZ0+U
X24/fyV0e4ukQI1EcmIS6+Rl5YHNDC1Su/vHI+5ZVpoFsx6g17c1VisBZImdKDQUGkYyWidpQa20
963XZgKT9faXrE3EIoa48JyzOzLHJ0O/TFMS5AT9G3sjaKy8+RJC4GdG+bAGtsDObsDiFN2QPcJY
Tu4/9O5L0EBD4SYzFQYqkTxyimlPYGCZcb5xZ1zZAnxx8ndu0lqejZNf16cBdbm2qHZjiUsqtuHt
93+X24DbwxIpQHq34QnBB+Qqq/buVNOXJEvrh3pGScVRCdlDnzePctuTR4IW3SuQqzM8i7Tzsdlf
Igm40QncZmBC0JYUFBeLeU4aZH7uRQTM6+Ptz1xZYkv5wQpWV+1AXWxGqN9mkKIo8iws23ljFNcW
2WKve73Ku7qi8Uk3sL+Bjh9a2R+8c3v/gRLA69hPeys+zfMp9ufQAWXt9qisvfYiLTCdozW5Hh0d
L+0LTBJQcKq4dbj99Hfpu9eltdjX3PJwndPKOddu3z7FpXKOZdvY+2ZwrMdOlRCwnFwr7Kq6g0kW
6rwQz/jD4AaXRog2Ipwo4E12UdGT8DLvoiYNoGvmp3zjgFlZFMsGnCXKsTC0jE9l8sLyT5Tcka2N
u/boxcbN3cEUrq3jE50c+HFxC72lhOXAN2Se9H/eHuCV6VtKWNX+WMI/FUXh0R3RGPdN+kuYlHy+
/fSV2LNUsOrazqElpeI0F60CHrR41PnAAhb3f3x3CzG98glLFAhaWGmeUKxA6FzfqWTcaak39uTK
FCyxH512uxqxLQZO4KFkemfXM5baVv9qZXSW8A8BCfIYauUoJUwi9KCE5U5XETSzK/ovt8d/7f2v
v/zmUtPZNpKf9vr+VbWPK5lFbeV/slSzJTO0kkAspSAzGwUiINblOfe0aiObk+zZEk0GMqBVf0vm
HvrKvYvvMdLZ6mOsDNuy89oJYdeUu9bJda2LbuRzOTYHsGL/oTb586FxW0IwIX0NrVnV8lNRW+c6
sX9b1H6GKvhHGGyIakvgpYCi+eSlnj5bbSMiXZKTnZZbxLuVJHvZNfb7oofhCyvPReyhMY2C0g9e
9P6upUkXSeqaHa97wEpLG+jBNPuQGTc+aonCKWQ85crFDbqASkix55CEIgr171/KHsM23zpw1tb0
4pysahRGpgRFaq8eA5M6EYNyGVKo8PbUv4s0v34G/XvPTLBH0P3kXO8oMBwep/4ETRhwnJLcy2EF
aSfRTMECjmcvfnEa6ANRzvrIJw0sIkcFJceCi0fRIZe+/UIry30JqFGwYHTgCSfPvB/agwubqc+d
azIvKNmM7siknH7jdrZSRVgia2BpUfaFjdKmV+pAqT8SSBIOaX423GViS+J3ZfqWoJgByvUQl6mQ
5lRZ1Aho/MNXoSq/3R6slbPAXaQLdesY2qVxcXYm7t130G2LGtbm+9tPX9lZSziDrFjWSouWZzfV
ZRV4ilQvFufANBhrjIxofo0GQhU0pvorbedkoy28Mi9LIb2u6W03y1t+hl4OtK6I7A5OPTQvXeHz
A9cjCktO439suS0BD2QYobPBCT8jZzrXwEwpGMbatbpL+UYevTJHS/3RTMdWp1g2XxrLlPc9fCgC
2Zl0oxG3sl2WYn0gClLlQTbzooqD7c2HMf7TNknI4i1K+trrX//+5kwFuFBVsC4HdKnR+z729mPM
X2+vr7VHO38/ukXtvSlz8Bfa0X4GIOcpy9Itlu7auCzCGorXEySPCV57/CwR823vMPYoY2/hO1f2
tbO4BxCZVFOVe5DbZV3I8m+xZ4WD9ftjA7PY1sJRfSMayzs30nmOxfjIRb+xp1fGfCmEhwEeFS0o
xB2tIgv82q+BhfY2NtO79HscJksZPK2VDwAgUDZT3o/3Kpc6TFL6I9HIlwKq4MCQ1LS/61ML2i+Q
3D2AV7iFJl2Z8aU6nqpmO6EGpH64ck4Bc/zvfpbuuJn2wu62iMFrP3L9+5vdwBoQm/uusoG2Kf6h
afm1pXXkA/PtdN3XD03+UiWPE9pIUyTOGWi4PkiIOrBs/NiOWyrk+aoZh5Hr+oLw2hwgOj5GIve2
HBFW9sT/8cpvBgeisBNDd9g+98p7sFNxIUgn7WHLL3zt8YstPTl9wwq/k5cCXgXCARzLUXdZNnws
Tv9fDvXN24/MARQtJ9PZr6zvVY1zTaf/3p7SlYN0KTqkGC+Ul7IRvfOUhx5P/jUwKg1ymL4ICPGF
vQ9CcDFakbVpJ7lyU1lqEMEjchKI2hC6ITzkLgu69ik5md4LjTmIvNvd/jJ+jdXvtACW8kOztj13
bmcb1wav4bu40gYUNF+FOjbjI6rqXgRvLIoenNOB9OLXuLrg/pJMkDU1ZBJ3+dhPnww0AwNvcGCt
zY2HiRX5cYjL6ac2ttmZ0iKnth/gtF7Zk9oRK07OvlSyCJyiSb4kHktD2C7bx2lImwNWnQ98P7d2
nUN41E/UO7ll2h1lLNlBe3LXsfLXnPrTnuUieXK63P5FhvylhuGrFRLX+HvHGvW3Pu3hidV2OrRr
H7K3poHNdkSaTESSlO2Ru66zr8bcHLSwwR6DKtid49ZoaGraRllhNXudFv1zMnXmqewbl4fwxLB2
Tjd295atnXsYkm1dE9/fHXypiUDTRmjPk+O5bv80+TfPfvSzrai39uxFDhDHvUi4C215KCgBzNVK
iYQPPIMU0vu13Gg6r2yS/0BBCy+da4H9Z/fOfmJGwoJ0+konmwWljH/mzArywsw7PpgtlZqVaL7E
TkpUfpx6ov2lsuIhGCk0wQUBD73KSwZljy2b6P/3e97bJNdxfRNapJXmPpVdeimyobzUxPVZ6IFO
eMfhr7WHWy6HBhp0UfreFSpwYcqwq5IWZhkOHcJO6OnznF+d+Az0CWrfjE/jYPGvxK2sKhxrkf5w
YtE/mXayoVDnxvQnMnL5Oqela0cJs3Q0S2jXVaXoIp2mJGrysnwqYWoFD3q/PuKShS6UrLvka51C
k8fvnHbfQqQlAAucn2zuk0iZusJturfgA6bdL4pz9XtwqnIn+Iiw4gLrYEVtQosHSK6Kp7Q0beTE
2bjLSTYeh6o2+0y5OspB8Qp8Tvx9YXIKrycoQmdD6qKMntf78uqqBkwI1GGpf+95YjoLCHQeoEDm
niBvUEYFCnjg61bTYw9mHmzLUMaDqnoWwvB1eAX2GpKW0BSKMLG/xiSu9r0vPwa04Uu4SlXlRnFR
Tmdw3qIsufPbPvSzrYbz+4uRLwU6urKZfCKy+kK9Qj3UqQMDdktBIVLLi0jLYePC8H4CiKlbrEVH
Tbl2k+pC/F9+usdNd6Myvvb+i6Q1r7KBZgX0yaY+27MK+2kSgTOBoTl+DIzEl7iUto5Fp0daXux0
CvK2O6dNEYxjF90+zN4Pc2j7/T00ucD61cWECOSzb76cnwfmfB2SZovf8P4IeUsFtxqQJGVXU3rh
ZROlSRY6MPAyDTjnI9nd/oS1ILrIkUTVO0meeP1FI7WT1jjf+477r6vEl3ou76umoUFG0joiuaQb
P/n+gvL+3yV7E9zaq6hbDElt2H63D0ao5zmvNiZk7dGLJTVNKi4T2GteOB8Dnz33yCZuj9PKk5c4
5ZnFCnWrQl5Gf3zmk49OMB/bjZ2w9vBrTvZmRFIrI5NuwZVh8wXpQTQXW+TulRW6BCRD5J+C50XT
S8brZ/gdH1mT3Flt9Xx7VNYef124b14cxhTQD66xQFk5/xidPOprkPG9yv1g/XyJSO6slPLS8oeL
4KgmDrCShOl4MFv+nRTpbpJQ9Zk6f2se1j7nOj9vP2fuaNtmboqVqb+aJMExT491Sj92YbAX5Qtq
2a2dDE16sUbS74u+AYhK1+3H+thLcLJF0BZPCoa5KL670gqdWQWF8aNUffnYZC8PAg1AWQMVtkvV
/CKpu7PsezaNG0EB0q0Y5HdyniU6OVVVx6CsFJ9tF54xx6H14R7K+gYNzJQ3D5Nw6n9zSBXYp9Gg
3htA9oOd46luGpCabOvZGefpG6tgx3TqEle/QrdBfpvhjvVjrFz7IiB+8bl0M/4tq5MiKjszpCGt
nRKQSIDyDtxp6F1iuumpBA7paap9fU4hdv1F4wDct7Cke3KAld63qJmGw9DyfxLSiu8iadqgL6Wf
h7goeC+TbTvfddHHUCMF9UoGblFVD1PaZRG8rLOjbIoq8tPU2ruMqoskMvsOTDnfkSRtdtyZID+X
ze1w56ZJfoxhE41CXTwfR4LDEle+Or3LptF/sdsOrAbf04e5HenOb13rXzUUIOuOWtu/oERcP6Yi
t5KgyVh3mDx4Os28KE+NsdtdPtbeP5Px48dcC7bXrBcySKHXcxlAsH2tihE6NdWY0sCTRZWBzKWL
Z09Y9T5WcfI57/oCPApg3h9NLJ0dt2v2b+FX6DOMpfs8TT4+n5epH3i4ska8Ud2eMFWd5wE2WZDA
h0YL79tXMvQx0F3Q8/nhztTZ1e3I57u8J6K8s+O6eRJaPjA3btA5qEgoJl7d0dyFnLKC2XwzuFlU
dLWz97hV3ONvZTT6yg1hxyp3oiNWmCVJHtY17UJwtMo7IMVg8g3h8TLkXuOFU9OanepJ+wX61uxz
l/XsaJp0jsoB8kuy6cHlcmJbohII9VSAXMewYQQzmSYiANCSn2bLYdAIAto8hVApyOKZuatqHX9y
xzk+al2bs8BmPDbtNEMOjstDywcnEpmGz/GgyT+No5qvyYxF1PiW/2rq2d+DUj89VqlD/wEORfzy
jRy/eBWWh5XY8hfkju1wRhVxDnEREKE2dP5t+34YW20X+hSev7tauv7d4OJfwLqYpvAlVqP/Wsxl
MBrxw9OJDEHQLneNAlSj4ezC8vqFJm65h1N4tWu5HkB6H52908MTyisy8rPD9W2XFvnwefRqcT/Y
CQY1L5vj1EOrP6tJtquLwdt5sgYyg1XjMfX6BhpWPVwVRDWoQ65Mfg8dGGcfgwWwT+JEf8p8vLPM
sxLILQcOX40FhMCMHtODtMBi8mtXPZZE45rMtfPoiHjY4XI8BgX3rWE/QHYgcgvL+92jIg/5ihY0
vSKFykHtzuOZ6tl8SQZMkw1oyhODINGRDDK+ZGgmw2w79h4MlJReXFO1h9ap7GPDVYz6pgROWo6t
H8XE749M+v1+No4Nnw6MoLZ1Hhk95BH3Wrh3xjbfK10A9+RzwBFC3QLuLkTVwLuESucM8KDrHLST
0MhXVEEWC/81bb3qYgksaqnKOCyhm7O3pUMP3tSVEQfyFbLJzvBTelmlotIx+Y82yYoLV2X1Aong
9lDbVfqVz77+B9u6Cv0mgXeb2xI3mBOvRiFBaYvvwfeG9toMJ+bQttzqMa9zCSYX/AiToBpR7c40
xiZse2mbkJMSZvRFrcrnAbi3fMeZgtqjTzmJgLeavuRsKO4H6COwoHHs+UW0LT9kWWm9GupS4OGo
bTNAswiEsxhz2+952sQ/rCmfzrFO4CKpnNo8jk0qwIsis/+ErQEVMteF5kHguXl2Qj9RHJnp0fOY
9NxAfgHaVLhkg2zxMI6IT6CLGe+Ye4XsH7Vt+qCMW0V2rVXKn+kVd14b4SDXh3klAXlm0FUECeSi
xLWIUB32tTc/z+UAgF05eflV8kSW/37kfORLwovTo7fb1tV0HojzGCcSeUopv0883zLgeb/PxZc8
l0LoWLZ+Xl9M39z5TRsqv/9hxcUrQeaFfbvFmns/HeVLuovlgVXRuSiswOL92e28faKarTbL+2VG
viS3oPZg15lAmTHjUuzrzLkbrFYGDecwaPfbk2XYoxuPH8Kn8CV1gHSo1VQTZEVr9QoA9Y5ajznb
anS9fzsDUfvvbBFoYwfdEV1dbFVX/wqkd+fOpfWrW3XgYfbWlkLt+1kpX/IHkqyfbQJL8QuB43st
iu+9+tEXw6cPrVpx/dU3OS8XpEiSxJTQZGO7emzHPYHZR2BouqXFuYIY4GKRVnfeMOhOQZtOTkN8
TmlToMCc6i+jb+xAIv7cjW15mTvUZGRS35W5kxy1GbpdocbkURkFwgo8SaPbH7w2bf/NwkE3SMbi
ktbWY+3htCMG8nei+2wx6+n2b9D/A3z+m83yJePAatpaDRWBTjIOwNe5H737savhZtGNKNaZYhgH
dI1RUEvzvoEDFKX+93qK6aujPJ8FNhv6nx2veBkoPpcPTYk7XCLa4sW92gFGRM3Oz8IXosDGR+E8
aHTjQmZv9qpQ6MwAKN9CdjamuLA6rvic87mPQ9cv2Smx3farhoRpFwFHr2HA7hc6Dqaxs5FMML/d
oSbTs6Bw4vKpt8j0zIgvwxS8UCugOUmirJ2mb1DrFfbOagrx1ZnGeacHHu9sZ7IC+EFZP3PDxA9i
AH09WHXefBGOqOaQeN38qivWRfOUGZQVQXcvh8w7tlq698OQlxdVJvqxzwGtsKaiZiGFMdwUZX3H
/B3aT3VQNtTHq1f2VTa7b6yvqW0sGP6UVndoWZWH0k1UFVU8T1WgkzJ+ti0WY8h595kUM/lk1WIM
YKeDK4TInjpPu0dqw4EurwT97RSWn+zrUo57Dyzb18m150ed2c0RfH1kTtKcR4NTsMhFGhC09s4o
kPqnkuWoZYD3FghcxAK701eXOzGh9m08Gpk+K54al2VRJYBMiS1pHQoIrgRCMeu+Y00dNfZYfVeD
Sfdmls3j7BTpvvdIuVet9VPVabVPuROzIB2grAc19LoMUo+2IZxMhirw/SQLQAJ3niyDvdxLR39T
pBEA4BLpPRHol4Ji1kzisW8oJJN0aiUPczpSL6yIxsAhiYPOVVc/UGT1QCJO5V2bwmYdpksI0OHQ
VnkK6yXooxuroCcWJ4hvava95HclW3ZuKRDmYDXVqIZnXu+GtV/G3+YxswKoPrqhK9w6hMV3DkUa
n+CW4if2gz25Pn5/nI/QQeg+0dYfjyql3u5/nH1Xk5y49/Ynol6ECOK9pHMzyRM89u+GclgLCRBZ
hE//f9pXs9qhqeqbLbvXRZJ0dHTOExzptucmLEnszJO774qsjVNR5i/25Mt9M9jihFnlbqywbI8p
rfNNmrjyMRhGvvFH3ZxxrOthVVRXEFKognvXdZxDVVrdZhKW+zj6LFH7Cf867hwOl2loHd8PFUUe
o+DW5w92s9FhJr8BD07gP5NUO3itpBHkOegXhfEFgdZ5rAdM06ibWjA0c7vyIeop2rt0TGAM6zfu
r6LS7n1h9/aOz6ilZW3jf4dZtDxOTSnBvUQGFLFm7B6cNrUewkkPah8khfgpU4APMuSeX61g+OOW
Q3aooLu/8RsYzzruQPYqGat70fXj14mF+SOs5b1hw4e5fLGgn4OGF0RSIwBWc3X0EqZB6AA4L6po
ybxdy1h1LBnp9vlEu6091YjEeZ689TLRB0lzZ0DzzSIIJCGpfhMYX8LeNnSzow+lfLrtcVJ7LVWJ
Not08qaO4MxSviLznBu4KGgwFgbS6bvcnqdvPLTx99B1yYawUDxYhYe/575dQfbZkUgTdTJMAmSe
UCE08hztC6gPkp/Xw/BCqDcZFczLPD1JtLisy2OiY0MTGBcMUPEqVxKMpTsYBUcxYz4mkFU713Pn
4ZBZ2xsHJiE6HN8YH9f6CAsJGTMqL+jiNG1TI/HLi+HZ62aIrXTP1z/R307+ZxuV8QZprkOv61He
9780d+LYRv5m30YnuU2+g9tUb+mX+RycrYPavaTnowdh+fdxBbe18Fom10zVgPOU2lex38HbATxI
dy2DXUiZTJ7ZJJsWfBE0XqbOfknhp6hTep8X/p/rH20hiTXpYFjXzqUoU8WwWjj4fb5JCHmWVbdr
choVzfA9tG/xoAEV3GSEYQsKkcLiG4FK326nZuZbK3fZ/vqLLJwoAiP5mxLHDsLErsC/y8+E0K0d
0i+dMx3m8mddrPX8lz6Xkf/l44Dud1YOgOa5p8otVIQ623vjwHBDDs8ZVU88b9eUG5eG3kjvLta3
2NrnNGbYNL9Detx5502Zb+sWW+v1r7b0PkbPRA1+GgLprmLErmcW2vedFb4rpzsUTQaGaf3i8+pw
/VYL8cVkVqW6LirBc9jY4QQ2BUjQKr4b+1+iSY633eHykh/yf9J6sw2P0/EMpPV55MUxHfNja8ln
kquVjHthlpkMK2LnsEwfPBlXWbHhTr51hnOKjvZMq0jJr9ff46++0CeBzCRZSVJYtC6EHTff6Lf6
YX7NzoNEvzrqv40/2sdz+B0Jsv2/63f7vFjtm4SqJoQcRENAXG3h+5BGYVMqK4KmN9tPGVdnkvF6
N0ggRaNcaqvc+5ZoVmAPC1HTpFlVUjrYa+sAGYQ6C58evUz+uv5WC2vnL2bn41zgFKLZIfxWRfqN
hpdl+o78a6XJtXRxY9WgIE2Hup/9s6OmVzGpf+CJkkW8vk0cyveNTbK5eAU6OgvOrRt0B8Kofxxq
Wq50wZfmsLFNDhSi01YKLFkGGfcDGBzZU+pZKEqVc3Xx2RH/FCJYK/QszC6TsaOQGPXoCMILqUjg
+/BrKlsck6ZoFjBfFW00WvVGQ/ny+qgvTCiTxMPhq8zKAY0jASh9hEp1+t0J5uDH9asvRDCTxFOG
RSdT6Y7n1P0N58WognUeKo9RWK6xypee/3LnD7M2E2wIKzXi1MOyP4VLf7jjmojh0kAY+yM0qVCr
tGu0T2u5cWcnRj38Sx/OaN5kr0C0bAO4Hg9sTTpt6Vtd3vDDm3QBq3HyssdzD8RSkNebHu2SsLxU
79fcS5Y+lrE9DpPt90jep7Nv+8jwhYAzHM4418d6oYfnm9yQiRUUthLwN9Cu2++SefI2rW7abZ2O
7gMkONstAMTlviKO/1WRzM62DKcUGnmtlT6oAB2vQmkvx/mJN+9wMXZPSVKqGB7H8lsPo5XfVr5q
j7fwJUz1Tt8amB20JI/n0BYAHI07Kw/X7GcXwoVJG7RR50y1Y6n4Qkzn6GSUhRU1aboZS3IqqzXC
xUImYvIHdZokUk12D5lQsvc9dUBpdTP2/IGl8uza+qvtQb74+uAufS9jcnoq62xUdWTcet9qGk8g
eFy/8MLGYJLJKt1QNgWXIq2WJ1XWb6MTHjVLf1+//NJzG/vObBN/lKNAr1i4gMCxV8du/1y/9AJ8
3TepZMwLWlZMPjs7l74VBx4UBn+Yv/Chb4+o7YgjyBxwii5Q33TVlOyqbPRuS9xM3pNNC6abERcu
IOUUqVQ4UPPtnySZbPi6zCuJzsIMMzlPDSl1I7yiikvUHtRYQp5In6AiBl+r7qhYcRbjCn5haRpc
YvCH4IfORkLEjIPorD3oaj7X7rzP05frI7V0cSPLZT2dCyoZ1mOW9ZukhrIaSPnPE0wFr99gIXSb
xCorSJAYDLBhF/VPH64gKkCZL8233LkxfzLJVbPWTQbfZxeYcKA6WrdqHjDB7L3KA73yEgtRyyRS
6dbWcM9N6Fl1gCYED8yHNpW7Sy0WrZ43lu5x+f3DMCccgbewYa2kU9iGRmOWDdtA5dnz3zZmqV04
kmjrFk9pHJ9NLlU3Nyg2A6IbN1V57vt+F2r/3hra29bgf8lUENLKbCc8s8apN0kOh7SZMwLf6mY6
TMB/Hm6aXdSIvRm62xUHV/zc1xeseZ+8Tsx6QtlQ3EGB+sbRp/8eGb/wHT8fW4jzcIi5V216kpb7
2+6CQz/U74FcsxxfWIvUCMh+3k9Q+dT0zKv+HzhMbopM/oAmzErCuXR54xwwWZXbQ6rNjitQMxk6
+RNKpeS2zeSvWvCH2avSGkwrG7mmPepzVqZHi99GhvFNolUN6EoJKSQK+dnuO5AeEADJ5u9JO5Dt
9Um08GFMrhXTaY1eOWzZqA4ju3qG+gBK9bdFb5NMBexz6UuPjmhSQtI+u68h8Zlb2W1T0zFS/CnV
qZzmsgRKteiPDkgkzxBhKu9IBgNECvDVnpVitXq4EMtNQpWEVE42Oh47z+Hwu3WcO0cCyIW3+x4k
81ojfOkmxpKmDpA1dTA2cSKAupnsEG63eYzC8S+vC24rFZj8qpZ1ddeidQPl/vCBZPpVrRqlLU0m
YxED+ux5ZdCHKBX4UBa3o6ywo9l7uT5VlxIrk1s1ga9uK6LtGHJgb7XvZGccKA6c2b9VCJRQTs7B
jANGOP2EIODu+k2XRsQ44oMfJDla38DEeD/R39mmDBakMj863tv1G3zqJ4XdyORYOXmX5bCOhLnI
rJIzEEz8OGRl/erXYf/ApG5e1GzBfKKi9FCHvv06qtl5GEvH/mpbKn+CTZNa0WVZyOtMGtYQAnKG
lKiOuxS6y1DPF0BMD0CuQ9/2niT/9OFK1Fn4qiZLJ8iFdBQO/GeqIVxXZz5Ajt1bMg3vCZyZVo4Q
Sze5/P4hLANK5uGE2cL2qRcTuueWHz7KofEOQTsW2863utvo+b6pbp7WOeyPx8qOSYI+WUf0doLz
tuN1p+tzZGFdmZSCtg1AELUJOVel3UQBm5LfSvl8w1VT/Lp+i0uE+aRQarIKuqQrp75X9NyU9W+o
nsfw/3i+fumFeolpCW81WdCnVZGc22rM0YCErLBjb8TYPwZowpCSxTrT/1C9ph6+kEyaVAK/oCiN
JdMcp/o98NuLLiKgd48trXYkeL/+Tkv3MMKCp3KLoFIZnodg2iYw35JERI7/RwywsgCO+/pdFsbd
5BcMAZDLSozkLN35ZHHY2iG7ew+Tma1soQvai76phT5SOAoUg9fEZBxtsgWvW2xk66i3NEnnCuw1
y4Weat9XgBtCMQTaUeljD77b02jrCpSTssl2k1d753JK8xjFZ+8lRGG8icY5AzIC+lyPPEwg+eVP
fnpUQSjifoJdw8oSX5i1JngeJB40j3UHfyQi73H43AI4uxKili5t7GWD38MHCl6153Dy+0cB9eV9
m8o1i/mlqxv5KJMdGcJRgOaUhu6p64PhgTl18nR93ixEPpPg4RZV1bT2CD8MODmxCbDsNuD3PCWv
lEC+5vpNll7BCK+JDouhBa0wZnnfATYCXqrfyrUdYmnqX37/ELzhQwMg/UhRRnfCE2fJq5KwfZ/7
t+sP/3en+STe2Ze3+nD9ZpTQJNGjjcYAIL51XqRb4cFhCGjXP6ThYm9lFdlnTQ+2sMzpKVVABLlj
Yh3Csf6duSLZwgJbHsNCN1+8sAL6YUr0SsT8fB/2TO1bOythel0247msdOwHXER5Ur8WcIRiCVC3
MNHcqgHZ5/VvsfSpjVgGonrQt8EEl9iW3nXS/z0UwIIE1coh4PPJ6JkI2HoS2qo8+LXhUHzH1dcp
/OoPBdBVa5DLz5/fMxGwhEN6JYCR8ZkVOv/hl506t2Pnn+mQr1KOll7isg98mC5a9HkPkZc2Lqw7
X5ZfbHKX5/IQ9Gur6fMNxTMhsBz4cOHkPlih03Ts/ZeABRsB7B1NC/QT9OH6UC+9hrGq+nZWmeXA
yE70Eir/FTnjrXgU5vocNNP79ZssjYextDxBZxu94zaeW/3U0vZgh2qvimx//fKfxx3P5M86rB+Y
mPvprLWHNDyLW6Dqr196aRCMmK8g4peGBNVTh0ODK/N++S0ro8bS/6Cem0OTjb1dv9HCvuuZ/NnJ
AjlFQ/0ldv7XfRv3/nk/nvoDAXgg6n76r+6L/8if7Lskdo4v+X36Jn5ev/HS2BhrvZ17S08K97WK
V6i2AMbWbJlYKXwtjIxJrBVOMMKEve1j3svv2eB9J9YtfpKAupqYbXCauOIUJZYm0I+zL56ZD+GZ
m76JCdnORGmDzQrgDsjqxS4l5E8+V3sswH5lWi2sOhOrLRuomEjQ185el/sPMqHzs51lIBSBPwKa
jz+t7MhL97kM+scgpQH0BaSghmJKFoc5uZNTddZQl1CrgiAL88dEbdsFLRx7khgHMA3covjaUPB1
pLOmpbCwL3smRDocYZlBe4WswtXfAN88W8Efb5B7kcwPdTFu4SG/QUJ2HgBE3fhpGY0MKggg93Rg
2QQUmGeRAS1Ibws2JsiOCxtM7nCsYg7Xz8anh2ReM0Nf+pTGUiRgntMyRIajff6ovOLJ5tYO3KCb
Kp6eiaPjLh/ctp/7WHUQSQSN/G0q5jJKC2uljrQQLE04XaZC1xmTAqt9evT1HYqqxxBm2wQUAdfi
25vWpgmq441OWF6i0zSp/reyw7im8+PU5bfZ6kCt3VgyCYCajmshD5f1ngK5663KnSyUqzwTRwcj
aDrXc9MD7e//QlyMi9B645QC09pnu7qbvlDevYKMBdONVXffhVllOtJ7PNEueGdFzOZyFxB+N7UF
JGbWkrmFEB/Qf38vKXlRQK44jyvlHTo4xQNt3a9Juy49u7H96pHSeZi6Pp7kuwIA2A9+OWu20J8X
ITwT9cuzTHStj40vq+CZvp3ySvzEVm9v/HAmv1qY0z3agz+8QSMwhICSM64EkE+9g7FzBcYy18ST
czo3F7ZRG+XNo+gefDageswjYsM6150fRJWfSxQNuvKRJLfV8jwTJDhZpMvVAJEua2xllCZRVW/m
XO+KCwFijrgcVopTC3HAFGIXAaOwlFRl3I6B/caDkm+1Z9FfqgADYJYcWkiqble2uIUpYqIG5wR1
MNoHVTwP6J0L6DV1EWvnlcFauroRDWoHVbXpcvVufJduueGotoWrKf7lKv89cnomPLCvAEJVHFsb
tmfvh6UDGyxSwI8h6gP28FykKwOy9BaXtfshDcgd23fGAnFncMKdShSs/8TOy5OV89xCCDDxgAK0
LaCQhIpnqz3Z3bjPqHMT9tszBdcpb3x8Seh3hSgzaVV+14FYweQvrH8TCJgJMvppjrgIFqm/B+F5
azt+hKMKEBqz9aXWgQUlu9DbsYDdmFiaMuxegub8IFAhIblFISjU/4FlSx71mt5mcuaZmMCkmDrl
jDWkp+C3XdXlPod+68jOiX+bSYBn4gBBZvQBxCFDXDnPdchBxwTjY17JvBfqHCYM0JtLVmS0LWJL
/W+Eik3g9RvoU29k8xY4HjzJV1bEwpQ1/dv7XLO2yUPcB8z2qclPzKcrLZO/ndhPVrUp5m0JOtqd
wukhdPtu2xNbbsKU0jgMSQo6dU1olIAbdx/UAVC5YZfsx5y773XYdABmDX5UOgVc0lvIZCtSOH9y
mUA7AvKK0SDc6QXkR/o9dAgFQTnv7nq76c9ZXaidQwN7U4us35UDUvxBA2ZUh1n+hiJs+3Q9+1oa
HyOStKUXSBSj+hiWvVOU8nRfe+0mcYfvQevHXkaCCNXp2xJW08ddz1QU4zQXIPuFmybxdkV3LOQa
wXNhlzJBiAwC2GWRpH1sQ3s6aOIajZrRZVue31flbU5bnom+mnrL7y2Fm3Tt9y7dV2IN5rP09EYS
EUDNWA5e1ccgq1H7YtUAKEYeOajTre2sC2vElJjmoZt0sJwbYhk2F6Nm+2sHHYzr82jh8U2/BwiR
kmokEzLhnk5Q9JIyImKEpRpYk1HiuveZEq/Xb/X55ueaQHg55y4sdWsdp+wACCdkacFQzFYu/vk3
cs2tL+whnpJ5nY4FUiqqHrJi5cKfpwbufzY+W1RFWpf5hXIDKHTTcf7UNon9p5xJ+gUWxGuYoaU3
MPoOAqblbtXBKbuynzJkakVKVzKzpSsbUxSqBii66q6LmX1UtIugCbiyS3w+e1xzk0sbMblDmHc4
g7+4lX2yqheuoTSTyZ2GYsVN88bc5zxou3hjAtP1DkIi1l9j9CbSxF65/OeR1DV3oM6bg7K0aRen
fRg5zj2Rr5aE/mzRA78v0WJY089b+liXdfEh+RsIdSFh2nZx38FONTnV3N3qXmxmKI9K96Z9wTVN
C7qKOwmkDdrYZpycimoSx0HzcG9bujzXOe3eIUTCNkUapisRZOn7medOYOc6sGC7eGjkXUPYa0/F
HffgkZBxnNp9AkdZf22vWJjK5l5RupMOK4EYYtXYhZEmZu5Kgrs0Osbyg1zPRBMLy89Tdn9vk77Z
oPGu4aANEQANhNEe0HfrJpQuXOL/PRVm2xG6D+ouhtEQ38wJUs8m0eLMArTgifIh4uJ18hsZ1drk
Wwhj5h6SBVaBkh2Bd1A6qAcnn4onXuF0phV3olquOu8tzAYTYW3VTR1YY4reGNvWSJZ2M+R9d+Ix
q1em28IMMIG7pG6GSre8izG3o57UEZG/r8eZhRlgAnYn5UNGS2NusaE4Se6dhKiPwqmhTlqRelsn
/cqNFjZCE7bLXZScnUR1sRtke697guLQFjn19bdYUO9wTcODxi4wnKWH4l/CR0gMkfFIYVd2l8EH
/iRnC4fODsOdscKJ+jH0n+oMYgUWBc+vbsmwKzWkNQJartm3LLipuSamN/A4Uy60YuKENVOUJeLQ
1+Mu5xg/+OV9r6z61SqKPQHXHTTNEMt6blZ2vqUvffn9Q8h1HGdyBcWiHpBr2PQJQrtM3XRycU2M
L03TEV6MmOlt+ZOJH1SsHOKXntmIp1BkG6RLkz6mDlSuyze4zG3IkKx8kYXlY4J5oYYHY2oK/VDd
yJ1tjccGchcrM28hxpiWCY5fTa0TsD6eS2ieg2sNuxV4mMe0rtOLQkq1n0XV7sLSmX50meVic4De
9A7qLvI0uXLYOKIA0jWs+l3WFc5BAFfz8/qzLTyaCRElLrUUVNt0DO2UKLuUd/JsQ/Kja5PbpoOp
vN9CSmtuRguLOj83w9Zfg9Iu9CNdExTqdhMJZYcL95t2V52yZx7rV7JV23yf7nXkb4d9eQrP7at7
x+LmoDZrrMa/d/jv+RmSG/9ePYXT5AlaLMiM7ugjO3QnKA/uB4B5IliO3qMpty9O/Gm4kzHOvDHM
pHfha7nSwiALp3fXhJRmzJ9z4IjzmKcoLG7GBJDe2uvfxkBysqEEmUYKseYnFFlwLIf8pBqhRuyp
+0m3BIBsy2MbXzsAamrl3qFBISB/g0RSbWZRNBSyZ272AOZCAXPbqkBJ2y94NNQuI9DhUWGkg1ls
WltWoAPN9MuYF3qbu+m8tew+QT1EQyckAUCFEhd2V7U3PvLC0V9LCAD8CUnC7yu/q7+FF1ltD/ZJ
e38QzTZwwyDyQq4frJLnewm1u0gzErzaHdeb3gMEvrhwhPIOrPvRG/N9YdvjTsxDeUzsfnwrNcxr
JaQUdwKaUr+83mE8mly/vUdH0d8HTTbh1Fw4O+Y2/FcDrZcy0gP8uWD9lCH1ryv1UEGO4gX0Ggso
YI9aPxKrCe6cGgJs3CtgB9Uxp42A101/B+EF50xr642WvH/IfIjhWIPHN32V/PSKgLzT1OFRDUTa
E9yDGJT8oW0006CORqIlXKXyaYDQISkgtdXp7VxW3Z3lzhBoIX5uHZit2+fJ/ku0crvHwh+Gd+7N
Kj0AQk6/IclLosR2MKetrIibOgWDswQpdUSn/L1RTbIvS1TtmZv7cQC9wg1icnjKR06hB6OgGNQC
G76bsj6AzoMQ08aBEl0STT7tt5NyCj+qGo5/1gW13mm0f++YRclLVVFyOcKn4Zm29TvaddRCXOJT
EXtQQwPYaYAg4vXItBSQjVQwtRuXwDktPI/ybcybnUz57vqVFzYSk6AAi2X4Jlh1eIadqIxccJLL
LPg5t7f5HrkmP6HtbBQKIB0TT2JQUOvwvmVdu1YUXug2uyZBQWa8nZwOxwoUTN0t9Pv5j1l0yS6p
6+ycFLCV5Qm6p6h/pltAMYM9zuTThucwYi0L13qC1UOzlQobkQ1Mcdx5nfMIuYTpeP3jLm0ol98/
ZBZ1r+uyDaVGJX9IkIvKg5KMbTtA+LdpIleGcGFymL4iaNa27dwkOLmHVcTEQ1K8XX/8hblhIts9
PpasGUrYkEosAsje/2wFprxog5XtcCkNNQHrJRUqGdqGniFilseMlvPRx3lmO1sMwpwKdXEiUwj9
K9ASobOFciuE/Unx2OX9eKCQ0zpY/MY08O8c+zBY0FLKEzKV2Jvnk1Bf0WCMuL9yblyYCKbFRIEk
cILKsozH6pGGqDWz8TTk5ABLjZVJ8PdU+Mk+/B8MuxWMorzMggHr6xX6S+KuSgpyqpLKOjI4OaP2
3wXurxBlwTfsHgUOjsDE5l5uRyPURfGfpv1Sogi0RYwU22Ly4M5QZvUxJ4RsWncQRygA64Pw6hLK
nzXEl1Je4lzC5uMEYNI+gOXjl9qehgipe7+3gsre9rrh76FnTee6mepDBjG4ewa73IfcgciFqJx0
g36N2lU0tXaVB0O5cmZhLIlm26BJCZTLCAG/L8khAYY/aUs6RxTAmi8plLh2czu6mxDiWLeVef5C
AT7MgYYho7R6pFF6m6kdND6De5y6Id66etBZWKwmJLxjsi65hTKbIO1DNvrnqg1WpsDfVfPJFDDB
4HXaQ+YtxCyDZIbuogEIaHUSPlcvjCuo2AVtBTFgzl3yraDhuWvqJpo78V708kihQPxT2BlBlmS1
81l4rNmTSQSHnFQUQl/dmu5ViOD336ekJnRumJ1Bdy7AzbSZqm2Vt8VOjIXcQcLOPYKi1b/bZRjC
xi59c7q8XTnxLsWyy3h8GFlZ2mh1lnmIbTn5MZbi1dX22xR6K0eHhWE16Rd5A8nQbkTZTnBIar8n
8vV6CF66rpFd55lzYcll4Oe3al/waedxudJRXYpJRi0rmMDHKkYEDN+3owoq2HZd7mypD369phG1
8NFNHHtatH7XW0MXq+lBg8nndnSrent/07exjd01LJFsZepSKoUsoKTHrv59/cILX8b0J5iStAgC
G2sUUpBnWnm/OnCMmcO3iDQ3Kc+4Jny9r9MOig7YCSD8Eqp7qwLorXi0mnHTFGt+u0uvYdQIEpHB
6DqnIu5m/8WfxD+VO56ypH+g8sbszrQngLCznw4tlTHuM+2yfKY7V2hvJaAtvYAxQ0colJZWo+qz
CF2+K9qObOB27r6VLPC+zgGpV1bC0jQ1smtptWM4QZk8dot5x/gxd0oA+fa3TCZqwuf9wVWaw70U
3DJFI8qG19Cf3jMRbh1QJFb2rc/fAG64/45uOikQ3HzMWKfZd4pFIJZvkvDL9Tf4PAZRUzka4qad
dIndxR34XhEkCsIIOzBdyZGXHv0y+B8Cs1MDtF2xpotDf962sC6dvW3vriSYn88g+h87NMufScFQ
Qq+mfTDvm2k7pFDCXRnapQ9z+f3DoyNOcI7jN4bWhxuVP2zqNfWmpY9iLF2OfLFLHRTiW/lup/8k
YMF1aw6Hn1ewqekwNfWtM85jhrjf2z1yPSJ2oPdxGGa6Yht2pTjyQU/b2+aOsbQC2IhTsG+xA2TD
I3PLu5aolVW78PVNtPoYqHC0vbSLQao9Qq1273dkBRSydGljOaXwjA8tCDnHvvOalM9Z+Ov611gY
VhOp7sKUaRCQYIwHOaEgQ8OIcvLkr7kAXx7vk8zKxKnDn6FsqwHZeemmKYySrSCepkBvhzljGwfO
FhtbQyTVp3O5Uob+e4z/7JaXN/2wBFIfw8sbxeM2B7suQrtlfkUNjEHvmI3bGZgNKH8oAkh7C5AL
kUn6AMMcT8CIUvS71IVhVACVX1g7uxQ1t3YYvltw1XUiTWcoOLMJ5TWv5AKy/6zyOVxUBvuUN9AZ
jkBWa+9h8Nrj3F9am5wG+s0KXbt8hvbZ/PW2ETPyr1CGrgJORJ0D3rIvdeOQHUsTa297rFyZbAti
rdTUrLL7OmvKLEvjctLgbHpegYJtYr0PZZmVJ597sBVx09yKByvlG9F7Nexa4aIAlWNZblJEZo7/
T4otLLjCr6Qu3AiVgP4bxweaNjpo658hFCah7Oxk+RP8/qzvdOJQYq+1D9qiGMeV6b0QbU1yQdaB
rdugdnuy59k+uD6y7EDxEE4zth/E4Kl2a+e0pTsZ8RF+9ASOGyQ8lUwlv7XlwSah1ayyAPesgU7h
yicrmdpSLDCSEI2W+AwVTWg7px2vIoLDy0YGFft+2wQzAmSnZZPqouVnu3V/Bqy670Dvgb6kYCup
wcLz/4dHgDRJKSbYKUjIQ5M4j15XvV5/9oVRMBkEyaDJqKExftJw5fGaIO7l/CD5RfpZraHKlh7/
sot9CDA29LawhVkBHr97aWq2VaJYGdmlx7/8/uHSBZzHK8lSdmJ8PtvixanljtbhZpLeyrdfOOqa
DIIh65MiKIbg5Hjhfath8inpWVZPAr37uoI1n3IgtO7vbhuOyyf88D4lVl6jLDs4Zd747JDqfXLV
IXfRLchRGLztHsbCcy2vdi0WuCdZJ5daXfNQTxCCLwI6w/6mXRmZhX0yMKLuxQGod2qgX7SfvbDO
v/PI+Nwwf2XeLl3eWNKkwXMnoQoBIxXhN/hPtc91ngAcW9pi+H39Qy3dw1jXo08tWBz47MSJAvMo
nGQftW0PswXpIEzddBOTIzD4Ogxkm7MTzI4fyazfU6s8iXr4cdvljTSI2ykZZ5HQUzF6X1phvyV1
cKiVXpmvC5/I5AJkTdeMXhtS0MNRgiz0TiT4I9ve9vDG6ta+bmGwzOipYQe7BmEChhy+XiN/LSTR
JhcApguaVAhNUNPaJ8N8H0JYnfWHERZ9zpqO90J8MqGQSZu0cOII6CnJk99wwoDJKXw3waqBHIOn
9EoKd4kOn2RwJiaSoTSYVqlLT147vBGvUpHFhufrY7D0lYx13M5lGoKVT0+kDLe6rf7ndtDmU9J7
mvyxioDRerntRsaK7kTD4KwmghOsTatvM4wRTklV4nQDB61fwGBCxbvM5UrXeemtjKVtTR1gtlXB
Th3cMkYJdlZ4l8FKZJ73gr5df6EFPAw1QZNSoGBjewRafWOQwa51HPxfc+knHfyvON/5GYX5VwUF
2WYGbJ32ZHzp/TKBwV1guWvsuoX9y8SDwXx6bGApk8ZV1R/lEO6nAkgCksa2Px9kEWJ3iRO6xk1b
upsRbkYPXu+hN8Goc4a5G+QJyYxyAyvvsGzv7QRm1KC6S9au7AILtzMRow5rS123o38aPZ8drcFF
bKtC+8TdsIsoVndkdYWLzRNGjqdOVP1KlrzAK6Qma6LuLNgtWxY9gSpgRR6BI1qctg4M5Eiv+GMI
3lUUZAloLJWdTNtOzN5XRyTFSthdaLpRE8sqKGulxzL3NFXj/OqkBLJ6ST+hgTrlDqS2XTg0HfnU
U33uKrReIlZnVbW1a+IARyfzHXgN/ZZSf/oGm5Rw5bEWdgOTh1G2wm9zknonGk5fkrGcN3BuHCNL
jk/Xl9RCoDNBr4OminGIH54GBtmlqLN6d+9op1xTvP2LOfkkkpoECOU5YkpJF5wYxEXaWezgvvxc
tQ20e0VEcXQrGIvmuTyg5bEdkhTwZGtHFRp2b7KaN7b96o1z5HqPkjQwaiqOzE5WPu7CVmIiYmuI
G3o1n5AayvFLY4lN7R9VPj0q9n7bxzUC8JQ2kDIfvABHP/5W4iwLS6mVcfvbQ/nsuxrxFmUqWzgN
Z8AlTgq5phsI2Egl/Ql6HlC6hlH6eZpdsD7bEaSTgNNdBVWhgxjgPq7mptu6oAv9/vue/+/X+P//
j7Eva5IVN7f9Kyf8jq8QiCHi2A9Akpk1z1W7X4jak5BAYpAQiF9/V9q+x937RLhvhN3t7aqdySh9
3/rWwH8MD//8WvP3/8afvw3IJBS8tb/88e8vg8J//vvyd/7nd/74N/5+/DHcfaof5tdf+sPfwef+
63urT/v5hz8cNMgL/nH5MfunH2bp7T8+H0d4+c3/3x/+149/fMqLH3/87S/fhkXby6dxMei//OtH
5+9/+wu9kCf+z+8//18/vJzA3/7y0n6K/lPjMv3z0/7nr/z4NPZvfwkJ+yuMWLOQRISmUXyhq64/
Lj/J079G4MvTJIvwS/E/4vr0MNsWX0n+Cg1GiLggmDFELLo8lmZYLj/Cp4WEEGSjEArl9SVe7v8d
2h9uzr9v1n/pRT0MQluDo7kUGv9+dNIsQZxlBD375fiilP6KTJBxGfMdvLtTJ4V/YNQttwHrsrZU
cN+LKlB5An60MDlfkEpJNob0SsfUEbTQACwA67OoWmcLr43fXcJ/Hefvj+uPW8/lsKIIXgYZyF8p
jZNf1fGsG1unL57LHbKF4RUi2j2skqUNtop61d6MVo+3yFVHXOs8Rd2DpmT9M4r0H9dbXHhGkAcT
M6RJUYKw1Mty+buuMR3AMXfIUzzyQEXJkUfcgHyW9N3FY5Xg9P/zKf+y612+j0U0Ixn2nZBQWHP/
8fu6PPdUT216hBmTWQ4ujT46TELaChmm5LdVqPUevZhA9NvqkIDKOkcLZGLN/elPDuTSqv7+mcCB
xCnDu59FWQJH2l+WlRFMNIZsU3bsuUWpKNONPiAXjn9vLJCSvM9iVUaSdxPSDPftNxKM+rmPdpg8
LBaTUwjnHWxiEzml4k8ei8sl/8ORJTTKowwOSiwnYUp+WUz5hBTpIevcMc7ytakB5ibxaZazbv7k
Zvz6/KUJZZTh4cuhL0+SX+99mOsI1gITjGsw8soOfCJxWNsxo+/7tLKftNvaYpEIkgLEGoMS11jd
/JlXzx+3JDwPWAESktKchXmUk18dHOiUiwY5bO4I4ofPCpDeJbKJN0+rdZojfkNW8Wfc4z8W7v/8
Shh1gmwb5+Am/moKglSMmYLytxyF6ccvcu0V6C7wvkF0whCza/y3bys0FPP2J0qO/32uWMkS3FGa
5Vgif33fvVD7uPtlPkZWEYQxj9DCl12QjHjSeoQiFBw2KX9WvP/vs8XNpcigI6AFQ0Xyy3OuhxRp
NhGZj0hIbE8mn0NVSNetMF2dx+80GaZy6kDMKf/z+3V5j//4ELMUdqgUZ4l/579iODzJw3Cx0h65
x9i/hNHI/DNVeKKOXiJGFyaeYwqsbQHvv85TS5Pjf/5+Gv5jiP7vQ8hipF1ctg6kFOP5RuLtL0sN
SOwNVjxQliBuu/B17UfoOGIE3UBuW8teMCvBVHAYL2bD0QkOIvwK4L4UFfdsg0MOh24kiXRF5RY9
xvNkztyG+WnKt/6la7vwfvZ0PJq1+6ZAN0YpF4kTnBTWA02sKptGNAWbe1sF0E7cwxesmZHarNhV
MDQjyGx2n06tD1pdOILgTWRci+Bzz5Fi7ZDKzad9+kmngSJ5b7/WW5SeTcj9VZo7A+0cFye1dc21
yYKsgmWa+mjHrUW3GP2c9iG8ASAH14gOb5SVMnvu0LHVycTa+37DiRPePvCI3S94H88i43D8NU4N
8Fid9G+wxfywm4orwxN6040I8UM6lp4qapCAlkTuepgWCzLYgklzqgJeZivJLs7WUAwVUS6foWUG
uZcK4irknK0fQJHmA8EyWvXwMqi3FDtAHexOi2cNMdpUZoi4hsYtdWxU4BcnLJ8RrG6ntK2RJCk7
X+Ya8t/CIScxv3Y2g2G6z8Cv1EWfdT1MO0MkY2OrlnizkHIntRhlKfTWwel+mU2cP2TB7D3kYEB8
oazrYSAP4UE67TgcRmdWbM00funwieMNiVfaIcbTyiy47dMAbNILsVfvDwMIM/MBWaeue/fItY9P
fd7BehCSs+3BKBcmCKRs8c81HSVilpnF/6aa8u21D/PsksEUD10tkg0bPV0yh1lFEiGFASoHAirW
5Us9rveUaRlV/9yRt3BR+siQjxn/tDzEx4bJELsnEKbxITvMjb5wHyUhgizTeCFFqBgitUHrwyLW
c7j/F7KR8AbtlxxHzRGl1lZwCMU/ZyIRMNoiCtKUAZ6hrmpUhsPL9UpwYAj7nGD4ajDfU3c7WAxj
mTlIMBBeK2RWNglGsFdbOLn4S5Qo1hUNjYyvBGaMiKLEtnET+3maqnEOWHYXDws+eg06MtTTTOb5
GpL5zVxp4vAsEzVn/qafzfhlWroMXPk4mtYywvuGC4VyYai6Vt9oyO7qREu+lumFr1iF6J79mYWy
fwKZCYnZeR6w9EZByN3UK+vB5w2R4BE8X1xMxaOIl9jWfu6U/iaC8Ae0m56XNt/j78iQ3/LbrWPj
/ZgwupQABPDEJXtjcwTT8i0pPPPkWxBZcuOikVdTbNqf1uBagW/hBa/YEI+sJMu8s6dewlIFRvI+
G2GFn7m0QBJ886HoENoiuRhwxRACgNTYB4fJ77OB/QO7rEcYqZrPhYuLG/Ewp0hRBbf/JUU6HS22
BO14PROGoPsJCQgV2leZPnS9YBWDMoHfb4MTCnh/uItTKhesZYY1yOWUCgSvRfbjUjOAYqYcEdc9
Dxfr5nU7yibHw2LzoV3LhAmNANSRIVC0US5+iIieRpiELMhdpTnxv+0DkqVPSzfBJQpBD9jCxgjW
/4UE1FeO8UowjGOtx4rOLMlhQG1EftRKoZRZOpY21zzdI1bmc9PwCu8mPcyp6qcjaD2GVeGGjHW9
g7dRKNPdapvqkyPC6huFdqEOg6zBQJ4Edc4GfR+GQXLltn6VpWWh+qkxhoaNQt7dUzBWb5AChMxU
vLntd5eRJHwdxiZHXq9Mm1JzESCYFDiuKIW15jSANYOI976NKsTT5025ZG1+gCKjx63vQa4tEAiS
J+Vg1qie2ph99au+vEvwNavzXXkktDbIoUUK7nWv57hQTJzTkc53REb5cRvhkFBQaE5OIGIhuLnb
mvSg4jZ6XSKayItJ9yP2UWTMxCuY4s5OtfNT059JB1hEjdBwaLLDsjTRwVWPVqjM02SoXb+uZ9NN
/qtofVTHGh69CEXht9BAvJMQZhMYis5LKSJkMSGUaUcQpBrXZ6eAKzZQOeRlqxtij5mzSwG0aa2D
UKLyMyiM4LxsptCVNnD6jLUPrNgO3hYb1ikS/1jQsBSBSdJPeMi8E5O4u3jcp3PL4M/Cdp6f4W0C
vQfobVNl5tgiQjposEQBmr82KhzaQ+ZzjlABHuXNncBo6VkHE3vo+I4lPe7GQ+Ya+JhbkSbQunEA
I22PIbZHNh/wFCnzj1kNpr3ah57rEhM9qUuN2OSbFbx1e7tlJv/mDVt+jCi7DlnDwbdTiOQCRGDC
upl0d4aGFjJUI8cJe1fvz2oITVJGgVtFITKGBPshGB/XRU4n7BHhjY/GqyYnFCtnRuQd4s/tfS57
ENMHSBJXB3Qb11BWXCX8sJgeG7UU+jmPYnXYyZJcYexIvkZszZHw3OLsC5QMQQXfvPAh0nb4sY7U
H7yDjqWg0Rz3h05oRcs+XyXwm049i3bt61WM7S2S1e2ZxrJDonYHNRKxPZJ4B3OTdwRB3limsh9J
B3DfQLWJJdtYaIi33tzDGHeFfnjB4HZMJoRmu8HH4Ba042vXR8GJ2xzvhky6BwRzA8pqTNy+kZUk
J6a3+QCBCz9idvNh4z2q2tZ8X3fMM3e8nffEyu3eZfSRgQBQDo1ejxsGSAcswLQiqtkrVDu7PiSy
03fCh8E5jXVfwVOWfEMxaG42FD3VQrDilQ1CP4rZu+ge+eNXbWqQwnjJsIeN1A5GyAK9A08zVmiL
211Oo+veYs+MLnTeDncp7br7dVg1LYYZhAdUFmattW8RpuzjfqJIsQblqW3CM0K2g2L3YF7YEcQU
pxdXWxMgPUwBp3Pdfdx04XscsvAQTNsLItZf+359sRmy3JUbEKsod4yNTdsgMdxTzJO3KbpipHlD
+/5Tuvwwh/x7uvKhSFt6uyxpd5qxMB5E5m83134yfvF7U1IBeuCvYg1YATII3tdsf02m5T6TjQIE
S/BCzuOd1DG9BXaNBPd5OzmW97c0WV7iUbQ1B6JUDtBRDT7TRbhxV1OEWv9cOusLVGYHpBqDBBe0
cIJJZVukM9WHOEhr3yb2nLcjwf+vkzKWM6zNTLLWMkcCcut2+Rar7KddMnGe+/5LwFhwZfVSQRON
YisFL9C59h0ZD5/5FNNC5FDkId3dVAmspt/Avv6KJfgWq/oDMgpIJTNEKi35EpQi95cIKs3qPep/
tN69i97JmunVIx3X3O6ynQ5gr6SI00BiokJtUbcsrnW3z4Bn+HGekaSKdUicdrF9G6HJh2E51cWC
9Q+sXSthCyWbAvekbHyDeQkC3CsLs9hjgiKoWHfD7y5eiKeBhL5Ceu6zWsakDER+WocQAkCyFzCQ
FiWsBtWpWQxCvifZ/chFMBUoK7MCOMaA5TnePxDGworMmfR2A25xAgrxuPlmvMbiCSuhnpliV468
YE18lT5uDq2E80LW+b4iucu6Asvm9somO4Dh1Fvo4pIGAm3M/BRIQZUPFSk3m37CgIhVuwzOWzcS
hC/SrZgHGO519IHp4Jl5hnl2tkjc/Am8Wdm8tQ6WzXglYO4+sOQBueqnaCQ1GdP15EYsrUKb6LgH
81gjI5EXGx+Dc5REVx5FyQlhRd0Z/ktxYWzyajw5OY5Nn0K2e/LtbmmBzOG8GkDGrjrM+87Q792l
K0HWpfGoaHcCXlIgIMS8sMSAzGoYTkZ7CkGkeXawVbiju9uvxgl0AmRI6Ru5O4lU3Gis54S9haP0
3120zudgJtETdHz9E/hEwVUnkZIHNKWrg2zjL4i3189awlAAuePRhxvl/E2QYYAkkSRxwbjb3zGR
JEcDZkahYv3Vb908Yetg/FPp5E1hZ7nfCLIaQ0j/wMrO3LWCWPBWmiQryU5pjQDHruLLMKl6bSZb
TDP/8CwFBzSFHGWcV8AYPhgqiEXTsl1bcupCFxw4nT8oiNJ3GnY6T1DG9RVrp2MMd71KDUq+p44E
UCMqCgINjdUdICB9ry/GglMQ3XWT5iWFLQisz1qCsRWiaH3ZL9kAvy3U/SQUCGtR4WOzDFXc58t9
nsFo3JLu54wmNtHzYW07lABRmvb3aJtBzEopmUwhphAYAI+SA9pzOONMEW+R297BdBBEMW2A+wgk
xy9moS+tMLfxqqbajMibtAs8/CyGr0UW5jNiR3hyt5E8vgaD0jzz1WA7Gnc4MRRB4tVVC8uar7GY
4soueaZKYGcbHCi1NoiVnFP4KQAGLQe2+7DI/JCU0CphgYY3SXKpKEdo0IQA2a2TE4SvQx4fe4ce
zG2b+q2f1G7KHvtJgzzKMG2qGdGPC3DbwNgrBlxyqpHkTm9Jb5uroJtXPIgiEo+OrSnK3ljQQ4f0
shdHlNTHxkduQthbhjJua1O0wJlZ2ZGOG3sIxohXadR2J1SPc1u2Ayy8QO3O9H2zbONDR7ZYl75l
OfoHPNUHNFLxhpFPMIHajNql9i55W/sONaYcubkiczJ9eBdPmCc7PtU5arXo2AOoYCXmqykprBro
uYel/npxsKVj0czjim/LfD2zyfVFmnfpjW8J/8xCN3/my7ZcbSrLD1MbAWiiE8K/YrFfNy7JbkAs
6M4o63AJug7yG5TpP62XcdX43BRI9RZnNILo2TyUk1XSsz04z2IOZYlXTEqcCVnrMXDZDxZ34opu
Qn3J+PwdWibzidPCqCbJNldmXOVlOCOzF48qHvLMkBO8OVmJB5Hc2zBkDyqw6Y0AaP+R9RIOAJet
5x7FS3tGax7frh2jONIgOKbA0R9n+OR2RbcBHS06vWdLrXxvxyJZDDbMWQXm1MI4M6q2vunfBJdb
PdBNftlJsx2wL2/1xPeYFQB86IOk2X6bGIJ1cnT8NVQRknIX37OPQZrwRoFBUDk5Lk/Blq3fO7+M
n+gi72PgWo+T0e6kE0sr53pknSLS3eERjF+6YZDPIY33q2yJ2GsnUv9Ctkwf1qXri9VyAUcBukGr
HMqDIVQ9IzMX+RctGu5Fq72QxKy0jDLGwCcHetQdGIUhQ7EP834cHRVnyDoYgvZIVrUzSeYq2FF3
Jk2LBgU9P4ugytYjrbBmtdW4QkpOnWLFPrNvq8ueBB0zQDWY5faBH9G35A8jjF6gx0aAQBznkLvN
iQD+6UAm4CJ93tatwRJHpq9jM6PJnYRMrsPcrY8sQEimwhpSrFx+CjvvRQTub4lovrmA/ZVXxw1i
/DrJx3Y5wC07uYeTal6k2rXQVlodF4JS8jIxZiu1T67MlzSwxzwyzfcUdLL7ZkzjK2hxvto5TNOK
gtlbR0pFh1wSX0P9K05OJmqDeMC3dRjNFBfCu0OYZW+jGU92Ya7sQ30Mc9aftKUUg1ibv7OwO8BB
9WHFgnu3bdGRxMuNC9Jy2PqHGcXPypf4ZK39zQ/7UsK4nF4DuV2nMoCKHpp73C0J6Vo5rBmvkLWu
fZlJ+A60WXiSE2m+mgz8DaBN4Ytr44NUYishoxzXcsgI74+T2MSKMsSn5m7mJFuLmAD0OoXa9ejf
E2MtWlHTYBLVdwEp1xnZ2GW340mAQhKI+YOA+dpY0MHm+ZXnk2oqpGvZvMYQq2uPA1lDd443lBD3
7UAM7PCjLlXX0Fos3VkgNfMnt61br4Zla8o9Y4A6EaBZ5J2p9hkGclaDzsk2AxfD7n3VkAaIgJ1U
jnyZLTbX8Rh97cK9RdajmIgrqyVSNy0wK7/Rq20LqlFstWDpWyC7c7evH2Z3CZS1cVx2CzM3oHGu
Brm5cE20LoaRJ0S9BtsoBh49eEE+vZEWpkcRsW0FV5hTlsn8kLb+h7f5bUSbazz6bzBbO7q1vQF7
WhRBoJu6MQMY0UyhgN6emgmU8rQndUPn50iZucBk47NTckKjkjyoATct3uJns+fnsIUINRrzAEVQ
n6LEaRI4LiUMHSDU2wh3uGtV8nUYs6PcZF8h9EWCVSafEO38YtmCFau7XTN1Qw2UXA08id+n1p/T
jjelCcUVomK/+2QegLS0y82Q5TUaJIzZZEhRqveqRNyvBiceO9qkLk682Xogc6SKaZk5egQU8oQ3
oAF5/xFkPCviKRlrngGfq+F5a9arfFy/iRB+VxDrSHIQSBrHppw1N2k/J1eSAf+LrShyAaCnIbig
FGTsNEUdPYbviH15hsMBPdKG0zdu4jIGMHzrdmafliGQ1y6CLaZQWFs0S7rPUY2CF3ubBUnFZIzw
1R4s3eDgWr3t0KwI+Q5we/A/kQY95a8eLt3foPW2vEKxatq71aDXKLoljN31DJR2Qe+c44ojWcj4
OkwV/y6DUex1Gg/D8gCj4NR+wlYeXhFM72DC+zEGWlG4edjsMZglLgBnYRuAM4KuqJgUaaBlRMUN
KxS3vc5mfYKH/kOYLW+A8cthluEp7ueugjFAW2GXw7EzWIWMLilck6Y1WeT4geInqzlZ31AidrWZ
gTS6IX1KgwCYXUzm2z4wN63j7CFZfR8d+W4dgSnXFBSNwjZXWL6oxxlpCvW2xWF+WOhK3gHh4o2j
+RqXYdMm8sRVM99IFvfnCZ6gM4AaLp94qi/n19LfOC7lWAxdjnFo0qf2iSH8r8EKFedXSD2GMy3t
+HImrYTnyipRbZoemAQy3+FMFavk3VJEFFwvXdMiDAmUplcimh8And1dk24ppNwRi8veETrVIecL
xNho6NEnpRxYLlk/MgIu1IbF8CmNlqXmkR3P4zYz3KOe14Bn5N2OuNqnVM/Lk1wnVhtG8Z7T+ZtX
cjnDw6P9gohYi6liEMBZZwH1szAjATRNOgZ6psr5fT9aWM/NHvDuBFhfWtMlZQ/v+DvYJ0bFyiTD
i+DUaVlM9wWj5f2YLqGt2n3VVWj6oerd8AXr43YFJxFyUtixisBzLvG2W35DG0cTGH5gwLBgSnav
OYdNqUAoW95ePO/7WelKOS8QELmMtVMROzcMdxm+qTBWUj5NXsFxid+mRct6zJrpMLcofMNeoejI
jC6nECCmxQlhjNjrUtJBVE7QvatkbuAHwtr1CnIVbGMRcjTbdAFuMaYYCgWq17rglFt9kDBkLXg0
wsRQOBCfG6e+bIhLeZ6m7XPaBntAOCl7XMCSQgXk+cu2CjhkLvKp11t/E+16e5K9kmGRj5aVM1gW
R1hbRN/XbeuvojaFtAbo++3u8FMigOyuW+6ueoLAykVw/tMkO/h+ehg/A+x9RTu47SYwyzcHAPSx
UcFtl+rrIAYxv8hth2JwgK3m08W6qyYYhlS9xag+U+iVusSSqPADTSGbQI0cVjAceOPhtK8ATWV0
kJb5Y4+9FCr/PX2zIHcUDlyzKvUtfBU1GHAqAxKPsxYfmwb24VH2ALrIw0PYdz9Uq8KDYEl7js36
4veNnMZkTh5FkPsjtXv+fW2G6Z3mYwDnYN0ch57lpcqTCIgEQNNxTAOJZ4Ru1+kcJV+DhG+PabeS
kjeBeMVkgdWtG3A/hsGWWdtDhSRoAsfHZX7Km2zCEmjjnzM0jFAFTR7JayyuIhqsZ5RHWQUOl3pj
uxvvFtjVFNnYb2WbD/GxdU5UdkwuQwbbIQrTdUWoZ/cBP5v9iLjQoYpUvJYZklFhPNy6my6cEabc
T8/UJe1xsQkowKm8xC5KXwQo8H7TkZL3uNsrolWm6GU1UI3jJ5l7dRjkxCUZoKK4mzMmDhMyNg4I
/BqKcXBo0JVuth7b+o7OI6LDtwRWOAVggB7Rjo4JWyWin9H/oVGuYtmi2RhgO1YoH89bJSNnvhEM
jkgZzE1yB8v6DTjNGIxftyjo3zXNxR22KA1cvlXf/ETpjJFmTp9GN8TQVKsR0iUttw5wDRvleXGA
TDHO4wfmV1s33TRg/Oaa+x748KGhqJVYaIJz3iXDAvcIIb44OuYR3B75GsD1gAvQ62AjW/fblDwi
nN3jhUonoJApvQVFL1bndeLJdcKD5djtQ6rxJoG8rX3IX7FNBRWsanow8DB7RTbe9IaJhn+CgE1X
BGkJBSABMPaGtTsT2AVDghbLWiYLg0WiWLI6olFabsqk2E2RZEo9OuTUSrzr+X4zQjJdRKuPjqyf
9xpUTF+GIywz6BqD+yeQ8EGbYTh3PeqobGdoNxpMTPW4hM8GF73soOq7B5YcH1LpbI3RpzjF+RqB
N9hicE2a4IA3OK2WWb1vmRTfCJ5yUfoBAFm7jjFWybSrVrbvZ9X0/IEO+VAnLjmEk3QnDOkAMGpQ
/rEJLfA13JJqQ0FUoqsGKupyUYugz5CWKN3HOOvlNhExuep3tcHtOwf5He1TlQdddxI5ejjEVaGH
4ykALgSBPIIJtZdx6sQNJgftLYPPVdU3zr+blgzHLUvAfDVtNnykLslx7ZdvqKvgPSKS4UMyY0JM
e+19Nu7hHdpL9lO23pZaJKzKoLA+gXeBhzBZss8lHDyW7OVNrml60FmbDMWKJ+HYN5HFS5e99BkB
FJupLxEMqmrvN3UUPvmOQZauVrR5BUwPR1iLDHGB7gi0sKB9iRm8hCybsuOcDcvHYjj6SQyGr3uK
sni32HAw3ZMvbbTlmKj2QM0U3PB/hjLbiqFHE2sE689GEhQdbFsHtCahrsH/iBDkBBdrlDvzct72
Xb72gEn2agoVR5uZTKfQNv7BLyDTFL61bsJJSHOIRwDUB7BmMfzYRzixla7T+gzZ0fjbZo0CjAMC
jjikltw6Me8S5ata2/ICtd2oZQcrYltXvGlh+6HixZwtskpRJS68uRdqQh86L/6RAfg5k9HYt7Fb
cJJ0X+2OLM5UgI0e70mhJk5JlXA0+T8RMQIJfb5kjB/XbAyxyQ7INLkgWnFp3bBeL1HUXtuMb9/7
1eQAnqYuAmcWys1yTXb44PPFY1fasp+EcP86tEyU0cLCq7AJL/NqG8dnEeCmFFMgyYcFKa452Knn
n0OnAKIPnN7rOCWPbaSaw2wRwX3tk45X0O/tT3mywqEZzLBtLcKxhU87Gk1aqLxPscAaTOIjseJl
ieAKdtrwiH4kc9N+6+J1PFBMxwsM/z/btP3m0xBYtOetfEiZJIWJ4FBTUL4EWBMXXggZbFfrnFk0
afDMOVK/Ulggd/mrjmUzIPQoYl90OGYPrVUGBv3tGF9BbAhKfR+gI4IJxddIaYC0irPTFkiPdt4t
9nbFCtMVfRsv1xSK1BPhGLXanmNIEU0tFEbQCbynE7JRUEysvHS9aZ7DKbUvUdQFD6Tb+uOMhDRb
eK2sxpA93c+m5baCyTFviy7QS1i2FygI0SPRKRwCB3D1Ylq1p/j9AYvgGa69GiG8S59fz1nYIr15
DecyRqn1LmSTjRimpOpeG26AxPu2K5POz/y0hYMWeLPz9Toc9V41KRR9tAfqCeTymAkgJ8c4RkhV
MWKqGx32LojiYqKme0vlparil2kf+pr0NF+ctpEi7U6o0wNTkozitiGnFJ5C3C1DA/LOnsFXA4PO
Y7zIe9IKf+h15qqGZ/0hbmCJBIxkfM4glwXbP9MwjTOTyh73nC/8DghYcG3ScHYAXFn0vKxcHKlS
M8p7QZZyUYt6MY0ETJrGMWwWt22rEJ82wyFw5GNaYEfO93vwA/CiC5t4iBnyHShFOk3wlicMUhtv
t1cn0sihsWHeY0wxiauURr0/IksHpjgQ0Oor22DKWCjlaWlMnz87h8laO1GA1DMsq+Iq27GpjVhs
TEXMEGHOPmEowulwHnSczHXU6ix8cgtdvgZ6Fo9QpiH3Fp1heikCbcoKv0bifhCoh0w37IcAUwOw
lxBy0sDLX9O19JPdW9QDY3uQOwhdkmJYsG1mfwqU2U5JHmy2YD3H1Yfv3gryDaHHSXooWNA4rXUf
IYtaDtFUgSuEt6yXge0AG0C8nPaLuDMOVAEyieZoOovz6kh/G6b2vVsRRKdyGI0UPl3RhkEEfUKp
gnjgXHFSxgivSSpIBWDDLXJt8SYANeHRTj/20MvDTqPbLACwhsdel0i1E3cwxx/RiWIvAejh0umA
UcoChA3lfWmS6ClRylQa5/KWNklfdxgN1KANgHMyhP5Rkb2t9zX6rkRigf3aFnOlwVTjZtp6wdMZ
tdmzzMLmtHkH/CYCG2vcbT3Z+Vu6EXQDo3pmkPe8jih2H2WEkRwJo+WJxhlm9f+XujNZkhtJk/QT
IQWrAXZ1wNfYgxFkMC4QrtgMiwGG9en788zq6UxWT+WUyBy6LymSlCA93B0wmOn/qWpeiZDdYK2t
4rhlal4vHHgZVVjtSLtknTFF2nMOQOHbTcosQIOCirgx7hs2BSe5BABKKu9BV1Q0FU5S6DCdn2en
4E+CSGPdHJvWml+XuV+rT3/8SZ2vyF3OUNnNa0a87vToQ1O3arew3UQ/1Ap+yLUr/mlrGsBQLVVc
ycVqkf2eaZb44fhpx5qRkk/NB1kjm5+7KxPlFLpsL2vA/bhbKgkNZa+syrtx8PXyzr3t6a9WvkAG
idDqPkduZfX73Krz5dXiZhnuLcZDSzwPTRfcdNPASrd5nUhv/uBJlCxD/zSM7AiScNHQGJOtBiYL
tDY1U7FjoCV4WFQcHJ+dstLsPJs0ooPhdxjJXsTUHOusy4HXrnjevnEiKLI6pPN658hlHc8Wg2X9
UPNMch9SK8yZpY04OD+PluChpQ0fA3iSjQYd0e+660m3QhnPGkjzQdi7lNnQ7WyC4FvLhhzNw1nk
KSNnNm4zaUL+P7z3MJMxJunMuO+3AfkPatG9T8fefs4FT0gIsXw+c0honF1HosY3R5n5hdPknWGq
wiBorMp53/fCBZPDxnD0hsZ+6wpXPg+zKe4LYhKTlG3LS1u01dkP2OFOpK7cO8OCkyJnex11hfrR
LX5VsYclrXE3t2zH68yxz/QFrQdoAP/LPAbVVxqJh9exLjiiE+N7PXo2jEeYi23+17l0y8eUrLYH
P/QztnxreVOV7nwvJipSSD1cSMlsDl0aOeOu9bk9dgw/m5Meree8rR43SzDuD51SnznvbCi3mek+
uo7zZmrE4cJf9O1kUISJKvEeTGqxPq4OylDZv+E9SI/hVEcvszf5iRVO1cs6z+Ijw253z6GTrpAg
7E40yY/vI2aIvRLsXEznBG3CyjncuiaCYXJFcSkKq72racBOilY+V3loMzuAQIsW039Gof2ixrGm
D0xVt4o7+3Ne508RO7tbENW3Ic22bO+zx4uHjbhsv7JBoBbwOFG0YbJtbNLs8apek/4kVOkkEkT7
EEzKvS3duo9zWw52QqTF8oeb+v+3Z+WuIPF1aH+aX00rf/G5/G9ytlzNKP/C2TKC+/2g3sJ8+ash
5vrX/nC3CPGbiK4ss7AdvBLuNQnzD3dL4P6GWBRC0LsCp8rvaXb/cLf47m9wz0LgbIlIZPrdEvMP
d4sX/IYZ344kVDaOGHIB/g1zyy9QOb4ZGtp86Tnsi3zp/BoUT4WG16igknu364fD7PsjmSCSniQe
nMeZUMC/MeX/4k74/fUwwfDOBO4NPD+A338yjLiCEGUJY7qvKw0MahmInghR6u86sX51ivzxQpET
gYmEEuXz6lz58wuVOmqtyI32yl7WmrEKMNVR+0V4zxQtdO5KNqI0yIUZIJVTidS5MHr0OpKbU6SN
P10S/41T5xeXDAqow0Scj83zo4CP+uqk+NPv4vsFmHkgoDXsrTpF2sleBJDdTU3h0d+Fmlw/wP/C
1rlcfCfiiwSeZ7LlkYX+19da+nDU48rodmSQQnqOth8NKszZ0Nj+yTF9TsvMVjyi+gx/Z0n9xRPz
+0tzxdq8Q/w5kf/LR86iVeE5hlbqQme+VaGfP0Ew93diZti+cyab+OzIYR8ypdPwQHAPZsaIsEOc
dyV40vXBXHbt3+XP/mrf+uPXiuwwDDxMZJiG/vqJcFIoJ4timX3QIlhGrMhU1KzorKtbxzJdIGI4
ch+IIioSqyMa1tBgcON1WiQQNuBf//pi+Kc7ji8osn2OkF4kuRaun+KfLoamDrIZflzu221dzY59
BdlfBbiUjOcaXbHNsk39zWv+0113fU1uCaoYuOHt6JdvxrD5ByWweM1FG7rLMzTMRv1dTes/XXqY
oTDjsdThyAm5Bv/6zmrZ4icogPXCvOu9+9GZTP7U2RXDqZ5d2bfFqit5ntyGJymH7UH/jaVe/B6H
9+eLn0VFSvQrHO+0Uni/xtiWVqbdPnWGQ7fYoKmcRpyIoS1DZjfuq2H8MmEue182N3gHYCheebw6
/S3BjDD6KUzKl2YFIVNZqhRH5DpgmmEX43ZgR+rIBCddoXaERYcO8AcowkPjCvUwl5pcuKzy1xdF
+45+XQkdeXLn1Q9BhDL3J1DtYh6soYazEaKH0Cv7ZSEwe1m0rfdRM67Bqz2tPclWoUHZA3Oohv48
9W5EGrlmYrPze8ft4tbx5G3RhTVC/liN1o42PthR1wjzWFZFwUe8Zv5ei8DPY/x+3nxsXbDCkQOA
DuvToLG6PGhfdR+9Nixuw3Xh++GgXmv5tW5FYDKGaY0nq7jvrLB5NDk+H8Kvq9nZoaAZO+kc4mHZ
cDaO/zO1edMfpn4KzGmzCfF6ZIe7/azXzm0TK6jzb9omjY4DJKOQ/RApgu8j4g9IiaUxw9lxV/pO
TOmr+w4vvwKPkPL+Xriwk7uAsvLlwEKSkrw3d+ZzhR3LsGrUqPvLtdVj3qyF2G7f5tCgsZUSK+9M
cO5u5FrRjSgGu+EorTMTa81iiM4EuHEDSE9coEuwFKHUSP39odxcCJ2NZDFMKyTR10eB5ARnHbjW
oa7dcb0z4ezfufXgMl4Gccx2Y3ptK+zTTp1U6HHKSbegZkTM6DffeQgpzS6lfCw9r/DeS5y2YvrZ
tzK3nweWRXGx66BdwmOvVf6xD6ve++x6KXBbsIk5f8wDu7X3FBLXwfPgoBFAGzK7+LrJXlqKcX7b
fFi7InVugnBw5F2LQY6sXb4eagBLroz508inhyuTzvHpiKw/MGuaW9YGa9cWKPo0qGYeiugWsggN
+xXrV7enk5rQ/6CtDfAI/soWfc6wVY/K0AyHNpgVdTuVn34LJ6uoLqjMGnxhsvIgAc304YwsWQbJ
QpYWKn8E7RSn2woxH0i3LPfEy5n8uAVKXMeLysF+tHggPqUT1EPc+2Xx4oSjf1evazsno/SDKtGB
l8FVFLD7qo5EeUz1gnMhEle0xW7FdeApOYwn9N3qe8Q1pMyCDr4zS6nFe/GlbpJVM71OvGhTXwpv
EOtRkplWHrZFKfuhZ7hkJ65TujdI32TJCNusP0r+86VKPWcmMSVz3DcuV2FApJrGuTGNteEoGSVZ
W9scburIgjFM73BXLhf4BKj7dWng1+KgXNLgtDmtaI5TNFefZehUCofXsFhHuWx5uffrjpPe6ncD
pWYZNM9+82Z7ObYmm5frOjbfzlU5pceM8mjo53pekZfDbHFPfaXEIQg4wMSM1TAelCNjoR1uB+3v
Go3XCz28nDoapwPL2SsKQ9e4qSr3iGMC4llMURHutJqrhe6UFrpYFXb0tmVFQcI2hGLcITTNrITR
OiUFZpY20at2vqvUd89zseWax5fv3LZb3r8TNOyBnW2R3o6BZ6yfVjsBaAiMU/O9zkpyMUikyeb7
LHMYjc2lN92SHyn6tyALtX3adAqeUiBXMp7aTIbDeofnMQId8AYYNTfQ1YeGscuXgfngQ9EU0xJb
m4M5BmzqarkpKDFJ+tYvPjIpCKACMVKykKVV135QPllpV8Ka9up1i5BdAMjK9TYs6cG4MM9rXzYV
9MGti0LggwVbU5o0s6OKuKOhGUU37Tp1GJaN7yZqJjneTn4QLUdOnVhOZOWx7xkaxciKs9hKAHo/
4anPZiKwV8/6wbIMHhKmmdUdutz1vsuK7fHVLy6GA+MHxMPM9pjhOVL3cdgQaLhnGSbEs2i8Jj31
y9Zbp81HkzhvYZ23lw6uMGBG57LcAG3lfnWE++7DuMCC08F6upaL2QqdFAC49ShY6SzzI7Odpnve
PDOHsZVV4VMPXwWebLxivBWDFnddNIMtKp98UhrD8uwDk8fRPdaBts1Ouk350wq6K1o8ZPpBhlh9
bopU9tGdXfjhZh1coXun2zGIMxSr91sxHAIEyJu56nSFfaKDYR5Adr8hhYHdjTCoK1W8KQJgpbCF
EdLShadp7govRkUGZy1Fw1us0lKem82G1jFN69627Dckj662AAZv82F9CMMO39Oa6qD4ZCyGjrfa
ry113274LY+ZklafUCU4bdGOq31o3AdlLfOW+B3rpH2wwIiqE3bTWUrgOFNO2FMoH3ETsIc+BGpY
ZpwDMQYRdGcY69F540kBK4/eFYqbFoycAQTWObPQz1Pk4xuhBUEFcTp55lh0ixsdq8qpz7UAe9jX
szYrg4AhxIkkMtyPprNGgvFD3c7lrh8bu8Yhh6PgoSuVnSYzl+0nyM3NivXsNfW5CAvlkmZRzh/6
fmPaYXIMFndTpVMLu38xPIZTdqWw6KEtLm1tBXdMWdWasFVQ1o6JapF9kJaV/WSaU2tQKCENycI0
UB4YPKvywsQmG76lVz13Hyr43re+G5olXki2nB8FJrbHNMTl8Hl0ivQTI1ZVnpRehiFJmQMEyMzC
qxLiS5z1E9xzELx3lZ0Vh2hzNraGhXg2pADStjL2KdxM5WQN91ITPay9jNCrN6TwmBwZGgaQkF1m
1P2qMKumYRYzx2VNSXHKEnups6qLc/ZE7s4WEck4JQ14866dpB7jlfKTb35RTq8LULTYD5aMHrnz
3a+hXeY3erPwfalFrN/dbsJG1V3FNiv1+g+lzsuNM+Gm78tU0A2eLeWifvhTmz0bMofpdRmpGbud
x+JaLjHxQGKCkltMbnP2fGMFQdbseOfOZxypotqLojb9hyHI7bsr5brijfKH9sbpXaiWoje1leSu
EjJRHoLprrPz+qmwp6HeTUE5xP6UDx8nvaZib1QERRF6MK477UsYPKaSvT4HK8/2/bSGAZ2PtbQh
+wvWAjx/fR7EUMW5E4eZjYfYCivsvxNL3ZywY/GanRsSrg+snBYKCdK3myRDiQC0cetAstZ7+UdF
aPoAHlrML9aIyX1Px0b106EKso31WrffwUS3t3IUUscBj7wWsxeeVu6XjF8os0v7VeD2+NK2q8ec
xrjO29aWOaxdvuVfOap15g7/VimmXVfPYf+EU890x6lJqzIRegEE4noYou+V3wfdZ9vW7nhm7yid
dU/BYcZGtVwyt0zqwS+Ds1hSCHAe4mRDnQoV5O0XtkbtfVNKj5+ZvBxLl688+WFCO89vvKt/1MTB
ikcrcWAb0uN2dZGxoCk36EmKZZ8teUY2GU280LDqkNUhOnpplO3ugnCrbvNxmt+trSrGQzGP46tF
qF59L9mufsXC0I8HXXsgYTljYzvprbV6DdN08RI5eEsUe5iLojhg/9ruBRJGvg8dJcDNVzM+YMUV
Lvmu9ciqKmah+fGaYVFn+UsFN9GnP+ygzFRSLYO8XfkAaTvTC85r4GdIY7tJ69MaYAQ7FiQ1sfzC
w77BTASIi73vvWf9YH3mYeObfbOkisK0nGNIXHXF9B765ZTFkKZztYsGbDexgzsO1iFbeJp4fpOX
iVFhbw6hWIc8aXBKXsuEveV7pi2cJ1lblsFBRpb71BhMKcdVlYO/a7116uMgJbV6V9kDRR2rK8H9
OluH36AnPMbhHXf5sdBmAFiTCq1cAf2IncvT7HuA0Hrrpxhv4qYPvHlHE8zIvhIRu0sGsPKnsNiq
7rRKE2GOCJky0txURAjTK+2XqVf0WPZqrqZ2Lia8H2Pr/DDMvhjXYhlu4XpLWZ5cEOWVcBOz2Rdj
WT4YWej5p5T7+D43efgzcEveARgl0AbmQucRIsWmJqsquD42vxO3YwRGcNjyrMzPKwOjn85gs9QM
XrHwshlpFkfPX9xPRobLjMffot3ShthTSeFUQ3Qqw6p2LoH0Rg7wszOLu8LkKjzXJlr47CufzLU9
wK4nYjJzKgqnfN1xXDK45WN/zlfWOhvPyYJqDLRd2IxHpyC0ciQQfzk6oWMVB1fPs7UvOBPbu8yp
8k+oIHm0t5aA86tqMy4mGCBk8rQdsi9e6XC8HDf8VUfsXNPnqaxwbpG/sn1tFrxrCVcp7sJ1LZdi
pwcXcyd6f+4dV2Mj/nlwIMMJl7tW3+uAupFvtooWdRYBTuVTrv3cOuWlcNO9ythYH5rAy/0HliYx
ATHNmUiMqYAbfxdp/i21+/9Nyn7ofjQfTP/jh7n70v0qev9PTGrykWX+73r26/b1B479X9Xs61/6
Q80Ovd+Q0EJB6I+w/5HI9A81O/hNSpwFNiKTTRjLtcf6P9Xs4DfCaFhk0UFJpCGv6P9kNXnhb05E
VE0khOd51zCnf0fOvkpM/yUACUl4LK/MS131XzS9X8Q1M9DXl3sqP9VpweHEMoBblp6PWbhW+2Zw
3RfOvePfZIv9NQjn+qKCN42Mz4bf8QPvl4wUD2k1LMkVO4mxpoZAT5Iu180IVovWqVLWKumou8pz
MSLB9QxQwrlanORP39N/IzL/VX3747dwSWq4Csyuj/j7V/XNmxfC25VdntjWnYsWt6Brd7uMkWJs
RP1eu9uLlO63f/2iDq/zTx85REHoovtGNg7WX4X2ol+t1QqG9mgFZn694vlrtHrr8xTgSOJ78JYn
elw4dqUC6rdoO2QWvULah864suCXy/qtN8vsv0995xIxEXbzqSg3T7wuOWmfe+YgY5c4Imj6Ux6U
rvoQVGJ0b9k4qqPRIFdeVzf3E831BbYnyTnWGnEoesG9HiqP5irHXtykJeF+vqHXxMQW8YSfGt9m
39itEfo/oQYJ350uz00tPRUTmAkoOOL26a5PseuDgJx0B4LarV6FzJsfVVeBmWyWH2eDOG8iCs4N
iMcPKUAiRe0pMiGrgGl9Jo9AvI+dHB/lnH+qCDxOQmWsp3XhSMmJkGBqdMDzir73wHjAQyJs7J8K
LmK3TpQv9bP4kPnKOqWda2KX2uhkSnmRMizdwwYjdwz1+vvJ9EEAxwZJbo2fHd1/5Tz9Zikv2M+1
cI+y85gLhhn707UKY54tPzn44+jOIgvL8+TWGBcou7wEnhJfzQpyXFMzAhLkx/RgND+6SATfooks
R98sk/08Zf4nkmv6vbS8myXo4NRni6CofaGZ1e8A64rTqDim4FduWoa6JLVgkdZHR1vrD6h0M5xn
Kfxlx34Jo+0qu0w9jos1QN1URG+UI5Ae0C20ilCaFiN+eH6YPRM4cQq7x5eyCv9tyQlY2+WYVcOL
DMc5fMDC0cvYABiMMKoNT+p+cRhOm3Ss9bOLv77/EPBFLSdVTdnXUVrDdKd1iC83aKR7wfPOE5xS
OVLuDTdaFC/NSpjBtswkmQaNG95ZS1tyAikwyt1kozQvqWzH57wqacF0LMSHGOQxJ7kWQmWfu7bE
NusWuMHzqHSbY5gXbbDrdBM+kxUjvFOIE4eIhKnMrAOGUuebXMLxVW3NarO/tCThKS2kVNzNU2DH
zjQq9vj0xjvNHakC4sGfIxx4O88vOBJFdU4Niu9X6/R11Kp2a9JdarWH60EGbPQYYGqpTL8rZzQ9
WN62e4aa6QIsUmXzHrK+lkTTdoSLpFZXOiTZ5evzSHysdVYt0NnLZOxV3XTLykO4VlUf7gjmA83S
U+biD+uZRcTTYBEKQGCOaA6LKduMgAsxtBeyBvKXWVr0n1LvxN6yrllZMJiIzD0jAiK5tSgf+gMG
vGw9eIwSDm0pNNYco3zUqFpF48VkSO1n23iU7Toqsx6Az+AE0cpx4W+1F6V78hVcs0fxN4hAkfDX
z+WYi+GWZDj5uojKUx+WTUr2Vnj5XjRdgh9NK7wPMsB+j0l+XFTisXfhg86LgEQx2KfqM3c1hvCs
coPs0+TpqT8UpDABPsHzy1Ndec1d2bCDibMSnJWVHpLjgzeDtnw3nuCv2vWKb4JHpNfvfWS2+kba
/sBYBPvvDuPGXCc+XC1iUdSlNIj07voNybzLb/qe83Vca9VsO2aeLsa61fSAiDlgWEmQxw3sRv4c
AGkGcKERmQo+Cnd+CIBtv22IbWvS2Bxr+SQLUkVNv46vaxn0TGNLd/wgjc5AKxzCZ869dCvBFhE3
6w13rpfe0i2bYicsl+2Z/jVK5HWdsXct+hy3rOxBveMqaCdnD3fMYG2S1vhDonP3CQdP5wFVJpiO
lo8dNMEc0n+zJ3+sjoTGyHenKdcvYZMW0UvnBuLeXsKJQ2eXVseOc+STxhZAh43w5nA/p758CwgK
NTReRMVEwbdxsdGPQ3ojIK6WUzXXsIEg/lrECxzht9BT8ql1wmFA3JU59kmmooQBhMsXRfcaJOOg
8r1VFUbvJkZbOJsi6yVwNvfRwjfQ7nJC9G6qqIaIbT2EhZ0XrERU6aIQSbvMA07egZB8v3SR9gO1
Lj34XLmMT6pnobhzuoqQbwJr2n6H1pQXzGEKzHyuGIqHcAUXP1o6bHEJr+jqV4isrHbEDvj+fdV3
I2Bc2ayPVaC6B8u0tcZx2nnqzExF8rSwRQUAvnAhJfk8bBzrW9drj2MxMngwwUIaGI/j9CEv7f62
n8iyeDQrSXF7/JrFsecXeWcxzR6ktvwGN/eWn4LazqGRzPDmt9tZL9AsaBg81HZ4b5q3LqrI3w64
XG7E1AsRB9g7Xkp8J+QwwNWcJbDPfZE31kMxuVN/MsrRXBchRaPHbHSiZzN2uLoX1nvl2beuSxNA
bffd9EmW7tLEoJhWfjBg0q9Vk1l0qtujt+szIx7HmSgNrnjSU46zX+dNojHh+kdrXks3ca11VRyJ
R+Z3RbCO9zxk2Q1VVeiOt3ZuSvug9cpgYM7sRh79aiEFaupS2MR0Vd8DxeMjUQDpRGax4lhx40cZ
eRWAHf2NTbxIflk6bCccAqd4jio3ATS0onvtrMszSlPR30RRX+WHeTKeOfiVrzb6dEx7JCBF53Gp
nL6/a1W7bSB3PUlbkq3hcB4WN2Wz4PvtdyJFp9uotNblNPazpNDY0cEdj/EZN/Ywhl+6yuRdQmfm
YHGRO5t9PxksWcSB2fXNWLQLcTSagpOD6MGtD1Ups5nlwpl/lCs16LcKB2l2mqbIGgkRY1cLEu4w
eWRSpq5zRpXhvZl/NBM44TSM0zcAzwd8ftZNO0b93iUV5h1ZFljf+WR8zLSBZS52B5RZuKNKiAg0
B2RnhZHXXGbGdSfHDA65AJoxA/HzzNs5n/KctK0mmBgudOXtBnb3JeIW3s2cbX+6uUwv1Zw3525u
cehHm7kQ9YZbSM8dXk3j3HtNZX6IsO4Tsm5SqntU9TkDPiDjG7HzptOpG8ahPVW3lN84301e64sF
Y30hK4/HNwaFAxEGxTv6tf1aBt0zrLXLvLZiXFmnbBxwwD5vcrhnl9ocdKduU897b6+6raqvd5zV
MaCtzJCMo3RPBIERpOAPzBoxKh6ZAFz0MNmnMcvCZBU2Z4DJrCdQPyqLDOZtS1h1HEogtCJColZR
/cDeqE3MUPYH/FHPvanYFgyzcxRZEWOPuNOIAkkaVRcahY5VnnUYDzTmBUWcVo1iTvikj8uGkABc
d56f3rfFbHYNcYGxb1ju/XqgomTp5R0zpPHA4GQ6sTz8HGVbHVGH3odMQrmX6ckO5Udb17CDILCL
M7UPVTrgFFjyCz+TXtah775lbvXWZmS7kCXlHiuS16OAmVRO0rqsn9g1tzF9Ik9pP7GVwv0LimlT
ge7z2Mqd8sJgcGRwzWA+65D0g7XeG34JTNyFuKTtyGCvLh87B6YvN611xzeYxlo45XO+eeCF2sWy
QlN4emdKt0r8or9f8hx2DwtDLNpN7rGtnjBDNE+SGV2OBTbvbiidJScoDZ+qzfb3jSHBButE+9Hd
dPnFnZ3lHvH8HddV8OjlyiDYkKLdtaG6WBQ+u964XCPRXpzAYsWYRL/j6Bfba/gWIuj2fVSfOCKZ
L53jN+egFse8Vj3MfxtcqEhlujVH29ep2o7e4oEz03JeyOzHXJIE27tHy1j7VqXdm2l67iYZyjvY
1O7YQe0S0WTutqXEa7wUzJjyZ2rEy93ULee0sjtkI1ndSft7xLxkcAJcFVZ+6pzxpesFDzz+rcuQ
WxUmkfpeiAnDQeTgzObwtlMzV2FTL+LN9CGel8jZL9T6BnT/HkWTLfsRqz2Po2yH6piMK92rrSC3
wlU0Eqrae/ZrXMdu5D+tW/jMrH881psr7sXcRF+DmfnJLNbwEEX6hmt1fBF9dQscc9s1aXNLaiWs
WXkHf1zvZdUxyrRrj4jKYD0PphJnQk68vTdlzwofwWjoluvJGLOlQ+BkXmmUH2rRLr7sIf/9Z8td
jxV46Wnwx+zG9hAQV7KQ3yJSQF4yrxfsJ6V6W5vQvc/DRXX7eQ39+zwnUa3o+pwBlXCeQKarvZUu
0LqptwHnFD2r2dAcrW31vqMXFh/rgj0Wk4zodmyYFFrSrg7pNn9UEy2QHY1ZF8iMS2uXXKleOj51
/Rhe5nx7saUVnWxojM+Lg+KOPcSHy23xGU0hfrV6vfiaaDWijPh5NL4b3en+EPjmsV9G+bNd8/rL
1tkfVj37L6PHQ2+O0BUIWUmTMhcvfehkz1M5Y8yrFFthN1RYts0Sky/aJmuVfizd/kbbRUEfQwm7
3zYzMWWCESEanRGf8YOkdxvL+I0X1ZzLOtxsgBPFHRmsxQHN/zjzxcT23GJLyj17HwpK1JxVk7Fo
9Vevpp1sXuM8wD6x4LeY11y61Y+FrJinjT5xkSnA+s5ZN/K4VmbsWAit6UsoM/NUZp33IIqxhPC9
1kWSrH3jr6U+mKW84SxaJMG6WC8pt3XFoaYJvobh8iQLI79AMGw5504yYcv7Oe8iHRdsh6cEHu7s
CPvScuuwTVfmvEjbjpmVBJ9CvuS7CSNn3GJOucvhv+q4CSPMK15WHxyKPY86ElWsg8y8NKW6pZzK
iyEOGtyxlQ/+wJ5g29LquR9FcxFUXJCJGzGmQ9HYTYgKD543YeWyV/Jqg2vLnZU2N3nOiFIv5ucw
solwGbPt8y3dCta6+dbDILmrNFk5mAS+jWifO0Jnz6HxT41NxlKHI1xxXtx1Uy/3qdy6SxG07kU1
XKzD0q5gAg2xgugMHoL0jIVFfsiDaRm63dIhxwPo25E3nC0m7kzFCTEfxHNhpkxSOwCV4K9HTm09
oStO1guLMIHBZZQPsl3hTi80li4O04ycsniGLIM/39KCTfR+Vm5+RXzWTn+lqHvEEL9aKsCouSwm
F3vf2kQXHWwPbZFH+tDOuXcoTYbI/82ZnUw++oN+NXMz0OfjFgGKcbnxU9HdbNsjMCdieD8yoKNa
aKeUHFC0pV20U/jGYA7++Us1lk3QnJYuHAR5ZGrsI7ZJRU/x16ETge8tx20LHHiKSXg14W96ZPqw
IXoPWaEuzAAppB3JE5nsa0BGZLChHvLf59slU1BBoqxq37OhI89a+y5oEwOCHY16lBa24Nh6TgPq
zjEukXdylLVL/W9hYgmkQQFZiaugBcal59aiU9THRbZIKnsD2f4kRqY7kGSZxUOoX5lr7AnWwHgo
2od+tC7kglj70kqxQGqGM+Sp+Yls8Vhr1oAdFKP3GTKmx93BpamZC4N06PHUewpPQOlMzhSPHpE9
QtpvdTDUF27F/pCR6fRUeBizSTHjJDkyv20J6ovrTBD+S+81dqSA5CFpxE2/+fgkN21zP0Guxgu2
f05l5qkYB4+3Myzdp2grKd9IqZnxdsPii32Koxf3hmOVD7JZ8d5bKTbIVFQH7YctNniNF0ITBFJg
kHUdrtcMaEUlFmLmtkNkQqdYdc6peGNQsezQItlROLKDQMllfgwKN5uSbg29T3kBK5UAjuQXl682
YSSX4ZoqJMfqWb3ajKMwxvXLrSZ8N1Hber8MfnU2Y/9D14J4DBdip58Ofg0uxBRiny+rPnvNMJP9
WObATO325G9zempJG3kgzdy8WvnVuaxIk1N4IiqHs8eOTetPBxCPVsHZHW57Mzm3pD48FyQVHS3C
ZJKBZegwq/ya+mEdesdLsNo3F5UrdZQTG1wiB1WY/Ad757FlN65t2X+pdvEOOhBk97iIwzAKJ9vh
UMrQe8+vf/PomlLgSqnx0K5GdjJHInBAbJiNtedKR0GWy6hn+WSKWfCSZzj72OzX59ZZvM883HPx
9Qrn3E/Qydw5tq4qzxjDPrXfN07QnK2RpzoytG+9crsDbehtl5ea7srM2kdn7tnkx825NbfpO083
1X4Y4vpMiQS4vN7vz667XmeVtTzWc+zvU0L9TZK2IJ/zwOZi3qyoEOuaG7d0HONu7McIYBbpjYdo
lgP6Q2bFexI30RFZbnttlFW5T0CDHAz0EzwXyuiFE2N29ryUSW8b9UM72U+ea07HwsrLxzqwJced
aAkLaMWoCCmEPAivbA5G7JW4JQHzkgbvj/4PDY9hTHFM8jORd16CcIkT9xaFNqyPq4Ia5/XoIpm+
mimIvo1z4IxlnInnxi4g9Jg9ROJ06jrQj/UMFaKbPprUe7zbKKe6EllQxxSWXCRFYs7vakOKh3Lk
VNwFU/uMMpTCoNUI9kGa5CdyHRb1aSTrDiWP7Fcu5bUk2izrVNrtsfHaUxcMw1+j6a47SFjRdTZS
2LFSY0ZRbzTzpOq2XzMuGjfZGFeHEZPaq4GijnvXMs3dOETFyQC7RNX5Or7n3n6RSSX/FE2Be0VB
ZQFEgxmXX5RV6QK/C2Vhc4xk09/j2Y7alf6/kOFYjoJ7/qfBI1+5F/HyTlQ5Lnb5OHBToh72FANG
21cJ8ERjSJZriyT1RJlmGKExASqIEuvdalYboyvrY18Y7V5Sx3PVL21LsW1Z7weqCd4OPVdgJ0+t
r/bWfY97jsgkkitxqKNyekZ587Sacbcfthxa4yrHu6jenPM8UEmVeRwlqjki2bfGp9R1imOWuR94
i6h3+QZvqFtd92SRHOAUxw6Mcw4uTPVk35b9sF1HC7A7G2zTYYCmDHTSXE4lss03S+x4ANcK64r0
XfBuvejdZCe+ATOqHpzULa6kZ3EM4aT9pUHfQ/Wh0d1PBQWa8LW2o6xA2KIYiq9t3qYe52j4sGTd
lV0YqBY50wk/Dl00czsTIcAhqjrKoLrqSfQFxdU/pHiW4ACz62bUp1x+Iq4/DeFdUST7NBiLueta
WR1hI0Hcz0t0UZQJlXa3nIPST27JnIIgbxLnzEN+82COUb7f2kCA22glIENKm4NLseOeIi8u1Lmk
PNUfO+cv/ByMqxKUaLKra4diZGof+q8kpLYveS68sJMTNfI4+3DuQWzcJzhsRJ5nvKFWYjobhZHf
mySxSjb4IXkhGVCdbB4hoHQ24gz26ba0yvLi1IpwtHSv0SH6ZIHmOxwTAyjvybVMjPU8tP3ykEVp
cl2tUfze/6GC7Gq/SPYU4jUk9KgxeETFheH5WrCcYmybggLrzxDSb9vFfp5nWe2jrHs7xq08JRWj
M9vL/Tqa43U+tlcdoO8nrsOPiCeZ0fCEIXeOhdnfJVbU/NXaVECgjKPwfY9is79UDwbZif/d/EQe
ASHn+kPUySGkuSb9L88guYxubwCb2K+c1a0blKdO6NVZFZ/FD3loHsyUN4salU0Tf+VgsX4eRcCe
ZV4eoAJhl8do8I7FuLyfspL7+HJLKqTf8yKJL3GVNbe1I4qjL1zkKL3gILw6NYnJHxLVpOYYfJJB
ghzWklxwbOoIeyMqON2bf9kx8JWIcsBv1Eb27MX1ciC1Wd2jvSZ9jI42lGPE3SlzKHKdW0M8Rr2P
n+/F1qAl37ZbqAjmCMdZYI/7cnfOfQJTwPFByZytzxSLNkybzXqssSs/9tQ3Uk5XR84V8pmCTrpD
9uSCuSsOcTpzZ8W34TqfNpQ4wcxr12KRKy1Mt37AmLx+D8ySKvOGaESRDTsTbLBzLPspPg4W1Uco
EZMXsjDjqeAMt58NJ7pJVy5g8Ajq95HJ8s5bE9Sywraf1soUT5e80SNZHhHaWd9SLnoRGBeVN17L
FHJ2gZvG46Xw76Xmdye7ssvya46rzSFoYMsA/8bvNLA/9V6VY8N4US3PPxTMln8ZlpIiwU/bD3lz
kqIa2dEjLivAZz4NU7e9t3Lfo7alsSAUbh2IEi/lWW7yfeYHl1MfGTs5uN655oYN8yWuUzccndi4
tZqiDTPLBc+SOdF7ICrjnnuTeUD7Lbk4Zfn0MoyyvgqyPkN76BA/JGb2MQgGlmkjj0gS/1O+XXoU
sX9GBnNX1/7eMFZkWdUPmTeaJjJNGEegeCPqHbcZyHrW43aV/pCJmz8k4yU5QSq1uSh/H5eBy82e
0zQZOIx4hpvF9N3pVDoNnj7tZhvWTRkZ1DqOLVrL4Icgnac2r0JTn5bVcbS65pls/Ia5wYhuFen/
Ke4cmZ080ij3UPCqT05D3QR2C+KChnJa+02bI26fWX8Onk8BerB0NvxlqrJ3SGxItP9QyLcXsfyM
EUPn8iJjoybG6uxQmHIKgaNeDZC2zePQLMM3H4Cz+YR4luQuYM+XLrc5xmaXDLuNtG52zaugbp8n
iteh5VGZsCb3GUL3ZgqeGkjfAVJT0FDVS9rJT0H3eaMw7G6Y22sMPuAuRczww7C4N6yNe+SeeThQ
xS9AViK2JQ/ME/CVT1aU/F4WzrxJ7OIiusW4hGrrWHDnHSn/5OyFoOzgUSTV2e16AkkISmWbB/i1
/d73Lm88tbsLsupBGDAFF8jnmCnex019GpeNZXJcnGuK8p+gg80ocihxN8Ztn/Sdt8PdnKr3oDrk
wMkRdzkUFvAwSabi2ifzH5fJjTFB80cNy3/nn6Ah2c0rM+X2wGAM6yoFNcRUby+VLtF8hAoonyW3
wGOWLG/gHu4jPwAhT4wcphwF7NzcQzW4B3+2sdn034Oqeti4SewpP8keUUvtu2k82yK7KybhH9YU
BgkOWm2zgLJeTfkQz/6NVYzgFewGZVXxl+P7b7BYIk/p3UdFiW15LL87GZqG0fXdpxyl+GO5mndN
uXwp4m4GRR5DMma0G0delc24HVsfJa9PPUBYsDUdN3Jku6jixouYP71JL8Un3NzRFBWJRDE3Jndx
kLQLV6p111cz1i5RW5xKkn7xhjq6ZHmDbOt82QQJ+ByYVZU9lg7Zl67jBAudud6lHOj3cWyWe/sC
zYEF8J7xuQY9hcbTee9AyE72rtvKm+7Cr+LEF7Gn8AaVLUt658/d/J5ACHaBVVFr1E/M0M1deOUY
PNg/QQtsbcFYl1As/JhQXp033F+BZ2TuytsPyVoqYJof1TBgOs17l4MNmV8rQE1ZZwgtKooWcBr4
DIraPl7yEyD4p0+jOzrfL+vXfjTL/Au8ArsLMUWheCPeOIc9JFnSDXcRz2MLaUUSU+fOnbnYza3t
uW9ksdYX2HaaPFNSFawc7kavpJopYPEK+6pO41teitJyH4vJ/D6ynu7+Ly5GS+qPI7Y31AsVH227
mk5Umg/Nh78XqdivS+6QrPiBIKMoyHtSU2sGSmEaJXYQ/03ID84QJI+FWwxPswU5hisy+M8DgFVT
7iwKwng1Gkcy0S3igGFfDhjzVmONThzmmgFMuyjk1eIKARCQ93KKVmbyGID6UrM4ds4Fjz4hubS4
z1fpiEiBknPHq2hkdckrjc6EcCSOOuvY8PX/VVj4/zVr/8cWmJj9XrP2Lv02VJ/LV+aCl//j3+aC
AUaBgUVuB76vhUD23+XXlmn/g7pnDyUbmjFKZpkX/xKs2c4/qM40cReEGSNeCdb8f7j8uwA/QIlo
mFuX/b8RrL2uzDQuUjoXV0PnMmV/qgJFCwcfr6iXMKooM5Xg8pzrn8bgF3qw37Ws1HouqWd1RVPM
IanEL+iMv0A2+4MT2e+avvz7nzrdZIvBJlst4ZCxzKet9ZSD7P2n9PKVN+bPtoa/a1yR7hG46HqL
bA6lSMrDUpdvCgqwTnqDgv7w557D8Mv92QahKOR4y5MrN6Yi+JNX2u96rjju+WByIW/Rcx+L5ROU
pOpYXzZfva4rur6FAzEa934K6xW2bOYHxc5cearUat1WStPjNMmwOS+nkOVwOnoIyG+CfJ31+m5f
tIM/TZg1WlMv2ryRo2QDd6k4JoH8wxd9LT/8TwDZypo+88qzRCicQswHTfsaN7C+v9ps1vrPw7Rt
y35cI1xWjGgyblwMLzQ/tqX8JH+cOqoqkjHEhALY9FAjaBuTPxEDfjOV1BJqGz2PPXTREEJIBdFj
OzyQj6ve17gshD9/Da+IrGKN3CH0pjR9KMuyveuE+4ci7N/0/Mce/NOnXkj8opJbxhA28zfKkA4W
uQW9OaqsaLZdAssuHZD0VhNEj9AwizNk1Hh+o9W+WjUOlg6upV2N0MiDu6gz6zDP4+Ver/HLeP00
Lj5WaqM38tphlEsAXDUZXwyj1FvrbaXxgKkis6Fh0AfjrreobFqmF61+28pybI3oHhCHjGEr5cpz
MhmsB3cbJr0xt5UFGeC+KUfqssMxbrInku3u9WrxGqnXeWVFjqn3TUyYV2HbcpbuqRqFFLk96jWu
LMhNs8UUftH1LnCC9rBGVvMXbzr5579v/hKN/0/K/p+F7UKL+XnCJBJRLNbtQ2jH2LwjGCcBCh+9
fGq3gBe5SKTm+e//0mWW/OovKZ8YmxJH9gJ/Cw8DgRuLU/CpXJGe6bWufOEUh0qYjg7PfNTupMDc
0vTNkuIucNBrX/nG8+pHvGD8eEbs7CPqX9yX2vGLXuPKNwYMIHmTLYewcbzgo2FY6weSk/Yf9q7f
DLypfGJ4WBhJ53xinA2oWw64vKZV+/D3XX9dCvGf+WMqG5RdtGsDNLUPs07M39tC2DdVs8kHA3gu
NkBjtF48Gh2hNVLyR3nAT+ubmdjkjbqhC1sjuHNACOzGrnj79z/l1+P043z+cyi4cUxuWq5diLnH
yYsWKvkXrdkDLed1lEF6t93cWLpwq/r3jgx44+hDvV4r2xXizBocIr2m7vGuHIqrrHO11nsZXAbq
p8EWCUm4CIFRSAbt65yvt7Yxa/UaXM7rpmevaXvfZSvBUfOcLMn3ZcsCvaXAVAa744kWjzUOHoWP
RjnwX1y7edYZbF+tPpnHOeuaxh/CYEpuM3M6r2V8pde0MtgwrEgVge4LQUVvaJ+MjwIUpeaQKGtv
IoN6wsB5CIcR84fNgi5cz3bzXq/ryto7WlGxINjqQ2RRPLIgwMn3ei0rqy7vtUuO4LoLDcoN8p7n
rVRqhaT/X1bTlnRsNMNdCDL6Dbnft7VvaX1Ksk6vJ/dCcsDImo1eD0a9K03vhdSM3o0A4f3rxjeJ
kdhYpF1o5WKf8rgW86CrM9pg4l43jQdetFkoccJY1p8Da3hqSeZqzUAyI6/bbjqEVHXcdOGSuMjq
67y9GimgP+r1XNlAG961yKQyKI5o9y6MdriXeougr3zMCahbV1Z5F4qmkjx1GV8DuX3X6ravbJ6C
RzmqNJjeFmrfZK0feTTQ2vTxkX893mSmay/H5ypkbHYRlWIYc+l1WlleG+yeev8y1omBTt/5QrJA
7yuq3DC/l9S5N2zugIS/JmOC99Xc/6XXa2V5Xeely0an7kIbbwkejMdvkeVqrVIQDl+Pte/GMm2p
LQ/lal8N0joihdRbSnwlJL0eba+H+0vI48YDOe0PUUmq9++H5PLB/vtALn01JH3DQrjG9r4A30Hs
0RZ5jHSsbL+BoRLUBWV+p3Utla4y0f28HHGdFx0lczEkZcw3ghOvWIv3h59y+Yq/+ilK/K+VWy6U
i3bhtC53orc/SVs8/f0o/aZpqcR/EOcrtOTLu0IDFZuXq5iSANfSCyaVnxj3VHouAzIXg4I8z+/f
rFOvlT6VUlkB5g3fp6Bkg9tWHmP9Em0WTLhGb8SlsgrUFGbhL2/wAA4JIwaS5kSF3jIglRNtGQgr
3qAKhZgJgnUOXFxnavud3udU1gEOQmPvjayLvu+jXn3mkHXQa1lZBXqIG3nQ0XKHRULbIHWWd3ot
K4tAbE7YhWJ5Fq6ehxTWky+IFeM/zMDLqP4idKSyCpjYZcUeVWVhZLVg9mXjtMFT5VWifsfrs3yr
9RMuBf4/XyXmuptBLqGX8MsNN5aU9d2jgFKrcbUWPejaQXoZIw+K5ToHdN76kd5H9ZTotxMMNWIZ
IJ2Y2sO0YO/OIVSr1yqbNu9ZdAfbb0Oz/9oD8skyvSnuKWNtbpSoUZHShm5fwqTC3uSiT9TrtBL2
7phNoqolQ10lEq03MoE80zx/ekrgVy5ctJ66iFCiN75uYVUd1jqz9bZST4n8MUgDijkZb7+SWNE6
6NxyzU+phD5022VOakYcF5vT2GLKs0RnvQFXYp/BHWDNEvtDJbALcG4t7ll6TSuRn1MXNy9IREMf
5xwscOFcaI6Hsh1bOFJCn2eoUSQfGt8/VZmht+8INSABbzp4wrWhU+IcvsAbkn86D10mwi9WQqEc
UkzEkqx+og3HIj8sNmshDAatoRZKSLaYxuNozgRx2BtGu7hFoaE3QYQSkSkmdlWGpj00tsx+cp1x
3XVo9DVbV0LS4nFOUmvFWuJgI2p18qUP/pQDuvz4X423EpASD4otHsl6ygni1MkdeQ9ZF8uhtHmR
wdcJVijoN5NCQr3FSyhh2m1RAh2Y0kxUyMiy+r8iOJ6abatxGoGqrNcZGQvORccNvdJuw7lRb+26
yA1+3j7b0TK8zk/bcF7WsPTbc9Fpbp5CidU1+8GVomnstB7Nyn4OUu9/RWH/d25YqiDysksDa8wt
xntrQw+HNiz5TloB5aqzvsOC1gDbEFpUpiCFxwpW4oKot36paPEOCWkE6qGlqi7CH00KxNWZXqIP
t53X39Idt2WRlwLhGqNFmEL4AC0U5eiNizLFuezn9oS7VkgtElL0zew66yooaqrn9P6AMs9HfH3c
DJh2yNWFwh8H5Imj2bQyyY2ol96WMRPxw9jzYvEwtJPeMuYqkzwaG+AeQdYyLO1NtuBDLcyj1oA4
yoaELXYwZwMzsTfMA2UKp7gqH/WaVjakxbCwvjLLLpwR81O4XDS4IBZ29UWveWVTyhBjQMFbkUqU
qfW0JGK57ikC+6bXuhKhvh0FZZJRnEGl3LesS/ACxrNEr21lV1q3wbNHHEzDvI8+e1RL9Omo27YS
nmlSUAElmIVFF3yzcqjE9tho9luJTnMavdr1+KBohyP7GCxBsx5APPiT5oxRorMd/BkPSxYuqJE2
OvHyauozzemihGdqYPRlAQEKvX6+38rojK+zlppDqkgzXIuKOLFiThmG/b4TfjhOfzqaX8LwF4cM
VXGUOEjSo6bjVl5Aj3y02qHNTr5jMF/K0ZpwZYNe9A57SplRD9FQQJA4fT/p/TBVkYTawCn8om7D
dG6/Q83e9o5s9cRUeCC83kiMLKPWr788jgx4i1SNdU42V/Mupgps/MCYA7ujOKts13eV47/jePZB
K3ptJXozx17KqSF1FNSb+X1KgaBsXW38KaFxCdRffXElgKetB+HZjhzjJaWfJqfHcsCzVq/vSgRH
VOK2ecWwQBx9mKLmY2I6mnu3KlIxUeskVcNk8X3veoyqt9tg62WQbCV2PWR9SLoTFmNA30sSY2nZ
P+mNiLK1DsaWNvlWMdwOeIsohp0+jZo5ElWdgi3apRjucnqEa9xwiCn7Tu9Lqsq6Hvxblktue5gb
frAnecqLUS/qVVldMFKda1gzp/UYnIyYy/1aJYNmv5V9tSDTjQhLcny04wes8+763NfL0qvKtMLt
+3pKiRxs8ig4H6l5TC3zL615YilhyTnGraCwEPVB/akIWnxqLURT616veSUwMWgDz1qRcsBm8DGl
LCOaLb3Do2W/XmfTljpW63IudXFcwksCMBV3Hc3PqUSma0WeOzns2D3Utp3wxDegnpoZjR+uVT8J
OFojHoBmm20ISuEJNOZd1eR6c0UVFY3bYFWxpOmlS0PQaQ9DHz9pfUpVUlT43eSRwW3CYIje2Uv2
ZE+OZtPqljmvzjxQ9BHCb7yNxv5d5c+aGQBVdrL04B2dkagXU/eVNeC2LSu9s7QqO+lt6quDjpgf
lvTKA1JS+o3eRdpUwrJOe18uA0lAb8th7pf341w/631HJSSXrR+yDHP00MyGr0sn7wGcau6VVEW8
SogAoBZpsNFtN5jCLTbuUZXrRaSpRKQxADzzfSKSArZH2SRPQWBc642Islf6DRD6zWGBdUbzLXCC
283Ti8d/elX9FOp1MJnONpVNKFvzLfCOYRfb1Dvq9PufUN6fGh8We87yy4ZG9cpp7Wh8mCE/6TWu
xKTAJ63MoJCGOR7GR3y+gw+GnHutwyZA2NcTxYoEJTEd+4Jwo6tlDt5ADdLKn3uBco4tnRaBctw2
4WLEHyfffK6MQkuv7KnKu4nqTifY2HJs0UMmqCCRxBNoTb0RVwLTbbA1mBKb8wkF6PuxGinX6z2t
Oe6pIiLOD7h/UGsbemP17A/BCzSHj3r9ViIzYWlK0p5r/zx5PaxXvJYAWmlOQyU25WhnfjwzDZsN
bA61m+POw/hMq+eqiEgaxVRXl/ytsSTHHgZT6Vt6H1PVEGXUMa1GR0JO9PO6432Oam1YPHu9jivB
CWxiHoCjtWGUFz1Fx8FDC2lQb8h9JTarHnx3FLMcjqNDbUiOKXZq6olyIGK/Dnzq4pvNHPmeS7+c
Yjd728W91saG9eTrpqc8x5Ep5RRBOTXUJuk9W/GkpdrA4vB125h/eR6YHB6cZzzGixm+m2tCitX7
nPbr1rHhSaKp7iF4ETezmXwRs6W3b3qqnGg2owwoEbowdjgLwCfMyBLAY9T8KZVzGd7/vth7vhKh
wWLjDNG4TRhF7ZVcp5fMyrReKgBwvB6XuUyA1l+y2gY4+92QjPHBWMB4aI26KvKBFSG3iO0iTFpx
K0znLD3dppX4RPngUCZMudtSw2dsm+RrOpWJ3qqlanyixYVqJhfOFF2Bi9H0sMaB3qqlanwqNwMr
5qLxmTobYAQmVmDyhVa2w5NKfG5yGgy/ZlDMIrv1t+6+SDKtuyB+ya8nCgltQ1RtcMnRZCv2JP1N
jT+3XnRebCt+fuWLvXVEXc5iOw5jBk6vfdgAx2tOQmXz7EysEFczo7pBOiT16ifbND7rzW8lMIGQ
GU7rsY5DFF52Emezfc+zsV7HVQlOEVTblEMCA6jrnrp8eDtJ8Var46oEhyu349ie0YRtiiNTA3pn
bt/pNa0Gpg1fABkr/CoQTRVuVfnk64Wlp2ybmc/z5Oby4lTAdgfiYFqnak708mJsNq8nYWA0wWwW
cxPi4nWF+P7bYMj3emOixOXSlR6ucKwnGW6sfZXujWzRHBMlLouLMUcxxORlB1nDrAA2FA+t5jRR
4tIy63wZbOb3ZBYfnXK8dWNXb7v31KhcTT9accsNA6cEi1I+XShyeqOtRKXdZi2u21zaeG2Gb4K/
8NGuMVLVal3V4VhRPwdUsXKV9Tdgc7K9X4FM6O0OqhKHEnTbLScO+rH9GNjJldsXmi0rYSndMbBw
ieKy2eL7goEujqs1bgt6g6JEZhBb6wWhz9f0xqtq2m4Wq73Sa1oJS7zR2qyDYBluIjsJ23wM8kDv
iiyUsMT1w0PijEwjyOrvy5KfqkAvleepipuyFr5wJhZYmTXNadj67SrvyknvqimUuIwxxKuDileN
bhEAroywKeIXveFW4jINEhSCLSIN4WGAh3MB3i+avVbiMjKnTGIHSq9xPSgCsm5JobdVqoIb9uDK
3hYmSex512TXbyJTbwlUBfzUA8RVY/Ah1xQ4YGA1cJ7cWLPbSlCCdcJzsSLcN/CmtVPcuuaf5JOX
Jn5xZ1B1QmQJC2q8eP4FWei5n0qUpZ9wV+m7E7B+sV0Hfm8+rKaLS8nfTxz/139QfZTt562SpChy
fBjMKMEdN45vl7gLsMC2W2QtU1E/UWMBhDHx6kJvMVYfa+22tC2gdZxj4F9/cLECq3Zb3mZ6M1aV
Q/FwEOHRyceHbffQxvZdbdV6PVfFUEngoS6Mgiasar/co2D8VIim11uOXeVQEEFesjcYjKH08POr
intHrlrPH9gIvD4lsf2N+BHSb9i6B7MHOQiKU08m4rnK4iOxy8EcmvEG5vy9mpy3Q4vp/N/Pz8t+
8auAUFafOElwn05cDJ1NTGgrr3uanMx7H62z3kal6qEoZilt7KQajusgNTEj+ZxN2Z8yRr8JZ+cS
dT8losmNpOtqkfYvpc0Uhwf5rUlru9rHEb6v+zhvjYeorjVXPUdZmNKo67J6QiHlZP17KKV3chz0
MrwqkWkYK7zacOwMN4zIdkbZFXiYAUT9+6982bp/8ZUd5bRQp10a9czKsJo953sCzRw5E67Bms0r
JwYLI95OkrOHfjmub81oyT46XZnoha2jhK1TtB62AhVDA438bMPy3tVlNj/oDY0SuYvRLAW49csz
HRYLHpjV/WT3s15+wFFCd8upRBvAE4bJtFDTJR7Ad+otOapIKiCZMePHSCp2tsD5Di444Z2XbH/Y
4X/Ib34xZ1SlFE6ncValQR3O42DltJyv9wN6ixSa/jT1O1+O9Qv55fYJ6LT5tsqGxeBoVMqvPt6+
N8lwoW7ikxPcdG5svPUxiodbzLnhMR3y+mMOtb7DxMpcvg6GwJeejb6Pbi2O4zeT0dLW1EzRRV6O
MZnWp1bVV1XbN7AI8X3YnPama5u7rA70Ukyqhild5smdiyk4cy78lmCYV9fGF71eK8FVBHXVBTlN
u/YdOvVu09tqVcQOyKphSjvajRfckhJmUJH+4dDzm+VGVS5NkZV6PRfCM/7m/uNlt3rmelV+0hsQ
JaaqelyD2KN1HA0Oy4pTc/pVr2VlM7TivCumuGGozXK3RDd+qVfuDnH69UYVZXMTeFEdnKv+aJjF
Xo565deeqlvC8820l56WhdMc196/nVGjaQ2HqluanQoPh5qmLQDVTr8dSCzrbXcqDCxpUpfyGiZf
JcYYYimvx/5Wzke9jivbnVj7NLbtNjjn8WYdzKl6mCpfM8WuCpeyaNwqT9K4i9+MFCcPGr5et5WN
Lk4Kp1+oGzvLyjkIcM1z9qLXsrLJia2zRWFVfMk821eWBI39Ua9lJRizi1ft1NfeGXviYr8NwKKt
Cja0XutKQGLCYxQSnyC0xWZ/8Eeg4FuCPbdW66pmCY14FBtB550zITBGEyI5Vlub/mED/c0iqMqW
FvxCvEI23jkYnPwOxGz00raL5hRXgTnYJdpuv3ji7M8Y5QnrBEtdL3pU4VLWFTOE50mcLXM62PWn
tNv0Lo6qbikFlTv31uCdB+DEdfS1xXJI71NePsJPFwE3Gk0H7AwtD0FziF3rKbOw+tFrXIlLKF+Y
zEauOGfz9Cbalrt+1nw6VnVLq7NhGBgLcTZbsOpDG5W7uQZPrNdxJTjjyktdsc3iXArnGQ+1h67X
wyB4Ki7H8qkMMXOa5mxyxtQh7Fytc61QaTnzlDWg7yvB4r2m11Y/jtcR1jRaQ4Lx++uJ0mEZYSFw
EWfWleQkDXM4YGqaaCl9hYp67tfM6aeS0JkCqiOlCHHQ0RwWJZc8z2gVRTUKTCmDQ4TfS+pqLVRC
1S3FbptZW7oKTMD98uhnuIEFlqunTxaqdKmRRhDlI637s2iORZ06e5NTlubnVELTIHna2zPTkHKl
23rM3tebq7U7CFW4NLj47vYlUd+PfvaZ65WcsWbIjF5rVQEO/XomrtiWUCe+YatSm9cJlqZDUWod
3IQqMNgiI3e7aFnOuMhuuAMFL5QUaq3hQsWIVFtn+bE1LmdM15Njk8e440X4ROisWELFQuXYHAAR
tfieTZNcOdwUr7vB0pzoymliS3wvNRNDnFNYVllUDXu3wglCq+eqpMsvJrQXNo3jSurucBLDyMPF
gU6vdWXZClrsXizLF+c5xtN857aRgS7l4lGu+QeU1BZFqJJ3wc49l1tzmLZub9uB1m1QqLKuorb8
1qwL89xH0d6yorMz23oTXRV1rQjOZ+pNTCyOqD5dMmxBA61TkFBFXQ1MvKLqY/PcGu0zRl0vbWlo
qYuEqukqq6TIm2TaznZpv4P6AXIunzW/o/16VfGcqRnk5q9nKN34b6bB+xmLSr1JqBwn8rKbtrZM
tnNEnahNAiidXnCI0mMLCFXPVeXZYjuZZNUavTuvKo99YGrdUoSqXKIMMoBOli3nEauFcSiOVRJp
LuNCGfBgtno2zvlcNSTFeHnML8ZgH7RGXFUu1R7PRWYazGfqoFEBibsaPx+9ppWdE5+TIdl6YzyT
1D7IPjnn0tVbxFXd0tgUY59OyXRO+3XnuvbOEFrJWqHCiWpYc4u0ovGcecsx86PTFH3TGw5lb8C/
pElqfEiYIfP85Akprn1MDPWi8r80S7VT4qCEc+VktfKQACk4OrMeQECoqiUK+x07zfC3KWZxKIV1
F2uWOsEfVCZ35uKRUsfTuXHG+36sDyjR9BZBVbU0OW3sCuzyzm3ZY/Gb51i8+d+1PqaqWWrnpcW6
zRvPiZDnuTMO+MjqrYEqNcgPJh+gNDNwuVgWF9VanRJzMPTOnJ4SlGLJrKEzrRHhmTMdjSAQuOQN
1kFvWJS9oWwzyMDmMp7TynjasvmU5t5fek0rW4MEdrAIMxvPlpGfI7t69LfinV7TSmSuLuVOqRjG
M4Sph8gO3mGqqLfHq6IlCJ7TyBViPDd5cVXMK5ZteqwToUqW+ixZl9mg14WNiS2G3zdxIb9ojYhK
D7KKLKIArMHQyvsQm/MRsybNAfFex3s1FAPnt4CWqYTfStynxZ/oPpcm/vs5SQhln7SrwsWKYx7P
sm7W4CjLTqbHKersj5js1t5O9m6ml2cSqoJpGfBrroORxdxJb2xomUNj6K3kqoIpG90gAXaAuXPe
7CNKCczuX05K/0sLGqHKl6LNaVYb4/Hzin/6295s0tuoxItPb9IoEep5rWQTMoazUyYmXm2FvHEw
69bb8lVqkEymbMxEyopbXbgJwSGPU70VVxUxOabrzw74blxZvSsn6G8BNp60xkRVMdW8UwJhN/oz
hvM72UXXTS71Lj0q4HDLeQRz5mQ4e5/86ejUms0qASq9JQuaIh3O+FjuhczOyxi91RsMJUADmbH6
kd44j4YE0pJdg/b5k8rk17lwocp6HHeZzKRgNFI5RDczUXRteFmvt2uqup5y8ZoZd6L+3GXirbP6
5a4K+lEvblRlD15WrYlSfjjHBvqssUvfNnjR6d1fVWUPOgMngLjVn/2gPGVSXmeL0EtFqoijJJFZ
OsXlcN6s4hk/vYMoFs1kgarpMRYHhwesm/DEtb9bmfWpHi3NfKEq6fEGv7s4avdnu/4mlvyQB6ne
8UdV74hibO1oYLDxeN4jZziBNNHbN1X1zrziWNxdJnRc9vO1N+bdUfhD/4fF9XLa/sXWqap3AqOy
RgmMga0zc8IZxfLntikx9t7ytHWPg9HH1s5poR7rzXlVtDj3y5w1wGvPpWF0h67uzINX6FG9haM8
1WA0OqNDb/pzEpvbrvHHdo81lJYOQ6haoXJoXcOfiv5cGVtzarysOcjqfzj7st3KcbPbV2n0vRJS
oibgTy4k7b3l2S67qtx1Q7gGk5pITaQoPf1ZTnKGVgLkQEB3o9wuc8sU+Y3rW6tTx3KWwP9zeNR4
s+uiEWcTmlvktqUxQoDxIGFwuMcKSQyZSyBRxyuob0aF7LrXcG6P0ZKFe7RQCKXpxPnDeKXT+B7C
oZWIng/5jT1OSLhhZhj2Ga+CxmZLGvxspD5W/tgDdmZZuVHVWHrUmH+CJc6ixRybTwz3INmlpbra
ejZeUQr+m5bczpM+5pD2aKAgCZLFGj1eJWtSkJhnqjvWEQ/3mltLSkCVxDqIumt+3vpfPuHHbNge
D0RcAhpsAi5J6gcFCAPyZD6YZ+3xQNFW+dIDBdPV2KjMpC5LenUsINozGa2dbjCetA1XnRbiNVlc
9bhBefz7sbO9yz1TLRMOPazhSoCDJWx51rmDIdEeEZTMq1SmwdIQIp6LZjV1Hve9O3YC96ggbbQH
HlisPtD6AsXtEjDqYw2gPSoI1H1CpKLt4Ov8uYBIkiqlAeT20I7vgUH9x7xZsEHZngINhFDuKekP
NvT2dEbV0oUVJ64GVIUCWctVu3zppg2KyccefefYYE44nyTWt/NCi2FrvhmvPVhBpMGfXQ+TSQAK
fC8s7ZRez2uQxSAMPPbcO68mKygvW1bFpfZMsfhQd05bcBodW3yXdq7gIDFez6KSTUG2AXkU0WN3
c09mROaKDUNV2XKoLDsnUmyXeYUg+KHn3mODAI4cYxEKWzZedOtJeUptf6yIvQcG6WSi4YwidgkV
ySUjY3rn8+pgo3CPC2qXZfIB7bRlNa4vI1RIMshoH4z798ig1OtQlZg+NsUIKMfFyRVIvY8++S7/
DOqxh6Z3aspUgJA18Zcox/MfKyLsaY06Lq3XuhiLc/4M6pqvfDkWE5LdxRy7Xk2rCmzptX1Oa1nE
Nj52MffgICqH1ZOLb5AVysL6CfBBb8dO9+5WmpF2lkWrLUlY/9F63XlpxoP7sXOZcJLrKPViy3Bw
N72tzul2jP0PIth/toE92ni+lIMtbd3xcyo8mlmm/UMJM5j//7w6ZEVojRaHLUcXFwOpP/Nt+Hxk
u9keFmS7BnWVwdhynumdLwTIe316rL3O9oxGCI9tq4zFAQyH+zSNNarN4yFTxfbQoFiRSg+yseUy
bTk+6BLE9tA5YXtc0DSSJqwavMytI14W+/rkhduxUirbi6J5tub9QFpb6gltjrXZohOI5H8ee5s7
fwl1BxsazCOX2g2XrYsybNIhr8P28BeSzBp1ciwdh03eTlXei2PKJSzd3Us+0nWIGyzt3HZO7QfJ
RnrsVe6hL6MZCIjFcXMg5DpnWtWfEzLWhwIItuczGjAWFY5O2VLVJA8Dc1LRsZiK7TXR6pAIS/Fv
mS78Hc2rXA7Rr0NnZI95qVhab2rGxQk2dtZE2yxBtf3gluw8perWaaxractO189+81178SFYPtuD
XgalU3/S2OyAOPiE8CKG+VB0zPagFwI6WF0v2OxqAuFNKy+Y6zmU7LC9KJpmIAGjaCVDhl1lERQ1
IvBrHHuPO0c5UtyUpqttKaqtaOKrudeHnDvbo11a32rfep4pnYRauZEZhIoPtTXYHllIhnEdiIL1
Ex+KtVWCaeftoHQJ22MLU1FHDRV47jQdv7db+GzbtT6223tsYdwSDzh5rC2DW0OTnGzbwZV3fZOW
yi0iSBRK06/Zyn/1yddDB2RPXDQLGYWzwwEBnqYAkjtb2uGYM9iDf0gfyXFSiSkHF0YgAwEgb24m
7+DqwZ/DHZk0kTAf4fZEqSkATvnKbOsObvfORX4k2PEy4tGnYL30br0s+hgDHdtDgGjs+y6G7lmJ
Du+Q6Q/qmFQcvJR75bCpijmKG4EpR9akuem24cmly/Rfoql/jAj9eyGf7WFA6bwhXdJkKgmKpqQk
qxy9e9mnhuchtS1/bmtaJ+hCjou8gLNhhN5NuNjxMqZO15eWdBXLyJq65l5ublgqCGK27Fhpke25
Z8IW/sou7VT2lINqjtJ3yJF9P3RNol30YRsv5B3EB8ut7/5goahRKT6mLsX2KA6rAyZjv5nKZKrK
qk2qjA7HYGFsD+PYtm5oEuDAS2d7PxsGu2Ygs0yOXZM9kEMTUbmNVh873jRZHAcfA7LbMfYPtleC
MnbQ0zxgzw3uYiYo1/mchO+HXugezmFqbkFQjUfnoXwl83IVjN5/aXcxWKD/cEv26A3rV5u0jOO5
fVEwF5RpfGzii+3RG3M3d0s04aj4VLMcmj403yByeGhL9jg8bsMIAYibStoGN2HtCjDDHQsW9ji8
xJJkrNMJS6eLny2hd9WAquGYJ9gj8apOhLbylqlsiDm5Gh8AouZjNHNsD8WLRGBkx8epFEp1RWjX
7rSkY3AsXt2j8TiPSQfM3EcSGQ9IPTq2CMyUz/xYZrPH49V1JxtKFJ4eb/aqqgd5m85LdDC3iXZu
0qSLgNYuLtFgP4MH7a4x9bFixh5LRJa+DSsckZLP+g/txCPewX8x5R9Zxn+6nruQ2C6RL5KkRVUq
ZeoG7ELq2qTBSjBXOsXfDl2lPZyIYhCOzCSESVdxki1q+sFtf6wkzf4NUFRB77XtfZz3sL740x9O
Jcdu0h5PBO/uYYAUK5N0FXkdkJxA2eSYs9gjisTc015tWFzGwx0fWrRehkNdc7ZnRYpco3WIqeky
Yr1XdFHz4Al+sPCwZwvqQJYzkiWYyvYDQ4C5729d1RyMYvfAojlYtrHq2VSudXXHxi4f5/bYFdqj
ivgAbpk4oDiDoqpQKJU8B5XbMe1BgOB34fcY6E1T7ErSz6WSQYGc/lCDju1BRZH26s4DqKhMq/bC
I5UnXXQIr8T2oCKiXRWtoG2DMJiHOQqbyepYb4HtMUWhm5IW5Bw4Jo5mQGwk0aFaN9sDivxoHJrR
w8IWyk93nkirbKqjY/RGbA8qqlOTkMA3UxnzbhHF3A9KZL3sMXd3yBTuoUU+2D0T8BJ+vM0+70Pz
OQiOzfCyf8MVhf2wVgMCltZ1fuFLVy4mlcfM1R7mM4xxD+llhCxdyy7LnGYyJccO+B7k49EWI04t
lg7a+BollEL2x2DbbI/w4SAX2WxgccC9VN41vMOet2iNHnuXO9f5AdsGvSdRJQsEvZaekecumZNj
l3MP8dk6lo50GLB6JSuS6XbSXe46MRzjp2B7pE/oraoO216VXHVtNiCf6FdxzOPvoT7d7I8Db4ap
NOOWAbt101Ty86Fd36PZZD2l00C7oYT4pTkvMtxyj0Aw4Njqu8rSivrgPLapK6sUBfBQP0b1fMwt
72FEW+CFY9NvrrTOqwowU40np8nBsH+PJALWd5LRuLpSt8kXgbJvpkJ3zHfusUS8gZ4B9Ye1hJDf
BBIo61+mtDnGwML2cKLRZyM6rtyVXbzOXQZMR9Dl6bAuv4690t01lUqDltHhlXp4ZLPUp2j4bxiR
/wzlZP6uDqIbaipn8UrReLXvKV4vOwm1jD/0wFowa4FQvP7ibXE3Hcsc9zCjzZF+jVPiymj+5E0e
iJ4OvoU9xGhTnWCAcroyhDTGbNpsDo/JErA9xMhbGdjJE+ySXKaHOqYXelAXh+3xRfG6ed1cUVci
xQDhod7arBoPFkX2CCPBONjfp9GVnFXNZ9SOPJOtox/8twoDJf9oe/2H7Ovf2Ie6AYP9TdqXCnO+
7AXSxPLaRtYLb+WMufxPoDaj/cskmgpavOvWTPrNRUuwgnqU963tsgpdLzVkqCTq7RpqNaDUcZuQ
4zPtonC4oWNrquvRDut8P62iSk8Nwbjv1Qwqr7FQrR+aq3WOluSOQaWMnhQPIOtgQwGWh4yHqXhl
XugnebvBBBQtH/RYTGEEec0g9dqlnCsUox6Zb7zw3MyEiUvkgJt6XPqE5Vu4OndCp/Ladj77giDK
fGdEz3fhl/5JneQnlJvkJJLzBLTzD4NPW/MQYiFRCQ48sBsFCUnePfQjQYmDLEdgvr+KxTlYNdPP
tPbt++ZApwaq1W4IIIsC+Ygr7YKw+0nVhq5X6LWdLmUd19uXupetO89J5K3nGGOn4xVGmNrkxptS
O9yFXaiCb6BFX00ZQGqhypNorj9PYg1FzkNAEnNDdd9edWIR430Hhs31JYLiaFU0GgN+eSNSFeVQ
Jgj5eaYbn64/1MhlQVSzsgd0mKslS7nvpd9XbPp4BY5aA0nMNg3qr1XtOLnyljCJCxfJuTsnUeeL
PA3QHzhFsfMelnCT7AQqgjXJGTM8elirSn1a/LrWJyGNYk8a7Ap4mlmpDzoynZB8EFObZG6uVXMm
YLwJHhrpj20+gFce/anNgtFUqg7jN3GzAPC/MCO8PFWxnovNAYWek2WmYFofeATKJsq0viQpAHbZ
wNLtyzIBrpXVQdJ7+UIawbJtNXFzBuE0SU/dZESdJ240X03bUnBgSrKYSxBGXvxrA4NVUAa8p+IS
UEifZ6YPoPfjgb7J5HzwluuY8Bjk3YDMiHwbev8NHzOBYDdu7TUS/T7KwJXYT6+mTqYmQ1k3Tssq
nIgFEZGPSrpjuEXZrILIPJqUrVxmky/sltWdDtYidNxTZ9Mka5VPAjzCEL/ZNp5rpTE3vQRxMp3G
3gdslrWEV7mfyEacWz4xV1CA6d+WWjibeURr6HKo2vAiIU1qXwbD4q8oHHBZ9EuYjlnHF75cJvzv
tjRJMG9Z1Q4seUDrIJoy0CIv+sK7BH8epItDmXnR0EK3vgHBjytGY+T6StdUAscH7vta/4qrdEwL
UnUmuG1BG/nL3ypHLl7iuR8jJFS+raLxX2iimgg1i8obP3HRbAQEM9Gy3YRyAUdxXrOxp6eZ+xF7
XLo1JGcjulZdrYb7+iKXuBmyKTT2YbCmVWfcrcDkOhz7n0vFUPnjoNA2JfSDvPrirVZ8TSOMcPeG
sAF0j2MXf15C7V03Fv8nq8DqEn+d+6Rr+xN4JVvdnJbJsvapinir3tHNo9EJtDJ+YoAl5kF07eYA
rMqZsiKUKm/QFuqDLCJBteb4Zdfxvo8Is5fBY35y2y/9xxnwYgGzJHqB14W8kD9jjK2iz43xKgXR
0onTIesHgSpaVHf9Z0UJqX4mQ9CJnxNUKIaCjBwhdlW1UXdTgb7bXamIbu3DNtbRl9Y1XpA3xC7h
edTSTPewpp7LWWV0dEbnNPYz0C823WeMjwTpZ6Epv0569PUxEs0ncd1HLnpvjd8BvctitdwppRAu
+J2dvkZhaqC6Jk39Prd2ftTS8TjretwoL582v+mea7N5vKAbYowMDG1LUFSIl4YL6XEmiBfJ5N6l
XJBL45lBnGqEal4+JLEITjGmzEQxJZWnMxlPoXeqPW95i1SihivdbEWwwXZkC/qdH9v7yU8tfE2C
AFJylkm+gop3fNjEdOqr6anxxnQ7wSTEeELRcFhnlXBGznPLCb3yAMzQtAgw4fJlWEPUy2g0pW8j
DeKbJNDLXTR6tb5O46oLLiE0LvwzwyWY7+AAr7u1zwdQQRpX3aVLVGGqpGbbXRKp4RZlLXj3ALgR
P19jxeuzbuJFZitDxTjDBU2/gbFzvU8la+McNMh/+PWQ/gzTQXz3e9Krpz6uNpyEikqaR6RKCjfQ
Bg4RZJmgXls5OAt9qGA1bfWd2eRsWWOulSLDCQV0WYDHRp30zC+VcyUjtS5CidbRFAeXMaAkS+n6
wDs3ZgHfuiwFOVwmQfGEc1k/IYwwWYtJ3Nw4b8k2cBI0abwVPI5MxnWsb2vfv3O0KcJ4fOWLZ88+
qavCQBCpgEr57RaPK0p5TeIVM1TdCt7ZNJfas2lGwaN3cQL8V7DObXyXJu2LWUcDe+6+x5zPZ/CV
syKyzfISW6GLoQa9NZgFxiFPof1ncGwTAfMTOncNRjs/gwjTS8OQQXiw8HBt6vOaeLCHYkgzhpeb
A0NBM0bXO7ryC63dXWpHcgLtvYN+aifzOW6qfJ3IfRuZP7CN0WkAc2OJQtZ3yfh2CoKlAKyVF91a
v0OPpDp5Bh3lBEJnCABce5ZOXtaOD7lIyZyT3sCtGPpIuuTBrPF10AMrWIWA+IAsSWWxMJeODelt
z9o7Id1SRNH61Kqxb86V8/5gDg6hEc3NbLc7KrjOOJ0+66VJrqcoGU9iid6byt7zBu3iXGEPw1bP
uAna5QNJbpFybh8eABTmzmqYIOXNkMDy+YhoKwiD6SyDqMkSJ23ut9LLWT98EjGPS3/m4A/X5Al1
rADsSm0eSL/PGjNmdU/wM7HCFILF8NCpDVlzhWJFJDK6YMakQdE5G1UbPkKvPoanEQV+Ia6KDZqe
MuvjbXr0OY3el0jMokht5b9UOjBrMdgWTUfq1019S0MaonZgDV3voTYUFwtRXF540somx+9H/Tz0
OkHPMSpT7progN5FxJM6YxyzqJkbdfJDr6Eq+jrwkqukFdHXvutClwXr7F6hExmRczoO4uvStsuE
mA9zodepzxKHkzmCw5j31fY5ZeiEnhIQg+bdqvyvkIfRYzbW1fg17gf+PnJ0fm66zmB3TIM7hes0
xBCcruoNDgSFsvvIc+36aVQpV9cxJ4l/Hn1OgLjuvJmdejp2rEhaxYF2Uou4n0IxmUsbsOZbt83N
B2JdMgUgssSx8vtpXdBfWlNT8LnFszKMy7RPQVrRH1MMcbnPUpPWZH6PYitqpMvwStpuMAiqkqot
K9GrL3peWf+HnuPlfY6AWsrGKACSf0REjN7VoigrQKDtJ49WdlqffNOCp65Ra9uUMRSangllojn1
WuJADibBOCevZkioShOPD/Oy8A2hyTg30KFyRj32Q8/rvDMqoDAsNZkzVFjD6ZxOaqPZ2PB1yDH0
TB8G0OI3zwPoJqaHcSJkOPfETPJcU4HYMA0wdZwvzsc0MH4LNZ9tH9QF04SUCJr9dC2QCt6C5m0C
/pnSa9B6TPEN2Mx9xGPhto2nFnbmK/GDzf0MVwG4p7aDN1/GHhzWBeaCa/7UQJ00uBqChAlsRR0F
mbVUypzEfge7EnGXLXifbRmCkxpcxa7B8F3I67p/8pRT9QOlkaqKECEvzWYNBqRH5C1QCWfTxpIT
YutHcC1WmGoiCVzpZtd1K0wso5vasVBeJ5TPwNdEsZGAAU6JyGy9Dc/OJOMbG0CKd2mBo/fyqIZs
es4aubxrL5F+JjEb/FmtHmg41RC1vATfPaKSyGGIorAzYvfM08l4M9faOzVw5G/MBOHLNHjNNYTn
kFDUyl3DFFJ5HwYzs1nTWMeuU8lrhhTAgj6bbdt7Y8PpC7K6JM7afhRBPvqk9AWXJ69ZurmwXjKw
S8A853JtGXVPM63nNQ90awvYuuR1M40AqzZUiRXuWK9ePRIn7tS1iAVuB1je7aFBuJoZiC6eRaQ0
+U7mKdhyJDu1usze2ujTllL+CcDBtDptnmfpdezQYbvhvVlfoDwp34HzsDyfBq2qy4Bwq0Y/aRlo
sbH2drbd4j+0zUdgpIyA4g64EvXP1K9Z9Bhztp36VU1xju5f6UDp6bIJmps6Ex67C8ctRYYI4RgF
KROxTii0sYAVJmKc5LJqGsRjcRA+DVXvfWpGK+GJ5iZ+SpZYmoctnPrxcaFr910tyvmYK9bSy1bp
wz1NUzCCcbff/PtQSftYTU0P/felepX16oZXQSNt80BgzCxIE88rcAHAFMDb6cPCr8OYwton85i7
bRmry9Js/rVN5qoGUdvGXD5p5MIE3E3tK4K6NsoU82uIqeNBnrc0rX+FUi5PKJcHn6s4XPRJbrO8
miCAiyBpjtYWFzLyyHUF5E9RO2pPIp5lKdGpy6Tb/PpMlHHiprGT4/fVSPjnwYYP0MpmmfYxvOvL
WZ5iaNAH+VIBwneKAlc1N1MfLCAJa4MZlHJ8xZQL71N5mh3j9b2pg827QBaF3PrJuHwVS+DdKS9m
cxFErUYJASNJcbmNyCtOdAiC8U5MvvzuaiWbjCCSXU5jSE1yE9EuLte0aYGm8u0AzAWNZH/qw8H7
sjaUZSgixLlKwvZigm74gNn86C25Z6aH5oWXRBtiijb2ChXTgF+4GKY6s3xLn9Kl3d50qPk1Xbi9
byQywSx1Ha3vEvjw9TvUZ1d72lb4wMusbF86uolvvTKrPg1LrOBtpOvtWQlK+gfU5JCUWx/hIdRH
+U/k0O1zM81A2lZbVA6Jtc8jjOWVvwYiuiFurppHlPG7Xzzp0iHv5ToX/uC66yAUiG+acbyfUw5e
R5ABw4z1KQteB+C2WOaDIHA7DW7T93Nfz/wkwiV+oFBVnUvBZ6Sl3UrCH7jZH8UaEq/ep3FwrUFC
m/a3qnV9GfqGvU7AY3aIr1K7nDqqR5wqOMU6a6YqvYpAo8qytY61l7t0sP4Nb0KeFkOsPlxCWz3T
St83lgVF02zX9bYOWR325BPkGLfbnjhr7vwgcS8bfMVwavmCEfMRRAingeo4uuqNc/614iZ+kRNk
y7DpsmtyKOvQb9g1FlxXQaM2Amj/4KsJVmdaXSGWwT5GLIYdrag3PUmZCCgOyy690e3yC6DPaHub
MN/+S/kWbL5oQzZZI9c1dx6IYC8LX1eSrQTThyqeb8jmTiFraXXqOunuhF+XTnSPazexBcUJP76C
8wfkDGR4RIW5h3monytPaGnXbXquqG+aHBNHENygLZ2GK9Yl4JVPJrZ98jZlaGZa5r8BO9/8YX0T
sJJ08Em5DUI3nOsVg1BNC30EvvrL3WTsiPCr0d7FhKh35Mu4bPKagFva3KwTmrI5G32/v/UakmDz
F0leGkHsdJ+GGBs5+xhLGZ4Bk9ZT3i1rZ17mSlfvaDLMuoALtijDaNFjlQ3TO2A7NGF96znsvx+4
6DHUnW7Petig98vMuIZlCASpn/EUrOXZUlH2UCe+DnMLw35HNF/eZNV28SVuegDQYIVqsGyDm5AW
tah0fwZv0fQHkw5dXojewdrM4Nlocs0oPB/03XCXeyP9qOxjZZurasUdv8IsSv8cNykNb/qxanGo
ma4Kq5iqsw4OTWYI5fv0eg2MrzP0eQwCXNIZ+TX5UKMt4DMggRKukB87s6ZjUzGOXdqe40BN1b0W
miPr8W3Un8ws7fcZdFwkp9ZHn9HKxCQ5HarkGWRoNc8HLwqrWxKgovGCJCBdrwITrPTFF9At/hlL
oPTvl6SZzXUIMI5/Gaxox8ek6/rg1yZUIy/Rx3CAnSFhe0ORrW+4uc0YPtAKBYJCjlXlPQp/A0VI
RiUaEbjpUzLCiVKM9xZm7ZBOOwl5hS8QM4rBBDP74X2A6qbfZR6sDnv0Q0WuiapjWyzx0AWZIdiM
mxrDMcGl9tOhObMOO/hl6ZrJPznhVlbYGNocebPMnXo18wrrhhbX4B4o6oFv6IQMa8aThogc5Okz
L0B4ap+7AEpXheYqAmJnQTqdwYnIr5GpIX9luIfKgZlNj2A3mmh/30D2zS/4EsfVs1PE63OMV5Il
78fNzY+xqYdTpwzSRqQgXXPmSUXTd1SRwuWk4jYc0LVCoJ1NqEf1n4ButT0YI/EDV21CIr/JhDbS
nnmMOubrQIVkNEP5AsMduGSB9zBoD4a2m2QCDh1PpdWaxayb7G2DIEu6LLK+z99EkKYySwlrxmyG
btSbbPBnREh1uGRdt+H3AK3++IaidwSpevRC51zUI15Qp+JtLBd8QFtoRzC0VyOWjt6Ihg5M2fbh
FH5Kl27hp0jgjGf+GutH0pK5+ZGMHkif+rYWdVGvRMZAFPgY+ZiKjinHvk3h5qU/Aqt7FB7sYOoT
kL8e0qeumVke64mkmUMovh5Dwe1ng+dANnXFdV9O0NMsVTomD6iVsaPdmB1UZaQ91aQb+zKZiSta
1ehsU/Jfyhh//RPt1fT3/8HXP8DwNVZCzrsv//6iO/zzPx8/83/+zp9/4u+XX/r+rfs17f/Sn34G
6/7rc4u3+e1PX5zUXM3rk/k1rp9+Taad/7G++KU//ub/7zd/+/WPVV7W/tfffv+hjZo/VoNFVL//
61tXP//2Ow39j/Hbv/6/n/Cvb3/8Cn/7/WGaMRX129WMW9L/9tffTrMe9Wx+u5raN/XzPyz1622a
sS5L/pKkfkxDFjJK6Aewd/n1z+9EfwG5FoNKa+jHwT+wLkqPs/zb7yz8CzjXYnQqSICGWvqBPZ80
DCS+xf7CULaN0yBIQbceYdb5fz/y4z9bTv98T9ikf339mzLdo67UPP3t938Ke//f1hSWCZER4rMI
QdsK3dn9mObaqVF7bfQZ0d9PZVuoAhHUacZaNnd6S/2TH9XvclD8qkni+41225nL7nZGLSGrqL2D
wWA/FzYIlVVb2ubQWn1auD88TRDSu+/WxF3Fbpw/8dpXFxa04QOpu/AByi2oNm3d7QR54Cxu3VRs
ZhUnkabrjdn4j5YETzHqq0WnhtdO0ubsxzMrYiJ+rrQSiC54kqVJ/9yt4mqqkz+oDZ76nlUlDGJ/
WpTt8g7culnYBU+irb8b3X7jHTLTNalq9D6Sl1HHU0appzKg6YeMtxtqKQRVSLA8fYPz+OIP4rMv
u29agAUj7hNQAHtvkqJbYtp3SMgh/iLsvtrE2fcCUKroGeVBf/q6jj1MEErwr+hcfK9o8jKtrIRD
8zIC8s/cTdE9Z941MbF3gvJckCEKv0HR+cOd+knBB3D4YLYgRMi1qQuZbX82Ek9XUzDMOUe+cIHH
hBDhi4mQoFAPE+kqwGYNqn0HWSwp5pR8gRlYL6udkOmvdEYBD/9ZWP0zxnhrhukdlWHIpn/gvohy
tGOSYgzV44QmdLbOpEXlRcufIiAkc5UyJbMT/7b0IX8VdSzPBkyMj61t5aNtUcUUGnkW7btMu3Yp
UoOoZxoFEuN5A0XOwNCHGZr+RKM0zOsKnx9vpP8ehZq+GojNZ+j8bYiT2v48bONUoH7702vZUxp7
SBbwS8cgPsg9Ld+VJ9+rQLxX/eIjrFO3enVJ0fTYIvG/yDuz5MaxJdtOpQZQSAMO+l80JCWRVM9Q
6AemJoS+7/FV03jTeyN5C4qbN0LKJir/6lmZXbuWmZIIEDjHj/v2vbcDStMf7oMzeZqlXTxIk88y
id3ODuVdOFY3ZormrK0UfTfTonJ6aNqsWo3BwwxG8ao5jxxUFQdmK830zgrNQ/VVO6GYT4MVkbAA
IjiDMjRn1OrpuVXIjFttY/VLNoMsc3Q9BmHQbhd5PDEKZXbNdog8XTGvWy3AGzTQ1W0oG0epHfQj
PMj6pZCoFyrY4mA12jWNvsqXTeU6LZPXMZlOSc19pzRWDxVwyn3e14nDyAzJCUGAXYw37gwOVr/P
pHhnGnwK4/Suika9xmlqap2JxqajqV3r2aiFnCIM7oI6eYavc1v0vP0y4RmkVWu778+8qNrBIYBd
S0oxOLXVJQ4U6osxra7kcTgMRrZXYqX0lqXASSlhJ5mlqbtpwWJvO1anPulbTZSRk5QsXX2V19OI
CPd2bp3ZhcziLourWjXj6yUxjoK36TRz9SBNInOkwQBzLPVd2QGdgdDsKLYe63Y5heacrfXDKehY
J/NY9Azcszov7op91hTaJg77eFvFBctOo06nWcSOiK32rpVT07doNd5VHfElWdM1zdL9TGpgtvLd
G7k/hFa2Xyru18R4vxXVVTmwnmR8l+qF7yTjVedEEcyydpSXnRJ2o2eKbqBblrxJVX+oGSPvqSLM
cTQXg5vIAX3JRgIINerg8T3+lS2yYw3g2adFj0+CzCrKguUkGbNw5S4ofaCk1jXqiG6Kwjuu4bO4
msxWMWhWtEK7liUgWWEZ5SX+WJprLeZEj5D2Q2ypki9LcoulGJYGdMl0t2yUiRU1gNI5VsAjKRV+
HpZddrZ0AOq5TfAw6+ahUJqH1SXCMXtC/mzX9Ezm4tZsqtpRJ629AdPQ3Vw3Nro8CV+Kc8sjpp5S
UjynaK07CgDVkbkZkO7moY84KargSTOit1wfca/KKP3Nauj8988uVJF6cEXOBkqgIF1Cv+llPOOW
9HkeMtmDAdd6bYj8FlletYnGInK6Ud0W0XwCKX4TbWy6C12oc+rnQ61IpTuGbNms0GO3jLJ9Paf7
OufvOfaOdjse1CCY/KXhWLK05LHQmoemz8V5Z0WKI0vLqWoNVNsDC1HoFujb2NeRWxiG3TBGWUqo
GE2pmN02WZqD3aesNZlidkT0QqvAOqqVej2M7Ds5rG7tvHispeQ+qanewoi1kNb05Rg6SQEYwGAA
9IhdfaFZk2bGUcFYYJchO75V08r0RZdU9DV5l4LjYOrbB7pm6TnDAl8rFCogyJ1wx16aXRj96nmG
CGQXCm3ymdKj3KGzo0wcVd3tFu16VFOb3pvEaCrL9hFDtIzCqHi3gXGHsz/D0rKKZ7xaYLRd9AZT
4HbRyivM0B8nbsudQ34Zf9DnEHwP84Nin9TzSeqM41DWNVXOYO5iRig4qsYL7cLmIV8yRpwkPInO
kr5RiaReFppnhZ09sg4eiolFbWrmnZ3bL4EUvcqWOflCLETveJTpNSzBTTAVV1k6n2D7PwQt9XI1
Jc1BLWrgnRaHG9uQvnHStE5KjS1hebWpc2aUZnn+qEjB+VwZmTtG4asUro++NIhAmIQ7cSEkZ5za
h2msEicOuUeFxzzMgX0mmfNpKsfgPGWGjV9OeXItpSFHKR5jBrMn7uj1pn6jNdyCnr5iyfg2TyEg
X/ia9kQZwP1+J1VZuZurQKf5w91ZI2fdGEd0t2mSbOFGCb8GUGJ/8mI5sCJWy6h5OcCDl0k0yGJ2
WyPx7pSRM5BZfNxhHz8PqnSe42zu2rl01+uE8r63LQe0gLuBvuL06F0cpYoBRPLRCUeiQTFbliPD
oXbGZn2CEQX60IUG6xsqQ+NqejAfmkHRTkrE0wg7gq4+AoTRIIifdZWTt5Oyq6oAqpVlxW1Uvrqd
AOGr0gSe3ddAbVy/KgThKA3uIk2+7iBmOPbSVFjJsjEWrGu3TbZQy2Hf6DRZFF1mNqj5Gindvp1O
MQ3lp2Yw+DJZ+7Dmd22ct26cjsU2WejZyuRWrlWQ1FSCkCPi2t6YcSl7ZUucDeSgcCQSQV9k2b7N
ladyTnUvGcrHvIz7DXnzths74Q9F+BqnLcuPcJWmRH8ZEgHNSjJHFfLwTp+NBmDFVDegwsKPKAq3
EkwVJxn4P1GxNE1typyElrMvDc1wHOuqo6EnX8uJuVFDoexjk10DKOgYRTDDP6yuhpH7m+UsgrlU
pgBZA4dBS4yMIx43JIfnJifsZDkH79Tp9Fdm/tLqCGdA162TmdHtIIl+Mzcs1BQ3VsZ78L0NNXwt
q/QxHO3ZHdYUO8py49CpUM0JWakXUXe7wZSPXhRYd3AHSadpDMAYU87Cpmpcfdguz5g4D/B6Zuk5
RAnoaRUYbiux0bMASsR7MIwxsPLDQJznkf4GEDv6SanNLknPaaiCbge21W7tQE39mLazZ+uZvRk6
VrCga3wRFpxva2DB2Z6+8xRiUTWbd0tLvjwtEYhxbGheLCZ61Q0nEVPpeIypoZ7LUdR9lyX+o0L1
EL80ZVu+dZ/L0A+V61/+1v/EYtXUVnXbL4vVi754aqO4oVz9/R/jPytYv3/c7wWr8ZtuyxaUHtnQ
UF1CqP29YNV/A6GRVcF8JfStq37n94JV+408VlVNk58j6l5lib8XrOpvBh+iWApaB7pLEID/QcFK
WfxByWbawlbXqlfVOCRMQUX9UYtTl5YhJCVp7vUhuUk7mk21Yki+oSfPlOsVuzimaOzr6rlLOnuT
QnjzOLoZUiKq6imV29nv6mLZcILpR/hnC/1+svACSPagUaDCSltOmkq+g/9hv+mbjhgfNWQ+eThv
h0mNdwuQl6/LgXYx22O5V+Yp3oK02NsFR3AvbLXruV2MzaikT6pZzOBiMVcBnt7kA8d8blSRVzKj
yjOlJIMXTRmxtGPrjQ3ncko9Be6NYXlVEReWMrogJ7Y8xYbJN6/VaUii0ZLl2EscH61Ubzjns2dl
Vq+tIt/HTfKaL/FzbJLhrv/BDuSTFhG1pRbuYbl8bTMCdpvWt72d7SXZIndMlhhqJ/nuIJWPkUUh
PpQIhha9qjYjRZi/aEaKqSdJCEjlm7CCc8Cz4NzspAViXvoczb3ttlF5G5rDYarWAi+mpo4HKmcA
hjXwJ8/mepJGDIrbWhH3XzVycleT3pzFeRxdWt3S0Ssul/ki0Lt5C2ZOekxi8l7Z0ikgcZpMa5vb
vCSocMp+qoxjn9YUucZEA/1R7rhamxUwhShRtHE9DEeewvqfSiN7HOfmtpjDi2DpKl8U/LKuF8zw
qxMO70F6eS9vLAYpoo7sDtFMbGMwtunDnc4cKzLu+oKy1OAobpvsETJNtTGzeTpvM/qIi5hkncoZ
lk/ZT50/NCRrbVAT9GKZY4bXI2xypUmOONfgkrlNmrytMEA6r/fYZ4+2DafUDpWMHlJ59V5/xEnU
bxhtVD1WiU11pJCr1ouq7NUC8uto6dpxXpfOpLYHBlBIjg0bZE87tt+bBsPiUGeQzTitmYubjNTq
WVHk+jpe+gf4i1sR95a32OqurOPnSuFE1qfyNjK66VhNxWMbNLeBluSumhS3LXeb1Jymcn6ltB0d
mnGKNm0jpX4i8mezT1/nhKEjmpZFXqyp2EQxIPW8KDNto60Yhx1xiOWRdB41ZMszS0GsHNquSF/p
cpDDKtekJ8VWxyV0g86WtljKSdfOKX0EmdKgZCyqC3qtn/o4ISkNzH5ygpRzM5mzK9HoO4Zah54a
FrfNzD6DVvmmz8r1sDJAxj5j2cXFm14ZkgONJ3NB9VmEhlxsY0mbN0FO1dYmNG3tfDwkcfS4GCAp
UkimkCU82qkyh8IF+kbk3o0lc/3mcG8sOhyLQDf8LlwOo86amXTepxyTVmQ4VPAsOmVfTfF0GQuG
li9tS0GeBhn6sDb0S7sRbhJyeI5MDHPllA/Q1Xr0oDEsm2Wh/Cyi+gEKReX2s8H8ZBmIoS7D6LUr
wa3xVTwPpPgtsLTte8KrmLC/NHKncKj1K5OwqApZPWNEk+ZlLXAS45iRA1pZ6yEN1t3aBudYiyGe
pOFjRXXIQLV2JQ0Jb9BmgBBdLI7cRq9DPB5Axd+sKRtOWULOI8D4XcabWU4cc2utHeXumHTFtg8F
uF+WQKASzUNqhc8QIJ4secg8Sa3jLV0NEsIA4pcCbOVoKdADjSfhWjM5jIXyfDvAVvHL2JKcxCL1
q2aGp/f4Pu1SELNLy1KXnTUF9UNP5efjxlzs86FonqsSzt0QU28F9EPf143eUViz2WjHWYQ4u1kE
Pdhm3skKi4z8JN5JFnWdFsfUTVr/XRD0vzwFMTCnM1fd5y+TkFvoHGX3VJCE/Psf/wia//vzfmQh
tpDJGoSJKFaTP8DmusWYENk0Adc/wObqb5ZlkxgoigIh91MWYspCphrWDLSTOoLsf5CFiHeXqo+w
uYYMWIbppkNqlz8rSQ0RZGVYQH2TauWLNovzJiquk0Z5yfIsp3hWLxi8uAGHuKBMMv02K7+xl24D
qzxBKDooa6xhGOZ+kA4YaNwEy7BBM+6OxUjlHp/ScjHcmgp4YwTJjkxn4kBeT9gyPOvt+XZuUugU
xam2mOVcz49WqV9QVd3NBEYnRwVBcqB6WARSmZXltwGWJ3l2lTl6Z9+piXKbS7UfG9JuCDn+y7pZ
aVjGmzLCwOzU/UQfHinrXWlKd2SKEF979k68q/uV5S5huph/zfPkGQeywp3UMnAiXFHdPC2/NeB6
TsU4J6AbrQf2ouDWY7N2ZOoJyOmdO5TzI3wj/mZKv0pqxmEOYdtjGz6HynSrmfxyo+iDS9nvjcNA
naqWJ2uUoUX21iXWtGhUFJBa8S6S2tGn34y5eWqVKXQjsGZfimAda8HOrviotmlVyLLjLSqbVawo
zu05eBNjeYNugUISJx/Htnm202p3kQsc7ok3G8tGICU31NlpCjWg7qRhi5PlNV0IHc7LO5PoxN/m
8CDhyxgmH1sS8S1Cit7xny3NPJLl5H4Qg+ZZSV27cBW+JbhbObZUZy68QWA4DShqCmHrZQ1vYmnr
UxIuX0Y18GdZujQy+YIBQqj9lvpGGuUXvSTsWhMHuyIUHRCuuVF64062+6Ok32nj/A2k5yoO46+F
kq5cqeIbzXOSRmtD/rD2mfNvS96EnmxppWOQpDlZlqzE1ooDqU3s3ZTMX+xE3c/J9Mi4dzpL5hE6
j+3oqvTWR+0WGdYt08BKp53biiNFin3a/ztNKgKnqjPL0wOy46S+AaHbKYP8ZcjqU8qUUN0sT7Rk
r4OlP8yiuFFKC6ikzE/BMt8KOwuBi5db+PlwyEoVJmyXudiVBSs/3WYGxDDgq6o/DBbsDxEEOznl
OpG2t0W0OEFbVHCfm2+pwhtuxIUUpdeDHfjWTBdXjXYBbx7j+2+Dle5SS2F0bn5Q4vUVBNb1pA2F
Yw2Nb7aBz0wC3UmabjuY9daoFcRa4+D2fXCpYuvisse+Skm35facSZ/fhNJuByHtZHJ5mSYymcvX
oJIfR4oRPFD3/ZhdUyKATo0AeVJv39Wj9mJXyksHY7Tq8vdbQx90R9/+LY20czMzzyqJh6ONyp4R
Rs+Qi+4UVbmYhzz0llE7z+R0Z6vVTZtOt3It7fQk383Wmu5p0XMkVTeymB7L0XobCuRFNaW1EBfJ
vDwmDH9P9flxLPJvUyUuRh1o7qcg/yc9RWVtMf8hNtLTpJ3ICWF+FgRSucV6yFTy+2LNIYK6ekgU
ahqrgF1YhS/jRO5mGpslKPZh1z4k+eCV46+mBL330T/fBQ1SJiQzulkBAf1YJ8LwGuu6aWTuIq98
NQSXr1J9Vw+SH4psb2flbVLljzlYXzUH5yVtExHGwB35dzHn//LzXyCG/euj3/kGkfD16eeu+PoH
3892ydB+o4OtGjYEYZrPhtB/hxjWH1mWqVnUGpDGVWX90b8wBlWAPiiyYeoMkbIgrPNG/4Ux8COh
ASBbtG8U2VxFxv/gdH83aPqxdHTmbZiygi2dYqmGYuh82of59HWfS0Y1dc0GyQZTCdNtBUd4ZB6u
Bnor1gT/RpiGN6TzMSSa5EO35aacbhlcO1IOiZluS0lzAM2HJXWhqbkFR0CU2m6ONUTQWh601PMq
zDwGcGjdI5ZZzlT3O2zRv2And9/3xQZHk00YJTulwatndE3oVVO1eB3IocRSDglA0ES/hBCuJsyl
FsC1KEFeHdNLM6AiTeo+PUtUe9cYkJ0tA3ZdPEPUykOkDUVyp8r6Q2APN0uEuWcMzmh3F4a+VVPV
6fLU6/kcZfyVen2V1//dg12xnZenm7gI4SYo/wmVaDBQSzWbri7Pqzl1RuNKg3FDpbL5abn9SRAC
ivrbK60//+lKsOlTqKK8QltcSeLroPxKK//Hr0KqKRtkmoBnLMhPF6hpDLUiGZuNFR5iGea+dbuk
m1QJXEODIHcXitK1q9Gx6vRYRRdqmW9SYXhJctlZ0Cu63Fcrhs9m0Xkr6ch3vvRq68nKaWLhRCRU
bRfQFB6dpAMW5rO6et7b8CINKm9TvZaoV/oyAZOFHg49dsbqtE1ap9foqkEZh8G0K0Cf1SJ1Sv0c
ftYvHBQ+2SKum4QHoAibPYKogGT74xOWFcMMKuwONw2alqiMt9NLEsqu3X9ZbblTpXC7HD0RmiES
rIKHkolgE3B7f/+i//Q9/HQbq3b/pxedy4ZqzCHvIbEDhyLDmZkDq5hrx0b8Yk0Rej6tqY/f+JPn
eFlpAxjGRFhQFw9kEgU1zGb6EH//jdbA+CfXgXYLBGtSXHyyHbDBR1Z3x2bTijvmzp/RU3ayMaHt
XW2l6Etj79Etup12Tv/6ZpGOZTn47fJFUDkvGs+6gsYS+EHwHAy/MkBa2UAfN/D6CH7c2ifwVWv7
aWiTvtlAknURtHppREOul1FT0Gxo6y22PXRKwpu/fyR//pJ/XPZTQEaIOQcVndYNmg1UIyU8+cRt
YYIj2f3Fuv5j4Pj4DT+FKFrJcRX2XGqeoIo0hRPm/8g05feN8+PLfIocUY+Zut1whXF+bMy7tv9F
aPrzh2VTInMNml3rz3/aERSrsPnNlSWqXHYI7+Gxtljd2sHL37+UP90OYPrkWKrBmftpOzAcEO5+
y3VqWl32sK36k7zc/v016A/82YqzLBqd7y2Ez8kkOi+YazkrLm9SIty4qaC9RzFcrAWWE/klZS/K
zsXpc0bkGhctgrglTGKC5AlmOTHUfBN6fBmPiI8biqceJg0M4dYx4gb6V8yvWvHopijLpEzf59N9
kso7DVk0pDO3oHspAZXlfepDM0WP+woFZCPjoNHby7EzX+T6VYK7jsLpXKrkc4RBgwVaDE6rdyP6
cmdcfEl9bbV7fK4hQ3XU5ImWMnLGPhsK7h81YFazayTbhcW3CZeAcpYyfqnOAuRBkWyix+68ZjnV
knKuDskuk/tdN26rSvbLNjuK4htqE6V8jhvzTdeGEzquWyuYbjpz24njGE/XDBB9S3rbi6TRHZTG
DxL5Nhp4cEl0gcvmpo3MiwXzBw3JY9zDzMtl36pMzxivmgx1//jYpDrFBZpeYOOyYhQc0oE0PIra
9lkiV3mXHiE879P6tSeFWHbmdVe/pMs24Gxcv8JY6JtAWRykEX35VBgv4fLYa1+a1OZwetLj/Cqg
02rMPSaiDCQdF2+pGuqCxO9s258n2iltclgm66KfxHaM7snuN3Vanhv2liaxI1O3y0tySOZxI7py
vy4XKX6t43wzycmWOvuG1+NZnJk9JwWieDhr+h5J0avVTxvNCm7HiVkPsQwpMFTSvSrEodQ0w5HC
8agO421Vj7vebLdTfRtEK0nwIhetV9Wx34vRFbJxkSNE0ySkogayA8yl1+Mh5m2jGjbh8dNXc3oU
oxOaOr17lvLEw+mj0yQ3rl8nfinOCzShs2c9Q/KCyTz6sa2cMbHtzAxRW7CizOgsSZ5UFYrAiNoo
PRYheWh3oA3/nhFkmALgyG1izoCS3BVIASDH+3mZe91g3+XDZasjzsWgeoZqQ9rX9c8i8pukcWxx
LDFckq9kLXIWPHRwHLop82GjQgaYqhzgdnhIQo3TD50SJMElzel0hEhMio1IBifobeKxONjR4NWZ
2OhldmxMjZZb8hhry2VhlMdyGW/a0dqjffdk7UUJwnPUFrD7om3Xv/SaDdO7OakSEmjzfqjJXYBu
w/K5m7+NGvrCanC1Kdk1JtbxyOVQFN/CIvEjeXEzu/Giqz5uMIx7VVC2qx3noaJA9fIms3NJnLba
aPAcKhxqyKTt+DhJkqvAkBazayyzlyiSn0VoadBwNqK7QMaJaqM6THTcKj6tF8K3ysuSYr8xIWOC
xITdZZnSmuhHAAUAFWPYxFLkzckp06kd6nzXM7BFdPinVI/BXF0F6K8igzED4+w1ITT9DvWTdTsy
UiOQEbzIJj3GwJl14bdS46zJpIAbhnq1yfWzcURTNKtnaTj5cVNsMoPBsnJwUrXV9sDwLFb/grK4
iPx8jn2tnvb03i8zCbSthKFX5RW8fZZl3p6hUHekOd8tJZy0bHHXb5ha3a3RTuAZj8OIzUBxi1QC
XUVXjUdGDVzRqGNocP4Iqf6aoUvnUxvsxazQwBi3k7SXDOHW4OwtQAMcIJW3oBOuu7nxB3102WNY
8m8ULqTQWNTy8UwLsk3TariFMKQ9ttnCw0brbX9oQ4g+tm/JVySanlov1AqYa0iQ9PNkF0reEo57
1ap9S9O2QWpeRA02FQQoHL72uXiTJ9tp5avIRsozRC62Gw7dGj0Or00xHNX6URfhTdNPZ8NwqCwo
fIy5llKYhqLYNGCScnFWwJ8rs3SrEu6gYx6lJDk1QeEmSnTRGMOlYuaHJU13vU5XVI99IdHJbG+b
cPiFA927O9OHtIui1uR/hqzTflQ+D6iQ0D5FGFE0Gz0uzxNBFRATDETllpYNpTjb5AUloUig72kg
TCn8WdvXrAiNoXyYyJUaa7iSolM6mr+4tT8cz5/u7FP6baYWGnaoRRsDoo7aBJcyfhIiWRy9PWW8
S5uec9dl3t+nBX9IPT5d9VPqofYJHH8kohtpQsCmnbo+2WqwSP/+Kvaa6/3hsStQLQRglmF/tuPC
TEOxZJHy5czKMXoDyyGy7b676uXGZ44HUhTbV8bxck0Akqj1Z4EIeOkvhtp6CHkVGa4AonaHOcW0
50IA8OtYwKw1ejTqjsa60nrtXqsZgqF1TqPPnsqn1vIr3hPsGuNsNE7dTRffdQqkQDt001ZxcBNA
BE9JOFgjE01dfRVw4rmiaA9V4Ksa2QleHn2lwSweN3Okb1tjPjZqd6WZy8ZSv8VpiA6yvVr3nKEM
Jz3MH3Df8fQlvMpa28/s/BAMBTObxlNkgJTa43VbiUecZFy4SUaIAcbUTJt8Xm5bSfaiod8Vc3Ca
R+Mh68KbhdJEFs1WEsLNqMYqM3mbwKB7ms1hXrtdmXr4SDgxB4masKF/6XL2Cfwjx14XyI83915i
/ZQDEwKDBgrWuiyPMjERxyxN2qwwjrVY+4FnvJz6cwj3W2JvYP8iM14X/cd1syo0VjDK0BWs3Nfl
+9PV29qiBaxxdSyVWhhp1Vl0jHN938Fdfl+i/whb/G/ocP6S2/SBAfX/kVrHlC1D1ahs/hqCPDxl
T/MTvCdUi//3v/5Pm67/tm3mp9cnOpG7p+cyf/qdDNX+DFT++7N/dCJpKeqCrqGNTuYjH8p6r+PM
lQ2lruNEfudDraQnGVkPStB30Q8V6w8+lApgBHvJErZu2SBH/wCr/Bh/VzaUQROUXqwhDBvM4RNW
gE67yUQhN/dGUG/1Wr7INcOD1uyVcu/xx5sU0CAp51+I15RPO+z7hW2gAFB+JnYBx35c40RLUXed
2t3DHvUbvDw6TbuPbZLulfQtK7kvjbCAGCl5qEPIR/EAa6dsmW2Qw3WgM7kdC8KA1p5r5ParyiZZ
Zj+K8coTw02C4UyW9F4oV2dwLq/G8lnJdUxjClIh/TrP0ruyeo6sdmPU+R5zPB+O/V0yDwfboKFh
40aSTiWkB/K9ZdqqifHV7Ag56Hbv8Co3YePKqMnHBMeaaitTRNnL6jUUP6khnnlDY91hmOXDmvwK
eeJe08wzte68LI5fI9pcaRReG810MzA8HBerynaTxjqOmXnHIMeb9SMRk50NEIugVo5nKRq/0abc
KkQQbZB3eVJAUtrxsNJ20xu6N/US57rmdQQW31jSfSEHL3OF0gT/g10hJa8R7lEbyCHa1hyrBwYj
+pW6PE4z3cg2kqKNPEkbsQzItdT7lTQ1aZDaTOY8UGDAkqqHER5W6inIcWna4K9TG56ZtedVZXiF
lu8Vi4oDfywtnn3cJX5xYL/PnvsREt+XC/o6GaXZCvnD4fu4XOq2zvtJkZp76GaePOkX0eptUs9+
HevXc4AGXjXGS5HEd4MRXkR25msNzmCZeYxp+0HguK06c1PPpMa4AzyE2XTKkIN1ZbWNmLPKqHgv
WQI/UgZPj7UddKdrSF7bGJb3XKu5g9T6WBj1VRlMp7wlG4547YmxV/XmgemeHuMxnD6cLuqicKWR
FHZ9O6jdfBzgPMhaCNuU/kbW1wWO10+MTwwkosHNMn2bRgaFc/ZoYtyTAiHULe3CQcofx1WD1uu0
iOHk9HP1NdOZ7jSkR+j6u14Nr20jv8qFuU+y6TJUp8uqrm9thshlmXSBq9N9FJc71Rb3QxOSNWfu
HORXJttkirRjKpoN7OTDEL7QGvGMPL8KK+4VQ7UMMnCtsEKUbqMy+9cq+nMW6D5agl+4Fyvyxxzp
+4sFZSL4qUJTYXp+fLEDrgl5wZiO+0a27yrDvktk6DiZtZl71BYyPLxRgfk06X5FpdON1B9NeRMM
21IryJqnywSXs6ZO9jFaBbkMNxieQb0Wh4rKYyyqKyOQ7jRggTgz9xWeHr1qeMyQTh1JmS6auj57
lx3BOswnDO6gDeDY47dV9yUgErZB7kaqti3Yb4k5X8QprHgDS76sOQ+mhIw1eaaY348DhZYcJQjo
xlNjJV6F/V6M30oZ576Bn1badRsa/FucJDYCngGCpM3QD/ACkKVN66OH+D0UOyyBDpU9uFAT2cMp
5mzlWdmBhVftIVSHy1ztvQSyU25OF6IBGYpanHvGQ26LLUIqYF0FJRGCZbaEV5b2MapPGrVGMFa7
Mn21MZRZIPpLk4lpx0tDyq8KGIRNQzKDpBhH42SlVkLmOKtUIn8gXf10iF5937I/K0bfLcw/72SF
BEvhuKG5uzbofk5u6NxiPRpX7T3P+tB3hJSQyXOz7rZasavr+dIe9Z0VhNeQ364qk6oqqbCj6T2c
D7yUxVEV5VdIhb6txThUIp6o4MrS4t80mrYLDA2lVXq08t6byv5LaxVnQlXv6yB+WXeJYN9CWaHp
MLjBvJpmWMcG1P/vv+RHCPX7oqYJaGJBqgnV+Nzc0TJRm0a6dPe4i9boOqrtKHpvbsbUmYLkF7Hx
3Wj28xNVcciCPo1IGBb1xyc6SI0qVSNHqVZ257AfN6ZDxUuxAOrT1fo92kxqWH3fNKU7YVgv9/AW
lSGIoC4U/i+++ef9DEd7/cKWYmMdBrlqTTh+yl1VPQ1NdRzG+xEaxpLUZ5It8LbjJKsLYz9YBrRk
sgzsG8B2dkNV7cZOh8qob5jt4slp7xmlcUw69dgBWBGvz6Pe3JdQGKeiuEqK8KImouIpcVba+JUM
5ZUu7KtYb75oS0jhpLtFLO5zabgxOr5mMfdfcEg5quhPmkzdN2tbNAlf85xeQ6gDePQHOdM9NY2/
tZzawpgu24SLkALlVnELtxYtYzg3zmzWLQjEfFL4HfzQq68hymCNX3AwkvUBdRAMGvtJjS6qDA3F
3z9Xjcf28zuGJCY0S4U7L6/ctM9OxgzpgpYe8VgNSd01nOJqFnx/df+oFvjvJfp/+Vvrtf6t5f+f
octfB0r9dZLvMhTr6T9u4pcPVIP1b/5FNbDEb7RBhEIzH507nQo6Vt/VDJJl/gZ/jwqN7gUcrR/J
u6L8xh+YKm8KPYNJ6v/v5F3/DU8XNoUJ9Y9fYWbMP8jdPxFl6M9wzlNV0EMhNcKq7xN4IuVLL2ek
8JuxNBThQI9FoF1yNEldPtE+zmckMlEmjrjQWDQIjMjLSg0pWZ6Uz2nTVl9/enZ/EtuVtX33Y5Xi
AoBhoMlMNnQOQtDU/n/Mndly40iWbb8IbRgdjldOIClKosYIxQssFAPmecbX94Ju31sSxStaZb20
tVlZW0ZmODG4w/2cvdc+Wdsn3xFm3EmMqgOuwqCWxq4C77kKtKI/Elsc0t8LncObELscVe8bwB71
Lgur6fHrX8Ih5uSn0Krl+MytkfbcYz6NdBd5mdQBrDvK/1a7mCRcYgs84w79vnbFl+l3UBGACAmI
j7EUo+YOQ15fyQA0SNt56oGvpHa0vDJbjtg1vuueYrklusXNFGqLsc0SHPVzYQoAk3Pd2P6woUqi
LqpJvS+t5penz9rsBC29GUfy2sMHcJPXo7rniNgsa8Og5ZBXYXWkI6rc20Ge3eipbV3hfG/gTxZj
BP1Z6H+x0Qo3jVvvinpwdk2xwF7mbXKV903t4ijOl6GStiCJzV9pgya8y+Mf/BCDfOhg/N01UwYt
QKE4W5vG0rf9ezNJrqgEmWx/RbkJjXT4CZQr2AzBDcDrBqKl8ctW4hcRqTd9UDz13bxvxpyz1LPw
OkYs/V1GeMGSQgvuYFfxERm4wQ4x94dK9RGua+zKe1ST11NpAY/tvWETs1t/4iQSL6WT1TPrjFNH
ohk7Z5yGRTiYgBGplsYLLTb4/ufmL9l0yAKLAR3oGP1KqYgUgBcU9dZrlf4OWysesdzwEO7p6vgn
m3x/0acqbZUc2/JythS21JpEZf5M+jJMAPVoB0ULQm9bORoonekgRL6tO0VdKt1zYanfhc3jK2aI
aRrUdG1E+qqM1d6og7+cnX+QjN1A9DNoVUakOfpNgtmlyKurSK3FdmzhUw8i+eVgmF7xaSzRzfa7
YoTLjBqwuc7w0UOJYsfSjSYKT6u/UiMneNJDSR/MbBSOHwlcv0mD22q8IkbY1IOm7gLdSrGqKzgy
DT15tB2E+YDPDnAUC6yj4+8o9cUaHYWJXV+pXB2R57ISwR8w1Nt8zL7HNfhHPcJ1VxRxj20narZw
wR58dkcL0LpbW8F2Mtmw7RKYZMaUz256Kcsd51yVU3Bx77UVcEeVgCsjr9RjkYzjsGml52x8Q5hH
3/NHeAit8wQjhUdaKhJHvKqEi7L2wr0XqtptLuLhGBqI41Do2wXg+VocsyTrDlnTV/ObzDdtXdix
ZdElKejftArH2CUmbOxLM6Eh1GW/Aonso91sx5+hqsZ3SilcoiZ5B3FFK/Y13m+Km9CphXclnK4I
bvNO9NEyRNEswPZgO0Xo2ROpCQCcNvciKMpBu1Nz6N7bKq9Gtk6w32v6PPB+8DjEt723GSw//p5N
+Q6R5KMKbJQWEBDpxiPIc4RqvIinN7LppPKvBsWeCqp1P0YT7KEpp7VV6gr0p7LCUZTrPxPb0X6y
4MXHymLzuvCwb+065F/B0o9H60dqesofKEPtnSNb9REtRIYNPW0AAXs2reIc7meux+VGQTqJ6Hfs
wBAUwXWD2gqz5KBv7R4NaiTVfOd5WNnspJlckkNTcLhDEG4lYdXfxpSJ1Q8qu/CQBqgkzQQZar+F
jW7/5aySggfQ+vqFdOjyIchqOi5Vl4orHGZwDqdC62+cqAvczrGdmHZ00a2gCdA3UvOMBqeB+Hrk
Rav0Cg+shM18T7RbyprG63pMB6t5Dgi3TRYT4EZA65YS7VTL9uLnyemFfIwMLZXuACEWILoMAIv/
IW6Ns3s2RhrMQ9OMNo6Dswd5UyTWbJtA8OtZYV0XmYpKLs0a8Wznqvbo2RkNJs+8jUMvO0rc5HBl
/UhiGTG176M+rcMyp/peZVX7q0+0dmniU0T4Bg6i5ygKx7jhrFk4hbEsx6gHyAjyKmprDbZoaO4M
qNEuPj+kc2U95JvS8YZ968HWWPR5qz0mMMO9RdmhdcZzDEEbTfgwHH3L/2EMHur3apQT60TmHYDU
J09Sdgjh27DVgWbmUfRrtK2HsHIE57ZeDsfMqoYjr8xwBOflHLKc9Cl21gFIiroutMc3O78S8i85
+BN3PWK5ZdmxYKgo/hYQZduHQFb91lKd9MEf0+RBF8qR+d7vAu7/dWu2I9IBT4XvaGF2DmtFW/us
ufhy4LGClU95iJn/08qhZgwVZX69m9J7GpcdXTbDxCeQ2PKAAnzHmUQltDbuisdqKo2XUdfAxKeD
ozUPoVKanFVHfwOvIYoXbdmImKVPVtj5K7O4tgNTfCtYh4B/IVS77rjFS8VPCJPNbKt+5ODs0ydu
Q++e/690+wrvUIiJ8tBjcr4zsgYDWabqLazvStxlItBgbDcKToWhzLAnl8XcUi7tBfGjBh1dnARr
ERvJPaC2tS6L+AnAnuVj8s5ZBrqheUxH+4DQG7d3xMo8hhKe3YRA30k0j/nS9WBDlb5tH8cqio+A
x6a7rANwgZVCdVORTIdUK5TnukiTpaLD5Pdo2iSVZ4Gomfq1b8blSzIB0Ri93HhBhNAv1RZFfe4p
oK7jIHusq6h88UtVXAepWhxHIAo3EcD1DVa91mVZBmoLB3ZLZKPYjHw20GraBjZIk9++GLX2GjC6
waoVRt8rLN/3bcCeMMfkuPanyrua5v4tHaskWopWnQ0TiWLsghyK3rqNWjSg9LSwDkizeHHqQR68
vnyEZlf8JOmP93CwnQWTQf6MR51PHST34Ngh76Idb9YlQgrgyCOQhScBImbiX9XFnVGVbY+Tf0y/
RdOgBTBLUmtvBYBXO8/wllNn53z7RSOrlagnZpPsgmpv1RCrVkZt1L+bwfcpsIARtyvweUrkHSsw
wBtgQ6CLNCO7c9SkuFZ1W/+NiJaO09sc1IFOHPogA3RYm9RExiaYthGfqyv4iTAh/VHd6glGC6PU
BpQWXbKnw1y8vC0QpAS2h8hxvJcpAf2TAP68KTQIMezgVGaaF2fhbtSUwFzyZs29+UEVcAFM1d9P
vdGacAMS/REdp1zVM5w7aWv8Y7g+CuQrTkQUxAOxj81vypcsBUL0LDOyGY4TbI/wKShGnP5OFMxn
aPS6FGv8FNuyrHjhh8Yb3Dr12NUJQAvHt89yqdcJQSl16fzNAt85OLmsf2fA6dqcVARTe4wjlXur
9bmKM7iqAPUYNkUCUPUNPeupTiI6dr4/Hqu6gXUktf67A/VkqXa+dwxSkTqLdt7cw6IpXsg7rK89
R+tIyCjN4fj2D9lp8ELibeJ/hVcYBrOlL14Cx6pQ8LcWhgUlsrgAYAGsb07JbgERrvgVWLgGhRGb
uyHJ+M9MkZo7mfqDv+4HbTiqyK1fZAwLqO4V3k+HSBdtpUGnOKIYLl5oIqjHjp2/WwwlgxMbTRex
LSlj1xHfoYcUVPFVlXdTvTZVFiZ/bPmnksSToxOBtnm7/b7TObfgrv/PUeXfOnb/Jy24/4Vnbp3D
2P//zL34k4TTn/cds/nf/7/nbZsTMlsvweFm1ke/k/ZL57903eIQTk3NER8O3JL/iIYpPSNwdByE
qcf9T7dMs2Y/gDGz7qg2cib8dw7c8/H1/fHWdPgLOPNDweXvgpfNn7+rbbXIoTRhqMCFlWAH8H8V
ZhWpStPm3e04c4w+bf++DaMhsaDXQb/jrXX2bphxKh1Hn8babRXlKm/UTTK+esZvYwiO5L9fUHu+
iRA+XRSlOoCB0nDoxX28qJhL0jx9ql1Z2Tc+2hHUZP33ULGrpc3ZdsnHeD3EarkwR21VyeAYdcoP
zUsfMju8LqZgN1T3EJtggvr1q+o4j02tPH99Qz7pV97uyFxUpEmgG5QYPv5GDTubTkRb7XrOEPId
QwtXsH0vEJGvokR5CLTysdT0reUr90Wsl8jXC7xM0XA0I+eAl2kXUyhf0BLQV0HJwYeS+4WH9kl1
Pf9G3jHMQqpQBYLTj78xwNE2xaKsXbJN2KzDZNVQnXZRMJN29L1i5t/NASo/GTPLiVAMP+Drb5S2
OxjptgpavNtK+xJUJd4qgEp+ts1zDsfgx/T117fzY88X7+r8SzkdOCozjZ7aiQhboYSMQ4y76eO/
dot0rNdh6PkLAzEemil7awrAK3EFxW3q1dXXg8+P6vR1g7+BIRffg03T+eNtUltZiBg0tDszDzLh
MY+UC2Wo02lqgRZS9fl9RruvGW+S4HfzR0gJgMaIajdVUXsSdAxgwtXyS6mh2qnO/m2cuWuFqopK
/2mVX9BqGQEv1m7lVH/8TBbXNcj+dW4k2cpK7YQPdoR9f8SYOIV+vMBdeP/1zRQsbB/u5vwTqD2q
LH/AVvi/j3fTgmubJETuuLHpxIc4nCnsadG9SshTmybNK2WP3Hj8FhYhYQCKp734MZDwOmnlQbVg
Py9FmoR/OhSLxdqxcwn+3xh2kHn7rWbxV22EpdQ/hsojhNq5KUoka1ZmO64Wd7spmorVTPJVYYbA
HSmI7mvFbVsoJHn5vrrqffu2izEe0Vp9yvMGk3AEzo9siC0/A3RI1a3HmGw4D+vto0lA3HJAUbzs
4WOCqM9vZaHbazOMUB7GUbTsK5u9mhoc+lhJOOfnu2ZUtUWvqwgnbcy7Tax8U3qFQDMgJ2yoh1cT
x+BCE+FKeioN6ln41Otro2vYqAC///pxzMXgT48DYzmiDZsECibax8eRp2ARurSu3IS8wbUOA3XZ
Rn2wZGm4p3aKESu859hGVsIgB0JTiqB1Id+ZCD0N9U8bQqZojf62b1E9kRdtQrSE112nOcdGXyrw
hf3rGnOpX/ksyFyy8o0IlpGWqI/nGa7yDz/iFB5COeAjgkJ51j36xOR9fZ3nJhiCekMD76PytE5F
Iz4NeDaEFQtIrTwlfthc+xNHsjb58/VA8wf1/WIxv96IZhxDpeNPN+lkTe016VTo5Sq3UJHUZuWk
tITGJdjTW5VVK2l7OCl18gJZSr3Qwjt3jZDwTBR60pgbeR8fpUqpSyuaokKAlcd/yAi5DsSgvXhT
Fl4Y6fRzz0VCAlDJkmBdNT6N5E21RTHRK9wps48WBEFOXeaDzzbDnMwjQY6//+2bKhCdUPHUIR2w
R/94ZZrSeVkfq5WrNqG5rg17rw0oYy3RrIjcuzaxfTccFb4e9MztZFAowbRK9PlpfhxUyWu6r2Ff
uSDSAaSI6GD2AUpPE5fM1yOdW5aFDimMZdHCxH6aRW31igSjXlILtYs//jgzlPrJpQuw7ByM61Y/
7Pq2+Vuqdbas0/jX18OfvVDQVuykbA6Up6+sIDbCrhzem8qoF6llXRPZuKmpYnw9zJmXhoagiXwU
nyuv6cmOyGkT0XheVrn5pJMGNmXPYQXafATRIBLtsSAgc/n1iJ86KrynQrfhYgCcljZKnI+PELJo
NQ2VUro6LZVvKMqXekECW+iw+o7JPdUHeK2GKHYCtv5a6lX0ImeSMulHG4twwR1oeHFz4Ued+Qaj
BtI5KcxiuU+7V9EqhcwINHUJe9o0NtaTUo4/C+dXNWRY8wmq5ETXHgGS1Yse5+SFXd/Zx+AgJdQt
HL+Qwz7eE9szIqvqHaRzfXTfOD1ZjeNBF9nNqPuvUTL6l3ZPp9snHgKf+ln2J3U+NOrJQ4i7Oq1J
rSncbnLinanUB02b/Ta19WrEZESF/ijgO6SvoWi2LNKrLI6vtBG1g0LtBJeRA8jfTtKN34/T0q/o
nxEcaVhrJU9WwC1/mWbBF5U8Nx/9HSxTxHZaXZHwYL06cfNiF3BBikl7MuIWN4rm3Ex2rLhzgPrs
WfpZGEQdsPfCKRzLK1a7DksplKYINNW6Qtm6sO1K36SUYVZQdh6+fh30+X6ffDDm6cDRDFOpjqns
4/OwElMUzuDl7lCnQLptzLB6FZibAkhtNWFkRQlkbwpP3Y/cxGWg6OWPZCTBsk6mBzVAEAahYm3n
6c6a8mit2bnJzaAiEIXmiwD5MEdlOJtcBJe+N2feJIf3B+4Qkxlf+8mDbXwrDOKqyN1c0JEc+D2L
luSuVV8P/kFS7qFEKuWFrPFPhz/eWk4rnKywigoH1/rH+5Ukg4WKyMpd2i/NhoAXG5IH8xiCp8NC
UqibcEqJ27YUb1MkoUZ13MzdKMrAIHnGE5yd16FvnumY9gu6kXdRIcw9Wu0SKZajXJhsn9rL86+d
bxCu1lljaJ58kwuoYaXdmhDNHbY7DSb0zGsW4UwmLVV/mP8xP5N2ELgI6LIkA297vdcuzMHT4xO/
AsksdQBuGge+087yEIGc8ySsUSKyrpJRvaFQirAeLCBJKtlITTEkqFjWwYUl//OHzVBVSSeIrQIY
RN6Vjw+Lyn9oeV2Yu0lbhMjXHBfBV0zdkiIcgCwveOAtBSnSXtNJ/HpiffqqnQx9srEta1IxUzXJ
WfvHbewNuzFnF46B9j8a5nRjKYl1CWxMeW7udNdZ0rJFqV09v7Rqf1pE56vRoIuwjrJOiPnP3x0Q
fZXuFynOudsPZrXzRJlfJZr5P9wOJC7nsxHOPy9dqnPhCYHFqcNdn2RLnkKUs9snfaAxAeOZNzhv
XjvHORKoi7wpQWlUlVu9leuv7+T5wYmNBLSJcoWYho/XSPp3E8REC7lloeyz1rhrvej3SPbNYix+
lk2586MArHX1mI357sLYn45B8/19N7b4ODbxsWiVfMb2MS9YaHErMdc7CjcfEQt33WNpRt8HqTwO
dXGgWX5honxaSufhqcJz+mefwtnh4/B+ZpPMFjuZ20m4kkQXpf5VX97qSbS1cQh+fbHztXz44pwM
drKxnRRfEdiiMhfjIY4afSG6dtVbOnu/S36iS0OdvLZwi0vH8GXm1iQd5n26RH6Bju9eZ2v7Ty7K
0sgHQVkjxMlKY9DMKQVpYW5L7Py6ECKbD1zDykI8fIMkqvsnN5GCDa5/TA22PPkMpZzrLSpDmTs6
VbsJ9RhXaEeWA7IZfdUORnLhDT17J9+Nd/KG2D3J08htADf6xdFGPltX5a5E/aLqzfYf3ErWmRka
x2w/PY1EIzJYCFyZq4XU0wppApbP8UuC3K7iSyWpT+fl+WVkd65xKzkcnD63WtEzD68H1zWCEhci
xeSJeN9p1nU57aKEqp5iPH19gZ+/ytS/0J2CMuHEha7tZAaY5BEQQjA/vBaM/qgrqKaD16ZM15pf
7BS8AWVQhgs/GUnksR+SrrpwCDjzcfrwA07mRWsWZo9dM3MBQy/Bf21N9vmJ7O+/vtAzXw1emVmF
CbqO7ffJ7iMpxSTCgZtbaxopbw4VGNrpl15N2hafVxTsK7BsVHaCiD1PVk+iMFi2Y/awcIp/hKHq
EdCXCkA0YpnU2ZocieBuLIZ+PRojHo+IEghVlFWsh8aqHNSHWCn/ypz6dyj1zrVlBDOgRe9NJsJD
rOpQgKdqO+o1QlrjOhr0uzEr8kUUCrysGiFdfQirNOjKftF2g7pkj68syYR5wrJQH0aybNwmnIaN
T3bGlYfSYi4ck6MqmjjPlq3He07JiWj7Ak2tW3ep/JsDOdmCqrEOObEDIMWOHdGPVzEjrXIxObTo
AR+0BizZzrjy+hgiau20xylT1n3nxNuu0pC321x9nE6/iyY2b0rP/O6nFTAlKielVUG1SVFqSFN5
MlAqHHhIP6xEDA8NnoNl7vgoxTDikhZYIXcaSV8WRQ6k3SLDru9meTmpe0u9jEgPGrZ5gYUXcD7H
laQFlB6Z0m0hLdyaZqq59JpwNQsqlabFqUlozcoPLPqKnvpS1O1jPxOWjEy/tT1tFyPmw/056gTD
14WgaqfbL8i6QAVYen1IbaMhbFQZr8dYhbweT95d4GFDyMKo2lNyksj51Rl6S//YUnEY90Ec/1Em
o9wLfSxu1IqtZwvtZ2z9ao04zcL5r0cHafn5UqVRWqmBtTZFo+76zD9oilFvrTTpd6FJtChxwQ/G
6P/0UgAxUf8QakYPC8KmVYzPYtnI+FdmJsVNN1Wv+SDp2QtnZTgeTVZzalzDSKJ1r0ISpkK3Nmmr
8A2Mx8VcLt86mhEjPdNQeculoxsw+JzRWPtRZK0ovqBRFNmtM0w8O/I8AzccGlQubW59HwvTEWAN
o/aKEjdkA2l4mySa1YyRnpN9WQV7slfrJ41SMR4x/GEOlh1XQwy3sgmj2JttPWzTwA/8ZVRW68jP
v9PwTlCsRfGyl31/h8IQe7lutDul9q4LxJvfesW39r7uo82iPa2s8zayFzVqMWU0vYOQiomOwex/
WEApXUxzdb0mS6A3NgSJquW2w6B0LcwyrlaI2lAUaHiZgQuiwfCDTWdM9V2btbprY+FhcUbvknTW
gNOnJEFqKoqrlG7NTlFJuKzrCNddLvjP82dbbcgZ7qFctAJRV2Tdc46On2l7qvqio4+4KzvR/AyM
IgWlbBuzTKru55hZ7MSJ2Xfl3tFLVArKqETLOGofw1Hb2oXuLfQUgAQZJwUCn9RwCIMPGrEfdOvF
DgbtqlRhFLRFYi96255uaa1VRKYoQM15JhM26rVW1m210lpObHMOQQKmHJRLopVQPCPa+wfd9382
ai/WXsP3Fe9eZKz0yp9um4ImDV4MWv2YHdUbe7ZVFUaFI67QxtpfGumkb1C46itL+hUSVr2m0O/7
pe4qdousr6gGm9zVKC9uFSXrru3U6fa1xpzZaFGbrVH9Efk5KtrORPYMLAys8a8h925tjH/oSmqx
zjszXHaqB/6igwQ1a7YCAAEiO3hRjwGvvjECH5d0mf22AL9gVAhCf12UxFUsldBq5tQvT+w0MDO1
m8dVT6SwdR8bKckonKBRazZXMfHRUDRwEJXKAKAZLVobHWn4IWM1N4FXfCtArldjgWDJUa6sJLmR
5DbZYb83p4IgxFDkKxvExbKttG/KNFGWUSlktjKK1yJJ9iPFapd4hCspkrtJHanEwHZYTwjsVpw/
vlPVIxErE80mVrVvEJ0bXHOgI0bfOMrZSE3yK/rnoDk2Wv47lbwXAwHoKwgOOy1AHMcn51kHv7Vw
GvsvA7VLVEvXTdmRBB0+Za256o1vaI3pZ1ZYbkT6LVA5k3dS4ZCsFve90zzE0rhWUmhiMXAVGdrr
XjFpHZT3XWO+mjZV9V70a0ieB1QkW587o43OnUJWLngKpwW1Azh9nSColBIZkwD8QfrkQnN6DdVw
a63GEhKPqIKDR+6r16R/oo4b6DwHOflUhfOUZeEGTf4uN4O/XuS7UYqjKiE2zWrXg2z/qEn21BGs
EvRav59inVCXeRcvaL1ExoOtKVd8/Zcah9IxhHOnqzeG/6INQDw1L/jWFeLaiG2dBI+IINg4OxKA
vnUEawFUmOxe0Zjp8ZQ+G9246EfpalZ+G6KTFF0DhnVQfoHTgWEt/BtTS1dmqL0oZo29BP8X68yi
lfIHc+pH3OGht+N1M2jZq0PBzw/SK7WqpOs798ITG1xt8icE9OuGbI+q0ZJl1PE69pWyHRNz33iW
tkV9DnXXw+tF5tiqNK2BXLxqGVvdOmRDssqchsh3JFdLU06uWdb3cTb86ce625eZmjX7pO59MbiB
AE/zfQyGLryzSMOs8jsvt4dgTacRm01IyjAVzL9fb8POnWxneQhJElig2fidHBa8AW67Aq+OIKHq
YMPmyHq6ZfJF729HXb2lp/3sm6B2ZHjpTH3mYDlbljUaCzO67/SYUmZDp/AaYcpHVekEcouecBkr
DwQZ3zieOJI5u/OIYRVk1fEo/2ihtR8rSEYadKT6p5ooq2a4cFT7tCulKm+wHaUmTJeKasbHw+4o
FJ/dn1W6yeTs9TL/VkLj/fqOf7rseQj6RHQ0Zo/4acveF1FL3Fhfuv5cSjUbIPa6Uo3kU4zffdW/
ai+yAT+X2D6MaJ9stX0n4KOfYez0c5AUmBC72wL21irNup+1VejDGoIPyA7ixVbInbcWzf1WENlc
6zeJKLZOZA2uZ9c/u1S/9ksl5d83hm1kh3++vjWfjh7cGiBp9Hox2CALOnkXx1pjPnRt6cZK9Gwn
w3VvlDdWFNz9Z8OcnFdj9tdCtB004bokUaAhsikhZ8BT+0tFxk8n45MLOnmdMA85bO65oHCafrE+
rdNOuU1a8Ywk/MJr9Xkiz2PNnU8QTcyrtz9/V4brOU0SuQ70LzJyUgrMQ9yy66ti7aaW1rUqkx1A
nS0q69y1Lf/fPc0xOD5FQcnBtHBPnlxoP4Qkh8GCc1PwB+tMyO61Tofi+9cP7tzsfD/KydE0b8JB
D3y1dEfZLVGPkeCXHL4e4tNxkSM/UAkE27QC2SCevBsDe3GvLvHqAiO67vL+hR31PcEERzvwYDun
AA8dmK1fD3r22UmOqXS+IJlrp0XwTLT6MBV24Xpodl0lQ4o5jfcZQofdAPXaIm9vqZIsvY2yxNh5
mvl44QfMM+tD3Y3nR72B69bA6zADP657EUTHQR9wcaaFhjkn+Qavm5U37peanz4NZfxiFtCY9SRb
N7E2G/jT1dc/wTkz+VFPUdmhSIboS5ysUmRLEGpTZJQ1rcpzpyr5E07afZdx1q4sxV50wUgjwE7u
yr4y9mka925DJkUQmvZ6QLlEIpAT39WjF7hame39WkT4FbtkMziwkAoxcJyP411CdFY1d6uqfCI5
viNArlMe6iqorzQIO6NSYXOFiDAMTuw2DSGwpRbFLucAMFlGB+WwV3YJkUXfW9iUa14Gb5kpNZx/
nphQ4JYJEjsXIQT+hV3EAwTU+KEPkgQnrnksKnuHJTzYI9MlWcQ2MSj16XXmF83BnI+j+gTArvEf
hy7BGx8be9A+B2oFBlwDmPUULIHbTgLLugJtESF6bUKjr9cRYfQbzj4PIhz1DUFKYudNxm0wGHjD
ABmuKV9nL9qEfZjs+quSs75bT1hpagmBJ7eSDYB7sRRFyzFGI6PGrBsNJzuBH0jXCJC0X8M6vjHI
TwqJSSJWyekXWl5ZV62mKbscEt3X78OZzyR2b3YFNhwVPsgnc92L6Jml6ohZvc+i5dRPYG394E6t
w6PvRPf8Vxcm4bkBkeDQw6D9PKtHPk4BmxBEJQrKws2IdFgWifSXbaCuPY1o2YnQuL7JLlziJ5Ej
7WdQLRjmSX2Gr/2mR3u3ZJtVkIwxwePIDkp9VVrEGyKFjB7yzCbXLgt/tiV/KLrYWRcOnJU0/VPk
zYGfll37OkgprwiSneZEHOrCYby1mix7NRXdADaKoD2SSdhfuEuf65P8ZrbjfKVnzy3f6Y+3aZRp
PDqOD1OlSA/SLvY4Lpv9lJIYZRAzXEnCFb1owrZX6n87RT6YVX+JX3JmqZAWjHzDZu9I/3B+lO/v
W18adtPaOV+bdPmWFj273gNsdxeudn7JTpZFCeWN9XBOP0FE/HEgoy6Kts8HGnVx+kNEuOot60K5
9czmTLLgzX50E37PqeYB/Roh91WXu3GvP9e495ZEHT8nebBFqRcu5t2P8I07uwZU+vUMO/epo1rH
ngHT82dPbxZHiWMMKjv/OpyPZ+R5eo9WnR7HIDtauTUus6i70CKfJ9GnG0rlHgoXTHZhnzy5WFZk
/nAudmOC0gCoTA+lla7tMHY2ptdfGOzcrUVajkJ41r9/0ru1I3axQTqFm1jiqERtvDRbRBuGuCrs
/Eox7QejFA9RoF5ACp+7sY5qC3qUWNZRMH58a6xeBADnNVQl2gLt75rSEF49wjDBk2qkc2AJreL4
29dP89OcYEJCE0KK5phzY2T+Ue/mRG/miu/LNnN9r1v2OiZt6EwKatCvh/l0bQxjsUSS+KfhAzxV
SsWx7jlel2Qc2ZulF+oLBZglW6SuB9JIvnZeXpJyfL4wlbMS+UJAzWmGneLbTDUo0QbT9+0tQQxO
h3ervZ6gtH99YZ/ezLnvMsuBwBOohnGq3QiiUM34UOZuV7d7HyAW2WioIWFrl/qFifd5u/c2FroU
4JFMent+cd89KzPHRtsQoera6Qwp9TZi/Klnz2ZdTEsjIyEeSA4WKQzU8tJX7tOc+Dj0qRAzT0Fm
hg13c0zIBg15R51kLloC9pKko06U8trA3nem3P2T+/v/rvn0bFcrg1KlfQCzx3MeMSxvrKzYtCVG
/aG5gEE698bQ/CS1QqPxw4Ho4+0dJgufdUbDnLTouSR/R3Nlmcv2AnVt/ms+rGXzrdRA7qCK5Dmq
88949xSJAQBcy2bObft2IZxvegJgujW2QR2vY8W+cDA599LM4O3ZxoNehrbZx+FU0do6JHrmwVjv
hdrtidaGfCvjV8J+ET9we8keMJ78MtgLiLxfP74z95RB2acQ8QVU4S2B693FxkESd3kKQdGYsKZB
+41J4yb9omo188JM/LzEqDPVnnI70At2GSezYyxw8A1VmbtBN1lXhZVOmzQlRZodc7iNoeqtpnoa
1nJqxMPXF/npc0+Kwr9G/oTvK5SMtcHmIu1a7uZvxRzj9/UQZ5aZuXvNY3RYp7FmfXyK/iTKZAqZ
f9bYXGViKw1gOuYK9saFgc68nRwlOUdpSPhI6Zqv9d0DS4VTBV7PGiPj6rte3ldj/DtX5Lqs/Su7
Fhdm97nXY86BFajukF6fzu5JkUMV0xdwEfsRpyE2Va4v/OHS3TvzgObOlo6GHMgf24iPFwVbchr1
gCnHBvRHNReiLPNCcejsEIiZZprWvPc7GQJL5KQWKkMM4XgNxq1c6I18/PoluDTG/JK8eza+PmCg
dligotQiU4uY1fiSXOrMAyENjwXQYuvKN03/OARnnB6MBR2DxlGfZR7+7gpzG6jjP/g68/fPfkBa
bDNg8+M43SDTQRWMk9nTc0cI3VumOqrx9de37Pz1/Guck1tmmz4wqgJVAgczBUBFt+qlfCzRIn09
zvlH869x5mn17tEo/WhQceF6sPjdqTbRLinh8f9gDDhIb34qxzq1DJAbWgnHm79PtrduPX07E+b+
yRBoKpE+2Cw2J/W4Qo5yYBOKdKUBZdlkh64zt18PcWYlQyTBFh4bocW1nOxy1c6hFuUgVMmn5K/p
ESKXBq9lnR4m55IQ+exDsVEWsq01AETNf/7uoWiVlwgePywM9ieLYOKS4IT/+5fDWchA/87p355N
tB/GcPLY6WKRuZw6bxyFAKdOAj8vw6UayQtnvnPXM2/+sNSBriI3++NYom8Sy8lJutUb9W6q730C
4r++mnPTxcQeAj5qrmV+2uZpVQ6ZtePhjOlh7oflXow4Irxw0jk3DOL5t5Rxjadz8g4kSN+l7/GR
MexoYeYD4gqqhkZ1obb938yd13LcZpeub2Vqn8ODHA5mHyCjI6PSCYoSxUbOoYGr3w9kjy3SsjX+
p2rXXypVkU00wof1rbzeV/6B14q5NPDO6fuSqJy8XrCVLh4zLhAA2mfONUAlcuLLkmE3DazdjeaD
Be/SqeUOHbyGFKKlC6QU/cccmJpK39BVAS/9Um6EYBog321pr7IV5HXj4g/vqlm9r8CsFYw87JTR
lpTTpGk/MZA/MMevnuCN3e+Tnh5mS6mCYgD7qf08qHKQifVRVjtPBZ3771//D6+mkbgA4Y738zZm
uoCakBoNwpx2qSuuZwHiYCGB+7p+Sa2ftTf+SAjwNH6/2BvVXF4Z3zNTLrZRaWMPbCAGbUN//688
EmTzm2NIzuxNbahK8qE3rywgJI82G8aBuTu4UOVo8O3Bc/n7q/34mf642psdOk10yzQ1V1trwzeU
JdCEd4n8E3fzxxehA13eciGMOb+W6hhCy6JsaMA3hcUTqlvRqt28a3/yKD/S03jsv19lk5XvlGcx
rWIPBjANhXB3itZ+Ha42dDSepP4vH+eNiDekwqdF4UKTUrtm+aWQP2qt/BNV8EPJZsYCjGuaMvE3
Xz8Nts6cylHa/IA+EOYXRW9h9zNcCvWO0Fo/Cbp+uHZ/XO1t5ZSu63TsZ64GsZ93vVjuyjzoYsqI
+D9ONQKqB+6QIdHgTtL7rTDordgoor4gDKIM7tzsl6bxk7X7obx9d4k3ktCPFzANhSuSYMgu/TBm
PbqJ8i/JGwO7OJ8YNyo6r98QnWhgQ42IwbwctUSkTld7jUhU/LMhyB++HAycKYPqT1j65nEu6mJU
uoEVHWgWvBq6t0iDM8iVrZY/saZ/vhK5NfjecQ7oVP1TCgosPUvMUlydStN9RWmjvqe3qx3PGYH3
3yueP1s6LkVzAIUBiJpQda9Xb5IbkJUYeQtiwfDNjbOyAFMbGisB3pdSOdBoWgGI8/cX/bNgcFFy
bJDbkZaly//1RfPVKvSygoy+zldPNN5bwHOX/fwT8fvz1uUqUHcQJ+I3EpS8vooljWToS97XnK0b
BxKti6WXi+/TSSaroP/knf3wmTbISmRQRBbfLGRLC4F2adlPgwAoMmXFQqDTcb56/3jpJEap2bDk
DqlTvXko+ieLPMmWEkdLBnBLAAhRttux+oki2k7zOtdEpxBdf6CBbrWityGDuDKbmOZmGVx6MYdY
qBGHBzPTs5/VBH6waoyIM2FjUFqBM+GNlb1UU5EOFjgWZa3eq1rjSrN2QynzHzvAWzFFofJFHE9n
/RsdIa1APxaGUjL7lneOqTHdlQraT+zRD+RNgzOW/yrTnThCr+VtMLMJ2ti1DGRr8TQZEjLROkxL
68lgsFRq9fnvJeFnl3vzTITWc0xDQRm08+LTTHU2ZXDD6V+y2tTt6v7jv3A5EEfA7yFZTXv766er
IJCSJ33icsCHgrATxNoaJJViF6lpZ3Q1/v3lfqCXaNZHA+rbvB49Cq8vt1h9MndiWQbzRjcjgVi3
tjC6JY6hndJlCcfFCIXLzxz/HyjeV1d9s4lHvcnXpa7KgD5qp4EwXpqu3tID3lXqv27kfwQc9VeU
K9/jMP/fv4RrfnXUjzGo/g3RpcDzxcwo30mD+wSI89dqSIfl9FR+/a//85Bu0CaHr/3w9Xucqd+/
+Rszi2z8QlGIaqypkSomsv1vbGdJVn8hk0vGw2Kg9VcUqt+YWQTzF2UDricLAjbxt6T972BTgvWL
CmIV0k33Bh4fNfl/Ajdl6K93KOU4dUNT/5avJwFLj9lrGSZNClS7Qmc4tKnLe7NSR9SOXl1fClqy
aJlik7rYkmqB4nex/OXSie5VgBota0bLSRtK6k1m5l5sMOcIP2PyXqTHYmuy7y2/qk3xw3WOk2dm
f/sHi0IZ5e8lVwmFEjq7G/BZbcr1E6QCZZLcDFkX71J9blswLOUO/PVqPVYjHdN2yWa7qWkRD9XK
0L/oWVyeRmGUnVJVc6JFo/DlkdbxIQGDUVW7W00BfFm8pl+6eRyvtjYmwkNlKbS4z9xFDGsfRzck
NZwW5mOZh77wyTLFcQcxnbKemV7XnxmgML9+u5c+NvLYZpo9MT1xhiy+gNLvdtH46bp1p9ZkyB4A
6ARq1SpyzmqOiurFF6bAtvHA2tXydD0ag1EfVsO4TjzhlDyLIx6AXU81D1Jrlw/05OSuCGWA2+eC
WAPqylgVzSztMZuyXnDULEeRXltHWA1I1qoile/WvNMPl34oH4ZSbj6mWh3TNSwBz23SxXp1Vn2t
NoPVrEdTneOdlUkyNLwXQIJLrRq9ywak00AT7plLSh2jqa+7LB3LjnaLqn0vyXXMaL8cPwxXBmDc
WUzFcOkuBiiNQGb6sdjmd9o0w6kpl5P6Lp7K5GbOZQA+VlIHjW2o1/59U5rap6wRjbBveNM09PYP
khQL76c4v4TG2ltRDhCtF4O0HYEcGu+M/io78qg/NIO+fgLeQX1OF8D7nCVV+vNV1/zNf/tIQfZ6
us7JCp2HOp+NyjR52SsYfK1Z0vdfJ8+Mi2iRJM7yR1WU8pvrdYw/znCAUqFaBhnMathTKbpQ+4vH
gOrW5K+JlpyuKbDaK/iaH66XQfzQJsnymF5K/YaabmJ3JocA8ZrDoL5xtsaA/5gGtCqj2A1ePUPU
KCSlTB+UaQZqsXRRm5FsWZjl9CxQTR8hGzinWdO7C6wcXlpfladkMis4Wza44amnuZsm4HhXWZTO
7TYXBwdMtOYjRQzYi0CoOWqNBNRtPl4+raYwg0+6TI48sDdpDKd/e+0AW1Uu+VEBCOu2kKBWWVLA
QqV1SAOVXLs7aCCltPqoUfUcmDorwaAprESgHx3a17ngfBODp/d6XDf+Io+QFY5Gd5PImuCVaQEz
rNp9sBZYnVP4zI6KvJQvhVVdT9TCkmNMKu45pvcqAJp5cvosE8M0T/MjDT5wRCwKCOFLaqRAqemF
P8PLltF02k1Qbly6sXVLsavD5NJfT63ENpXi6coU/DwyUgMYumn36WDcXOZr1rgpL+KZ5hpEWG4Q
nfoiuxXg1tSQGCVoS6oW60Df0jxf3K4s7L6KYIBOL4mX9ZVfGjFsqD1jPGRREhdomsACNGakP21q
OC0orww+PBvSOb8EWjI4KXRyqQ5MdrrP1idBs1vJJugGfusuU4K6fOizEoLrRy0l8YfDk0O4E25N
e9maOlbMPM5N1T1V18dWqbxrGcn1Obt+XookBF0rS/cTtHujJTEecTvJe1hAB1g9UEuNXTSHKks9
U7g+wUnVgecMkqZPX2I4pMBi+cLgXxYas5pxOtVNzbCXRy9epqVRXvp04lfy3jBIrn5ujFCCore+
U8C8BgY2h4UItG7xJmfkAVpdSGlj64sphxnKeSwAsu4ctYmjlCe7jEBHPcVt6nfG4iSW4XcyuPbv
4+6zUnySFBqjG8VupugiwYUUw86r15Ib52MwquPzNesfhhjMWtjPy+nKSJi2m1plnxf6k16BJJ7f
pdoLWPm4vxCESWnvtHdmvlOTeoSN2lIjXRUGGXhl5kCHeRbDxkyG9wp4n163tE6hTW5jKTtaqQ/C
VKaOzKBIpYKurOTCQyJO9nRRADEoG7e1KrvKVdcyBQ/seBu0mwcl1Rhl1W81GYJZaei/yDRvLat6
WtPl/TwMx6LT35XM5HP09QPNkoexWF0wjphDm1sXYLijUTRACivQdqSy8rLO8wexkr8oyeDm2h19
wB9zMt2OoDw0CnSKqfmuTZ9Eju7bIxrEgeindatxPC8xE7Z0tbGKxjzY2gAIxXwFQbvdt2si2wMd
lkI52AOY46Dd7vLiPDF+VcK2aMZlCCy701aZqwnoYKxWMhu2JURShbCFRfu16YRgqsB9HIHmVw4X
Qds1MwP71moXVwmLvtOkCCFZxyCfylMqfW7SFBza+Ess5Iem6lJIfJ4TbfGWQvfW+XNKIeKaHg25
Cq8l+IL+Wu1V9fM6Sp6u3S0p8WDsNObHRUsDab4y94kYJCuDnPG1Ww7aOle7OZV5MkOGj3UtU41d
BI2V1nYh4N4pa54pjPiq7am1yttuBAXXXE5DrTDRDbHyan0mTeC048dSTFtnXIRwZpzGySg3eAzt
3xfjCsHK56zcjdVNXrspAE2L+VkxHsTOleGhM5UDaaYp+9J1zSEtz5PyUMF+C1dt9YFpHjG+eIt2
sfvycm7HnRnDvSCHlhGVn7O0o9EvMGnOrF4SQ7JroXG7ead3d2MBSBvMw0oW0cmd2RfzWYNut2IO
zWD+KXtXakw52LMWVQA+l1a5N+L7VDkMgsS4mi8Z7sb0IHf0nzqCVoufrExcPpZ6fB6V2taqQ8OU
fjF42vo+7Wy5dgepdRJgdK1gNT0mLlzA7wKgwT31er6IGCuqBQPsRTmlAOmDEHvXr0L8MtbRGr+0
w3sAlmTxczvux/YhVd/NPaQBYTJ1DlVmh7B0YxMeHirxg/K4SDc5lNJjHzGKi8Z8MBv3Wu7EHmw/
O2PeULxbigem8z7lAp1ep1aNVIybPhAzfbVyGs7csqZ3wSu0r3G260ZGGq9SKGd3V37EPjnisJeF
9pCRk9PpOkqTjzI83xfGX0vuO/MmzcW6qfLC6OroKLPXXzNbtj4qc2gYHs5mpPen4bqbUFVM+03r
Tk96d8P812JvgHWgKU41LLmoXPjHxPFlHt9N7CABcMd6100fyzaUinCee9yZC3TfjJJ2M9El2MJF
CA6SW3VFWBpGAPNq3lkbNJ5ttjtR/5oAwCcCv2lyszXo7MnlQetu8ovpmO3gzPjUqgL7dVadclDm
iu6Qzld3ANwhbZn+bWbPmB7A97fFxpOK5HY1XyZKSsbopWNYMn194SEY+M+iUcr8aiPi8hEzsKrg
YDgX+GPzKtvzXL0X4WwrR3tIYe/ALWRitdZS15pIsI9Ow8IsSGi+wvF3LsrcjoVbPf9UrbcAZ3h9
6ieqZKvzS9E8tmoor7pdXEIAwuXkqc0+rTnN2b8Fnn8NbPINtOCP5M63uGRDECWIN0HMIMH4Oi7R
pKS5KFINk0gNP7uddXPh0gIkQ4ditchWWlfMPFfyUJ07dSlpCzPE6VMLjj1s01f9oINb709gS4V1
JU0fGhhcAmMZxg9als5BKjDIHTeF/D5HlzSMaTgdzND3nJlBhoXWjTMYZ/V5GNMuHKpe3SUzo9PK
yPqDkL4E3ZTxTq1i2jd5t7hAFnwC15wGj11Tsgfp53SgAnG6efAHSz8ZUvmc9td7E6y9bYrcXqrW
TbKgYMxI6R9JMbq1URnuaDTN7iJdD5R2ROcyxWGMY8KsJKiS5eJbZE6ElkEs+cXomY1mivQyQVax
zqekEWpGWSMDau3LtssZhRyPeu3py6dFfJSbZzlXruCqM7V3Byr/funU3i5k3mQOnZ3WjB76ULPY
OwmUAvj+zbkoqiODtJ4CrES/pdlmZxygqbKqLLKwIRTsGTquHgfehDFcVm9YUImwGvbPa3pSVOFm
UZ/KZIjYardFik8bjlUkJMt7aZ59gPGCTZjGSQ+mvAobEUFqh/1qGvdST85mVZhvwAJmDzXDbtMa
f0rqZq9c76T2RV/fSaAjG/VjbPqigQNKvdf+LqC/+VXYvueR+5YO/UMGycBRcyD8JpG5IUH9qfVp
FbWu6DRmUDNjfm9RM3K0poDjbIQsPl+PuZS3ICpeU2/uLw2+ExyH+Bqif2nU3P12L/8oE/Pj9Mmr
DMv/LA/zVymdf8NMjEV+l3ny717cnzIx91+r/Ckf/yPqi6fquf9PN32ql3GAOZdZ9+en+vv0zO+n
++/0jPoLXeb0ttLbRK/51nn2K/UWMN+/qECA0VcBILj5jUPwt/SMrP2yoQGCbQwbFW3qGxneb1Dg
/IkeKSSNfiygUSSaMv4B+RaIjii5PwRQoIYDfxcdBG8S6DhCqpFOGdgZUbpvd/1JOAshHrVLoGke
QXrmV/VknnTPgO3H7x0jXHbSfUdsd45v09Pkx151XN4vISbSZ2T/jMrbyU7n9rvskD8VUQUkv2Vj
NJtIDcZ95l3cq687kh87uSu7uqfvpiiHxVt1Rn6+unLQuPldvJO9NrjumWB32rDdA2bv0BG8V9wk
YvrXWV0pTMMuAqnMFwN1x9RikLkUcv061HfN/WWnuJKbn3qQGOzxKLlN1PiNzwzB6XKaalvyFXcI
VVc4zoS8cBUc8qMRtid5Z5z1oD0tx8TVI9Vdd8Upjaaw8XFzg8JXPSHEHdsxHXwjnIr7fGed6mMZ
tjsYYjyGlHhO2G884agFhgMi9AxIoF0ekzORDcByOuDCj/ENCQT7+rncDZHq5V7GaRW/t79GXu/G
/kNqW44U6G7qyV78ojusq9+E+rfbUD0p5AxuGyguKSq7jnrfE2/iw3WH2xtAyer0PNkYVG7iz34b
rZ4SdPvRlYIu1D92+94tfUgYXGWXH5hc940gj6QASrNw4lvzXXmb+ECM3o6QDEWmn9zOruHkAY6s
aucBZDgOJUyXCUAntrNdsst2pq+8MK10kz/LX6xPQ8hETdC7nT0+OBdndgfbcCZP2/WH2dfPdaT6
sT15edCEol+6STgejNv4vBwWt3VFX3Qhi7FbVz9nd+KhfF7f4YvhfFzIOFDbmZzuJLqdp52Uk3Xs
o/y+eay8Nrq+AJnpaJHhlpwkvUn2U0BIGWhR5g2e5NEwe1SPmlsEMSQgzAKodnpv3BgRERurnQaK
k/trflPtUldzs4DGjfdq2Ozk/fxeiEp3cYkhXdMbvqT8jB0O1btyr0Qj87mAuDvmSb2TbpDEIPZS
v/Ba9onIZ8/jvniUbtLP7B+OzG6NaAlSbM1ODQQ/Pef3RBMHeVcc9COgB3fZ0WAHdIcsSnbVTt33
P+mwY0jnL7Y6yuT7TgTQIOQaJjnpuDizx6zA1R/cxo0dTKVNLw/30LkvL0OQ+ga7soiaaHVVT/QW
Z3CFByVS7N4rn0i4OYUj2gTE/uzJjujk9rvUTX0omByyaJ5l2mkIuH7EDvPzEGyOwc6+pJ7hIUVO
4raO5Cq+4ZNA4X0rSPmwVy+7MsgdKOwcIBAd0y0DYGtutb0UgnPtXoJLkAbpV7pBC0LF3um/rp/L
xykEjyLIH83MvoZpsJyZlUb6yYhO+zvBMRzhnep2fAZJ2EfoQ6Jir0a5E7v1o/nxcpQj6XRJDyay
dNTPCGR0ieSH9U67M7zen3bGsTTCSzTtLodiv57gMPPVM2AJ9Y3J0bENGIstHa8BmKKI93XbD/7k
mLbE5y+khp2nj4X9pUIrzOwFggYXhJUdNC/280vG92eXPcmxsWM6mbPYpcuZvD7SdvMhC6cgQ7Ga
pzYcfLDK/CkqGhsETY8Y00n9SrWX0EIehf3lPRLnNs6TbotR6qyObm8394wOP6gBL+Uo7KvD6k/u
6M1O7Y1766ZwNH7LT6s/+KZn3qkgKgUW4iAHcsAYupu6uVt4hVc5ADpEwnnZbdctjsvny1kHqAFY
JC6ZebWfeGyBqA1rTw1w8byrC+aJI7vdieyVWzi617l05jvSPvcgXbNTH4pHG8AwfwlGTE3vEV/Z
o/1ywSJMLlrfvrpVpLkWOES2FWUc1YbiXRtmjvFgfCSthvilHzrODtVpJGCBBMSYcVPPdAw3vjOi
0SZDHAhhw0mSHWhP7s+6rvDKXheF/zCZb6piM+NSVFZN8dh6+nHFlBGpBoI9uG1YkiXhnXTu6ncu
MEHuhaWEu++Q8CYgZGZxoB1yBfcedkB/9DR+TFmNd62t+YtX2s+VA+yUXduJEwcTK2m4lM53FPj2
I9sQKCl/27IEWO7V/WQG+LM+ptkW7My/eODAIGOdX8z2JjabkeQPLhG9w1yJN/FtPZD8LjJ3MYqq
801UeewVbGHx07grou2EfagjY6JTnq5+y08JSrP1ev6NXnfdAx3lKTY4Tt8+yJ82eQazwK35HbK+
KL9TOVHr1SFcT57MZbJodqDY87aTt54UZQgL5IDfHiTDUYCkHGWQuBAPuStSmUV862g6s2PY7buR
p4PyydF5GETrxKJhxBUf7cWTszf8+il74PysK+iITuzpnhgMPkl6j6FkL+Wf7uBV7Dgfy41MCTfF
Y+zRi88tLS+8Fqdx2YCfRQB57qGOSB6BE0N21GB1dVaucAVHj0rec2qr6M6rX/E6LcTU8hP2rKui
+MyAegW+CoLuit7kMixtL47Am9n+tq0ZvJK8TDjCsB2FtxlGWDLYCGD5sBvZdBFtkv4myrVn8T3J
pdHerniGsrS1g2RDPOWSFuVxNlcJhNv9EqIJeHsL0sICcQTN2YgeEFYsXhWtH8zjvFtYDvqnfJN3
jz8RxEFzSKJ+126C6sI6eN7etOEuYYUOMBDgiw/qv9c59yV3T04SgaucFzIVNpRYdoJWyNmz21qQ
euGmC37aFhnQdZy6GOmRMRyK38jcDm2eIWR8+yHQQz0csMqpG3tWCDqQO+6FmznswwU53q6l4uVt
e+TiZl7yTTAlTAU8ELwgQAF0h+Fv1CWGxzPYeZtIVAd0UwhWUxCjXURELEF5xF4XkPhw8TscCmhO
760f1g9JtEWpbhKgrkJgnSGNx9QbyLcKDpxdIHkwmfntZyvSos4Hpo1PkmAOBXbxJqnpyQzk3eQz
+eOHsTPvragPk2DbDgOHVE5iK2hgmCBwQxJcXVS0I4RJNHxRUcPWYdNVRQDMFyKzrRhxrp26FStK
DoVLGEiVzFrCOuqxFz3x1nycb9UTOo13XbrSsXS39W64GdXJQ9xfl7PZuQssE1ovdvCRfPJnNr2u
23o4KccsPH+NRjCDmfcyn8j3o0tMhLLEXR3ZCTG6SOGuJgwF+wI3WgzMo/ZFZ/uKt0tgYmKoWbrN
kxDUqLWa74xe/Q4JwOuXeZIe45LxbsCmZr1JutuGL/Omigj/1cFtC2MXlgjf4jkvXFuKTM9yaxdn
zilY5MFnYV1xp3zTbUD1fdvcEhprszzbbl0cpjk3LUOvKwZOwf+ES41H6A69hpAA9Meats5kxy7J
fU/yh4RlxN3ZrB63Mh0SfIvJJjlh53fJc33alrrdadxowTKgPfk7qAK45GaQPcS42M2ZHg8clcRV
0E9E4ftVP1bn8nb5eg03R2HAs4E8MOxCNAdbPQ4kDrNOFqhze6ISDyT7ID9edhSgM18K+XVHIWiX
7y470I+Xg8D3ztd9e+yP/VdqQjbZl4CKj4MTJNrlIwWrIA25F588kKPaoo+A2Yk7B60D3+yRqMgu
7BEvqQ4aPw2hP+AovBE3I6RIbSaC8Io2t0sgPiFdu/3zB1t8FpwLMYPlNN7mtzQeL8hfjuPpetCd
zDfdwVs9ABJx1K5UPuye00M3QlQSR3DZwaASKsHqtbjsuSNGzV47McF8sQd+EO+Nx1Z/JLeuH3DE
vARGdLsMyKM4WqCDYRhxiyyL6Vqe/jChTKJhH0f1I+uLoJDeOI9EIdVevpkFeIbs9FGNZDw45ZP6
bD5AJRGwPByb3V+4Hf1j+tU6dXv9huSRVwDJbqe5faHg7FxuKY96XUi3k7+5mZsfKq225l0CwWt5
zhJPkZw1T89NOoVNXdWN7S9DmONJaQEf2K3T2zf4pk/VU1/bw+Llh/RwqYlrRl8JZp+GJt4/WQO1
DStqMZH1SdPshK99kO9jaoPICT/UDxyMz7e9XmEL+nDDOvxFxSGz5NbRFodZ396bxQl7P3tSr3vh
E+4pAgg6fhz2rmlfHkjlylFKE0SQ+LVTudlHCXn4cuUlxl+g+vSv3hMjiSgFwAZtk53IPRoO7DM2
kI1IV+82yO7Ab4u7uaETbjdwBmyqC3ucCtzqlMyjEnMRXoquFci+JAV8ugjUgF7I0ntD6yy1PQOF
+iB/KaM06rzktGr+9WXxOy/mcpt3CwrHlfCr5QoF52cojXv8dhe2BVxeKNzKvu63/nYb0H27dNRd
nou74gS9nerXGLfNrcMJQq3FyHQTEogeYbV2L6j1i595pauzH0ZiPoljGnQDNocXh+w6T4BRYmi5
eWfbNA1Xb3C7N6c79TdnexPudbc6jy9ZsPmz23JtIchgE0JzkQUT3TjiewEdpdvTDj4Ku8NkbzeF
QrEzFJDMQmcoJLxzAgGZzyTsDmfGLhro/8Wu8aQ3r07YZw5GjWC0Qtm5cH9iRs3tOVh0wtAAdBdu
dnRXbqRxKGC5mzto4USn2EPTbx/oUPetqAiuQcftMzQRbEdifp3rWeMB1NDaIUcPbcR6YZSoUbxb
fRhJUcomtpciRmCGoOXZGNJgy78MQbKpYW9bZUIAlDJuwWFK7fqlx2MU/IYLAYuJbcFxsfkCN4wj
5SeRuEtPWbT52KbBgso2EYjqXnkYOrS95iuhNhZmCxcFvIrvEm8/yJgyGvQXYeybNiLq0SlU8HC7
4KTiaZarU5FYwq57z/gpnk7CCBtSMeaBJTe4sIaRncgFkTlCp+VoQNWxMHUwPuCorO4lLG42f+sa
Ab5HhiNBwZGfIpeEZ2qv5/gRvqhjd7DOXSR7UzQHEhkOC4+1d8gx4VTPO42cUf+ueFg8yuNRjL83
OzoaG5C/LVETlrv+CEDMvgsr/gPruRmN47BnpB6NOPrmPeB5mC2S3O+v76/2jYERKoP+kY6cc3/M
7vuvmxmQHjb7VpK8yT0tlGwA0Z3+1thf7S8TmxsgvG+qyrI1/ombnsfaqYhz4mrhCrM0f57YRptW
K53MZfR8Cyo3u2K63V5AG0quudNfJBxf8kduM6C0qfiweCSWSNJtJmUlsJxxUbm+Q+bEWfyCS2Qu
qIZENZtRoh3Kn13UBMdsPlp8e/U370Yj0YDXbMvvVnfzDbb0new1fo8i2xYCWxoIge5Tp/v2OAnO
p+y0qCneCBVJT8U6UzvcVcptr7Pd7ZpU1oRGH6g+YTINMggZc0okiHpfv+fRUQN0BnjTO+EWihD0
wdVTdimhvobVnkIMc7CgLxWPzUGclfoZvhJ0zfg/nb/5kZZb4SFuPjbRAs9AucDRhrN1Awnr++y2
bMJUxNXLjjPbe1MigDJcHKfECWvg8MW7M9zO3WRy5ueOUGtP+4//mOEpjlFnU+RERxS3V91Jdt2m
QMIttCW4Zs/OvEccc5sNeN5cxBH/Z3PxFK8Vfcqbza7wRG5ocwyvLNwYYVrRJQ1aY3PpGtwyMjk4
dY1y2IISwE9RqZvmQo8d4i/F6XID7DA6aUs5wAiCpirwZ/9+tzKT+Be79U2fbJk3Wl4kpnGMv0pn
dWfVNmmIzd97FO/We9hq5SM9UO7myJqoxs21lPzqRjjPZJmHj1qU3ms39Z6s2u36pTjw+Ut+Mnwl
xMZ75s7EJUnOMfnjzXuIby676p5C2V4KlN36UpPfhPXZWT2ZLOfip5GOYzgcCKBxYwiNowmXmCDO
B0P6XOBr6Dfd3nhcd+T33D7CaHr5rkZE0kN56Akxjx8xjqh+VzzBgoBcedRMI/lG/jjsygNWCIdW
xpbF/kiSsyU1oYd9ZN2aF3f+AlgmwOy+um/31rmI0O9ocdLnZN6Us3zq90ZE6O1tAX4WWOG3V/D/
razzb1mx0SH6pJLx1/Ssbs1Y/X/85388POVf+yQtn16XaH77/m8lGkX6BdhJqir0vX6ja/29RLP9
BWhEABFM2FdNlVTQbyUaxfhlg7ZhAFtjdkP5Vtf5rUSz/UkxQIugnkcfLcAR/6RE86ZEaFCc0bZG
eiA1IOLSgMl7nb4Fq36tBa2oby/lS6Y+XkW432mPYJLAYWreqztK7eCqGQUqhSRHRWH1u5X7gcmV
Xu/hP9/BG8tLs2CuWB130DYxNdMrvW0Egmbmzscl0rrcNdvbdPxUArU6MPZpCc//XIT/Z2XH/039
8t9Q0CVS+H8t4/ZT0j2l1feSvX3hV6HWxF8YdAAHiZbwbyzEvLRf6478hTZseWP9gQlAR7x/F2pZ
/4XREJNaNMRAjEKJSMIfdUdKkQgzZHRMw1i69L8RargIVRBHNZkueGbW2GOvhVoTNCUzioVqT2KO
fpaVL3WZpU+ZaBqHtQXyWcnGFpRvoCzixFo/yUl3AV5P1d1VLutfZxD+shXkdWEEoCpuho0KFySE
OtBuvWkEgUYQ4vNeIilmmu1Rt6bkQ1OX5UFLl/ogqjkOnC60Pxl8f1N5/e2q37QLYHTMZb2Zk9Ga
ahbwaQnwmnUcHXp6rB3EIcMVfOiRstc1jZ8EtZ1otRmm0lmbgu7PJiXSEWNKR3Sbf9JocL0x2+Yz
lOULqO6zch8v6zo6eTOr7yB2FR3hogofx9wyYJuc6cm+ggQ9GulZWpvrhw07RLSvVmO8ky/q6PTG
JDClOKQiHdACjUaZrgMBOVxii/5XxbhfYNnyelDFnV7PoWkqKlQW7RVqa49JlQ9OZxjT18JsBtVm
fosuYlmflxe4fS6UE/LySr+Fteiflm6wgFIU4UT9bgf8QFd9my76o57966pSatch9eQCIIm8Fixz
WItMoPHebWlikkrZk3nq5WrBODDQ7SXEx6l8liB5BejRU/pPVUnTTnLXAmZfiRe/Nu5jkoOGnza0
vWbXqC1GexzpV+XjFIioOE+BI+/tVjVDsL9+JhSvvKXf7p5BM6ZvKNUDxfv67tcWXPFL1neuml8u
rqlD5iDlaRX8/SJtZ3m7RgwUWZg0YxvTejN3KBlrmpT0nbjGUlHW1v4fe+fRZDdydum/MjH77IA3
ERPfAteWLxZZLJIbBIsmEy7hEwn8+nluSxp1UTPip/0sFKFuUbwOSLzmnOfwm+r83dzc1nHzZSNn
kpSNov1dKfgvr4oNhe2IE/LxnItD8O1nk/4wll00UUjrvjl0QePcLs160aEXjv0aeqX/gxu1LLPU
le270g/bLJ9mGmZH1XQjSolbp/TKl7J3q2e11uSEDEt1stEa0lMnMvjdpfRWGsGPwRvm+Ex9NF+o
M5Jf3jAn1xauEvY57hG7H/yFNXMFqXvbaJ68kkDIYfaZRZuckbQz18di9bnhnC7etW5iISIoBvxC
1QfL+hUJbTeeNx9bZLOEtBT1cB1G47umnsyu6Vu40MhE7txWEJ1LFNYp6pynaVv1Q1VKvZ8Rhf/m
A/7LsQd3DcJiBHE7wNv4K/ApNORcOjOC4tIEw9kbsA8UAH6lF/x0PcyO8bb95hXf+sr4RnlFD7jo
JesS7Lnzy+VNxnOLdYNX7IbhA6j7hriPxdtX4rptRv83p7p7KUveXOa8Gq4cHwwChHUeW28vuLYi
HnYMhn4PrmlXT+F0RP8Vo9MuxL5sfMYqKxy49tE5RwkK7cL+/Pe32Z8n+C9vgGely6fFoQq05Zez
aM7hi8+B7AlXSeWpbhs2ZHOTX9Xxlu/yMaTtXz3G6XqIyUXs013r95wsYdztxnkwOywN8RXAF8Y0
8XRM/ekDmRvrIShVuhPV5OwhT+t9VGmWDw1eGp0o1sSkXe7TsR8xOjjhh8a+C3BkZhNukUeSC/pM
EYp6IJBGPo2lSD4YBbywzrvqEJcDfpqUMzO0am2yaUraZxcPBnUmN8ES0smLMroiLaD9WCjEyW7b
MVWI+elstdm/CRb+o8blv1f1PXQ/9Ptp+PFjuvva/a83ddx/vf3H8W//TPTdReP15h+YveG8ezf/
GNanH+NcT/+QVV3+5H/3f/y7f+/D2uHf+9bOerr8bRKl6F+rtND7y4X0L2Kz+3aY1I9B/4+7r0PB
YPkfqrNf/4a/Ny9B9IeDw+8C68X8x6X+jzoPqO4f/CsSrTjBoHaF3I3/0Jc5f8AeJVmFDuVCDrs8
Rf9e57nBH7D1LuKySwtDE/Mf6cveHjEc9jDlPbghLl5Cephfo8RdUenW5qF9JN3d3zvC/RJXlxxS
7bDi1XrbqWFsfvOgudzW/7zrLq95CfelhPVg8EDi4sv+q9ylG5NY+9pdHjczmyN4yW2v+qa5+stv
8n8pNH7hAv75MhcsEg0ZCeIp/3n7Mm5X1kvjueZxcJW+VWXDnK20+3oLeBoJzHdq9ORdtVRXVifv
o7qTv3mKX2r7tx+UZxLJnURgA2figfrL8dImZqbYW4fHpJ1Q0XXAXJcuxLOWGoaQY1hB63a8fa5k
wQPGeIDoKzR5SIrPlUt+VBgN682s/OrOnVx5I00nX/3IqN98U7+UZHxTl0zjkJYYrDYMWueX9tHZ
VFAS0KcfS1+jxtE84kMtxWnRDcNJbzNjlm4js1lSBwpBbquzdZ9dpbCZBNv3CQvVN0TY/n3pDP11
k5NPoPIyPddePB+nxfdPGAvZWkGcPQekJC/Runxy/ZEFSIhSWY0uJ+nkaEDC9v1/ehFwafP1U7yD
O/AgLLy9CHSzitX4Qf0YphVSRA0NhaKhuHUWOe5omdlmwmG+DwimOii9Okjoa7v/92/ibV11+Xov
HR4WYPLCedQklzLmL6CZdowoJ8Kyelz05N3UdfhSSk8f/CWaj2v8kG6SRRORMr+7/C6f7c19Rh7g
JT7WwSbMY9b75WednHQ0kW4YI8YrRVHivtRqtjtVhkgZyjE9F5N6H+chFlDJvALAu/hNOeFdbuW3
b+FC5eSMgeiFlPoynvnrR9du2uoy0ukD8UnjKZZYPfp+i5+kLpZDksf1yV3fB7J8GL11QRC/Yegb
8iOkD8TwBYGpld8zgDb1+g7k+pk50snTQmNAcj9NtbejixniLf2PKAz8YIB8OZCphCJ+M9Tfb991
NQXdYoXHWqFIaanChaXa2uf/WfnDy/C3g5e+HOG0QvCQ376MZ9tWtnGy4QBtrqycxcm6XKQJYv+5
Chn4T4P96nfBazGzAdoiFurzb9k3f14Fb34icDTMrwAt8UThUv2l5BPVoLC3bt6D9nPnPuzMrbPZ
+rOZ0uQR/G0wZL1fubdeUwZRVjrmlRSYSO3njsi/rCFF93MY3imo98S4VU6KmigcvCsdEqWUx2Vg
zmrqL8+SYPiyzYP/49/fW/96xhKQE1+qYzA03OK/IlpkG0QMuFLnQTXh7SAK+Xn0ubZK+BrsBNzV
yMzMKe14P7Z3cRHEUJmtya9iEzo+g/oKE+GqCPFbovGOCR8uKkNS3Z3One13N+Tb6vryg9NsQ0SB
C/hn7/LLg89LbdWM2kwPftn0T14Y4oDqyY+B3OweBRGvF7d1fIOpxT43bccX2LjtmhUm4aglcGfc
VYFG/t015fQgYr8/gkRP/56S+v/Luv/JuO0vV9e/1HXvlx/ff7ypA//8P/ytjAPVwKwOJPUlkemS
hfDPMs75g3BncqKYuoHfosb7P2VclP7BWUIDd+H1Xlj2DK7+XsaF4R/ca3R2l/OF5xNH5z/q2b8X
N5TC/88B2a+tFM8YrKyXHhFkBRScX1vhviajB2f4tie+sn0udL7I3eiF6tk0UEg5T7Csa3/taacM
/ILMVGVwVVKB4hQyQ/47BJV3Obv+eaoA/bkQMOEiACVkkMHh//ZsG/qi7nPZqYNZ1PJQb/km9z7I
ULVznVJF93qzcbJrt5bhjzfJ4LURs633XZp3D4RRuqj+1jFmCaWLpACzwN2wb9cF45rb+RhYN7jq
1A9Rnm87r1piedSjFH0GjBkYg59PxJ55g0bcULqD/5sC9pe5w58wKAat/HacmJf/8suHs43Rub+W
+0JtqNLqskAT13vp92UoecLJKuVT4QV3sCTF7iB2DPB+F/j7r784IJGAITCXHQ1C9OtwYKiaxo5T
O+3dOq2dq96bovSQd2HU7HQPmODeHz0vONq8NF82d3SbLN56/8PSex2KcZAev5tW/MkyfvObX2x6
IJ8oIOlPouSX39yGedsyEGrYfNBqv+/F3JY7W85hc5y6ybB7CMUQHaPNy7GvFOX6rLFMI7wm4RDd
zJLmwx0sG9nvJjEG7X4d1ObfaZ1EH0WzrumhJieU8JhVOq96WMP3Vd6ZYZ/nDW2x7VUZAfNYJhSR
JkCXJOeQ8kCpxH0ulsKhAE+aEO1H11Xzh8URhEC5HQfo7bhRvO2pBW14LUaaeCM3+bUm4AKYbhVI
ZMNFoizBASSwZWtEZOLeBycRHZ1VtBFlcTTKq4V0qfQgYx7ku1C3Jn7oVdz1x9AM4r0tAykOrjNh
FS3AWFwCR+H1ZZsSUfpe5LLysQZHk7ufElvX3xbMmM2L120pIYU635q9H4VtjC92mLbM2caGDbYS
+nNkAh3sx25sDKDPmrVPTRxpnYXBsr40ERuDjPQ87A2ON+AQD+KtQjjjkPO5zzUMVCzq0uIymKVc
zyYevOYYrs2W3tStbJBzknWMwGQsZPSbohh61tvHIaFKVD9AfrFZXSi57q/1j0i92jaLjxbJjNX0
wkxSGXAXShG3k1orn5Yw7NYr6zbCe6jy2ZtuO2Bp1R7S3IKzhZge/bEziYVhIFsc68hP1h6Xrks0
o1fikz3brgwIQcXjP16HxWwWRlmDQbZYMBnYqaVheB748yKOBCTa5tMQSC/c0ZRV3qGZ40XsuM0H
5FFVDxvCG8MBIdEUBGifZQDoiWHwiGtnJiuNVNgCN2MxJP3nHGzOemijdeyf1qo2yV4OhQ52W9+1
khDbQk2HauRvvq84qIdnsQXbkWssDnZqrDcikYe2UUQeBB7fPpQ9jQTX84YXHXuAWm0QbskNHdmA
usiNVkqc0bUoqG3QhAcxLnN5bddyq85RUFiEfL0vnzpNUOexY+wHaK7IF5TAIrzcJkkdhrdNqUaW
4NPmvpb+GvP9RXQr79wOF+uB037lKp1C3LJZyxWR7pI6KS56u1TMu2TzemQM3pYT9CurCEyQjObX
Lilw6OWrM5lsmOO6fBoU5+V9XQtzvfjLuByqtBnLfV1a7itPkYt2Z9e6+KrEmuPJYBKJtCW1+XpV
FxEvYatFokf0nA2b0hrnyPGdekOYNsc94ug6yZNssgu/eC3rSX+QDK6n/RoSpvjVLjzydnUvWzgJ
nRsgdR3cDoV3l/ZIXythkOGXTXvbKTt4MDMMput5nmpzEsWwdCxDUlfsbaCnV7JzO3e3bvVcP9Hu
ldy7i6k/ufU2URIvTRNeqz65uNf6mluM1qG3x3iQMDL1lNTPVooE4UnjgogwxqgnUjb7/snVA3ry
wrh0ZBshgt+AXTTVbiqIss7WYq4uVbeXI6Mi7ePQ9mk67wnSa8NdEkw9csUtdkvWJunkZ1Ew+ZiB
VI8yu6/SuWclPc8lzA4JdsUtV41KRYulP6RNOCJpiYjkbjkx76Kimz7aYB3mgxBx+zMtF2aIMiaY
6+AIAruIo0wLnuYQVbZ92qbRIyMmtlRhXHXODmhK5xCmGhRYxPNavMpUeKh+GSt9YRq8utkM7oV9
hjeNyJLaaXaySQfsEtp62z6RJN1aInTVzGFHPHb3PiFzQGa2C9wfnq9FfRgTANTZbGWH5LUeO55u
QGnfi3QwA1krEF9u580XI2CToWj2s3JLlSVNYKvjpEuADHQS7G4iZ6jRoo7u+qUprMBE4NXJJ5hU
Gu2VVxevVelF7y5gG6x4zlShriob0DHMPVIcOGlhX9bcSVA0NkWCvmsrE7Ubqzh/CToT3dq2VM5R
ObIbD1G9dCgIE+tOkEkueSJ5oGFU2DGcUN36EzKVyLRM9v0iffKnwUNGrqwH6olrpCVnuSbWt5Mj
o5SyX8qOHIttjbLLcRQeAD0I73GrWcDucyuHZNcAA9myjmzLy5t23HvVbkxb1qpMo93gLDWDG1+R
/UHAcjweE5/YymMJTQBGhOk/pelqUbG3MZnSetUUUcb35wZ71ySQwuVu7mSsoUPEnQ0ZVw+yzq+r
zQPEERakj9wSRSEfJxZY3sk2I1PzagIvvR8kD+dzXdlCvyye6d0bykccS6siXZVw4HVTO0/mvnl0
Wjqe2zUtR3af86zMrvQ7zGoeA/ACAEWFum6NRlaVg2fO3qoEkjYRr7hjywoSz2Cr6dXplsHuDUHQ
XZaMIcnTVpjlrsirujiCDjSaU5OokH3nViNUnjDUyOPWjvXhtETlRAhdQpZvO/TNU2ny8VskTfRj
VrmfnEQq+9tIIVi58SY1RFd62SYNvSuxBSwzvsrML5CkZD6DVPSyIlVORr4S7vFC10sPmNnTX+pk
jUUmt5Yr3hovOGxxvsEAa2ZWmoRIbz/NogWctIYks0zUOnmyhJ+5p0ucdJQ1WPM/rA6AiZ0bQlHZ
zeUMwHGSnf1uZ4KWMmg10XwiulU7u9ZuUDu6CHDWXvSi+NnAO0ZwP4cr+e01YpEp60K+v11sYqw2
zGZRkgf1aNaT6Gv9uTA+XIVgTcrbPgrWj+s2Y5oNcyfgoxWlC2vLRoQwFus8oi6U5H3vS9ef9WcZ
Qgh+pu5ch2vWc+23EMbUfKXyIqyvikJP1WMb8r1jInDzcl9VPZl2QT6Z9uiNufg6Rk6HryyZ+4et
cbrv7lQ2w8nkHBL7TU7cdtZUnUew8JqGO5itm2CSmhAStqrWefTAjrFe0en8mfWW/8UHOfGdeC/k
OXU3iiobhn5zYJMaF8/uOFfQ0qT24+tm8HnGJVKV6MjnWtTw4cpoyGoXlsxhGzaMI8UcXafmch57
tO9BZvKIoA/LylDxXc0ksyeD5fzq29pBX208/ckvpubKD+yA46PL7QfjGv7SYHLTe78QscvtO0b1
weSDL4+2tOapLoyjubc9RYiNG32Xw5SnuzFIx9eEXFiXNfm0kc6Yiy3ZB8NqX9VonIlWT/hfbZFS
HvvxmkDpa2hISTZ0rH9eIQOzt6oKp79lS8LyjUHpGh2SlhjenePPxadqDJfwOMUpLtE296ubIt4S
7xDwjP0Ardlr2ZvOAwY7r9E1FXjoNsgZ0qHLqnVtN+Aa5WBOsilTlU3KWuIx48L5JkzUT+do6+v3
XetiCNCzv6Jnpz28ae0QweywQfdtnIamupobv1WZ9KLgteps+J0drfk2rCSOZkURblQi45xY9rnK
fvJ9Q/IOT9hI7JJyhKnTwwzJ4p7J+55CJiCYeiG0matees8jFT4GhkkM3T7e+OH5HFUndzV486+L
jtaT9Tm4d7WALXEXlh4kNBQ94wuzHWRcTedFzYGQv5ANM6sf/o/UqXiwOI6wdmgz9lDFt2E9y7nL
3wVDbD9F/JH1uK5hySNSDe2VKNHe7HTkFV9Hs+RwZMqoQ8vgBpvO4iqyDvHyY7PdClbhDxrodrdn
5tahkkbjQdBkUiP0n7hNcdV6fXgNSI+KI5HEEe5csbpcrXNHVRJTL32YhUHfIea6/Olx8nfQcpjP
Ai7rJTY+SAifKscjHjzi4faFp1LK4ECq2O5QBUzFZUBMeA01QuyciVCgXvTE6ty28BIxq3m58xw7
s74PbJPjLNNdJUnoFj6GtNqWUNuEX6/7yU5EbcZbhIC5DjbgXrzkutfOaH+ORkdm18YOeYl9sTWv
KwxGPOppwpN6g8jyrP2mu+cALfws2IrhK9SvNCXHE9AWt3Gurt2OrJUdJdT6IVQiftaklfEHTDwi
Qbey5R6M5/LnIiscSEq4aPLWUdMcpypFO+fz1eL8y83wbtnGyjuyNZ1vmcgi6VfKuy1JEqVSCZV/
BkrWnhx3xDC5ebiewni70lXa3ZrUgVQSLt1ezKl+2HJXXhpaLAXtQEk2wQ30ytIcrUm6h5ZvHZRc
+ewjAcqG2h8/LHGPpc441YPe8jMMZXWsar2ofSAS95uTh8jgw6K/ks20nDgliXP36+LKm8e7dNUf
hIe8wdn0x4bafL/k7IMTbYMrPauzY5P2HmFXeQaTi1c4kN2OW1wwVF+7Q13kiGEDjb2xKfFYi1Xs
t5mNVJeuI/jCbrjv2E+/M4VcrxY9lPuh9z4poJn78VJ7QC46kExV3dA6Eng/z6exH+x5Iong1Np4
IZVSmMNo2m85/d1OumV/vbq+fN8l3V28JHfKsHRKEkWgtk0s+a0VuxiSEZmuyHSiw+7Whyrq6pNB
y0FKObEVk/zuBZzPYSOSrF1gmO0jv7hx9YanMneX4xoOd4wWLgOC7Ypi7yGx65ABLQ/2C3X1l9nS
IoRl/C4dCXf1WgfURrDdhdXgAw/zZu+h7beK+TUikLH05eOFuhumvb5yuyK+Cij+W2I/n9Bp1Q8b
BdY56R1k51F/P85jnSUJmA1yOvSuS1onQ9427ZJ1fB7RNd3Mw6KfuBGjsxKGR5e79bt8qNUPXXvv
PXIus7Vs63PX16CkXH8/GONfTX4633Yj4KxcgVmfxYD0v4y4P+fQ3W1lwKMoLQ4MRM5R6aRVVnoJ
8DjfqU6BCejmrAHWvgXV0R2ra3ibKZVy4WEm85PmgKIhPLpdDEPMei78zOUpSrb+vpEwyQs4pd46
18+1E8sd/QRZ2qM6+BaJa27r/iYynn0XhiI9IF1A2BFUCs/ZMC77danK6xbcaebDrP8o1eQ/Iqd9
DsoOHRUVjc2GaVz31p8VBdvEczDk698tY5lDo03Wk+IZnxVcOqd5Tm2XbVYhoe8LuIBGIdIP9RWZ
8fral2Y8Lkgt7vI+taSveBx/pFyCowWCx3v93FSatpqpBL6ZNM9pQKGyVj3dAzDFM1XMcRCDuspV
n3+GN4a8yMNd6yfvIrrkm2gTPzY/EfdT2Pt7WLG3izCPHbivfK2e7aSdGyolc0iCcu9PEw6CPgLA
1xNZ2GqnvVnLqrutcgzWPM92eQmsdlx4kKmYwtCZFZTqloEsD7Cwycpxpqdy0vhQ89vthrBeTrW7
1MdIyuE4KNsOBJjkE2A0wcm16ticqtEmUN78hxHK9vOc+Pa+ofTFziDd+lC44rOu0+s8keA8jDMc
y5Xua3G38GA5r6pE3MRT6T7SZtsDWpR8H8Vj/pE1WHyaVoz8LFwPYUr55A2uOBq2y58WZ8SYYpQL
7y2hxbcFEY4mPwQBJE9mM+kd1WtzlGSUnGLgkjwcvqPgTA89ioN+qU/BWKeSqVUUfiK74FyZsL9m
MbycBvimGYcSOc/JuE/9+ptMuED8NsDOC6gZ1SPouXV9XpYpZSoTqXPv0uPPURlnDnVGfJkqAeKN
bqaoftbzxp8q4vVOpqs621ykJ1NSafZM/nZ6UnHGwxgX8xxFTCDYDzvN1LwOK4rCpk+/1axddlUu
zUGOREIChZfnPliIDiFTh8zKkWGMSM1LsYTzx3mJPq4eVLhGU/sUZrgSukK35wxuccOOMQJNUScf
a5dI67mf5wje27pdya5K9oUzynTPddSRTIclaVUf1jC+QXrES6XcOxLqxAq182M+cM+pqroVBdOi
tAzU1eq3r5WJD6imsF6P9asomuJ2Cub7yuTyXEVs5MrtcgtHwrvelDwD/S2Z284ta1c73yG+WndF
TosY1SUWJd2bA2c/y/r00lEsnn/few2Z2qI9+apQe2+R9jQtq9gN1fKQMxHPCA7+7OU+N1PoCO65
jncYB2dZCbz3ulvg6gE1nabq0KR1+UJeW3Ij05gJ/9r8yIv4i4nVfHaXBntcuQRmB4Jt3NtiOpaj
9y7c6q9Q1VhPAkkFxrjG7wdP2mdvqQMMhGXl0h7P4lZEQ38agbLfpz1nzMQ4KusVUYb11FXXAm3D
Q5i7SHgZ4pK7u7TngMHnbbCxJOmQgB3ZPSx35Lt3WV4IaKBd4jFynxFmmJqfgtWsWznBGelMsUMS
7e7sMj2VzD+yJklB6AT6eRAeiVlqhGaommV8aXy0iRkb4adhHa+4RfpdR02ZUXJ98b3WP2yhiMCx
Goa6a1q95HQ2cBVDDEBjAEB0IsWpCfpZEUTc4aOsGthsPpONIvHUYe22/GuTpsP9OPnzTpSTIhXd
WeNHSOMQLum0kCk39uQtPm97Wu80gFxsAgzhG2/4MGyDcx5yr/hUaPB19Fb5UUWkv3ubHq5yR0HN
K1FPLN0ABWjC4pCp0MKjCWT6uJT6TAr3LjRzf4tMPL8fGvNoanEsq1TvgxXATmC7/lA71UvMOAcx
6VC8d4vxRkquNCwKuKl8lvOAHzsYlG73SM/FToFy7EYVA8ioaqNUqlz3swiW8xbOw56h8FUVJZ8G
Kq4bllN5JgbmguUmNmIGyuiRv3FCbldlIZDRrJlmcb1O8bVYSia8rAWwxjNEwaMRQbnhSYawNajO
y9wxMA5mec2wgUKxKQ5d7AP4qOP+vCUV47S2CHdGp9tR9+JqDkbvQxyS3YBkO9RPaPbuqqn7KTa/
Z7dV+Y+bk3uZlol37Jcx3iOrnQtmPFmpu/Mi8z1xYVfpUqRsEKLwmWzBdyPhWEeanusmnr9U3Ywz
OZblE0/46UtTcR8LoaJDkFO1Rat9cQplb7rSec2nT60zB19yKSA2xtyXJErsO79n0qUAPX9wlUOb
E+G0rmCM1zz1HlYqWcbn4/KQ9nV6FwrwQr5C8DizBFDsN495M72Drl7uwrF04HU0OakyCQezDqf8
51a34gbGdsd4Jr5ekfN8FVEp955u3JE52dJcpRtkcG5/6X8VPv3OAoUxW836Y7JfbM4wLJxpb8eP
c7u8FF54GnWKoQbBfLfCYC3YXrgALJI5dfqMLcAKfsefGnGfq2Kur1sxB+tdV3Fv/+jUMMDvlsmS
nxcyQpjMiIGtXcfHv4z3V+LSkC3nSVuJ7W4udOIjGFBS98d4nQseTSg+txOVdCcxpOW+Mz6kDBcB
DwSeEu+RkFTiVLpCIeAIMWu8dl7llxBYehQqXyoWGA69VZICMWawH9KbzKUfvESXbMLrQTB3329A
A70PQZB3+j7JW/T8mjG48zxE/sw1nKY6OI8O26V7byHU97pnzlvfJn2rPok1GRgjtLQYp0G7LE+y
pmqK9qbjyr8oCuIEOKNrNg35JtmS9kdMkQdpmp8xvh85IM3T1KVdQo+He4ku0myL455DW3nLXc8U
oXwHR9zon74wZmt3/qUjw7PKkpsfXce9WZ4QjoVgm9KNh2IelGN9M3IfuC95Wdb4+scFZm/itu5y
7yRtDlUDyKX9yJoGubaJEIecGhNVptylcR/gxluaGL+z6NADH+vatP05d43pQ063Ldm+C8u8P1uB
V6uvmriX6hTHqzd/XFq7RIxGkgpPgGDmWH5aXMVT2Fet7z66sUROmVVjPrkiCwe7rfiDa88wF0E5
pYDaDUhLeL9zHJ5NSJ343rOODins0OGd56UL4xfWEcMKgGUi9xoaccHz/zXq/Sh+nbkS4ukU53kL
qCwu/GbfyrmnPtrqtB0z8KZJ86lL0EB9TzdBWUR3Q5Nii6KeHsK1d+neJ1W73plmO8c0PMyRPRW+
Mc2tU3U9hCL6rk9dHswsL5SVO3YUTA+Ilo1/akIR9Lte+cy0p0q1d06ykM+VkXQZfBdjvs0ZsqtE
3YQl8/0zmFNZHXMmvNCcrFzTM2V3NTKRdKv0FFyWZFfuZJgvKceTvPkmNIDfioUScxWzyW/6XsbU
i2Hd49ROmuYLc03vx0QMwXKK6ULLe9EnYGgjHn3XmuzbL/Xck0SWy2iK9qnojnpZgT4zwvYfu3L+
qlbhHMYgNx9D7uvDxiD+wQ1M/VpxaPcgEG9Cm/o3erg0CXnOo0ZGliegdm9x57zQlXiPce5eN130
lWH/58lG6hCxvf8QzfZWeVWyk3NDO+nUfHISq7K2AnQxmIgp+VD08ZVUgXiQjRSPc9N18mBRBNHX
p8n8vWrH/M6V0NWveCfhK1MMbuiKE+jJkun+kFdd/VEFnbhlLPEwM5n8rPJwOS5tlbwSAdtkekxb
uDqhv/fMFAKtqNrmC9B2LNJuUHwOo9W8suHF9F+l0O1aY58GGXBWw8r3s7DdCFkoAl0enUibm232
+KSh/DGNA7SLDTe4h1U7ekWFnh5JAsx6b/2CVGXXp8n1EvTjCf2X3MVO2V4z14SU3tINBkjSrXUf
/OFbZNPrSJT87GVa3g6lPuYtRgn8TXN/jruhOiBhPSUcDMeCEn83Dg0MhorWrGdI1S/L99R1bxCm
nEWk6uPMOPSbM9YHVYmvLRqQXTzUzPS9dH63+Zu8Xdu+519Cvj4OkbvWgHKDIPpstfDBWDQ1poPa
tdtwXhoby9Mo6CQJaZDpj8aN8+eqCrerbQwdPPTxpN7lomXu2uQ+movLOdCcy6Frbji9WYNHcctc
25iifM+tmnu3Muri9ix9Sk78E5309+tYu98h8C3gJgJGjGS+WzvuyzwCpWZYer6Tfe0vJ7Ft7BDm
ZqMhqmyZvtR8PypbmGfh04+YK153fmcrMOey/Jr2FUBanVcK8hAbh+mg1dTYXUM47MclrOBaLk0e
z+dAFK7ch0QwwZsTpCCcSKKAeNTBn0aHbRJOE8kJ3B6KmFI0yzvF5qfPh+BTOPbqJ9sQts6ojHNY
waKO5BFWffiBipe+cpbu5Oxyfnu7j6ZYOJnbF1hRo7CgasPyNn9Ta6maPbsiF65hY8DXFtxHdSaj
HvGCQy4Z6g2wt941hQpxdQwE03wvUfF89KpVM9BKfBYnjYsw4TiFjWF5HW3VF6PqNd0ZltbAKjkw
1H4NvLF+GP2ksNfEsHIFD2wMGbfWFesuoct6H8m2y/dOk+OtACSv7+KWj8DJXSOEBrc8UfEuhXvt
ynIes2orQv2Cmk/Ic6IQAf5v7s5sSU4kTdu3MhdQtIGD43AaW2ZG7vtygmWmJPbdwYGrnwdVj7Wk
+qdkdfbbHLZVS4ogHPfP35XOD6+4wsAh1sv+woDSpqKHOWM60scgD63gqZICPh++FhQSzZ+DaNlP
CQTKY1Z0Nqkl2eWhnxEgvwztY8ptmYDEMk26fY0s9FTSGOqBuUTWp1W6kB5gzrN9hjYhHJ64+gD4
Iy2FLOva3P8mW8jonRVRfLPnkE6flMJztDMLM9NzrDOpLnKdiyej5pb46j+CKavqWjojfhLHoAqO
rbTBE2fBk0QZiTQYpM1L0JbO4x8JtKhB4E4mArv+mVe607J1gjC6Eb2ZCSbwp/rlj1ipSGRloIny
L/trs6QIoOec0oDI7Ycvf9CUEhOyPOo9KI+rD5Urxk+y9MW1WjzFA3RGezksJkmbP1Xn/0hm+Le+
EMRvnzWcEPJx/b+XS/1kJvn/xD2CXux/NwVv56Yb+p+8Ivz//xQZukQRY4Ui8hyhKFLR1RHypyfY
Ff/CEExKcYBOBh37KtP9H6O7/Jcfelj2mD0VuMuqtfu3yHD9+3iLbf4UpmGsJP/IK/KLVBhpyTqp
eOjeMNzjag9/EZTXoTc6fZQSQTQuHcxCaFqHmpicepUxKIb7To7jLYJi5yJsvOjDQAHTa+Q53ceU
+eTfq64Xp6r0msfMmQC7tBXo91r6zQvFSmTTt4OjiCTKdNPBQqZJdahEvniHHx73v7WTP0Z6/yzH
X78Fym4cNzwvKjKV/6t6r1GmtjsLfBGgYdulHZFPfSa32eK1vHeENcIgsMG8/vN/Fj8PZj7bdmlq
/uXhgVjKyi1CdCPxDKAV7fhqYCTl9TItx4babtP5/6y18M+v+uO/+YvgeJqM5TacT9vZJkMHcSA5
x1GGLEX8pu8atepPes/vD5WniYyVkjPW7S8+C7tD1GE1mdimOGGwS9bUQO3SMadbOatG6wGlkHde
JjMu53poAWMtcJhpGYghmxCXnVtWLU8DaRuaWXJBb2mTuESSGFQvZ04tnHcbhF9uJhcn9iZirL5p
0DdSkOCMefFbadovyrT12zi+S32DjYAVZ+L6339wbDgDwquqzhYqr/q42E2IcagITgypUa7jTHtu
c5TU0OaqJg4HtwN7L9vlJVwalZ4YRuPzxYzOZRRVizl0zgD6p+N2/Jp4DPuQoz4VP5ayoMmKwatp
1i4aCzLv+1cU67elUSQ/gziJ4A4AfgjBbmrYemYdJvj1eYWxWQjz4iECjaZk2n5/tP36lNP1ebf5
HJPJ+/1nMKvMh2LVCIjAC2J74zZuQf5QUnpf4RdWvputoz5KFxyeGWqYqLDhUrhzlmX6BloTm23C
P+LQHuPhPV506H7LUWpazDCORnMlEK9vRhF5AFnuCPE/SeNlF33STfzl5YTWruw79L1um2FjoI2O
iEfKAoSzV1zA+F1nVzNWCQ72+zkcjm2cTfvMqQRKsSqLto6/THJf0RCLEKstp+dKcp3d5kKU+C7j
4a7ohuUuazz5kGR1QkS4o9r+xo5Dg6QyKso7XLz1GY1j83iQC3j7l9gUsHrCqq3PuECXdIs4vwWC
NlZKzOLYz3d1UAMfJf4csqx7HcUnPoUaEtoy6/LtrL1SQVRIsJVh6Dizg7gnq1CWJACXcYpgCDZ1
OfTpNItDj/VnLxPfIOeHAZtBnRRXZ8PN+wH+szsKO6VEkj/FAqF6QSzbVpcoATH09/eY/ONp20ex
+JZEUwjK643uV7AnSaJhJly8y/k4vKMUNk+NUxtSSFN+5yJuS+j+rLYJewMhyLaW44a7iSt1dw4Z
Z01bbKkoFSGSTHSSr4JlGXQ++pShbl/6dXse05amOX/dtP11+zbfd/Jq3dTrXrC/B+tWH62bfr9u
/8qV+v6PcpY45duOPIMQMqiJG38PHpI6cMuJldCTMFnBzu9tlAGun4cPaVYuv/OHO6jrfxShC5AM
9EaOQopMmIXv/uLjMZjCTMLln84Xhb2l/BJk87hjGArZhNKLadUuKCG+NQPxraHud0vnX3gSmQsA
/928zKcIX37j+uFs/8tnWrsB8EKhig+CXzbK/zyYtGfCIn1h/fJBDsclvz8T+f35FNqCS2nXx4bE
MvzzM/yj0ev/pnGXWtsfTuW/ODyuvpr/evv6vnZE/DiAff9Tf05gFqsFfy03TjZyLJEEIvzPCIaL
jcQWD4Y2wE1H0gGeh3+PYHjB/sVoDX6O7EW635si/j2CWVL8C/sb6xC3B8oiT7r/yOjx85qGGnWw
kkgPDxHVEswSv4wR2Cpq7TejfrWlYeBPZpN622bxnfupRea+QQNJ1rUE734dIab8HeAiTLaKFNcH
pVr/i1+leIiqTDZPWT9PX6qoRtD4w2P9f8xYzs/zwPoxfR+zo4frkQfzl1fP8htv4YLsvdI/TF+P
B7LzLKxQnkc6q598rPJq4ybVBD/byvrVsYx3xf5hvYJDjTPnfFZ8+/uP9EvLKSaJNcYmUIKz3Vur
VX8ZhsZEFLEbjOJjrq04OcR5rb6hMfRq1NZJ0B9yjhC17dwpvAkArG2UPI79PGZp/p6oOXqjXVMj
RkFPeIV0neLNbnAA17AnyOm04rrfwEMu5KlNRY4AJInVg7/I8jTxlDpfyji+66ibvNPVYL0v7agv
QrvNXiloLKe9bytTwfWU9UsQKjQ0wehezUzgyH2QEPI3LzYdoBYkR3JacEG8prFbXk8orKjfmpMr
x3TBGSOFkZhSZO3uVOHnN/PYqc+kk91ZTATMh0bw9FX4ROiMfQrphPkBl54F7Askn2p6CHVtR+XW
nUrKiDKYBZRX/qSfaw8cdOfYDV1Srd3W4RlypPG1MmjCBNjnXT329QI7hbIQtGjohg0mn0T8ZnJf
7VI/bJ7rTyhwCuB6x66OGuF7DtYPcxmgXBB0rmV/2JVL/nKOXXnbzvSPUe3CZOl0LZ6KzIzzxZIC
/KJFieTW7QKvBPsvEcDFC5p7lcXB7TxbbrbhXmvBXCEdukmQrX5NhFtr7vTAmmR1NUogxBHd0eWe
faf8QV7N82jOWicZvv796vwlwmsNn1g7bmwyerhcrYFifPUfvpoGxhBiWMpXCkOxfiOLQAjA3l+/
oYcEb02rbro3wZx/pr7CIWHykV+tHKrpTcZedOvXsUIUZcX6d67Fn19lPlnA9ZKbJ/5wgYHRXU+0
Hz5ZYVv1MC1N/ja1ZfNYZxSNbUI/tV+KsWRYieIMztal3fZ2wR93Z0OkrQrKCetJG5DuQUWZjVfr
N8/r53N0/VTKEx4nO9ZqPp/7y4iuoPdryw2qN1MA4tR2HvaY1uvwScw5ci64bh+tWiQDAvx9K30b
vUZdJcFYv2sKHUlg9izxxP/m8wUA609Ft8Az4CYYPynELa6L1I6Hje0VYGG/+ejrFv0fn9T3j67W
YALGXGJroHl/fqAMXrhiprB9CxrLeq9kKu8SOkpRAMYwhwFTKLvmIj8G0megkxzN1Xi9SeHCd2D0
f/dxOLZ+/TjgDfhw1nv92ij988dJUS8h/fb6t3YJm/smrAcWXpUy3NZBuzw6aOIQd40FGUuL45fW
ftLrEugQO39hBK1Bw5WRF0MuQnC8dhl/Fxn1fU77+YEFtkcJE78yGQXEIv38CWcXtXoCN//mhVVz
i2Qyfy47y04pfDRAsAGljeHBtiw6ChK67Ta6a/wju5D/RBxmdDT+oj6XZeAOZ8hroCCjU/29m8bq
ehCheUX2aiNDH8PoXA3jVMAMdPU30NJxOiSmtx4BesfXrFfK7GydTRfxEJBbkcv8OvZ89kh/bK1n
7mL8WnMfdKSxTk3yDdOOdQ2r0T/l9LbdRSPo++/ezb/+dmT02KFEqksklVgjF398N41jU4iZ28sb
wn/6CkGHzFOYyfq6rkXyEZgueoh17rwJFK/YJZGCnJV2QZOaXpSzvjB9dN+S8Evk6PTxm2X+l88W
Up2lPEUeHTu3cMXPn63oBxFUXhy9ge4jrRJOYfpN4PGibZS2OSLRnJcPhRimqyLT1lNYVUZuDRAu
ndb9GuSK/+2jSXpU9142Lb8bUX4+THgNkSjJkHtvQD00+9v6+X/Y11q6YpMM+dt7hGoHnXHv4INb
lvKmabL4TvTL8MHOK1FQoDe9Jp4nfUNPFT7XTm+uclnNl2zlioKUrFtLJx/+/vFxQ+Hf/3HVu6S+
fDeKr3MLaNsvtxdlwsnqVeG9Lxh1xo0lhCK8W6ECx70Rd3QuQ2hehEtpkVDdh457qLgqF9tpagZ5
FmSZR4ELUoDlpMEniTQdA38KJTwnzXlqG7c/2KVd4SNsTVRvI2T7C29Or++FcLyvuLeibREwnBwR
UTcvZdlkD0XSpNFRimD6HHO5Tk5Bb5eYcRHjHtwwDkKcnkq/4bBs0UVIu5lQDcviy0gu2B1YS45d
tfYpZ6jqvLigGdc5NhyLSAxCuyfm3+lwE0xu7qa32dSgS4CiXj4EeqazxTf1F7byOnixrTmr9gwm
CH/qXA+ffuPny9bEXHpPPZhbewedX54PTLrs4WZtY0wErgB2VclwTE0MYlHpRwigspB4zAk7yVMR
obrc1ImFQhMP//Do49+z98LOguCcQwUiww+bbO3n7dr5nNq2yFx0Jcf1iej9ybv2mbxKzB65Ftte
DAgZAKpu7bQOMHq2JjyN47KwdtRdz3SMVIZ13iJcvs1C7TzoqUaX2o4tRtOJqyPdQ6ps7kKVdHcz
L5C+SHy/vrNz3T21yFpeGK8Wis+MdK6cEsKQaSdmM1yg9uVhkPCcjA9Fe5bBp+ZYA4X7noXGjfcG
D9fXoRQtRuFpKpK9dJvqaHlRdM/OIBl5FqleZlyt9HUlg097pQjIZU7oW2QlWO1uDQ4jn8+ugps+
luWLoyzn1aPgntyYUlUfVRxNn8NAGPgK/lhvXdzm93ZU+zBSmvBGOknh+cCsoHW3KkkxtpKCaPun
bUku2w67iOLRaJ8SoiDV3qXGIH5dObFM9jkaYawGaVvdmqEov4hJE1XcKZb1a1a1LIgGDzBbuJ1I
0NyBvY+pt3ru2LKJG7aH6IvHkH6BGsu7cJcKFXSaYWjcBMpiF1yIUSX+eR6Gb6qK6AFvyhJ8biQ4
gjmmDaoPo5S6hHcHq+3jCFUaVvD43uoC5xrnHQbGLJUrLJQkpEFDWB17PUCYlaHKk9dhmPvwOKi6
h6bzugLROvbiZ40MGMdNFapnFP7WLVY7H72g0xC3XIn+Strj4tyXThLzLvu85SVTOBmYxp/mO4j/
6qYTXfiK266+6HAeWghKJxwVGd4c2pMdnGEbkgYTvJOJdN+MN+dfq9rKka91kUcFiLFpSVCtpvcC
R7Y8VipN3sTSDsFZFlrpci1HZ0gPyMfpPi3Zod171NLxS1NNo7dVBrcBVd748FYPIh6xEpk8QTep
x966wHdWnns3hsX8TaOwJDc/Z32k7J5XTi7HbB/Gy3xvzbXhl6zT9GPW6AM3uvTVQzNlpPAxcNOC
kfgDgmLZ44Wd7f41oBnq1pax9T54UfvqzDg8NzF92ddsg0RJdty73pDrN3cFdrl0gw4/uUH47dOn
4IqOmE6ndXi2GHzwiI7du+tk8UfHln7elSjKqNOuxEVZpmgMq17xlysRBefKZMtTzjtFyi+WYYuX
SLSnvZdWXzCsK/+0mXPcpXaIJ3sThZF4bXVgU1NSM8aD96bNNZ4xD3UI/BoFFqvPYssygCjMqzG4
jz3SitrWTEjfKw/2OrB6u9uIxh7PJ/jdl24YsZnYWeT0B7e2KIplGF/qfQRox0nQtMGV8vxGIwxI
2vcSIuWjjOaSlL0owq0btwQrbJNFOh0WIjj/vXYW/Ry1WLj2pjOQoQ5O3tuuWtpnMmGsqzjKKG6N
odzVeu3oaaiGFcaeMmhqOEhsfsZhWz/ZfmtfBH2irmQ91uXG9G3xnqW21e7RvyVr3qiKOWJwzl9m
7kLoU4dqo9sipEku49jEd4gz+wS93oKbI5sx/m7yCS52G0d+gqvR0/7NmOg53ThWDbnrmLm555jE
NxguFYRwIHX5mlh6eceRJdCKDKp84AwNX2OdDk+Agf5dk83FW5cw9VJBQnzEwU9nO7gdqDKnvgaX
8EvZIyXbCmRXcueXKE1YbimE6oRkirihriG+yMmmV/jl8Lrl9Gq3QR26r2MncQ2mhc9W7bQYkXws
1QTGD2Rmbhy/109uFPZUDNpd9RhPkLcQCyDem8Cu4m927XkPdddj92xjMTxoWFvOcjII+g12p/LY
hm5V7TvPu2tXXUwCxHwQS1dieUF5uVF2TMVjZmuU40wT1/Bt0zfTNy9y6o9uFk4kXWW52ZdwF5dh
7/PvICioLnJTLR9ZH5E2MLu4Nbjx2GRTCW29e2Mc30M7BNg9wdvhYZJVvRmT4VAHPrDTjGEBUALv
AAn/1bK6vExof/W8BZnL0HXddTjGXF4UevBhH5uqGffYLLijJYiH63npr8YKBdhe5FF5wwSg7lKT
q+uMvYJKOU1+ELyFI+47l0RO9PKjuLPH2n/gaxdE06dVzyRb43WpMgfPBgrfs2FujX0VJKWkSWea
rAfiDyra7thcyPiPWi76kt0NCcS6x0iEuitzMeenKO/TW+Vhe9zz0ob3i2M8xKBu1h9zVGswhUs0
cGRyTbyYS2NR4a7Y0ForVhdzYoIHch0z5KxLPj9FYeFV0Fud/eBX0n8hEnn5sJAENSgSmgAOIMFf
h02pCuJnNeR2ertec70btMMpaD75uKSQsgUEyHuaDmFuMPoy2WKV8h/KrHYRM83gJJvINmhwPCtp
01tJU/YpWUtheVF6VX0s5iYDzLAn5Z2NsYs9dzKom/a9qoGVOtuPygdMpoA95BK04+jDwnR+9OwS
JD5epkyfXK2QfdFA6Qt73CbO0r/DEIVkZdguIoqy1U161pRwEd/00M7yKc9yYuK0avRzmACWnndD
opxDnPbhsnVTTHFwP3aRXc9dVaIozuJG7gO0xlfEAYze57QETOLSHS/xOXTiONienPdoOBYMku3Q
eXsfV9l1z94qzry0R8U5j+JpnJb6gC5ldaoNtHcT1Zws9FnnDqWE7Zz7dMH3fnaqxTTTY1Al7oS4
KCFfM8jq6yEJs5yDJUNn1bQTGhuebT3eB1Y2R8d6IW6ZNd7W6qxhcXh7MrtX8ptD+iKTMY81wONd
nYcofQscKG4udmAN1htrorn0qgKVfx2SXbPNwoEHIFBYTScjuczNids01KH0se7skyEszFmGR87D
wBHJm9x0iprCmSvpkzWjWd20hfIt+KRgLq84tiWntSoLsRv0aN0PJN0v+7TsZ8IDE6+kKM5W9XwQ
mXSyPdE7IWIuQtjis5a51ttHHDHyJANo6LdVkBVrGMocvaApmd+LIMhwTHVdZsf7CkzVvUqyNk9P
NIGn1VF2pFzf5rUTNwcsVm1yDvDcXtc6m0EknXIn4B55q/QQvVYaz/ymjh1xnnVV/iJc4+7ZoEhz
aXmEr44ci0vXztgGe2fk/RFl39/IxUqfa+FOwxaBafCsese/BxexrrO4TNNdi0jhmxfq/DVKVskt
Ks7hqDMXxDNdyMoYQsSqqxFUnzd5mZzW1hQkG24zOV4MHABPYR+bl76HDj3zkm5AtIO0l2IWMxi4
VAIY6dKxmokERNfmYDXQM4Cx/jM6ATIjisgilxaxVfWKXnJy7jK/52uEMsEbwOJpP5dEdh/cLomW
qG1nuUN3PGX7P/oM3w92nfENoHHKt6HTVsCttRjM5o+8rV3ESPX4ZukyPlpN+Q01Do+4t7qbP0it
qZKml+CBfqJuiylyo32P8hVnqxVUv4EjvzPc/7l8ItiD4/AIDyS8CQLcDX/BqEJ3bFRLBvibvczU
Tg9heuGE04xYFJO03wjrKB3lbZoBeUanCBQce9U8elHXnxKD0Z8WRWLvCDcTuD+a6cBlMt63rldd
9uxh+Kj7/lxYjSIvxKEor8MqZhN/cehzSQ9f0QbPc4E3/u+v1OLnQMT1S5GzSLZxyP0Jec2v+pUl
HEEJOX7flwwyUCzZyMHcqOVZJ0vZbeK4Hd5qHcdPOMjSp2Lo2hfpTixKk8z9O8uTypCwGT78JjQ3
Xb1Yn2O0QmGNKDKOnGD47Jwq49tylX78+8/+HeP6+QchSIyPTYwjvePA2T+jFdmoUznnqnpvFf/I
rh0KYmwQSURnBMOVj/AepIZUti1OlimMAGDnzqGZm4SVO3wkzXtgl+rWhqpINlErx7u6VMulzlSE
RTGbcCxjuRrORmHG58bTMReirkEpG0cIrbHaCQutaZkScC8wmW7BhMURUNHQOyWG9AlZBNmNqduE
uGtUPT6GqeE2oAN/ebNmzuINB6V/nuRp89RxC0fROnUptS2dqW8wXnCnI+m7f+org1E2Gs2qISEj
krkmCZPs1jcKeaffW+gG5OjXV0E6R3jVDbErzPqL3rCr1pQdwpWQWhiiFxmjJAcXKV3CCHJfXCim
hwdeZeyYdiHaT0OgwKUcE3m9GLGq2BE7XGaBhzJTiVlfFnPSfSGhUr90XRpdTsOcFtssx4ey00o6
xYlagvGr1ftctwBP/I5sV2R2GLfLFEwI9Thav1Wsgob0MRmkNGyDsj+1MYl+oh4PD26Tj89BXaVX
vpgFXwFh+Xu3uAYDc86LpAanvMakTp+HT9qG/g2b4vwMMPE6hCCqHqUKMIp49n5lU7SomkoPY/ke
8MN+KSedvNZVXN27wyA+uYInyNxJV7jui4Db51Aq2rubYSRYLVruCu7ntyhYnQuT1q67+/vl/l2E
9eNyF1AN8IcO9mfSgrkK/rzcGZytyM8j7z3QVYwngK//GIl6ig9m9p3rXvUVnbW8l6+YY91bwApx
utgjM17tyOHU6Gg4b+YYjzoxDYJTl7zzE0z0wXU7QBagSmtwXs0LuuMup8O8SMj9YlmMD2R1hCey
9SHd8N4yq7GzWRTMQhU6bARtfeyqYr5ZgagTcPVO7cY2JV2FO9L0WpK+BR7eknA3203Xb5N4xCbd
xwyqiSYjZqO5/FLQN0oERCgux6uQo/1JeKNmdamxe1AJSfW7xSXFKEBIeOUGbXuNL6Uod13AOE2M
C0MGQq40v5qZeSgB58ucIaJGtczlQ7tbr4M4BD+Q+rbhZkbcTMjWcWpgvJ9qJFW/WUjurwsJhkjB
HcBMBsp2XPcXBsGVrY3KLHK+2HZtf+S2cU4aUZu9o4bmrIj79jSIkuLKw/i6TWrPeiKRSJ/Mftkd
HQI4T4jqQo7OplmwbXnWDqecOSx6nvZ2Vk4Xi935+6wpa3eT4SY54NtmXmMv407k1DtevmEd2Yu9
7zfZpe6TdjcNKRNVA88j+1Yf2RWaPdwAnu9GitO/X6t/OStZppyUBHJLl5xvltrPa3VRZL+UrRuR
GBSH7j4iS+2m72EKDlndTF8bJrkXFATyhWAtwieYmKpiVzmFc8f1w6IrNvTGy4go6HIXoQC2D1Fu
26gjZ6e9tVuFXa+2+uY6wsRxm7F8L6yqzL9ZheV86MLWN1Xa28f1bCDKZ0zFbzgG+UsPCmsY3RC6
B7JhCaoMUD78/P16lPu4yif0RaHJ3gDokyPnbLfsJEjhs2nn4Gp0EBFsMzHktIP3ferumUyKC2fU
PnSLM/kPLm/heLpMoyGKasqnmzJzglfJn35wCBYLNpVkHjtU8+A94r7KH32vzo8DCBpDvecNj7UL
SEL4n57vZFwPp8QYIJ21BsrDgmY4NER6bAlZx8uqw2LA5u4X9qdm0Jt2MnZa9wFso2zBpxtzwxxL
qEDWDeEDYorJuQysZeo2uRfa5efA1/zqTaX7zTJj7G/HQSqqEtVkTgU4Ni2K0dwTcRIKUrwZrP3z
enTSG9kTZ7NfxJTcNIlyL9s+cV6GsNTnie6ru6YN5ysJSgTYFIKv1xn4pO3HORvYxElkMzdepnZt
3XRz453nShDXU4aeejYmd7mTADxcpOSmY8NRcfM1naLxC9BR9TrMrrNKWOG2NnPTM8mPXLvPTVFn
X92lC5bD4NbTGmChGhotycjGOI5pRJ1Uc4k+zJ3aYH7ggoC0D1sQVn4wABldyFwO15g/jbtp5eQ+
LGUkQURUqsV1hB5hvNWkfwoEUwoVzSHmDtDH27zXBMwNGVxxvAlrl+tIVMjwqyg7Ex8zp+ZdTr3e
fsHYT74UzFZxUfihdQJW7xsI+qlC8+S3JQU4c/bQowueCcrKu1uF1PMRe2N206jJdja1z+PYLZOj
i4Pdh7InrSjq6EucjMi2XH2d/LzQ0XiFWT9Y7wy42A7sL1N7Ujl1UJywEzkUgKM08DY8seDVhLJe
ex/qJduhTyOuoZ4rnJvwVOM1W5x/riwQ46NIq8o7JnUliufSwyu5cYakKA8NbsDLvkicUW7Stm2J
e5uy/jqRMbl5eZ2Sv4aoNf3oRQAemRps63tYseQKbCf8FL5JLqYe9/uCPNI9IPAILpsw1lQVY+om
vaEYs+VQ4JE+HWj8ufGDEWhy9DQq0QSjT3SGYza0T6I5sQhQCUj+3M+Y3im3rzvkEUPc0AvkRcqP
4Wb8YLWghO0HqFT+YC+4oQ5pB0KWa+yPWxGlHvlLYCyPLK1lOs3yGAVR48bFuR5JYgWBqpnaLL+M
DqY3DeW6soDS6JYc663mrL7opAzy88Zwi8R9Iu7hOAiQcK0JXpVcsPu8auqrZXSwhRFDGTwE7YR+
I3BicUdnxkCwUJ+OQAO5vo2ntrsPnEQdnX69qQ1109IVS+YpkeGBrJNtjCUuAe0IkiubWyFAVSHK
Sww4LsOx4x5t29DRMbJF7PicwzHWi6k25DCJW3awsdqOqTe+CLwUEvieTzMV0DXrG7VcJAgYJ1CZ
vCBHxK1L6nTTPD6JfNJ1AbpMcVWMi7pPEi0u02zK3XtFfvM5MNhi75MZ/A6kfSI2dCzK5jmcFrPs
C+aA85a6pmYTRlX5JbWHkU5unzzLrRaoJzeaJMhrZ0rhTlAuHSltitKtIkiKzukpMu9xZdRVJrS/
JxlDhjsthoYt1qvJL4ijJS8JfAgbw3ZQ6K8IT/RZRz7JF99t6/dkasqnyNGcu2PS95SDi6LDHD4t
5OnA1GQPsRXC4THZVJeFnpLPYfLLwxTnJttwrzaXgx8XxbYIyUhzk2w66YPS+uozVqX4+bsUs6cT
ZG92OZZPqvZkQyedFXM9xlBW3aaNbCOIuKi8HTHTv+iu1vukcOM7cg4pqu58HZMwNtWXVQsYs5u6
iLCxoAUd29u5NZO+Mqj2q2JVDbvEg/PaVjJxwmf29NS9MjTX2CeYkykvKuD1yxvP6iaQKQ1peogC
OcSXw5gQE1VYUcTmiZC4JqAonEsitY0RgL1WU5wSS4WywSKfaVplTfU9OWOTeMVcOmkIsTYkVKNK
Z5URRtpHV5RpFN4mDuVw1+o5pyJZaXPblxULMy96995GyWAOwk1ai2VO7MPRHdj72zhS79AI6UXd
A+HiQKcZag/16S4bX2oSfd2iIabL5iQ9SeqId1kHM6XPCBu1f+YOTlPeCtVG0VdkdwAIPRsh3QJL
qqozjo8l/YDtJ4gJBVz2KN3Sy9ndq9GctnE+Ue+TG+9tGNSUXscqLx4aQSDcriQQJdlZS5998zPC
xq46Y3n04DgQVwducqgZzFA1VxLBvvdCclz+1CJbzA4+xiZi+nDHFVtd1pa97RtiGHYOIdCnhbZR
YzGP4dgFemgzQon4QpcmN464KlVn5WcxE/VM0CLeIODdkmcaBX1kdqmbyBPTusGjbfcTk8dAkA1v
BZhmJgl6t4l/Hw5TEA0WbEEnoaO8GtMDDlFykQK3JWdgXu56mwibTRir1tkDgkXEQEQ2moiSJNnV
CW9QxDcDRRcEBZjiUykNl9Y3s7gJ81S+ulXo8tYEjt2cm1lA7dQgOvNGkUjXbBICwe9MIODFgn5p
7mmvqu9cNmnuCZWan1CAl/epQvK9bSvXzXdNkPtqb+NQP/ITEadl0wp0Xs4GjjoWY+UehnVmJnos
WfznNZsPuKLmFusVS0G4vtFHpPgp/ceSII7nJsIFdDLWnNAbdvOmecbvIh6zVbW3RRMfVPsoWwwF
5OgAbsCPuy+55A61MTmhExtI1eRlGIP0kd3PT1FtJJlz6TQiObpz79xKDHkR+6PnfYvzdE12za3i
mFll+mnbCeVFqyqLn4BJd2NX8OHoalB7bAaj2Thct1nApVNO1rzRLt30jRMewlS0hrhKlWEOceL2
zddTBnifYjfPrLEGFlqqUWzGKiThm707flTDlL02duE8tsXoP+lKtPo8Rx556VpWVJxIY839plCN
n+4lHI3eemHe2quaT1+RDkBwT6yb5SqEhX8qZAvJQ2CR3tksh2bvJk4iDymqFuvApDEekyXB6idF
PukNpTgeB/5/s3cmy3Ej2bb9lWd3jjT0Dpg9e4MAomEESVEkRUo5gTHVoIejBxxf/xaUVbfIEIs0
3WHZHVaqSCc6b87Ze+0pyz75pePtUa4X2tb3ZspxfhJf4qVLH3g3aGrzKOVVjWMwRzBXOlwBvot7
T07DXaxjUnBmcHibCTjRvFVda39ccEY/zKoiIITukO8p/Op95U32xtKHWoTT5E+32jwBDqnqmYw/
ch30DZA9edWXfYapz265zXQC+M80m9N7HV3QPu1cFL5YK9V3mEKluyuBpHh3WbW06baI8zFssYFc
V8VgneCOJaTyDlbPs6aktVusOv4GOp7N2c9z0/+q0P8LreSzI+QvKvT90/L0f+76Nq1fiNDXH/qX
DdDFHKD/HfH5U07+Dxug/YfJOdvguA1f/6UN0PgDNRNxLwIHIMWcZ5FRhOSa0HZMoKyoZ1dZ++9I
0H8Kt/5Vm0EEyviClDiCENDi2e6Z6KzqeldENZjzzinYUQ0aguURCpNPRF5kiZnp1MIYHNf+RWdy
/Jv4T6RftYeW2MyZeb2xCCfITeuqo5N9chofKCKcH8CDDu2IzTDPBMJYivi+pIrb7QSlSYJPgYKO
ElXTPnR6l1+gdqCCjlDRyfZVB+I3ql2Dw585xKi0K4mNhgaj/LvW8Vsv7X+ma9UwqFv8e9vqRfv0
Ihrj5//979fVtQilNXVnTcVETEdo0z8tEwSc4Uml0ceDI5qFSt5/WyYs/w8ybm2HsApfX3+cqsI/
LBOms6ZmuLgHaOP8/LHfeV3Xwvizt9VyBG5Ek34/mQMErf2k0D+T+VWQtFXWmPDcczicx7Ez01OS
QZo9zIjs/T8RsNbiYFZxr7/XcHipMMTpxNAYcwnVWnXdVIleFk6qZklTCFz61h7SLMThru4nmxSX
YdST6u/Z9N8mgJxfJv1hyrguWkukoCbE7ZdjjcgXnRyvWphM5bTrOutbCv94txSx+2jQqL1O4my6
fPYG3Px9E587aV8d02AsqqumhUT35ZgOCqKZPoIKPRtehKCQ8F3rk/hRq3PtOm/qWxfp/Ttjrr/z
+eNcr9OkWE17iuK1Z5xNPs7QC53NqKLHuipesZNYH3KFyQSo0FzcoYSTH9++ytdGxHK9OkbQcxo/
u0rPXqBJ0X2GvKBCilX5ycK0cUJPZO70xpoedK0b3im4vTIeenaM1qvSGRz/2VvTFVnnLUajQvi/
p2TMA29MkuvWjdMLSzen4O2re+UZ+g6GJ9rDto1P6cx30HZ0xNLZVKGeN+SUz+qDoRVXacnpG+kC
Arzk7u0BXxaLhcUDRL7m26izaGghD3750igFkqlQuQpT0/3UjZl/dFADvnMPXxvE1fH6+ByjAJ+c
3UNTmyEldK0Koa+SiUGfVIGEkJ538fbF/Hr3Vo0valDc91hezt1YkHgb3bUMFcZTu/R7QGVj+sFy
pRnvBs0XOB9xo+IGzrpydt7pkZyPzbRKH5NOILPnmhW53oNn7yWBXGXVJJRhxxHs3hjX/ScjGake
dwZaxbSCZ0KjIn9nnjm/s+uoPq1IRNvkINGUezkqxZ1IJHGykMZawe+y3chtAzJW4mX39q39ZSBm
MiZQths43rjQs/ek58QoEwE3vsevQ+MFyJFZ6s2H3x8Fx57rWTiLePvXj/HZTRSeNhWaQ6+69AgC
AJDfoT+NE8P9zc9M0MkyHa5lzdVdB3o5zti4dQzWk5r54ObfbObUre7Q3tPdcjhVrCRB5sXofN6+
up8rzPPZku4ZESsAD1Ynu+66Z218b4hov6BbA8+McpSOEiGy3bx3TevQaVjJUf9F9bDXqQ28PfIv
L6ftejw/jkg28Vd8Iy+v10boqmlEnISNsOJLKtjAqTyyzGqPcJ5tTI1qDGlw9DdvD3u+4pIITX/c
oJngrLGp545fQRraZDLb0UhpYZnb9JojvGiRauagQPKa/m4cOOM5RGfa5ILx9Z+vRqVsJ72JNJ18
l8ag+yblgWpq9s6n8MtVObag8UI1B+8iA53dTEF3pYP07YUwVb2T7VrFd03XgLPO6fLOYvfaUBav
DBOLzn7plzTA1gaivCReaCV+B+Pen9cW/ISAPqWXkr7zlvzyjXNh7Ap1y133aMY5NWKgy0JFzxdh
J/T8ou3hFC+gzf7OKf63W6PXrsk1uW1Mk8S0nQM/atRgjrZ4IuTUIr6C4JVfYdWRjVFggQ9/8wVc
rwia3Pq50Skzzx5VP4u5dtAbh6MeFVSXuvQKhWx6XMZZvfOuv3rzkJfaOMlJV+JQ92LqolK3ZO7C
zTPjrD5hDOuCZWX8vH1Br47C92Sw7VrNMubLUczO8YkTAkiLkFjej8QPHtH5V+88ovM9j1hv27NR
zq7FLa2ms5BPwf80tRPwB3WjAEGHoGktIpuS4tPbV3VmtxSI2NcBOXWicrJ0xzt7Ti12h5GpS4RU
mqdPOH7SuymW1ilPFVzsDGkl/2ruvJzWKo7TIYSvQLPJHKYwy0nwjcf8+PaftI74Yqpe/yK2YGgy
1lfnZ97bs5UIurUQCsl7KLqx3GmG0V7ihhC7bsLkisPoG6U68+HtMddV55cxMf6thy3APj/9ts/G
HMpqkTNUtXC2TAv1m7Ps/UIr94UYtIeYwmUcDdNVX8zi8PbAr36SmFzZlwNYYK14+VYlbUT0SekI
gCCjdTDqAuniMOIgTnXxzoFhPRD8eo3/GurswOBVC2DChWsckgkaYGLcIlhCjVHRkjCs8oCDablr
Us3cSUvKdx7qq18P3fM1W5sYRHE2uPQ7CwYPD7XNJsgw/mLtcYBU/5NJ51+jnDMlmli5yTQKgWpk
nE/2kKAE8z3Q/rXdvrOPefWC1il7tdBTuz67IDpSWsOmiQdn+uO+EkL+CaPtvTPCq++lS/d4PbHz
sZ7t/TToJUD0uG2z41ZH2iDiOBKU9jj7wn5C4FMdOco7e68hyvvtF/P1kT3aztAV1hf07MX0Kuxi
eLXDYsoNcNeNNA6unmo7Z5DJcW7gMrpuuuymdsy/vj30a7d2La6hsECN5Jw/xSXVgQBpI0Nbqbhb
KlseU3OO35n5Xvvyno9ydmuV6Cad5DwRarWR7Sis2QH80XaXzv7wWzHKf8+xz4c6Wzr60i+FB4iH
TFJMI1mTRTvMUO/5l19bOlbjPEUIn5rpSj97sYMnOUSSPSdC1VR+iJiFnAafzZiB8YUcNU9277wi
r97BZwOeLR1I33WnT00RNi5JjfAEizCPivShm4b3gkZfeyWoXEEO0VeV9U8g27P5ufFie5h9lsWx
ba2voh3VRTvN/TtL/GsXRCEFMyyRjDaCwJd3sOnspIkdvmn0L3PASTc6mbVf7simTrZvv+OvDoWr
k0K1z4bv3BPckoeW1DLzwqbyUKiVmvwmICYdhijp39nJvnrvqNoYnFTFrwm0QJqWlvOACHv0jzSa
mnoLQew90MnroyAmhhhjWGxiX947z4cka7YxLCPoajuDbiR802m4ePu2vTfK2awEr5EjjMYTUm3G
LB+P2jZFhvA/GsUTnNkMDhHO+XsQeXpKNogISTwRG9AwJsrZLH3nFXjtWnyds6FH1RBUztkKQgAB
YZcl18IhGd2NGZfM7dZ7hZlXXjTqray6PoVpeilnoxB9TDrJVBuhn2V+jeIMCNs2Uk67wwUX+++s
ir+OxlfBpp9X4GfB4mwOWhw7H0CNAOMC8mcGdIXHZW9khMxe6NLpqne2NL/eQkR6FODpDyHO51G9
fOkMEwsI3VYzBGpiwHImrAV7v/XO4eyVi3IM6JGWA3BorZ2/HIWINiiKVBxDCXScbFBRY5B1WgSt
cD3yPP/t98KlSk6JgjoaCKXzOj0sEbYUuUn4UKo736htKQxmGPLeq8T8/LtfbghdIt4ox8MqtClh
ne09a3gFqkbAGC6jyqe/oqpxG7Htod6JiwkJMU5fr7Ot/NGmiS32+mhNbTCSjABahpArx+MswL/c
Uu82yQfkXN7sfDIggIpFhIEG/JtRlTj1tSmiMq775n4YvMz87ccD/olAejYKLHy/nJ1jeP6yby3O
CwPfLMOhgAjwJzUpOamVvH17BjpfZTHTEn5OJYnpFBWkc7bo8cQWzj2gjyuHshXCMS3/gsBDFmHM
z5EjR/87+82vijHBvFgOKC7BoOfFq6GLU1lUto+iFLIMOjLLWvORLY2MwKGCcvX2JZ5/VYDi1mYm
jBEKOZSPzJfvu0PoWeND8KWWkwgKEfjrvrQEGr0zy/56J1fy6ArK5D7SqT0bBq8OzfY+iUKNFIks
dItafFclr0eM9OBPJx+MKfzdC/N8Iuu9dY2nJnGeFE4ReKJMTAir7Kf2gFctu6gnFOtvj8Lnc36E
5TjHr/9J/KLUaZ0LobsW8wYNILmdyEvJnwrd1TCdeWxeblNz6aZd3CD2kWTXDZ+TrJjCZDDzDwVk
pg/xiNkLhd1irQHffkWYsUz6uwbD1NNSlloatLiiNsyG8vOSx/AvjXuMAfbBgIpBqBv5DNYqZ4yA
IbAzdwmbuGGjW4hNT+XlIVmafotMJrszPb27RY3dVNBsMMafAGTUCHkI/Apn9lbJQQ0zPbrcMNR1
JVoULD2A6HsHjMDeQhR5AT+FMmoqMudxJOxwX0SNutbM5juuqJToKqSxG6LojG9lhgJ0MrrsT0P5
3akG5nEz4demVSXb5B4HKLOEVQ1hxF+yaT1woNgd/8rnKsZBYqv+bvYLifNsVJWJV7gyiD2GpD8T
dGZnaahinId7FHluvNWXFW9VL6Oj4XND9Ac3YTm4EyFjTa9BsyosUQSJZmMjdPrluuxktgVu0gba
2NXmRrUNsHlOP+rKGge5UzbIL7zaUbmgkSx1jLjYQDapFnVXKibABhN/pX8R0Tg/ELHt7FDQOQHm
fPQsNUbHHeww6zuab3MMaNmDHkiGdMLeX8twjM3+kKGRNh96jJIxVEpnvVNVHINoyuBTBOh3ljIo
YyqRu8gtMzSHwDXEo0UiI0QDv9EJfbDJnUomgB6Y4H0Y5ngDngogEDy8Dkd10RvVqeMRD/fk/Emg
j63jeZImF9x98G2u17kG6kdCXr6Xi0gMYBb8YGi1pvtBKMOPjvxaUlq6JceMkcwuZjxaV3TGsqkv
jKvGGkwUtkVbHyIQoi2Oxp5ANkvGJCOWkeGeYr3MxiO+6bH+0DDpOKRiOan+bRzKlBgEvxGPuZVo
x9bsl3Q7eDEu7Dm7RfkmQyWH7jO+IFFuOm0SJMLKn2E/PfIjQnmk/3UxSE5VWPDQYCA6DvCS51cT
acszlLrWDnDa9upjS4CIYDZDXR1S9MSY2VRpDE60mkqJ1BRre3wwYWA4eKsyFxofbCNhYGPBZ67q
C7teknJXpX5xTXZ2jnJLzt0E/L+rr/uOwYLJBQNFwqmXFmHmmn0eSNZddZXVKeSjW8kxhlrLHEf5
TMzhTKiXNdWyCzJ8pi5xt41KbkejHbIdhjJSyMgbrbNb10Fw7kFscrw4DWPEz5JYGpRm13Hfkbsa
cDvMPpiduCMGtvfQ+fm5AI81ALV7ICC+Iaqs87X4TxxslXUQMYy+HXE0mnaUXt990AC7rozbbup8
XO0k6dLtrMsoSPWUdskoumUk31pIb6OJHuv/AKgVAo/XZQJaekw6IkQtYKxp3vjjJsVAsbP5Vgld
1KtMYmXw6htv5EvaJXOx3MT+4pHi6o7VijgBb0CkSux+A3ZP8pgG4Skh/TOyjF2JU4iuL1iecVPH
KsWOr5NBEnq6ZnrbpMuXBy3WyGzTLF9ZpJllMPKnYk4+AHbEhuchDoMgrJsfHGTCaTjojabwRXW2
CymFjjxOblKAPZShF0MOuuZEwKP/OW5Z/fAqmYTIIr0nL4f0hsKH35xNfijaaPlrynLdCurKG78Q
FYSZ1s4M+isatuInt4MOHJYy1um0JkgcNg0pYPy9Rp48uq3WwB1upknb0t3X0p1Ceb2fgOfiak8B
Zm8QhwM9aeEc9pvYArCj+gVVdhvToNqAmspJINNJ6QoIbSjR45KkPmdh6gJnvhCTMblXrO3UaHkH
SgOjQd55B9zFXRH6vTZM2wF7+BTa6L0fk7jxMTNb6byQYEtCJuyVUf3QkUgkF6Ry5vMOfKN7idyT
1Wp0ap2kcW82bsymVsQUt2uUckpW3I+B0JRrdk2WfUgQLn9x3X7Rj1bfLrS6CInIDnYN7jcYZMUU
IjNCzOspHZct9u36iynYewYDhsoGmHSdertZGP3j4vdo8z3CjupDz6rxEdayydoglwFSyEIYBbHL
wo+Cvom8S5Ig5DcNmCXYFWNCKpg1K4gsbqK03htSWaTUDcL9yvvVk7TIEmxsjcXgCmrkzW2woDcg
95gM2WyfjK31MZEZBCEkyqUeNNh4vkmZMf14riK6YChE2+9s4kOysIrnSQRkCqOHpDfkq0A3Oxgu
BB+yFe14Ef60+I1rLEdUYJURs4XIu+20L3prg6EpIOWEY1lanzO7zLFMEEST7w3ayofOEa21MZp5
fZnKSfgohk3/0nAycNxp3UbfG82eIbI4EzpLv7WdJmhcjDa7nBqHuUG6OnzwjML9KUiljEHRrpNb
W9mFh8HDmgndTeLZIjZc5Z/6dCn0sC2tPGdBRla8c2x4aFBQhhJvZjJ8Qk2Pbc7PExh0YslJbSh0
c2OnK6Abg2L5XSMnFdVw3yf+RwBXSxZ4KSlXG0N1mAgGhMQwErsZjA3kEpa2UWt4gD6mGxJIxlxo
e6mictxaVdZUe8KTU7kbuNlOUOeKS5ww26P0nAsdWS+d868OEULWCa8tRB5MfjVECMtb/GOiqwRL
2VR4MuDrStOgmDWIfgu8yDYoxjXPqxWxlcGfN+R1Mka5CZFcIyW3XtLY5yDhO/i8ldR3spWlEQh/
aofPJqEwzsVY50ZGZMrkmE/RoDJcRbbZ5dcSCy5/iEySGl4DyvIqxLFoNR+XxlnyYWt1Msn+Emaa
ym/9rLkRlUcBZmUPoXZcuk8z55sOil03mjRTUaLYWfUR28lkRrvR6dvI2EYEZtec5DWjpdqSm4UD
E4IbJ4ctXNLGJeLc1Vw+9x6TWfotLQj++SxAiBdriHzJFAlQchQkxcxIZGfRympXl65Su6JKW4yC
fd4NmzQue6x2GLqPFn+Gu07u2bKJOrv4zkzdx1ts8fXqvIags5lLClD4Kxpykdt0Sr53GcyvjTTn
5k4vETDtbGdx9hU9BiTztDbRsw/8F1A8wrwqaeiwnI48z43FlBfD+mALdNXaZubvVBm3X2x+t7Yl
8FLbW00/kkJT9r0MvZbtKCAm2AjbqJynjwD0bPeEcl37PBK93u3sWGCNLBYA9NupzFtk1k1G+B2d
pLi/k1aZDdDcy0wFBOcO465Ysviox41RXWCtmZdPbYsvJGS1qL1HYt0A+KFoTp9GBID4DvKedQ8/
/eLv8oGc9GAaqIsGcL28u7noqybgDjq4PYeZ9MB4TsgqtKAnDRsrreBRoI/3b+NGNddm7WbOSUu1
8YRUxp1RoGfJF5Vb1pcMS3dyn62Zw3s7WbIPydwxYbVN2h9bNUFqIBkaIIcGLYbNIgWaL5BmzDIw
qVTAvzAMid928Oxqp9utd1MR9fPDyEsloNF3g74ZBXB1pkFzAtmRifkWwXj1FxOieU+4lOoDx4za
eL8QmCw2SC1cWq0LwYwVvpIfq7TC3pe5OXxTWoeiXUs8CptRreqDyvo62iJ+K3745J6NWPZazPRt
3o83s517BbFORvQ9M92eU0sNi2bTqCX/PnssZFuZNO0lyC989gOJ4hPntgInqwSWdKyqhA3h2Fmi
3hUsCDstp1IUgq6CZpv7Vm2DSAM2t8FPMH6Wi/MYLUTeYSB6ciar3XaEnOkb2+07PySfHn4NPIsp
mvjNUTF+MFYPSEvsFX7eNKTMlF3NMaHcQOtbLwYwGcnuJuFTv6+nOf0RpY45XMDlqghTGoj8KhPQ
KOwPDIJD+6XbKyr/O9opa/xjjN3Pakj1Bl3QPGaafTdzBAIG17Mv2jhD6olNMxvWHjx9FWbMByGx
Eo23SbDHrxUuVw/ZiXOKGVMXFXEW3ZaTp+MZyBrj0ou0iyXzCNdRs3Fv6zG+4RzIV0tk7ZWXiGZn
wlN+8Gk9nnxdGkEnqhlPnD5p93VaEVBq59XdVA8aVNHWvm8hIXwcvZLw4MhP/6zA/HH8JAKK2DQi
e831sZHRRSzdMWFnv8fKBCyZt+gx9rrprgSHFkTmMl7bDhynqsHKghMGhKBT3uNxPBhDvdp9++XS
HAmynlq+7E1CyHkw6uSpsOlZQ1Uy+zFtivRgkMj9GVvgvNX63A9sLMSBE83eFcEAxM5ylIqcjRZx
WTJXd51gOUyawT5OKu0vEmrXm7nXL/ulOInK3vcCnBXCVMwMkS1ZCSny+W4xbPDgYATpUvMRJJU8
CDnneylxPC3I0an9FdkDSXQEUbixLj4syTLu2tk7zSqqPinNxUOn48An36I9RbZ/xEFm/FBj11xM
Y/rZL+3k2tLJn6xtvQvqtJg2c+Foj4luNZeqdap7z7H7W0UkqYtRL4LG2EwmRMdCYeflVbSW0dpZ
ufgCfLIjEF6/oMEkH9uBgu5SVNkWahXs2rHpThw/U0XDVfe/pE0mkp09Y55LOt/d2GXrHZaYXEo1
yfQClZ57Krpy+eF5mnXIm4LNdG6moc8Bepn0P93a1W4LbPsHM+61U5Ym6QH/GvTLREuzwJjJBO+d
7sYujPQ+BW3SYBnOrxLgUxdUJOaDEjVzGRmXAxqNHeuPAXfKHT5TiSq39YDTD3tT/jXK4+UoaThe
Fo58qth6caawCOrF/hx2o0pPE0iMJy0u5T1aX/NYaW23JQkMOI1yXe6xp0Nar5uRRGcpCxIZtYIA
OepNu4zj/KbjkyELfoTT3Pone0TrGthuBfVwqXiBq3wyyXse3bCmt3fUq0o7Iqk/jsUUXdiuzE+4
ux/syNJuFg+4B3G89YkYNp33Eafeo5tAWEYcc8uEIb6Xmc3a4MYkFefRj97uHgeu4YmDB5C60iEV
cC78BAOpl7lbJ8+6O3CW/bFY0vZg6dNNUQ0W3w2T6kY1UUYh1bVuEGKw67L76Us6pmRaEPK1m4co
JU7D4gzCumQZ0FFr5M8bjvgE3eV2GX02LJUnHJ+okAVq6OoxMHFNErZpG8uhqBuW7HQmiGsjyZdt
963ejSQza9Vwm1TSDTmGGrdjLHVMgKnltIGPeV+GQzQQiGw3BXnG7OC7W3w5bFq9tjBPrqRku6kn
2/pcOyVx1Frsmn8hw8ZfaPtdtMttSW7IMrgZEaV+NWwoDBUYqxo4eFiVoVEFNVMEWbiANko++Nr7
ajDF5nx6rrMnI8Us9sU4R8izsO9xruxywmASIGTWmhZIMXZKqPMkPsZuEJc1Ve0c0ru9s0tgYTun
5YS0KYs2AwBb4yC8yPEZDcHicPM2mppxv03J6MWEmCSjDN26EDdalLoewWiawFPnWeqLlpkqCTIi
QcxNocXWI2R9Q27oSmAdI5ikB46lO9OVtBs4FZlR+t9aWAZ/Qanob8CHAwQGgEBw5cis/bXSCMIA
JIRJcte3fsOLicAuDrxMkHKWutL+VNUaUxtCyhQ8muaBEEvZWtZXAwUUFeT9lNe7kRORH8LBarD4
d253V40ydTc+SgwBWjXveRXo2D0VpspsepCtsDb91EMbjNMek5aaqpwKlBF7zsde2RFECQN7SUW7
KYI8mk3XvlMbcB+beKDURE7eJ9ErKsbV0kWP8Kpm1ttWpXFosxX7MbQ5wSuyHOsnmY9NeTFj1UHc
PUWmuNKs9bgMYcxbgkpGEgmxnbPQmJViSzmw8x9CBarrS40ljwOeol4KxWj1H+o5d8+MaxtKmzRL
FZhzXTdhY+Te1VgV3u3SjH67K7MI/lnmtmoOxcwpPBR2qukXDTjqBalBO+0wLEPeUG2fZTtjGJki
MdavGUCUGsXeJ+CgPeIO1su91DvtoCI8kE5J0rSDnTTfThRgCcscCwXXRLXjcmC33ffbgnn7wYWL
8T3OWHkCTP3VrZemXXJpsqnDK7T2aKj2FN63mqYkkeo4BXkF4yS6ldHoiQDmMYBBieCz3GqpFS2B
zWnrUzFG1LB5ATNOfV5M2icaL3zUGiXiZjNhaCNWordJeraBGuY7L/LHq0W2nMd8yE7s3r0S2Fuq
V4goTUpHHg5VfY2AKMVg3ktPG+IfpDjn/RbGrNldGJTbrioV18MdpE273muST4rDSIMEdlvZ3Iyd
l+pTTW1EjmVIWBsLiG6NABPSpXYlYCI/9QIrmrQTjSH5LaN1MwViURikDNhFOlQIT1w3eZU9GbO/
5g+mifoAsI4JcHCBE24ionybbWQ7/TVUPZiGiYV7eTMnpXE/DiIW+35QIE6Q2QGcLGpkuQH47QSC
TcuJ7NgQQMjhqkmmuof2Rpgsq09fz/annt5P/rFtuqq5ypD0uHZAWEaxsH0r6P961hT9aFTB4Wch
oQKSKkGQ7iYua2y0lLIH9cnrC63YVsx1VGrdFVnCaSq7kUOhszFuihmGhA+sPezjwZ62vjsV0RXE
QGFsKIg6CG0i1+/2VZ13KNbRz5tosupuGgBOTQtxmCobyPwSPfPoxiaiFxzoQqT8zcplNq50VWHE
98deciop20GnKm7lBNWjuOYkOjXcp8iKS3ExjyDkkVOwU3hUFAbHcJjYHe4c6Awj/kmcQvoD5u/E
cXbzTCvg5GPvno+UMMf+puvqVG2Z8s3xzsHwnrfbwbQ0niSY2MzdyzRqm/uscOySN0ebpo+RsvT4
Ryv1UgMY4Xf10Zshp+2YWAAaTP5ookmrs8T/SyZW7ZJviaEFzKSR2pqzd+gJVRcdu1y/YAJya4AF
DrCm65RqH4hVv05GQwZ6Sf/I2Mz1MEk96BdZKyMoLcf90Xf2/JcLIUsLfYocjgp9agoAQAYwILlF
rdoxkweKXfrEVFaSPwoW14/cZtxwGNSokhOS1bmffJgG84el04R/mxYmxR8jTWGDHIDBqJi2MFEH
wwU7KcM/2oSqux8onRfTVsObr0ErNjKPzXamkchxrSn2Ue3W4oCg3U6qMLpLaVItIr60AWU+OdPo
pxwu1eyy0atoNIEO6Lq5w9XnZM2+TqRQWx2nuDhOIG21emMpq44A4RWUYh7KZp6GvYAlwXZbYy1n
FDNNNLh9CSDAT2iOMxBBoIUIDg9a5ctpD3BR+iBpeqVOkGzS+ORyygd6S2xKHlo0CQCI1GMLC66l
ZpMftKLt61saUxDunAqK8XXhmpIevD80tXfMI7S0C0ijyqs+1L0UzVNl0Oe6U4XelA7r3azV9f5n
B+63vIn/obFOq3/gDW9i1z59L16Yadcf+IeZ1vmDxNUV+rcmq6NsQfH2LzMtk6BPPxa1C9UfWrH/
zNS0/sAta6MdQaGKm87ln/7pTvT/sHG9eh4BUbS2HRww/+//vtCik0L64n8/t9D9rWt4JkdY3bT4
adz1V/GnILR42Xa2E3jDQvQtVdI5y8KVGfK5jcr2ozeby2egzhFnHlIkvith1Q+VqakC1o45iY8i
SdoGeqRrJFsFqB99MnXPXQP9JQ+guzrXxnqKJxqlvCfGSK9XhvNSb2eaZA963u4FncMqhCaGpsHB
p0g2tdUDVY0k2OwdhaGGyVYoNM89BCH9Ms6saQljDpbwcfJUM0AvecXJNmR3UYjMvFqqdqgODu1C
LZzsMkuCEesFlRBNNt/tzup6APFzXZ16G2btBk2F7e81Klom+5bSlnemFZnxxSSTusAR7/dXLHyR
vIjQzBq0evuh3VnW0KsgToFSbeLK8Pqgr2girkdSZnmSvQ2w8VQF84t5gNwfllPW/DW7QzGzyQcS
QumFeGm6CDQ7wxGt/jF3sexfQAbJmyC19UgnEYZqcRCVHkukUTrrRFkX48embaIVNJNO+8wtcAQu
VeQPwTwMXcouWAdUoU8VjcGoqx66uhLlvla++pOjFAQpqs4c6dOFecH0SufS6uep2vn6ZMmryBqe
6Ij200GPsoRFvXRa2k7Y+5PQzVK/Djq9QluStVZOapGwivQj0IPim6+J5ba0KN9taP5ERAw0prPJ
rNS7hPJb0LaVbKWCYe4BPlsKfvnY9pW7gTBKZQOgjN+yI8i6FePsKuIPpENDZ87HcgnNifcuMInv
XtndrWIH33Kp1HcIhwxgB/jfsdTJmq1jTF5hmcXyG0HVjrcFfqL9yfESfUMhpNqLtkeTXAgvvypB
i1ILrAztq98nXUs/a9Dbg091wN53i+N9ronqOU6wOUcSuKYY6JvIqupmpRddd5k+8WYOaR+B3qLX
u9EjQ/tBJrO8HPrZUHu7SRRce6+K6r3NlpYCW9o19JcyBLy6t5mJgv5auZRrrhDFT6cU2GVMSHvU
qupzrjeDF2ILbqIjWpClo1xTQVSqFxG5ew7Iw0yHM6EQZhoLVWAa1PNxpKOb3WbEwsN3opej8eX0
iToOelUkB8AyAhQF+/QqOxhaTue8nTygZHNOoT2AlOLfIn2qysMEk2uhVbSYdXVp5aRJfkOanoYV
5M9D2pgVFbxGxqFORcvkQNYYS5BnRnMveROuq3ROL+HjQLxJxNTuMTv7uwVNVeCPfvl7ilHmLFxP
rOVMnrqBs+ZszirBnRsaig3Axl23nUnR2nS+WgCwRMbfzpDfWtT+Mw33CJbfWtTuh/GpGJ4vaj9/
4L9jCv0/eAjs1ajtocVfjVp/r2osSn9g3TIdbLaerguP9e6fMYUshaxyWKAcnLHs8MiD/ueyphn6
H5y3VmkcEpg1IPl3lrXzpDYssTgOeTtQYOK6Qhv7clXrhF33Tu30n4aCSJoSPupptqL5ziE94pAO
nXdRdXO5d+NW3pijVR9tMD67QrnLDfPkSKmJUPgiqfZxnCTw9Zv80vf75t4w5upSVHqzdSm8Hey2
W06psVD4qp0uumySQ26CE3zP9vBSC4lIkMhtA5CdiyLhZ2DQy8uhfUBaDH70O/RZcRiXlbdlbfmq
s9V9Rx720oDwj5HYkZCjjI//F1cXMUQ+utXBuTPLwtkmyexdrP2sPXaV8tT4iXtVD7XqN35hLO8o
uF65SEbkxIqKHoSAfyaMTNaMYZIdojvmpHFLNSM+FZFtX8aOq94Re/4yFC8ZxEwwD0SW/X/2zmO5
cWxB06/S0XtUAAc+YnoWBL1EiZTJVOYGkRbeezx9f0BV9RUptTg1MauOWd26WZUkCBwc81uGyoWC
NWTcEFKYFE9SR7+MPxjfEsOXHalX9Csiwou0Em4ostHJQcwLgQf3rcM3I2QRmq94isivTbxqRwH7
2hrr27SQV0WfrHXbXOjqLvUip9U+F7J0UkgSDsMbz6U9gzYDC+1ZtfUJWhqSo1zSnNxqu0RL1kn8
qDf+c68T0JWYIInVTZgEN2XrHWtfoOESyhXP37l4cPoxlLmrvJ5I2vli62Li5RDF8iPi6EmJOmlN
EgLIgpvCdw81EbWalK5fTTnHP7ehr7enb0ajSkiHxf4Ug7kpGBnn4x6Sx4zCATqEFjJjM7r9uLWl
PgaJ5lxKApF9igADHVFeHSHnaszpl5pIP1Gbsg/HQX9pxDHDsDdsL9Ce0C4QZ5en7hKx0TXJ+0VF
8PQ1FtEViHBVXAAEa0+X8cphodCWHNKDLJ4Gz1XWcRJEWy2Sxg1IkDPguV0SDQ1ISaYbrXGESVWu
b5CslBVOBJJ0skc3Wob9VjTFt3945/GAkzghOGQoU3HsxQSa90XcZKHrPZOczlY0rpt7UyEsliqv
cqEgPV61iv9A46d5+viLxZs7D9rD2qBxFMF2r12m+Sr1aMi+oZfAQhiA02qp+3Tc0U96Kqrhc6m2
ABzsBU3PpmEqVr/XsreEWsScrAGh5s3R70hfpJXzW1bn7EPEL09RKdW0te+ZMS41a9z0ebHq5fbK
YL1wu/MwdXkKzMBuR1wt1A6HttcPU8oxOXpjOzwXuji4o7Hp4hxlsn1XsdELU83RqQWi8POz8pdB
4x/tUv6HHr0n09EHR+/yW/F6j4J4/u+Dt2b9YQhe4SmSCvOj/a8mZdViq0FWMp4J8iusyXD097nb
/ANN+2Tj+utfYjr417kbbT1rE4E6OHpM8x9tUAz5fCplMiNMnxKfOUMGf9XlYDERYsQuHWYcf2i4
csqyMrZeSnWuM6Zwpm5AcG3GwROBe4FwLkd+4m91eEP/GUUMCLPc+7p/MpUiIT4VcqBmqKUlmivu
iqDVaEoelKuK6J2klu1wbQIgexuANkLM6afwjT0e1MTcG2OlMqlEVakWX5si0YYHN8s5XehSaJOt
l0aS9kkb4qoCAyQkAqmckRBc66P5/CL3iYveMmrkEc5EApZ1Z2y1mXHWcsZcvXLCXwFrwWLR+4VH
q6wodIJbTzmwzMitl08orj8jukzyo7GQZ6S3nFFfewKAQ8NQ2XWpRpNtWnmoAYlb4jCLg96YWnSC
2wJJFjOqPBRFDcSMLBTKe0msTtft9RmJTmZUOhQAeVM+3RTIPSPXNtPFUzDj2e2MbYsoau6kPxHv
JppSY2ckvJxA8SoenuNIz1AzTnC5lfcIFyaCdZk2VAIvohlbtyaYnYo+CXJXCy0nnHF4Zcbk3Rmf
L2asHri6RSagB4q/rmY83yMxAHBfmZF+z9dGaQWvVDxrBdUWCzFxAeS4QgtQdwNFkM90QTxTB/VM
I6gzpUDIpNuviplqAL+BdmgLEwrCnNgIzrVatNZnkoJQVYaT5zWQF2A1fLWWeqq/iqtSLpzeq/Jw
x8zlPZdeL41OPtMhnjpRI/mfNIlUuQ+gB5AnmHMhUqyJU3HZ8KBbnKmWKlNr/7aAbXjwZzLGnHgZ
YhqHT8mArGlVNNRmbUPbhsQpk54SF5bBjAKJmejhVPzFk2WKQGYayJ0pIaAH6CHoSGB9MdNGQ9uT
fZFGFmxPMjFLqDNJiknN3lN21kw+qW4+9kuKs4mplmeCqpu4qqEzzIM6E1j2TGapM7GFwoz2PToh
UCuKxKeV12cDtBgnRqwBTm2WykyU4b+a3Dk6jUSbfibTPG0i1qqZZCOjE8INc06Z7PKJh0OwCSWn
TuycRSizt9Rn0i6Z+DtjpvIQ1+XPlLhA8Lkz2Re3dXcXhqXtLnIljnzscTCDEHyQhKjHIAwlfyIP
c4vSIBjryY6VzAQjjYXWN1vxSDNwZwqScjSoPHS31aMMjByuupmwJFN3Ii9nIjOcSU3KaKoWufVE
diZ/Ep8TB2rPdKhqIU1yqpkmbWbKFGEl9GkzMamuQMu69EsdirDotSkivqm/04ts/4QIhoqV5bY7
gPtA0KZdBFmbz8Stjqr3czTTuV40UbuVmQ9fjKCA8PUAiCxnoIXyGM+UcGe41DSGI20jC3mmjaM4
hEJGpQ6dnM7UsjHTzPpMOcOHQD+HMxVtazm0dD8x1EHTAWyR0ArOD3AJiU2RaJ8uISZA9abqy2SL
qrhHo8pc/kOLJz68mLnxgFZijAgzZ57lVcKNn7l0UgWju3hm2GNVlO46kLBaUGAJBT+z8cVEzJsz
R2+NjbgZZuZ+nEh84rHh8+l1gdvXwyHJlio+5sxBA0yGXDpJAWKB/iiIrfqBIEKUAp5K1NoGFhUF
gY4dBQHgJCxo3BDd6oBdpHU4KKM90Ed0+st4kiToszohhWxXF2JWLWizgiGuNcYckdfSjpBwFRZw
bFci9O9TVqpAJDSBuKAtauA/I0VWd2ZM5Owowjs84+0tj8sj8ls+RbrX3ftmuPQiosdzMj4fekO7
icOiOIKNPcRaFdwPCdZsS7rJSv/RxeTCiiBu6oFU2I6u+aBit0nE+FEdoDjlYm9EmP9gV3M5cZj/
s20CYwXVbSjLLi+KExTKXivlHS2ViGeqJKB0svrEGhdxAe6DScvUczR0n3IA1JXMRbDNdCIQxZ+e
3G+URHwiZmvnBj7eU5LdOlr/7hXX3US2/r0buyfIP8PBAs0TcUW+Ja88R/QXHcbJWB5V0gZ7DzvM
6LkiM96RmnpfiIoiW6Vfk6jvH2pyC/Y9GDQ10fgyXjQvoFjFbynQaKnFIn39qeATFIyclHEOlu85
boiFCHEH450ywabY+qV6h0xGWZQI0RNZw1yTM8uBX7cAqvdiaK01PWeGi/A38lYwlVRni9462WRI
b8cxMlhXfAnXgvzNREiMWTAD0K2ygpK0+Mbtsn2NItpR22ChVQMt5MkprqNbqaUTc9GVevSzKfVD
JCXhzegl/clMWVGMoo+WfBDuov4ubILmKaElb6kkVDdpQ/jclUF64LG3Cwty99aNKuHQgdZtLCw3
0LNwVJGsnXw46k3LYV/f2LADIpXMraRFz0USx5D1rLyIapF3hc2N0FwUcom9LbToQMml9lih2kOq
lygnpREWLJ566svCJlS5S7/qAqUGxebW0ZXQDXDAGCA6WaphAO5qyy5jSjBQciwpkqwf2y5Pf+vm
kN1qVqZsotYf1kMjG4da6rN7uax+itBTd4WULsnnR64ySBEia11UtuOTQVhlFMQIGodh5rVkKw9e
9mhQCruIeiiOpErTBfqZ4Bh6fevxUsXtXVb45jL3k4jVtaa4wAq6Y5QTmkvx+FPZ+59J/wcXYKvq
kKVSroIg/+w2Lb0xnfcjjuuvSNjY0kzu1kfJk7MnQ9LVtVtE6k9TcUlfTsbnGM/kgnQ19i8jcpmh
axedFrQQDBhi0Pk65GVHWy9XvxK/QgJ5o/1sJIgconwLNrKrwPakRxPTTEOMPCH2A2paJXRvSeuG
66gHrt9kzxpktxGp1ndof1HCqv2hwq9A4aBuhxsTWe2u1uwdScm0ybN2ZcQZ7wYJV1ZcIeDGuLe2
FDM+ku4ufupq/OB248sg/N9BI7UnSeqGJ07E4VevLnB+7Hw9REQW6CRd8uPTXGyKTKvSXZjJBGas
mFAFYXSVn7rfXXnI5aNQRBsdBDITC2EPPRz67wJbUY/kJQo0ddm5Rc0zarSqeihrIj33U3FES6eN
T4z9bxdOGk9f5JZdjXIkE2O+7DMZfuCuKC2f0IK4M1usEFGEJvdHa8HSBquMpLE+wUPkqWl0h4iz
UVGGFUGS7KHKGyKuqArAg7awLLTSp9BX64J+eDRQX4hL9sxJQs0+St0bw0ioxMan5EdBIppIisDi
YyRyH916+JahKYBTYqs60jQmovCbW9B9nCwrt3V/y1QiUq6KoYhLqrBjfdUIOloUkCAj4h1DQXHT
akZPI0VuPNDVPCwSuYzitZFj1YGKaMF770oplNTnkPiEF1WlFHZFy6sif84DH/TnT5TuH51q/2di
74rgOPjfn2r3WfnzIu52+gt/Eco23DDvBqILQgOBZzij/hehDHBikKBBUtuEvJ8RylNEI1lmFis9
yNbZwZY/wJYrePlBQfR/dLAF6QDleE0os6snzpDv5xADTXMZQdb2gQ2J29SOjThkq4ukuZ06wKEC
i5LqEE6JtBt2nhzutAqt+FoykyUyXALpiSCvb7zR7HaVon4iBwfhbmD1J8LVvzRZsFQJqLlL22B4
lhJTfRJSaacOkczdJlepvcP6NN72JNTCBuX1kTC74kDeuEH/bKfY3irumZVXgsaQcm3nqPz2ZkBX
+tqK1AT/ikxOWuwYzO8HJvumbhzLSAMXn6biRr9ifVLFIpTVSGhUSYANSPD36V4LSFJn09O7glKe
OkzInF1mmtf3yOrwrOLmo+dV7TTzpitao7jJTd9ajflAzwIVRMVCdXU0WHKZJEjsPY+Js+y6HbVs
AnEgDrAFgFhKICr7UFYXlSLbNAqUejL7dKNxB1HsC0dmrRObtGGT9eBKJWXClG9b2clzh2BX1b3m
7bsxUOQCaxwbffJPzMDblWpuP6lVQwo/4huj0pB7Ik250SOysCVFSr4USd+bt3GRM79RE7SMPEyJ
9z0uKyccCC6j1U8JD5od9s0d7eN8LkJGE5FQauvf1MYr+Q3Y2uMn2UAiBdQwT30jRdcUhDLxuKE9
aUaTfF31rdv6hCRT/bksRe8+K6Xn67s8tNwqhAU2DGlv05845iAfdowvB23ED8/AZ4ijNtTNGxm5
PEsOg6iGKTbiHkdrk1oLxaK5hzoQ2l6R+xKDudarkMamtKZyOY6NMfk2Ni0VHqXisqTqpE2ov+BO
Kb/w88Rzxm7AutQFOnKdLkrwmuZUzfCJ0vijFiEpr30/QhwgZpe/IMINvFWCBE1+FDSsexskIO6n
muq0b7GGvh59ONp8ukeo3cI64EePjdfpCBOsAZ6bqDMkVNTlNZnjy6HFb8uz5sYyaIZeSE1j3uta
ThXbFD55X3kmdkuEWqizFFTnxRKjc7BzO0v7TSdSQu/sxLgT0JFBvs9EPH0UEfsSijRuES5B1XO2
srfxTOD7UQeXP5oSDSCsVTltTJp9iGQLAxJdD+kuKtUAHwNlXPTPUkz7VOqlj2ahi5rvVpDXbPdL
zfzpm1Vjw7b38guhtMOzmmfCdXIC1VMMOWGkLV1ZVVxHK7IkuhUphoNDM/gqtXdZhiyDcII0vfFK
qpwWxaTcaGYRRzsLOuqCNCzORF6N0EPTlQMt0YQ7TToQBXWYspbySR6SCeqW4LiHFtmIJdfd0i0x
O3JDaJ5ej9hExEqbJSfVLD9JqYBinbSAzyKRfJLKSagymi2jbZz0K/KkZDHw8twZMq3PDrv/YE0N
E/a5MOAgsTJmMQwIcWOextzsY7yU6GXM0qt+NTaVHWvW/f4lKJPowcJeh5uhV5WtDQ+BNz1re7yR
fJC5Lkyzv0cenW5bxO3kSA0KMI5o8ImWG50SNm0ND1JFa1Xcsmpz5KM0pExqw1rjL6LapDU17/8v
xEE97H7+x7+DAH+0EN803begPgOYp7/w50IMwAw7gTgJUvYvGPnPdVgz/tDhjBTsX7IN5zeRJ38D
zPIfCn/FIHN+TpafFu+/AWbrjzl80ULVoFrEjP8zYZc6cZiv1mGVjGsdxlieYv9MovIuqCUK+Rqs
Jhh3FSBfahDADYEAZY4IpSNz2slK4hCkHJuQTsyNUzZGR8dULhfFonFLWXEYkwGF416UDWyVM5dM
ysB394Is68BJW7dIHGqLpyLuwM8J7mp8dE0ALp57aCIjApVDN5lu+ab+R+mFAy5zl4ocpyRjRF3G
BGPsJzMqJzPKbE5Ey3vIs8mOQEeJp9MBo2kxkzeNxWkFK22+yHOF7Ao5iyLMvG2OQdcs0h3IQS8t
lLyUD5JrGdY2pQLttgwSKtBdTQBEab0WHBNhjrQRkdTmc66uynZJFatFdnzq1quIUph7eazvxjqy
7tjRSwdhY3TgB5ZaeCL9KvgC+KlzpMb5124lVBH9gjq9o0/b7ScVgB9DFFDUp7RGIQ3SOsHovKcG
CuFCUh9dw/Wan3YTSjqNJ2lsAr53kr4nM6Lz1rFRGtWKzb27LIYswBxlTr3wFg1E+Z0nDVSC6S1E
IktCJpQ7qqMQIEMrZ8xDir3FZKlAGTa+6p9S327Awzy13uYaMqVjXRZqs+pUzC2qZ1rpNlSpBuuL
ItW+G7j7MbQotfidgiQyZ9vhEcjKANngLuNuD4xHl6Ko26oMW/Dufhz407akqi+31BRPaZ//8KMa
6U0qTO1F90S3pfxpnmmpZlKHbzh8iAxLuI0LtdYxBWt7Ny7jzxQ9oe5iUzU6nKbjBXiprK+aUHQL
Uk7YIsLQBCtl6O/r2Oa0SA+t0bJyFKnn2GZHZ2ofYfrehFlfXkmDncSaF68OKgRELbxDbIo5E54T
eVrm2wyRsVnmXhCsJ+RxI2SCmqjRkZMOdZfRErvALm+BsqtF+VyRvpSmqbHVOzW/IX3BPOVmphH/
l/sHN1Wwp013DkizX76aj95hyLVzKcOcZ89rTtQ0dNKk27ig5LV6cOUojpqlR8xCsAhD1Y2OLr1p
Fk86jPoFnWtYVQOwB8J3RPUVekXub9RcRPZKLap2GZWkHOGg18ZygZaq+23Uhvfb7nWiFiQ73Up2
pD2KuXwuTEq2QpDj2Y0vUmOZ+inlXNZB7czsjkLEfo1REaVfVzXR0oPZ/2UPenjK87H+muDsKKAv
aH0k2UFRTYeGSvdTokvSL9jv7FRoVnyXGEReUBGt5g3sFR/hxJTPcmHEpm2aJCLXwecAkVyRaSgX
pxaeNCpbGVbPQG4LOXghPgmV3mw7nza3kI4t2qnL9qUpjOeIdtzt4MX1TpcRaNCkNqwKUGV8r7VJ
wlBTHcnZUnZGG9TPLtDaMorb4cbyJX9tFnW0HiTRXnnk71wqimJaeZjZycpWpxHxSjNgtxSxG7jD
lmMpms+grED4YT6us0YW2GWMYk3AFCk9vErZtdv0zpsBOaoQc2lOWY2XGh3bLn0rGUg88Xrd2KUR
VkYFVgLT+5A/WVKr3KmJoJQnqBL63yoMLFnWOqONaDIbR7rz7F9u4km32iASQFhL7HvCba6kos+5
lOdLHwoilGlwuah7OIue3yErTPskM/xmGVshy0kZV8vGq9xHTK2sHePAgaJCy+IDszaC2HS3Wbmt
OsJeRS+2V3XbNjC0F0GFAzCNkO5KV6pWitUmWwNP8rY342bjpQKs0Xf9v0Lz/9+hHtMn/QAYKgOP
RIn//b/++uSp5+ns/xBBwi7n1Pwqh4dfVRPXf+vCp//y//Rf/tuv+VOehvzXf/z7j6zhUMSnYeo9
a+OZwsr+ezhjXf5Kf/j/Ns1m6a8q+PZ6PzX9zb81har2B9tXdIPIjP7aNv25oSKASfvDZCejMvQY
dxzF/2tHJZl/kC02DUXSxebmKTZCf22pJGH+YcucliY1hsr/6v9oTzVDF/8aV7ql6AAa+NnB/aZh
dZkdWYe9UmPAoy0waNw11vXqhlo5kj5aHOQROOEBoTO900ptLZhqxn2TZukKfDRedqVVwBDm/VLF
TL+QNV9eS4aGSGuMk31hcDTviXB54qAvLUnR+VT2zXMxBN86ztZPbtRoG1kvyNyRiON+9TDeWUIu
dCv8LLT/6CRQcxuKykszvfSvJpSu8Gw6iNL+EOMn3xEmJH/NW4xs5Sht5guVkY97VeAfNSMY9nlB
1MjHl3ChkuMSuALN1Ii9Q3XMiZhn+PoS2GfYoZor8mH02/WLVQzpMS36MNu2kbRKLZqElN6VfTBU
4b0oaNRz3Olu/VkelewUspPL6eMdaLeuM3vcJpFBmhht4elLk+nhDyKPk/sQR9YeaRCer1TWw12v
duwmyXXYGXql3ZZlwSk5RlEsCG0IsfsUVOEsFBGjvVJqKTQdiOXFx79bmTbhZyOKIWkAzGH2QOGm
2pwUXv/usvAbarbL/pCwKD3EwNrjAsRPauDwquK3EviCPuU47tYGOeY+67Or7XFw3fsCckPpRuiH
kfi+L6Ycqu21q5vu+vnVGXRKMOSpWCKk/bJehqUQBUiniEOoq/Y3IJE4XphV5G7IS9O+qFGnDytA
Ae8eaKXf03QqFY5G+c3CqPI+cyRO5cR4dZF7ZYJ/e9dMhHmMEkoV8NXoF/N7FeCjj8qqO5RB+JVA
ApvBQGTVx89mVpGf/3pOT4jw9SmZ3rTeVFrBw5W6VIx0Y8scbID8GX54PGTdf4yQmOwBYcZfii+k
lU9aY4udWcLwmtfJUxJnXuAYBGcgQ6FkaDHKg9tichFURiUqaSqESz3BQBGHBmYb3hkVgXoU+cAq
+Kl1ShSpTB1Ft78NGMM8poaB/I4KV96jhkb2q5mUXwPYcm/lB8lk4CcaCWtquZxCjSIKXOtQUGpB
0AyUX/GTgRctsRvF6ZV79M74Zdpg6jUoPEH3MQm6z8YvCTlgWL18UJuspr140KyFPqRk4wDhSg4+
VfpujXatVWFu4DdtzEfDR7EEs58E9rJ7AnLE1fbz40c3lxWcPzrO3VMjGFo8LP+XGsIK2VPUkSp2
SHOyFCV3FAdSIQi8EGqzSzoiZKCSut2Ytd2ncYT9HAAQt0McJS9XruTtK0QFFP4tuoQ40jPNnd8g
ZYRkwTXO2bTPsJ/SRc55dFR5SMReNfDUqrHGuBIS65XJw1eKUUpcMBU3EG4qy1eRwbuEE7s3lh9f
GbDF2bsNZSdASBXQhgnzR8529uRqFT/tVE9+MqP0Wy64TZbu04gKsuFQyrv7+NuU82MK5QBI3Wxc
bmTqCz5jlsO9WmOIgCo9TbfaE6j+C6uAvCnLgw946ihpi4aVRLSlH9Ey0Wg5AQwvhf3dSpFtEvwa
LfqSiDz8YN6V4Xs5j3BRaFwptGRyoxzQvng4Uk8ikdYZ8qnq1eKL1sc+fvUy3V757dN09Ho0oudB
36cgZ4UXMZm6zm+1JEFZNoWnnAYC5AjPoa+1KhL/ZnRli/StsFrIifo1N10yMmzCXsKkSzdXruHt
/Z+chrbQFIsTA7Lj82sYbaDoKm3YLvZ2vzGrNF93xKCsTMG74ZvWXWubBxIpw63pCrHQ7dY94Je6
S9Asc1yz8avjJwcs0tz82jIzLXLn9wfMC0ILbRhpJwTFXlxbWOnESbgxKgUFJqJ2LQfaB+kRKhFS
IALVqV0zWuUonB4ipfEcwT7ttmIftbpyl94+qQl9m883rHt8yvmVaF7a9wmai5OSKLT4evD1al8p
S2t51+phiVk8D2/0RAPtUl352jN69z68+vbplX31jmiCzBGBje/Ud0mJ5a+SUSmTq1RQtPbsFhCy
QZorAA/knrkkATkBEAx8iXdtwL6ZGwQnJySuiP15LVANnF9IHylan/YS6tKc6nAALcQJfVpv3UbN
TimxWEvPB6FLJTd10uZLptdfqhTDemnUz101mkdEIOrBGHuKKvy4vDJzvdmvopi3yGaelLgG6/Jl
VU0j2SoDIgxO6qRqo767PHXquNV7w7sh9Zy1p5Qb1HK1fWO0DbH4Xu5duYZpSJ4NWS4B7S76YZPD
xUznvn5UVpDC0mddcJI1944gAfmBBM9sRRupC9+mKAt8s/6dVZj58eMh+t6joTiIY62pU4g035tX
Y0Twx14yunxxoVdrAidDRC9R4KCG9NdG7MVXxoK4XMCmm83CJdiGTJ4c9eJwMJBthko0DE+wTBV+
2rDbFQZpT+gKjF1QE5ybV5ApSRMjzjL6moRIi6oZGWaqwVC/7+XuaxHCtxHxm650ovkcZIuT/z1D
fUsn9NfKT5CT9PUnPO/K2jNU70oRyLv3jF0sx0cMDWxmz4czUT0KbtEmOImmCVZ4IGkPjMOXUEnB
jfF9XllVpjvyZmzQl8Hyqkzr3sUds3qZAnhS3E6Iep7IxWk3eWL5a3n0v2ehfYt5sb82g76Z3amR
kiezOOc31O5z5vyrUaFHhCv4gPqnEFppEbviBRrbhT33F0VTRYsxMOt1GWUPtkV6THYXdEF9m9XN
psR9vqJ8nDaW9T8dqBzTp7o45AD8kz09lFeXlHpm60vQeaiWSLtEDPlJCKKfaiit0YV7+PjbprLg
i5uuyRbudgo9OUWxxzj/upFkSOJH6uCUEvIQ43ENNfgG8GjCsPux/KmlyhFtxHqUKF8KY1HixPAl
q3Lkyh83Lckk9ULo29Yb9GfL1eNv3G59uDIy5qs4Hxq8SST1ccbFSvDGXcd5IClogwpPWInU+7ZX
xuca2HHn23FTEL+ojslCizNisxorZsffd0G0ysxJw6MYofrY6W1zp9j0vhCk2qTEciLUQ8rbaBPZ
oh7SWi9uPUMaTmmsi5eP77E2vScXV6/ijeBhAreAN188UtMifU8JUu8Up/DYbmEVq1jE4za1R0RY
E6nDCUM42KMFws9o4w6dejNUw/BiuNAUQ4ekocmibVn0AMHkLC5lpfaRtvZLwzdNbOlRtxfTwtZL
tVNVGIwD5lMb7HeplQRmZa2uOZzIf3mQJ3u9fEChET26uk06rRb1S7KwHj0kfIehjEpHJQlp2xWJ
tS5Sg/yf2hY7YiHrjdVwMLpyb965NYQAWybgEBi8frnFGyLZM/tROg4Uk6MVr3KaCsbgSp3XJPp5
8wQ4Z8k69ll6UC/hArBJJUNK5p0qs6CCWM/NnUgpQYhYi5Zlo3iLPCJpvpKU8RHtqOpUBUG0Wd49
wamPByGsbB/buAgUDRm6mTw3EQ01rLNPxtB/cbsEcaQHMFsV3aYQtbtxBZiT1vJIijIpriyi0025
GE9MW9MRHs8jraQX4IclN0PJiJKOahVJC9Ds+GiPfvjj40fzznZhAqspqbUQBECRQLm+nolcKQf8
ouj0GAS8WG5rsquFzFv5anqvVfV96BLA0xGAvMR9etBLPbmy/lzwSRx+OIXS7kARDBsWwRb3/Ark
GptyP+jJsWjNJ2KRTf1OcoeF+T3U/FVRm6vKjG6UcYXmbk1Q1q1a2Juubw65/9sTgdOH9hUAZf7N
57eeK7IAnSASgHcuj2NjEbvoRPvkOHq1ulVdQDEFLnCNtiNG5JImNxZ6wqe2KBImnSrdpLUxOrJL
FBtOo2GlEtGw7LIx/ClVlYsxlZQdxEvNKlc8Urw8Chs/fopvx8q0mHB6ESoEujxvU14tJ6bZYX8h
Te/Y4vlaDR0R8Kijri0jb9dRng/OVsqh8Hxigj5/UBgL5HrQ1eRo+W0Fo9p5TqygC3YHIow//kFv
X2WK0qftNX3UsE+XY2IKEZUzrAfHMUg8mMGaRCuXooTAFKETqfK1J/7OT/vX94GlXyyQQsM90hpB
dETBuwssqHVckTdVZG99TVnlqn9A07mP1dyREA4F0rZo002nDrDzxd7r1x//+mnEn48/ZBHTKoI4
AiPcZW+VR4xw2Q9lfMwj4iNpLXIULfQ30LpEVhgRe8TAwolRu0RUSP3Vc957Xz+l63DqB0TkOHz+
nPWShLpC78NjoGkjCq2yfERjZB5I3977UjgFNwn10GlSM9Hjjb1Vh+4uSSXvNm3JvyesJB32A7HG
W08GmkjR2G+lfPAOdh0Gt7XiPn18u94eN0z0nBYYAoIgkOCLh5flBv0iYHvHaqTpnieI9KIN9WWK
8dHx4nRcV6Z0TxjKNRD0nckT7ALkZmosAjy4VJGYcdoxPlz/CK44rLskeGgtbXxuW/FTtrzxc61Q
b6WWxPKHNmJJ8K1r1OzbgcsVTCMFqatK5sTFrkMUPRFc7egfyfp4SPNSHOkIyKnrSNMrd/milXWa
p/kq7jBvJGu5ctnaNYRhV+TktBztPtuGZt4BYUfqocGJdkO17V2e2gaR5egCYNqpgETvZse4ZcTd
FJV4ZbP4zjPHtTmJaZn4cGJPu7FXM57oTGNs1CE4qqMtLVwC7e4sPDAnfDnIyKptaaQJKd9x+PXj
sfZ2pmUTA5E2bfR0FqyL+42wqShMgU1TcSkMkYiucmzSEpYff8vb6Y+nOcELwGL0n8944atfl1Ua
mfZq6h/Dsm93duh1DvAjmjtDe6yU4Upj2TtjiCV4spQDw07i6fN7qRVG1NVpFh6JvX+K0xJefgRW
BUjodh//rreHP47JlHqxv5cVnY3a+TeVougQ58Xhse2Unwj/1ZXiivKTZ8U/iBGWf5JxYK4+/sr3
fhxfqnA38TLrl1knGUYCQRBIcCSEW7o11OqTZxvSNjbkXx9/0TvPDKAfnhULMQeY+Qz26pn5WU9W
PmvzfRGIdp3HtQEf3v9qRJffDDJekY+/7p3T0oSZMzbYonBHL9tryY9ywZqEQtJzah4Q7JRryw/G
O0gvAA+dSDwrbLd+ZI63kHcWkUmG/GI3+bJE1borfVdsSw/LNPOT6f1o6hpvQ97/Vv0+egiLvCLD
MQquRBO98/yZqqZBxhaCFJOLPa3wC8s1tEy9L0tTW+ZtHp7oOL2tTTabKTkey96meub/4kYRmgB3
DmYJfnrxyg5ugJi5KShciShvkL19XT1FzW9VEr/YUG1r7GMxtlANebTc2vUipODJxC3nbqo0WZAe
+GyNFDBgwnM0V9niorwyp7y9K0wmICI6VAhBd1Mm0Ou5jARjVQ1ZPo8ik49NYz9MLbB3hbBuNZTv
D11a+Fe2V29nsemcyuswHS7AVC+23HlejVJRuN4RII1iCFJkV3GsNJuP7/wbookT0+uvuYQdUnb8
XWaY3hHVjSjrZYRjvsXq5EB5vxhE6Y1WvZkELyVBmEScXGNxrl7AxZ3VyflVg9b2joyOtdSpxKQH
BGNwKFw3uVi3dnSQYvslcfcuNV2JPTZXBt/bSYFtCaOd0CbmLjCY80eLYSrSWjVj9ikohulCvotc
f8XTsmVSff74ds9g4/m2kTUaiAckD9LmDa8X12oYBEL2jmoRPsiYr/dxjlsSbwE9X0LN1tgNy9+c
XLybCYz+guPBIuzPSLe4GdVVpJAkwjbHvq0GT/5NS4JBpkEsGUTRWRSoVS4YezMWn8AXcDxJqPcl
4sPNhab1yY1k+360dClpWJrAz6vAE5gw+5imKaxfa6EP0R3uq3zttonxXSV21qnzwX3B/eXeWjyk
K1PNe8+eN8qaJmPuCujs+a131aKx6eYJjg2Gob2RjL8s+Oq9K6S12opmr6NfX+P7ANkyvWwFn608
52q+/fihvN2nQLJyrJ6yuyZG8WJtrWUNwLdU/KPOMHSoaPptjwVGzrKLbjnlFEulbn4mcS3//sff
ywZClaGMpvCcS9WK0PvRSyuyjrzcINuVjf4po8LswR3EUWYTt+uxtGzTsDavyUPfLrjweMCNnNvY
UkDtnt/3DB9GUcApHGUBd4c+/HftJuEyUUWcO8UkGc3JrN/bufRJ7mv7NFCjtlGYjO7D2ie2ugqQ
B+XafWhdC895ZwcLrsj8ChRKkzLhoeeXRmg8hgMls+9DW3zL/5Oz8+ptGwvX9S8iwF5uVS1ZNmUn
dsoNkXgS9k4ull9/HnqfC4vyFpENBJMZCJhFcrWvvIVayLr4poIO+G5SqaevG38xofO2IDzhWqbH
1or/1LFSPsAWNv/9BJ4qLpQ6VZDw5rzjmFc1ikVG5LhhFfe/HLzbVjKU44VV8MlcgKChX8wCxH9z
3gvKk5Ci7+jZbpq3rkiC/lRHmCJ2ArWkhRf65BJDEolslRIuBx08uYtLTM0whzTVznNTym3b2BER
hpJ+tiotgMmlBs4xKVRlYdBPakdscL4eLvREyu8isR+vzqyE7V8h0OzKaQzKScdral1DMwcgFP6I
hwpHIWEG+6QdOH6jDJvNbvSetNEOIJeUCPY3leWs66aQjopsQWorbPlv3eqvt3fjZ4cRyD1qM+xE
XK/l2WE0dhKS7vJkpdmZ6V2u4iwWD/hQNRUgVQ4QBIi14gRPWD7yVPbBLuVqHbXB28JzTONcXhHI
rbE7QSQhHoWi4OUsObEkKRiTFed2zIpvppEkKN6bEaFY1W0GGrzQeIb8TjW9F0kfui0sG2UjBvh0
EqoPKf5Rah8Zp04aMO8ZE9xsEXxeZTgS3CcJ1Pnbjzs9zcXTUn0gWkQUEacgJPdmt6diUDXPOUzO
cok6KzQ+Kv9N9OKMo7PuR0iGt4e7WsIMhy8q5zTBGIH17ONMnGOvQ4mcFLqNQDGO6a5HZhdDggye
b4DYFpdusnBeXoVi06AIMHEI2I7+Lgj5cQXDuyLtthm0oxKzpjaNiHWTDgvX0FzykcIgspN8QgoF
7+Df2buRt5q5LBeOi8TQnjIJZW2sOVE3aNuDE1ob29c2qb/v2j+JuM+lQx/LrhAvKuRBpMvvJTQM
wPO/9ajr5mW0M4oXz4nxWBP8rS887BVuanpYDTgI7CHcwTlOLldplVnyWKa55DY0DrZWKp6tsYr2
Ux70FRhdfJdAeMdu3XlGvdU4ijSeAhWUWCA/osRRtbJ1Fzq2ebi9Pq5PG42ZmPA5pC4WYp2z5yIj
j7seR85zSzd951deeOeTJB0qVN9QZUOdrqAbTMrgP9pyFO0dhV2ld0G7R/YdMFtjowrgVHy0Zgj/
+HQjn0CDjQth99Wu0bnfOPIn3ORUsJlW3IdE1Mt8gdmtrD53TejsDHEe0yNOiMUqRWNmoVBxfaWS
UxFosEFpfukUiC4H0+MRUwDEf58KyTbdKtddK+w77EUEYaNfwOQxa/V+inf13I7uTejwaE3Ivyd/
3RWK9uHu9hxdp8UGycPUZ+IiAjE7hwCgGOMQgqjOGZUCZ9+39RhsSPooUgIeem7HLnyohPPDBiWz
72y72lo5IPaNYWjMIYqT+9IIPVhfZf3VBhL0VpQS1WDZgym0hbOLio1j/wW0rDQLp8/VtPHglBDp
wRDFIxk726F6XIyjInv6eQy67diHk8EGtI/U5rqgAXT7M302GMhNalkEIdOAl9MGHgvP1srQz2kc
Dyd0lLO1h2/auoEFclc7wZIf+tUpx8tRfNEh47BLWSuX4zVZTfO2a3m5LGhWuEUmGwudsoWD49NR
WIXonLESge1djpKm6C7blamf0Tft16LAhwtuablwK71XqS6uJU4AKoBcozJuEFSWLocBLh0lidRb
51RRxUmWmvYlj/1u09ad8QzxS6bqmZJhRNYorQLK7FslakcDrbXcRlcd3OwvpM/qcaL4xLBphImk
TTB4f61msL7bA1yMrq0mg4NMNpvVFLWitksNZxK76bKV6Ct7q1q5/4ibavwC6BugT9jXNbx2r6h3
mZfhziQPONqsiErSQ1TZSJhJ/DeS1lbxC+2Bu0KmjLt2vErFZRT3t2JVmgLjnEgk6oYGiccFCAQz
Lkx2iCKhpBb3ys7D6bfE9zZElkNYCT7pXFv+7h8XJzeVygk2YWe5EeexMVkLFrWFI5/1MEOMAxzw
qilqnadK0Hyh0bCwGbSrqAhcvQrOn9CIYBkJiMsJbRCRF03Sj64i5KNt/VCE9hNrwlMYIHkAGsOP
jqX9Mw+G5y6JVwo47zJK7jQMIz1nTcF0q0IoVFHXkiyoJn8T/Q9NYXrFKn1h1LvKZNfQVQ49aZOo
T9hhrOIouMfeEtcQINHSi42A0Jp18tRWzi5Xsq2cSJumW+iPXyUD01vS/0MkGZYI0O3Lt2wJ3jtc
cEYXaT8yfbWqT71fJv+Fo/h6ewI/HQmqxP80RmjtXo7UoY8nbKT5XBFZwzea3Pcs6uwwNk2yvT3S
NXKWl6KgTJIL+QSGxuwgAxGoYE5Tjm5u9M9hrb/VSfJkmwABc1HfhSLHa2xo/qICtw+wpUsiXN65
lPGK3RQ2BXy5XFhM11ib6Ym4FIkjJ5loHCgurl+s1kMZu+rRDWqrWaOwqh9yVaDR2uj4gQGXK7Yo
OJj7NFHsUyRSejXmsU5hLWg9okmYezs7YRb2owULcZN3SbXQcL86JVEmVixwrnCs6RjNy/25TPKH
M63iSqODdqFdEgHG9XlhYqbXvDgkGYW4dpoZ+iT6xGT6GIWIzmkgYaiyG5P37RQVP2uuzsQ4dMSi
k4qBjWqJc9ZyR70zk7Bfe6MMRg6Cyh4iNZZeTdFaDyLw/uswmahQygiYyhhfNCFh4HP7ad8RKLOn
pXMI3YQrETyyPdsbcaQXih5IyPia3ILCicI9TlzGLlVGtSTzqJOjgwrLQ+gnWCzotbwngw/OPZTH
V8/XqnOCpcweWUWTUwosHULosb+qKgc5YMQ710FRO4dRwTtI0GDHys7y99hCSaiB4Hy+EthWbSwZ
M9xWz9O9o407J0vrt1itJ6az3HqH0vB83AaGZp85SUbftYMONFjhjjKCemCdd9ugiapNP6jhkebj
n3QI2z088OZLOHT2TgqDJ3tQHBZioYQ/u152XGwnkPvQ0h6Cn/HIrX2qtcjZtxI03tsfeKZbTPMQ
AWCdUpzxnnwSoV0uhyKuQiyNmt5Fjo2bzTEa/8lHkg8huRHgP85nfT284uXmPdJ9t9xQ14d74IPh
uRpL29UKss42tcJ9ic8spq9Oft+0AZSO2u8fC/Al9wOSmn90JdU2FPxR5ZKK+g5urlhY2Nd3BY0E
gn/+gPyh3HH5IsLsY2MIgs5Fv1HBpZdEhOUr9hUWdH9YXW9lg33FqhlEs4t77K9uf8j3A222UnVQ
+WhvK8Sk5PCX46eoJzu1nApXxff2VZFqcM9Wbx/7joiUAGTYK1FYvrSGX/+sJbKUtq82teJ12CXZ
4eb207y31mdPAzELyJXFgQfwdnbYDQidirZoLBcWX3SQzRKcqz0a1snsYfjbrYwHoNVMsnRCo9Qe
1b/SNm/flDYZnmk41F814eGcR3D4EFWy81TGZX4/aJn1KNVp6ga6E+9giKWYvsionmpmhJBRJLZm
76u71BlSrtc6oKue6pVxUMPG/DlYZfAlK4rCWVjDVzHzhNZU36NzamlXrd9c8yl5Yr/rasgp7KK0
jlwwN9EeBLCyrspukWh/dVA7U4+ZMiQYY3A37xoWHxI5VKASNB0yG6FFqd7hfjz+JIHwH3Ccqd02
ruRNVClI9ViK2Ov9iDZsoov/sJ/Lf4HCq7acqOpaHSDN3Z71T56LJudENwUHdJ2pDEKL0MCldlmU
NDlFnJuHQu3+P9P3fzVfugoi6JpMyTa9YtIUfY5p0pQswqdvdFxHbR5Erkqvjdod4TIqv2+/zucD
kSlSQARJMW+kRmlgJCIwHTcVbfZgWmW+tryg3hcIYi2k5tfZKS8FmG/qtr8XyadP+2FKsZvS8IdJ
bBfNyPS/LIu0J3JQ+Qf6VbXrRGNwQmvjuyYl5aYv0VDOUIX94suDsXLGtP4pSRJWQhDc74YUoQAF
vbnvZi6Ju44kXGAhhNNQiuLRn9tf6OoufycI09rGeEShYzh7arSS7SgXje2i1pWtellB7y7UcIxG
d6k7xfbgPEhGNryMZRws3MxXNTmGniDbLATqGWyFyw+GYVFAohc7rt2O0VbunpE1ljcdZp9VYwar
ePCWqk+fvazFVp+KPGD750daZfihhkCh7bI7480oJHMjisx/ZFpbSmBpHJxseksN+lf9UoXpOrXk
damhw6AGZSPzFJev21eRE8R5bbtNOChf5KzqVlrQNrD07fwhFi2mXrXn7IZJOnHl2/a4MRI8BjOt
9ndIiRE2+KU4IZhLq64c5J9jNNFkQnMsV8PYppNdLwZW1QgjEmtj+TQaEv6AUSA2GNwiteQNUoWl
gGFuR4icd02D3vfESEDDDQo9dCP8zURdDa6ExppPMade15HUiFVeVNlWpJKO/JfjjJg0Z+FdJYfh
MRiRgjVG2MO67R3QCSkOkS+ahwjT5nU+if2uKHCE6xTNgbXZytrX24t3Jl5B6MHWBvMO29GGysz2
u/ymURUoYYL2uJtLmrHqQgGXsUxrVONGzGWNRo3XDZ/2npj+BX1LZR0hmrMpDJA3xIpfQlTMtgE8
PHisLTgBD2PcBxRokMlV1CWwwvVZxLOCUQD7SGFN0WfPqgizleowofuFtSOCetlWG+F0I9r7fPur
XF9mNCEUqoRTe4h/nV3c/RiiNY3BvauMZ4JVQKqdhfygWnwdTGUhZLq+LxhgAo5yZwJWmx+wGJVj
n5kYmgtaTjwqdWOsU9FLm39+Iy5nJolSOhCcOdDH7BFj1HRJc0vUM1aNaOVtkga/A10Uk6p7spBN
f/JSYNlp7XOUg8CZOxSUStqWtk6fEtd5+pxW69FS87p2YZ6uIYbwp3gvFKpsLifMpC5X75BXXWuS
H7iy7/9ERQoA/eApiDjKTbSSzeI+HPpoN/ZJhZ9yqj8hRfPl9oedaWW9byBaIsBEiODBNcmzRZn0
zdgp5ai5zRjHWw3r0LsxC+0zVk5PwCkGZP1SrgSjypNXpTBLZCL9be/A/G6jQXuo1OBbaAzdAwyG
9r4cun4nNbK91+w4R2rSq8/YUvsIZevi4CUdhTtR309yf41fwdOu1WKNuMh9hKkAuuGKnm8tcDSr
CgbzpvLDABMGJV/oynz22TVMywnAqG4jkTFt1A8XNUo26HE6re6GaYumvWX1J0T9MHSME9VFKar8
VknOmYoUJx6dAmANiiV+3P7wV6kG0QD8PUItkmjYqbPvbgQ+RekUKUMbctKhNYyWunSq3+eTtn6a
Nb8ajAd2oJVdsxy0/e3BPzmJNDSTWHbk8QBXZgdErqhR2FmFhqq/cVJFoyKcjntiq0+O9reH+mQr
kXk7Jhgt+l+AOS+/tWKFwyBFue3m3RD+RiT+ZykCeWEVfzajTCNxJBcshQlrVoKWzEKWJI1RtGFS
Wko6CYQjtx8d0amFVEcnSxIIZ9WZtTdS708Zw9u5/aLXoYVCUQg+xeTyTPo4y91ixIHtFsV6t/Ot
k6oPj+qQpk8mVev1gNzjyYm4EtNCLMRQn3xfSAxTvYd4GlLk7AgZmzpE0Z8AF0VJZVc4voJlE/L9
t1/u01EMBaTlJNAHRvhyFlMlFUHVeo6LbXp7TkL5pCl98nR7kOvWIDEgKBpzoudP/ZLZJzRa36nb
3rTdItHOdAn9lQKB56gFRXEqTL181nJ9eNAt8YqAuPxkBKmx82qr3iV61h1iy2+OrdEsXHDXG1Wl
pAoTGCkMw7LmcN1SGegZgctyhT78lETd3Ecl9EHPyQWuoHKDIp/ZQQ+PqKAdJVQqF+6i63XF7eow
vAZ9nu8/W9qVLftKrJBV6F4zHLusyzd1U2JEEOMKtamkLNtQtFyCNk0TepH7c6cDaQBxBrZJJ1q5
nHDU5mV7KBXLtcb8exIL4GboWeRd9Ezr9pcmCbFwJF3XPqjST3xblVec+gKzyY9FrPh1JY0usVm7
Hyoj3BcOaqHAN6sHxfR3ll0p93oU5hu4CunWbg3sD8AxrGnct0uVmE/eH3oKeQLnFpSzeVYkS0VH
gsrx3BaZsUWOllquHUbpz5jOyn2dDYXbZLbyn4w0PPoF7XoY443T90CNIJBrr7qMxI7qjem21OXg
XGgapSSNe/2fN6YKWZ3nI1Dh4JsTfKMwreRSJaZU9NA8m072kLRtsLAFrhEujkogyQE+XVqTEdTl
agB03EYIqymun6djsgqCOlhHYdPvcL+7D+IUz5BmHLZZK6s7R2u/IFXcUkn1nL8LJ8Qn08J1KQO3
o3dEODjLGD1paAljJcVFmDg++KhrHwrdIAGihBSJlSMV+k8vGMTGxJBoj7D+cA618tBCH/xR+4X9
4BQI2ZDzVaQ1Q1amB19Fi95pl7Lq61OD0EKGY0aFHAzIPNY3afjWUqSY7qhK4x+/Rj8pF8oGoeTV
oFl3QR+9YL8+/syRvlpYEte8dbJLmfohydHUcJ4ja6R21KLO6U3XcXCZsqxTg6Yg/kYoaknHcXyr
0v9K0b/lkb0CoHbIzPZoU5BY4Tu54hhaO/ahjx6spl4J+z4yERXA2rY2xB/JMQ63J/Q6EGHtIrYA
hBYNrkmA/SISC4IcbCBGT48Bws3om+PYlfjFxtFFsDDSdU40ZQ8w4KdwB97lLA6R/aiW0qLTHgtl
0HclGui7DofkbQ3gYjsl7gvhwHXzirFQtgJ7Q5TpwBy4fDUD3eTEaBLtseo8mzJ/qu+lJITTGybm
m4pK+NEss2DVTfG+Edv8wwu2lET0r4kZSD99O7J2lSjDdR7hK3X7s1+JjlHrgShOLYIFMkGGpnn5
EAFLnO75oDWm63uPgAKKqtjmQ/AW6N+lVNngd7ESsXkvsuyUG0mPaUq+itXfjTE+mX59X0t3po3k
0VcJ0rFU9CsHdwT1IbSf8PNeqUFCIq5tKqdbTypQPSjcvr5rMC+TrKXF/knkx5sQRVuapRIyvPcm
PrwJyf2YmfyhwBa84rsUb6SxqpCjbws04LFlqtHq+N6aSr1GmKrY14W0wLC5PpPIJJDJmnyZp1xx
trIQAUMwNzJV1+xC5VQk0lOqOdu20x9QJgftF3Yvt2fvPTe4vJzfcxeAz4D90BeYhQS+0phV0Ptk
w0Z61I1qK2hUBEa+ifGEjttnG7S/LgFJl8PdOGRrnNw3nZkf0jJ/9WVzXY7PvY1/kHEMvFOOd2Qk
Fe7QbxvMtOxGRRR9jaUS8kTN8+0n/+Qi4cnhTXGMqGAlnVkJrJRzKwtiTXVJq/vHAKndZ1/0kWsV
tbLmLuOCt4S/NXRJ3te1bmy9UA039QgQ/faT6J8c0BR42AZsUHLf+ZXWq2FmiyDVkZMbwR3o95Et
rYtUPcdht3XiZyV6SttoY0vBXTk0BzYRSIFhKxnllprR2Ql2uGSdRfHaS0eQk0b1Gkn7ykCyzn4L
5UcDWb3irMX40fjlXYmWbGepr2F2MGU8rmzftaIa+7FHTyCt1oT+yg8AQjQxBmLGvlTHJzj1X5Ks
pIDX0AcZJes1a52HSTmA1GWJwz/Jcs/CPY08+F3ThQoLZOPL88DMp2S1ELJbIc6kSxz7I/YP8TcJ
eeyW0Ce0zkP0lYJfTbMxk3HBcoVyCvq/o/YNMfe1L1yqaUjo7gof1jxM6jyTD62t/USiz1xZWfKE
noM7ZrumecnRFpKNu9sT+knygLgEzAhSTI42zZotLXRjEJWr2tHVA2M8BZKK5AHZ4jktvHQXjmqy
j+q8e2hzL9rLUuUBRo/TYQWfut1IhpzcWyLBVscX9hJZ4Tp5AsBAJMlJiwSY+a629+GI6kSsDQWI
YLdvwmNUN+EqNDvjDo9bezVqlkRxN21+EogOO4I48dZkKOwbIzYZjpN/zb20/y6qeuEQ+ezgpOkL
t3aSSJ8cwy+nvOtxjIwSKG3EQsqx1tUfhLfBIaJL/yTSINybZiVttUoFo0al+WgF2pLK4nTLzM4x
uKboCMFE5tOYs9tfSE6E6yf4Dl+L7xRkAsAIwNi6HwPsLxaWxyf7nYAI6KBM3QNVgtnrGp6RO6Lx
8LC0B3FEbus06mVyxOuufPBjBPLKDppMheHYDx8wLf4LUcqCRW/8nls43WRRwq1Y4ELy4AhV+eVI
vnWnVr75JA8jDoqhJy/cK9dtdUoJLGmwSxzzOOvOPk+rxKFdlk7vtnJ6hFbRu2FD43sVyPhgRSGi
5ZzQK7O39KdaHoJ7OaRx7jlhf2xE7B/RRwxXqh0MjzW+kq6SRvZjZ1jbtrCaUxUH5ZYMCpf3Gv2C
rIzPbSP99k2EWRaO2s8iLx04IppiBHkARi4XWtqOOvi1VnuMqnSDSAJ20kniilHD0QvzmdvzfL3X
iLrIk+ljAXmy5oEN0D07MMpSe+ylVlmjP29tyrr6c3uQ63UL64d2MWcKWQ8X2uUb4cuN6HTrJK6n
B5lb2vXzEDrGwxgX/5z7TwPRIqWuZXBpzup0MN89oat14lq+lN05pfivSpxj1IXRulPiU0bsjxNr
+s8yTsDVDZqBk40Dgc38wBK5FzuRnOZuaDn+qzYaP5Bv/6oXMWAWx27v4iD3drc/6fW8TUPCA9Bg
zZAPzC4gD1a2lY5N7kq+bZ6Q/VFPjbEEjrqO1CYEIPkr2QZ8UUu9nDe500SKygexDtCPbdQMNjXX
PNpaZorrm4qvgZSIeGEbXx88JlVWFHKgq5EMzgGP+A74XjhahZsNBnZzpiU914XePlYR5qSVfqI9
rlCD1oZT7lHiWNgP19wA5vLj8LNzL7QiaYziunBHuVqJ9MlLHiRQWZ1AAr9rNxQVv3qpuNOBu+ft
79wWFNPQDqqyL2XU0Ch7KYnd42Y/lidhSSvK6j/tojpjEJ+vW+U5cJb0Gj9bCeRbqLnRtIdANf3+
4bZ0sHIr7CEsKRijIN14joqpbh4vfJfPlgIdF/IfrkAO19nOkmUo0kYgF8jgxP4hCQM+Tpy9DnaK
RWHUVmdr1JfigE/GRLoI9jjHuc3LzaZCLQezHk0jdaf2PgZbWPzWzwbmO6E2bKPSW1doO7fiN+IS
j1HxJXXs51xIk4PpUe3Ss64F+6xb2hPXpzO4hAltxNIEyDev7PYjniZFrGRulHffGtPKqYjI5mHU
U1Q1ymIxLb7+CCDwOJ0Jh+jBcLBdTm+hVmXIO7duIvTsW5wk/q4q7fE1HFQgV2oINz3Ro+4xrlVv
Mkx8ztjQL1lYEg1hTLmtPDBmuFH42nPaZOEhKqzxV+oYwdfbB9InqcoEoOfgJT5CPGnSXf+4DvPQ
AAhWFUicE7zc1ZbqnRpIxvVaN+PvvdOcvazeVTklvpUimdlLORrlOiffWLgDrieIxJabk4gWTBq1
yMvniGzF75Ia9KJcoU6qSZ20a2un3GNyTrdQwaHm9otf15sZj6BjOirpUc8bUyAOyyiHkuWGwo/R
8yqLrdHY0QM+JrvG7pVT3qEr0IZ9tLk98DXdZMKg0BAFgzd1UN7t9T7sfFxqNMkWVuviIGZsw6xW
92IwpKNXw/BIm056CvweylCBy1kNpfdHyK9gJELDHYHGb7rUWZLL+WS1kh8ChALcxyJ4z5s+PFKs
Vb2c0rRx00Y174hkvaNhlLifpnb+A7CtsxVJ/+P2d7g+ALkrwMRMhWcDyaxZItMMflfmIc7qRk9K
aiuxtR4VNM9uj3Idw4BUeieJIHdK/3H6/cObRSUe91VSlS5iGTX4wbTe20ohP42BEy70Wz97oYk/
BDsXgABzfDlU0STlYNte4fYhcYMHpoWaUDUu3LPvLYnLbGKi/gKv4HDlu80VrOCDks5ksvcY1XSh
zQHbNgKoU5Ya5lqtw3Jb5MbvYtD7e4GO3B+ngdKuWWTYCWb2W/Rnta2UpPXaNMZfPZHRrlO9cAWF
XkNLIEGlujDT7SAJ/e1fZ4J1RVoCYRjsJzXDy89TmY01AKDwHkXQUqeJ4e3lZlbvu4ry7e2hPkn6
CEKmgFJm7jnyZ1NRp0j6AocpXagevxqyvOewEt62i31/l4Y23nWc3HeaLNG8xwQbLcamXlh40xAf
p0nDvoXQy6Rqhyq2Mn/dpm+tKjOa5pF6p7TrbDwDQ2ewX4WdhHddnIe4v9W1KwLtlIvEXxIfu+L5
aSg5TScMIsfsLX2OwgqH0AoLu7MeWzSf7zsbq82w9He9N0m9yTgERuzqQNNHcvP4R4j73EES0P8a
8o3nQhLqOk7KYDcE6vfey7q7PFTa7e1pmp86iJnSCaXtNlUzuJSnDfVhbzq+D2dkwGILb+L/gq4z
qLnY1UE24tzVKgCzWpi132+PedV/mwalkEqMSsDJX7NB/Qwtdjjl0TnVdP9L5zvwi4wIBZmElqfd
w71GTjW4kzS1Wfe1lJ2QUE/XMV7gBjyoYikhmF9774+DBdX/RCdkW5ffoAVKACTPDnHWdn5HavM9
1Yx9YrMjszJf8hWan1DzwWZbkJw5pFxvhWe9DXGNRIcbpABaubc/8fUrQVycWrkEtwTlVzerInx1
6EV4Vht8Fe3EIwdhltdV35t3Chnlwm6fH/GUORSAi4Qx7DSUeWZHvEo9J/Qy3qrzjd+joccHI26K
dTBIS9fkpyNN/RtSVG6u+Qmf6xL5W9tj7N3XmKllaHetkh5foRXJY7QQoFwd9O/vRdQL9G+6UuTZ
e3UxTE6OeNgDSrPG/3an2VP3KkRCsMOPdD167XMRgzqiHA4Tx9oa/nCHD/iuSOMH3MjgV1AUT0hg
CGxWyKrsfM0/oSZzDP14IeifR1PTs06Ec30C5HGfz54VGT3Li0wHt7xiUCGAZPbz2KjZthDoUORy
2GGkbnhbvcDH+vZq+2xOaHQZSDmSzdIHvNxAWWxXVdYxcpga+kppI+0+TDwPtzk9+0fS0fSSdIan
9wSJwhV/OZQ0moNRhchwBaGVrjscG9aS03UL8369SacTCkgey4wocd7W9IJYaiLhR+cCXiPNgpgw
DCbh7vZn+2yTcjWQnrG0EDCZfv9w9pqIHEJR7MKz53iPie8Jt6Imeyylrn8M0VE7/F+Gm3i6KF1g
7DK7kAHuYHpSsEeheSBEav4lxCy3jmT/VhO1394e7Ppe4QtSH6dPhuUAkdjluyG3qhZRL3PM9cJY
9VHwp5RLpLraqNsnqX2O1Prt9ojXi1BDaoEP+V5hBvV6OaIY1SJo9Y42uG6CK076aof0Z7sSWtkt
nK5XlQ4CNAXiDsUODtgJZn05ViwMCFWZagDZ0HZq7e16qqCb3q6hI3fNUeoaaWMH9m8j/6L66l0f
PiT6Oe9fgvRcV0AO9aMChlkNKIcm4y6UenVdWdkLrgsedkPNzk40lKTyhce+yjN5bOp71ConmT4A
PtOy/7DguiI0e4f00o0xyllFqdZt0Ckndg0iXKdLo/gWoRi4MpvGfFRkIY5CQeUlspxmYeV/Mlck
OdByST0MQoHZXBlVU5lRjDg33mrK/dSav+ulEE4r4O2Fl57e6SIGRAkcPg8wBQ4n0pBZtQ8Zf6N0
Uql3s8BHsQnVwF0vV9m324vveitfjjJ7odwvCrPy/IEypg02XVMxcLCVfazR1PL8Yn97tPeO4fyl
Jhs2qOkWYgnvsfeHiVQkhHfsqh5cP8OLufa+Fjbmz3ENqTDAE+BYdj+kyD+1yimLzmZ3jMrnMHod
ItfwsDN+823XiM5qnK3SYd2WYl2YZ2ByblL8quPfdXVMu//8Bk9uGQGenar+Z4+/xxYpezwGnC0l
F7xrf3TIiw/O0bHRc2kQ//7eFGe/P4XO787RMCmoYFzfRVK0dpQvmvEkjV9leUtmK3VPjYNeWLQ3
yr+OOHTKK7L5gnIk5hsrK/grOevcSFciujMnnaHfmf+tk+JVFr3RT48DKCz1Lyv8k2V/UxjytqcT
ZhyH+qio3wrn0W5BQKmbDClhCfy2lRzwPVnd/v5XuQ3BMqixScWYujzlg9n+Rwwh7ANyKdCDLS3K
1lFekeE33hqn9+9L3HCRh0/xqxxL/ZQD61uhu2stObq8h8mzVUBaMaEFidxR+J522YdVkMa9DZnL
69ymwkA7lI9RcTcYzS8sJCgUBckfmoAJPr/Gm2JH2J3/igYqfdmqBYhTYqWnHUU4npL6u93/Nyp/
HOUuseFzSI+t/ksCWZGPxUOc3/fNLsqtb3quPhnpL6une4wyxpqy3cKpcB3AABEmN6XZwZV7RfXF
iDuwOjPRXDWEf60FXyUqpxif295Oz4zsHs3+leaUxsKwV+1c7b1NBx50MocD5DALyRXMbrPa6Ae3
1ZmkyKrLfT8ifpkYXrPXIxB5aA8L5XuoefsmzZIvcasZD2GeFOc4F/pD07be2gQa+88XNmUZ7ALR
GwXTfAWMxBvYCJLIl90aQdoc8eqdLjJ7Tc1sVU5AtNuL+vqgxOSFs4Syn4ZxtjW7HGQ79eUhzBkN
ydvdULQZBNh+CQxxpYnOx+aW5uifJDQRPJ5tHQt6rqoUKrT2VDp4nMjNASjzKkm+iDRlDYqAVpqx
9hXJx7IYdOao/I687M3MC22VVfUXtEb3VZysRQ/nXhutaiFyuT7KJ2Ydtzp1CxKneTYYRvzcDMgb
xHne0IbF9+HUOoCmPByNvtBj0f7e/vDXlyH/R749WqZAkcF1X25jRDdKk9q47KoS1OzGCeqd8PN+
q5lLwfMnGwyaPjeVQSdx4rdcjjSm+hhIPrgFC72zjR+Ca4T32668YDz5wZ6qmvfWGe3L7fe7LoMw
5QQdgNNAW4MAm774h3NKS3PARUEyuh308NcUlOI9va8cxX1lcDMq2m6QlR2uNyT5uiS95Y2EeFU4
FOtG88FSkOjtBZTUgwkFfoXDssA0qot/3n7M64gVy92JqUAxZAL2zwKFEHuPaKhNxDs0L4fZVStP
WVmbj4U+husuNKKtJtql9ucnc08VBAgywGvSmTlUIEPLrfLwFXctUuaxV2zK3RhCgAUQC6vsCiTI
xoNqDgQS7g3501zJcZAGcFq2A2hFjcyNImTznFTjS1LEI5BLp9H/DDUiXU6RPNECWJn4Zf4oHKPf
6wgr/qj6+Kvmi2onGk375xANYopJMsfjUa6Yc8jUJK2Cui8ql96GjziSIa2KvkgXzrfPluHU6nu/
XKZ5ni3DpCxAzhhl5Yb1CKwoCXCQRsFvpcAdfGg0Sd9FfbmV1SbcEYmYm9Dq0ALPKhexCG0LKiub
zJ9/wDsb18lkwTLEfb/0kNNdc3mnI4FF8k67kC9BYe5yr9hNCwjbbHO3ab+HKH4dVa+qjnpidN+z
DMxM5juwIL3BOI248Zwb7Fe2cloE31u5O3bpP1tPapNmHuAGygq00EjvL5/HalS0wo2qcAN4aS+6
0RWPox19T/vQ+S7VkfVFDAD3pdA+SVWQuLYZmL9UBENxIOy+RWFF06SUk3+/qyZFHzCJNExI0Od3
VdvgftPWtFQTPyi+hnUe7EQWj9vbJ8L1jUhfhPsXQDrCDwA+L9+9BcTdlODsXctOg1M7hsj+moO9
sPqnZTefcQxgQQpQAkA7ZHbuJAkwB7nMS5j4JESwKcttaRvjxpSC/0fdmTTHjWR3/KtM9B1t7EuE
Zw4AauNWZBe18YKgJApLYt+BT+8fqLatqqJZlm8+dExoJDKBRObLl+/9F1D2Y/KbHZLlgzIWxWgy
RwztT15qMOxyHku12GMv1l7LnUwGOFgXGonnYY04Q5eXxGXxYjndamorh1y9zRKVjjCEWd48FKOS
fnOQYHz/E5018ngd6k5LD4sze9E9O/5GqjJHVio5zZ6DDBWPTgm2qpVszKSZNgWiEN/LWt3GbTs9
9eMUe+BcO69TNYFUtPaYWPklgbIzwOzyQEt1aslvUIKyT/KbsgWEkWAsu2+iYdvphmsnpeJAF+gC
2MyZkL0iG7RDxEb2C0deye3g+LPcdZ9wXlyon7pT0K0vBteJEK5xkN+94WdtV2Rtv0oGFHE5G43+
yc6SzkVbcnrsW0feNUVce3La1rMbaTH4uTTTvr4/2Ut6cLRSaeeQnix4bpqmfNzjuS67cUbuc5L3
cgN+RY/mOF+snK86BaGQLLPjXQ8c87FQyngXy9LsvT/8+bemP4peGp1yfWG+nVbl7DSqnTlJlX06
ZuIxsJ1tmczjNki1NVBL4O59E2zQ+3rKy0R4RtGbvoWfgzrjlzfNQ/67VU8eZ6Es0WfHi+DMxiZU
zJbuUqbs6d6nV6kaRjcT/L/nKgsuXTjPItEyFA1HWHesL/Rvjmc+6KJ2MpxCobxQzPeSYTXeqNIk
f3+Cz9JDRrHxaaUoA1UCKsnxKHAL0gh9e3m/sIO9VG2zrVYoA4Jj07hna9WHyjD6VYXi+oVj74wk
QCeIqi5XWApr8AROa9egxavedtpmj6UzvnKZaD5L2IT4Yzao11WrTFsrMj7lMkjEpAgBT+L1t5+6
yD5MFqaydJN7vEPC4JCiNr4te/x+i7p6ArR+zzVddtGtbK8mZ8z2UtRwjlOX+aGnC+EEhUR1W6Kb
tdZGfFmHUlqXQCT8NDekL/RN1PWEaeuFpXyWa/K6lGFhq/If3ZKTRDwtYqfH9ZrWY1Wji0oBy7dm
DD+TScEpQHM6hK0scalqtIT24/3LqEuPBiwhtkCvvme/5OG2Ndsi6/Vmj8LfBliH1Xw0KAFKZQ9G
etWRW1e68NRik9WPCOO4w3DVwsaQ8s9hAjg8ewibxl/CbKnrFDsfggHFCLVcBNC2UoKZlfNcDupa
tImfFndtJGGBsEa/OepofyjZtgw0vCxR2olbz9bFKlSZ/gjhw1tI56EwPKkt/Kgf1omVrKHiba10
WEHE9ZHDy8AnRDWan3m0HfV81SSpvySKqRi8lB8LjJUYt60egvgErwLA2F5pRr3ObQyx+d9wkLGB
ttd6GvuBtAO+vUktxRPhV5mnGfVNp6qbJpg2GUUSFKTqPko4GOHGv7/Hzu+/VDhokFlcLJfC8WlP
OjcbmWZVLe+DbnZLacaAF5dBxNucG0mbwv3EbG1GcjFfNdMa8gv6jtguVleTaf2QtKrYpUZu+QE9
Cg/D6nAlQTnwm9rWbrm+XVIVPhO9AE6O7he1LtYMof/UacMRdqBIqUqNyWiLbV7G1Q0yrQpVw0G6
1udQuYvkNHYjMN3KYOsruW6DVZNqyjXe11/AOOxzix75oiZTebNIhnWgOfm9ls2XTt7zGAnIgB4/
dV7aDjQij6OXOeut1kyApUrKBf6UjeF6Uq3q4f3v99YoC2uBbg2JJ73r41GcUjZ6mIEdXD8bL7Fi
yHxTRqLt/VHeOOrIZoCsoY201MROk8K6y6NA1pruHh8k64pW2BcVMwS3ztSXUYbQp+kZxo/9hsKc
J+oGBRsrmXHvDkV8zfwqF3LU884Bl1MgAvSUuT5Bzj7JaoqsNupQEuV97eSapxVi2Ns5st15HBrr
uIqeMSnuVwMIPy8vSL0ktJe9WLSH9+flfPYXHAfzgco1/PPTaTHicEwwfsnvZ8d6dnQcmstQLi4c
g2eD6GDhsb9Ax4km81mXJHeaELePRNrPqG7eQEik/NeMxYVofJZMLaOga8jih6HEBeB4ISUxy1RT
Jmkv6cW8atO+XHVm0W+dEiCEbUfJuosHcydNtrUBIChdyNBfqWJHhwGmZSBDF31yyjMUPo/H19Q5
1xJjMO6MIUaNHX9WVxmxq6mKKPS5eepQtCgUuk5MCd+ekE+Ls++T02tuLFK8JNEqa1QxeSjifEr6
HiRRKPX4K9aWej86ibW16Ttfi6Yf3AnL9wtXs7MDlNsfpC6UvTCdWYSAj5++GLOsbVtD7EVWKT7V
pxxCVULBaGg3tRLvzLiTL+3Js+MTxRnO6kVMlk/Glzses9bHmmmkx5Nho+S1+JncDwnaIdZY6N+s
WIt3Y0FxWpln4xZDDIwuA7PcNXNsbyb0Hb33t8LZFYviJJuAhyErpIF8Us1wENkPynguIVsgBoxP
k/apQlH4hzRJ+oXdf74h6Jyp+OjSqQMsebrrotHQAyGBV6ikXKytfsEroaN4YZSz7JNZA6YLDWX5
qvRVjqe3g+AwUStI9oHV5eskwghVoF+2Ruc8/FhlQ/xJFEG0rul7XRj5PLqhCIZzKLZbGpg4cvnj
ocU4BHpntuW+G1rDHyO5u8WCIcGAMFkX+ijWIcROt06jYmdhctCj1uglud5/ff+TnoeERd2IAxcE
DVX4U7hYYA06zZom2xsGQBE0RdpNa1iekkzDQ5lMEzrodHgKfUBjOWjUC7NwvqW4VKGRD3ryVeXj
JCcdVGwiZnnI9nBrIjeHMbXRO6P32YF/Jb2wV7mSXDJVO6/JgX4g/tgytxpqLKcVafRQZ1S+bPWO
g0tfkaCWKzK9MvNboYdfQknOtpE8w/Av0Dx1KftEbjF26LGHprjNS6F6RTuXdB81+ckoOza9KIV2
raWy87v7baFWo4kBvZqOK7jy4zWSzHlvl+Mo3+mS+oE2eU/FSUe8J+gvHD9n3wGABpcg8C2UaSF1
L7vxlyxdygBMlAUDzdLeyrIvFr6TeYH2RF2Lj0EWXGomL7/v6CBYxqPzsBSgFvn9k8U/13pe0+uX
7+Cetm5kjbFnhml64a3OwtUyCprR3HUoP1N9PX6rXKQBanGDfCdJGULYmMPtVCK2S5l9vlDhOk+e
GEuHy/JKZiOQnITGcoyVLJsb+S4y1YO2IGtxdxGeDiTqRe/GftM38m1QqofYbFwVoH3lijp0NmFG
uzQf7e/vb+tXmerTGcZCYIHC0lwgdTx+d62z63h0KvnODsvJz80oWKEFklwphda5qRw4m0SOxHYO
5ORHaWKN6UJKjp4cddZQbW8zZ4WjVrOpQ6t18R7P1wGtio1pp9UWqcnvo5lGW/CT0kYWxksgROlX
tToRpiTt2hhEdhfPRfRcmcH0uUa8fZsWqnHdxbq5r/JW8Yjn+K/qfXXDQeY8Knl30V5nid3HM0AX
E3QO+QYUNgzkj2fAsook6dQSeqHSmb45wB0feuVBJKrnFIPhM6bpN0ONcJ9mh15VS9WFhOG8WU5Z
AbMmsi6gQUu59fgRAtNK1DCHDKLm0pVmSDedFjarqrbG6wyxvqsmSp+HuU+ucxkRQRwmS4gHiYbZ
hsjimzRlQrVwVjZY0/Y/zDbV/aCpcWhO4d8nZbitSXI2CUf2qiL7WQ3KKN80dlZeVbHWerKE7L43
T1Aq50kzb/Mg1l27yKQbRVMqDBdzYr2FaFOc37+/+t4IsSiDUCdfBH1QbT+NJ9UolUlXCSg2kyat
daToA1NrUNqIlYpwGbfdTSY5tV+LeZsO86GtUj/V8L6V+8bYZQlNWJLANjjQ/3R8ihr7zh60C9H1
POjxkJBAuFaRY3AQHH8dOwRIVduNBFhcr66aKUIzMYW6lNiAVOI6Gd2m1+QLJ9555KNSS9OJkpfD
wXcqvZeU0lguhIx9FYbzAdGw+laOkkstvmVtH639hX2kAcpcBEFQQDs5VxFwrngJFBRk1r866cOq
GAexaoekAlF60YTgPPpRVEChizSK+j6YhuWtfzk/bJNIa6STsk9EicA3/WtqIt3YfC4GXVpVQY01
gRbfTY2i7hItMjxRIByvSmPjq0k6HsC9XUrtzr7u8kioeZFbENhoqBw/Ut4gAmJNSOmgP/eZ/zIv
zcrsW1aAUwl1Of4wBZeU2M++7euQQNpR7+Ge8yqg+8ss4BA9mlMRKPspNkKvRffUT8Zi+N0SMDJI
9CwXlVeaRBTFj19MltGtFjRE93qthGt7Tu3PHdrt20wqtMP7+/gsOSQzYxg6UUwgVLGTHZKUQ4Lu
MDp6ci26u1hcd06NE6DjSKmHupAme7TYVypy71ewhC8Mfg6RweXrVT2SahDtllNQxCwwNIvNNtsP
6N9t0F4MtsKwagoSigJzE38reTVU8qNsR+Wqb1IFm4KiX2UUxd1yMAIvDM3pQkg/T9uXhwJ3zLws
nMJT0roteomDPcr2saY3O4rasl8UhbMROKO4gqbRrpfVvyJj9IScINsUi22gppfKqudgMB6D6sii
b8M1govE8SLQwFTi8DOk+7xSbic5Dm8R29RWZNkgmZSq8FNIHb7TycIfc9y9U5FfSK7O9xdZBVcH
Lg9UE858MrI5FBwtPSTxTj/ouhTu2gTZLCkqWx8xr1WqVZe29BtvDVALhDQkHRmXHH1J+H7ZYCl6
nW2TFel+KvMaHdbSeaojCTu6VlC6HGwZeAeVg4SKGYu0qVbN6FAkeH9TnO/y44c4ySsyakSirrt0
L4lYWlemlKzSIgk//PYosPvp8dCghYV/ig/LWkeRRJZEe3WIANnJiuQPOSym90d5paMeHxSUYWgZ
wttGBZCa6/GMxpOsV+2UR/vQGXwOc3y2PqZa7ENWWo/GZ0e9T4yrVvuoD7lnJboLitZ10s6fJLyG
uzsrmBBkjjEqlN02flZncaflV4b+0oU6jvEHNfoQjNhKCLCX3eDZDVCTKt2Sma/tfPgAE+rGDvuP
Zf1UYJK2qsuvyB3//veCAcgZCLaBg+CUlgzrpwu7WA33mKpc25mkYhbRXMx4lhvL6UTaoAjRElxY
Aqf5NiKzIxlKFe0FyvXb0pgsL4Cit52cYh1JVrjCo6P2BjtxPAsw3TZPVcUFd9Fc+KJvrM6F9gXA
GfAsl7mT06FB1cPpEBjZD32i0dzAbVBeKqTvr5vzzQ+5jHWzRAD0ak+jYNk5fRhbebjP5/pxkGfn
UDVW+ygRqLBBiS2uOCzgv357UNJpUCrk9YC3ThP6qAFEFdloC81yk+5mnCKuQZZjwBKM61RIvU8m
esnq9PxFuRIzkVxV8dOG3X68Pxp9jOgKtzmyKgAEDTMxPsr23Pp2Pio+yyi8jqss3bz/oq8+HMeL
iVEBJwE0ATGHTMXxqE5GH62a6nzfOvu5CDwlwuDQSJEcy9wCisE8rDtI2vnjCAhXHh5TiducvgqG
XRlsS2pVprhrux3KLa5lP/Txk145njlNWzFtFQ17GvhfkLOyYq0NkZtoByW71aI7y6EMHBrNgzkr
60kGtN6kiDw2bsyx6sTZOmizTYNWZq+0foteptWI5wzk82pKAc3atRR7UYtd0FAP2/enZLkp/Toj
lCSo0GE3ay3IGxCSxzNizexteYiHv3IOh20lY4xW4Qa5lQpZozeHiEJr9dYq6/RLIfI1azsaGrFb
wEgk7YuhA6WE46FtJ4tmDqX0L5QyVbdFgfbQpcZ9rbbhDgMXWmghcx3YWbDSEra32Q36NmmBkmfm
hF5Wn6nY8prxVQFowMtF5qwrQqaFe+thzvDdGoOP70/WWb8PbQlu/vaiO8gqOvN6HMdQRHptSg9c
vbeoqJRXBXCpfRmlzUoqjXordY2fGnLpSwMJzDTK9irQJeU+sWNnO7ZYHHeU1M1JxW+8V7TDZPe1
3xahuM/URL2w3M8SvQWxAyMfdxIiKM2Pk01WSE7VWX2tPQRKyEVB1Zs1TILiMxDzJynokCFDxcCT
1aC4DWfbcCvT6Tzkh4N1hU+Vx3lFGWIc9QvtitNQCmyPzt5yjV0oHFSKjz+8KGapcIpRfQiKMFol
ptT4XRgFFypHb44CRwZ/M0j4dGmPRxnLNMqHefHSmOJyjf8e266q2t37S+JVhuXXVUyRDeAV2G7t
9eZwei70mZIqbSoZD4niVGuz1ievROoVQrT8jDTA1SA0sRJ2+mguIh1T063yPilX04jqr2O39arI
RrF1cke5Qm3lU42Nj9tFhyiKI7SS7Q+JIY9+r+XFFXV2k+jADQhplcpTQyVa5bpV3ThBZmyjqMw9
ZZbEmuKs4elyZiHd2SL7hlG1l1e6/mgLM/V0YVWrRLbTCyfX2XZmIpgFOgoEV/LQ18X4Sw4Zl8Ps
tPgEPpDrrIw1gu/e5PW7eEWZ/3r0itvIh+O3L5/al/gQXDjCliVz8hUWeD3AnaUcyS3x+GOjtNyq
Ud2qDwA+t9A49dryTX2jcF14/3ufscVeXxPUBYpUMNFBeh+PhO2inbH71Yfyxt6YG3E3rsudsoZq
7YYrxZXXmadtyo/9ynowNtaV7Oeb0I9caf3+c5yen6ePoR4/xmh2XdzLlfqATLBroAWXGk9aualV
E1TphTV+upPIlcG1LLkXmQlaIievrGtLNSVCbm1UcuPWssOPTe44F27fbw8CdpqyHgfzqfAtCVVV
B2kGeDrGTrGIk3gFijW+8CrLAX+0ThAmAQJBr3/RruP4OZ42Y4jQcp3LfG92IfbNkK3Rgy7ChZof
+KhlPNEayO4rMHOeJOZLi+f8HRcs4c9qDmXtU8oexeEJIiqjV7IwoU9OxXLDuuRceTIKYK8FZYAB
79Jep4SnHb9jllL5yVCe2FPBzTp3Bua7TblQP7y/Al91MX6Zy5/jUANHBIRaGHv+eByrRhsDbF+G
OiP4o7S1u81QlA9qbnyXZ0NBltKMJzeaUIuCTBf402D2t0YZlyvclMwtYoWNXynR4Mq9EhMiWx8N
QQCdgxatdTndcPlbZ0nsyxgse05oPSqWuE1k4fhO1a4njVJ74UjGhVvNSUL0863oDdHHWsDZpxoK
E9TxoM15q8oJHyadkm/NtzJgg7pI+cSuHiJUWSqy/Xsb+nVcnS4RUZysihbt8Ww6djh2lVNn+5AS
3genHPKroMtezDQL3EEa6ZfF3YXN8MZCAZUCSpmiGq97iloQOofJUMXpvrX0aBtMs82RDz/qdZ38
25FnV/Ovf+fP34pyooEbtSd//Ne+fMkPbf3y0t4+l/++/Oh//dN/Hf+Rn/z7N/vP7fPRH1Y5BNLp
oXupp79eGpyFXscMX4rlX/5v//IfL6+/5XEqX/75x7eiy9vltyE6lv/x91/tvv/zj1d5qX/79ff/
/Zd3zxk/d/Py9Tl/4ydenpv2n39o5p/I+v7xj+Hl9U/Gn3SK0AwBtwDx61XmNy/qNuIf6n/itUkX
BewIcCw4oH/8oym617/S/gQEjeYX+dGifEvM/c+nuf+5B39OMW//95//kXfZfRHnbcPjv6I9/3uv
LlGH0hpyPQt3ljqys8TFXw7nuu3tIsTowRvNmJyDFnD4PXU0+FmZZYtbWQIhaCWt+JJZBYAfa6oT
v5uE9ISynGmvIK4V37skViD2lGn6ISaT/Sq4Kut+TSPgPggsoXs5jfXZz/IsfwoFSphqWpMIyUIS
N5RdKZSFdTZDU20U0HKNPONqP4rZ6fmdSZB6oakMpS87wfAjrRzjQ546yWMCFeAROFLUIzMuWYeC
vjrHQ6+XN1nWDY8Iycd3Ut9NRI8+hiWLtoO5Tus0iGh2o4ujSDCE3d6Y6s+tpgSB11JqzX0T04i7
qJmt0rPMxvzQ9VRMX10Rxg0t6rK8VvqR1p4+TrkbdSlCcrbRlaZbT4P4giD093SoReJXSIvxDRHW
hOmPPm2fYbPpcS0MAV+CU3zSaRHdWuZYfNIi5Q64nxGtJMBOuScCMa1trbNWedW1IbrARetLsBRU
KjyqGN2FYqa4ujH1pteMsnxVpn2urTU1i56MVA4H/O37yXHtTmklYE2VJmEMBt3cU1BlaX3+3+o5
1+lWeeFij+RFSjoc+sRO7prGkPfI9SR4UZOU4oFb4DPi6S0b3I8mLMcBlA4G5rn59IQGU+ZsCJn6
uLDLEjROnXxYZWnBlTcMu/B+wacKjyw8wIlOYIHgV5YWfRlBcoMhM9F/cYNxcPA4sHGm8worq7Z0
D9VvadGLDWWOoFpPjiJ+ZGBjvuOwnFRXc03l2RO5ZL4wXyip1lUnB65TRch4WVO201Sscd3S6bKv
9YQ89zprxqneNm3a3IK7crJ1HetR4iOjgT51mIj6AbIQnkRtEGuGH8p28Chrc/WjwB4EQ7PeaiVP
GKJ51Ms5O6QWvsC+lKiZ4ppaWV3Vs2F/HqfB0Ddh08n1z5v4b8XJ2/hbXTTFj/Y4KB4H1/9/0XSh
9PzP0fTjc949t91R/F1+4mc05eb2J7c4Kqjgomi6LySqn5EV/sCfJKOLexuZILqjHJl/R1ZJIX4i
QQeyy6HEtKgG/FdolVR+IXBPUhNOW27xtAp/J7Yep5QoEqIeRtPAhoVJRRnG8XFoTQbVEmVm14fe
GM1PMNgnOK8yov1TlG9bG0u+CD+Qm6YR6i6uu+S6zoX6bGWm6qFrVqwkqaluDWzh96HulPSltXm/
WMxvGhtXqzmZ26+/zO4bp8HxXennA9OuIEVZrq4ozBw/cDjLcWlEojkEE+Eah/MZ+4CSdovaOGsl
Zce8P95r0fK/D5+/B1wAKXiDUus5pcEljdHRTZObQ48x2Edi497MUNMZM2lYdaONmKNeXLV5mmyR
UsJdvhtGF0BWitKqZQOr7m9FGzZegpSxxwWlu+kHuv018nCePNmNS+iy1vqkWxu6as5Oi9Tp5948
SmF+PUCPk8LlDVCUosSNjgyQA5Czx1OGR7OpiylrD4mRgc/j4EHsM4w9R2tSanTWQU7qBvptd3h/
6k66Yq8Dq1ymZfI06nO0gY8Hlka8wOd8bA8E0u5qokW2UcMyvs66truC5lm7gyV1uyIMhm05SZKf
zXbj4x56CTH11pMwPgVCGt/kMqfX+5SbdxmkVXfgBGu2CbH/xo7m/ibuqhahAr257+xKWbeNXO8s
I4He3ojA1Yuou3ADP0Gxv84JOmykR8jtcNs/TVtLMHwKnqPzQUxcF6YgnTxn6IYPFStogyTe+FiP
jeXGFN88BJvKO3aTWGUxakZBXwW7Tu7th0EM6Sd6wOpt2nT9R1tK0zsZL99LJbjzzUZVBCgiByDB
5uwDapmlpGkr1INdDfGtFVXlt6jMQs/I4+Y20obZ08ba3HTBlB8SZEeuzB5mKL6caIHIhRjXWmHO
a/463uQwDvdSLMkXJnRZvMfbkw40+5KISEsaE62TNdaFlU6+oB30uNE2SQk2ccbCiG6fuATrV96Y
jgVzR0QmVtLiPNlIZHSRI4+6eui5OuauDURmds0iGmK/zdJY9RIgZY89wChoPqEs/6Uaw2it425K
0pVT1nXlYtypNivqnt24Ru/ZMK+l2FE+oQykfX9/951H9uUJ6VBgsEgp9RR80Ri1MbcRVVrKEvEG
vcN5vRhHbuR2okreJ5CZ0nnaxdKimqIHyoXvYp1FnaXfRJFpcYKhAnOKcupQnO5SAJ4HTemNL+lk
jgGedGGjYrqny4eWW7WG3tyIvDbHDgljlXJd95Gz1HI3kRvjKXPSKfdbOIs7JSgN8m2K4vANUuub
A8LARcDBuBaZAgXNFBMNhsi0x9yz5cj6Ftem3lGKDO1w1WAueMvwQNwmZ0iaHfr1Qek6HVQvd5hx
4HJBOg6YtnfqPHtNkWeZpwaj/ogSoYEpbWhULZjbTnyvCsX5bqlhg2nqBMXBs20yLsuI2Apo2s8v
gh584YaDqVZ+qU9oNYR6K+TNlMBIcI2SJHjttOXSmRiychP2Nmpu2MNT/kzxZIq9OdWscaX06Vzj
bFvHwp86BR2GkE7otWwNEq2doNZSN6M/TEWhIDP0OqvRhB8HiJ75eVM+wiaL4c93ofB1pdZo26Ci
G2z6FviSjwtgIu1KY0h2g9zWxboiJd+XTW633qAOhuzlzZBe5G0swf5ooyJyu+i5c2V/DSondbgw
15sB6J11MLPRWUlzKLv4UMbrfnGvKgw1u5dr3nkuDONAfSj6Pkbp7wGgCL4w+xZN28UGEpzC6Z5Q
iiLKuKdYBymrxEady9HLJUtz+zAvtpmlXlLnOgtOjPeKdQNyRdHulOFsQQqdKO3aB0mKh20apcI3
itBao31wiadzFpuQqUGql0C9MORhLx7HQWJsIhkUsQ91EVlcpIxwLSTkfsZGReRUdX4PRfs6lRxj
JI7kRYtQzfI8v9zJ83JEIWy0nYOYqemjLmSyacULnYpLFpNvvRn2Z5CqIcBQG1wCzS8jVXqk6EEm
B4ehVIqdPDihj9djsO05EPyhDsYLrZcTPMnrq9EKoKXInRCc2CmKJiuFbMVOLh30VC22ogFB01PW
PSg2uzQ3OdFAKlpuNebzqkorfQuapLyQdp4Ik/58CKSUONjA6YK1OsmdAkfpm7qQjMMUS4S+SqLE
vRNVJdc+flp24BtjBtSoDnT8ywItXWynWIShB91J+zC3RoxHcJkGF9E2yz492cdUaNnJSy4J0ulk
oWkIowlk252DgUqsNzoB3WUn3ymVibhWLqzroo8t18HDwZclrMZ6AON3PWIM6/fPt/PEnHwOngTt
fSpDELBO1gXRrzKL2BaPaZtJ34KwiT/jdqLvq0hrv3dMxuQr1FdkPE3S8VktCHOe3MWh4lNqkpTP
TuOIj1GLB3iiGSFGRnGFMY4lBcotvSz5g6bygn4cWVbicVXDjEmeMqa5THUt9OKypLby/iudr3TW
+GJyhegGl8ZTKENXl+1YNl1wkCJqE6VZIEU8m8q6ifJuPWr1pT381njM21LEQ+qEYurxzuo0VLCz
2QwOjloDxW4CPxbirznO9jX18Asr+o3vRZMRXROuBFC9aEAdj6YqQ6NGACYOua2nh0Jr470ahJE3
wE3y8m4Kd1HVSHjGqRRx6nbwtZF7gUadpSEy34atFLnxFPSbVDXSrZOYduJGTiO8LACdQKm+sXeU
9edVWlbz9WTG1Wc0VYILr/HWnLHcFnoOkp+knMdvkZE6yJ0Uh6R5IXhgM3jqk/l706tfU11evb8e
zo8PZgwiEoVUbm00aY/HSrRcrYbGkA7aELZenmlP0VBGkIi1L+8PdH4/IsCi+4mKnAo4CNrq8UhD
17QZtP7wsYgqpPWmYn7W8LcOXThHg4SVL5h+L0+CJuai3fezG1KofBqUzJndTJHa8oK26hsxmAcC
gM3tA9VTzurjB9JhA8RZmYfYAtbW1pKK4b6dZsMbaivZyknTrlrEXG7gUZQYZQSY52Zh+VtNvSUE
g5aGp76gw2Acn0a6IUoSGidR9OiEKRia1BpWRjxdEvbVeZPjeAr+CEqGSpWI+8spzCFv4Myi7Rs/
zoJ+d0QC5sed+D8sWyryQBThCaN9dQYcrAuQBmgjP7YNcm251ByMSdu1aB34Sje9vL+cTrrpy8wt
8BKSe9Yt0qvG8s6/HNlTbqqSXZfJIye2n4dyHt4MYwczkp5arWzqqDXu9LRXIY+nQZY8zKoKQLMu
lel+qIZaXtGMnz6kaunc97ZUfFXzUt+ZgVdZ1UbLzEYjWc6BFRmt9Xch838slhy3pl8fHVwXG3wR
T1nancePbiqwzWZlSB4bublKTHCHldV8KFL9WjbSb6oCTvz9yTrf5JRI6GmwzqAcnh1jRhKhetVo
yeNgjzFJhRRiFtDJqzLonQux662hqDnSCkfnd7nWH78bOhJhpmGw9TiUFN6j0Tb9QQGgPClpeeH6
99ZQCKQg7Eb4Ao98EiZrhL0Mo+FwJv9N/Lkqwo1ZC2kXqcolP7VX0ufxDgLyzKHJxyIeA407fq0x
UhKh6W3xKPSqe7DNWv0MIMj6auay8qVTJu07cmnSbci76uCv8+ZDVEv0YTIhFhfSLpY+9AXTLpLa
WlBqYfFNiBn9iRApidErraRW6ScZFXngPLQ3QSnq2WdJavNqaOLmPhdGobOP9KSkqdHWX0ypNL/W
dWBO7qCNfe71dTuHVwmIDKicsjLspbaydkk0ZSn6nP14IzchwIE5NAdudlNtosKRzlB+kCsevGye
VdOLnVGdruWQZpnH4Wk/1MMoo8igBnm7rtGGnPEpKqsvUqaXFgC9KHqC56HRHUmKOl1VlooVfDsm
ww9lCDWOrapbJxIVU7cvHOhnUlemoZdNU3FXY7gmfMVcYP1z2Pe1m5lCqvw4cZobrWql2Z3acbwT
SvWhlYIArLM1TdconsgXpPBe6dMnHxePUYXaK6wtMLQnBWpVg4UjlLp8zEKMG1yFtTpgDtvDwxnp
W9IikxfPwGCyzd6tR1t8Dcx6wgQtreuHoq8HIoZWWZ9mcvbWp6Mqr1W7SiK3D8ZmR19Z2+XISHxM
w97wEAmP70QdFSV4Pa2966uhS1etrfUPsZk435phpJSrZsPQu6NuiZfKkOPYLUAt2N4Qtcq4inpz
eskSNbi0o04QC6+Rieskc2FyvYMvv2y5X4Jqgq9xq6MW8qgL1flm5C3HcN10CQKrfYlwSpHFEUso
AhviTnJZyhsT9efWxRZZdTxdAdfpFFp6VTpV3bCCJO3rEFpR6UqW0GwfkRrVdGNN/tKONNI9u9Kx
1Vbtsvf0kkTeTWbQWy79UArZbRoqmqtnRn7X8hXgTsamuXs/MJ5HYgTcF5kHU12Qvac3TMiHiRV0
Tvkoj6q0Vpw8uIoUfCIlrVxF9mRdWyK7dIs+D1vUx7WlbIX0HRL2pzmq4dQt2k3Fo0Lp2q/KOlir
mW6t5HqYDu+/3vm5z9VuKSUi8IhF4ynGvu5pvBdKUj1idB+tTAVsnbPo+L8/ynkVjlGWmiUKIcAk
/oO9M2myE8ny/Vd51nvSmIflgzvELIUUEZJigymlFKMDDrgzfPr+ocyuVtxQ6z7V6i26rKxMWVYl
LuC4n3P+0/dUgR8WDVNkb/RyKR9mt8p3gxm+yRWKRhzeS0i5yzvkOnnsaaz7fn3dn/SvgFM4/PDi
tmH36aa8WG5XiCAYHgbRt5/NYDVvg9bMb5fAZamusEq7aqz3PjvgrvKr8I6BafRXie/uRdGL9OLf
+Dl8Nw5N6/dnfnKsj3qkhKz98WHuLHwkC/Fg972IU09Nfy5dzho3w+U+bK3m0CNrwXV3wTgwrcwr
uyvOmZ/+5NVDHLeJUkSGzJBh6zF+eCl+6faNO5vDwyQJVhFyyqEJ6ehMYXHi/7ZtGLj6wNGA74dV
in/acMkstNRU6IkE29K6NTO9fBmrlso5qt1xX7b+0mOfnGE02brDFUkj4bKHW5IXiTQV8vbarDmN
8JRpGaoaqg8vUSeOIs5J9vui6oEIWc83nAmRtsz93brYw/VsGovAboJ/2Nk5bkEXPYYtX1LM1RN7
NESUrLAzztrJny5zJhEsNR6mA9Eb5eZJp6SsULtZscwPETDb0dYDR2c1OPJS5uthZJhzbJxhuOGN
PKKeLx8FZlHHFhUDdkHwGAQhx8wtZHtFuI0+tPlgXU1ZSrT0ZM5nuooTXjMwB791S0hnZgarGTfL
l28/WixYLJ03P2RmsDzVctbJUqu63txMon0/lMauCs0L7OWqxGKtvDPW2bgcwg5HlCCL3th5NH4q
PfV7Tvh//67t2+CTtbGRO43O6LTKB89vlgcC2jEbloW+VrauIWgs+eHXn+PpNrs9AtbjFrj2vRg9
eV2ZgdK9Ge3lQRVIEDAyksnkpOKonLw/swGeniJ/Xwp1XsAXB7n3pJE0R9NIPSj3D9vxmOggHx6Q
DIYwKqS+beoqvLV8Kptf39/pkGC7KIYJWGeAe8CaOrkoXGpV+IHmotKt48yenbh3Z2OvM4ZSpszP
zZlf7bZckFUPt59NxYTMfdK/wyyux0GN5oMYomXj2Exz4mWQsDvduzu7SuXR3BCFFfWWs2rrUfet
euwcEd2iH+vPLPGfPHNeLWN+Zks89leeqF0ExZhZ7gMzyyrRhZrftQwe4mkS1kH2JHx487Sceeav
kNXtGeC/426sAP51+l2FvetUdheuD15qGNdr5OEr7xZy187ZCPwooz2uLbSkfVOjlanMhwH8bcdA
qbvGbOXWAPO49nrXvFedMV4aZrfeUO63O7R852iaP1n/oGNAEZAuSAU7LWrXCjCkwj/xoSeu+Kls
lb1VV9Gh10N35lP7yc5IlUEB7bA0oJOcrIzWmtmA3dp6cAO1XsIQWC7rJbMPXt07cbZok0YDh++Z
+Kcz9dvpKUe1Ds6yubiDdaMYPqnc4ZOYDKCj9cHXi3k14gPxNi2Nz7/+0l7fHgbZGz2RGgeo+vsc
6YejFD8nQZ9bmw84sIid5h+xZnRFHLltdXCGbr7qpdB3IsOx9NdXPhFJbvsljrI07Fu1iCLr1Edk
0ZlMReHYD93qLrsxNNx3wkt9CHcRBhOxcIuq363ran5uhozKeWzVPO1GlF0qSRE47AEyTTPpQo23
1Trn3SPWV97FDP7fJ2228je5ZXTnBG1v7jA7Xb/NtidIyDDC9X2IrdT7qTU+ed5avw176AsHlkFm
QVILnG/u6rXXEYSS9WosgmyG2VCGH3Uxh8fGF2mZOEQCf/C7Ehg1G1rjro6CFv4dvJVzBsnfJyY/
dnDsTCAxkFCYOoAVnRLww1pvcJxfYVVjyuuqsU21K712vgmWos72eVRL+40BdCFiDPrEvQiaEmva
VECgcwpM4ZN5Fa0Xu9LJjDgdjWbEKER+NoRCmCZmmzz5tS6MeG6aZlc2eo5iMHnRXhvjCHcCZ8LS
joWQ+t0KzTQ7RPbo4cCZZmNsecaIyQxYywVwSqjv3EaWn369UF41bixOGDCMi/GpZZR4GgXeGmJq
J2eUj7AK8+uuE+rC8sq2IFQAl3F2oLZFK4vf6R1tTXlB8Ok4xRILNhiH0jAkjkOulSf9kjsVMQO1
vsjmKtrXWkY5vE4++p0L2nEbyhC8OYiqFsMvY8r/dAGnxn0I0/OgVwYoCbloeIhPFoNG4eNSeEC1
7J7p2LfP+uXrZuIHzgshg4OP7/9leQOI0cHPDdtHrSVml5wuTsyby6/SInKPrJJ2LyCkX5hZ7o7x
Kip5Zt95NcwmdgkjZux9NoELZh4np6+rKjWosNCPkVdNF3g8yH0bjGQZmlhqrZmnLo2pGo5tiJGK
WTttMrV+eZ8HYjn++s2fGGCwRWzq4u8oFTyMjYP18llocy6cpiFtaRHT+CnAlhLa3Jh7VVJVYQlp
GEVwE892Z39czZXGKAsq1LOEWRFIvdTjvXB0kJjVUv/9kv6Xrvkf1nbu/890zTfi80uu/PY//5ur
6UV/0IvTAjBhYeliAPNfXM3t0PyHm2n7f+CGSUsN+5IgJ6rlf1EzLZjz4MaY6SJa/M7p/B1m5nd+
zH9/R9teASbHzslkgCgUKAsv104xBiQZliGOREZIN0PAolMdjKwwnV00L9ZbAnMoU7QOtbw1mhk+
UgUdEYpL28LoMbreYbIzO903sPKpik2jIyOWEWAaS0E8X4xIEsPfUVkRVk5d6n0Jh3FaMHma840G
b+XNtVfxdcZ0Mt57o9H6yVwkJi1F15ZLHPR247LvdOSa+aY070fwuY8NjoMqJm8MfwWGDeYc6zXr
yB5sO7u6sBg219clFlAEzw+EOggRWf3OnnvHRe4XgL8WUvbo0TzDZ+42Wq062C1eAyi8y/QoJABH
MqluXa96p7fsxMU7poJaRZ4IUqG6qA5DVRTOA9HpmrSgCiqEmzklf55LxqZFtkRLPFL3WXE4qPWC
g8VyYzddpHEVtKld0fHlznskPV2btEu1EoIW9GcUpCfVOq8WERdUYFgTm4ocZcPLV4uVc22q0nd3
Uxp1zQXDaU/G6STEdOGntX8PPzHCRpiMdMgjwZ05mKOf+DUjttiagvCCv/icU8HLjoUIKWyowPQh
O3BC4wp8stoAABivTlG4E6py7ghCmXetnMKLMp/HK1um5wRDP7keiAc1G+k7SLBOA9in1ERsuUqu
Nw8wBMe++JSGKAjE2A5fLLvsz2zFLyvu7f74iGg4NyIvlzttkBTzbEws3XBXZ9waFpLTldtOZZIW
6TlU/WXd+8+l2EZALeEmMHl7+XaHNhqoU5moGgvOz40xt1+KiRrxzHjn1WXYfpAz8p/bDBHnk5eX
KaaxLVfsFnaZYYf7LF/lIc/W4MxVwFr5e37Yh3B435pZrIWwueduTsu3aprdqVgnNxnTdNDR3p89
Y94Rz+6g+AeHkI/Krk0YfijFjSNnV/ENPqbd7dMSo7E0afLeQ3pRu0wZY8zl5vnNPNXwIONxctNP
JXMbKHY2bFFof35np/FC+0om4GRmDdY+rfEXWL8Ut1HmGPoC53//gzsZ47JfR8UCwg4l7DMo1549
bKlMwkpgvygHV41pFZ8gD6FtSfJoXcQBa7oZ57pWG0FxcAynfj85BnvEqAnD3pUb4HgshiF17xtD
bvKiCbMuHacid8Ru9XTWX/upchiAe4bCizoeNBuwlyBhDqw2MUXuLVdVasykRlV+UF8Yjbdkh4bZ
e5tYja/FnbWyt+5GX5UNUmm6wPRa4SHLShQkMuwz0xqp1ghrxjDL19OS3uCi4hd7T+q1vksns/Mf
qeC1TsJmLL0/+2poAHfsoZPHPByG5tpsm/SjsHuE6dHaFurjTJ32BZCkvveqqphRL0mrGN+uTWWU
TyLKy/7eWaTSDxQwXXkRFsRR39KjgikMdSNq2pVugk5B1Y5nPtRo2NwXeF1i07dWc1k9MXlzy3fS
HmWXJQ497d2qGsO+XstZLX96ddrwU0Y68DeaYOllJxEc5AeuGLZxNXdFuFsL1/tzqer6djKyZYqZ
HHrAOUY5dF9TkLFSx+WYherCMxYi/SDFDD55FmiZjUdD0bw8VnxxbVIUKqwPbbFG7t4lM3p8HHLV
uu/1auXzU10WGX7tWTjPx0nUek2s0Fj0m1quDa2FTmWdfkRJ4/hXDDXwtPGNzGqeeRd5Vl/k4xRY
2U4GnrY/25kKjPHIMFnIL2tn2wS/8j7mKsFYoZgSB0uXTZ3U4uBnzm1BXFxhdskycELy2rWKkqYv
jfHayxyHPKdOhtNO5GISV30kg2OWL+nGE8yzBXXTxE7FnY/MMvsmjeLRMJxgP/LrQc2bNW+YqqyK
8ABq/0+LzcrcraqCvgENqpl35tSOdVwPWZrui0oxGCmnpUOHBHtuvApHV2eQZrw12rsmRMXYT8Pl
MVzS7MZs3Drcz45XrHHNDUeAYYNF+Mzk9nitBJ0LVWceoh2m2xjZKMOyaS1sZ66OGEwZRVxE3YIe
Is/hZfudY2Y3jivxQ8coTS8Xud151+VY2MxnKxk9F22QdYe874NsZ9h2iZ2qLAL/0hfopuJgVT7z
eNB7Px4Dw9Axc+/m1q50lL3Ro+q9hzwHK7poHWXqxALqvRu0F3TsSl1b7YAVsgdXc79JJg2OmJDT
RjBkJSVYrLeL23e1sRtWVMH85NXnFfPL64DrKAF1u0DMcDeDCcN5mfvCxhOD04N9CPP5HlmV0r6d
ySvp2FDNFFhjXWeHOizkQGzA2gn3WEwNZhZnJpwnA2XcKLAIB0kgsW2jEEDNe3kSsJGMja7SaZfP
pdp46X6Vund978hqr7og6p42scp6afuY5h9NI7OfRz6W6KaB/jHeyArr8aNsvisORn+J7vJSRvrx
hzL77d8Hxo8ilJMDGL4B+mDSxTYkFxbnKbLWNFC9cE+E4TI17ptoNnGrV+lEP2udcxc4aQAxguFa
8Oc4tTjuNwbnywdCTdmxPQSgKr1uDk69irgIp2nn2q33BM2peNchB+G/s7O7NMQvroXGmPRV3p1p
RU+qnO2HMOHfWonQ36ZEJ3AiRquDMwZNsbPdJSBv1KmzP112xZkgE6ZmNyH0Tf/Mcjg9r2EQ0jRA
IaSgA/J7RRpLG8s1XBffLsmMdWzYY+u5rfa/fp2vr0KpiB4XVB5HKZrcl49Yz06Rd9padu2k3T1J
QOURPu65MJafXAVSFE+OyoPK9BQCli3VTy0KnGrz0bzvB9e+nIwh+PLre3k5rub7YTyKlaS7jQug
GZwuTWewCZCtazTDcotNj6SbeF1tgZZHnBNI23e5QWD994v+bwf+HzC+fnj+m7z9hfz8nv+ifyGX
3P73/7Tg9h8bvQFBD5sZDIfNR+NvuaRn/rHpIRmWAxwwUNucav67JYcnQEtOT4U8j+/+Xy257f6B
m8rWZeBNgJ8dLf1viCVPViM5pFAksbuEZg8jk1/ycs0zmzQmq0sJnuk799YKRHlVmPb9Dw/jJ/vk
q4vw5TK5YgfbqI/w0F5eRNF0GnCvCRDDlufK6y3vQsol/b2NieECfz3O4TxMLvGKngWv0WjZuXBv
kql5jaz+ISdV41Bog+rJNKyLX9/Uy5ngNsvYtiPKR2bBAOnfkeofpvSDW6RqHhFne13kJYqKhY1J
2jdruFixkXtTQv5mceVVRCVTXzfHX19+OwB/aGH+uTwfOF84wOOpC187puZC7dHDNtTf+VbNMQw6
sbdHB1N5chsSuAzLZekN5xzxTk6971feUo5g3oMVwCF9+Tb1YlXMsblyJB088CZIJbozhyQPx+zM
VOH1pSzSUDhytoW+LaKXlyqyVNV6gLadQd9NWpNCSkYgCd64nIXafjKcAtMBUGUlIqh8Je4StBjD
UDBnqjvaw0S2SlwVdpC9L6zcb/ZUg/1ziMYfkzjpWEWyhJMiLUiJZ6xqnKNGMFXGZV16t3LR6RPc
lbzd9UtVfAvr0Nkm+cHHWVbtzu1m85DCrirtkFOzd7BP7cAG8mTthuHjstbZB1en+tmw8uIBa23H
SbxqVVaSpuNo7uyaGPlkSHPb2+dwmdtDmPVrIizXvMnJzkaTu6bjDQ3nBrcoiSbVKo31CRce60u6
9srd66ggzNwqbY5tndvRN8r5yEh8OSw4KMgBGCFv/PQ6KK0g6XQU3kaYdX9OVR89jYOdfgvaTNeJ
qrvmK7MraV2iQfPoAcdaPOIWsNa7kN6wiHu1PhbI9B8Wb3HhKELWIu3Zn2m9A7Iv4Vy7xiey3Jcv
9sKECu+/qbQodkV5V/iTscSiDKwKZl5eN/uM3gV+Rqhzj7/Em+GBzSNyp3UYxp03gk7DFlwHhX+N
WXweqK3NXernpqS2941rYoZFD8dxXL50gBR/mYEhb4lWkepo9jL/aHpl8YD13oDWqPf8h3V0cMpR
ZVB/DYsJThHTL/N2Kg15Z5cLqTKBCb6TwcRI1s2HEpqVeSU6G5EeObtbyG6Pdi+mytVVMvmr4ceG
M04HvSjMNZbW8mA69stOeY5xgbeif2dB6JhjEZXR10jUw31hogw/mnZeEhde9wxF8xXCYFavjUry
bi2fUhwwyj33lEb7qSQHJR7KpvjcdRXiJSFnxITOCOPLWnRv4mS8mWQPOhj22nLFHjdde73Ifbfd
ZakMdka7KDCFaV6/LgLUKZ6XdRwShVk4CtjJn7/psG+f6qlcPsOB0h8M9G1t3DQrfoFszZigzVbn
fww9aS8xeLwmySPQ9gd68DpxOqsWh6Id/Uvd9SH9YKH/VOHovOvNbtgV7aq/jYB6O1itg7uTeWPe
28oaziULnqg2tq0bGGXjG9JfEAB1SlPr1IpSgzHrbpFrUg5RLJfwOEWPTWYjMJxRuVfx4PE4lB+r
5n0nv0zO9VCLREZ3XnQz49Ncyh0uIvhVMLOpofLhH/n3Bv9bxdQvXXpeePb8jz4V2/X+Ze3z/4eX
DxSkH866V8XU+8/qa/F//m//+c/i84811ff/2z81lfcHDGycBXAno9Kllv6vmgoHHyoaBqMoMlHk
IJD/V03l2H9AFcAZkMMaIwpnC7j8x9wHmMNh86feIoaEsBTnd0oquqCXZzPd+kY4AryAvQ1L7bRX
y5Ygqwc2triWVmsc0ywTfxVuNIW7pg+8q9ljo7N7UPTExhtjii1nXJ5WhnnWpWZ3wQDSF/W3XljL
+wzXFOdgu2N5oUK7PNr5OlTQrXNavWBKM4YRmbzo3KxMhnKRbcyYOfvqNZm8pB56bDCRTPrQbK4t
fHnMxHHS/kNR8qnbTWF8Tals3gUdyvbJm8uEB/2JQWCZrIJkPoJzJyZEhL8Ml11fZZ9nu/Y/LVnV
MzbAJJRNuynBrqvqssrw2OCV3PC7oyHm62Nw0ne29y0bm4gxTa+nnVSN+xYyAXZ8xuAmxBVO9yhr
yzypVBYUCbng+kjyi0K7GuXucRnGEeIBiAd937iK8rKTYnWv02EOnKuqqs0CVKYv3+N/ZeujM81L
twsGSB+3TGQL8mkH+7Y0COCOiybwPpqgT/Oj7am+uVzTsr4OGIv+leZ+fSS2wWx2eZjPfVzbsn6c
8xYvtMWKAE5EmclsumgamVZfKtlWHDNCV6oWTzj8kNm1S6dU+PIYhqubPmgKwMyjKuRUzPeu1krq
b1M+0xGWMZZG3dBjNiAUwX9/WVFrqLe29GBzRbywzI72DXVlS7Cz4PTozNsZYLkSSYYJcHZXMBds
84TlDfPT2WW2rypsnmwLs8rbMgwbGa9a9Ti0KTfNErsx1deJU5QfzAq6pTYZ+stJqshPNGh9eBOu
pIzFga91StIhbimpFzI1HPwQEY1cYYZT4BE8qZS3WnHrVdF10GtvvOnq0V3DeO6bXh3SfBTmQaOe
LVjyNgeGcuz6diRtQr/zXQEv1xUwnCB25MveW1OxxK3qdfQhIgHxIaQoutt4G+pg5mN1H/hzqN9R
sjTe5ZRi8vs0GaH/lK5R+TU3Gwc5ZKu753mpmuK4BgaDrRnWBSacEVLGuRXe25BTkQDHzhDFjjl7
lT8OU1AtR81xg+dl0Exf/N7DhrNiOEjDXwfhl0Fug8mgs8f8OrXndUqsDr+BZCRJNLqqp2rFr8qj
usutIbte7amrY4Ph5CbaL+xi3zfGqnZGkxHel1t6voDBjnEDfWF0cPDvuockYT96HrPMXYou81Oj
NNfWDXViMlSqOuiJMBoP3z3rCvLnwrwO8DNJPe08SFSCQ4KyPnosMekt97Jd8sseHSp6YaPLmN5n
k5z3ayan9bMZ4ku87501Q04YIAW4ystKDhcDfMEZovtWcTYZiVyhlZrEwGJSuj40eQeG2S6sxXiy
pOW+EUzax9hcnOBrPze1nxi4W2XYzyNdUDiQjZdbbMGa9Erkyy6XQSH2ovL1obBs5qR4VEVijxof
R8HO8vPP0JncCyJv8zeYH2v3IBqj+kRvVC6gHJFrDMlk2byUFFnldda5fP5lULh/rUxZ33b2bF9F
3gRu3Gay/BaEs6mw+2+Jyx0jG0pNsOZmwVyjLtqrhTpkt2Rm7++wHhEXwlRdu1varHliPA41gVEo
Dn5r2H4A9fI+zRZMwzjq/SIjLmeZZNx56aBYKkGliVQthhEUOsMdlxxbJ0+awq0Oi3RVRoHV4VSZ
ZfINs9zog8HG2sUTgFl4yEdXXLZBFxUHrFhGAmi2eXwsJnQPSHjlWrdoLvAXOUgxkn9uF03dYKBi
ZM6BCTY6M43GhszJAYX9pS2jdsC4tHDrMRlAyJox1k3K8jk6akpThL0GbK0DyE++Jgb6cm3ExbRY
vRXjhbf2U2KYpvZvOrghbcH2wSSMQNxsmJ6FzKJ9YUvHLxJlm4MR6p0o2660MSHOFiPt3gYTwd7w
OUj9ldqrYgIpgCD5SKbV9e9SDCIbC4u0xmR1yN4eWrB6gpYM4BBLhfvCoZIWuzlwhzpp3IzOQzoe
Xo70qIYsE5tj0bppzGa2zX2hLP7efZ5p5vyHxR2amG1H5TvYYsFSkkubifmI5nbFjNHsVRroXZZh
2Kj2Kg+c6Vp4eSr7uHAqf67eGu6a4qbcuRG8mXKwjC8e6JeK+ymb5Y1LTktiNI317E2MKsg8NgB3
vFAt0S4L++Y9hN6gTfxcYaE3CW/xEzMVY39fYuGnblLcb6eL0gONu/DmYfiGpdzwYMzROO9HcPOM
H9iJv3BpYHSeWv4w4gpcyyUhJtl+BofJ1wcDGmmT9NiaeHHWoMLeCXq84I1dOUV3nbl2XyXlbKYh
nwWwXxwWtIu8ghr1JTz2wR6PcuDHlzHf4EDYkwi191ELr0NgjPRqHd+MNJB1rESGJ15XiglPc8px
XGUm2azQJku2Y8cmJP3SWRdf3OSmyi6Xgo3kZhKKBGM6Z+2tR7MpavcO9HK2364mAt5krvu8OmAd
4APzz4hodnah7edscIIurq21iwDQwnK4m/B9uwinJXwzckfRE+AXsU0Gp4R3V9epdq9qE4eAywpV
HdYnW+YSxvCVBYUjnEzvjdkEFTG3ahTo27dpyZfBSrM2CbF/+lRLIyMpQ83ZnUeG7HuvS9NDkLts
m/1S5C7tm12K0YotW9nPVtGjEmLTcdvnNlDFRzyjiyzpmipEB1YCyF4KZATFfdTlzXtrwfnvyQBo
XcyEHM7avmLnAI+rpT+NcJ6sqP/mttzUUxuKJtq3pdBIU7AO9GBbqHBIr/s6cE3MfKZ6PYRDhcZ7
TAeGJ0nBF1HMCbw26Vxlrll+wVDFRwKsM3C1nLW4vNVizrNnNa71cwlY7SQrUvE1LqF68E4RQXbQ
wTwyMhdHD94DgYpeJ2LheaM4UBuSmC5m3Hk6zHPSGxWl/vrOCokXfiiW3Cz3aBkx+oqjSNrPjZ2r
4S3K6ebt2M3Bc4kGXO5nzNKcoxoLlkpj2V2/By4DTJ3AIyse2zphEeNYotDPqiRPht1hqL3DEkZK
XyBNxAJRV/TbMQj4EiLfc+qPKWvbvAUg7L2jE6VrfjmG3QIE6nccBf4alDhm13rkFh259WLeEPV6
72SehWreWNwDdVd+a82T/aGp55I4GKyKwjZclsRL4beipwbRTwYfKeSRlPP+3myph4d8YVzlY/Se
YdDjOrRyVdR/MPGw6RI3V4rQj8kLjH29ouJ5U3ndWL2xLC+1Y1U10cVaLMYA2bIuE8EAhfgQqC9X
KdygzymWMzqB+hI+S4ZXwJ8sGv+9oQdR7bBbQKG5VIs6UM7W3/yRYDNM3xm2lModvrWmNz92SltH
DZKSX2Ce071b+VRhvy84QdSkTdSJzy1cZogY9jotzHty/9Sb3rCGr0FeTHg0mYWyk612TIzVQAyC
MMIdE/yJWC8QKFn1YQbXazcw8YniIZpMe+8bzZoF8JrSzD8w83SvVwZL+J4TC5Z/FUwTPcjVFfkI
tpt7nLQCTv6l1I7/sTWq8rodNZrMLDWnManWNtTJVJnzZ6+Xixs7gWRmMVIv5rE11L6grk774Abj
yfzWsFJIBu3Qw14aPGFyNLQqeEuVHn2GPNAeSmasXjw6aTFAolB8L07JzGtHlasf8nUK1AWWUMtb
Xys2niVzywvIOaRZijz1o30w9vOf5BNF7aXQHlvfAMxM6mlrof4zvUnhczcrS+ynLsjbWM5s7PEP
3etPpt+M6n+c1G4hDuxU2PswqwfOPAV8KteC4wxFIqnciG+lopT4NnsTv4WmgN88MmOemb+Pqz4z
Iz4ZUSPFoh5lSBuxUQIebry+HzVZbU99IRsMXuaZIPd4c7V5XzbEd9fY9sS58BsPp1dDvHUK0sdX
SorpzL2fTP63X4DdP64zRIfjY3aa4MUxLdeqYIvuMLu5G5DxHtJhGb79+gmfgqPfb9TxAWkYFuPi
ferLtWJjVcGfEYk3M0LdBXIQWPv7RXRjMx41YrQbCsrLOvMUqOLYULB2cdYkB0J7wAGVIIBf/6LX
9w2JntYf+j4WSf53M4EfwIGxNIjAcIsWZZjjHiyf9r1Jl+z3cBVuG/41CNK2qBAjnF6lsvIW8Q/d
AyKy9ZLGyKXESZsz3kEnQ3iuAlBJ9BZjE6JHcKZ+uYq8OaRtLMOGqQR9Oxs4+fB0LXJ5LBest8+s
2ddPLgC9BCXDXRG06FRmhM1W6o8pGUxGE/GJLPCs9mba6eHMyjyBsbmrzTAAIW5IdtCm2Hp5VyAW
iuOObyNFHUcOseFRr6ZLz/DY6Zp9BQvsHEB1AtlslwRWwAtnM87aFD0vLxlhss/Rig8bedrDt77w
nbdenutrM1f+g7lO4gvHzZyYaOOqM+vx1TvkVgETMWYFRqG5OiHWtb7ZRf7iMkeoagCMDL4bo6JB
KCb0KAnO0OW/K1R+AKe2LQ8ozuWp4jeywZsv7xR5aScKi5DLQjscO2M0czCU9bI8elpQZnH94D71
cu8Jfn/aHL0+SO+Krio+/vozfPWS+R1sfgiFIntj8J888WUwS9sxPJGUI6hPPDUrLYTVU0slpqx8
J/Zq/+zK+sl+j4lY4NhkmYFana6sIoV4U4UTmxEy8ifRQrCyElwGPLGrG1NnxygLV8T6FU4E4ozH
zKv3jKEO8meie1jVfD4nD94q+60HzkmA1JDwTG8FgsINcfiGMIEW5reerrOZXW9AGRpEn8udWjst
g69wjkTFUdOfXiulgyqWof+pHrDh7kMmg2cueLI3bBfkCGHDY+DLHZ5esMMsILcVIhPs7piHlsRn
1+d31ZNFw9iYmAFO620cTCbOq/0uLOoctV+ejJXo9n1UWrvVHfIgaQnxvvDN+dzxdbJg/r7gdrnN
ch4i/slW5ItMQ2HviMXNHPu5pmH9MLMFMTHxiOFhDpSDGBVn9r+TlbKZ6kELgb8E/ZUK4XRHAN7o
QXE2bqMxfU0ZwRAVrL7Wtn8uYuMnF0KBC2uYf7Ozn5ob50thdXZfZsnCZxFDH1uSzX81Lu3qd5Hp
DSfGoIX2ggviPWO/3HYmcyIfkiYgntOu3H2/qZrydBdtt/frtf+K78614E1wuIOacg6fchrqFN7t
4Ph50jnckdWVTcjAcxr1bSm9tbxK1yC7d/Afu1sFrRaqrHXMknAWK56Vbu3Xt/As62n/65/1+mFj
UkSCLMsWmz+cl14+Afwzwq4cEAXbK21dSphpjFFouY+2P/3+pfDx4jlz89BITh52sdb5jKg6Tyyp
HwNFxKFQjyZ//v3LUEJyduG6akE5e3lHZVG6HXRrQmatEtQX7969W4ZuHI34v/z+pfB+RCngsFJf
eWMVCmmMrggLmAaxJHmxpneoC2YIuPzp15d6/cm7BExsuQ8IBSCdnTw8Bix11dvQJql1SmJTZ77v
WSNmFRV7DPhGdushT/ny66ue9AN88xThHA6wRVggwenJRHCDkZbOgNFfnUdQu+k17yZPqTfRMLJO
83zCUqaH1BAC58BtFmfq1Z+szoD1SVQb5H4OjpN3SbM8hdLAaDCbdWe/DfDVfG7rrTYQvuAH/fpu
X1+NW4Wjgy5hcws57T2EwKwX/Y0Ry355NITB4NsfH/8f9oLXFwLqI4gOoQ6pGehgXi5Rq4RPp/OF
Qec6f/8SAM7+rS+B1BGykraiGIeN06c3du1cbCEZifRXvSt4R09yVhrYij/97qOD2YTUA8iOk/1V
CYPDTpg5VsejG8qr7dsWZnH173zbLISN3AY/jh371Eq29jx6YQlOGrp5e8289atw3Oa6zMevv76f
V4XD5i606cW3kGea8JOF5+UGNN2RcUf5n8yd2XLjypGGX2VeAA7sy81cgCBFUtQu9XaDUPdpYd+X
AvD086GPxxYhmpzuq3F4HOHx6S5WoSorK/NfdCXe6oZAx/NipDoxiAW7zcRbBLmOD4O0cC2jIrZ9
F7Hn/AkDz+aNE6Vvfnsq9vyWBmpCiEIg7HizQbsFOdcMvpv0WvDA/ZJfV2136WX5cUujuwCsGdgt
jH5aVMejkN9GOHVgnqkWaK55OnPrr9ACI312koYM/vykTg4HPhIgIqkI5Jzj4XwoBL41UipVC4FG
HviTXTVSMEhNdKN/fyhQxGSSPGkRKVwcVq2aRoXWgIS3duIPXupExbWc8Hwuqsi+xDT6sCUoAmAE
i34L1nQfX3zQeBxQM5AmYl/WNxKVoLUcsvnOT+nDKGSNOmAIAgP7wVjqSkpTUvc6w7jRvN0aKq5e
Odq/vXCMwqLNiEeuY+6s42/UlXEvIXfnuwFPZ7HtZrYDb+XMeiSX1KsLRYcPSTijAeIgCJHwkzou
TuzQaY2NBI9PPyOJPmlaAXZB1qrHUenpt8dmcPP7awhlCDwJNwV53WI8GVnMipa64/4qKUum2nuD
Y8fb3x6FeSH5zm6QtQ85k8/TpoBB5rthKvno3iHRHlzZ/lCNl0S/Pu4JdJapP5GfUb0xlkIV0GrA
80ZQztSs6jA+GtQWtTM7c2r3/JSMD6kMW2LOzBzqRMSL5b5oAiFy4K5z2CN2904y3ES+r37PQCMc
ykbzkR8UZXFXOjQ7AfFrKUS7MQbfUcsxMgdhEpsQV8lV3VyTpWsEibsD+IaGWnabRWvFGrvbru2N
b0ZhavgBYe16aynZ9Cl0RmoHlB/HFxOpxPK68jsaUVYFfovGrR490NKm7tcGKLi7YWJWwQ4BJcff
0r/8XPlCi/eZbwRfGwOC8EadX1kvA/yhW2rqjebSvCn6lTGLK4qptINbBGV9HQKUrN1XgWpPXgOg
4eAMClxkWw+QDNQLzaSuDC3z59QPZuYSy4XqBbU5bKdgLOxbzISVb7Elke7YVkf59/znOPHdKTvw
JKeCxsW6PDdNajcQZizH7QJy2CaRchpPF/fxx9OJhiB3Kd1Fyq1AdI9jgc9y4MrH9aDbBeUkLR38
29zpyCGF5N8qYzntfm9akIp5aAGqkknQ4bouBixqkVIiMiRgI0nzNmAbfZXm/SW48XLxGIVASpWT
Chk162UZObYloKrAPdx60EjFI9KsCcby0/m5LC87RnHAmFEBJBBQklvc4D6mGl0TYpzV511xDRsw
KOEk+rwA0K+49NA4MSVeaBxQUn8S4WW6gIh7h6VRJ7mdkHTkFLkWAhqXfweB38IqIjbFv8/aZP1H
kOJ7jOJ/X/0sZlO/ZvlX/X9EMs58if8szPCE9+LrEYRx/uf/hjDqKpDDufKCfgqiASRZ/4IwGv+g
bQIEHZLQL+D7Owij9Q+NaqZNiRwLO44Ye+t//Qn5+0g1YILPYjio0ji/g2Fka/DLjtpWJMyz/fys
Ev0r1Zzj/rsWRtMZ9RC3krqKNAl7nEkDR9eGvqz9zNNRYP6nYZC9KqNGzV6VLG/kld7E3Uazg7jA
+1ZhV9M4FcnKN5PCdrXWzoZ1VgwdLcIM3AByQPyAa5FIsrpCstP+YQ9J7m+GOiG8uF2H+tDeQZa8
RdXR6CNjp8m+/0JJP3G8ATQzOn7gd8oalIcZInJbdLI5ZJByK6WK1qPSVvkPE1E823RBG4e4zymt
0+b5rZJZevcUWe2gx66N6GsLa8I0U8sNMP7O3rSsFr22cionWVdIpg7bLLW65nHwKyinWRwamlfV
SH4hydQmg/GmKV1P2UBtuyG56Zyhlu9tGpvfYzIcBfD5SINwcLsBC8BPVZp1+c7Mh0q9GlsLe3Ql
9lF9SJ2+tquVhDGXb7sZPPtv4FnG5zQ2m7uqQ9ABxOAKVlewtRCy+NFI5qfC127boMfqYzAOqKVd
jbLsxoP2s4vChyoVgCohUsMjxxXGzStFBkfv0H6IixsJPvoLGs01FdumPszaIGujAFKSOdKBn/XZ
T3TWNCqrmybR930cXAdt+zqIW2qGmzwPMakxvaSyuhWufVjuAN9DDy60Hs3WODgBstiqfdBnJmmr
by2Eq6rGBLaQlJ/GqbopWWH1RsqKai/q5m4asfHxxpGGjyXCBwHZfgPIPdbcAletYWhuJ181No2l
57O8ZbfGBDL5MunFcEuRVL+lZ36QW3iibAweEtswMZ4EPxLoRfDJDENtW4dS8pCpPdjSsVfdgCQg
EHV9lQ1jsB6QzF1ReUb3ty5XfWzFbqaG1OlKiYp26+/TOMaxcgRPmgyp6Wyp8csHK8ifqFR7ap19
Qvcz8OgnIVhSdwbqS91QVit7KsOXvlaLvYnsMDq/lR2CpgqvUQVF+C7wchidmatTS1sloj4IqQLo
iRKyLKlrnOlBMtwGuRkb6wIR0OcicKRgXcogcD1F9CB02QgQxsttZNSPkT7VrmX5+aavh9vISkzX
4esjwlbc9poMT7t1vDB2VgVawFvDHB/RhtxaZdR6YmrzK7rIL+gQoxsptW7mZ+J+BhFwZSj6CgIM
eyEySOCgce2MpKQqXWVjd5OSSvP/HPdh2k3Xfm5qm6bjP6zGIiUsTPO+o+Yk7eRKudVoPbvOGMTD
Ci2S70regkKuou/1kOjlCs7+X1bZJeUKpMBr0xjaoRXl4M0p5z5ykujaMqGomTPIAWulLfjhKp0N
j5qVnUxqCGxOL92pFPWmyTu4NJl2E5O6uGYs+TdNpzsrFVSLx6ycezUK9H5Nad8sNnozvCZK+pfQ
EEot20y5Rfcrzbd6IY0HgKbKVZwCMF2NIX+adrrlCSFLayFBOt5bgdoGV5OJwCjNbYMWU7uL1Vas
847y3kbVKBJ7Iq+uRuAHHLa864gEtorIw+QA1nHBO/bdgVQ0zu6ySnpTpO6uCcs30zcB0mqRRJdw
LNrnZuhtDyr4c2KBUpn9WnHdpMpUpCubWHuQDX8PY/vLaOWp9D3TKjV0Tdut7WIXK2DMI1vOyKj9
XPvROLwFZJHbEL9r5wZDt9uoIBQmkZPSJS+ke90M93VU3kZ5o18Tz90Og5C7tI/5h1BNJaIB6pb7
VgeJztcMUH6gDq685TEiL2ZqI+nVVz9rkflvdWh9Sx1prfVO7zoQ09xJLu3NOPif/X68gdAu7YY2
m17UHCQyhtzVLu61W8gxyCyGBQn1qimz5LXwpfwuyAXwTANQb62jo5HH98hn3I5JUANcBTe76S1J
2Ui4r3r0iWw6ODV2hbPEMzogkKyM2isTca3E0w1Ac23NeeJ/Mgf5swIpf6U7TSg9KEFlXPOoTwk1
qA2UcfFktb5nTzL/pUG9A6krR4IYZCNjLhr5StNL4xbRCOCwftt4phnaeP9VhAwYTEA9qhUxB5Wu
hgsjKBq6oqP15OPGavjii2UU1mGEVZVX2wLBu6Gv5nSwOUw4447xtAOs3X3JKCC4GC3u8vpgTLvB
KVxU7e6SauQ2FdBuNIO9X1Sfglpur2cTI2RWbWcdquU10K1h1UU/iHSdG4eBcYN4hv6oDXrwl9b/
TMt0jRQgKyjhiHkfERwQrXhw0GszkBVu/eTASwPeeVndRTTC3DQz5W9Gw1vcyQ9pqD2a9mvZGv0h
kGPAtvW2nvw7OGQ3ctE1W6Rz4aMVVbqhU1h8d4LuroQDIULlBjDeHhe5B2w4ZWkARYVVgL9XsAUZ
tJw8oPBCWdxIUXcIRvQFc0V6GUcDpLh0V7X0OIO83mVq8JPgK4KdBdttpRrhHZWrdEPb7mBLb6Xy
0M0A7QZ5THP43DsTtRgTSXu8ypFYSpy5vnClZ1EaeaJKfpTEyaJ8VrXvNmS+PtTdOv4L5DAd8+KO
3GAjD2Il1zf41a4GGFazmweFMo6ZQigCxyUFq6ZRVlIYbc0WzfmnTKo/V90uoqxPL4+Q7HvB9NM2
JfgRgLksyeuGapPGYpvl3a05EXy+TQ0gXCIKuHy3N62VZd/y1LvhyN6TT67SjJSntrcVrhfYLHIN
EIyj2MPh5yqI+n2jDttWqa5M60daG3d2pN2HWbFOKhu8WsM2QsgRkUXpkGk6ciGVrJASdN7UOzdZ
N0dF/D8tz8wUqmNrVf+rllXilBrdd4AyrSjYD+CCV/VkrmsfZqLUrG2pOjjQJl0/ED1S2K1TPExN
AZhOR9tC3YQq+cfg3JVo5zRJtu3M+6oJ6ecEBeS+MFZvQH0BNBZIFoBzKR9wOiQXIUdGgt4At2yi
h+PNgj5bkLe7Sbv6pTHXa1cUAzylZLcABi3hJO4Rt088yx+uAGPdiQGJDbNS/JaPjdawGUzNw1RJ
6s7QsXMH9BFtg5G81AZJXjXNTRG3nP28/dKMurYDYwoq0rRQlUE/JKofVBE9ZvWdFcbFts+Uyuuq
6U61m2ul7q/Vdl1r9uipaIL3bpJZhMgieTS0DLEKzem31LPsFewR8LCze3Khv1ljcu84wy7gj7hC
dzyRZU/AsvXVaBjdts/HaIX38yZL6usauSRXlOMBL8CnSktlz+C+4/zt0vSqaGOtXemiXPN/kEXz
L3ouwr0QDbsbKggwD5O0J6Zfv7LV8DVUzR0eUJ+LAFnkXGg4z4brMHKutCpyR6vZ6Ub6rDJyXke1
K5kAV1X7k44XrAMVEzfKW719qNR5x1PPKTttA8VmxV0M4DFCe3A8KJEMbi9gYdykiHehJcXcGKus
tLdRVIybKWjXPsnxGBmYhbJZo2GLdZMHE6d1Zxw3gGgv9LNNKclftIhcc1A8fyyfMr24jTF9RuJf
e2nk+vP8p8w6/SQPyVMUS99QSLyx+vZRUuS3VupfhFPFbk1K4Dp+v2qrRKci5Eh3k4DaN/qbKo03
2VDdyKmyl7Rsb0UKd70MbHtQnxS9eRngBmnF9ybleFmQaVFLuZZTkx1gflOa4asD+tiurZsAhxNz
yjWMTp2NpAZXeVS+DIV/q3fGtiuAVsadk/EYyY110Mrai7Cgl5im5K8N2xj5sxUxF305CfrqCkPg
dKdG+toCzC9LXVhReTVHLwvgWsZwb4wp2PAoQNkc6R/QP9/aPqqvQ3Wotn6teCUZPWoZ63SM1l1b
AUVPHwJ/7+TaVyqO1wl7pR2CdQYByoUjy48FB5rWzgZe0D5AyEnKygqNvmGLm8h6jMOvk433h5GP
zTYv5VcV0b5BxSgC6odNdIx92LdwEOa2R6vvC6vwoLK9Wo307PjWc5D2V2ahuGgvATo0h+9Gcu1L
quPqJaRVVQnRw8CGOO4HL3MymvfTdezIbjAZxh5py/jaHMiudaPcQvwjCmlkysgXJSpifnC7hHyF
Ks9aVbONBZRzHxZiY1njY2RFO8ikNDfzg1/zeiBTIcqsq6b4libmGuKsJ2iVqxawwVmAykgPCAfu
w+mukHGb07/QaF9r7VtQSOtuyh+isUctsHOLoib5a72BNdLzOxk2QZa3hWeQGfuCrCqQsQAyt5B/
tzq3G/KhrpS0npzF9DzrG8mUPjXtnZUPT5UR3jQBj5XgVZBPesPobALTvEnC3otb8anASXUFeaB3
J5wqnqntcz9o9aSsmuA2bgAz+ZH0ZmrDWirRNFJNFGCaYLw2lcFIvRSZIpnHS5X+SAJHh69gGaR5
KODzwvHrZuQ1hLLTZ6tLaLbY+kAuDkHW/5GGERxmMPrD9CgNvdyuSgWnsCtDAwvu+Zki3uJf2sBW
Z6IagYQvyaMSma9hWWffHLnJ9JWGj91bWOp56BVAeA9Zpjnjk45Bs+YCBB+rm1A48U5rZ5d7VLJy
pLUdowJnLEsxfcEsUe56HnESQEClMVexqdWASf22fkVJLSbNC22g5ZYf0EVMEHOjQghHaX5rBYHg
0srCb6ldQKFs9Frea8bYQ97oOpPrOlUxaIWWgH0vNfI22FhahytG4eNia9ZyjvN8boRrNVRuTQxQ
P0OL0G46NZS/aZWDTWqXyTz6UfwDTjpI41ivoUCsw5os2dPQgYWdmFGydiM4ewn/hAQXvMxqH/k8
RIuuoQmlpFc9lEBPAsv1EjSTReymw3trRD06BJ2mkAMKY6y/6NiKlqusTn0oMFrXmJukjwK0JsTQ
en4VR7f8MPEc4HdzEKqEpi7kIusJswp2TUTj/zkeyuQZPSrjZXJ88SYZiii9Sa6dlNddPit6KXIm
ENSanxZikNFwNVIjRoVLT8ng1EJHcWiiyD2hDwCie4W3DIJQFhHDWunYI84v5dp89BHderbjCfkt
eobw1pXSENIhbiC0r9oBzOemMXOBFoiMTu5aw0vbxnIhMoRrUTK90/Uy5fh3nXVnV+lAnaksumtS
S2RmJ8XqilUycFuudHtM50AujBYKvhI/KS1tJEAUjjGR8hdQJxoYFK9RkkmflBp98KvUSiL5SQgj
msOeLn+lz6hAB4AyO3pCmn4UESB3eAo4U7sz9wSTuJk99Xez87eKpf+3SuhZ+vf/y3Io5ef/XA59
yaP251+/mN3/hbt3/dr+bI6ro/zxfxK8Z0naGbIOEE+hAzgLcP9TNEf5B21vqnxAIMBdgbv4F8Eb
HVuwtehuG2AJ6ILMomL/rI6q6j9Mbe5ScQ9a6PAYv1UdXVbwKdnO6E6AZsChwdMuKvhwJie2YKR6
NuppVxH0FleJEI9reWL9XVmn4B38LE6QB5aQnXkoQHN4AFDmQGiMdXhfhbU1EWll3WE8Ihv1amb9
fpO6ruDmk6ODYllANHoTSfY21GZZhuL+3Qc6MfyJmSKmw78sOr+g6hbDp/hmFjh+oeoKb34tZTLB
Vwk1T6tL+8JM50V7hxnmQ4IOBI04g/fojqqLoTQ4CTjmDbqXVs5Gz6ZnYZIpwEGE02w1kdtLeee2
avT1/AyXDZJfw4KBpNqO8ChGC8cLXPc1VrSZxAzD2Kfu5UgbiGOXmBjLhtk8CjpLszCRDIJnlh54
/xnhTpnYdhqGJ/MyPKDwn3+TZgtcDCH1g5wk3Y/zs1oyIubVnEGAoGRNZJ3AoxwP6JS4enfCQle5
7Sm3wQPbSVTDqOP7aoFEEv3nDofxzNp0qmq+oSr6LUJkc4MWQPly4bfMS7j4svwWgF/YpgMlWW6i
hnKHpYSB7mV9X5KeWN44RHdQ5hEd6f2VhvIB0vjNjcFv3oFcc2lZmd+CmFqPJHfV6vzPObGlj37N
3Pd419ews0aO4BprnkENnP5e8yr7gbyXaTiHF7b0ib2FozDdPjCSNC2X/JtWnwsTA2YlQoMuhfbP
U1o26gWkxMn5sCozvAn7BnPRp8GkTunyHJCOw0ndAzugMmHF4Rad5/LqD5bu3VCLTaX7rT2Ysa55
sNNIAKyQ8klX3rRB85tSfH9vX+R5ZwgapBN9DovvPhKamlSaiEheSUEJaiMmC0Lr7N/eCqiFcTqI
a2AYAAMdj4ICa4utoE3STj1/l2fTuIPbme3IPpo/GAoYEEAMun40U+at8m5CKG6CVdCt0mvSyX+O
qjBcT3amfgoav/5NKMssSEaqo884aODJy1jT4jFXUSyA/i6QCQ0LXuC86y7BgZawD/5i/n78VX9d
DdwNxxMaTeQu8XrDlcFSlZ8mZp+HZjKdlWxSERVIs3yP1f6S5dnHvX486Bxp3q1iN1hVZvkkrqav
2BD5q57KkGzheZE65oXN/vHwzp8KUCfbEIz3Lw3pd2MVVTXoRm1S0RCoNbWDgwqq3voXbIU+XgxA
Ro1fu8/hWlh6vWiKTXbdG41HdVPZak1pbdErgjQpMpZRkYzfBB7z2Qx0BRHRtGbGwXJzGOlghajM
U+1rqrkoNxVi5VsDVWKqiPsqNnHsg1J9IRCe+G4Q8+ZFhISofSB1WUUYaA5uIF7iaMbKzOtsnxZ1
69mxUl+Y4IkFBRsJRoS2BTCLJdQzDKt+AF7MBOWuvyuMunuSJ9SYi5Iyqx469nBhbieuWm5Zg3ST
vGW2BlpExSZImkGtotqDZqpBqmpzqFVmhfx9KhDIQ+pDjV2zqI3XEv5vtqox7XxwFFE9RE4FVfZ8
jP6YRpHhssaENLRMsSs+PiJRi119hl+rZ6QajeShTRWoJG2bQCNBFegRlSBY1eNgKkhfxUp8ScL9
RFwgLhOzEeyflTMWcaHPGxWBD8bvnNbfaLlUejDOWo+H5WsXO+Guwpjqwpw/bC9qwqQQwKIJSiCk
F3NGFF2ZWrzCPIRw4nXTR7RhC5vXW5H/PL+6Hz82Q8FqA0/M3Ajki6HKVgtsE94cPT0elV5mqf6V
TddqV5uthhRLJQC2Ycm1nsZGt1Y41lo7W+jd3kpFFXnnf82JeYPosVBHnsVCgZIdf2uRp8jFq2ii
t1DoXUuyqkcjVcJncGvxhUvlw7EC8jvzFHg9zdv8l6Tau2g45UhnQ6RrvVIuwnUdxcgCSsHw4oeU
S4Kxs7+cn9qH6Mt4wDFBUgN0pgu+wGOaEl342idi1KHj/Eh4qG9gfEi786MsZaZR3yAf4r4EIcXT
45eO2PsLJe59fB8NwbTKxL9WGtrMNBKL1GsliER75LPrdTJ0zYyqCNF7CeK1hbbUXpR2e59J0Jup
VQc6hZg2Wp//badWwNBnSw1wfDNq9PjjmmoK3jZHNHWm/OFKoA2bqUjDC9njh3ABTZP8h38zBAix
eYu9+65Rh9ZMakyN10dRVK/0xMweoykJfK+sOvXKkZz8GZmQYGegFiBd2L8LLyGE+ObRYYjzCeaI
veQQBZWSKIXfN14QJipIT9P3Kj+fzYtU47pLK4AIadgEFCEH64Xt6dw3osvWNuoZnjrVyrZEs/HC
jTyf4KPXyvyboKuzIHPavgwmuDaoVpJ3HCq/iOinlDLPhFHILX04ADJbOF3DlkpjvVFztOPHUpH8
C/HsQwzlJwDhhCJjmCSNy9QDwCZ2FNa8K2OluitZDddMxmTXAc5+myR7YHtOyoUTrnwcVTPQWKXI
oGl015eCtiZkTikoUuH5lvZZr2/zokXgUPJygIMz8BZWwk4zg9UQjvjdbCgq7hCG6hHKbwR+u7Rt
s2C6O38ITvwm2tTUWFC9t3hCLw5B6ChDKNd0PYxa6w50utXbplSq+0kne5DiiV7caJXfzw/6Mdax
JaENk0aAcoU2fHwmxioXHeIUspc3Vnw9viUNeCOkdbnVsgvJw4n5cVtCnuXKBKH5C1z97vhlQs8B
fCWTh/Ro/YDqabeGPJI/JTRutyBF7cOk6eoFVd2PO5wbAyI99Zb56liCaRU99HN4uiMcIlYxVPN4
T1+02aZjiY1CltvRFrqCrLmp0423rXoRzfvx3mJcnVyJO4XK9rI4QRvLAKIdTZ6MchOWzSK49q2i
+SrqVL0Q4T9GUchfJCOwPeYVXtbPyricU7Fp9IbU8P/Kcj/6lHfa1/Mb5uMgoKBnvDBi3Rq00Pkr
v/uKJUbtMeqKozdOivJTKkLtR5TT2D4/ysdtySjk/jLEeuQ8lvIBYsSVQgnj0VO6Ot2ZjV6iM61E
ROqGFkgYjY7921fQfC/KoIfnGwK28PG8hD2NgCrb0fMRNt9qdSXdqAJL+fPzOrV6xJz5kaUDhTUW
VxCCQHWnlSlnXEow4YnByyB6k2z+YBSyYrDxFKKwLziey4TWnhhwXvRShYwla2LzGqvF4cJ2O/GN
UHFAnh1kN6UYa/7f3+2EBI8OamoIVgsYF7uiqGYZKb961PUQ4QHUXi6s3ceThMI/pWjqiohmAI8/
Hm9IuphmBeNldiTttViSHFCYaW6h9zRcuhlPTQ5WmDV/JZJse7HNm7Sl1tyAfJJ8zBZjesaxHLzJ
cnzP7skv7PYTu4LXFO+HOUjN19LxzBSE18xqtFuQtpXDSwmDkzasuu35XXFi/eazpAClnolG8mL9
UIWhMCkZmHfqwc/Mj/StEWlfW6LR1Z8MxNOMVyll2eUmx2m8hlCpdR5yoPljhUHxio0/HfypuxCM
Tk0J4p4GJ1UFv/3LuvTdFpTsrI9sHz9S2VHKe60wtLVkSeXTUOLYfH5Sv+QkjnOluaL977HU4480
6aEa2BaP7aq0gkMPoqleaWCa4Uzniv+gtU1vbjJJUZCudOopJ4MqB6TqcoucD02rwqF1q2WN28K0
mei2qW0LzqunkzzkSE4+Cykvf9ZGr6roZmWj5WUT+qve+Wks5UpIQ/HLgFsLLYsMCFO142lIdRiH
vVT0HsZW8hq4cHODtH/7ZcxbdM4cRDkt3we/kumTdFCbyN+Oll7+wVacF3NWTaFmtuRRdSPP2FGt
e3BBYLcClRQXkk13NdMYLwx14iDPKR5JDmoTZFWLXT9CJYZlDA+xSqvkJgdbDNQwkMpDDSrcLUOt
umTgcnJEGgnIbWPB8MGqzsj5BH3S9p5OsWQXaWa3Rf1k9hEH1X6jJWV4f/6bnggfOjkKXR3yI1p1
y/AxQR/U1RH/IKcoQI6NQPhUM76wc05MC0YSfSMIHNz/S0GSNsVlsRf40lRxKXuxSLt9lcT1dpKj
+k5qkIM9P6tTO5WAj7gLRVUcF5fpTBarsakW7eBhKIazKg5nAKlUIN9xXDwD8ZBeMw2Beg8BAPEQ
1Y7z3e7Ify6c+1/8rsW5J32jMs9NQLHJmFf/XYyRUXpp6noYvBEAkuFqiOYdBj0N77Tc7q9HNVRX
hQn0oUWzckVnXXdBtNc37SzfHygW2tR6kN0E+WBQyW3DDS/07sLL4UQYnBtOsNNImqAUL/c4rxQg
LpLwSnuMZDc3pWHrZEK5z3Mhfpz/LKc2G5ub0zu7X8LuO14ORwToqmYZpmQh8I6wKCuE5Ixg8wej
cG5tunkyGh+LLS0kx57UEuszWnT+Nm3iYl86qEyeH2X+Wz58WthDpHs0yi1nsW4RaBZRao7wmnHM
71MZj48VDXmQ37Elhiuz7rNHAGe+WNE+cS5UIz4+hyhGzP5S8+EEdDyft3f7aogMfUgLFpKyxLQb
yyg7pEEdA/Xy/SuRAl7tlFL/fn7GJ3eKRasUtQPEjGZAwftBK2R5+sIpwJ21yecabP5KlgHiBc6U
rc+PdHKfvBtpMb2GmmQsF4yU9zlGFGCfb8IpFRcKGKfnA0GMRrMG/WJxm2WqnlPdrZmPgQtlDSoR
qzDEBSGHpPKXP5gR7BgKFrR2cSs6Xrs48TucKIlHiUiUzThD5upGLi/M6NS6zYVOAEBzfX2ZeFbW
QKw3msHThejWyhh2blIOlyR9Tq3b+1EW5ytR5KZSNBgnGU+wp65AXaodivGTXvoI0J5ftxN1ZApf
c02VPYcw0rJNIRR9lBHQFuwCVEIDbNpjF6VXse+DzP4sakfZD5pdfxlKOX1RE8DafttF13o22uaF
E3/6t0AVJqWn9IW0xPFH7IFdOZLeCG9UlZRwPUTrTA4/D4pVX+F889ZrkZd34L6jtplcc4gCdF2j
Cy+Zk9+YEg/yO+TIlrV4XMSdH8rDhLAnVpHl1ugVLE2RcbzwPvsg2zR7otGIUlC/gusPzuR4rlYJ
Y9kqWHJU+K3rKQuSh4S085ZrsrE9Fe3BfdQE1jpGXP67NIvF++g8flEpxL1C4lAupdCnNt3737M4
rHqZWAI5U+HZPiJRXc0C0IBAzVc1L9UPTq2w7hDVqamroBIWK5wkZBT0LjBTGDV0rH0dLHGZBBdi
3Kn7g/tgriTyUMSF43iB606gEi1C4cWk250bAfJDM3JuFj3ocgKmu4cocJCR5tMgYcTF72rEzR+Y
xgy+xzxTedgtTjFN1sCaAkN4BYzPfdXH9QrZ+frx/Pk99dmIrvJct0NhaOkgUyd2mRs+LnpOlys7
qjZIrAdaYt+P05D1F5b05GDA3XjpI/jyoXvaQ75sBF0Kb6JUt0F4Wl4VoaXuQlsVF07hiYo8EQC8
F+kd/4JkfPz51CpMIN5Sh6m1MXxNVSOIPGvqpOcRYOW1UgzQl4a4b2CM5eEP/CCG0EWkvat2U6tI
nyc5sGVKLBPd6/Mrfio1YJfMoAaL4ry2+K5VUoHv72VBZUXWtqiYj1DYWut+su1saxZQE3U9M57P
DzpHvmUyNCe5+lyegjCySOyCoIvUJCNKj0UaraOwgc1YxCjLGl+VVvp0frBT59NizWmHkOLD7l4s
fdFBRBsJAPSs1b1W2VgvxEZ34S49NSUWkBCo8p88fI9HGfNQyBSTuHiKsP2cqUby7Bco05lBWO0H
Re7/ZFZIDeKOSmRnAx+P1ysJFNeI74ZvAqyHPLuf2r5+Or90J68wZHbnfiEQAyjwx6NEIMp5atAY
CewkeHIUvOWzEtXpWMmktYodBzJ4U7PPpbr95ku6s459DZ8aWSh/srwAORDKdWgVL4u09Cj7uAAm
5WkBVDDcYcN9VeLjts5M5HrdTM6Sl/NzP7ltaKQhRQh+UVlas1cFotgWaBxPCMfxYE3qntRH8eb8
KKdiEDMCTIhTBLKfi3sTjKtqi0gZPB/g/63WDM6ellS7kyHAX4hBp24QZMF0Ih71MoC2x98yrXUT
dHoCqyTQxG0CV/HFt9p8O9SBtM7YBbsAQ+cvueprf7CU1J/luUZMIqIvTmApWw1VapzgM22IPkVF
qa2yDGff80t56oNR4KE4x1sR+Y/FCZxg9Ed9qhFiG9RZM0dkKNOqhfMnNyFqKXMnc4ZdOvPvePeY
KklrchOnaojGg7J2hDNemWNZeX8ym3+PsjjfCECbKQqYvH3NVllDMk7XyuTUf/AwpEXMAwCoFJ9m
8WWqgH1f6xQcDN0XNx0W1eFadArFbhnPFlwWMzx15FRcABOdrLfMIrAMPfvFLfdimbcQtRTeBKLT
IVEbeWXd++3YvHAFmFu/H/pdA9b2airi/k44IS/mqbqkpjxv+OUtBGqLbIOX8awLcvwh9UlpCmXg
7KXCVzep4vRXvSmXr3HjR1fjlOt/yeqkfc1Vp8GLo4F4EsStcR+k8W96F8+FUhb/379kEWZjHD7K
JJx4iJllB08yVDexU1/S/jpxQEDocwNSu6GbskzhUA3RA7QGeBZNfRKibqFNMGzSUrnwdU+Mw1uD
Vw+JFVnPss1eZopaZk2reEj1ZYchxn4MI4VLQrvOx69HSx1lrBlHOGvgH3+9WMVBLQhTxRNVqD5A
sgo3SIIOqwTC+6pDcXyPeXaFo0w4zvIYpXzhqXkicToaf3FAMdSpakMLFU+3JThWvTn+wFghv6oB
YtHyDQzYdwBbLqRrJ+4L8EgUemEPzNisxah1iCVMGASK5yidfJ/xgF1beT0+WTDizwegkyNRhyTV
p+nGhjleXwRspiCFnO+Jxh6vcWSq1lNSSU+yhjXo+aFObBggSUg8zq1zG3jo8VCRiEvhR7ZC2RMd
g8EyBbyo0PfOjzLHssVxt3lxA2cxKYFRiDsexa4Nv64RdcP01gIy5phN+NmBD4x7maH1ziHI8yS/
MLMTQChStP9h7rya20iytP1XNvZ6q6O8idj9LsrBEfQSKd5USCOpvPf167+n1LOxAoghQnu1M9Hd
lAggkVmZJzPPec1vja6z+LfNQk/bSO8sKC3Qp3vSK1EkbwYVSvMSr6zZMleLDSZTuacKRgsjw5yk
DTYy6mc5Fg5IfXtljHpNqIbtPz4ejYtjbokrpJGDPdfW0y/WomJDxQeZlQwhBXyfstCLwc5c6T9y
D+9GnTvFL6/tFZbAxfW0HdHoR0toyU/j4oadk4FKzesC01SVli/KDBkwM5t0ow0mhUjEe6JnbL3K
1G2lyAJk3QfFbShQuXI6RHkEJBCkTnvu40YI8Tozi+PUL/ARe4QadXuouSTt69yCnI5Oo6nvQkVO
Kj9uGiN09TCMK7+EqvcWTBXsayiDJQ4owoyXaxBN83ZZ+pkUTNfK4U0eQe+0+Q7zhPbIjOta3ghz
uskDAGsu1m+whuJmAqQjJiQ/XEkOW3BELbooU2O2lieNGZxRqVAz00NPL7yZtWr5NJZLQgq0QA7Y
nswatzJzUMfQw1cu6PbpOFedE8NggdEYISrMp5RII8k8Kw4CfTqGNh63uewioVR+aZDTk7cF9kSF
30rkQLGuTTTDa5sigP8rIFboT6GGSyAGCVjw0aXAwAwvMTZZlI/5Xq5qc3TVUFESr4mUsD/0Sj1Y
SAwZ0PwSkBBwOvW4tLNegMnYkG6AB2pa8egsUDeRPxQEtf68Un0Qc0lqhkpKddlNzXZ5kLVxxiA5
m3A24pIp1H7UY5pm81oDd2ac/V5kckWQr9A0OZa1UL1qWosLnWw0+2qGZsGnxVXpZCNmkQWZpxQ+
wVwLe2Hg2ITiQ79g0Blokp2EszXjiBWY5NRDJRkOmYz1JQTNtkVFM1Y7VzJTqgdhRyl/k/V6isVQ
EBg3iW4gIKQGizxtMIsSX+QwT2bKpqlyG4dzhBZQxEazI2+XQIft5FZ29CnK6psaCpcMv71tVlJ1
Xx8sJQDPiIoihuVWv1IppWAw6u1gogd9JxuF8Bm7jeEV52qEI41RynqkeQv928wU/qqbxXjXSPBX
4b7lFP7FUba5VokrIzUZn0UVIWdkdptxb5QoFdgAmyQMz8Ky6yxgx/mEvoAZmrdi11rCdsS+dPrS
m2an2QkyWVBPuw7XOky18sTNBlH5ORWYyKEzoySbQWiEnyW+pyrSJPCD0GwomMIigmSPxEzUKpZi
yV+0HAkc/A3JdTnkc6O3JKnMHYq2+Q+MhuL7UZqG5C4IDfUljRGLBOeExLmNN1Ikuki5Bg2TJwcZ
nVsdzOsxRI5lh+1cizmoNscvxYCaOhiVMSjvJxnvRBfp4jpzFituvmvYCJV2mhUFdiJGNbx1qLJW
27qDy+wZSai9YFA4DhtMFQLZoYCn3KXRZGmUmNGgjAAxCV6XWUtrR+rMKsUcMEfvKrUq0TMaA5tL
WVisuzTMBAjlAV8khgoW2hkPbfWjnKXvDfcq5BiV4RtqMIKAaJgWxzgApupLDHsitDGKX7ADipI4
dSfQP40HQE0ydxYEddGNLZNzXWGhPOS07RLfyyxuVKeRr+ydIYDa4SAgUMB5RBdpZ6kxtjNxVSiS
1zR9FaI0gYOmnU01gj9ymGBj3QsypfspintcncW0qNzRZLkfdVkYNSdeGgsFUCHCe0VABQ1TrlaJ
Gpd7UvEqjyL+zP2Ql8lmthpWpyxGZg7MfgjSLSu9R1RJhmKNI00Daycugg40naUUD9Nkak9CNNYy
Eg9LkwMv0EdpFRyN8eXqW+QEAjDPs92uiG8bVgTaP1qZjptJbyBy4veqL/t8aAspcXO0ScBY9xpm
kvjvTkIgtd/AJhaT8CAK46IjjodospB9KqfUxPgcSUy5jZz/KGp4jSbQNHdo4+KW1KX1pCHX8azJ
jUA2FD97T4/1bJ+gQ4FexhgTWNABa2pD/jRHUsKvsbz/hLBXxYzKSqG4clR7l/MzQdlQ6QN+RUYT
6JJyuvWFIEoH1FlUN9HDJ4YL6QcpmFEyEzMXYwrOh0VTu0qQfmebgveeCHhhAIC2LZwTnapvP/3a
8v+IIP0h9flELvJfUqn/LxKkV9zPvyZIv/xou3+zvxbpCSt6fc/frGhF+ws6MEhYMLHIAoCh/G9W
NLbXFIVBSa0cCNBW6zGpgEET/de/Y3uN2PVq+7NWqAGb8qv/1oyU/lrREeQ7uFXDaICg+P/+84Sa
jGH4yZ//rejz+zIuuva//h1s0ekZCvVprjigLUECkzMFYXo6kXQkyUm6QWmRrHQ/BOrnTtH7+yqG
1NtTadjqNWFnGA3sSHFtPZjLdC9nTekXuWg4E2SWhmMGIlWUv296sVE3omCiQJIqy32pq9N2wrka
G8dJVjcUil0FyOWB3LPox7neIZqFXHTbUb2SKeQh9JWWXl/A3bJ0wbABcRyaOetcRa5LzVeiTrgd
F+Oz0AObJGEm+N2gJz+DuZTu5E4qXlJhlu7LXhEe5EVv7vsxFvec+PMbbcAYxi6LedWIxGr1Rcqj
9g1qX4QU2eIlzaY1+2MwlZ5BNSmxhh/1KnsW9cZjSDh2Y2lhISHJqudDDtFrRgGweZPjV7mPn1Cy
vIm0Zidn+Uab0eGJdulX9CGxg5jutbL4Guj1W7HU35oG/SK59zLDOmCSfFMakx+P1b0R6vdSWNzj
rdvZmrJsx0B6hpfuCnq10QNvNO4LM3mKmuqpMMAzy4Vxy2HCQ0PBrmeJQxmOttl0P5qvSWy4Shw4
7Kwbc8Lcu51uhrGG+tJXEJqEt7rTe6Jn/tC1JF1nlDgNLXnrJmgoXf6CQeVNlBqHeQi+pOXyMrbZ
LpAQqSxbbKBkL+wNH6uthzlsENwI8NQNOQsZ5ZcWN74JGrAmBHfDUM6oVSX2KH5Rspuw/jHNi1vW
yQ1O3I9yiTZdlYcHo7T8CQtdxwzlA44GfJPYPEZS/rPmloXdpK0L1i1aodu6Ne/kmhahfS5YyW5D
M9ktieZoQ+p2yZ0V29w17/pQ8+om+MpN+XthLK7QPQhycpdEqTcviOekeH5uNfm+xylWaPxl+TIU
O/zDP0fSstoVNu4wI/4lyl+rUt6m6FpIaDkBW99YVrZBc6RAv6h7FTLBb4TFb8PykxY8lwpqTdlj
IwXQSqZNLycb9u8kiu9jIdwJlrppsH62qFcqnXaL2cutXJh+XX5e2peg6HfQVd4WA0Rwrm0pLXpo
Dh3nYdkbufoWN+F9FKSbSczuZoHzjlrSUo14QN21TqhkOyF9awdpz0Fiq1Uc/cTZmWZmJ0ZE9mBu
alk+knkPb7n77cmuv2nyV2bQYWlaXxrEL6n8JTEfpYjnVON2F9S4pI8/2RIfxHR8KgZ0EM1oE6a1
LU7KziheC6Hm7KhrBzITnll1N8po7bmlfIp7zW27Ch7zsYUvaKa930iP6Nq/SInhq+PRRIhFOyDk
jNGyMW+sebpB+fvQ6HBCk70YZr6ygvbZxI1C2chx57Vt+GZlWEVrRfAwZ+OTsS6+yLSepWFb949q
/SNH5kBJ/Abds0JL/KlD+xvxgdHc6U3tm2J7o5SJr1fWsSTdbnP6KAtnTCa7xG8H6Re7KQ2ObkiF
KfmdJjSvmaFtZzn4xJHaa6vqRkhz5NYE62GotIOgPwxhzTDIm9IKdzKXq3HZFHnjzcWwbbXW06K3
WdXu266FH9Nmm3ESPwf1cItnwwuF/H9IJqZKVTxy6G2QA+w8NKw0vYzpc7jp2gpBlWqrhnsk0dVh
FRtS7V6WIdMkE7qQqvVJtMR7xWqcDFd5xP9iDIip8Nu6lPmT9G02Zw5Cixtahr80m5rpyykf+tPw
WRbDkKgQ/IyCxbHEJeDWmx6sBIaKkhg2buSHqii+VxCXCOgBirMIYImyum+Wwdej8QmJyNHNTGnw
yPbGTlpl1otZVC2Rv3qzgqi5UaOkOjZdVjutIR64t98pwnKDTj63oFGAlSEM5l0fsFopp0UbNcYa
Hr5nIGU3uoUysNn2yQF32IdVWsYuJYnJYWxz3mpXOoThTpK/pMXy1GnZ174cblvkJw41Sh5e1xXi
Vkul4aarZMiquObdquw8j1reyvfjrEi3svgKw09rg8zF/c4dE9EJ409RqMdg8cOMuVtLGzM2/NY6
jlb8NUMkB8RKviCGh1R82G4RqX3ocvT6krn8JOSLlyIullFqPBQbIUW5LoFd000pfs6kA+y2CTTA
CePBykRrC/MaA9O69OowfiHmZ04+P8l4kHMH3mRieZAT87WOhk+lGgh21BifmrhG5oqHlRrUVfq6
v8mL+zhHgEKOA1SaNBIXbT7tB7n8joDfP5ZeeUbI6FAkY+0EIabNhXiHPzsaVZL4WulV8LVqkP7F
V8XuYlbHtC+wVMFdEx2rwikRRXIi7gIICIJr6QoWyNg3gKu4Tol5s96/dQ/g+AuijN1OUJJwZ0rT
MVm+ojT5Os68SiY/kWzy3FxFoBa3SITvIhyxfMDmQlg2VlGPbhoqM3mQJcRdK7vFNpuDB3Jcq27I
MCyvYq/8FOa6sRfJAmKcwO3TlDAAwcJNo5/UGxJBN2kWPEtL8JaOwer1fDsU1iuIzq+jJd+Dj/MV
tfseTbtafgzLEXm6VR6ZTel5rMmIJaIouIo2iOhZch2TEYXZjKVe2FGFgzYKVtz50x4htGlUCN/Z
k5KFE1s+WqMDLgbNsNQbtdVqP1hHLONs7shWFvhlJvXHLjJZ03P3uaiRXMAzLLhBe1qxgV2EN3GU
HmOd/RvhaRISQcYGr9bDD1XoDN+kNuZOPYURxJhMO7Xibm900fdCxxDCSpcb6K0ILS4xMlFSPuyK
QEtvolZPb3N9FjexKnW+2fTIsbadiRt2BUy32cp5gyy3xCibBqelheudbk6IpqrtZtSLTaYICnmY
12r6UsfqTYj3uJNbwb1i4IWoILHB8UIjTpnPQmfdtVmzmwgjijhumxawz9Q1AEnF2zD9ZpVcCNE1
6z1Zm2/NsX6CCYDbuYCUp5gKD8iEh55S5c/cJfcztzMzChpnqIfIr5TiqZ6im6VIJAJblyGA3FR7
XevNQ9Fhj+h0gmLcVtgkHCnTZvf4uxM9VzNITCIt1S+luXhA+p9RU/aVqD2Y4Wzuxqh67RD89ZV4
i6mk8Ljg8vEJR6N5sRWrSkT2tBFsK/pY3pTxxMe6yzd1nrWbqFZeEA02vKEVfv5HXlqKJAwKCHnF
wBe6281ijgyZQAKkFvpdLaB0uAKjp2o+yo38LW5zVx7k7z0HTZBojhz/8/73R9etf3mJOrlqfXgp
+z943VpFKf71bctuvi5x9vtVa3393zctQTb/AkkA+1IH140yEHL6/xSgQlbyL+hzbFcaRPu1zP8/
dy3tL84cXKWBKLILwzijQvDPu5agKH/hEbbSqajGYz0L/urscvXRZWu9Sv1PkQDIkUW2mvZVIBWr
qtVZkVwRUL+TwwbhV62D/bUgBt1s+r5QS7h8sOv830bm/u8P/v1u97454IpQBVcIEiS6c25oJRhB
n3aI2EtpO2vfsZOWqMnBphPUp1CF2vFHWf+1e7ASViQHlSNq1+eiNmJcpFzWSNTWnJQfO0olz3Ws
J1cyH6BET4eRKzH1VPDrQLexS3yH4+KvkN2IpIfD7s6/27q+b9v+4ej7rusfHf58dPm36zr2lp/c
48Hf2Tteczzyx73r8rutu+d33p4febW/2925W3575M07Xuo4Oz7N39h8JB+/vsQvef/u2b/b7fg0
m4+zvfXX/s533ngJX8F21r/hZ/7g2bazdba0y2v5xPvNHR9/cF0+6o2/2Xm25/GJr+7R3u2e7Z3n
8B7P8xzPcZz1ZR7v5/PWD3Nu+OFIT/hGj2vzm62z/+zt15d6+53tObeOy8/0ersp6bzDt/O97Y3j
+Lujv35RvtuGdz46X/nULS/d3z5tt0/rMDFQ67vd4zG312afHP7644n4q1z628Q/f2Ln+PQ8aVpV
TKSHo3/3tvOf6ZTnfHW2e+fpSktnJAf0HU7nxvkS61rYqB1zw3cfXr/dhfad7X25dUT7Sju/IKcf
9egMZNbWbYV9Be3wiF53j488Z4fx5pFsD0f34DhXsBTSKZ7gfcfO8n3cwetkocGj+/bMbOE5ffyM
iHMfL6tz6EkrV0YwxLTwcPAP64T2j7/+z3/v3nzWxh1z9fh29N+Od7XNwjm+vfEs7ZsNE2v3uNlt
Nhtvs7mxb5lhe+ewZTp/ubn5NR1vbOd2y/Nm5bEsXOfh4NisT2//4BwOzL79dnulO9d6c5bWUsVh
CBLGy311n1k3jNi1Wf2L/vfRHFi/wm/l14VIjtYocch/uws9liXL/W5d8AzbI//b2Rt+Wld1aNPD
/c9t5Yz2T3e73f4c7Yena1PkF/H8oy90VurOO1NJ8nVS3u2e73zn53YX2/7GXwf96BPj3KfjGiZ5
MDwIzyYGOusf3Tv/2X3ePR7d15LYtrFfD998PoCu3G3szfP9wPC5RJHH3YZ55+2Z55Xt3X5N7P0T
j9p1Zdt9YEK8WfYn75ZI4rv21vUeiEP74xpgPn62vwQEPurnWbEdhhCZJmYqAftovxJzB5vv/WXj
249/R2a6RxA9OO7B50t4xN2PvwFYoiuLZf3978/eQGQUOfwH/5XwfmQUjmtcOz65d65z2O2I1ts3
VgvBmojPLrHxvJrw6vuMOVvPdt0F3Fcejv/m7u7uCNjMm7vH0LZfmEU+z4RdwtuzCl+J2nv7Vyzb
bXZ3u8cfu9D+8bh+6Lfnu7fYfl7sb6G9I9gRh+4e+eOPH8xGYv7WuX0ixvLfh+2T97T96RDyt0/2
M7vIZNuhvWGpvtzc3r7c7rfep91++/3pgZ3CeWA7cDzvybW/3rARbR8O7hNL1Pb2+xti9n7L0LuM
6q9hpuc/GW42V1pkb9ke2ZePB2fr3bLUf73w8xN/vQaFJ/fw8PrKRHS+X3kiH693gNCnD8QMscAw
2GLYJQ/8w9zdHF22PJa+7bj7vzc558o8AFL24TwAyXLabDoYxlDSLG0yHMc71j9LbW113b1rm1Vk
f1v3esIl62Jn80Kig/+47so8aB48Pz3yhp19y4HA56f1vbvd5pb/bp8YNHfvPPw62DCs/rprsqJu
Wbm7X8eF7X7Pglynur/OwTt/DaeRvWUKMfxEa98lHh/Wx+huX4+cdNztnct7Pn4A6slAAPHjPGuu
/Eas2CBwnssODMtihSKJVduUBVyBumpwEEntvI9bOX3K/2xltdmCUEnt6xxmg+BkFZgr9zgoEssL
ekFDJH7K3sJpqd04tYQ/Qput7YFmA1O/Ahih8J3ze8HEAzqZzAYQCNfMGOVmP8oG6Qra6/3YUYQB
aE0th6sLuimnk0jqzThpRCrYCdzsFzGu811XTcuVyfp+7GgFEvsKmVkRwWchq6kzMeoMC2xIiuWT
E1lTCWao0TR00aHatrZUj9Hzx8/r9Arya/yQJ0LdFyKYxnH97JiEbn1d5QNQjbIu5D04DY2Kapoc
xf4qI+pCU6vuDhLCkA04Bp4NIqhAscz7lKYyBEuB5Zebtjc1u03y7IoWy4WRRN3ylwSTthLczkZS
q/TCFMj62kPcJrs+TvTtKo5yg++NdTeSUb5ymLkwP35v71xXa+7KpdQH2msKaam2uRRUgpcMenyl
nUtDuOppwbyle7p1NoQBcHvckEFsWRmZSAfn03h2U1mY35RwqK80dmkQtbUoKnIvBzm6/v63HdSq
G91E1w7czCynbj808m2k64EDE2p29clUrwSoi52D0QC+CPyoriun7Q2QntH7wnkAbAxQFCuRvbiT
DXTISUX+8azXIVdS9NWp4YJzO20KAUgtFSYRn4y1Gt/JmX7bJotsW3nYXFlg65Huf45CvxbYSVNn
C2xYjKppJXqlLeVdFBk406Zz/Rlknnozqmn9uTH71497d2k2/t67dwMZkxlNJQYyEnNHJcvt4wge
uv+LVqhJg9tEOQe87+kYAtCOmgV4CbLwVn+fruY1glkofwTr/+fwMdlZzJCzjXNGZ6AFah1ZRm3j
8BTbylTqfjyU11RJL011Cu+wg3ARxQr17GyC2H5MMl+vbZy7FN0xrSzdZzo+W3nVRs/4d1XdlcV1
abIzdIRDEMzgv89aTIQoa2Jdqe2OfNkmG/ovmqp+k2vZ8P78MQEbWHluhFz5nIeta2IUjhohIwoA
mIw5fEw1gwb6cStnt9/1OZHUoU6pwGZZN5KziEueHrSQVgAbUhrFbgtldLQlSryqqnBsGUuFApG2
CYI03ShaN64C6wiPL6IaXYki7ye/ztKBJCTjQrceek6npRXnXCwHdhn8hjL9Aau1qN1FSp+3V57g
GcDn7y5T5mbPBJMBbPFsmU1tCANqKhs7omywFzN58Ou6Up7LoTmGCCPsm7YqvSbFnkWhfaq+aeTw
DDqps3b9LNRXjkLvIw2AOjiG5EEhgSKZddrzceZ8JAxTbVeiOUJ+Ca1ctzHNCykRi6Fc4W416I9t
35EZ//jpvx/zFcqHuoAJfPv98QiE4ZT3+DDak4I9XFMCZ1qU/hqa+mL/fmvlbIrNQ2UtYU3Q5lo3
uH2Yyc5YB8ImV8HFWl9Kqmp/HOLoFw+YgdMNAD1nsds0xkLhRFnbymyCVLWweRrU7pom0/vgQysr
RsxczRTQ/zh9bkUpB2lrdLWNkYz+iDtl7VFnTzZinyXfqAMu/sdP69I4MmUR8aAtJF7X0PTbvh6A
GokzjR1JT0a1AitnCgc5EEMHzmd7lPF5wX8n5BR4ZZZca/esn3ofTnVdqsDN86I5JGNZ7qqoX45J
LzQHDoKqI6aJdCX8XRrc9bRJUZwDPGpep52dKjOvs6ZgcGNJo9jUT5S/KJ9uxsJCViECz/Py8fCu
n3i64cPlQTtslblmWzw/C/ZKOBZaG9b2ELSFq9d146JAOKBDMP35sZOjNCcYGA0icq7n6PpUXZZ0
1PErm/Fn88R06cFXaH9+mIa0J3Eg4SCIPI169txwpipLRH8qoDXVuIEJmdtpYjyIdarZWSNemZ0X
YslJa+ss+m12jqEMIEonWolxhjWvggWO7gRys8xXZsZ6Pjl7TrDPYLMzOxDEP5euYx3HWRQtmL0N
YruPTCHflEDm9mWumV6FSeDzhBkp1r2kkcY/XwoWnGT4EobOhfyc8oLYLfKUoKDthaLtU1Zr8h0c
td4BGlHvykZfwFNEgXalxxdmJgBHLsqcsLHAPlcb5k6idwoK2cC8g95GjiazKwmD4VgchCu78IW1
vhLA1tM1ktXv1AfNqkWoOQRzL0TlcNDBRuxywFX7GI2BLUJwK5S5bvsrw3rhkZLiIO/AQQRa+Tkp
rIlqeek6WlV6XQa8HaNQPsZlu9dKpb+d1DKxCxM6Xx0P1/ho76btuumugmfQv9kyziVH8Rwtqrom
ooQJ9r6yWCg+uZjhiprsuydIK2QfrPVOxnHrPLY00E+acWHOLnEnlTZonAWJ4TbbKpVRXOFcX+oR
0YXjJ2JU8L3OTqgpCPQY0mBFyb6YKrvuheVtEOTMuDJVLvYJThuPjMzAO5nxeIFGMIpgH3+xk9tq
VrEB7PNdjUD0ldhyqSl06BBZ1deN9lzFvRtRQS7znKbqsAVHNwtutcxfolKcrxwOLw0eZyGWABBh
SGfrTP0titW5GcWTDLS8UcXYA5Le29EY1d7HW82FVtZthq2RwYPBenaNRVElsuoYOSK0pidbhNJm
12V+zc/jUitMbeYAbZhIvp72hVUkmWEWlPaYziBpYAF9GzAF/+M7OYxgMpRA9dli2GfOjq+GnNeR
EKaVrdZ94Hcp8MlUgb1EOuRKHeZih35raf39bw+nKOc6WFb8jaUPn02jUDyQPdWVubbuiifbC90h
NbnGPmIu5f3TRiTwunkpCSU4z1K8qSGjPiEiV+6sUFMXuxxxl/x4MkjrafRdixJ637D8JVo9Ox8v
MB1Qw6dFFR92H7Bc5E6QGp3AGuTMjrQg2hYTBnJ4g1qbQqxlYFzCvtWKCoLMmD5+/HUuDTIPEr3M
1QUGOMVp/8Miy3szYNYY1gDQtxISj/TAjz9vBG87FG41bp7kIU4b0etxidsKlZIpbmS8xMdE79xW
tKo/U1rkrsfTRH2WlBEuH0hYr5HltykTqGkhKjOTs0iKCeiwotviKPgSNpQFHMIrIfHS2EFeYfIY
YP5Z4qet9VOro3dTYpTZacEhxWVyVxFB3T8fPJQMVk1d9iz9PKltZEajzCHRMGnz5qbso9ybYBNe
ScVe6AvDthoOcOUgkXM2cmlRCiDlovWMakS32Wjhex/jJ/3HfaEV8pTsWFykziXuzGUQOmGd+2ms
5Md8nmS3Coprys3vsxxAjGB8cJOgjsKtbe3sb9Mg15dSE3MDKh4OsTfCbCq+VGf7ctQsWxcHQHXa
I866GKFGRnAg170HTH1N0vTd2YovISEXQImATIt5fghYahETkDDjEID5sOR1U9QW9+qkicON1o8j
RlWjlcW7ZkDj48rEvBDUuAmsQqoINHHEOnuYaHBrYr9SEec8WY3kReTOxyq+UdRQdfoWv9ArDV6a
PSs6ikeKVR+yBacD3svGlC8iUQSl59geWwWKQb5cWwnr1z6NnKhtokiPzg3C6db5VYB8M35iBo9V
j2K8R02j3M3FYuzUwIq8jyfq+xGkKeSDURGmRQwJTjtErNTFRmMEy1SLhVUBqTZtEdzIJwtQ/vdo
xBfpyjpfx+i8d6y8NctI+EKr7LTJKK21KawVKB0Feh6qVWufESlYvtW9kbmSVMjfSIFMBwRqy23e
yO0VoY3301VCWwrRHrLtlkRUO20+L2oxHMa+tMWsAbqsG9+zxnjTCpJTtYUhco+hy8dj/H7SrC1y
YaWSRob13BWsHeMklqUaHyZB5sJa9/2WpVJceZLvLhvQjHGxYodjfrL3nB3x5KQDAVd2JV72AgBY
s4jj13qZc9VtqkC9r9Nhie3UjMgXGVnWXtsjLsxZDb1StiUkfYisZ0+1WSr8NCht20IW1L4WIhvk
WAE2NZBxleTKiF4IfJRJuCYbsNDW6HfWWUUWUnXsRBa+3t4TF9NnKbBS4NMNEhxqG2lPqZJzTUbB
tO18OYBdDfehrT9FjQpl9+Pne2HkqcWuiq0crVfA6OmMkhFjaTD1JtjXuDSTO+++jTpn+UKcLDub
g/TYmp+lOoz+eCtjECihkzUDq4mJyGm7Ym5lWl0xk7VZzUqnC7HT3liDFP+Zrd162gCfCQoVdwWu
kljonDaUF0WCWR6GV2HbB5+GOVEMb5as4NDFam9sPh7NSxPJImVF9hGhVgRVThvrEDWLhC4tsSHW
xX0llf3tWBiCO+jl+PxxUxeCH4paNEMxcbWpUU6bkgJVm42CfhmJEXxPOmn+ZHbGsEmLLNsmoOde
Pm7vQtfIz4M4RvgGI6dzyEmmCnHezyVxvTSwg44oXjYot9ol77myQi40hfcGdcu1a2SKz+ZGrOdV
2Hbw5izcjfAun/o+oORXKDtJLsgDftyxCzHV5EylrlEOL4lfpYnfziHJVOhZ2AuFLeV54gRl1KJz
WlP0cwKzlb93czOIm5q95srN6VK7pBppEgo3QJKzudJ36BbIikG7Y0H2Zupj9VYGau80kFGQt1DL
G3OIhCuHu0tja5D2INRxyUUC83TaDMag5ohcE+rwW3MDSNV2BU/RMYxWvxJaLsxQeMBgL1Y1JsSL
z2boooy9MYx5aQftAnWkX+TNrA/mtm+CBIZmKFxJslzqGlfqtXRCrpjL4mnXapzp68m0Csqb+ACh
QSC7eaiVECHi7MoMXWfg2TEAVTRl5aIDpWeDPG1K1Wu5C7HLxCE+zm7VhtRRomqR//HMvNgK+y7c
dyqBqOiftiKifZrrGtGkTrLaqwPRPESoBfxxHgwtR32VeSOBu1qnnbbSRpTdUF2jlUyb8IMT9Wze
qgk1NXdGFbi+EiIvzQqyU+s9hkOFeu44K4pQlfuYuCV03dPQLQ95iZS1znnKNurkmpXupdbI763w
KVLE3OtOO1cVuKgoFYu7QUBqX8SN4rdpaOzECUPJZVz6K7278MiIyGSh0QOizXPfAmSAqnFaqbPj
UFXUZCNRHtywlIJrp4gLk50m1qQY+VkVgebTjk2VKkVdzDqehsHI3RzcgGtgKRijBxNcE6+8MIoM
ImVJquw4Tp03FqDshsycWdi6FWmFy9ep/1E0qhbYgUASl6y/es317UJ0ZMcmU8qZBPT2+ba9IG8y
RROeLckAvzsVQleVA2iGPTJdagA/b5qk0f14vV0aUw7Vq0PjKi57fvGNukSo8NnmjNlme5lKopfl
SminqnwtuX6tpbX3v+05egUkDEQQ2kR9Fw87QnWXecWcDpUTpxWP8uOOXRpMYy2KrmcT9pT1+f7W
XN41JiZ1UmF309JtllkT7hc9sNxaa2tPmKx5j4xX8PK/aFRfwwrLgdvSWaMNspFSbCqF3Y4MYgwM
5FM+65+Q6258Ua8Vf2wj9UqbF65nBH5O1WBTgSyoZ+PamkvZJkqzWoTVyB1Hxd6qpuxlDqLkH2Wu
5G9aLmJXKIjIF4xTfmVXeH+WXitChFBO1HCuzhe/qKJwoGRYe/bGJD30coGSUtSEX7FX6o+LiQhV
G9TtUajaKzvf+6izTldWCudoEgrn21HRqfAnyU/agQxoiHJG6CVKIj98/EDfR4FV2IM8JJAy8mjn
++tgoLAeyxEJm6CP3sIlwtmhK1ss2VWkJN66Xgu/ftzi+wFd77mk1DASwffmPO5EXS7grccJAt0E
bF/quNDurR7vR7uhpOJrSoGnaBGKgx1UQXINsXCp9V+neByW0Xg8d7PAbkeMJZVjqFhVUebiUGT1
9qiV0ejA30aMAiWfBfeOSazSLcli6cfHvX8fJEiTMpHZJck1kCk9XbU61QiOyQQJeUqVHf98TSt1
3MiRafp/3BIpUjJDq8bOmmA/bYm7g2wtGbskamdG4RYLPj+wcKnn+/qgzdGVcPR+la6u31jErFA3
AsM68L+FozYR0mTqWrYTOau/s4HgzZCkrpQGZODwJt6E+Vx/qVZv8GRW1M8fd/b9YqF1UumAndHs
IyF22nrX63rat7QOaiw5SJUuogBWyH+8JNdWMG/n4Ls6pJ5V/FghJgjtkRMirij7ZFZvB3O6Zg57
sStoI7HqQXriT3ralRacnwAijYEcl+oeQDqaSLEoDtdwYBdWPslt/FZ+ebC+KydRO9VyJFUKO8Tk
wrVqaI6WhOMqWL9pjzKa8MdHUsBmaNpSI4NF+g4N1obyjLMCj0gQ/j9nZ7IbN7K12ycKgH0zJZmZ
aq3Gsix5EnDLnsGewXj6u7JwB8eyUUL9k4MCDmQmyWDEbr79rco9NGvUfPCpex3aXHv3/74a/rYW
UV1CLDgXLM/+Qr+txbYqLfKtnTM/3KZLqxq8lGICA8371lz208hMOL32B3+s+ldm4Pp3PoW/7DGE
ceQrVJ0Qw7/VBftNvSL7IPiWOhdOMlBRvPeiJqSOqcPxyXGEv2IMVA5PHiZ64zs3/2dcQIRFeYRm
DxVw/IB/v3klTO/4lF8S2yjrlZdRBknn8DGmS5E3EzLHun7Mhfb/DxsOF0ZbwEtm23lb+5/Lchry
lSRgt4cpFfzCyzUyxYsdLvXHf3/Bb74RvrwYNY99Bp+fKa1viwlyLbo29vYys7bJz4DZTydbre+Z
j78t6v3/y2DVSxWRj/5trtZxQFmlC4akokcxxw0YPVzLDopJ/HQIJusD/cTuqnbFvdTQHQe6nQ9y
mf/jcv7jZ7zZEbze2maC2zLDqRP/Vx8+CoHhdlJh64K2NwcVuJgutRT8fISMh39/1m9OrH+ujrgP
tQoIRvSxbzb2UZUK7PZS4oueL1f+EOwHK1/Woyqx1vn3S/3ttf7vpd5UTwLjhrsPRzBb4rg8zG4D
GkVP6p2D8c3G988NxefCML6r1Eff0tPEWtR+UVZFJssx3K4sFLAynfa+Hi/dvYqtj2E/y/8YzZ0v
ioqeLh/z5edZ/DdP0d29YfRx3MEOpchvZy3mrGMFvxOs/uXWcK4/G+udUTY4cvz+7UPlbCSuejhs
6j1qrxe7ceuL2QUXf8Go/sT8T9iz4//7W3uz4fxza7Quzyotrk0y8vtFlQwlFFivzFptVZIGcL+U
Jg3NtNljUutQx+kcFet2ymFQ/je3edjF9PNZ++giENqz1745ksd1Dj0hOy/1hzm/sEa5pwGi13ee
65sd/XwVBOKEUbzAf6zrfr/FpSkZXlGOneblnq/p7jbqDj/X+CACjcnSzmnddn13dB2Tv7Od//H5
cel/QFdcnnaKd/5m/ieuiitlybpq3dS2VGHfO36/Ds/lPDvgsdG3TPM73ai/XY/vgjOfWA6p+ptv
sDBe40jR4xFae2vSbCbCBMdpUn8x4zuf+18uRe0+Prt1nx2W37YLeqa5xho5TSrJOg5y6EymOZfZ
0obxnRf4JiI4v0BUEGfcD1wVn8Pp96dY1cFg62XjriaMigBR9ychTYupaZg/zis9frktVVq12r3Z
XH975yX+8V2eL09rhKAO5Q4r9ffLOyKOiYHBE7JIo5MwMzZowUhh2hIu8YGyHv79k/xjI6UvwunI
/7BmuPk3L7HPdS0rybbmNLV3gSvsehjKYn7nof55V79d5S2FDaeaWAy1K1M6+mGawy5PG43qDm/q
h3V138M//u1yVGfPwmyGKLi/3x+i31E7LaMgz9jELIhEvTfuODwVfuM2mDd23u50h31uSu/4358m
XlSUAQj9KXy/eZoFpUb0+45I3UgFr/i4vgxq+o9yIF4STiccDVR06ADxxf9+d43amwK/TC/duZ3X
2FJdRhejf6c/8efCYPgB2uB5JOPM+3nzDCssBfKtiqvMcej6+FGpDgL52uV/fWBc5VwjoiVKYept
aWpSLsZFWOJl+2asU66i+Vha03vr4c/tI2BLJMVlPJOOa3D+//9nZ6RUL3dwRRVwgV3h3m1xvG12
daElzfp/v6E/jrizoomYCgxIyKDQ2yNuVOcJ2xLb4oExse+mXton38+H41D5OpsiJa5yiqjvnKt/
uz+UEP94m56v/+b+RsMDzgeeYlUW+A9LZOwTtpmJFvZ7/K2/XYovivOFfIW6yJtl4TfFWjL2RQfH
uPNdX6g2VWtkv3oIDP/zx3Se3EODREX9XNZ7s84tM5R7v0RQhjejTvHU/Brd4D3pwZ/vi/VAOwLN
//nYfLvfTq6NaxBTrVnvhfunRRmTGeEVN8y8TrdW0Te3nRHje72xPz+u36/6Zp+QASBKr5Bl5tor
Bqg4zOM430bvrMU/YxGamlTQODYZP6e/+fuy9/VewpkgKRHRUoK4WEyyh7pLW693ru2ikmA3N+le
eMUsv/77Z/C3G+QQI7OF40UN5M0NajP1QmhNPhQEOgsWp76pZ+u9StJfr0JRm+4+1V6G1d7cYLUg
tZU+ADhnXbFqVTUaMvu9uu6fS56cho3QPbtm0Yt7k1Sp0Go7ey4quAFGLie19ZNzNNVYtxdDCw/8
nS3xvKz/p7nIbXA5hlHORB9qEm8LVGveecNgvCqTZvDObqTmofPLJsMljloVHqPxxb+/q798AlT9
kOCc6+aEx2/eVTF7nljDDZM6bPmTGePJlWqnii5IVGbAzX10s4YTnrf/ftm/PFb2Y0Q3XDXgzHzz
8mZxDr7AH8JbjsKj31XmUpYLJV1FMh9k/36xvzzUs3s4LTk+POuPUlncWXsY50OVTfOcK0bPCP1S
1AdRkJa4lxcXtafK9j9vyxQa8ew6H3BYhEVvYjkv3LZpWpY262iGptSW5FOwze6FcdX6/d/v7y9f
Ao0rPnMKxbRz3yqo5iWkC1CsbXa22U5Xe/XTxsQ//i8XoRJNnYMxsLfpsGX3OXq+uc0QQG+HorOs
rNti886u9ce6oHxCl5G+HzWbs9D1949ak7zRXKxUxlz58NBQds+sadxOBbCBz/9+Q39skKx3/9wQ
I0pklOdt4bvDWfEsrh6ySvnuk0SZJS9LszPgmikJuCvj5MYSOPW2fqi/VNsSv0dXpYX6x/2SPyGV
JEA+K0EYpP/9fulb1wx81sNh962aGXBh3MZp7tfGTHmdBq03tTBty9Y04CmicaqwmIxaK6hTm9ad
HA5xadmt/dG0ZyBmWaPF8C63JurFcxF2VCg+y72uuuoiFBg8/ujaSsgoFaUlsZot67Wrq4O15ZZ0
0wJn38HK5pV2b3Wa42p0n1bdx0KlQVGcrWnLwgzu6xAW7fzLnq1++2wwH3c/jC1Gyz+G2puX1Fn2
0j5UQoGuwL5zrtqrpa/KKyusgormWLXuL7roZhrk5HVWjWGy2OWS7na9bnFChy0ab63m7JRQuUUT
PVPecbzrgDlK60c8Mff0qeYP3SpRjETZXcqTacNsbUS1dFkfyza+LpgDa1I6t9320d5FwKgkSAMp
s5YmeZ1W+xyPn7TnjtXdqHzhXjRxLCkQci/Kfx2afXFN5g6bxiF5HExu3MO8VtRi8EAFxhFejMUk
ttPcIrXCzjVanTBjMqUsQxxFh7hN9r2XFohX6e6PajF296Ppu8ApTzMugZ+HiXR2zbCW78UH9LJK
fpjL2CB2XuypJFFZJ35qgLLkxV5yi4FW13SYAWNsi6Y1zrGNOOjJGuZ0Cf2mepjOHjRtJlzM4j/D
dgmnL/0yNsWSUmTqlo+Tqii6guqomrEglZWxfVG4zqwfg1LPNVlEbpaBfmVlCa9KGmdczOdAA/P4
VPrROogj7gHb2lw2y7oUDyHWuSu47oKo7WGDqdNsydzk216l564sMXa540nyeQyZ1ifv6vp4fja7
u0l4NatvxEMEn6b57nFiO3naClz0p8xsY+VEdPwtf/mogsLyfzrGeHlNUXoaCist8jWsihT//tGe
0n0Z4Avg/qw2wEUzH3L8VMm9RbO+9Fi7n0ALdd1r5NdWVUNJAtrD2dIs4faFvXJ1rGRevNrcDwDV
qQqLKd4nN3GqbvTztM5ndxmTEqC9/AkGyPFZyjKYGFsQ+47FcOTtZmJe3dNmXNO8EsP+2hexsa82
p/fMJw/YR/7RjeXcPTHZqpvMj6XYUsYiTIiL9CxBa6hyt25b7JwY9qcYb54buB3WnAFa5eLjNoQ3
qlDD+LwOKtbHSCp2oBTZ3QQHZpLKzsXFsDd0XmGBePv+2nktH+qxtXYsGpKwtgwSEZyJu9G6dken
7ePUSPw4t1NXCD9sUlAllAET49T0Aq4XwRRnnNpru5gffiHoYmWymFABJbbaLeUdkQh1EdNytjA7
1sGW6bZXFJaigoJguI8b/LsFKlU8fpAlJ7uK8vqrP4xwotIwt4z1GBDoThFTO7sE2mRmJDILjtm9
v3wHGFQVkHScPB6X9KyHmKar0G4Gb/5QK8vHkBfD7aJfTqNmLHhKV5KCMMh6N5D+TedWQbvgW1QW
XXE5s1tXaKTteO4TF/8aP3U8IXCNL5ct6p1L47ZsX58kwJxleexqd6jjw9TF4WZ/OvOs+MYZPfMB
OlGPEeGtno3WECE2MzmHPjfelgCsXOARTDuWQFkstmq8b6thHy4GvDzKCkUhruOAj3xni39ErUPP
4zhXe/BrxhQ9vLaterK+hKUzqac2ZBof1R9iJYSHDJGqHw6OxDJxVqKFdNPlul5bAa6FTzsJ8vJs
zQroQdPkgXM9QT+aUrYv61s4t5gblcveX47SYMnuSxuDiA0+ZRLkW34L06e4i5k8ODpNXN/RV+vp
97RhPPlPUemDAKLcNGonoemtirugXzcGd3t38MSL41L7/s49le7LHFQTZYFFiPjEz6LlYANm3lN0
CI17Qm5tNdfTjm9zFmyE6Wldxc7w4i5OJKxEtO2A2zxw5ubRqUsgUDYnsLwfvFLvN+x3/YsBR1A8
5108yO+hKaP2oapFFD7Mg2XiF7RAgzpOSgCAKOx+3U/EqvucrLpDNHoYRCt/qniyx3tkq2ULvKvU
8TeWrGLNwUsfyocxcHCAj6VXBQwVjjyHgzLr6P4svZXqdCIUJIM8YY1Y+sF3W9pTotvn4GMHeM1c
FaLyGOv3tGzqZ5lHs9VdeNsUTOHR8sdc2xeaREHq1GxRNf5ao32zfq61N3RbUsy2t4h0moXnfHNG
rReX6fnu7GXPhMY6NSkuSDk+3HFclD6zGqo4q1IBiw16wu+9G7qf4dJaVgMGapiYlC1yZ46/Dl5l
9c9h6Z3dofHZXzZ4vhwrgZPWandhoS320s4dG2mkx1MUrQ3z5/Q9httS+JubIJTBLihSmv0c6cG0
vLboQseEGapyYWu0axuD9nMnWNnqTO/QqkRWZNWlFz3rnMbps9xE+yPv+iqiWtmsNdXg3n62BRWz
1GUtwv4a8rH9DnMsekTgxYkdwwTTD0G3aVAXZpM3deHi0c7uM7xENo3fZHLXGuhGNzw2u6p+YJg/
txe90u5Dv23BA0OnObQ3joXXPLJHzZzjFFx14CyXj0QKESXpwo9xuwaCup0wM4EGaIXS06mrYCZd
mMlC1oLct31WdsjL2o24HMfdsjNqo4WFWTpuBylCPKwI/KFpqmMV+PKG7Ab4RN825mspOL8v+9kZ
vENfTBsS7HluD+Ng18cg2m3v6Fln6MGc4xjS73VvIWqTQwEIowNwBrBFZSPdi+W0cR8AKnzdpIPk
jEn9euWllHuDK9CKqnVO93Fb6supXEFDefD+GuANMs5xD9LbmpW7mPRVjuXFnlRVF14Alwc0yTQM
XEhLcAwl9vlS6aKcGs2HvWCwP9oqwCheO9pGZJcXj2x3zufJVR2IrD2ePnlVmH/ycw1Sgc7Ogz1i
fcITEcI6FqWij2SFo8X3oKp4S+JoIljFNKYPbnrZ6vpBKdNNJ8ebqv5SK2Z0jos7O/pTzZT5kHlD
iE9/5U8bbSDF0gymuPUOco8slVb8zd35PVAJ32sFwFBKx0mJUVSYeYZYBF3i3nKIVCAzkqBbnK/x
5rfXuasAwaJsLrkHS8/uCV/+gYlyU1ZfFK+mTMsNvInL1LfPr+2QFPl+3yH7a2snJdlpj5XX8J+U
YYnB8zrqisSt7Px5rKtKgq6Qm5OERCpIMKooVmlsN/1d3QRRcQydCj+beFqC+eiqyaKlH5s6TpSZ
FNWeFWVvAsGv8Pj0W8s/mKXtH7dwav2PbZ3jDb8FAvJbq0OoE3UxaH3rh3nPmHXuxjkoGihFmeJ9
9h8GYzkXKq9a/1K5YL34I+ERXYaLjfk7k0FrMoczmxmsNK8BZrSKOwdplfpmqxqOYMSemQyBXvKs
yAf+WbcO4/qwxisRXxCWfo5SvAthO1Shd4oa9nBC97irf9bG1dvPANOVl7bpOU8gwZRuBvMuHjHg
zy3uxZ66lGgJx/huQ+5xJfXoP2ObP0VXnWQOIC3cNX80Yd5ZSY/y/lqvkuBy3TaCvNX0sZMFyst1
iukUlAQQNuX9PjjOl8mLi5uygfyZzJab49AfxVWZdnJlY9yM7X0aHWv/IlQNxFGsXmk/OsuMXYGP
xKF9qcdhpTZWT/MCGrOF2oPRoubkC2RpifuCuPbJLAJbF0s55bWy/SVOFa7fJplqVedZnheRe8Gr
8tejWYptYql28ePKuEl1kLqcZZLToy4uyk0M0AeR6tTJyhhTeJSzpBxsBPyPpFDafgEZchZEMc1Z
HSlCTgfgeKhBIe7Jk3GgDKI8y/P2JIin+88gFLekj0JQkgBB2bvobIQQnDZGJNuLkXnXe2pvTpPR
P1rtyyGc4fQNgpyF7ysoxXrC3FxXF50Xjf01sQpZW81rqS4oMvDvWNXiT9mkPUbhGWApPtPWb386
cGx/FL3afmD9Unzd8rq56Xy0eUeXLP3eVEv91EnRANhkQb0sbmdNJ6t2u6exFhZ7Zmsb9xhq6BdZ
YMlYwIKfdvcU2NquL92mnZ7os/u5Scn32zk1c+c+jszY7QcmkKBXySrgLBCcWikyXryxZONFJcFg
R4IKsDy4pyuPMQV03SI+otG3xqMIx1B/qro4Alfi1YTD82qFB9NAlOSDKDt3PvR41ZXwl0TxWuVM
zieI1qz2qVr2bcrWdpDuia1Y3SKikIz4uiZg7GaBAOGZCp8AhBTxL2t09C9rFvGvyfPJbNdKDnu6
WItP0zKaOM8Q2DUleUjrHKRPeo7u5WwWqe12+LptG5MueeGC7pti436nWUIONMd2TYgsxk+RDNW3
Fnyqe+UynX6yrSAqU8rZ44APB1XgI5MrdZ9WgDaWrCgG+3lVcuVzUSb/EnT99iEwnvwaz7t4WFxn
eYhFvNWnnogH+eTsM1UMg8m2DmVVDcfNa6fyENs6kmDByv12GxqYLo236W8hdqQ16Kt9/l65eCTg
8tK5QSa1Aw3VGleLwk1uvk6WB+6R5k6nL9Z6cr9tm7eEzPTs6is0nc4cwiWqbp3KsX45S7t9WMXa
s5SGKfi6QgZ/KnwcMhhpbKarJcgJkXyaKWuyo/FZLyAXhXs2bGX7Sw+W+NZNunLY3/b9Y6lmLFkm
ZZririoHj7Zpu3Y/7WYa93Tb4xpAlvCaBuUm4FDR6h6sR7cPv/LAk192t88fFo7w+6Ap5tdi9mE5
rjy17+Ewj9e6HWxi/Y53nuC/okF41II4EDjPeWzXm5AtWN7ewCEoiuVDPJKGJ5WuZ7KqvTinCZFf
3ttOq7tjb5U+FXkbN6PjOu3rklRD6YcnOpf2azDXfoA3ySTuvNHnc3cYuwwpVJHDQ07RfMleqEOy
UpQEEd0msceHzdWMcNRaqytDz9c7bg6J/cEZZtqeszfPp7DiWSfx3M5BqhbYrskyhSwyuXrenRyi
4hnlRfO0OQt1IBK/ZUrcPh6sROLAECQtPJVHCMf+z1XFze02lVN+pQvheoc4Iog5jrqN5hRAMx0V
S9r5pT2EzXzUOo6fONNVma1+2V1XTHjPl6Nqgi9qdcWtroTxj3ZUFJ9zAtblKszH+LGIJdBgHi8z
BpOrIcLsxTAcIluH9cVge10Fz7n3fkSDC1NvhqR37ZnRPHvbAv139Kegw+5oF1uy82ZOLa3I7biu
hXmRud71DbuF38I6P1N7vGje0gHJBOFsn5PcSW6epwMP94Wk230CZJt/rEcGfZNyprqU5IIYIHPq
3frVlFV7zbjfeQunehUcx7Xsw5Qpmvk+nPcV4168HXgAZgtSw1jWHZ5uEFaK3oDiWSMRDIecsN1P
ReNZlz4MO8p6DEHgA9luYZjwPXvf6fDJT1bvTZ895PRfaBPs13mzVDqdizOealvVDyqBzf249O23
yjfupeI2x5QuOemvpkuEWwaaf3RwWywv3W4CqZyTLLKihJy3g7Tc1UlsTw48WfYM6iCOPz02mHuQ
7DuoItg9w+F+JUvdEkx8K/u634X/Zd0n/zYMqvFrU9beZzekhZZMXjN/qydcpxLdUP8E4KSClm2v
apwEFGr0lQ4zQfJSxPmN8Qc9JjsP8RaQhwXjLtfLTb/kBCmWvUA0l2GjGOuCPwOlV5WvAmnWa1QG
Hr/b6RkJQbihTl5fyTrZ11GTAjFWSvJvSjWcZCu2WxmdoSABrdg5gXUf5ulUqGg5EDUB0PYmU70g
05f3zhJsa9KSH5m0zc9R2+Ct6qIL8CNMVvBcChwdA/tX0biPX511954CE3vs3cJ0D6qbo8/Qk+39
Mq7z+qmfK/V9RmJ9i32E2o9lUEJnU7hgvFiaQmricAIz/F8O9mOzdhwBEuxbwxYbhA+6s8LPi9uT
yqEi9p6LdeXo2NTO1E8w1rq5mq3KvW4mkmRiX1ctmdvZ4qWMFLZ05AyAqpntwchpImq5aQ3kzKT3
mmFN+MSDb0JsAMuLYcP4qCIjTpu8ru86l3yCOhA95RPQyuoGQHY8n6SI7ctoqsOfObj1K/TrRDHN
Sohhgyp6orIcDhkyZLmlOhJRkUV+j4C+oSCGVSZz87clzabvWzPHwXGelXP0g5WIHu6RKVNnHKdX
a9ji+wBxH1r7DkuSpPbbZkxjvB+vaWXCGafxVn7M2xr8Xj93ToMh60rsBZ1tcJPZzduPSyzCLW23
3gWm5Nn6xgORFHMUzuVjhAtvmLT9DPzMjRb7yDvuDZEbo86tM4lXxEWMuzP07kyZ3/jTTcN03HZR
0yV6CsU2Fle4RnI4FoTVRcJeJC7iwtLrycr7MMxGP2JK3c/ZZDyKZVfw3szdBCYO9LOGALh3O5Re
e/R3N4nFPt2VG5TNpAtz2pjNMnYXZUij6GBQHr74sjdfB2hqQ8Y7rG8WPTt2Fm8Ti7upZft5FnX/
LW4bL08DIpTvNBn22yrc5iIjZ+4+zHoXzb2FFcOcP0KBmstMK3eGyiNBv7/a7t4SdkA9Xj540smD
LOqiYf9WG2FNSVfPfAUimnkLFqE6meHk1u7pLABgxLkc4++BX47dYRgns71ucrE/At5SF/tqFXw4
Zl1eVLvF39tFNcUxsrvuGeN07/OiRDWmmyvaV6vk1E0sMu5PRlQxpktBrI72GLBK42DZmoOYFvin
epF9eTFS654AgoK8v8mbmJjFkBZ/DLyJ8qKtHZwBXArYTVb2daQTrEqVPkRRpWrKHG77sQYtOWKd
bmBD67HQr7NXEYY6od2Fh7bhx4ATHrg0RPlwyiyz61uC54Fcdm9gvrVU9MoD0/ltS02tH76KfQ2i
/HtjziWF3RqGh6gSUXRwsOsh2NiGHcB76XdUpsJltlKxa6M4VPqxT0H+Bb+cPbSw/eU9lM6FH2/9
l0EuuJzKcBnclBozac0euuAPlQhUfzV5jmiw6HRdqkMY61ElHvuiTTtj/Pul2uqb1RJbl+l5IxXK
gcuTX+kRE/linPvt6DjEGChgcmTAbd+OZ76a7h6rcXFABJpVfbChvnOFyljt0VD19dKgK4OHtkE1
kOh96am41W34AUs6N0zmPlh+MBCvl4RiiNVnAa+5z9pRQHwf+zi/X3eMcRIKJbV1WlHtbpmvcedM
/TaORpaO4902Uk6PNFVacvtddfZ5+26+AuVd2KaxE+LPS6JpYOL2+uQYL77rWz3rE3L96n7qctvJ
fDwiHuYY80b8vGcc3yHJObSr7GIhErAmxxbHJaZk9NwWVY7Go8pXO1WqK81t7dWkaj7HYJtE8+Lr
Q28Exp2iMVtzXY6RfTH2/bwmPf3/p4JVNaOsaaKCWoWncjbjkg+qRCuTJxq5F4lo4OenJXcjk2FM
3NPKlNUM1RzTcah2i9Rfva6ZrVNBlnpJTdW9U+EW/Crc2FvYt/J5TycWEExggKDWsTY5gMFROuvT
5osWrrld7hPeGF4DjrYowzbt2x7B9443lo4QXbhmo8yLHrb+sOGf5qf0abeBaH+LbmkSjZ8kEjlQ
8hwaPCR88Kj62TONgHIbjEh3OaEftUvOpsb2mm+iKA1FSS+unyQd+v7QhnDcU0F+cB/risiJ6aKx
SCxrMtSZ96a+lFCM6cpo2jKJjzNDl4VErmO60OMD3y2NIgHQnj+mftV7H+PRJq+2Gbp8pOUDXZY4
eyEQWmD8zXVET2oP5/5+KQl5M/y468u2Logx1lysQ7ZuxfrNkbvVEO9t/U1Vt4196cxSPI3Gcx/Q
/po28WcZU2G1unE8gP2bbo3yKYAVuT9/+qfJkMRr3P90llHfCSjtz0KqoTnE41D99N2a47Rftfm2
7WK8c/eu+DkoLDxIDlx51+9dwBYklfO8Nh5+vSvVp4vQUc53ubDlcausMfqiZskW3Y1fQK5SmDdm
xXFriYqGkWSsXPBrq/wD55x3RwdteiRVNT1oQn9/QSQtvnR0JjjI4kJPSbPYorrFrZR+Uj4P68d+
j4odvb8Be9A74fhztPBsIVoPfgpMHK2UZBQer7NVVHpHPX0SuiWyLubFum2q806ji0I+dByfc7rN
9npNc4TpW4TMoUhkOdnBrfaNF9CaaZsHbe/Eu1yyu3M07OZkWDnvonBlsxrDwHocoq4aricZOpoG
U7v6WR42lCmx0I6ci2XwsMrycVjxM2jW+y+e0HmzItSs055y6rO9FRRLa/zxtsT3KHvkWJP4FxyC
NnXtVtIId0yrHuqz08Ax7pz9hm3P7Ug/CO+TIBLqlxSt56WdLgZS4dVVj5WOpy2lX15Ox9jrMH1x
dGk/jIQgVhqg8rmfCP9HtoOooPnE+MjCZLy2RoLsXOP+Ltt+TWr2OsaT1jLcLz0mAn9GflV5SWsv
XpuySPaXFQj9U25XY0kreBxBqkNUTVZAcnWy6LW/D7Am/T5y8txRabbv8etVzv2AFl5Ssmtr0Bvn
DrGuOnv8LKn8WafK3Zf71rKn9loGszHJwOcVHBlGpP9XibPh8dlr+NBOE7G8G5WwZ+d5EqA8V7f4
1tXUZhmiHEloxVjXtIn6urh3mIZdDuO8jodcTrT4NVI+nu/uEFSMjRU81HZdDzzqnFhBoQb9ZtU0
pg/dxFac7pVmxUbKCn/NrrU/evuyTtd9FHDk7Mzc2Gm4+vordfDQSydEyKcA29visoR9TOEhXPDD
7HvlEv6pnLodNjSOTCnrmpdKr/brXkPhTVanFtcMvaufAaxOnWLyjNlqRQv489KEa4iQoKWH7+fh
cNlOgn+5HdeBkNYLQa0O8Gp/0ffw6XagIjg3i1tmrjpvIs3CNN76Tu2EsnjHpramNe1D52YfW+tT
A7HUOQh4hWW6lXT5qSNLmvFhQf03w0tOPdabu3/TKLleuSEILSQbTXcA2x0HKbjTaT5teKdfUfCx
tkSxhD4SLXVNlrtSWKmKjHBPuz27r5bflc+oVIsvC7XZV6w87eJEn7p9HqrS/zkaVeiEoMei5k9v
7luvBu9Wx9GwjQd/je3vCMd7kziywgQAEoVXX1p1s33uQHf5V07RyTGbUYOwkBns/MX3qEEX5wN9
4nJtdkI8lDfDIahF0cNYL73rCbcJ2k26835Kt6USYKtIZsW4BdsxLA1qQjDYliBjUGLKb3O/arln
OgMi1azX/aiWxQX9y7u76mxl0UtmIPNn3W/zQ98ZglohJ+mnO+Vq9+B3vq7S3mpc69rIZpQJxkT+
q3A0HaEuj5z5WJHAPoa1sPs09oXYL8uxcJ6Qw+IMYNkFsUGo8HBRs011Jj/HAUkuZX/XdG7fsLlv
3Ucx0h7jlK7+H2fn1Rs30qzhX0SATTbTLTlJOViWJd0QcljmnPnrz0N/Nx5qoIEOdrE3hrenmx2q
6g2FLfAsSutBbcw+2A1Km71ZJdGRF+UUq91UCQzeMy0tn9pqNH7jP0x9JqdVruXWLXoc+SJxMhQ3
+jRp83VSy0hx9cSn2tQHhnUHV7dMNjbv8LwJW7viUlKMDnldjzvELqB5S7r308qKrzSuDyrPYdWK
LX0qo6c4CSbKPcagRNsCXpKknKdRVi5bc/a0qYM9LJI5eUbXZWZuhp9FwF+v542Za3Pr8kSCcXS8
NH8aDHTlBsRHXJpD5id4WDrmpZnYykhBfxi/hSzlcznPiIzH2IkKT6GzK31qQy3EbjgvqnJHSSi4
b8LFnyMdTPGsqGH3A70Hxy/vfAgoU1aOzSaUdiO9QCmhYkjf1i6amPP3Dk+AC1JaOUCXpnPZJoRZ
HM5cq0tXRJQYMDeBHIlvYkMSG5lVS1+gTOj7tMX3jdfA8rdyJIlwJY6pu7xvlfjamAbfdO1RHSM3
6HEm8tKcgurBnkzjT2lU4Y+cKyVkEazuohCERBsbDpR8nJO0u56kWkTXRGfm9VCqVr43+ryPPMPI
INUQOVCtEaIX9SbrNYUCzByweULDKF77qWMilR4FDxlJ14+RnACJj1JgcDDbpf89odXxhJpytqAB
8XTEW6De+qosCVN2GTX1xEvLqe6Qz+r1reiG4peSKkZ0NWqmQUd6p/tl9qmxVbWwq24p3YN5tYgi
Jy6lyvzP6bPo9wS2+iel+vosSxPqhF/i6OPpSUD01laE5puoL+VdC90DhhgYLD5K/TQCOfQy8SYN
C3JMN4f63YoLLsEupFrOS9JatUf/6YZPMVhs/dYuc+nmYSOfHahH72Eqxme1suzOzbR8fM8xiBab
OOyVB+KJ+bmNK368ZWffpezq52QsVMflrhYxGih4JzDHZE3QMgVlhOWRmc/kbnPTuhEGMJQacI+n
zFVate0KOl+/G6KV33XV6h6kQoLqNnbf/NLUICceIQkqNz6w5kXGBAnp/E6/ighJTS+N+qaAs4Jn
NWafOsa0fQnJgqOflXvewvCnJQejxVp6mnV8nqrI3EiYMNHGZwGFBy3X4qz67AMv0vQI2jKeYeDn
JYQtd7mTEa3wgaVb01LqOrcpd4LIJeUzBlPp72Ts6wIW/pze5SmR53bqgxJYC3g32zhxL8fdGANr
V6OZVd5kJZKZ+ahEt7PPAwM2bo9vZaIm7yQE6LijTJmfNDGpqFaUaniSwRQ/alMvKBqJARSO56Mo
PfgaINOp3RZ3fetXt5nU9O91Tqb/QNlJl14F8+ptQln3GhRT9o1G2oTYMMBjOGGRrz+HxlSgwJ8i
/VYB5g4PRR5U72FfLAxEchBaW2Pj1u47NU8Ut+8c3gtl6mLgJMDEJ9OE1BKH2Fy6Q5W3f3oEF28m
KWhAvKFzPnWChIAKpJgnN7RHCffKSTrT08LGeIis2SB/yrCbdrtOEw+jPowPGc3ISsqVMn6HRUfi
MbX97xE2ceaGzbJzm0ZGxWEuk/ylAARmEzvpGHkKxQCVduB66LgUmig/zWYS3oRtmVteLbWat3fg
L+2qUHYh7TxCCuKpqkzpQWY+ZKEmGNuHoPGhVcQLud6VcggnOGid8kI+nt7pBuVtVjtW7sq6De6R
0GCY64tcXmiipe5bL7QkDplhYAqZFJ29sSikPVNILF/VYNCMraWm1GL7OhK38CRz00NLQrGKHM0E
iY6FNXncrRA2CLfyh6mjJcxGqXQ+ctgCH2/Y9ig7Alh6L0qol+NGDyf1MChA7tzbwfhul4b/ZBC5
sE6m0v0U+gyyjwg+oq2MMCaSc2UIn4UfGf4lNqzDXV7hErNj+3OZQcfjfSwMeh+DuvZVQLSu19SY
stLkeZiK+lqR3Ceu1QZtsmlTWc2uYk7+HRqL/rHX7PZnL1tZHwQ+IVd5CvxOtFb4QJHSeKd2N3Dl
WXVwKHRU9dRfo2Kv0nTe2oxSKa+YagOdwdLC0JuQWf2JzAFKi4Jn+65RM/O/UoapuVXqPn9frgQy
M3AOvLuJHi4sf8ywMgQjfa3sQaBxCPUg51VSbEoy1CVu0xpBAZQY07+drZQOfjPFN/gH4Vz0G8cv
gpIwSEaXs5FTtS59uOkULWB87CplSm4Tp+DBzKps0Ng+tX6ZGOBM+NyoRUreZCaPajvGv4Zitt5C
OOCQMENd/dHMFYmQkeK0I8cQhk2gqegKg071CcXNXv/BLoyvod//Gv0mrTw9L4nwrIiY3JptDRfI
PFUPsVbCYRpngE0u6bgKt7FNmO72CtmnGwPRQTByBu0CIk5ob3G3oxeTmSv6ew4BjhtK5+mN8149
hE3FkaDY79w3Wqnfl1Sd840/6MNrpfFSsvnk8FPLaS/kxklsXvUNfC83d4roeZiAyKhDDcYNuuuB
HQ6hMtx2kPlq/KBKSQZvJSAXZi3USz5cDT8jGZWnxBkDyGsL6bAw6DC076s+4pL189ca4ejLoDfF
ba5Go36I01Ld5crYyj0XapV4Vlu0oYQpQRmQ9j/UENL+MsnBPMWCHsKjs10LFWl/GB0jA2PIIrPx
akWjwEtjFMQNeOMDafd6wnniI/g13KXWMAE7evsmGSI6mDU6JfEbhGRUDPIxMS16ydRwcilFUKHg
rQjbbV9aqb6jMxBl7LjT65ci1oY/Q867gwsXKPMmbqfqm+UIJb2G3BtdxdwWmWcNSyYFrsyPgCIT
Ba5FvPWC96hyhVIR6Nqah/hdhnL4A67HqHXSJM6GWlVq39UyowhMR8OZHADPW5DW3DbqH2jfSuMq
NIroO0SDtiXI6ssOmkykwBMZka8kXl3CujoElNGaayS0zU0PubzzbEpc84GOiGUU3oGvjtoTrIr5
J8FWDwd+tKTfPLdBgvxjW2O7ZV0owPfvOHsPL2Ogj90eHN4uNg6ZMLyKTsERkpyagnZgzcqrgw0a
Vl226dyGXeKEMMBCm4C6KL41QPeQqdRI/alAicg3c5QY/hZCiAMdinQ028gGXhDo9nIAZDdhUKjl
dl95dq00JlG1BbsMdM95aovKfpg7fVABKGemiSq52sOuHW7mvpkpuc3cDBvAkO4xgCjdgQmJpKKO
aSfPEZYI+qYrihqnH5h/BJZJNlEfbgyunFokJPo2ZBABTaxtW7goSpgAKyhsGzBbrBuTcrb8Q0U9
OcKYiKDWK1QNmBDYLTd3WI2V+DFhn2bvqNYnvE26BhwnoY7jE1fPpMh53WsAVboSfCNgHPptiGvq
JQYygqqKmisKCXHD9h1GFSeFKs4m300mrnewQ4o8FziBk0BDMrHgc82xeDcSLUEznGOdicNqn4yb
TO/l73DOuQOViO4zrqJn1GWdGN6v23FZP9ZplX6HjKiXWzL58bkPwiy8UAi2wTOiUn+wAg1XrVGU
7MjWzFsBUijEzUBA817Fvf0Ni2AHwhHdifxt6szIOGdda29rO9LewkKzjE0cj+rFbARFeVc7Rf0w
TLmhwtewYa0XSzif+XpSe1LtYIIRhSuorXOz+ZGHKbltjBUolzzETX9DNVw+cB2AG6Erg4ar56mi
QHhTunuuqbn39DiB11jGuBgN1d93QLZO7xZq0d5wNYINwx3yX1BfpIcJN9VxA8kBSBBqT/U6oYlr
NhUkt+qSPinqf8GY2/peVajreZQGBE+JasbThstFsbdi0Ek5MRtvf2eB1gwE0UnwjK9u/zCFdc8L
U5rBe1hF83/CBy3ZJbWT/HR4pOutycECfahiu8J2Jrbggk6EmR47HoBbhgrnBuUCwR7pdvKLunz+
XpRWNLgCO/hnkFvqMkPTTjdFMTjv+L3A4AElNioq/3MMTVlX7N9pnM0/I/IpZiVSeGxdZvXSi6PY
aBcIz+g9NbLStwg/Vxr1iBmJvaQ6B9IZLTqOpncgiObFnEE4UVU+fgBUd9kMk9a6qqUNBudAKiHM
ojiot3bpQLXmbaGFkh3IOfAAYatbOo2p08ZSTfXaCHIaDERiSIs9MWPyoyq4lQnioBt1WsnVD8kx
+wXFNL5Hy9rCLYy0TNnCAvfvW+6n0CO0F6RmUdF90+CHfy/Ba54ME+xA8jpeZ0WqP8apLvOHKh46
7HWcqJ8Omt2P35qwabA+nWsd658ybf39VOjxY1fqDdWmYUKoMqkzFUZiF4xSZ81O7C2ZkWJuI1mQ
Io5NZdYbreXUbIM2GrkfnaHOL3I5ah0S3EHaDvVUg/vB0Fv+OETC86uM5lLx8FcrcDGIxRT/tAvI
EntsMXr/pievgcRFZ/rHEa7cH0k6wKcWi4FLHlBf92UIhWyC9QKloVXTn0M9+k8+0f1vjKCW0uo0
DpKLgBhwi/xGf0UDArsjQxL0WkUjD3ndCmdfpUMCsooqKDuMcDofyU9KGhnHWgNl3kAQNIi5El6T
oj50E01LU1glFEY2vo80hjjSsu6pRxNtGigBruIayt0moqWkDWDQ8TxBqNGftamKfo42bF4vTS2i
XBR/deVVqu3f57GEW1QMCUEuUGuY7Ao9M78pmQZ5p8Mo5L5RRDt7le13g4vkDQZTaanFkxZZ9RtU
s1nZjdZU70PUufPGDir/ki0l021SZ0SmqaLnD8Ju7UeaNRavtl4Zyq6HSPCnE9H4sw+BmyiyxPK2
mZXkEWMO1mlgP7yXgOsj+eZQXdSIrvqtwPO99fhd6pOcnfIwKrEPIYbi6e8miYLXqQzit6yd9O8Z
Se/vrhqzCDiWPedqeqZMbgAvm2KSgYcFHXod7Ueags6IJPOp4Wb9DCBv2eUern2leeRIQcFrCA5H
yAw53+10HNO2Qd1at21sKCMXeCoMqoBx/FKXSfTk+IlzD4BI7WXw/VlZSl1j4dqmgshljCRJwMR9
904oQQKiwbd02wLZg4vEyv9phhQtdo1TxXIzwYpwYHy106WczQzXC3V5d2K1SqOt7EMKtCncDn0r
Mtu6WzJQg6ummy+aoglqz+96qnw4OWnXTT/L70HC3eZidRnRh4hkZWfXJUEONs71fwPSv+uoylpt
09cqyHlkoy9wMS8ae89oqyB1+3lSXpAi8uXHCXN0O5rFkz5amLZUMDA1vh+BG710Cg0JTpI7D23i
z4ZL2h4SSvhCcExUTfk+RPr83Y/6TkANXyrO2MJ17zJu9MqbByoy3kwvCn9xGJyA3qge3Wd8VQUi
LQm2O+mWuEE4Vt/aTgD12BIZ8X4grZaWUU45jNz/APVaMwH6zmMy+DsoozI4pKJxHpQ8xE/DccDu
r/R+ANcAGG82fjtNDWILIoALLZaO4jYtHZXbvFbIUFsA+C0pbB4jSIyL4kGbBAQB2GMNchqf7QRM
0nfbagynclOro5CePSOG9ka16957fVCG7dDVIt45oZNw0kLHJP6CijpDpAuCeCMoDka/x4ASzbab
FdF7WYEUnnBtSiBfOJUWXeJE5mQ3Qx/Z90aUpNVG7+cUwVYB2+4O8Q/wdodigcWo9Oy3SHLR7KZw
9sfNNFK82gUh4fJGsIr1ZuZqJ+KIwatY2LRUBPUhzX+MKosIo6IJhgLlsyc0mTjCf9J8pK16hALk
sWgnvF4qGgLc0BqhfYE9K4Eji8a8qQwQaE+fpxKSsV3GuDJKX8DB5T4jZdfix1bEJkEzNVU4eQME
7U2Kkuh34ZfT9yIV8Z2En64u1EGqyNRlLdLTovzP9ntSQiq8VA2pIxKHxQbQTWul6htx4NB6JC45
gWlf23ei1Cux96U9vwXKoN4gNu3VK2Rl+u/BEPpSpkkhatJVKLigRBzOIKVqfofMQBew+fUuBHCn
1YEHHYgTZY2x+hDS/iDxCqnywXpVNZ66pgZgrjoToDdRG+diUoJ22A98728z7/p4kNQ4LuI6BAnX
e6pJuJ1111AjeDsLeCi3xAw8IqnaFL07N5Q29nZU1ZSyNHQF36hOpgQmRa/BnMoT+8HMCmixPELB
XZXCKXZ7VvkHXPX+bkn/IOWoKcowRSmaexST/q+kpJbs9fpI3iFHO4UwQnOVVyecOMxBGU4WTK2U
IkYWY7G7xRdP/kopu+ERq5XhUyjzlnxYdapXHIfMlHJbnv4KRFXDh/ATikvoutMSdnpePokCLgA3
LUwMaeB+7EYNrck3nOLpzZnMuSe612GFDBRtDfg4BJMwpmX6KCNUDR54lPnTsGvrgZep0XeFH4B4
s3XrrdoGNYF/Xeqlt9zO006LKfls47GloG3YMxTJ0M7uFjbqtAnHarwhnskb8xCAbU/bEE+CCpO5
Srlpet7SQ1IU+oVNpURzbazmSeyLsRR3DbLA37WvzndmZKetO0Cx6A6ymO3oyi6jXFCeD1rrem7N
tHwmQ1CeFYeyKCBQqcLON2Pi3XYoxWuaz1TUBHF9/MsJ4l5xScRgKPoCydS+rOCM/7DoF+oAuDi5
wcWgUySDZRtQgof+E03f4Zb2dNtwEC7t9BIlj1t0E11oP9dbL04C/1ob0DoA40/MGlBjadQgV9Lu
VEyGU0H7AQ6W2pvSFb7bJVW3t5JhvFeUFKtXxQ/4XG23SZNO7D8ffi33XoanSytifBsTWzCwY6U1
Cta6hbSSuQivSIxSiMzdQYUjqKPtLO9AKBx3NmRwVY8ppODPB1/3FKO1HKNrqgrmqJuLe8rx6HQJ
Mw2Au9xNfJ7ZbS18Dk9GQ8BtQn4RQWqinhagywY9j8itUIhukxyuCfEM5e7KbF/O/KK1acD6F60M
VqA7+1Wd8TmCQnL3AmBu4sDRPKKm54qgmMsGJLxGi7ZN28HA3cue9nlOLUAbAojhE8UH2CTOmZVa
C+L//izaFy6et0L/4CtWjdzKnSQ5zrOAwivKuQBaR0pdMmkKs/iiM8Qy2uLvYcHPsWHErExSykHm
NHiHBwIZ2P4pI0uHHIdYynKj0Rh/0uJXO2OGdWobYrgnTGPZg8JYGV9Aj2yKpAGFRwyo3ZuQTAh4
BUzcVh0v4M45+zJHuV3o5teaPyzNDU14xuayAxlfrHagXaA/hP0C2IcNHoKripCi/J5J7v8LakIA
259vsI8TPR5vtb8mU0GWUpbIDnN1WCxVp5uJca9gY+gwxat2U9lV9egYabD7fOSPO5uRsZ4xsDS2
6Ea1/LJ/DJ+ayShEJNnZ9EdSLwOYrTy2ZfFFp5a/60mLQLYNegzKOcejMHSkOxUnWh9Ee2ksxDc7
E5dA8sM3C7b1mX3z8Vzgvc31AXYMHMjXPB7Olo7vZAo7tW55wVqKxB61xx9Ia8Th8+Vbu6UsEyOH
ow85YA/uvsvy/rN8CLnqeox4G/xKqy6IWlBiIR6OPOidaJJrCrtnGq6fHFHHhgn9O8KEtXehINeu
so4zX4bK8MufKHk5bbzUFOswucer8Zw30qkdQuMEGxmEjfnT2lt8oB+EBLflNq47chRnLptyU1pN
n/8/tiINiHCEF1Ly1VZrGUElJ4pgLefKqmA6tw6Mo7E6M8qp9cOsXECdogcKjPjjLzZYsHSTkFFa
+AEmwkJnPsShVm9Hqq3g91TFPt8ipzajozpwBwjFuM1WJ8wsaiOY7GWLiN55GHJsQbwxCCxl26UE
MmdukrVF0bIhHd1SWUWJZ8S6SUnhdClxL7rjWgTZewS0Bzs0gbgyl9d2ky/NiJW2f/58iieuLx4G
LMgEdyU9nrXjNZ19e9YNKKIujgLoOYXl75uJyquexbsq9W3qEbrcSx2645npnviaWMCCNePIxOUi
V4FKr0VFaFec9Mbv7FcN2XXMWyz6A63Kul2AOnr7+VRPnIYlIKMxiy54ktZXSzM4LQy7FFQLcujG
wNdy1yn6uX7kJ76ipeHnZgo8ijB+Xk0Ls5ogzpcz52uJGOG8J02815tGqDuRqxRHolid7gTs3/DM
hXZyZB4CBGy0CsQt/fhT+rD+x5ZeYG5sd+TOSGH8jd9wNiiMNOIndztU1wEhp39m4BPHhPFUogus
rmG3LT/sn5u0RvBuoS9lYZNyvGxytd/iA6s8OFRNzvgmnZgjPQF12pdwVJZG4cdDVamqzYORoc1H
+bdRaohlo1Eju42Akh5KSMoviXDOuRWfmKCzOMPTPcigaqKuvilyaRyYew5JJLDPUWvISAhb/H2g
olH48iZ1YHw49Nig6Q0WmMcTjJGcU0Nigj52QBunhcU0VMY5t7ePR2Hpt6DSYtXA781cGwKqvU0P
j4ouMAr2AXfJkMDmC+P+TCh2YpTFGY9/uD0x0F9dnx1qlSw3HGBpC4ZoKXIDrk5ofvlYE0Vz5DQc
FDUV77PjFRvVsB8J32lXCWUku6ux1ik2Ra20587XielwMQu87FUeOXbC8UBgSzLIDTpIzAO+pFGm
1R50xTN+wx9vxb8NRXHLojk84c9qNhoByzDmFDaZbnLJ5RlN26iBCVKOaP636KvL6fWrWw4rXlo1
QlCniyAh+/G8Ikjd1AyImHW9JGUL7XJXTuO4+XyUExOzbO5FqfK4meR5x6MMuLcGdVKRijsV4GEa
Yvtjjc3OtrrQK8fgXGue0+ORAtDGlPhu7Ynfa2pnWdRyICMoDUggzUTBWf0AnU2sxsVDN9b6r8+n
eGKDMEWamPHK4Pj/IfXGHR/NCgs5hXmEbrcAZyja+ev7HUceimGGvty6zsri22lMFO5IDtwuVf17
e0Tu1MTJdKZ35ce4gPKTwVNC30yaCzirs+ubIWZTi3mmTmM7eNp4sqCZGb5B2Hf2zmCjwE2CETCv
abP958t44ssRbuEWaNCpUFBLOd4pfaRGVUW7ErcwZfCCAMh4mTtHNru0wLTDNRPIRbvPh/z4rNCW
gqVcMB1ez/WjHQ5a7gz00HZ9PZ/3Bvyst1QBm7xWNNLzex/9rnCLKqSG+/nAJ7aMjamnzQG0OX9r
p1m6XhLA4jbo9mGr3MaGzNymLIcvx7FMz8H1UkNuheH36v0qyhElvw0FzEntfI+q0cfiTcktjkKa
ZsaZDXpq6/A0UwFcVhTK3PH363QaYsFSJS+1x2gfmxJmXRopeNL7VnyDG+F0Y1C02+sE109fX06L
ZaTXiM32MZat9U8kYkXUqwPTgPsPrele4Pi0LXBUPJOjntqglkZOTAxpkKquYmYcn0odv3l4yWZi
uQ3UhTd9xNMT9m0FcGY2h//HrEilsbkl7eGqPp7VjJlKgUCQ3SmLMtqgcS9NCF9YZJ3ZjScnRpa/
BB/8117l+vhSQQrFnwH/Fh8FAX2BAUkaXNnSQ5IZavM4o/s5Vwk7MejSIoW8h8XkCV89DLMGSbmc
UdlM9GsDl0LANcGCL3C1CbJs8/lSfozk2BxkqAZ5Kq+CvrpbsiFBY4upDoKoFmmRF81jlb6g/LKq
EX34NGjnsrq/XVGO68FLwxQyK5t1JXpYfb0xc8LABI5wHY5dto36Vr0ZRvzDnKjND74NXCSiqgHj
Bf+Gpwsk5QaTBQiY4ZB3ZuueuG8cbE+40nWTu30dXoYDHE16QxWwbOpgSxtdyHwBPvGfr/LpOf8z
zPIZ/jmHsdmmverT+8af59F0626x1qJRpDS8THfaOyMLlQt1AFOzU/xqyxTnIWzLbXryxOqZLlWn
9hdf/H9tFbgZVqe1wErOtyRTRj+Gyym81T96XSWQw9Tgsm/I0T6f/KklpvjNW8LLubR0O567NGc6
U2DK6FqGXuG6hn7ImrLhzKxObWSLNuICa3ydb7nM+p8VhiMs07EjT8BAr3r14wDssNKCd9punwsF
Tk6InGvxJ4flq64WEG9kKAKCgKOmhfjGr+EGAtSEZwKOk6MgKeHiofbB/X08IVRNfqnRNJUmwUFk
7zApkt2GTAv98+ff59TK0byHp5XCO8WHVRhfE9zbSFoZSGnVnQIvfWMVvfVQohf+9v8ZCttnZwms
6QB+PKesGZvWUfhI5diWd7bfhqCaNoReeEVD/P3/MRi9rijBEWKLdRaOmU2INzQBbw8As+u6lraX
cMU3fZtmu8+HOvWtCNF4ADFj5oVfzQs2kzSbjNKNrhvZA0YW9q1p9/aZu2r5v6wvTiySraU8xAux
dmLO096copl9lzcwKN0O1ugFl+PwHFKh2pUdWp/Pp3VqZ1Dsg6wIbwkMa/X86S2S8cwEOsNNK/fi
GXFcHdMijLg+PPOxPs6NaolkU/DwUclYz22Qwkkb2NWLlhp6j189FHZ9iR+deVDrqD8zsROj2bgu
0zyBji8L8ex4Hw6drtBrHEjdGBTzMsgc5YnGTgh3RDffY9Dnn4k3P+4PKuuCtjnEERo619VZjlQT
6r5SIGkHV38tF0FEpmvD4+ef6+Qo9DjkGFPKAPM8npWi9OY4480Etw3/VdkH9S1kznMdlU6s3RIL
AbSQHFB0Xv78n4uWcj3aKBuGfd5P/b0Q/kKTQPN7KbPB/KFVfvrfl6fFFqTIpOFVD8KzmpZupnUU
hKQE+IsRrGfa7yi3vtihmsIC+YDkWuJC5/FYh5SagtVEPvekd4WOh26DcwzVZZl70C+Qp6l8szOn
+ePX4l43aL5JTkmIuQYEq75Ef9M7MPvSqru25ti/UbtBH758uyOuUC36llvc7pq9ut3tDI4PpI8E
X4y22GZJ9mde6GW1GZ9rgvVhQqYuyMAtlRRZo3f56lDh81srnYoMUVRT9JoVSrlN2vDL9XlGITUl
nFhaJTCh4+0HJRTet4XZcI0It3KT3MYIZ5iGRL/puxLiXtw4EOdQyXP48bmszuJkp+a5XBtk5Nwg
II7HvyAl01nkvjCW6hR+TFTr4bWMjOyr7z/PydJhi4eZl5mr8XgYFXP4Ti5lPERh9sbRhz85dOPD
F8/WMgj0BOBwqlCWs7rhY1CF0QwZBJsn/wotDHwZJfDPtPZcIvqjh4u66tKSZEHcneXf46nUUd7U
bWO+deiQy0J5MKNDplq7QmguXXUIoxCW0RPizM7/UMNYRkXcRPFYLqZEq50CSxFH4NF8G7tLJ7Sv
s36rFb6XmvFmnl8+X8b1UFSoVTAOg8lZtNKQqysqwrtidpwJ5bE5Brc4qvheN2T9lYKn+9bOfGhq
vNmbzwdd78O/g8IkADnVCGTWBcQYZyNjKMbQxSMkeUCPkG5ne7LPjLKOAf43ik1kretL877VqQbq
DrAcZmohsqoB6oqyFHxxavLQrp+jZZwYbGlIgu4NXJ02HKu3pS4KWqEZC88x9BlrKO1Hnk3e5bH1
v3i8mNfRUKvjZZi+b80VQ6F/HBBNZP4eA5evBobLKNSX6L9B9Y77anX7dp0IYfrjAMlVZuwHsGkg
vdnafXUngAGjuuA2pKZFFeb4fKFwmGPDRAzpR2VJrtyEuDimX73fwZeORlmdYtIefAdGUlRMR30X
b65XNRGvn8/k4wag6IH9Kw1AFkzLWn2VMVVaLZixayua3vwtRjwjUkTAi3eFda4d09+t+++1RBjD
YBQiwGRAsdZd8AZ8GOTUg5WB1eNUQ2SqIAi3mutayapbaL3FrjW77oDBrOaNUaxd4MSbfvEGpo8R
zzL9B1VKgwQfqxlnFS7uWWi9OBGKgworR280k3Mx24erYhkEHglrCi5kqutBsJbBqjh4TaYqc7Z6
pRuXOf3wnP2Xvt7Cu5GkWwA1DLS8K8f7sEvT0QnNcXBpuBfCiS7t73izIFmVcfjt86FWM/rfUMTS
tIMFKadl4vFQum9FSU4I7ZoZAvOGCW66VBFfuyT+jgLA9HcytNlc8x3mgjYMWh6i7Alp9VGjur7W
1fkcLLgmCf5vGDCMpcEfSbGxWje8eXpQOgWCfm/Uh3ispmuc6rpbowuMfUhajpJsNBB+ohcbEhq1
IMbuggsDbxiPT3ruoK8O4d+fYwI4LEeQsPtD1dPONWz6sKNAEpG6jUzSqxHLhF2Elu5MZPCXffbP
Gfw7FmQ8wg8BRYAI/Pg7SplhLz3xHcO4fuoQE2HPpe9nPzlgi3wwivqti4a3TtCiR/rfcqN7GcG5
J2LLqk0u8L4/Vw1Z7srVD+Iht3nQHQ2y3pqThIIDFbCNDb8qakf/k+Exm1zmDVjqPf6cebJLojnT
HvGdi37NEY7XZzhRJxZ/aZWrQoiCloHB3/GC+PWsdViM9i4ENHyCzaLYwEwuN1UYp2ee9hNn6Gio
5af8k8lVYtLCadl2YWsqFwkb4pqQt/v6SWUUhzMKX255C49HqZHR+nnKGermINxpzqjsSg0/qy/f
B6D2KtA61C5KgKt95NDJIcXejX1UxPEbKuzmVukV8/HzUU5tDgglHAmqMCDEq1sHWkdQ9hkq7iQS
8Z62sKGF1kQE20AG7bVa4hyhdWV5qfdx//3rQ/NGwV2DUfLxoCDlzsWQIWXUKQHejMIY3um9oFwg
LTfuM5zrsGczzXvu/nMMxI/bBEo+WR2kKIJproTjD6gMAEhKHeMRYsvqJk7y4hA6zTlM5+PS2uCM
fDrVVkkj16hAqFa9qZbZ5CIDfFRN472X9pM/m5c9LjH4wrYHS9ZfI89w+VD31HAnoJirQQRePYso
mwaS+3xyq9rKgl8RVpS9Vwo9Mj1sbMtwo3Xc14cmx0HnzOdcdsrxNWML3i1YE4A8EHdWQ0PRCR0n
YWjbhPatj368Lcqw2tJPCRlFW5+rb5xYXsaTAC6kelBkVzt3ErMvAw3PHYyWE2/MC/PgZJ2yGcuk
PCAufcJQsDzgeXyuz+DH+2wBHiFDQWBl96zr8iE9DRFj4+OIcZLiJWqhbBLZOLsSH68z99nJoagO
IDwl2uHVPt6o2BUNVqbgxZOnEAA8BUOO5M7H5Ps9bxdzkc8P5IdjQWs/WBumZNcupIDVo62MyLVt
A3mHMWIXotTYaJUJ/dk+H+XDPlko8QzBBQodkuTyeE6OD7NtxuoKP77MbrbTEMb5JjVD4zfCMxvL
tTI+1874wzKuhlwto56iLrRpnOChLi03QiZ/Yku0m6xK+zOT+7CEf/n+cCkIsADIzdXTEM5TqOK8
hGXpVHUX2KNkHsKj/My2+DgKBRTgfhBVXlUs4o+XEPPSPrYqhNFO0hjbKuwRjvrmfCb2Xf4v/x5o
whcOFkeLTa7ZGJ4ej4LsS9BaCkpN5/vq4+j09GYKuotJt3qXPkfjY1+cw6E+DMmKkbss/PCFHr5O
+1Jh6aPeoNiImlpsRmzSDc8pWuVeYOB059jtYos3tdvPd+Ty+Y8mSm5GpLbwGxkUVufxRNNx6Ho1
od8UTZvdzhu2xV6/0TbhmWHWkCl3xvE4q2eHgLEzq5Rxys3bc76hxYf7+/L+/fPJ/E1JPpuNfjyb
0WxCZIWMou1hLri0DNmKW5xlNrRZ8YwtGJ97VbuXuPS704/Px17nnx9muGzcf+IvMuhU1kvnLuUg
vcGDbe/+sm6sy68+reuVXA78P+OMaY4FRc448sHfVyj5n2FOX/pnPtj6hVmPsnphcACIU2WZzbyj
BYmHP6GXe+WZs/whVVqPspyJf+byf+yd2W7cSLauX8Wom3NFb87Dwe4GNodMZWq2Bsu6ISRZ4jzP
fPrzUXZVKVNuZ+vcNbDRDVepZCmSZDBixVr/+j8lqiU1Xp7XaeU9Js71s7Z+uL06BOh8ZQj/blrs
LbsoptNJihim8tC3Olge2Ld4ep7PjnGDTejmwExY5vLvhttbci3AmCwfDDc4j3jL2k+5vX1xrm4P
DPOLBePtq7t/Ps+avDFwHF2uCtMth3yRA5rIMV3dfVh/a9wb7IkOPbADy8V+p1VrKqUVLmP2Lmc7
XrDI+zrbTzdnoX3RuA8cC2w8PQ9sLIee376KX8EXRE6X5zc5j/NKXAPe8ppVeBZtfDtdd/aBG7vs
9b95fvLeKpKoNGvSx7hcZOhk/E+1MRZ18IA7cDuXV/V3A+0tGaoA8SikRGov0nm79+m5KOpu2yfG
oWs6NFf2Fg3TiBszX140U7vr/KMIS+YSuKqWJ7ifHKpsv6bafndde4tHbAqyhsfZjxuYnoODcI0V
qDnnJnIj94WOfhZi0X45dJWv4efvBt5bT4YgA1lQMbByJW+b2+Ks2iqP/gUZR9y9y4fpOt9G58qF
dn1gxhy6vXsLTNCOkV4sM0ZhzmDrwPzsj4jyHN82nNLLvcA1HdM5pA1/l2/ZWz/lvZVmkvMkbZYX
g0rnKjqS3OvMme1n3y65vcVKtg/u479aAKg80i2wtOUhGN9dsZvEzHJxmbKwjj2J90NxLSIH1bGO
MwdS4GVzgXH2ul6rJ9bmwF3+1br6duy9u4yFzZRSIyFWcQdPv01X4WpYTW6yajby0aG02a8eKSUF
6hao96i+7x0IYvyw46kuG7vGZF6UaPPFEUudnru8duP58veXtr8QEPaT+iTfoSh0E6CO2L2rehvJ
fpiqsyMorbLCkgnzZqmOQLlN84E1Z1lT3r4iDIWEFEUBzU6mgRXX7lCpKeuj3APo8mmBPy6sPEd4
rKQH1tD9u7eMolLE4jSwtOXup1ZUYNhgJ3FYamn/Pcfb0tjWfdo44iRn53GZZTf0TEkXH76LJHE4
VhG0UwjVl/nzJpoocGGomxIkJFzL0sP+lTVVbbNLXPHTQ3Nx/yTHBXKGI3eD4l+jz2vvPQD6U8+W
IUyOkfe55WCs0dzgN4dtU60VSnKdSn2Lr2xmYI9LcrsRbOwYs4s0nvxbrc3bAneCvu83VabLl8hW
KlBGdVSadimCZ/r9fXkXfFN2pTymS2SbEKBRvtq9MSqsjrw1DFiZUt+DNhHSYGI1xBo3dMcGnCxu
01o/xitAqv1DTfHxKWiswHQlCoTzKi4V/VAr/X58uXwkhflBhQtHWXBJux9JwBcqAkY/OpAcEvyM
FdmGeZF9I/eP68FQ9uZ2KmW23agfD4S27182hYeGDo6UMEl6ZW93wjBWGCbaUJy6Ne8rVCI3LX5H
55h8HpKj/mKkpWVHp95PVgHR0O5FBs1C1rPkGQe/xcAkpKnKLaYYg1JKVc+/f8jv32uymKS98Ceg
KUTcr8oHhjhmBe5ZjoHPjtfWIxypKjhQQXl3yOGx0b6poP2khswWsFzxm1csoD6hxHPXO74Q+vYI
uNSOs0CxmVDZNurmwjNSP/VkMVZPKeinz1o2SQdWsPevHp8Bgc/SFoWebT/ZNs39EBQVb5eJZbTu
BYUvXKmJiPjQajHa2eCSjE/Mh+/uso7RSYSmSCJZv3vdmRZmSpECuC+aAnudSU1WWWYoRx8fBRX1
Ui9AdkBL7u4owdBTnpriHg8ZsKHYLGFmDLP7w/dPFRUuRCKxRiXx9Rm/eYbJpCRGiwLFiYYyP03V
RnIjAWubAcNSN+tGf/XRq1pkG0g3KYIwc9S9OSNPYpOCvMWGfo6CbVwI88YH/XLgkPB+QTFljeZQ
Loos7jt1I+3FVPUms3HA0OauKGKuk+IddCSamoBoQxswox2bfuMLzU/t1389jf83eC4ufuyezT//
m6+fCpykFn3a3pf/PI2eap79S/vfy4/99dd2f+if5/1z3Xb186fTh7L5tOry7w9tVOT7P7PzKxjp
5ydxH9qHnS+8vI3a6bJ7rqcvz02Xtq/D8ZmXv/nvfvPT8+tvuZ7K53/88VR0ebv8toCP9cfPb22+
/+MPatpvnvry+39+8+wh4+e+PWfP7//+80PT/uMPTf28FEMp6OD+Re/YEt0Mz8t3VOkz6WSRZBvd
GPyxpNnyom7Df/yx/CVepdd/lT8vZQTDQp6IloB+lD8vc+fR/P2oPuVddlFEUNCWz73sLH8HQItn
g0KzAsJyNGds4PuuAUCARi3SEt0uLCGkTScOa8Cn8CwiTMBbSk+AIMcMv9IAIGN0gj9Zpq01I5vP
DZyGgw1gsySxTSBO1VpW8grbonhuSzeVM9zUjYxNbJJ7xXDAYExfky4xvmEQiMelgA/JV1MRYs3u
hiGXsPCtioVyBiCPnagFbQIQxK9NnPmdutbyKnCtZJr4JSE03RtJD4pkFaRViKsRScJYeMHhFwKL
g6sbRRgbEl1EI0AixLK0nQSg9AuCTxJMOF1lkZyYPka3q6rJw5NW7HDITYcIM3yMVWVoEOnCTtKU
2WwusHTV1U0wwUla+lYAnW3LCbu2BxDpIEvNUFeCmt7vyAw9ZBbJAotJNNkB7ZyG8jrGesU/wYEO
+xvbFyEr0Y7eaQ9+weJ67VuRNnKCr5UZEzvY6Jir4T4YF9ltrphVfz+NzVjfIAiEzAkTMJuwWM39
LLatMJFj17IKengcY9KV6QxPYTm8tGbfusdHaixZWQBZn444wmI+NSDyjmtXAXTqayvS0gnSj5hf
JgUOmPIyU9cZ9lkYuQVlFqxqRa7krHOLwWRmLN5VNSQ6a5JiIF5wToxiBiovz7Nf9i9iJEwaypx5
6uhkxjckDG+Ewc/0aj3HIS6l4EEyHJnsXmtHpT1J8cbkqyKv/ORJ7tN+PAKslxN6ZW2rZkcxHNjo
BZGgIF9Rf8zXMyaJoaMJVnKDj3n7kMNmxIU6FaGtgz8XYDfG6XGVdmW8Kdq0zk6NcADfDS5cu2N3
qeEaW7NeAlHPpOCoYXX0nWLGkIx2w/Ry8MFPtapVXZZdh0kmusEI3iN8iEuFU8imlfvBq8ysu5HL
wbprxax8jPX4XK5L46sYxHgiErXh36pAgpfNwKwcVenUpbO3q++UKorq8xH09l0pjuJVFfSjm/el
9W0OZDgjgWzkrlZKsKMqDRdZrKry1RAJV0rZ45VWFenxFKV6y4lLa+8HbSwvKTqr9zLUGtjw4UJi
yjtYb6D5Fhdn+DKtMJCrGcA8J7korBrQLLhv5xs/HEU09iDTzFHBuTfTXma1Lry2lzW3mcXrPm0b
z+xk/URvY34F/vJfsPr90jfYFcmpOr4UZVwfA72VvQKGnsPLkXj4QXbJVZPRvOZYoxb3tihXOCX7
CQgVL80TUT82cC8NHchkcbKtNOhix1EEPts166E1Vz38quQsFaUx9ugRC7M75kE8fMc4xrKcrBl8
8aynPs2mrAWC/i2Im4nHO2EnDvc91TQgH7Ofu/mcZsLZjJcM50d2L+Mc+JOhe3I7VCG9bkn4kii6
DgbQ18svvd5bC1m6fjSlpIXXgD126Jg4G7b8pqi4sQTMHtexLPR8CEycmUwWtgteLfagheWkRb4A
Ui6WcQ9tcUUkSmFvFwNRvhukHpQgRhxVbcPwUtGz1HFirEKV1fqBDo6k3tLBU8RHQjkHkpeCBslW
2UxrSmGPFgSwr4oOPmGNCxuWTUoXxOFJVUImgqKN5S4+Wgg60mfMBuX4AiBmWa7w0alr8WiugHpf
cfiBXGPRKpQeg4NCqgkAl0ZMW+l7q/hQTIgGGzEgR3WiUKzmTXam3WgtlEc50YwOL524FUInN2I6
80twAk9vdtKfW9jbLWs3sv85DikXQm5a5jnA7Y6jDXgvGkrv2zOojMcyHKZHCYPAA/HT7on9xyjL
aYxaK4do0hG7o8zB2KcYWS5BvaUc4Y8SrSx00V/gTIx2VSbN6eTzUvz+0vbOEz9Gpfq0NOvRV/5O
tJcOQL15Qr4tw5NxsINQSvpRgtZTkdB7OIhFa1lUBMwPK6vyxKIkU1Gib7j9/efYPaj9+Bi4teh0
+yyBt753i620MGKl0YC958FXU4yDE7ZazKDNqT6QOHj/MGXOD1wxR7VFwU+Y8/YAhYX8FBXSjOsf
rpjX2uxLq7mZpA+1zy3XIzOGaSGfURc3ob2pmRtZ3NNW69s6FhtOY8FBDWEsnEwtxqm/v3W/uCA0
D2SSlnZAlDp7JyO0wzTn6TnwRbh2x+Ykfafd/JAX2Pvns2gqF4MSmucWffTuXUsR2bWhuaDPBJ/g
J8D1Dm98s72AcdBOH78i9NfMRZoCUAK8U2I38OsCGl2R3lZ3gtj7sCWS6MA8+NUVEYeSYWQO4Cu1
d0WlhodipMJEmpUYzJFIQ1sC7SafiauKpjrUIvWLp6Tj6E/HEtJ9Kr0E2m+nHWwXpj2NfMDTGqyt
69byfAGJ+e/nwvKhd0JrAmqNVqVlRVzKyXtJHcMaLKz4aKFeQAbYjcPK1Tte7lrouy2w5O8fHo5j
AR0ki2weW669d8mgGhWVDXSHNBair2OlKsdCasnHdWcVZ0C91A8JjJa3ik5HUUH2QuqPs8zeTQzo
0BOrBqSngS7WTtvggT6n0tZ76WzS8cWQ++zAiO9nCSOSpGLDZ5lDR7X72IIoUKI+Z8RKLorV0sVt
s0VY0FCT6sPrP0Mti4aiY9aAVHJ3KE3Nmz6NRwNX9HFcJckwrGje6q4Nsy5WQBCjG6MZlEN+QL+6
wFeJMdkBRn+t/L3JRdR6GizdB4aNtKtfC2WEL2WZVKumTJv172fL+1eA7nRWd/7EgI8HuXuBRsAC
SNALM6kPumP4CUuc2fQHUjj7r8ASFCzd0WTgiKk40u6OAja8SUYDRT3dROEj7fjC2pKy3GuntD/P
NOFQcuWX4+E4Q08n78E7QVbsB+kEQQYFvwHJIFTrZN1FKuxKlhVwLXgMHLiN7+MEYgPSR6TD2Lip
VuxeIDk+oafnE8TXgG+3nKOdAX5uJNcqlL9tbVkDhDK9guPx+8f3y3FZVbBtIOzCqnF33HYknz8B
ILGrIVOvQbCB3Eit4jKvtfZpksT+SsAe68Cg7+eMrC9CLYmCF2HBflygRtZkCI1l2W1UU0RsUlF5
lMFjub+/tvdvgUyXLPlw0hG0Sew3HKfEXvRq4NquQ4LaaFPwnTWoWMfW6B+4oF+OxCMh4cJgaDR3
72Ifi/WEFzM6AVFqvnGcrksbLol6pOGr/zELvNcoBAsfJgkvwiIX3ntkox7UnaQ3DOanazmddUdo
jKchUHCDUMoDqen3j4reD2zpkNeR1iTJs3tlsVHU2ObnFrmVHkzu6BdQEw8Kk/ekCMs1LcOgdBMX
SykEn7vDhGE5piHWMvbkz4Pv4gwJ4ayb5G5ydRwuLKefMMi3494I7wTILrNbiQ38WUUIjXI18Xpo
YAhC3FW6IBeNAxPplzdhCSlE7gFlvr1PBx059rHGhtpX6hX8gk5cTbp/KBn+/lXU6H5aantUImm5
2VtJzXIAAdRlJhC3RDgp5qm4CEQF9pzZlFcwnqu7SNWVA70F7y+Ngh6Cc+wjKQ1yfbs3fhAMyARQ
ZuyG27qm2TZzGysND6xuy/L8NoJBpU9llE0eNTHvx37V18DSPhEoiaEXyOsnLZpA5UVpQiYqkrOq
WgDemnAWgu9RTzQtUg51Mb1bzukSWDpiyZOyR1Fw2L1K0MEAu3X8b+oSsnIXzKQt1Foaj8acDlJ7
bqPM++Daw3i8oujQCaKpUe29pJ3lw41imbcrA/P2G9UvIFqwdwTqZpbi4ZCA+N1jpAqwGFPQUEQx
Er3j7gXKpdJiXAMhT2pBr1l+i2F/MX54k1pGYUUliKdORLFqd5S0HnqzDBXNTmEkr5S8kNYaOmVH
KmQJzmZWfq98rT+wtr4/zFIGRgDOmkdktEh8d0fN59avezUw7cRaLBSl8S7SpdvcMs7gUF9rWf+o
+li0GP11WOgHtS9L9Lk7dan80ahNox2BKrWW3dGzQs6SCIGErXehujLDMUAvasxOMmvjhQ5k4d6o
2viyarphLTRyc4TaE8rY0++n097zJX7EbHX5GNR75CUQ2v0UsVQgr1dg4sVGTjH7FbKgUHn++Ci0
arMQ0C2rmeretabgdecysjJHo7vKiaoQ1+Y5kQ480OX88OaO4iDJqYIniZsAbdt8uXstUS4PLEQD
kIS5t4JV7uvWQ2wlEWikXPGHoxY+EqBSXRvi1ZT6fbnS+8as7n9/rcsrv/cpls44Ah+Cck6My2r8
JkTWZPwZwrmEDxsHwhf2j1628RUf5ZVQdyRqPzraj+K4uTgZsMEtz/fNaDqJsiAf9RbhBsUIsEFw
xPUkxlwNarcZu78f7XVS7l4cvSjYjC0u6liN7dcGRxoZAGgCCaEiKhSsCv1CitfrxhjWvQiuYdvF
2Aa4jVTr03Vl8YE8PSc/v9atVKjO8DsCj+V21Ef0h1r0JcNVe1zQXUMOpOseUVYIvKYcLf0yJfTp
NxqCDG0bJ1JprXRfmuFLtwTNxZ0fi2BKXy/vZznu4seF7FUC9778dwuD5XN+1dbPzy2Vwf+AcqC2
2JH81591uHflwLPiU/aQ/5/mU/qQf39bRnz9uR9lQUWjrIe4np2APBXlaHaeH2VBRf0M8JvFAwMe
Ag1q/X+VBRXpMwcPk9yMREWR7Azry88yId8i+4BWXyHDwZRCmvbn59t5Ur+uE6KG2n3vFt95PhMn
RvZF5uh+L2PaDx0yxmR0JqnbxNFJVStnQVk8FqU826Gcsh5EF0QAN51vbslLbo25Oy1jO1WTY0lh
C59F8ZtRSoaDZR5+HeNzQKliyoITHLNEeFeQ2FdSRAkVjIaPVAofioBQMi0doJ41acHmJNc06pC4
Ucpq9SCra1k+iq+s+LxJ1nXpDqo9lSvf9PTCKbYWDKFmrZnbyrw4bymdGMapHDhheIKpQLeuVC9T
cEPzMEeUJXvobKB6MGTtxvCmmILFRgSYWHqi6pbdhZVcRp0bFV/8+DiCII563neXsieOgJQ9k7Pa
WlnqJr1Kr2I3dtNzP3ipYD1/qU41CI6Bw59Kwv47n6SrdKV9FWjzREN3D32ivCJXkiX2tYCwDoxL
4DTRcyh9ya8AR19X6Vkh3FJmsMG02AGFOjCHhTPbqVyeVvFarE0KbE4jjGsfN/syokkwm91NOp7U
VnWkd5eFsA67VdUZx4NkIxFxGgDC0rpx85bG79Dp7qYn4V64n57E13+Kr/9c/gwf2pcff4YP8lP7
Ij/9+b/+JX6gCrxWn/oX9Ulj9bEHUIm2Pp31zcqfVgDZ6BY0gAnhAYNQwVY6xVa2aZndp2dxsxJJ
9cnFt0q2ZwMquS3fQbhTIJKmdnI9uOEXoIpJ61E9tSWn2ISzN2buEKytGh7YOSRrSVsNodtTqCvO
AbCNIGcUB1NofpchrfkTnnFWnJv1kUExBUsiHcg3f+TaKhS8cXC/jY7ZW+QlbPqM5y1e78s/kyta
1Gu7s2zrvnfUcxu7eShMD4Xq0c5m3K8zWphLCnznWomCafIUcR10Dm2J+rhSUne64DpDYF4Qt1tX
vS5gx19PF+GjL66sBqLZsZFvR/koP/YVtzwKOxhXTW/r6ZdAQGR2nukn8ibFEH3Njxfh7Th+GZV7
Ld/S+7iKhTumaqCynKuGIwWtKw9sFVQATbr5QRS5AS2bmSG4Xb9JEncqnEg9rrWaFryLsDtS+rU4
AzxwK8HLueBCWxl2W53S7OUIZmI7ZbDW/FPFPy1P0t4eV+q2aE/My3uNNKwluWroWOd1uw1DVEa8
1M4kXzfCRdN3Trak8FGCihdU/oaX8Do6O3VXrgkq8WWF2WIhnA0PpwLUTUTyieXkqoPRbBRelo0L
s7E5E72wofzoWcpJjeTgWjjvQ2RbIDY8LfCayRtltiZ/m8onSfbiR1/NUAYY6qnCyUBL4QPMSK+h
Do7yZi1rnOIFmDty5oI3XxhoTh2JrjELR1Z4DEHbkaLHwOxQ+23r+CRpT/Kgs8vkxOKs6lMp5bPR
c1peiA9ErjBt5VsLE5cvWfWSmCqJcCdLR88g8PgyExuEZeeKMywmFphzWd3GjXiUf4+KY5nw1kGZ
lUeCXbSWA5CMr83v58gW+Gg8UbDHG8lNFao8jmTcw9FxQuPZGoSvbbxKtaO0pMnqGFsDjmK2GVyH
0lfcnrjSdS6ukvw2F2/F1Cv74+nMfJBhn0OBtHF6kOftkB4rcmKLpsep3M5XXXohTtdU/NVy1Qcn
3anxlW7MULKLy+zSEkF92pNqC6//kp93p83p63/mv/34jsjyClgLf5RlQeugeb7+X2uc5rk4jUan
GTYsjPPx/HUaKErYCYVmanQuOHnYwBeVeqb5jjQ9Mu0V2N/jY4PAP2/OtAnymQz0g0ZjN+p4pyrd
BgXJQkcuW3yU4HYS6hm14ATB4lLBERC/xXzToAqzNMMeqHSb09aXV2G5qbWbzPMBQpluQqYYdV7E
Yq3fNSLrKsFb+YW7mpMtg1BWDWC0uDePpu0zsovp6rzAgjpoYrW1RloNMpoatlXepYNO50++Snoc
wfrQth70k/ixG8D2NQ6dw2Fxpge3BXuiT6EsPyI2NAxMMFfzWYkfGna4szPKd3mtuu2CyO4Farij
F5m8O6gUTHn2pkS+aA2Tr2Oc2h9IS3n5VuOljdqvqjZ6pWp5QA1WsjF7ceGv0qF8CbTUKWOWWDIo
cUcHSju4iXwDJuuR3fwb7GyQncJIvz3yey1x6068yNra8yHVi+pkz/OlWFCBD6AN0uhpghPsVGnT
5Dp2guVxqouuhuuOAsAvK2pvGF6GADzF10QY1rg7wTcQw1VsXQhKl2Ewp0Y2hWxXnaLLSMtVTzAt
b4xmMvSWoNpS0x/L1nk2XklYECDPBROlemJeuYQc1AtKzFGHfoYpvO6E8V6T+rMklk5GLT030vE2
S/Xvcq6eBOp5mP9/hKbn/2FBJ86FSxfwvw471wXx5qer7vF71LR19NS+DT1//vRfwSflSnL1sJSW
FPbPwFP7vLjtkcEnbUAa9m3gqXymDKMTp5L8o2y3ODn8GXjKnxc/QCJZbHC1jwSdnB7fBZ2sZgqd
5PyJLcAiiHt7/IrKSkDaDj678sEwIw5XndSKa5aabtObKcbB5slsSF+1NruoVZR9QedNhXFK8lX1
irY51jL9KCsSZ5izcwE3xKJXz0hbHJsDmOwyPBPD+aYf9ZFt0NimpAL6ujkCQ8krLD9OWMbWqvil
UJPQBkycQ7jWvsNZtrMeZbsivehmQIN7kw1rvHXLNe4Mj0aS6M9l3zeLNEqWbsbc6taaVuVnGie6
bW8arTPEkrIBjOjbYqp3t21SQfiU0/FenHzZHZWsdAR0apdhrj8mzUOQlMV5UMdEFqX+VEKSd8NY
k9ypbrJtAJF8lWtGeI4QNDyiIR1JQElaeKnImRsUXynK7lr/gt3zVSBqxZMRFu0SPUj0OokqANZO
W6HMyTFghecTOmGFQQfWc9qRmBtfq6WPZ8JQ3IlVtrLMTEMHShpyFLG8wGV/o8QjXtVxlayNrr4q
ZZa9nsbTJy31vbrg73B43SZZE1xaWbmB3UPcy7JKBcHxi2Rt9RkBe3ccZ4WDVGgTDuWRkRw3Q3Js
xvnGVGrg1LfwKTeFqSCfyznnA4LV5jMgzlAgCLZiP7ydgp6/UJyFKtuNVbccPMrmEZ/ZVS53gPj0
b2M5e0MZOJJ5h/pvNVsVYM18M6frhlhIMK6MzHLImDs6br4W16Si44kt/UQKBeDvY3eRV1P+rYx1
7rDSGy19agjlnhplhgKuEaJKatlsIMEmt8oiH0pz/ywrk009p/VqzMX7EfXxjT+VV00wiUe4IsTn
OBMrQrHV/PhZ7Y+bMF7xsq0M6Li2IOOk3gbaVY9miAn8VCdNekFsg2dDF23jXnMSn4+YVb3gDh11
JgUrbbhvKjMz/848AIBnjBJN7mWykkW/PM7S9Dz1DaRxMseeptJOxlrONoo6oeIS6bcxqobaYxuc
q/OMbW0CCEy1hjvy2z99Nz6UC/hPW3CxsoRQYLEI/es197rLHz9tmuWg37xdbv/+2Z8qYO0zOVlc
GhedzZLE5+T+Y9XVSASgOqIjg1WUXiGFpfWnCljWPy9JePRVIGPwW1P/Pu4v36LjAZNDSgLAslir
P3DcX9KSb/JQWIfp1NmX/YAaEpX9vVSfJGe8HlqnuobYOkmn0rtbhHfwbB+zLqzXViGNq7Q6oNLZ
a9+jisqoaK3UVxWIjMZ5d7XnP0T6FIeaK5U0BLW0yZAnSLfxFGVbLBvOphr711xX1nGWXgRaaDhN
xokqqcObmFXWZR+ZHREM9+r1CX5orv6bgvb/sBDi56z8bfLqfx67T6ddQ0D1Qxm/yN///rm/ZjM8
HoIEc3HbR0jOnP1rNi/mOjrJKaydEfeQV/pzNmufcc3E/ANnsCWrtQQeP2MImW/xa3B0YaPinUP+
/oHZvJ+7YmLBqlpqdFhlkB7fbyQRaMQZBGTSbtUGW2UisJ5i3w19ZebcJkueFsaJN2jhFcaCwCT0
4ahHdIdQOlmpGhx3bZamozHQN/nM+9BoZvEjgf+/M+wPcpX/erH8n/TxIY92ZhZ//8eUkqXPtNSy
9Ej4fyzleSbOjyklWZ/xiEJbh7rOQsKq/71AqsSeSE0Wn2PqsIsF4l9TSrE+E0HSf4kB05Ip5Vsf
mFJ7VQgavvj1S6oW9R3ixf26XdVVUYXqHIprHPaXSd6mlW30seAVKeimA4UXWdlPviLSwUITp3eS
vHz+fWpGpWWxGkxJ6LR1od7NNHY9ioRqlZ02XXFqwv5tV4OZI/goMnl4JBFiBjShyf3ZFNMYcJTl
KWXMqNPi89EHXe0FYdNZroVY/lLtkMK5uKRFyIoVKztuaBItnCwvh03fiXnuRJZGMWkkOXyX+PSX
2Sr9AyNRnlxPTuBLsAoNOc5utbDOMEgmUL1M9Lq4sHCJ5bNUpCVQDBokP9pU7V2Bw+hd7ZfBZiCr
kdvhbGYmnlTxQFcBHp+aLda5bDmQ7+V7SxFgTE6TEd42yBCW3uPUSu0xz0bT1jRhSdYIrZK57LKC
4ZhJ2Z8FdVp8bUY/Oy6GMv4S5EYdH2EnqPZOSmdCB2K66nxH7GlasYWuqi76ngKJJ7WT1OMHlFS6
11ILuQ8KSzsP/XBJVI+1dmc2HTr/vk5lHbiOPKDgmPPqVkSSHB0JTdYDIacWd2kkbZ65+SSX+E+U
QvVNBnT6NYKsUricdVLD1nKxwY9CnKnXKeIw3Kti1CzKIcn8Kk/9qNgL3e8xy/BvXRXqRF24q5qG
3LBomjTEBZZEm2yQKRDSNSh1xix1l/Gg6AJJjS5rEYtHJik5Q+3F9TBi9OnkQ20eM2tL0TbrybpG
0gdtocgIpdH5lqiXdMHQ77FMVmWaMGT1QcgaQXZwnlMCT0+msF7lyGUupqHtH+N66FTypHPb2UXU
jaA+1Ab7VPik8g09wvVSaR1R9VfVHK7bYJhEpxiG6aYtB+JrkgOYG8JK6s97Wr1n1JEZaVw/LDSX
Hg+idp0YY61QjHqOSrHIPRX9PqkNpsyJWYeD5ci1qX+n8SKWMBmfxOs8oMHHFcO6JpVS9uTgJLFu
SEqkfXenDkuLEzR0ObYVushkL02M4T4I4Zba/qgrNLYXNYt7UBnk+1QkLBqmXoOVbbIJu7SNrmIT
7KR9Jr0ksj4Fjt7KOZDtPJJvcbDKblJxJt9SFTGNHYVV0n4U+nHrJubUKPYopUDdLH2qrsBdmDU5
xawrVh0jJPQQoBWjW0Q2L2SlkYFzDhZtKVWVQLkvNbnGPWFWKn4+kkLF1tRkhnDWtk1mm7OmvLR+
l5HLCnMKDJE5GCdQKEvB06OQWgYHdVWxC2EqQ2cQJ0twlDSIo01biGXr9hRxZ49uteTU0FCTk6+j
JyFCDZx5WRnNpHOUvpsdycevyDYrq5g8UN7tQwnkChK9GBSGh3dyej9MuGra+AP6tetHkRF46hwo
z4NCz+9pXE5GsxrLuinWcyhF2pY+apKZZLAGTx7hN6+0qGqf0nBJp3Z9Jiqn7dQg6izoqR1AHocd
TQvNTB4aNxL9ftaFmv05rmVKO8Z0a0SNeI0/ev4loCuK9gvkhhealWqSN1emTIIpUYyfdKH/3bT/
WCKxf71rY0/Mpv2JE86no+d6fg4KWL87m/jy8z92cfZqHT0ygnjIFxwplj6Kn7u49hllCP3TxGT4
zCmLOOtnYKhqn2WUI0h86d2m2Lgoi38Ghmzw1P5pLkGCuPROcmz6wC6OOmL3oMMBS6FGihScswEb
+b6N+tjlJUIUNaZnkIaaBcFLJ5mfpeYp/OaU1HdeNt9aIDWJPZNM0Fg6Z1KnWRUAbWzx/41XsWip
s6uiI3kI2kG6aUICAdefZgCYRVbXsTfOA+8DrUN4aY5mS3ygyWllbko9HTpX7kcLGhW7x8we6zf1
mSaOue9azSS+sNsNtK/3qNa8rk/TRX0gpLeC1iwtBjp20k6uxQaOPDTKbA25FTWPFnvrlnxr9LUO
woQyYGdJtpSa2tUwhGwQvsaJiUaoMdv4adkNHjZ8A/8hkKUjKerpKaxyS9zitj7Up62VmfM6k5v6
2OwHRbBJu9FkTqrnOFJT60rMLOk0mvzUJR3MrwUG158NnR+fRZOSVk4X9yVZdaXPkEx0c7VuE1H2
+PTJnR8E9THGQgJ7ls7bjmvEQM+JONMSQoMLOzUVgLj6UgtD+9KEmJgfpyr33a0SwRJJ1kdW5CpD
Wpte1Td06cxqI/oniIwjrCY00fekSkwtx9frMEACaEX3A3761KdawzpXwkQLnaodNPT5fRqcCjEm
/kKdsd50uFg8FYloPAlqiYdAnyfVcauxfwNEioyjwI9Ny1bMLKycPvXDG0NQqLINRj4aLv5xyVlm
Zu0ZqiKKyLLZj6lj4MQWO6HZDr0do0U90ZPSv5chdeNauWwici1Q8oyX8Eea0voINA3dgNz8rqUs
mbP8Spka3SBKJ9TkvShvYmw9H/NQH1Js+Qo0mFWW/T/2zqM5ciQ9w/9F99xAwuNaAMrSmybZFwTZ
BkiYhLe/Xk/N7Mbu6KANHXRQhK7TM0N2FZD5fa/d3iqfQmkYmqYSsbfaf/xow2BSLDSwJt5j52Gb
FLRM3bCLR9otvWWf2p2ZXFx3NMsdudCdFxMiKC85blt84p1Szq7Jc7giRVPk87TZV6OiN0LrrkF+
Kru1zk9YYsevMq/mO8/dii+1GMPd4rp1CVqaypttxn++G4mmfx6CLnV3k+6ZeCbbG68HvLSqMz0l
M3qWwQVirNAU3g5aGK/94A02j2szf+9TNFbhtvRMF7YmSiHEnps9i8BEiT+q1SfldBJvPlAHbPOY
L4+UIsiHcTHsIcSiN2URcaklUn7+44NGpt1ElZdPMrKCxLViLKTWdmbRk9+c1kMzUCCeefHNhMmx
s9d1idBBehIYOENHI1avzqEudNMxNoj0OvAuC6wogu2fRpkDOwfccw8FyPGbWkrzR5BU3S9Ns4eM
CX3hg1uLx17P83vlyPkd33HxZM2ZtR6YXjSE2pI186GeCt/YmTLxn5IJ5AjnrewhU5wFumSRVC9C
PPtdEObaGKBOZaIfZ3fl1p/TzQi9AfWkNTZvlAJtPxgJkCyMmJCRpUuDMaVutMBROU30Ek0oLgaS
Qs4DhgMz8ltt/5ybwv7AB05ZLI5ZOfI8z57DuNIF0VJW+D+DbFipTpJrFud+kW0R6PuK5I5sSvyG
Quqvcq3kV1pY+DUz7K9TvNgjGer4oUn9bLpZ+xcnCeS3bmw36LjeVYq/ZZB9qxB2EcaSFBSeCdDw
G6+myXU3m61oofaK+Qf3hMA6W7fNisjCbC4i2Oou5CVgPjHdvMwgoeTy1tcmSqrAUZBrwzrW0LUz
tugb3EYrwZKLxQQrlpwVImfHr+6qtNM/ADpyc7fO8/i4BG2lGGl798n0WuMXwdmWEQKTyjxCg8Nt
sA2b2V4nYuBg1ZN/ePb4NJbQa5JchBn95xY90ps0EWDl9RoGTeBwpqeuOE6J1U9hu7gMiRVn1Dcc
N6V3yOBk7CP14v6zKIsuoIGyKZ29IDvgjgcLuNoF6G4eW5XQ++H1verA9VP5e9UTaWYt3t78eaM6
ozzjBhXi1Q0E/3rGhRWQC9EOEg4b29AlDRzCUOdGBnTdc2l/D2aPiVjO5LTvCs8bvL1A/XNnuMX2
RDulkBFhASM6HM9dvugCL99cvM7jsa4T75LYkthOrfrxx5Cp+X4Sg9teHO1R7jUF95kx6ommvAyR
huqLlJK5Mcv+jUrwvwCY3OtQUnh3kC8DIhCM8lco0dazw0mu8CIPObILkWYn7m0vEt6QxmaunahE
WnchXMT7c1n//6nwP/57lJDUjHT8cyrcfXZf48+/ToT/GAiFK/92NcxQLeSZV0rxOiv+ORFe/4gx
DAAbrRvGW/8aT//3kVB612kRmxl5Vn8gO/9EvqX7N7TFjHCS/9ef8rj/wUj4h6T9n9A3IlriibDT
ADBdMzZI7//rkzPSqcf7SUYDu573rJaxPw8r+prwGnfwRd6jOe6cqUj2syHHWw12sYInrK3NZZF5
J5OD4tFZuuREm539hom5D0J8psRMqcHYvgoT8wfOjBEFw6L9f5Ov/4eH5C+/PZwB+BdWFpS6gfwj
+upf9KrC2BJjrR0UVKOzfs6LZT4XrrMau4VjcUcqd/dNTihnCO9RlHNVZuSqcb8aM3sxSmr7RMAE
UhfBAF6HM0g94RyisF7TTMYFtUZ3IGtonEicfrc6uSKT3yzxMMHx7z2U8rHrlR1xspXQ71saaeM+
LTVToUFF8KPLBHGTQI+dAsql2B4rm8N9QMh/6JWBjPdflpK/Sxj/1SfOc/QvHAZfJB8FgkVKC6+r
Ar6Mv36RcrQJC3AplsW0kYTNgDSKQQA7fGP8u4rgv8Jzf/6oq8OEix26BLj7rz9K1ZUth6pYInbR
Du1gY5x7kaDCCSZ/R92ah0ZMP/6vkRL/d1N2/lt5w+5X+dmNf2HZruf8n4unZf6N8dW5niPELF0P
k38cM6b1N6L+OC9IlLqya9dW4L+fMo7LH5nw/9xx/1Da/n3xdCSgM9p3tLRg0jxN/yNG4pqZ/ZfH
k1BrwEpKkK9G1ith8l83TyA+MFHsM5Gk4MqOVVcGe7m03qGkQumY9mTfba6HgHWUqHaETxdCej/N
rbrqC7dr0onyDtrW31uAp50MNjppamcI81Wcgo2x32xM5HP8RXZjbzwicFuPFZPxsyekF5ezjWp3
6s4tVc87bPg0PxuM/aQ8InoC5kT2k/ZnX3cHt9qW18SHA882VKyJ21OdnLthMCs3wmG1hEGZb3sg
SpBVf2iQh3mMiZlHWeiypXApVfPR2P0jWxOKzbHnwkfpqMvtm1PMNh6izLiR5tYiS2RANGZSdAxv
2PvEWRxcC98KE1h/qSa2ySbAeIAOABVkm86XSq0/50z7ce3pl5R+HnR5861p6B4ZInlEdnrl/2VX
n3WqrZOVkfeje4v6laDCnG+ZadQZrcGyUYpjkfTqaNZKhNrIxstSjIQrFF6W7X1bj4d6TlAgktLD
CZKZbjh1bf5N+knLwjpvL+TZuLhom2RXZGMd0bKxnKar8cOfthvbUePvYfSxSKjtSafT2XaHNswq
Cezoy5u83Zxwqc0by5XrOa+SgqzYrkVmOXtDzPz/q23MqiRiaGqQ3RGrEmR6eW0L++fVf3EZvL7e
B13nnrcmaY7UtX06YrvXPbIuyy7M/aQFy/RWtCinOiMWi0MntAPe7m61BdbdPSzWVNwKrwaIDo4L
BzOPgVUGp7Wthyjrcy9cmMiPahtPFsFvqCRHsnxqNUdNAe6YwnuwTKuL6uT3IENg2ggV1TbDukRS
xzdYRRspQi9rmg8PbM/dd2mUW6jStjxmc5tc0pb8nx3LNHG4PkLVwf3MpR3Z6HhXKW7SElkZ2S9F
wY6y8D06TX8zZ2nYSvcG1Pic6urNRWTGw8Z3cY263I55h/6m16iQHQBSWqh3uD3Zje3jBFV0X2m1
hrKT2zGxKuI0nFLfa7qrwUvHzuG1gIHi9bT7b8NSOj6e4to4l2puL2oR3evEZl5ugNa8Wsh1qdPk
0790ID5XOD5stzZHk2ciKeI67hsZ+q3t07eh/HuidKwfubhmT1om6u107GPbGJu9TVOw3GXtSpCM
KYYbaSzWuXdau6WTrPXiWoIkVcYSVcMcWgINssqXGQGtNanbPLHwdQw9Qngc+T/nYr0LqiEe8/5Q
K6uONB1SUeObEyREbkRMIiTzuFv1ateSxaNOu/ehSfOHqmmo6jaJuZqLhtDeKeuIzBqXQ7GNSLpH
IvJBw4blgef6xuvN8XkjwQgltqj7OOjzdzPpUYXmwxFt0bnE6hLJek0OdivoKGx9VNsIvZ3zCHXE
SnVt1JrnQ5YizC/hXcNsyoez5X16butdpqk1jkSGss2t3XLbdSOtFCuG7L1ns1+OsisA1jfxSL4X
zM6Ucwhlpg6zeUF/pNxXN1s/tj4DmjL9Q0C72ymdUB5qf9zhwnmCZ5hQEKGZrQJHR4tTefuV0fCg
8yW9Ub3I48JPgnObJABZbiqdu7pJxJOZcVIgw0oeqDa5o8eCejXk+75yxV2eBb+bCdlngyR/UsV3
p8MAuk3LDgLCvTW8GQ2PR2YNVUjOjfAThQAJfeUO4I+4ZPqv7qfKZTl19HDMFuTLU1vd5QNCnyDo
27vMd8pX6dHBLCS67SUhuGgRzdVv7tEd1VnNwbJ6MBfT8Q4GVw0JmwUhTVM1kC0wYoPfEa9LZhPt
7Dh0PYLRdF2TLkUo7b5M+k90FTtzruIik/dVQILbOqLB314Kroi0885LY8S5dkMZTLE9etxe61Uq
FeYD0ugl80MUYLvR7b/wkWEN9vi11U1CSNpom3fl4j+kgTpjGKUYc+SFrB9ZkdtoMAXx8zJPo0Yi
yx0nVHHD+FEpcT9Mb7OdPTvAeWTGwlkSK1SvoFWlj9CbEBQGXDQhHs4GkkxtoUNwCyCOESQmb065
/Jpy/3Y1yUxysmFbeMUQn3uZZdwHdHLdsCTDGpQ1c75ljkO0LtUMKlCXpxVL80uT+j/rCgsC+Opr
0izzwWmDiV8WhnOnZ3M5rE47XSayFPA64yoZjOw3T5h/DJy8MCOnbdQdXGUF20E/bTLY67LjDRJv
0GBJlBddcg9PhbS85zfvqUOrAIkuqx5uzQxkCunsnB7LoVC3ZruW6H19pzpkFKZE3tz6T03tp5/C
LeQ311dcU23uDQfqF5QBmO2p28WSxTnQSXu7ofp5H3LruAyr9ZV5MFlpn7tfXYGzrR8znpxgZlyw
FuHFeHGco3BhiXcFjo1T04n12OqyfYHDC+5Wz2ju+z7ntMgKpDnYIPWhaKqWZ+76z4Cnf9XdXFHL
4566MahAlwjLeyhy590U/XqqXKfYcR6cMxykH/XY21GdQqWStMfLySbx2HWo9igEj4pBbD+2bfFK
TqauwrgyVjeZ7MF0OfX3teU/1wkMHSk4X4lOh92mUcJXZbGSQ7LJU+o3LStK0MXCdauvacqCWx6s
7zU48Y6vKAVURSF7alVJoWXn+E9ZNXp35KfIcO0p6p4MdZf42UeVmMMJLeGHdqpjuaClThFVE18M
jDSvhfEy53hXhiIoj+NKmrR2lvqtqmonhIIP+NKz9lbMk6V2pdoSUInZx5FkBLGgkj5sULnvFQwr
OFyWxo0eNrKXqu4wb2jxRre5zwNd7YYiNTDLjLOLPg87Qg5AmztNd4S5B4sJnF0BrF0RV5h666ea
kvpDB6rb242/nBMc1WXkk54W9lmQRkQ9pZQjOeTUWv4jIWjZHmEpGmyHqk0mru1kllodRjlX3ypp
TqEzcHFNc+XHauqSqG+bCmNOGSnjzHTX3fYp6FzLTIkly7kVA7YqjIWvED34EJ1nSry/U1TzXBYG
8nGS8IfpoeyhRjI3eUhlQo2BP4CC23YWSXpn4gzfwrYVztsfNPOq1gMJVfkPv01dkMtRn4lwnB7q
3r9311rwbTp+EVZq+Mq3ZL7beilmqEpZxk7j67DM0oehm4o3T9jOq1XV8t5tKuLwpEWUXmOQqqbS
+qXkU7wJUnScyjHaXT15BbaatUPWO5skuweoblGGRsOULD+LxDcurS/21mYTvQexucuT6kdqISwG
dWa1bvZeMWMTw+RNioXrzqGp3GONE3rnNM2Tt2wnu1jfaxwOZARlDAJ23Lt+qLR9NnP/XS3L2+w0
h84x7sBfmeuW9GC4k8WbqbOdv9r0847BYc3q6VghiM1dJ163NiXVZXycx42RrerPjgrOcjXoCCKt
YZ7UdNi28clv3Lhwyn0/i7jVP4zRi/rMIDhwhVqwsu57JfzvY52csqteY/Lr18mvfvuruU9yN9tp
3lZMqHdWk8/h1otbPUHd+8MZAU+c1Wm86fqZTCKuC+mGzSZJwDCf6AKrfk1z6Ub14i3ndhydm6YY
jXjL3PzSCxwV/bw2nPB2lKsE10VeMi+lHvORl/W3InUVcLJ776XGBym2IlwqE3eLDQpLjjuBiLMq
j3Vqv6GLaXe95BTbgpW7VNXngjyRamtJQnTWhxINAPj8yWtUrA0yM4qsT6OCeP3ba6jScWqUfGi0
yo/aa4qHBVfHmM53YnZuLIQYH3Ke6u+DY9+lBAnu8nkxDwnV9DxHGmG4tNKnqpqNzxnUY78VeRDn
xvjLykQbwxclWHbSMZLdCASTePP9WgRrHOQ4yALY/fuqsu8sHwC6HKjDaHL56VFVuWeAyn7lEO07
jpv8S1MJuOiJ88vj1ZmmN2SQ+jWQzX62Aah1dpAa+ULNL1Whb0DPM4ewH8td5bU/XcJXEQF0w53e
uEktA2gIsqiKO8fFiVgzb011EBoNnrvW8m7XuvRxWDWtc3HMxDorXf9Kxt6LtnU1yblOX3sTejCx
8Z+N/Veer8O5GksrlqQJH5Qsbs0hTz+DnFACsLM+38La7pIwoXIsLiE0PkG40e5PndpP/hYXlppj
Rk8znIoyu196b08XGkwm1151XDv72Dv1rett8/O6do+u35TYg9rHGkVflmbvXjncgpRj5EnVF3q+
Fh+limcRHEVen7neUPcbSKoRDdi3PlXA1PKm6pJZANZ+P7iRURnubsnLm6RncgtavR3sSXL85b71
lnSLEVV27X7iqRs+Ohs2aSgicLEonwKKVcchrpH5ZI3zrUJXE7IBHe3ZOpbwj3rsgiOhkOaBAMsp
RPiBc9GvL/acviKdEecF4Iyyly/XTnRsVH5xcKfmc6rlLhmdX75TfA7z3IfNYnkvqjCNveMwRvcN
R1GCoccekdtLVS03YPfuri3KB8E5SYuXtzMH6yjF51SJXSWmvTPb7lGZzXmpxIMDL/hJyBDckZmX
J9+emWYF71+aOu7O2abiqGbHeqEUgwQpp/P3rjVcuh6QeEeuQtg20gjh3X+MqjtZXltdqAjO7+wN
31zgFSNk1ehfZrN7Dgo2Gie5xuJ4zXd/ToKjP/nuEdIMz9GA1ouSe87WYHuwRPXqSO3Fk93AOXsT
THB5tlT7DfJBhcSqdUeADXg3xT532VKXrYoZX0cwli3UyMLibHW5v/ONimG5sl/xYZckecme8csU
p6Ev+ze79PSN8BziTXrogcGrhsdhXNsmgu5J4mu6cEYKCstpKXG/6crMHlSDUbClVCmaM0aOwdHT
Tc01/ytYq/y4DrBOrqHWm8pxX1tPN0fsHtVXUsvupRCuGbeb0r866C6Ezqvee4uNfdNMiF+1KkhL
FD4RERcJZ45V7GtXF+9tmQcfjVWNn6glYFKU8ys3Ryhkv4Qwrr12D9dztf+BmGT0wGBaM+pjb1fj
wVu4deo5a87G1TialFYRb9UGOJ014tAKdwmdlVSbXVKK5omvZor6MsDSl6gsNFZ3mcJxbEnc1ZP3
bI85VJxrZ49zXltPg+WpLurEUh1JlmaVGhfMl+SwhgiHxwdrapsHFnH/ptbGvDOCwbssIltDqNAy
LHx0amu+yF274Oke63qD9mvSmBzAdV96rjr5ShBR60t1m5RmElXCK25zU0UwjENIonN/JgPMz/iR
1fTeTnwNwxKsJ9uojdNqOM+qbA+N6/92htrf+6nb8OrMnKx6sefLqM17s/O4r4nMt+PBy7HWGStO
mQZi8sv22ubABKMJMzGyo9fJ/GnMtnfLqG7TeWzvjLLxY6sueDBTbznM9SBJVuloe5c5tz+BFlWH
sybRbPdLXz4v5fLVFGILAwQlz2WPgThdkfdHQZp8SGEirBQJ6IHJan1d6fnVM4EyS9cr6GAP+LIk
s3e32lj4zCL9MJWfMG17E411rboNYLt2qSMsZKF1bn4kY9kfU3eYOKAaPjZbfdhVQ8NeYnwlzop8
i0/nwriZ4fTc1OfQlM9Zsn6IubsJkgSXvDNVUTuZ/S5117PQV/10711t25O0WanS7UyRo3ecyH59
8wsBWW0v0icPW9jLqZ3LFJ846cTYhVIVyV6mFPsBXAyT4R8xAZVv1iizo0aewCcmt0vHs31JYBHv
i9RenlSeWW9+aeD4buyUUy7hXG43BDV+bwBGplrFwmkSavUS82Y2tomHcFvvHOK4Wel09kjndXU2
NkIY7VRY+ywwuRKdIEdgMA+/wGdItyRf9myLjA6dUWBpFvPFzS1xMFpT3tNgcudDFbfa31sWUbD1
siQvja5/10xpMJmMCURqFxv+0cw50HdMbOuaEiVQIHMojF6cOsne+wcuvXMRx4amSHW49EkTr4Fk
j1wohJ1rdSi0oyglGPz5hvygfdK5SQgmGOakLLWGx7hNw17YBnhp6QVdniH+0xtUr+Z+FEl62kx0
Dg1ryIeb93E5WNux01l3qWYCxJl8MZTLuyLzypfG6VmXGgV60sw4xpySuXPxrNvEba2LaSfcnktv
nIdhXW5Vqdb7emWOZAc1D2YzVFFupsCednccxTasWEW8vUOFOXUp06dhej+xPH2UmWLA1YQhGO2H
LC1xbAKXt2mpDKSLEliiT3pylqexDcuidAl2zL4v5jUdjGAEFSXbOZ3rCA0VZpQl3+SjvdSnpe23
fV0gBdZtEByIkqoZ9NrHQBHmMAz3ratvja25nwMGYex8sd0ilLZBWoJWmBxbzRi71fiNR5rVMXOI
DxADfl/jnb3sTHpn3HtONLersTckYe5MEB05W+JZV17K3NqmPxOXbwJN1F5neG1RKFLXwhH+Bk13
Hib7yXCQVWq7+J1lTH7A7fpblaG7sK++V3eT0661FjzOebJP5uJJJynkeJnMb25HrsRgImEK8xJb
1lSlkSuzjwY4hTDpJ+HrHaIZymwuhuCTDMrgN7mYe7CRUBSbGRqjS7xC1l/IDO1Y61FGu4N0r2bb
6mx1HeIZ58bPcNMF+SjCdlyf100O8Zqu73bnZBGbxW/Z9ZgDjeSgGpS35UqHlpj9wwwSfVS5bi8L
+pF4arLz6q3j7YoX8miNGYcKgW6XIvA+PHdOfpoAnHOyvZKI3b6kbokTW5WWvMxVjxG/IZiClPxd
X3jcJauS+9ZZw5r5F8vlpOyHLkFLzjytSDayhKPXm340ig7cljAG1mBR7yxvUPeG2jhzulVaPQJS
o973EymJuxLRC0BcMUpqupopq75cXyMTratr2OxYjxZh/cgsXH745l2x6CldQjWp7ZBYjmArmBM4
xK0tm5/uENh3NdlDxTnx83yME1/5H3KyeqIDADR/LEEX+FFrdupryPVyNvt0DichsxXcGpV5g1vg
20pgG+qR5ftApveOZ+XNQNoiUU3k2dkX1pODQoU5KbvhzABrQ5RzY7CaPGuPgBCb5PZDIQqDl3UI
7tK0r55nXWSXDU3csBMBSfwU0hjRlJDNYAkb4kZjpd6P9eo9BJI1zzfS7IIEOOc2zN0TNosIFwyu
AWJ4Hwm1vJA9/L3JsJcn/nbeMEPsGss7rN7PweZdWmQNFkb9l8qrtxFI+d7r7WQnBMO4NWpv3wx4
9N1Vt4dgNWF8NhGEW8eBFmSNH65Nmh2Mfv4+B87jIKf8RPtAHafrnD4FAvIJcmvnCM4hoTcC/8nx
2yUNMpQEgsxkAuN4nfPD5vRxQaBGV9glNYFsejKl+7HNpwhNKoVsSZkfFhOKo6xAuHMykiMHRaFs
XTC37FEuRvADq+7y2a8CxeLGBYisyJloechrkpV45cx52HzEasn4WI3rA5Iazg3rOqwU7t06dHNs
1zNv8VyXM7OcebDUlp36NH9lv3nlITXDDldRbRkfmZnEHiEOo7+dOh086my2fgN6tXxljjQio+UN
QsZdxqOoeCwSp3vxybc/EXD2EwU9kBERisVutvJjbSv+Volh7havucsX55e9cR23YrTuqdxCJk3P
99wYANDJZjAVrDzRI1r/76DuhNIToMezXdDuwDiy601EVASlwdYU0jmOXR3Vbr+Emb254UjuTSeG
U9In0EQBSzPnvbVTUzXFzZIRpLN5+UHMm6p2be27D0M1k2qQVCMBYGn6AQpekKjfYaZaPPc9ELXL
GWMkv8eiFNzilXg3ujXhQuE+X3cIt/RT0Y7lO4ybjsg4LFmR9W2/qN8bUju4uh+yqZ3YwvDygc7u
O9D8eGhq/dPn6eZe35m52G2teypNBXFCp3t7TODo74atDQ6s/i8E2JMG2zH71Mr/yf1XxqpJwkpu
cekn+ja3nPUC+r7EndF3z7ZbmLfXb3DwUjooOsvGL14+GYZxtWVsNuE3wJJzmZi7VJR1KGiT2fnJ
dl/ljT40fd9H3uSqeMOk3LvYYeqq+IHy8dVd9HnOCPMRxTG1HNCWTnc3bdV98+GE4oLPmWk5b/fo
E2FkW/Hg2Th8eBfs6t5cqoktWx0dipCJhbGIc+j8+TsD+eOgpvJOtdX2jTJ6/n0LvxseiPpJV2TG
LgUmYZDzHFcFgUiQjNlTu+Krl5BTj4ZpjTf9UHtRPQXHtq6DvV5SGZbKEIA9W1O+9AyKdGYnSACp
RDv5Q5A/Dz65Pjx247CzaGUIEWWs+8qrmohjz4qM2S0uqdsOEYPtDy5L89DmM/d7B42JJA70I6iT
w9CqZ7LP3ItVoXRzu+KmybCVzE3GPFv239LtCr6ZTdS77S9TDicaL7jrK9W8dpl/Oxg9aRY184tD
Ok4jojoh/cYxP0ci+uJu8aMqT+WdmRr1D+2MqFs8qwzTsSTbw2MVHPCanHgW9Z3vKueCV6ojpwXX
QZU+JfziZ4rgwrW4Ulh9j0TSgDVmu9T2JcCkwB2dh2A0b0OreVkJtUAnOdzWi7DPrdvOx6ZeCT4Z
9AtbIbEhs/kiBqEwedQPWvZ17CvYgTTondBjmSL9CrIq20oeVQSGlpUA7VYkHOSMstwwyR85GT9Q
7Sr0dtjRHt2adNNGaONA+vxH4YqfYkxxIvF/g9MkLiXP2+DW1F27AaObNuxwu9zaLQyuu87fhnH8
Ncy4TmrNit6XrAR1/e6ny8qtDxBrllb/kG3XiKTsHBCyMvRJPPUyiyoQ47BuzZc2q0I95Je2ddER
STxdjzT9uXfc+XW8mZ0V5kYTZcV80/ZS7ZTkOE06whKGKj2Z/kg1Kqm/u2KAjkARzcVp9adhKtnN
xsdgcouz6usbNbV3aeuqW0V4KXxoVegd9RdiTxQMFLBnv05wJcd0Fvl90iJwxQEGciuKDlCUWp3z
sAApB6xHi1o/KhiLlBf0xCd078+2DD1fA+wa1jXmlCioK/Nnw9Ec5z6xDzLLx5/U1rFNL+nwVARb
w8w6OSupLAuvMN762NE1gdqzzJed2rzvDnjgRfYTePXg7nttY2CzL+DaFsJQhg+/7uxnv85yeOul
OdpD7aLe1friZ2N+1yo5MCChkN+EkYc0AMmd0QL9YlJLj00lHxDsd5eRMLUocxCpB6okO6DGKxZ5
2h6IginsY5C7H/P1pCuSMiW+cISvcKEbaZqoTnZddrEnzfSSeN1ZblogjwafLPyPvhmIBl8Qf6Pl
jzHljXGrOGSLVVi3M6H5FJYc06z72Zsenwgdl0t7yIfyyXMRj05E3jdhZq4vVssrrmB7pdtESfMu
+YKuDqMgL2/xxJlhI9/LBjjZb5+FA4iiSCWwRM9+Bvg7uBvAe76fTcDV1jwM6MpdkuaHxccgN001
Yqv5jdf1PBvD8+aPLWFw5qnoXfC0KTbWiZgxHee8R7ot4sYcDguh3Lz+cMGIhPVQEJ5QWQAJXGN9
wyG9kafTVuapIfhDCfnl0T9n8qbkPtxgavB89ryU0olbcnD0xm+eDbQdzYq1kswn3zqxDQAviHOG
zx/6uQLahx9EACiZM09bbct7CpYGnpmqVq+1txS7UQwqLksqXsBJHzA/+YeiKJe7bEhic27GY+5A
DoEq8Rkaxus2k+5WL/ohFYpQj9HnuLL97N4cW8pXAqxnqG7WyBxG4+gmQFEFqOKtnM3vnqeQhNSy
OPFu2MUNjrT2wULGEA4qT8jpGBn8ay4zo++/FtcRB47G+w2rQiTgRLm27dfBhzchL7d857ZAI6Br
7Ch5EhyyrvigHq7ipczKuDSaDXmy8cvX9nqvvMYM1dKPLI9qRZ03piDWnvu2VSMvcAmtB5TOynVw
64YyGY8V3Pqw2FDqWh8Cs8MlyXFH4JOw5iYaWw9afTXDgmMx/k/2zqzJbeRM178IHYlMJJZzyQUk
i6xdpSrpBqEV+77j18+DtmNGVepRhc/diTh2hMNut5ogCGR++a66NI+BU+8sGyOZ6cbfObbsm7o8
ODgVjmHcXpmVU+/ddCJTKiZBmWMnkVi2CtKNAhZ7od7qpGIJMT3uiP3lAOVWHlpQjo5NSsvaui4m
P+bao8WHWJnBjlhq42W7CHVNDw8QFPNQiykB/Yk+yFoWCyP1cI3g1NcCYL+UD45pmPcthzoON+5D
mrkvhpWO22wClEULvdUmbA0BLyUnHu+OX8K4rTgnfFJmy0GbVF330FsFWhurjeUNIm2uAgCrEv3O
QetV/VSc6mAQscgeh0G01CDNFt4Sse11BPA/eXG58r9PEOHnNoTDlybbWqLmfh9lbnjxjOzRo7zr
3Ae63mqbGkHAGY5mQWwwxETAF9k55IRfJthoE/sOlf6tE9cPixF/rIzhMLXhgdqku9hyHmScr77C
yMBwi0EzNL3HUNLEFOJq2puJl0OwRcu5sGoUToLfazPpSPxEaEqUnGk4zbNZRvle4H30tlSvJE+F
yV52GKIoTHx46N7DbgPovdTqRsDzgVE79yVeWSq9/Lwi/ysx2fU8wY84JppSTiZQL6GVQ4BBO3UZ
4aaQXnRwB97IHSr+xf7g4fQggK+NTs0QiqcpnpKEODtbezs+nNdZlxgydJbypgu78nW3lPe0QYdX
DJKIzjy1YliCdWkwzfBH5AQI9QJy0olAp56MkD8nzXZDbeV7Z8U1TSQG23JmIDKs4Ua3DjmNwrwl
xp1FtOJVxQqzK73gMa3sdYlV5BBYMjw5UdhcR+gc9w7p/OBIyTOquGhHWdgzwjFOBKpfTmWTh/dz
xtbsQjqQRbxH1vVDtPVuoSGMsDyX1LW2BuNflNrY3lDtXTtBwNpW4pCb+sNcRneCZQjH233CA7eN
guaqysobMclbJy2fVvzTbx2zPJHi5G3VKDJfKMgBr6ebrC1j72mepmbnTMZNk0oWBRuEoYfIgz9v
HhCYwWaS8gjajjg59K1wuXXTcLvYKzOM/3VXmurBNOY9sKiD1Cb7kBaoFQg0eiwNlMcRau69Y2Ag
k4qcHmIidcMeDmCWU1x4U7VddDAir6d5mIdlF5Xz1xzDx65yZo/StT7cqghkLenqy+Awrxb1ku7D
FvXh6MzlA/MkBWa96Nl9CuNi5rzdmfz7lRpCv7Jq6ZdFQi6eNz0WhJjA39eH2CXizQkENrhoQNKH
FYzpjEifesCBUfa47jKzx6NDccuO5jbpz/F0xVxSn6uK3E6CeLsLd8TZxCrLP4V9JLfOUrmXImbi
q6vxpbLVeEwsQWBU0GIuD0ne65dmOUDWuTdxW/8Y4BI2RRWOe1Ta8Z0xtHKjWZ8xQIt96wXf8qJn
potQa6PaOhqDN/r5sE6uFlMZ+Exw8cT4Gd61PaLmZPvE7LYz1ODtikKEx3GxgeaXMbzrwWN3CeU0
OxJjkMWVlrhBRtdsbVlNH1qmlis+6ylWsd4t0WzcprNLxjEgUnC3GFaz1wnrQyMb4dvOkH5g0idt
FuiYIC3l3TVR3NzThJexsTMKcfqwvoaNGM/YfpZrr5rwQtp9Fu89N9Any64Yjbw+OyRm38P858m9
yrQ8cxwaryv0mbiykbfgap6dbufadbMF+Jrv8zbtvo+5rjg+J4H7QQ/yjjFycclLHaiTnOIOjlSE
UCMvWOKnbp+ia8t22ZyJnQEnDFsBBUq2FnrwoSGwdlZNQWeejOrPVeDOxjZDDvxTDrVmUUPJhSx/
RtFaaQsNbxRN5rlVbcl8VLXXlIMOsd/Nq+gj4yF1N3GpwrtUlst9JQtQGcy1DGMliQARLrSIhvYC
nzm7mYwZZOIlF+66RKNabep9pSrH531udviUvlV67g56iQg7zLEDbayYqc2Kkvao7XDXL/jRC1rl
Hc4r9Jx4971ttrQaBOJsNdBjeysuBnWiwY4CjYwMh70BvLfz0olwU/mhKr3sNhoZh+YhvYyWV92b
g+z9JOu/lLV1axmccBILkjjHoX2Vp7lBJhYsNdHtzHohqFlEew2rkfOpKxfz2uziU2iU5SZwzTtS
x+bjUJZ7VTi3hQv07gwvmB62gdfvlTf5bTecBb9OnNRfSi98TnDIiYiQUYCAS2B7p6nP9kIC6zEb
7quEkG/ito3U79kd2w2iq/CqDql2duhH5ZAzG+elDetd0kXWgSmImOFsVOcw0Xwm2t2VMxo+y3b2
q1IQtrGMjm+SOo9kkBHIgwK8GqZQP9QR/OemjALzS+skPbKGKhg+LjjPrmniTL50eEB30dx59q5R
dEc3SvTbjuE2QjHSBBeSBLoXBrB75daYSJCBuEcjbIdDyskF5wUZdBsODT/sPE73ANwPpbKoSdLz
bSTFj5JaUki+k0iGi0hKn4f0piZvvB0bRHzWxSibx6DQXwnRYYsmpIEZxFOWH7mB4U+JUT3ZEmp4
g3qbbMa43co6bRDp5gmhTHpf0ZpOAC9yeLnr3Slzv2SNAzGgujXGbSnUlwaH7aepY7KLwhiPYiOJ
fx0opFdjofdSFtNdWZi3/dj0484DgLzYI8jzhsN9+Cla1qc0K+2POIWJY5+K7BSleckMqpiH2ROd
sbvNIyGf8jRjsI9itD51H52dyLMgF8zAV4YhP4GyPgi4oCsn4/XggGB8z3ttoHmOS+8pr3hM0pIK
b1m5yXHShMIFuVpeopgoAbya9HiDIl1b+Zx8iFHLQksYxqmQNfejMr8MWn6rPKZfNy5oCA2KTz3F
tNccV+ZnIWVwRDzd3M9ofw4tIpavNmeEU1/V9a0QlXWHrl6esS4ml5abe8uqDHfRZBkANr9k2hTj
yUnS9GvXeGiBEWZ4EyZEqwfkU3PTXwq5RDe5Mef7MG92sx0m+6YxvSMJtOKZSquvRNZ0Z/K8TTR2
6LknbvhNomdvpyfrPu/CdDymdaY+h0U77RyMi4+8r1tYUqpWY1uc0EUTwjv+LPR4WrqwO8+0wiEq
GZL5SP9qM+y1Nf0YCwRgcTav0R2zXwZ9s9P9/N1whm7fxlV5T/oMYv60o75zMbN7Z5iBFoVr+kGZ
ETlL2p79SM5pyElY29tMlO1OOukzSk39ubPSdN5VbbJrO7f/7rDAUQeC/pijNK8XGD8gVbuY1SF2
pLyp6FLdmyr5WoYGPMJouVd21P5oszjojgBQuV8avfPICUzu6RUe/DLh7sRx9TkZoBhHyoPxbrti
V+XzU2ngNvaAh7bEtp+kQeogeJB1BmNjOV7f/TlZPjkRekzIY68FaSkeHTNlK2gzez62Iykrvedd
8pXlcKeieMKoZJGcil1goVqBYzfKE4eyKi5h+FHaJFMPMsfTX4IBL4WQvuoESqyeyNiDojRkVyhj
8cdWoLfPo8w5dqUGfplUW+wRi+VEPw8aPh3z6UhtM7mwwGSys0+m6s9dLZFZVYHVH22hg7OZ1tbB
6Yz0FHOQBf0wMbPluNd7sx/82kvOGoPNjaSlGXyiyrfp6BzagojASgDr6JRgdDuJ3Ltg6Yi06Rzj
wBuxwEAtwQeZMXIUrtdd0eJgHxkXsuOyuMl2JAniIBi4viABRAgpgXodQHXmPnO+1Mil9rqJ2AVD
83kI7PCgpIeYdwRlZN0W4WcwEwYjuxGPOeT9NjRCb9vadvuQtd6VpwhNL+LpunSib/FS9VvIyOQC
GUoqczqqfYJYgkCagvOOchr76MbDsq9QRWyHKSXLcvxIGdvXNQgClVzdn1rSAI4dwUukO2jTL9v5
A8Ur88cpMm4RYINHO95TH5PmkpTi07C67wJmA2IWV+1w7Z1ImbwpMuuRmu8WOVNb7NgBW+IEemIo
Bo1XV4WHogjEfqjLB8k2fT+2aXvIDYtgg0gkR2XYJVk+KKF2Kb6XJ1lU96gN9DYBQUQ0uzKwM2is
SGbKG1V6A4OwH+vM+lD//XAUhX5QiDZw4c7LvoyY1GiIhxpNQBo3neuSHzm34040xIMLjq9xYxMZ
pZyNaYruhIQzPjJrs+zYi/sRD5bFXlYD55VGfazH2N16dlogNYxxkBiGPuom0Re65Iu9G+IuQHDb
EcLsNKr4hnzGOcY4zUMahLdDmV4LIxY3fU8oflRbAfdFzsRQFLbv4aEmupyJBlUIx/KuZ71BgTup
Ot2FmK95Sjnj2q3YRIlZ3Y2yVreti9BehfPq8u6m/iOq8fHYDNV0YfSiMXwyvi1DtGJDxJrzUN9W
LT3YJh3g4ErrrBXm08Fb1Hix22T+l2vzP7IM/7+WhamwW/4hIqbPwi/N62S39U/8y5sn3b9sOgcV
L93fVrr/yb6U8q/VRknA5ZoCqbHv/bc3z7L+kiY1GGS7Efgr1WoO/rc3z8Kbp7TNnyL8yrWd/ywt
kEDN19Y8ApE0TyveUZKHpUVXG///LyZaa4wDEkx4iMYwTG4HtQr4DaZzUgVKcWAwQgA1s+/wfvQ0
KG1AcPC1pKonVSMWnMBtt7ZNSHFNMYQVB+12RiVV7BjGTdJqZbe8mJaB50M3JdYL4oYl+xZ/2dmm
k5Yl497UoLbPAhAVxZDPthta3S74myWJItO97w3tGBtzknYIfF7CcRcyQwiuvBDJkcmvwzg2fUyi
Obh0wcLHwmin1DBWlSNOjs6ceZMGECgpDFYaVqj20hrd91g8D3nuY1y8lSq/jXT3YiyUII/utaEh
o8GzvbxFOZz6K7WsMXrJcNoHkvTvajoGBdaE1jzy9yHZT9Swz6ZVVO9yNkNRp7q7ibqmr1p+bLwS
mlVE8joBs0ScviU5ao/98giA9aXunJvAGHeFm5yr2oNGnZiX7HJjJN1+MfmTvTOiBa5Iksm4DRxx
ppHwe3SW63/skV81zSZyBWkrauaPkNATRMa2IkTB6dULRhF/LvJT53qV6Rs1+LK7HKeYvcQAXpG1
afyYF7wR5pR/jIGZurS5j+3ya4jyZmNX4L8jFSGVS6tclp8qc6QK5IO11H7cWxG6xeieKnW/y7KT
roZ7C/cSt/elsT8mWDJK41PoKj9pS6RIkvT/cZt29jVSL27ShEiZtliwzfDFZTn3ddvixgrFY+Q8
xNH8NMhVOx4dwmJG9tcDHMAb7FDOofZJPbS+/TpUsSan+1gj8QuIDdrU8lzOCVlm1p0VUHaL8cq1
4n2J3o4cO1hQ+8EW2dkZTbwEK+Th9dy5mGISI99C6u5iBxlSixXN5Kyk/SX5KLLMN22yPDBMxb18
6sPq3HbWIfQyZIDGZ5sc7rJKo0Naf4OWvNWmDRjN5savFjvtXRvSrdHoB8isn72FGmVqP1pM+hbE
2s4Fr3eMbG9a1S3gxa5F1JlI8k7QKli5R0eLVHSc3MRYgPB1PbhwFAanvyF4CEZjm7ZFCK2Z3Xmk
8TxFI/rvaY1vC7KjnQ4QpmjQHVHtpTCu7CCuPzX1dQ8bs0E/pfFKNR8N/jZpIAWcg/42L6PtlM0X
4k8/ZPkAU+8mtyHieYn1dqZ3oykIdB6AYchfqVsQ4HEJ4TmIP8lySm3is66DLQhZuw+AMfBNwrZn
zklHxZHEpWsZVJyrUTGJ2L0ZwU6GML5OA/MoquyKzKBpM3b2nVNNpwZlcSlmttwAowLTJURQixU3
vcH8cpIDR2hb/5ySdgdJ4Q88IdLIT2JEcZg1N9Ie69vU6Lw7tSBda/vLkF9NsD4bEi53wxwRFrA4
AGTVPR6Us+oDsoWSURwNKDlSFX/YZPQlc7BdPQ1dNu88NDZQ3umnWTR0Q/QYHq052yW2QFPQp1sI
TMoeuKMZ3DIkWomiG0/hoQjRRHHAyzzrdkQh0UVyJ1EqTxkKhDjvsSwj73bq9DEx7ce84/kL5JNO
i22QNocs4Ku74ZVj5tAh7SY2ao4+0IlnkJa7KQ9v5mm5VmV0Ef2EpRmkqpbA2N4pMmkTsqyjJPw7
Sm3qBtRwnYcsDIz7vLg/J5wxBoys7XZHk+kVx+PWzO8ZfYoNpClQKTnIczaerWC+lW19ZRf0oZFB
3pji7M5owjRaUis5wXfy86T2EU00wTFzjei4m7FgCuTsAwWYAtUH8NdXKHsQIJevRJ4+xpDmWmSI
OpL4yjHMa2HWSLVodnPSH01qV8+VamxW7tCXiArgdy6BSD5bqyE0jk45WERtLY+YKK8ji4xCBwNK
g/BDjVdI+HmcinprEfeeWfZ2QiovMvVzcUtfzzrfsa1NR9JCb1tGp6l1966enomy9DFLgxBE48Xp
7ZMSHRrnBUZgdLb8AvG29dxDYDhXnUPZkFVf1uVoCiIy92p5mqwfRuBtBw32rZzvE5CzKGJOlXek
nA0+KWk4WHFBO2S5rwztYvycgmuoiysLG3zvJhdoCYj1sjn1mp9dTTcjlRMch9I1yhTAheKLhXMB
6Td35F1Qhk6iWbk8xNVLXlcTaffT0Sof3Qbzghefg1Rc151BW2aQoxOljHh2r5ypnFgQpxJLFPZe
lj2nGwcO/WVQfu9Ahl6isauekQb3xXFsgnDBZqg8AMWETqWubNlaPNtsvoOVNB+nxcuekVbR2IK9
U99NoPwtEWjk6kBktM/NnOuvc8FHb/BDzBzekra4aJVAKZL5yNuIRlKj0U9mDSlaeN8U55S12kUC
onv5YG7z3CEzM8ii9msbLr27jeZwjPdJ0Mhyjw7Xi/2MI9iwjStvvFhpl4z7aRLpj9ZycAuAxzYX
bMKB2OL156sPYmZNySre60uZWfkPqODxm6MaEd2QXW7jk5trwGcPDPRQ41HGlOEYVX+IXEzZvtNA
hhxRpqGJp5izs7DrWUFzntpZvdC9xXdkLoJLo2YSXnayCNKLORuALoxDXl6yvCeSErmh3Z7Kzknd
a7PINcl2S2reZ32DITNI4f0JdDJchMZOO8L5wdgaHIIIPLosCb7bwzh1+RrK36AnjwA7ArxfnAoR
JwjD2k8o7YKdgZGCNQDXCYYDc5hpmmlSVPyu66yvOMGZ/TYiRCXHkIveZZ/005wj11gFry5296Mz
LBL/EP0EpJ95QeZehiQZ4+1k5o69h+wpx5txigBVPbOyi23nktR5cOiDCG6r3GrslzTWXbZVjLLL
hngHji/tECJnrgazK+9SvXD8zVuSqq5xdUSsHZ0NEw1eUbzUKAwIyIzrdtg1+NfYfcHlQcmH1I72
S1ziE8B0CCzcipLJJusNQaCqB6u5tQhJWY5QJVOyHzwS+qj/xNkE9rtgBuetEaM/Lt7yk3h2O78d
XYG4gB+f6Nk1whGox+zafov33rgCxNH9LfC6egrKFXpJq6Yq/KoCGzzaI/8o9IbBTFCgFfCe2K4R
h6cuiFdspICfPdQtRNSnLNc0awTwfyYw/NTbO8MFI9oQJVPc8cwu1RWiG8S3Gi/RVUfImcEJrQRS
gpLsqrNa5uSZXDZSRBe2lOaoUZg8Y0UcLkE9Qu5KL+uv8jCzFaurQuXthNxlAOkWK8syARHDs4Bs
BMzrLCGio8aoa8BlTiQM9tmqo3XQk9gTMXgAItbnhnT5cJ+Eg8h2QsxkoGUFtmCVDPa5nyp0qKOR
2pex1VmyE0FEUgJHCUw9Bn3SmIIGohU2oaQSYgOjjVFG00LCBs6wy1/BsFnt6snp6BJzR0nrQ9S4
q+1EDeiaPdV+nnsHi7FXBfTRmzEu362bBKmzY8sxrX1gIeAllxncZsejAwJpBzaSFKesHXyq2VJ+
z9t6+NorMG0Ev70NgNwG+hKDxf1o6xDD6ECTKx2ixRD0Owu8uzXlY+3xDzcpPgl3IonEY6oVv1KU
ZfmxzzytQKqZjmCHxmcLpZQL6DOho6dobtcmo/yqgcRzhr9xjYsYzRitZties4FJD5FlUGSHvMzj
+EC6vHE/Uz6A7yssw0/a+RjyhBCUYfXfO+h6faOjuL9Ph0aBX4WIyjeuHXrfLOTmFiNvN9/Os9Hl
24gkQSyQZhMgnCGJZGNkPdw5N9h+dCpLfVNlh2VIjrrriSkaq28uWXT0ItVNqQ55ALG7GUVA3iU8
tDhF+FEWnO050Dtia2fLeESwioec+ltZueqnDkb1HV89VJJR09gmR6WTfWc5lIyVs42zmw6ZkVVP
mFYOOeuaP6HqAOxVNYCOAiSmDOlLSRNNhSeG0YDGGHIz09J5KFtMFBtvSdtvU7sGQTpjz8/X1faA
oKsU/EjKlmxEwuN0pOSMS4f4JoxLWfagmrrOt6DH6OBK8ntJHXGWgKfJ8dhuEf0haJD5irO1xVSz
ES+mdTVUCoMJGqbQJq4hHf25ciiQsofAmHajKuv7CCUA3pI+iT7XduN9Nw3onh23mgAUCqOaERCK
eJmNssch8eG+podMWMU9p+b+izGPSP4qXuR43+OghvtizSZIOArKE0KkhhjtQMKhTalsJtZITfyq
k2O+3cCMLdZ+EQDSGxP/LTZEuLHbqrQ1wgwbSGyb5Q3qco+oP+v/p/TH3bz2OdAg/ic453H4QlJ/
8x0Ah5i3X/7Iv7OW1F+UNNB17CqUyESDAZj8O+RX/GURG+YIST2EC2lEcta/s5Zc8Re1DKQvIZmg
HYIolf/GcxzrL6VcCYqoSe8TVFL9JyG/a9Tf/0SiYTG2LY2KCwXHmt/EFb5Gcwxj6nl1hLkn52K8
NUt3RllvSJOUlyn33ItZ16Hr95jWZ87BIusuBinfzvMvN+wf0sjM1xlh/7oMl+IWcgktz3KdN6BS
YWs0NrjU9jOPZ7qWv1kejUVg4pshHoPP8bLGR/ICZS99bcsJKbAXIym0Uz0fIYeCWypjHOsUhArH
lRWRzmSnDbE+Yq4Hzl2OVYR371wzkNqrW0f+MoVgpNG6XLf21PqdfgHCkmTxTILY1d6N2EyFQjMe
B053U9qiOg9guKscMHpouy7ZGz1Hc8jmdJPUlnkO1wSQJglqZ0P0rdu8E+5mrpFqv/6q66VxbUIJ
LVgz13ivXy+tF9w60zDVXo9mfnYwJSKKg+maIjXA/S73yRKrU0EEL7lDponSENIbsUWdvXMlr3O8
QOHXC7H1ChVSLrL27ry6kHSs69msUcFbi0drk5UHxQ9EC9kd2NiIX8HFUhAslEeDJwX/WpC+Tf/n
f2nl/aeb4HBwdQErhXTV689ehWfQ8Wh/iLjG4sH5LbSAhBKqIQd3SlBVr9tKyUa/e+fJ+Ifbb2u+
rWmRrWljx379yW3fBGJ0K7UvwlDtEdJwoDaIJTy2bkJEUDfmzYnQvxGurbcexn4mpL+fcpoRAu/f
5Sn/6134u43o9bOgIfEoJdbWmr+3Zoz/+izAPjQMfsRKy8rohB87RoJvz1T4VEpROnIXdkWZXDWJ
nHsERVP2pTIXcH67qsMv79yYt6+5Yrnho3hn4J/4H29eczzUxUJ8l7d3a4tzqzW0HI9of7gOgVnB
G+ws+BQTygaAWKHQB0Z4Goy4/jBowZGtIGlCDtjlGhiJCyAAtkWSVo/10gXPf77S35/bv9dF00Mh
TQeP9eYXROSpQ8gockfmiMQrtIdgB/ZUXbomvJYgZTcUg1gY6tHR/PmTf393FfsBgD33ieR3037z
2Jb1EmADa2PfpRPaN2UFNFf2ZNMyPFfiU5y38tnss+Vn6nF4nwjJOK+JZH7qOt3tn6/lTeM6ry9X
4CoiqKRe67L/vtZflrg+CRPBdD/5dRzTeZsSwsurWrKsXTqVEdaWe8V8JVmhb5eZxq6TN9RrzlQ8
ud6uc83lvs1qFZ+LGvHLM8wlhhostz4R1UmFD7tvBl+J2bxQZBjO+1LmUwdZWq5AJ/OZh2x1qt8r
jPn9jbAc2hIhUhzTZJV03ixKSaZsjX548C2yWo5DP/ZHk5RezhNjjOiwVL4ijRm6SybfpgHUkIhk
prU/39v1Q169llyEAxXMv9mZ+C+vX0uW5BDIfOp9icABoS3VfwR/icS8ZsJ9KvLMOvz5A//hx2Rz
pe9cYp+1mTfefKLqm6kyZ6/3J2sePwlVln5K5cwHKbICSx7hdduqhfNj0K4uXqXF1QyveqXhqO+L
MkfBPmUfh8UGo5hl8pGpMtxz0j1HJpEXnELa/IjwMCQJUecllXkG0kZmTufbn78HfNXbO8f3AFZh
qmIhkeLN5qYMGvncNBj8roWe2jWW6NaOxPbFMsL6DGyhj8icsFDCgByrJZx3bV46j2Nb3c9WU/ke
iSJE6Un7AREyurpYjyBLitwHsMddxQr6zn4g1zv7+rdeeTdYOd5pm7Cmdb/49TXyutRYzXC+Wzfx
T8INUECWY3+r52zmsICZWvLCAOHJ/MExxm8eHSkXWa76jRAfx34htvKCYyr/gIGsu8Wy1+86Q+UY
p4Nlfl5KRIzWUky3ydQ9OSDOJ5KHrqkHSKj/JRBlI4xhuJnMJX1nBvr9IV5fI5Mlgn1W8oO8/mKy
c2tqKM3BD+AHLm1q9PuB0zhGcHM+BcpK3nmGf/88D9sYby/tVTZIy5v9Q/fUria0K/lymooX1Rnf
GTridlc341fMfF36zgjxD59nuS6nIfYBd/39Xn+/piITTuNN9+NWW09upNMfBilbZ61rztYjOOQ7
z/b67L5+UjwaPBiZbPr84F7f3FAnTQrIrBCZXEMmFmqCEAN4iX81TkninAfnxojYdxC9Ey03OiaD
cF8QE+aVgiR/4rs/UAokth2w7Dv70u9vHVemUWmYHqMcL9brWwHC6xltHEw+BFZ6CHDjfwwDUrc8
OloRPlNlnNNx8aPrBtgGWbT7P9+Zf/p4AA4mOaZZ3v03ixfBBFYk23L2F9jOJ1AG87MmEMCwcrfD
aNWp3WR0390WTi9CLfjOl39TvrhuhDwDsOqeJjvaZnp5/e1dtysIqtWj35bMLDRBe/pDQ8bPNqvn
pd8lS/vBGwrnrgudVRdknRqqNG7VrMnaIgYnI++PWESEP1l3iPsifPoP747mBGkqW1kmgy7/en15
dtbHI7C48m1GgWNDmcNtGcLwZLKuX0atvrljXj+Qo0bCa9aKxz9/+u8ji+YQS2iv6wjBUfXtvIuQ
ukSD3ELaxo00HoyyL59GQVTeTdLyVu2yprTNbUiCP+K2FPsQyaZlczTNCIIdOq77j0d/Lohga2zM
1hpy//ZUC5Har643i3WChKfNAKVBOW7ZXU9GOn5yzO7SG4V1+vNt+O0R5UN5Rxj4SVrnYUDR8esq
ny9WMHmKglrgO8VBzxvMn53Wy2GmrYRIpDH/5niFecQKyl8rDVm9M1KsSMLr1YO+6RUboEcS7S83
4PUVTNFoy2iwbb8LFJhs2i1Lsk3jMS5OsxT1FQKNJCd6va+JL+BvudDdW453Co95C89SF+vDG2A1
//ONeSMZ4e3humzmeM5E68+i30zTsT3LzpQ9BvW0DtDoZTX1vB500bjtxLBEe9fVJTg9N6agH8zO
1SEG/oSwjlHhUQ4MqdPhD5iPnlkuGG7TmdODGgzh7KolIrcGZyiqAHTYwaEdYb9IXTOm8b37u/6C
r1ZnTWEG2IfL0uIKvRbM/voLN2WemZXZgYekEBbHFS3B2ZzUQA7REEGQk60IdxiptgM1J+R4hynL
wcGQWjrdz3OHonyMQ+KUMGhRTS8chLlqnonC/fMd//1RlOyOtOeyamnqbt4s1k5pdxlEMcUUgD+7
NJv1CY/bc42+8FrGc3Z0a3NegefDbMvY//OH/7ZpMuAwoJGQokG9bLVe3C/TjtWAVKZkr/neqIyH
lEDnOzvyxCU1OTyIJqjfifX/e3x6/bOgfXIFW4PGles5bx4vAIaW6A/lIMYv+q+VoaZDxpl3Z2D9
uIBSWyXYP4o29lR364YeJPOUluQ2shA54OE35UJ8oab1cfVVVwdqBVHuEORJOU+4uC8RmPhmnFvm
qxkf4Z/vlql+e6gkW/2q2mLO0HyJ17crQqy45qsJn1oSUgIbz/tgFqo9l6EZfswnzrwZGVD5Nojn
7uLNSPLNcO521VThs3LgVvzaRhG7e+ey1mf59U1VbHr8C4OVpBB+/ZV/+RWJ8oYjIzSBaJ0wQ9PE
vjcjlAmqpxiSsHyeLBKzTuNsUp1nycEu93nf2JduUXDdOkCEZBhGCC/bJ801KRchnRDIrsfzSDYs
SekNMs5LJclo/b+4cBRyLLQ0j3Lxby6cJwEd5GDMPpoRFCq1l4/FPu1t765w7OBT0dXE8AZmVgAf
qt6lbMg0iQUgeTpct2pFgYUxmNE2bgtYLwPW4thjYWDWFuvE3Zq9vo8cC8PZOxf+++rNbiUhkFbS
xKXj7fUdH0nwiGbTXPy4hgxAk2p2X3Tqkr2mwvvCnDof8sj4bDWtcR/KqP1AXj3KYFKRCT/mxf7P
L2c9mpK+jxhRcStfX06nEKwbzPzYjcbZJ2sBWZmc4ivIhPaaNKIKlUDkXLnl6BGz0003mbnk5JlO
J0fO4fmdq/l96UXbyNtBFR13SL/d0WciTWXeTkw4cXnIVIAWQeTV+GBYUbDCEPJMY0BDWmotLqHd
9E9TitWbbu6BbMR5zdtulrvSIs7Aa4fsnbH9H1YgTkAuAktPs8v9zRf8+rLIokBSJ+rFb4LBsIg0
4EDmIZ2q7gzCAMptpuLIeTYg3w5aGqPwXWNW0+fYo+Vgk+W5UfrR5JTmNfgZWHKg7cpGGuyKeSVZ
o/xqoU4TyzLhgVCgmiJQTGUxY2bMqeW9W/0PzyHEwjpNAo6wALxZTt1qTFWSQgRDleNJjyhKwIjh
YnAJDTSSukU9JJkjxiEkfEq4d4QG2kfY/vaQYvR/Z31cG2/eLkQs6SZDnFb/xdmZ7MqNa1n0iwSo
pzSNPuL2ja+vPRHstFMd1ZGiKOnra8VDDcrXDzZQg5d4SDgdCoVEHp6z99qCr/PhOYz59QrDyeBQ
kLVwrojcvW9Hfo2dF7nrJhwDbz8uAaTB1GfGOy8jHSXtPibN3B6KYXJP42iHBg+rwDwJkTREzI10
A6sI+B6oLJYsYKbNrzgBfHzbBcQUfzh0cCi/l91cMYYX8dtfnubf13yOsD7fxot4vYgs/vXdAmm5
QFuI04PPC/ZQeHUAgjNXB6iO9bdJYC3M6+EqwAMnFrpZ+rPM7Xd+iH636qV4Hl3kFf+PS+KAFbHC
XTtjH3sUVWdGH1hDdshpFN2qWPe3Jc8ro1bUoT7mnGMspXlHQYuAzPGX3UwRt3GUF+9RBMYPqwu3
4c/XdP1lf92CaNMlTHs53dAh+7gCTfDfZtcT2QGiWvwZtTlioBiWKTX9tC+czvkUatGc/vyh/+V5
o+XLs8ZcjMkBJcWvvw1GlMk0ePF5ePLwSOPTP40teWOVRuTuFU1zk3IR76WqUN8C1vsX6OS3IppW
IJZt1OE0G9WdI1OgG37QwoDV8b2DBhG1nAeGGPkJgQPIlPZOhbFrbfvstSNW8pWN5lY7q/rfyK0/
DACuTYP/ex9DftbriyyYrAWcUD5+I6lwjsUThtZywOcXzGu8gpOPxGuV+sT2OVOv1s3IRCLfsQj3
9S4wPhbAZtQwUheOnOQjjkBR1gamwFvrw2He+S2Uhv2sJ9e/X9zAAVcJS199Jcx33k+MI45ruygs
G5Ufggtu41e0Cst7Fngxo5e2fuvmqzrSIMMa+qhtUQZ4Y783qaR6rwKSmOEg1lg1R+pjQ+0W2sfa
eLADl0KgKIqLcP4aIUu40vtLj64m5I5LgB0ML283eWiPsYxssa465I96/9E5gn6iICCsWJ4zsiTI
JZAOxtYoyJ64dUjOq0qhJDRlUB2cejacXEE0Qa6nyslO/oQPcNf4o9Z8QcfUZyqE+olGjvq39H2b
bnBLoKeyyypRDIU22aI1X/cYJof7kNgGFw2Z7gLolg6qJIPgDrwdVlFUxTMeWUj72ChNNg7vWRbi
sMWMC8R5dSykyy5zAW0Y07HZNyhrOGrERp00YP2zBvKj0MSA40QdJcK9iwLkIcWU6V68jhnbvl5l
Ee+KPBlc2JcNwDo7jr13DGotn7l5LIeqvt4osgTdLW9jDYioi8WPBp0Flsk/v2K/NeB5IFnO/Yiq
IuRoGH3ocvWIIkAcIZZuvNK7VG7dHiAZ8L54cDmJhZEdMjgwzh6b+AV8Z33m/Oj95bjuXQvrX14L
lpRrs+06+ObYHH6ot9xQrTrhxAgxqB/PEtnopa0A5sikvM+Nbc9BHr8k2inpppLF2iDHPi0idY4M
RdJ9PqKOS0ypf/755nw8PfG1uSpqHKLWmE24H05P/cDqP6w56RxLY3/Keu4RlQn1OJlcvke57A5/
/rzfahdWOE5qbLB+SjgXEXK/rnc9wWz4wgj9SNI5va1sVl8QNsovyTRBIkGa/ZTmYXu/GhBEGoRe
iy9huh6zvHImb9fDoj1VxfoWL6p5JtGpeomaXtstAap3bmNYIwZ0Ypt0QsMVutpz//Y0hdHvvySH
zdin1iDTivLrwy+ZhnPU+0Zm+94za7zvQqGS8yCHWGJKGQ3aJzITLplkQTsi6l1fBp4/TB1mddOD
jTx7h09Y22Nt57XbeROHWpwLZfelRKCFoUvghYA8F0AA0+63HORMReptiSVuSFTbId/sxzcFs8jJ
orw5wimPisugtQKNU3fF/FQ0qCM3nW8waay9aN+LeLUsfKOGgEbzLgHL0bsg1AmyGPWemHS8zXBj
u5VoBtmOjwBmgQRXxNFfrufrdOe7CrZOq/JuOtfr1HzvgfL02Mf9et2TeFJ8F4YsihPIi6Dexami
cJShMnoTl94aXoD/+6jJE4UyraY1tqtzfi+aduoHC4QcX2nCqO+FamHx9yYvOE4RyNRc2rVtQTVO
jPUQ0QfRvUyCnhfBLRFlVNNqv4UI8P1DCBGkYUmLPXs08XXAhNKlzc8BMrB5S9QmmgCJmkZj/UCG
uOl9F1wc9z/C8y0Jaj95fSlbLMhpuNxVqjFAJ5A8HlFPZne+z9K+AM653mv/OetSCqJFB+D/pkyG
/7AAJY9RhG5vO1YlCsS5vRIWOUMcGrchC3mthpcwIEEX9N3KWSKoIthFEY3aB+s0PZrwqNbALwn9
q+Bxuf4X0Mrpo65yQU6x10GHYCtKFcuwXl9bGMCILGUkH51unK6E0Wm6m1s7qm0Z8B07WFKaPIwK
lythxA5SOgNIeq8dtwWNgVqO7Au0e5hWKyjgLwIO/T11viguc5JPR+GpvH0pHX9o9qSX6eHVF57R
j0J0LZLj8GpQB0Li/Kgrzq7nPGLPJN9Ah/E+ztrhk5OPJDKAZm/hBDU+1FK65ZKclymkSzaWpGR1
fb908OXJheM8TzQre45O8eOUcWoH0NQwvbdBucDNr+gu3c4JN2EnUIwDr3Yrc0SlDFYHm3wyHolD
ttPtNNW4B3G8Ym5GLddlh8opk+pAWrF8btlmQS0TMrUjY7xuH7U3YgmuEuNI/EoecEOexhrCpBH5
XUtwQbVHnVs+t6ZBzViZJJtvfR2s/Yuz9iCXJO+mPZdKQIvwV7s4R+KCQIqEiUGlGs51U92uiwA/
xgve8K2DfpZHMBoS/H88TTtLQ7/5WUc9EScuMvrw0vRTzDCFPz+c0kmm89YrQUhiMBquUb90OkPy
c4llwJ8beusDjx4xCmTUokfHL6EORH0s4hAnCiGV9pL+1DjZwKLOqYVDnk2/YtDVBKZ72bwrSnGV
nSvNnL0289nUuEKhOZTpi4K+Jx5ZUCY8EqM350D1rqMYyxT0VVpfsXslOB7y3Ih6i8p6ru96L6rh
suWUsgeP/IB1ty5FQOhPHiKszAYyjDE3wWjfluGSvjTahN6F4OfoZQSd/SNSJKkxeprI0U2DJNAH
H/hUQXhGyJTNofuoN4Na1ZfQJ3V320+yHeBAIMhHzCvR1rKdOoqiEp7q2fUrKCPWqhI0gUl+4mYO
3kDG4bfAOghf3I2QBdwMsm1CaF+WoIMcoTYls5mI/AHmmeIJEU31Petci2Et6PRbzLgXcC9PJ3L7
2VnX3ZQ7YXKUnWiKPSa/sX4seGJQhIdtPxJnxBc9IHahYpx9BPP7SszzzZDW8p/KSyCHj7juKqQO
0Ro+uWM/XvAAUPHJcPXgmPLLxPhG0HQ6TY2Kxzcl6wQpClQrDNbVuB8i9N1Koznf5NLwqtPJtuku
n0YXKbNMxid3MOOnVasMPtGE7+AuHSrd70f6Bf4nFMzhv9zdqL1pOGD5uPeK8M1ZQgfXtR+ut9Zq
/ZMkCk27eSVpfg/Vd3TPjrNipljLQsXPeZQ6sDAjnN9H2NsAZmcq4mlfyTn/ZFTfkNvG1C44x3k2
n50K3Mi5hob2oukDeAhSx2a5m0sHKTsglLg+EIpmJ6CLa1PvBnHF1iZ4FVDjLuwzEb20caumIoYB
GQTkbDXqig8Kog7MTe0M+akcXRKXCIEDDxC2CQ8w6SEhrh2/aS8O1SlZMY3i3kPOHI+om0OLg9D1
X2uB+/Mlc0q2ciNtqi5dYdaRkJEaCHM1mtc+lf0N4+f8CVOFN+2XuPIe66KJ36dRdOSxIUE3xHHo
+YW85qLY64Yk9IeRTDWyuVYBcK/G8VFcrhxXB8XwOFfM80ordhgaC2q/Cr4UXGMXZUbljRlBTAKA
s7al/7kw5srOXNMyuOE5gPTYRXJ8tpPIAO0IAcYdFR5J9XKeSZT05qBPnpgdzN1h9vr0JzRh7gto
F1qU9IcB0ziETgLjKjz+lggEyHmeovlmnSZrdsl19UJ9nLMLjlQEPrpGBQPSQjS+dFfX+QE41uDs
ajss+aEik62Di8Pk70Rqx4QWW1XeRfnYA6A1F/Jt6XHn3Fj63stZJUIu2xqdc7OzlKYXQDfUOokM
2+icYXl7glWBRS010BJxwpKvXSMuTLaiCXyKH0qsG8LeOapNlTDFbpVr5G5VE3s3uB9WRp+5nufb
vk+YzeJ1w4pZksizIUCsXy9ZPbMRtkxCqApKGl5omONnZEfjtAW27qavjSyse4/NrSpuTG7i72jX
0p6Rtz8CFVSYDuhF5KRegRgZvxXAL4goMAGfxil//SKcRvT7aUrVBP5i1RGOAavHbRCsctlM87A8
V0u8jnu5OvMPMwv3G6zTp5y3hesajAc3zFlpMJlATse472qzcTs3eMqW1Tfba5cbSR8TKO/OqVzo
9XFeO1BEHfrlIp0nsiWw9TawBetmQnuD/38DEl3smmFaADcvSXIZhXGcU9VK7o3rNTkYKFSr9Ddr
c7IhETikRrVIDny6Wg1ewQ58RUWalTjTk5nPXUcS0/M6tz2K/HUIf4oWUNKBms9xn1ZHiW7L+x5n
hyYoxqcQ3M5CbqbmSaWkoDpqV2hxeMSyKuWkvuYdVIExvbCv4qtGpgrahIw0bzqR/yOmA6sG2SH4
SDADC7LrwG5NtOROmV0SuHImCJ+GIbBqw/U7pzGCCLEdWMg3M+YX2uuyD+HRRH0SnkWbeWAfHOUw
EExG52RUso7faHy6dzCWHTIpGVpKTJer7h7zJjYZ8K64YKzpBbW7wXFLxlzQly3H6sJJD2XnzOsx
kSQDHFeti+gIDThu9g5j0erMF4yzZxB1/hkBWrbeDZaUuIcQ/oFC1uc5gMMX3/uXplNgyfGTJCKH
bg/CHduXv8d6woCy0Wn7FpbuKMhi8OKGd7QMvtWcOhDZO2gIdgRirureAhasAd7iEzmFJH9BYRo8
AYaMJgBZlSk+phz++NKQdlbEhQTt0YhP4K/aa6aFiSFJYx/zH9OWuGR+lxzSTezM4kuNyyZ5xE5U
qUOf1axDZHIX06kcTJy/u4zK8lNk2+JhNI0/3LCC04cRhY85MGnS+hLYsEfdxohwhd80wA2tV5Ib
NylmOXtbhbyot8FKm+MBkn4pz2WTl1e+pjs/FsNAhVH0KvE3ZlYdc+0ywfsIOi4sbkgNtBVyaPRN
R/yzuA18XTo7rAysqWUQNM888ihaSiSxaK6IkuEQVg5hdyABU95gtQ1Jo4mWWOxD0dtb38s4RLAH
ex4RImB06L4Eybex6ABcZ7hrf4ALzUGXJ01/zlpvyDFZ0EI/uW4NSyoA+H8qQgRjMPIkhuGiLRoc
lYOLRbGTcwArfrRcySxiCJNQh9fvpDthcLVlkWNeJYBlO/cVt9AZ2LJtY5Jx66JwgqYTtI6zLxkB
7623wBKrx3z4mYcTg69ZEkRzXzlxcMr8tfkezGDg9rPtE4RSY1cRbOQ0w89ZUb+du1Ka7ojXWXDQ
H2b8S7bryn7vEFPRHFJnIr8MMKjpDonAGBhC3gAJBVjZeW7IvzOXGuTNsIkwz71e3wa7HZqI7NXK
5v0b88rhxeOJLnfR2ldyA8nLBqzNyYy5MecohlX46jCtvRBiT6WDEXYsJLw9KW3hqwXO+K+tVVnf
DGaoNePGILiMUjTx3g37vrw4VYrXahAyIow2QQESs3Jh2oeKhmJtdMxjbuGPHcbGbb95QHrLY1+G
bnXD2js+WY4S8X4ExvBjaK2HVZzwEfclncLmpiSv5ESfu91Sn8DTtxDGxbc0Wt37cqbyJr1QzYe8
q2zymo5o/XbJ2jOv0IQB+Hs6+rr7F2caOBWtMT0eSR/OQccn4fo65aafzkyUstumjxXBnL6nwl2B
DFYfPG/gPKvyUsIwq4yAIpBCcD+UOc8DkIm2+GZEP0SYiBQGt9nnv4GBwZduRILTNoPs/aM0oD5N
2JAQ1eSkj9C3K54BrbrE2sZ1vcf1DQPdgu5dz5TyY3Gf90Cxdyqa5A+I0foULkIS7RxfTfaC2DpQ
sHhT56eM2oJwWvBCiKSboum2kTd4/hHLAzbImgJO3BZr6ye3ZHxxOd2iseqWADxTPJHMROANWgxD
VUqZ+hA0MclFbAcVaasMH6PdTNvuOUTThUVtgu4K/2bISDNKNXlLj1RB9W0bJo65LYQTnzD0+v4d
ZFRhqJ6btHx0rD/6oNEd4lz90rfPg1vSMAjCXC/Hjq1FfGLK06p9ihoRY0bupLiy8hkKTV8v0XGu
DIkgLq7o8sQbk34J0IHuIealbAIULes5hTJMB913SFQdskLln4ocREUK4QMzINEjF4iBatm5A+l2
W7VoN9tTXnvdJSxUSeIYChKWJwZ5p4RgQciFii5QIN0pvNfd2nUwHlAmbbsqWO0h1ClJEEtBQN0o
YJoYKp0LyiPXXhYCUK/Zwqq8vbalQBrY0lv2Q+LL+Dld6PBLj3jUQ9v7rPqRALIJjTGbuuPaqIyJ
1JqH3S6EOQtWOl4VUQnGgyjYymvbFxllTKxJOWEk5w8m7ga9X6nYD+uEgDBJ75kEz2oZ6nNPKJ68
iXpMmac+bQ0d5zLLnpTOnORAZHR0VlaocVdl2fS1gPYhDwMT/2WH03El9BoUIdD/wTjpfSAFsBF6
1YJmOwJstsnEflFpy25FkUXZ0DL03ZFpmHOwySUeO9ML/KiJQ8V8VlWb+WexhNB7HZCWEalfuhhO
Mx5NLBBET7eUHxyYz0ltAFZt4ka7bzNn2WU/WkofLMJ9vx76qgYaovs6+1YRu9EcZgB0FTMHlPe4
YLPqhU0mJiHSpr458VgB95UebbMbJypJreUui++F0xIKFF+d4luF2b168GYcHzuyvLx/SLzQqPfc
ZZ2esp7orn1LoEF7qmQZHUG2BoRuAE3hkAgU/FKFbQ2wlsGJBtTnze+lTa0ilHzGtw3tB+lAWvC0
bnuvSCE90z2A8If+BTJIqD6vcVEu1yljpEAHDKwNXdRzeDUoa8HKIJJjb4pmM96PZkX1jrAGjIDf
OeXdLCa8i+yxyQCKmuMw0fBu/TZ3dfUtmGq8m/5QFfnJr+Jk2krhxsMZkDA2+ULb4p3Z1Lgdg5i4
ZQqL5XVtJa5Fl1P3fOGkY5jgdSbbt3OHZZROVXEpScJxdqUpAm/bDgOORZF75EPnblXdYdXJbiqh
RH/rNoqDezZMfXgBTRp8gcGMGbovbPg9peMHfK/K2v4uBNOIDq8v4e8ULkf8jbuSv4PhZWjnmzSd
w/WJICZk6QJHu7/VdOTfbSMqdcODaVmQnXgSXwKtmndvKZhItryj4UMJdRS25LgYe/byrrurgfAn
b2r0K5QecaEusq2JFe8oZZttOml6gTHwOsMvQIvnqKce78usO/kTvLbAGxUm1b8c7MFo9329ZvfR
TKrdvu1s8H1qZxdiTuQl90XKX7vh0sjL9krF9ZR5ATvIl7hzkQCG6kjrqATWk2RUbbO07p23EiW3
40ehEA8AxJJtUgp8nTZPfyKGMz5R9k3lnqq+Yjg4TaBZij5aiHKiYyw5GVpDwbualPNTO93gSYdK
I0UBOtMsaQaDwlsGiD98o2VruhqHZzYgD9sw+obCTlxM8xOlzXpOpPG+0xxExyKzBA8atLAd6aDx
glUWB/2y1rXPsWkpgc4Wvf+lUnNc7GIEjdegCu0ALcka7MuIYb2VYsvR+lK4Oix3faz/pddtxROZ
WzNgnsQ66jlgd4r3Cn1Ie1CrSGYWyYwgN5oSaXhxDTlc11o3mbepkzTFXdBaMMhWqtzZOSVHHCIW
MNdHGRvYTnQJiVTTCApwM3Naf9ELDY1LMg5zc+mLwb0bg658sQEx7RudLBXnnQ679rgSPKN8ldSQ
NRJKzCWSDs1DeJzkfuQ1x0iONcVj3ovG3/Q6WdWGPoa4C5O0HC7Mp2N9KAK3tfd9qoS6d8USRRtp
lokzjQeV4ptxaoJKlsSqI6i48JPsXedrE4cwDisUBkdKxHakJdL3d4hTl/ScoUutKBmcJTqkUyXx
gksJP8aLRmI2aVqIZEt3D47ygN5aPLhQD+cDGG3o1Y2Yl/gzTcy+2Q9B19BrKZthOPGNq36zIGGE
pIPRaroM0omcF5Lv3fUy+p4hU0DWkF5ENZEClINjpAdR6sQhyn0igiaylijLjBVtvZlaatSgjyZK
bayqA6VEY/yjs3QE2JOi1Ej/AYC9SzhRNdJOBS7wYCmbvJNtfIGC3UspwlN6n/rrQNhCem9hOcnL
HHX9e1hX4jtyYB/7ejsW0Ozl4L1mgcqfJogHdusql8jUUpEze4PLc2yPOg+irVJs6psBVMuyX2CT
u/BnWrPcRpR7n1c3Zm+yeVD5OzJPSTvL45VvyLJGYGRI4+xLug7JZ0GcIW1dsFwc5jgRgrXy9AKz
I5+/d3VTfHc7k3/Npkovp8SxGSIceLE/6PGZc2iNJw7KzSCCdCkUbPjElXnBL5QTARE2cbm1/DL0
fAsfqA3jIDINsxzMfDhE6uxXnvg81O76oy7VqM6acBOL2KNxqwPvcx8f85IW+c6bxmA+DXVtxU2X
XtufdIZtcQfTbIJhwrdKju2k3J90WcPsXYC+iL8yvAVoxvExJG288ox3qNu6Jf8cUVLASU/M08/Y
X9Jp55d5Guw8G6JcrXgSg8d1oCjZkiVLI5xqToeHKhbyTpOIkD0xH67BBBfojaKlaHdyDsVRlpa8
6GINFEx0ZCxHbgYfM3jg4TY+NEMKzj7FoVBBmlcbOPCFvC9EbLvDylD66zRjrXjEKoQhH2JGLW6o
Jc0uZs/ZKwD+zgFKog8VAIhiFp+iYmp+9L6Gi+6EJH//WLrRoPCxYGY3oA4nlywul4M95DJSMegD
1ClxUY55ArsW9wzJEHxsU+Ygn8NhIGw0s7jqTjDiyh1bFDuCpdUWfm94YN905pl+DxNDEgwSpv6F
3B7m+0GZ+2RGyND48NuUCxEpWiuCDtBnArknFna9qcq0KNYtDfIwQ62k7KnsmJbtLLr3Hxynq2W3
eL7zL7sxByqAKvC8SuSK7ku78vTcr7j8Kl7ilAQ5AgLi21bBjmSISsd+K2QN0TaUJGntinYZnnXb
XrNn25JGakl2WLLvxspPr5HQPkjSYoZdNytgI9wc0lCP5GAALfXA92GLRS4tSM0dgovT5Cl/gRu3
YPOYzpOmBOYSaLGL8NRFNknMRMf8e5thaK3erVoLkM5NHmSfGMB1D8hFxgiwMgCuGwMfwd02CLrL
oyTp/QHfWJzBb419Z2vHXJk9/0JviODGl4CXKd0QmhOeam9wPtuBhWvTN2sN/sqZs4xzl8+iRnOZ
pD+LpOM5Lxg6b2gGBGdHEtq0xTkakMOlg/y+HBtVHSbwg/bIXWK7WcjzgveSYLbjBUtozwVx3utz
Ns0Q+mS40OnUcY3QxZrSoP0Nlzje0Twk/smb0MTvOgbBZrfGiubc5M1XXkQE+3YXqqZ7wu7oNVCT
10l8m71Yvw4sfe/Kq025x0IIWMsrx+Cu8CPguzKZ17elGBLvgiC4qJkpTEGFFDYApQN7vNDnxPRF
syN/NPFOUbl2/9Bn4F71xXh9nUZip3fEdvX22DQyORJQb4etK5VMjyNCZs5TXZmDKNPZ/KYb0f2T
6cgyUGVqKbZBJsjoQWCsCGXwOa8MUH2qXWCT8IbgWaBVtUPDbJNjzaaQE7qICUxvTXhDtYrRTk8E
XnMUGqDAkIwbceKQNrngwEJDknUVAzcxkZdIKZOjhZk9UxH2gcKWvqjvPcieR36LfJOFsowLVAZ0
mdUdhLbY3cM9ycH9p/1yKGQGP23mjzw1jTfJrehkXZyBcEAsEyUMJmhD6udch82wmSbpyAuVm6Rv
gR//ULMSm0PbFKCpYdEBwS1i5qi7YrW2fSiEi1Cp43vGR4GGNTwkkiEgQ4RS3TI/pFHYLpn/b5XX
Adcj4DO+SEDj5SGLxyuDJmxWmHSGcToMQhrY1/BekgRJ8QnIfFsSOjFeLAPOVGAL9oOZuePNHGUX
TQBJvtdD7H6FHtNH6MntPP1Nu/ab0gvOJ6J77B8JakfwEb9qOfIa7GDqmXQPULo7apoquxEW0QVc
7ISBsMt/kCw3M6r2hD7Q+fAOM/zkDXVYcFniJNsUdvUvZoU9XHdKbttpLD71vLMU8GTVea6M9qHu
0mbTZFJ/+rMS5aPinM0Glx0XHsEr9d34g4pDNouMJ8Ylhw7/50b6fnkuBLEVAGKgGWqI5aRbzzRO
md79RUMiPgoyMeNepZZR6DEe5v9/+GymVGsS1t16mCJfP5gIjVo2hp4Pyj0lqyNmx5qRhzP+ro46
I4d7p+J4iY+NsME1KNeF4VD6TaxPkJ5cYGpNQm+fUzYaOcDEIcsORXZ5w0aXP2nb2NdK+Ha9h1KU
VBvqVVtTxPcomGcvI+ZrHmLiquCY5bRCZT+pQzFlyRUdlCdMWJjSRHuVzU1/n8ul+FxG4dWkDYLv
PDsT+vBlGO2nEnd2AAd4/BGgZ9rS0W0/o4I1j0w61B5K4wx2qpgixCd6FNCO0JaOxFG53Gp+pLh8
okRZh29FlcXJzh0ZwwGK8qtv6wzla9lQbDvtO11nrOE6jByxLaKu/tGQj/WUe0vgPpopQ/fC/Laa
nolimdajF6K7YoXOuq/RnGA51p11viJdQV5O6GZo6GWHllwlXmw62gGcRwI3huEL1ERAm39+4n6X
gF1/9hjcyJUQcfU1/vq+hDR7ab8L/J3SGQ+sscmmxo909rn9+2CU3g4g+PRdpfWXKR7Kn2EGzrPN
17s4FMybm3B6sCXX/JfL+m9PYxQyBMdi9B9/+K+XVdAz8ekdwrmK6v6ezcx9S4tqPIbQWV46ZvfH
gaeB6K5U5ZvJZMFbRIzsFvgh9Dq/mMDM2ib4i17uoxqXV4RXg3vkC7Q4sEV+vajR7wfj4tI/OLLP
LxBqgVxlZqjOBYvixnLoPEdIbv5mQ7i+eb+o9CAw4OJAnoYdNgk/WoxjMVI4gXg66J6udqk0lWcd
qnvE9OhJMDwzQuP0/OIMsrwM4fSZv6Z9kEm7nvJYuAfleOljRE7sflU1tdKff6r/dnXwPVhrY5z1
7scHyEMNXTMG9Q6ssA+2bjW8zboZiFCRhGP8+bN+s1lS7YUxOjdMBjwZSD5+/QUKpsxFYHIWbWcM
vxs9gMVL5aL34+SWP/yFWm0oO39fhv1y14K+IpKpF4ynCQD686X8/rUF3CL8nsgmXQGn4tcrGasR
OpdbzIestGT8cXSn3VSm6TYZ1urHnz/r920h8VFCei46TdzHH5dmmpMGeUWxHgLRczAX6EM3JKsw
FCSuI2HhqYt3k3DiNxQDf/ns38SYSPTT6x1HGYl1X3xYH/ScZIydeOZNGRbPtmECkPgTiV2Jlnrv
QZku/vJA/UZpuPI2aGn7eK6wPbgfX7Oeg4uTlGTh4tBDu5JAOCLwcXK7/Rg01PQBoLezyWN3Qv1X
D+CwCfw60sDiiM+RyD0vhukQESoIpLZousfo0XVq4pw9Z6VNWVMO8NQwCgj2GbXiLpOSI18Zjkpf
onUaYCmsHeOVP/+I3sc7GaWgTIRIoiuJhkfng6x1rIlMD4aCYzyK5++cekCbtpgXX9kE2pshj+yX
IRkQWzYLK1sjihbhWEpPQ119smzChJEGEz3hIXfvjHGCr7PIq9s/X+V/u8hr+YFtkf8h+f7wWCMT
b0jmbcmC6AQgRFma5ZPbOaLcuuPs6QseODN++/OH/vZac2t4UH2Pyif2E+ztv34qKiZXgZ3ujn1n
hjP9n576LIyeqdSy/crc/C6Is+mkFmYoGwtBlH+KID8xk/6b6+8/HuX/u9rGV54YoUgcT7EL4Lr4
9Vpyxy87lynUMfNcVHZksc03ndb+XVTnq7jtY78pb1ZOfvU970XmHTHiVeKsOEFhKRbMMjYp5vhg
h6ExnW7RvTLKQEqmvJup92jgLFLzb1ylWcydWkeEhTPUOcRBooez9VnUNl1euMXJJy/rNi3RcUAu
1DSP+5mEn7sGrYO41ISmFJfKq/3sNlpps+20pcuzWUMLJqGkP+czbYB+ShAdkl7KWk5at2jw9XsE
UWb5QuqqWz10qqWtC4d1vemnMo1vglCFwT3RH1RzUeXGtzmPmtyGpsCWRwgKx2NUufEngdU729m0
iewjCrdi3tLExCCh8MMe//J4+NzyX34SNl336tvA2U9h/HGtXeTY0nWc3SP+A5cIsTUFS0r3E7dZ
7grAVsGABZCQNpckzwzCFzGRMPfJEs9KI29cIkCR/gyumv5SEHzcBFiN/UBAY7oSIVDRf/CJ4fZ0
YbDly3GVY7Ebx7zHn1rztuZXw+pfXGlspx/uAwwOLClwRjjgUIWID7sfgHan0fFIdGJWiOGqA/O6
h6wb6n+bwOlJ6MMbgaKrQiT2ZFJt31JD9vzF0CbMH5YJX8qxJkzT/ZonhlM3uUUieKILB8O3QV23
zdN8Cm9qpEnel85p5fw6FOUg9wPF8rzve63cfZQw6dhF1qXo1wtIpDviPHqBn+U/N7yDBXZPnng+
kXSXldVezDaXx6y2jp/zn5GL9GZKAoNPWody/SQ8VOAbO4QB0z24Jt4prdP2GDo423bXKel76mXJ
z5Hc4vKYewKeXU5vjvKuHRdnD66t+eo3uXd0PVCmF+kBGt/i1YJcPNTYl/DbAzbhBBDoB5TcKmKK
ToV1ZC7WFDtdLCZmKpUbvTeBM2WfNLP7Y0z3XW6jpen+mQN3ag9IkRS8y6IfyH308aUM5Kj/23cE
7/VrauU/7B30fZqUiId3hjX+ALG89F6XmajULUVRoD73dZSfcw5RhOmaaHoOuh5cKhOSLjuTgzj/
CFhZWeI7nPLboDbmNSHawZ7/h7szWY5bybLtr5TVHNcAR+OAWdUbRCAi2ITYiZ00gUkUhb6HAw58
/VvQzZcphm6K79awMieplEhEoHEcP2fvtSdmiHbIsLp/Xl9ZwaZFaEoGaDZZEDudBDq454PptgoB
Q7VOh/m1Qkz50S7yTn7Lcx9VupG0XtVuVBTlGQZvYivIdFmzhy1uluNMWzLfVv2kQYf6WEx3qG6g
NjdmpPaOLCumrJ2mu8gIiL0MCiCyVoWfmkDU8jKfMP3ULQBiqAc2L1POODYWP4sPHtvWZWtaqvoE
vJ5+mSxHQVfLa6LPvCCXei3eEiM71FqS7UXwtnsW62wWj3hoMR6LZRgvHKtLz+VoLP4OeZ+PnZqh
HeuZyhr/rAB6VIZu4vevBIsxfSytmN1kC9TB2KCDY/qAfm2YLlteQMlex8C3Nga74PqM7oSsLhPV
xJcTCMX2gk67xJeVAgTf1HCVvw5ZlTU4jidQcBbUeYKMOqtmhjEuctmyZnMZksol5nUe50qEDDHj
G5Gigae7AyA2NEjP6XdG6c7N1vb68qOJ4tmFS6rTS3/MCZNgk+u+Lpmg3Y9BxW+2Uw03vuTHMzD+
IBiu6ZSvAVeLcaNr2X2hBwBXlv7UzB1Q9l+dfHHFnmKKHY/EeL5tHEcX5ImUjWRMnIyQj0byNgW8
bMSSSSSgE3d2euFZuZWTajyiujPK6j7wsvmcpMXkG9KS9tzL/ZThsCAIft/YYFPOScUGws+DgfQS
uwzYYYPd7LLNnBoWLPNC+5gKN+AtPVbogQe3bxDsYJOlBAexcDEabUK6BTFfH+Kh0XemVZD+OZaN
RVZYZhBENsi2OtK+BBspFymju4mgsuAyA43thghcuEn9bhGfKsukr9anK8aathqnu0K9iLXMiuHc
dxSzeuflWjPCAlhHrlwb5TdGUSTz2axpcKFnywQ4/Zh+B04e7ApEJ0YDZ8MFLBwYQcwqFKyqHhk5
/bEihXjaAb9MbfrRRnWLeL99dmiVyU29uO5dOmqvg9cd15fLaqLfmJQIdihzJCSbVufT04QooL7w
/RH8OY6A51LVS7WFRFwtYdVksT4fM794prNl6i09GND8C6MZsoVow4B2CpIdTwWNgakRIGasKv1U
5PhezoKyTT/hZcRJEwXx1B5EsTSPcYY8EHabJM2oYqZYcVcU3Nv8ev9hStM0ZiwUZU91B20I7Jmr
i92CAIjUDl22O1nmLUY7ASB9XyVZCibbF9l8OzhlRzQIUWQ3RG4w6KicpL7rI88VYWdWq0qEABt3
u050hk0Jmyaliy+cF3JHsF6O5SKbc8sh3WYCVv7s2j13agrUy3sq0OWjOkG5lIU08jEnigFWdjJO
jPHruZnjbZ2v8acRDdGtpQOXjN6cyC5J9l9Hv8ZtX7zEpUbSdQrvA+28vJ1yzfJTkYz9GR5+J7cK
UhHLjx+gdxwmd81Hy5aHBcAXwSFOJz5St1XZ1huBApwDDFtl7QG2pe1CEE+oE2aJNLGEQfyC6RjV
JhGmJOd4ptWcaWamrONaJ3du3OffumkBTQ+HODkjAgLkS6IMBeNaR5b7ZDFdaTZ+ByzoAgyDgb2S
FMiwZ8b2ZOUVZv0RWV+9Y+DphebMwCcuLN08dU0iALv7FeJ0lilmzg5oQjAfc+AshLyb8d4I0C9t
l8VM07N5oFQicCS1zL3R2CVbVGYB4lCMuP0mW/vePnGGxNtntUVSTdKL+hXjW48spmg4z0mLMgLR
DThqlIlyh5PpYu7AMGCyVBjEFpECnobh1774jGJNGr+CrBqPFC15NpKZ7dw3vW9rZNdqtG60WHzv
IfK49bZYgHmpQXSiwxWMUbuRLjKMMMui+E5keHowgo/60FE99CzkOLaAmgcZZ2SgASobtcQ3BdO/
q6BHBhRyatVne86NqNjksTGSOMMqwc8QPQoKLyYpppOQpPemFmbP27TtovMxNYr0Ena49WCR81ae
07zHBkbTfnjJkWtVWDDayLz1zdLZSQXfJ0SSlBCAxruz2lhN+zS4ZJLtkgpN296SK1B99uFhIXPN
V6NHUDJCK+L4LmdVfkECnqWcRNshiqDHyoGKtyL9NNXqUSZm9EKuN6FxEZd0l+Rl8yVno7js27Ss
X2Xso/XreDLLbRMjw8K5UJcqbLEYVyxOOR2xiaRvE80H7y7sGAROb0f8nQDmp1ZfSrY8zIStZZxI
a+mg8wxsgdkTw/W6EgXUngeovRETXEO3cj+o2vs45FkZ7z0nYx0Dkd/z82ZQPMhlJiPCzYLlSBAb
mE6YQNV5IdgS8OAprtpQxYhbyWA7AqJPGGUDT0f4uRAIy1jDx/Hna4EC2siGDEJvM8zLLZ6+BvZg
3znEXqcaCnqXlzPTdqK4iSKAp/hNdzExKXPaCLI6dS7JBOL7kZFkSiSeg899EMTNR6vMRIwqTfUP
YzOTgxFL19mWYu0TgagnMSGeG4biZTZoY+fQQIP1H7S63XOn8ATFNlu+Ml/m8chQp/0C5woDgqXN
0b02GC1PWz+drSuy76g1EzIkNUnHVpocq6FS3YbMzOizO8bua8tyQnQ9meL1JWFM4gZPHGMePNBD
7l0alU3ARda0OrsgCLSWpPSxWB/BYzTNSjrNmh3vg9TZwW53oise+sVHPjfqXTCwaH0wmMR/0PY4
OHCMU9f76JBeie8ngel54VdcpHDdSiMmSfyx3Nom+rI9AX7ukSp5IZwnNwnXtbPafzZinZgsTggh
NhV8GP8sifMEI/CcLgRio6dtdrOByJfkE4Y2wVUSsY8ILWEt/lZPebtc566n641vR8rfUVUPyxkF
etQrkrQV9n8IEFaYCTQOO2STjRGOuqBQjE08K88NQhJCZ8a6tXhtGeRH98IZPkCWNsqLkrbml8VU
gmawatOXyONaE8aSqOFYW6hlL9vSLrxryEfe+L13o3Ek2DWJx/MqW5xbI0sd90BF1bPqo3PTajOj
ACl3lDbBJytxqjOdpKa/4bc4WJ162Dc3aZ/4DCJGUZk7SdOi3GWGgcnNcbMhPqZOHGR3hTclJFGz
eo3nk1/Eyb3Ek7m6Ihs73qV5ZpbX6YKq5EPZaq/YYxKJp2drjBu24z3prhVSaAhAskii8cAor47v
CijZuATa0bYUox+PtGDPK6MMoSFhuQxoEwv3JYpMi6q/RauCnt+YbsC0djS2iqy+jYceNbsEezdt
7YkJ1jGe6Jo+OYlT36KBxPJOtnaFMdVMy2dzjlMCSH+/X/+1h0Slj5rF8qW3ZvidbFOrOHURCcTq
gGCN6NOh+9zg45s2TI4JSE31e4zetXH2c3sAgAhDDHAiPtwOwFsnXvqAzXcxzbM6ZHM+PvZ2SiRK
bmR3UzKoPTOLSJFLMz2Dm1EfqHffs4//1eFpAMAYo3VEv/Lk6ypi58y4YzZhphMiJlUbkC56x+ke
JifpHwOrj78XZADtkzrtj4ZtfP/96T49/jq3oT+CppsTQZd27Z78hKmiiTp3HZ6pA+2a2t9g5KIL
Qz12jgiK8HE3a3dEOI2rJg9pPbVl+84M6bQtsXZBmNJQ7Fj0poVzcgIaqglzzeuEGoaoHOV1fGGk
jfm0JpcefU+Nn1zexe/0338hKKxHpRUENcxjaEmZ//Zrxzj0RBclEOeN/JG5DaEha4qZQLGahmaG
1yHOfP8ys2BsFKi/yZEj6exvnnpgeO4PWgEkY2EH66X56dT7/oRnmCtzSChD6wvXg+12aU5qzRcN
7Ha5bAFIVXdJ63TfyiA2ryGrDP3+9x/iR+P45/ufogq2CQQDprEeTbKTM0EnxMbsVWRnzdx57Le7
Zlq+dW47jXfIVkiJ6WikuKtJbvguqMHJfoLWNHwYst4qPhTOJIybvArq/vs0NAUu4NST8WXsyHw5
4+VPRtwYDCBgxmYpdlHUEEEYmwl6JCch3i83ulnt8hZZDNGpVmFeLtpHUKvbpJ72jWN6ESFstlk+
4L9w6meE4r648jOF88Il/yY+o/tLVjGB1t1yVkg1Odvco/+xV3XgFHjIsRxutOGQwoJj2K2fGLzP
1k4pUX7DO2oOm6lDPrhtIIfd03i32OiATSkuRRkUw77T6TIffn/KfyHWSYvxMhwZlzRSesRrdOnP
F95ESjvLfMJgBt051OhjCKX2l9BtRfqYIQc5ukWtL1RN9nhNdX0NVN495M06QVdzuq3Npj575zP9
ch8wDmMM5wPAlHTZAMC9/VDD0lSxAY5uH/Q+uKcJw5lxMVSZZTwOcwkewI9GDJKoKdttTNhytVOS
yuiqo1/GM1KBDH3UBFV0hLLJ2Tyg4bGIUx9penzDYt0/+rjn47OZ3KZkR3p3+0mS9oDmU2v3uVGu
71G7yvbJ6Lsiu9AZOuACXm67j0tzic4cgcNgo1oBEFaLCokGuAx0L2U0UxvGtP12xG03qAdVPspL
XBtTdUH3w3VuJzvTzb5wgMx+9Acvbs8pOweTIU6dOHv87pOxGYzMP+ZgEJ2Qear7JNqlK5D7trqj
Wa4IWW8sSUrGPDiKnS4cj44Ub9onRMFACMC/Tetpaw2Di/LCEkN2M1Ooygu2P4y94U8v2W7WWaeu
PdFVdBCrtrtzMhT7mBmscT4n+D7zHpUFPis2MhsJFSoN7yHmQj1OY21/6Q1XEYGpab8QZQO2DSGs
iJJ9tTBeQSfdo85NRL0s+wKRWXo1Dd3EBrlf/HtndGZ3mzfxctfzeFXbGpaIR45iyc+XkUFXjRCj
KWU/pwKsxBluBSQNjMSYFgbjFdHrQR1Ca6BjDiay23EVlijEajiTV03I2JemiB3iOiCvEPgYI41V
SdbvCTfLvC1VHF8hUYmHjmkC24lMgMS6ICotY9dDl0+vx8wW4qI2S25zF1nRuCVJq55ewJ6i4Sew
bgHRDHR1gNDDIMywj3EXrPtXqzc4VuwR8VQpf75pcvJdN6kh+2e2ZBTCCGDQw/U5EUHXcR+03p2l
6uICSZOFftz3igT3TqoOSJ9qouGtPE4OlaEt9xJDIF86hRWXXsE1iAhWY4pC2es7HWQGoFRlZ0Wv
TjJgiyrmCdnYBLzxoi+07C9mgwwp0l6r6bHMeyU3dIJN9c5bzF4nBD+v3WsuxYrXRh7DS4zX+Ntn
NoaCBhglbg/TbNKIi2KCMHxVws/CE8a96XRTeinZIZUHEXee2GRVbdkh1gRb7Ygjy+etU5so3+EG
BLSava58rPrCGRiNpqiZKRFxSMrExv2wMD97NEqlH2LRkreGxoH+YUp2aUGhbp7hMyopo51sOM8Z
Lr80FKy7aR1ocUP0j79frk6LRAiPVPzumv6zpsfYJ1oKkO+NmaRLDF4MOmCsg+526Yi5oZBbzise
sb85x16PR4W0Us24Ey158qqmDFdqFBzPLg37IwDnF0BG6G5R3HxN3G76+vuvJ9bF9s2FtZhhQ1Ui
OQPdBhDatxdWGkFTQMnBDihJddey09dJHOw7jKCfshK0DlSvsbhUAcltQTo5xEQGQh/QGvifhBd/
yaVZ0RrwnHBaJIxd4NmZv60isqfDAKXglkqwPubNWJGYjlx6YKP49PvvcCo74JR5fAMhfFfyv82T
9wk70yhROdjBWMO9wW1h7SXGsNCTC93mWECEM2mAHhW2jHdesGKd+L45fSSkYCqAP0dJA4zuZA5d
1wpdqIq8fZViOUK+mUMI7qcKC11kuiq4YrcpPqZeL5Z978VIXQxCJ5/10LoqFAMU9C3VMmSrnuYC
RkVbiTN211g7wI8tL17hRZ+pcLzhI2pe7Oe4m4JkT7ggUu6YdOcPTSoDqEH03cbN70/rL3c+ww/O
LJoZll7LPi3XDJLz4opkRczZcxZ69Lm+xxk4W8vCZ4sO38j+rM//V8fHrwTjfx8fvyOWs3qbHr/+
wD/T4+FgmaxelGcos1eR0PTaD6SYWX9IdBeMa9kyuewUuav+kTbmBn8wn2I3QbOXW46B8z/Txlz5
B4Q2m7+CKh74Jvub//Nfb9iD/cmf/wMAz02NnaX/7/88Edyt+0MBx5XjIx8E9XTKFl1EI4Yuzayw
Uqa4lEv/3MRefzAsnqQBX8xFip/jEsNDcPAZkRxsKGjMdmSBwzNZZBC6KFsvKMSyh59O4c2fD9fP
n+ztffnjg6EqRVrlovdhzTp5FUk6CdlUOGbY6qa9rHDOE/vcT3zQvIu2rsGg8fcHfPuMrwdc0+DQ
HUK2dPHPnBTRjgkNhxGACAkFVGxb/O6Ccnp450XzdhVDkAYOjWNBo0fkCP/xZBVbWtquADr8cPG1
fSAtxB7WljioLcMWD5Qt7RP2PLQ2ZqM+/v4L/qi4/7WKrcf2BIo1F8wfC7d1qufFcNCOtdTxDulr
/jkuqVt6QhKCTVfY1aEcvGnP3I1JZ+9XNNUTzEUlG6arQvbe9WBX/qd3PtB6Sk8/EOhgqLY+A3Eq
7pO3EiSGwI7iKIw0IgnEivIMZ3mPo9DAotwES8I2ebpG0NpfrjucTTJbDDAgZz5hpOHes4Jbeu2E
N3e2xNfzzsdbr8UvHw+hy8ptR4VzuoPxscctcVch/o0DHPM5KhqTbcQXXSt9JufcenIABcMXQaJz
sKxs2Aadmxwi7dWASOPhPcXFrx8HPyPLBY8p4Sc/doE/be+9xSMUvu+SnQteAcN4Uqpd0yU+8wfT
eE7cYH6HovzL4sAN40p28bTO6CrCaHt7fYRsiyxN2nTHxA0YQTHa4aLSgJq57syPXTdPTJypWuJq
mr63XIcNVfpwNZPjtquF1VwYUWI8mEDk3rk0rJmnV4ZbGaEwDR7fJAzr7QfTRBGAzieIB5+2RBQd
6V1nMotygCjBABmha3Rl8M75P10gbCS2PLQuqxLPDwvm24MK1dh/ikhqGSF6sfvxsLCvfuek/8VR
nHXdA6DPrhl1zdujVJ5BkGIe5TsNDwY/9sCOp1CQOn5/c/9yBumNSYFoxwYIE3CZTw5DF9rNs8wL
c28uPtQioWvvRXD/cjVEB66yd0De4938/qhrSubbC8dhed/x1RwLNMWpdmpwqsAFQOCEdbkY0ZmR
uMZ3RH40n9fE7n050Z7cznZBNx+36gyWj6Cr1eI9CeYceNprZAzO6pjC8fERoFUCOcDGkY//JWPW
64op2XTO3Nx1siKkHVmHvsvIjjtyK9nX2ZRZty2jXncH3H3tss9Rf4wX29J0Qkh/wulkRh/It6/1
QbEmHHqG8/UVpxF/6TgmGi6W3exbQ4BT6LQABBsHPZNUj5bnY9Jo78o04NvvR7bOF9wnGXYviWt6
mzsJjY4c/OQEqUwWH3uiFs2NDyNFhNX0A4ABtb+61SNdjcarsRPZ1kxyLjTJ4vNAbknEZG0uHnUg
0mjrQ6MbQws8VRpGJlLULchf+dWg996FBvbFDQI47IxBRFZR1D7SriAHuOyq/s967k1J8fOL+q/u
JNYkSLo8HUQsntTGRZ8tIsJvGEpRGiH0lOhATw3OYUu6N0in8SpB/L37/Y30y5tjvY+QOQuUWBSv
p/u1KQJgZseNGwLFhHdNb20HoLgJBYiBv7vWsACarH98Q/6LMeHtk4IxOqd0CjgUT8WlNXcmCAci
URsboz33+ToTQZL4++/3FyfVsyzbYze65tecbjgY0o6RXnIP6G8wfCB07xqNHRBjwCmhKalPvAH1
2++P+RfnlHYUyiM4tw549/Xvf3q/wOJPjHh2+KL4HPcE53hbuGDIzVoSF35/qNPijieHV+ratrQ5
IoXQ20NRvSnsfjDp5BKT8Icv7ww6DgybbAJgqrv+neP9UOK/eZVb67beX3vTzmrJOqk0CukiHsgx
I5fYxvb0F+ZvCk3O1zRZ0nuVl+LZ8Ss1sYPssNGXXbug9pW6OcAtQsa0ND6S7ikf65Dny7xpY1I2
YJv0M8hpwx/eeaT+4krQHiAnlSblOkRa3xE/XYmoD5rJGBjBVm0VHJVK8RE0aAi9ptf/g0NRjzIe
s0ggNO2Tu3uk8QSFFNk5NFkAOD5wZWaLPkZMS79zEf7invYlAxl2QUzi8Cm8/VZzIkhbBWQS9osb
sU3HtL5Qs6I86VOPXhf8O7ol71nw/uJcMoRgLgMZlib5aZpLDQ5NJ8YiMVHnxI5Agth2AhIcDX9x
+Lt3NTsIBLhkx7CTpo/29gsmeoHb149eiDjNCTMHsmm7qO7gZAXDaaId37HirLfB25vaNikGHZL3
GLbYp84EvCd5GXilF9YMX/c9iYbHgDfsO3fIr88qvxn6DEdidUcQ//ZbtelgNPRX3TD15gDQKM1N
u0zUFZM+KHZ5+64H7Af+/uR7sTKgPFmvF+2Jk3uSQXzAPgxrx0BsDLqcVDNJqyywiXt4jQE+BQSR
UYg5rsHGCZt7o6bBI6Wjt5gO+bDX7mSEFWvXMyMtQs3M+r5OxwzOhGFHuMMLt91CoaSMwF5hnwXL
sKCkdQk2jeameEFmMR+S1J6+92VaX8dqKARILcWbu7CTSa18YNVuet+NCdzM2/RK077/rDPCn0ND
OuzGm46Od+X2xac20whZHTPG5YH7XL3CSoMaNAK/AmtmiwmEKuUX4vBa4o2Fg3zJJs18cbpGQz32
rPKhV6p9yLna3/Okj64ioaENjiPBvYi2BhyupCOhzkOfU0KP6C0C1lBq1F/d2oGRGcACW09iNN+4
Riqht5IbEe0hfwGInMuku3LQUwPUNJSk7QeZnh3gkMpLW+U1QYY61q9iaCX7/dgrv3jNAPNYq0bc
s2MYnwqiv9ZhP37hoypsjYh2nvVXInMBpfSN79Sb1ltyB+FJNTwlo6waqBk2mzlNumyxz9O2x52f
QDo5pAhvKZ20PRBzYHQsSLoryhekLcYdSBr4HHUb8UHQbXMKVTfjF4Y3x/9DSei+AHFKvntiZOA9
52ms9l06IWKYi6jZIkBorjvPaB4p3QbMwkAtlk06LhWOpbIVC4ILA54fgEQbOXItMr2NHdzOG6Y8
Ay6DQdvVxrMrUx6LRUfqXHn+8ABY10N2q7wK6GE7V0A9KrTs+eIHd4FdtcEBscV0ibq0qjYlcRPY
JhCbcVrTvk83KUrMS66gtrZUnxOUfbCu1WaODTmt15Z/KBsLKiDEEHWlfAgLcFk6ciLMymjQJua+
/wGGYH1uuFXyTdQiyA9ZbUfnyzB5EDSIkDtPbYZDWwxa8e3oLeKeA2Hd131XP066Wu64r9N6Qwd8
fG3rLlCHvNZ82lXH3mxcP2qvPTBdxe73i+WvOwEKCMbEZKGZHiabk8Uy1YwlabqKEGIJTBVy2+HV
VeKD8oxpR9lBNIw5MUcCNkh/4r1owJORKb0QirmAWQdZGatwWZ6oNCphta0oaxE2lUFoplUubdgV
YglxGzRbQkabvXKaGBGkUa0ysOA6cGp5LbjgIX3Z6dhYxt/zLv74TLgJ2dZSpVCJuSevfTIRQfSU
qwbWZ3fhOBY6Yb9FYp8Exe3vz/6vW3vLpuxav3xgSSKIT44VANRSjiSlE2xDdQkrEmkqwN29GDv9
kSzkngQVCfsxG50Nkndjxwak3s4+IunWi5KtxMZxOcLu2f/+g/16WzCDcX9sf01KoB+DjJ9KnxQZ
0ypnlKHZ1cPRVGC9AEQ0Bh70huUxXxVsaWRtMYJYDPjH6Z3b8tcmGTFl3BtUXuzCGTecvO6gkJqp
S25jWEZjfAXyXuxpCDbnlQKmhalD7Rebt4xn5PJGpgPAV1TWa5hl2n82mqV8/v35gL90+pandSwR
CmBXwHrM8OPt+9fqtDbsEQ1Xu4wKZB4w3z38FIILWnudT5MHnkJTkkpdxXHGxkQ03EibiNrqIuZu
/oYbYF02FsIkdW6Z3N0Fek6kw65j7tqOSnMbuXnXnLN5ZtWrgkhfxI0fKMTrbdEg8LTdx1yZ5pmA
yil4E7cAjMve6oCcJTHj0ahGm6wyixcqfE1QvtPsek8IoCvQZvNsofzLhR3xWKn0Co5A0m9G+H8x
qmx8wFu6aN4LXESHV4zVk1dWJkWD+YM52EPttDYpUEZjpMjGp/jc4jo824AHAQZPcd2HXYu1n3+c
9uVLG9dOsStnZfoXBYklvOFSw7cId5HYjWpnb6dSXLt20z+gUl+GPYK99lqxAtuQyzwr3iMwweqT
IqG/h/gEgF8Jxk1nky8IYxlcE79b51U3KOIgWWg8lCvQzCweW4XgBA00drNBV7S+kgYpcIhFxLFX
G0zL1A3MF14a1Q6YJwb3G0rHyjjwhizK13KczeE+XVgkHqAhuuKsJT4AgfbcZebOrhqpLniF9+fL
RFyj7htvPLaSuTeEoGjJw7nQtXOeTUPbgQgZ8nQvXZQStwI24Z5oB7tdp+tmtOpdu3TL5L9ttnWB
CDEd28DbNEM23ZuxdjH3JYweuJqx14azWnlq0E+tNhRmZAoUJmb/kkTRdMsrO36R3EQk4uSp+5Xy
F3JFQP68wAhkNM9kj/LKrBKz/8TOcoXPZh1aa3RnbXTuz1M6bLx+wuvqlDk9AywVhJvlAHt3E5P5
+7731peAniGJzLXfo/Eo5X2NJbUJkXRooNVpnW1raSv4z30ExXMwtDL3S8VtiqMI4eMmcUa5hkT6
Yov0rJw3kN4TxtNkBj1SP/TmBmBq7G/qLi1nevK0Q/cdSZ0PgMsA0EfT5FLokcf0iiS7Ts4AJQNu
KCvCU7eplxfFplBd0R3aInGP2dIBxTTT2BfHAIjWtJGz0Z8Bt0rUZrSdEXTpPEeHJhoAwg3YJBTj
1EE3RySR5kNiVdyATESMr96USUkyVQlyC9G0m5/Vq6s6djVy6TLwEXRGKOtDuNj2M5pr75Ma1Izq
hBmlsxU5Y4UQxhMFIoPY1Fz3rzDr59mcW26pSn+eSE1YUzgK/bwYCwaxGNkeLSMkuIe202uNE6PD
hd2cbvC3BVVoBk7Lt2h680H1Q9yTUmAjzlic7NWVawBib8I0JKph/GoB+zO3kyzMT3kbGPejTiV4
bEMZt+VgT3BZaNh8HEoQvuEEYQR+su89jyJQ966V5d+n0Rs/dHGT4Rntm1lvSqdfHkTQxF+LQUoD
kLtS5TbLB0dvgVZiyuA5U+VuroDS7BD1+rwqGmylIKzdARqzpyHDkNgiwbxIXQRYAwKBr4zkmFBE
hZXyWBbWdUF5XWDZJ+D7ABHQ/jyWSS63Rd7OF/6I22Wj3BiiFfThEbnSAAIOM0rqo6V3SbmaclzV
l7KQzrhf2GPeRLqdnnVZeQ56ssp/WO2OF33bIpkQxUigR5ss8QdrjDIb75sEbN4C8CnCZkJwvLXy
UrYXfTXb7hkvli7BjjWJ6hw3p5meN0qSiQp/KL0qqw55bTewF8T3U5Cg2XnxUoYVJsTbpqnrR3iR
pgc310mXncC2+s2Gkk6tE2fG9cgqGe9oAsBHGDixoMFJUmMepXPzcRoMEBykUhndIVhodUKudZJH
M0I9xSulq4JtrRtAsineEvJBcgZZMUEkOcKNoSIyMRg0ftQgiL/bkFG9MxhfxhNXumuZENgliRbJ
RMFNjhIinWS0UqD1vhU8K3YLm6aNs3wHkIUmQVFiI9oFufIexqjinRWju/lGdI5Z0fmU+ROqz/a2
BVSbhFj8qmOLWNzeglpw3E2vHI353nESxJjOAGxlsis45Z1f669wsOpxI6ignyOrXb52iYG7O6kr
3qLDaOdVyMVUR+20NSMnCQJ/g4polruIiQMaZmjh/rDWaQpc7DMUzqYDbG1jp8R5BSI7g8ngbA1U
LfSCS8YIf/YK/9ZA/UP60tUAlIf/Wn/spUZbCeVy+DEJ/tefrpvX6uPQvb4OH740p//yzQ8yQ/7H
8cMvw5c3f8CFh2vzVr12891rr4o/DxK/1uu//P/9y/94/fFb7ufm9b//86VW1bD+tjitK+bmP/7q
/BvTap8Zy7+fu1+lL1+6L7H68svP/Dl6N3zxB1Ie6UrTovEjGLX/v9m74Usm7JS9JnplhrEkpvxz
+G65f5gMxRGxCppUJrOvfw7fLfMPSSVGt9eFfGLSSPw7w/e3rSnGmasix6R3jB7HBmZxUtmxPoI8
KNp+31ULb5nWdT8yryAuE0DeOyCFt723H4eCyEAPx3PWoZl5st2BKdW4gPC6/STr87YcbrMmPyS+
uCeI5nKQxtlP1+Hmz17Nv58JrIfjlNO3ZGjIBsM/HRzmDXjVKXW7vafseyfyd7a1YEO1AJ5XjJuW
rIjf2Tf8ei45Ild4HXEjGPDXv/9p3zB2vYvwlyMmDimiU99CmG9xBzLd/v1X+6GB+1d36s/vxuCM
/hR3wtqlenskMrqBKvtzt2/jqD8j4SqHOj+whtHSmS9qK8kveSEObLOx61bVeJ7M00d+0+fRaZ5L
EFXkqQMpllOAVtXrrk1sIDtPROeV2+Z3rirbd+aWJ9p0PjHNNDZ6uBK4xzhDJ1vtTNBkK4K4IO1p
dbG0x7nsbyRv/CPg0s2YmGM4IlTblKNV7YjieHdP9baF+I8PgHKLh23Vu5xKt3SMlIB5Vo5XlKRV
jNt1flk7kdgHegDIbOBdDOLzwDK2Pl7upZRHEQUXOna/mOZE7rYmDMZcXkSN+O/3V/PtdvPHJ1tF
XdKkGEX/dLq5AuOcsc8ty30ExFztlshjV8J+pyeevaLhTiDKrrSbLtpMuKKdsGwc+72Z6I9+5s93
FAsRIkDWlDXrlYeGRe/nezdbZO2kaYBzbVLxdyOb3c/LjM1yG5SSNCGxsLtKuiW/qdKi/GRE3X00
ka4UGVVMfS2mcYcWnvOGcu6OH1tjVhZzT8uF/Y4c7xX8sq0a45QhqcK63NT3UNXPZzfOn3XEjt9G
0cus2djF3gQomXfUOB0KAyAaPl9IYBDejEUdBX4oAn2d0fxKE1COdzjTrK+QFrIr/MRks1uzEXzq
aBg/9fznySAi8+u81BPErAXWMG1xidcIiLO+ge+3kn2DaAYjlQWHUXXlzPHJzLJqk5DWsqyu5DQj
6kjqfnzlVa4wjJM20m5l3+Wol4foscOces4ylNu7VpMyQoLGDGK1NTC/yFo/9Wq2sgM8wNnDDTEG
B40U/1x6nU1p3njVld+XNcErRvMKN26+t10Y5hviEYpjAid90+QmHgVk1i15DH50VSAEe5rjvjs2
ORaYDVinFuzw3PI800oEJE90RHG0Ozl8T8Q0n3lGHTyxocZwK/F7PK+B51cVjIYPlhxcgsEKcU7o
Xo7QrnFGzNfE3m0HAmvzbUeb5CJJBnoLI572M0jrltj34GANQJ/K1dsiwA5KNyaYDokAnnnoAUeK
nR834xbJqXcMlj6nf0nmx9cmTQwa2W4znydNBZyD3Dwupt9L09l12sM5H9lZMuw5l1MdIvvJBqxu
ZncexGnDl3T9nMEGffZ2Pm8xagO553USRkQluOyAU7lPEBT8X+rOYzlyLk2yT4QyaLGFCB2MIIMy
N7Akk7zAhdbi6ftEVU9P9W/WVl27mW39lclkBHCFf+7Hg7GBQMxWRnbwoqfASHb0ZgFJ4RhlEEe3
K2Sm1gYVYRr9iynICIUxwevfutnIwddkPTYHsAaeHY1rv4gzoBkMiJDOTX/OMvkYZyZYhQFe9rOo
KGEiUw/8mjGZZkT49JX001rdPg1IuNnrpnBqnShE61iPM1jIZO+KYXqgxir/aWHif7t9TNl012h0
WsROulspPj03ltuD2c3lT0s+MrIW9xqDhoSwIF7oGQBrXjh/Vq+81cwvXpyyyI6UCw+g8dwMGail
xg1krXmJa6ARJa32XHeafAPvJgkJMNuP8H6TvbbSJwZQSYQcSuk/rInaL8zoj4mjAwAYCAm6xtiG
OOipU9FlDmPYq16gLVW/Y1m+KbMQgY4dYIdUkgZAmphwjc6nKlzukHM6w7VY4mClD8Xv2p77Wex2
oH/J7PsEDPmsF/OxGueDC+f0OJmNhhkjAdqftu0edrEZVFbLRd7QHioiqJGiD5dFG06aXtWHwvM2
QhbznoGGFq0J6cpVc2+cwgEidgDOR6XYVGWuXNQKf5uFQZhi4l7bT8O9uRMp75zPKZPlqaNTjtvA
u07KHTaGfkWC+iEkpe+1VOShFSvWs6Jq9Z7oeHqcZfbZiHU6q6Wx/sxSS1/o20rvJJJkj3uvCMe+
fBQ0Efj4we76UuvRzoSaHHR8JmHt9O3B4CKxnSRzOXrYCM+nJq9YOQ7r40ylZx3W6INpOBX5G4AC
DNMivehzguZAyROlkHYC9EPNCk5thAlCEoxPMAyIExC/8p6xTAFVIClCPQEUcwZEOU9V0T7krZI8
QZYIHDP9MDPd5GhUlUfbypjIqJDzgVBr2UMsh+yY2sUYwTJrDiOZQSwVOhOZiW4pY0F3ngBLljBw
H8oifaTggmskXRXlGtVm2/JG19MDV7rhJ1Fc4zD3KQ2rOuVnPZmVN/zEHmR8YEtbu9bysBX5vugn
gTu5dzZgeP9QNoSZRm+bi4YkWIbY+ZUtXO/hpxd81oC/pEKr8dLmO2fiWOHXM3pSZb7OFLhGKkDd
k0lq57EsvOWg2X0Tlp4pD+BujdeExWIrREWKuq31E7M8JwCy8cWI3b5MmltsK+ImD1z2nzxFCFDf
wx1VZUOvpheDgD/311NTclIRjmH+KtZ6ec/pDCVkPnufdtvPv/LcXSNcVbgYU6UyTn1fknlKGLaE
bp0v25qG1CulF6A6ZNo/05G2brQhni5ujqDYOIaMRu7nkTDFsp8SjzJGXa2gScXgLQS+vE1PQ0Gk
yZW+SCP5aBNhbMljADYwkZMe2JLNrzn1Kh9FtaGTASod8DiU45m+ItxK6zZNiyxAO6HDYD1QKPs7
q5ElyvieGeNXILQcf3YsT5FblE9wCdYtDblXHONBniTt72KY5FY0uhrIuur2dSsibUxb2gHsC10P
t7Kb9WNT61/CcNuQjEFzBwJYoUqv20ZoGo1YixI0I5AkS8IwKZTmc8mn9gK9FAo+89LVA3OTOl+p
hlZVZsMU2YCPfZT5ErZd8atYkuS6orUEdd0r37ojnwSyPJWEfVBTAxLVGnubMnXpt93U2h5/cbIB
wu2BLafi1EzdGdDz4LmhqHrUUa/KWl+tWahyE3ldLgM6u6d9Lnoz/E4QiwHIWN38sGa1t0FlpPJQ
6K35zmnDfgAtUSTBSCZ63M2DzF9SpW/y0HPHZ8rORADs3ngec3doAhTtKyIvHPEEXmWYV7Z3oVZo
BduZ5LecCfEvr4UaWWot2eqRMS1kNWyMp2lJvA86MpBxtNi8X/8VXX3lTUj3kELa1s+VsvnOLJdH
CO22f1+xqT5qyjRvQT3iraiAFlV+PWRaHPD4Eu9KR8OC7L32vRsus9twlkgNznQEVdPa1xMGViE3
1Ax6VEbenTRhi24NzfWqrGic5GuY3sWUjxFhtma92a3MxRt/adKUUbdcMcgRvK6An9jy1ShK8lFE
yLsfRsnzPc0/V2DcgepUfgsZ5zlvVs56SZv/qtCBqKbKWYUolD4VRmM+pM1amQcAzE58qArYIlu7
aK2zS1HVHzsnax4JLzH2sMCMEzKVu6uF2VO4Q8KB0XQ/v5H/opcHQeg2D1VkFOZ8rBPTBE6g9iVL
lhp/LNlswtCOp2Mn82k31aI+p4TjPrPkfsL0ra70fi315P7k5Ne3POUr+XER70oSExoTusbY6rOt
wWNSCF6Rgl/wNWcEOIkSrqkVDCiaEfmy5QqOwR6fUuDXdMKkasEWaFuhYBjGX9tRvES9NyVMtleI
aOWUUweDziIDxz07ZQ6Q3i0B0fldmwoPWPZgUeQU971q+C2WXGhEBqVmLzmo6i8wGuN3PbjLTcvw
2YR9Xrd7HH+YyaxZZNjVWkJPuM5ZwzkmVbdGlHlyHZHJ84CALCE71g124aXCa9HFS/XUAEESWxBq
ykPfzAuYuQJcjtSnMtKpqXpXEt17x7JWQ15Q7SKkGXh81LgjHEhW9U8lAIUtE/H+5ExN99YxY045
UK/EWVR1nF/rZXHJazdDPPqKWCH2NAR7qr1p3GserGIFYVPE82i/UsvDQaxdrbOOiYdgIEbVyKXj
Hpe2adL0sUgtfgBQAnbZSawWBV3jpzFzN7QCa2Ntuu6z2uV0X/aWIvfLmHAioPFcQVOfrf71Tvu4
UuEFRN2x5+yp0dsJKtsi+93UGGNQqBTDLE1LWYRgiLDKHrl7TvVkO+oKe2BbM08wcs86irLjt+Qq
3txWbeo+ZN8XM2ULqfPDvHzaZcuwa9SFW8isdi8znYa+48n1rU/rdKfTsovdLu/XrU7XWDgKr9oz
pKTbfJ71HdYizBzDmpyzlrFgfC95EeixBHBpc/Rip/lDT1c/+EwTS16ZQX1eE2f4xzj335IAnytc
LMVfVb3/pgb+71TC7Xf18Lv47v76V/0/KBDe6QL/sz64RaMsu+/ln+XB+5/4T3VQ/5vGHQqZDz8y
VEzI5f+lDup/w5lILEZFxcKN/XeKwX9Gc0wPTZGwAskdRvQWo9n/Ugf5T1Af7lEfjVQDDtV/Rxz8
C4UUnLBJOgjPFS5XLK74JP67KpB0ktkoJEs/c2tIZ51LBiK3y1elGeSDUwF0ZIRD+2xKi0Ys6v7s
qXT/1GAU/4UB7O8O13/SJ/7+L3Gxfzl8JAzEjb/oEz0AVunqJbcH+k866tmMjIPUan1aTiqv1Ob+
cpEdLkyoBO1j6LFbx82rP22tLWyupFy3HYL/vh8ZVnBf1dInpV7Wf+Gb/4vCef9Hugiz5Ft0l93R
+YuhYbQ7I2aSAOJsHORGkYqxbZu7A5uWyKThShbX/0pX+4vm+PcfaaMf62jMBhraX3Q1hcHzGOv0
I8PkGoo12TlqldwUTVV81V6qjbAXI1Ti4T3NGAZUujB8AxsRxjGmHKa71PjW6F+E99f+4yv7t9aD
/93L/v/bSOAOwP2f3/hg/f5K/pLE4w/844XX3L8h9Ou8txoGTb41HpF/JPE0/W/YQ4nboU86nmPY
aLr/J4mn/Y2oB2EtIAaWhXj+T6+7+zdoGzgzTBXaKsZp49953zFA39/o//ueYcbBMolWzl/EzyGB
9leDrMhcxSaBCVS9cm/AUy+ccryd7RkvkvbifbN4HPHg5PotlougHZzfDdQ5X1naN8C59MU0RrbP
FU8CZftUzewxJbtDXJaoPuTAsa5IkPfmea2s8oG6xaNTyDKApR/odANura7ar1glzNEAa9rNxxwf
dp1oFjiqSHJZ4KTOWLY6K2BdZVKdPav4ZRfqVzWBU+jbn07xzk5nHNTaeYIMtxlgkeWvifddzcfR
e+1XdUfxhpgOpUxPGuPQxnjopLrci2cDFaEkXrYe7I3GsL68+jObp2AUZ9XGERdr6LBpce29mala
FrkMKFNCDWO55+QYYXIgR3bsLII/5hLI9bbmZ+jE2BnjybeUL9bSF8CEe0T3B5eualpjdor3zNLg
E124yPZjLa2AemEfSc9fGQ2K5CDm6rzQWGmnW8f+NBPsEK+iqAmc+KCPsPCBu4JNfGjUlQKWEoyS
9a0I5blvgLpBmwo1pXtuBcSu+8UhEPktvqfbdbnTmnlD6VBI5OZKDVxkwbJ0W5U2+xq5gJNWAaL6
XHVyu2bzl2znbTG2CIGzxW1hOjnqdEkWQMlLAjg0/by3VNAHBfTSz9QCHYkxi5KGur5NRf1I7ePO
GxWmpHAGZR0A5+/3TMYkSgmtRfhWMuNgjNdWf5UYSwcLj+J0zfvDvbysHMcNdprSzxMv2SdDdYIY
iZlCQTOI2ydMrIGjXePSihJAh3nbXjlc32h2G/wGBk9ncDOkPHLgIS0+5opuYMdeHtHujsYIMZ76
N/TWdaP2qxfMKnTPSX3qLD5diu/eMX+A0MF3Zq5UQKvfptY7IcPa8yJf1a7YCspoOof+n/ENMY6b
Zp0F0srQCzGANIv+Qu2Ob2BvoQANiczBXrn34GtafXlMURyDsasu9gLOe/iRzvzQeTm7mxW6fbWN
h5Q7/EcBsGwcprBzacAdOt8sj0tyY94eNnofDtbvZchfWuGB94mR7aC/quO1k5AiKvfU4btyDS2y
O46fyZ87s9rU8rdeH25xWu7xAPhUupJoah/gK0Q0/j52tA5rdb7PTYVqoIniOfXLy60Pko88B+/e
usMLxX1j9b2i3ZvVa1+1NMOFVVUe6N4Fe6sfR31W/dkDKaeaV8padm4WP8Zj8ZMIi6+lh/hiTprG
802Nkm49DOvY/3b09guAySH5+7fRg9qExJ2CA4B1c483Ubu3yA9G42+ey+uhWMZP56nfcJhwtbij
R7cqC0QMS2SVRx3C4dCKUIriSoozgnn9OA9Ksymg7gRrBkxAm+abI8WHZ2VrKBoa9ZQFpxdg3X1S
QX+GY00xl6uIzZzkFzJUoBDH9mXhRWpnVgU136kYZsvyY62j1LLes+yaTemObrKOFeSW9l8ahfB+
X6yhDbJjrpNPzW0oPFt8rkMDpt019bkgVkGqkN9RY3O95OjqT6yfU6g5y0kreae5z9q+W8Htc/Qj
kIHmRq05zDXV3LOcm9tmeRnKLFhNfSQW4mAhuLcgVeYtcxjyrTQ3m32HK50uQV+Nu9uS5H5hL/pj
0ZUXOdsCKAyWchsO2w6luogq+jU3a8I76SD1YCpJf2V6d6xcLxqq+OLeWcJKdnIrc3m2CvWtzZcr
ST5aQK0HreyC2DwOXN1CAOrffaI84RgzsX7Y3+29gWzGa4NzXiY7b9FxWuWuPLQm16HCmq/jYCkf
BoVk4NwSuDiLBeX1Ttj3x1Y2G7uxQ2fhNTKVmLa2tUUZaHDnjEAxQbqeHCtudhSAojbWeA65oJrp
OS24wGbegAxm2L4K1nqvu1WF4GO8OLUo9jJW7b2LeeWmtNASnHZGN1XUc7zE8TtTOHqR7Dl9xVYx
bSi7qx95MODt9iI9OUU6Q4biOi06s9rZeVcFpVs3US6Uxi9YWcNmsWO2QKaOjbaendbbAOLhS1N4
7QbUSEOhuF7/ssBkMX7gMokikN0ErueoxTEXiaSuEOvr3NerPxQv3TQIxUYDtm3Rn7oUiTE2e8FF
niJMUMHVtXXoHmfWxHSpNUyG+Uk/0nyLW3Cl3EzbLw6j4nvCl4VWv8+44DRN1DxcUPoGqpWeaYKt
97N0WBiXgUpbnDP3DU/ov2BOqSFD+5Ae2+KQ1f28zd2QD7nGIdXEkI+ybN87pRnZA/afZMk+ekCK
m0S6937I5C0Xub+owG7mmuLExbkBbCnPpiOzL4opFL+GWnGIMa/7dFi6AdGFOlw0XHNmgwtooEpy
OzUVvW1FykHA1j8LyWjMFBoPrM2MQ6m6q2UqY2QxrQrMWukjqy76TcFMJWgMdCtiAcWlLPXfhpbP
W6vGutUlya5o3GeyEBdLBZNvVFZzGlSOBs4rw35vu4qFinQ5r4FSLZ+0zw2sDndotUXHjtq5yy6z
V3M3aIh8SnNeEGjQMNL1R/TwQfDLU61uU/pbln9GWzxmJFCjxOVWn+j5WVvki5F2e1g856TQHqEf
bQyj3PXW8Ky3Rahxvm/i9Wt2srs4xmJRb1s+9jTNt5bhbm138FN6V8wTOQ+Gl/dTknVIO2t7V+8S
TvpSm1AAoeFQ5rsWTA+qdtjS9soO1ZwrKzt4c3ERHprodGk6a1eWygMgt21s2JEyZqnPvAf1TIuU
jFfD1OoHPnuODjfFlN6hzkvno4q78Ug9ODMhL+H5R3fCzaYotDkVgEio78BmmzENwQqI32CPl8Ld
ZgKGZQvXNuyTSjH8fqLkMeobFNVwnbw8MteubnxyznDQwR4FCjXWEsOd5h2a2nCOHI3tT6rbZojH
cXUk8ZEFXAHVLVPz5BGqBVsiMdh8040kQ5U1plVU5N5GRwAkv9JbkdHpCNIrG1JJdedxTEzlicJm
uR2m1doNSaadKLCTv7ByNU8VBqgIvYXjUZeu8c3E7QcMCKicT8+kYdKOPI8XS3eyfVNblPfmc/PW
moTPzcmwYWvT3R0AwCt3tVovzxKV9tx61nBAmbR+Cg3wT9VP/aOnKr+tqWQzzRvZQ4wkR3xHtdNw
j73sQeIJ3AxumT7jTlf3Br/63UPhPFYDpxMJaXWfa069m70Gj5sygoWN4XurRmKE9oSiNqEcHtpU
Z9dwGmPZsH4Yxg5L827ObXEYGWgxRJtNwk6AwxgRQ3weNXjMziCvHlIYEZuiM1DJE7roZe3GL/Y4
eHsY0CtfKvNC0cacT+4KvVZ0yrHMqFlapWe8GRLuVGF0+cEwqN8LCoqL0agX5/eK1dFXGg0Wv+l0
w3ZyigHYnSLf8bS6ewBWJHt0JE+OltSf/Vnz2tzNo4KxLel/WXavsiAaSugog3nWKxd9FfQWPmcf
dljY2u6mafVwUJVDI0bwFulc0GaZQLAWypmQ9wNA4Vczm0Nq+B70GbsrbsB5PnJg70LclkRgFkiS
Qxb/MsxpQ5E7PRtZeUpV7eQl7ICQjvfqUD27U/FyLzChEYlNaWZ5qp7ZVw9G50Yq9XnhTNgpwsb5
oQwgu2yF9qbUqaMGeFAEIP+qU7YbNEMZOBbllB7rJbOi+Jzr1bnWkr1HMkJZK0yhUx15tnitspnU
eHzpCIVz8lO7fVUldKG48GQzfSyYFkgRFMJ8WydVj8A+8eEDC85099Ob7ZF9gAAKXXTpQS5m/azr
DehqjLXPK3U3wZ1K5FMmxiFYYgCosNCEtWxf1nz1nrIsA5YhoN72uX0owLEMqUPLBLTuS9PSB1bD
LvRdQf8QqeE6mmvlIJx7+7f3tGi/KnRxo+4DrOJwjIDO9cCsidtTLBtMphLVoj/phMJsyYHSo0gE
GvN2XgDfa9ZPuaRR442bXnEPmUxCtZXnRnvDKt788bTxz9BZ9Bdw1A6TXG03OYmfQLOoe+QtS5nh
2HwAXAamDE77MIbEgTFMOtkQDpxH2TeUAuqLoOxZfxAKXOVSHa4MuCB8U1q4zT0Gy3BxtzWsfquD
9dzhDyUDyGQgykfsI34OAgDAcO2cs9HKtqsu0h1l9Mab2rJEUKZJQE0D0bcxC5XUMXZV2jHz5pLQ
uRtpWp4SARHusRt0Xgot1ouNLnK5qdTc3CFFJWBF8/JlVhQvgkeaXHM9B2MNz+7NACC8hb7ZbnsS
Goo/M515a1yxXm2szS8S5AKOMBhQqjX2mwFPOt4clOo33SIkmoyNPINh925M0JOgqXKTBIRLLoh4
dLOnB6h4mxgIPYu8LH7PTt5/jpw3Dj1FGAcVEAGgvEbrX7zRGS5DVsqDQi3HL1tkAO5HoM9bs2zx
alte4T14k92/95Ye37JWCmB2KRvTiA0azH6cFs+DsRi/mHwlWejajkYiT2/i0PDqeTfILA50vXSe
rbbRN26ZzQ+ZVUPc1FLuYg4PKqxM7RbrYB7JPCrn8j5VLVqneYhJDOgkEWuWfskMl6zn2uBYadb1
uNKTQfrNasu3PmPf1OhHD0YqmW4YKZP32XMgHBjJ0r0NntXrGxAP+isSwrxvhcTTUmRVpFiSCBxh
5llQ6+x7fas/zRRuUcDBITfUKW3ioxnZqN2OOgo3TV5zaZoRxSTi6ulj8jMQN2WaJMwMV0e1Djxa
TgIZw2pw18S6tlkHhysiFTDLERsHewQkP+KoIxmLqozKpjMiOYFD46lNvXnPnD4wupVUG3GYbEaW
MHv7uVDaK/suBVIjp4XYin05mDdGmtxjsjjMAaztNJxDAUfOxDfKVfvjFSP2hjYO0X7SABd58b0M
ac/QX+7TGOdAyU09GixKJGPFjTIve69iPd/qTrKZKC6WBmu4k6WP0upo+nUnjmHZR1nNFnd0/b0t
iof6HoUdFFU8wyYk0QCz0B/LduAcAYajLtfxmMPZKJKfFbXEZHw9DurbkMR7b8gj6HFM7DvSDq2+
QkiIYwZfxmEuG9I408qfy6dTpecbKqah13MLM2oqdhcUHXd8dCmq4H+cxp0dD164jI/2+iItvJI5
sgOKEjUZ+GiSZxU3gb8aVRVyYt2rTrWz2hZgPEFUbn1afdbr716/rBUnL3ITfi4Lbtm4G7TMtojq
qBUzaiQNB5IVbZqed0ybjaE3Oe8Q0ZROFd9UW2xk4XzXc5q/lIVy7uapjZwGRolXxOZO0ztO3Tr3
q0zWF25Wez7KP4pBfsYYYvx0Xb+hNOG3rdtXFjnW/J6uPKP+Q099pNbvsbJSwItuIul/Dkg1C79v
7pc0ObosCJm1pUiEfz5+djYquKmiiwircjH16iOzt+GoZlTG3iEo9F54UeuKOVyzYoTdjlRoUT+g
tmSa3JORY9iRH4jvF2aDXwo9xWE6sIcKBWYj1nQ3LMrK3LILucQtyyxq4flvkgQ1pVlqIyqqotmR
U1Ug11fdo1jh2jady9JS+LXWPZMZPcFa55SZVa+A8bEZur9NYrlYBsp0q6nZecx23uDcBlI6vp6t
Z61V/YQam0R6oEdVAw29z3aNJCpVU5McdUaN7uItn3GuniDv2A+s2VPENO9o4rYjllh5Uenp0kfv
DXKLNmIEocgWpvyNw4WH0G7ooK/mH23qrc16v4iqbS4j8jkPZEcOnvCIe8rfORGZkyns09BhRc2Y
CV2G0vbO82TMlwwvxnaqmNUmy7Gq44hWap1dyfpRbVKyueOdbZ4D33FuXltXrwaARBpiUXEJ1k18
DHS0zqPE4ZDUuHAYbZ4UpKebAQg1EM2UBD3IpDZbt3YqHouSI74x6q/4P3USf96DoQs+r7JYVaSZ
LuMiUNK/iom2Ei+EOPOtB2j+iH+YA3yZ7LuVmhsys1GbzFctL6znAp0xdeFriQKXn5knDjYbOhX0
apFbkpa5z7nefVSS7KuZxFVfzQP/klf2xPM9EM0E9reHjXonFup3fMneGIt0b6XkjDQTpx31uhFt
GdcGz8YOp7vwXYYapGqYmhIpjRbTPXqcgJpyXn6xWWmc9dNoRBI6YYhARtVVSXJkaa9jqtUXjgZn
re+O9v29GCfTCN1JPmae4hy6WHxrIzXdxJi/bCvVfRJ77m3OV177rHpER2ORbOdhI/K2eoRNAMGW
TiaKKbXRJfFOlXJt1dZpwQ19qRQ93XUattt0GtBmlrIKKP4K2Liu8BjrIK3tVzLw22kB8KE7dX1l
49mWDMR39AxYF9o2Er9kDcZudNHs4uZaJOZG4w9u3L/vSnwj8XI3QOlZkHO0CWkvf7GcOdsJkxV1
6Tcq2RTqIcJ+aF4N+1cKMvQiZpW66mEv4ip09McRQ02u/lbQ425uZd0vPG5z0FrGztzEzNuiL9nW
7dfxuYwxmYCVGy6yNJRIq7J9Swr0bCXDElFr/DG4DQfFtH1t0MUQ2ll4CcqQr51ygbGLpGeDJUIH
e3KS6pyFXsx/HHQM7Ukdh6V6GXVrPkilanBWcOlyxkgfFRTTJlLtygSuwQshbUrBemXJOaigzsIg
yrx4r8KwnATUAsYVtYufKn3hEKxTCULSsaXa3bL6SK5ckNFf35iHduekSwDOFtSldc2g+Rm4rZY1
N5Ok0mOTghj93rBb7NoekYS4qOjes4buDEgv1rGsqHqgbs/claaXoCBw7Kr6rjuzXVq+Oy7sg7LG
I9eEmNEbAudqwpRklRtbHzpufoliHUgzMZMg6rDp+uJLF86RJqITkp2xz4bsvV2EehwHG6BzNu2L
QtQ7qRYOvWZ3IGlR5yFTC4p4h077dtW83076cMrvHzsRPsG9Gn9fmveRtizRqBt8lu0n9XKSgQ5l
hkFpTacJ7xjxWucwT7LdFC4eYaMFaF9o3dcAlu+ZIujvpLRwJZi0hLt0a5TKZhwSdiThTcEgBzbJ
sle1cMay+Nm4FnazxgsybzSea3d65jG4DoWNN9IQ35x+9FPt9Qdjsq3jbClHMcoCKC1SsEegI4J9
JThyxNTIZCBNcOXSIzTtRW2Ugb5yoawK45zJ+cqt4WIL8aYMCxKEWWytVchtI/VDIWhdaRvOAjnt
IrqcDmZhT4Giw/VwOdqS8eZqO0uDpcqKikIesm7yfEOek+HgFDsney6zMxmrC9dWyl+dDbE+6O/g
JjZOAyekKoLSURy/aUn3U21FKLLcuHV7ph/3Mpra40CVEn564qLtyqTW8i4QzGd/nWg69/JvxcXn
woNf0TNKuA2zHkUJO0Ptr3Mvb1ZfiD35/4vGdLmdKoDH+vIwZAyOGvVPbKes9GkK0CDtgavzf7g4
A+0zmd0XAVlZ3jNjCXPnl9qqPxy1d47i3rEkhHQX9+Y18sS16tLHw58SQ9jJ7UwPGAW9Pbqwpsui
iCPQi8yvHdwpwgIfVmPWLh8KJX/0GL4jHQbp6h0UA8N4T3vV6mHWmr3D5GE/4uNPA22iVrxZHkdX
vYD6PE3qS0M6c6Q9ThbTFri0G1pYuoq2u/G1+hyUigBSe+13sXdd7vPGGhDiqPHGFW12Mav1OCxQ
M/k2hUAgK/Fs+w7NbXoizhqYRp/8CYJwXu2F5b05bJt+zwDSaenuFVf7LtJryttgpfCfFnkZK0ky
0eDlH2S1XuCPAsI2qjjMBsfao7G8e02FdZnfZcaxWNJMMsBtXuliTGZlW1jeh3H3HfBMT0bGwHP4
MxI4d2j7aGl1sR88r2A0n2w8Rz835AlswHM5t8Z64L3XPnIdGFxhf9JO90uwt9n1FAGnh+L8vLRn
u1TO5kzLj2MGLoxsPNeXNI2PVew2bMVScgTEjo1FJGrR3m5w3KgJr3Q3TJoGOc6GVpOr681jvPsM
DNS61c4iA6Aj2rNRTRLzvCUwXyFgVUcuy6CAsZVbwM0JPHK/g881heC7HiX3DxRrswv1Bj6JtirU
OSoCgKb7Tb8I1ybGt6RD1hynY8LGPS4TBo4WZA9dWjptf2N9RzjfL0H1UOakwmTojcMFtAonKuxQ
nAPzjruP8pgN7UHJxSMGN/R185IoeXZok2KrEJDwTa8/Qm1ODp6pTJvZFW+4zy5Lm+010RJmhV8e
Iefhi0JYolUtv3u3qDRCU3yRVfOjqkisC8QeUCv8AGXybg4rIHQTWky7Mje3IP/qo6L3O0kbUzWu
T4VOfQA3lcexM+Vj0idM0jyF36lOOUzpnnKqk25TZP1lbXDkLZIzzkqM/KuHZqJaT2UV74ZiDCwA
NJzLmQnn1Ubv9K25lE9uiwOz97jP/en6ZMOxfte7GSsLS9c+lXJDUnarQgSlm9FvRMOc2954RHgr
cg1lDbmQKLgGcr460hSLg/+ZMt6LwXIukuYh1ZVw7rmBGVN9/9bMDzgx9H12mRn0Q3Yvm7QF3B/B
XWaCcwd8bOC3w5izSe3nhE65rH01ybnAbHhITLER+PXHMJ9PlpNsTfHlcQ2/OwcbTgPKAmkBG7+V
/wD6Zbed+a08cgfpu91TYNR/UVigGvU70fzf8aJc1enuMKCxbkyC9d7UlxVR25/yTA/U9HeZ4FHm
uilZhmGFSJumcwj6UBv93P4oipzlYkxDDvTgCdMDUVks9ziKGyuNn2sIbMzxUfIyU3MCe8jV/epy
1fbj2lafZO6IWyu65kowlx+8NuO+axVvi6FDJ+nQpp+qF5vbcuCJVoZ7217bTaQPClq//AZpgTkk
xUnHzI3Nu5uAX3VJlnNdD90Bxsm07Udqo7Dimq9lqnN5mzuWegmvIvRaE95mUl9MWWofFp0kAUmZ
HiE3Fz+d6Yi9mrFES1Ot3gatHxfOq6AgW+nWT3Me28Gay0suNNfPUnlHs2LuOcwOJnSpd1f4jdnz
zKEeTmoeGlrHYM96b7x4R0bhJlvl5T+4O48lubEs2/7Ks54jDVoM3gTCtYd76GBMYCFIaK3x9W+B
WfU6wpnFMA67J2VZRmbCAVxccc7eaxst1mBKq9/AT3llIdIFS5lEC7m7JoPQZLF6oHNerIsJmpI/
5L6dcUzII8HRTR1mEcN5J5OT6SZ++ibH+pnm3YPcq1s5DH8AS+KIUQIcIEW2TTnJd/pNC2TcIkhh
XY7ayYIJTG9SOYkRX0uDWdsr6YSV/hOzPFEQRUeNWMH7RmUIH5ADkweZlcjXMoSbkq6GKhcD/OL2
Gp/M0izNzvXQbmZLuQpS9VRpxrMgazfKIOxipT3M8BJiDawPOGdSSbtZ2ARJfEaPbbAvDG5HMd5l
SvuksrraU430vFVDLPCpgDxUJ89aDW+rUTlnYuhiETiOhaI4w0j/saNtIyVHQmxFqoTdq5b8qCUc
hSKbe4dTKloSSr4K2RY2J9EfLcQFHidLG042ZAyla1r8AzG5VJB7zQ6F8EpVumuzBf3iz/5aGZPn
zkpiG3Xy984PXxWxYHutRztQoPlayYUNQWQkwIRQaAVprajVCsLhztJpA/laQWc72Me+9cDG8EoB
rc4OITqPIraKcLpCW2hPvjbaUZYdYoXltFBMvj6ytHRjmZMl5Ly42/1hmmzycfsNObeiDSv2qZyN
NemqO0kdlwajb5e55YpFma5LjSOL3yKdzk6xT5hXY4a3xOVgASC8Tu/9m24JxU3l51ydtmrbnYho
WQXUKgBC/ZBVQVwFsnUXFYgomopir7GQdkVX7ao1MXrKxpjyaYWeVvEIjrUctL8s16l6NbJTbDPl
3GfNVo+z2uEw+QJk0EQbJzxL3QQRrJHw+gCVQ164owsOxsHszuEonYBbXMlicBIG39Wb9kkWmlPe
1yvBmG4M69XqVrBTr2gflo5BUqqm48FPLctNB+xznH0Ssd+ALv6u0R4lTKaS+CbFHsMUunhBOqY0
rNWGEksmb6HcOrBhbqbu1jS2oHQ2sKeux+xWTgQytPVFD0BkwixqNSybmmObn2wDa9xXAKm9EFuo
PYYafZicZIy5IZ5a8k8xRnf6flSt5rmgrcTJlooym1uxbQCXVMY6NqyaTGhO7mQOYwCCsxNk+rsw
ZwdkILdaF3nCTMzBkjyA3Si6bhuFBk084YCgbt6zpjlS0D6l5bQDOPEe1O0OdPQNrTbXiM0jNY4d
x9XJVib6nJwv7UKvSbboMxjuREIaebGG07wmmJuQrrgmDa+F9w3YhAI7vBOGHB1JtmEpyYn9oTPF
d4IXbWg291WZvfpGtsfH9r1Lq3dB8Ndi5weujqzAkbv6jQSIa0FTqUV19Y1JIm7Y69uoHNBaBQcr
JuYxA0DWxXT4fohAnDzV+N4k5n09Jlcw/JaKVyZf1WmFf6c9hcMsOllNGmOPm8sqmEe7udgXISXI
YoRWV8aE1bIVFKv6Je3CJ8TZypqT434cpIepr34gyJeI6M4Eyt/CHcGJtkQBaj1P32etAXlcMEsG
sul0pv5C+RhscKR2HuTrM2vxTjans2nixhXU9aLSMFKSJ6JscNUshBnTJbNt8ka1ST7EeXaiZGc4
YRISpDGUByFDwhQmQuGE0vQj6uhj1exU28HEayfSqU2b0g2E4FA3RCTnVMzsRm7xDDZAP42OCl4x
CVuz6kUbrxiUOmncRaDbnV6lcotARVqV+FhQOosHn5xBh2cEMVDHPyALr/hLUEaFd51grKWI1EWj
j0MP40e4j8KJx1fSJQtkpWA8SnsE8rFT4zB02rqk3s23yvIAogiNz7rWe9Xx5egHSZu3EwlGbhrL
1O2yNTHtz63euaZKODEtGHKUBIp6kWv09XNejweVc0K4KlWcAGqJREPXHoD9uDRNNaocTe9NGDft
KQ9fhDq+18Dl7DF0yW4ip9qrIog/iKxlTpVehoFzFik83+QoPkTwnehGBEtX6rVt5G8EzzgandR4
cR/xLaAqqpjhnmYL2cSQsolS5OwAkwVhQ7RVTRkXcrYXLDRptJTOcaq6JZnlpUxPIkUDATbQnsJT
1xyt8GpsHyIjVt1W17exXO6Cud5UVX+Db6zciiWflib5d1qrI5boEMVMErJGa9jpyvikxRVY6FEG
stqKt7jW8Eple2nsr8As3lUyj5AwYSOsVyoVMXvIdGHdCuxyAuWbX1zXZHrRsJtXwCvJke/oZ2Xh
DabVFSU5W8VXJaFsbIPxkdyi52oOlXU7xLeNkLz1KA9947vCtqGh6TtoCv0PbSe3a2FYlwke8BL1
Al3YJD0un0VcrFJIcIQ5dHK3srqbiHrA4CWqS6ifHYk0OcrYhlK1UgAgjBM1ozaL5F2udeLOHJJD
aCANM0XvPrQc6aQtHfcsp+R8XYV6eBdVoX9DpC8ZQARW7+Spjb5DZZ03WacI3xMjTbw07PPbGR3k
DyU0WWFkGF0JKxFpUuFVlGnD5MqapNJ6ndpHkJDDFVpaaD2mOKEw6OL9JLTmdporZWWGeXOY2AId
Mi0JX/2crNxQ4Nyq+LXO0WkUyaoS642AsJxM88R/Gki68S20LVr8YlT0knB4NvRaWho9Am54dIHl
oQ/n+pgCWrsylEzcSk3/0OQ8RtLUBcxNQv5glIlGs1zuFOKUzYCGJgHMQe0w53phIKxmQsHGTnfD
XDoVTfg4mT1iNv2hidCYSlFeLYeos5HLsivkzG9AtMu7KtaF686i8Km8FGwsYDMbwNrFIySPc5Xg
v+vgqVOA2FBHEtZ0mDOvUmdCwvv2XEXGDUK26GbQMbgW1MAb9Py7Grk0cXFNaBtpd1Xo0lMUtftC
fos7EYsaJxA6M1C6hpb+fJyskwmCDT0qYHdPpngcfAuq50HSg5VBzyXQz4XRb2iS2xUbO0P6Lgz0
FkNhE3eCOynVsxK/ggKihvzAdwsGgjOmGszPQtRPq06g2hc0AoqRBkmNOc0viuEDx0R7qukFsV80
3NktGrvEWHBF8VUQL8g6mrhTgHBQjh5ry2+X00vFrBJgCGo8FWMVNEHkWcK5MDkxMPHJxHzJ2yLL
ztUCajKjziMJjjgudI4rpWBjTdT3OKShO87FY5iv+zLaF9F0HS/FpBFipzcIZrOdGosT7ihSce5v
sTMe/N4kQbaFlTWb0biV5zjwUqP+VmfGC94khL918uqLgvlAbTBcKbPFzr8E2GcN4qrPl04ASrak
TFCFqorhgq8kvXXZtdSR7lQmi2s66oadpsCetPAY4F3tR+lxbut90yLTzQmWnQIEy7H1bslMkhRY
hG+GBF10AsZ3jPWK4rww74ViWOMRXicC1FwhwrUdxWPPTksGjQbcFPuT/x7K9ABbJK+C1R+rLjwY
7feoEZHqqGySVG2anW5MX1h0+XgG9HDF+JTPhVeQ/uuYLOo0yxN7sIoSyi5bs0x6M+K3umwQocvW
cTA4AXT8Hw3xqK2xzcYch4FUhM3sp2nMVDKYXqSU4RXaOigGrIyZYVAbxUIYWMHd1AaFZ5qK8T1b
jMoiFTc3ALyHAOBYR+IDPe7Q6dR0QHytAZdIUvzhKUgt+6fD4I+8Fv/TXBQm/J//7KJYvdTF9/+z
bdKX/L35aJ5a/rV/maf0v2RNp6+GLcKUiSPS8OP8baYQICvpKlV+osZgqwBK+v9mCl3+iwReGXOD
qcniJ++ULvFHKmwaHSq8Qvyc9Sdmip/Wm/+2UmChwJuFKwO3EqYlebFifUaqFHkoqV2uOpDnmusm
tqStWgd3vtnSeuonGtV11HgFbpxnso3Rzll57cRUy3dRnCBOrgf84np4axKMvObk+G4ORntgr5pc
j5LxBQFmsSZd/lgFJSMRbZIKAeYCzoSZA4JIayns9+buRsqj6YoIyK9ykBei1S+X4enjjbJEi5bz
hV1pMMlsK4j5dkZfah78HJWaA8zIvCuVgmN1oZbUEmJrK8slwuqBbcxNiFxztFsjRs8RYaL34J5n
qzhUzA2sFIVjK1HCMB876pZaNHfM7RML+YhsToQydRVX8GLLCWeYLROXeR3qVL86UtpuUa2xIqqW
oMx27GcAuQXZf1ezQWHRgS9+E5Zyg38jPo9mKbyBXiBeR67K/tlKMjJ3Pozv89/P+iOv6mdIxedX
wJiRMdqZqBVUCA+fx0s7pLOqgYF2UC87Y1pIj5yV8VbXqdFuQqo9Tsh6S4nPHJRtFMiZaJPEM9yk
PeQ3h+8B4W2bXGEMp2Kc66WM9QZ8IzJ5LXMn3P5f/GB5oUxd/GC+H1wa+Aew6iyf30dmkE7RS6lH
U6KmlzVvZYzKspYkBMTR3FwpOexOnxQUTxvN9DHVjMmRLIplQ0F/ycZkXu6Lepre2djXaEDGGdt1
LVAgGE6zXiPREnUjumtbuQfQJ5bIh00TfUZOTaD+26r2H+NDfgbaXN6JqvPUNYVQKobn5zsRydw0
G74Mp0YKeNvmPjq+QpPfWlJDQD9HWrgT5dK/j7SltFJ05O9RRK8J/+sCHn1QAYQcFHF6ECulffA5
HuDGY7PQ0H1twhuIlSOZKvjeSZGZJDwz/VQ6Giscmz5ljJ99dtA1FR2C4jkhVl4DKZfuYKiE71wr
6Z24V7XcFoecA+LUTqmLX7u8noe29XyhRHNsCHiQ3MEI7wwK70+dIuEs0cPshu19+dKJ/GwELLR5
Z6vswIEG4eiMGUtzyGF5M0lm896kJfTOMQ357UVWT24/I0Ag7lc4D5ZRnopsAhdvtVJ0/fuRv0zh
vwwkylo6bC7QadJiZ/04kDAx1jWbEon+fFB/1/o82RixXuOcNn06LAGiXm8gF9YmWYUnJJEaaXSd
ehMPpPQ4gsDbaEROo3V/5oBkoL9C4XRXEV872ymJYycqEWAjdQVQkG0OQXy0ppJ9RjX7RFkNUjkd
O7/AZ5bXg41nm1eEQhkTftNh3ZT6Awk9SehoIHH4lwDTOzSpoeGECctXLnR4wAqYechOUK03QXjM
6xSNUaAn8S2HNcW0F6yLo5DBTQ56HxTE/eIggDo8CNPBoA8plSqHGhN3vYdGF9quiMwiaWTOhkHW
HI2u0PSVnMrl1bzwFmBOh7tiGNhaEh6fJi66/uoQZvwFh6aTco5k/USEGliiLu8QciXXcldxsMQI
s0J4HKzy0jcedWDAWBsKLcQtBebeNSKBHoffDk4VQDXOJPMBTf1yelbSG3m26Jp/8er/4c1bLDu6
htPZ1OWL9QDYeaKLUiuDRmBsRQTbHBLMUlcQpcT1jGQa0HnavBZzKH4RXHFBH1+WZ02DlUTQpSKD
WbwMqc9QrPoI02WwPGWBeqQcv8Xs5Pa1Ju8bTkNLIbJaaxrqWZF9cWrheZKjLjwKVqV6VslQGRow
Yb9/IPJiZL6YinSs2xafAXeuXALYpVEtmC8niR15pHihavTruGQV8ikmUyQb5pWCz8wB7ZLaWi9Q
CReC9D4oQLsUIVtZHU/bGjmn4hpNYG4QqMk24ilEO5BbtlD3IUKlufLG3okiREOp9/c3cMEK//lc
ycxgJ8FGipzSn1uADxTEqftZarEkx8cbcNDzeBo9sGFTvvET6TadFQm5sGhGiKHaaiOmGRzVOKlP
SYkWIosRSIW5Toe3zyMsOsrAIo3KRCyuaJAUvhd1veWWkIMOfO64MuvKRP4lSKFxjH34SrmZpVuF
4JMbLU1HuLToqhYNhcosgushkPaCPtFzp8Vn7i2M9zH6UQLgyYWZN3XCFKIqzfQkt9SoUz+WnrJI
kqmHy2HfU9KZlRs1oX5k1NoIdn3SD0QO31d6hnsNSY8rTY3u+nHC7NXDqJm/+F6kS783o9Zg7MNS
JDSNjdSFPzeeW1maJBA6Bv6DO59Ark1Yq5ylsxx74YxRlmxopvGqzvY6wDFv6EY8DqTabgd+pc3R
z/dC0pQPuqCr69+/e2W5+sXgNXApAzQwZE3UjGVwf3j3wKwmGHmi5Ax9ljxWlWLuBYHiASkWK6LA
9VVKrOgaoQ5h9SEtRjQY36o+GXYWAqu1PEd0IUT0Tx3FdLdqdWPddn2FmNek2RDEK8kM1XuUQxxR
4Vkf/UbImLVjwWP11L4RjRRftYRhrDOjQ5QjVMIfP34VkCW2aQk9nWloP7dEH25QoM1uZtXADUqJ
fA4YkjuxU4nqxP2CGNCot4XaYiwuKL+Jqqukdm+NkafrPXfQIZYIOv1dZJn56rOTfllD+WVgTlnY
wAAAgLg4bZRm5ueiTltdytX4rBp57+HJ7hzJ6LcJsakbRG2Ioswn4mg8Dia7kVyDPwOgqnz8sPrw
jxNnwZevX6zjURS3Y0UMElCm4Q11nr7prV5aZcC+vpgmlX+4XbIjFM4RUEWXA9bnkTZiHxRSkfyF
JhhTGjyG9cCNsYM3DAYSwtfnaCYfAeWnVp4pNDXPQNqDBzJ/AoiBI2LJXkNbhEEfna1hAZGkxbik
8CAQq1IVefM8oSuYs3RewkzQixTwA+N1FrbNUdYX/ZDSqKVdU39Er1nULznbdMT89C93cE1H01OV
+Au+hPbL16+C5wQLrsHwX77ZZUf+Yfhx2OxFanOAzdmFuBSvMqQ/en4YcMze085Svb6YqptplJUt
pZ8YCfGgnopeNTIXaDwBfciNbzG1abUdZz3BgD6S0De/tqbbaK73YlcXd0s+X2NjsIHPBD+pfqGE
Zz6whGurXgCXZUspPCgMG4hbgz5aBOs0MPK0Up1RTTHIgQK7xUrRvgy1ILyLVhZ9CwrdfEqHxNwr
gmy8Dq2KTgFqYHLEiTOSfdIOIr1TDVlfE1LSmtsU82SF/Jh+3J3eduNTOUp56lnFPUe8XlojrijW
qhSfKID6nhY2cvT3aP6josr/ToDFkrD8n0sv6+iVHlX7Un8suyz/yr/KLtpfyCI1E5bvgqGWfn57
/yq78EdsZ0Fj0u002FItcWD/glgoOqgbRq9Ili0RZcZyCGiwo4X/97+WP+LUqyNI0kyaIqr0R3UX
8sc+L0OoclWCUpdfqGuM/0vWrz8HYQwj+QeN9nA7b8u77EZ6WooErWNilHJ17z3ZZTvkJQdps7Ql
18OaI8fe2k/ftUP/3m6ZM67yu3QrnNL3+F1ytU0KM8kz3oaHlvSZl8YTHbAPTuVZG9kpt8GGLeF+
3vbvS+KCbBNmsENzcl3t9JfwrP6INjTpD/KLBe4r3RCgLj/Ud+2h2QkrChqn1k1XeJScdJs8yNfl
YfD863irrIobZCdeep686pq2b0GD6y7zoo2K+H+Vn4rr4R4qKH/SXM8Hcz0euod2W90IJ+VN3qkO
Zot1e9DXyZW2qtZYIDaJJ+7ApDr6j/hc7PiVV8re2PgPGR1m23ozf1B3DtCJIQvfdESG0XnV7RRw
4a7agbHBQVyfrJW2Ee+D8VTtSuv82h2jXcZ/NrgKz9POOk0PPMID9/BD9vIVKVB2tCOCxUMQezJs
wy5XMCjuqH6v+YFO49zREfQyrzyIO+UA28rBLHxl3vm7fEWCr0O7y87Ww/fcX9WdFz5pm2InrawV
aUAbdgDowZAY7f1nY5OsVZAb7nhNv7jVbH9Fw6TBT0ZIhptQEeHvh0cQwSQ4SHvEosMeKZ+jO/lq
3Cv8rvFA3SVzzG/t7ZSjb3MG3dae5kO2ia7LfbUmrybeVhvN1Z2Y+yIzm8cSb8Otsco2xTrY04O6
a56Fq+xonrnCI1FxeN68cMv20+SxEy62xr1+o2yqxo7fA5LsHpN9fxrW5o/piEWof7Ru6G48Kvv2
tj7h+ZeQDfe2KmJaoGNpCxvxKlpJHkWhNSv7qnsxd9OuzR0XWC3dvJNwy/jsnSjMTxH6qJVkF0f+
fTdyZDtY6XsaOSJqEDtao4r6xo7Frq45M1d22NrKFQ8tyx3dHTdkhaCMlO5AMxOLC0iVkjtdpxVq
3szOXjV3dKt16LaxExzPmWNDar2JVxy2V8YmfV+1d7jV9Ac5dzlqDyaP6ZkTFrlwHhBop/Fkjy64
wa+onrPjvM9X7QlQapDZNJf53hhGojNuR0z+KHjpF+CxXE7Mdt2tJP2pWxw77Q/WEXuyfqQ+oGb6
0s6obEbl2Nrnt2ZlIMv08k3lqq7fuK3oKPf99XSr3QNyM3OskvR0OEKBTSaAxkHH7Ib2eJ961LI2
deHNcHBlhzAIMT1kiOdZ6UYOLWQ49DQTdgt9cdqIb6NKFAVDV/T8NSDB6aXazY+5SP1yR1KSK1HM
3flvxV13BhIc5p6OZWLcVVsiII2XdBedtLvqByf1DS54/8pgWmpX0y4/qGss++J37b7y5MZtTt1t
6eZ4hpRVc4I7YqPsno/aA+Zchy6xi244YTZa0YbPDco8LKxsTMg3FlQkJ4athNsAHD0Wy+Soz3fA
Vd1+rdzVO75gW78XZQebSl9cA7AzAJMAbjENOz4WZ/XdxN7gjaumceRdFSH72BrpMX2JboWtvkYN
mGPXXY8/6Kw56AgekZlYOMXt5Frw+Ka3IRVZ5HnKC89XfGpqV1YfdST9Tva9rB+RyKguFC9ofQMN
3Y2qe7J5VFIvfx0EO9I3Bo6ayLfrPUfW5hv1KjvzhhsgmvRYXD3cK3g9Zo+0DwYEtmdsrMShL/lG
SfGM2nQhKg/Y1978KF0pK+W2o8kbnkcCBvud7CUPiJilb+oeCW5+X2Xb7LF7jGZQMTSoNiX1R5pK
a/FYm7rzbOhrBMrNAxoCXX9ok5UlPi7quA36D7FFl+g1qSvSdXvCL6bNa3qFdLatF571dIsC2NwM
txD4HxhTDkz38aq9EXvImDa1q3rXXifurbGVIETaMwJ2czUN76F5CKzrQHCHx+ZRvBYxuK0W766w
iu12jaJso3Rufi+czZtm846ymnA/0V3yDo+C+mIcRZz33VOFxZDG+0rzh6MU3MA7PlHTGoG9Phvd
fZcRUoRuRNYJMQLPA+fHmdYQRzLb2EYuWj2Xfq03eSikHQ7Y+P3s8I7/zlPqhNchprtiWPFxSK4Q
7mqvK4901fTXzOY/64KxxeUXbpk2aEk6uf6oRNg91pWOtRVb+mRT8iE6MFNdpjeIJUbvCg9wk7Nv
lkroOOl/x+hJzJ+kU90+S8HWaJ0uODQ/AJjZVfmm1ffWSUv2HSzogyqu3cpDSHCC39GPzn3vecNb
1nh6jJPZiaEt2epjML/3Rykl1QWcXcA86ZVHbG7M7Q7DfjSYVxP+4LpbtQT/TD02QPScZxYszG9v
i0rJzB9UkokRMD8KbjgcIZUmtyRKoaexsD2iabDjXbcd3NKpXs0b88qgROe2x4oCDHmGr/xPe0x3
08E/aU7mVq+gobZcipeK3slLDyitqfYIm3Krs7ioz+G2ey0re9h3r8p52Kh75BRDb6NxTM7FAb1l
9TRoZ2kDGN2VV9wr8Aq0QeOaf8CCIVLTWHIVaSiD09kwVilNg942ho1mekayruBaRzt/piUCb+Jx
QNn03m2JeAZ1YQiUo3c+KphxVRjrXbhjkDGa+yM4HpzVAMfdF3MDH1AqVtjrB33nt2ex2NEdJlXh
XUSu9q8awx/tyu++xkz+TwJIcnb9zW6cqJy375+24vz9v7fisvWXTh3Tov2Jf0Ei9PffDVDJ+gse
oEopgCanwV/hJPlveKT0lwHX1FyiZUSaNsse/d8bcfUvc9mDW0s9lgqTJP/ZRvzTNpwiiUmXlbQy
Q9YhyVEu+XxazQbo0dkEY1jO4/x66JT+YIlVuBFGq/Xkue6uVGPor8n2Q2tEwvQGbVDyRyWJv3+D
sdR5NYh7dDaXo8KHE/OoR5x60ZM51CWlTTGL1ZUhCfWehqD5RRfp86nj70uBfRRletI8Vv2iNDeS
3ar1oiXYtcG038qVgZKhapDqfnj/57/LaR8bhT8ZfP9dZeNCFoTPpbfNy6Ia9bMK9+GektY3B1Pk
norR1zx0iOOGcNOKTV3b61dQM/BEgUHCDVDlkcnqNKHm2lZGN71pJMIc62nQ7vwgR4Kp6HXJgkqj
5y6ZEGlshj6nDVYNLT3RgCCZpYPVNzRYjJ6QGVFYgvqmYZnIEY6W32Ddal5RGkBbxlRSGi+o2uHd
yHXDw6dMNEgfL9VSWNKRaJNioU3ebC5gXynQy32NP2he1QJVX6cbIImg651LdUcbogm/KN398nZo
OC9pq4YEbVVUxcu3o8ipb2Anhw4zvunVCKGC6vnu96/mojxryHyHfI06TQVd1Bj9F1fBXjPIkQDz
2wga0gwCddhP/qiynYQ1iN+t9iRBm1oUMEW8sQJcvnwkLEQ10GZo/Z2bKdR2W7NEgtczmL4YOp9D
cJafJ4lL7RhhoUGAgbX8+YeRU8sEgKclP29ucAOVjb54xgSxX1VVzUEljYW73z+Qn7qBj2OVKzJD
IadQFb5B67LLMmYjuAtcHaCr+uheyhKT9EVxzjZBkVZvZgJzAIcpgCvE0SHxOgEwAQ88v7WW4kjr
HYk47W95Os1wSyH8YBJLMjb7aa0uynWUxy+mP8NbLuWEfaTYNKFli2WJrvz3N/IPT47cKn4/ofGy
pV4Wfrs5j4mlzhk+YnY/1xiqIhWoTNeqx1K23n9/sc9lvp+vyVKXdCemYfqr1kVXTKBUS5+EnjJJ
KP4RKBxYcp7BKRd85YtQLmorH0v2f1+Lt4PkBbKuImsXJcUw91FgdYKPKJP8PLZLfaB7Ri2DZEgk
YdpUJgwEG181jtQJ8yBy5do60740DWSVJQ0HMQ1E5IK6AHuAkL/kvrFG46zHELc5clQKjve2T6D/
qySXu6I1pVe4xA0YLH1I74faZDQ6A6Ey50IrayT5CrQ93KhyKzg0XsUJem5fCXYR5PK5VeHyYwKW
9ethnrTXUcM2BcZCKHdFTsXfzoKG6aol5YXDaRSC8GKQgKgMCfn7ot3xT4Obr53OtaKqzMc/W2Ef
PqfEtAjtRquAALbAxCfJZUbQozxy7jHHXrsnIqN+CnADSvbctDpneQkmekU/9ETFNX5H9khXP+qU
+hWOgP9EE0c/66gszwZKZzSH8ZDIq7QfpvdxBiBn45dIXn4/1qRFpXHxhVrMiyiiDIp2xmVOWpvW
SZ/itnQKcFMZeLu8p0iL8ZukRZJ9eVM0GnXZXLda1bowwEY71UgvrPWKbJc+h8kKTklHIGF294qO
SWcQWHxcQAqoMH//Yy8ncWaTT7/1Yv7yTdzmVPVxtRIRhPeXpEytMWLv91e5CCtbvgmZbRBMW9Rg
Cry35Zv58F4bKOpY3n+aR8LptVqaUURa4Y7RwuC+CLo0pw6CSGgawHvhmyShlGharTv//ncsPYzP
b4afYRIBbUj8FOuynVKSABz4VREA48SCBxxouMkAe7wKZakfjGRAJ64EioEdUq+/uPSv0x3bP7rd
rGNLO0++eNBGhZC4QxllC+EMgqOJqwO1eTLup5yeq0iq5xfL8z9dEH4x0ifEfOTEXTzycQbyiugB
oSnRwW4+Ffqm1asac0WDXqY1si8Wpl9HEklwLIO0U2i30zj5/IpbRg1IAvzRQ1rh6pCw+zUkJf7x
eOUq2qI00JG7UTX/fJV0tKw6HbirsLbUTTOItWuJkrH5/Tj5x3uh0q0rlOMl+n+frzKYOSnRFvdC
S39yNCGpXEHkUn9+FUNW2MYj1KCtf7FQZD4zdK9GgZNUxLaqaGc8rQ3SL769f7oXtO58gzqaMuny
iWkBsV8mLAjHKBfLqdYq6Wag/XPz+5v59dOiUcpbkRclqPKL7kQkiUnTM17MkAzDqlBGZVXyV9cJ
nfstn9P0YMW0daUkV764Qc5Ql1+1IvFhWYviBXK7eTHySoguFanInEiIEfKADhd3bYWzE/td7hWz
RUkSRI8zL8iATn1rUuuOnZBPdHBUfPHRLcPv8wQD4WXRfC5nRxPPwueBo9EGjQj3gh5SduVLUBVU
VBXwz5Y6jV80bH/2nz9fS5WYS1goNZoz9IE+XwucSw1bOfMB1c/WA1+7hTM8xrrucHxQVTgt0WCA
QRHFnVYn+ArMNPbJfimAykhBFz6gDAHphSUpaegzdmhC2YFrwioD0ZhSvUirwplMywcrojRxbqv9
1FNIkRI68003Uq0D9tOTjlOJWrBWyVIOvvjaf32cKts1mrM0vky2vMub/7BsjDVouMmXEeD3bKkJ
hZEcIWi7zawQgvL78fvrdMmmgV2bzAiC0ypevDlOCumoSrSihKwUv2NSbQ9CGyScOq0fEELbL3Y6
v96ZhhRGJNaAvYlCv/3znQFZzxTEhoCmJkxJMVopylhtLNFgkUTji8d4IWVYll9uylDoBSKykKgi
fL5a1hs+GpuFZS3Xs12KRr5ryRTbzWXqr/w5F1dDqhgPWWrKN11j1VtRgQSSSFqy/f1T/nWWwIsr
G0vKBiIx07p4oUpvRr1aMWYN9JqPcjA062gkr9muakiydkfsPfZsUfOwVWpfbMx/feTLdC7Ty+TA
Kqo/9+0fBlMyqVKWdTxygOIqNHnO9E1UV04o0Bf5/W1ezrnL94hkw1p6pZzRLtfCzocm2ggxNdi4
e0M+Iri+IQd/OIRU7kVFvMQBipMnS/znl4rarZQqxDxObMzJFWwszCIjFGtCqIovLnUhTEaRvFxj
kcHAd5XZmi7P9sOzixOtkLNCBCaEMx/VKEJbEjgVKlH9NIJh0xXi3jazOGrz1khC4ug6fNMT/MdR
guMcmxZ9FXjAELmTBiVbWefVoWoTC7zHMPbGdVd3lJlzLdVEFCZC9NgD2wpsEkaH4hyZuMjWMTLz
xz99T9wWtgaVbx9x1S+3paqwqmGMYGPO2s0CfQREAfH891f5p6enWhzXdSRmyKGX0uHHpzeFlG+6
FB+MhhnzG3rgOLapOAkxTY9A/lb2Mw1DEUzHbdvAOOLgKDAT8DakpyRIkc32qgpyyIrYIGh+7KUR
4NikrkbsjMSzMHtjhaAhRcFgPAHkrdHkFnILnnZUfMm20losv5guf9nRMyI0tOpUZZiZWU4u7gkt
JWzHOK6BD8R3Etj6l2ZY+ttTZOxUcGYe6EH5Ziyz6M6HfXnQ5VL5Qrzz61fGd8b3xfUVTlo/Z70P
g7LLUqNPfaV0Br9PV5EPClWK5uCLO/2Hq7AJXHY0qsSFLqesoG/jeCjy1pGqUMFHKmtbcshE7/dj
5JcpmkKqISPcxeDCJo1Y789jBJwEG3ZphHoFQOGxMjLrB9RXRGaVb9510f+j7Lx240a2KPpFBJjD
a0e1crQsvRCWZTMWWWQV49ffRT+NWoIaFwMMBpgZs0kWK5yz99pOsWltVY/biMy9t1hw7q9MG9tT
1M2dPDFgrWXn+d+thctrRULMTE2xG2z5Mo3/58mmlojmvCKN1rHvocyuCSbAscYecjp1pWWT8vFK
zF8sSh5beYanc7QyQXvqRWIAjyEKwOsu8WvAUvQrj7IiVoygWA8pEVvrNnCraSvtzs83fgew8tbs
Evvx+3fw6U2zwVhEYIzsiGXCXf79f+7adFoh84xgQq3j7NJn0d9Qqe1331/lU42DU4XD4oDYjpI2
hbyjhzuxga0DUALQVDDjSYT0Owoq7bsH/4a45zS6Qr8FIKbF2RrL2r9qxmHIVgLANgFDcEN3/tgn
dJAszP6mDkJQ1Nj/0ipKz0vwYXs1ht6D609QFZ3S33z/85dx+OGFLb/eo83BroXap3+0cclqjJyV
CRHKc8Gt1TKF2LwEoJDScqpC+HkYUkajuMqhgr0LAqejwTGqNAYDZkMhG4DWAVLts2qdqAG3KQGu
3V8VeGqEqO6VcpOZmX1BL8SicMYuL0S9YGY/0E+5APuk0Z3YTHwxVtAMe8vvcxm+S8vnv2PFzsng
jfMMm6eqctrpw3gV5+2JLT7nhuOnjSaZNZ58ICYGpp+jNb4TgGmSBK7CbOeKFk88Y9StItiIuxEs
RrbldBHeOeSMEr7MkvKS60oXq6IIjBeRTeaT7mr72a38/EEUU7slT7J8KruFH0WMSPZLTjJclNxZ
aG2dFnS6TfYlNBoK3dlqdB3j0UUSnNzWqphKPOyG/w+nCNnDA3p+ZfPiXovMMv4KB7DDGpQgqNgo
jOMfGucoKcCyCg7K0hFgOyxfpEq4MEXQVsK/gXcA4iWM0gDgHBsqWiKRyN8WqeZ5TOcETIyNswkX
s2f8yexmeCAN0I23rpnM9mpoPDyoDmaNn0M0JDNKjbR6bTxFK9fErQzj0CzhHdh+G/Q7q5m83w2q
VE36CObgTU6V0d9V3gTFrKgjKAGa5GmTYUxy7uXYm2V2CGm1vXrpMCzlupQ2Ne0NfMGJb/ZQRsuC
RBB7+TKnpldkfcdkoZAK7fTJIW8iDM4j9N8IsirVhA3AwehJVdVk7IFNyfvOqdunGK8TyhNaeChM
yIIBCxF3xXUxZvqHwyIjNz1w0D8Ya/RrCBvkEk10OqwTk2zTjS/m6rc5+kDMxCSgvCRtBkOeZF18
JiDBLiBQRSOg6dr4A0usQdWWVfMPMtRKQLZ9YtgH5dk0SIqqBG9sqxIHgcZ2Y5DcNARvtTePoH/i
6M4jsmTYhpNlQ9qPu+5X5Ziw2BiRDkwrAES/hEf6OED1eb6qIBLOe8jBJIUwhf5Mndl59aHg8uVO
rdWuZUdbb4dNwKYaQJR6ilQKizxf7cT5EXf2Yu2leJvt61YQDDWONhgKKFF9spo6OMaRaKC+z0Su
gtsFBNped2Tmwd8rSsyHJIJjDfcCdNOrPGxgB7ax4o5Nf46sLWn3qbmpnaioNkJ1wR9ci0a/BuU2
CMq1BSit2O98fOkuBfqbshqQ+/iVstyzPqx8H6OZQXaD17SgwyY6COg3covj8DAZtONCeL3rbobE
DYy6dq7FGLXLMyTHudYWPOzcM+cAKmmGld5FFIxpOwInZIgiGHejiPUjZHGy4G2Rpz/rVupgPcxz
/yrisg3XfjBCtev8IMalz/nqMgat9tTbGpRU15skAHuOJF0mKtxOrRtRIBoDuFB1ONZlTu8UyocP
t8SiJNKPftReUA+XT5ANUZhbve3wgc62vCthYsPSmbLpz9iHADKlAjWNDa5/LETVKrQZ7Nb5OaJ6
0YQYADgeA3WZhCFRTRaxEOR8e8FLmaTdz1GGDjIjtmom3Y5c85VbGn1ZMEfFY2dOvntRTL6GJUjY
1mU/SMCeZdHRa8hykHwrJNhTt9bKRLhljd34grcKUlIg++k2G11Trsyg7dxzKUvbPIecRdhJU8R8
vaXdV3usPw7yKXwtUC/CuD4M0iDRg885ci6iKiIoKDTDnv1469rWZnHs7rVRACImgZVsGuWPIG/T
xiG1nVYD0WHlSBcFcmc0cVbvhLXJyLrZR1ZiIQPN5TCtcVWm72PSEE1bhbHaGX4TnPsV/DrboapI
WkUs3zgeIWQBeerelkkvYRb7TOLrAnrR72ThLa0daZBnk1aLatwG2XJl5xWwpMRLnTWZGDkxNok1
TvREqzwmuyJIYZakmg2/Dnshz0xTZE+4PcFPeCQLu+AbncJZM58PBflZBCovVgqMl5PIkDFOKee/
jasLSBVu1PrLKtA4dKFlp94zDio1tp7BaVdKkAtxNjYFArXG8ar7YG6mPwSWIAoLtHZ+unpKG4RF
DivJoLIoX5NeHYktqQUKbGE79xshiMBiggyqbqXnjJblgsqbb6uwTd+6oAyHSy9i9TvToakg+umB
PhChvWwOc87U8QaWRY0GtQ81sFJCYWbMzg+jbXAWBaqZRMh56GIRVQmGJ9z3eUdKrJl7u7Sxrups
0eHH/UXQQtNrhMl3CpgpSOgDBG8CNk6V0FXC/LQRfO4oysBIusZKFN1jlQUQQ6vHsGfM0MNEXXaT
NfKlxCvMIZNgp+KPmeU7ttUHrzfXVGNucBpex75Ja5MkshDel2Ashx7gPPhG+yD1H/JGPCtWeVeq
C7Kw8oc6z66Hqb/w/PINiA92rfpqtl7q7rFIBGbM3xanO2EFB5c/QU3ZrtTpNhPOjmU2gGMUFpvM
Bf/UKZ+kEocDYaq5DUJsY+c1gWME0pDytozNmw7XB3xWK+3u4yrwQTd70XhGQ4IkGJP/1kFGZnoW
gEtlitskDkaoDM0+C9Rj16Njxf1hdaK+ioeSaTflLQXBnTuWB21waPVhbum2fWbj8Qi7hiKkTodX
swraM3OCWT3Nr37qbRsFLdxG0By29/B8noCukOrQT6tC2/ehTO5yPzh4xVOYYJ8V7abjXLgSLHgX
jDK9lcPfoknIBUXlLKKelqV+smRy5aa2XOXjMO+dOT2o0QnpYA4PQhF51BsWUSLBoTWdp1jlv6yW
2GVte5uyl/tqsHcxTahVXVY7ejo/R2JArJRKXUoLx6zNBxswRQRLeS1DjyI3GSncpk/Smb3X5IU6
CH5JaCIptE9ymPrztoG1yc+49YUHgW94NpqfDranxMh/57p8VzHdp1FVfOXjZZIX2wiLZBiJm7hc
gtUN65AnlvMaZrz4JSHaIYj83EoRBMfTxYC+loS2zWCb7zUDaNuU83vmvA708QdvuhkS77nke1ot
/NTZN8+SzmvuB+Jpe8pfPlLh2B62Zli/u1ZxNsEwCqpk7zUNeeIJuWlSty+2oWoCH4rbMmvPCHNa
kfNmrs25e+PDv6lD2NA1tO1tFzDFNfV437VgJ2NolGCV0ftmRl7gdBEtO6YxaIlir64GLc3L1owX
bnkTPqcMHfdgDt6VE7hn4aTOzBgRMpjfy6KnER2El43nQg4ka2RVOsa1n6Nvjn22IXU2nsVsZ/ap
Kt6rHG/xLNo/uS0eh9B6CVrM2Ur96nsfWaGS8CsPQzJytPW0C4u/quv4shDe+MMHsv1qoyN5F3YJ
ltO2ApLrwTxBURDYfAxgsohIo1BCqIfn5rChZJ9FCrjCJkQ8XxMd4Iva9YInnII1LhoLn3Rbq2xF
5n1GLKOt55/5LIi8g2SZVZs+llip27SHPRTC8t9ODfWv0lnWFmXjQ12TgGMjLLfHgLzHvB76NZl+
5l7nCZF6szSsjausDL7ewm8XfBZgIX3HAC9T+6zT3hRVN16eo1k0zZpUek1kxRKp0ZM2ieQmQbVL
kgfl/9h2EgaR0yAnCq360ODmDrb9qFsu39RkwwS0+fgDdNj94gBR3TV2Ot67/tDnZCKktAcADbYD
h8NCsqc0ZI2Mtg3D9xSYxKt2e1g+o1M3d0HP57XBjhRm6xbRChOYNkhRks4EB48CEiL8sQFU68zg
NeWUF926SDXAxCyYyWaq46Ju1qosYw4+bdOA+2N5uQ/xLsyshMD3jEht5yIbrFVVODiNO1SyyIQG
kMRryx3ZiHij1f6WykW/XInQv48IyCDYx/VRygKoZLqUU10Ade2lBaFvkOxMBUqlv1PsOoLn1ALX
Spqyd5H8REG3cQbHy1lIBra5g10QsZZSHesvmmBGOjZZvXPvlGhCrhum2AIlZ6eCLd2rBJR+S6iZ
Yw6KPFCj8/7mVWPQyGm65NntqZ6svKAk6jAyLLn1C90ClMVFX08q0byZjiwVL+4abntWmOyUrfKr
IBQLVSHXRgs3PJjTdZ0nZBwN3oDZTAaNYPBEUt3O9DqBpY/W/FTmiKc2VDDiHwRiVG+ekdnEN3qV
9QtaQMQ/diZAVcroV8XkWEi8+1mwMaPO4BFUu/T/0qqL8h3bzT45rxsRTZuwIweNIdqgXsCtii0t
CnR4RoWJdJTEj7L7YrDw5Tdl/RwUsr+m6sDNw/ziKdOuNJaS8DCEK1WbIVp621gEdTMdLK+uAnYa
RWy/Mn0DqgTBydoedj0bOOzoIqT1R6I8WW+SU5nos5/JWDmoovMs6CFF+sjusPZ1b6ab1LeEHTl8
2m5Jdoidix9DUZIXlpdLExhFDs7uMuZ7XJVJFf7MI+Q8q3lCkrkuKzkclGOVyx7JJFNU+xkWCRDC
GJ3yOLszEoWMfYgn2ruZ3+U3sU8GFu7zyXfOvLntiRUUIdDXthreOGlkqF4cOH872Rf1lRU0abNy
hJG+Sf6Hn37hYD80m9BGrIyFtVtLQbZw3ijMRpDJI31rxWX1a45KeoJ9Z9i/aj+ur5BEdNjgeyPA
4cPW+7fB1vkOFvfM2YBQn3AvIC+XnJhgF6zbLpPg9nM7XRAPHMZ2eu6sYNW6ZumQClgvETwIcNRW
zlg/zxKJ1PGWbmcrN8Ewd7+pvZh6EwonevCTobrlj+1fSqvmZF8gWnpIIza6G7DoHXJ+1ei/VlPF
902dqxfdEgKxnVSOJz+nhsAxSLqpv6IQBLcqH3R61raAi3eJOSWSWBOXPa0fF/QmoiijAgILYpKb
IXONEVzvrPNtGFnZs5Wk5XMcIZUl4Gbk300S8LIofXHTGiC4+PpLtpQGKNhmVVE5wMUk5gW4qcVw
SdrRklMx0fhd95qz+5pocr6Xno3AIUw41nCYkIj96eWb70NgZhhDPLN9rqVba0qcZWCufb8jEKGI
wRiNoNRCwJ4MACJbRkT/hS18vNbeRU4iDBQYwI4IuSqDNC3PoNHjhVelSVYJH67V/c7GnmyGirZ8
CYGAvaMyiUgisNbooK4yk8o1ArV//3XR3ldDxSEgBGbC3rYYux/saQ21teBywC6cvZFlBebp7TRV
yWNi+uqpBjDMEpaIwd1SumBMEJ3H0h2NlD82xEEEekfgFvbywYLUyZgjNc0Xo/RW7VBAqa49L7X2
Xh2a55ZGiLQZVYCKnkyvUJGPGSW3aTDVeGEADNFK0gXsONV7nEZUVGPwnl1DE88AKXxbEvTSbGTa
48NwcyOBvNoEL03lw01GPmr+mpjP7F0vW/OF9Ib5jz318i1OYlcd5rEJrvRAst7KGZL4bkqzyN6X
U6sfDPYSzbpUGUMMgCDxDjlk6GbPMXopeAEY+WOVncVgSJsMQrSiGLVyUCa9lUxc6MdKVsWNOzZR
tlFJp0x2FJ3eQxomn3JQc6e2Ibmd+D06QodXsQHrl8Wryu8oCLjmuY5U0G50EFvklwaE5hbKTW60
RXFsS8gS25s06WHf1sDcQek1rF/kJCXJrddKBgOUliYliDUjsCSf5s5edQZwWtjSVvlT6M57t0wW
GdanzmbX7EjOOQZdgxEywLx3Z79+zYtIONtghCM6lcbcgFCfit80BfwryMj6ulY+Y6pgV+xTc2yH
XxAhm6s+iag2CTP8pxpwoQb832XmCE2HhS6U8iptno/11T7PNBxkjo5h7HFyRN64koN+cQuvPNGS
tj6353zEy0i/7QilPu2IoyKry4SskVCwhYhGr+Ir66xHGSzxpKIwFvq5zaGYoU+pC8tJYb4HsaLc
EVuQ/FcOBQpANkkyTlthyPDZB004ctZuFdtgIjob3mMdG8wjhK5yJnA5NMZtmf4OslRggMsquJd1
6Cr/4IwohVbe1BQvIHoN3HpEuY5XRRZzcGEP6LLpzmQ7wurW2G6DKDeDTVdII0NCNOqrVAeAVKA/
BA9WN2tS5roeQoUzVbZ5AdttmbAAT3krbZtsGiPfTH50XWT/JU2YI1aeus+KcPl+FXe5+qvIfHgD
A5B3cAHnEfJNsQS0iFb4f1D9ExUVOeGII5BJMXruW13TVbe1F6yjBfW0GasuJq7KH7IXbVfNC6uh
vi1YreAUe275nHaabfpU5xL+L1tAYhAVXcXLGQppzikePPjaKpeMTILINc610i1/tlmBjKFuvSBn
r8MUfDZw3gB1yvnVICWj1wclw+jdDdr6PplooW4ldPoXOqQm4go9V9bOJPQEdFmgmhhNPWj7JGZ2
WU0hNVE4t7J5xiA9PNnuYuBy65wqVNP7VgPMxzLwK9Kowjk5kvGxKg1V8jqqzLp2y4r+7ARpMdmg
NCI1kMSW6qFgf8Q+kE3rJXeX/81kz75QT6I3tqpzs79FKboHQn6nK2Cv6WOeODO5OEOYXGQ9SQ2F
bKmvkZHDCVzDyQGvSLrTm6WCeZ1pr3/8/rs7YuzR6UfDh3CBKYzvgd7GkQ6mLoY8zJ2MlvioY49U
Jy9+DpGPxCTZVDPmiMKxOpIm/FHdWnOX4VTy6PSSqmogGgoKgsW3kA6aa3umqkWkkPBv7Cn0H3uV
wwH1YzF3BJwUyY+5N4mI+f7nu587lwih6Bn5QNRorR2Dr1JdZxkPX69FMHI0SMKBp6+Don1waT28
BIPqbyAzqXsZZOM1B8XxSY6+M+xbGUn6FYhWsNAZqMmo5prDmepDQnv7Upp/mx5ELMD40t8V5Wwm
uzbvxWvc9hjGU/JcJ8IqPLD8vg101s2zPt8k5Bkmq66l5IU1ztLPlBOSbMU+sFQ0ssbxai5aN1xn
4wS7hdZF+ZIrWhoHbzRHAlqqpn8T0pl/l/WYUc7iE1rApFH1VCZUsFkl2Ml9/wS/6O/R1UcTjFgB
df6xoYGzBYz7SYs1rCDvAqNPvPX7GSeA0TbmiWt9bnqzN0Akj28qoIUG4ODjLC+sZrAYNxDMR2q9
O2viCxrzsPtL4l5dHrImonK/7OCj3TzhQyXjKdTd1rVi40IOS4/q+5v/5DZh9C93HaJQQlvAG/74
g2zDgf1TKQltNZFXE/o7Nu3KfSbAzSQrDpu7JHH3xqloMNKFrrZGKR7tbqSoSynjHFSLt5mUoi7n
xvGJH/f5zSy/jZ+F7YYM+uNe4FjVMOypXRDgni3g8zbdeXV8X4X5uD3xGI5lWstjWPqNqHlRxyAf
+/gYEL/ldhsnkp3eAIJlUm3wNyKafu2JOl9HTl9vvOUsXue+3vkMp7XuiuQFqhA8HkW3f9UH2rxU
iTNtu7GozkNt0pzIqRDXrR0/nfi5ywL9sScNORf/lom8ixF7rJ0Y0R6VrBREP7opbIG8AUATRGo3
tso+dBlkalZT7LPsDUF39/WWc193npnxcyRICyw4ad7TT0ioQjnmVahgp8OpcVPa2yESm9FqTkxT
n9q6PF98AahWTZSN7rHuSA6lNegBG5ec62BXZyR8JyB1MTX5v+sO7/OJB7RM2kcPCN39whjhYwMW
cvQ+O9OgBmeNC6Q97q9zdtTb2nWb7SC89oD+DphFN5v3QwDtjgp3vXECwoOZOsXt97/kixunnc3U
HKD1WJhmHweWaU1iDGgxwVXv9B8jVzHutaHa+ZTGD2Ks/BPCtS++GXTiyP2o0XL3/5aL/0g6xtj0
0nai6BF1bXXju6r6Kfw+uBzcIj/RrP/qUqis+UDdwOWlHgkjQiOlHDjQTzKTpHbBm+EMLmJ2h0S6
RKe4UJ/lB1ShPB6kH2I04qV+fI6u142OwxSFzw03JKFJ7iYVTAjfv60vbom50KJXwcPj3o5EDoYE
HO72qVxbAYAwexyN66yyKna+nf/j+0t9Hhigv6j7ICrBLYt35uMN1R6xCmU4E6fWDvMZKUK4tYdI
HBqHpnyXFf+v3BeODXsUijEofjAYHl8vj+tYdlQ+gIpO3n7oEjz3SAK2sJXCm4yMjuLE7P15jvKQ
d7EvYVlBPnMs9u+1NQSWYl0tMS5w9iWbObfD5iporWBfqIJycpfoB7ihM/2CqihPCFa+eMBIQSIE
L/QzLYRmHx+wjCvpcigQa5FV3rUz5Mmmspv2PHGALCQOO93vX+gnVT5PmP1XgLePhcRGpvrxgkNS
m6T6MqmBMrifz7yf5U7s47P5L4kFAN3Fief7xcaV63FveApDDzXn0SdR50BF7K6S683r4f7P/eGw
X23XZ8NqczesTnzq/06fH+fTD9c6NiZPCUcyc7nWxe5xx4X2+/3fh4u7E5f5/JF/vMrRVpwukzDb
nquM6nmEjky97MRD+7eQf74RXO0IulBjH2+X68FMFIcV0Apb9TReNuvptj/zLsodYXnreq024x65
xIFONej9W6KaXr4fJZ9nmEU/Ct8KgTpG2mPoHJWFFh8zAAWXOhpM1z48RHYmd62ew//7aXKpCAsa
AwQN2zEoW8adwxYW0uzU2MmzYpVk+Yv+X10/07LJ7gkUOtBzJrKjUWg3ZCaFU5txfMrKxyapvPvJ
zWnIFTCUvn92nyW4i9kFaCJXsV3EuMv4+c/iNvsDmhmvgec7+d05mZbgHwlm2jRoKEo6J2byCgt0
2OQYH3Z5ZafdJrOlfwL7+tUrjKjV2KjUFrPj8a+QBrMsL5J6saW3dMuGA4FrP6I2NU8s5p+/B9Zy
jGy4eHG+sCh9vF+sUXntgyNe50Y2HJDjAiIbZ+fUxLVMTB+/Cd9iTIIbwIqKMvzoMihVQrsPFlrw
LPpuT9QXbI5ZUjBbOaMttnY3kdymi8RCwSnMF8Db4YMQMn0Yk3B+dpMmeo+FBQAmLRdhhUdXCD5K
DBwyqRutT/zeL54/hULOA3jjcTcePxWV0/xBR5OvZel52zwYzFWU6ulA5HZ3YsR99WRoWWCh5AyC
reHoVXdmpKyJzgi95p7MHb8K7lKnh9zGzT61tuM79OtHdWKAffHaLdTXnBPxyiwGlo+v3ZrdCF4k
pcAaV8chagLCThwpTgyur74mG3MDngrmCBaSo5vLLMRetOKKdQ7uE2bLSOLtOiHUm3KF8FXE5lym
9jZ2EoF/qp5RJYd52V9EcjJPUf2/eKe2E2FxhKPsQMw8umXCO5T1T/3M1jHfhDY6U9iX0z6023Tz
/SzyxdMla3F5o0zB/HU02pvRziKREQHpeaPaovGzt/6Aw/z7q3yx0PAKF5cFgF3u67iem0S9QNyJ
qktMTbtRhl/8mqiHtSuBtOhAOT7bagJxtiMyynXVZO2mxyiEJUPWpJm2wUUekgCikauvJVKqbGWp
xLzEKI9Gso3kRgui0ijUy01DkvVG9LRLvr+FL94Jp0sWD2qGbDKOwdoO+tLRSi3AbyoIdiRggfrS
JjRxCkzfX+mroegAxEVfAxHS4kP7OOJx7fYetVwmdmdmjz/3yLAwLMsbg6PiXd67CTk0aXtXtLN/
QMJPT9Goouvvf4X9xchACR8A8Wdid4N/TMj/LC/SH9HXhNSWR134ajWhpr3yCKukUBUTb2aE6d92
TB1UaIW5N+whu2Mict/HkJBxNCYWfyMhRtUCN3Bduod2xg5qITQBnNg7LPcoQEaCpQLayDmw8m1v
Lmo+0eQ/xokMx+9v54u565+/ALctPhyIHR+fqa4QTjnjVKyN1sme6GmEDxn584iIppkGJglyHh3Y
E5vuL8YMllgAwuy82Q34R6eastaojQdW6MrtEWl0Vn6pugbZXJiaJy5l//OvHa1bPvUEap7/dPnH
xTTazEUqQDcD5kJNs/KsnvZESowyyJgScZnZ13TPFaZE8AqiKB6zYo62ZuI0d1VKPgI6sc0UdcZl
21UZH2oGBnZTWXP+OPtYUWhslWg4o7lp+62jArsBchZapLLGteOdJ6BiftlFbf2SIL3faupYYmvo
yb7uEbeTjlt5Pu7jmO4i7i8lIH1YNQg21x6SX002VxnG8RCAXODYxi0hngNRiF1UXmNx9X8aRRVc
1IWEMIi/abwumpmqYR821jXK8ERv3N420nWgG/mn8zsw56Owa1TVU6AIvXQNWa5IgvYfO+1Zz8QY
yJ8O5dZmscrK6d4IQmiYhJnYhLSKxjjXg6T9yEyWn0dROtGJobl7X5qJ766WeJMYvc7Q9ivKJoZ3
UxdgRbbmMAd/MpjJZMglU3NFtkjWbJDayHgzTaHiEwoHQs+N1OSnLmfMkIquYwC7jAXyvUggjlrj
50ed50cVhT7PTmCtmei7Afyhr7wJE48MMjVB6V5FaiCi3J8KZ0eAhPlCkOtAjGqZ5D/aWCTThqZz
+8uvBeyMlnUt3walkWYrv6z4Q6NqnIn3tr0FWy5DY1PORLitQF5rAg8MDfvXKF06FYwoib7ZlSDg
wlHPej+3CdJBVOxzvbGwzJxzTo+njZRh/2TBf4jXBkWSZkOWgjyUXhyISwG8+DwW9H3JTHfVOz2f
eYaVb2blptB+etV3mQ/QEgvZVdlEk71XiK8QuY0msmdEp+GflM4Z75Nbuwwk0SFbl3QuxudYKA9p
Yt8jixwbE+bcYNRIFVw5utvJLMJ3KkMjwdb21NoETiCz8To5GRvU4nDcQ2OYX+SYECSizX7INhm1
RMQBkKB9CJMZIll7XOJVOKxT8By8KLkx9eQgqHTJH8a92E6IaWxcINva9MvfgFWoJTR1URmreVge
NQlsPdF8WaLFFsb5KHcznkfQelI1zVmMtyxEa61UvqaL3Mw74Q8u8YdV3ftnM30F2m/Kkg6jPUWj
xeATVGTT2rmYe8PVm8Yspte2teL+3LOl7tZG4ZcBNHhpAWqtvTLCgm6NJWDJyqVp2JYRMdIpOWP7
qR9biOJIMuR12KFy39P8hiBtqyl4Qn4cwKlrs6A6zJIAym3CFztt8zYcHpKgTtwzFiZyYbM2Gy5r
RPPPPWvUr5R6frstWBfRWQm84RsUn9LaGonfOTdRV4DVykiKO8ubLHnPtFk9DnXBMSVQlldfumpg
bmzNjrGS+3TttmHvdqi02zh+c6dJ/1BBQVYqgz3407Ano13Tq2LYVohPLwcrq82XPqRcv6I96xLs
2sXRC0rFGMFOn9966GeeDPbx96kYqEiYA0Bs5KJVtTbCckZH4WnrPO9E65A36yfvE5b6J2QP9Y/v
16Mv6iMB1XX8uyieTBBIR3s8pEtU8dRQrvu+zc17/EtCrlVnkWxLfy52VzzC9HagQf5ipI5/bvTY
m/cRxwvCpBGsIrCesxNr/hHneen+UbDB7ghbjno6Rb+Pq2Sdhl1L/EmJREO5TxO9EJQbnuld+HUF
NlYJ1/09dKUkJAqNFemlicX4srMBbUhnOuKXl5rTT5fAlGk9TWn16/uH9sWWBKs8bXoa9hwEj8sV
nkvcjJgpF+BdCNcl+/FrYZjF+/dX+bxqY8xbXg65KGzBj485pO2h7Bu5igH81W4uEyBVTb77/iJf
9L4+XuX4UdM2HTKLq4jV2/3q8LLe3t2duMSpGznafrQy6Ijn4BKsqrCV/6CJ2/7pV9XqodhlGxxS
J/ZY/9h/H7cgH+9p2YT9Z8voh2TwzJoLQpjazhsNs7O8cg7gZzbOpto1V9G1tTfuizOAyDtYVLto
Tzbp1trWO2+LbWlVXU1npGNvzBMD+/PAASDhUpxZwIl8dUe7P0s7mlI8uxqJd3EbND2TsBOdMgV+
8bwRMWF6Y4hGVGSOXmmukA6m0JTWyEbag6c9c+fno7hVsq4337/bz+XkhVpIQwOLJEbd4+pq4VUc
tkDhICeukVslLdoO2fv12xDP/rnoRyw2ACbUY2O0CWTSPDFOvOwvZDMBXfbIpadpoho5tsvSYJ8C
q0c1bxVeXl0iYUF6qdTiEqsmhNAIZDMPeXYYB+2qmZR+98Y4BEYsDU+vde70JIcP7W3fq7lBU+/4
xbolmAd5TGrN8760C+IVAKzhTguaBi6yEZFk4IdxCF5bknKyabpGqhNP9hO+iznQh5uE5ZRCMvPh
UQmvmuekM9WI67Qo8LQWunCuKgKN39upHQgUFjJe98KGsOs6k/xdKQY8lEHpPhjp6GsUXM64dQjD
MQ6eVXT3qU/JnTBp2IDrCguEu/1+KHxxXIRsRwWVQjsd6zBaBv9/vjpKi003RvQyyqXVautofggd
0a2boCoeVN/BSqdw9Hsu5uw1pY6wm4reFqfms+UTOvr2ObDSxbE57kCFPBr8nYTCk0CRoX4yROSA
iDzPN7UyeqTs7L3WRVROr6OuFwKwnMdhK2oJ9n+uircTz+Nz95ojENwYl5MXzfxjQmJfQvUrcgzW
Xqthc0pdr+x49C8S2x3Pc0fChQ4bc1sQyXir83R8YkDgvbEK4yao4ngzQBvY0qiazjg9Aaa2Yn+P
GMa90jT1Toy2ZQo+fmost9SclkmDcuPHd2fCBJuoS/NbuyzZdU0sNl1rODtELMmaiDN14uEsY+Ho
ejTIaT9ZrKK0y4+u13cYGkU8lmufss81glx51uhpPDvxCr4YDBx4QwI/QSfQBbI/3tbcJCLKk6xc
Z1lJQSceFeIaK/EMdKmjMScoGRUJMIGvcYqVZl9NJE1m+iWZTf/E1P/5CZObxUkUtCtNYOtY3TcH
JYnEIUVL3UXdz8yqQ8jievrhzZ5zjggzezpx78sj/PiIOfXS3v6nREBDcbQI4pmoHQJfyBHrI+NP
qcA5MFVbd03OebpJS/eKrI8G9b/bw/v38kMcBgPBRjg/V8ZkiNvZKqczYEeUUeY4OFFN/QI/AEmJ
Q/7SM6AXedynjroK5ZpDJa5qQxXvOG0vdpGCQPY8HEjkEG3k//YdWdmrHpHHrYdj4i907vZ/nJ1X
c9xImq7/SkffYw6AhN3YmYsCytGLVtINQoaC90i4X38ecOfsqqoYrKOdiJnoHopKAOk+8xooZZYE
lGiL0rgGUTXgfR0I5EpmgKqc/OXC/qIzUn8Lsyb8ZMyT/b0ZLHVcS9jG/4vuBzBrzi2mlRoL5/Th
EpuSxtXDiMJlm5bAT0UQKUj5l+HYceXY4lc8Ke19K4fwuaFWC8C9UXRcCpvynFHUO/ONihMUWYJ4
evHHpc1WV9tknHRkI0bX3OGMbUGz6oxLWhPnIEDv3E14vSywNoAGy517tK90EU+QSxBpbOfE2qij
010Us5U9mHYaP2iozMgV0UK45TaQK0yq2ttMmOFlq1nVzsY7eQ+ioLhJ3c5dpXFd7hUFjzaNxCs9
Uy09PYOdRRthsacBlUOD4nB2ugi0aYcIpjeJQf0ixraDKahiQ54grGW3SgRttq/2LtIy5xSD39nw
xESEPw5ubpxzRwtDqoFoZlHmUFyafuIgj2KcJAEJYYjhlPZtBPcAsDfGb2Ap7dr93if98OSqfauu
e4DS+GYreMwrGJZHPpAFhFKzfgJHi9GVJs6c/6fnMZqQ5FyCJhmR6fF5bLf9PEcckp5IneyKAkbo
W1oz/S9mg6onx59pagvm6HA23Jr0XPZQjpyw7B9SzNzQgtSsnyMBy13X1iOJcNBiyEFUeUak5x0R
D241OqJonaDlzeVzOLYFlj1TBif1AhflNhMxoMsWTVyvg2L1CwBSgihFGYwbuMbTbeYCmcE6WNRP
sBOsbZy3wac6nQkKz5zSS1/j6JTGl5nlBQiJiv4xxC3U3YbOJV4llEkSw89h9jyUmJOt7NQVQP30
5LvRmPB5cp1zuCm0R5mq6bg2c8feB3VewbQL2z+HvYNdYNfQIOH6YAMdfixlBIGVRlBw5kTODzm1
lzUVQhO/OXqQH3+Bd44tciHULRe8o6u9HTW/RY3WpAlEVYKWthpCEw2yDJhxxul1OVjnWidvWqOH
HxuxFOetoPDW6T86tqJAtkEdGZ03Vpkx3cIAzNcubVa8frSwuoHqjYVGGlVwspSyo53TYJV9PbSu
eEmThtpMmc/RYw3mWFvFqozuhFOGIOVtfugbttJD7EtmbOLsZHqZ0TGghkKYY0K5yVX7xuk7YW06
uk5fQb1pLyhXtC8Z3MtnTdF+6G6lPsOmU782VntB5zPbzH2d9uvZ7WNkSopZ9eauNrhX8FALt2Vi
t+omiDvxqXVbFYuRUgUW3tWsfwqoiTv7iZYjoKBkGJuildDTseyVPMJjonKDV22A+7hNM3fU8H+h
vrdaWq24UBc57h6limA3xfsinb0+0zsKvaDknuOg0fHbsMPxexAAql5p+jCNQMv6+QXSQPkVYzcx
8duxwlXcWfR+IRaOvzKd42RrAPeZII1a2aMILetcMnraW2ELcRcvQqbgqd7KAr8tJajsMK8M6qB8
zmBPDcvwjcYdNlVq6ju0SULYimN75kx7B4Tjgi2inYjop6GiAna4V9JhlHPbEEm5E0Q5EyT/lQkF
/m5OVIuS7GhbfgtHEz6F0u8GWlk+PV65zUSuf2pUd96A/zf2IfQrMjm1dq8KqnVngs93qnxvIHob
NWsb14hjBUthBrkiqaB7Njz7ta26qU8ZMllrTgBXzWmMl7F2tOscLhX5uiluS0LAq6y3sBuJAph9
H296cXo54kRhYB6BbhpIiuOpSqtB1eMIGkckUEH3oCE0MJTYeq9yqCAo1bVhdutoVAWeh/nwODll
rOPihEW058h0dFfo/ozRChZ+bKEoGqOG4lZl8hjhdz+vJN4JhLaQAq+F1qOdElQ4FvqaiWwGvGYS
T3qaYjB9o5axu4ODb1seTNMp9pzYFT/jeYC5OadpcttMVvCj7QopN6FrTbcIxtQXRRxhwaIHQnnt
OqDYZ2KHdxYyLTSAjmQs6H8dN15hpIRIuNTYSM+K9OtSdD8pwmr4NocBbt9aT+sqSs6EACcHsU0R
GJwJYR1TcuKAGrS4fNZIi3hNpuT7wE7aC4h3hC+VfS5UPY0fGYD24NKTJAXk2D/cM9yr9FE4XDyn
QCNqHYxK/ZNOhfYYB1HyVTEkAaQZogePWNvwkA4KJhPUWs3rSJ+1n42u/bIaqa7yScyPZm1Pr5HV
dp9oCcwvHy/U00o05V3iIqoaS3QPavHwSYn6O7ut6srD3tKxt3PY1XilDRhtbAytnuJrLUFGzXdn
t3YpOcT65AX6ONDLJGyjzoeY4+yV1PSnlUxiWd7mfSXO5VIn68UmvSO/VTFoRA9NPXrIgjXI7AlY
zJORfhupT/2azByClZvrwYttzojx2qM1/QirJHnuZxUNI7jZhDgICzmGF2rw8LzMzmo4TdqQh3u1
r0BHDxLJxD1KlITu7pKUGW7X3wJiR4GIEM2GPGJUcL9Qjkl7DNkyp1rrxmJS5iiAOreuKGfjzDI9
LVjbFByB6DH1TAcQmcMZMeyusId0hHXf58a+TzTaLaI2Nk5k91RZMseHzNKvJfbgXiRpH7iQY9f4
tp+Lmd9/EiBgbNCl3nwM9ey4P0VWcN9EMv/i0AFd6Wa7jXTlIoxDbav34wb4zt6eisGv55xmWnbu
pHg7uA9CmuVrENXixwOOmLb74dcIOK7K1l6eQW+HmyEESIkosm59sULDCVZtiHEwQBHiB1ulzxQi
/TKoGh4p4BvuFiCJ30bFvB+KwN5hcK9euwbdx0Cq0VUzmHITF0GNWM44brMa58QpoKBHH02FnJ9m
a6s0Gryb4UjndQNVvu3qjVOgclCqHVrlpaNfOk3TPX+8KU9PKl6UWi9cggVx9nbZ/XbPJwnEqtY1
iWlaN3hE7bVfd6W0N9mk1vd/PhTpLQtNFyhZmcvO+20oFGrSposhXkhjoM2cWeOm6rgxISKWu4+H
EsuhdziV5F7UXJbKJW/2dmf+NlZnK1NYA5fDmmFGsrYeJohbQbENw2byNdRs/bJ0C1peyCiteko5
PrTsEXseNiau1Yug0zitVLtWoauq1le1yuR+LjOI4UNZv+gCxmbsMJ1OqBl3eZQrt9S8tbuQBpyX
JXG1M+o+3IxpLunSykLdC2vC1BAnkat6KqtzSJGT4hytg+V6WwInsODHubk2obpJhTD3UnuyXtWo
yAofVSXlLg1AjmwAX/bKNhtbCY+Y0lm8IzdG+3PIKrpgZBMQfwkCMCcm7dN2YyfDCGtA06z8cTDU
XaU5kEXrwY7yVQko8VnvKvHj4zk7PXi5xDSNAuay/8jzD5eHcEnxo/mNldvHN5oMxttK2sPenfUU
DKpLbWSOz5077w+KaAFcYZBRx9EBJhwI1eGtBN526O5I4Qq/DULpd+ASv83pOD8anVOdgS2fRpDM
lm0snWIiXfjQR7lTXKJuSP0Md1WRljvMD7Rd1RDPw6wl/glSo/Rm/ofkQkFncFqEagY1QrdCag0c
1ASv0Y+//UnJ4q3zxM3MIqL6dpyjCgOJySFDldOMGaumxb8FNaCe2ZXvvTfbHwd2FNkRAD2mCuFq
kab0sYChT41zhUp9+DTpdebBnIr20OZNP0hz46ZEfOxuMsBkorQyXllN326QY5r+FKi+IENh3RE5
Ufk/cQiTczwMiJ3lnhbL5IuV5Ohfh1bwVQ1dYpSPP/BpQ+dosKMobYJszzJjg4ZuMK6j2LqAh7Oh
oDogZILfoTLFX5hh5I8cNBbybHtm/GVJHR2IxF28raCP4uKTcrS7shT0KfIsXj0l+UNi1gQg6LSA
LueGqeZkeJlodd7i4iLXMXpVm0GHzxopuf7YDuZ0Jsp6Z71xWgFvJ2lZVtxRAUlp+lorRIT3qAau
JbQUc4er3dn19s7lRjoJvtwgkV20AA5f2jbmSI/w1/QSMkeMg5z2Xp/05nM0gIFc9QViFUnJel2X
eV5s4U8KrDcdHmsc1Ba/aJFm/ILBFZEWaphQnM2zev3xzLzzKd5uQxD/S3PlGJkQSQ6mwmZiQpNq
XYdu6aWV1ub+41He+RKUslFkRmFc5x+ODlfIQJNtxFjyTA4qSXMfYzGXJaC+cRo/E1S+90LEkyQ+
xqLJf5yOOqVLt9XlLMGDwL00UJjDKhbhgYeP3+idvGdBn9MpN1CA5IpanuO3K94M46pwDZR6RjxC
HlAVxrZYDRLHolRDbDhFg5ns8rGd+k1UzhGM7D4aQP3JenwiIG6LNZpYMlorsqrj1Rw6U7By0SVP
QVIZoLKiqKJy+/FDv/dtQPsB9gF1LE5YrRhSIMzWwdgqZ8CxTmu4l0jPnLPcemeyKYFSF4Y+AD3s
GGpeRqXudDGFzkQLC0Te1HYtFAPvWMWetTM7+ZRevbBEMBOA+wnZzzruPTUmij4RDXSgOwOZwpLO
5I1W3BY5SqVZqSH+N4vZd4rSvtYFxoppWSheEBruLS1FxZdqT2TcuN2nEejXmeT/vaeDf8jxjoCA
oCJ6dNNqFagFmGwFcp9NgG8wSNNXfQ6t74TxmnM9Bapt7RM0D26qRBjlusuK/r5DvA+Lb1ZL64lc
zVu8nkciJKGz3FZNrWrngBfvrAtHJzRcjDxwEzjOPMowpnIIcMKjhtHspQ5vdxbnLvnTsj0dJnx8
HM5DFLixrDrcMUYJabUYZeMVaoPIfz+ifVvNOOJiFAiUNo59G62um6Rso5sSOVwEpd05+oIa7sus
KcIHYFWdCwneCdRxmtRhkS9rh8T78JlQQm2AsxoII5X28KkyOjj2ap3+QrN53hjDJHcgYtZKkr92
pNprY3Sr7aBRa/54Y75hxQ/vR7paBpGJTU2bhzm6KtD+LGokamvPciqDSrNibkVMhxedITzJay29
6pDX/25U+Jr3ThI9J/00gYQffqaO/kkfUOGBpr34U+IPWHaWvos6vMJHMrZ1Z4xYUs/pudPkNHil
IY32DTReoG2GebS40bR1zapgKhUFNGzXls41wqnuZSZGXJHg4G2VbHDONH9OlypQEHbH24ei3HQU
SAxDuCgdy5r6iNrRnDWNG+BIxurj+TitBGPMC2+YSwSWgk50frguujDunbRvQRIEbva96oR+XwL0
+uxUg3GDjiMiGSi7ud8sK0I6lqKLrnmFiaAVKjNB9mxFXfS9RQ7gpkYuCsBuOyKJiDmS/fLxgy6v
e7RuSFbIusAW0uo7noMyk63SqRWoczvvNk2gBFdKlIunoWjFV0Dr59x23rn2MOkw0dfAHIsOtXa0
YWrwFnViMqDRA7LmQsFFMB2qDsFDGbagqCw9/14ZyXSnKeH4MiFpB2ZYWlq2RtFRrCleC3NXEvEk
64Y77qIJkvQ1S4PcXkGPosfx8Qc6vYyWew5IGXmpSkRwBL3K4NSBXaF6rynqQMAbRjdhR31DOua5
ctZ7Q2FTR5EX1hPAm6NP05vE8aBUOUuQKVojjOiuKifpVxOKtWfe6p2txxEKaYgWKNNgLbvkt+Aj
wlcwVFQaFXaJ4Cdg9dL5Pgs9vFBcdULbF21rsN+iUf9Yy8XGb4Z6r7EEVxaDHw6MRFeGgKGKpoPW
1Ouw7V2/MIp05Rpo1H88c6doQMYyGGgJfFE/sI6CRqdIQPQYy1hBWjheBQT7tWgwdl6cTrtulY6C
zBkd69ndjHZgDmubQ2jeVZmFVL6iIGy5IurEbNaqXQXFWjponpU7Ueihctfo+xBHQwS0Q1mv3VCv
A19xh+BrZSGKveqB0rsYIJArnMnF3pk7+sM0zcEdwxk+pg1VtQtqIg8qLx3N6BljSXkpuBquTDwI
70GTqH4+J8mnjz/mO8cmJkGgVIlZaagdm0s4ITU9FIZQd6jLYF1Rh1yJZFDPRWPi9DhaFBcWqBxE
MwxJDpfHqMkhbTUXfnk86VAWJuuTNc7Q9eGmzKuYzuwesUyTmrTBuV3CfQVZg4hIRQAFL0Rx9qM7
t2eBPac7E0NCOuDasnrFyXZRsLiYMBFoPD1yVMoa85gBEQi0ErGLRIOfGQ3g+iOcXVWcK4S9kZqs
ZxTq6ixDtzOww1XRZvbXSM3T2zhoJTKQMnv+eIpOj3IDYBvdKdoTONQdNx+dzKB1Valwi3BV+Gpl
EfQIJFX8yUJEdtVlVrT9eMB3AjJWF7cbdS+gP7Z9dJdy5mJFpOBdmpe1WKNAZCEyDo5CHS3jazHT
VIRj3DhrLTHqCzMbh03TYrjYjyK8B89qXdKGPot1W07JwxsNHhf7g/qMRQfreNfnSqEhI6yj64US
VQU10rF/pFWUfAnY56/ukE/ZxiWLCtZpBddk3ZdSPlCoystN15TDpyCt0RLKUZ98UZpO/ASk3Rq+
086a6o0zkGGNhsOPM1/yNIykycaBSBBNTYd5PFz3Qw0kT21UBZm7HguRvs3oLE3muNdpUK4NMRkQ
FqNxozXWcFO7dmf6vVqJnwgbW5uPn+V0rZvCAvFB6RkkHsXMw0epENYl0EZSsg2rb7biapeuFD+G
se7OlBFPjxQGAmHKnQpsDADr4UBKZMc5q4uBmiHAAzxN6KrSp/j4dd4bZUlMDHBX9FCPuehalnZT
GjNKMlocHiUCzmEUu2fO5NOPxtHIkoNRuJzIx6xKvS8R37A4CeKoRJER3OEGPcvwotXNn3/6PhQN
LBpWfJqlE3H01WqS40VCHh/YtCguqQ5Swx/as/JM77wQkQjteAIEQnRn+ay/BQgdHl5CqwOYtkPq
XsfVOLyGlJ/9pkWGZmBpvoRZl6xg22JNLNGSyzTZ+2ioElgXDW1ONBEvszBG3z2V9pmb/fThyBY0
0NRkD6SDx15gnNJaEGQZtFKj/hmkmY42WivuEyftvn78td/p6y31Di5aGnsmO/RoYwo0GzlBUpZP
DF5Qa2YtXSWa3l4A8UzWQwL6QCUgtTxApbofWFH7KNsmfCZs1f9YbAI9hYWY5QAaXkBzR3OSFNQI
BhpD3HYAHQx1HveWHqa7M6982ouhTMTbLtVWE1LT0SuHipw4A/EcK/QmfXK5+lexQz8GAWXwKoaa
UIZA+j7tevlTkEH6qN/03z9+iNMZBv9M8sR/4JujfXe4/CAow2rkioTVYMWbaCIXpIIh0dqvz33V
d26xRZ0HO2Iibsxkj3krGPZx5uZd5jlRia2Picks9bQ467RLfE4KJHcj0/yVlbMdr6haGdfTRDjg
BZhVyZWBCy16gGpP92NuncQ+c7C893Q4kxLoIbBHbn/M8Z+zAfUzkeUgrxw0JHsk2rZ6p6ePHSz7
R8TZm4tE7dXYgzQNmDKLwy1q2/dO4UAUmUgfMGCZcRj9eH6W7394yVIDZFPoC2IbSaCj+cFAIouU
Ls29dpQZMDYj31uIav/pVbSADqG9UG0kYwRadbgKtDHpVDLUwqMNpXyvsri8pHU+09431TOVtpMX
YigaoY4KaYjxjhcBsqVGVYAp8twBH0MSzXBLjv7HtWUUfRH5QlwSiCfqIUfhbREoyGoOSLLDQ6h2
gJlQ4G4c2/94cpbPcjA5lNypSFGXYgeDJz3awHFmzyMSxaWXOcX4VKexeBIoyT7bolX3oJ2tVWip
zW5EZB3Ru7n881mjNrzYYLKHVR7icNbioHfLwiKzAqGyVFTdYls5EqOXEoXij9/0JBVivpwFQry0
/pctfDgUoDJi/hYpEl0v0e/KV4WuYTV1EZku8uhnzf/eWSQOZpqIz3E0oSV2tB5bJGbcqiczziGL
wxRxC9/ChHZfW4NDr3O2fD1N+i2Se8ITDpY7cNzIkxzwDxpt4BWXZ7xGdbu///gzaG/xxdGU82T0
EUAN0I46vqacgdvHqTEdoVSALcUg0XD21LpRwcIU+uB6ZjpiUTHmIrzlAbDMm0CYf8saKnMYswrj
ZxwCTNxGZjh8mzsxXdLLltsaARXdQzhIB7qfF9x9YWVO6A3QiJ8BDLlzxy2R5cCRQ03eg8GwOggs
tWo+4FghjRXcB2BjVGWx94q0qXmMAuSYPSMcDCSduwHhZLsZpvyCSLRHN56T2IMMTiFSDRV8obsB
X5p10Rlp7Ed865tWcYME+ZG+vZToWaGwX0TOax5N/c6qxkzBTSmZ0doH2wpZu7eaG7pXTrJqkZof
gJtKEXlACpRviR0Pl24E3A8efixYqGGIg7ccbOVraXXFS2gHOg58zfRZ2q34GSal8rVSY7OAu25G
5Urqqe1yIUjlBsdeBbEFY6gQoCZUqq/6RYnIr/oOYWJgWig8p+qMzhKgm0TZz2oUb0cDhaRtHlrR
jI9KhdieU1ZoDeBVp/pKq7tfc+wMeEG4ap8rTHiNlSpV3LKUCRLZbRcZnFYasttAA/MR3yWZTZa1
lmaNmVWWzGiPorHJNI2U/ZINrejqS5+XuY6mejsjo9Yl4yPoYd3w7VFtnppiyAtfuh1+KCCAG3tV
goevfbhDNDxMbUJcqnVt9FCGqZLPM2aKj4it05hKqrorNhmrJASWWI3l2sWxsbyYK7Sl0BMtcvSo
JTccFgjsK79HLbZfscos08fblIYeNkXYaI1FhfAfWbQ++tbClvNTe85+JnM7srupg+qrcMQ6R2hg
X1aha2JjBJZLPks3n9VVF/aEm5ScUzDP41D+pNopxwdXlfVzikgYCEPwWKwQstEr2gOq5nVaC7I7
JpKKgGaJ/q7AlxjYdz4ikoAgemiDK4ywjcENDw0L9lO0CoPBfkJUJCk9EbnOTTU3/ZXga2qetBES
xT7EGMb1DMUSb956HoCzZ4sHAgvRXpB/qbOeEDIeV7KtOYs/PgpOjyhuTGImTv8FSXMcvAXzmDRJ
SnnVDZHlV9WOu8bFVOLjUU7L2wthC7QFewf5SBKRw4NXr2w71svFs2WIkbcdo/QBuYjOg3hab2jP
mDcUB9xP2ijQiC5MmC+60kXoEFfmna1lydMoa2yPKMu5jyJzLZrZzXDmIU+vQWgLhK9kSq5JlVM/
fEaDVuosMxISrYaa5MWLOrELfvOqjmODxog5PYEfQibGhhSVU4Dff/yRTqcCJB6pPJQO2JrUZQ7H
B8M1A6owECdWK+e2LLLxoW1V98xbngaI8GsdLlyylEVA9GTGm1jP1SjJPWXI1skwbwLDxQ5afTRD
c2MX5jMwqqvEmZG5wqR2wkdzVYfqbZP3Z4p3JzE7gl24FMM6o2VLUn90O2p65XSDDm0rEFPw3cXl
wi/Kub2srWBa/+mnRQ6PgpyD5hX3v3vUXRmMesgIxRer28reViILflWtfc7r9nQCoaKQZZKGQIcF
eXA4gYY7mXaLowueoF26GYzQeIzjNjxTBnnnsxEOUgOhIwXg7xgHgGo93kYVlaom6FPMR5p5g2Pb
Ittvn0lm33kftip9ZMCS6MweC0E2AhiDjSW5ZzqEKmlsT5ugApL88dycoqSYETrWAFeWWInK4OFn
k2YbtUmMg72L6gr2TwUlLG9W09lZy6AIqlVZs/tRokG9e6Uk0/BSC2sovdEcksVeupZ7KWTWn9ko
77w9uQqtWgI3yltvmf5vFY02qjMDYXxEVZrCWsPCdNaphtLRx2//zihUHR1ayQ5RKZidw5dP9brF
ZJNKsZ1pWMO5crhRs0w7843fWTP02ynDUz4jQTpGG5sytfoh0RYdtiDfDklbbagyQ1hr7HOZ3mkF
ZGHiU+al37BAzY6hmVVQllybNdmE3at3Ef4vz8nsTk8yNqOdjvfAnZRa+ikMwhh1c916MfrUfKx7
suWPP+0bgvIwyOVJBIcqSAgXYuvRgR5VqBgHMYgZC9Ww+GIKZvVzlMruO1DFGGQazPh2NdRD4Vyi
9yWetaFOooveiqfMy53OeAjozzxpaYmRX5HCGcj0Uu6nzh6jdYZo6Q8Y20BIdYq8l5k7Ve1mngf1
Z9oNo0DaJqSKn1R5/ssJhkb3y7CMMFc2Zuvp4/c8nVzE0sCiEMijc82ZfriEusQaKw04kIemb+KT
ZRioDyb6Z1iUzpmhTvOnpchr0MGEqgJ68gg1YFJChuGDAvQkRKxfNKo+O6sqKY0bR9Au21GQqMCC
D2Z9Tm7+nZGX8jzEFqqGtIGPRraaekKXBYugESfp5yLBsgQf+XYj7Fp81aN03BhBnT5//GWXG/dw
AbH/oW4wj9S3T2B7uJi0rCB0YZ25BScaDKb5gm6Xed0G8cz9mZ6jHL9Vlw9GXCg0HDZMI/0R97il
m5JaqJkBfSJNtfohd2bMjjUonWJTh44U+ykUYYPbmlDuI92FHeikVfZgu4XEWKzLort4CEgqykpB
uytD1u7R7hBWh0qh197YIKi7p9NU/yjbormPOFJp/plR/AXfJRflU7xE7lpIzthJFjSuMLVS5EpI
JcnWVVim6dUYpJaywtaxhhclqwa2laPkmm8ZIGZ8sh3jl2JPbbFL8HXGBLtukdKtG0QK4zmdPjdK
Y0cL/DKQuzHkblwVnFbnGGInG4KOINudtiMQGzKM5ee/ndyNibkoNoQ4jM1te0WtTEJPwAjZgJng
f7xCTppHlCzeAgqoPuy+495qCL/KUeNeUtO2s+tUhye3SHE1GJCG3c4GeAhlwtZvgjJF9+/jsU+u
DsZePDTY9lRM+e/ha0LyUkCNzIik0Cy5AHdQe/yC+K+o9P/8GP8jfC3v/mvxtf/6T/79R1kh6xxG
3dG//uu2ei0euub1tbv+Vv3n8qv//UcPf/Ff1/EPfEDLX93xnzr4Jf7+f4/vf+u+HfwLuXncTZ/k
azPdv7Yy694G4EmXP/n/+8O/Xt/+lsepev3n37hNFN3yt4VxWfz97x/tf/7zb06x3z748vf/+4c3
33J+b4c8ybdmOvmN129t98+/df0f4Mo4QRGuppLCUvv7r+F1+Ylm/YMokP+fgxY2Blf7338VZN7R
P/82nH+AUQQSbizcI4vuz99/taV8+5H5D3rFGpe0Bv6H2rL29/9784M5+p85+6uQ+V0ZF13LmCgi
HJ5dKvhujhDrDWaLpMOxhEeJBaHE1BWqk6N8DaBi1tlDFMzdri0zcyf0BRvb5eoGTVpf1YMb5FrV
nZ2TwCd2JDbUMk0vxa/FT9L8KdAna0M938AaN8lXyoBCc4A7/GZM5gG6VCiuK6F3u8q0vi2FrDs7
sasLC9lIEL4lLOfM+gLt7Wdvb3MZfGvwYl+MSeQlVpTzHd39+sLpA+HpGCJe6rGirKu41WLEDkb3
AqpjeDeG5egJxHO3HB77roK/Cb3izlTcr8m0OKtV8xUSbleKNuLzo3fKFhWrah1ITdn0iiKuR2sp
uSh1A2SoQPZx0XTa4L2abyO1Te9HK1RHD9tP5zGMynqtdm26xlfbeR57J9hhimpgbtrG/bBqkIbT
fexX1Efo94hUdKXyWDmCkGJs6sIz9LB/SduxWmUxJSvcpE0MgGUDj8qxQ9Qda6ki+227yqPkTyyf
s+qGNeAMsZZqZ6prhC2DYpUbQ3AZK9CsyIi0yNNULIPt0AqR4oyH3A9bEzFEJSrKz9SltoVdKuuo
nKqv8DjCDQ5I0LkwoFfaldXb6YMR9gaFiXLGz09i0X4xqUnorhVelA5NECtX9LRwq+2zfPLsOY7X
QcfUYS2XqhTdQJl5UgPGC8YInaZJ2vpLP41yn0RTvi+aeNqpQfFDTOK1zGZ0hmZrnRGx/8qoz63S
SAFCVyZJfT3M86VWfdJQT9S63EfUAlnsOsPFGd8mLhVJZ8SO5PR50qL2cqTc/w3H1ksNNbC5wqWI
a0Ns5xofW2cyHqawLPZtb/6oa+B/ivIFb5a9bgffyzS8RVx4W4zqDlXS+8a1eYGsY1bDybqToOdf
28gyVk05NxcNtGvPWrw8x04dIQVrPp0yfGrr/lJPnGwrtdy9M3K8QNEQHM1mPQU7N7blVViJfOto
Su0XZvOdtHs3F0L9NrqKgZ9h1ITzitwn3sS9Wuzho7k31lyM2LBKfXqedMlfJ9QUWwK9yK7giOHf
kdaf2jqrPGeonMepbvNP4yQtr+hN1Fb7QdlR3uxv3MbO0arRUS827MgrrGi6TAvsyUe0U2zQRpS0
wnVCQLHOCJeemhpEYGJ28ZWsICEA6w32Fhqlez3InM+9UorroS8VqqCyApLRVU/Akr7YFPhAzRL+
IHcGg1j2+EnRWFS8GpxdYiSfqyEvV6Kpta2bCMfPDUSfc7N8wmqsvlGLMATfC3EMrdLMKzvI7KMw
4yu77n9MGa5TuNUtSMVkigAwLNaBrdpjeWvgMamxr7sYrK6bqajNlhr+VVlpXQcEDvd43A9XZquo
u0yaxRUUN+sLMDIEzHSbhnryEEfFhVIJ3JxofXjCBdEluj66HzJT9W2tKvYQ6iizoN8X8da0/VdB
qntVdz2LKPYFFIpLRw71dT6G7OGHssnddWJY+FwH4coywOzOiY5B9EDdsdfVjYkyyW1Qq1dSHayt
qhvjXsy2fR8LTVstbIiLirOfNWiEaxMBk+u6A3kU4zqchggJFul6GCov6Z0dhetrrF63tVNsaWJx
Qlj93inEddCx39rhx1LW8ahibaYhwVQcGc3Am4PeR+D7yqw+RbCgEddt1kR16Zqmuu2NTmpdBY3p
i0l7rZ1BWfE6F7hnY1xYDND8oqyipEvvVm2t+7zK408uXnlUadPsogqceTNaghLpSIkzq9LhDvJ8
skP1qnrEHXYdF6Mfp1bsRQ0FZ5k/wyKZsXnDBtA0L4o+W+Na+GXSVJofjn3ZZQqiyxh2r3Sjdfcj
qQ10fCt+jPIxC9BwUbt9beYXI/6EZpE4a30ASqamRUADzDEmX+/tp7Eo+OudWFmTzzEHi9h9KduI
748FPcrsBNFZsMP40fLE9LPVkmGrSlT32XTjLhbzS99L7FYVE8PwqZYvppv7vSh7rL+GdmARu/1d
0iAIGspwM5VdtU76bhF5N6ERYV0PwRI3S+wRJrfCdHvWb6ZJ23UiVO40vHvvgppOE9aNt/nsPDhB
dJlqJQ+mpr7dxndKUH0ZxIgsehfhrarX8WczLDMO3JyX5PTxbFgGug2dRJcsHtHCn7aUtoPRiGPl
XK5TPvYNumFiOw1ivnYTbXzuw7rbZdm8d4Yk3ZrosLA8VOkDAZEXIlLXGoDuVF4h5mytcOimghI5
lbYNJldfRXVbriquYJoXu4h+8SrJq899C7RO6aoHAG3ORTHZGLpq3JthMwb7oYnbbSnzgDO8Gegj
FJ8KqCYgeDp8eYptXrbZDmyjetFNs/HYaTf0wwYfBIjlm9mMToORqMgOO8ZVm3yZIQD7kxrY9iop
u3uBn/oumFhbTae8RG0a+SxCbQdN1b2TKUBUgklAOoZj7DKOEK9EE2ejFlUcebyCtbWGIYDq26hI
aChhwm/3K0Kz3J9Nea3mTA19iyeRxFthdevaoAVOagPnM7p1wxyxANsH2MC9EQU/Mr7FSjrdFwT7
+bPJOHg4BQQba46Dz7XSD/+XufNYkhxJr/UTYQgtthEIrTIjZeUGliUaGg53SMfT8wsO770zdxY0
mnHB3VhPV1dkJOD+i3O+c0+h716SApyKT1DqbomyGRV926/M0ZdfCH2gQJLEnGwCCrF8U3DcxAve
1HpJsZtPLehrwdMEyXnLsf4xyX6re2unc+O0tMV5Lj/Tmguz+Iz66up71Q0iJQ4BsfMAWa9U5tx9
VjydQ9KOfmkK7zktf0Y1C0VwMGnEfkiBsSgvUYLxwTmUYvi0By7XsYvHXtzcwdnLB+i+DGGuyznc
sG/iXHT6+5TM5lE2PrrzWa1yLBt+kX64IGPYhfh3OWb9PpsiAQzEeRJzylUlNsZIPA2egG6TtzuH
5BDhV0c3/9TS2w5mRDZb3XyXc3UzOzuuWvuFYctna2ZHzx2uXe/elJBPPQ/MMuWEWqtIxJ2zdJsu
yNUG5PS0Yrx8MChb0QYTYJyMSQR0xkqv7GH2CwwCMhr4HcEHXFd18xVCOF9lefhllJO9gVWt12HP
9QBSPlxJ3rWZSO+g3nKTidVYEutGToZ3KCTehqlsdljifiyyZePPDhwcYPIkAyPfu35jxYORsJSb
3Zeh4ldZmnrYBE4u763iv+XLNv2VG+ory8ZiY9sVN7YqvZM3iGYXDaydg0Zjv1EJvqDsUmvjTxYF
F+VNPFwG2FmpfussumAdXUVzFkd9ti0fMxhM9RsnV5h2Hh8rkOqTgo3/hrlOWxnnIRWTMWf6s7J6
fo8kfX7yoNUEvrYfVTldh9D/1QzmS00bczXM6g/VWXsk79r+dJTzXJs9n4rwyonNqG+8uLX1HCI0
3Kb2mNysbrrLzLozod0BNN91Qj++RGc7eHOz0/xFe9NMxbdG+vEC0X0+5MWfgXhduw63ie6by1JR
9ajKxx7f6S+T2MNLOJYsvds2utVVWfKu1PLOO/UU1tXvyYJO7uJEgpRnHkYNxwptDky+kfCRWOED
OjtJBxAY0/gGBtlJdB3R05UbvPTkPBBqXWr9FuZt8BNBXrjOxFSeEwZ+MbnHeIB1wOpUhn2cjfgf
eyGH2GKOt0LVUuGPgd4VlXm+Fr5/MzVh2MSrUmKk2WEUdnvG+GATSlgP0ATKH0OS3DHx5T8SlZ0D
bvq+HaMNbKjyxc8qeaotBrDcyGrtlnxGS7BkFtPgfjuitfc19CrCl23jIEKDo5eNEcdhOvIPi0me
WM+9GqyJyO6w3PpkRwS45MjnNlbwWJspbziKqVUvc7Z0tzFB+YUttX41tFXiaJJ1v0prvo4mSKMD
t6U8mSpKt3kQWCtLG9HGQYU3IIqIvsIWnmef2oRocabvlgmf9lgX7I+7cFylE0TgMhLDEaFNtZKu
/W0RaPobB4Y1rsq0uDcViNJCYrucidJ8WLp/ZCGsfwPk9gFAR3OsxUBScArj+UBtbb25WWrGg0v8
PNwp9ctORrktO31q2lRVq6a0ojc1cA9DpfQBHvXB0VnsLBZhrTdhuOhVUI96PfCp3g3gxmKNLiy4
gYhL1/ZkBfsy6Nz94E8wEBiZGns4M8l66vUHICorToPWRX4NYelWRK3ep+X8I2P41sQyCgvQcpJI
BOjryU2VpQ0WJNA7zUm56dmKXMqhi2JraeVOd4vzFU3C3gJRnI5WQTGwhn7mkjBsm4gKyM99JMba
oz/FxDmPW8D18thFkXEEKTac7G55C6zS/JhG21p77B7eF8ptMkXYqU/LAGS68OqdRZjqPkibYS2y
vLqbswd4CA6EeUrk0MVW08wbBvzdpUKgF89DYd1kZOvHc6T+Gp1+WsuotC/K6Xe51dzn6KNqMvKj
+/o9CIQAbVwjegYeyE2e2Hv7ESS+NPJX1HTubtJp1K4SnUyrNs3aXWDOzrlA6bb2OxARee79wATh
vYnRUuigkcWRDZ1+QLunsfF8EhjTet4lGcCmhx/6AgH4tVDeuFKT6x0AxNQ8rfWPvub5StQcE6jd
Hf0KvARBBeEa20J4sh9v5FxG76XVls+DY85bvHRW3Lr5k5N2fzVzT2nn1JCdA2++0J3PTxL6xYa8
uM/R65IdOTTZuR1L8N42q1BVpdMpMLm3iykpxk1dekm+EkvxZgq9XCv9WPNn1Pqd0U47bpAli8iU
GG33+mBafoaDkHuQo/4mHxNvS95suTKnINij1wOjE2TWavKxh3hALw2LnyUZEcCMGFIOLPP8ZyeN
9F4GY70T5D40cSMX79MmTeIZ/YB9p1Dzfjqh6q+zOeQDRaAz3SRnOidR5v42GrX2nXo8pE5LQEuS
1M+1/yuTe6zDT7K3fqVTFNcSjfg9E/069PdO3/zU3OlHEq2zdSTaeg+ZR24jmJKUnROb4AgH1jOL
DwDdZTm+Oy5XrUEo3C+eSLCooTL2dTimZ2PIiVEvlnuBZuiTL744zU5Q/nETd4YuorxdCD75tfI0
B2uB/Eqay6vdN7QL4HXfs9qKPpupp2+ZbPmDSPPmoBOn+FLuEFJKJRbHzqhg9BtBLfZ6sOJSsGAZ
B1n9FlHBg4Akz0SsPVkLEO6BQLGNkQm43Qmo2OxH7RRoYP20PwH2TEmICg3T2vUYDAimml3jPlPU
0teNKv103RQCeu1Vw490lnhgM3MW98ZvxFPJz7irBGXj2kt1edYOC/KN10jr1lL6HXKnJm9Dh7J+
gGQz62LPrfPh50V9nSsbIjfiTSNaEQSf4UudkullmJtpiR3+SsJ6pX81Qby9G63lHmrLWO5119GZ
WkHVHljIiiieM5m8ZhObYXZXInhyl9L7kwzZHFeUxFxiIfnGU/fIOxq9IjjBJch3wh40CYkyC2Ma
UfunV6HjMufE2JYs9/ecS+3Gk3hetbUENAuClqmI1Iow2P6YpQbLOZO5folXfxIGTi8v+plGy1ON
NuqNUJvhWDeyO5G4zMiG1mrFNRcFDMk8yQIjCBHNSE1XbVVLt7OTkJAFcRiHCM0R6EFO+6ZeuwwC
jhn+6LVTifYCb2o+eMN4nAsapsI4NZnzSkjI2pW2xmwgsV+ERzyAyfNAaMfepfZay0Z0awTVdO7L
vJojpWIdLjvlXtraRG2PLtZO7Gd+ioPt9aQ8kP2h3U0xhFk8+PIQgrEuxOMx+JTTuC4Ca1dHWCsS
H7hbiLzsmlK63nUYdLGH58FjtbnKERZg3TlhaikgilRcMVPe2DFYGuBRY4G/5b2s/OdWL7FdT9tc
h6+uWW9ymYzrad5P1Z8SsON6dKeVn/t3b+nEK53h+JDXMY1oBHcdOfNj6PXuanCAHVujXE5+5vtH
0kj8R5LNNjTTX1Oa/XEsrc9uXu497U1rZJdo92w9snms3plelKuWwSJ8UgxIUah33pw3O4I1T41J
tFKdeafQ8X6BVaamG/MMt10YUcGb6+rRerrcCc9lRmIh6vI/2qb4DkRe37mBN6QQzWurkHofIG80
vJZ5h83EMnPtLUXUrX4ceF5VPDCqhcYhb7kr36fOQ7P57bSwmQt7y3RvUxO8uApR5c0KO5R4bK7I
HxogRurUu3vNGBeMUOoJZV7e/bbn4LaE1gV5Vzy00VvD5mltFG52V7SAWx7Qb6FgUz6eR2FZHX+d
vopU05uEQLxNzVPRIPdxWEc8G7beIstLqV+QbvnhvKkc5Gm++eJ6YhNmBbePd5qj9CsI9zJnxSTH
VRVEr4vxmI2FJ2uCqjAQOlNTyQbtaQnHIvay8C1pvbs0rBTtGjFRvXEjNG83iPnbzMpLWvAT9/ZM
K+BvXD1/sZ9eUTds5yrgcq+vRXLGvDqvujw5TpW6U6leS5chsaj8YtMk4Q+Ze1O86MeZnt4xhMrV
g0aIn8o+aC2ylQiTOJ9ILbDdJa6ksWsKp1uVyorALTNIEUq6B2799wLBR8LkMR7n7ozz8j4vcVrZ
BwKUgUk44Lk8JFqjiNY5G46VNy+MuF2HpxH/2BgcGdUg+FQBx49i/2Q05b5P+6OPyJfBYeJRLaGE
M4CZeyN4DrGfgubsm/VeO09MHin7J0BZgtskmci+mRpknnw1zMBIxwOX1Pldu+o7oItI3ee90u1K
t5ArxhkUFcO/pymstl3Z8655wbofoxE3NKL8Ahpd6qZM2++LY+7YnsWp/z1NIY2eSrjMo9+BqHZO
UfarqvzTqoSBvbv0F7OxzWcFVyMOspajldSG9Vygj4aQx2rVtfM9yawNzzLwOvqg74oIrsYF8ugL
4+LXHHjVjFoTe7xKN8kjKGJojpmURJW5P5R6t8J0PUbRDYHMWubRNpBuux7B9i9VrCy5clAi5Oco
D2Mxqnw1uUnst8dosuJJfrTWnzC3vinOp1VnSbUB+vxUNk5ySL35hDeBF56Ir9M8ottMzKe6l5fC
Y+TKIf+zMecbHcihnqaPblZnU39EdndvJAo7JkzBZoLiuIcL81HkxS6jTfFbfilt1uFTV8d86Llw
Z+MNLDkCHnYa81qZw8msPQInl3iBAmybfezVZ102ByMP93h90pPi35uGA5FOBJQ+EfS1FePOUGeX
ORVFkHsM0YAn1Rtzh1WZvMmJADZOlGB5seyBSX+/zaPdyFy07VlDo4lUDFlmEyJ2HV5Yqayy4VTI
D46iFTXHihkEeRyKJcYdtOzb7E54HDW6DefJ997CoVtb9g9P/yy7N9YtNHu0g9wHHdlYYplPCs1y
0G678LMzjXXfWmuLeYf5KBb65tobzNyGEmkiZxr95MdsdKSqiuq0mEOwaiFdvHYEJMQDC/SNzbZm
Xdnh65hF7raZ7bsbDPoiO0UfYidwsPo/7hwc61JsXHu4VbR424iE9KPbsmugfomNLLRObVK9ksd3
laiDFSFUPNUNv7KMuHERovDNArGc3UTFi5M6cTEE+8ykDbWxu5s6fC4W19/4hp5afgb6O+2nJ9sa
vhrPyVPmZUNwcer+1UTDtg97T58ZZ7nVs1P1f7iCmH4EVDJuNpxBMJmronyc5OQE3pKin3cwjxEa
lQw+OH7ZaHwmaYpJsV6658l8Cwzg7QjDq8nhXc4cn6jyyD+wmWaEO7y4JdNhn7ZGYqoJHlbeJUk/
+97V5wBuJrU1+7rxs231CvtxsO2EONv206K4ae1dmZca+ckcbUGHThtrDl4zeHjIXk9mYd7a9n0i
8c7s6teSFIBu7GNEE+GqMa3jVLjbqWbD1iz/MTS1dXrMp0fuTBUmW0bhxb4BpAJPrvOvLo7VQ9m3
l9z0GOa2cWZm95ZBLmOWdCSZLnqu4Q3Ry3gzf5ZSzGDibjoQ7JOamRI8tLWgRVqZJXuOrqPS0lFR
XdLkVNjesAfWntKHJHIfDUI9W1HwWeRpfug66AeWyqPbQ5h3zIH3ZHwLay9og0sk60Odi1uWbaWD
hBp46k/BH1uRrmnuzKWSsWdP90ZB5IZoW93nJDN3bZCd3LDcODiVY5hMmzFt6OvahuQT4R5GtzqM
cti0bpasW7d7Z5b92vcajcmULe8PsceKlUK1niOQlTKkXpp6pO3Vezj015Q6+lU/pO0D2pIVDd19
LqLvenJ3lj2eJz/Md4vbfOjKuDJdeEMksTe8eW+14fOCFyLuzYEhVjQy8PeOQI2eHSq9oWN9Ww3O
KutJFa1l/1ZLVuUwVtfO0rvMg3OU86WcLlbX2xvPBdQDUPOvjKp6tRSh2i+i/JnphKLR4wobS0qt
wcy/i/A7WORz4OUlU4jptTX1JU/dt5Dm0WAiv4O2wOADgdSW9v4gK7hV9WwDb+XrWatWviQk9+Ws
KJbq2GF32kVd9qsK2e5ljA8sLsfUfFnC7NDAfIUInvprU/MAol1fhTMPfCJiMy3PRuBoTp2JtQL+
5Ozoj8WRqVuyncSod6NM/DiqcNylrrMTxBBmvuLf0WLt+2RX50Ia6wX3/VtahxYQbf9KLikFj99G
YEzK85glFg4HVPIA9T3Ajo8tnHzm8iWhHbPgOhqkv5PN9KcdmFoMPtr1pHSs7dKlhGQjTdqkmAqu
ZeXc8mLqkQ/zGKs+rA+9autjKh2OoHYegIEqBESdE+x9q/9KsqXdMsOw40klGaaFejsb1gvv45PK
md4w2kJZh1dpI5eedS9xP6sEYv2nD9eFl0lPNG9KnqbKLH77yhWHUGbquOAaWc3j4DLU0/Y2t3Ij
9krT2+SAjrYKsNFBzl53MHyMHVFTl7hN4QrmTmGt7KIgbnCJ+tiZ4XsjQJbImJjHDnkjNypFzjfn
H0ZNmaeKYmeNyBBsh8g7Xxl5DCvxM2WL9IRlv41D5lP3cHabDZOkYg3pz4incDAuzuKywhAjYqti
xr8cFS96UK86SH5Ug2lsXbVEZ6pFnNw92/BcIeqJuoZ+xfQvgp44D5UiptdQB8shp1osIzjBofUO
amDEjZycobM2nxDvRdelrW7Ct5tdHvXidx+4SK1sZZ7JGI1+6qkzPgh2nD9zSKE7VwyaUWjKQqCW
X5bR+HQ/y7X1s5vO7Lsx2o85LR8gFIt4maUzMQ9liVE4lIAzKcgIL3+XrRNn0dhsAlvJNZNp6iFy
aVEtUEXUlOfLShQcI24VIiSwJ/+e5q4d10H75keUOIUdIjhwk3HTzeGyT5tIv/YE9+6JJu/ebKO7
1JaZf7FXwYOGWXhlqflS+3yHwil2Y563hyBHCoeR4TI0iFuSIB9XTltvmUttWM05m7pv6gOJ4mCw
nSk/iKzYigRjMoOwi0gqdZum4TvxumqDGoITrVvsbj3BA18NbdfFUauOkXnWqfndM1DIDGtrdFnc
O81jXMXbk7nLbEMOd5wVW9mXzuyGnQBcsifb0fm7/vt/TpD1v1Fq9eBD/tv/ETT9i9Tq8OtP9d38
/iep1eNP/F1qZVjO3xjagy4JHk46NuUo4f6utWLOjaLKQuSEpYSJh/mIU/xPsZXv/w1cDJ4WdEBw
cWH+/l+xle/8zQYJBn8T/uCDWf7f01r9k9IK/ydyL6IcMbY8XBWs8Pn//0FuuOjMkBn1/mZoOF+L
JBCfRuEHl8yRzbUJ5LLB7jTAIVGM8NF+sGrLHAg9SzXWp0yE0zbIrekamGPWrHKGpCcGIwMzpXn8
iUiy/o0imaHMP3zB/6kY+0eF2P+XofT41NgUbB8tLfygAIn0P39qjyCKOWhYt+ZWKa+5YyTD2qQG
OTDkTN4mSLRvJHbIA1qT9MpQWvw2ctf4mfZMs9fpUKAvBdSd3urIHBnKV9G+cEcTFaGwT4UVGN+i
G+svo1PeN5Fu/5Whw/pnPfDj42MURfgI3BGx57+C7haBkagg9LfTTnhiN1/kCGALcQqtwnuFQLHc
9dIUH0mDZCwx/fw24eAZVlNeqne/Uo+7XHqXxfKHfTm3apdms3Ez0zr9L21F/4F5/X+iXj7rw0OA
6B7dH/bIfzG4+gX683yYfFSyaWMhu7Mc4ws0TVb/DnyVtE+BGoW82ENnN1e7s1p7a48s5A4gBhU7
1LzIhs0cun701IMxGJ2VkTsztT2uzeyL2JfaumaBYZdvjRF1aBhw8pxtwxnCtUwWLz+gZRFij4HT
la9zktioqSxSD+Na5z741ZmO2ohlyubr6JXtEh50kbZqrdsR1hg258I7O53FWCzLdeN9VEnQzciC
Qb0VAXnKb3oIO7Vy5ky82Jkw73Vjoh4iBDfZCMKJD9NiWO6LiaPa2ltuFurN7KakNrXpKN7cpYhe
3EU73OGFWn7kjSH+pF07viCvId/ICnt9LpeMDIVKAri0E2jxCIhX7WShCCKUxdiiVBuuvqucnzXv
DvPX0VZPj+TXQ2Kp4BN+OXu6NAn3Giv4i1EH4dav/eE5DWRzMn3dcKdlac34zZcKp2hXqYsLIe8z
X9ppr3pvSTbjlPlvZR+m59yfXHvfs7V9rsw8vM9Yt+5eL9ivNoP69KWHHyBP/H0zO9mvkQXatA6c
cvlcGL1dtZMjfsSw8GVGM7vSDI3YkdQc8zyZBGJVWZW9sClun5fFJ3vSZ7O4p2vsb21fJEd83Msp
J8LhBr7JfpgYEREExYJHHKm6vlaGVW0HbRUX3Nv1xUR8dK0psdHRoKyhrA1q9caEyzsFqT0zV/JJ
Kg0GIhNGvzm1phGdSWF3vZhFUHcMiKT5IZrWvvuRHoYYnbl3yodgZpyq7R4JD+RklCY5y19dDyjA
enfnj6N/bMkdRA9pNO07WS+i2EVQ42H7m7IFO+54hrrgERH+M64Q/4ML29m3SKlOA+0MYhMz/J6A
69xGYYVPgeaB284LGrFT0jOxu1eqy1/IVw83LVXnpZii4WUKOvOzL8bFiIumy5ieNyO7aSO193Og
qBG6ATE7rhOBF3Vp3oWf41lt59D+A3koiuIsF8PO5F1DPFL2HUnZUwi8Iq1zuTWzMPmehbSPojCY
R4vOqk5jGyQ74vfktiUirD8rN+nvjZvM7qpXU4p5UJf73G9Qp0UEteB9DOqJ0KAujPadjfr/QI6o
haKjITdLBp764KDTca+UOGD4KO5mYlonNS6kl2CjQVSf64LYUQQsfpw4dE/svWsS67wKpe9dtmQ3
sCIcHCRFXcIidfGUcUsijcKjT1GyiQdISQzeeNLUK0gclzndGIlV/OWhyMDgINL6omvbi/uus59H
FeivLB/an4Lfw67osvqXNDp70wSN9dEss9YrpyzZorUzlkj81epXHwXlT+nM6bPF5MPdar7CYz2b
ztVsgxxekQnIgDY7ufVFKC6dbPWt1X64ldJtzmmmii+kQ7l8aKqYdc3BY3QY+vRnvtVi3Il4Jbxs
0njlp3n5TKLI2btQs5iXN0DY/KpiXa/80NIMuMrqOZSe8+oFXv8GoaN9VNqAaMcmHU8AyFt00FPy
KqQFPgkBsnFsMr+/2XnXPfciCa+sM/tvsIohcTZe95stVLvnBEzYqC3VVx74Bg3JaHD2+Wn9JceW
seuAPiLAY9VE477C+UaQEPoLuaclaDdG2GWEG5GMvsn8NiDzyVnyJ7/Lkgi/FL1bkpOstS8cb3oD
x9mYEKPZBo6t0BPbFJGwbLe8b9+S5ts09VTmtjS9sxzzZNf3njy6pZefpszuV2PSt3otWU3Za99S
zsDSkkCblTtW3cH0Z/nCbyhkGQmAgaXqghhxq/GH3auFJc5kNnUsiSF96odMvLKJms+jnRrPDe3s
BMutDk/AH5lOi3H4mTcNvujZy7Mj5X6wskeUxVwAxLenfTocUvLTbpxCGKUWFuoFS6w5/ZEq2912
hRFM61Lk7tGY0nYLRMZB7jAu4mC7SGFjV6jkxO1QfhKEOL1HPfJfu1MLa+RkSi+mSqUfN1M43gqX
7FhD5YXa2TOy0riDFPhCjLDrrha/9XaDk9YRIlTfPtRmlT44fVaLUkA4j8mB68w3i8v0peYnRk/p
uR2rrbx+lk7bM3wY7eBVaRFwSYox21mONq/QHBIkupLLqVXoiLTplXRmWXldpGg/vCxFxc4d2Lzl
KZg1bPFi3Af9ZDyjYOkOA79j42kBI/jhuz2cdIIPD+FIVjyaXJpTixDKnNy+kPmJEe5nzGwbKT2L
YtJu7r22gQuYQ3Xtnal7qcbI+UOy87AJvaps14Zp6D+RkTQFLKsx7/jqvXCrXGPao9rJnrKlsrZN
mEZHC0ebPpkZMW2rnsM3rpYgvaRWa5wXw+lOfZR0d/Y/1BzAhbMpJgd4OMMqYH+VdKDNN11mFtsk
iJDJZPNs+LDSvPxaOH21q0o5XBQLmY3hqfwqwQOcmNU4Z6e0rYvnSNteT8bcvzqZ5S+n0q+SyyIr
61j62nwd0iZhyJ6r9DVwlkmzKmS/0QXIyiYg3yvUoNPvPjUWcW69yc9jmTRRxnK58bZ1tainR5Vw
aAZqqFiWibPpkIjVhwf9WG188reSYzfXTbOdx6nbG7URlas+aYW55v3nGFqaqHxVZh5sAz93Tzqc
7XclWG477MT3idurD4PwNha/I/OAJaxRRQec7cTGyrJ+Nd3OOAAHIBtjtJbinf85XFouxG3YAwpd
QyUdPpxwQcKDehhvlslkpnAGLuQZRhi3hSGqyywC98WuvfzIRrw9lUtNFwzLmdlNRrt98pFobgJq
poOuPRfnw2OkHzUI0C1UDb8mioLXsjXbr8RMMZiwGAoPRlBOm4wC2wR06YojN8YMyTIyJqTh2XLE
XtaqTY2q4z5Wc3IyZOttJml527z1UqZti7PnayU1Luq5DaTy3aeWT7fpExudJoJ1P1mVXRqcc27X
J4Doxs7ILeOAyyDaOWw2t8x9xisfvXppB3cmwDE0lr8iZyq2kWPJl9AzxNZAM3YmGTy/lGMyfJVp
55x7JDk3lxv6Kkaq5ZXRdiN/Qd14O3uyx9+5stqTiFABCkdPR6yafY1eK0GxhyfoJBNw/1FueYSg
NGXOQjlnZJMsw3LDVpT+tBrYTsh2xdZtS+NilQ3FBBt9xUEeio7dUpB7MWSJ/DMIDfFk5wjZEofJ
xkolOdL/xALO4SUBHZXrcxTAQQn2bdnJ0+L05YWdubtvXNEeWNCpk9Z2+cvwNVFWYyKOhv+AbhvN
SBBB0vXh2pqr2sTiZzVXU3BlAtnwv7x6Wn4wHxz9U+E6Ybu34bJuZmNM/1IEF93sjPVLXgzV5TEj
fSfCPT07Yda+uXNvHoHU6/24+Ix3Tc7gXZAi6Qz6tDu5fb0cvLEzG1oQ9CNlLkLJ604urRRGslGz
yIITe51c8RLPeje05nwPwyb4WXRFUGwLc6p+4ihsb4M2rI2gNPjqOF9+zWoOdo4n2lMlDDCxi4AL
2pcjGvBe5dl3ymDGXQPEGn+URqHOQymd7QgWSa9xPsofhHuWJ9M0RbCWdVRC5nPdk2kwW60yxKKV
qlmoITMarpVblWufCDCxLie3zq4LxIgnM3vkTOk6cwpq6pR31w76y5CGrdpqkl7fMx2yM18Qn4bF
bJqbrjEL5zx4Csm6E80vJFUUH7aHqvex/zJ/Gii0Dl4m/9QOP30Paf0OcSy6TmVXpIjx7PyYdy7h
tlbdPeNSz2MmistLtbTGz07Wy7iJkpZEP3+oZueYRGTMSvQdDaxidh8vli5QOaCZ+PIBkpztgejO
jWvM9XNQsNt4DdvBvLljwuhd1TW+efZ+xS8Du0h7WUQd/RKTwXoHvV1wcisCj6+IrOW5oJRjDCm8
8GROebYb3IyVeIN66dur9Jxs8HSPh8GU/V9JFwzfRTV1py6fxx8NL6+FqjcgJwV8zrzte/orGtL5
RQQ8uixow/pn1vHGQfpQT1Zm1a8oNpu/yOnuT/Wk6juquxrriyGt54wl2imc+FVsDJc0Z4wUYX+Y
tK7dXTt4DqeB7b/MgTbzGJ7Y/CVNsewsTzO+DfwkPUw0quJa2BSocZoEpoh5BrLm5FP25qsutEd3
PTcR7X2H9ISRRdIeyTJaUPcruzprpep5X9jG+NWQ1PmrpmewHuK/8KsM53ZntZH4EwCj+cwNLa6D
7YwTKmpb3PLQnrYRf/o98bl4Vmbrd8667s3q2INaz/g20X1YZSifbb8uCH4b8mQ/6K7ySLkK/p29
89iRHDu77atc3LFYoD0kpwwyXHqfVRMiM6uS3h+aw6e/i+1uV/+QoAb+gQYSIDWg6qiMjCB5PrP3
2vW7lbIYt3tkfBbeqbs2y5bv7ELbx3wZzCdJCk9HYIBO8BrvfBwOXu4bn1lipbc1zSD6TSZHHyTl
2PJQKs16M93E5qqB9RS5KLCj0h3M+9JKmuaA/92DQosje59A8EAoCn5oFbF5GEanPYIfkE2kD6v3
NnZ2U+yctcsR9E2EFuIOaAYcJ7l9z6IjQ4pst7daOhAPQA1nOnRpFM+BaduIjxNVqSrIGmfdIr20
Gzy/vbcrhtp58GrfmggNF1iYsMbSB0FU9eixJ5MRjWUjhK9F2T70U5lbe9F1Oaeuu8TlvmGslOxW
/tFFQlpaubfSJb1qCk7VAKYrbl5z7hUKXi0fzxxawzNHuX9leyk6TsZGGq7porsYzc546+xOe1tM
Sz0jhXIfRdYm1/7adudJ5u3NjJjrrMWKHQy0ZOR/Q1kdKgI3aOJ8MmuybWjDBme271EllBeNmLQr
9LzLrYGCJYu6eUSQjm3Fgd6jHHGhq8l7Tcuc9s7UTP9qWZ31uaO5PxZd09+OfeZ+TKnqn7BcILr1
/WQFEWAaM3YwL4mPk5+/eL1TvKRCrRdzUkzHQQ7GebAy8dqbrUnIiB3HD5bZFK8Aw9pjy5BxCPW+
au7Is9ZO7WTLk1OVns2KbGCOVBPIt7k7h/iaCBAYR6VtbIeEjYuFOZu7b5j/ZXeLbXu4lh2fKYXs
qleB2xOJnLUuR4+8zTuBWveKsnB6xxIHbyrHe36XcHpy1Cz1yVIu9yoNwKtTr9VL6Tc6LgZf27tJ
1u/rYqkfxpnEtbBMV9qVNOk78koa0E5KK5YLVoyNDFo1U4exZLVuCmEle1w+7eXMLiOLlNbpBM0i
gLPPcU59wa5SuRjjEl9W+yYx8j4q4L1o7A47+e7Kcb7KzCm7MbSBxo2VqVYEhtNVVphpstOu05FF
XZg0RoHtZWoKZOxlcWv23nIa55nCyphK07rRzJrr1Rtm/wKSYavuWcFrOcp/Lp8fSeev2b2cBJoL
vI74eKIS9po6mX21mheV0/rFLahqS90QRxRjupqBAMVHhK9Jg7MkYdtlZ/j5gyRn/elmq3aFeNB4
dUFviTb4BxrzBpSs3UZrh9D04C9t+0L2q1OH/yjFNt8azTFSvViu2OS4t4Wm2e5uzhzn/h8VkvAY
xHcSDYajRVNJDFA/5JyZ9CwPwh6Hh8EyTKjnWh/9MmX+W7uKf2oJ/8lG/i8t5v+JG42NHv/PNxrn
H/3w42fv+PaC3xYa5hd9Q6JvGS0QnOG+/Gmh8cUkTIgSGHTnL3uLP/YZtv/FhLgB+YcOxTW2rcUf
5nH/C3wKG1G0uyE/t1XH77uWf8M8/gvo6s/zavhXHj+C7CwTbBLsn59XA8xWi0z1APd6MuTMYNWa
weTQbtpoREDGuJEL9WIYFDo7HousvzoDz64+z8v3oZgR7/b4XtmSFY/xPFZ90LIteOl1gsrzpvS/
2oXv3ma65T8gtObinnkw26kbf/z32pPqF3CByVf/L669t/r/XL2pHz/DDrbX/Hb5uV9YlzmmvyUF
QQGDYPHHPs3/AsrUgFxgsE4ja2pDJPy2T3MNLjKdF/rsi3T3z/s0V//isU3btl9/c5n2C2v0z9ce
KEo2cgaXn6NDtdG3vc+flmmZnZCDoGlrWGGTFhh5VXLKJ4M5kXCLY8rqAVXelDUTEpZ+JO3EGbML
HQIilo4kT8qjpmVMoxP6MSOQDP9YWsi5WgMNwTXwSNfPXiZHE3iRM3f+VhoprX0qYb2zfdDxsSwG
k6EgNxN4P5YzyQBypR7gJkMspmfLp3EBqB+3SEkJsmW0j/jRDisboA6WSVu/5atc3R3BXOMDwqlQ
ukrDiJoNzOtsJ2GUl/nVxazpax9aqab2w9rh60IlObOm7of0PAsn/6BtxyEjhmqXm0tybhd7QSwp
2vEZcBw1RUra52EAeIBTUDfKw5LaD66Hvm+Xr8n4CJmyD3snrr+xzUMKtIimOqzsrd9MBJ8KS6gH
87IbzLelzeW32pvaY8N2KHBkVR3/ex/+dh/a/3Krffkmp+ztp6X29oLf+CHeFyhuxDESjkZODISh
3+9BU//Copsbk66GUosF5x+3oON9IexUGJC8CDd0OJT/OAIc54twbdheBCOBhmOO8XeOAPsXitz/
vw9d3cZzwmKYt8Azgp/0F95SQeNVs/1xQ8ji9SeFnv+1ruxsBWO15c9ryY+inoiJGJmDfI3x8jF1
VONypXcDecqGX9rPol8LhjMGzB/8/SLJI2W16yFfW9oxKMb4QhBauViSqXsJgbRLnFax3zVfY/ap
Y5RzA6BvX0bXwM8xmV1UuYxednhy1BgAC2j2pJLH5gVDFdTxxZwWj3xqlKRAPhk4MDjWDszDSG5Z
W28ABABBYAbbNMP38tDXM6t0sg5bYZfBW01tHXXLEoPGjhlRv1pUzujDxSYgHlTXt5FlpZYTWBMt
V5kt3YIERtjbJMPu9aM5F9o5ZigMwWBebyc/rj8HbrkzI5QKc2q33BOI0t/FTuEmoY7AhIEXGJY3
pJ7e+KKMkVQbizUMKs1KXTumwsuBKBFIhAINEi1jm558PIjVPus9vPS1M2H3ae3J33do3l/7lI0y
hry6ZeE+9CKQBft5/Ls6pkae3fjqt1WFEXm5dL/35KLTW0GFxUzWZs6VO4oV3SvQu4RBRT9+UsVm
z4nNj0GS5YliVw+u5u5yPAZlUOozkzFsqus5Z9L+pFqWr0SGz5jqM9wbkHlTSmH2wmsVZokxyh25
y8mz1JlEMbDY9ob9xDYQCY6AItWKZpbMSywM/jaTd7qVMt0E/+SLIUdfa5fRQC3HXUJo9/cRWNXZ
arXKCxhc4JSfpgLPcNmmJghifh2+XkZNAQCVxdm36zSe2WqNGzJxRLZbxNls7wyzmmIWXS6+gbqX
bX8k2cPAW+2Rw8PGkGxMzZzCsdEYzRkI4XRgmB0GHN0cxstxsvBnQRziPUxuh050FK56Z4Jev9oY
D7hmvGZ5J+IcMKFhS0rr0bZxwEA5XuKdHGMupV5lOCnMkQ0hWR4o4tJs6O5sRrMvubHqNSBYp/g+
x7Umd5xT4olxsUijwkOWz1eV5AVb6VoGMxKZV4l6ryBNphScFKgBkqBhcoikzB9JTlpo/F9s1RXi
CL8++dS9YlaHmvpMhDNcm+Jm0QudXQUcElAmS6sOaTezLTFi00LtZvbpc0zO5bAxP2LkEn3ro1uU
1vrcIozL6JAhGOykYiCLgLjHnJFWppvutQJjzq6yDYujFK0gNv9yzkFezD2RK50vvwF3tF5iFG5x
aBkrQsoW7f1wZZGHxvZVHzwQPbmeVuemcmubXRLuqxOhQ1W+H8rc9nZozJAFlzlCiRs1a6OOpcBY
oQ8PK9+5AREE71gfd96uL33gDSpzkznE7+CJg+ZRUuxa30fQ3OG7XM6LkcaPLtoy8rBRmaRh1mbT
ndd7jXHONBt9GaNMe35YWr0wvjFnyg3ybaXNtrtkiBN2/Tq89lwIdpA287QEVW9N2I5UjjpuW0zm
REuJHAVi0DJlaG8yGsb4LplNTFZprA2IXXG7z5ejYnl/qCakRdeF5WefUizpFKSFP/k8eujeAisr
rOEwiVV/JpXM91gCLP4PM1mzej8LCGlhyTJ1PEx9yXBzyTV7JJiids9sCHLzpPV2me49hVP7YTUb
FZOsNhBLa4sc9wEiGeez0dzpY1iLqbkYUeG5Ud068qWu4lIhke1tFchpXEk3GpAJBI5DpsbObkww
O1hGRXJnqiry4JXWUQXo8t2JK3LGp5kDhKJkRlLQes5qBladWY8MpBPcW7oxMsvTXa1DNzih1DEB
2Z1lQ4JuwI8dXjq7HN6tuZDMo8lncVnYNMCBY8NukJQTMKQCWl7PCzHpjwa0BdFk+xGIdshAychP
LMZc+K/dshmnYouFy8Rz+0QYh29FzmzwhMpirINcQMWkM2fp3MjzJ+CDXtsiEkEq5GdsocUsjz3+
qNeMR75x0Gin3nsdtyqPi1zoYc9wcTinayzXY4ruCMxu08qPoe9GVLmyWx81ckkeB+hdAyZK76vm
NnGATzhfDzAMxHmN+/kdTEByMZIiYwUgveIJOfe0wzjUPPa2J6/mYag+x0753gG/mTpKLZU8MfkR
Hy25eZ+LtuCKLA3d5fiYy8lELrpyds3wLJagw5n/jQe2KwKXi/IVdT+zZS03vPvVE/LF64wB03e2
jLfIyfo5KtZ4fikyDY9hDE+PRy9XycGt+F42dVB5WlWM+ljpqWpAKQgB9t3NF4QXhTLNkA5D1IEh
p4Pdl85Dw+w7CaupYBeQOiVrga6mNg9I5/K/ErKRupHtx+lbMYyAJps218tgxd097L3Yg6WzCQ+I
8uzz9ZPfZ+pZSQO6PsCq9+zLmAE+Hps6naE2MdS7SftUJZGo6sXfTatrfiNXfqrDleTxOMjQ2+K1
1tIUiM2MqeRXBOt/RyH/17D/ZTt6mf34SOUPdvs/sp9b0u11v1bD/hfBzQFQz9HpIX9l5v2q8PS/
kL7J8YWIjrEEVDtGJb81pLb7Be0ftQB9KrsANip/VMP8EcEGIARAjiMTdGz371TDDu+r/XMxTMkt
dBA0W68sNinqz00pPCc6ZS5m2kD6qlEodunsnIAuFOEcS5b/Tmldpw5ad2nDA7AW9JpWrQqA6qN4
dGGohF1tjyxmcM4XpB+ZMnkHEPbqVQnjeRQKu0o4Nz6+1LCAeJzL4nJaU3R+Rf9CcetT0nrmqWhd
Njp5q3Co9fkctdhwSb3L4g4bVtVQspUtegnkPgR3x7tMG9cnrWrqLChMl503cBnhOiKoE6/eewTA
3dADbs60agg5YW81jbrF0+ecWNcZCfUGxpF1ne5ZPqYHzE3uvd2Nv8VY/q0747FhF1T9FRr504Tw
35sjHn40G75x+Otf9Z84QuSq/BdjnMtx+VG9U8skP7eQvOjXm0Z8IbSPmFEdH6PHjWBx2f5602ws
SZu0K/5DI7ndAH/cNI7+xeBCtmkv4TdBnuOvG35DUHKvkVLichsy4uF29P7OTWM5f6HnIs7lPSDb
hiEOJ/N/0HNVi/rFGgk0MQdaMGtccKBUCRyVpuw/Oigv2Hrn6giK3rhT7EJ3mwE9yvWc8YZR5bsJ
nUM0oJoJaHjMA22x9+ybbJeHVR5WY55Dq01oOhL5llXiDTHec9PbX9el2qUdmYqek31apnjUVY2w
MwVeYaT4BNEXtTtZX8rU8c+uSu5dzftu22QzDXbbnVi+oQpMU8zrHgUCuB6c56RkBl0av3eLP3+V
Rq8gWqTZwzJnatcmOUHbyWavM2IrEKhJwzrRmUfRckA0Zau2tFhWVT2QRIToI0ybyr5B2+cfYxQo
l35P5EMCAz1k63bA+fPk1fG3pJrkuTCLuzSGyIL7XvMgD03dIXdUcR415HoQ2VmpjcY34j/vzDRf
DkhWP9x0Kc8QovKgGppoMeILL4XaFCeWt6+b6t3JZuuQSSr5GunUPgcjHMyDWPc66gQYEGUXdCwA
2bslgEUqR+dXQo2JaIq6LZMhHYg8L0uVXKBO+NYSXrajWzLfG1o7Gt3edY42j8mLlBwO+sSGEI7Z
faq3PqjWKgWMRGpb/ma+yy2zoDyn/VMAy1B/XM7ZYOxLGJ3Xc4NZQ3o5pZhC+kZXcp/aC9K51R+Q
JIuKzBHzqnQGwl2a3giQEIigWxiYOW3/bCmTmUOnPP5ns8/4HZAvBVstUQrigPMsxuZRn2IPFAn2
5jKdnttWyn1hqCt0tUBWMC9dmzECoB5fI/M7HrxlStIty+BjhqGRpFbAbKkxvcgZSKptdg+4b+NA
DdOVtEcZNDUaP7ZxXL2t2re1RbgP7wCW5Fu8YVFj4xJdih2wIcw2MMM10rsyHGLzXVcJsSxdzqfX
NvvW1r+OAqJCYWqBUaUVExnrAo7lGiQJB0HtU3ROuPzKer3RkvqJum1fNAI+6qLJYECu3WnxXsZi
2SvH67C90w41LSSNnpVWVKHjfpxb/ehZqYuAxf6ezA7T0Xp+EYNtM7LXtVM6bMRKLx8ivx+/9lby
2KZL/OBo3XTMElKWrTQ9eMy7QmWbZ3PwjhzyqFjiVpyazsW9zW9p7LNGgoYrGTkM7YIIsTZ8XOr9
18EtbZpYFG8KXs0xH8ms6+V01qdxOU7SOum55x19ZR1Im8Tyw/X1osv+XQpYegh1xrDZvoQktWbW
1J0Ctul908fkw5u6p8nCig/eFRtoSUs98J4Cct79A22GwCjL+yyn8roFrbVDA4hZaXAvitGgWjeB
yi6MVc5Dba5hDfE3zJ2GqKitD2uM7BvPBPpcj+81XUyd6rZ46b2+3Gc2FBp3mB8sJ/+aZTPMwHYN
kSRYdAl9GYK9KYLJoFzm2Wge2HkipCRlYedXXTqFlCPe3tPktdOvkWJEuJMrrAKvbq0joc/Zvms5
ytn6WXxqhX2v3MF5xMzhhbTVJbrfEp3nytM/RE98UVnyNORmz60mWLazdw1MNvPROGV3FFwXZj3z
VEGbtavfbFwS911SnmKrNSGzuH3I6jAJ/FV3g9mU136i3vt4Lg6aXIW3c+L4O/Yx6Aot/83cJ9/H
T5d0mMTJJZdBRgUyIo9BS4SEtuAWbRJBW4e2J467l5I1L9rN9FgXPkSHTn9fE77l0iU/m94+3sc5
d2cvFzSUo7rIiakP55n2V8a8H0MuyTHO3B9FP+qBjtAw8KzpajGX743SFjrdMkAY2ZyshMbVjeff
Ar7+tyuXf1aT/HvlzX9i5bJlDPzzBdRVA3Jn+nnyvb3i17LFogIRVCX+Fj6mAyT/vWoxN8MW/6dv
6Wx/KPp5ye+lvveFqTZqZOJVXOw027T896rF+QKlBWIb/ivCULZB+t/YfSLyYyT/U7HvMDS2LHbp
8Nxd7Dp/sXN10BfGLLWzEP7NpYYqfIrsQcm7vOgQO5IvBjuDwuNWM20v0CHERFkxTjt3FvKmAOuS
H5tM6MO+HzMPBZqXSvMohGu9yKQBt+xN3y2mE4GUObaCISXK3EUFlgyL86yDYto1fXuBtTV+zVmR
HiiM8vuVGVDI7OvKEZqPoDYZzozFxqCvtE+znZcrQ6gHTDzfY9OerH2mU1hxMMgZRuIwAmGNu261
zymP6iC1zfEJgVhybTvxELro7vRbB4BcHRos1goagdjk6YOCQn40U6anj6P06QFm3XKOUHxwz/Zl
9YgjAKSl7wHmsHKwoWkyW1Xod7Fy98bk60ceryCwa6WNOzNxmm6Hw9ff9aJRV8zyn6WqNHTaporv
22ZI1mhaHASTqebaQZ0t2cnQRnjVmKcGaLldcpMP8smsUvPFS0b7Es8SWuPZN/jDRCVBYtV+yW8L
f3u0RjRY23xtnt7KgvAwGM86gW1d7d7guSshQSwxEmUi7m7wNLTvkPhmcNvbOdEK+ygdLb5Jaiud
zn3iO09ORf951GDnAdh24+XR1wznbrBLCdTMcYwPnVMpFIovJ7C1bjhjUrGorgozj0rdn1ycofhL
ncotL9NBcwB+JTbsoM7pg9K386jz2umD9rE45SPHS9b39bciJpPQS0DGBk6/1XloRS4mCTcyzXF1
yKIV42n24+nCnSunh+hpP8Xbm0d4u0PKSS+K/QQLM+z6e+XfInlMFHDXyQ8LTMbfTHaNEFTyXTnA
gCumRTmMgLqM+ayfHRfGOrt8W6tAbUUWRnReaNcVSZBewgSZrCVmNKUTdEPBaGcAWiL7ZYAP07DR
rMaLpfFeEiGZ4+FHQaOOpsep571GjPne6e0w6dSVKJRFaQaJonHzEPypc0CtzgwyrhnpYeav3c3K
ke9txcLIG0x4dZq4w792J8AQX3J5hVbPWKws3JzBVGYAucGRy241DhEfwe5CU4XijaT1ValDy8or
7OxpvwqQTo5B+vgUs55AFg/2m6i+E6U8KqP47Bd3c1k7AMhgwepy3SzsjhNCH5Znr4M9JKxROyN/
KwKMzg8OOq6DvS0z5FgycvUXecRt9cyYa2dLk+NWa90HSywj3Btd0X7zwmqxCtz4BTn0yQDWUrn6
Bvi6MkZxzqV96Sbpi+Mu4z4eiCtm3GaymPIc4wnfdPcIJsbdU43fl5r3aTeJfcGxCC3Hzj/UWu2s
zM92+ob9RKbx0vrIqEoeLWZe/EDr/VUBlQ6aruWPKwDErmXsyi55zyufEgi8XdAhQrkwkHaeqlH8
UIz0p5QvZPASMptnbb3pl9Y+OcBIM4CLvEVD/+FYZUegzyw+O2f8Vvnm9QKK7TkBWoKSy2ke2FpV
0BNal/fBqmDg/vtkRa0nQQUcgJ30tJjHKtFJCCbNr95Rhk77dmB7NsfZNZrD1NxxN8ega/IFu62n
pvJJAXotACQPLciZqZA3tWeF0iguS4Z6l0LNDEyHyoGRzpLcQjtqjebdOmnrnbbSUWVz8mOc2+Zc
ps581IxMHErg5qx6TIGkLnHVtZGV85vFSvKiA+5XtmUKlLn1otFsxuYqm1dAbDV3wLPTis3NrpXF
g3TZD7LUX0pEgwUCtrxyu8DqbCMi8Cy/48ox22CV5ldEYt6p4WqPiIG076C9ZcSFytY7y7Jvn1vg
eDw5U569e4fHqhdVLOwDz6RLQzCbYt4kOEqP5r4HvLKCy2q5WfZEMBmnkp6WwnEpuf7VVvOXDTsx
OYi3JEnjPZwAe+PROEcXrTyUPMbwKwPommdYZabR4OBGgJwLmkLGfnXQJ/wA5bTEnIQj4L3CNa/b
zm8vtQpwQkpDcg+j1L5kNxdHmILpoqc5uUSx2odJb7OJaWzNus9Sl9OCzhmPoST06Rv6RveGhC/A
zU4FCssp4h20u2Dkvrwaiv51Vqep5J07oj9aeE1IXc6uWiFum7Froh5DGWuBCeeIZpY33lzbgdbH
fb+zmqUISwbWu07YVeiNwgTqnwu5rxmwSxhLfQdWuo4T7UwGRHNbJrgboG7Ft+vAAy6z6khwNZkj
bZolmsusc7hWK3je01JGvc3uBiHlvpi0EHFwSG4X558Ge8Ixk0ilkxWxb1suY7PL9/U4AtzLSRfU
DBxtQ5ncY71Ej+I8ZEvynnnK2mXTpB0HTDQHZ2GrYazOVLEjzFFistm89S0uPdIlr3G031q6356t
EonnuGj2Q152n0NhfE6GgRFGmxoeAyMR3MCsd2N+7XpLeugaln8OVx4cMn5piNjrQz1ZDC8WmV4m
eMH3CIfNoy/y6hLBuH5Lm52f6ZDHE5FkdWRWSXeT1xUy4BKitjtUxrvhMRZt6nja6w3Tez+3rzJw
aH6tmq+m0aVHmkiuxxHXjLYCEGtaDrQsB2s72A63RIoyuhjWYFza7q5jGIZAPk+e1TJ8jnRRO3Mm
83hp5vg6awuUogyAgq4aAUILcT8txOrCsCBXzNWzg5CgHnzLqU5mjjASykMetovWnzs567vOHoar
2kkvrWqGeaFjjqNrfYPv3T664EHuimJuLwQwXm7+ej3pLeVTDTT+ynJGllhkk55B57AmnjRmq7XC
YsgTy7uM7bYNsEGcG93NL3Wdoz2jVTyJAhQn2NDyY5hNom0hdLCjmp/axn3OEwJQYVGcJ4ON/OD4
9a07xUuUSbeJZFq7uPv8+aamTL5hcvVkePQyrgWa0WaqonHQ32sqziIdB/UR3W5zgVY4f/C8ZNlY
4TC3YaJAmMX+SMQZSeRfgUVrTFS4PZxDprL2gmDc+kFKslYYKDn1rkKreNEaWdXgQC1mtPk102Qh
mvKtcAigDZvef1vBcL8as55deUR/zSfJ6CTSrHJ9m1mIsxBWA8/+AUyfWFbuPrk0zxUajFs1si4W
qTOcHcd9YgREBg3n+wWCMmYsS6rf+Z3BOKMdUgpOlSZfZ5FOUGpFFY25Qt/VV6DQWl/DWjdW3XH1
lvkTl850Pxk1DXvHrJq8NhWRQ1x9r9yxOyNhSz9hNv3ICZ2BpoPVv2ffvQeBIy/1ZBb30nIk+0E4
iWpgQREyjGI93FlxssOlYh6VPYEZKgl4uSIEsNJCUTruY15uX3g+8xTUQVVy6tZOOIHv3deDaQG4
c3BQBbGW56fY8ZaLRTrW2R3S6yUb+yNhHZD3FeINq5HrHuiOdb32nflRiNbhHTEpr+U6fHKTsNq3
WVvus86FxC5R5p1Fv4B3R4ZBausP6fBwbkpLPMuO5RfXXwv9Tr7n7pSclmSJL3MXHqZmiibsNCZx
lI/jE8aGco/G+yt8jCUyDX/ce7DpEiCFCYc5PoITorIzPhDGY1g7DuzP20NLPGy9FpcVano+QX14
rMfkAfsA6XrpFQce3Yhp36HyDlFGX07uBH6+Cgj9WdZhR0BDUJIIExvxxxqn4rDUwy0RY+Oxc9c3
ONfXWQlCIK3NYd/mmr63KTR3s07N04ED0uyBott0Iww1YV2RO92u2alm1tbnVnvw3DGJPA6TnRjr
7xBbEO90WGm15ol2BIMJtK9nTXL/uXhPQl2ZZ3DYdVjOq3ETAwZAXaOXYeqq/AXaIlO8zB8ww9Y+
9m34jWDZiRqwlnfL1XB2bUhCj8KW4VrJW1mND9JewCUYfqh48ETZKOTBQ39tLXOEPVftdYqOWkcj
xRa2OMOW/zTyFscCCO6Y5oKIZhi+6OHjk5oNosH9pA+rYsJQUgDslHPsn8cWR3lBTibPNaJ41rVu
ycKLY9wec3Z0DA2GAFe5xfroODkrXupGY0rpOBM8+v7dSInhNvIFDLo1RP0G0TRXCOjdaE27zqWT
WSqPwKBWeQJV7/ymGzAEKpKTbnggv9Sy67dIgfhgSpOCS5EK4ir7uK7NEvIvca6XpJZPlM2XLZ95
0KPGPyeArr1NTtm7y+242d4RGT6WqWlwXfvHfiNyWpjkbOuEKS5leIwzr4PnjKmaB7kmLhm1Z3Rm
kwgcxQfeJwkoMoKSKJUJ/4MrwWO0GTfCpgZOwq/ftY4gB4blEI2w1V8aph3feJ766oGnhEi/nBkD
hSkmGU5+dr3gvPvhiO5IAn8DFwnxvTnEttitwkojRzNgQtt6d1xoBdjn+/2xVO0TU8JxV3UYaf1B
7j0/TZ9KrSi/+ckVLC1jkzPNHj9pmi7qgum1FNTwcZ4igvLje476aY+U6NKY+YuHduK8IUwo4SsB
L4WaSIu6seErrZ+czY0jma9RqnTHhjFppM8jVbaPvIN/zzQqxHiF2veF9Vzm8KxkPhcn5m/jhTbC
Ho8l+eOiYHsiKTRcHMiFMeDRzvekkaeRu+Y1lKSV6hs2c51okaa328gvPvbTgBYB+0841LWMwJWA
w8uHUAOviQSqL8JOmeVe08aUSK4R+azNm+fJfzLNdGfVskYZJjBbEQpIJNLQbXQPGC1GfavKtj8W
6wYlrCQs53yIKbXFeirHDG5ey43pUjGv0ZDU6pQvvwBuQbplWv59Sa3bCttRKrvIIn48nQxKRj0/
zhCXsXrJ1741tJ1VWZhQClwmRoHAiYfEZeFdu9nHTCvLxMKZ+dCNk5/rYWfEHMXtKxGpy05U34q8
bY6oYcDyzgx5SI/Qa/G9kcBsXHPiJTTKZjUS6Y2xfo7L6xReXYLJxBMv1uIh+bJ6JrheGk2SAOVZ
xcAuew+DHlUJDXi/nqyWm3G2MvbA2kawq1Z5bniaHaays4Kx7l918ihCbZraTegAE250CNWAPcT9
sjrnvhJY3t1GnTId5aSraFP9bn4QJcArCzlxIpAGjkBaimR80Hs4sIa3gfQ65CRzfuVM4PXSToVF
XWccjKkZaXnNAN8ghtzBPuPbR9eQ8kjMh70rBHuPmIrN9FLjiFcHtLWrJMY3Mb0mQlw2fr/DRxpR
ZcOkNv2VirK1EDl5LvMbvqh4qmEpVwNri2fPL4pwmob51mSQxaMOIbRtNBdl7Ihdl/p5qHdqPamm
0oLOrJoLHIM+0EuNamboN/OlRt+s0FfdTQgps2Y5G11HRDqKqnDRutspHW6qdr5JypGuj2PTgyTZ
eNW8i2N3PrMsT0J3Xn6Z3V3gOePSH+G1Jzx3hW89ku12lTLACYSTjnwFcBtX1amdTA0vSvU1O+LO
9MNeLerecGKMp5zByj+mg9e+tyZ5Oman6quR4Q9a9PxTNiU5WR0UjG7FFw2/gjEFi/ZdS4PFVs7/
rIuVYVBZ4web6S1yPivkZNrZ0HRxrqzBZsqifRi6wVPJbtbAbdg+1FtUQQZ+4NAYytxlRIIGqTCG
CKovJX8ml5t41f3Qn7kc6DKKK+r2rQW1HviZd5437lURyyt3hZeyAOKJYq3js1jydofu+NFt46u5
5MBunA/kBUTMaPfkcaTHTmb3rMgYPurlfY+7+MIsFb7z5M5rap09T3VWskcRkTzjgfmuV0RhG2Vj
hT17ul05EaD3/6g7r+bIrTSJ/iJMwJtX2KpiObqieUGQ7G547/Hr90CaiW317Eqjt90ITUw7kmVQ
uPfml3lSrdvSU1QCc2Gu60HHaKYCgACI24/l9JFMSOeuenFtzOUzN+vvWoyvK2TY48QxxIO0xskn
SayhWofdU8GtuJ6rYj5GNDyQXD406vRhFlscf5nGYInm0Ysx96NhDIWbqWvpFyV3AZnTLoMN6U0B
fBeosnDtYhPDvCywb04jd54oQ6qvpoqRNdWs3qH7AGFpWH6MDexSWMKlnRXTx5KHd7oB/01pGYSY
W73O0LAfkudwDYpqwQpiKkwNmY/5wxh9QCjxJ4KMRCebQ9sy1EqZg44qeciZzK0zsHrbhRjd48rc
kJrC22jm71jJrwjQVJ0YeeKCnPULGlcXM2KiHVPmnvb3Qj/eUBtwMeOgtOcShjTAWD6sesgQfoEo
ma/QWrKlvPSjxtT2ZamqHxgjMUhvLSdhXFxhQSdOJBv5VbZ0wVekvAli2HyMk0AsJ+JgiwuFTzU2
ZL2LLJ97AycHDpNxS+pCaO/EhFR1jiEUrNj3We5vUQu7J5U/CO52Nuh3DkEqIVYtMXYtIourCMjk
rM7EzPNidUYwsrir3zfCPB5vnsdgPGSQyp3RqA0u0LV2p2jsoYKyYWRABU68WUanlGlLqlizoFXt
AULMziq1D9i+MVWKTeRVCpc3HtFHLJcpnWdy5S2LPpBiTUe0zGZwZgkBGMACbvNQgF6bN8/CJL5n
Ko2X4Yw/MVfqG4cxy63x+kK+Sc9k4h/p1n0nCv1lUFMVSWA9dQXTJ41EWwnKBk0Fi2iPivGNUM1k
mz1MTwn+YDsVF33pc3eONmpFyeY1kcp7gS9EvgVyVYMPDbmaMWAjherg+0d+HMW85MInFXCPSNuY
p2C/YweeiQBMhIgr3iT7LGzV3o3wTQ0rWCyJVjilifhoQJIn+06By1iikgCJeclklaVd4bzNkUeu
mx/QQZg2wj9BNWvw7YZs3CNR2A1IppwSud0xVVSjHpAqKZ7NOKv4cYprmz6l1F4Wq0HJFX4Y6bgX
GtRGWpVEXbqGc7ZviZNH5jJt4OVbYoAdVhU4k2lpt0K8G2agWR0fuVVqZuoHJ/ioLOyXDE7ADiYO
f1amog/fqwBWGS9+LAKmt1CmHC2tNEfD5eEYc/aAFmEPPfcbtd7jTddv8dBCFak/OTRPQSIex3kM
Yqu9bmTXOVvUuxFEFwtJeJjZMXc5emfyhYPzEGvj6xDxdjUfiWy9mMXwToWmfiuA3LkGnJuDJLLG
0FW475s4dcAqlE68DFmQiVDJG01VXPLeO5BdwdzrN01WPym0umWQlHYMkuB/N+ZuxecK8cxk41Tj
rI+UPHPldnmnmoJBdSq/ckIsmFhAZRIaXJCIV5nbw8F0uPbdSVcOnV5/1Sx5uCSy+WAyvgoySdYo
Xp5obwotbadL02VCwCOdxPauKdr7ZRAQ4vMnc1LuzVp41RSCVeAuKk8WeyYSNVKppq3fYhFeeDgK
vA/DuwnsB07SNmw1oStQY5ZhfdZAvwr0w86ryQBWUNs7dPS7ObfuVMU64o+VnMQAI7bCDQJTYdmV
wRpYGEXGbU5ovhvrhCeYqiS/xQOnGsAzujC7n4eeIYxKK9EQPVWhei0G9Tqn0ZUt3eyBqHA0c1p3
ZaFdenZFdkmWw+7EWmWR0Rc7mfpiZ7KVsIW0I9WdSJx9Jul+HJKVHx4zGY6J7yb0ONAiwMVFLCol
puvGnaHgFwDxKpqd9RAjQzhDOVWXSmyYeTIW/Vvz4//M1vb/Lh6rMaH9swlx+fFV/cHXtn3B7wNi
4x9cF8SiDPI9OHAlBYva7742/ka0RGYPOKJ/mwP/dzpRVf5haDhILYN0FOZ/k8DSvybE/BXxdcUS
DfWfwcW/MSEmCvnHATGjZiK6qqzJCixHVZa3AfJPEUUj5kQfjsvI9vQePZfWibt70uvO6sdO6o67
Eys+FZR29Gg64mHy4CwGSUBJxeKv3HthGN3dInzYReUEStB7I/6nVxxah8HH3ZP60+uyY0bo9Ycp
2mn6gfZGdqvd+dZ5nV3sYKN7pr+2ECzQwwgN6ju5uAF0YeyDvY29LhsVuziN2kOd2CBPHNxq/uia
kjf7tDVF75o7OPcDj+J+cJDq3TyI97oXB4mb2dVdfK9Mjr4ch7sktgf7NtjxUTzL9/le5OlwoPPl
Q33UAzmoXe3tTnBzvgnd7y/qrj3knvyZ+KE37G4krR4VG8s+P4GTpHGhmlY5hj4HnsSwxYfxTT4N
zmDfh07nSRc9szX7dri/3Sz7dLf9ZnHaY77vvHfVqWwUhWN7RGs7ZDmP6g4wtv3qPz1F9ufs1sfe
HTxaSPjD7NbUKY16Dgr6nUh2gMmam+CssezhFvslwgDf27DfE/uJ18pO973b82eza3xZNpEUhxvh
Z/umuNlD74I5PuK0OS8WWOZnCRdaQmggSDE0DmRIDBpqlfvmaw3Efb3r79SU/aVNL7bED+Hrjtp9
co2cOuh2gy1d+pX5V+dRlCFfmM0M3YH/dPMyGdf2dfVz13STI325fnybPYJkrv6e07tI0JQttMuw
no3AdG3cPKdfyxY6J7uHiTcxWLGH7/VFInrxXfOb+yEgo+f2X+yu2sy+KxPeNiqm3mcokIIjYYrn
vWaTsn4fT3A8smCLFgQ4EV5KzggA8p8h1cMEN07wvWSvfUdNzN0s3uPDifdXeEhv7byPfwxsjAeb
DuXUj7z+TtwrrnJs35b3ibkUCj/jW3bYzY6OT9K5LFpU6gUN7bvHTvTG8WWNHC0/W/epLbioeC/1
KT7KJ+WxPU7B8KwbV+HT+iR+64pm4uD6YZPDL8RDdo5d4VLx+1Q4TZMnwiRn0ESziw/UmXI/ft3K
7BVtvQ6mo7Fna0buR4pJExAIQDY5Kd1+0CnftYcf2KPZoWFFA5JSPw0flLxox/6C8AaHcVoOhFSq
eKe44SG+pvv0iHlj+BHe8y3dz5VX63o9Hnj8jSM+Nq7ALaCabSav8SubyPqJgbTCaAc/0w/9XT9B
/A0Q/Uxcjo7gKYfMF7jANo8rOvwX6SquASlwkWZip3DCyo/uOfL1o01VHPjK+ZWrrtHs5EW6Zp2j
vbkCS+ej+JX6Nl5AG07iTj2NioOJDHfWF0+MrJAf+4N/XXayZTNxviNEwauDCw/R96xcwmdaoNzt
Eywqz8tLnLlkJbtPHheb19KpXzXuG4YzvjL5u0Z38zfd9JrvwielF2wCOF52ik+hrhaU0UvDLnJ5
4kwm7ZZT6auOv3iLN6Ke7lf3Uvva3Sf88xMfm+Qu/Zad9YOQ2PoH3hM7+x6WvCQkNM23/JPTf7uT
367RyfogeLM13l3lB+WaWDg5cea9rcu+d6R75SS/mUcooKQ77Wmwv8S9tJ7Mi7c6RmC+QiU6FUfG
8Hb9KV/3ykNgOMByfyhn80rPlLc8Kodzs8ez4zNdEDEDZ3vGiepNbXlC7bkm1bLLXG7L3sdHvEtb
x9qL9mO8q66H1FOcF6+2Y/u8uJ6GA9f7YsLoRg6lREd+ZYuu+lp+vCnczBHfkQn83hvcyY8/0NJt
tnK25EBD9fKd5qzedDzLvuSc2Q/foIurl/XAU7BRiSj1OA5u75kXwKD8E0IAdm2Pjo59x7b4N5iC
dDs/a4fJ5QHx38uRkb4NgJw9kaXs1dLJTvpbtlcJUv3QNJtf5j/ejOC3R3Hub5ziUGcCTK43wxu4
L442s/ru2Bwnn8ElqTNqVH6k8qFzafJD4VydxcfNN/B/vVfs+eWRShb8dhpLFeV2mo00UrgYZKRg
WHw631obETfINV/I3dV0Zi5P8aR+RRzxas2nE/WqBW+ESnkOluriZcBeG3BVukYAR8z9UD6eARke
Hp3dDwGgnyvf0c/tP5/pmdaI7NIc/kGT9r5l3TRO0jljpnNlIOAOfuM2rhJs/+s94d4gn/jOGsvD
NwJOfNETNbSF01lBd+RBma9MKs7TkaG+bq+THdOr8b6EjvBtK9AhSUsZuHoJvXvLZWw02Dn9vJcx
2oFm4U/ech4yWTQgY53p18JOGXeWK/UiobiDbgn2399A/gfRif/NgPh/0Vqo4wf8k43jR97/0Vi4
/fvf940SLHhGVgpZIUOUJUqf/7Vv5G/gWaiEYUgSyViP2VH+01mo6ETqMQ4SuWc3h6Puv/eNivYP
U9RlDUCLRtBIVf6Ws/C3HejPxkI2ikBdFF0FSUnOCVjLH/eN4hQVQpThyaZkh0YHw5Mn1R0ozCz1
4b6sUf2Wj15RrlL+scZXc3geqqDnMKQv8b04pDRTMfFJjwhqXtc9Tvhgqm7XkvxU5Z2SiXZSSF7U
VE6bYjBed6Z0v4Jo1jWw0ycKCJ3tR0/1kzwH+GOc8U6ovyoEScGTqDp91ud7MQ+MlsuNQJ7hxLCc
+gjFsLYrGY9XFdIHswPMGbCmwl9zcpo3Kv7IyEXItHuTauqW0LGIzJK03/MiBUDBYtxda8qmevW7
Wl11lOOEQdKIXS6rf6wTdwnrddkUkaL5lMLl0sNMYpxsqxnW5mjXasopE0m8C+hAxauZfRoaYmcV
OQZLt8Cdib48lw7XarK8FguFmH3JNXW82iMuxiAeP5jn3DQz8uZw8rWF2bkyVbsivNFX4Ut15BcV
becNyy0mHWmW9iSgeBGZBkkjMKltTMSumM4Z8giuNP+YJwgeaNDG/ZK8Q8cf4xkDwtsQ3cWozJpB
yQ+tvkt7BhrtKHiaQ6SRKfziPlMsHEDlXS5+l9Yvk+yn9QF83umZRUkFxsflcwvCMuy5knh8opCQ
6tWdRmMYZbOBSIPsbLyKCcq40DgMAzdqnj1oPYdzyrgocK9iDw2io8fWKmmGWbMAkfAyb0ut2qCd
z36Gz2uIaYsfG8T5wWvr0TPm+qxwWKGDW0ISE3OgoLiKJoGcKGGBuPkoYbChLkLOVx3xDpfZIYk7
KA6d0zF4G5fkrhZlQhiPyjbi+cZ532mIbZTG5OJOAVtvt+27iH9QBgBUahBcWUVpGuH9VYKZ+BlN
5hClI3QzbJt8K5pb93oXCHAKZ3rA6Nc86qDrcKrasGDZksBbMS91rzmK4UV0g5dyfoj02zi+1Ss9
U/kp70KeKI+BT8L2EyPtXRoIs1DzV5Rv2bbYUfksKvs0+TKY0dbt4o7K7DZ82kwmF1GzuiPr0oo7
dwllR4Mk12FZh3+xK+NtWDbx6MEnSLOL0u6WyleRJUgR0NvmcnHzMkJDW9gVQRScZhdNA7rzVceU
JKA/SY91Nl+K0P3pTnj9PY/4c6XDlnf89xsMlmp5C32p4gaI+vlgioIj0zNEkEnOfyQcTrrimTw3
ChBaLd2A8jVSiEvhAllb86g26X4x4BSOsVevsy+EE5UloY/67o9U/Yz49CNElzD2dUviy0jJS5/l
/LASwTXd/jtSPfY5xg+NI1mYxhbGgpU/pWwuM8uWx7sqflgbvzIEBzuZs5DuUPE9Gso7I10Z2r8p
3qDbesAiHX2MabfkM46AtB519VuMgEzFxJ3e3TUYUiBWp/GHYmFpjXGeBcL0lPMgShNnAXlGOrm7
+KGgr1ybgz9/UaUt2/lT9vP3u/ZPL+ovMKzBQLeucNJR1/Es9tlVrVJ3S2+sMx7O8n2hDq4UX9GD
VzOQlhbLV/EX76vyq+CwLRwqSbXfNA9CsL8IDuUoCCa5/IFUpuHR/2Njh80Qm7trHhPH+mT0U5DX
ig1Paz1OPxqtcvq+FF4bYw/RM6NwhPuSfBOTI596YdnP2l1kBjlOYJ1eV31Xi+jgw+XPX7lf4n/b
C0delwCJsT1yFJk/Xo0SV0wCB4ZBEUI+OvcgMr8yKAJc/+L12b7RL+/QFgzGQg8rR5WsX9+haKBE
aSoGuoUcmTM0LaaRY84BbYNR81c/y/i3pwWVykKypiReVzX8A398WlQCzIIcxoPdCEez1B+MUNon
3bQjf7sb9dEtqdfcCNRSqrxONeQMTYFauqfPT2M6mk2n3MDdXCLRZEv6vGFppCz3I1TwJSfVFNFK
yTofC+ghdGLmZfWYRjhglVvMhxfH7zeB4Rn3f8fC4pKMaDLb3XzAkBSdp+5LUonsasuV4rzOnE4z
xWDzRRXvG3NgMkzX9nLfxpJtSJpr6T8WDWeBgg2ZDybUEWYnHAqRrsXVckhkvo+Fsq/E+TjnW/Ur
t5Jp9ow238nRLed8OcTNvoazznR2F+UeKfxCuEZZd2hJgzHJ4qqgaHbG53kmkCRXW0oZpV0iRseC
aDat04dP9JwkJuiIfmeU91A3uKvXWJs7WzI67N/cMd7GqPWn+kXQbtsyjOwdaJxT8RUrDGbJJ+2s
uGWA9lgblLkmM37zE2Rve16+SSJz/8bVt4288LSk2Inyb4tZHKjf1VPtsAxMaawfpvTN4CVQqIzG
mTyVHxDwiIZdDOkhLS5jvxtE6v4eRlYOnY71RngByMmg+rcVoKhe+oG6K1PDcs3sT6idTj7SzkmV
KM4eNLtKIDxH90y8BKuyuHpcM/ACbcCmrTcPWTS7HTYaEW6FgONe5dil0jOuE3NaQTSsyr5fiycz
p/qQ+YmdQ59W8Zvmhrqj6o7UKFFKbBQ8eSWrbYulbR3IpEMRa/jc59LdygFKUhx8/THkllympEgK
jOUrjeGBsuFR+JxUMvd71r6hpdj6CByfZlP0EvZm/DhqEUj+qZDYQttqbxnYn0k/yF1QKkEXazZc
WpvBCAXa3jhQdaBfwdxwKzd225IK0XsbLDPR4s6NgVIUSifPdcfSz1ryDSTP/Zx5IWkCKe3pKcQI
nPmF/GpKOOc1vmyIdsqsBpFmOiMZCJPN4xIftNQCb0oqzdTtTCPYsmJBw71cdg+rrD3myvOojScF
4olq6AepDsLo2YxLuzEVbCoK3ZMeYUw3kzEYhQ80pgamcKUYz5EGjKhfOIHYfVG6TAWIKh5GuptH
uuAnbPdmd+gsToTsYmXYG5POfkTHICo/lEDlKe3ZS0gncv2jEnd6/1C3I0h3TCiEcIGNQP60M6yS
VvSaMAxfxJTEgGBXlbyPrSvbv8n8zvTbwdyNXcgxVpZI6daYlwFgubbuFHZchcIiXlgs1MKTlrwM
85OoiHvB5N2Z4scsx8k9Rg4gczKel1AUPAPHzdB9CRXvl/o6bVV5FpD2aTrEYfS4bSnx9niDtWFa
qIiIRz+uv8rupc5Ai7PXXLKLqot+P7yJSQxEPHNXBjA6c1X2d0q3E8JTZ3mReRsNVkpo1ElEMomt
pkbeNjEwPTumibep9OFx2Esv2tXm/i10HFcGl+o1JzCp0JKrLA+Aj2yIWIZ8irjNduML3nvoqFyX
ED9oH/VUHVipObuL/FqJh07AEcZnfqQ8ttqX6G2h0PuKfJV2GQ4OdTO53xohPkQd99gqu1nUQeLb
odCbhkA2H4OUXwxcgjrBUYVSvKYoCKv0nrKgp0E7KOLcFXK6SHKIQGF3aSTTiXTY0VZh5/peadm3
6JAVdD7GSKXt4pPi3PNu4XK/DekzBOySvZIAI1PTsYiL6j5c2Dultw742VpJbvqYz9/IT5COpKyv
wMOzPAiCHvQLHP4C2YRwvBi390L30ID2D2X2vEyw9FZ19GSXrBPJU4QMUsdyudirMntm+cjS0Ekx
5tX8SZzu4parlCpP8w7apjQhBPNQ+qrH8nrNyIwanFfIE3s6xYgCRg1TI82jfU2T5pgSH1sRXCFX
K0LGMtcefDrGm4LPheTH7GojidgV61DGyZb8qxchMcnGi7Y8FmrpmjRV0gd7SM1vErYhbnlDKN1x
IA8iRgwxQnnjGJ/mehit3aQi4mgnxi5U/TzDIhomlKc2gH88im8TNct4dxug8bVR7jX1ImjBTCxk
um9pMht3EYWm4UHtj8r8CD+tCXcU3fMMjjQAgVUqHMZLuw4JuhO+d/MrfRCMcGmSRV2nRynDAJ1p
dqoHU/O+lrd6+zlFfi5opRFClHGteddNy6Ht2UlvTdVR+YgB3ZD9bn5qDZqhFg4SXLSWyNg7RfKL
RGegYhkQJA2DjlFHlGoZZ4HzNwNufyWKS/XXu5nsslF2hbm56ycyYyvNA+jZXiTOT1K1r/TzmL2N
xrsk589Sqzuq9KNAYVpwD6eVu8RYlGeuUwZQcWivIgeTWHbXd0Jc9Cv7yKohB6I42SvY9ID4gxuy
B1x+hCLoK0Hm5waecSeqYTPc09LipivCmWS4WPpsuFXOPMD85uhaY1we3VlikcGHY7a932xjYKT9
WDq03Ey1Oih6ZTdKz6ul3suV5s0Y3yKdiXg7+rNpbQbul4ZbPUWm/sLxKq4f5+44DJiU4OzlYX2U
8kcyi3bPtNicYo/qWw73Z8VEJ2mew/m7ICznTin2AoMPGV/90mU/8BjaTU+ihmZVy0OV4I15owDN
xoHnlQkfvHx2erE8WZh7Q2ZtYTYw9+U4/zQBPcChjrwweJ3CeYXLutZh3844ZHj+5sL5KI5guGGk
FHunaqJgKNOnpKKjiMELPfWHlUi31RMhHEMvnQVPF8n+yNQOyxDonYLXh0iaB6LATuEBzLy6Cs9Q
w6jQrOVJlmtPjyk+ZYmhZsgWRtbzmuJ7q6AwHY9keuhF1c5q/HoxAGx8bUp1N5YsvnRJZyqbE7TO
RHMo6zgLfJZjdJU+/NHMhdvJOeVhuJaM62wdahInprKF1nguIOvVNSCI6BpIPpmsBUUrUfSp2Wux
HhVO/EKYfh9FDbqeidGpDlqmQiotQYVonuNtl6J0lzSZGRaJbqLupKXwwR+4dc7VI9YnNapc5vYc
2iuanW9ziC+tSz095EplHiQoLrUU5zxj25kVp7q/FBnbj6L15u3UOpcfxMTOQxvtMZtu/Wy9uwHh
iuFbxy1z1PMDydZ9pEc+FTAcV1tnbq7rkngdYLgUN6nFRhS3gVlHnqEX3xRgdCAWnIYKvr59h2jg
y3NnY+PEQq+5ocHqUEgOwSx/4jUycc2Mgs/NuBfvFHHFWzhjcEp8VX8rzEcyQc4YsfyVr1zNauhI
ixiosPHTHgijoJPEj908pPuCnYlQ7NSFo3K1ulN1a+XVJ1zq5dXzWj5zKJDrDviG5qs5OPbRb+uP
KEeaH0/FKrxGdH8PKtTZ9DUyX4uMLSWmtmk5KXOFraHLL8LUnkH47de+CRJ5ChDhNDU/jGydijJ5
+O1U97csC/+B4vyfuRr+P+nS20Hwf9elz9/7+Hu7lZh2f3A1bF/1L1eDLBsWCAyRSmnZ5Aj5L3Va
+QfJGk0Tt8OyBH1H+4nWo/xD2/6GL1Q1cA5bJP6frgZAPnBZAfggZyNuk/34O7l3+RftSBRRzfHj
WgCuRL7dxn3+WTvCotTNS9aisNQNB6VOQ/PtUWNhkGL/dI2sxwiWqV3vdQasj1QF0+MJRruZamTK
O8R5QH6c5IOph9bbms7lSzPP1KppPYhFfy1j4A9RbYVPqgK+0apFLHscWfyfXvX/QQPbHuZPWsD2
NDReDMR1oIIKGsQfn4ao0tOjwGrkJLsqfq2M0F/EaKuLiPpwMxg2DxXZ0d1Ez9MebLTo/PnPV36l
B/z2AExR1pkZQGIXf5EHNkJo0U6AZ7owT49tKmanfko4xfZNn9phuGXTu2ikxy0zhZ0xZAssZ+ER
hn9HGyCj0rUlN2KtnOzwMa9j1lxka+6CqW2soKZmk/4kVVK9qqPWK6Y/8NkSFcFJVN16S4duVU9q
K6VEOAxWfu23MPNvLzV9M3/xVH+pYDW21xrqIMMTAyMbyssvcmMJf2Q0Mpg3Q5LVD7TeWOduFrXO
X9fa0il1WOfzZFopx7PZNDFR1TMbsEwNFScnM/FikRb5MNotBinOCsWl+CUnji4gvTWB41LKFffn
744kbo/pj9cHZYEWgHOkBz6HGh/Cny/zSaH9TuoBSfZDk58laf5OkH5FS1dUD/fceFcQNTz01P3I
s7ru6GvcKjZ77XMpRoQASgZzt4KixCwgbgJgR3l9JgI+3AF8mZ5hQplfUQefzavWFjbUQisRBacl
5//Umg4APQdf0UvxakJHTMNSDXgbG18oevz8dYcenmTNZzb37UmyFNBvsrL8qBRLeGikgsRNQlYr
DGuCt0InMFJUOdlR4e5IbdbdgdQxLuZSml41TOWjoY3Wtypcn9vMXG9kZUuyTWV5E4ycoajEEqdH
eXOXRBzcQgCSuJ/LfNNPSCKw3M8HVmn9XC91d6rWsry0cgO2ORyVF0L34VGT1hlTTfZgjGt3Dvtk
ohWT1IKftfn0qChbS2YshFvzOn1WbCkw5YzLdDIMdDOZyUDUrcl5TrsLhRQkWjQsOvCWrUF8w4ca
IxyZcIvZTSFnlILce2puiZRKLpxd5nIkQTYD7i1mM+WYGBFUxJzshBZODTqFavpIWzQJM6tfzEXg
oKyP/bUxuszLxOHQZI3kt3NReX9xff16+5E2uVNXGD3iauTj8cvtp9ajZK406EWdOU4MvGcgZxpF
yE3AVKrFLyOLu6XHty1Q5YkjM2tPi2689IIsMD3LRjzUM4wDgogqsTOaTxi2W1WyG7dPv2yA6Vsw
wB3/4lH/oi/D2Zd15pKaBIYE7Mnmt/v5QwH9XTEMKg2dohZEN60VxAk4QNzUyTVgYn82imT8LoXj
FBCRVgidLnSi03D79ucPZPs5P384t8eh0n6hUXKxERd/uXfOilDFYDkZBcxj82QlvL+pQW9WPCyS
L7eN/qTWUv9X79m//1QWC8NQcRrSiS3L26vzk51PlPRIFgZiHjTaEjuLx6l5VY02+hoyhROEDrJu
Iv7AVi3LKgtLNin1Glf6EL6NDTmePrbUt2bouqNgIUXVimTe6c3sMrfkePfnr5Cu/9t7BQFnW950
Ipjo69v+4udH207wqpiGYl1igulog3HhwX/GS406DOSRZpgYA1HbgNaA6s0AmYa4MZajCjoxRzHw
AhLClfxRq8xjtSRvz5kM31pv5SQQtFxyJzVsP0tF2JGeTA7j2BPa0MoXZWnwMEgNXt6yCx91Xcb0
0RRiQCbtmZJd5M7VDJdgbAfFja3eemzDGA1xiiS7Q2/AGN0bVKuJ/MYhWiDDahHUwIpyCFvEAQQV
KW9ekDfXZhxeyNGSSFERxDQJQEQ7hGJIqQNYrFVc43foF8uh0k0zSCv6fjorCv0sytqVrrgKh8nU
6I/dgvxGMzuBBwLJeET0FixBycrcxOobLZYasIucb76mkv46VwKDraZKUfuWbDqWFOgIFI2hZU9y
e9W0prvvaeX7pkaAzLidZRTagrjiFD2uhyIeKJBIa9mgSEjASjg3yinW5PuqS6eglpX6VQ8ZzUdh
pJ21bkiuQqrIhygsOTCy+aMiMieEWmGgmauNZ5EVMbbudj204LyDgkkymaYRS5ouRkiy4VRh4qoN
rdoxFlE/u0aXvJ4Inckch6m1lipj5Q9KnQQwwya7xZjgLKrQkTekfdtMsiR0y5KThhRVtdtzBjbF
Nd0XUTKcl4SqcjMJacHqzb2pJ71fhNqrLIbKndLEN0j+gi2TA0CbIwe+sFNsCign4lR29E9r1ZGM
eh9k2mph4zLyoNSbTfvLq9/SDnWFkjTwPmuVeerN9nklQHPqYGBczJG5w5iV+ckYS3IdUq0FaGRX
sRPeY0roHhZCRJufGxtrPaKYxA0RpS5M6SVt5QBmeu1SDf4aZUp1P004K3N9adBss/WZkIh023ip
e9o7lTsxyvaK8tvMjlhmbGbLE3kHwYnIdlOsOmd3xEeBO6b6S8mZ2tGRG66tXi/X0RKSg1CahF8L
trN5ZQbgJyZmMFA83NEkFV4TUpDseDRLrjB4hSC3J8Z1c//Oezg9wuR+DzklQ2mc5es4JtpRg9V4
YJkzXpsMcHhKYtvXdUbEBd1mrjIQShAW2gyqYTYca1aga6RlLh/WhqByAYvP0anttsmdf69AzhCS
KozEnzOE0XqUnsKSVEkSrc1pENmd+q1cCfdUh7f3IFqyz7KKTlBDZ5gWbfXFXozYNbUHXEGmbh4U
wEgPKngiZzXb4Uaf8GNaR+qhkDuxsXOFQ7OscSGvSZUi+9Uc1ItBW3Y5b8C5FGL1Q+Km/yKAZ9hV
3HueTToQL3UnV69sVWNvBc147JQoY2dMUDsNkAXwjRG/LD3AKjHGDfLvEdFWiQFWZsXhqwD9gTB0
mnxvAfUXbh8X5SnpBLwOlTrt8whtkWus+URS+6LjHVtXKxOzNsA/5rGlBxLQKBwFUX+X5Ml66eSW
QnRtBvZtrC9UrP2o+MSjInQBS6PlR6JcOFKaklmk1bywSCSGuaQHg2WoH2Oi7yqLqYoIVBG6vpUZ
N8Pa/CCjhRrF/iiZboY8NAp+BpRGDudUhicCsJoJHN7XQrTCo4wHW0k3ZQRgynENhqhBg9I63NN1
Tzo4pQly2wqc45iSHl6oSThPzVg+xozJuS3UXRLk7B3YX4tA8dahAFlCcGmUenouzGX+XOi6vGvq
qjwJiUY9sAnPERjknH9L9DpzaFQuXswyggze6urnQMfGYzwI3PgX1Qs7wfywRnU6pXrT7vhAY7Cz
asubDIt3ZsT4ojNvhMt5GOdSxWRqDKkTlRpKWKLOFJYZ05b2ZP2HPkSpoeIu+tQeJO5jqYPJXuAT
sH326xrHpUz+awcftbgk+cbQqjUptLwxVOTFS2g+np8Tpqp+TUV1787aQDaoV0Tp2zQgpl9G4h71
7z8pnVL9hOnhv9g7k+XKkXQ5v4vWggwIzAttzsx5JjO5gZFJJuYpEIgA8PT6UK17byWrlKVeykzW
ZmXdXVV5DkEAEeG/++cwaJP1MZjhY5zX/Sp6jiMwWNBrsxF3Mody8THGiEMt3/ia4l23xlTtgixN
A3uBJO5Bu+dZ2w+DihDzfBbgotD5sWvG6dY084DpBcr8sZgWB9pKF+GxWP0lPi9fkBM1hW+TM92S
2RW8iMm6+PuuS2V3GOTkuQej834FyLBHuWjzseJ+VTVX1y7zo8kxvBDOjy5Zx+NnPrzq7+0SuMl7
MjWpe+sFvSBEz2akZBfsdOAnZWKDlHWibsSwXasP3dkgcOvBue6KXJ7++KoQFz2mtyo/zsI4j51d
Y3ltKue6HrmNqdVwrqlbNZvYYTHm8Caj3axYqhJWmUuHusyV+8JPn094r2qvnO9lPHvsuUXbPrXE
SnF5pDNbILfV063yuVqWCgN9P1k1FtyltTCopo73VgCmQV+dIDWAHvIT51BwoGTYXJr8OCTrH2Q3
lTwNxN4vfX8g5ea61fcuifkelF6QiLVl9z0epeohZUXdvejiEFdKlVKfG+uCG7bNPMq2R34Qioj5
bQxdgZdTWCHz1qHrUIWLgnAdpr7ptpKciMaKNnIgPkae5CB8wj9OwNTSieuMhRPeSjXZEGpD34qf
47Tl0k1lsWw6KYYPrw3j53mZMyzhpOQYXtHg8lYljv3ixHqYQYdOU3foWk/fEjlKfi6RVVx5cRvR
5kShYdvF3KDZtKPj4pwuDObktKnEt028WHuQMDAwQ8+0+zJQFUXGFqwmPa+BuObOlov3VmFbWMEG
Z8ZqgMssQwNcZWIAZi2GukMi87tB049RTWHySNxMTnuv8DEDrh2X1LukgIWq+RTLqrwJcR3eQTXz
rpbYJg9RoZ5WypXnpnLyvYnj9aQG+oQMd0qpdZiE787QQyd1O4x2K1znwlEznXFJXn0MIbuOXhzL
zI6LS3eO2Kl0Y31ynJAZ2dxOdCMrG7ZsNpbbDATDsgmUdPJD03fj90XBo1Fux1DLtA4rSFIi++d1
7zDudJv5KHv3hKriceOFcIm3TbtUDGCzZGYFdfML0bNMhxRJnBWVh2Up6BzJ1XYScEJd4CQne1pJ
MoM1fXqwbndeBSJAukAjnELjBPCkoJGMk/+p9Zb0yit5sgmbzc9gF1/YYz6EWYq7QuRbq+/kxTDb
zrEa1b3nhqj9LtPFMZPvaYtsD+bHh8oVpjfdxEZq9mvrzjIzu3R4uMd5se4yY+PByDhLWoE/M5oA
jlhB39oq4U83qdLjRdsW7c1QL9MJFSF6daGn3NYqbre2Kd2bIo2avQc1Z+/4OaYGanquhqpMruHQ
DXdN1hdPaPAvVJ17J5eymmu3Gd8sKqifpd+RcrGyDhRhkecw/FR+ogL+OW374Du8qXg7eKn8kDnu
g2WJqGKPFWGkJTBgAWXkHQHeHZYIwyATfXUHz8jGykHNEYXjbniEBuXx23c/8sZ/isV8tRA4RYSX
+//OPLY1BZHrjT9E1xxeCO4aD2uJip4atp35bN/YwAo3zcSJzXXk+8CEPRpJOpTOS6N5p/d2d0/P
zwMt0o9ZhvmvzN9EZj/9cRL7/zr449x9/s//9qMdGyXn+88UuecXRXs1SP+fdXAkWjTwv/wL/5LA
BTZsz7fdiKN96Abuf/UOrgZt4dnIiQ5/N3RWvuv/Nmj73v+g0jJySO6hrPD30Fz+I9hHWyGCSxSx
DnlrjeG/VXv5F/Crg3c4Ym+7WsnE2jnx69HaJpUq4WnZWwtY87J3l8JWh8JJm4R8q3b8jd3RJMgc
zotukwSYkcx5FI9i5Jbf/emicY3mtG3+bOX8KlPyVVybK0W5hY8i8lWm1CR3+8FFnR4rOe+ZBpGo
k/KetL/4B0Xhnz7pi/YztKnVNamwt3DEh2NvE0YsRJbdFzL8J8H4L+IYP5QjYsYVqGMxCvmv17cK
nbkcasfeptDRjgsnISL3XreLc4MBOMO/MelhZEmN4wtqXP5JXfq7n/TPH/9FOVk8ho/MPoBIhFl+
47p9zOFq1PehC17697++9Y/6Rchaf1KqFAIHsYcuy9VT+idJyZ81iJqOOyla5vGyhaWHbyyCT7hL
aRLJSOA5cj7+/jP/ImPxmQDgfB4Eh/lD9OXHA+ZXelQGE4krS0lzCHSivbAsJJ92sK6tkkNDkuFf
/v2n/jFQ+fqjRqQn2KMHMdzmLw/NnAI7KUdEpVro9iVyxvES185SsCUxQXJo3Qm5X4YNcDVXYCqb
47QAdDrLSL/Oi0141U9RJve1HUhMaE2zeLT1FdbDoBYLACFyx02HA56445y1+jYEvhb+wyTj7+6M
GNgzEZHIc5z1DffnX1dVNq2OgN9sQw8xDMhUpo9xVecUgLpj+/33V4wew7/eHYxoUO+4zW0HKe/X
jwOoS9lYhI0kW1SDV2QMpxhtK2vuGOxgDmWX0CU77VVWtTWpCC9Dnz7tjer8juzRkuA1Tq02QXGY
Vny0kylME5YXhGwLFTS90W9cdULThY/US0WhGp2k0+OcSYyXXPf2SU/hVD8tLN/ZNk5HCggKX6GM
hamn9YkBQ495q8EbTOK6Ie5Z4zYGR6XB3IV5Me9mNyLjFHYMWU7sGKAhREWvOzBFnFVuZcvu9ASk
hQ64RvZOheBYLq8NvF68AwXJ6isZjXjEQjAdD9LXnDZrP+sOCe4rHyNOwu7D7en3sJMuL0C0WNEP
J7Whrnk8OOQHoz66d6ZIH0FKYCNTzpCRQsx6Ne4C6q/GvRDGKnfT6JTflN3Ht6PLxhLnotc9+YKV
5spo3d6Blfbr4wzGFa5ItYRPserSiVLKStyEcqDIGC4k2H0jxo+Ijct8GFH/ILMtCWWKQ5j6nwaJ
sqKEUCckaqpq+BF4c/iS12PwzXUC7P90VgXnna+WH4MoFsyb8CW/+WWzXFPgk37C7jF3upUhW9g+
KV9LN6LIQDbsqhgTQh1X5SSyXd12/vOM6RAZrYX1XUhKD7bd0toPi2WtNoSk1Q9MO6jtQjpbGw0E
rfVTEQEywgMCG81n687Juh7xodrREm/oMldEEGXYE3uOwzU+qXX4I2impDgupUXfXOHhZy08q7z0
ICETAanonoMxYof6xk8HcQ500ZC44OV4z2oZVvuAVg4cgByAvAXHR2rrY2BNXnCeNa3nneeRFgle
otpoZB43Kp6aRIpwGzGiHYl4mpJehTaUT4NA19yEZexhOQFHBcyCzXZ7CPVAs4UXZQQ+k7zwRzIh
LdQonDXekItr06xtBViVUyLn0g/cPRO46S617UZw9Mv0ipBk0E6tITxmxkdt9cPNynzaL5Q2FhuZ
2SSa41kj1cGqZjRHF7G9VTpE0JqHhaRh4YVFjM0jVE8ui9i8jXFkuttFaYV2ky8l8fwgHN6qPkkd
nLzIeaYr4a3opUBI1LGwrtM6S/yTyHqGWTJIA3NVAuZgBig6DByeHglkRHXHVBAWJbeCWjv66KkD
m9Bc+IaavSdqNWw6Pi2NQ7EJ0CaOM2PW+SpB0rCuhBzn+WViu6Np7OvRsrpGTdNnMsBOPktNxn82
YWgIIFGVMlXvgofM21IQN1y3gL7H5yFIMn0jlCizGzRDhER2Ze0FDSrZsKMBZbTvcAq4L76tyF4u
wdzKY2JQUMGHyCajZaUjEdbEQ+IwSIqluuYWiF9sBorBWdEjHG3CBmbpViDuLGfThBKBQFdwBwcJ
aXPsOt5D44gMdJHJXfBpXWxDjh9gtGSlTSpe5TPpobaPrfHEKJNDknZs3iC8NFvfefEtN7vFcWfe
HX9cSC/XXR6qTdlQPPHaBojrmLnMWDb2VSY03Y+w6aRfXyRu0ocnGMMBKTjmHwHQnE72onOQIZzQ
w6ZkjTP2eRuILxhg6HwcExOrtjVNp3nwWI0+7q54WqCSD43vkQbNAmGuxFjW9dF4HTfhKHyr3SVF
OkZbCgfVY487IzvVhQMzv7IjrWB48SdjLpzKl9nHPwZSqIOUZCkA7xh/x/TYQtWpr7yhK8WJhoKh
fUB2rUEWFE3wXI6Bfgx0E19ajiTEGgYLjvjSSUiq+F560cpxOmDKyEi0ulQU2cxIskV3T0PrJg9e
NkHzQ4NEa1iIqWEwrJu3hP7tw2R6elrQvO6HrBueGM61lzqeScaaSD8n1jzyOK+DkZAdMvUme2NN
V1XWT9dFUb0BywFS3TP03zeGTpRBSRyhQ4VtK4v1wRMmxHcGjydTFrikVNbV45BrbW/80bEvZvAJ
fRmVextQwWKK7ynFwjuUOrBSY6b8U1tTj2LJOP5WjriqlzC9050n8lPtRpdlHCdXtlThvs2wi8YZ
yfuxcc+n2n5N2JntRWXkU8Q+f9PN0pyQZfSbr+lG4WWiWXE9javXjlICipkeDnlJfaayu1MS9i/9
slKTvG6K3oaa8G/YVvWJU9Z4Vsqk+h5TS0KK0GOao3hFMb2O1ukX7w+6Sud9500/kJVeyjKpTpIs
3+z2vOwFymwZJXAAUaeLK2w13SYP3QGVonOZ1TrJq4ehnMGAoThgRH95d2JzxvwuOZWN+BGZzscx
VjuvGIetrQL8uwmHojzis7MziljwN3RJ+5JMJnhJhqV7dHm/wftfojtrXqCLaFIbbjj+LLIu2Ftx
djEM/Q+EI7nTfXXXQslH/iqOwA1fQie8NTE1VFXNelyu16qsKrVPSw87qgQBvE1s3NJO1eizJJP2
AXbQORPJR1G5HnINnPm46XtCZEN4KrzEP59LQSgw7yEoWDqFuYHmu7GZ5X5LclfhYZXpfHQa4V4X
UUMXM7wfcqfg1Ykdadgf+GdevabPHhoB+IfImer9nUymSFCV2t0yHgoOqtfJGXvWR7pHnGuT+6wt
om9uogBTax6f6k6glg/te2bEdREn50Iu1jqNGM4i1S7nbRre5NDstnTBX2YCj28SxtbWb9YXiMnS
udix0b3sdJP9ZE8Yvf/B3KOCCE9uEMO1srzloliCgUTEKPDLk3DguScR6VGYhcnUsPKycF5mM/GL
ufKSvVeXZ9Na+uEb92Yswk975N9RzSxOPo1YurV/miY4sB1TN8z01VY30VELd9h2Vv0jIeaz81Za
k3S9mwya2rfJH6wzb8nuyqVnT9kXTLGEADZrd1Z7t9iEJBw5NQRpqoM7hBKCHpCbCE9sOPT7MZiw
EI/LdjKD2OSW2rPvS85yrGEohpHeQ8u+oyU7PWRh/ZoOOnpwG+e8jIgxWfZ4pOcT+EgSXSU+g5+w
e/NizXHFGh7wwp6peN4OafZNucnjTMEEHDQQU60tdvhy3+qClQzNAfRpn1zXFe7bvOsZHPXZxSoV
4tvmwVDOD+pn8dvSE7UNe8c+ZiUbYzepop0fTbRgzHW+jwfBP6xTLzmmReGu1z4PvkHwUzCD5592
hRhGx+puGAHV5fK9qylxFolodkOQ06mFaTcP51fPzlC6iNotVowTPVpJBnN75bH1ZRqQpxEo5NQ8
RVOeB3s1W/LYUBFMACgwZmvQ2DQbE2mt5epMCLegB8nMKXaJ36AqwtrLvGx+Z55E2HVSM5Jjn9Ap
TIkJb7mRZoOcePbDzKTkJTOBSDYhZCyuWp3W5DJdZp0bbYT9GYK0ZGgdjFj/He65flvlAbMkOjEU
ZAp/5NI3lfF37ESC5szJBgFkwfKX8VsMtTk/4rru47NuCdV1oeeE2vcEUwG04Q7kfhK7p9oesnPB
WsuZLgmIUEgppjO7rOKTNUFChmI8MjJsqF4NNwzA3PfUCaoKMEQ10FTluvInl7GCeq4aLPvZHH9I
cqQMxpLRM5uyhzZN9Z5nssNgVPgaj5PHbKyZfX3W4Zy8HtBzuIyWnTwW9urDrrJQ3Eczjbdb13KK
a5vC6hKkohu9YVJwlgfariPBTe0POXaHgJkkP2WR7BH2+2iHeqRI0kYJe1zhL5BZYBk6w07jZ3zm
kPsAhi1l5oBQw9DC9BWj/CYrIOqkHf9de5oobaet7GeXOMz5R3RU8EWD1akj4irj1GC0qL5hev/K
3GreGz8Rz4pSe3EoRmt4MXEowZzODVcpFBJpigatcNl2URpc5pWrbHK+WvJ/Z43kTtchGCSKHOpn
2snz5zytuVHBGIWPTjSxjEWqBBiYBakGypEk8nXohoJrNdfLJk+skWjhHDa32dzH3j4dk4y1IS0n
PjxU1WtY9DhedON0J6IJ83imhNd/JhRZv9am0XeYYQ3QOHLy1diRzjdt07v7sIr9FyWxjG2rpl+O
5eC0IFK9JZy2nUEW24giDsD9LqPzrrM8fvGSmPdR5a/GA1rt02XnAvZ7GjqLMKzkxiQ54Fbm3gv7
9qPUVDRwlO0Z541TD8iqZftPq7zUHExGWgf2cTx4DQFzp/2U0ey92vgbHiHNM3RqBcaYba59OvrK
iLa7XTgyCTpkE9RiHsXGfMAYd5mFN0M20ELAYMCrQnWXJn6dnw98yH1l2BxskIAsffR8VbJcmqAi
ET4waMjdaHlPar+9my2sHFs6JarnpBX9D13Zy03pemvjj+V3PvdC2j9CAFQccUHnA/4hzgDrGj8C
ShJmzwK3SED5hlqW1N3Fie+9Bk2CbQGjWf7DGrAPseImtQdExh/g2pAOB3c0uXdYQzjteCocBniN
/vItWtqekVsUNpyklZ6b4yC66mli+04TRVM3H9Y4evAFUtnf62riJGovTQuJhjdtuq+qxv7ok85b
tslsG6piRBp4e5Pjed9PM2UUm2UxEEgXON6XuastsyO1ZX2viH2D+FusDnBFhay60dE0lFgXrAmc
V1mRVVFq5vjkJ9ICN2iYTm5VFbkHzrgsF5kpUhyzovLvXUyGGGDYyz9Vc0jMzqEkizOZ6ki8YpOt
1YnhedPvLSG7Mz3qOT3MKnUMp7nAOasx7jkHBqtqoiJIFVhYtIgphGSGk22wLBXPFpmMcBMWXnYX
skF1NpZvJMnexQwUv/cRtK3WrRtsjFQ4cWSR5fIZucMI84liFXbzdEfcR5m90ocpPQQBi4W0PPid
NE8Bri7CNDE/Jlvppr9zljwlq2FQTU80rIZUsACHvKMNL/a2yzTYRErKTIMLzQQqMeU3OIxDM/A6
hw3SczCj6givAhx9UMwvCXYwaspaVqhDWiViPAxOUr79Xt1aDem/Sp+0t60UPgy2SJ8Ivb+KW0Hr
BR3Tc7IPzWTfL36HqQj5B0hn3ALqciF1KyRDYiDUwFzTzpEeRi2sx4ID5BU1YJlz+P03+osWyxfC
1b5iXAC5uMEXgTKPfYqG1jAGVtrvOi9GNuYEJ9oxpfhoWezbf/vjPJ8phkP0CD+h80XkLtNeBuME
0TXGJrgTCTNijb5wglvzM/Jj999VfQkGBKhwNLx6If7JL5ZJT6Dd57af79SSJcPbEHT9/GzqMpBv
Qjcuw5qgqveLr4J/kDH/RjNFdmFHjIbihZ7/5bI2dt2iITI3mHlvbyKWDlKdgU2+F6vTv3lJQyIQ
QgTcHBAXgSD8ekvpoIAVv37UJEm89bVbkqzGQeKowJx68CT733/e3/xo6w9Fvh9vD5bYL7/CcBwq
21/VewEvn8RnNl3wrPP2tax/okv85aNIWqAcug5BDqoG/7Cr/2lQ4LomlFlW8VEptQuhzUam8TkS
uIvjX/zxU/1bA8v/u1TO/3Os0Zj5yu9GklKNULV/HUryr/xrKGkFsKEgVMQBv2pK2sg0/Ecwx3Id
GuYdpgKxD1uCV+x/TiU9sY4yuUGwUgh7Teb851SSfkvuVII5fuB7OFn/vULK9Tn6r/kKn+Dw7SBU
CUDKmKK/sj/YMVULWZtwmw5leE2ncn5HMUNPY0uanxPvarGBevQk9k2ZX9ljkD386Vrd/nUS+WXA
sz4ITGPJegS+DT+GN9uvT5/p0rzJ0LK3fFPryRoUWzDm93xqM51p1NVNR1UzmXE15NfYGEIOJegv
+yXS7Cwh3S8Xkx90z/UcfE/yjl1IP7nmkSIuXG5WV/kE3ppw30x47X7/1b8MdNevzgrEBI7rxlzM
cb4MWnqWFEa+HBiDYJ7q02znTnDAHMbRYUb1/Dbjm8JAM1nU76lkEfkZ4yqnvJgnQV7291/mV0gJ
3yUQ8EmCtdUU9zavlV8vI50FQ9WLadpOvs+hPm1GJzjRrQRFo2tLlIuSN3mxddI8NsQ8bbZDv/8C
X+I6f1wN3jAxRv94Zdd+fY328zzUa0MycMzJLPtYj2ytPGjV9mECSP7OrMA/hI5XRLukrJeWMiOt
6QGJa2Ufp67Os3P64ygIEni0sFFadlHtK5OiPHv5kA8Xwjbmn3grzq/DsvW68c7nsSTV5K9X78vt
h2ZeBg6lJuyTs6TGU7vAVqIRgmoL7HlowX0bF9m5nXjauq29OaYWQdM8mgJobQO4Dkh6w14xTAv2
wOw5+1qUD6rnf7i4f/M1ud0CwW93nQQFX9bhKM6D3MZ1ueVJKnGnsPF8sEmgHLrRJo9ti16BlRdj
K07FYonsGuRSVhyntOOcIeyln/BpSYdIbNNHQHwH14h/LQCUCKef7d88ye6v0bT1UoYM3UM/8tay
XBDKv96C3OZili3Y9bj1U3lD1Ugnt5TSrMLhbIKF9DappFrHHjujuY4g2Uc0MHpWJMJTM3Ycn1K8
OedLm4zvQ0Z+HbGTorDer96LvliR+VMp71tf0c8QuD61eA1rJo0Flkns/SwxHCIVFbW+YZ6QgNdk
0U+ecCOZpxDlB4PFuJ5HgpEmon/YQ3zZl/LDIz6yKQXzx/k9FF+zJeFSgUYYQ+Yv4HVAtUciHTe1
bbNTNnZNL26b9Fh4jaGO1czCfskiDctWSZRsRm4NioYosPf//r5hQP/l/b72ILsuWw2amPBGfN0v
98TGkdGIWeK8rsIzpzX9mcF/XtDc0fbNeyFqTvO455rxoqrVWZOPbbEvjIsSqKLbuLGxfTt6Mmdh
R8ad88VhKKR8Hu3RPM5u/C1ufPesSnLDNLfG9LpVdUePFn2Rl7FqOI82kLhC0dzkDg6JTS4o7pFR
rY6uLQugJpH92Ormo2nACLhh9VSlS3A9yzXMjiZW7K2kXQUbA6y2N3tGg9vW8RQoHrrYZbV2ZQSM
O7rmdbIlBlUaXboLY0mMzTXV9ichoWuw0aovKE7nm1i2jdtPLeWW2yX7KP9oDdQ935dbNYz2gz1l
iHpUMV7Fc7WWdOGQY+Q4ns/TBDok9o+pi6Nt6abugWjPA5q2Q1U6watqKpYrb6p6IGNJA2Im7ak1
m4LozeorZ1ukbnaVUFMPfT8JXnmVng8uVbUhY/wTWRJY3I1oziewD0iE4dpdo5wQN6SfakCnqfBf
+oDxcRlaD0uBjjgUqjmrnDk9wv+sDzX1S3QmVWAgKGam9Fg8xUlf3oiOmb2TcwoGwwLzupZHK28u
59QKv8l6sl4ldcEZ92rBzMsu1AKE2wTGP4+Dcvycxr7/qMlV+tOw56hZHodqqm6tSE37PkrqB+z4
rzkR0oM9Np/uJPphjxmUxumpHFAvZztY7pgQFe+2dDoUXOaYPjJMUvwc1BB+9JwBbmNvDF7klESf
nVyAyiBUAiRWmXXtFQEm6OGKfYfw6vEsCJdmrQgyG99uLgiDog8iN3Hu5Pew9zzIwDTJuzHBvoyh
O3m5O6OUOUsXmZxRfVe3R1O08lprTvJOGEiUw5gZsja0uA9RAO64a45CB9mzO6PSNot7UaSJQdIx
3jkRAivamLryjqPO4FfqtDotMwUKHNTxPXS9/qHLVOKk9Bv5Fjm+fBfGFdygxlsOUS6aB18hsSjk
BACF7GzQKClTfYsb5gxjtgYMFJaEaOjUixWCFmExxyciyJYhpgnLbrecV8xtRI4RPDFuNxi5FYmd
oPTGgiepbIZDOQWhPMuGKT+OhQe7u86/pZbvPkSoYntLk1vgxVqejCf618y01S3GVbDINocsZ4bA
wUUnXVBjkyh5wT6CWxRkp8IAeSTyMvzpopAbS5TiyV8RQ5lMeZcHE49szADwrO7HEg5bv1yliGf4
RWx6NrP8qvIhTMeZF59W4/4FIZNmm0+2d+zN+N7Zy/jkCO5YEOZiOjfkqQ46YtpQ19AGqsTQy6W/
w30C9GFHRLznKPO3nB/9/SIcQ/9Dmd/FOkmYMpfOXYR14p5RgHUmtGmIAyA5yTqEzmIy+TghXwy7
OoRuwabmlv+VPxcUgJzKEKrTBiReeMZ4NH2Epja9a3TAb4oYEVwg6A/UO3Tt9ayd5eSUir9MmYRK
mMzyw2lLyiDComi+q3LWp5nOWKJhej4lckK9URUtIRu3kdVTuUx3bgX+a7KC+T1eUrXtZ/Vee/5n
3PfQwjrXyi5capAeatmX16Mo9M8p7232vm7RXlpeSlqwoNpkiBYY/YvLr88tTWR2TNtgsrDOPdXD
go02H795lmrva6emHalyo3MifhP+oPUiEIrLftSFWc7Cugb8hxUyBjzv1PupQFBLaXFfVw9vPqZO
lu4dD+HdERYYtEXnpt8PvWqeRRnRAe3jxvdDmpLcdghOjk0XoUjIgKlE32EPKM4RCacj8+TwEPgU
bcopsPedkQiKjRyek6ZLLpmQirM5KmbsHWumlvrwm0HxaYZ/GvwXBCB6T6kE0dO8Dxn2HtMBCxA7
MPMCd0Rdl7LW/jHAM+8fkmoIFoqo8v4mwoqxyaVRclP7afpp553Sm87mvV/W+XUwcJAwgYr39Fhi
6qZsc1qqT2yG+qqOGkoX60DejoWut+Suou0QkOTDnPaM76HZ+a1KoOVOwTfP5d9ET0ajI7oOBych
S7cd7MK1APL5zlqFeZdKUVKShg3SIfx3VrQJsRwC2OhzTKbyM2xB9nPPwewyaSkpRLiHl5tg/Ea8
jMSxwv9DxSIFR047WT9wUn7mMXivJBfROTv+GS695i9hwhttrYSVu7jJC2b4nAMkEZ09PXaSTHQk
HrvJseg2Gb0Pa6BNJcpqAAKeGvUNaYbDOs4trG58GurGOfraDh671hcHNXXjGcgl8RrG9WGIQoTm
TC3Op9/F3P70294mOLiPbEKn79PYLdfMI8ZrErc4lNJ8OAs6hvObvqNXiBbY6cLNF+C8cu5PWvWr
4QTPPW8A94L+7xQ/Wfeilzg+t1zspOTtsAR0iQdZKaObfUPckJgVp66F++SI76k59xpXn+pJW6T8
qlay7RCfXeAZBn6GctL13RLputhG/RQ9+o4bpFupK7hMk3AONR3mDzzZ1cWCv23YSlkCfGQHDofF
JfltLd5+huPzDAjRvs7bMvxO9XcIDTIhs+AmSUwEZ0If1iUHoZ7Z16OdtPK5T233m2Um3vLEHsyn
w8H0NmgWRqt02qd7b1Lgwnia0da8hzqiNqZjEZpC0q5JOcnXUVfpg0YZ/GmWtvxM4y67y/OkPATK
Ck4RSIhogwOHEFvHPHeLwDudBYFipN9lHyqAXlSWIDzdBOZcnscdlbsZ/Ij1dya8FNK/bliryrzL
T0WAU7AseETc2e4f2rwdOFl47C4mL3L/yCFtmSmCanJ1nt4JIVu4tX6Zg0SMxYUQA0J/11j+jw6o
8EPiauXtKRpFPdQd6YOODf7OwqjFvCqeYUibAsAQLNQH7fqYHdp89rkq0UcmfDvaYa3kDQCyAo9J
Y8+3fgvTZsjrzj2fMWfcWFglsDE1GWo0Dxa4pJin/jBOc3ZZ67K9H3GoQi6254+x9WlkmOpZigOD
y/C7SM1aGOKgXG/Y/kVPHiYWcmVuXCQ7btYR6Lws1CGmiHw6Zx5QRM8U48J3rsaYFRN5kafdIGfG
vLRlDS2I43iMSo4QTbZ4wkJ0p/NuJjO9qKCj4y7FfblJ8PwEJ+aW8y13R5lexvmcmkPRB0G8M/as
/YPAJFRTlxa1p3FQ8ZNDw9yHcBUVrBz2fqY9XCf2FrW6msYlva0Xh3yUXmlXEjPgyHsnprM1Cynl
ovaxucrCkaq7zIk/GltFKzZQs+VJw/47K2922SEBn+y8iNNtMeVYSUbbI9xiD4p1g8FVQAMyNdlU
1XbZZRE7xAFlAeuvVOxvdqw87fe6T8NpT94meQpkNIwHvIBLR3ta1ZodoSCwcqEV9OKQxrr6UMaN
nirqB68nI/mDx3U4zZ/ZWm8JyxYwJYyHJaiGMH0sJy95I+8UwuJzrfqI6YUG6gqv5pPJS9Mc0VXD
700JqmI7Wa5SRyeeY7nL2ZbTH0kv/FtcYOnA8MOOkK4MHB94C0NlYyZrh/KaplGG37PlN4yMcUVG
ByKE7f3EZps9ScT8bmNbhKB2pmdcQvxdZJdVqy3yfH5WbdflutrOJgd6WCZN9OT07uTjdIx954Lh
Vkd2cizj4rXBgHvJo9xY57ZNi+qR7cG4HOn9bOm45GOAdgO9qy4MBt5ii1GVYP1I5O45Gkp8CAzf
GCFXqcX9Khpcx+zde7/dQisBY+41HQ5Gl31LDlaqDp8xnVCyak38RvcE9nxzCPuIzXFj/hd3Z9Zb
OZJt579y4Xc2yOAUfLAfzqSjeZ7yhZAylRyDDJLB8df7o7rLt1LdN8sNAwbsQqNRBWWKZyAjYu+9
1rcUVNO4NhGncrsMb4EfZFcgG1FZRjnfVlnaCBEB1pEUg17l0uon+Zq2EDN2cY+1qgrA0wJhgY2d
BjcNQPQz8iktzDAOnCpAinxgeZkDEmE+BIASTSDI8GK6Z9LG1qACB1de60XPeh3Syxq7/76e5va8
x2L+NrF4X9WlHn5G9CKBfE9WjaLRMyx5aQtxJ1eKmrNHjKNPcKr1huz6hQHuIlHPHXjpbnAAsEbC
CCyTigCVFBP0X7Tyv6CT6RghiqeoCOl6rFMZ78uYomE+1g2xQ0ZqA3kOLh7VT5Yg8CnySJ9EKmcS
VyLTQEba58HbADUIteeI64ItWkRmG5bgX67BqFje3pE+aXCuwziFwbxAd7Jkpn/txQTM1CpGdW7P
Cep0kw4AzGpuf1JEQZeI7WA3JY650rNOWFoIKZdYuiGQp0tkNo1BubKeF0jyy1SJpvH3TYZ/6qER
ikBrm6Yj950fiE+mxJ+mDE2VhbVNDb1Z6jz5TsSWqrZD3NUf84g8jpcybm1sdbcI9znws6EXmyJY
HLM1fuFcopHKr50y87hr8fJe/cWL+9qV4sXJCJOER+Ms8r2vL85GJm50w6mvUzjSktih8GvtJUKD
rBo1XIyJzE9Kb7KzvVlyiBZh2UC8tzzsrn/RIv11VLi2FxkzAeBiksboTq5jhT/7ABJNcnE+DKQR
zDPjXBLViYad9klAOvRS5P5f3Jy/Dn/+fjlgJ3QNGWw5GJR/vZyHNnbMMhuaw+y9GWvST+REL9va
BNFfTGX/5ZWilVjtQBKnLP31SiqprbxOZgKA0TwSMxHZZ41Kx63B0n36+X3+W2Om/xM+3Hqh7/B5
2ixJTfe/svR2b+btl//YVyYz823/sZrUur40f0S6rX/yf/eH//Hx+Vv+wvIm1qHLfz1fuqvVW5Xx
jfz9l53++O//7fNv/MPzFhE+R+5HxACJjQTAzB/TJWH/TdAw5vaXnghDGtz/OV2S/IhHIWRmjSVO
riPIPzxv7t8Ch8cZSmwQMDxk8PrHO/9HD5gP7b/sCWNu+KX/SC4er2FtCwfc+TaCpvXx/NPaUJbS
KvOU1IUMj41+FQNNRlK+CGskUchqmjK+FtJ2FLncWQoBMaRdpXu2K/auB1lhO7lqfRqj70iGTAQE
2oNVOyZ5Gu/KFmXjvpadH72hngGHFeD3bq7DxU2di9meFutocjURwdwnmG4eijLurUsUvF6UbFxV
1vWFX1CmbFnAnOMAdCKg9VbXTnjajMLcy37Erotw+sYlx3E5zfrCe65bY+ndpLSPuCMhZJUqC+VW
z7GnoTaonFq9Y8dwIMkatxrjizgs2tHeMeOa7Eeb02p81UjyO0+8qJTVwU0iEN7an9kM+KBWbrqd
Vq9eSjTqQZBnPB0reFawuvMIhsvMcR6VS+8aEMlTg7g5R0uLt8GpgmIrLYngQQVjYh2SJAS9UnXd
mFyW1LOXyp1o1+FnZyLWdCQQlSOpUUW2AmV5C9k3YxZzBzcBRtqcdRMgH0b8h7nNCeRS9FS9g5cX
WbrjwO2AKnaTVfKK5W0o4enW4wtWFA0zPWvDbF8mbeagqbZcoOwoez6y2cxPBfCgJI5mYFRZ53HZ
JLgtp7a+4KwQssebIKERnjnJjwrHP6rfmFRopuVEXnhd94YtpmS6kIDZ5aa/SDljPM8os8MGwK+P
4PZMqFhwqGHqcJ5bHUQMpDjlY+oWCPa0LC8hWGDiRxvnnkGv7t8Td5kxCCI4A0Vffrf9ikNJoypF
n5Ut/DosfHI943ksIBk7vX9u51P+rexa7pown4he1wTK83bGSf4EbiOILrWSqcGmbJXpiW8x7d+5
i+juETqn9r6NBn0CaxFieVO4gNAS7tPLxZoGmshLCi0I4EUfbfzctx0AO15A+0gAKmA+Cz15aXRK
7JdnAGpXVKjHFocK3UahzB3FI+01J5P1c9u3DYm5kle/SYRW127HDJceyVAAjQ6D6qrOrPWlTrKn
LZkO7UPVZNkPSZavAbKcD89jmgFvN9qdH/ouCNFB0bQGLt40xjrOmfEVBMI2+YFBP31snSVEABNP
oj6Jp5TYlmmc9c+mS5C/qrjNbyuOQESooUS8bSo/D8HYejgFZBeU5DXPQ/k6DkPRbTh48gUIpHPn
yhBjC+HYAuFeCzNfmLQgbzbK3ODWyYvkkV3fA8sPmOYkRXfDGd3E7ouYszleNfTWsLeJHL8uGc0R
92iU/1OlVkLjsudnhAeGE1PmcBgvktAjl73M67u2D4Fce2EnTosqQpCPeax7ttjNzUXY9PNxwGVk
oVeLo0uOUhy6y67JUdaqvrX3XlMMRCSqwL7GvxZHh9wUGI5wSun+TDRQzTeI/boferTGj9pt4WVX
BkzGja8bcgUXx57BsSAYa97dueu6rQJo8FqHeuEzGpakYpmzWmebuqr4LhPlTQd66jrAymGFj2Ya
VLgVVAQ9FOW6VftmcIpHJ7DmeGdUr56nyB2YEiJi+95Wc3UjYSyQWe03GLzwCbsM5/p0DcmjsPtG
349D9hyV+iE0tKqQm0q7JMZFpD9x9KByA9lbvwQwbrozaklGBNQ78UWV1JM8gFRZUI0GdCP23Rzb
8mDQunabrnMZ3sl85DuiYywfXWGRnJkgj+4OvjOoq/VZjQ6pP4hjTKy3t0mcKb9pdEjnxc3K+DYu
LdVuPbdqbhrTJC+BMDUVnBdFyZGLDtN2pmqNT7vURezu84UZwnciwL2NcAmk8hBuvil7dMNtO7Kq
7RoeYWJ/UpmXh3AER7rShf1pR2pBd8s5dQXQxHWALDb1nWjr5baHZFGX1pn2ao2YpuqW72GcyEeC
rMzHouRCCIdgYgU3rPjW5QPECKcO6njLB85rD0ZrSXatSor7LnJkj6HAIzZ5iZxhjf3W8z22IT8/
GemRlpscgWy7Q16cr4I/YE4bEVVE7ri1JAOrSKPqiW8NFLef1PEPOeRYqUp/gc/fuiylQME9eClN
RV2VyTUtYlo4qZlR5imTlcK+SxZg93up3JYwxtzrTzm2i3oXiHm4WzhDgp+P827ZzO2QPJd2n1yH
mFcoddXah1V0huTWnurl2uvGyKZVk4xsqc64/CiTZDzLQjqITIABW2yBsBgcYQjAb+HPY3tgRw1f
mmpyX53AEJrAdKSb0VxKSLGYCL3nvpydO8uuoDQKnBwr5FGHx9GpaFNq8DfNzibgBxqoFZB4OUbQ
Ochadu03O/QYeXXeiAVWViq4gQbLFrP0jdcx/Co12bFgd26sgpezbVHJEMOZiO6p91Jxy6xcWgf2
LOLdZzdzHtmY6uLMH3rBrtYOyz5LM9citKKI9aZSXU+kJfutJtSrndMdWsGePyigiyNU6dWe5qN1
FWHKUMyPSC3fqkaPZI2oQP5kisRAK204FG3cpaeV7Ftd/53fEZerpFG8Jl6a3TDqz1wUEVrwfKWL
c6amAgSM1CnYk1j62X0E6CJegZCt3HscEdqdQEZ8Hsdz4DJViagd07lck2odu3hfcPxcNZOA5+zV
jUc55vEt7nRemVsHs8t8pgpnOMlL/LBQ+YOG5Fk5Q1wKY5HXEHDFOkNI4uLFccmv31mO31yUPTac
TRzSit0qVG0reyQKn/0aixxnjc59rIvIWU7cUCy0WYy1oBMdp3V+Mnept/eAWQGp1Fxpi1SWpmLv
zdVyrCsdqm3AQ9PtYth6D0G21O4GMwnnwSkH5EfBnw17Do+ZdzEJJqV7n4q1J7PIkiTaBxyAsR4M
4r23JiAzkYwxUhVJ8s3g423OCh8pO7t5aUAwyM66w0lL/nkqEa+j352z/uAUuQeABH7gbZpabQId
DT3SqWJ6OVy0i1wfpdnRO81mkF84s0fPss8G397Wsp3xFTMyuhtpA94FkVt8G0OaTxtSa/ITv++B
imsly26b6Zq7lTyTat4mPVl+6iAc0GEHuy6AcrGRps15o+YMz2Un/fS1XHoLxq03J0F06/QlQgMk
1jBOznlK++ppGMZ23GOOs4kc8wNQek/2Ovh9n2zm4Je1YGL9MNkxR0/DvVX9mAZse3vfVbX72tfK
iNc/1S//QimyilX+U3NGTeAhY+Gz96lZULB+FbPEubACnZPro/gxPOECNSto1++/v8oXedbnZUB9
hjYkS1ZkmhO/lh5Rq6uO016x0x6GBg4O5XTvhIblkTNjTqaBI8iZRqeeb2eXs57dIi+Kw6x9+PdL
1v8/lZGEYP7pO1kr438UqVdvCsjL/Vv1H5dvbVb9ksT++Zf+Xrw64m8+Km46IixibgCq6o/ilZ94
NiwX/uGbQ5pIhfoPYAtJ7BGtdFSDgvuH6pXv9T+LV7oq9tqGQu/6WfJ+KVZ/V7x+amP+fJ86TDpR
WTpAY+HJhF8DNU2OICMYYQWF4cyMjAH3SbQO13zkV7sau/yJSN09HaXh2mLk6DTZqZcbfbBF8VDm
Yt9X472fERjjA3O+aGv/yVVs366aSUkjtGSfRg3ngMFtTwPm2xucd+SENHAR0wLDVWjFH6UY8ScP
bs5ZilnLZIc/Q1LXsyFSRxlVzyEb2W6YJBO/3rkfAoiklEGbhrJng0/lKP3uVSf9adV8w6YybtA0
q53lxQ9qEH/PY/u/1pn5c2Pmf/w/RO5nDfvdQ/BYtG9Z9fFL+2b9G39/AjyaNLQEV9RuYNs0kWkg
jx+doceDAhihH9JgWjGoS20aO38gi8Tf+ImDWDeE8IEGmKbLH0+A9zcAR/RvfOFC8Hb/vfbNl4Wa
lVM4zqoMXv2NIU2hX1dQqLNNLvp23OWFiM4SfCmEiXXtX/SP/+VV1p6ozSgPD8WXFlGYaakyTciQ
FWfsknZOXTsZNb//6WP/F7vOrwrZdRsgfNcNwbOvUv9IfnkzVKwwjIOU4PKQk0CTIqWJoZ+CoQuz
s7CvukeLg/x5XTgQGn5/6U9Xxp9Wks9rr34VWqRonWX4ZStSRByUNrMiTpgsiO9lU0vSxNAxMqul
yaIWbJoZ0ogcxxF0XxklT8ZpnddKqCbepQoBBGWriwAP1ZZI9pir6+oKO0pKBO7vX+s/fxssvNEq
xkbGyze/9nr/1LDz0CcUQQ9rwEldcyfW8uc0sOfSvfz9db40BvlIfHzUqHP4xkMu8+XryDF7johC
Ce8rC0MKuismHxyEasZLWY9B2290jzr3JY2SzAT/7puUEGFRSzvr/wQ3xK9vssfJxHQOJXLYARZd
AOVBHkYS8fu3uH5Uv3zrZIM6Al4SmxUPcvTlKo075yA6GvK3wrx7HQIM0YPv6ic/W15+f6X1N325
EuMXQgQQgUODEF++NJqHWiFBdHZZgxiJrSomr2iIw52cJuu8LHyi/35/xX+6TViquJeJoAghG9Fc
+/UTzGjp9SIgds6fPYntDfLhFNTWX6Dj/+km+bwKLoiA7BAa1l+eGyaxCI9wSu9cW8d3oBiKQxlm
cAmmzD0VdvPk1nN58/t39lfX/HJjqoyq0Fu4ppBkT9BQXHZO0XzXKgiejSzcjUzC8OzfvSZLEu81
ssMQSp39ZTIUJtBJ6BMIrmnFZ0wJzY3jMlktrBqhgA+3xsC3zsZ4//vr/vN9AyoP5wVLEzeo+3VN
hDxv4cs2YtdMTXk3+G36VuKkRnmq6CINgSr+IrT1nx4JVkD+QVDDyALTnPj1tqlhTeBT8H3MVVJf
O5Fu9K6ntQGIRubW6e/fnUMl+euDQamBIYILRZ4N7c53v3ywTt3gL6YttwM3U6JnwNNanYH/Mssz
WgA6tAlvMj4kahHIPk1Ju1XEM6T2clXl+g54qbcJFKtvw3kkP+Gs0yWM37kNZ2K82qVBjuzO6C8B
rhI82Ja5V+/BvMTBvhrqajhhWcP/OYfd5B77PgTUNrQZDBIhexIHVTsrfd3C2PTO5yF0qrNxIYf1
WS5TSPc1Kbcd6ZwRSGlnDwc7Zt+qkgWNfxpN5t3LGkDWMO3H+mJkfB4QYddHzlkexNZ3pyVbZJdl
ln6pKxH6pwGGGBhVfoqwhz4GdP/Y1KhBEhuazW6GZBFvBvrTJ0D7Oe6CszEklpa6Ly5zZCRQOujs
EKln+fnN2BByCPxEyIEGypi6h0aE+kXPhWUdcsao+jCh45IXXmihWmNSI/UW+mF6jUHKcY9BYiP3
w1cJmskBE44ohHCa5Durozd5e8D3ggzimMkKH60eaYDD91xC79HYE0wIdLOYAlGSQ8RFeSfEHkeC
IJaur8wTVpwqga9W0KlB86fBzIiwbM+BTMijmPreIhg1XJlCrhffQr8e7RNQu9G3WIamJ41+Hprg
HK9JG1JUl5N07ke2C+fWa/y8O1HzrMTJQr9EjxsL8W4CtaQw43FaokXg40YifzGmE85xy+KU/UD6
2VRtahzU3YZtIhn3tTGBtXednPDiWNAYvcHjXy2nQ2M8MOB2yb/HbeDlu35c1TQyr5znPLdksYvH
wl8JKRPeXnexdHcR51n0kMxQZzdJHsOrQjLRPEmwVzb5PSaLtpMbe8UVTlk9H6ip4tPYYwNEiJuW
hM0YHdy3ZCkw5XCLpj5nXeewoXSUzDtEmXDJg7by39qq48DUSEmjutCuli/ICryPuEqZu6l5GZyD
bcG02wrEKBZksKl5GgzxoUI0U3EgrwUvAPnfFDFzMWCIwicBa58e6Ej5zW2DpC2tCXarwRds3C6O
IQwNDSVP0K+8FIovvVsIQGhWOFR2Vi8++LdpMPoWq1NS7a218bGzeIgInmuj3j0Jwc4/QyVr+SWF
lSLXBDTNZH/ltjO7cqKrLK/XxDcRzOF2AtEP5asfcLMvZF1Dyhhj5wfwp1ZtPU3dt07diDngOua7
TxcF/GJYshnRY+Rh6K12rndqdJFv890V8zFDZ+UdOrcCVgvRThPV4omlv9YcrEhPT0vt7W18YvpB
QQBI7tgEcyRrZJUjssvc5mqOIxqsTmbUa5+M9gvO8/waqYOP/Dyb8KYneVdkpyiEx2kTRZaQjwIv
yBmPrv1qRuzn+1Zb4r7C9xx9Az0okwPZFD7QRnREbfTNTVKV3rg4vcm3HZxq4fcoG4gmwtjYb9KT
ZvDAslX22D47nmq7G0g9bYfY0unR6SV+emrXLQ6oDU3LFL2EXbApH+RciuQUyzzg9IJGbX6hSQkt
SAWYO3HTJFnY3Y0hJASalwb06VEtDbJeZHlF+wO8pDM9EJOcV0eezarcj17nyY8kWLL4UHI2BekF
KAIe02xNtMTHEfBQjnhvuKnRk1yQieSVxMwjON6SmalOliy0v2Vwm6vtvBI3Tm0s27eS3iSxDrEu
7jhE20/p4hlGJlIzgA0J5NzZY9mQNubYr7UixwlOyPyz4hTgnvhtk8JVlpm+UbZq3nOr0t/82h1v
RaGjbuslaNLs3vj02QyQIlA79p653oL/zgrlXU4e7w8d1ctLN7p1s5spEaHQG78Lz2BuNScAu5ph
hyt05l6yfZAAYFnyoyJfWh1dTSaUVYXurlpysUAOykcmuvMa8QxMLQpRpkXkhVrIxDBvSiIvyTRo
H3CUsGINDSvjCg8Dt2GDb8G44Kun0R5ZVsFMLPGJUSIkeJSAArqF5dB/jFHWEcEQtdZT0hTiprKY
6m4E3saEQFpXfEAm96uDaGrXnOWzGI4Spc8KUwK4tImNLI81eSDtadeb4G0sJPpXkU79C7ptGCXK
s3JD13mernpPL7egWawVSJ6EkqiuILVIHicfEYJnzETZIZWi3tZVXn8wf8vf3CKf6YdEHTztJtW8
8pL8A2KVF9HaJ0wr3OSAOkXeYs5r2ofRNogbnd4d3tav9jtqaWJxffSA9sa1eKcbJ8DKRK5w0V+O
IQNSWBCTd6KYhBO6lXfJje0pNh+6s+nL7PP+dxKWd7VnF0ZIKCZIbru0aPFBkr5S3CzW0rQ705lZ
Hge1Dl3jyGvYwUMNt8ksmfUOZWVE0wD7YfXyj0RhF7NbfTMijKOreSqJEm089pAHJKEMHxXCyctq
7B1nn1ZS7yt6mfEx7KrsIy3pq24rK+wSplK+BrYIiuRQ9LkVkaOdhD9z0EzWLp6JoGFlrTy+Ubcd
9j7DF4TGZI1oNt/5OpYA+U6aMFqCTTTPqb+hJ10+iynPugPDT38g3XT8DMCqsmWbG47MmxxTeXpw
/BExuOXg8GGWXWc3U6uh67lZ7bx1iV0imLUz4mv9ogjGzYoFfAPuEb/UCFJRIyBJ0NvYm9zHZXRQ
JGcRtjFks339ZlnABnZY+QkBmFoxzBD6JoYXQdtN36Qo4+TQRll7l+Thku6oXTSkuAIsxEk1StKk
tdYhnFFflNO+wMR4sDrBNIonpDkLOrpye9wqZb3xOPK8ZyyKd5LNuaJLHSOzGCQjBKzE6xTTcPoy
yMUky6aDGwl9uWxD99B5i21OB2IIiCKVhfcKm6pzCSddYvCG+G+JgI1n5i/MIZht8wJtwgUKQWxO
YVriI1LYtXFVAu2baBhMKBMWbV/hgUW/iPCWbxUIR3oXci4lwS4uoLdNop3JRO0zUp1bmu2HBcsz
Ztuh4MhaZ7hKMK8Q9Y6lwc+3oE8JR/fQBSrmdz0YmVXcfpUDwR6PxulzGpBMghEqowY9zSotOENq
YmHxH1TTa5l6Qb1J8YkMxzEIzV2ceJU5g5dGVx2HVPqk6VUuGzl5+E7xobrXkPWJobNHKJTH0FU5
udcrnXGTOV32PC7x8NYKXJ/7CuVCuPOGLPwZqxwdCUT6lKgulumfg19F9wFq6zMbKSnqgk63T4Nr
F09GJC5hHGnM/ZwuyjlhfrjOW6IQM28CGUpvvX5un8am6tnjw16/T3Va31cg/x67Vi9EvrdaH8Pa
8KZbIq3wPPkrZyUcE4xasxcRtYEWhS25CKrbaiL+g0E3rjdkIk7z3BWDFjR47eoMq8YSECbmMGZB
Whw+WWmhV/18Ikltd5YIYLIaeEVUe+sUkfYGEeedaDCutXSmeNIip8Z6E4w4YT0ZngtFgQQ9yXEv
Aab69Y7+FokCy+QQez6ElMKblmNcvDHGhnYt/UFHZzNyimHvxEFwXyFxKE6041eXvoyXl5YTXr5H
BsQx0e4iDnQiyz0bHESDvxOM/nM8xxYnIoxyV3ydjdjgkzM+BkhmooHp5m/pUrXVrkLGdW+G3L4X
Yq4e2YGU2bqkQX4M2dQg9Mjm/iaKJ6adDdwwi3ttllcyNh2Zfu2UPEVLswaCN2UdERMhp+8DCTtX
njutNQdfLD3zJeu6/YBZggNwQgoLZ8VUsmoZuzrVMjMUAH4t8g3aYpeo5HASz5a34np7v63Rdy05
H/6Q18R45wGPTsyB9XZhhUQ80A91foiiLL6fsc290VhDLUsQjWj2mdPrn8zueoBrCHnekVcOmBFT
t70e85iSYMLyguuuw7HA5x7hAhWkEoYkEdubsl/wgWcTxk5iNxke428Lxtck8XG7gB70LwlhAJsM
m7y+h4FnsTjrzKPOSCzm7A2mGXVGDs2I+ZOl6HHQefpOn19Px1LF3jXJPWV6zhKpXruZ+dyJQXd0
jyoqgEs01f030wY+/5qM7snYkYy48+o6fpLcCMUpGi31HNnD6EIjyB0qgN4PL2gr0IpspckeHZ4d
MkoyF5uQY+VRD9i5YmGfLM+GSqQbgFDxwD3JAczzfqpuAF3aOwxCTSodMF+6BbRV8f/J3u30Kj0e
SeXa2CBY+/2A47Xe20sZQW9SSlGpEPQ87pBgWPZ+wHI7bYYwU4wyOkXClJNhytsvUDNOvJJVd4vO
YCJnghednrRIeOIN1G/3wfFqlmd/lP4rJxdIkI6faxTVKIIxiRnD5DvMcXwIzgLnzYDPcEvAV15B
PnK6+LbXpU16TtCPr6hEKmwGQPtYW/OKbGgnaK5oDEYsMS10BxYIoThTQcXS+54iFcRVAveP+2Dp
MReDWMMLO2XIuqwIcXqqTA84KR8JufN7qR6cRHsPdm9b6N2NdO9TQuXwoZL0M1NbcWykPu+iNdCl
z96AFmJtRiW4vKklokCTSrKow2DFApHFETqBnkn8T+CI6R2lV58eYrTV3xr8hh9a9FN1mNKMzakt
2zXGvgOtTQPS87Gq+UWKMd3Ywc8AGFt9Xc2uh3pxWOZoU3srEi+mbA13uZgF82fe6UcKrDTdpnla
njg+ntWzmPT5fUcPibxVKoxim3lz/pFZI81GVXEI3ihHLPBHE68APtNxut+IcS4vXOPVL31fuhcJ
CDGLXHFNyZnKQLwJR1kXQzuZ1yGxM2sTInhBLkpa+F1j0DpvpLbT/DAIJ7d3hb+a+sEf1hUOKB2/
c0BYFeahzZAutgJexypLLjb2GiC4QQ8rr8KwCO+xeFiPmPWbtzguF/Z2N0seerXWM3lcI1e3ELvd
Txyj4JerrIkvVVXCVoqGiN/D8YC+xUxZ8kN0XvqifVs/xqHI6OgTWmmOSYGkdWO6xdFrBdW5B3D6
izmlTOWA2Yq24H1g0YpP9GjUQ8EXrba58v1jkQCzO0PBnxKygjHgvF2SfpeSG3POWMLXewFkBCiR
LBaIFSH2EcxB2r0bAxJH95kpB/LqK7+5K3ALcKD33IVVxVdo3hMYbssu7D2sQHOTcAS1APnfVjG+
OkLJuQk4qrMSM5msM3wxTDQJosewee1ZlniNjBEEK2oe1h0rM5oI2fc0mDRdlItezbV1Eodhv+yQ
z2BCWrzKp4vQhl57jKM4k28Vky5ByJWa7c001t7z0Nbg3YJolD2IYhuE2uj6+fXUSwh6tLGWcg+9
YEp3jVLRKVKcKABcPhPjEJbT8GTCnGaNZwbnDRR1alEHzQtmKM29eYY20kmOQ4Q2iempVWAE48bb
WkjTgy3hh0afKwJr+BM+NapkPvEyTjrxYbNXg3vqtyDx90Bu07dmKbhMBfQvOie3qbaA506p2tRR
sEIVQIFAtQOczJNRpYF/BKfNR9vPERxZt41MdqAm7C4z20nV6Rh17rKB7skuB/+N/BvQcbO17fD7
Loc2A5Wx9xKo9zsVucku4esbDrnXWOUu6LhX9rZHH+HFpl2VQ0hN8U/jxoGyPikfGaBLHYn7v3G6
EyfvgmATNHlOuIiOhQSMME6PPMHkwLsdXZO07v38CP6YI2OFRjMiDY4Ur23rB9NH4UCRp9yYyZJC
zPzdM4F/Jpxgctj4kuDFXyn0LQKg76gQI9D0n5h6exr9D/rHwOvNJ8ieXgwwuHCEbz+GE6h7jurN
a4S781p+ovAFsNJH9q0aPGfBfXoyrNx8phx2eClbaPrmE6zf2TD2y7AqXuhsxMUu/ITwd01HnEf3
CedvwnXntybZ1hv3E+JPxhCcekl98X35xPznKYNMcrlwtcdTDWBbGKiZhwE2/Lub2/E9TBVCA1RI
AusloUN1SYKyM39DeGiXW8dAXVz1d+54xGJWZjcd3hy9a5eUeAIX7ZA4ZqZB6RasCQYY2zRpBktc
oQ6laVndiEXwRPRFoH9WddcPR8g0nCMmkHsZQF3kttvcXgb1aBV5/Qg6yHYIYyBXQbdrxEL/Gbdg
fMrQ4/AZw8CH7Ye7acr1Rf0Z1OCNQ8SqMDBjWJO7CXMI/EZwBqL/edF/xj2Iz+iHEeswFOyIRAjZ
r+EQTovpbGNWXB8Ebsh9sHv8+UCOH0S/SQP3sz85f5ZYN3WEBAMXrhEmApJRwfW8oMY+lh69D26i
NHmOLNo7W8DdAjpiWtN067LQ+8G0oXV2sELoS+St9tpdVZf5a9akGUfMLpfo5iZSEDe1WAp5ZGke
XqSqguRgz37FCdym+bRJFBFu8MKrHp1c3OjnuqnrDy+2nfu8kibeB3068mXSwNr2omseWTGHKzGE
SJsNpSZ5YizQP12M5e9idmsOAiWYwJNZUfjsPTRaL7GfgOztewyM22HM+ksfxX6ChSFqgv1YrM0T
q/Yzfh9jy5nXtepNfZrA9LtUbSXHbC50up2xK7+4q1A1+tSs0hSIb+eiQsmarqLW6FPfGkWVOIJI
R/XqrQJYBIloYXMLbP1m9mL5GOarWrb9VM52nypa25RoAMEPoa6leY/SNg/7WR6oq+ILHIpkSGJx
R5ebrxLdmEZrs49X4a4dJaI8VMJCzzut0l6PqStfWu5b32Ljo/2F3Y4OWNP8S/bhpz7YraPqhqOf
/D5+6odTlMfP9qeqWK8C4+xTa7wyX9Hzf2qQzSpHHqaiYdf/VCmXrlN8Z9y8tpFMmVdvXhujaS5X
eTNYGSzWfma7zfsA3zPemyakycwaiTK6Rj1XntarYNr1e/PD+VRRs8e0/Vn2qa7urJH87Totnes1
Bw2cuTN29t7vwVDtmiZCoy1WuXbLCmGxIiLiDldt5IXHzvxsO8ICu85B5dQd+8FsfN1630s3QfLY
wBuNqJ5l9ZzbmURjac/yGo+DfzfT5flu0wajlzSF1ntKvKy/9fwwkydkw+NwQZiGAL4KFMbDZbYu
cSJSdPmdK44MtEucCk0gz5O5xzantOZ8amjbfkSEkbAy9Za6sCwdxkjAUZlTvC/FO7LafOJJqis6
+33NMKduMh/FcJRhgh9zlwV25nA4bEGe4IamZpMc/iT022PtBuHZKpH9gbEgzVhBmRuwXo6Zt0d1
6DoHGEF+hRkfsjaHXYzs56RowskfljB7dWTDbUK1BstABR3PL64Xc+35Yv42AQSjzMMtTeGY9cQl
0sHvmhOLQS1SeXtuH1ItvA9RLRloEd1NV6ChILqR94tQWGTkz2OGsJw7N+05V8TeAjKZNB4UzG7C
bbHFMoOyE3ETR9SZIjs/ZcLmX4+uGTrKVBd4fzLSVdwHraQ7AAdjEXtODSBuB8GOyUsBQr61+yV6
GJXCYkJICLiAgNNicK6DNvN3PQAO59QgqLwaa23fOOtdzeGKrXbXGO3Qji1dms4JA+H/yd15LUlu
pFn6VfYF0OYOjdsIhI5InVmZdQPLUpAO4dB4+vlQnLUhObPd1rt3e8M2NskKBTh+cc53VoZG7VzH
qcBaD6F+Me4xJJvJDn1JVJIrOXMvF7oyxU4aPvMiSxuRf0gSVpR7DNkozPsSstWubgvG4kHFPAZp
baUzeB7MM64uNysFpMmD8ZYzEzXCisnbEiryFj6U7xrGtoa0koYRjSYU5NmoEPvb1F0eVgoM1XQE
O/zEwKd4S7hxJLvL6tAui1c8jGaTjjsmIy5JFskMojufYjICa+TxwY6M10iFS85gYMsje6nC0hvd
n5JejVabRERcQYolF65zpl3AFVQAdH52/UPn8Q9I4dPeKYITXZ4G2tIbrnrTRJ0svXYjsOVhajAH
i8xmth8g/oNouPR57YJ2TkwDGV2tGKYhxUe9LqwIlliTJj9hKxNNn7INLPa+pqXew0aGbCeSCTuE
RMFZbTqt5xduW2WAKOl4GhPWmhT72hMRMa+WfSfIRfw2sAfA7sy4xkPIn9e0dIRcsO5dqIG2ssjc
KnS45aJN0bCO2gdRbcw7ac7Rk1NEgT4EKI7X4ztDfOzFFj2roLE9UgZP3p4OmQHOgF3LOFP/evJQ
DqlIXgSz7O47ALdVuW3NCZe3inyD0Q6vmt9XZCHpA1U+8/mKgafC+S1YfDqmDU9utc5jVJnpx/YW
DcRlbmr7Cw/LzmQX0PCgLVNXtHsW+UV2tKqiv5cuguI7KUk0fUpyKl2CGFZrFpaw4R01AAPk5Q/3
lvnbymX9tnUVPJ7tfcq6wd8tVW/tqfMxgbmiUFwdpdE9IVhKv7ZVmjKR/W0ea1YfGcN9ytTeCdQz
Fr3ghtplJr0ytut6rWMTiGEsBJK9+m1RM5oy6Dfzb+uaBeudGKXflrb2t71N/ba6yd+2N+u3BW6y
FvUhOeRpLeCICSb7g/uhocUVLA3SNXvArBhJiEx1oFRQ9n8EgyEuQ0P23A7ASPYrmKv8fUqR1G3q
pei/B05f6x+0L+iwSDVNHRuTDUZZkrxNZscNFlmlYA+6AU+IBVN1HLoFqIst7iQ9nxmLEais3Z7d
YeSVRUsTg5hg4001BwTmOC4QbRFF9AsTbMLZ1sLaZ3JbxqShyiLpaKZG/TnaHseHkXhNDJAcY+OB
LAcyM2gyfWPbBNHibAv0BMcYw5JkiByk/k5odEu7jAflc4mBg2HXYvSnKfCwkjkAE9+WpG/LkDu5
ai+Iwz1rFywIU7cNz4cFaL+0poOd+Dx9s0aA/Tf8QsyM68FSnCvNGjLsqH4SxrYuFA1t8C/t86K3
jFM9OsGDT5Wndp7RSsz9bpKRMsRAZmhgpMXUVp9B0PXLWx3DGztVblIvQOk1M9NN45k1fXvkE7pM
+gMoBY97Y51Qw4PZBDpi2DqAA+GB1ZaWyX3bo/1PyJjOWAxWxrKX6dgnMLy1O55HKN0ILFQe7KOa
ZxkrIrvDuJe7UceEMGkT+JFBVZmsB5f+xF9IeN34BNLqcoMhYJ0SztKiYEnsaj2lh2U583XV2KFk
3BUbNBFsUljg+Nx6tdv+6HhKPZNvu7o9DGsetjKZaptYhzU6KhqJfEFq3jNaLKNJhZIxr2aGK0zk
vi0BtZs8Z4a/VdXE+hQ2mD9eIIZxvpFsWi8H2QPdOEv227dl7sgHyLxCwqnLCPNzcwUC08wUJlq7
6UFxpQmJqTSQGZP3XpvpAfGjyx9u59XyWpNHmoFIc60kxNeACn4bc11OpyYv3O+VVwXfZdONy2ZE
rjAGjNyMyr3RNEAy75AtNBuyBjz1ir+8Sx5WFn/9i+gTDUZ/zNTdWDD9Pw2MSqEpTawDYF96yT2z
JZJ4GKBAzJQGgzpw+gzsS0LFyOllPr603qkw4lQ8RtSwDtw6gDAHHubCJU4a5cBukj7z/q5HLL21
U2I0rzIGBbNdGGyJg8UyMbmfiIQNdokNbeHd5JlYPlhGAIXEmVB9bJlZMP6zUrf5QxL2b0mb/z9V
8NsosP7P3vPXMu1+/vhfl7SMf1Tqrxpm/sP/VPH/AxnyKl5DkLzKhVf16x8aZsP/B8WfibqZsxWA
vb9GH/6niNkV/2DDivYZUVaANMtGuvW/RcwB/8jyhG8HLkBZ3On/horfXCVe/6WNdLBnmyAJPNAL
1qqZNlcl458ErYuKKttPyeTeZ8/qVm/utsfL4yX8FYTH8d8TRSI24+2il16JC67nOn9TmykcuYJR
Cd2pDishjq6Oj3/6+v8HEfPfZJd/vMIqnrNNx4Yl9rcP07Z5o5khMIbhoFy8o0AW8P/2Cn+TkgZ1
P1rksciNarYpn8Hr2v+bV+DoW38SWKl/l47KJQaeZqCL6L3QcOxjQ4D6P/8Mv6N0/+s39/FD2Si+
4CH4XFkmBqC//uYxQ2Lkvauloqvs6Zb0tXheoEl9SWPbkBehm7rkk7EcNXO/vJV2Gu3M2ituyBNz
e5tQx2WXqZFEVbGzntmcyUGoYzOVWh4imtXpKuATc9AXeW1u//m7/6sokzfPhUNsp4cy2seB4nHP
/PmCJa1+atzGI1JikVfR/fCD/Lw+pQiq/hev9Fc15h+vtFLhLfxR3Gx/13obNrMzURAzYc71S+Tr
7DJ4C9Hdagn/+Uf6n18IwDhWGlw7K2/izx9pKWiEwXybG6xyoUL4aI3VGyTq93/+Mv/9m/NMB/c8
LF5+9v92/00uAoZZzjjkEQrQFmLPLv2PqXSPxpj/i9f6q7J0/e681RTx2xkBvt36272eenlni5TM
jd6fTmW2b+hBJgCnZntJvP0//1xy/cn/cj2vfB2Ja4GBKf+7+qT+/P2xeUYCxdOWQS/LFvdNWGHs
XQKQyI3/6Q1PrOB8dbXa8l8caAjS/nri/P6cpD84qMtNhMnAov760sQJ6rgmP2rTmE7/4skhc3EC
BwXCVx8rcDkGk7VFhe39MAmUPcdduTxZ41Dt2PVC8rM1Kyhmg3N6n5HdYW4ZgJJcQpQdIyjaFOO9
hqd6GJg9K8zrRnnJWMC+zoHJ1UJEVPcSUbR+REu7CjQRyG1aH+ssu98mSkPSnHrGvqpHAAgXAEOt
HdesmzMk1tesZudS+Wvl1wCU/VbUa2aZF5vjq1v7E/bvRrq7wmn9J6dXY/sUdx4asbixUV6jNhLW
BcWU+NbVdfpAsD0WaMOKGrYVrrGcBVojSJ5pkD6RlfiTR0OMb5XZG272KahZuMxUdiFLLfk8Et9l
Xnq/Nt0zeSnNc7NAFjtNtaP3cw0RAPBb9+CUSXVijFAeFbauHXI0SYeYEUvM2How9WHoXetm2WM7
bBu2sGvStF8JgG8VEOwOYB+kdSRX37LUIAtr6ZcahdGcq+m+Xpo2ZA3QqBuS4+EzIrfmwhLICpOm
EY+B1foPUmP6JlrXvfpLxKh7cFN7G6s+Y6LiiOreDKpB7YehE/1zPK3ag4z2z4Q8i/Ls1hptPF5i
t4WZTvhpO7lsWbu8P7Rm0jsE7eChI1ajGp/r0mOt1qZ+/hEswTnjvDs61RTtE19bjwzlguex5Pg+
yBi9n0o8BjfIRTMqhjfDldEV+j90CxX18bWG+Dme+THNfdsg7pmIMjwzn8bgLnRMEWrjZn4ZuWt2
Bs3BxOiT4+PaB4xDULAlnnPt4rE4LMxU3mpzAQgX9D2yAzcDa1fNrk4e8pU53bRZAw+OLpqlPzvV
W9/hAW8NI1tpeDo9mXWUQBnsZoH0GY1PfwFo4t4HiQ9vOwp4eJTlPM4vOdfOupuH8hczRlA5vAkE
8X7w0tlpsS6Vl4vuSnfVuIzz0WkrrmXwlZW/j+eK9SGS03HfdoThntmuw3h3gPdCbGHOIsz7EX9W
9n0QlEK7aIpWVocTFOOzK9DKtRU90QVIA6V4uZR03kEFWWxWgfPi5qVOrxBr2gqnLLPwsHF19rWB
QFd3od2TDRwOPNAPtjc305btVUF+ndSecSq1cPHOV1J/KXMykPep2Y5M4aBaYaUInhNbEUE024iN
XGF2n2ZhJ3vb6MejMY/6YYJg/pHYdv0Liq99BHRg7lPEzsdM6/7Tb8S4c6AwcnNNyKlCQMgr1C9t
etjifTRANfWNVxb6prki7RAqEHqa/Kj6wH+KoiE1aAHL5Yu2rJGpZc0yPUgyJIROJEpWU4NzJohq
Dczk1N0TfdG90zn5n/PcSFK+JnTEhtt1D0Of8T4MrDtMRxt1Tl0tjU+vBetzKFEs7hBzBHlY2mu2
bG1OMTmBNgLLLUvBfjjkS9Fe7WX+go89+VRalVeJev072ygmgwwlkUZQK8PntlUixsNE3iXNbh2l
r3OqYxB/LTF+jorgVQgO8XQnkC38GpnIhHltjcETWgztHkRA4sVFMF407xMP3eZOWnU6syrX3XJ1
7FSYmEOBzmyVMwXN0Ug1owCmltNjZNhjc9OrKv1NgQmMSPcWhd2kYUekRSjKFJl+zxG9B6/D1hTt
3fTC+y5DGyvXJ2Ccof5A+RZse2VzdCBjSgi/HLLZuFiZV9rHxKAO22iVDYeykePBjEbZHDwvq36Q
61TMtL2mPqsGnj/LI2PZkeSWkmsscOMn9KTsgeDYvi6km72W/eTs5qysz0ENljgkbykOiTaY3/za
cpcr6jJxI2F06l8ajSx5m7IOfOgMoBeouL1v6CeJD+khqJp7l3BkayeqxLdeC4QwW2gT9aWA8UNO
b4fD5ATYddS7HNsB4gxQtfX4XOosW86FSFNSo7vFtB+8zm7VewemnuSC1OzTR1e4aidUL859pir5
tegTWYY+sYb2w0j9eCW8HBow7GX7KEFORUeUP0kYD2Z8J23oimVNFMp2cevZxCgRDWgq087gYdfM
kxt/uprf9Y51BvZ25MlwV7J+YfE9jc1svnU5PIoD45LpgowiPlZIcuIb+y22FrCV9WmGs/OsasIF
uXO6tLjEDrMclJMV29Z4NIPdZOJPgXyvCsJCvQA5suxitkt9pNm+orEIMshEs8uqFL2i5v72l5zJ
xoLGOKur6Ik0ag3TN4caeOTZoI9g5Ct1pxlPHVIRO19UbLJNJ51rGvcRM4Ejsk/1BTXU8r5wAHj7
2E7LfQvCAYYlCpRTU7iSu8R1EFAS3ioPsdD9A0LawbuqOmFgaSN8J2eN4WeDmSOwnuwOaLw5TuOh
brn74i7VK3QoSp+tvBV0A5G1czMz2i1odFgxUFUcPLXqiiW0J0nUq7Nm1cOkgfPIhPeQLJB1mRl7
FuL7QUoE1u6IiVESwvZkV7ZX7zAviGeVOAZBdwG/+6YVOvDuHNSAT+TycfYAQLZfFxjQHNMyQ+Qx
9M2xiaY+eydPLBjvFOQ0ZDNlc9fUBl6aFLVMCbK30D0SMBqoPQY8RbRMiXZ1swhGk8z0ID4rDE7E
5GXTeSALc1stlFYITAv11ZiKgvsOLSs6kXbMC0QOKamiErjqzmqwz3wzDJQkamQuE7KKEEfbKaC5
s/TInGPqW8TeA/OXzHSaOGDbzfhl1g+JdNpxE0WfpTk3jNDgW72NnUx5jOki8O9cuWQkMExI2bbw
6kwcGaiHENsI/ghoKvB/A4Gezo+76jDQxOectTqXxxhZswO9nxjtMzlrWeg3Y8eiRUHueJIEouDs
KqscI8GiQLsaZbzH0b9QQdXzi98SMfMsHGcr0zQ7o69i49zOcTjG1rERTnKX2EtOqniQ7Bn6rVww
ds0xdz/7rF7Y/MLTdGS7C3XFd/SCe9cl5FkWov3V4DRBWtI24cgSjlAE1Mk8ayEmr6sxNTwOamzy
XTSYeXBEskY8eVAK8LhTnXOQ9PXOWIb5ogCiIwbqiJXZMhGZ5v3otnbxPtYZpNymUibMJPKPrmaH
WnVjAuW9Csw+5i3IbdJepz4gHIWHK4WBEcSnMndz9uf56F6mYXQfMsJWH0D3Vz7C+yFGeCnKOjRb
+Jc80lzvI4ojvU+setmx3BspJgzxYYB49rdMc9rHyTJLdrGqdRGjSp95g59VaxiCYkSdJb659yPD
giqTLNOpHigX96h6JgDcixF9Uya6S4mYz/iglyK/14aCbDx7ZeLDn11SssT57ufPLovy+YcJNLj5
JnUlccF4yuhDAnG1ekarxhHSwS2Hghsk1FqT8kKshFKFTloHO7BOM6PcgcHhZLbWSz8r+gSkIvN5
no3oZMi0Uhvfjgz/yhNj2OKnI5HFs5vmV2kjqfNLNppTlp/mPIc+qzbQsSx7VwYuWfTzoo1TPjc5
Gs8kPmZBFt1PqSheIFB3lPItQyFk6kg64alZnboH30pgqMwDXHTUkQtpoksc0W7ki/fIhqGxNuPS
IodtsnJHl+Hc9WABtxX5Fr+K1CleueX8g1fn/gVkj7kHFWH8kjjiuMpFNZ9GAZns7ERJIy7LVFtU
jXCmv7vo1g8NsGWkbVZuTWjf/MjcVpksyS4mR2APD3yeQrRDzvBWBzYgMbKNfNZ/HTHzIIdYZyyt
DjV79WtbYGXfeZ4PKqdrKvNAfkEEAnFZ5phBbgJmSbZKHMhhbVg4F8OYnQwXcNRJZ01cXn1g9uu+
W9fvqWZJgm2K9RaaeQDUVwTx46VKTGs+cSwmJ5oqwH5FayH4lKgdvvM0yMptvihsQVMizHPcrH0X
ahNeteySvVsMJHjH3bitRO22xzqLk/EJ2TkCXU2S5sOcFc23xmuHG0gAB21aHiBpBLe6MZs8qq7E
4I7vYugG9jblNPZmWPZux7EZd5O3G5cia66VGSTeuYvqTL10pb9Q+vN7ejvk3/k7+h5NeEekhqdp
KKxHY4rar34rxbRjir5c4kR0l8Ep7E9iDKEFxrYS5W0ZR0Fmb9rp5MmNhOnymLRTNEu9MV9IIJ/H
XWOL6S73uvLY2oMe196ExKe4cR0w7oP+jlagvzcMDHknBo75NxZtKK4HGG+o5Os9BKKIcIEmWT4c
SX2OzElbGY0qIfPL3Gb4XqU5oBVLFNDDNR1wg+wTNWjH86cDH28GITghHbo4SnkEtF59tbJxdE9Z
QB3ftQ41Q8DybS5y/jYIBmLqh25PpFDxVMsJlJxovF2PW5RVeClIoR+S+GvmxM5LTVQKN1fkT9sG
qeRjpVvxpiUta7mI/B6ph8EC2m3RN6RV9GHq2mM2J5sLYEJ9l7CULEJkeqtgPhmHL4Fbp7+KqmCZ
YU7BdAjIrb4j+YC+vHM1ey6U+JgY3bS7nyvbPOTY9dvXynbmMxuiNFyAfi17bjkn3ha27W7V6H5H
kG/c8qHpUTOQBv9ISVp99IO0yS7iw2/Ugn4P/FwUA90Ex4ykFqRQvCErGA0J6tqDO0ztNQdIf+WK
liFax2zPW28eLbOSL6NdPEclZYLDdAMAeyoCro2CkOdJNMsvDhoMvMGIczByk/HElqouN/lSll9a
3dfJgT/Nvsuh5LFc1SzV6WSt777w8t2om+o0Lp4c0WC3o0RjRS8SeXbwsa7Fj9VUM6MyppY1mtUC
SiPUOFqmnWcndU1hV+Gg4jx4M6DX74m4B62XoNQ9ma3BihI1T3lOzdoPwZCiFhxiN380Un/6gISl
ntxGQt4HfXkpDCS+o47QmVqSwPvKd9VxmK38iUhmbyca39mWXlHdd20aHN2cwIuNT/O+aen3VOh2
7vi175Gus8QnRQRQJPhPLgKn36OgyL1dLXAzWTxQjM048Qa2aQNtvnEn/7Ag5wld1Cu/eKBQf5Op
dUlAtx7jZMpOekJ8gXLT6sJyHNqzmu3pJXDm7DGR0gfM5kz4tlNSBdaMEBbOAyP4574Y3QN+nQmx
pTuAtm5Qdx0rM2JigVqXJPK+dTdVL8e9HA0ePKRTkJnF/z3koUpITLC1wGA6zkFGm47NP92UhZwe
8WvCUo0afcWP0IV+DRQcF2V6cEbONUfOK6LOXP+jNlDqrZgzMz/knB/zRjpFvLfqmZwAvghQQZgU
rqUMkFcMnXZ+EuaI1L4kFQsF77ZL/ewpakn9vtVL74Rr8fzqzwihFXgvmKGV1+ffFz+ov8zaIF8H
oqxAKOJM3D5TPaDzk1NVs5vzyajuFmXcy8V1M7juzAapAyZfHHAXeHhes07MMCCl81mltuQwZi4a
arRbzh4vukbgoAvs2nMugpAAAS/bAhbNsaVCpkxwPX4fyK3ZBbb7YEMeabYtmH3eoTEOIPO5dTyD
NShpTfZDWzr+T3dmMjUrEw16ZybLO2RE+z1q5/GJIRi9ZIAz8eJzd0nGlW3vb0qURngzehOHBo5P
5HzYH56jYMn27Oy9XQDbM93XLK4IvyawaNnhrES55XtJ4yAglt7VYWVabH1Lx4+ungsWxGyzqH65
8hBfb6bhOUJ1Xb8ZVwfnAanKshantmJRts9zGrUW8m6d7gJl/OjmnkRqTT/+M+pdQ5J2puTKTkz2
QPIJpNEe+sRO+iI5jrixPz1bYabyKjtseiIyjnMneemxtZBvG2LQj6ZRy/sJB38Y5KLf5YEaoZNi
aUSM30V3NvqSZtM0pNOCSWwX51an7UtV95+erwdkr+b8ZKObvi4wMDhlAS7qs3NIHnMuv+McdUW3
1Tb1+MHTTv++pCUsDNGpidMWHeaNmfxMeVjRNGHNS06AJzCWaqdx3+gNWdz7JS6ofJyGYwx0+0dN
UYnoLvBVONRcGhs5ij70mU6hnUXHw/gkR+tNHfytqFx+B+3SOu7yzkKdkPgVclS0wou8lX5VBket
M7QpST31w4ays7lBkuT0pWSzLcwsc/kaKJmASWH6fj8lQ0AeTm9xcGDnxzOUBc3g3VlWUe39ofNW
ywm9xaasnfGb2QNTPyBZ7E9mUsD+iqj1P7FWuoeEALBPw7L9OkTrLM/RkoHro3mYx0PaBPfclo8Y
c13kDHCcHazb0YnkdxsxWJsWJfhImoQ9cj3rVuc42jYxwkOUcrF+r9PB3uq2JWekCFT0Bd1kH2C/
8UdcEfxkby5DWI9NUdZaT1bl4dsYMvvkKt7/XozIjEKd+ZRN1mC2c5gm0Yh9sbAZDFpAdm5RPPs/
GGj+rEz1GBEk7aDh9M372cGvuV+SEQJlTMrSM56N/pAiNkA4m8/YetuIwtM3cMuXcC8LhX0qUNc5
wwvMrZDEpPu0qJXDGBvGZ1z7Smxpe6Y3sL8kw0R+nl2kVeJvxwgigblgdOwPq5pl2PpjC70Wji5M
3xVHkEOTxpGNJhaPOSZNxWqyExiAXiZIzF3opTECpMSB3IFmSkQ3Pw68fNNiXGwPeYnPxEg709oE
Kp6DY6KY798l0g3mTawdWM2tP6ffJcPxYZsTt3bNbJxaIV6s2TtaZBAaB9beOJdRCOL+oHJywyAu
+kNdlUv+COHHf6ldJQbkxvl47b2e9+HVschPJJGh1dOgp4Z4oxK8iw/QvAy4PEPVM/rnK9vQpDbj
p0ra0cRY2DSfA2O65UdHo1U8DNS9p5IzEAq4Zxrdpq1N81HibIQFkZfyxVir3WNsW7I9BpUF5Lkj
rArLhrrHw9I+9xKw5RsyHvlzSa1kD/pyMnAZlUR9wSTBIiuQ8VwLvvf9ZGmXCbQUe2qT9GYPhNYe
EG3oR7yr/XGsnIw2SgfLfReJ9IGybrwrrRZXkCcnuA6Yefi33Cn6QRQmwVpG5uTWljVtjMS4hEt7
EJUa7YuF/SZM3DZ6Ky1fAIhGD3MlDhO/DrYAc3nqUXR1JEX4w5takPlgXkkMSgMZqzfdz/m8y0m9
S3YL7lAuoJj56aY34uwt1YwDOJsxuW6KIgoXF9grWGgOZg+4Bc9dnw1QNX3yYnkEH9pvEPUY+rVA
LMpmjSfWT1tl2UOBZSYsOSu6A9wmHy2Yi2dD+W2iIIQt9XM3L/a4LarcMq+p0we/io7OFU1rL5cw
iaCuHzCtzygIsT9leFNJZAJQHRTHqczbfFtNXnIqVY6hW0OKOWAEaz6UMzs3GPX1SSARexak2fN0
LQaygn4GdW08KqPV+yz4kXqQmR3E9Cw6mRxMFKDF1i1FhcI5l+JnK0fyh4YJleCGZM3MuuSQHr5k
ERa9XdoXtGZCcz2zUw5emQreE5n0AgA0x8rgJhFCuLit+RUrwGTgUWk06uyikrk7tpXr3WyvnfvL
XDIIuZKMG8R7MkcafYbX0NWnPitLVgb81Hd215TDrkQph/0xygdzo83FiC/Cs9kQqnJBhh2RPbrn
F8c1xzY9L+5FiXuqLlkMQdUH9M+bTGIG9DNbq01S6foo2Bk+NetDN+58rjw3qHO99bm7v7Lok9m2
LU2i1blS7V2q5USBWS7mC9F95T2hg1SCOXNHviq6N2LQMM0dEFzxXCAcl/ZsTPWcnaUcvHeJEPZi
jKqd7/E29rh2J6shBTCRZ+zBYxoqUlRXiH7afMslSSh7DdZ7/FITD0ANGIBRP+iazBehCUnB5RgR
lMQ3GjzW47BckiCb8seS9RyfzIf38yA7xyfTC7bNucjmyghV6RmvS1uLexHHS7MRirGRkzdK4Pxf
wBMvJDBQ6ATudFP14n2xIDTjHTI619xZZeFeuZaiPXWU2AfQl0kY7aT9jYqTb8hxZK2P7LpesaRg
1pWFha+2hTu+HEzl+12YxXFmrgmQDdp9S0qgefPS83pQdLcsjmLITYLIuY3rGxzXhTsYbyvDAsAB
j1QE4cX8jR9O3oB+ZPnXnI8NUys1jWeWogXLlSFPEDYbnvU8dj4wttiK2jDHmUnqa6bHbN09DadO
gdI+LnFda/L+nOUlw+RYhMU4Ta8dgOYQepB1nRlXP7JFJ2Opa/QRpbzSpBp2dX5MdGl9k5Nj7vKC
a3WjotnTO5s0nOdSzhgvxxr1HP60MXiGYGN3twJ6cfHUVZFHILRfLPTGA7kHeyQMyJALzGAMEsu4
EFQjnvvLQO9SnLqxxnCqFOfj1gqK9oRQv62+1Sxx5lfDLWXy1EYqR3seYPzZYjlmpI/ffHwlkVQh
6J5S7NTjFFAjI7NfSR2WYWxKLMXVfhkCI3nsopU8lKZ5+2HFsTphaE2ONi4byAVZsbzBWLZ/Te2U
PydOzVwJdWKEq9dyEfgx5xDNhoDqSePrGWtx7Ua0mnc5TBjxlCQzV3jGteVdHB7ZJ6VmmZ4ztsz0
pAnfPrAps/9EctXdyXxsFvrIwH1MsdiBy2k69QAbrX22aPvXZKKhTs8RgWePcSyn/jrCpgfgUsUf
uKlpp4cpYtaItcKiwWnnzyb3AVT3cZsO21jzcNmaPLenC7D0tN9KO55adPB9+mDFhbWcEGk31ReM
KeNdgQCabjzOiy+lQIGwEbLtXjrHhangeoR62W5tMOxPq7O/NDoBtW6YahNYYNY3JPwiFFGQTRgm
1b26MtArHnnvhgwhGXf293zu9WUoHf0gAVDv4NYgcW3m5FY5GOssVu4hbsXh7DI2QSXvsDlwV5Up
ybwzFqxys0bUITxFn+1NT8g22Xx6QpuPWdmbP2xRB0kITXxAaNv65kdKDcjsc0YXgfGj844t98uJ
FJT+ys7N+yrr3r9Yvu0wVteiIduxifLDiEFZ0QimuE1B1D8OlTkcyI8DBq3S2X6Fu8YJO/QcSF7X
9Mmxpydma6laeTR7myYrLYOu2S1wD3YwPJZfPLIkhJJaE9juZMVn22t9KxQr8WoCT7/hssL/TaD4
gEnAyLxxUzpd3T81ZmM+tDhB9mQ9TXciEOa71J28Yh90dk3NH9WwvY/QrbeO2qUNK0Q4t0CS2mrm
KrGxTg6jcIedNRiZf2b1M31hUlTuqZwBZqi5xhhrJfHNc2rvTRD5zZrB7O/qsQ+OKfpX4kLYQdOv
yJgBPosxEt0iFv8/uJei3VC30MI1gYuiiHhDsWsBgJPi3kp7WP/4kQit4Dj50guKe8GludOR4084
dBJT/Ypiar9rOpJMd459s03CqOA8PlKkF/mWeEBxKkaCkTPZjl+tMo3LDYPRlqo+DrT1kKRR3R6R
8JVnsCnucQqocwHtTBVXtDDU04y+gXUmiec/hRktH2brsBkRbNr0kXHl/NosohO3hA0g34Wt6ug0
Wr0d7aDXWD8tbsNDhCFNh1aXQc4qyRB4imOfqQNCFvk0MsOkkmLqtmlzcyj3RBpbtEVYyrYk3vqv
aokqZ+cOvUe2a5YichuU6kOFfrw8RUFsJKHqvdrYU1HAUijYER5LUruLlzldsPAbarya1HW413JO
uX3FI+2C5K+Xh2JR5YPjU+TMkSS62CslpBp+2oi6Zf3h9lFLUX3PnNOPvw6rk9agz1yXW2wRwpjo
sBtJPEYZWnPZDW9uRZkFqKzF7t0YznTqzcVm6uwzSOMWb2gijUWGHsckJtvWNUkx8Y5L0Q07lwAe
zov8IZq8PAVr28GBIiLxymhluuCsXF7ZtsftHc7dKGN+aMVH9p/xS22k3Fdjn93F0mVIjVAvRlFC
nZ7tvdKghaWp575Y+ML6rUH1HBJEhE9knhL9XRMJClGt6oava8QL/LcmUQ+4x4IpzNlvFVsG39XO
ZytRPmGgZHk5l+oCwN+7o4Vx7/tu0o8ynaGMmaJkYzFgFgwiTGOR3+UDjLIabsNaFu6zqrW9HfmZ
6tiD3nDxOQvxxOKMwS9eH0AusWNHp5mHzXDuXLe/H5sBfSOcJKBJ2llRb5As0NKkkZvDVbD76uE/
SDvT5biRZEu/0MAM+/IXyIXJRSS1UJT+wCRKwprY96efL9hzuzKRmISpbpdKVWVSyxERHhEe7n7O
0WJdfRgyKdTu6K3Lh4NmRqS47ErOn6QmSyjudGwVKv0Rb42yegwq3WBvoM8YE9/cKX44oe2Y9J8q
gAZU4OFxu4eubaq3BcgsONIsAqxd4dDfKUQ2ugOZa/XFJPL+CpUgYGnf0Cg76BAztsjmQXVPPjJ/
GlC03upG0tmEaKN+2ydR5XyFubG6B6CF8krIsmi7Skf0zauQcCpdq42peslp8hiDd/V3hAkKdDB9
VpvUTG3YXqhChOMnOgnS6pWwB/CpdCzDG2gykz+1LNvSHnxLFz7xlLchlySe2Wh1ah49udMdy610
JDq2oowLG6tpD2TpacP5yDGQ0Lkk59wfUEfuq6lRv1gKiAafxNaWGZe/0doHAKgDYzqoCDH6BPzc
3D2P2MkgHUHNNOVYPnaxT32opqbr5JRroE+RTFLrBAAJib77OFL1exAwJSLaNMZ90YBJvOiabG0S
Sw2R++FTbip9KICotbkd81pUyEzxxUN4N9r18NWZkogGfcdE3oYT16ERi8sQhK9d2b+CcVKTQ9bn
pJHoTqyyLQH8kHhGkSsPSG8S2ih2P742mR7/jIZM+1HChwSDVZLZ34FMxnDGlAC+qOYHCL1SvnA4
4qm/kELtrRLJwwZJhQBivUMdIpSNCkMg2DUD0oiONRbTDTTpzjMpTNpA1MCOPnXHSi4+JD7sjWxD
CBNA0PZF93gEYXcbKt3wJnOv/oZ0LYRAJ1E5d3JHFX4e28OrWij6p7GUFGgRUR/1b0R4ZlEtJLW0
I59tIiOhZkp8Ty8aMGL/aCuwI6Hi+FrxmrxDcj4B9YIepLVpOahhn+goJm96CAY5qYOO7MGxCZBI
KfQyQBJd14xkO00+ue8EKpgXrR30n0DCuhHII5RG9CF3eXMLpURuHqidD89NIrX5/v80w5ShmN1x
hEeJlsN6qHd/7LZGYgmWjuhj0mb2XoEp734cgv6HGjclOVhZ/na9LfWyq9eyoeVFRc4kipIFq/lp
V2reK10dtqjaqvXHMVIfjmxcx5pWWFwXGm2pRco2hVDbsHV91sstF7EvjU1MNV5F5kf6iMSg6+Qf
qOUW+gr170KvqwO5AHJ6VF+gA50NiP6sIq2PZHRR4vJk2f+c5P7zX8+ZY8lwTlsa45HtWSe0oRXS
0CaY0IrnwvqcTVuS+NdNXHZB27Kgu6W/zABD8Q6IOAE8JOAWO7LVOkXpflNKmhsle5k2WZhlV9qD
bRb4vC3ZlqGm5zZ3LFsx3mnPTyxlpaXB7QE6cYTtKyat10cyT4Qbc3g7ojHvrLYji7WeG7RV9A5t
my5yU8BJzjwOPFlFn62OetfkdSQPZeU2q/YRoMPoARWrjnKvudJ8fenlou2ZHjYVBVFTnveuqwFF
TWSFqFx0HwH+3XRZs9Pa7fU1e28XPx+ZI5MBN1kuNBmpyZ2PDBB5TiMJMXSx6b16a+67zbCRXADU
brTNPYLMjeORd/TKTec128HrN4rHpLukSjy44Fx/a22AMa8gBC53BJ+lkAag+9sy9bm7IpkHTbHJ
ZynO49C+NPYKwbcGami2ohhgZlWEPEAOzVdUSgOy1LbTu+VWjLvbdBvVUz1yQS6Y6P+O2/Iijwqp
R3/M5j+jptfSCza+Ry7VK1Z20CV+RDTbA7ax3mm537FJp36m9EUKUlGBcmk8RBQlUOlwXIjfzE/1
Tvng30jHO9NtWYEvofvp19qkv9PPnznDzLzYdyf7qpPRb4OhizAqdGEOVJ/hG8oO3x9zD2o1MqpQ
Vhz8XXHzRiuLCx2y+2F0//Ru7MUry68IFMP5l9gKBxWAFBrYTU768y+pSbtbQwWVjF63XqmAvs2/
xnDkoXElNONpEy9g6+1+qPVLTT6FlPQhiq0VqYCLYwZwCiAe7hgVjRhIbM4/QsmPoAEcSDdHzXjM
Q8EY3nwcY7P2ekl5Uku4Wpvjmm7wxSkqjKI8aiKbbbPxZxvSTB1adkOF2krsfKjKr0VPEFnr/XMt
5fdjhrpLb36gjisoTyraY/XmabA1r9aS+6ycbuogeCiC4eP1Y2JpPfgqZD0AngiAywx1UtWCfRrg
F1xNP/NCv5MJ3Q0YgpAtfbDNFmpB2N+y9oujpo+wXFFa0n6qurKCfVlcEJRH4IznWlbt2YJYMOeM
wUCrdXmkU9eQNo6Tuj1aNiTIbhIydzSNvV0f+UUUIJbjxORsS0BySd9HhskKxzdIlIGU7qnRtlV/
k4crR/7FqTczNlt7mIpojO8x1tFURZxH/dviFXp9RBf3CkbYWZYBil9TWcxzr6aPdozbTLNcyG1g
fRr3RUJvNk+I62Yu/RgEJepF4HVBaTrmbAcHltQ0UqP5PPbspzGT/5i2QUrtWH+BDSJ/uW7sckyO
LhOrERCYukkUdT6m4qiVUmNYUH9G8l4hxg607gUvXonTLv0PM6jbIBqlmYC9xJhPzse8CdSumRzf
tZSXBiYsWiwyGktoam9frcJYOQQvXY/4UwF7BdyLsG1+B/ZSFzYINZGFxaqrRy3MFt02GY7PiTNt
u2xasbewYsRUOi6hyPxzvrsiqGaOiaL6qPL97EzlQzo0H7MxdfUsuLu+XBeWgHfhEwzKYRIdc7ap
wLHTQR+b0EXV1jO/M78JOrgUS+hgN2Ejr3ii2DVndwmXvApNFXEpkF+QjeerJldDBaWSeBe3Xq1/
Uow/PfChTKZobG2P3WvW9dvr47twR2FRt3ARB4CxMd9iLRwwSSBjMY91KIaqbWv89qFt+2srvEoA
GmtsZSCOs3GRnRxVOM3oTRg+DMU3o/JJ5axcgQsrhQ2btYJwlvB+du5T/yxsPbCI5aV7m9yPXt1a
6dexfbk+FOUiHCPK1Ql6KMA5kBIas8dW12ijDSs3z5NaUu41mVap0iqHQzpoMYRAxh84e6D1DEhR
Fl12A2U+JT2KflsYLIYV77zYdzYvMJMUu02GmPhTnNInu7yvy9QZLMVwY1Xv6TehTcM+6tpnTe/S
wwQ7DgQLbbYSkLK/Lt0UUJ4AJtNwjZ/Oprqkwa/TYF5wN5vN3WbzsLl74N924sdu5+4OB9flHw+7
3Y5/cw/uvnEP+737cc9P//M/E0TFT/eju+eXD/zzI7+P37sVv85Pnvjh8b+N+Mnz3I33/Ly54cfd
DbY24if+9vghfov4reI/Nr/uXp5f7n7dFZuC/7q748evO/F/4TvvVnbrpcdpugwG37AcgEeg9M9n
X2/JhlIppGmlcdykelPlaecn9775+brLXa6ypmsmewdALZ24cwxyMBrlVDU0wqIH4HZQ9jaRcXek
X6mIIDn6c93Y0qDYpLps6paO3dmgjhpsbopDMi1Jiyewzwcgw/TN9vedKt1cN3XpRprOkarKDMwE
hy7GfeK9SaDFQrLZco9psoGDty7LDTkv6I/qbda8UVS/bu/yrNMMrm5YB0zKsGycc3uQbmqFFoew
Q3d6dSf7x3RD1T2/HRAhWTlWLw9yTKGMKMPYaRpEZeemBPunjoQCSLvOTg4K+XMECdF0H0YzR0JD
jky04sbujs6SF4vGkpXzVuz783tEM/AUcRxaqn7hMUM3QlfqtxCfddCaS0A9yxU5ppl0KLciIfap
idlkFgq8iErVsXiRkt3knTRujDFvDxVNk1450rugKdmvBEEOD4WKR62VS+/6ci54qth5vEBslSjg
/Yl44j7H1PdDveML4A2FlLJT7hGQJswZX1MkUP7eFl04GgqEXGHqHOJNl/1IKpxwN21gYJRuZefh
eCTcqP+XdsTlczImlD7A+SrYoWq86ZUHiAkhkLS9Ml25LZc8xFFUQ0NQi/tDnsU1CHwnQavQyVDm
ynNZBG+xJa2MZWG7AVblvld4Fiucj+dj6cOEPtGU5yHqK4Vba51nqAMydka54u2KCNBn7n5maeaL
A7BwO8yZtVYHtRY9TThe+LuRdLqAEVqoyPO1P2p6t01pzfTCGYZpoaVKcpd/mQ0SgvKxoS2Nh7fy
OQoeKZ/r8k1ZP/XqXqY4rUf3eXcrD/sCnCdMY9U9zTKts0OTcMp/XPfR91zi5TT88y2zaUBYNUL/
g2ngW8Z8HzQfcvm7D8WHZtwD4jWNfTTAhH7nxx1NBlsz2Y3jSmyw4FaERqZKlyYpK21+JSqdqSED
z3QUFeSsWltwYdGDdH2gCxvfVHRuDMhxSLvMkx0tTdbwCVADAT/2R82NHf3vvwGebksUAv7alKDY
EUJsKsG/oAI63Y9l0Jd6kWhowFjVVyjIn4vauKNf8g1hiTUJzMv9QogMFQ8JfIPU7bxWgIpDWUKJ
gxdr0r4s7TctUUHqO9/+dkiY4UWoyuTxFdoyz4c0wm9cjIhbulbT3YcwcQHr2Eb5uOUZvpIher/B
zz1SHC2Q8aBlCUXGO3PGyXHm6LBcFl1IwiXuLfu5oGp2CFRN6r/CC1nGO8GqV22pLtlfda0ZYgrm
E7eVFCX96JHFRrlJ6s2XFGID68Gviv53KtOIfg90BzyJRXH7uMmPBtF+M1GQ21GNTv+MaMVQv58i
40UFaPwkV6lzi8sMSOh0ffe5CCtgYINmZuTsiizd61o80NgVRtUXy5yCz9AWx98oBjaHOBva374V
NwcwP0O8ckBebhYCd3SbYWOxgArKs5VQjaqrjThx3Cz/pul3KPxdX+mlP5+HK5kwlo44ZBbKFQ4o
0yAHvjZO+c+G7oapt16um7jcijo8PP+YEJ9wssBSLHVAWzAhg66iKu2yzp7VbhowE9ctLfkSwoi4
E+9UBDyd2Y3VGWEmDyl80CjtuN//k/vWHmltdsct0dW+28EWsTl6v/sdKEBEpz+BPd/3dyhvuS/F
Rnb//LK9YGdtxtu1m25hoqlJkObTxDWnqbNLAIUicsB1brNza7oJ4O7R1oa/MNFnJsSvn0x0M3V9
D5DQBv8L1fkRPlIEveT+ZoI+Ylvn8vD5+nQvXCZUuVWFKBbntKiSnRvMMxq3WztzXNomXVMrbosk
QZ0O4n94QcBh3NFX9RmSjY86jLt2CDYpz+5yoPkWqBdFjZ+vf8/lG8ik4AiRAErQpJiMWY7OqaY4
jQSNoZLpH3U9AKVcwUdQ38RT+GpPyspT4fJaf6/ZQVTGq4sAejbdRpGOGvIrNhRfPyOHqoH9q4xq
byo/xPHBUleCscvBiWyWTeVMtbhm3mPtk8XlbanRDghJvWRPN5rmP9OW4ipt96ATZGqT/9eBsw4r
E2tLtY68nT3btLIJ04VSOzY5LQWa5K2h9TtrgpIm+0tDqkpljBceF5qtUx+bLVrV5rAq0FniddJ3
vQxBwm9VUpKKvb3uHO8vt9N75t0Q9XXuGZ4E1FnPnTWgqCpweomnVIarmKAMgLwhNjoF975G+9Zr
4H+p0frIvqrWHt6dUf0EjtI29yvfMT8I5t8xc5smGRy5hS3XMxEVsFXIeQCtHJ/0fqMXD3iTn91b
kXdUtvR8u3Z070grN+7cb+cfMHtS15OE56p8gA7jh9fbgQuXLU2H4GczOdnSPrStVGNl+ufuOzc6
Oyp8IBJGTO3HQ4piGxe3FbdpGu5QLZSGleBl0RQSoCQoyIlfhNu177Rq6SiJR/ePByN9oW7TKtqo
3cb3V164wmcufIpLGc5s4iQ4qM59yk4gegoqFfkw5xGWrGP3dWq+X/eXZROa2CFcbFxu5yZiWe+y
EiJ/yAFK7x13/icNXq/buMhXvq+O84+RWZQRViFYO5Q4PLm25NpFBaDewsrevh47J92atqDPTSb5
Uzak8S4tiv6e0MzqtgP47wMqDsZKzlJZ3CQnHzQLS8oQIFOky4xaRcDRq0IdrBNieXcWsMDw2YkO
JU1OrYMK/QOqB5Wy9gHCwOXKoqxBqp3C0rxiqzaJPlmIeHpojnuNAinqVgMQJj8ABEWzwAVS4FQe
8qZD+QZ37cp6zBs0/rMe/1ifrYc06jDQl7hwLu/D5sNEKUiNftrjpu+/yjZd87u6Whnxsp/9Y3I2
40Csyg4KqsTT/O9p8nEsHo76n+vDWtyYEDH+z5zO7pS8lJHyESam6LtcvdnR7dF+7KZ9Z8krgeDa
YMSvn1yW+pE2vjRn/rR4/ICel+TIOxjhNtfHs3SQavA38A4DQMyD9txKXyU6RBoSq1TcBRXE3I/R
+NqCnGyNu97fXze2NKRTY7PJUxCYGToFY70P7XzwHOvjpup+Xjci7p65158amc2bj99xF2MEdjJP
7R6O5g5EP3CsNQdfHA0JVl7/ELBSWDqfOrtBfxsV28QrDFLWb5CsoLkAD4myrUp1a4efUk3eKGBJ
p8xrq82oPYbDj2ot2bs43H++Qp1lYEsjhNis4Cuy+P7Y/xiMWw1WgbXIf8kK5Tra1Oi9UOkDOR+r
43BymkmeAvn+oCcbeHykAXYo7/rSLc0oQQ3xoWlSpHNmM2ryhK4BWCF1HtA97nyrJXoJ4hXd+fdX
ytxBqAbSrIhaomhpOR/L2CMY5ggriiwh7ZKWogUPutCbhGc0uD2wNuhpTGm1RZGtfbDtqdjKUJHk
D4Np1Tx67NQuf0PapQhNxBzBBG+KQ6DKQar+llEMACjtB4OKHkuGBDJ9GjksFfaxae67ThuQooVw
jfug0uFS0zWk01b29NJi8TwTtVWLmZyX3tG1UaQWBTC6dOAy8bdH1M91Hm1/mwQTJ7xNJkeQNivE
V+KsPDmhgBBQ47eYyLIK2h00RX/QwtBXjkFxJlysFqlvR1GwZDgzz/NbPYSc1ibUhMY+CkI3yMKV
a2NxvmhfEa1WFo/uWXgiVLYhy4lSD2gwTIjD9wq2AqT0YDwox5W1WRoODeswzZAPkakrns8Z7ch5
CRMR2jQ009v5c5c+Xd9DiwZE1UeHf5pky2wwttMZUpoyGKMxXLU9xM3bvzFAogW0DmfBvEQAXRIa
IXqYemRZfjkp0udVuNYQc5HpFq5Fl4XJX7x16G46nyaUxOH+i8FADLW/V2BIQLwKYgBAgZrxAkse
zaz3AhtKF/q/Gd0/hsX0nvh0VwTdWKVQpVll9oOiCwre6krueMndTsc2O3+UOgUBHzK2QP1mqOAE
hNCesRuNldtWnJbznQM7hmLplCUI72ee4OtwwsYTCI/KUnwayN+GiqdS/7XqYvSmApMSUnovJ8aK
hy8Oj1wy1RASChBvn8/gEamMBmlQEI0dkgUKxLJJbEHZoL1k0q/ri7V4X5CFV2GdhR97fgAhYK/m
Y81BJ5XOhz5SPaXXYHFNttfNLI2I5O5/zczefWkN2qUxOedGX0PEF2mvo5XTUh08xm1687+zNbsC
9USzVanDFvI+dnqXJQ9IvLfZ2mNpKTjn3DbJydrk26yZmQAcIBRbmDGN+Hdbgy2XW/hkQdCbOuwE
1RO5/01OTqhay5Usb23udoWrw4RsdnYCUo5Gxy0vGWGheaZ/b8HaYn4QXG7a77y8MQzYcD5b3cq8
ij/1YjOYXPY61WKdl+65V0KsBX2SgVcKHl84X53sVznsazvZ6/3u+hIunsDAIDjeyQXRN3puKtc7
hFwQhxXom8arFWQvgzj9N+fUiRH13EiMZgq+j5GoT156X/5sUYW7Po7FKeOuog9dxJdzCIQ0Wg5w
NW6SUWp/l0GE7AvyMLpzY/ffy6pbmTWxiS4W6MTabECazNOqzzkVYU0gkIawhkQXYl4/7FD66nfO
B8X4en18iw90Ot4sVonUIwXD8zkEXgbFh4RJGomf+wlCuSL6AsL5JZOB9yD9a2SgXjMYsXztVXPG
jdrqG6i7txb0Dte/ZXmu//kUMTsn1w5MLWOaIsviOQa6jRKHywcAuK3RQIK2Ymphoi3EOUhVcjMo
/HxuqoZ2AcwtnkOD8KaooTvYhMaNaR03gf0d8Pb1ga1Zmy1r1NqwYyOZi3aN75rTlzJ4HeBbcBKe
TM6tmd1cN7dwVFu8HhiY4DgnqT8bXFEZE4hMrm/D2pNtaaVfRvMRpPfKJbdwt9IQBXU214JOQnYW
n+hDBV3ysUtRiH/Nqs9mf2Og8wV1LxJQ4I/dtljJ0i3No0KGTuVGp8wlzwZmwxzsTD6nZjo9DSUK
s8OduoVfY9s19V9m6Ym9qJeSd6TB1aHzdDY2Gcq/QC64VSHJuhuIK6AWTfCRY+D6ifVkwvd4fdEW
rnEMioZahE5lulDPF20KoHxPgC56Md0ErWS7DYnknn123cySb5yYmfcqVbVaGI0w4/MsiuuHovZ8
ODUhjL9uZ+mGoxfRod9LpimEhuHz8SA02cL33xMhF5XqAZOGvKHJ1PIOhjDIIevo2Y5G7c0vTbgS
oazdhTFCpa4eAqBfmdqL9qX3xaRUQIrHeReqOP8WCV7WY0MfJ0/U+8JGGaxvYKoUsTt6gDtJ5kAj
i+2UP67PwaK7npgVd+TJeRa26XHoQpX4fZCey5yNGJovsGrvJWd6guoNOsj8X2xJnOi/I53NOnh5
BawoJqPheyR/71Vot+Aba28N2QuQo0Wu8H83xtnRNtV+GeUmBvNRgnMb/okvwMRdNYcN7/hdCVeO
tgvAx3wpxTY6mVMDEn9kPbTUK9TfQ7EdwJ7rh8C5t5yDpT86zZf2uCuNFNIJZAZWnsgL9xOtTTQ0
gzgRmMjZVdn2zZQju0X+Rw5cqb5pLA25ZMDNgdvXK7Wd5YGSU6Az0xYV2dlKJgGU5FLExGomyhaI
IdTbvh+jbQPFgdsq/psexNBqh716S8PcJwkCgU1vgWrXaBPmEkde+/pKL42emjzNqbQA8LSeHVBO
Tw+HkcGuVPgQ4RrFnR7vY2QWpWRPj/D+ujFV+M0sEqJp5b/W5hm9PNaCpoD811OyxxblAams0Khr
njm8oOnVN/0x3mSV+lCGkBMCkbMOZvS5iO85pOGMoOElfgIvuFHilQ9biGv5LlF9FM07AMHO/U+i
D5yUGrMwUI1KyuKRq2FlopeOaLoOHXo5AQLSwHpuwkn8sJIacVolqOpsRhiBKvi6+gNApxISkcFp
Pl2f7SWLoqXBJiGDts28RtKV1CnsDJzSFFXxI4wz5MnkKXkoO6GpGsDk/vf26NynrYv8Bm8vcXCe
bOKRYlQ7wHjrFRk9B0ogfZ/S6TZS1Edg3iu2Fg//0+kUgz8xJvjyVMJqYmpK+zl0cu0Xc9r2CpXi
rwMgbVA50rfr41t0Es4HHIG9ojuzFTzKUpDEFSuYIijoH+v73jdWQqGlJaOLgHccDVegi2ZnkeIr
yQSbLPwYgj7zDh4dSd07/fP1gSzuedbIoCKqgImZDcTOtaoUUhReEWRPiSbdlmH5abSjbYCeagiV
x3Vzi/NG55ipk5Hm1TgzJ6M9A7EVm15ry/quNnPn3pzsl+tGxB9ycbKcGJn5QxGTCwghovYMY4AU
FLmkONmU6srdv+x2Ns3gFHstwBqzBUqJKbM4MXnh68fnqlfQYCoOUR/eSH7BztZvICa5643fFsR0
1wf4/zEtWnlknA9i6XOPN+mQBYbuEP+3GmIlqMWCWqjUXRf63tAe90fje58P+0D5F6UtizwKHbKw
LQF3mxkmbWJIfSmRbKuljd8eJm6i8PfK6MTFN1+/UyPCiU73M9KZch9ipJMcB4mx2BPiMqnBUGMB
Sh/2ExnSLHaeBwt9oCn69b/8gJmX5tTd0OfkAwLpuNOzvTV9C2CSHfdNHWzb6lmVP9vaHwqV1+0u
bY7Tcc/8FmJPzT5q7zRw+U7S9rY5bK5bWIpXNUtk+MgF0Mw9u+GrAIHRuh7Zfj36vEjldF/g+tSl
mzaJvRRasuvmxAfPF5JEFChMS2hlznOkxuRzwIUcYQiGKE7vQf/k1fH3XIq21w0tzdypIRFrnHhM
XRhZQDtE6tEA+qmdss9aNq2MZelQofrJBWoSFzjzp3Ck+6lmd0RrYfNqU28on7J/k0Q4NSFGeTIK
Q0aR4/ge2vdfuL2sKHN5v8IPhx7BE+w/1+dscXFOBjRzcidx5DLyWZwxuQX54UlW4fY2HNBrAdWa
oZlbD1KsQgzOzMX+rWJ/QYq7qj/CBXp9OEvrQxmBGhntjTZArvPJG+LJnlCWYs+mdg4n17eiKG/6
IFu5L5c8TUi0gh5V+Xv+6PVD2Zh0i6MBOl/A6D60zwFiNl+uD2YpZ/eOyDZhtVMFVux8NHKDfFQL
0MaLWul7izScCqsJEGMPwRW3H8L7vv6p9fYGKZqdA69bwJayC0j9Ifxe+ZSl09gG6unQiAc8ct46
oRVmT379yJE/NVAfRx3cPQO1Xz1Hawg5Z8nx8khoKCNUGE/wSJlrXyB27+wYoSCvcN0QSTLps8kI
KQAqsU2iAdXDLbS6bo9+k6D5a/U/VioddDrr3YyWgKDtDr6qeNBLrnzDfNl5FEJRYgpWFFCS1OrO
1yNIClNSW1mC1Sry7+Pa+tNP9Ahcn2rxh5yOk8NFhOiGeBQJHoaZC0Oz4ucBjJeu3v2IchkGbYtr
IP983co84nu3woohOkQTPxnv86EkBQJIQ0Q7YVErb02R7X2EgwbePC7aGxlqI/b+usGlYWkgFIDy
EiqB8jg3OLXZ2EkKujhW/jkrkAWKLE8xVwsu82NGsKlYusDNghYWTRznZlJ1qI65lIbe3evRTdzA
BYz69tXbes8rSYKLzYkl2kPwRYvAnEfAbAZDQCw+1F2hp+6rDbDY/f6+3qQuiNXrE/c+M+cOcW5o
diH0Gq2fY4Q0JUTM7zQ5FVQ5sWduNf5LY5Di7yN/3b2+bh6c7cPjzj0MYuD7pzfdvdfdcmNsi62x
fXOfkAhxoZRyv+63n7yb51+/7tZg4QsrcDYvsxVA3CEJqoB5kawu5uTKon2mFMj8BclHy+iVlQLz
hV9R9Ud2miWHkQk6ptkyDD0Pv9jMI6+K1XJrGqhq0kHOy6UHg3F9Jd6TEWcrgS3KvFizTQ6A+Xkc
xrahdLUSeWOwQ2/OBbywzaYXP0WNMXlp0wHa4HtUEu7CtIPA2DvCDTnszWO8KxL5ILUfKv+3ZR2M
fuXWe9fyvvgwjmfIJ2Q6Lea7eapGugF1M/KmjJsRAGxM27eT1XDjBop5fEjGPDI9eFqhi44ks21u
8lw1nsJUlbZyVLX+zTGyg/C2YmVHcqW+toHaU33u4RHt6FobC1SUpEG6s5H+1T0lgSTYQzcLvE55
LLXX1qJAvIOPJW431+d8YXkpn3L5iac9qzuLVVU/dKq+oQ2Z968hlMBorJXWcvIX5zrNHYoOXEcB
7Ye6+OxsKsnvyFrW00XXttQ2JJdTcyWhuTAOhkDGXxzsdHrM3LSdglZLK8Yx+d0Lei67GoYLObVW
TiUxHWeO8H4o2Rhixi7R16kvWY1dclaEtu9q/ivk1tukBlHSDjcaG8I0UsU1w7U2iKXRCSi7zSuU
R/A8xC+HJmtjzaL7t3E2Sns7NQC56H697gsXJwvLdGpFRAgnkfGILvjUxViha4XII/RaBFlJR4OL
WNnpi+NhH5m0dsAGMfc6NJmV0S6oBltmcpDgKNXRSfGbaOVOnD/EFDEgmqZlpEuB1M5fE1ql+nrT
0F3k6xVk0ChcAFO+RUQXtQwmsiibTdv+uT6Jlxe/uE3+8ZBZTm5QDFXpYSP14na4hZ15J5fWrY0C
6jA0O9BIKw55MZOi9QtkF45PCwQx2vmaoeOZodsVRsAI2tu6lNF0Gvu7QpVWOsEW7NCEA6QTyW6o
Gedtbbpv1KUifCK2E9dA5KaV75P09frcXayX4BE6MTJzQPSRxjEFj+oNNCJ4SgDnPxU2vQdDBLoz
9f+EQ/Xpusn3p8RsR8M1SbxJqEG6bJ6I7qKih4d7iHCN6JkqwE5HO2io5DdFCZ6HRNwz8lf46SEn
KTeRnqxEHxfuIq5XWSV9CzxL1EPO169FZzHthOpdL3el2/TWm5NZxo9SaxVPgWlrk5bZ+OX6mC+m
+X1bQEJCRhKXmTfdNX7lj4HFtkCQeRt1dPoeCuW5yjnRjk/IFl63tnCq0BhL8ZJOXLIic9qh1Fe7
QZKr2CsgBLgHojttip7cnTx18o0SBebNv7AHiQN+BI/ExWWTVFOn1CbUtE6Y3qrNtyBS0d7cyfpK
ZftiR3CesGoEKhwusAKIlT05LaMU2Qn0oxnXWH7AUd5Q6N0Hkv3574cj+GoI7FVCsHlzFRHFFBLV
kTiKvyvGr67bmdqvIlzZeUuLRJ6YSj1bUHC8zwYTyUrYRmrsBfKhmX5NaFUGw1PU/bo+mKU500Hu
8rTn+cVZcm4mThsuUN+JvJhDay9FxhFZZj2KkAaP85V33jvW6Gxns0ACxsvBCGrvIpqMYYDJrYiU
mxr28gvank7nZmGsPA+jDJH2CI+36sqSKv+ss97aZRA5f0mR/GE/0BH1VA1pcfS6iUfcHjItGWJn
ufZ/1QhWfp7CIH2zrNq4QcgSqvGxs61vepyvZY+W5oucgMwJIStwsMz78Vsivl72I68F3OCHCA44
+Y3jO39/8dMs8Y+ZWXyWqX4CbwlmoCRGcPEmaGTPSBKksl6ur/+Sm0FFSlKbGgi9DLM94+glmug6
8WV7tCDaywZd/0o7dvkRvKb2NpkhIfZ1i5fnO51zgk0DqBigW26Xc5er0GNPxixJvBhBEmQTlRDd
64OcsbI7S0WLvC1cp9quYmEWlg67OjwAHHsC0XFudyrDzAdXmHhotXkajbE5ufzAUrbXx7fk5XAK
gz0QyRsFfOq5HbMeHONYZQRtKY+RArxo9OzYX3RkxdGYI4/VRNvSv9WCfZe/kFEb7E+V7IXdj4LK
s2CEB7P2CKHB9c/SsTrbewBl4ToVj0ZR6Z59VdKVRoT0Cdpce4R8XIU7/LqFi+oMwd2ZCfEJJ+cv
hU8O5RoTxRssbHrmAdfsbsfX/ufwbY34ZeGWBkgi4z+I3iB8OAtMnKkcyjTHls3BOCI5Uj82qo7o
4qZeY2Rb8hvCfJnhkaSi8+d8WAEYjAAtPR4yQXGDUNYmSIyDnf8tOkbMniBTFL5DoWJ+e02BXmv2
gJkgnzwTLiWDJjpbW4HHLMwbu5ynEt1z3CzzzVc7scYxOsQeuHj0muROeuDo/DlkdYMejJxte7hC
VhIWC2fMf6ghqLZSuns/EE78QvJtqaQgAjU9/dtx2XuUkSGPPt74/XElKF4zNXMLe4IDo0wohyf5
S4EkFmoEIEteQ31lNy34xNmQZrspkuXG0DJRdgdGEtT11mqim3bSV7bUkhk630m5kREgGJ2dznIk
V3qFKgUzR4+VUn3wEefMomp3fecunA26w1kMAAy2TQZ27uFaV+Vx3Aqtsvhrb1a8Jj5dN7AwDoEV
sHmlvINjxK+feEDhF0lo5i0on7D/EzXHXY5QMYoGKwHggnMLTkM6WIgt4FeYnfCyUdNNbAZkNdL8
HuIUOKfk2zb7BYUZMkrjyuIsWAOyJF5H4sUHT9D5oKDKMMxco6lXs807mXTXsbM2Zsv4IOm11hqo
F6YQa1xbhkjJU1Y8t1b6NuoCosM9mOxb2RD0A8ZWrVdCtIX9Az2QQnJXtA/T4nFupTWQMXQk6i9y
bu7Fezk+Uh1DstDN+pXFWhzQiSnxKSc+EekIQjkmprTK+ZwinZa6hTGBGDXHagWgvuDfjIoxafgE
KzYbVdTlEYPGFKL3B3u0HgELrLyp1kzMRjOC0wwKHxNVMTgfp6CKefYHwcfr+2h5ef4ZyGyjhiOs
2ZODFbuX3ImjW4fx4qMmrV3li64tik4OVSeamWZXHmK08pQhkYDgsv4JmBRoTf9mUsNtOSYPmgRc
7/q4lt6/4pT7f/asWVQ92oi8Bj74U6dA4aeuwtzLu8ByA7X85vv2LoiCfUgn7b+waio8rwCqINOi
nXtgnwZGHUQlzWF5eguPSJH+VqFiR2ziqClea6+YW4qPyK39Y0/40InHq31m1VKJvaBTvRENaAmV
cUWnf3X81BuPRxKYBpq68fb6MC+oE0TS7dTuzP11BYVSOcSugsonyqB6+Txqn3t93zBaGNbyeqQ/
DmnG+mCuRcOLnnQy5tm+MH2J4uUR21TJ8Byk7eVBehrT4EExeiRujivxzeKpcmJvtkP0weG0EvAj
Rb0PlKNb1uHORFXr+pQu7sMTK8KfT1ZyKuKgrYTnjI6zHYzme1+3NOgEMVym0+a6rQtWmPflIxuG
IAXh9UWFP23SoKt10m6NIRUQ3aA4XVpvmSi1RP7n+CZvXR0lbkQeNfkgI+Ec//BN0+uC1y5fOX8W
Z9d2dEEmBAh13sbWqUpjtQI7MET17yPsCEQNgZvawcrdsDi/J3ZmXqPZJXUJhyFLqrLpJ9WTGqQ4
p+/RvyqE4HqkjMiEQXU6OwOCksgUEWn8UxodV8vRzD46+crxtjRtIjcF8ya19IuMJrm4AUgohfwW
RV47KO6N1L9vm7X+v6VZI3/okBOmHYRmv3OvtIpOCqFbArUSm9lnUx7TA0j19j5UHe3FOCZfVxxT
hByzJyUd4yDHcAVot+cPI5gJyA9HdFWlUrLpmgPJqrz7RmPg/+XsSpvbxpXtL2IV9+UrSGqXbdmy
vHxhJXHMfd/569+B5r2JBPEJlclkcjOVumkCaHQ3ejnHGzctZvtLY5/0Tu0t7su9qfjAnOE5RmMv
2tNlMVc87zO9a300PUEbdqARVpdxPYpEzLX6yWw2QXIa2rwiBheYknqhy/VSmiaUmICMBshsep7X
+zsagTH4JpyfLOCyqbXogI5vB8Ysx6BxS2nZMD4LoeyXlRpzqgo3WZOzcOROgfSCHBoO+Fr4MMW1
ANJs4Ph0llP14koQAcoEPksczEJoldcp7O2wqIgkHzHmzHlXseHNWTr6mmn2FkE8G+tmpqlPqWeB
8cv/2QMIUa553S6s8lIJdA4RM/rgxkHPzfX6ks4fSqUDFZbpgY1+XUrbIXP/w2QsI0a+FmPprSAK
FbZRPKHN3X9VfoofmPzT96pPxuV9RWWvPbsk5j4O4A5uNB+yOmNdoXAclo8WFzOM/iWsUtKst4JQ
DYgQbMReV1M4VTVIoTNtAK0ocmdgn5Rso5HQtmkB7C5DTO+Avtp3hqgZHlB7xvNE6rVNnbYHkCuM
7v1V0+t380Ho70evJfplb3p0lRDExxGoP+1K/k4MoJuaD54oPLVWv8xzXmPn7LXAfYBXVJGShX5e
n6eCWeo60nAnC8kDPRk60i1PARdimZcfXahHi7wRHxt/Mh7QUrGPTDCyR1PMuR1zugs8EwyEAQAc
0TkbLidBWoBoF4YQdcxOXYfFZ2S+6wbH8M3trIqBRHRi0rvCNhT1eaW0aYuoQzV7Vx6StW5hcA8Y
e4ny4Q+83MNZc24O0kKrNews7A3blgUi1GDoPBSlBrTCNbbZpWC39vVUPQpWJDtNDHpAsBbHAOyo
UETy3DCKaSNVJk1rw4iq46DE7UQawVB/mJ0PoABBmVpSqmm8EcsxC5APxd9EagzfH3MrlBzkCYIK
lN7N6PqTnr7KegPClCaXjmKjCt9lVpdLKwJJpOZ55SppgEQeBeq0C0I1PQktgLSJDwLnp9avwBV+
X63nLvPl5jOGY+pk9JhU2PwGPKOlDMA246kcOJmyeSGYjQL/HbjP2GqMHAAQE63d2PK0/9UP+vBk
Gt0r6BN5pZjZe4P8H5r70GeJVDxjbqOmAZ+OihdXDmDlOP1Zj6Bt304Wikw2MtCysenSmhQSR4VZ
301NIhr3AadL+ypvHpam2hieTp8DevM6tS9DsfGjXSOQWHgVK9QeORb45ulD5SFYBawR7Y/T2QRa
m7dFKvu4mWrzmoJoTbHF2PEwaxYTI3rHsJ0PqfqDWXAEz/nLS7nMAyECkpfQm1inWTfL0BhW/Shx
FHLOGoDhAOMkaNqgiY1ry1c1fSMnGU7Qj1ZFvS771QjCUzB25eCg/HvdvxTF6D6IvFEMzSHK9Bu7
R33YxBwicME5ysFbEWPL/WgEQUQAMZ6kkmJ4GuJ3K6U09F/gVucsic04nBWDptJokY12uF7vntYG
EmqM9CWjrAzrGdRfxNIOlffSipWt82DYbtrVqDhdBGgEmujQssaW2aQSBALg2oWXBppnI6Fr+EWe
cHKuUB5q72Rhclbdt/4PNBanJvqWvuviIUBjOqb8TNArqF+VgIdJ8ZJMq0x3wix9vn/Cc1t/+X2M
vuol2Mw0H7Y+BP+7SLpxURkHpf7ZhBxXeVMdO+8E5uqBE0MTjWycp1RmLQUadqKSUW4Ml8n4BFyS
EoOATXwo9dEJkJuLm8xNEMO3yWehbHPPTspfmrKJh1MGymF9sEX9AOjg+3swpxIwTLQYLgNYi8Vu
igfMj4AmG1ou+4dUNp4y7VfTFU4MuCjgbi+G/Ou+wHkjjEl8KAYCB/TWXythBNKxvjWg8C3SPuZB
ARxw+5YZR9QCW+sQyo6KuBQP7PtiZ50MHjKYvsX+o2R3LbVP5FEzEiT3+qBZDRLYp+r4Ua9Uji+7
nfOlOn9x0ozVaOVC0QaqU2W6HUUgkwPNIEbTqqNYxyhdgJy8i1cAqUz81Ml4U/pziwQgKSIXNGEB
9Z5ZZFlGgWd2SM5TgtfcBzanioYezk7OebNLITQuvEgDxXVhZX4MIb300TToYFsa6UIJjr22Sr1H
PIfvHxz969iA7FIcoy5lOWp+OEIcUH1sE6jvysOAfleL9xSbMwZA/kKFEGVCTGgznqUdBZwrzaEp
oBkXo3U1PQclOLelH0nCSW7N3DlEHwB/Qw8qvDMb8BieGqWhClFh9KL7FUmNivj5oy+RWLFzXpp5
5ryupDHn1UeynwioGyNBsp7KHPMUAQkDlegySdVPUKH36OK8f2YzenglkjmzCANpmdZBpFwprti0
Tp/vRZ5izBzYlRDGek89up8rGpv6PTKeySaQbWwrMSun49Vyz+2LjBJSkhJUqUGaBVRMZkFpFqmJ
OtI9TF7CYd2HD02m2E3uaL6rZscQlf+g+6qzr1DfedPKQGNir+pITS7M1g7DdQPCeWDvSK1b9bI9
JC0JugUCtBjF++Cxt/4+prj6XGZr4G7aTA7x91cd+sOBkCZVS6P82QuY9OeZ81llvtga5hlYmX1r
TTTo88qfuebUwluoLBSrIXGwFke3CheFsrMkV86fGn2Tjpldys+W9p6kwbLgefQ583uxciAOXBun
Wky8XhTxNQCwRBe26u81UNegmbDu1noGsJf+va2GpaY9ZanTD7zp9BljdWaUQS0WINcaC6og4Kle
DzTS98qnwTrKQEmVwVEVcOKJ2ftFx3L/EcOiKQiTJ1g1zcRn9XtY9Q5aNLKSx0bNE8IYRE0VgkGl
dsMSPmvLJ23o6rz2jznbBNAmC9l+tBSabA1eaoc+iQNk2AL9Z+JhwNjp/XVlJM4Qb/P8bTj9vV0y
MDZIW0AwkM4ej9iIRQsqUty70RXMlWa+TP/BBQNA8l8R7NEUco8afQERVblP/I9Sd4WMc7vnDoam
7YFWiVF0jR2FGXNlakDDAvcxrUb1TYx2Vfb8HzYKWUkMPwJDDL3W19coQM0DLLxYRTe8GPJ6jHdW
x/HrN4VBxMRoyPojgzFSoyaV6CGBDKt6nz5VgEXWtqD9lsPPtjskcItam3Jkzu4cAGQt3aIPcjZt
WBZNq+YjagVatfb97xB5FuXH/Z2bM4fAfPpXBLUQF9GRh1aQVMshovbcXljhTaM5UfYwgT2B17bA
Ww1zSNboJ4FKKx+WmWD+Z9WHn9rEqSzOOdnL5TCHFLdjX0siZJThSEAVrhon9DARS9oqMudw5mzn
pSjGkUhGWXlSAVF9/gssbUn9XYAG3l/eP5+55AgeHmgrAkUigmT2DTxFPTpXWqjdiOgO3UFkMiTi
td3WKHXbkys8jIsHNFUsR83bB4Z/CEpOY8ac0bv8AkZFCjT01p2JL1DMdTf+1rujrNijsSn9n7m5
ALMwZ8XUUDPBiyGCxAkNgwCeBbDxtUp21hQMvQSEDFRvbWByJQAEzN3E2wzqRAbrTUEKucFTnBME
nq3pjVygHOOOgyEF4CbXco1UGCsv1zHJS+pT+yN1lZ+KE3xhirgAwXuFqc2vgORvzd7c8rB2Z64G
oOyAlodZLDQWnt/jF7cwrprSM+BHqIk0TSdtlt3g3t/WmVPEPC3tHwY2H4CWGXUtUqMYyhCdrHqJ
qRdzoYMRQCFgmSeg70aQx20kn7kflwLP9vRiTbqcVVIxeFAbNSJJVAAKYz21u0jhFN3m9u5iYef3
+4WcTvR9U00tWhz2bdNAnhnNKf8huLhajMzoBlhHsgwhsR0AUsfybMV66ysOps6M7QJkHTLK6FgH
HRLbWxrroAFXKGQLiHR2dd4CSivaNn3o5qmPbpSIs28zlv9KHGMqwSOl+IIInUvkr7gEq5UsERDV
lObGxF7yeIB40hj1q7QWUUgGabLuVNGPqAPWXrUaYkeTDzFvmGzm/QMEceRO0J6PrCsyN8xxaYlV
NgAhtrfFLgJbV3LMl+OmWteuubZs4TW01Ud/l5HoQfisSO4Wy2jnwOCQ2vU5j+db9bz+FGabRdHT
s9YAyL1Rl0iKbRoV4xT54v7lvr1rEAIQTHBIoHfuBu5Wm1KUnQesV67h81ogc4d4pT8bwvq+nFsj
Ajl0zgUVdoSN7LsyAkykWISQI0nfseEiFzaVbzJADzr9kILEJNA4LweFXqxro3wtkdk+5H8jyfMg
UXn8DG3lvXZfonW4bN3jL4tM7+Hzr7R2Q7u2QTlXYIbcCXcFSTb5C0ahXcVFfnDJq+be3tPrT2JU
OQFErjSmdLNBcJStOmtTNx+W5mQNR3VmQs5LSZj9YdTYEos+o2o8AQIDLxrPCxdG46EtS4miRWil
Gp6kVf4F1Er/OZDMYKm3Vny8f+Y3rU3whReHjhb7668QR8nve9qw29vA3O3dwLbc5mcikqfRKTDE
D6KSeiusDM7qZ7eZtshgigtZLjYD6lVWpaRiCKancl9nmOiTD5gWGjSn5FHWzGr1hSQmwEm1SKwy
jDzZcV84FqL6UkcD3EBydRX0b516UJu/7OA9b+mFRMY+maqnorsVEhVjmffuBBLTYXj0iv9QecfZ
IXmN0jBe+Aimrs9OHQBSOyYQJBo2Ru01qSYdxYsUAcr57anPYngcAOvMY5ucP7t/xaqM4nq+GPl6
RtcnOVFikUp40i03s1yx5ySwZ83rnwWyHTeSX+l1mkOSoLpasu+nJ2l851wA+rU3NuhCBuP8JUEo
jDYIYrvWOiLlboqiazPVLlDOiNa9dhERxnUncvwzb2VMGCyGhtiNElbWyZMj9B405NObQk7Uy5Oi
XiuIZ2UpCAghJVS2QfTSguk95vXgz3onuAyMsgIZFh3r1zIKQJ94kwUZpUayKQKMAWwZ2ACRAb1/
UrNqdyGIcRaxBZAaiV7kAWUrVfjll3tLcaeKlLxG/xmToWM6EqReGB1DiMEcjuC1iTUZPgL23tWy
xy50GuOlyx/QyxLnjpH+vZaD3BCclBpKNajJMTsYBYoPbvcQCbRoZ0hPifae/n30iYrnhQhm70L0
X4NfB4WgOHtq5Keqey1zexof5Zbj0mfKrNeSGJs0lEjhoJMEKaf3+IdqVxlwX7oTaDEW/k55IBg9
UknwY4P497HeYATl+1v8TDiacp7vY+40Crwwi4iZ0DHCplZGE9nKoUUDlESpo4m6xLzGD6A2xad8
CcoHTDtuhu+hXsic+zajoldyGV9TtiisAoCGRthPifgSgT7WtFU492hc3b8Mc9HDlShGadQOtcVC
xz6byXcjvOu/gx4MYyMAHfZSeZKive/9LXMs/NqVSEaJEkFVM5NSxqBm00vvk7isrF3G60+hf8u9
s2MUqBvjegIKKKRIX2P3QwHYo/VcBs9JuPL+miiGrghgSjR5SQuVzEUX274O+h7lPBXZ+A5lXjCz
+slOaTmnNWOHr+QwdjjuO1mJG8jxp0dZc7zi2PHiVvpXsNsGhYcFoRVfjHhfm+GsAW+97KFf25OB
jiZ+K7xc8rwAE6NdmCMDHBFzLhiMTApjSrAGSQHju/wyaTnnjTwrAilk2k2DAWW2uzcOMJCARVMr
9ZUXz7r/XzSY5qj/TwDj64NGkocJbfu2lh5E+Ck5fjSS54AX2s8d96UYRq2qqOwQtWAdQb2espNR
YtCOo1FzluZSBKNRgV/7wRBjJSDTEMIPC0PLAqpcY0wSHuTr7KlgBgmAY4BwATjGtWaZsdpLtYgW
CS3cqU1h12nJMZs8CcxiYgSueU474Rq4BOQEC40Tkc8eyMUS6J9fZJGqpkChjA5tCcFrqB6VcQAT
AudEZmWgaZBSSKCyxqZyfW/KynhAT0c+PAqCY+Y7Jf2+b/Tn4hI0U/wrgnEvSeXXsVpARDE+gOMZ
xKYqGomLfQkU1aJ0MgDp3Rc4Z4tBcSaDVNZCpYj1o2iXoSRoqLoF46LUa0fO8fweQRK2g30uuTM9
s0p9IY5ZX6NZgdHTeqlZ7XppFRonQ3HGalXwWvnnz+rPuhhj2Xdm2YUTBLXDpx4tS9QqVI7Kza4F
3S9AHwCQzm2bZWmllmig6q0Ux754DYM1qMaT/CWKOBEXRxA7uFe2fZumJQy/OK669IgXTFIArMr1
dc5E0Oym/VkRC97gYza6ARIdcszBmwBchaoCaxxviJMe8Y0bA0YNuMYQr4KO8PqmioWcRGFHVVwB
rodPKtMR25NXcSLEWYtzIYbRNKmJItBaQ4wsHgThveSxec6GZxgFwBEDRh0UbYzRzCM9yjza3FgC
DK0Ugq0JIHAllFdS0G/F/mHIMvS/yllJMqvmlMlm+g6QMdJQ3MOoP1IDbME0AsymYTYTTNGDtE2X
SP87GPdHd9RSGYjn4pE2cETeoBTS2PBSJLUkFxYWlqItoxoi5WW2Dp+P2dqvifRm2aVTfCOTtAwe
pIP0qdiCUwmER1M3pzWUKsgCogL9yex2o6SWMmW4bIP5mMeUoGPVC2giXN83h3M3AL2jNH5Alt5U
mRAoaDplqk3cgFxayt7vbnwcDV4tYqYjETv5R4jGZFeqdGzLlHJ+tgUgFHxHNvcecHSMpaXZEpqm
sufIWtY8MI+5C3EplUkD+qOCzigqtc62YZNjAvft/t7NHhHgvHBGADhAz++1glRyNxUTnVtsBmBB
2gAUq5fK6MmlXRqx3tga6Jd4gCtz/hJsfpSLC9NRGNm4ljkoE+Dzdcj0GjUbCWY2oo7UhVDaRtiY
S62XZaeoi3AvNB7yvGMqLe8vev5aYEAP6oIG/9sO8cws1eRMVPQoBrb/nHU2fYY+WO70ENrh2j9a
S3PRgYzJCVzvIV/zIt7Zc734ACbiTfxSkH2pR9kTbc/UfXe8bOBMZRUKeyGC2WVDEFNhiFAqHxbS
QnsJjkHgdI66KZfFtozIFNjGxvY/xPeKYGxucX+H57wfVApzuShcACiV0ds0LSJFDyBcjb6VCRP5
PVE0YmWv2t9Pn2CZfxSYzXqi466OTarAZf4jNdal+dG2nMXMe40LGcxqyr7zymKCDElfB7VE+gqs
9dFT0jxNKP3UnpMDOlV2/8MWwkuhBQEIGugpvL4lSSKYSosRZ1tFWJwoLkjyiGclREhO8l+zx1E3
QSv/qNyhesfCQIip0naWhVnfsAqdKcqAHg6oDkDCIubXDE70OmuuL4RRk3Thk6Y8S7yhhG6IxdOo
Ok3/GvMABebV79/7zY6dCX5gJFmC6yWV2bKMBQCQ/kCSBDMgOVoONc6CZu3ZxU1jXEOplw2ahrGg
MVRfAvNjqt59azoAjHErZibiPowaqrwhl3ML/GVIJqGfgPZdocULjSI3+lFa09iESqsRvwb4uTU1
xg7NeO9CrYCkiB5d2ppvQtRNb01fjCDKGEG1EIfPvqJ89pJ/UswqfhD0cVrGnRhhNhJYxfc1mDVy
+EIgmQFfBICfKiC/WA0WxFrAtDAwp5VjU7z1PDJX9hnE/v1McJOldaCmASZi4Pdj4WTIxyE5JOlS
A72j39r3F8NqLSuMcZRqlKlTAaBAghZdEWzcCZqicXE5qZabziMqRgKCAHBmkQ0F5eH15ZDrpsOT
WFYJIjvaSKXFn4ryKmQDKbVdLL+W/bbuFqK3l2MuXvrMeaHmSId+wP5DgSKvZWdGlyelQtmzpQ8J
k7EeBtU71wCkvmYH6Eque4xU967Vv3pxvfCsPReD6xyqMUqNTwA2PCBiAfHMqoyg57o5dFBqYyxc
CRMmXknKEPV7N5BDuxAe2yCmvrL2dHsoJRtFffDNT60rTGimfpKRBglWJWBmRo/Ecm83aEQwjtnw
0leOAlcvYua41IJFb6ogNfZIHr2gI2LMQjKAISCrYSV8TGPum+IzVX/X1YtlPqrWMhrFpQ+4ekAv
JulLa2yyjAcEdeNkcPJXS2e0OQwNpCoSLL30MbuqJ2QATJM/kkB9HFpHaQtnjJ619m97RFixzKFH
4CkUkh5iMdnU9kCTxT6+AAcZyubvAHP8l7aSEacwtnJCWtesfYjLx4w040jEBMNLA2k6W5YCoo9f
olk4f311L3eWzV+GRdPpQtZpRBt02y8mIgspCSfeQMMNf90/a0PuhWJ6I7HMRFzeOHp63ELOOMFj
WynB0FyW/La0jdQeDAOznJYzxU4xoo0pdnRpIStf6EEkvaZjPrsnoBgmhbLvQc8sxgQFUE5Ecc6b
396uPx9IDcCF5/VSX9VyCZuv+dh8cxOhSpepKcThzhsABv+dYBizSmTX8J+m8DMvtnGWkkbMnGyw
4N4yIlqHVqmJWD5icJlUGB6v9R/3j+umTHTeRwQhIIlT0H/JvpOBECaOY4199CfZEQzbimmepgS7
AkgEIst3VOPZBAxmgCHr8q0tSDt8qTkvcz9j8FHF//MVzH2US28wYg9fITYGUb2vEoFfxu02njP4
V2KY+yeaOQpiXq8hqLSU5wxPI4qKrW0HbarswsKMRJvj/R57MsDbsjRw2xYVpKiNerdWQpOTMLjp
OznvPdJjGBugpBls2bgD2W6RSYOGfDUm/RZBtVbUhARhSgzLaa13I/8Qcf5Ao8K/P7Qhd0Xro6+A
r328rwVnU3+jrBdfwux/DgQ5BYMSGqYyJhKVqxbj/Flcbk15Y3nAvakcSaEwOI9i/SyKC396GMZX
VfAcTP22AIuMopHI7aYCpGltuqnW2BHorAa1IWnybugh8J14s803SYJ/dg+xNMZmUSc5H/bFBRPi
pDesftRIUL978tIwPgQlIFWtLgdQJXjdZDegUDBQiG84dnVWW3Fk6LsDArPGOk7f7PQcuVMNg6F9
DtLMOndSoftSGzSf3j8YNmPwzxr/SGLOxTc9T1UqSMLLD+2fKZL3i0Yb1nrLm7bjSWKuhpzi0LwY
knxFdDx47ikD7HfypPIeeDeti8yaWK+kZqVpjCByAhCJ55gqmWT8NtkU7eSk4aEVIleGqfQlexIe
JHEpKxs/3KogumtPifWuFCfDnPAfn/24B1Io2nweMyu1o9LN5RMi39E63D+DeRNJUftoGhMTsswb
SlcSD5DO+GBd8B4GVMrQyHzwJbR6NoOyiGV1MYiYoh4NJ7Wsz9j7VVVo1C28cDlZnZM3Hce1zGv+
xQcxcesUqOUAGh70mujTIh8LWxIbEli7Gv0mlgD2w3Bbi099oxMj/Hv3jpk72iqE/UDpg1GTVE6F
PkxhKLImAEacsPe6xG2SgtMOMrdEyMHQBprjkDVic8dCHYMNyoBDGDR0luKN2aN/ICicdARmguLV
wgL/X2/pnSnmK3jYNB7RdtqZvNHQW7ohvA2AoUARzzCoD9ijaz+eKN4YBSnMTFTVPwbgh+SWdFIa
3ZGH3LZy7cXz+7UpYiBH7OxUDQ56Lz2GqrrQuphTT5nbFSghxcTEowFZPUYT8wjokUWCSxrFco3J
3hEBdt78UqyiJfiDGGQEaXjy/SjbBuMU2kIvPpqgyebYv5vkOq4w4JGgBzT4wug2o4BGm0ueiko1
aYYidQPTKh1ZqcSd5OUB6TTfIknWo8vFil6CJE1tvUcGLA41GUfXYgTb8J45d5RmhRgHdnVKTLTV
xlaiiRr0sqUQbdqyq9aivs8ng1j+o4K+TjHdGNquTTnGYcYVXMmlf37hhLxSqa0sgnaETbROjH4R
TpmbN7wsLv38m+XJVA3hdgCczWw4RvJ0KaTLi6ONLvm21XBGYOZUC91efyQwnkbq1DEUMywktR58
421Q1nW6ivs3ZTik+QZURqq863ls6nPvsCupjDkBvLwfqCbWpRmv0vTmCd4yETdC9lSF3wlGYELQ
M/CQ32ePDByiMrw3tJjtEtEapBf0EStVdVgMT12l6BrIM4uTXaAbdnNkF2KYDa3EKhgNKmbwU7vo
l0HsepmrDM+5ogMqnJP+mbuSyP/+WRWzk3gOyY1QwDTE+ZME+LdoD4qZ0P+dBBZSQm6aIWaw8+wL
6WOS9sv71+/+lmK26foWJFGaSE0Ch6TUgdtb4mOn5PsuMf/LZft3jQbbpz0lMbCKqPkrtOe6eYz0
94lnSGYv2oUI+XoleSgGYjvg1AAKRcS+BAkux1Tx9orxJzGQwDTwrMBSBQFqkcgCDP7Gymv3/pFQ
i8CqHxgGMFeHQTPKYnO9EL8chBSNTIjoMfEfogbhmWiKa8ACsBW4U8Nz74crx0QXfWEGfdUsNNBP
Ip8ibbrxWwvkVdasynyw9ShCaPIoTq1dDojWDCTVjaVo1EtzeLHaVat9WeqDqHzlxpegOKr8ZDWZ
g14YR+23gvHD1Cs7bv62SfHswC4cKbM7SL3h3ZvjewMggBFZb0S8ekBfGadATAYcPeDrmqjmxE70
CjJHcrVJjEXwU9kMGwFC08nNkFrrUY+rwswFo4bdRioRlVfz72up//hqVGtplg9wK4xhUPNByfQB
iqD1Fak3UWJCp9G+6JgPifGYjdW3qqfPlc6bpJl7bMO8/ivYZIyC3ylJgl2mr9tj239I8rdviU5h
HvNq3UToZ58OhbEt24G0PPL2mTt2FZ8wOx3IbY3EJkTrWmqn3UcP8rqON5J9gyHERkHszup62Xkj
pKD8Rrq4XobjKR8nGHdHMX9UJpGCjCB3auQNdAqc5IEzYZIoH1+KqHHiEKCA77KFDGpCpun9/vWf
8+fYAopmjRkx8EbQgOniRmKepEiLESFa3r4O4zZR1kqy6ACDMUwrfwRbzTZV0WO4vi92Li13JZax
n/EEQi4rw4uux3y6HLsxAsIwAdIZyP2q2jElE1BvP7poKQFqKU+AzGpgGiUjo79MhOdUdmTDxhAi
OlOQM9vWvO+jB39zBQHFA88vUuvI3ntw5ZWBgF0B5JETjRgFaDpitU+esa7jj3Hi2HqJJ49RRCH3
kzyssR1ROKyQTJHCngTSoijWibAJi9fOfNG0fdOvgqFFSnI/GjGJ/N/R4ITSQS94TYbzd/Ji/YzK
6oAzlLqIHo/2nrXTukqmhQST14avsmDH7WlUZWQ1juWIL+J4pLlgj3Iu/d/ms11a6BnUBjQga8i2
NnDhu8QrFrq391AQS/FcKr6s4FfEQ6v8f6RawE0A7hkgfpiLIMAJVUaDgviUfFiY6dKydx/VXaN8
1c11OdS2YbwIqsBZLHvwIN7T4XdBcwOyGbhgxst3Yg9qP8EEdry41qLR7oEDru0U6VR1zzmvZ/jm
jYrJEyCrUO4MijF4A4iNfiCpm4Q8sN8XPxfr30+/3IcX3+FV5W60mYpBEwmwnSmDBmr01zbFFwp0
pk5paJ80AuJdQnaguiW2u+IEsxabjKKCMOaJJz4FCMM8yLUg2ZOTXPaL0Hb2YPh93//zY7HYL/YE
YvETP9z//Re/WZI1wU/Q7/7vnxHXJW5GdjvbWR0Oq+/DytkeTofT12l13+Dddn7gNUbJoil0BqCj
2JbwtGw01ctb8PRhRHOxWIT2+ccqIPcF3bbRUEHoppN0IORR6qrrPcFMZhqnIzbf2TrOwllg0S7h
pBvnThgwcMjEUyAsZBkY+1gpFvooQ8zPx2S7PW2d/edi+fZLJW8u54hv/BOO+EoSYxnFzJc8K4Ck
7X6PYwNR9P39mj0YFFjRhgy+F2AdMEsJcyuP6hBJkO3ecd73i99kCXWwV5yg7syAd+lS6EIu5TAL
kdDmHsQ55Ow/P38ej0efTOQIFuiJYLoIv8d/QbS7c+3Vy3dhv3y/9IT+8z0S1Bvp/3BeSefS8e0X
AXEU0KaGAqt6rSkV+pgzdM5AU+h1WT+usb2UHtterWybs/zzX3ZPGJOS6o1MHLSSCnOg/WTxvMTN
hCRn5XBE3fBxn3ca3OxgbzozfzPmRxxqf2wAswRRe3oDFmt67akhwPKwPof+vK9F83t5IZOJZ3wr
Htq6bCAzJQrBLzG4v1NywmoxUWj/Xr4tn3ZPu53LOcSbpDO7WMaBtGUnB2IMwbCAOVksjssP+4Fn
VGbvO0Dv/t1S9VpVDF+SgZ1Pl+fskSqD9XxaQlNfeWpyE3iwy2F0EkNalSSeBb07i/WSPPAknPOw
N4qoA9UE1WCg47PFNCXKMyFGlw49qa1B3rtF6zoLMLEX7q+zqbRX9A5wsjzz1/9CLHP9Y8VL00mC
WKofMXlv7fdT7fZwB6PdOLXbOY6BW0HgKSkFfINRQLJ8Q8OB3bgoXBOdZPgH+89xTBZ9Xt3bD8Zf
mFkAxgr1n6OlbtTZn3/BxaGXh3pUuFF6Wekv+BU/dvjf82XCdcIPh17j+/dJp/flzlexnb1C6ZWt
ePVV529bOP94b/oV9FvwEx6B/uB9gUJVmv0CWUT+HMyslESA2Zc8R6ZYrdDgQgUjojj/gIl8Jm9Y
/YO9oWbSOSx4Qc1NTIPcHBgTAC6Jblw4cuYGKFUdKJ0JuV0LFu1WR8HUaokVa66S8AiaznMIV4tk
hDFWuYkyIQpMBc4vJ48+8QmewXZHfuN3QBjCrz6N3Fysl2DZy92T/bx+Xq5dF8v//j58YVvWC3qR
Toft6uAcTqftYdWSb9/pyVfMCW2oJ2Y+FowyOBOUElAHZ2d/tbhPM5SaADeRiZhyyMc4L91JUrIa
KSOvNZaTAWQdv8oSjpGdORI6JwjkKQB+GDejPaYnlOOk9pimllCHxMOldVD/f9dGLdrEAPfhrJOa
Amad6JkH2i2GqmGmzlHvxZPcihUlrjqsU2mQfynsRl32pm0gRWFUrmFxikVUj+9JY+Kf3MpiTatE
LG566nsMkjzo+m7IliEavZoNyqv3b/ZNiyReOVerYwxhCVKlCKwWsZ1R2BLvuybKavqZ/PTX+Tp6
Lki1jI+j0//UOCaF3ht2nQAOAZ8jYAvBwMDcZx2jWQC1skC9UBzC/gfArEELwDk5jozzG/Pi5Fo5
ltK+g4wy9tCiEqPXYdWj0HN/C+fU8WIl7EtVRmG/10tISRPlKPeK2zaO2PUxkXiIUjeSVFBiwAZC
CcHkh2gKe3qxnqIZ4LEUCvBiDOtBcntJd4fueeINgd5UJQB3fyWIOZwGkEteNkFQsVO+qsX0nm7U
tbKvIhtIfwu0OPGmjG+fSdcS2SRD1NRqlIiQKI62+pmvBid6HPf+c7dKSLofbMnW7OwgLsJXaSTG
htuVcmPMGPlMkErBfMSQYskEa+HRevFPybo8RU68M4+j7wKJFv3JdnmUH1BfuK8+N0rKSJavD1VK
mn5oJIB4TEAf1OO3ICsWjbC8L+TGqjBCmLC08sI+qnssb5JkdGjVpJaL59oClEwjnnx02qRVD7pT
i2ddOBprMIHqgHXFHtVYcdntxGiFopYd/gZXVtsT+bF3ho28NReWoxzvr3d2UzG5gruiWwD3YNZb
9HUsTio21UswKh0tq/zkaZw9nV0boKZAgwHyFkBhXh+cXPqd0FEZpaV3q16zfseT9NgIY7EC9PHi
PyzojzD2fnSWEgOLCMIC5bcmuhO6cX2Vs6CbnNv52l8IYS6BEWhwpgqEqMLOU51O30UGaH5TZVHJ
m1pyp+KXLLzfXxhnFw1G/YNoskbJg0wrBHt3lUQAGh5VtIFiXiRX5O5v3Q69CBdLZBQjFb1sMHKU
MUTlEHhPZWe3vLTerO5diGB0PrCiAAgsIY7K/In4BNN9xPBX93ft3Lx05T7pOjA1JP4PZ1+2JCnO
NPtEmLEL3QJJZta+d1ffyLp6AQFC7AKe/nf62DedRXISm7mYuZgxq0iJUCgU4eFOCMZ0gez57HzO
hBKmcrAOh95qwFxVtxLvlM6HIAXLjw5/IcAyxboPBH7l3Nt5mAI/u8UW9edqu/Qr5o97ciHRwipH
ovArBuA2wH6ZDL6JnCj7ngz3AhhaxUIXeKN+izp/1WlOVj9H8xO7SY1qZ9nA7pg+my4aFoep5KHL
N6LI6oH4M0AO/ZJ5qHexy83UpU7BYEezO2i2YR2GWx8Yk6HJxsFPRhFUuhFinuQqqR8uf+J5Dcu9
tdH8w3NnHjqii/BSceaMhgnbGZgPbQKlAx3yKYP1zZXkGG9dwKuf8q85e4kFGIhXydFESzNPUFv/
VQ5GGM/iDk+ll/p1UYeJjEShjirZOJFr3/LU8CLouFxvRhM6CKAQasLKco8xFKqJyZ56TJBc3tLz
cgZODWToTBdjsCbYaxd+k6O/2IH9CzJxjQBrijX5HjSmCicPR4BKnHLYzf+9bqy7zMgP8Ixw8jZG
0dc3+uQ3LJI4DL23GLvCb9BIyl5qoqlr4RYahMVkHxR6CclKLZ728eCNVyU363sx1PvW87YIyv4/
m+FAtnIu2Z+p8hmAeAGthh+iuynGTMO+O6Tkh9ZGmRNB8kK6A0jE/R78ssNW+JpD4JlvQ3NulvXG
JMsSEVJZKWiddCg0JPF4Z2nVLsu3ZjZW3QrcOI7n4dUGVOXnEGFCW1UgLcc2829ets+sn1Tb5c5G
grMW69GmwRPYm6n77cV1kmqDpcmynvMM56pz5SHpUl+NHxt+u7ZfM/8uWKHwCNWX+wW9FW54KdIo
s0eIHZj3VhDMZzhtqQdg/DJfmWVFaStYAKHvj6GUX5uGPFY2o4EhrFfMEFsb0Wk1NKLDo881dBBu
LqFtfa7hYqoFwlMjdsxiT5xMh3aqAF5Ek5zxR7sTO2cQuzjfyBjOn6w4xehloWY4NwZRfVh82gyP
OkvLYbp8qN1hz2v7Iwd9jGifUNILjTj55QFTmdLXXnUgGXlvU9xCqjaPjZMhUTN9l75f/kLzoV06
NL6Lh8F6yE+6SzmtERyqVTvCofmAGkT/KKxxnzuWz9hwJ4s+YtkWtc2af59aXORNZU/zcZxgsUyn
CvhMO4RmwzsHhN/RtvB+a15+amvh5YbWToOpYCtDNk3BxEfKt3KLhGbtvjs1Mp+Bkzu9djQ0PyiM
gMLUT9PKh2q3Rq9Ygifu7vLXWnsNnZpaOJDM2y6RSQneRKBOm2IHJAfh3xhELk2888a488tuI+yv
m7QBUaMYIj7ju0xVyTOMHyDYsgqW0qDOIAdAdVQU6R1zGx9a1pm2xTr/B5R/5pcz5htQMuTuf9oV
J5uas87VzBzxyd7zLxjnQ6m7uJG3lp8H19puDNiR3gyhjZK3uC3DyWcvX6vAPg5X/IV9rX7aG2nr
Whybp5WcWVEPxbuFI2midsbEQFC27MEH/8gdjzdztlVnpejozoJbuGMWd7wsxOQ4eYOQ/Gg/GZG8
infQvB0CM3L2cYTRMuUHW/Mea747f1QX1KnQkljC3mWJ2oFsWuQwLoYyH8TYKxFmiJpOyPNSBWnc
AvrYSFJvZDRri/UAV4BVKJBCXXdxaEqBdEKHMJYY7zMrasGUoP7LTYqhd9yjFCPwmKz9bENvB1Vw
yMAGXfddm+5i8FBRgDCiy2dydSXQe8UnQ9UW//psZSKgg8V1igPi8eeu69/SOvE9Ne0um1nNeiAd
B8luwOqg1Law01KQNuvDiDyX3joJ2OCuVRGN9b7uHnRnJ40dQGGme2P0L5cNr67vxO4iXieD0SUq
meYYWkQUElJW9SSFtrGLa/fQ6eoWByyNMbIpFHYxIXYZ1BYBt2IyHSi3IaBTFiTiZQcB0qLYwKGv
24VOD2Yt0MdbUqQ4qgCivsXqJi4CLrzrnrjhOGn3TEOfzNAi1/19eT/XQgkiyP8sLjktWCt4bxWo
W1sS7PrpHe22+JxWU5xTEwtXwQvPrtwYJjywzpcdTtYuiR9i9aV0g8I8mGh0sK0ZtbV7giLBwwAq
Srxn9wRzAMidUgdu0oMXz3lXhYT+kgqtvr3j9czSLm50NR4vb+aG1eVm2rjfs76HVW+4n8r7tHsw
kzdwIzf2oQbLjb3hLWtn4WSRS+YTMOx0UPOFOZU+y/w6sWygqv/DSTi1sThvQI9JNzZhw84aQPR8
xwaJDAb96jEcW7SpNsxtLWlx8EbhZWOlwxxJvudAixbDru42vtJaWR69GtzjcHswnixJgawsbitw
/iASj3nOI8Ps43d0FN0ffMpoRKVRPA/Sy+7I0NZTMNaxdg+CDTcJVBarm6TK8+vW8dQWjfLK2nGd
Q+oZBBbQ+1vOdHsFxfg4nvCoQh1ZfNWQwff6LUWwtdMIjpdZJAToMmTYsw+fpDKAPNbS6lEoVAo0
D5pXmQ+xcK7zQeHdWtP92JsqRA53O/SYak1SOQWXD8naMh2osCB/A5gL/LyLH4BhwlLkeC8z79mz
H6R3MNSGiXNgB/SUT20sQo7Vl1NBUTMPWp4GWTbN+tW+mvSQsHrXcu3GxKB10rs+N6ogs2iQid7X
CwgepgMoGqD3ZZmYRf9GUBO8vHoXq1tkkp9+2eI8eSSrWDMXTusY1HlvqsMZuoqb/WUrK1F95rqE
yC2BuCte1J/32O3zBpUKvCrN+ndWvyT16+W/v7qKOcfQXcuCyy7ypcbRGzY2yIcF3VWV39a5P1ah
V2gbu7XqK2CWgsfOXCW69XkdykxxTDO8MCx2ZWq/qn7vbdGebZmYt/LkPOjOWKVqgInOe6YQmejq
UB835jm3bMz//8SGRN8bTXi8Wjz5GypPmbwfyqfLX2Tti1ugUkHvAQOSqM59NuFKVFVcgi8+wXNH
KMAjBbtsYTVyADACETY4lHOWJMdTxVonxk5J95pCtBZiKzLIQUwHcVfX2Q8KdbYtnOT6sv7anBOm
k52rkxnbi15+YD1Twx/3jm/49rvc07tp9NO35gYEqBvIgbWPBdggBmhNE8w0S5mo3LVEa8v5Aa3d
5O5ewzN6U/ljJVFwT23M5+t0WYbO9Ladl1WFho7CYDiJW8ZfdQIqGb/behSsxkO0a1wXvgHCm+XD
KmUJMZoBD8Yu6EP9deB+DymVPvB8tIJvvHs9HH3tuo3yvfIve83qblrAS9s4vnizLyNFM8ZuZyFS
QNPaTq7K4ZvHt4gk5iiwjKkgaPjHxsJJZJHZXQFiXHRHic8P8c58ZzddRPcgeXmKQ2OjZre+JLAu
zJVEApjw548nKpsnyYQleQbu6R9K3I7thon/pzp9tiZUOCBWjjiLM/3ZSJsO9ZhxDH/nGq9edWQM
H46e9W+2J0pQ/TLzW94U9Mh4qt2RIm2vUmGIXWo59oFJPTnGad2+2wMD6X0q2UE34ilKNSdGPQhs
F3vZxywaYpBW6O7Ug4WAFNM78IN24MZDDvcYbL30tQrqtWJMu9uW5/CRxi0D3nTmbTMS7b4GbUnr
6x5ovSpoJ343UyO/dUVXPrKyGW7slLcPuVZ3qBMmJeV+JugQ8a6Jw1g3P7wp69JdYTfM9E0kPi9d
xznu6Z7fOaR2mpA7PJ1AAosROL9ISOP5kxybt9bNQObv6eoJl3x8NIC+hVAHXmd+13kQdCkHUBxa
U1XfcMuafxlLjz0GJ0Oz6gpM2thJGhZUKrAZO3WkF4qKfRdX3QH9IXV0meBxoE+J9Rrnk3el3Gao
IRYDPtUds/Ox9G2h2zdmqbNDrOiQ+mWjN43fYRMjBeRK6NST9j4YrtAOfZdD4I44PY1St+d7MVH3
q2gToEB0XXtJkXR8m5jH7ptS2TvNSCyI8wKbnmOcmoCuDsg4u9+NemZ8sSYTxZd4cK9z0Rnfu7w2
f9kY13xQJE93sjY4XvnMFHmoFTL/IjIXw5sxlfnPgjnDVWpp4i01+v4oC2MKajViolny7jbxvCJo
c2LdMm000BK3kqM3mOmtyZ0qrAHshgIQGnVfaGW6j6qIaYqBodoqQQ/q5SoCz0+c77syMY8ShGKP
WWpVkQ4wAShQLGu80lShvpE+0XdEq9Hm8zATtFdA4Ne+zZ38wcvj5i5nFeTjJJ0TTzrEz3EmiidZ
TK4M0zIpj52sqvfYdhPAHoxafbf7VKv93Bgn58pM8vZrmhEtSqe8vGKdbr0UXWmxI5Bt/NBl5vRo
KKuIwJDgBBrTyKNDKnZsDSQx+94GqmJXdRUzfMjx8hokkmBS2OdNMzzmZQ9ShSGn7EY5mji4TOsO
jJea4ZOhkh9F2iUvFvYl8auk1p5jw2nAXgR2vheZ2sOzGbfGN1rSFIICFBQVaZkWL4XVV9+dHLVg
3yxcUHgnWVJ9kSqnj4zGDfCwpWXtO80W154aAJnp+iHKZaNezGo0QQyi1fL30KthZwCD8mK6XDRB
7qHN7wtTDuVOcJo8WxlLbwR3wBsRo6LwYo6mFknWgSFGl3pe+Akb1JtVg7uB5aKmfqFc91qVJruL
rRYHWIJNAKdotI+JKPtrUGnp7xB6NcCXX4HWBukaE+HYS3InapQifQNedqwYhy5Z79bZCJzdVF/Z
tZY9jOnUQR/dTiowZrpZVDgtOh3OlNSoGzvDjYZs+CcotNVrSWh3FF5OQdeK9s19gcJSEY9VEpa1
rL+DDia5QzTsQg0UuR9EmFU02VCHsPpiSPyGlKn0p3GMr3nP8d6mIygyKmibPw8I15GeNmYPvjkb
kDxaVpFnedmtXcr0SWNjcnATy8FxyEocJDdpd7FVDNf5OPWRnNzsXdBG8+0R3HRizMhB6aQffDd2
wLFTjwTtGsNsqoh0M1XfSLz73q7UjoPJbyf7zFH70nVrGnjCdiYfExUN9ZXkVRuaSZMnqCTVABQ5
Jdic/d62il0HelorIDHJdq4BwiMPQ5YNSOMGDQOWtlOPwdSAJDCgepP9TtyCxv4gq/atkpTtRqsu
34nN2kOf5Fk02nnzDi1ATCQDBhrUWtfualKXIcii1GtSaNMX2+j038rOPJ+QTD4C1EZuYgwbXGOi
bToacMTXTmiJ3EgO1p8Rf9P7szTI6xD6kFGWcMzK+eLJb0wEqt4q765lkWA5/OcZsUhCuGEmsevA
TtFdOdZr2v/7Qox7+vcXCYhW4SpgNlLGCkzfkNhpnDfDe/v3idSpjUXWAcoTq89LrAEKCWn3pabP
GXu8bGJjm/48AE6yUsoKDNTXMGHaX5O8wlNoY1xgLXPC6JZDUN/AA33ZUxj1Lht1gTRUGFd82GmC
+zrbejKsZYOnRhYfA3PXiugtjECy8Ht1F99NBy1wwy5Svd8F5Xf9cHnXzscP52LDyaoWXybLHS82
51WpwEAkfZgOD/01oFcP1v6VhvrNVko9e+syNQTZBehObYIu6bJZrnuaWdEW+ecoAClRD5722Dm3
sXc/uRvP7y1Ls8OcOESFGJgUyWxJ39vJIcZQt+0+Ttle0nBjE+eqz/miMEmCLgzGA5Y45jQXjtsL
mGKP6T0xdg4gE1dtwM2d9XOL5WLVDZ1/bC393DRKVhUpbPVG6Nl3kw367f9ylDASieYZKo2QyPi8
c/XgmrnB0Ftvy1uHSr8VG+99cy12zi3Q/z0QzM8WQJU31CrDAwF8IDdAFn5tj/dqF3uBu08f3JAE
Se6rr+2V69N9+bsIcFe8gvzkoFDz2m18vPkxsvx4p79lUaZJuDZmlsfSoLeeJpDWAAxkkHeTftEB
6IRXaiWIBiN7S6RtLV4Bwo39BS0Qiv0Ls3VXJNKYwZxas68G4ef1lkjE/JnOFnZiYXEA4q40Yzoj
OWk3fiuNnzlAiFRnvgtOpZT/oDkY4tph41ZcLbSADRLzMgCrgKB3cV01aWM1Rvrn05pBDkAVKhAH
r/PbIL7nHxvfbu3gnRpbhMuqIWkHXlaUSUEeNvCjg8kxxGXPiXhyGPgXZv9Mq98bRmfnXO7rqdHF
8ZB1ir6MgNGEY06i/imuUPEP7B96mO6GffG6YW5ew7k5vDrA1QW457IIYetVFTNtxv081jdWmB8/
eBDftj4BN2tgPrCoOaI/5N3F91uNxDUHAirvH8uL3aX1lMRsdtE6j8B68Du+0X/Ub+mebFQYz9g4
UPfD9PtfQ4sdLWjGWT1rWNrgvn+Wb9G0h0QwBp1s3/0pbp2n5APvvjtQxbl39au3cVGsYYlcwIk8
VB5t4BHO+DbwujPtEh/0Vj61996DXfrevkLZNqBBHKTf5MN4jdc1DcWX//JtTywv4iAEgyRNZldq
v3qOf4/82Ni7oUV8+cNL/DGqfR421/wD7MxFYBw3rK868on1RQjimqXhioT16k3hcXa4N4ifv6mw
vNL2PNqiIFi7j4F9AVUqktkZAgM/P7mPeQOudXcGeUt2x7mv3Kgt96q5ZVtdv7Ub8tTQIu71Yz3S
fsZea/VLV3+14mOnb7jMWvA+NTH/hJO1pBXclc+hdSLHAULH0JT7D9nmPMiPkjUYzsmSmR9EhTg0
M0qVqms17gndUWejVrx2CZ/0mZazC0YjGh2MItinybtRXn7V8iw0JISsUzO87Gqrpv5mFMvR0bxo
wVeezC2d/rVQkZtcS7Z3rY1kdu3DQ3MJQEyAJPHP4qsQnRdV082FabJXcaRVIGTZ6s6trcR1KaTM
gXKgZ+glWU5eEitARxIQBAlgiTAMmsudke4u79gaRsU9NbTwYl1La1u0s6GmLW9QfsxApm5MO9I2
zQNYTFlQ9x3k01z326AbTehOTpS73Ao6m29d6mtHF804vBQcMO9ARO+zu+etNcnJxCOBZJFuYhAr
eYr16xZyO4OxUQ9fO1mnphYRsSjNChcFTM1DO9x6VMkWlGndggvAMW5TsI8vEhQwWwmSzkX9ttmX
8s7qN7LnVQ9Bg/p/f395axZQLqgH/P2q+An66TCGPHhBoUeP6c3LPrI2MIeuCHJHoETmMdhFSIUj
ArJRwxRYjUMM7iDl0SInFn6J6mY7EcC5iW/GfBdn8gZDSXcjqsRT06GG2oP5CmPvk+5zRQ+dcdcx
ihLpxl6sZRCnP3DhxG0vu6mb96LTvnjuQ+JegZg7kUHVXlXlwdoCWK5u/cl+LAIAqtO4UTl6KRnw
Hg1vfbccA1MeZgray1u/FmpOFzb/kpMLoKCpo+UjFpZiKMJ6bbU7Xd+IAKt+CgW5mQEFzbylnyqt
cNANA54wNW+SzEDPfRPctL5ff00sXHV0pY1yOfarw4BJkIiguyuieEd2Vejed0ctLH7zl+7Z27h4
VosOoOP9Z2mLfK+fSKKV83fCBBu/ax9MzUeZ3/+p34DHPjTw3PvXc+rIME8s/mFcOPlevMgpiNJh
Med6kDcvDYmK/Gve3Ghia7pstV95amsRLZlibZZQ+EZ+nG6saytENfeOBuWOH5sf+g/TJzfjAfpO
3tO00XnbcBm6CJ6MurWqTLhMwsuDTPmNa+f/4Y49Xdwi5EA0ZxxSho2kbreXlkKdGxLZJP+3zg/N
HtQHwMoE/RbI9S72EPQHeUlHUQQjyCfRw7sbYnsjNp1t1h8TgEQDRgRpoGXwNCVYXm2nwETvGB/L
BmqgEG78cTlMnB0w2MDoKTAN+szps6wZxknHPZuVRTA5H94AzsT3GnSeutowcxaNZjNoUUOm00OG
vXxzx12aKXx77JZ9LSt6K2wSQvP238a8hZVFtKCqV5bBYaUui/3E65vUsX+KQmw48eqeQYwT+wY6
QmM589ZyJ6Wyh5nY/cqLjyFnftWEzeY8zexCn97V83L+sQNej88hvHRb6aQKdvKiCbVqPw3fLHk1
JaafuJnv0DuJ1m2FEsbGs2vepkt2F66N8mce92y2a7ez6nFQ9NQHtecObWvftp70TSDSyo5SkCw4
LgjZ/oj7fl5pMTDeDi10kCBmFMSDRIdW+cx6Y8PGQ37L0OK6d7mWGNYIQ40F+R/CLfPomlRej3X5
LSPomV0+XSs7SY15umsuytvO8kXZaSLrDAtBoimzN72Cdlfcdb4uCj/Vi1tLEJ/Z5obNtSUaQBAB
oQaMmr2EjmfE0DyedkVgQSNH9b3fJyEFGSyr/u0D0MP0wozoB3wCn22J8+S9qiG2gNDhYADGm+UP
XQOj+hZJNo712opmEDw4QPBmAvnhZ++go16CqAIrGjPwfZovPX208h2vrY2dWwlSf8D2/7OzcI5E
10DazVHHmBjZcxChmwTzEc0UXXaKP793cb4+2Zl/x8lVP7AESb/AeiATFQI+GVgqasjOHYPSvTIw
yFgmAQRzG0yHddM1tzbOwOoyIWkCDyFA/i05e4HOqCbLwDJBZbIztGxnjvbOMOXT5WWePclm9/hr
ZsnQy+zOyLUcZuIkCWz2TVnVs63LsDWNgyy3nHHV2nwRQ+rGcM8Q6XwAJbXyJiwKbqGX8lq3Pzj/
FfdNmORb9NcrFzOQgMDYosmBitzSIQ2t0aumx9IsXjxowroh1ffLm7f6jU4sLFyx0gGLFhQWSIpx
27j3MTL4ZGf5hiuuLgRzTsALoyt+1kdpeTEKsIkiPnnxo06GZ2sTYjgfzjNnp3gcgFbShCzt4vAC
ROOYQjpw9oE9MYk5ZvlCxBTOJcznotiZ/SOxb8kvHZxFhWj3l/dxLXSg3QX2iznFQdHl81ED/qnC
gPpYBKkHRvc6KNQP3u0YFFUu21kL9NYsc4VlovqwRDXWjlCGyQ3YscjtBN2zQbo+w7Qnpfm+9wwf
siYbx/icXAEHDKygDsru4HE46+lB9bYolI2RGdSAvtgxdHu46L6R3LouW+cW9CluAHKRF7cmT1wN
yneyxDjWttKvmKiOoCmzorKtUMQ2rNfLu3H2qMYvAxUvUkrPwBzdsoVal46h+AisQa0M32oCYCvi
KirFL+ZArIm+bI5RrH1miIWgyoCIZuIrfP7MMcT2uAuhFgy8xD7rPggeT+UUoML6HxZ2YmeRYHoV
noWehFIS61/b4aEvjgDyhMI5lPTWKKNS/Ycr9g+rAkIaGlbLGWJoGDkawHd4AXhpYCsoNGkgwKm3
UPNr0ebUzLy9JxeS3YKO3vCwfS4F4g3t1CkOPfpyee/Wjsj81ICKOfwVA+KfjXi8EYJ2HF2C4Y4l
t6K2fY8cqI5xwF0y/peNOzG2+FCJXstG5Cmijq37VXVtcih6lxvesHbnnK5oUSTImrhpNMRQzLBE
GumCwgDyC2Us0F1v9WJXHfzvepajT/1k6yqPYSo23kvvMGSPtflSlRuJ/5aVRbR0qcqGxoEV6h0p
xK7K+17z+y09j9XogJcm/ACpMV3mjXac9ykXyMFjKw5p90sHbSGskQai6NBkwSh94I1b+cGai2Pi
HZ8L/WxMxSyuIZ5KU0BArgiQXGGSuoLgUrzzyONlHz9v1M0xGb0Q3cLQnwkI82cnz3IJZm4Lt11V
YVg6sdBEQocQFVBfDenRlCxylF0D+dv5My2OUfwQTnGbDTTqobTVVwo4rd9OVW1cg2tbjncMGBAw
ugAS9Hl3Tg44Ln6m0gSVhKIlYVtKxPzfWdnspfFaTIEmb8stTaG1/Z6bwehxgDcPN8FniyWB7DR0
tnHaK5EeKj2HHoCVDLfSyt3w8qavmsK+g4yZQqB8CQaxEVlYQbE4WU+3FHKxatBfXKKeL5s5rwnC
BgTm0RlEqoRGw2ITMTTvCn1+jk+QgCJZ8tq3/Lbpf43sp6Wg0pW0ie+gkQfKo2cD+CvHBAhQM3Vo
VnVbbI9/yoHLtOrUnxcJYmtU4EOk8GcNCoKvXeb05YGhoJzueoeMzzYbDBZhgrnASIdJOhGWBu2/
wzNVOFIjLgPigRwjQEpgyCfP1Nq3oTN46musoSSsgCauozFR8prWknyIcaJPQJ7mJQoOhvecspQ+
AoRjBb1gzXuFv5L6KSYjvuaVN+zbRMZZFGt2DyxrqYvOT9qs7B9rhYJaiE/UDBB1rKQXYFw8i1QC
FZGdUspuItLkLkbJJitsalI+AEo0AUWQ5hiB6sqWBGRwyqhqwTgatxpQqTY0yP0h6UqKESlV3dG6
NSbfdYfipwaU51fAu6F8y0mlc7+MbbyqBntCSt1U0JW209J0QYRBLFAqxPqzqvohve3s0X0wEsDp
d21fKlSbBzO/z0zehWZpxS50fN18b+eAzfiVprM3wO8HcpsIPBeDVFnk3qhFfUzimkRD2iM7YF6M
k181ntCx+pS8qrSKIQfa9fneqFtQFkHipohSCrHHwOTQpunjZvjO9CTtQKYE+djEMct849ysRftT
F1r4cz2pqUZztQiAbPYbhv7KE0Ftycs2Lv5zwA0ODiTOoWiCYil6EgtDTarPcm44oONwX4B8huxS
PRqrV88D33V6DXkMSztcPqxrMeHU5CKjGby+IYWGwkuNngE6dhCOS8pHKAa/X7azuofg1dMh/2Ab
uFw+hznaVFNf5LDTDvVBJfZeVukrwMRPZac2Ptf6Nv61tcTVDWOhuDFXnCf3YHgf+vjY2jwYve92
uZumXZM9pnW3UXpZeWSgfoW3LqZ553tjOSiT6V1c86ZCLZDextWDVLf18CNOvo8ySJ1oxIHlLzjn
voEyQgmlMzPk2dc2/7i8zef31+dfYX7eZmXUHmsT/Io+wyApe8bwTghq+IAloSq/JBxjMxs413MH
gkXLgRgiXvio8i8u8sLBqCpP2iIAz21QVlpkc++o2JaZc54tD3ZwL6MZO0uXLGkrmOpdaC5KpFzK
fbZp/8j7pD60Cb1yLS4xdJApkCnikdfy+sgxqbEDVs/bcK3zRNbQcX3No4eeOQt6fd7eyctoCXxT
gW1sbpG5JHsmvC5sR4xRUEwp+DY0tzaiwtoGA6hsQD1oljJZQiHADIShJT2XKKIPuV+LvAniCtwF
XWn8uuw8Kwdn3mPgt2btCQh+LnIRZgzgEMuwPFG9cfBfJqNv1fAZ7V0T33v0nM2bcdqiSFhb36lR
+/Oe6gLwgNqGy0L++ZAa7tc26SJZ/3s2zNmB5p4KmgUEsq2LxemYkGHSblB5AD+QEHc1fRFIoMW9
1wR2vRPNrWDFRlQ4j3qzTRfsD9hS3PKLwwEwdocpJRyORvyq0WlL5R1jo19oG19udQ9P7CyOPaNU
jjnB2urmSuYfGGwx/jWS+M/2/V3KYvvqlHaOIbCUtn6cdOkPmEG77H5bm7VwBM9siJMUWERWgnBB
E8eMe48kh/p1t9VDXg2TJ/s17+dJmi9AgoieERZTePcaFO8w7zQNRwspMTNulMF8MEn9h9XhROEU
z+xy+hKiRS1IrCkPtWyztcNE3I/8ruh5ZA3/+kGP7PGvnSWtgUoaa9QT2EmM4to1il3r5uGUxxuR
cM3jTs0sPXvIe7vTYabTeoRkb5eIOixFs7Gac+wU3A6RiLjAdGI2fflOVBWYtnQP9d2SqwldIcXs
yGw7PvpD1lriNjM7VOe8SrvjOu93Vj0W3zwl+muzwaykr2rwel520zXfARceDjSqtJg+X/iOVoBO
gmoCqsOp1X/VxwmAS6YM0vh6Y3vfpTs29w6PVRtoaCogiUO83V3+Caubf7Ipi+NOrNrGSwWb4rH+
WTLjZ0PskMiNd9zaQk+3fnHijaKZypHhExP1hbalb0gjYNXjZN0lOpg2s6/DFpvT6rqAx0Pnypzz
t4VFSE1h7M1ElZ1zj0UpCFiuwBGSoYubOxtfcQ4mn5+F8Ku5xIZ6MNS0loVQAN7aWM6mus66AXP9
Ay+2plZWr1P0/WYHBsrQWlZ3E/DCtZOOVksFWbm4DqzxYOqHto+sdmfQh3lgs+02QHdrQRTbBwgZ
6ivIQhdbqGlUH0H2il7jEPvEaIN8Go/Ctndu0W544XmdEshMdAowAjTP1C+TIZLRqp7A8ozeqfAn
LZz6GHy677V5W6ir4l9TfSAQnFpbFCqJUO0kBKwlqFx7xd7SIbYuG19ujvHPp2fpGriqkcyDegGB
Zz4XJ5eDNtUYaZ/XNTp66DltBDmuEPPifttoQUpA6Dp+oSoPxmq4ZTmJGITlLp/vtY+IH4BKNlR0
Zu/5/AuEkGU8KNyECR76TPzovCQUenXUKd/4hmtn3EP7G0MQ+IZnHWM+uV4huDYjZ+57T0V67tP2
wfFurPSoQM9AyNYM5JrXoP0Dak0Ae+euzOe1eZjrN5qcgwbL+z4ZyC0fRGP7DZQmyRDGTbKxlSsZ
OzYS75L5g6J9t9hKs5IlxOorVAs6r7quRtu7wtA2QIQDeAF2Fqog+7b1mi16o5XwYoAKAoVEzHeh
zrk4hu7Qy0HOrxEndfYAZUclZrovO8mqCawLtAw6oPjuYiN7F5PkZCQ4fqAfqEyUiNDCvWxixQ8B
SIX0H1ircQGfpczdWNGpc3D5CnEAQb6vDTc1N32asA0/XLOEsoBHDMBAgJBc7pdM88yMXUR+wLxT
FYeSXjnyMTY37Kw+I4mLB5xOdcwvLPMJh/dwwAy7JgvmW5YCfOG5ov5QfHPGe57dl/a96+6nqo0u
b+X8NZZBZUYSw+MRlPXl1wJ2ubNjhQW22nfNNq8LVK2KeOMtvlJ5hb4w+qo4VkBe20sYjVszYToC
h4uYiV+PeykfhvTRFah17hP3oDc3phlN3A4UMk/jHVW2y6s8CycmMOW2C3ZzJEGIJ7PPnoROl1ZA
ZBdFDr1p1B26KCPXYMvNHdePhb7rJMivmo1jcOY5C5OLY+CgXh+XscyBZwCrR/vR8L1UVji1H5eX
dp6JLgzNP+RkbU5BR04MrG10EBgLqGiXioQuqa/iNk598LOEpP2wMJWqVLFLTe7n1tZ78tx9Fz9i
UYCws9700M3GaLdgfm7u0er0be/X5Pyo3I8xuW0H4H/tfdNt5OFnUfuPXZxLoGAwFrtMej1rTDLU
yHO8KtJDTKhPJbsx0+f/I+1LluTGlWW/iGacQW7BIaeaq1QaNjSppCIJzjPIr79O2bv3ZCJpCdN5
vehFt1lFAgwEAhEe7r0DJYJfTAa8vYragjlhr5tKU2zFhLk4Wb6WcxOMpn2scQUDP4Akw/28/W03
fQhluzXUrZyeQvSBIB5zna7OIb3r+CAQq+qHRd2xWYby31wWkA8gyAJ31RUcJkmXCiMdsNMUr+uh
GJsd19BBbu6dTgLM3jT1t5+ETBCAQeF9VrdFYresAUGiqnlqvAc9RVGFc/QzlVGHb7kGOF7/sgAT
lYjt6nR2eA8ttdzT+qC3fFt7HrNH1Z48ot11veS0X4VROMa5MSEL1PBAiBMCY+XYlbsRnRSqOGZ/
wCtQppokMyVkDoCbNWahwZQxPZD5I1ee1CWTxMstxwNi2UQ9UzOJKRZPtbXRUTE4RI35n2yoPIA2
aA0MvftfrebMkvBkhPC1u7gVLMV9TxXMi2jRwzh+v32OtsL/+XKEc8SaEbi1EkYsM6WN8dI1KdWs
naa9FXNDO/6Iquxti5sbiIYC2DNdDcMVQjzEZRMP5dxjeil5MKuwVg9p/qYziddtuLiDA6uu0FSM
QosuzutmnmsHKT8xP3USjKh0WIcRoGKVfIyRInGKjaOLtw6ikIE8WUXj6fKi0TtedQtRc6+wRm/G
GBDaRW+mzfeuUp2K2Ja1SNdL+SI1QVoMODEIvF0AJ4j4TF0w4jQYBvZwUe1gsp0giiWP7Y2jhLkX
01iVFaAJKuoZl12HARvQhniJ8qOOHwrUZFguyX1kNoTIYGIahBQNbKz1mNIBSFm50xwe/rO/XaxE
+DZTmllGXMMTWnD8ALCVN4fUeNXA4vn/Ywfwj0sfWOIRSnsLVqOiZVSpj0l6GFgNUIvEs/9ebeLH
R0cDrxT8y716qKxaRA2KZti2FjPVoFqZa9RbkKr76AakAEQ7VVIFxdC4AAOqoGECQO7AJgKeeafG
78unJIOqSjPtliRhIWwMf0DjjCZyizbUkwOC7iLIWqbmp5QvMaGgLYqmoMdZI/uhNHKU4KvOgGJI
DeIhZeFfI/CjfmdxF9+Bh3b+weOcRM/ZoBvfzWEmfpUoCUAiKonBwanZv6M0W55IrheYN0KdcFfX
dTlRm8cT8xbeDtGujXoy3mGKR2lCo8u0ZKfFcfK1tcbpq9I2huGVVZV8r2dHS6kSR2gcOr0+7qNa
L8OJofItOeBb4QRdQscyViJEiJoJH7fGZVBoJtilQOjYW7sWSVxt7nlzV5tB4bzcdqWtg3FuTYj8
MUOxlOmwRgCaAUMaVQC/cNx/nqZFFDk3I8T+LlvgNKB48jTjt1Y8ZxD8GT4amXTFVgIMM0R3VnJ+
YCfX1Z5l4W1kJSDCsJEANx810AjFzjAfs4R5Rn1SwGdQPbrNk20/395Dqdn1HjozO/VJnCMrzsEs
8hvM2rQqXqBJAMBSYFlotJqPnQI+X0+RckRvfD1ozQNEDYbo1V2E9TrABimuCRgHMBofZvVjAQ2b
ZT3HI6As3dGO5wDcVTTOrAPvH5bMesZD/rAk1XHG5PTtTdi4ly5+irAHfevkSq/hp5gQqqRGZfmK
Vfum0ccQXcuA2ZJBozbSCSwc9xJQRCCYEfH3kR2VqVkAzJlXNojFQaDugBTKKoDAUKpPDIjsu7l7
BQHg79sLvR77QyEMjxw4NNqhBNzCl1+bxBbpuDsUnj1/sWo1TLTi3Z1KOrL81e0SGjuYPETfQ+ta
qiX8KUXls7fS115/NQd2H2lvnNQeKNEPt3/Y9RdAlogHvgHScAezMsIdZ1lAhYJUClgmrd4B94Kp
GW9ybDCkFFTJueRu2LSm47ThpaKtdcjLXUBDhiVZi1Jyzyt/LgmkeRWazhBLi99LqSjNtYQ9iCTO
vrY4BmGh8zwp2giB5Go5RChEarFTENRLzP5etUc+eXWZsRNbOlIds0SJTirJUwg5113yGc2Gqnh9
Zmve2hl5UvWZ7VnhaBU1lSwHFfEQ9d+TzOLvYzxPOmXgATwm02gdZ1XNn1SG3KeMK8kA3FbcQEIM
+v91voOgxnq5hyxeuj4ZeeFpyjiCaXy4V53OQig2v4MyIgsw8f3m1PGTlaPmlBlU48PnbZ9ZT+XF
BQ/tDXRtUQNVceEgi738BdESLwVJiEIT6LxGcehCQ0nhfmNKfPMqi/xrx0SQwh2PBsTqTWcREn2Q
LtFT2Gnrt9wAor3+cXshV5FQMCA4v53181JUqwH+Cr/QtOeEB7dNyNYgZHe9NRss62ECxBChNUQU
aGJJYicxIU4vVxpDQFu3qUtsasbvqiv5DtvbRAAgA1JllRW4/A4R1+3RdXFSHdZRMoVt+6Lb/55S
gMTQAk3B2pu9qtaaCVkUI1UL5PPFV8NIdm5H3m0tl+zVleuuEeFvKRHFM7zwhAC0TIzbVoOIME9A
KurhaHXekOyKQTY3txHw0S1DhNPBTQ7sqjgK2GkT6tLOKv+ogzMXSfe3sfJbzS+W46h+MYcwAjIz
2RsNp3kMqSPjMU+BW9yrhqfjv932wqsviKQbmGiC2UScI0T6yy+o5mxREJNQRIUmeZXshxmgMllw
3wi3+HJIBlBxdzRUjFdHPTuvSu7iGZYsueeH949v6z8vO0ohPP86031C93vJ++z6Y67SbkD+QQwF
IVGMQ0MC8ChvkEHF4C7TUp9bP3T9nfeSKHF1vnB1n5sR3B+PHKPpKpgp0HOdzIfZlWFHNq5FWMDr
HPJbQHKIgc7K51QrIEnlVcYAUmTgwv2szHf5EkSl5CxvLQZDWXgOYKBzPc6X38i2lwiugDwkc1n/
1Jdpdzf1RSHxt41LSjPwFoGqGMYC14bupRmnjAyzVZvCi1f+1saAihrU/x4x0EqjKglqMIuw+Rcf
izDvPqLGer3t79d9cnyzc/vCN2OxYo123xZe3wDe34y0mRUgz7TkYYk+2y4NZ8WM6YJXN5dVfrc+
JgQJkF4ix8H9LOxwBfAEBH07ZHoQeUnHex1zrHhMRPy0ZItkn7dOwJmtvxQwZycuBeDZBKVJ4RlL
7w2a41X8hDFCR/am31yTtQ4PGZgCh67w5efMEhsdEXtFfqPUpwGqRfJwmB/y/kcp0yHfdp0zW0IU
4aPZDRmBLZR48Ib9o2p4w4KhuvJM8mtBWyQ1w8oIR/5222c21oiCxYqqWLkt8QMu14gOYgrMC9Cg
U/EZlwo4rJFUmVRlR+LK+Js2baEYB/dA7Rn/XNpSprYAxTbGt129o5q50/WdWlsgcwIToozHZcNH
TEx8IVvUMPtlis+9up8bHUzTsNXtbO0eOkAom2p0GST7d90pRFA5NyScudqYWzvnMDQUpyy5X+od
N37rTsBRWidQ2SxP6NSp+ntVHZwuGDLJg3o9VxdZ6WoeCIC1La8CGLnu+dlZKC0wJ+DxhrEza/IV
UIf3KWbwkaFq5LXsaow7/M7+WeBdsCncqwaiqV6sANDFzEOXhVoR7YlxtEB+fts5ZYsTgkrd9Bar
OWC0hsFA4u1iUTMdsg/NivzeHMGtH6bO99s21x9/Y0PFuTfkEjO0p7G4kqAyfew7fzF/gJsbRTGP
s/bw79bOH6LC55u5OmIiAk9DpwKIYoZ2UQv+9JZmDQ+hiIzBfCm+/i9ZyOUK0SVxIEhlYWzMvtKk
W7I+WbRBS3AMCbjYqV21xAmnOe9GkNUrrrKbs9w9tUrcVX7WJtq7VjRp6Ci1ecjViKQPyxQ7n1FW
aZ+8K6ujktrxYc5nDJ8UAOc78VQHvKvy9nVZFr4jZVM/qYpjn+wZRNTl1LTgG65NEIr0dRR5lTWr
P1Lepz9sjZHUm2rF/ooyehmBzLfENJPOeTP6TZ61M21SZzR29qSYr1PGBvcxc8uK4a5Z8uUYG2M9
Hty4sDXIAzDnG7AqSulXKEK2wQDu9yGEHoT7p64ie9r3sRVXQRQpphGA8UHjuzZTGfHmDpVrr9U6
dJ/LsQGzfNwU3DooxBydF91NupRGqcb5wYwK8K+nY1dkR5UoOTYOyhP+VBh8xxLT7R+jNI/7g503
8b537RkmXF58T6olf5waVPih7OMo4750AEZfdGeO/Bps0CD6rOfxvgApP1tRKaAdzouck11hmFEQ
6eAFxVx5TO5Y1ZDKQ82B4EqPRqT2Fi4SEBHl5vwbkDkLve3anq1dDWb/9imZIq0/zEztJ98siQsq
TWXOXysQ5Tzqes3TgJdVdq/PSsQxS5hzLdQbVxmpDZ3E76NhpfWxdevJAgURlOK6bjZ+oY5lO8+5
O2F8q08wpuVZXdcH5gIUUchyjPpTUD/Vj2Qxy+FtAZpngMhUXTaBS8DBf+jrXv2lasO8U6ME3FfW
zGIUkltGplPLWud7YoI032NRPO3UBeozeyR6xhc0W9LGY0XVP49TbbT+UNnpm9uTFmIOulJ+TLU1
/R4Tu/lWzZN6b6LEAbr8mJwGJSsUOsQjIf7kjk5BE0imHNy8Vt4ytyteXD5CkmACSME3iqQ5mUPM
wLuXE/21hrZCGDX6vARQNbYY7aY4e6+0tnmCCBvmyCJ36vYOGx2VdjEDf1K5jNFPIEn4R9UonYM5
127ZAb8BzmGDtCDaYty1m2BgpAEFR6FFUNSYy5/FwrK9zRTjvdEGaJ3kTlT9Qc22M6FrTOwRiL1i
UTHtTn7GmNQCoYcWVc9pa9W71rH0JtASQh4bt9RniibCwuiYuqjhDGpM4qAs8gm1RiNiPx3oHAwQ
+YRrwrsRwTN7ABvlZCWQQoEKSXmfF320DonmU08XNUbDDtpU+T0kSWc1LHFYf9mzlsVQgxk12bzz
VTBGqQLgS7Asrq9WvOIub7do0qdxGDSFVjM4ocGxiHFnW/eYeu+wZ5Qsbwfjq1fCag0kNi4KpWgZ
ivleklpll0ewprg/oXfvTTJ9x2tyQsGCkOVFiQkEHUNbGsioj3SfH8Jl/8fYKcf6PfV+jRQc91T1
USgMk3/VWf5b9PlP9Uq/3Mmx6kja5CiXlCpKrCi/9w9d9c5mRjPOadHt60lWobm6vQWTwsfLiwll
QR0FlHj+kQPsopa0woEAb7L2c3Qsz40kl+nVe18wKOyuPiz9WKJdSTl/cPTQwJChlu5u+8hfl7u4
PVcjIDlCVRHDB1eJ5WQntmKPMGJ/0XffRj97zw/TtNN22aHcdftmL7F3lcgK9oT8sikx4KtjuJmO
ofaqfRu/6d4LmEA7X3+6m+70O+JDJMuXGF294dYihbQEuqdZggE91L7izI8by2tbf3FP4+Axk1Cb
PCbQ62kGSEB1viobHd86hiu4DxQqoLrBcMmlq2pxZmcgc1Uoie6bdaroXwsof3f0P39fSF/jcRzZ
UODvK7PtmQYEmaCattznlmQXZetYz8dZat7YRmxBWgbBC6PEhbaHQpwn+U7bzvF/SxFnVFpzUIDx
hAkUuUjs/0ifl7tx/wES2uSzPOXUDouw/tJINvB6RPNyB8UqXxq56cInmHV1b355Lj5VDykL0vHT
9P3r7BcHyGQUskGDvyWEK6fE4VtFEXEliM9HDMkoKhrfCl0gG3W0PvTdvHPum8/ef3ti0Kt8THAW
Yr+l7It6sgPJVq9AgVvWhQDauB1gTBGOxGzRJQmq9x4qmZRHgbLTvyayKLP6+LU10K+gzgfQmQgT
rIpUQ46ItbK75rN51z307k72Qdvxl+obP0Isy2tOmUplPntdQsKnBdbaJVDTRTVHfDc7bOHLxLFM
Di4w2/Jr9ETZAxiujPlQWz6LHhoZROOawmK1CU43qJ9oaHuINYgui8ahVrDYogiGQA3KgTa78mS9
QPDibg6dECy8e2TUgQyOtHV8zg0LsdXumr4ZkbjTzH3oVTprb6aVIdWRxPCtQHBuRgho+JZIPnWY
UfXvZFqb3X9uO+dmXnFuQQhpCokiPTJhAWXohurHOjSfekrjO2jz2dShX7p9uXs2DtaT7FxsbCGQ
2AC3QDgRVSSRzVMHuYm1tLMCPsovGhrLjQ+JMe6+317gxs0OK7gMVjTXKvN8GUoNVrhWDh0+mptB
iaYjJGyAsJGNOGx8J1SMMJIMcLmmAyxwaUWNWmIMJcehc7+45FlNJFDSv9xfF6ca5WdQpIN00gK8
/ApVPmqN1SFxT7wT9x0v3ruPBlQVmA+mBtqH6SkL+lPxDD7KgHu9t7w/TTvrwUZWCFr1p+4RseYU
BebDw7ID7P6g09j/kkuulKudFn7iukdnl1bipD0k/nLw5ykP2XTK7MCI/vU4wAS+IdruYC9QIcZy
aWKMMafTTmWCl8ydmr+YMsr7q9i5/n2U4EFpCPA+kHKXf18Z1TgtpirxeuNTa1+n/jgleKj4SSpZ
yJXvC4aEvYrdCOciBnWiDpK5KTqm5IeZB6psPkVfT6/oNn9zoXUOBhBXIX7kC2rCRjVgQb79zikJ
wH0fGA8/ah8oMC/e9XfpcfSKQ0LZg/Wcv7iHwkcGsFPeqkCGnLg6IxAaXxk40bIB3xBaUJebC2ZR
tWjLKfE0/bNP/WGUgSg3NvXCgBDKih6T63MKAxZ5XKIwKQ41QOQykNWGj6DlugoBrbVMMNpdLiOL
8NK2+tVKc59HEOLTMU4IxRgo5siu1I0TdW7KFhCIGnchs8hhii9PZrUbuuPoSBKyrdXg5WqgCqxD
SkS8tPMqMaehN/BRzA8TLIflKeoauuJqMonLb33+c0vr1zsLD6Vuo6hkw1JlAcQDUlnTlNR8r8dD
4GHnJgQPc0vQTVS1if0KiU7TjuoBqmJBF+9mnSqIm8vv25fL9ZNOsCi4XOzyTss5LLZKmL4rLjW9
xitP8V2DVMv8sBxPNr9w3TUQTAr+1ysLrggTJodjqYALCwb/uB731G9p4Vkz1QqQvs+72wvd8ES0
CeDvAF4DCSd2jvtpGjOzsxKvQDUl+2LaAWslOJ2/nVQhVsEGRo8xTrcSca2/4cxBDAXqwyW3E8hS
Q6qPEuocyWPxwqHLNIXs0/ZjWnk9ze7Kh08jmOgDkLnUeSjoTyib/rq93usXAwSUzn+M4K1OW3RW
X5HEm71VVs1NfHOmvb/cmV7yqw+isKS88So/8iBpXNFIct9vhLIL84InYxgwcnqIRXm58ccxKUpn
tGEvVSdDhV9DEIR1Cg7MskpvugWG5sCARlT30IZ6ANFar3jp99p+2X0ZPTPMqRGYfv/g7tzjsEdn
TEIPurlc8DKAFw3XLjL6y0/vOJNbkdpNQBnpM8NjSD0hYdhJ4sNGBAJUACMKINUDEbQuWBlAoJ3a
y5B6Vg8s2FtafJE4zUYwvTCw/oAzD25jILBSECN4/UeHIOfS/JCewNx3gODWg/oIYSMPgh2Be5Bq
T22dz/OlXZ2dtNGbEZa7oMrp+M38HHbLY0cTzbPulR/NXZfiXpdl8LINFQ7JqEN1r9Bgtc7Crnjq
68/bG3rtFsDsAWsJHwXM4yrdS5PJNbo2BjCe6f3ejfoHx1xQ96+A9W94IsO6Xm8iKsYr0BcO6Nrk
bw5+9vnGgrWu02B0JoJwJxAlzfMgK2xuxBXYwOwpMnnj71DYpYuQvlHqUUWVBTpDj5hfaHZjiBR+
3Mc74nroGAYBSO8o8wpf3r7D374MsLCNtxAadyaY68VHCsTTuZY6qOBmezZQ/lqGrpd4U9B5CYgy
vMZ3/0CgcbmPQ77Q7iRTLPuLYblhXyw5qSytDZPD/gBlT3KwofvtOf7iVbspOCzelECr5PW2B10X
CFCPP1vzVb2Jo2CHCX7ktBVlB1Qdj+SbUtFf0BP64Fi8nwQ8iL7W97ICwUYygjYAAhrYqs2V6lcI
4bVeDbUzQ2iwSr9CXkpND8245/EOCrG0Up7GIfObnpa2ikqo5La+ftRj1StDtobhJfC2iFepOo9o
AC1QH2aQOGSHIpgCN8AFhoI6NXbsM34j96PjzZT4/GPwBhmf1MZdfvkDhMiQunZhRAQ/AKJIobJf
MIN253z2d99+O+F8BMnAiZ8wxxVg2qWi5Sl7MwEH9tTjQ794TQR1S5nzb4aSsx0RvgbefHxxWYoa
xxzYIC4kbZgiY48V77bDXV8BgK2DOBBhC8n0Fblzly9DNAxR5qX8UUs6jEiEU/006F1YTz9vm1oT
PfE4IU6BiQ0vYgM8KpehJGssAKhNmHKqwX3OQDH3POXdaZmzdl+NHdQs5+mX0c38lKGHeNv2deRH
DAGBEkjRwEzgiqP0U2xwpXWwndBt8iJSBp0mWd2aeIirAzsFjIB5l2AU4HJ1MWvsvLQZIH7WEBAF
KRjpT1mdfu3J7I1AbxF0fP+LRaF9B7wWElAs7dIkM4Y0qXvUw9PmiTk17WXTG5vncm0Q/q8F4Vjk
+VJn4NFENDIQdzEBit3r/eknqHx8EIa10Khk9D17Q0069n6rwHBIlrjlMwBtIQlab4ArIjvT4UqG
ERo08VJks2s6bT7GTxOVVqE3HeTMkLDSxmR5rqcwZL3md4AYLLQBOO2UHgrvq/6hh45LZUp0m/fL
+eKEM54V5WJ1NmxilOtNPaqe+X3Afv5xHlMP42q0+FVKTvvWdqKUoWIyaFUXET1mJHoBMhrMyFuN
RU0WlInP3ScMBKkM0BGowsjG1q7Dy6XwlpBhNmPWmlrUQoUbtUZ0RUkJpGbmm+PrxGSUq9fp0KUt
4TjMNQY4gAmFyiTY0uzqSwEdH9uRVAU2PtqlFcFRWAciXdXGirJ398585r4bRgfjfvren6IwP44v
M5Xpel1/tUuTgp9EqpYStwPWJWZ7FeXgtrufp/vGBmrB9ktt5xrh7cCybRC1KZABoDwswpW1wU65
lQ/QN/02PQCodZc9LUfDS7/eNrOVcmAGGwV1TLNjvkAczKvZnEFjAXZIepcWx4g/5g6juvYVkKUB
gDdwY2qeAcAFpBAkgWXTWTBZjFlKEN9hRvsydpZ8yVjNYDrpjiXqjarLaMJ2kgVuuv+ZFcFZRkYy
CzTDGZ45Q7C8op0Wpsf6a1kHse21p/nQvLIvUB0wX2QvLNn6BJ8ZzXJW7FU+0EXVnexQHqB6L6mA
XMdM+OXZ6oS3eFOmi7VYsMGBICnXRtrg395AmYXVUc9eOEDX1amiwAI+I42UyhstSUT8+4i+vLfX
RQA9CxaKlclDcIQicvWl7HnmqR6IfV5y3wobb9nb7yHY+rzxHipkYQJ1Qifs7r7MtNtLfsB1h3nV
Jjz7AYKPcCt1qpVfyOP+feS7H+mpPfzJ7uwDezBQBLRLeqyC29u6eb7PTArOUVl4c1XFhGaLw94Y
xCzRjpy6O4yA2h4BNBOomfkFYNuf6pgdbpuWLldwGpQ0eG83sG3fJyNFJ999ZKG9S5/Lr9Y96lfK
zgT4NUjDf0d6YKPB1rKW68DEiILdpTM12dQxZ/3SqRU/F47hNe7b1DVByuo7MFp7JVefW/5r6d9B
9RmYyj+PJq32wQGMqQHUJa9UEialmPRWw8oLpmUYeyezujdHxfoNPF525zjQC7i911sxAI5tYzYJ
EifQZrhcME8nbR0kRAxIQCFdU7t8XOJZEki3Qty5EcF9YZuntQkjifGRkjCv9jnELYf2rRveby9n
/UviST23JHgtkLFzPA6QRK453lsAWyZs8XTgwI3++21Lso0TfBS6lnbegnTA692fcbwn2SshwW0T
11MQqzegfIPRIwzlAmJ1+XFMO7Y6ZT32DVmrtIHtF3fKH+s4vQ0nWXa7/q3rnVtZNDCXDPo3wZau
N00HKlSc9+gnScGwVXtpXdNGpZP701DCRlaO3t7A/zMoIsudfKgxcwuDemUENsfDwO7DIpW9DjYT
iLUJ9P8WJlbAMp7q2tysdo7t6L11zNd/t4437lBhxxwL89vw9mfb9sH/GNQvv1pdWVqrl6sPZqFd
Bqbpl/mrYf4X1975soS3pFViLn5oYMVovxVsN9aSav3WtXr+99f/f3atElSVOcjVgK2DVEQf04nJ
0qtNj1vTOvRNUdASFd9H1uUYRteQ+JDXtkdPgr+3qkldtAaUQzp/VfGeu/1lNuOQCRQPdGgAJRJF
ymM0PyKzgkVXu0sjiFCwsIwnOkEdBNNgt21t7t+ZLcELdJAaWFaL/UvaiSr2c2G83zaw0TRDdDiz
IHhA6cyl2XJYaGx/Zse6fa3il9b0ymY3sLsCctDsqMUhht9Bn+pB/UFif13BVcSw/nJmAK10lZlH
E+YKBkiseZD0BLS7IOP8xUyV1qUtcyq8FSPIBWA28yUndvFox1lWeeDmTe41a4EEj2bGspO3teeY
RkH/GiwemD0VLjPbXUq7cdd4CRY9cEqO1e/ba96KWY6zZkUoQ64jI5eHItPNhquQL/VItOwskEbU
ihrGsSPZ2i0zUNsEaxLooQB6E8wQPZ6aLjKws+MrJCK76di7wb+v5NzEGsTOjrdRuHOT5iZSWkYe
IO1Jo5I9lK1sBnTzjJ+tRLiPcUmOTrrATDfm/ckiE9qKinaEtIPtdxY7Om6eoMgQn8ymmiSnfTON
PF+jcEVPba3NOsE2vuQutR7ROP8Ost1yr56M58JvA/0Fl8Be9hLfDDJnSxYu0gm9MmgBrUs2KkDc
wjZ7rZId8DdLI3GTLXc/W9/fytzZN2SsGx1IHCDE9BZtQSnQ65IgJnFEMWASowJRbwULuYm3YR3q
HP2NQoLFly1DiJQu12ob5DuZN2rvmLzS+ettV9/8ICtCFpk1rhkxxS0ZK7nVQOwLw0dUtTDB7TMM
bERPjO9vW9qAToAiVQNtnIq4vApiXZ6qLNdYbtgV4oIDvV/jNI6f0Kau2IMCvr++CiZjT4rvc3Rf
W0+azB02+kKwvt6mKyUa2CAFzytNjH1BoQTcLc9uCCWcl2VfZdQ89MHd7BOL1vSu9YbOUySd7q0N
xpMFeEQTtHJozlyuGijgkikRoiGu9J9tooQ2/wFJpkduvRmZTPp1K6IAWAmeZ8MB9fkVFLhCncZZ
UFuD+BswRKeC/eKGQ63KS8rTmPld/+f2R900iP46YF6Yu7FENJFSI9Wqox7FPAcy1d33DlV0hz8k
zgSZ4vhtKWY/zmSdtq2Dh+QHnLtg5nHRjbjcUoK6Eym1EUZNoPFBgjSeZim2bNMImrbop4H4B2O7
l0Zchw/MWOVDWtCBd9FyaBJ118WyjvrmMwZTzqATBEAOSDkBrtpO+jrCsD5q0/x+bh8XDHYmbfcA
aGtQ9GaYNMkTRIVfZtZhVE/Sc1kvMjFLOb+yhYtONXIHs37IknSi0gE0mEMRDuzVTPzbbiKzIxwC
iBhgNsvBMyNCDpvyAgNgPxvw5Fsy+v9NfzzLQYRbDQoG9lCjIeZVOvgTXIhPUTN/7c3Hgfhlle47
R8LRu+kmoDGxceggvSq22OtpcNW2QViJs+O8fFMhftVK2DW2TICgGy18svK9iveMYqAzxhTUQF3G
oDCHiTzcabIZ+K175tyIEJztbEFvsYQRTGg+qfbw7JYvt31AZkE4UIZRFhX0nJF/grxN449WLvkU
m49Z6GeCLRlD7jizQlzI1BkKIC0y3M75qlYP7nCa9Vdl+MKSZ0xNJ/fKPargi+wNveXbZ1bFl1qC
HDW31vrNBK30yHnvW0Jrx5fSPqyuK57VcztCoIhbdeJo+UKWs7HLXarPzyP/2i7uk718FKB3pyT7
dfuLbTref/bTEn2izIwqq3CYMkv17JVDY3jJ/plMFmWc82UJblHonR63EZY1ujtMktHFppgaMWR4
etlXWr3zLB2sSDcZnMBMjRdnzmda2L/6aV+rEnjt9VCMsJ51U88MmbOG4d8JhkCa7cXzzyXCB7uP
6hcQvoIyECwLlo4MSNYL3ThdaDcBA4JuEPgyTGEbXRazTl+vkXxUj31JHkYpe8X6uQUHXDtaKxIf
YKkrDp7IqiYOpVaYIM1Ds5YF6oWmyUALZmA2vUE57EiM0p+sbzz+ptexJIHc+IQAR9sOpGKRTmEu
4nJn7XHQilTHJaICCDBVO2Z+S9Qflmxqc8PrL8ysP+PsA6LDEZsZgZm+H/ZRzx97E3NjpYy1f+M4
X5gRrsR+WJoxxeykl3fsHgSGlACr9MyJe99WEXVRHrh9mDduRoL3MkhagFDCvwV7TFPUhnW46pnd
vJt6FSTDZxLFO2V6hUtRXv1yU5mW8uYaz2yu//9sKxVTmaym19eQ5bfLa5s9U2rUKWW9RIBn85sh
v0Y+CKybJnId111bxOlqaJqBmneScFyKY7PEklxeZkZYj8HbmEwqzPB+19hPrAvzZH/7M62f4eqQ
gWEVTwZMLaKYcrllfdSAcNGxEQ4nl5Zp4LaoWlGQGdJe1lzdXA3YHy3M0a0oVuFCgeQAjtRqiieT
P9h7AzIGuazOsG0E8zvIX5BEivMoXWGUZLQcVGsg+5TrX2YDjMOx5Obf8jMN2mAYKkOmDgDe5abF
MdeVGFwNkMzVdlGCzgYzAbYzZ98dXa8HXp+6aSX5Ulsr0zBOCzAUUj/U1S6NMkx3L2kNrGrSg5nU
bYvGJ+44hamxSJa3FfjOLQkRaVmIvdgZlpe4oHQYzLtydA8xoCe4aQ633W9rUTrkuRxwIYEaQ3xA
QnQ5yt0MReCag5ZcZbuW2cHcupL6+ZaX6zbebyvdK14/wgdryODmVYrSiZuVYDeFXLGXOCeb0JmF
txe0tXfnloR7H1yJSzRzLKhUwoUDuk9+jW4wGq+3zWxdv+dmBGfQIKQdY7kwYy2PZHIhAiPjt9he
yQq+w1GyTDGAg9SFoCWKSlBRfs4cRc+vZAgm2czWpgMAkv+/VoQQl2aa0SRrdXWon6rhMAMty3e3
90rfWgnY/FARAVMmPr6wWTVI7UCeY2ElFBHnd32XvszHNwVTy3xvhS0wY+SIfu6jTsuHOFROzyoA
0sXX279ia6HnP2L9kWd3U1oU7jCtP6KfH7j1rgDUrspkcmQ21mNwZqPlU4sbFzYcMzTjb5PGaSJj
RtyKfWjIr6JXBuSAxRPLcz3jxMGdlLLlV10kd6MBcjGDhfmKxWsc6gCVSm/v3VYugflCDNmuoxVX
w0FW1bIJjEiwOda+pj4wXBtNAZnuNvbsOhh0NMS82ya3Isa5SeFzjbWex7WKiNEU5AGIOE+fio+x
1oLCdcKRFJLgLluh8OXMljAjsrGrc1UDNGlCOKpWukM+dt+qUf2uuisbVOo+FJYqIzLb/qD/2Vzh
BIJ6MuN5jc1dCGim1BplJ8tRRx8sFD95FX1XK+0ec9QSKNLmmTTRqlorhC46i5euCr5ifa6VNSJP
JzxeDJ7RBSDK6PP2Z9wqdxEDp16DQpuOh7pw9k3eVBycQDj7un2vZrY357YPQtpdo7BTkX3vneIA
FcXAiud9bP0Pad+1HDnONPtEjKA3tyTbSS3vdcPQSCOQoPfm6f/kxNkVG41DxM53O4qY7AILKKBM
Zvu5Ds/1ork0hfyniXQNE3dM0HlUaLDGEyL/bOIUjhNtVdIhsH6kEhXsEu6SLsCY0INpkCioawup
ITW4L8zneIoPTg2OYyj/rZvF9dYFErOoRl421Kxg1hjqHsLupZVZuJ1C62HIb2gj+1XYuPYk4mjk
1ZDQgfGznMymzPAnTHIBN6TFXk0qiK63rlFiusVJroZx9MJYuSWQTFWpvA/a5iEtzBsrAjmU1CQ7
6DS7SicauOF+YlPWTVC3Ij/MtkTGY5dUfTtvH+Sdk3DrYLRM9wMUgcZf66vO3agLJMb63qqcXAlh
vT6865ilS/YJaijomQhIBt4GgetyY8kCjTmR8hFkqtpsV6SBcnN8DZCtVcD1uW6TCIU5fMI+NiQj
mT3JcKN+oxuVizuhAITrrgtT5r8vwqLWGG2ojPMnaptXzWmOYWv6XfAcVOFGN6NNFH5kWeavW8br
CJgJG/5xDHa2mnYhLYsZFZ25Wy2KDtAO95Qu23RWs8cdHsUR6k8lJDQ6bRtKxcYmH7JEbpPwsP5L
BGvMMmxjIMwMhhQ/JJBVXw9Vz4Z8XiGJCH94V1LMeeN5AqlYtKszJ7qV1IXhxHh5EcuAooq5p1Oy
+xtLfiDU0w/ZVVWEgRqccHVHLqgVHk09fA6mSQDDPUgXljCndq41ud2MsEQfyaGqiyulu1cyG803
psAzeTVKtLFipkDHtCiaophFAw1jLWmhg1shwcDc4E4glqldQ3u2dCgvb9vgxujdDPJAbbupw+36
cgrRmfUMcV+u9QqGqshw5fqdGV6ENjguL9Vqk7S/TPySysW4Yqeid6/frKNzj7OF6cwq11ZfttX8
Us+jCs8+bzJ3JGp9kj5lmHIXjU3x8qQnK81ER4gBFWGKt6YXTtdGtynQjG90uymqcK+616T7RPUH
Kiimcx1pblKeN4SmsrFBcpJednJgFkF4yCpwVaICm9nSroWJ66vJDUMQhAY3jA6JL3b3daORjoGK
N7sRgnsW91Sp1XcJXhiT/oqwJThSeIbh1Q6HhXDKzLhxuhHHnOiGpEOPE28E6DXGyRdYvTsP4q6R
C/aAp3XbeIUWVCxl0PaDbQozP4yrkBzMlLIBOHQkQvcyLo5NDdUhoyHDoaOjuWtN7bOJytod7Db3
tQETkEUwPaRmIeIX5h2mONTRVQCRFoimMD9FTRttwC0Lg4+Jc6G3paeX1lUifGVx3BX1t/lRPPcO
gB2eiVkNhTiYDVl0T4nu7eyj6O7yAbyfoM0wUVvf1BJYjURkV+dfFZhI0KHnWsMAF9vpJNlqGOUB
MCmkTOqHyK7c3DzkvUg3WYQz/30Rjy21pSBcRGJ/hPJL+zBmWxDRV/rLuteIUOYds0ApaG+YoQ1r
jASUpDZoipQHXUZd+3Ed59wj5lWDe6JzepaVYDyijMK8kZvZmuSh7+4y+abUBQHpfHOfQjBnV2gU
k+PMEIP1i1gHpfJJjmaE70lUiziP4Rp4rMDig9keNBGyzSNN3RjSODegD8UdqZx72RZJ13MRMLeq
I9s3T10yfq0pNAyiAGWBtvIa+qJr//nIhQXIj0LBFi9LJIBPv3obFmM9/CkBWE+1ttWC3I2DmywS
DSDzvGuJw1xc1SFDx2CPBJyZ+iTBNKX1RBKUpHSBPbz1QgFspolHrgWVNsaeBhe3wkR+rHJu1Px3
0qveuvv+yX6dVgDwpEJyZaakAgE+S0llSlYhDx2u4MURcx2HdxXMKH65Cd7r3bhJXdl9vlIvtK2x
wdTc5L6k6NjuLoiPB56LJyx6TT+CDUG1e9yJrnucHir8NHxEyPUi6YOn36nxFWa8sjHDzbU1ClDk
P8pQ6wmt1EUrvlvlV47zrZv0rtGgQU3v5K7eowL0CBFBX1YqzyQ5jq9S9GLh7EUDTfkzGy/qW2A0
Yn5TC0omS8UdNDCTy2BqL6tI2WmlsR2xLcdJVN7lwYELCrsSSVJ4NLMEeZ7EcW/Bz6p6Kt5GK4ht
N50gDOTlSQI5BjoqOsTUWxADZlAKI66ud5Y7DVZ/QUrSbZx2Smbi5DEH13Vro2VQpl39BNnD5NbI
O13EKMX7vSgkmRCI0tE7wvb3BaCURqIdyzPiqeMGsexD7vHCjvLjIDVfWSTifDg7fUFVh/2Bs8rG
swOJydPPERQBJUFS1p5ll5ZHpMneVFGPvGdnCHbieSpphoLiuYrz0cL3YL58qvRSZKFFC5Ib5lVE
MAXUXqhyu5PDeEPjb8ugnoRRKIS3Qy53ghvX2Tkwg+MegGl8NDzjWnVqp61Q6NiXAC9QsoiocR93
Il/jLuUCgj3S6EDlHHxuXmvGWytQ9pAnghJnsVk/cM6vNowpbAjI8JWSFjg0OWrhUx+GmDa5q1Xw
oVyY0GVJ5FcJwyDrqGfn9R9QyP3NdN3wGOYczUoHhO51U3smEu9mCnol2kJIEqxddigoDougGJds
DXMciQ4o0BSjmgGulbF3q865weVBkEU9e0P9sQqUZCgIQt+XrQnGyeB0GEtCFynuxvS5ybaQzHYD
66lKf800IH+zhj9os+GLG1VF4lpPKAwLlCsTl8OCHpwQXQSGoP54doYwVjG+DnYwiP6NsGok6Q7F
Yjcqvh25vhjCl04SCenwv9aPUYzXQ/i2VJMcRknNJkqcq9j6BU75m1rk9rNXn4RZxijG6/HCbmI1
QsNvN0aOX5IgdoO0uWus/pWo/XU79hHad/TpMjGpLvpyXHAdoRS0Z2CrZykFOyQfZCUFuIEXtlT4
w/CJ6oKT4tVfPyTFN/nPZdDZ2h9ANvlVEK0vhhKAubLry4+28Z34BQNMAo88ZzticJhtTQynDOQa
KjaNjy1ANtE+QGuBN7i6a+w+pKvRr2+mDa5oD9JR1ErLPS8XNjL7vHPw9LTyGVuNd0ZCQQkIdktN
NIX659l15jkLHCbuTIbSpVkLnPgDU4cX4LSxN8Z9sRm32X1ZuCGC3U6+FAXy82Q7s7RzRFrsdtLP
ZZtihn3ON0noS3vwu171z/rvdJftISY9tl71Df1BQ3CocdcVpzRO6lkgiU0uIL+IV2gAYFu9cpTG
DcDba1X++ll2nlOYzVugMF9PUptIg4wKolC1M+ob1H88CE72E0jjofyOchsZdyV1MLPqOd3jOjj3
zFlgM180w3RWVEjAJo1+OWIeJpQhCy1Fuyoy9+tQ3LN0AcV8xTTJZFoQQGVSv0Nzwk6FrEKZQpfM
TFwcF0/rcKJvN/994TRDERRtkgFOcd4K5Q7NnG4vOsxEq8eEISNxxioc59WrIoSGu7TZE+vCngRn
C9cUaKWjyUFGE+BZJ1GjNaEdI4M2gq1e8qviM9QFbSn8q9D8GsbzBj0WBhPpyqYrUlvFrc5oXhS7
vej7ovL76W2S6iswzW+6qXjNlMc4yx/WvxP34rAAZqJeVGf4P+eLQ6Rtawc8k2hTDpsATMHENWmx
oaYh6GXjOuICkYl/0AuKRtOeryrQVXMH1dpS+w26QHdKKXmpLguWdvbrs0PzB44NQGEmh2E331Vo
I6GHiXx0UFgSeIgIgwk+WVVBX5PCJB1fDS+DAHUyWTSuz/X2hSHMOTUmjaG3NUDatvCjDiNTARTc
UKvH9SsXXYbOKwLzqTinTyAjBddnL5RlXWJKb8SylXSfT7sov6XBW1AfdfLYoA4YjC+qcWjpbREe
6vBt3Sf5D6wFOLOx+77J8UAEOJiqY+NSV6+I+WLQ/QhB1uQhLI+K4dqdINpwr0aYPgbFA2aK0Dx/
emJNZWHVeQRQPJ9fhlDZ2TTye1XdFIbu1rXpFhZ441Jp+zfGLnAZY4c6tNGYANwpOk5jBOYjk7iB
PW6G/NlC77syPmdh6+X2s4FH9P8Izpw7LTi7rWl+DTVx50r6VZ5dW8bnSKkfWRettSsDn1T7wLpb
x+X68sJm5tSRyEScsAOshDlaat+VrekaQblVrOd1IO7ZvQBiDhvZkPuqCQEUWuFhxGMSUmtbHTqL
6zACe/4c74toRyEBOBTGDINGdbfsh5cQKTIpKF2l/e+JDnQ3gFV2llJAtoNtZJFUS5V7Xau9Ybw2
K2Szxy0Zfq/bw9+BP+vGZhvDGJTxcQmDqPqtQChP8wJyCFD1LyUHAs1bud0OtdthHwqA+SuJcSMM
pc2pI+YozdOUNBbBe6HBuATpAi8eiK9TaWeDw06rcnR7jPj36qDLM9NLtpUm6yFB01DiPI/a7yJt
D4JfNCOeBRDn5xcx525RpdI0Vh3ea8VdaG367qaDamYZXhhj4VrQxap112w2jmjqQJMFwMzlsE4K
3chsLMVUvlVE2zWmisqweWOOupenINiX5qaPuyYdQdYOVm4qHwww0Wvyg5aEF44RPJbmr95+y2rV
k9Eap7ThRWfFSNWq4a7Jld91Um0IgZZIrshuV0MT17Bx8y2t+/Ul5Eb8xQoyV0+M4cTGaMCQpLvt
mgOhn6WquLrsk2EUfC3+If7zsZhDvAqKzgnm922pXjbqQx3MjWx3SnODyUJJslzVely3jX/A/ADO
/rzY+RiOSky9h3cUeuDiYNnXsuKZg0ir/v+zIX9w2IM603Ot6+Z9AbEpa1NCmSNPXQLqq+oQo6mt
bf0O+g6KaJKCcxHAjK2MAVtMTkNvhx1+KZw6aXDgwMDoWAfRLtAvTHg8nkgt/RUjdTZQr8uOA0b3
284NesEBznn0Ah96SkgkY8TI0hnDIWOm1dr8+iRl4zo1cmjbWL7UI9UPShsCTqNn5bcVVAYTSL3W
94ak+Ul4I6OWuP6hz5349HcwIUuVmqoNS/yOsJkwch9B95QOoQyJyuomyGkEdQZrFGCeOxcwUe5A
PhB8E2ezVf2kxiQ2cNS3znWi70n5GIuGCc7v/4CwZ74SyExgsJlZ3m6qFXsYTaTyzMIbO7JDeX3T
2hhfVULVd4JjHY4i+onz6/JpBGP2zGA6RCVEx4MqhJAkPilISNc/Fm/hljGSsSoayyQY5oWDjE2H
HP14XSav6xDzjzwNC6dGMP7QIjPgSBIgrOxGgoZyEmxMgnaE/5xDPoVhLjA9or0ybwFvKK+04Svv
X4L0zhYVS/lfZB7JQfMRAi+Dko5mT0awSXit2rsN2caicX3+av0LwBJyB9FojzJ0HVC1eKiqXWo9
h8GD2okaCs6Pf6wWKJEx0G6jiikzIZOAH0l35tUKOgKeD9Dj4lCcisD4MmmbvRBDir8mvWgep4CG
hlsncSB4RajcpcQ8GISu50ItW3eeKCZ2xok0XrXNr8tdcCDvBnFrEFwcNsmz4WWeeX05fWkPEHZ9
td2ZgL1CSUywAc6bDmftZNSKZyGqmbKAuUdppTaZpIgaPKF8FTTY0C0GRW2xD9z0CNG0bOM8SqKB
ZL7pP5jMTQkawXpYOmB4R6gwu0foE69vOe6uXtjEfN2qkahCA/z/oXasir0JASzq/28Qs4mLcJ5G
DkSbbUCY9rVkHIgNpo7/LO3459OALUM1IT+C0ugpxky9I5sUGGlZeST7wPNygOZobQuiB2/PqbhG
Y9IJouvYFKc4ctwO8PIYjHudmexAgtA9JIEd9l5rt+qvIQ7zXOB1vBiJVO3c0QHaANzeTxHxoo+1
poIGLoascN38Jia4EHJ4vdW5mFR/Wf9WPHcDvTUaax3I+YA57BQNVdKy11qcKfqQ71LbxIsk+xuD
oPmHihpGBkBYcQphTTLVUhPRUVEHP8NAGpT3oN2cap9687BuzTmRPdwC6khIPGhQEz7/XHUBIuu6
gXcfnH3zql5p/pC7A3h80WIQuuqnfei3E5TWnrIr82a8HW/eKm/cO3sMrYPGXsQ0ylvd5c9hNnPZ
T/IEjvLGmz/igO4ZeXwWWHz+sjq1mNnPUZ5qatAAAk0l18FVvpNvG9/aW9fpRfsm+d1FcWW6ya6D
lekx2zQijTfeBlmayLhro9YlymHA10HIkyRHO7oOcsnP8Qhat5RTY5gthTAgWEQhysH2r6BFEGXL
vms87JpXCTfVeMx8c9AvIjPYJam519sG9MmRvCmT38ho+3IuVErgWYteFewY7E30ozO+nFG9l3Md
20UlUHQqDynUv63YTUUtodxTGgKIM1U5ktmsDsZglelYTxZS2eG73XWuHUD21LxbX1HeSYPmh39B
GO80Q0sqmxlEx8kW3U79Q9I946mC9mjRzBlvIyyhGC/NSaAkkw4oOziaTgLhz1TgHvPKn10lF8Yw
fhiog1lIHRB6/TWN9kN0gwurUjzV8Av6mveCViLelR9RwcKxNvdTsX1ezVBXOTUcPMfzx0yLXUnV
3Cr8CotP3XqPssP6l+Iu3wKNNS5A7zOSRui3GPdl8ksqBOUE7uKh3xknNCo0kD85PaJjkIz3pEPM
MbqXhhw1+ToukJBx3tA4T0ev7D/X7eG69+J+N/99cUPIOnlM7fl+Rzt9UyL7jnN7g2Hz7f8GM+/m
BUxlpU7aF4BJjIPugEddw3X1bx5iyxsCs4umUiMSSWnjZf1LV1zIztO6EbwjZ/n/M1tnipUi7VT8
/wqk27vvXotcZ9x1qaj+wjsNMASN2IlEAcS4GZxRUSi60+ED8uArfega6r6TD3Zf41W2XzeJ9/mX
UIw7S2GW6EGJ71JoyH9Osa+FL6Ud+f8bCuNkEsQQCOhdG8+WL1Klw7T6iwktob8BAfcemCsMMGsz
O2dqVcdsnNkU9SsoPUxoeE0o6pLkugAEqP4BYZ7JFUGnHAkBEjWJO2mRb6poFIoVNxTRxHCRLEtD
tgp1WvCyn+4YtUDKHfTckGvRoTUS3IBHMJA3mAFcXzVOqRbvyrlFFo9MjJP+SZgtduYQj5EaoWji
dRYkGA3reVab17Wpch3MyUwI7mNq7FA/3Zq19LoOzjtMl9iM99ljo6ELH6VoNZvQC1vdTo4i6G7k
nacaTlMccUjCY/LgdBlJOIUZ/GXuuUJzbd1mna/XRPVp66CtMTesQ1MFsa/a1Uum962gWsvbXniy
wmHQ8AtCI2Ynd5YaWFOEaGFR3BzQ3N4X9hEChYJXOs9XZnnJeRRYcTSLMbJNJEdH1EVQCjbq3LTd
5X5DvMIpt+sfjGvPD5A95/gXzlKOeR8W8wNCk2uld5UqaB6ytOhlZFpS7Ih1NL5vLuCYJx9y+GA6
A+WUBxkQN45kN8H8qz0gyIM6yaVRBl700LeGG3DVie5JvGsFMpWg8kSm0kHW8tRULVMCEMrbyL0g
Uas790URbrW2PIYxhg2VryYYBNbyTv3la5MBtJx20JtsPvWNHt3MTQjaKyPK9mqp3tIOJdxSsPu4
yzuLRoKxVEf/L5ssTQJlKvUaSRUatxeBAYkh03Zp1W5bdXQHzOB24y2FWKASfq1/WJ4bLYGZUxTF
+BIpHgAPmPBtI3R4Q+lhOKyD8DbFzPSH8VPcpDDTdPoB5cKpYtNEtJas3RTswMFim7+MSbSI82dh
b7voKpgFXCBWgYGZU5i4nYVj5PlSQG7B/udhwNiL4mTfKfWhi5t9ZIwPZvEWo3N/IhkYnJQLNQsF
naVcWx0EPnTLgkKUTXhKkqpKaD5uvB4igejOpTlx02pTiMIfb1NghuYfHDbvCd682kaHDTwmo/da
RDelUrxPgex3mK4oyq8xErXr8c5vGxEQemYqTgJWK0Of0qRThqLxgkijPuJSugevF+YDhuBW0/Kr
oe9mLXAJRBaKmguWlbcl0RCvI/uJ4XyUqE+/7TikNa3GHC964xftb7v0N0Sxh3o79IK9z1tXG0ND
84TS3LPKHOCRMkgkVvF0N+2Xoj5Q+lZHn3Hx1sqfwf36tuCU3jBToIOI1UBzMG5BjFG0z9oRJwxW
FCnlttuOqDf1WyW8UYytrWwxLIcb1IsqehVyU7hLXCbYD3GsSZhlQdJA334N3p20r6ut/X4vPdvV
Jqo31bPglOF+PZBYwmFnzXs2dW1iQESq1Ra3zmTybOMI7mpN+ZDpUzgI/IS3/ewFEnOeJUaf29GM
hCuW66huIX9gqE0PBHcZbvFyicO4CRksjIDOOFmDTlll37mJm11odw0y8n55Wwae8bjuLQLL/oSQ
RcAPevr/1jBCMqIJbqr8JY9l10lFXsn9WHjtKDNlmwPGidOtNtUWhnbyAcmrnekpe+URqke65to3
yjt5mDy6K28LvOvc6W3dQF4oQnbyX1z1FLdJAglT8T28sv5FukNHroizXYdQ5/+DDRFLDGbHdXIC
/k8JGN02UV31ubwI/OFgH2o/eMgfld7PPA2K3IZPPhLvEvMH3t+8KJe/gNl7CbUkTUqwupOq3saT
vC3SyZtHzCb7tiurw7rBZ98SrJIarkyzuCZGxHVmTfEKH8K6RFtJK1/U0PsyHU+L7roO8s6Cr8dH
ciCUgNMMCWdmQzShQbTGHBK8KGXXaq6r0uvsR7nad0Hlrht15igwCjHIBJc/WIrBtXbqKGZsj5GW
9hBkxJR9XPSbsiWuqj6vo5ynVhmYeUMuNlwUSjRXK8CgLf0q/0A5ebjXq0187H3j1h7AEeqtI57t
8D+AKKlgGhusyNq8xAvAXDYy9Kuj7d2wPqj2PYw5dGRvalNwRPK+lK4gO2eoeGo67P5u67YnVYgv
RaRjSw6yep30l2p+15rv6/acx7fZoAUS431yauRt2Mw+oRS7qXIuaeM0rpZpoEcqWl/pdDfJy53q
xP5Q11+FIbgRchcUFspoXEMDApuHaCt7mhpnXlC0fDmS7pNy09ieQb7XDeU65AKHCTq2JCWaTmWs
qH1J0VVKt1Ltr0NwBlXntfyxhdlfqTJOfa1MiSffmXfKATpp6l39O8VtfW8+NJYvPaGvevIiX/Lt
zTr2/F+fHJp/PuO/0H/ayRZ+GSOJrIURlnHoXkangmz5nmLmjGjfYwCyqfFa1vbriNwPh8QjCgqO
CfZLJgRZ9qj2SoAFTfMvXR89U/kOQbuvRoIdx90KYDi3kd+d3yUMTjpGrUoNOGg87Sv6UUSPEqTE
ixtD2f6FQUh64D5pGlCLYICSltQ5oSp2QiJBNPzbdrpPJwE/X1UKdjd36RZIzJ6rEnREBBWQevUO
PHJ6+qLNOnYkFjjF+VzU7BULICaUymWCLA8qGJ5T2ldTh54Is0K/Fn0qav2+ittjJBfgYX1Ui+cs
Cm/RkOlK0bRB26COGu5YVJvJjDyrpAe9E/ERiRaBCbJtYpSmXuK3gaW3djaFfiWHfiXdr3/UeVuf
7QuoZOPBaZuIe8xHJaXTq0pn4Jk3vCftd9d5Ez3I5cVYeP3XOtR5s9q82gss5rOGyAeABAZYYHd5
VXfZTdhtUTjySeOTR8eXqRdQL/8lagmeF+rcRDAtYfYZLHrss0sfqdLbIO9Ds+xNrtyAvMFdN4z7
pfBW/weA+VJ4iBRjXAIAUtk+1Y5j4yeltu0afx2He0QvcOa/L84wS8271GyBY0TvUTq5hnKnxL/W
MbinyQJjtnWBAWYAtDrNGGObujR+HQrixUqI0fl7uxKU2rjrhlejDjUPSHGzzYsoTIE1cgRWhaka
QNWuDHkUEfU718MXKExgg2hHj4QATv4QW9akKJS7Fpr45Fs72Or24/ryccPMAoyJcDJJek1pARbJ
V4G9sfAO7beO8ojsW13ty+htHU6wggaTQM0sSVaN8c/l4LXNd0OxC7VHIpyD4DoFrsWzwj0Yfdh8
kF6M2oT6AeJ2emltu1d5A1EiCo0gd7zN3PrW2JkPrf8xuv9dVAwnxg8wmyBSihwyXzmAa8neTQrI
o83mKmisw/oyck+IBQxzCBoRmD0D8LB5YVuCOj9z1Zd1gPPc6Hz0LRCYo6/UtDTWwTGBF9M38ntu
We1751nX79XyJUS7N/TFbFGPCv+6tQBlotsQdkhGxQA1CkSzrHRxG/fjCBVAy/Y16wuiX9swu29N
vECctyGCSG37ksvZYwe9+5LmoOvun9YXguuwi5/EHJVSKxOjIPhJHe1dy34oim2V3FfSbh2G90HR
MgCKPUgvoI2M2YZp0aRd3pjQr1L9CGxQ6TQJbl3cl9UC4mzrGRGx89DCffk63gyuhqmkbfQ07UCy
8oWymlBdSQjIOKmZE3BZZwCkx/Y7OwQX3SUSNWAqmb5lF/lS0egV71MtDWRc1iGxWaWRjTVEtUD2
B+tOsV5Bs7f+pUQojI8GFO6glbBqTH4PNuyIkbp/b5zvdRhe6AQLmYHZNfDoOuwJZvZ5TYcSxqQo
5eLBYejbCfIY6yCzV7EXjQUIe1rZaiGHagWQEowBKXlwSt+hd2CAqOllnVO/6ERM1rzYtkRkfEJW
idMnkO30zBJM1qiaYY+r7pgd+684E2m1CdbQYhzCdtpOHXuASflj3PpD96QJwpnC9QaQx2CiAsnr
s+px00h6NbYoOhhV/WiZZb0fRnVrldMrOF1jN+7tfocGndGPwPt2YZvJa5+XJaYwN070CU6Ho5H2
W22YGsFNhRcAZ30TdFDMOi5s15ajtnoo50hB2Z0EnklQUJiBKyUf1HQbkYIyb5mXWMwyVySXpRTS
k15RoiQKBqOp+tR7QV8Qb6GXIMy2w5WI2GMLkGwMMXqu+HnSXacS2KU1kR4j7yyGOjMSXcgHgf9t
tndxo8S1zw5rMiD0Kb6BUbQw+1jfdtyPswCYbV0AyNQmjpUCgCg5prc06CFFbtA95/pGyf5zUxAC
Oaocs84OkrygGDoFw+zHKEcDhBHy4b3oP8t+u24M7+sv/3/GmDJsdYsEGl6kU+gRrfZD67EZRNUT
3pItUea/L5Ys0zQtSOlsBT10xg6dIDr6aBIbL9yHv7DHmFMGczSGFswpUtKnORTgEYlHnXpljZp3
sFUtwbnBczEIFvwDwpYVMiPo1FoGSFBmrm3tMNIuCPe8/YL5LjQCzULjKKudmpFVcp8PFGFKK/do
bnEyNxvu6d9slQUK2w+RWQZRehV2qGSbKt8DGpvXv8Z51Wx231lqGOl7GbqGjB0tumJIPgLBRAEm
0w/ILZjtTTTsMDxtB4eiesEOjZtdQaDlhP2KV+b6L+Av5L8/gCUcoJJEK/QrzunU0KtsNzCf8vp1
EPGAcbfRj50smTORI4gb1rBTUULXRmxIHhzR1YW7ieYmGaQVIHvMdgQEo1arHUWCJlOfjeoBDQ9y
dsjrDRXlLnlRHg32/wKxZ4Kaj4SGSIchi6j2V33/NEp7vXmt0r2e7de/z3l1afaQBRhzNOi501YO
uJ5AOepOW+vBcSPIv7hm6N4e3ZeXyXM3x83GdPfafx6QYZCZh3qf0ywZLSBTB81waY5BGUEYPx8/
YiAY96dpTx2oEmEb37SpX99LnnQteeWOXGFo1C8Phbdxhw15QA3tST8SX/Se5T7JFqvLun9mV5An
kuAz9rvyQK7zZ8UvGpc+/Jbe61vl7qL1K7e6ElEwCRyI3Q25Ouj1aANVTUO3jkHxf7TbY9n4evye
mILuMR4YJkKgvoRyBZKrzNUC3AV60s6H8RDn2whjTq0FLoyp2teK46E1wW2qQjAGyD3WZrXkWT9C
UW1WaUprgigKElxN8wh9CLJbxGgJjtxGugnKg2G7UfAbd2WXltexerRivxGJ53Af+MtfwD5s7apT
og6/gOTXmIaZiG/02yK5CslVBf+i9wEevOtblY+JvNlcAINoB5vYNDBM1kSQbPLSAGkmHQpEt1Fx
K1WXIVrqAjPF6DoGcoggFJ63DWAT/aHxhVSQYUJz8DQWJradpRl6/REFNemriKcapRTok7SDlB6y
mpaebYHTvrSKAY2KFMpiqITgkWpPMn5ZY++6to8FO5t33s/FQKhLgAgawpWnv6mlUx5XKkm9oLqv
tZek0vDNRS3BvNi1BGFu5ugqHZs0CFNPlzZ2eGHaN7gu0V6wvrzLzBKF2T/JOFmdJMMUvDNcq9Rc
S9SlLbKD8dUAHHdypgDBiO96UAcWwAAjZygaF+QFSHSKYuxAnTcme9mIbTkviwos2RKpnqnl3FaK
BAHl4dI2212tNoLQxV24Hzj2bI1T8H1OQZR6ndHuBmW4m3DwrG85rpuh8xcybOgDklnNX1MJjI6k
gKiLT03S3Tjc9OTtLzDQXozDE9dwi70xl8geZ84Emj5TxiRq81ra34WQnpe7Vj8g7I15QCVU750A
cagGPR1UyXE7XzdD4cUBaFqC9l6fa9fsmzknaPLOAtgB7ssyddNv6Sa6HC6LbXaJN1p0BFkIIt60
Ma9BFiL4TtyqPeapwb2n4ZSy2elHBfkeu6zh4jlG3B0XcfYYX5X9Q3yIfbpDq8W6sVxP/zl+2Hyj
EaMjljTwizEJ3Zx8tuhAjZ2vrLgtRUUTrgv+QLF5R0Uf7T6KYNlAEh/iYsdoCH116AUlWHUuHTDJ
LGvWdEW/K+h00El4eqKmZlJ1clmmHiTjt85R98gF+V3twxdyV/xC4lG7h6a8+qWiaIeafebl2SF+
WV9VjqknP2H2sMUrtTVrYpRSkaKZagx0dwxk+RYUGNQCrUSWRJt1NF6C1VYMtBjhdYK5Y7a+DdX1
QOt0WKyn1KUSgpdxDLLQbS006HjFFLt2G+6V5Farmi1tRApJnP1yAs9EFxmjQJCcr3C26FsJpakB
ySbfSUo0x9/IkiBe8u4OJ2hMlKnrNI/jCGiadt8g3TA1m6oGpXn43GoI7EjAHYPmL0LbCSgTeIwR
DN6NihUOixuwLeKSL3pe8p4vJxCzTy18hmh2nkoJ7JKku8DY1vZGC0GRJF8ZwWssbaJMcqsvDTxl
NNyE0UtIWzDNbpDV8azENaLL3vyUydtYPtpdIHIwzpay0RiPbkT0j6KHgtlSWhSnZTTgt7XFcxp/
192HMW0xwrFLq0d98uF8vg35CoFbc3YR+mRBzwjmCkQVVlxNi6AIEtpY9PFC/q2/zTJg+9I3vPjR
8NpL5VBuetkV2so5EfGMx/Q5Zo5Q22WzfiGVMHygYu8O23GjfgTv6mb6dNw035Lf2bW5TW9Ap6gd
6J0o7nDNNTRIglizBCIbduQRA2jKrIqOiQqqPZv5FW2260vKtQ1PG2VmbcLFm9k7iSRrg2Zh0LVW
NTD8fKrJdiTgIMl2g0gMmHNVm+U4/4VidkwZIrtv5oAKFR/smnK7d7LdaAkM4twGTlCYTQMK4sYp
a6DY8W5Qb9CUL4iP3I+yMGM2c7ErIeiZq0UEAKpCcOAp6rZhJJiN4oV8x9DRmTQ3vmsGO+EWhpVU
RR3UNS0MindgVLWhQhn/igM/Uo5a7+XxNokggSmLyj68s/QEmYlTkpYUmNgCcljeQTE8T9HK8gvJ
wQl1isKvUKQTpbe4kKZioH8UXTvIezJHieLQINE6FEqQpUnqx5xcKa2ExJ3bjK1LMUIqjXg/CI4S
zlfEsMYPKGunbNMxLgCaTbe5eSsr3+bwub61OEHwBIJJ0FQBmbRyAASxPXCEVpZrHsgRRDAiOc8/
fZPM/WaJxBbr6q4xekUG0v+R9l27csPKll8kQDm8KnXeOXjvF8FRWaICqfD1s7Tv3ONutqYJn4EN
w7ANl0gWi8XiqrVAn/Vi0GafRWCbGcA0QiZMpOb32p+2+GYqz0jDG/NYjkmg2MDd2K4MljjbSHYp
M8OphMqM+apGMqQzf6Yqmh0z0MUZ1cM4GPeZlAp20kpAuPhs7qIrpyxRjA6fvbTIqHU4KG8O8JJV
8F+sA5S4gCmEoNRVt1OsJxHpJug3Teasv6WOU37GcMMWhAhagvzdQGTvK7MF8UWeOKK+oOt4BD0T
dDki+YSixxV3yVA0ZdXHKRBbxXMtH6pCMLprR/4fvZTFhAEahuXvz8JRyUjaRhn+/w4PtU4Te5mc
h4787fYcrqALYWahtVAMvNPB1qWZBfBhQFO18Ir0CQ0yQx7K2gaEjWaMBgtI1s1+w1zLOfZe8wKa
m97zIMJOwlkUGteGC2YLCLHjPFavwNJ9QpRsUjHcpv5d5+axn6TNRFURUvr6WASNxyK8AUodPIzx
Vca+qJSm6BsU4SbXeJE3zJffyn10tE4GRIxc61T+qrzyUOwtQVz66jG63MuwbIFVxwSjk4OX48uJ
nmWZSgQyHN5gmnPiSgA6/lEANzxMtcpyVy56YPn7ZobkW611kAgrKtxZSqXVfCUFea+C0tQ9sFtd
6tWg9DN9bYjUYOhaBoS8ScsKLBAFdHL6Jk9eIot2L8NcY+00Obe3apT9+3m8YFKRXujAsGDz8f4Z
1aDgTZZAa5mho0d+0wp6f9bW6twCdyBPDd7xSQ4LY/3IogMYQuTs4OSd64gk2Bcnv1ob4NZBloza
rMWfVA0tQQGZtUAN6DHqTATq6IVTKJ4l2bbbqOVxWrgJoQsQbZEziqCZXxWZK/O4yy06Xdp1S4cS
FcDMt4sQ3U79jL5rLjlKqLc7nr6L/PobQ7l9O0A70t2X9/pd8vvfUTRwzb/2vw7ys1AjKaMDfSbY
rwsQPh1AEcmid6Pc3A41qzv8zAp3KkD7imUGgxW7e8pzX2kLV1deb9tYdRnQ6QHIpoOEnUdr0s7K
OqIxVJtR1lCpcUocbWNGM9KNGsTBkWBTr50BCM2Qa9EVW7N5IoGu0aRYAQOz10JS1GlVV00EuIHr
XAO7zAHvkIIykYJfLqMGjRi0mdUBrjHfoR1AbrZREqAnzLAhkBzcnryVovmFMYdDajbIbNpKgbG2
8Uv1NEybsgnsPFDiramHo+bX3X2Z+nW0tdGPftu4Khgpr3oZSeD/0nUYb+66R3l0pVfQFAfD5ldx
MvxTn7joet+8K1s33oHZEg0tILt0Kw8ap1A2S0Sfs+asZ/Pu8IUOHV1WzTLvUHNo8aLpbGORZOta
0Dk3wd3QSOJE6EaHCVr4dNypgDzOPjrmMieUbK8T0YSuvD8tq4szHvUqOBNfOhqrPNcroEi9mIRd
/yDP39Rsa3f3oPC0+t+2tiv0TyhZAJkFHVf5eyeSAlrbLAhwC6+AjicZ/rYdNWacUQ3jhXqTZ+Fp
n6mCCLNqwVoAwKq5dCIti3oWx+SZkFxFDyzYBTtXKU9yqgu8dKX+ht2OWQRTjb40JHD7sW0kuYES
Gk5xA7CAQzk9Kc5Wyk9xH9SmHzugYgZ1Q4OfgufDte1xZpjfm7nF4p6hrdJDs5ojbRTtR9bfKdNr
R/bKv2P4LwbJb8VsQigiyyDBkBp203cyq3spETHkiEbEb7GmKsxpaeZKNM015/uiOuAmEpk/5H4L
oLMgVK9t6PP543YbBWyvy+VlTMBeWZ9dv8+Gj9shbO3wWYTd8LQLoeCrGwEhRts2PcUBF+mArLTp
75SpkjvU8xQkYzwHrQke79s21yZxKdPhgRWod3AAX7r8KCUauFaWAy9/Ri89xGAk+bVW3MnZD/nL
bVsrU6iAkQAChhAFBDUp5/s6ZUoNMmfc5x0UflXdfCG9OYeFlYqEMlZCowLuSbwwLkrB4CK5HFUs
R7j42ghVKcSslSm9i+sHNDPdSQrZE+0ukbXQNpAe3x7fymsQ+uD+mr16thgpTnkD8SMdnW1dFa4z
Wn6cvmmTupUkc9+RlzZODizpfCS8EO/QcUR1upvNEGS0XvUsAQug7umKoOBwXUmxIeq5CAiDERnS
Fvx8pHLSSbQmLQSvi9FNC5yGwySB7TD9nSfFabIS4kNEtQogxRv7jTW0f25PzdXS4wPwHyB6y3A0
NAxeLkg9jSopenyA0rDYxT+ug2gafkRSx4Lblq4c+svSF1DOgQD2FzjlLIbrY1NnvQ5aVczwe1Wg
18tpIGKzKJaMoO7U0cjntoY1CcLD1d7lzC6fdWY2q0kdaQrMNijn6CxI8X6TF8CBRmAWCm8P8eqY
4mxx3g2tmc7IJExm2lluUWFByfa2hfXl+s8kfr2bnY2GtETqMtjxUvvOTHp3GA6tqAnrqshzOQr+
mdmmsjNHPWYsrv6krYSWFNWt5fi+b5iganoVDRZLCuSbwGgFyl2VuwfKZpoYkd5hbbL9UMg+MY9N
lruT4o2LogQJk74ULNGqO5yZXP7+bALlZLDkgsGkzlSfIJ6mCn0GWt2XDcnra5E67upcnpnjvC+l
LQNzLcwVxuRq0c5kj003eVr1dNsvVu3gqdTCSWFC8Zwb1gDlWGWaKAR1nfqQRBYYF8tAAhDJFALx
V2fwzBQ3pNLMHWawHhEDcjz2d3PcpvkInt/KA7rsv1mtRet84UlGYZ3bUFS1B1JWcEVDoyjD1t+t
pNg3qE74EJnftvoo2F7XZfzFI/8a5Bu1DUsCqZqMHawq8k4m0FNIu0MXy7uKfuuT5t40TJDvw03B
0GrRYnd7FVd3N9pEFNtaXun4EIkmTrABNVjFAvKPWaO50fwjMkR321VfObPCLWBdqiCwzWBFRuYn
UbaTkyykIB4vDBHn0Or5hksubuwg0Fgw65fbze7I0MYlbEG4U2WFD3VNNwPreeyTVgeJnD+iLKOL
es9W5xG0hujtxJF6daqq1GzKYhgQV6YoHM0B10rwLZlSL+hjWI1ff+3wacWUSENUSqzF647jFdpn
VwUgJHKZvckihkfsn2gKCW67yLI4FxWlxUHPTHK1FjDmVJDRgMkCCwa+OJycDE+BzWemVK4sIroQ
WeMy+dkmCuhtMJH64KrRcyw9mc4p0Z+TKohFIuqiyeTy+MEEdUcFSSjPZE0wSz5UQvoZacFbxbxm
VPwcryO351JkcTnOz86CnEjgTUBKBRmvLOwN5gOeGwxoFImxs6OxfC3S8d6k5Ndts6tZwtkScntC
qRaoZg2zMeqSZVP4iS4qPF4nvIubIKkDozQqZkByXQ5NrXDPRfaOPEE6Juytbb713UGLfUXdorOy
rbYlWtDmwo3QISYnronOZ+Ng0Z1GPNCCCq4yq9vx7GO4eW5TNBRNBQbMzKeSTgHJD3i2EBhZndUz
I9ysFhqeeYcGI87zvdaOQYM++Nvrtho3UUpWdB3FTqTMl3OKxr2i6NmMWIYpVNivDqpCMjo+GlPg
l6vzdWZo+ZBzv9S1iGQNDA1AZ9foJom1N8UUxK5rIwsRHHrPoSGIZy4+y2sLRS0sZwkkkKaXWLqp
qR7Wjkis8HpZLs1wEUSy0ljLNaw9tAxZUNlyFEygm/3npbm0wrm7hGe2nvUYjD2rPjS22wKov+jH
YAhema5dYLFjKQvTHLIEnbNjQ0guK0zkPnpvbkChuG0di7ja0G8GU2UCj74OTzC2XP/hbADu8MUa
1c5nMupjC8BO7ybTs5YB2uwnAH4aGZT5KuxageOtLtaZRW6xykQz87iQcZ6Z853VtS4oiB9vb6JV
t7MhDwwFOUBZHc63mTXWVjthUMAt/KiqQX/PdSvaRDkYbG9bus5T0TAJsDhYRWwEQh5CWBBpHpVJ
b0EIWu/VZMt67U7vVLf5wNv1bVPXnaMLNdhSpjEU0Per/GaiXa3mdmkibZw85VsoP4/gFkILycGE
pLbb+JAP9+gPRdSzoq25yLldbsGULgWTl2m0nuW+2PviOD90wXzPwkfFAxLFpW61ofhjK3Yd98UI
Ro+9dxvAx30jaIN+m71BD82VfcerjyDZDYZ37dftmblGxHEzw++Yum4p8Cn4wvtkk7yQdyuAsJTv
BPiCAwkGv3fnPTqvn/AGlmw0YBcEbnCdwlwuzeLzZ8F0lgEtoiM+IFX2bfuumC8K+HLKh0nDSSFw
7pV099IYd0SkaPOopRnG1MJX9JNmBDEqn7IdsjaMyHMbBTMRhKRVNz9zPW5DTQPLqjSF6xkFnoTR
ezpbgYnckEVbS3QCrs2ltrTuAdhsQbyISz5j2Y5YLVnYUhA/kTR3EdScWAMuWObT9lC+33aelduY
Lp/b49y7Si2dZBbsVflrj4ch+a4kn7j9eU59ksDqO4Y29TpHcJisbSpU5cCKh5sDAE7LjJ95zEhQ
e82LCB4z3kfZTkodt4gDJXHcnGxV+dX+d1UO8FkBqb7UAIEb5OHiTtrN+dTAYJ+HQ/tp1W9jJNiH
1y+A2IdnNvjCUWOoRIX8D06utn2eq9mn9DvL00+9jN12Uh4Uoh+IUfgyetzxnhPk8ztAnYK9eP3I
wn0F50BZkSb4DIwUGtoeMX40UfVYjnWoRJWXqm/zAKKa5igtIusMDYBjIXhrWdss57PAOVReK0bp
VJgFkzlBQ4g76++zcjSyB2sUNKKtedG5KS7w1RUjjdVhqDLqji1p3djyNfpL60Ik23m3tdh/E3zO
LXKRrja0zOpmWMynl6zZoG17kaGULOL37LWz4iCBEqP87zXPS8fiQt7YIiGZF6uj9Vqjj0cX5Vyi
ieQCnF0CcdYRGOgqoGsgTehKA3O7Kj0yrQ7QSv5WSRV6AIyn29FnLdidTycXBqQuIgTvTggDGhSy
xmcd+EartzyS/M6yXfrvVZllHlEjAem9BYAD5y9z32RdIcM14/LP0IMM13Arxy9FOIq1/OvcDOck
ahMxxVp2QD9n26ibTnqvB7LaCG4Xa4nyuRnOK4y0j+VOgxm5e6qG5VDSwoqgIc/c3l6l/0dI+Ttv
nHtoTTRlsQRLbQKyvAJcwum7OfuqtQHqdjbC5QpveHPi40nKFdhewtVlMWZZM7QZLXoTC5Tj8qSw
x06pZx3g6wGsyb/BsTRuwJqe7Spi2dSlZcSeJKJ37zMaO3zW0nqvGyBbRVOaCOizGtgWdcVFGgIv
SYszn51ZWmHS1GoTiGoCxp9kL+iL9HBL0PXAEuH5vlRlr0Z9ZmvZsGe2IN7J0rzDqK2W+ukwwyaM
zdlrk5te63yU2uRjmIfeQK+van5YJAG1GjQ5xuEosz+SXYZw/10h/1y68AFE22ijtMnS6Klps0Pf
1V7hqLvbS7Xm9v+DtwR8CPptnD/CCACkiwi4g3pSCopu2QRpEhM4o2gVuD0sJSTP7RwzI8m/x2o3
tCGRDjVKxbLoxiGyxG1jBy30EDOAJduJvdoKKvJSy9/iJglqkgtO7dUAfLbe3NzFKJPplMC3qiLs
22eJeg0aViqTuKWRLqRdSvp2e7VW82jQ3v7HnblNjRxJsmYTm9qwNpmxk2gg666UmWiw9Rl9dCZU
sUS00usp0plRLuA7TZRS6JtDD4Q8WhQ+axyK7r2YlaBT4rBqe5cuhclHoMFbZ5+LBIW/fPB6Xy2I
S6SAi6rz5b5qtCmyuj6FWpZyxLEKOCl19WQ7Z3cIJqT9tGOoGo1PyuiZw8vg7E353aKiLuMvtOqt
r+CmXs8nSgYVX2Hd35sfk5dsWj/bdW4ru7rXI0d0B1/e1d5PsCa6f/A8KIe5L4VF4PgiOvPVE3ih
Y/q/E8ItiALIbIu4ht4WycxddfhEqSQF+fHkUxmN9Xrnj9SwBEF99cYKBZH/WOVCaRHHTtIpsNr6
lluFSeL+/nTugF/5leCyWmHUy6XVXFrb4xC+uQVd3W33XwtW51/ABdhULXM0TeEL8tbVGjhC4tdE
pNCiqXCnGwvN445qlNmzwoAVedOVAd2qmxTtDj9av/xhuNqvyYsD8h5Jru2nu2rPgt4dveFDe/qp
eGlY7wCU8nNfvAkX/7r1WdyZSrtes9nyWYTmVucaRYPmON2ct1GeKF4dt+OrxGzlSUmGavCsIen3
HU0TKFWXKf2tK5mOxuhocn6ASis7sE5xTnJf2r0bV44+Pc5j1H/ULG+OCusidKNZRvcE4igaTknW
JaE65I5fO7hE9+koUbcnxKFukjRRHJR20ezjzOi3pcW0Q201KAA3kvI4ytR8RqEjRV3YsnQgOYn9
XnZDtM/beIpd6EJRH/sKxXVtmO8qyyk2aPF0Nl3V1UEXGbmHh6zoVGYdlIczo/XR2NG/tpKBSycU
udN9YevOfa231ndIbtinks6EQiLSVjPIUTLgtCNDh3hCMuahEVmyX+mW446ppKOG3GkfaZ/Thxpe
XfrOGBM8dM+VP/dl8iJlDDqeSWk/9AWbIFeqtxQk9/OsbHsCKI6n9hOaEjFth6SJIZZiW2BR9AaH
oJMJgsLj1nbwrm1IhTUgQjf9njpO+2bPbHqB9HEDmvcxue/kON/bLEe/H6qrQTEw+U/aqOwR5SH5
g/Wqs2MVwD9uZLdlSCYLiz5PSr9r8dq1j3NdfpSjIdZ8PH/Zr0xm/SlpJpP4TSNXv6LZksIoMWnk
xYBObBW7JCXO3KLV9zSbFBPo3d6pQtTKdOq2UWSUeM2CBK+L9yaoA9mZqjxNYxc/6pGaoPpJiuiu
Q5vuAyoBCSBsjV1+Wm0cdSAdhXAzJr6VbDdvLGcr65X+IEd5v09KTTpBtQ3CNQS9SsCERdMfszN1
r56zqt/cjhFfJcVb+2TZ3mdZmD6jFJnL2CfqKX1CsvmZ+Q85tBh+Vm66Ue/rXeq/DwdrN4VoSRBF
qOv+7OUi/zdI8k2IZdLVDihHkH9sflBU7bbJ81B58yPISz/mwA6yR7BQWkfrPrqzlpApQvGu5iRL
g87ScQeBBi7TWkgKdD3OMfq+Ru/K1JxMfbaDiA7fy8z+mbf0aFVYNKOeBJnkNdoWQz9PJbkDcuyd
fDBrkCna0k/0vzXWMcG114ZKn6Tgogi9TuvZbNGEF6jJZ9yMrlFbgvb4tRh5/gncwThqSVFkCT4B
eq6+nBhhrj9N+vjQUlFNYfWG46CsjfgCQkQ+J0kbzSoJlIO8QunCSOsAILad73nS6GGrMZyApoQU
XkKRWy6aFESyKMvVdSUo26yNF6W4/3wFN+VW39a2jFdEDy98d5E0bnRpN5ebJhv827tqmbirTXVm
iJtYZlqmhKfKzqMNRfGc5swlWXQ0ZOmDpjY0JUUbaTXTRZ8WOob1RXWLv0JKRe4Yo551Xj8cNJys
k+3DfxQcP32Mi6LPxlMm4nhcGyVwwLa6SEuYKDhwoaOfVFpMsCm3PyoL+YzxbrYG+AXeDREuaX18
qGtCtwwof5sva8SJJfddixk15Zd49LTxYBQnHKy+DRCepYdpgwZZJbi9jGsJFFC64PbWQH1h8E8/
zEljwvqqQ+StXINmh6RPA3QUCtqYVs1o6DZDhzkM8eJTMZ3KhkW4MNTQPshxUksntf9zeyjLRY73
SPDg/scGd9FDJUFzNBU2Yos0odL2bNfksahhfm2DnVtZRnp2mETTpNFGgRU2QLEnb9yB5ZA/8NtR
yN90RUOA8Al3t4ByQmvilcRcalYENHwwBdmuYAbYfsCBaTcz6BnrndH0pluhapm0tq8TTbTd1lYM
BE34gbaehUjqcpwg/8srY3kMqqVjNz7m0amKBefD2oKdmbC4VpuYVk29EB16TTW5CYqv6CcV3A/W
Dr/zKeTC4aw4OW0GXMhz6aj3k69N+Tcwob1mUvEJoUcvLXSX9KL31PWtrJvL8ya4ba5Q8EaOWxcx
ETZIu400N1c2zAl1MMSiq34e3UZxrVJEeLq2YIDKAHuP5lG8rHIBWaeTVKm4j3mO9mTAH8vJNTXB
iq3aALwQzY6AYAMScekUY9nMTk0wrsKMD426URnZEvL79j5efcsyzqxwGznr7bboB1hJa/BCgve2
rvOnJhrvO932lKgFTXjb+job/KE1Xpy2kvzbX7Aa9c8+YJmG8z1OoM9cl0jZ+nz6Zo4ols7pT0kj
Wxm0820vKiSshpQzc5yTGpBGHliE8VbJpmdv6fjep2+MCipuK0AnhBNzqb2i5gXWDW5HR2VSKjVF
IjjT/Ncs279KdQoMCwx8XXxk+k/WtG5KAR2jWrrX1dK1yzx1q6aDnJEJRWUy/iK2ckrT1IVgqSBv
WStgnH3cNaOq2adxhCkfZrdJD7O9oejxgX5vJmd+K1I/XvfjpQ0MjAzQMuH8WHX6LoqXqajsySWV
ArmWegeuIkFpfzX6oAvrf81wjjzqygAaI5iBjmtP7umc+ZMe2oWNBqZtNqPG3wW3PVc0MM5zp16J
moTBogyht96OC9cGRLzuR1FgFRnifDZOTKIr3TKD1mtu3I0gCSL/ztO+HICAwoKEB/qAV2eQbuUk
VaAk50UAKXX5+5DdxVPmd9H3Od3gAHQ73GtvT+DqXrRl9N6jNx6vA1zCVxBKzUitEXugitnYm6Hb
6M5poiKNptX5A3YZvc5AbOOMvwwxORJLMCHCjgGM+6zvEtROqSTqZl0NZGdWuFUqbZRBshkT2Bjk
WHVTEca99GH19gwJO/oIlSgRg+nauM7PdG7+SiUaIDiIM90Au0ab1348HZLk9+1FWj1fQZQAxUgg
3QHK4/avHCtFKtmwUuTJB36/UVp721okyKL5VBkaMGaPFVqkUa6pBY0Y2lWkAskPSs5AH4A4FfVW
buXaOGO1VaGJzq4hvCZRlGsSo5ZVPMWk2Rv4ReYP2ymcXarRYZvpU+63tEfnOl7zcy/u58ht5jx5
r1oiP1SRmkW+PPRGgRfGnOqof439vhq1MXVB/6z5lpqQXzRj8eCrUjn+KqpM/51EbRp2+jiN7pCa
6g+LtcauGqb8MMU2HUH01s5P1GkVNKfJ+UfUNekOKnxdCL2DrjxKFXVOucxqwTv+2swohg5BVAU1
M7B7Xfp0TGWdlQuXszUBliCZsxqYjbMjpG130Owt/cm2gYKpdSa45F+/R2BNwCq+cD2CvABb6tJy
WhIAVFAq9NRH+gbyqgBcpglq7/O+Dmvmyi+d4DBdIvfFXYMzyJWUwBYCXrovatXuUQPpoyXaR1dx
iDPAeXivx70twY88RQuwk2rUpaJU9rJ/pwr6wuGZkJcF/A+Pe5czJzWsoelCMWqbTUBpfldpqJCx
VnC8f609P2GyZUP8DschMKbcChE9yhy9Bp04eNyGANyS2/oIlCY5RNtYdZ2NQQDAA9Py++1IsTaN
52a5dSqyXtETgHXQgbMHq4iEYn19KiLRZemr3YQfHlqK4ILL4Gy+TgB2HtY3iQ6qXdZWspckCTth
mw9/Uip1qHxSO3bNnIw/7Eqnd9U4gMpVZjkJ8jHv9oM1tk/oUgCvXy/N5Wub6vlDU0j0B3GkWbBL
V1wXb/DoK11o5pALcveEqsRjxpAPILezBz+VEJ5G7/akX506QKuCth4HqIZSzdXZNiSKPjD0siwQ
z1YJ1CpgVAUMhbmtIsJJrSwwCFhxWwAWxAFxGbdPmKyTgn2RlwLHV322431fB1kumLO19b0ww2Vy
bBiaMZtAwzptnGdkVapXP1mH4j56gLjtH3ThIlNWw8yV/EZAAHn9yLbMJsidwB4NZQ5cJi93qK7l
fZTnoGdVno1nfa8HUpD90B9/GHfoQmVevgMJHN1OpeulO83Dc+9mED2hr7jMxSdwuyg3nFS1p4Uh
tvow7VMmIoO8vvFxY+RWMQNblpE6MGD8XNjAI1DZM1f3U9WVk4D+MAVn+PVViLPHLWeSFlCeSOCh
yY6eatRR/Og4b/DiMe8rV3kE69I72Nm8N+1FpFx8XRPnTHOH5KLeWugqhtp+A/pll9o+e9dBAO4q
iyN5/VMe/vtZdbF6XBKYTGxmxUJEa4/oe5KCGP2Htze8yD+4kIIrmtmXy5gqNUffZratRc2869v8
7yZYUo+zG3lDkqKZJ4yhqeLQQetNN76bINETpeWrdoCBB1IcpRtkeZd2DKaQhJWwU4Lx2Bjd2P4O
LLyTJYIZW1aZOy/wpPfXDueAJhicJkB6gDuUHiZ26oZ3iX7cXpT1TXVmg/O0HPeYbmSwMcdPWQS5
rjKorMyNh20/n9T2Ma12svN9+i8yl4uhce5mImmXUnsJFrpHcYGnjeyRGhX78Pb4RFPIO11ST71D
MbzIfjbIfRtD2y33//9scG431XNUqj1stPHTbG/rwYO+lKBEuR4RwIUGXWBw0qj8wxG11RRQTUxY
A4ASNXwn3YLhcCHbsuTXaXL1FE06z11UuRF0k2jxAm3p28O8vk8tQemrCw7tM6jtcW5fdw36zmq4
PW1CzXpkZQja+XBsvKh0XBmCLPJ4LGrBAq7lhIaDOiI6sdHdAgrYy83WG4nZTily3NYffWja/JhL
vBS76A9143vDIyf5aZRc0Q1/7bJwYZZb1EzSMswCFCDMDTQyt2MYu257GD36rXluDpagBrQWUc4H
ySXYFlCOU6tY4NMot5AGBjjX7vz2nxkjsIBnVnhK/dYp7aRfrBjtt4r4+nyyGXFRnunGMCq/3XaX
1ZTk3BqXkihSM86NCmudG29GHy0zXnZvAfijZm65QXatfkPXsp88PWt73NEz1GmhIynaN8s68TH0
/Cu4rKQe0ewVJXCf+f4zdfPTvO285NkJfqs7PMC67YY0Lj0cRkFcXYs7i+bdIoZrqQ7/YjYTJccT
K1LBovXbFo1fFijynm7P8P/DR/8a4XwUnbV23k4YWx8y39jSO/Bkfy+Pgx+5bDNsqSjDWz0szkfF
uSlt0b0MABBu0BulCKPN+BI/1t/G2VPQ9eRG/8Xxh4elpXsfVDNosL3c+eBg0J1myffSCsnzsc+2
g+jGubpMGm4EOu5jWCluQGgazoZ0REhbSOKTReQGXJ6ivsO1xMf5a4SvWo92gvLaDCM9eYnAWJ4K
KeEEw+ArGwPucFOGyr0nNQQEHEeT7iPRaqzd14ABgWQaHu0XHtfL1SgnC+fSAPmPXjnKo0/ZB7NC
Ld9Nw5vArVdHg/7ChZ4MCjA8awNF20U8Rdg71Bt/9ggRpWuFCPmu+pzuZo88jl4nuD+tHq9LT+P/
2uS2kl2h39WM4WtjqP/JDwNa+uZNfSzuml3/BUv8Z8DNEovPDHKeVxh9a0IZBrR5m/ipfE2P+W4M
iCcLYsRq+Ptrhm9TMkiamEMLMyy0QrBZd6GB4TBBtBNZ4XZqViWTojXL7P2c/fgxOqo1Lrmid8Vl
Sq5C+dlYuFBux2rUFygcQzI32tRe8t75oB8KRWfxap5ztjR8nkMVvY+zEXb0RwVHf39oAxQkvxWb
4fG2pwscXeXy+1m1Sl3RYMiUt3Pkx+0uUl9vm1gL2UiaQMIHWTuAA3jWYlr3TO5naJkoxQeR9ij6
+jULJvMpskLb2eTqH0sOa0uA5FjJZ2BVM0CVgP3rfLU8nN3EjIRGJijUkXY7zFPTHvJN2wbV51q0
bxfP4nxiyQnRRK46eBnkzwiloEUHeC8YO0wa1FoDwOM7gPuQd4TQkhJA9gESaRL0iYbSj2cRs9NK
ZL+wznkky3NZsqEDAaEyYB/tO0VU11mdRzR246UetLMmH9gLi3U9uH0xPKTXufRnHJ+kBIQhgtR+
xRFh4K8Zbhx9ovVp68CMFh/j7MiSrRGFtx1xdarOTHCXh1mV7CbOSyhIqODu7CDqFr/ctiAaxPIF
Zz4ntXGLoj8GgXcXt3b+JKwH/7agO3gt5wJqAmVwFMLBDPV1XTmzMnd2LhEVVrIYoJAUBfcE0pua
W1V3KOnC3mj4cxeQ+nWkr5Hs3h7jSgi8sL74y5n1HEw1mSTD4UqWbTrHepZZc5iACI01MwAvsp+N
JRyx29w2u3L2X5jl7mBpkcWoq2LQs/bURcfCOI3Kh9Z+avM/p3woCVvoEgQlCJB0PJ4IEO/G7GQr
A6gDLCpA5dyVpoQ+5UQQn67ncWF2VRUddB0oB19VcHra9NVk5mA/7lydnsj4PAAiPWg7ud8w66ES
CTBdO+ei7ABbMraxDCWry4UbCRSYCLFyD7TmkvKaJ09S93F7kQQm+P4Dg5qVE9UwQSCY1urfNGr6
nYj9byVR+pKowKs3cOigmFu+4swDI8XpUfyyc+g/QwTMJl75x3HJodMgBOlan9LJfM59ESPvdfC4
NMq5/SQRaxhGGG2sIQBiyh9EOfrKbRUmFlAuKuigp+afnhrAQ5MUhLVeE1QvLASRUJhtqp1zLHad
6dZetdWqN2tDvEcAXY7ZxjmKVM6uY/3lF3BBuNQls5JTfIEFkKy0M9SAaejLZW+33WTFDKjil1c8
CFwuu/pyAbG9SubQFAOkr4Zz0MbQkl+oiKZmRS3BXpCUSDlUGYjYr+L6mZ/IneqAM6xErcEtn/I3
ILnjIFM8FOzddJ9uIr9Av6CXnVgAceRnoebEVxy+TAwu7XMbrilmtXMWFRe6n0Oo7YT6h3I3hapb
vNqnX9bm+6/b07pyMFwY5DNtKs8tkPIwGH0aCnRpvPyNHRQXxBwnOobKn8wdBIfBynvTol0NPjYZ
7J8IY9yZmsmT1BojPKb1pefsobljz1BTM4/oJGTuvHE+FS/3m8jTDOG9Ys2LIGmIRl0DyE9g5y+9
yJAmU8mjGF5URJD3baKnQqZ3wyx1O0WOpO3tyb0+fwBPObO2fM2ZM+WWkc2SJuVelTZgNiXfx6p4
UeMPsBNtJxFCeCWO2irQrAhw0BIB4vnSWJaRJGpATQVSjNgb5e8jNHhM8nx7RCsRDdpdiDSmDEU+
g0f2QM+yry0HDMgj1C0MFzm69YgU0BZ45ZqZhRoI0GDw6Fyx0RqpXWaWNKB4iidccHwTW1QWWDlJ
bbAC4ggF//D1/WJKnBJMt5CesKIwn78l7eBmKZTH/VoJgXzFc6sIwgrycKwAt7cRqfFuDIEQIGf5
d3RILpdOEleL2I/dza6sRxNEc+XoATpe8A8rwduCmxhE9yybUd8ZkgFoWhulFzwGQMtRwjNUBwo+
CW+g6dwNu2GQ9Lcy6pDFpzLQqhnR8tlnGhIRuTT7ZEOHQlN8hqTk2LUDPeJ5v71rlCmmB2Kl+oOJ
5tqdMU9ziPau5GCqpfypTrV9GFO726HxDo29ilIip9FnXfk/pF1Xj9u61v1FAiSqUa8qLuOxZzw9
eREyKepUr7/+Wwrw3ci0YCI5uMC5DwNkmeTW5uYua4H0HLXayi4Dy/iVyfmwmTQ6fkbSqJ/z2s+e
QzBwvxcJbQ+alQwbHRjngkJwomBs5uocrO5OSw3joyvDckuSMVTsoe3RuqwEEjvlEbQGJzmtA2cE
QcU3xKtxvSGBku9bY0LEU/Vm9thjAnc6gB2+9x8tiKA9QPaXdphEUy2MJrIw35t6OL4VbRVuzKiz
MHanNMRFW4CxDSN1wgQnzYsR5H4jxJAnEkoPKWHyR1JO/jlv6gi8z6Ze7rNOil2zGPvqrtMwQ4AC
XcgOrACLFI5RDTzVSsafpCRoU5/6JHuJWlKgoKDL8obVdfSrhgoN2YAmhyEtbpptggJE0H4Qrcfk
IahyQrsLafypBJXqVUGrDTYYqdV7LaxRZ2wMjFze/nbXHISJ9yYe1SpkSPj8VGRFMKCZ9B1bCV6E
NyurYW3uP4CghwyxIrBAJH7phTQzjYqeoidFoueu3qStq6sCiBUfjszqHwgu4LCgymT4MTqx6uFr
ohtu3ELeDDOgkqr8y44tkDiXKueg5O4lLKYed0p1VyPaFtG7r1wRaNEFhRz+iywH3wARdSPpEHzj
QkrYJtPzTbY1nsMp8zRf2d4+mutsF4qyMsYtcCmhBsRnQiPAhFKJrnOC9lkN08pEarZTLG+jpnD8
LvsZS6LM++9UEO/ywBGF5hU8jGB13H3bZWUZBjNjvvSMkg27/8gdc7Kzo/byEpy6Q+QYz/opgep9
+5h9hh5F+ApWNpE23tp1ghIg2LHQbAuaDu5X6H5gaiyDs1eTjQGi2XYQ1mvWjHIJwV31kGoactoA
wvI3emuT4+h8orJq2uTRYq56LvfRfWVbe1GiVLQ0LiwuWGrmTQ/cQEXuMh3tnu1vm40IYTarRRDT
jEqrjb9vSvjXOjoNRJBOXAtBEYohHlNMCCZafK6vgbRgzpoRMXdOpK9mZ5pfWBigrFZShj4Ia6rT
TeZbAW6hzOgmuwn9iLhNQrIfVaDGsF+QMxdR35UCT7O29GUYwn3/aeAPfTAr1vTt6zzUaYSCzsE1
q1kCzD9gsbe0apKcgO7ZKXvylhC2LS00TY/FHSMCJJGf4ZzmkMtZMkqoavpFtOuDPUtBWtC4jXwM
w7+Pei9cGrdrg2IGXeKjBJ0PvtsYEcYC3DR/0+TSZZLh3LbONac2N5oj6QJucIVvkSuDvGtrC/4T
RGJRHdkFxlC1nVWptj7s+1h0I6wd2BKOO7BaSbSRSYAbM/Rxde4o//I7u0vfbq9qpYeLznOZc+cA
Ei86r1fWWXoV9gWUOFqv9cyd9fwT3UHf4TordBGA+2Ir7/qDtSs+essVlXjW4gQE+UjbEswyXnXN
Gi3YNFId2KE0CwvYFB2AyvTX3NxgqF+g8O/OkQWg/R9xM8QhuHPDR0N7MtrN7W1cO60lBheMZFM1
lcmIleiFbmx7NanQ+qEcJ1CFomHIj5//Gxz3jUWjVqZ1CjhV/Z6a36EO7hTQ/w3j99s4a0mCi73j
vrC4zKgiza+w6Jv1AjJEw57ukTTDJQA9e7QqdDY90U30KYCdRxb5yxwKDbPIDvpeweN+6a0quJDK
bxUU5XATZDommJ5a8qyMSONGbphvmlHcs7b2fc+N1dCunAmteIIBKwS/R5Br2NMcvGHFBLqNtn1u
IQfgKdWpQ/uQZAn6YddcJSQGDCxRtkBPyy0TEX2vmj1BzNJrrSepj5h49G0aMXlf0PLDoBiVvr2z
q4io489NUjPVJHeeRttodZkgzszH1ESnlxJNu6SPlK8k8TFXX2qln26zoc0EVYGV+w3yOyqmxJDZ
Va8uXhwxS4weFWsW6vu8PZp+ub29shVfYmEECM4EGj/oheJWJqHuSbUWZTw5STJPn+QQskn1gHZ/
8+dtpJXy5zweYaHjAuMJGMXmgrwo60ZoF43oMgULsxfY0jerc5kdQ0JO9MhZ+QAvsWbHs7i3pSmJ
QRACLKgXZafsSH+EG8NtN2RDHhwI2R3lT1lwVisZ7EtMziyVvBxJj4/Nyb0Quqa5jdebmziRox7D
U2PfoQlfsKPXh3eJyEV+kqwMXdxOaNVD7/B3+S0JnMYe96MNdSTPfwa38F27N93bqNffwiUolwDt
a5Jr+Tgv03qepINWgP/KURuUh0bhJPNsfZcO7QKLV/nIs043mgFYII6sPSg9g0nD0Z7ZARwq5rl+
DgRrW91QDGTCStF1ovACfVTrGOo7MhRSWszFwcPE2ks5iM7tagfnwcLFXBxnKLnqk24okLEAEc4m
b7+UeuzUMsib2uCOxIngeXDloDk0zkgQQ8RGWwKtK/eoEMXVnd6H56nq3TyPbZVG27+0Dw6Psw+W
TV0cVcBL0f2XmepjYaAURlMvauLTkJNU8BVcxRCXeHwXFG1Aj29GmGXslMbxh5eq/lWaPwZhU9xV
RwCHw8UqDfWjuGDAaSzytU7i0K5iJh2UoL8nWdbZyjAY4M0fckcussxrCBgUm0LUEyxaLbl0bHWE
iVplXm0lbQh1C5NAvBIkz6Yl+BRWjRRqT5gOpRoKO9zFgCpqRqwRxxgWx6zcDMkZgoS2Ub2H/u62
wawa6AJpvgQXvrqXTItNA5As8tbI2McNpFkmVtltQtEvLlK2W91BfN/o7sA8C0S3L+E0ZK2bqJvP
sQRSpLgZwudmIkcj7QVdJCKo+e+LlcVVUsiFCqjCVJ4p6b/EOvgYe2NfCSlOrzzXbJ2LVXE+pY4l
ZHBnJhUtsM6aZZTI235qVNjPtvoVLHA4bxJrAfP7sMDkNfKrk8tAJoUZURdZV7tMXxrkh5rHiTp4
ud42EtFWcl4lMcOhzStsZQkZOtCQQQSpau2kz92e6SKXch0+/N5NFFEw9IQqGJ/wKLO8wLAd0PR4
+JkWigO++Ac6BPsmiz58BipuUre/YtTjEovdh1TGG6KGEJTvohz/roHk/fbq59Vd3IOXv4dvsO4k
kxV9+3vXMSEE3QfcVJguNjzkIyXDTS2vqPt/2HFoTCLhg6gNWhOcRUl5qqsDq3DSco4WfGZ6uPbd
CRUYXCmCtonr2BALXIJxZpV2Uk67AcKtWXlQu4NsOFp0j9aq3HyNMEdtvYeRsBN/bVOXmJxJgU2k
MaEli09GuWPRQ9ZgI0HBHT8nYJJrXS0/BvIugYJHZfvNcaQ7pb8LmyczAmPcAcRFgnts7Qte/Bxt
ftwtnIUkjWqopvg5tR587ZP6h0GSbTH4gmnl2ZvypoTUMniQEMjIlE/4KhCUVaMcMLHZbgeDfYGq
/fm2ta5dHUsIzu1Z6BnyWzJvbFzbtXaocflP0qOSvPnyt/8GxRmpYTXUbBR8GFWt2GF2rqVyU5gH
XWKQbxbs3PoB/dk5zkabOvSzlGJZcEQOOpUDidijJhjYWAdB5ROiUCp487gFJSiVRbWEry6pQY+J
ya8s8A+FygRHtHbnIh/3PxhuLVUEAbtyqsHGwo5D9WJI9UeN+l7abAwIf4MnTyjbvHZxLBG5r21S
oRkWN0Bs2eCE+c76icWpp7Gw7yIJHJJO27HNPxgHQa8oekVUsCZwIUyDOLRpB+ylHDT3MaYWJHT5
pM3JUl4wVncb6/r1N3uwBRgXxRRpwAKwoYK6o1C9AUzqYSY5JQQK/WLTBQp0qDxNecutc1mByOet
VexUNJN23ZPL/YbZuBYuJGDQprUqLNgwbMv/OmhPITrRGk+TcIMVng/OMKo91OYXwdpXz3axdu6D
L0wzNPsauNWU2GhwkMEXiio02RSomktpZhdz54jmKogMbkOvfi4LZO5zwTi5FLMRyEXrpXJ3NxnD
FhJZt0FWXSbKshTTImC44kumUj/JuRS04LCcZLdudLyamvbjNsZ1jeX32f0B4QL73qoa0xpAfK5Y
D5hhasi7ZW0r6T7TTl3EnPLdItu6OdH8e2MJNnHVGSzWx30nUploEjKG4NMGw1ury/YUvUDVurAr
GTKlu0IyRbJ3q1evSnQ0SoKcAP1cl4aqFyyWgwmIUvGCAdTGss0Iuju9naLTum12VJTMXg8w/iDy
t2tHSVqPDIiduW3ADJI/jslkQyXHZVDnVfHaqAtQY1Lv9rGubu2CKobzCmjdyqaoQzyYKm/FENoW
tH/6qN23/he1/1qX0+423urGLvA4D1CGih733UyAY01bdRq2pJfRM0zszOoegtLYzhxiUaq4t2FF
y+QcQDZ0gyrPsJi+fZP8zy4tQ7tRx02uflUgcNuTQvC0Wg3RUVNCCQZ8cOBh54y2DbXMaibsbETQ
fUeGV2UqjpFSbCmdTrHyGinjbgDPvm2OczM12jBtS3qXwf5Ia0x5GL3gsll1Er+nydRZ+PNKmn1A
rSTWaeVM5bBNSfs0hKI5ldmZXYVu/4MwZC5C7Aq8dKYQECBJ6fUTouI42VJtow6CSGc+rltAs79f
3CMSyNozCK/j7jJ8J0KFpIXcOZQqdiwUcUStOvDFmji3R2iaR/J8jF2z64wz7d8btK3dts71j38B
wtkKatSTPDZYj5kFSBOpdg+ukyS9i/zGiZnXmB4J8K6qRdR6QmDu82e+BD0GBcDow/N8P7An1Su0
XReXTjXYo7FTy1NpCmI70ZZyPoB2eUJjdDWBD8E1IULoB1uz7gR7ugqCHiV1Tg3N/XmXJqKyNBvo
fG4sobshKrYaRvmhvSK4mlZNfgHDOZaSGCONDcCgTGK3xWeVJ3aQU0eON74vYo5ZNfsFGBdMoAPd
zKsRYCUqZmN6KjoNTWXf6nwSuEsR0OxOF9+XESgVgm8ARewx7rcKFmWClS8StBSIzujqlsUFkMQw
BNnEwzpA+588brKyfr79ea3DGDpSJTOZocp5i7LIw6ye4JYUsKf06ogE6fNARIV9EQrnKFhSVAFy
6pCvavSdYoUvYxltY2YJ3l+rN5n+ZzGcq4A4Txq0FGJSKh6UU7jVfAahol2Dd0oZuJPoWSRaFecg
aOWjhJkDLshPIXEK0qHLVdQvIFrT/CMW5oYsQGgZA7YuA22aW4GmNUZ7avYtSunkgaINr/Qy61VP
Taf25bZtrD9JcFXJSBgj2OMZvrRWCkE/B96BCoJP1WFqvSaEakV+KvI7q3FjaF+C+DMYRGueN+7q
CvuDy3cvsGAqxy7BmicFrfmgFfUHUQRyVW2fI/YFBGf3Yyc1aaoAgjLIs2MVhbkz4GhJ7IBXyxnb
jTFu0kDUySZaGfchmIwVctrBZHTJ3A9F+zZVqeDBs2qVi5VxH4FuRG0tz5J4kG+sMij+5S8mrPO2
aayGqgsQzvRNVabSOGIdyG3a4Imv4QUroto1DswYnprkbhK1+4u2jvsQ0l7OWEsAyXwfqcX0zs+Z
oAq86toXq+IuLEP1UYyi8LllhfG96sj8fNsaxwh6n7e3bx1I1dB0oepgH+TOKDbC3tdm4TbN7B+V
LA4cKG54HUiWcqq938ZavYXRAPj/WNxRVWWdNoYFe8j0Ax5Pg1K5auOqoSMr/5LpNhZQ3BHVKShr
2SwiqKjtvRqMqMA+DRmq+HIbfHZVuleDyesLnwi2c93k/yyROzdNTlBKR+883vgaCk/eYASvwdAL
8tyrnnixOi7CUBOr99V5dVRzm/Sp0NC9P+ZOo2+KyvKCcHP73EQ2wsUZU9u1lpJhUZBF7VAn6Iqt
Wn/VIFf133C4QEOBTAwtZSyLgBV3mN9+ZYTaRPLc5rHI685e9dqx//9Bocn88jJjVMr8iALLCl+j
fh/m4F1iTtg6U+/bafI8Wb8G+SXXmt3tNV4PRf1293+AOXcPaavUmDIARzWFaMivGg2vGzrIdoOA
pEykbVY8d91oWx11ezw5i87fkA6sNGpok858GrTyccxkkbbhbZNSZO46YI2p1V2KM27i16Y76PTc
5OFdnL4ZxtekEinerzttAwIYBAUw8Hhf7r6qjOBTTXHnValsR4XTYR4+UmubKfuBfRtBlGyJyMpW
jRgStgoob0F4Y3EeYUh8QjBEDllRROVm6NXNl1r9WRqCN+96Am6Bw3kACdMmcQ1ZI2i17Au2zyKn
lr6n1S7rzqOyVQju2h9V+1qm51ETaYquHuICm/MLGi1JY8x3ulruUgMDMMlbjdJmSzdt4MptL7h6
RVvK+QWjqJVYaQAXZD/L6IQWnpI+MFET1uptu1gU5xVqCyMghQqULpn2ut7+UFoiiNZvLwT1rEtz
TOXYKlgEiKisXOhK2dC6rqTHtNzc/vhXbwc65/cVeR6U4GyQWh1p4lnFkQwQtNbUo5HJb0ZlPt2G
WY+WFzicDTbQpWx9FT5G7d9RI5nZd6PN3AurB56MYcx2Z/h22Iqm/9dtf4HL2R8ZpbpuZ23gCr06
VVfe+ZMKVefE9Rn4J5LKC61vNQu/F3FjFyXU9tr63jShjXB7/avHufgZnF2q/sTUvpl9WdreFRqm
v9EtlA0DBmEmAdRqSLOA4owzsyB8itdX5bTZDx2GAwWfSSs2oELUTbr7T8viu9iSOvGZOr8pg2qD
YXAHWNboyJog9Fx1IvMlpYBzeH6LX34MmjYYsdnDSMtxq9U/0QJSgPU6kl0dCnVy7d5e1OpNsEDj
zspqzaQxB5yV3H8l1avRHYj11vshKPkxg7cZG1GvuAiQO7Gk9iUtz+flMdBIGg6TjkpF7Co/Zaqn
G54qSget+q8/K7ziPQhDjCoRSJqAAt4ekWmY4ubl9iZeT7PP//4Cgwsq/Bp9JGzAouRUPltRb9l1
CsrwPCOdq6TDqezjB+gyfa8gRwh1xem19qe9NGuYVdFDVEGWt6rS2MtT1XdYB3kzkJtldmz5kuDK
WJVvNmWqzB1h0PfiR7RSX2rkzIRERqqiXlwHWxnFIj0F1yqJZbRtgIe+a7YaRG0L+GIp7vcQYPuX
JNDyR3D+UUM+ELVU/AglP/cSxl1R0cyYKD236oaXMPyX1GSSmiWzbs+0r+imru+n/s3AaEyUftTx
q5zvMH5aTgLvv37J/O/7tcjl9+uDf1aHdOMsOjLdSSgUpYV2CkoQlN02OhEOF8Nh9jAuMLyNTFpU
7FQ/90rId0KtWgCz7o5A9W3KqPMZMve9poaWo0EKyzGN186Y7DpzW8ilm6OnDGfZYAK41UMDFco8
vg0ZUIt/EAegMfcTzOZClcFJTajbtfcZqolD+DKEx57tLHS7SlDPYbrg01j1Ewvg+e+L9FowU0fn
sxAq1DC30tBve5Ei0Oq9uEDgwg+ofuqInbCVA0VSYdoUhu8m5i7XTMEmrt6KkKQGh41lUeQVLpdi
xrE15D1Mg4VPeulFKN3LCEM1L8Iw9D9Y4QKK2zV/IJ3MZn17Vp6hVGODP8TOgnjz31C4ncuCUIMI
F1Ck6N5CiRnCr6mQOGD1ZkKbLIRqTcxq/C5VLgwg7NF1BBUjeCUF1YnoHn3wOYTE1frBSsEGn9ql
KrjqlTWLAHElehPRiwm2aO7jAut8kiWzBHbDwD2qP42Pxkt9Io/+Rnblj8oGg2+3D34hiru9n2sf
9QKXD2VIlbAYzHLIOk17anoYpE3iRxIcWsUd4/NtrN/UOPxTfwnGXY4RM5IOkS8ux60FlhczsANI
W0+28ZjdZdviYE32uwzelXITuElja74jCd4Xa9/D8heQy+8BVWM1MjQsdxpAcngAHbLcvtDKNZRv
t9e6WilcInFfnp5ZjPQBkEh8gEtux9ZV5YOuo0dB3VUGtFMMpxTlh66nGBF6LFG5j5DSLiDdrPEH
wdzjhLj+WY5tzDug2hG+N6/+06FRbUyxud98LxCVs6+1bDh07uMkUwJSjBge27LDjf9iPMZgXjS9
yEPZbRvgQM+xC3VBp9rrT6UrfYWY935bfxSwblCw7xAnWS514v1O/VJt5LN0iEQPozXXbkLQzjTA
6YXUDxcIpMaIQSKIPTvmcPKjwRmF19baZbwMNbhzr+apd3nE5cF8Wx/RLQUGY2HL++r7bonCnXMF
+XDoEAMFun8yBYVheizATRv+UFs0T6TSxlK8Un6d5G1vbfRR9m5b97q3+hM7cm8FCcK0jTEr2mml
dJdM5qFPf0lK+l6P0o/bSKLt5Pxi1ck5YxQmZY6PuvI6ds+N/+s/QfDPgrhNW2YGWAxJJlBQEsdX
p82UMvc2zGo8szgzi/N+E7VCve3nTdM2El7kuItbuq/IQ6d7vfIjVg654spGtr+NK9hBPgoNwqFT
5FnTPtA/KtTNOuWsk/fbGOu3yP/sgQ/VdBrXRVbglKIenXtdiXSH9EFpf6h08hnT55pGu9uI6x/y
H0TuAxitpEo1H4hVefRlRIGZgUHtf8BQwFtFZ1K5q44kVtMainuzYbThKbd6pEcgOtR+v42yuncK
hlCh0Qu2fn7vZHQA9SmZUUrDHcE8JB/9dIQ8l+qWxkOAat1/w+N2LgumMYlnOcykfKq0Bz/ZJON9
TL9k/nkwKsEWrhrfYnHz3xeRlClHcSLPyqVQDUEX8r5KMEOZCFp1V73RAmT++wIkCboeJW+A+H3p
YcrYkSML72/6gEYPgdmJDou7P4yAxSD0AVSOXmcLLSteM32Ow7NKDlIjqC2t7h34xcBFYMn6VWre
bOqxSGeRYzNw9bG/U6gblSLCxPWYbIHCmQPTSAEpbHxI9Bg+VLtph+rVPjsW0JOPbRRuczsCPzMG
No/ZRs7s9Eg9Iji/3zzJV3Hh4jdwVtK0mqRVCT6B7vuDiqAQmmv0x8cL0R3qlm7n6FvTmZzxnXqt
o95NOmjsNcFvWG0/hI7Y/3abMyLkRiG2HmAf2hH6PVnv6E/Dod52u/iz/B6eVQ/qWiiDiQSz1yO2
BS5nUSkjo1GXwI1zm0o2Jv8OzY788H+0kPQCuRWICMtPVEkfCnQpm14mKr+tfjwL/NniFx+Pr2lJ
YkXA15+PFuSf3/37PvZw9vJmtOlTe/CfyMmf7ODzthsS4XIXe2zUYIhgOHNQgkVIIWjHSfJqURFI
gPI7Sl+szkzQ/D2oWF1Ufcb+AQP/SQzGw1LwfJt/7A0D/n31L2CIXvtqPIsl6yDvT0Pzp4owG4I8
tqz+mkIZkb+MvK2oZXbVGf05ut8ZvgWqxqYq7EagtsUPyQflS7KbOYZH+mIgbxjVm9snds18Oof3
CzwutA2KzJLaOX86OqVjmni6mR/4P0wLmie9thvvi/zZgEBSumfb5lWLnfQs3Y/b279C4BV/j20s
Ft2oRIXHgt2UUK8ZemWTaw4If/7l3loslfNIOTQgunC2m7KCTo5ROrr63iSikFB0gLP1LtaSVmxu
UwCKHH+vFa9u3TL8rifeiBRhHLt/uXFgnJhzvQaU7UDroXEf3FRYBkjIQaQT56DFhbIlOGpJ6d0G
+V04u/gSgAIiV3R8oEMMjyzORkBlE4SZOkHOFFQ9nnYMXbJXXXZA4xSefhMceugODnj3HJRD2db9
dudQT1T5vfocuR/B3WmRWeiVJoPeatxCHxKcqp/WwXfrY7TP99aR2uWP5Oc9sZOHwqVPtzdg/qdv
rZ8zHAzEhFVSYf26MdqDrNpqv7uNcH1bcqvjrEYtK9pRBasDBxlyUdrXr/HG+PJdv6MP0KyxjXNz
H33NzvlLc5o+UXsONEfxfEF+Y76Wbq2Tu7bMCe8KWcWPqECTFD/G8kZRd1l2n4+i9rjrQSxuvdwN
FaQyA+s9oEw7/YL5I2Owi8/s9b57k37RnYbGMs98vL3Hq6eoQYETZRFo8/AJwIQNbKQjiBtDJbDN
1nKKUBD1k9UNXEDwpxhFMpNAvenkqas8YIYj2zauZJsPL2ih/I7541/Gy3tlS5ZTedm2dPsCnE12
C44h49QeYhFV5QzHnyfIWU2NkFnalifKSPrYLNRChZSFckf6O6Z5I/2V66In1cqy8ZIyQHE1MxHj
f5wX0tOsHaOZfbGJo3xjtUG3Y+iTmGyT6UbgmlZIj5GchafACtvcrfKsPPV9mj5HE2Tk04xk+dav
FCm2yxJpbGL46fOsGHBP4mEYbaIN5c6Aokr0te772rfjPJYiz4iikYAENtKfU0uK0T9VE2Mf1zWa
PKVUkUSO/doBYX2mikedDO5/yntBf0wCv4JOAugPddkbe+Y7Wl1L+76ZActm9Ajpta0+tv0W1fm/
HqLTAE9NglQ4VJHQY3N5r2TgQI+SAqFIREi5acwk+KAjVA6ZX4lGMq+u4xkKvfqgl0aRGm7/Emqw
YiVmMQSF0hatUqbCon1YGBTZ6qH/2zsZUDg5mCeokwjqGZdQoNqV8j6tobI5FvUhp0ZxJnFDP2mh
go73tgO4jnUwGTiLCoEhimDS9LcdL67mAYOmfV2UuKYc9mI95LvB1RW3TSElWsd2co/pj01yH2yp
q3upB0f0zrai3PzK3l78Bs7xKQmEvoMev6GL73X9LTS/JOwfNvUCg9vUMZGDNqfAmNiD3z6AwTeO
nm/v5bUzvdhKvsRQDVMNGWJAaNO4UZR0h5DV/XsIS8U0J/S5LF3mSbLNXmOl5gNCis1NZJigLE4E
q7hOuf6eFf2DwTnsroGEYiMBo/TS0Isfs1d6L+9J4Cl31ja0lQKcxAIrXNu55bK477iOzBAEtoBM
JzCZZlCxFbxbrnsguUVxJhYgVZ5LM0J1bz6HDqkQ1OtPmmvY2aZ3IZvk0Afzjjmy6Lk9/8OX9808
eftnNzm7k1IzsoawYg49p49za4RDv+gHAv1jujc9NAltrDflrTv6QiqxVWTQLBoYI8cNxPc9GHrX
NOguY46RR7bGXuIPSGGAu9JFSVsePm8b5spFgMF/YuEKAPc+xggvfRbci5W2VQNuLeVh7GZOIbT/
gSzecKm/HX2Mb4r6rdecBrYWo81oGILQAOeQ2zjMrSLvQJSG0E8e7rL4Gwadb6/qOlgAwgJjttuF
c6zUSgL1HDDA4hX96up3OXDjUPTBXY1jzJ0GM2cl1DMN6OdyK6n1hhJdg7qw/yrfFc/GbBZkU1LU
r0ZBFmTlmC6guAWFPfGHSgL1DfrhJQOqk+EztESd0LIVAzlsp5wEdciVHcSnBbo/HaRkVOHVqED2
aWGypM2congoVSg2aUjMo8urELX5rAKBFwlPYND6o8f38qgCYpQmSzrUhjCDPkaQmZiiE4b7vVor
n25bxYq3goDH/6D4XItfaLk8NYAaZ7Kimj2MbfHlNsSKccMiCITLQehvXb1hSy1DTFcAou8CN/PV
xwTpwjAR5RjWfD1q/7PcPGhPdKzqctdadID0QTpCxqjftNNTlB6k+C0ge11zaYSuk/IwDU4fn4r0
ESRJt9d4nZFFnAMOVQJOF7DrIhi/BDca3UxCX4Pe/RmFQyQ57uneS7bJFqnz0R431lnCOxZE+q39
Km1FMg1rp4g8j4wKKd7wUJy4RJclyeyiRIcMHEZrsxafRLS5vcC1Q6SaOjc5oC8FlF2XCHqr576B
pwWINd70/G4iZ2GouPJmxB5qYP1DzgMUlTzJuwaWdyNTDLxN9UPSu5bNNp09nKPjdG7QviFtvpFd
ubu9LrL2rYHvXUUlh84iK3yBr9DzRi+xsMyu7fbuo/aa2EYHPcjPWjuzHzqXbK0TWrRO/q4aPbrP
HGj46HYAoUXRj7nOK89WtPgx5HKXkymrirTGj0FLh2LZyHr6Droq7OYx3uA5KX+YT5ET4IEUOacf
go2Y/23ucr/A5jx3i/k5JWHA7j6SX+MdtCa80tYe2y/f6Y9pO+zQ5bLr7w3Tjs/mNp+16oVcUKtG
tlj+bOaLK6ottbio5rPIPetZ/ehs1CSP+hZG5wyedDyTcyEo11x3fEATCi4JGTaYtnolEdvisu+D
Cmz/SrMdQ2f06iPyXg917SWPgwBsZXnzKx2M1bMSFbqDL5c3BkleTRVK/n2ykzPJnqZdBHbL2+e4
4gpAAIyGJHhBhNb8BUz1vIwKqsCERsXBCJWqiTrtrqsuCNfneXNcgghZVH7q3PdZWLPchGzhqd6G
71pvQxK0teXnx+Qj9IJ4h4REbd9e1tqncQE6f8cL2yBSmDGaAbR36m2wU8C37VS7+kvxbh7JjjyA
D6bahMfsoMD7CSKN6wbhecXw7UgLgOwC8d8luGlNQ+FnFOq4rr8tj/Ge3kEfcPgkjwgLz+wtcvV9
9CV5j57jbSO4PlcclDEzJ0GVkMI78J0OWalUauiHiA3Z0Q9PUXk0rV89EfjBFbPBFC1YmuB5keT5
fb8ttpcmEUOqHDNcffmmaB9G+ve2jzyDilw2Rd/yVcqB1W0zJhpjoAgq7T5xCXvAaOFtG5lPgfNg
eB+osPxZDwl34eUpkdTXjL6bH3uYFMpeerrNTdAA7mX9yQc7ofT3hXJd1gEDdSTor+KL5iIOWfbl
CaEZWrOaxFZGt1AwGyXiPbryGhzI/DRanExZgBHBHwCi+43d+Ji0Y9tadDxXxw8QqiFyweMDozV8
aCsr/WAMQ4I6A0HAorp9UAj80pUZ/0YABjrt0YjM5yqbtiiijoCWaigtl5UutZ6UFBX/z9s2sLJb
8HsyHhlEmZV15r8vdsvPqwLRcwEtGgxBpuWAVvz34K+DIR0E5GC7gXbVPH7H75ZU56FemWCwZ6F6
VluoszNlSwLBO39tKUsULhgY095vY39GgQ43hp23StQ+qKZI/XMVZuZkQiZZQ/KR+2q6AalIY4K4
Rpfq982gHk0T0/NZu/37g9GRtSKzLic6IziYcZKIUemo5dYQnYAbN0vVhmrZbZCrNAEOxsC3aBrg
UFfgZy5Pn+QlQx7TgOSyrm96K/Lyadz2wUz6Hz8NUu+GoSjfd+V0OEjOB8QUk1hDA8WQLNLQcOxF
xbfAb9xkQJ4CsoTVVo8Et9H8L164OeTKkLbF5Qt5PlPlQ3Fzyo1CnzV0KK0RSiAg6wuM+RZbY6JP
nZ8JbobrFrgZb9YOUQiGpvGmv9zU0Fdbv81meRfw3repVxhQ9trmaK82XxNoPyrnMPywAkE9cG2V
GHDRNDzkcGUYHCrukj7KKqSY1OouCCGSMqvqHOrBsvNOkNdacU2oaSC6gJCHoSAUvFwgYUk6lTmg
cPXvM9W/b9MEQ4zlr9ZqzrcNdA1qFgvBCA9uDXSNX0JpYK7u9Q7WohudDJKFoj3ScGzui7qU7CYY
/8FTmQSP7plkFFqE/A3VE3TD+QQfREUMD53sNjVRhBE9P9fOCirkuNvxBMVkHhfYWlB4g/WgcpIr
iYmZiMC00Yp5jpRUQ9E434yMfdzex3VEKNSqIEvRUJu63MfSrLq0KiGeQzv9ZzqCYU0r7Smoajum
yaYWNgiL8Ob7c3Gt1EPd5GYIvCKLfslh49RsuBsgCYGhg7NRiSj3V3wymLH/LI+7xUZE12X6f6R9
15LcuLLtFzGC3rzSlK/uam9eGOqWRA860H79WdDZZ6sKxVuImasJ6WE6opMAEkAic+VaGSbUJsOq
kp4V01iVSXB7DheNIOYDTRqjHeQxjKScHBvaQ7iRM3Vbaw8UkFbIfv7ze9+C+Ph/rXAzFxVdk6UM
wTDG6kpuwveO1kdt/o6SRlD/XRoPSkxMsxTBDCpOl2ukzWgdn9MJJ3H/mA+OF0mSG4sO34Ub5k93
iYI/qBPyV7+e6lMTSkyTQFb8WH6Tk7cQtSUStg918qOwBOfFojkwMzL9TQNd3NyYpjGGhGDFbs25
2lnZIdd+NsBLmr8qiFP12tNtj1iIAi3NshAEILDBLHJnbiMPndz2iDgyx/mWQMOokUTwDlg6ABGe
aUh0I0y76tLBJpJ1tcVZi8frVu6I3w3TJzK5gM0ZgntyyR8QP1lIqLNCJ5/GTxQoeBILxfoUylAa
OijkDetkvj1l10kr3I7nVrjLw9STgjg1BkRzvfgpzYa5C0etOZVqP70o0mxtkFOu1qjV50hJWu0+
rVAhBClN6tyrztA/mUWgDv329mctrSSm2MGLFdyeV63yXV7NJI+hB6Q44UlLqtNYv9y2sLiQmgHH
ZIT34H+83G1qZBBnapgFiPYmu14ulHQ9agpoR9LKCH/QuBflh5ZMIt0AHQQbyQ240KXJkGpa2Bo4
hNER9z7Ib3OmPVSoIgK8Xqxuj27Jd1CMQXIEtxmY17nRWXVPwgh6z8BbG5lbGfpvhxY7JLlrwfG4
tFAoj2P+/rdBk9vgCdVIOY8SDq1u+ihrJ3a1yRIM5jrJxfkoZ8RJJiOMTewEqd6E+bA2u8Cc0VoQ
u2bql7WGHpR1KwoKlo4uAFMQd5hI+qs8vFKRosaaDYBTqoZuE1Pbzkl3CPNxM+FcDptul+mNf3vV
RCY5B+lLcwpJBJNNU7tUN93R/qbQIo/CAMA5kvyLwxmPZYOpdgIZw7f/9dPU6xHTPaUkWXeW/E7k
aldWKKtZ6pFOoCMrrOD2CJe2gM7yKDbifmj5cSd0XM+jkTqIHy3UUPQZcN+C7PUSqXLbEGRTFuN+
HB7sMoBB/L3cbqqVZkbZYQ+EyL5r2YDWPtiNVmn2PVrg+LirwydLXQnbX5f2HjKXCMbRHoDmfu6l
GAPxOGc6QzW1lquQ4gT5x1UopO5iTs8/o87M8Nx0rT1Fasf8U26iIKKvEvLOdbmKp9ntRXxJS8tm
qIjA8aJBQy//xo4MSUnVnAXII3QQwW/z06kHy5PoGLvoilnfdpLF/X5+UHJeEoH8CJgbrJbZaXdJ
81jaVulm5bDOjWilzvnHOKOtqLgHfdm/uN4NAwzz6NhA/wMvHJ92YzEAcIGcBXq/0SHjlilEtnUw
H4tA4ouDxFsfKR7sPMZAfOmedilN8zADxGRSais76mhRfkSwWY2urg8OVKz7tLVdc1CzO50a8aMa
q93eht61IE9zvbh4zmEz4kuYUjpffDO0wRgqRAEe8rfBYLpTWPoRNVxCHm+v67XHwpCNnLsOnC76
jbkRa/1gdJqD/GbYHoj5OUIAJScbPFWBoxGENdd78NIUG/PZe8dQnEoDVRYBMRo4uZ3AKRFGiUII
kRHuWuoNo60VBgAq0NfafjlS72aGIBBasgEEBw4S5EvQEMYdYpBKb+QxAkgAzKW+mfebwspXmiRK
kiyYAeAUl4CNLAJk/Lgza1Jww1YKJMtIa/0AIm5thdhyURX945gW746/diyOakmTcMQNGrTmzGIC
hl9atdIYhIZIA3txOA56bf8QEADMcbn8kgORwLY2MWtT2HuyXdquY5bEpZ1ICGVhGyuAijhIDarI
9ADMemkqqhvs4dwBvSXUCQo7sC10exztMvHt5tOs4pWt1N4sQs5eRwqsyIGXHJK4ALzzLD1m0sZp
mMCqnefPVdO8qhUuNhmVeZm0riFBsCFygtvbd+GcgHYzoiGM0kQWkvORXovSvJuT0gstedVrX/k0
rGeEJ5MhYkFnv+nyaoMj/rXEewn4FaJ2HGGJ2i9Q48atE0ihEczjp4FGWRrUovKByCDnLzktQ2Bn
YTBua9caEBPcpcPKVN8Syw5a6d0S6RkvziUoN03orAKVwF+onaV3xthmpaeYQFfED6M6+XLo9pYg
CFryE8DA/mMHSfZL72ygQFWFJgYGvgXkdN90Z/bC1JOM98J5syURVfnVPDJuPbwE0FXKXsh8yKVb
hZIMsgZW2Um770DjlOhtkOb6QTKjHR57gTHofjmIiqtX250zyx4pZ6d9n6kGDnuYzZCbb9EFVSlo
WjO3t/1fNDj2FWdWoHdEo96BlQZ5LQxjfNFAq6a9T+GPPNuHQvLhKx/hRsXdYXJpZnVsMXt6EIe+
CVIs502eBJfyohU8FbFaeJIiNL8cFV7ZcjHREQwq2kEe10bkD91RU95vz911zZ0N5swMt0TTbFtK
wcyg5e4dQqPaVyq70l2yo2/mlj5UjybUp3+JKG+u3wDMLAr9yFcji6fz+eMkslp2jILar3xtEMYl
u+a3ZfoW+t9L8Bf4Y/9jEnW3XoU5nE22J8/8JKKtZk0VbEKDMEt/j8DCoIjnpHcUGiG3p/Vqe8OU
jfQI4D+opyCzcGmqjKlVNK2O/WYfG3Ls4iOaq2n1qs0PEMq5bWvJUc5tccPqwJ43dSVs6Tmkb82g
CiFuVrnSINhmojGxbXg2fYmiJ6UZw06MWk05onGq/JmY6iolYO4gGt4EInkVwcgM7pCchwjs4RGb
xeq+jH5Z/Usyp64jCyZwyS9wqyHyRb0dKRNusRqSy1CpZKoqgP7a+Z05oKsYCCm6V6v17bVaOhDP
TXFrNer5WHYmTGXpNix/yNbWiH79/5nglomUlV5D0KHxBmUEgcVJqr7FGreLK/N3yvhAwGn1rAgV
5nMJ+m5SmTS+0kIvMQlt8x6pQVmQzVr0PQQ3TDLNwJOIG5RJKxuFJkgq6KP6Oqegw4YUlN8M017O
IebQam8IxgQ2F8eIXLVqARuOzCAXezg62r0axm1flI2fsYuEelPs5/rT7QVbtoNQAH1rmnpVJ49K
pWHIE1Aek2ELdrN0Kj1HirxKBGRlk3QRvbFDyUL/CgpbDF/A3ZPJAMG+lol61P2PFvxKMvoRy/WY
BT0Ivwl42wTOvrivzuyxgZ8dGEVFokEFiwRItzfQmNRUvF4/LOVIKsFD+RpGxUYG3zBR3GKNBPwO
VpMBJzumcDg6d3iTKW/Zptokx2aXvygopbnRNjqFQfjL6TbZl7S6vYCLl9m5eW5Xa23cyg4z36/K
O3QF1ajbfAElvE78dhOX/9gvGRIX5XLkKDRURbllVAtw69CEsU4o69YKBnoMZ39St7cHde2VsIJ0
IJJLmFaLf6kVemao05yj5zndjMYBfOnN6EvO620r1+2riG4A3cF7EIUo6MZzG3salHkseg1d5DvJ
TQIV/7ZrZa/dqTtnBVGnct2C+WCV1m68s7aJr7fePvFrwev32lPxFciioWsNUE0QDF56qqo7aaF0
+N05eIZnX1LcolrF5alqBJ7KftHlFrw0xG2JwY5i1TAw3FH7jiS36H2r/RJMqcgGtxlQ/7eplGEw
Mnp/QaK5tVfaGsnBdQKgbbeK1rFXAUFOXMQIfhoYW3ltozdbFcSvC5ElSjh4ewMxj/yIxcdA+jSH
gzwCShK9Nt9moAD4fG+uIdP4ywrIJn0zjspuEjyrrrH6rG50ZpTbionhjInKjNLvCThi4AU2zQGI
mW27kj6bu2lze7KX5vrcHOe+ip3JsdTDXDodWuW32X+jgfe2CdE88lFQV6FtEwI8rfdabe2j5RYP
EkSCAY19c3bJEz0qx4fbFgWD4uHyo9NlVGUG1WmbGltNXkuiyO76KrpYJkO93HBTUVphmMOE9QQq
Bdf0Kzd5JmvRK/tPrp3fb2frwxcTR7SgpN3E1mfbAFl+6DNPWQE99Yy9EJTbadVtXuyAuNE6d8Nk
JWq9Va/jlstxcq+ryIxCvWXuOAShFx/0O7pKP4oAr6v9+NhvQLftWtiL8jbZ3v0eT+q96s9B8hXC
UTvBtSGcC7bsZ9dxKZNUCym+JXrtAs2PDyn00dEK4QTZIf0C8d6rtE7vnsCm6qVr0dvrurfwcmMa
3MnnGJNhZGwlpp0ZhGswnTp7EL0Ab83IF+zv7EN6sDcimXs2v/z6o/7Jbhfk0A3+mVlJ9SRTJuJj
JfI6p8W+iUpBZWJpt5yb4E6cSEvlcZ5gYpD6TVVFmwS7pe7IP4WtYf5wOYGfHkhapGq1y9WzIN5J
S4potByMHxlYNcC4a41HAEYfh4HaK2KogotkaY8C7QjWAwDEUYXgzjZ9Cm21Dtl7D9Q1eXQ3o/TR
90E8bxnYkYKaORMcPEsxx5lFvjc4rA156pjOZFa+RmUdjHXyiXr5YTZ7kezE0sZE2gOsJMgRO1eX
k9oBmB6yB4VimPssoo9mkSWA5pnP4xA+dnLvo+b7cvtcXdwD50Y5V2nlum4KGXGiFc2nvhp8s7C/
7XT2HOtzspCfBqB4arA1ykl6MMv2DqWwtWy9yHnoO3q/I4a1qrJIcFEvOvDZVHDrXIN2KQwLfJVC
Z5RDm7txqMBoJirKLM44QiwkqAGjBf7h0oF1O+k6+49M2fhpUt3VpwhMN54pn2b0AFmiRPxSSIcE
Ex5vhoGXAV/QpnIzyylTasqLD2AhWLb/oZh/k17bV4bonF8c25kx7jqrHTMCsgPGwrYIbJJtsnYr
O54Z71u6VexYEBIsrtiZOe4saKImMZoGR84chu7QD0FqyKD7lgRRsWhU3OXVSaYs9SH2CKjeUZb/
EQN4IP9Q0rfe3lsias/FvX82Jjbms9uph7K1k7SYwhLFXcRwfk1/RiPZ5rWIdURkibuJWok0/6tJ
apLfZRZ00HnP2mcC3tTb2315lSCKB8AlCCp0bpUAotKtVIEuRK3pLpqb7+iYu3GbbW6bWbzicID9
nxlulWrsNsNiolMVzWQ/LBNlMw2RFty2suwLf61wy0MSXW7tDoMx24MtWyvNeu+HbUXXJmTQ7Y/b
xpZXiPVCAwOPe4/LvBgjmSFxAP+mtuRJaIOwzNbVapCLEVVwey+OC6V14MEhF4KX7qXb1eaoaJDB
RY4CnbyN+ajVb5C9cOfyMSOKp1QCn1g6lZCrBXEaiIRYO/GlOaLN6IGN8XYnjeFmzV3TxW5ZPUz9
eyPiMFyaRBuULzaANqhD8r3eREfcmxI84MtIMTZ9EyG4VNNkTSrjBNlCkdbFkhvaBigUDMAz0C/M
rVlPylIvKPgptSYNCjW6m6JxddstFiaPNcYg7YFOLyDqubUqjaix5xRkb470kPTHVHMVq/JNZJ5t
EYR5IaUDLD2E91CbQEOixefKmhI3WVlhoVDO9dL526kkX+kh+5VMqwQZaEsrFVceJtQv5kdipILt
hkwLPIGLXBUZDTIOwKwaulu4+UxLu5iMLAMTJ5JbOyNN4w8rmrJAoYM8u7maZc/QHx4CWYvKrZRo
xTcFCY7XQ/Hhqa/s+DmkCCKiiaDhlEh0ZaeJgUSOLR0GrenvOqoM0EQ2SnhEpWX192gX7XuWj5pn
oHvgnfUsxt6ogIIgBJj7C53gxmNb29ZdkzuhV9RFvFH6aPyVdGah3Y2hHm8ji8Vp+Sybv82RgldO
y2N1WwGFGAzRnG9nObYKnzqZEe71LAaNTYV6AhSACkN2QcSBUus0Tqbly5IOapvMLB20SAMeA4Hv
udBBs6JUGnFb6N3iGTHEQ5DLZh/gJdn/7rvRQYOZlUKAx0k7RwP960y2k6KN+1SRikObF8Oznc3V
K5D1L2ilOMFUvxlLYgEqJc9z71LLKb0iVovcbUJVWyX9kH92FrWhMlrljx3qo5uodZTEm1QIJpBR
KU0PgIKmCnQzG3oP+m/mWjdyLTBTOd0qoPMMcgU5OlMbrR02jRSQvmm3EtNgMvre3k4g5+tRcxjj
gPZSR7+zsFOinZ6DMw5fXdm7hqJKHNR6Y2m7IR5VD4rzneliJ4APvyNy7RU5sElMjr160pskRfCa
4aIGLvO1qJrJpZLjrMY+hP5mbUEKydZb+XOcUtT6urycTF93ohHiBmmYrtDDl0ItrOqjpw48PfZT
no/d5PUGUd/IQItNpY+V4kEoL1sNijL9lK0o89FNU1VBIWX9y+RgzXyFoKV/Pdc6bKqNgU5eKavt
nR7VzjMi72ID+aAW0OyiDrXjjB4EMLyCRdDeEKWjh1GtLLJrUV7Q/Qn/PyC1DB3A0rFDSMsSOkFA
hzjW7HZJhQyPNpT9qiNEf02KKAu9NidkJxWyvKkxXeC7iuafDbRW8GDKVAt6ClH4bPSa4vejTI+d
RsdVjON618YEIFaJOgdtyBMVVqMs9S2ZRhsKhdnHxoY2DyBZKFbOY6IEZUiTtT7OkdtUgLW4kWEM
kV/lVr/tm0wiCMhGxa9nTfmtJX2Uum2fIIbq1TF0zWgMD5ok5U+yVQ6/nLlLgsmZs4dpKOkGLAnK
r1gaq8EdU3veQ5Qh9IvI0B7qVpG8pEAG3NUw2pVR95nszkDEfkaFk6jof6uiDzUFwPiuQrf2cAoJ
KXZNmEuobMk0f9CH1nmiah2dCo1MH8PUAhUsZ5qzngGWJ5vZktpDrOQWbnkjiYKCZuZDX+Vy5w82
yNEOVM6rR0OiZK+CGwWkcIgQ3WF2UADU9XYI7Ih0jmtmdj880YEA3ZXWdGfO1uQbRZEGmaFAI+b2
xbCgl4EnsaLgscqgWDIPxhocqzDstsCpgB3hS3PpjSOYRyzHB5wwwNX+YtS/dDBsgh4ke4aqxe5r
isA4WR4NIcnPH6JV/uQ+/xguIGtluWqjjF28OaC0/XNBCgB3P8dR8+cu+l3W33VkHOIQMSelLgBD
gkTP4t11/gFckAEGu9wmI0vdD+kuJZ3f1cQnrQp2Rt2VQmWj6zQw89gvUMhFM9mbYDWWri4sBvIU
ANsyVOplkCNJdapaDq4us/nKYt2P23ilkfazy99KGeweTV8G1CwjP6/AoV6Nz7ftLwQ+QH4xeAF6
qAGB54aPngJtzK0a5ml9b4TdF7bKric7glr1bUvXGDNUBc9NsU85e7SUUjdbtGtaT6pqP3ECOa0D
ZDbdRgbF+auZrMd414k66hdCVshzsic04F46XhaXRjMZVPco5CGGxA1oQLoKfHWbeZYBpSMWQPHZ
ozT9uD3QpcgLKFT0TALtyHo1L03G6Hia8w4mkzbxBnTERWrsSdIWSGCarm/bWggkgQ8E0yZjhkRH
Bhfl9eCA0CttQuSlfdNocC3q3zaw5B/nBtj8ni0ajkG1Lm0YQMMYSE8kvbgjQ/iep9nkmSSvBeaY
u/HHAehtAEREIIlqHbdcupHi8jZmLFf/1AyvcfoWiSDLi1P214TJ4STiSZoqaYCJUQNx2dj6bSNY
FMEg+OiehLM+mCosdM2X3W866+VfVKfRC4DaF9q4cXgARXm5LNosQSAlU/CASOLCtTvc8nXrSory
TtTq0Mf0YY5jyFMOkeBNtrSf0G+ESifQ1irQvJeGMy2f5EpWwTffKm5YfMlFgGhNiuegzZ9HWZBU
WbwecE/p+p+XDFpYLs1JxThJKkV5zvwkPoV6/X3zptwhftqWP0EtMAnsLXk7ROfQvQiBXZA4cdNK
urprNXY1ZspzXQb5/CVZe8RF/3xPgV8HvccOzoer9uMuxqtW1uAfKblvG28KR6hiIYTIBGu1NJpz
O9zeNSqHgsxUxmgK0KmX1qad80OJEDUnsqBUu7SpwPkJWhHwzV2TfkD7cjDSGG6BcOOQ2/NhykQn
+dKuQvclTgWWE8Cr+dIVph4tmG0EV5A6qF/1JrH8ekwg9aii6H57gf68F/ljCBgY7Cug0dCIyc0c
Hho1GlEcRCXB+I4nD7oD93RdQ4xp3lerxDOfwpUVWC+ovLtT6TY7Isi0LA727AM4vx+cJstzi31A
3rrJuCPkVyaUdmQz9v8epcrDap2h1sZshhFpA4WEOjgWAf2CFMg6X5nb8jt8bk/DW/MpaqteKjsD
7g0CPw0vdVTwuZVEJ1fXEAnVrbZxP+eNVbjJZ6x40fapll11U2SeEHSyPNS/JrkF1aJ5HrIQQ5W9
fqtsos43Tz11nUDxpA9zoz+mO/VOOskbUe12MdoG3yP+Y/Sq4De4dFvVqKZYoyGki9bjQX1Bniz1
k3W4AaJgrbqAaiRPzXrYv9724MX9eGaV/fzs2p6UvKudVMLSjqdMNtxQvb9tgDngte/8HRZz4DMD
s93jVRzBQHMgsdvv09/gX1o5lav8vG1o8Qo4n0B2yp1ZIsRss0THBBaNm93Rd3JIAgmQypWxdnZ0
nb3dtre88/4OjHPOKI6Snk4wFwGmZyqGq9eDmw/Pt61cNywjGD4fFeeQeB9XltLDDPWLO8OVQY37
3kOQbBs+yasf7SYRDGsx+j43yJ0oujkmfW/BoPYNKG9xnGVPHdzuvX2OZl8TDY8FUbx7sI5nFAsB
NAM26nLRdKNUUquGe0y5T9/btfoBIMvRvjd2hsg/lm45C8wkuLUR4OMRc2kK4kW1MxcR9ZBTe9Se
eh8YR3pI3+1t/KjrAZrNVvRHunYEd8Tixj63y/klFBm1LEIx1FO+syB+JT6YtJFUGB+BzDY89U7/
TCVXXjMytH/hO6DWQl8QMm9oP+VcFIzsdVxmJuLLVK43LcmQkTfoNPlSnErbuBww/LlGtavSjALn
qq2nT3Mtty/lYCl+WCjjpkT30rFqKrkMbn+cvrTwZ9/G+TWd7YagUxfnAuk9NRq3pSTqq1l0ZaR5
QUiDlx3DMl6ueC2niTbYFpMk1pH9056U+mNQ401W9F5FgCsoflWV/NAb8de/Gdx/DfMkcHB3u02g
OYTmE2U1WPGKKPn6tollt/o7OF7qLjaR85vAUOANu+qg/GyRfsE1Kb/YsRv9OkjH+Uf+W3Y1UQV4
6Tw/m1Ne6o7OZaxUptGCzFx+pZW6icJ2PVtAv1l65GZ15Nm1eWor/eP2eJeO23O73EEBAW1gfmRM
aSGBD/YLmohW9XLbxOIBAS5/hHMQvQMl3aW7kHoabTQCsgvEs5C/NO5NIMnl99tWFh3/zArn+F0i
6Vk5sXVLftrVthOB4RejJlQuIerM6PvwSOGGkdaDnESImrR7DMKr0eJ1J59q3/yuV86224yi8tvi
iPDERFyP/Amm7tLgbBKE4SVujF59lYZDJq9uz9ji0qNJGZ1WkFsw+JJvgy4CawQ1Ep7JJWDHozvV
D/0ski1dtmKBOwuU5aCG4KZtGGKchANGMbWP5RDU06nJBAfyoglUvfAuQebiih4mUmza0wGXXT39
eYvfhegKSof23/jxmRnOw+y5wO9lN3idgk05c4two5uvciF4eixulzMz3IQ5uYzUPLtPp2lTVIfM
2naSn4keAexjrwKEv1Z0LgsDVjgy5xGsqNCnSw9y85lbvqNs7TFQJsE7eDHYAiobOTLwK2lXXG0S
OMP1oQZfVPfD7oK6D8adTVxtne/Q3xr0qQvFJVCya4KzbXnLntnlQgQF9DKK2TC7u2Ft3UuPeM8d
y86jRxpQj350m9s7anHpGIUy+qhAjK5xS6fLnTlqbULRJ3lIoPVnpNk2bX5mUiXgalsMyhn53X8s
8ctnoLxj4x7G8k2QUFvZ5t6o3pTpLSbbjJSuXG5p+lBULmQB/dtjXL4gz0xzx5LWKIMldxik8z0B
KvIWPymPxTGLXLIBsXjvZZIXH+V96cuWwI8WffbMsnp5IPaoTUSUZNTLwIQ3PBb0oHWvY3dXpIex
FvVZLSGZFQt0pojvIKJq8/y+MsSgh6bGOFsL+lvyLkSRbDcH0wniYxsUG48aOrXv1UfB9LLpu9qY
YP1GrQcYUDC7XQ5SK0mdGTN8lvr9G85+N3yKth/x0dnMJ4Gpxfn8a4p3onSwnSicMcLqHVQ46/rO
+Mp+lcfpfoRo+0pfGadsJX9GH7ErzAewsOLGKPkcvTYNWtmxUUI/w3XcYp3vrTuy+XgJvXIvdJxl
nz0bKec5Sj/THB32mNQVdBE2p95Ljr1redpjDgpz65Afiy8RhJmFNbeGyEdWjKeeoLcS/bb3jbTP
5FMzgH0XoKfg9jouXn8sk8k6+VHAYj8/e6DjfQxZ8BDLmDi53+qKOzhffby9bWQxGDkzwh2lmdnQ
zklx4EhGCCmQR1QpbxtYmi4GbQK9JnQLdD5pn4G9qrAjbO4Z1RoKEvIZRCblCAK7ql0TqxEglJeO
6nNznEdEVEOTXgVzIJd1cz1adc1RqlaFqDF6CUaLsPfvuDg3UJsxjRKIPUHLT9tCKLXeGO7oj/tB
cZs9EITGZ7eXNqBCexhF+1s0pWxNzxyjGp0cGXWYhlzXNzACpTv7WeAE+n1Tec6DvsrX0XYOwoCI
XjMiy5xLynZDta7A7Dr2jyLe5dbzlAP2sOnS1W2vWfL989nl3NLpwDpDKQwZwGDWxC3jtToIZfyW
rIBiAV1zDNlx3f/dFp1NWQxbkyAC3YGd76P8rdG3eeh26V6OHyXwoFfgKTik6jPow8NYkO5bmtDz
L2BH+dlSyuEA4ROWxaTFfT49AUHgAsWCoqvrpIn7z+cUSB4cJ6zwA8rbS1uWnBWzPSI0TKZ7VfpZ
FytNVDZdnNAzE5xnSk3bqxIzMZXKA0mRADPDFe1FbNuL4ILzoXB+mPWkqDoCO9RZO/mPTgoaNYjK
35pxBMzajyevcO7HXhAGLtyrcBMw5atgkLeuFDzmccjxVoFVBQRsivLVd61bFK6uPI0hMHidYA8s
HGUX5rijrC+TPAdqDA/TqDnVhPg6TVc92mTxuPNuu8bCLXBhinONGa9FezDZS6svAhCS7aLWDG6b
EI2Gc42mlyxtojDRF/ez8jYpT/b8RP7FkxEDAQE/CGjQy8y3i9QDxMVKFhCMwxNAOEayJVSwLEtp
snMbfIOIItGQ0Ar38mTnPnqkfScqXHSVflCQIqlRHdBk9udk3NTJ9HB7EpdeXBe2uSB9UtXRMQbY
lvX3tAqGbJdXmzJ5neugjV8iY0O1p6neDpWvyw+aKThBFk6rC+ucR2ZarOv1iNktIOAayz8bEDpm
ceSGpfxaVr3AY0TWeKd08jjP2Kurc06K9kvvUxAG965c7IHlFMwr+3IuqEPOE6GbjvZ+/YpJWksr
tbdDjMyYEC7X0gF6n+5Ao1Odxijzhh8lAdSUKo+odt3beuLa2fvtT2BH1q0v4G6CsrAlR8kw2nQE
Msm2BwUAt0bxLKU2/NumFif2bLDcUwQaS0UnEwy2S4x9LEWrSjd2mgN+MjD/xsXP29aWBwbwCW5Y
DY3H3DLK0RznRMHAjHqrj/5cArS4vm1ieUB/TXBnS570dShBH9NTgAgFe2OVzci3HrJ+nWavt00t
70Coff3fcNhwz25sRYUy26gg+Jp2KJyFR2XVHu2fqMScSO4aO32TP4huVZV9/7VvMMc0AaAA9/+l
TUcZM6VPYJM+dwE4TV26AQBWitzEQ5k30NaFPwbFqnLjnXmHHxzgu3vt1IpAKgsUB7j9GBz8Px/C
HQB1BrcccnyIcZ97r9keXC+F6anUtw9ApXvT5kfmV7UrPZMXbRsLQvvF6/fMOO9IwPomjYFVnvJN
M3iytqfQsFWDhDxWZi046pbSBBdD5XyqHJvMGUo256vKB7XB+r0dvX6T+lD2eKRB7FqTUOhs2blA
vI3mAlA6I0txudCY3XpQ5RzXl2m6LXqqIIYAJPTsplN/zA1wt6EfTzUjqAdHXq6AgFLN/M74RquC
4F24uKXOvoRb6ThWxnbu2TsKjXLDUWdkcjp6pBt/iEUXKjtvrtz7zBa3sIldZRXEw/Ge2ZHDEVWZ
/pSe6MZ8xkMK2tqu5iWr7qfkP6To2r29nUXD5FZZVgeHmjFMSxZQCyaabWjmN00HcbJf8SDinVwO
Hc5Gyh0eVUoS26hgbpLexthwu3rbWJsiBLuV/uyYJxBquEktGONi5AVGXcWGAJJ9xbgizarZlQ2M
hl3mTkjXM5li8EoooDy8PZvs868X8q8l9iVnZ6Nh1GCb0mEpQuEpAXlFj0qtJTgGlo2AYwV6djZ6
UrjbK7FbCgXrgnoDRShsVyvwoK5iWaTfuzxr/zXDR3lZO0pzZsHMmK9SySfhKWv9wRGUOERW+A0P
Zrp4hIivF2UbY/pNnVNK/MiZBQsjMsPtZhu9DBNkjpERVHu6ldvkW+pJ/Uay9JfSa7HA4a5WiBW2
cENCoshCHZkHFxpJ1dkOFM1AuEdfIMGAzhk19YmGXuPb/na9n2AJxQ50ZahMH5JnoUkNJc7tGoTR
eAnsNDtFRRXxd9jGn2E//Jwd9RU96p5akpMCvPBt41eXMihq8chwgL1mnLX8pWzN8RBHDUhRa3Ov
TpWrRaLr9noekV9iZQ4G8GZM7ZfbaaxzCAp04CmtkL5Ae9CAxgVaOOigqYhgyZYGAwwV+smQa0Sr
HvuU852r2bmUozHFy6PKNYyTkKX9mvgB0+VAvArEYziLIJV0aaFr5CxrQlwjo9ECoxUaeyQ76Eqa
0vtYlu6LFjFoqA4HRZJ2tt1sJbV8qev5WKlR5EsEnKJtfIJWlA6a535XqhRtMuiCiWStX91e2Osi
DPtUm3VxAKQIumfuhBmaHnDMDJRJjWSuKqXYyDH0fU3Zr3rHS0bUiNGOJ4/f0Wz4qRJ5Tv+PFZOZ
JJAG1kUUPSGMwSdN2ypEHWpC+06p7KLecqPmEYi/9e1xLrgXjDgKihHAu1j8Ni1y9M9V6EDxYmye
sJXXpopWEbK5beXPQXlxKbCx6CrDNoMbFtRplwvf5vqcqg5IRoEsW0l3X6Nf/Gjdxre9unXX03fz
9sgkvcn+kN03bv76JD3Hu+rTQsh1+0sWTgv2JUBNAc7E+ip5F0xrogBbVIIxNgtI92JNzQxk/7iZ
64Zd+v4UNo9K1diu0YqOqsXJBiE7sw50N99zi/7BWksM2NZT58c04lqpFITPIhHnhX2MIf41wy6C
831MGscxO5gBHanb5iZYJZOP29N4Fa1hPdFQoyO7gm4M0JlcmrARjmaFhPU0m0c9vOvJuwYJ1/HR
bt91fdOFghvyOtfH2eMexnSidjglaen9D2lv1ls3zkSL/iIBEjW/atiTt+fYjv0ixE5a8zzr15/F
3HtibZpHRPKhG+iHBrx2UcVisVi11lJ7ZXOTzk4MuR3FG5eTJr3ZIAEZn0B6sm3k10ycolJtAEyC
UTo8xsp0qOy6ajKQ4B2kbm/dy37pklfwnmNU0cuPwz79+LkNyfOQNSJjpwruZMzNgfS3yuXbWS1P
U6jfxtL3v0fBUDGKl1Byhn4Fk3AYtQ0h6SwvXT2bUembj3XTYlQyFlFg0YyC3fXgEcS2R/sgKGOY
vdbZYzpZU4mvdhudp91wRFeZq7yVZ+0jceS/fjbH11qjMW4vK3IANRygdbvOkw7GPgZ9W3O13GQO
CPP7vz/5MV6Ap2MZZyXYY5k1HBMrqsHkgU02o9uh/QWO+u2P9PXySe1ZIdDVXW1j06z0Xs6BoCpO
duy+E3dxZEioOYbipefhtLg/oBMj6h3heaCGEwcFfEwcoKPrEpUkCtqPjRYxSv6moCJE/DET+QX1
YtYvUMAgiiyDuB4p2yVGoDckaKaxdItjcmtdfzN+kqN9s5zkx9RzLaf1ULhxpdjbXlCuZQhZtKmT
tnYylgXpHJUQ+kPMyhuvaAwnRG1UmON8fY7GZwO19R8YGp1Xn20uQjNqqgFB47acncFDRli6FqaN
nXRvXpfn5tk41Ff2cRGEjt93nq+r+gnM7DYdg1dFlcM+sn+bALzcFucRUWunPkIa41d1BnOhN4So
G5FbTCS8SCe/793sB2bdHf0oFPrmHRHrdWC2oyElRijj0ul2ra8fzEcU/a/AruaTx6r02t3k2552
qM/xbfripiLWYy44+t4gYAYvwxvt5UcIDau0oQaC3Wlc9dk+bzNPGe/TCFe4X83o5aXgPsrxaEyk
YzwHFx4VbVDM2mdD02h22lUYGZNds58cMt535V1sxU6GN7xaRIjD8WVTswikHNGyqKPz6tI+aR70
GqoPpZsWw+J01scQIlVVySgIQtRZGZ+iM0EoRdFrAZRqLnEKVamCKJYpzX4jnTCYjbL/oE/u9s78
WlLEAQvtRkxtYQGRcTNbM4nM0MhHsM0aT9abee7Alog+4Ds7dnaGN7m9t5yI4kjX1i4UlSt4YfYC
m9mvddLMdV8Dm7jtf/lzc87u1Ku8diw4qV25i6vWTvUkv2ybzFvYtcWMw1hpDYfJgNriJWN4LkWU
wZwNAOYTKE4oCHZgoWQ+HOnNtITsZulKjV/J0E5KIRv5TcFEfeqTcD+3ok/INWgFyJxWVZraXVVR
wCtj352Vs3m1XNm+9Kv1Zi9WHPmqPWwvIddEHFQq5WJGGsqcItAORnuADN80y+nU29MewliOYf+n
mu+4ZzqBYoKxTDSawzUTU4wmSJNk3MmY7zaiYjKmuJYihe8OZjje5JKIRZ3rkTALrDwQLMZdhfl2
Wq9GpY5/XHSKOpL2nMXHWL7uoMnQu83wRGbHWu4ILoTxj6zfD0iuRJkvz8r1L2A+ZqpPw1QXGvZE
sEgn1ezJrVbrH9vf72vMRG0dzdbgtMUdAuHzMrbkaDYC3UdbuX36KBfQaTt101Wn3UrySdN+bWNR
X7iMY5dYzGeDNKFUomUFrxP9D1PbF4GTTGclvrYTbxtIZBRz6lGll14rAdSFXm7dJMETOGrA2VEW
YBMRHDqcuyy0536TzJo2agQa/TGrVMOWAy1PoQftRrF1LKMXWdXdJMfsuBlBfV7fz9OHHGaPgS1y
Ubpcl8sJzcmVhzLxulFTBXsAHpqksi/hvy0qimYsOsXpYrEwVNlSx/ArSLHYGsxsy3M82fT0wV0Z
xOuQS0g9Jb6ty3K3/dl4Bq2Qfq/0aiX1Zokx662UbqYuh1wLdqmd+MtoPGzD8AxCywqkNDCmA/kw
Zt2yVKlBAhtgZ0OazLTD96mJr2UUmFDmFl2ZOVjQH8UkKEijDAN8CZfOYVhKnqkhsEhSXfV9eLfM
xt5scgdFml2adgdZvVPwtJLV6DOabojyCBLKc9jqmJd+b9JUYDrvCr/+PewSdzU0e9oev2fRg5dy
UHytUU56VZySNLprIYuUKbNnoiiDEdbImYq/jjbIlfD2gVoFwd2DPS3Ggcwp3vIryFehJVU5TpgV
RfZLYgzHoHTxuv2hOf6EKRIUnCHTjglnNm9ajLCZc/DeuMUyOR12YvZjGQRtYyIMJkjr4FECAVZU
uU1cOEuwL+bQq2dRfxzXjVaWMC4b1tUkKy0s0dK91b1K8U2UeZGIZUyEwpwFUWX3ndbDFmN2ixAa
wEdUWYn17V++CioRGGak8snMlrCUBXOTAWzJwCOraAc7i6FNuNsG4ZvyB4QlyY6mHrRoDf300nWh
3ebmIZndqRcMknw9Z+DOKNOjndbGrCJ7wakLM0gmEwsmtSry8u5YqfW516rMGTICwY0ArZIiDmue
w9F3DoxI4TKAZqbLiJIlZtrYOY4by0ogm2ajP6bY253ytL2A9FszUR9SPGDDRcgHEMs3V6d1osxV
DV8wyPW8mPsyeN9G+JoN0GIe8kYbtSnwbDCZYzS2PWlU3J5MK869cYjAxRWNua+0xds4Jz3iYpgL
4t9Xt6BnNbSK8SwG6hXCYOpGq/cLLuhuHMvHSbKvalu9Txrjeogi0avUV/vQnkhpa8DSDBVhloRq
QWrV2Rpy8S72BvtVU/0AQzLaWy8SQ+ECoaSP6h6Ip788ksSBovZtiWy46r9PxmvQHMP+uSGnpRBs
qq8+AYs+gdjDoy1TU89GnM9K891McTyIFEK+XiagkGRAuRTFPDyQs29frTYsZQcqKHReXS3dnVHs
peilCQ/1eFWRq7AVFCt5C7eGo96yyjfKsEj6pgdcVs3uLB+XudkH8Zs0HbpEpN/NxQLfCsZNoEYO
Uc1LrGFBSwB2NQ5eDJ9ayUHTl/tSbXwJHQ6QwBTkHV+DBO0OxEAgCFjQ7c/uLfCxJWFJT6VxzB3T
3I3WU1D52/uXt5eQ0uB4xRuiprFERmUyWHM5prg5lL/0+aFOztEMYjNBmZLncwZ6AZE/4R0QpEmX
66YodV6oJkVR7o0gxhPD/bYZX2M4LiUI4LhF/o5C9MOtnKCX66qoatAcloVnVE8k+Ai1WzU55nPq
CGcCeV6wBmPuCqgjR32f4ViyFs2J06Nu3us6OP/lI8i0tu3iuQCk1HBFUJF+yuxUaDdaY6FHWLga
8jNZswcBmwOqWecfUGgvIc4/qMOwLE1RU+p4Ec4w7CDdz+DGIPaDZIoGXHmehnThDwizalY9Soi0
AFmwOcsjeiYW5SQrIjIh7sdB+wByU9SNwTxw6QlFVbVmGgPGSvWrHAynB1QwWkcLpzezN65JGOSC
LcRFBEku9Fwh+aiy776RHhW6HOA4CvKf9DhvTbeWjhJ6hrtyv/2huGv4BwotGpfGDVrRtUlZwh3m
Q5se67FybB0ppACG63UrGGa7GoFe9/0ImCDzjeG1jx6q+HnbEu6i4U3GxOMZZXRn8kc7geZcnOWV
S8j9kOw6/STbAfSfXUOku841BsEHZEyYgEGX0+WaRVpQjWoOY8Y23lWz6iZZ/n3SZsFO5X6aFQz9
/6sIBCJay0goTNrnKFSDKNSfFcPpyn8IpUh7/phDF3aFExtmRpQUOKBgPaq99Vws4b98/hUEs1NR
qA4LPO5U7hA+6PFtbN8uk6Dewv/8n1Ywn7/V7L7WqSO3aDGOwqs+3ddh7kZa6YDLf9vVONdlHA6f
9rDXiMbOxha0tTh9iih19LFF/XbZS/qb0VseNB39YdG82ugTNymHA5im/rf1ZLMGw0yCoQ6Bj/Da
k2+Dtg9a0euCwMtZ7R2SDXFqVcDIGtszo1sZ7P6mqN9S4OPsxFNtlKMiE4AoGNLo/MHa6eRkigpI
XN8ADwL60FBxsdgGF1WeabcsUMbqIyicevaH7D4LMH+aivI5Tn0YrrHCYlw9UsZ4Mgdgkb2y60/x
TXlTPuFF7QAmYoyqIXm46w/mX9+dKShYVLFYOKDYIyrSzBY1yArhVf6m1n6W/zJFEZz+7suL3yUE
TchWUSIJs061AthlFM9W8T4pP1LbHaxHayQO9Mb/ZYOtDGJCLOY8MiWrYVAFOabYIa/FVeOY11Qq
z96rP7fR+O7xuXpMoDUHKSvBVooAKEHqMO69aJpc5N+j/l7qz9tYXwn2KHXPyjL6Y1brmHZTq7cR
wGSQTPiyGz9rbuibN8OpOaRH+0kCNdvgdydpr+6bh9gDP932LxB9SMZB2zAc5LrE0kaNfkADwzC9
6FACV9RXUl0PRBAquVFkZS4TltFqmEKaFWik0N4zc44dNFpBvUY5blvFD8mfQGw3sKmGFZoXsa5d
6Deg7i5A+Z06C1QJe2j0YAILZ2h0CIQT7tSAjX3BNpkuCrrEMdyArdekz4OdHO3pG9iEgdk7kp2g
XT1x6+ZfLicrY8mlE5XB0kZhCtB+bHY5uQfdKeYp96R9HfPSyceP7cUVfES27URe0jqVaXgpoEMx
m7nbdNVDJpkCq0RLyYQYInX6MuSAkcsPPYFQycnsA9QAD9HozjYI/QU7QWQWE2RC8EpLkwq8YL42
u5uy/Ebqx+2Voz95yzuY0DLUWYVSEiCW8XGa39VZkPVwX5lW4eRLB7IVhEYyAMCauudllh4UO4F8
enQfontsNvSruLitstBLhHLqQmgmkDQWoXxkgDa08lnN+3OShVemOZ8yDTLdtuwuFcbCFcPXJ1lw
PvBjGLJ8zMhBEPR3MFgF0SLoczDy4zBKJM3N5A9QhuyjfNkpCxjwm+R6KQ1BTYjrK0ggMIqOS7PK
PtmrS6pNWUJ3nD76Rj36haI5Y/ovxUGwy/yBYTa21luNncxY0y4edrlluc0Y3w6QOcrVX5HdCpaR
0w6Fw2j1ystey3DziyHHgh3wJkXgIs3vjWN93RzCwSFHnECnZHKU1+Qo6g7gfr8VLmMmKC3UQY6A
i4FNpwPtqd3vu9Jr5MUh5Us6CDY694BfwTE3eHBrLy2R8JgdlM8Seoetl7b0lhbT9QIgXgRb15GZ
LaFIRQH9RPjlRNJ9FHpjed8vB1RafBviwhHyv9YSQPJsW0PSn7TaCloeVnUWo1bQZv/l1pXU/zd1
T2kEGUlJ9baDGe+r0Qsv1NLQmYq3s0uoph8gTdXTYJbuwF4fxW/EOgdzuSPEs0LRDCw3vqzhGCeB
9qda9S3gamQpJigfIuJI1j2UI5zFPlulD7bD3jAERvJuJGtU1lcwamZWKv2E6Gia9gO0SVI0rBh/
TeqMPHCNwxx2amkmaYfaEviU3lLZlaO7VMTpzTt8aM2cgEIJtOUWc77h+aQPjRoxq7TKm6EKHnCG
H7ddQgTBnG9FKVVW2YHURK6CM5oh/LoVXd54kRfTO5DrwO0N0zyMg6PQU8eFhc2r6qmjRK+tPDmJ
7m7bwd24f0BQdLt0bRSnMLU2ISCZ8/y2dN9iOzrGKMJO7630mMTKvQVukW1I7tKhIRTPnSYGSdlx
mwLNBlbQ4uuk81tj32mVt/33uY68+vvMp5nkYgajAxwsNoyDZce3UYq39LCU/GD+l3qEhYdOvN6j
F1FlqbOMaIjHWIEteBMFr5Mpgdi67051JHrT4jvDHyCWOKs3J0ha6QCSK6T51YtdQjlGdAjzV+4T
hIlzMnIZM8btEx340MPOHAs67f1THAmuRpzGSoQAHQVsqJRRfksGB2/BxBrQjuzO93rkBPfe9FGe
jMQJdvmxeAn3ID/fz156BE3SSdQBzI3lK2wmuBZS282WChtnOk0TZhFoBWIMlk0YWLcnzOdnhxE3
mG2X5JxVCujVMFsDTk0MwTCxNYMAWoT5NnRcZ348eNpwj97DphTrxfNug+hg17C8Bia0vrT8pjPI
s3PDRieg3vvanO+lDKKloMoDGdmh037hufxGR1ErmY1zoove/3l2opEIvcYQFEXsYkKWschjMSbo
ptEgqwB5M1L4ypjaTp+WnYtNVHhyVP+1jiQo5TEWqGLoBw0UWOHLEFZEgdWhzxhea0bHIuzPASR9
or4UfEPODryAYRzHUIp5KU3kG2ixbAi4dfrQGUXTdV+5uxhjGE9ZUnsJQ3oK67f5TXZLyeNi/67Y
TZ0DJS00RqV37ftwDZYfXRUYyInLGOzDlAV6HDDVyTaRkqIv5kDBw18W9FCfXt7HGSQq2xuBM7xE
ML1BHxCgzUsT/suPNSx6a+Q9XuGMWbvLBzR+Aa27woQ4RMnmGaWDSbpDzc28UpDHuWRJfiQkQ4uY
MaROHOq5k4SCqyTPaTF5oWpQPoKMM/vIXs1EzifQrEDG7UOvH8Hw7aVVCO+dncCwBYcfz4vWYMzh
1OOJW64MgE2QONsX0HRxiQGtSyma37eXmnOyU+ZjDOlCJAiv0YwnFTUKMXYLf21mqLpnEa42WRxD
pXGWjvUc6zsIFSpOO7W/uqn8to3NCbIXe4W62io3LwajNmL6TKDPdwpxyXDftQ8kPeco/Sn+/4bF
eFQ21MoytcAKp/FcUOm/BMoLQwuS1+guGew9BssFH5FzTl4sLWNeV8x9OXV4GJUWw8WYtUm8qlN9
TUSzyPfMz0/ImDYnqMu2FV72whla11SgsNirVeNKVu6OIgV6nr9AmIPqyaIdCFJDl98s6paGZBOM
go7VAE1eEjvoOJ+eywKjhbJW/IyzdN6XzZA8yU2fC8oMvCVFC6WFyUbMq9vsuHw3pXHRTxJ6UJeq
cZKl6e70roVomF6AoHwB5eq21/CWFtPkUDDFzsCTFnNSLV0whFoKa+sc41D9s92e+uCghNcgcdlG
4l3nMNz7B8pkUuylzDU91hDytIkSWerQwSyj73pnuCkJXtK+OaLX9mOuyHGWRfdyLjiVtwUNgYrh
drbroam7cq7p6wX6sYJjNqv5DgfXdzMPj0kNvWU763U31ZPH0rZPcj1Xu23reZFgbTx7OLc6qu4o
OKIDPLkblBIykMqtVELCfsAA5GKazqBLAhZKni/Bj2CuDkoRi72uW0ltVSPtwejxryG7UvCkxKk3
h4IIy7VthUMudwye9tshUYFjBaN3XXhlgYH7+k5Kdxb5hyCH6wVt0AbR8/+nhrsKqKbUp72qI5iX
VeaGcb4PTafuvK5RDrp2ZYlmIbmW0cQca4gjhO3SDvQq13+/G/ZyGB/qBewzEC3MnDkv5xs7txUv
i4PrKhv/nlcCY/iYuiBg+tLxqke37cpOtcYIZjwjO6/yWwQKR8kOcr3/B5dcYVDjVxhJWqiBPAJj
Ssz3bkivgjh2cSV9RAZ/xJQklBZM7+8hTRtUGAreKMGfxJzFQz7W1kIbiUflmyS5dvhqLsd2/Jbj
DVFYreIF8jUYczqVPQmg84ueKhPtWtHwU0sStJZDDkz9kaHYGYxXsf7XTd+E9rEj08B/8O2YXV5F
8SAnFFJSlt2kdKelAy/SaAiCCYf+AjiEThZCX4aA8fzy0y2YiGtrmj2RsXcM9TGM8RK7i8AcrXsk
/MC7F0pjkgUlVdEwIG9RLXw7dJNiO0CT7BIZcsWYB6mw12U8kUrQ087jJ9l87o1TaD4Uaox+m2/b
PsOLYlQclHJ9oFDCtoWDKiFMWglrqkTksQfbRp8TP8KUI4S0RFk5PYKY1xps9T9YbFuHNUXoh0qx
rlr6M5oLNw9APY4WwacmjEFiVh5JN9WOXNm3IBl93raTdxJDRJX2TSqUUZrZG3hZG1pIMqOlIwPZ
RvBgI/FAB50D+kq3qAQtPyIwZm9AxVqfEgVgg/phh3vSZV6WvNS1P2Gectsu+qe+rumnXUw+1Swt
WGVoo+agPJPsB8h//uHv4+0e7cGYVMPYzqVHhhBetiobf7+180clGt5JLnn/AgFBJxRqZGhOMhCV
3Kh2iZc8d0y9zCjgACItXg73Dna09gfi9/9fBeOiknM5S5Himrdl7Fbn6Zju57v6u7YzHg3nR/Wf
ArLo0m99ay+NjnrcNpB+gy/fCH3GKOyDzQhZ2uUaLkE3jAmK0a4pgziwcObW9qAmtA3CO0xpM/P/
BWHShGbIVKuhPfaq/VSbxzzzyGJhKlp18+k2/9gG43rdCozZTSXofmu9ABiZJEdBkVAT3be4a2aC
lIcYIJn6MnyNl57YJA3Kq3OIpjzwDUEjNntSklbg33wcMD4gKEAxhv02+QiSP522zllWNO5l3AP8
FDMRnqK0ovIc9wvZqEYg0CJpZC8DkpxAjlpH+LPlxu+MUxJ7evdLr1JHLr6pwcPffyKEOhA+QA8O
GTmzq2zItKoFhMjdan7pUGWVRFU43sp9AmBC8dKr53qx8swCgDH+MGFEbZ4i0ZEhwmB2ToSn77ZI
gDEbOzu5V/UbJNrb68Q7ANdmMPumknsZz2CAGIdzlLhae6x6T2sFYVpkCLNh9AJX0l4FSqO2u7xO
dzPa/fKu8beN4R08qyIle781JQJlVhoESL3rLCeyn1J0HKfGR2H/t43ENeizHGrSZV1F1MTuZ6TW
QKoCkLLUgZsb+6wVJHzcOt7aHiYfqjG3OFcjlm2Il3vdkpyxxrEdKZ6hpU+D0nmRDRrEAdzjMWiJ
lm5wijLegTX8pqkn0Y8RLS6T0Wdy1hYaLZr2J+nWfpzvqcRHqjmK6dh76CseZq/wkyfrRURO/v+4
Xv+pPbOH8KzpLZkTLPZk2c8jxmfjpdxlNUpCZXSaNM1B8NqDoMKL8n/oS7yosTG7PMIdt9doB2kY
X0/Tew2mwdEHA9wMjhXlcdunOAESdxdcXnBEylSQ7NKnKP+0WqL3yQ1L0Op2H2Np4eO6+rjXhhM0
D7fReKsKODD5mjp9AGXfbzPIi9hGgtu7FUk3moK0VO9QmIndTsJMHOgT58jwZ7l1ZPDtbmNzds8F
NLN7Mq3pWhCSVm6uXIPFPKufi0AAwfFWQKBjVaWPFRgUulzMwqiCeKJNGUl9n/SepPmJvQuGq04V
FLa5thAFem46SmoW2702zKmixyaWcTAOZD5F5XMiEjXl2rKCYPLpTDLCNIgBUcR+0l/XoLKUJn+Z
DvYgSNU4pwGG7T6NYVZtaUZ7Sit8mC7d5fFprt6mEOMO79ufnzoykxASREfKIIeHaYW9yGa5NLQk
XXDmZI4yOLZb/FD9/kycQHC48a6y4CDDpVkzCcZW2amNFI/TGRVgdLXr+RQ+zDcxCAelY3jMgdaL
Xlw5aeEa7UuTaGlXciTJeNs5R/vkXJ2jXXxtneVduF/2+r7Zd6/bC8kFxEC7DdVCDZOlTMQw06KJ
FhPm2XriDHh/7EbBNuJ5Nz7Q/4/wpXMhJbE9KT0QZOlumM5We8wDb9sI/kdaYTBZjiUt5hgMwJjv
wbN9A5lZ42fjz7vgJXqTdv9w3SLgvQOBEoIfZRy6DAxg+yPDQp+mw1ye0LhoZy6y4FwQXXkbaYXC
lqPNqlflakT+3mvfO83NyVWRvHTLfnvpeCfGGoVZOS3IeymKYUtiO1mhOeV0lSU7KXmx1Ztiud8G
47kC5a9AoRmzsl94l60eBBKgLkJn99wQlLyM1hmXKvJNDJkKVo/n16ikoycHSGjCZOySIG4UoKhO
3+9Gr126q1kW9ZTwlg6vdrjWmxquV2zhR7eiISegJnajWkUSN7nlXO4JKlpJCQWl6N1S8+P2+vGi
OLh86ZAIBuhBkn3peB0S4DGkV616gpDyUDtEetCz0NFnyYl1AUeACIxcgtUqeo4yhWbChV+C6m2e
Tu2S7GbF783dtl10w7DRfG0Xk9vTHi0rpeOEw3Qjgwe5JaUTJH6ee20A8ejmTkIqvg3Jc8U1JPWf
VfbdjOkwDx3yYjREntLC/t6BLkDVItFDOs9J4CMozut4hUNzySXOsOCKEkrYxRMaSUn6XJvPNvpy
zaMSH4RSUPx1/APGFmnKLp9LkwCsCqPDmBUYbO4PdhccY61wJHP5RYypdyxJFo1i8WLVykqWdCGS
k9FIaLt/qVtgpH+aQuIs8XUBVvrtz6YI1pMwXtkHmHAfqIkjqX5Eigb95VZ3y3Q+mxUELGTVS+To
drJeZSPwSusJZ+k+aYnTGeMtqb6Fk4anptiR+0FwBnEdisoYg+4V9Ykv3XKqlKmVib05GeGhbRGw
4+6/emkE8Zq7K1F/taCDB9VklkVDadGVrEoIoYb8rQ0eO/W2KfbLz3B+2V5orjnQZUaPEtUNZKs6
o10PUr0gfqaJ5s64FtomxnxFvQ9ca5B0UEkSlPXYNK7O2jyqNaDIRnqP3+KmWfIQgKYpz8pTp4gO
BV7XFXpNP/EY71nKZUEoQxqMyy1xGvnnEr2VU+7KvbbDa9D1oszfAvnJbBvXyGpBKsndJCtwJsql
kzRkaQglM8hzXFn6Yy4Hj2m07Eys7D98vBUSE9wqVVkU1cKylukBPTlz8taLRmG4xth0jBkkKyoY
IC7jWjWNg9YWMCaOfjaqZxW7uAXphYjDi//FPnHYLCjEdicjerpBlOsru9BvEwcPOnd64Ge+dK5E
Pa9ct1/BMSdslca53oC52ZVbzGZVYBync0v/EipWIIwX2p09kLihl7HxsR4PWfuQhMd/8IAVBONr
UpmFVoyxG1fRYUC5m6GcaZiCYMxbLFvGyz2l2oHiDOMDYZ72gVoCpKzPuek39Tky/W07uCUGvKwh
4FHKaRAaX/pZXOHVwZxkJFnWRz9/CyPTmTB6FWk3PeLSlDgkebTAt7kNSzcIm5CsUWncWmUHuODO
thkBFa/4ZSe7BqYjthE4+wcGodED7eEyHrnp2q4QanQPIBYgjmsTeUpVXL5iNXzvJx09NZ2oJZIT
ZtEoqEFwEAGd8jJfgo2zsRhdi3ggKT/BTeAZc3qUitmzIAekJh/blnG84gKM8W5zCqnAFcDy7NRD
Lng0nXEUPA9yV29lEOPeWbUsqjKgNLOgE2khTyR7SDFfHkk/t23hJFQXtjCBdGwlua3wrxuT6Qnj
+zuzQ2ecXXuNZV/PvfoUjoVvCPu7RUvIOIexEHsY6dSThDdWA/0ceQk6d0GI4Pj4hW3MzrKsPlSq
BrZBtvSYWzW06kTNWyI7mG3Uo7VwykLYkUzqFWZzMF1kw5BMcNxxcsILS+j/X+2lqLCR9tLZCLB9
Gd3Z6nZTQ+h+cvQud0uBT/DXDfS4oIfGNYw9+bpcyXW7RfQGXa2ntld1LKo5/X5KZ8IPDPoDwR56
WSW1xSQBQt+pB4yW+po7OcWV9HQj346v4Rn9tt/Q/nJd7QM/bZz0Pf8vFf0I3sl78SOYoKG3jUVH
QFAZipx+dGzlPOkueKBMSK+AJaBXXLyMGiJYfqj6NJ2JHpE9SJ1SAjWrdadV7/P8tZrOQzQ54SQI
IoIPaTJBRJ3itK1p2dUwKmec95Ykyl744ePTGPoLVo5ZSqBZaG2KgAutNTpT6I/JPk/RXVdB9mU/
ipRSRKvHBI4Yr4jTkgMQQheYNF2Wu3hModHojerbdmTkb+1P05joMRZ23uQykCD6Mveo6ilOoYiq
oZx2lwsXZOJHrRVt18c0G5vRwusZ8UtTvHWYax3ktyLxZuIMIiY3kVMwsQQUfOi812CXqjz3wZuw
VClaNyZnUuoBukYT/n5nRz+keTyABfGlq/Td9ufh5U3rpbOYV6fOqKJhoc5dhRqGEndgbmuh96eC
zDu6NgqvICddRLPHe2y8AGVCRtwYU94bCMRwdOsY+3LlKIfiKj4ifmjErW+lb4ghRedtG8vNBkBV
DvZ8HR3JX2vYyHwCAlhrDL04l48q6mGm9GFiaGgbiesdf5C+1LIbJYbuaQ+kucHEZVM6Vfsv+2qF
wCxhaZp9L9OzrAHnujl86OEuFDGscc/LFQYbY626TRoVvqFnr4b9uIQ36AyYMvDmq2hzFiwZNyRR
wSITrfjQxGJCkiKNZo1xdOxhcq8qeK2xvKk99/FtJe23Pw53a62QmJAk20nfpxqNFu2DrHu67NuV
KCLxHeDTGiYiqSGJy2WENaOEhGnwJbXzC+IrVefUils2o5NjWE1Ft+Nzmr+WgzuKJL1Fv4AJUKA2
RW7dwcq2/GmoHxih2l5F7pm1WkUmQC2ZvQT5RC0snsPxwVb8VroLemxcL2+hHleJ+u4FDmIzkUpf
ikArIhgUglzSlN1gcccQXIaRO4ieokRQzOYyxoYsvUJ9EfVJiX6v7/H8fUhPuuhZTYTEbDEVc3Sj
2VKkUUKf8lUsRa7SOsb0MYl6G7jRD3T/aFcGty7qzJdJRr3MIMemFRLZepE6yNkZ751+14q6sbm7
awXD7i4SZ21IC4KL+QPTVsN4NgJBfwjXtVcQzObqrEHpTXpzHK3HqPtv1o7bri0ygdk6elIboDTH
SpECAlJp6Mn9Xg3++99AmP0za7U1DnSdyGBAsDIHUcZeDb//TyDs6Z43TdKhToB7Kc6hhPiLpDtm
LOKVFKwXWzZoBjXRWlotVcynSHuLw30mIsX7Xa//ctX5/OYWs1GgWVlnKbXEVBz7ANJX/faN3EHX
6U65qb3kBQSjXtY5mteen8LOKWqnvpJ226vJ3ayr38BcBGoLDcAWzflArOzqwzO0wN2mPKfxWcGk
8TYWN7yusOgeWF0JpJhEqVkDK6x+BGT2ljp7lhPV60fZ72zbq+t8pxv56zaqcJmZIBEFZaHgeETa
uVPOCgaNnWUHba7/cjcZPeO47MtzcNX4xbO8uw/f29PzNj4341hZzQSPrlOMbKF35nB806onCTIJ
Q2PsMkXBO6ZhOUWaxoKFpn9yy7GYYFJGQzBaNMnpKggoRY4d+OALdCTRjKFokzBBxTSKBjrXwCHz
0YIw5fgilHQRQTAhpWsWTcaZD/+0d+b0UGTvwsmC3wTiG8vFnsIzyPlKe4EZybl1y73yEDvoUrtD
EtosXnit7wvFrV7ILnhIXowX2RkP5KZ3be+JKsfnoiqAwGL2lasuLGnuw98f71vW39ntgxYLDhs+
BAY26Gs67g6Mf3SZOtYy3RHz0jtRckiDJwyLb7s9P7B8YjC+0RskmBQLGHE2P8V558STtkunwKmq
8rXQRH0p3F2GhhRQLIIAH/Wpy9hSN1DGy1UkHSamiMBc6dj9bmhir65OUXKURc8Y/AoR+is0dEdj
5oqd8smNos2nfEal96F9RoM0XCQ+Y65Od/I77aYVvf1yd/QKjjkqmgBD97MJ82L5VZtPVn2MSjcX
qdbzKKegI/ZpFXMagA+jsMYSVkkH63725ev4pJZe9lK9NY5yTPbJKb3T3cDfdhWuO65QmXNBTzM8
tBVA7dQz+hnl6SWSjtsQ3KMHQ3sKHgBA6M7exMYmI0Ye4lEjwwytfFBSvwVvL5m8Ntxr5uQs6cs2
INemFSAT9ZueSKkqwabMmsnZQEoM/Xgd75HyLCLQ4qSOv4Xpf5NgQ56FCZFKkEuNqrS52w/T4MiJ
0e67qmz/vlETnbWfK8jEjMWq0mRa0HXY2+n9UkRuHJpX2SQYeeb6+QqFiRoEAaINe6AY2d5Sobxw
l8s3umjahccDe2EMs2SdAQWYyaYtlEvoYXg7kxvHiG7qyp/KZwhQWvH/Ie3KliTFleUXYQYIBHoV
kFtl7fu8YL2Kfd+//jpl557JVGKJdR/r6XmpmQokhUKhULj7DbBzoX/T1U9jBHKjDfurG7s1Ay3B
VTyzYp8HrN4AJXZP52c2vH+R4WiO/9C1GLzo9Sc2pNkk6LsxTLx0zFWBgLhp+t1qvjWTp/k/S8Mr
19D5i4t3Yk6a1VoRjVr5GJJhfJjjD01/oexmtby34O4E7wOAcFoGHvZkvmB7TMw8m9euHgenK78H
/ooPLm7dEwPSrPVGYISFBQNVs43TA8j9VqUTl04rFKHAdjwfkGgzOV98APGVwBYI52TMs6ciaA7M
RHPZ1EbmoQFW7k6oEA3SjTrdXQ9LS0sEchMbnYgABECo/dywPmSDybIBYYk+WdYjeh0H/SZeq9Ms
zSCBKggBWQm6huXGL2hdKkUZkHl76a4P1RZhThChJ9vrg1nwBHRTAoENd0BxTX7EqKEJoIS2mTgq
IO4gafNVDkbPNcW2eSNK2eGZFel06lhpDS2FFfCgPBQFWMvLZAP5m+caD0IUL0LXB7Uwd2huIiCd
mrnhIARxvkLgVk4Me7ASx2oDL6/qH6QZHKqoKw9Ai2YIyvlkpiO6UEGyIG8ARhk7cbqo+Mg6YGO0
6oGtsmgtLRH0JYFchLPB5yR/s0KamkagJI5vZ6Znl3H0pNLgY4pF5IWkPaZ+cRdH9D1HSzHvJnrr
i5RwtZlKPvgl28e1ucYmt7SeRIdvYnJNCoDw+QSnZqGFUxmkgNcGvIe4RjzdmY2jxYeUvVxfy4Xd
BkIEtDnMfIwq5C7OTWVAmwd1HKUOYDCAarTCd/wMmYA2xj7ygVpp1l7dli67iIuozgO4AWSKLnkr
cuMsiESXojrCS8/iIEEFfcXnR75NOTQ+f+ZbC3oViQN3Pk7Owfw57tbYnpfW3AIxwiw+CIF7uRuw
BbcWIh4+oZqgN9TqEY/a6P36zC6576kNaRFFqgydYcKGb6PNEAJI2l6vg+9WWq/RsF6MBv09OGbQ
1Ag5FgAuZnc6KVpoIOMOU5GDzEYl79ZYP9bYm9cHs+SROnoa58ZmCN7JLEhdp5d1N3vkjEPoWT7x
rKEat3C7dqDUGvA5pfsLkzPzJIh0EAG+rjcnowoGS5SZlqbOMGxYe4CuOP7+M5q6U6xhwJae4+gX
y+V/bEl3FyOkXUQN2BpB6p8Gu6yLeB066nTXTC4hjyNIgyrFuz5AfWnvnVqV4ij1RZTXQ4J1S+OZ
KXCwoltdy+t/fN8eb+0mJPeaT81ffj/YxUY0bZ3xhKr+Xqha99iPSYYnZF2D8rcyqHumdVXn1FWN
XpGCtFrmJArTfgS1oF4fChx1DfBgA090Uuz8OBSvQWaMiVsqDVAsfmeuPJUteaVuauhAU0G4gjvo
uVeqQ98OLB5xGBUtdUBJ0jiKWIOdXvglXN+Ak5iIXNApk52kCtHSi2781NESFU/4LyRrHGE+KQZx
JrKSdF0sF2xBLpsAPQWwEdKi8wGFftqxMTGwXPYz9X8rmptOD+3wdt0rvlrL5MOcqJgxQAjAASI3
sExj1JmkhfQI2YCc2t9rLngA+eD90FyBHsv2UXjkYI1cSbhu8+gQ7aH37qU78JLth5vRy7Ytb71n
/Vg+Z85fQLwBI//vx8mtL0TLe0WZdVEmE8Ln5Llle3xkYGx76zbrViAOSxH01JhUMOkFwpEyzwS4
RHSd90ql/tJAAfPUKmHyeX3alxYXktrI03DfgUqTdA6OZg8xntxEr7EYHiPyHa1Rt0VmQ4RlWsme
tHlbny0w/Aj8eIijIM/GMSNt+9KAHHpmwVQFYq6hPXQE23HH8p1i3GimM0wepZAw7j8j6wZFqT8f
J5iPEMNNeBfQjOdOzFqwwRRdmoFvLXcCa2vZe7Dt8BDUrtcNLXUbnLmKFFOLdLJoOrsKfawCT7vR
Pdvt0OzC0e66ye58T3V/Xze55i/S2EYMIi/jeeeIp8bYF9rWj53rJpaINs5GJSUvhpnTou5hw3r+
CL1p37nxP8BK3R8152HaPfg8DbhxDDfEE5vrplcnVHJRc2JwGB2m29/Wy/TR3X8HufoWdOSHh3Q7
OHGxsoLL0zmDwYA+NC5iq14QINdbnPmJ+XvIHvT2ZlUDetEESjYqeNXAtSTzVLUsj8K+Qu6tmuM2
7lWOFhK8Ya+19i8BEIFeYAyOP0OGZa/XkzbW2y/PCHM+jsZ3kf1I2+So14iVY/Kz0ixHMyLHTOPd
BJlVEYcPK6s3O9/Zrgfj+WlOL61enKiNVpHZOSGh50Fs9V1lSr8xGQDgZRIpW980ntXKTriqhjeD
GSqfVpQ8pVpLPXBNKiuOfBHv5s8BsyxiHeAquMidxwHVzvqYzHl/RH41mtejG7OcdnStvWTNjBQE
/DYqe62AmTi/8yO38G/bCCuwRpy1vMAQEkd3FsW4mHQ2t30Sh3UZp46IrWjTQfUnYtExGscX1r4H
WXJbJa1TquF7S5VNlkx7U/9YWeCFggklJ58w//wkX9W0KBCpgU+whBu82AWPAp78Hr3Su9cV/t67
4lkbeb1n+67n0cpReZEHzcs5n15z74sNyMe58U7UKS4bSGAbA4p/b3A2PuTbKvyZrvV2Lw7zxJIU
AImOc7KYU+WqMV0WfwRBy+NB5QFqdWHb7wu/X3kKukgk57HNCCS09kGFSh6bIsauInOajELOwNN4
GN2qNf7iTQuVIMQ6gBhA83qxIcbQaFQ1wwziXTt+HfBgok7uio8sdExC0lSdeQtsUEDI904gtiyj
VFCgUQWYRw/D+Nbam2o62uCkh9KgZrnWGk3OEiTvzOa8RU/8UoQ+tDQZbOq46uaxqyHUFN86ckf8
Tam7E70PSmdEJFI+St1JwAiXq26T7mm+Z/la6Wjx/AQ90Eymi7IDiOvPv4Zl9Vxsxtf0+Y1g3DR+
+cMjNKoUn/c60mrQM3saFFOrezO+wcOOD5KX8tC2XtF/JqGXRyun6lKAMnCFQMaHVb8gUmZDjrJP
0qaOqf6a6o+CWmA0t0H3tIbGMRYtAUpnAIpM6AW/tsV8EVQUlmovcfOdsUX6sAED5LFDn+zO3Hz0
XNtY9yFndwqvty2oXnjufAYeCK4cmw83mhfvszsboiB813yMSDK6t2nr88fC9W8D7+26ry4dzbhV
QRzVwFPlxfWtjet6MI0e6RuulvCcKXyw16iJlm0gD9YIrt+GjEutQztvAW5PnWw0d5ZZ3lq5tlO0
eiU4LrwxUMQQ1AvBdjjzKp77XB8nuUgYsAZ9nbGQT72m3ncgWD9Uapm6pGrUx67V20M6Nip1xjTI
3q/P5RIdOTVBzYcyDT4CVcbzL1Cn2q/yEV9QBFtdPXSVF7DbTHHScisSFz0220o90KLitfHDt73A
+Ayqvd8+hGuSVUuaAWdfIqchkQhFNMAL47d67h2ovpdu6UzOr3Ybo+luHxzNh8CzvXZH79b0RJZ2
AGpIs+qSZYL/Rso5zBKoINOGbSWakW+7IndD8camlcLDklchqQEP/lzaAwny+WSzPilHDXptDk21
bTVoG7sOvNEn3sqiLgVziGFrKhxXmx/0z+0Ik3Z1X82hbATnopf2gflb6ao25qOvR/6Gha3vQaGj
eUpQXLWcLgMPB1LLNFjrsF6sX0GlHXtolqG/qGEjkVMqVI0xszsoMbV8+D5Q16w2INfIOFlJZZfm
97R+K+V0WtS0lh+jsDn1G0b+yVKuKmuQuKUs49SGtGVjQBfKYJrDsnAnlIj1nZ6Asz7fgBOKrkGt
lgYEdh/MGxo0Cf6cLySEwMOJttidSrkX3afqb9O16L80nlMTUnJYFmTE0wNMlLgfKv5xol6Ixp1O
BfbKhoTFim8ujugk3kg7jZQxqe1qNtfpjpGy22AwvTGcnq5vgcVRnZiRPKEt0TrelFglyAtAEcuq
Kp4p77R+Ycq+WMWazr9NvkGdBlHJJ3QR6pPRwxqq203yMQmLB+krUvygeG9sL89RAfyllntoc/Dr
45wdQLZ8WsqXHAQv8ZYiMpyFyUud39Hmfphu1eg+fL5uZmk6T81ITpLafQk4Iwbox8+iNniSO7Xh
Qi98MrZI7lcGtXQqgh+FzBxNKHnJ0F2jGzJddEDXVx8p2gkCrn9GB/9pFPwvmmfAq6oi8OtIf0D9
e76/KrOhkGOFJdW8saNtoj/SNcGPpaPlxMRXgDxJcvWRVGVfzivUv0/9T712tcpJ19gdlm4ip1ak
baWHekzaHgNp1NzR25qDJO66CyxtXBQHwV1EZ+GZrz7Ak3GYcYGXFlNDRkSOJlhkUsCq1t6klxb+
60laxUGMGrO0j9gAUokavUboTsBzynYCy0qKS5xeCD4U2yaL3ahfiUeLB9SpTSkBolmsURyYCLEC
MsbZsREVGHJu1HTTj04t7qAAA3DG9blc2LU2KMGA3yaqRlFqPXc7pRFRBfApLj6A93UzFXL6KxrR
SFV9J2tkdF/vpFKIgDGUHnCEmCCjk3wcog6iDSsfL0iO4XTPvcHTlI8AobyFN82ebNLD5GRPLOEQ
Cygf2J5t24wzl/LIM2pnrRywVCs8/Rw65y4nfkRzH8xhCsaeHe0tdbIX4cW3/o4rt8ENOYTP6tP1
uV41KE226ME2n0cYf0g5sGXcdsVjs7NganjznWRfbH+uWJzd9MqMU/18iFOf+qSLYbFHDz9XeOwM
h2jzMOF1JIN4dryyM5durmdTKm2boO17MBnAHvQCjuQ4dQ7jMc95dm846rf8TvB3Wrl3WGKQINQI
p5uVAc975NqApT2UBVVO6/zrA+rbWt/Ax+jmhzi84xnIt9CRwCH7s4KoWvBrPHahpAYRA4aQJHdH
mCJpM6sDdVBrorMTpD3U7vgYe51FN4350wYpfm9+FKhsMRHg2rzBix+P2W8STbcpiq1tvTOGI7Oe
G3VP7SfRZp5SJa4Fktg13Nzlfp8/ldngcbLwqi/HTjVkYzGl+NSk9sL+SUs/UWXpVBQThl/Xl+Ji
JSAGRKG8h/uFCnZNuVZUMwjW1AFNnDbPkZJORsPjZCpWgubFWTBbYeb82IaT8yJ+gZ+toFmI/hfQ
sk2HOq9fB6ZPWyWjr38+HDxo6pBIJGhRkqvjHWl86GXhwqQG4luKwvOkC+e6iYvUBmOZyafxjI82
KE1u584ahSQoT+Ipr/gcyXMzQcYMrxdC8Cx8M+lfzBzeJlDVAQmAbsmkkCQrxngyKzw9h9WbqYmj
HVRvTKyx4F8kHXgLhgAXDJlok0Oz2nkESpPGZghADfK133T0WPhC60Oy9u5z6WywMvM/AkCro7o7
u8lJKDet2mbBGDVOIgKIIxVUuMYYrk3Z4lhOrMw/P7ESDgwYvyRuQORju2lrb/VZvkCZX0RW4til
K8zjwTmJjmDknrIr5EkaghwEllAGREnXUVrHT781eLdn9+A6dP/U8c6tSTn1ZLQBCMuTxhmq5ob4
Xc3Log550WnNBp0nI6c9+MZSxtZusMsT+u8wpYQAUFeLMIFhVuNzkWrQs2Q8m5D8kpWtdZHOzR0J
qspwf4VwJkiFzlfOsLq2yUL0PWS2z2lj4SIU8lFXvBhBGZUnN7WZ05M1ht+lZUTpY9Z7+9rakvOX
oSFirYLzNwOkbMAC+Cy0vUi/B8UI6TBrZZCXCeTXKP81Jx1+UM/SO7WDOfD+eLF5ZwEjmKs7nzyY
/WsYbtLWQeL6575zOkRp53UFXgqSBDZF8yUgnFVI38DQLjzVerTXLheXeI2vIaLnD023GkVYOV/I
YQCdrm1C4ZGFr6aKd8JtrezjTPCIHDUdoRNdILZrIWZeH+ZlTVAyLO/9vvSpUsBw52dHtfonsr/l
xWup1A5UL1GdxP4gyn5swCpCiy1DlpOb7bZLybYOgGIBjMUvIlfNyIaiGeT6x82DPkt6pG+TvLsp
a5ERBd4N5mKu+08Z/YiGFRsXicNsQ9Pm3q+5k0guGFZVRf1qhA0QpFV8ZIBv1UHf8Y4mrTe22R3u
UGvPaJfPMpJRKTB1qTWpgwBce7Ty12jot1bQukXW8zCEIDZaSjs8cUXlZ4HX4Mj8TeLp1tBeExV4
ZatzM3N0DTIdKz/bXp/wZTc8mQ0pcKlUtAOypsYhYIeqlXe93XXdNhl/QH6NZ70nilsrPXTt/rrd
xYUGNASqXGh8whPRufdnkFELIgD1wRqW7Uyr2ek2iBqzYm14F1Xbr3lHqwGiO2SWTCluAUSX4qkR
m7qrRsfvEnQydV6DjlMTggWaob8YQe52Vvw4TsGK7aWTfKag/H/TUgwzejTaszmGtbQ7hGW5J+ba
YbA8i/+akGJI1utxW8RYPNYMoFkyEEIg5mRofxUyToYihYyeZqoejRhKiXu8G+/wXvU73OFB41jt
sl1mOw/6s81Zz5Ej78aVy+baICVXKbJG9Am6lJ0wBjqKRV5Ca68f05W7z+LBejJGaYdaft1a9Xyw
2uHenDZ2/sRw9MRHkM1X6q6NH/9mA/y7dPK+axjBGxGmNNHcur+l9EiHn9dNrDigXBWIIr9nhYZk
SMlfBnK/mkQu/n7cieZuTPRKypdFUhtIVkGp6yTZfVM9l2x3/fsXcw4DHR6oIYKbT051aNrlVlIj
RjRqfOxjyokWPZvFCzWKXUWTm26ov1+3OLvSxfFzYlHygTKlasl0WKQjHsSdUXkolZ2Z//SbFWdb
9OkTQ9Lq90wVMVCNoFO271tQ5hot0Kh/3i07N6+iU9ZW8ah70SUT95MSGaREAOpxvKXJsIfyQ84D
9UMdS6eZ1JX1WsqB0Ww1txipFC9TUjQy2tz387SaB7WrjXcbsiZs06xJGix6BRgokfpCBUiTeS4V
lESETTF1giZu1aC5JilxdteOJnYomnAl3/yFU/xrUAZjB02OfvseBst8a+t3FcSO8l+q/aLRlTNx
0ftODMlFNcUuxVDOIwOdDW3cEWRy8Xddc9i00mPzdVeVHR3FS7z0A7aGIoDkf6k1CjEGDVK+jAcO
HqMP1Bk2dOThLuQdj/fmbb+5iw6fD77LnPbjub5p3eTG3JabjGPKHRSRV7bEJVAER/XJNxlSEbNQ
+6oitIZw7f2H4okD2TU3+WPyDma9m+kueg/3k/cYq9x8KG8EdEmRnK9khpdlzfkTZgQO2mKhQScz
IMdVAY4Q1tbOiOLWgWwHN3AhONQ5jQdUzgPh+jZY6Va4LDRKNvXzTGhMfJAv2LD5XUwOaP3e1Yfx
Qf0o3U/o4bijA8l7NzgYN5j1nbnicZfwasm4lB71jESMZR0GfJh7VHLPH514qzj9pn8wt7jGHpM7
0JWtzfPsXhfudzLPUmokcL31ixhm8djllp7JwfoeQzek/nEsX4x7mysuvbVc1dW35UqQ+mq+uGZb
ilLNWPbqSDDfgFtsJv5m3Q+b70+Utxvqagf1Qb1nDtka7sjj9+d2gwx9jRB68TJw6mZSOtVlTdVT
H58AknsNLtZ4TxMfNorztfWyTfpRbK0D8VY5Ahbn3QKfFN4Bgf+Ss2EglMZadJh3i4OwD61JQEPx
7oNswDa2gZDgTTSiDSkqnXTj451mJY1cyhfIiXV51esEyEUb1n3d4Ebn6Wz8CwsGGBcI3n8gUC3j
lgolCeHOA+DTSeSgs9eJVsvyS1NooIEJ+jPQB7pglteypI9CFSZqEBC45Q5BuvkOz7n5kb0V/JfY
i5eRB/vWSd7stQlcOmBPbUt+Y9QamTQftlncgbzFEZkboHQAicfrJ95iiQA9bxoO8S/UgBQWaFdV
cQl9eIe0fPrBeO2Y9+k3gUcX8zHhZuVAQdbJP1Eg6fm4XY1KS9nRqXnJUSCKFqZ0mOd45OaP4SO+
jUCwCr4akAlw24m/EVw00vufK6NeuitagOhCe4egQ10G1kVNF/llTzC92puVcDv+Ra1jF7/E+ltk
ukF86IyViV48805NSgmnFZI+AFS4dqqQx4/dDhi7e9BB3hT7eNebnELL+c6McQCBkRpPa5EH4Hfw
igeI60NfcGoTd2PgClGjxX1Vyjz8qk6DocTL8EBf89xh6X1hbFFThA4bb8t7ey0zXVhgVLZnqDkg
mRBzlOzp+mhnVCsrBx153XZgaPYx/KjDRQhyN9eHthB0oOM+I8tRaDNNudsnCYuwM1RICODleGMX
4zfQ96xkU4ujOTEhLWIWdki1wdALTrmSN/nkNv19N65UExb2PrRz5nehWSwagJ7zNIGWbUTCAkYm
glKoiL0Ww4Gol/95fb6WSq+zHBDApbgzaCg9nRsSWkpqpW0qqG4fBqSHIBzuDDCzcaGAU2ZvJ7dF
8Hzd5tIaQTMd2w7P6XhVl8YmSFREcddWTm2nm8wv9olVrbjBUp0Lw/rXhn4+rMkMaJbEsBEXaBUB
GyWpnDwreEM2VeNOIxeTGzSbQPwpSwmMztrzcHI0YLCLI4llRchsNDyQ8c73f4XDc97+vj59i64B
4n9IEWFTocPnfGjqkI/Z2HUVyLVeSoaeQwKy1Qgn7Nt1O0t+jq65/9qRwnKQhXjTa2AHuioxuTPa
O22NfvIS2TFPF7p3URYHIh6a4edjUawwGXx19r40f5wif8au5m/VRFq0bBtiN4ppQvdskR1zLdhX
jHwyIGPdbBLp0/XRfikKSokiPgWcBzqeWXDSS9OqGVC81+KhcrpkEAmvmVW/9XkgHqxkKH6MRjbo
4GsrrJRDFC92uzqz74I4APi1VeLSQUDLdvjl+TaDZgLaQJCXHAe77i1eMSpyHoIQWjBgZEOlGLZh
3pTHIhDNq0lVWvGkLwCQUoUZPmSDYf4Udszem1Fv9uowWm8hA9DGBS9I+xj6sQYHrvigD9BiaPTo
Pm/nkpVfjDbXyy7cQJEn/90HCi5Ntq2rnkDP+oOWlbg5l1qrH/S2tdco377auaX5A+wQzfbotjcs
sLOfL2WvNNNoV2PlZFQBVfkrptiDvMtmYtOutjVORtDpROF3Yf5Wy+YZrEQ80KN3HBhuaqKtAq2T
WfVPrAtu1D26hzW8pnV/SjoBDfX5OU1HeXhmYJDcLUEXhFqaWGO9CW96tFjk+XAYrPfrrrRwvJ5Z
mTfw6WvrZGetqcIKq4v+DmwuVcADG02bXKXhtFezOn6KoYgmLLR7QMzl4br5hfjAQOqD8x31ErSj
S6EPnDWRmikIe02k8nzsHKN/JrY31it2FuoXZ3akDaP4NhmHFKe6XQmoyG1yFgOx7pb9c9f9sWLY
V5xgM1MIutouVDoBZMiFaiMWoWPjmGhgXFCyoy/EXxztcF8AzWa5eMCRzlfOHERKi2iqnKC17gu1
c9H7HQDGskpLspB7si80MtTxbOsCJTyVWt9Z6RzD2Ug91iZ4cRspmvXRjfNcCSTCk8h1R0+0nlO7
zjy9zcTL/+YnUnyHflDSNXGFOU1D3oI7IEBzTeqV9UqlZ9EfoR8DnSJgQQ2Zqa4VrCF6DT8hTeDm
mVuZt4Vhc0tbueov+SN6KEBaA8ms+T5xvniBPxRJNG+7Kkf5kzxHUPWGaGzXQxFt3Pz53J3akveY
H+BuPcKWwg6s2ppBc6uKY2Kt0cYtzZ2G9zJcUFD+RKfQ+ZiiDifWBKkaKD3pIMTTcRUwlVr7zWgL
0A41s9fr41pIzSCmiMdSnAs4eGTUQzbE4QQMHkJXCgwb6Z/Sfq3wt5BWnJmYh3wSHbvGKNnIcE70
ZQ58qrZh2ug2Xf0XoR6sKYBMIgsDFFaaORHaWj7OW9movldAxA/+c6T8uj5bC2B//OITI5IbpCIw
azSdVk5pfb0jqTEf4o9M3WvaK0m2pj2gF8Xpm7uWbdE1f936fM+4OHCh3IbmKwu9xPK+msBqlKEx
DVcEWnPL2EEFFeTddzGKu4Fbd2tiikunmoZ7AlrW5g4fmeUv7UAlMlazyxf93o+MrTYM/6BH5CYX
3dEwwDkwGXuT9G/XR7nkkTMdFeCbaMVDqDx3l8IXSkxrjDIaQCuo53dA6f551J9Bav81IQXCpItS
QmdXMdXwsVPTpyiYu07X8KFLjo/VArcainGGKauiohYXQxQiw72xYi7U8DZ6Me1ZOrrXJ8xa8gvc
6JDdzKqXgIGfz1hpocKsG3nltIFW5jxhWDBegcfHVdO4MjddYNKN3ZXDM9hRu7siSWI30Usf/5GC
j+ShGjYjt9Sg1nk0NKXFm6HKXdWslNGpgggMnJBbvFVQ0PX6PPHv9SaCRIyvqsPR76zpYKBT+H2Y
9Aioc+aX743PUs8ONNBdACsQHvu6mh6Z0RcvdcSmQwceLLdrisnmqANZgLFODf5XUhQRmA8pSU0u
UKz5QaC22nm5noNLI9OYK4bAf7B7vcQ5qVv9JjGGzDELo9uScmAQJwNIBk9EwQO4tMONqpU+dLf8
fZwr+t5STOgGTGSTFda4mfqCoe2Ojfcg9ZiAxlCMo1ni9siDpM1Tj2Sx+kgGClKNdDDIbpzq6W2s
qJby3oqKBzLhvZ8nQ9D4HEL3iWebQfcyJIO2bcs0/lREqDljG1L0UCFt8vn1FV+6w6M/DAkFAh1g
rvKFWmeQLEosZHyqZVjH0C+Lu7avmj2Ibow3tOr5Ea+ydnALZbDvwIkbZXyIxm5lGy2dVUDAzrdu
3OshXyn5XTdGJZiSEdhRU+ra3xVolQzTG9ZI3tfsSEG3yrO0IEAjOZqebBgtj6rpv0WJfejZtKY5
smZL2ksiLcc6sVCGMZn/neIexQWaiOoqsXmfW0/X13Ep1J0uozSwBA94RW9iGTGQ4xBbT3HWbq+b
WAriMwIF5SswgoOe6nyNetwZawPlXrQTas7UgnwuBzAkAAGVkuTfcwBf/MjeF3TtrXgpNwPRCMpy
uI+oIOQ7t8tYr3RkzgEz7aiHTq4IrqO2GSU7vAOubIelNTu1JdXn0jYaUqvDNBbgeufQUU43ClVf
mqSsntDcTf5Ht5dOjxHMJCWQonMqCOlUwSsae4X+4gdr41pau9P9Ja1dro9x0howFAM6ZLUDuvQh
wMveJoKnnTB+SKuCj3W5UtBayHFmWLMB4XDURdD1MX/WSb6WRzpmMEWulo2bwbhHmbpjLehEOqeL
IeV7y0yntX/bQAei8u1q5poc5OWxCftowAZBBJIdFGfO7fug7VT6Bpy4qX7owx9G+RiIn9d3xUIZ
6tQGUefr2skYR8v0TVrBRs2MR11veQqBy0H9EZnxkUX6joSQvhLjZ9QqXG+1fYHO3+ufcHlon3+B
FDxBtNbQxMYX5HniMLCU1/UdaFlvaDO4Zh/xMYy86xYXF1ZD4zlKfNiSQM+fD7pMSNxOmpEjoRMT
3SpmX320k/BRphj75ikwu+KxVBUzRcNiATicb6I79agJI96Br74jmzYx1EOEauca4vlyB4PwELAu
kAahie+iZdNObKMGEhqneareaOoPtSx39QCMV2Su0fQtLr0Beog5IoK5Qiay0xVSGIEVz2Tmdz6u
iubE1WCnJTGUW++V/JW2N615SLvXgK4wzi0t+allKU51mV6FQQUYqDreWuWtlu11DS355M4KXrVp
t7LaswOd3xbAroTbECpDBJBQGdUSGeCvGVWczAUzjkauP43dC+sKT4h8U0TIzEh/q6LxylbsQ62t
PTMsjdWcb7DUAlIU+cG5r4VtY7blgPwJcI630QR+KicbFtnoLFc/qlC/acQabe7CEwBGDElwivKy
ijNP8m9lGEngC4x4iM2XAcQMyqi5g9bETkzFkaKyMsbsoBbEMf2fKaqVKzN+eZyDOABzDfY6kL7j
Fno+ZuIHmtU1NHPy+gjCoKbe233tlPYI9redzTwbd0J/k4AWO3IGcxOvsWEvpIX4AANQJnRoAc0k
Fw8qFqLJUTUzp4/2WtryBi2+hvI7CHVOlV0y7g3/FhLL14e9tNLAgoJnZ250x934fNRTWIkymAMZ
6AyiY9xUKRp3muKWpRA7a8M7K/K/dTFrVo6ppZABNBXsoTMRBV45fpIqS0IdnfxGSbgB9KVFx/tw
6LkKgND1EV7mMsBrabhzQ/YJeGG5RuIXRqVac6rUmT+gRboFesht8pqzptpbkKW7bm1pFXW4L8Af
s1FgB84ntE18KKuxGcRdVc+DYXAbaIFcjT3NLrd9/dAxFdm2vxFatGJ6YU7PLEtLqeQQ1+0VWK79
h96PnCZDux0QUHj8clcGOe9/KTrBFNhgDdSs4a5SbqOME7hGU8SHZiIHI4w4TphjoAiXFJUXp8Db
FsEmt58mGtxMPd3WqLRc/4TFwVo6whM4orBppWiR4QqnBxkGOyn/NOZtrdS8aJ7qaE3kfGF/4FWX
otecgRAEcGJpOe3Ur7EnkU5p7aGyOw+h2qGl9gMwiJ2SDvvEX5PVvCSoQd6k4skDre9zo+ZXJnCS
3hiFZUHUBTZj9DqDyMs8aGJbJTtD9TJ7F0xuar2byjFjGz16hTY1b3o06d+3f6yR8vUdDC9EM4+J
ZUgRsSVswKMUviMK3DTeGuTFMm/tynfi4IYlazKciysKZvH/WDOlpK4bxjKMSsT/DFKAjfpe1oEL
GA4v1kLeUkAAqB/zi2LL3HpwvqR+oo99205opFAbp1BCJ2LtU6YVNwGJnwZWPV731KWURZ9vb+Df
BTgLxaRze7U6qCHK7LmjoaNKaAUv6k3cqtwobsFwBgETP3zys7fQBsdx+HLd+MKhdmZ73sgnrhR3
oFeqUh22M+FMfnTUgmZ73cS8A+RYYKhQEqUGPBZF6HMTUBYvAtsHt32i2J4dzS/BI7LAcH/dzEL3
J9odcDijOY7auDBK3mi24O82mhHhrWL5NhSBwScjFY+pLZjbmUOyDdr8NrIojBPh1qMR8UCMSAyF
+QotsWbf5evVu8vBY2HBDYF/YXHlrZoUtZGOFpLyPK5BrIxk2we+NZ4yl+lJKbhVkfjGVPyoWAnB
82ilWTcomqwxD4A9qzL3Lw1j2uYaCHjwmKdXdz0eo/SJOlY9K8h8S2uU6NcWYCHon5mUFjpsM9Bj
DjBpQburLF5ZpTrqkHqGEj9YpOJ50AQcmc3Maq1uEwago6+vPE4tPFvDC+Z/IF8LMmu5iz0dkaRF
LTZT9X+kncdy3MqytZ8IEfBmCjTa0JOSKEoThCRqw3uPp78fdP//qBtENOLsO+CIg+wqVGWlWbmW
AhQ6kew+pmypvTM3fauKM1sLD576w4L5oNCqgwqkBOG0Y5g+VaZ+jLXG9hiEj/Tw1jP1QwAZ5FBs
8eqtH1UqurDxoGgBvGR5JdrIHy1uXdaZRHM3bfwWebah7BCr+RKpxUkN36QavLLef5bTZB8BoKtE
eSO0W7uYXEckp2ZwC+z+l7+CCyCF8UTgEyoC4zmqNBwrjdaKUlcbqdG6JYStQGTM+LTFyZCMukza
OTWNVPloSsGx7hJXT4wNT7P2QkCSA1aMcQkyk4UHGERFiBgkR7s4kHGixzB+Dxn5V7fIeFY9NogI
qEPmxgnmLncuG0MNzUjIC/LS82Q3QMl4r4mMTnSt0H3pzNH4KrWSdEwDo7irjVq6M/VKulUzukel
ZPnP113f2l03ZD4kpwnKnuUDkjeFpE9xB9lW8FVPnkzvH3k4hbU7JU9B+knvfl83t7LNVJr/mlu8
GVETymI4mwu8e3OAC9udqtdNis/VQJka+B+GNLgi/gB8zp6mXChkRZsVRuvK7sI7L39vhX/kxjXU
Nw1gecaU44bPXAHzU5A6Mzmv/MxkGLU5w4Szjp0j7aqvvi28/ETwgizabm/Bs9hPN8Fv4akF2b/V
Rl3Z1AvTi+B8DIqK4TiUe6PsWyk6iZzY1fjYK1tY0bXg5nyJczx7tkQv9cS8brEjUG0XSsGJrcER
hvrU5gXiusHGlq6Fx+fmFleyV4JwCHt2NGnepgo6n+JTH76Iwi73cju39tdPJuNR/PzFs0c1hJAG
afmZv2LhWacojYxMIUjUTcVoIZUahupQl7VZu/gg/aZq5BK2b8uw9kzvVa9iUcmI7FmAmRoAHAg1
FhKTNLGCFmw7MmezV6dxfJbHXDQcZVKU5Al3Xh6KPlONI9it4UcsDbnuaKOvuMHk8674ph/f1qXV
9Du5Ai2EfGCXB+6gCdVNIuaCG85+QMlkGBvSVpTerUasj3LdxyMtPUsId10QZYZTD575oAllpMG0
bdKW8lXxcylLyZsmptB7CpI5kabWoi86aih5ALDyJjq1aa+QeI2UryUjqPgNZvvQGZ6i2Qwk+z+k
Kix2lIerT0qJwOFubMvebaNG/A5zBs5TFUM9h1PWD/S9FpTyjd+D+7Kbom+Abde9FhzqVEhhbLdm
eigpUXdxzTSaVcpA3pqklSfbKkAF023MSnw9CnU3fRxYcDr7kfmeo19K98yw/on9QjqlihUeKHON
OyvxAv1GtCTI6RpohO0yZ5Ntn5Z8BJKmbR0xRmnNaUU1/V0WY3uvT1bO5FgceS2iGC28WIj5av+k
ltf8kOh6Ajb36+pXW0vZpxyxcc/WShgzGlOw/kk0tvfFyA3/AdFRMXJ8pusUu1enOxW5ILerYnQe
JeLWrLfMQ5d58oA6RnNKmza6mfo+O7VjKZ/EZjB/lEPRh7acBWm+h/ddgTZnULIbTRuV9D7TctOV
hS70dxBbZxDldt69KBdCdRwzCQLqWBaFe/ocKXVh+qFvcjV6me1ZAPOcapzKctcbmpU/F0MU3OrV
qKhOWUwlsi5DWc7K9nlNXy4O/D2d7vpB0Cbpk1oN4WSXZTchS6jksvRUaF1WuG0vtf690FTK3dDL
tauQxf1EKqOEKkDPNMaPZ7KxjWu5eispBQKABoGK2tql06mqhtOTFrz/ULZ6TGGV93L/LQ4flNjO
oqOS/wO56ajc6eamfsOKadJyipSgiGZltIXpvGto58SEWk2o3dVd96D57zHipJC3HWTMjX23z+X+
tgQ0VTNe2ahbA4grLhCmVDjNaKKqVOcXLjATxCkNCMadVpBs2Tlod22vcitFCG+yDQe44t1n2C2C
h9o84LKskUpCotVSI1AjbW1dfyhS3Qnr4+h99pRw46OuLYvqHKTDMkQXONvLb1qMPW6z9Atkp1Tq
saWa30ji0CYAY0voD/Ei7W7ypTizp1bvt5pnK88l1X2aj7pFkfBDWZLyc1cB8UA2B9H5EK5pS6ju
G0E8mbVuXz+9W6YWL2YidLIi6Jgqh/JoltpO4Fs2Q+z4W1ytK1sKzy6Tvkxy8AItcxdlGK3KHPvM
ibrM9aCI3clC/kkYejcyQFwkgjsM+UZovlIAuLA5r/4sHjD8SGeEBZtJ2wPYVchCPl3fv5Xg/zxc
XErkeIUVqvVYZwhTerAJJhDQV7ZnbvAIr+7dWVC6qA4hUtZ2U99mdMEt3m/hNYythzDTHcFAXc9X
D53/Xytuzs0IJuchlZqpbpafq1HGOpx6boCqRU4ttsQ03ikJpY2UduX8QXMLFlulvCF9kJptaKuY
RVAQGUqNW2lHdD4J3j4bW2WvtdRZmfEK4jw4gr2Foxr1oVAKPyxAfPf9WwligcbCOGWa03SJUNi9
7vMrAAyNE0RMqqfbI/HOd69rO9Ayvh/fZb5k3AZ1Zx0DXw9czyv82yDsBVdSE8icilqPvV3c9PnT
kOgoX8lVF2yJvqwe6LODsIgAQ40StzIfhMqgnNZHVHniQNn4Jit+9vxMG/OPOLs1OcVIqbcwojaN
LQ9HqX2v1Gct/KVr7vXbs/L14Z6CCADVFcDSyzGGNmobQ8pJtjoqVZHY7JTwiJab5b1et7N6f87s
LFYU1VZLh4QVKfN9aeNfZiEyQxTt48T6pnnqTRHHT9dNrmV4nGsKVLLFwLZhLWxaXZhpYlshWcvo
ehNMwLMyN5m+B0pmS8F3CGLlZJeq0u663RWHdGF28XLFdZbKVYTZVuvdIv2sjOMhaTeMzL99kYgw
pgsG0YSoD16qhREk0euxEykRdHRHfSV4hHJ0Y/+2TCxct5RXhAE+JtIUdo3RC54Zg9h4Hlb2Csc2
8/KBo5/7npcHvSpFo0vqhpKKWLxktfDD9xKm1op/UcE4NzNHcWf3qQ2TSm9MzDD0WySPOWTYQXgf
WaAdXaX7muqH60dg7f6KGktCxggY+zJ4SUt6VqlGLbQZwbDnzWM0GW4zqDdy4+2MdAtevmoODRFG
GekVMat5ubxo0ku9lUi6PXp80pS4Wqnv5ILZYyW4L/57ILEEs/xfa4tzUXbDIAAHRG9YeJz62pbl
9zq+b7R9AC4g23o21opPKE4wCsANNugRX65NjSH6DvpZ3Vj/rRquZRyG/p8k+mz13q5s3wd1C0C0
tpkafT06Csy7fpg/UJWBbq3PiFYYDq6We4U9ARW12ziC98EYnVZvf14/LWuXAGANSpp0okliFp+P
4drcyo2Czn/u29KgP/q+dpBJaTcizbWVzdPLM9kLRKXL6TlzHI2Qu5Y5We120y0yFLY1uEFFRrfF
CbVu6j/tgWVQxmicpE0JQa1RveUic0Xhl1EP7MI7jv+iS3jxgi12z8h6LZomXpa0oabl7YLgpR7h
eqV9qf0Kuq0G+/qDyWQRxENIeCx10Ee/NhPgwwTRTLwm4KFBW3XhsxZvlc/XtpA0C25ZMtp5xvDy
4E9eN8piiqE6+aql90Kyr4zIySy3pBRw/QCuPs5nphbuMaOaYgwKpkbhTkT5Q05bN0lufNJaKK60
rZ722sNyvrJFCKWESiBa1byFYrmPA+/W7/vj9RWtkGiQi58taf4NZx4/Da00VNt598bvmf4ySk4O
6NwcbxqUXqZ93DvICyXFsYmO6GQ7evilt1705mnUY3juPm/8mnkDl6/1+a9ZnFEwkQgSqPyaCtHD
6pZOom2Aiuwg0Sj0W4uLKIt7JqmCzG2D/Ybx+aB8MG4oiKiD8Yf8fHGQBB0ZRLMeM14H+VuM6ohc
9g8CA0GmFB9GuE6nrNoN1ffMSuBC9bYk3P90Xz7YJ5Gf5RrAVi1nnDv6sX0oTOiPwomkKB1zA4md
tV9EvbPVVEHpkhny1Puh6tWbKm4EMWu9MHCgDM+BIZhR5ovV50oLc6PJ6rv+a5/pO0+udqM5a4mU
r54FtD833GKIORqD62vxG4U319Obuyrd1Ltacx3nP2VxzQCNolzWsBGZZRd+4IrWb95nsfS3Dv/a
Fz83tLhgjZmKRdhjqDSojMevCgy+YmHX+We9axG2P5RkS/MgQrBV/l+LudluIGTMkpDpLekzgTTE
HQNbGdWLnJkM4CrvivicSm6E6EgcPQbjQyq710/4+r7+tTm7t7O7PqncrLbEZkkNtnTlcFSSnR6l
PaCVcPjWWUX/ct3imsM8X+UilQ2msEg7CYua+h4Jt3GBjAvUaYOjiPdRslVknL3D8gL9tYZW+uX6
PKkcI4Z/eEyz/CbM62NR0821fl9f09p7c25lcVG6qQKgO69pHFon90qSTmR8w0+pxTKnrV7YWo/z
zzAa6DtFhXhhsYWJLOl5i8aeowWouk2OKD5ramIXxmdT/xn1TpJDN6a+5d5jm23cj/XzQiP3f00v
kT71IGixOWK6KYd9L0MX3O5SNC/DeMvvz1/mw5dDQQMcFd7nQ2HaqAZhqmQspflr4O0hGZX9e5kR
Bkm5SaKdMTlTt7G4VXdrntlc3AZjmpJMyrGpE0DGxj4RqeeACon2gnarl4fJc3VhF0o/rh+fNXw4
qox/17r4oGFnCm0iYTdLO6eyTlXzoOk4d5TG70CTikKzI7cL8n0r296mkPLqN2XQGzzVrCT4R0j7
zAdINHFAPTJWmOTVl7aPnsO+d/rgNRG23tPV23hmaf4lZ5aaoUuQM8dS7iW7Igh2ChQKhZD9C6dG
8YIdVYC+woJzaSaXugHQ0B/hdiD+RsSIm+njRzNV/R5L7UYevrZ9FqjRmUtThw9ydg5nizLLKpUE
huSp/M2zrwro1MBJhfLZU7dUYNf279zU4nwqhZz4io+pQEirXaw09A3NSN8VunbYOJJbphZ7aGhZ
0HUppvLstpa/y9aTzqhbeRcUv+Jpp0zfRelV8o5y9zWPXySoy6ONX7DmU8/W+gcQcLat9M/0mm4g
oU/+nqY3onk3Cwub8lMabnUs5m1buppzU0v3XXpqbYHOd+rJ+CcOXuMMcW29Y4iPgwMatlOTjcWt
7i7pKtBMcFAfJKGFSBfiGpZwJ8i0E8jmL20R7MpuSzBq9WiemVlETYoZUPNWMUMUedvk6n7CRDho
R3CFG2yLK3uo8RrRTAOEDbXLYg8Rkv9/n8uweoQ5PdXa9WIKQ4BvPEV0f3ZaNQT0Q+tqI55YyYiY
lGY4n9EainrLzDwrWj1I0yB3tDwUXpQ2NZwULryNDzYf98URochP924WW0UgYHEdplKBgFUhMU7L
V73dieEdlfba+25SyIba3paqjVm3FTZFRsAVnfoNPL2Q2c9H6Oz8l3lHZ6ucIWBMNCidbydtZ7cT
sqqt5li9dkTDxA3h+4s14aS08JsZvqs14aGZmEH1ezos/c7Te3fSjc9iLsFPk4Dsi/cR6IMis5xY
3uL5Xzlu/GTGEdR5HJrC+OVPHgcUI4cCgF9W10hUE41EdhK9p83zdee0dtZmOib+mLOhtHVpx+gy
AZATmLWhOWhIGXvByQeNF5MTIZXEPf6/mVt43VyqJtGYZnP+lxzSLsl6iLrHwPuSzeS//yYNgCcV
iBy0OeDWl9rGaVFCWCzqOTyEO4ZfK6uxI3iIahmYsV1rpym/z7fmmte+nMFnox+PS/pQS/blVhuC
pGfQoto1SuJkye9s/NyLW/JyK06d+uBfOwuH5KcWaFeJa6SZx8660XU4NlRbmpyk2EQCzpna8sri
WSn1w4RPhrM8jf5QVWqILUN6GtQnYXBkEmhGYtumszVrb0i7vNhXpgc1xsHcQuKtZXMcTkxTyZ6L
2YtDynh9pKfj8OeQNuKvuPxuaHu5OxYW8n0pnfdDMmzcizVXeG5ycVCZiR+yWucr6jOb3WR9Qm5i
w9uufsCzVS38YKArY691mBDK4K6clVH9ct9V4b0WJ1+7YNyYNVqLyM93cUkRLevQlJsNu2iU/XsV
PBqJaCeB/0gN7KZQ2k+Cb+4tCpWN+gZjun394q8lWhfWF4+alVvNWFisNqhPcemW0QAI7UVo3z3/
1Qzu8uKTZLqV8rlQN2LKtYzgwvLiooSCLGejieWqjHZCpdtTg6KwHj1Wev6lLpL92L8wdHcQ/G4X
R59G5VXqkt3G8uflfbhBfz/2svoUK/qY9wWbH5fvifcMGG3XWE4aPXalk3SnbCIX+1pvCciv+iKd
viOuiP7c8qkdR18cMhWrgbTLmk9G/eT1+yjbOMhrbwiCYP/firooDMy4tFzQsKKpvOktr+t+ko6y
9l1GzrnfSGZXogfQ3KLyZxwUvabFrQmNMYNcF1dkmQz9xAe9eB0t4VMlZpCq63eRJtuJtsV8tWF0
marDkS/97zR3l+/y7ovm3UYklIFGvfTO8ENbzzbOy0pQOyOpgPjDaEQkuLgtOsgZH+wUMZL0XDQy
EILTuMmNs3I6LowsLoaW6qnXKBiZhqeGLD2xnHIkBttiLN9azKIOGAqQGhnFbMf8GVQ9tXDP3mRr
XfGmzG5C8UOO+meS8zKQyUpIz2IwBI6WOGryClzbnNxRiygwbn2c1X1jaIrnnWIKmfGlKUsGEJuL
mCq8x6n7XfafDP+T1vz3WQAL+mtlfqHOgtYppqOUCFgRDAqlUDOaru65ZfvNV0pGSjYO3Nobq9Ob
hoMMziJFXN4rEFl+Lc/mjPSx8n/2Cjqh8quuPRvTUerdvmXUfiMYXPtktEcMg44jPdUl0Td4UVTQ
5mAw0RpU1xvbQigMnKp5V6rhxvrWbrCBFwQbSUgG9OdyN5Fbz2XPxFYOY2MenyzpS5C/mcNga82v
SXErPPB1l792SjgeaL4TMNHEXTiqsdQTP+qxCJmzLTSeI6jwEEzeDnq8/5upZX5PzyGG+Gc2JfTw
bMRHQf6qQAkw5eZWH2N9VaRQljpz4y2V8mpf9orB15AdaarkPWNS/adZSMIbINviU23IHpreeeLf
gp9O7pJpMu70UU6bgyRZwakUCvI7WZ1y6anLUqlFcDwou52opN3z9d1feZMYEpGhrQIeSrtpsfuF
BjM3yHbgqLRjKa7q9ZMGwR6SuLaSB3Zffbtub+0swzMyT+ES86vWwpf6OqRURY29oGGSIncV69tA
OK6LT2b4L6YN6JsD/YfSDHKaZc4mqFXeKvPaprKSvg5yMLqyUdxXfjHtgCg8xEkeHln8BvZwzUUY
MJDKGqMOTB4ukYBeAUawj2f4Sv5NVu9lK9lp+nMhwz2CBsVwU6su/bvr+7ryHS9szufxzAuqxlR1
qgmEBaYfEBAM/Y4/5oKdliSA8MFT0fu+bnGtVXdhcv7UZyaHsfcHQ51NVq6Y73P1kE6HuWEpGcdC
auywOFn+PUWZBp2R4rmwXq//gPUlz3PW0IISuS6OLu88FJcJwySieF/ku7p5MRuaWJNL4zbzt9QI
1oojhgT0ktSOAsAHLxwkCgPHEfhODcm5VzMTxxeApNKnKRxkyVG6pPnW60p8lNVU+6fUWusH89Cd
W3ctHN8DnbyTmtXaG36c36Y3qfliRrGGPkeu9v1OL7sgcKtOj79qgTDsUl2pd5FQSf/4k0IVS5Lg
8t5wh2sRP1/wPzu4DNfisIwLT+KgRmLgKPIxtx7G7tSWjpCi/cWUh6e/FuKRVlaqv6NItmV/pd9y
YX/x2OSiaTGOyxf0p1MUM7XytWDwQnTG8EugHAe0if1ow+ZKjHVhcuF/+pDoX54PjSw/B91vcYL5
+p/r53I+d4sU5sLEIuwpui6ZBpFdDZg5zsFniNJeo71qpUck4av5sLrXLa44VYR5GUEEDozc8BJ7
IvSS1U8KoKvJumGgRYSg16p+ht7B2Pxma6aopgB1BmaPZMbi0llVqnqj3yMuIHyH7VWbQGnErsII
BZSAG3HPyhvKkCiEzvCNID38AUvWaPCY1gOwvJSOX3ZHpO9G0a+uPF7fvjWHDQErmRnumrBnqU0m
daKOmqAEdLvVDCpRhsrggpqo6AXVSADAuyXKgT1YYnanCyaDXGnU9skOgad0owS7ur1nv2T2eWc+
tU4aVewUEbnuYHiup195+NbQcxxjui7T1lD46v6i12hIjB2LzHBeGkNDwq8YjgZzMNU5MuSCutOl
7C23jDcBwsGNr7l28yCsoWROfZHZ1MVz0fmBZ2ZjxLUos4fcz++STAH4b2yYWdlB1gOME+wIL8My
6WAI3GykKS7op7Jlni3Kn+ifWvFPpd8IndbuuUTFFHWaP8Tyi3veZVmQq+E8X1zaEDIUY2SL9U01
0IgbDmkenPD+Gwd1/iJL1zLHyKRuIjwsS5yeKVRVUUow9mviP2J8IFq3pTa0k9TphngfW9/y/NVX
XqNsgxRnjWOE7OM/hpf8AUPRxmKjYFgVmFlmlKcWdpH1pHk/5KSzy555uxurPGjTMUT4SX2qjLfQ
/zblD/XWoV0NO85/yuLUDs2Ydq3OTxEEiBu5l70ERirdaeKPyEDkpjrK6R36DxCd+BBugbLNhn/x
iFBSgVWMngPtn8VPMBSP4UsFqLUH0VOkPQaBbov5t42PvfY6AlnUZ1oAIsalNp5sNHLq6VjpaLRA
gCr/8NKDOR/kah+NN1XUIcPdbixtxSdwpBkaZ4wLSqLlyJgYQqJj5ohGDWb61Sya7iiHZsUoa4Gi
jTdWp+uLXHEKTGwhD4GeK9zDy4p14HehWVqgd8UIgti2jEFzSTI8y43635N9Svg6YKDIoXCBlhlZ
CL2sFYhV6UhKcQiqzM267jSExrFpt9ip55LD4poCaYBvg6ydAbxlOwWFRpqONabMqDmmxnAIjHoj
T1/bOIDBND55HlGcXhxBLxDEUley0oka0uTOr9+NQGgh9TB+X/9Ca48j7An6LLkDYwv065evREnR
rSiqvgT7woCL2N4CqHCtzjsVonFA3OMhlssbKS72kme+b9he8XeMv8FrB68Rn26ZSdG1aaPAmEpH
9ka38SY3bxLIzrq9Xlb3vR6QYNR2KkCylmqHbAyijV1eeUzmj0jxCjgoDIKLtVdt1jAVLZZO0evw
lKDV4Sh990CbJ3DVSEht0WilDSe/9mXPbC6DcigjOJSdVBI+7pjC+S7ykGUJwhnX93btohusCJZY
cn9NXUQacKgmguHJM27eOoj98KuUtKM2VUcUffbXTa11VCwTIh6mX2Z28SVcJaysRJ00ynF5LzsZ
cEq1U3c+6E6msnexCLS1LXdp9xoT+3edf/g/ml8s1RxAi/kl5ut2MNw0pZWphogiFirYkhDaa0Ku
x8EXRruM/J+GFt15ZvVz40eseHOmSxRELpANojK/uLCMtEzAFLTSYTbxSdeintrKsIdA+4c0yjeR
pxxawNttYPk27mOjOrD2sZkXm3kzYNxkxuryDmcot5iVZaBjo+r3fT28wAn6IvgIU07Wt+sLXTu+
Z6b+uJOzCHYcCxMsi4mppmAGcszSx6jTA0ev1K1a7JqbNWlzAgBgX+Fdu1yVPDamAr6fx4OCKM/x
t17Vfl1fzR/unaUrt8BDGKAfdZns6tJGCqviNMZyQRvlVKo7sbydxvc2PiaJYmf1W9Dot7r/ZSxO
3vCplN4jq3DK5F4o9ul0NLKDOgLGdAv/oBX7Xjld/3Efv6oM2QwpEkw62ixsdPnb6kHz1bxjQlOC
zUma7BZVh1H+FVkv/8IOAp8wf8+El0sC8sHqlI6eIPw2CZQJNCWinuYVTH7M0/4LSywJpw+bDgyM
lysK0LXx+jCBcWXK7GZ6gdxl9B6H9Md1Mx8PDhOhfyrcM/AA3phLM9agqb3pkSM0faI7KB9AQ+B5
W6Ona5+Hm0AxXQIZ+CHhqVtBq6uAOkBXDMktyaNwn1cyk17gHP2xrzf6IB8v3lzFpcXGqNBcXV2c
VAmhrWGCHJ5JV4/4qT1oreHo+Rar0trewRQ9c44qTCcth9egvFDiJKPqNxjH1HuXk7fr32Z2xpcX
jmUwXshamNYhB738NkYcIJWTMq6WatBD2l4KeUBwC8WXHakntf193dr6av5am/9/5q0kyQuVJMZa
2GvuhMgLNFS76ybmW/hhQVAiICWCfhbe/9JEaSnInOVUMcRWeRAS05Xyb9bwYsiv8tTCPNFSqCm3
OMWuG/2AQVcSs9S1hjJNLxzrdh9ohxGGmCE9hDpgFFLGYmtKaOX4wWI641EVkgdx+cSYQxBZ3aBQ
9K5L25r2wiTuYnXrKV+xAtiL8RAkgOZ20eKQe0Ofj35L2Jto6U7PB8jlBKqHkSOP0dcx0j93+Sv6
FbvYe2bC5dcoFrcMi6AstyuhULr+YVegGqz47MfIl1+27qloeHMMblnPwoSbb+BbDncxT6DdmF+z
Nr/tgHBYk+Am/f0wjBtubGUzKNtQC+DxYyB8iZVAIE4NonxA4Nc3P5O3+Y7cIsgb18lWBPcxDpZV
ep20cSHtloljLleaF1IY0pZDLHBUUYsVGg7QJD6Vhv9L09vHuIyNjZH6FTFV8kJVhSBuplWDV+HS
pGRVmdkb6E1kd/L3yTZ3ofvrW7SjreDGTrCvXNlm+ur4pbc1+3lr9HJlHg2BMGgPVDiWiZmWEatq
CoEm97ABotVVV7b/kD1NmN1prn8PWdOrkthkdQ/p52NsC1vh8nxuFh4D5kqGPucqmflRQZNcQ1By
8FTyfXGn2OaNeYqdr/lbfor3W3DdtUMMiBYqHu4DKd6SfHBQvFYNG/ZZ+IRY+xGszYEKFurswLCP
0cYbtWlt4W+DxICM3mJppavf+DeCHTwmuxBgyOM39TbbSt9WclcuxtniFofIsJJSkjoWNz5Xu4JC
lT3YRrIzDpG9BSFaaaZc2prDgbOnRJciruofqdWb1v053MaH9q18ozDEARket2K/P1DCD4fkbGmL
4FdSW3pi89Kat9Ydfxi3nd3d5GTodmH7n5pD9eV5i5RuhRDvcomLRCoDhNFLOTbN5/SIChVi9qMT
3Fn2XkntEuVzdT8cvjEpt88OrxvOdn73P6wXcBZlahIouDIvt7dH6KgeK2xLv6z3+Mfeu5edBp13
HtbpJj9tfs4Vl4ec3V97i5Oqha0YF/PnVO/J8x+ZcHLgyH4rHf8wIW/yCC7NSe5NJ9t44lZe7gu7
iyPb9KPFIAd2W6fYm5H980U7MJH9L9dHyx/yeog+lh4ukeQikCy05+ob+dD+Tu8VtOsFO3Usp3K7
H+HpR3DT3o6bPcd53z5+x792F2fIyhQFEhYkdKu3+AelDd/27tBwcyVncGED+vK8NcCyahB0A5Rb
0HN+QCFpjaKhxcCG9sJ0Bwb6tslK9/rhVFY99pmNxWHpJgTIs5DnYnRUx7qr3UfpNDqPL2/eztsP
O4h9H+TTffjlN8Qc3/odFCD7Q3Ab7tQH6/MXcyOJmk/Ihx1GMQpKQ9IBa1mw60MtNCNZ5qbkn4vx
JckO49bpWUltKPsR7cGiBtv5MqadNDMuvVirHKgWdujVSJDWIzfgd1tP4aohkBTUbKmJactKqpBH
Uh5nKiLPgTPehMfJlr+ptvYMOUHe2/UOeSjb2E1PrbixiatPByEm6TUaxjQ6F/cwUMu2rEfQ6MO+
M4/Fk0/Y4eqPwiEUNxa5usYzS/P/zx4O2GJDKR2wBMug6qAEYDMpcf2ArpoAJTdj7eHDXjbFwjbp
/D7he5UonaC04inHMjyZW5HLqhm4OEg/gcgZy1iiyihYQ4NQOb5wp2cvcnmcQmfcmgddfYZm4Rga
lzLk3vJiw2IzVWvP0Hn6fg273jHs+GC4vq2fzLsgsSe3uQnsh97Oj969cdoaOlq7XeQdSKmLlITQ
Erj8WhbUrENpcCINs4V+wDy2jbUPe3Xji60v8q8dZa4nnp2KdJKACA/YGW9obnWKU4COc6QDPvKl
P1jupNmB4LJKN0DIz7HANu26LbTECgkYUaH1hxJalme2k8tf0WZhIMU5B0e/r3+YLz5J113omrvx
l7GvjsEPZbKV75XrfxaPUPX8CgHGb2zE6pki45hnGmDxMBa/IPbVFOAWvyCdTv3wbHilDasWKhkb
2dyWnYULH1OkW/IAO16q7INZEMnQv0DCmSGyvNFNXXviwTP8Z0kL1xLGmhKZLaZGWAp1ydv3mrXL
S0RVpO610n8lVbEvtnjjVuPTc6uLWyM0mTJ1FVYnwNnw2Vry71GCEpR8MUdg9AQnLb2MppEZeDxB
BXrdA628wuA7LYXJQ0CGAOMuD1JFzJ9FmcdBghUFODWDbP/9B4Qvw6DlT2kAqe/FQUlpP5E30RPO
pMAemV4wvkXJp02dz7V9pPwFneb8MMzjh5crKWQf3EEb1k6a2NK+eFRP3l67F98bt3MBNwD3213f
urWn6MLi4ssZ8thadYZFhhx3nJKn/smq7ZY9PFbKxi6ufafz1S3Sik6G7zqfbYVlwzi601NMvL6c
FQd6sZpFACh39QSbMBYK66TViS3UjFxsbdl8nBYx0IWRhZdOi0FvKyuoHfGgPwe71mWiJXH73afx
YLxfX8/654HFXgMZOJ+LxcGb0joRqzyCefgXX0WwodjlIRrs6qDfT982jMlrCyO04yknY//AMjmE
AAJ8Lakd+WA9iu506+0tB+qw6AcI/sPm8NzqcTgztzh6pVIoPSIANbM3yq4GcSCZW59qpeBLnPp3
RYsTF3tqNoEfqxm32vXP6iFAbwHuJFs6mLvWshtXeZ5TksLO78J/tM8b+7m1wMVpHPy+1KcM65Bo
zKWlh5/dXnRQnt2Jn/J3pOJ/Xze4klZerHZxMIWhFYeyYEN76ylMXCGDjplZS8/OlA187pqlWVhK
VhHOYv5nXvlZAKEMA94edndnTG+rhu45JdD3PNw13vH6kv5gxJeX7dzSwiPKglxOgowl/T4S7P5G
P2ju49OjiHTNcbD9Q2LfAIJsbc9tt7rYK61lKLfOVrk4oFNVGXIz037nz50NEabjPcaHzv2nNewt
mODaQT03tTio0DLJSR8UtaN+z+6CR/Sc7oXnemMzt77a4jw2bRqEVc56LF6xXrJT9IlLsM0A1rdQ
TGvBHXtnzAwSc7q4RMQ0AIxCKS7nBU372ml8alXMdrvDqTp+Q5DrzbqXPwcv4y18tjfxz3jcCO3W
algXP2CxWICAdWX1/AATeWq/eivzB12A9PyXNu7QOmr6X6r6a6of6BwrGsK88mtrbrxG8vpX/bsJ
iwtZpVMLsHPehPvoND7rB+nWPAy3+kl8T0+QX7lwMdiD6+2lm8oO98YBAoXD8GjZr8ZpS1RwzRmd
fRB9EfOXadWK48hvmRjA7vRnNd+Al/6p6ny4qjNiUacUwpzw4gzHVVhOoVjVTkdZghDmkNrtQ0AM
4wdURdVjuGuP05N42Lo7a4Vf2Gr/Gl586kxAcaYeMDwlznQSyXVFB2EAp5x9fFjYweG6U5rv/bWF
Lj6rIOZZ/D+kfddy5Lqy7Bcxgt68gq6tWlLLzgtjpJmhAb0nv/4kde7d0w3xNGKtPa8ToewCCgWw
TGadAa+VZDKgclEHRJZqfFq7t4GWP3QDiO2MNIWp6aiJPRMnTH1DTG+vxrulQI7iuKZ6SvR5G2+l
/xER7+9KsnVetHolSV/Ash/hrqnIb9wgOLWzjUevI5KOmLw4wbNweZJcXCRFIUh9qMPCLtnkpVOr
qPt4mWZLAimzPwYPbu19eGkf85wyNQxpae3iKdC0FMF09xG295w1/N6Mc72GzN2ojVXWaRIwkoNo
d7+Dp3Qv/EiIfqf8i7Lo1W4xd2PTKo3aSli8Fkpn40sm3aXcrmCOrxvMHZjqahv+74p5aDq25V3u
ZD76iFp4BN02Xk2GjfyqPt5exK9sznfPX2a10TUELVZmo7Qqhf6GAdOss74z9sqrhexxQ+575GJU
Inql/YrIaadI7Yob0ZHe/0W6CWv79wcwuzhUCY3zGLsoLSSJhy50I8UfeUrKq0EZJUARDCyYkWMV
OjEAYAgzcoH2mIgYic+IxZ2DWVbq20oupCKwBtTebM9DZI2p2JkwRPdRF7OTXxH6uu/ie8FJ3dQf
tqFze+vWX00XgMzKdYmZBJEFQA0PDIhekNd3mTTnaVNseERH625ygcWegAqpvDoAVuGK4DJzOxfC
4vZI1G2Lij3RCQZN74P7z/IxdFsUr+hBsUXeO3FlE8G2DP5X1AHQsf+VbbuIYZTWQVrJU2XrKF4T
lF0dSAA29u1lXXlKYHgERHUg7EUmgk2WqQad28RSUSKqakfQ/Zq+oSV37jNSdqeIN129ZhI6slCQ
N9GZ+629qEpVfa4jdL/pqTif9bZ6nrClnILtSjBGC9NfEObaBm1JDslyNA4OcU2gerprdRWfK/rm
H6/cMicpLd3MS5sxc1tXSSAleR/hlkayz6t6A0MG1CpJnhenqrbMx0Ctqqc4rTQO8MrdhoY2vIPQ
2IDuBo1xzraPgs7EnKQdi9vQdDvrvsYLMDlW9EfTgk334badK6/7KzgmUqshzDfUhaJqwkEQXSqU
blLVSME50PvluOOKg0BtF0ROOkbH0ZTD2BaqVtllS4VvrrZ9Ru0Uo6C3zVm5eK4QGHOMNNWgYj/C
nBJTnzm1m+RRzY5FMzq3gdbW7dIU5tkaDQibNAGQLj40Q0HysHTnai8VEKLCpPRtMJ5VjM+Xeg0K
HREVym4WqlMW0dHthCp8KGfrQcxbmWPbyhHDAVs6sA1U17/RfE1Zp5aTBrjeesizbR3/4ubQ15YP
yVdECZAsozWLWb6+omM2yTNqvcV9rJGh2wwUA8Lnnsdw8nUZMjfZUi34DxKzdiNU0TGnBqTJD/zs
z+y1+48ZdQvD1R7Vc3hf+mqIxNjtDVv+6C1QJnoEcoCBXQpQM9lATDoR743eUTtnih6jnvMFtXao
/hqIHNz1Y9js+gRjX8Bqx3M87ExeKXntmxg94ssrYCHqwxTbNUCYG3MgUQWn9lSYtuhmx8Ef8ZbT
8EGBu3HAG99y8MavOA1Xa254icu88qcwGpEzBW4c1hhreE1AlykKHJC1hwesQ2UavTAqZvOZrRra
qJqRH0PECJ1gdNImc0KdNOKL3L61qWuOB0yKz9af2w6ybtt/UNlvtAxqmHKz2GYWv8pUe5Vr2TWb
/O2/Q2F2bihSq8wG2IbPTZ+CTSVLi51i/nMCfUgaQmFhGfVFsoAtiQdWDh5yFcYY4p8i3QzZ41xQ
0tdkRkFc/Lht0+qBvkRjQrwcqVJLY6BhkkT/MXVU21MjhUBspgUzKDsUBVJzc33fSqFma3lTHAxM
6G0xK9S4opDG9gipn22UZLoz1K3ptrT8dfsnrlVK0aGPyd1FXAXEhcy6x4WST5k+4cRQ2e3b1w4f
310kO0lieUP1KRsWqfrOHkuMfon9sVUmlQwVMl7d+2zep1G9FSR1h6rRSRMDp7Rqzn2yuoaXP5A5
WmNdLLOV+IH6cfSS+8EPNxCy8dXWDjbqOdvmOwyKJz6agW+vzFqsusRlPtCGyJCrIEFNoKCvrXrM
eEmdtbh7+fcX/ItHdaEmKlVVxEIZIUNBz2DbO0a0S5L7oMe0O6dqunaIL9GW/79Ag0imkMgYUAL3
0o+pXvLmLxqPUmLt6r/EYLxd78x5qEqsGOQbEvqkIH9DHXl6vL0vaxUjTDiAsRQzbRYmS5iNCaF+
OGYpTJnllyE0QLi2rUGYUSCjqPl6s1PRTlDxkh5rtl2CMrvVWEplBhq8cOifU/qkpfhaPnIJuVbv
L9xbmi5icHVpeL/eJiiPZvE0S4jwDg7e7JwaPzZc7JZbHgNwTRFrIOojr2y55hwGnvGLOhE+hdhb
Mza6PoN+I4wrqRtXqMA1/cuc65yayprHX8IwJ9nMzECkFfwjav25cHCmST/P4O2fiChSoiqc18a6
p1zYxXgKWPiaQfxyyKm1R4rJOUyn4UvpkCmJMywqtCnEpApwvlgVj3+Wt6aMw8gRppwVEWsaiA9x
9047vx45XItrD9PL9WScRZCNYhYpnCUe08felMlk5n5j1E81ZufRScTZvrXcqXWJx5xvNAi0ZpAC
Tzk76g7KZm+K5QTnxpvtaYv6otdMzu2zviwS+zYFG8gysACO4m+jwCiMaXETAFFPhd9TMnzkEMi9
DbGW1Act2F8MxqpilkRqCfBK0W8eoSDv9nsJBYycqJvgAAUTR3TEPTqhOGFs1T8UfK6DmxjEiexY
2BAGPbSF8d6JK/M1hhCJVOhHM9J45i0+/n0J/+Iwh04C/1lVp8CJsvi5qZ7jztrqUwp22slWptdx
Fny5785NPLjhAFnBNrbNKX2+vchrxmIWYZndXNiY2cKJEqdqO1joOVOz+4HepeA3FjnrubqPlxhL
9Lm44RR8pjV9DgxDtsc9hqofBTt29S0ki+aHbtvvMi/1x3fpV8A5F6vGQelFBP0zOtpY43ozDU2a
4ZGnzY0X9BRU5E1JsiDgZJO+pLGutxL9xhAbAQ7GSDB6fG3hpEHJWR+H1jbOul+40qdwChA27fAu
ipGGdCQH0wA+ZFs7Mk9EfUOv9c78FD+jF9OLOX61MmGy/BgTpAMa2pKws9c/po2NUJ+hkY1jo3kF
vle3mQ0tRcOT7jAqnJDQVZ3moPyWtiEEcPzE159598n3hb/+CUv0uNhxzOtNdazlLUorO0t2ZbQw
8j6Ov1/7gMCIKKYcRTD2sHubNaoERu/FyvJXV/+x1B6SvGe9/3P7fHyP5NcwjO9SNDVEYgWY1CJN
/yEO2wCc0SDKnkQuW/U6Fr6R8QkJKUJ2fJPOdJyjAFjhmECq8des6vtW/okiiK0PJZH0wcYEQUEk
+rvVY8eY+qOlNc5co5U/MT0hvR/Df6EdsizA3x/FBGG1wXGBwmNr4zPU7WjjCmiln7ZT7Cj62wyp
YPFO6Z5uL/riHt+O08JBj8wrFoM9TmJtTYUiI1EJ/fcHmunnNDHIbYjvLx6YdQHBmKVEVBinqm5t
OQf5YwINUF+kjlCG20nYRTmPfmT1QFzALVt/cSCazmqFqAGcEotkwFxmlDZk/heigddWMd466KU0
dgEWTqfSJmy8IkF9SlkmJDEltL29gqsmgW4EUUbGRBnbHhYOfZT0JRxDQrVWq3QQxrugIbgNsvJQ
hOKiCP1hVONktCUyC6fnddqOGSwCY1yEVi3kevH1EoNNE+JlWWJHOoQfN7dB19xvIebCrDHKKt+4
Qo151CtTw2aVIEFqa+UuHWrOzbQWvS4hmLtfqMBGU0EF0RbixBYwLJYg96tDqer5tilrIeUSh7kL
QISHVS2BkxvQFmtOyF7MmGuICrfl6XHyoJiYX8mFRBsVUFTOHYgplbWMfnm7bg9p/HnbqhXOQnjF
xQ4tvnlxnOqc6lMmtlg+8FySVibmsd2qrmXLJwzG2pkD+W1bcmd/Z56ix+fEfg4d3vttLYJc/gYm
gqCnZejEdvHMLnez3B3mwhvQ9KFJeyF0BOHXbZvXjtslHHMQIHcaT4UJOEySPQnyjKQwRlarEkmh
20Crrrn00KD1E0vMUhdJSCEpQte1tlp5s3Io1aMZ/px53rK6ehcoTKSyrDjNMNXb2nHmD2a/EQSN
xMF+bDK3NO/Dzrtt1EovHzzmAo9J0OZVVRqQ8G4x6UvMP0ZIsjfFER8UaFqSsIcOni28oM9kI99V
XoshvPB8+wesbh9UodDHvfDtsFdar2jCGE2wV0h6QsPYjlVbbzhp6NXAdQHCuGQIbVPha1ED9EOK
8mvc8VRppSUwsVczWvyRkUABToZCzfXJmyn4XsYA65gLp6q4z8P3OvSN8TNWf9X9SU92enmEBD0V
n/7F+l3gMtElAA8IjZYT38yhI4EfTjPwIsoeb6MsXnDLOiauCHWf9XMAFFD5qcVvdTrIyF6iNByW
OcH8uVvo/5jBBn55YRezZWNRVhZSgPCLZmcl73F/DJt3jXdXr5zppa0aJCfogceLmdm1HqmWuZWB
UgaCnRiKB30SQs1TL8WcV8FKngwQF1DMRoU0lQeI4SKrg67Vs9QTUOcdZ184gjyvJtkWVC57613i
dD6thBPUUZFtRtYRZTp2EKxshE4Jh6S12/JoBiPRa2eGtKgKPvMhdLuCk99ZOc1XcIyRrTKkYEIG
XCkfMuFRSjYSTx1kZVQfAlAXJjG+OOrlYFYiMGrtcWhARgwmqWOXOuBntIPYlfo/rerV5l40H+p+
r+X3TXxqQqdDYIs4q7v2SYnfYmJpkRKB3DrzW6RG1IQZ1M926YR3yqnDzhY/VfsxPvSHdhM9dl4m
kGBDD/mdTnbRc5PYtw/myuPi6gcwxyQPwByuUfyAMfCC0YPCV2RBUfOujHg8m1xbmYsWOlFxGmuA
UkKnSjaihlFe9Vfk/aaHz8RLXgvJibfh/UDyQ0fip9L/yWst4hnL3I2mWYxGZWHnu8wZVEcFF1yd
uXH4Q0le/rtlZW7F1CimNtdhK/ic+mBfpbspfWymcxDzLo7lRDCR9XID2RZgFVxXalIDqZYPtfqj
pZwH9UoFFpOZ4O7FpwJ4lpCFub6YGrWUA1VNW+iGnrTghEGiMfUqxZvz/TQ6ME4JI3tWNc5r6YtP
jjEMk/s4FJBqwCi2ylTporCBhMyImpfVKk6N+DaOIH30k9Yi8uCmJlilqB1a+iYr92F/FKJ9heQB
JDCVu0F704cHtPoRGUrhQ+jTwEmK3p0bMoh7OntDsWhz1pJCJnWbmMG+C6BGao5u32h2mwt2M76A
LRzDbT9laCBlum1kEynpfqpPRit6Y2Rb+GAKZRLzIuCKj0LFGJ1NYGRSQSDG3ChIyKB/dtbwDkAE
RBtyYR0ptS3RhZCRc9tJV2L7FRQTbItBndtUXqDiQ6w7DSi9kTmMBccMHb3kRPZVMIyEooiFfxjN
vHajcB66NFMAlvYWGbPZEwWdtNKbMByK7i4pW++2cSs38wL0HzwmsHUQxI7xDYqvJuFFxKSQIj+F
je7NnXsbh2cXE9UkEPqUjb7YpQUkazLPlD8LzVfmyC8Nc2vOvB6qFUDoxUNsDx0ROB9sFlKQIzOA
DHdnS2DRD8ttPP+Y2qOQV6dYcv/53D6SEDLGFpGARUGCvf6z3ADhX2h1tqwF9lQ+T6jhR7o35Bzv
WHafOexXOIwrlpISqQ24MSGdfRrpMZWe4p4TklcC5RUE44DKrFgxKpqd3QYqVNYgEK9ynmirRoDG
FQlGhCu0Wly7uDwrephHWCw16l7bfHb6MnrME86bYdWOC5TFPy4+0XvJFPRYBMqiAKqgvbgoNrdd
mmcHE/ETIbIgRw2EKvtdVq4yIdeFNOl/BcKOq6taoYQ4IGiz0CialbaDCeEnHg01Z63YipOZoTNU
LWCJ2IF0uZcdDEk6t+1YKcLgiPzdjy+qj4v9qGtatRqIfMBbMB9j/aBN1B6gLd9OilPG+SGDTkoe
DfgYF8FQaLgVNH9HyIZFfU60QfSD4dxSXp1g2aJv5+niRzG3SI6ms9YSsLpZ92wW52q6C8N92uz7
8ChRt+8ebi/CSrC9WoNlHy7WIAnEPk/kxSfjwe9jiwjxayr7AeWUt3n7yZzhrregWGItZ5gm911d
7bP86bYlPATm2iiq0DJHEQiD+hbkvtzyJIXWEq9Xa8VECT1OZ0waYa1STXwykyQh6CEBlbU13Y+9
4FrU9MYYYoHNoxVSzqHjgjPBIwpnzGUMAQ6E+JQFNYlwyLtTNt83+m5MLFDe7HNB5qCuOiOyXrj6
UXP4VnVoalMPVSHq7QwRK8jdWE3QT2UbI0hBf+qPYvv79h6ueaOioLaCPDOazFRmhc0RGjOjBbzO
6v9kdfE0IhfWSTnkkLgLKq8ctEssZkGHFsQSFY0x53xAa2IdouOy/Gkcg/Oz/Fh/Fpw81EpnGMbF
L0xjQrMZqGki5YDrP8W7+MU407vpd2WRcm+gtu062vZFe+BOfyw9qmw0uUBlGaZLA5LeTQpUfJ26
wx/MJ2hHdQvqlIiUPAo2zuaxVPmmVELbfgQWCp1ODl55iMnQ5NHkMUOuXXKXNi0bexGyIi3BNFIC
nExBd0Cq7qMhtgeo2dz2RR4ME4g7KaqVrF1gNNE2h12C7Bova7/CMHHlFRoTfidzMqZuARHALmj6
9VvylB8gTLkv3tRzopOYE4ZX77zLxWPiMCiDxJ4um9TkL+FPg+g/WpC7CW7s9zYaj4Xf5V5+Qoep
9ZC+/HfrycRnxM20jmsgK8rnYL7ISkMq8fk2Btc8JoD0E5UEcfEN/aig5/KHRNp9vNNypxtgUvE2
78Z76mglkX2T97nNCSgaE1Bwa+vRWAEbdXG0pUknFYV4ooPNIHTfRbQVGJw2yZUeJyhTgMwR6mqY
+gAD2PVJCKYstspWwkBzGePb/pSlO5q4qeKAY8GJk/NUHfNg03V+NTlCdZdQn7Pcy5f8dXhZfgDG
ADAFgMI0+0Uzj3NopbmKucChJhQSsVmp2ZNIsLcgIkswZR3p7hy4WelykI1lNW9BMyenMEMzRsMA
OFD1Pfoq2zoDTdOGDtuYHgXrlBWHunorFL82XiyN9HIMLVRXEX9L0k8d3ygaEUf6YC3kOKHoKq0b
D0ezCjZzT22jfEKWRBbesqJ2rDIhDfgk2/rHGIl2255CEFar5UaBHkkebnsVU5dIXzSHZqYo1Pww
wQErtKo9Tp4kbxJwxWZbrdoVQu5WwzYX/CDZ6pBWbNFFa/r65Nf9mY7HQDlpYU7CJIT+0a8w3ocZ
uDLxqsjQfDjfp8kplx1d9tDVWYJrIT8l2TaZPLHFezV/yTA/EGwSY2NaL0X5oLTICOT7dHqAHpwh
UcesN0Z1Nlsvowope2j97pLwQS8OAljCjFcLBf/5QOt9AXXuim6N4jGjft78DIYn1E1y62z0m0In
xgTVt1OO8yNCMl6PPxsV/ZGnYfZ6Q3ZjkO1nb2LzXhgxBFQDgkcR1Y+RaavSc56cheKnMjWOBQYA
PFhaPcRygUWvUneQmLHiT7nQbDV8F6c7iAALJdiLUUiRe0x6mB7cz06K56ACE7U3t39ayGFYBzE4
IY3VN8/QShnqgUTVoQfBcpvvQcWeW6NNey9U3UZstkJXHdpw8jX5lCoDEQsTAitv6BbystjNLF7d
aaW6BkI5tMZiRFBEWYjVs8i0MKi1qFuacWxpa2xrrwU3DQR8Dg1mnYl4rxyN59qFh50xAsmTsFuD
x6AuRLss6JfqaPi6Dg1VqhVdLQM+OaSObEMD085PNcglyetZP4ROvvtE4ei1cXnDJStDoEjRXyAz
B1MvJt2ocal9tQcFrryryPwaViTD09V+NFzjWLrNYdpEW8MpncQXRiI6ocO7CVbiw9XPYGJj1DdF
Gw74GfLC9wLowNGhjEwGkF085wQ3nGMcKHmzft2OTN9fQdfmM9dcX1JzEg3Uy8bQibIfpew2ZUk6
hWff8vuZ+HdlH3PTiTQbKkND/Soj2Z1qK/vIo7Czcnq/dYN9s+lsXkpppZB1bRtzw2URNANaE2ua
vVQk2uZepYI1A/lH52d7vEt9zR44z2aelcyrOVVqENAvbmxYO0Xzg/FOETa3N2ztFr1YSQynXh+V
CBzeOq2Bkejhh6htZjHflklDmuEnKk6OlY4/20EmoKunEDHDvJsEQY+4f6CU94X5RWf4f28qinbX
P8WyUrm0lpI8HoMPVkQUL98mDr0LnA/qj878iFuNoMxCGs8kvT14rT04Oyg6n2+vyTcnhnySKqNl
8ot1WGcfFoMQTakoB3hGTbUnY1y1QnBtjCN3PuLb/gLoi7YZ0xEI4Wxu2UrntNSh0ILEGzgP9ZyU
gqvI3m1rvu8wg8KcSblX5nRE07Bdx8TE9BTeZ6RI/HwTnIutYkM0rEDxisehzLONOaE5Rj+MsEoG
Wyge2uSp1LxBsm9btvyJK39hDGMOJDKWQiN2MExIRHGb0ip7lQVFT9yxmIqj0SXpH6FLRk4ec807
QEIPPh+IsaJvg/FSmqBNpp/TAeVAXwSjoIjRlnovK2+3jfv+yfxl3V8c5kNvVmUonqCR3rbwrnOk
0dP9cCe/C5YdHsxz/ljutSPdanbD64T8/lm2IINqCr2WykKVzmxdaMzWYMUUTNBbnLqtIZJXjH+4
it9sExevNB5xMReQ2cgurLq47gCoH9tDjMywb9nQGf8xgGU72pl33HTEt8QAYyETWAVtygcjAmCl
gR6osHtQ5pAaLzUvtxseJcP3wv012ldy6+KTvcvTop9EoI2OdDL9/rNISQMaU3v5Ppt9/dTgYRTZ
7U9407Th3VurBxHfApAYQeOkyJbqJ6kocnnOBjRWoaW13wxLFkvTyb9xVwUk25hOhBIMW0TQW9Mo
LSwrHlvdn84Xbd0VDtWu/AjuDRcKcfNddh967cCJAeu+g7EMlC6Wpx57aWCQrQt1E7goLH2qD2is
9wIn/ZCfMLRpV6fug2Pnt+/cZTMv8JhjqQly2kZRATZeGZ0sbUvQf2rHfoPZkwGsRPj646zs9/4D
BpF5zBpdkOqZAAvNHyGUu5Cn9nJP6EEeCF0xqDacJjBaCdsEXFZ/oBPyo9wJB56ewfJs/RZqMYsL
0lELK832ANZp2ZiFsgSj9KBKf0yePM26kRcATAhAZ9mQhS1ieTvq6PIuSKUmUGs2H/MO7aldaaHf
BaX8OiXJpCIFHZFgRJF7iDYhpJQhsERkPYAcS3UaymFLTYVIQ302tR6pPiHmfWB8f+Yve3Lxc5kA
0lPwgovycrvpW/3H8HMmhe5F53LzWIKs1PzMvHlwkp2yG21Jd0Z7cs7/uAPm+idYzMNNEdSxTjWs
GPiCK/GH0D2YMcS7XiGhx/HA1c1fyByXLAc+5pj7IOk1CII3iF8zal059OTHUfQ5x2r1VsXYkWRC
iGQZnL9++425gc/TJSKDDEsDG+Bdd+dpewWcPe8tCZ+0HYQe0CPp1ZzXEQ+X+V5LgpoqcQtcK5a3
ajkfUKW2w2JyIx6f2foq/rVwidMXt0CfTNrchkAyrdc4flFj9/YSLieEPaLockHLC5oH8Ghl3iVG
U0bhEFZwyVDzGyQ9gnuoLw25L+XpXcZr91iz5hKNCYOZXs5RkwJtsl670CtaXs8TD4BxCN2ItVFa
AHTzrEq/oM96e7nWHo9fFPH4+kGjjsGcYEmeFEXv68HujY9Gc4rWb2IP0yxWyLuhVi1ZyOj/F8lk
DmoxgmDZoECKFbGHKmKEjDNNjln4KwyoF8oKmkvT1sl763WIc3BC5e2L2GOaQTOLuyBtOB7/vWMX
gQMcQJD9WQRV0dZ97YhTqFZKn+P30D8gs7GcFk1FDUhn79CkhIRIK3K+YteOGGg3MU8IXnV00DDh
Q40V1YyqZrDDAFQlxqFUMkzXuEXj3N7RlY6vL3Fv5J0M9LWqX+nxixOGhuo6MygIl4UeGVjD1tp7
0XDivnO6xokKp4M2odG+xODUuY387YllXgMzl5fcVaKgZSBhhhidnOzH9PcY8Z4B3443g8H4K8gc
ChDlA8MCzeP8NmTbbPZNVCXBC+vNOie5vvy1q2ByjfZFRXG5lChidf0ItMx0BSTuMFqb/xKQu51l
VLis/ShwLoAVjtarNWQH20sT1zQKJCBghsIkkXcgHS8P7d5yUxIfGw9paMV+nLzn1O93ixQWT73u
2yllLGYCmmbNQVRSWCxQqJsZyKnnnIP3LeJ8IWg4A5iRRjxgzl0PmUS8K0GfbRYvHfJ/1r6tXqLU
NRTOQeABLaZebt4oVEUWAKicvCr6NYu7HOyEg9Pp/3w0ZNm0vyYxd5reD1k0qkASi0/IlOiY0q8M
NPZwuqzW9wa0UYtGCd4fTASZEgz0pjoFi2WDp4FJbZPXArV+uv4iMCd4EiN5NnV43ywlZEKz6xAX
NtiWDn0hkDTUnIYrVfvVEfn9jP3FZE60qUWRhd5iMNDn1SsFQwDJUij2iFaabXCbqwqKM5mMKZiE
Tu9xp2a2KVT1PsvSqiF5LCgfcjc3n91YCOigBaMQxI3LH2obgWFASNRjHEPwjZhWH2+yGcTKSYkm
+KprzT/pIAYv3SROH+CcjOyyGlVnogpSC1MrKITqYbgJWyPwoAqrFMQsLXo0ejSrGtMUbmNRH1+S
tj02bayByaCANA7EH+PP3oQ8rEktJBGNRv2NMVnIFQ40A3OfoLmJMp7F0sh8WmlnZRSsjVrImlsL
8X1hxbxxotUzAJlGnDMo96AKcH0GhFw26k4G/XgovWOqchJiYihEpYd/M5GIQ3ABxXinXg+WKQhg
VrcSeasLCYkgo2O9C/iAkYw9jVAuUl3Ir96+c9YiNBStQZGEFx/mKxiPrbohEXIVZ2IaM1I3qTeB
lm4oum2t5X4UJpsJVdCmFV9vw66tq7lQN0OL10BAY4IYpOSNbjJByx80OOzGQ68lyNaWzUcSWEdR
4vWprN2sl3BMKAsiQxPEEXBUfBjSxm3M56TlZUjWDv8lCBPFjNq05qIHSFj8zkGOT50+fahqiaTF
Xg50TnT+/v7CsoGjEwx10CeSIOp87ZrooxrQ5gN6dZ1GJA1+oomqrC1HCQgdnjqcv6YlVj4Ra2pJ
IH3c3r/VBYUGwYKOxni2MpYKapmYRQsRAvkXJKHseH5tqx+3MVbX8wKD2bQq05SaLhTYFGntePaH
UHaMBC+Id7n7pfJqjesW6cai0wvCOvYhbyq0CLUBJx2Ca0SMDFf9GLWC8x5au4Ew7fL/Qdg3PB1U
URUo2OqronmJcs3Lax6/NscOk/l+wweVkHcC7GjK2I1MgVRgwtH7X7f3ZvX8WiImFDAYvqiNXTuf
pbRWHCfYm156aakt6wlcIHHMEi8qdDDcBlt1hAswJggrrTLLBQWY1Z8D/V4yS2fQPsy0cDRji8r5
bbS1BUTAhyAOwtIiZXZtWtDlmOiUusZW5NIPDUiFjJqbU84B+j++Mv5zbbOugE5yA2RFuLbz0BVA
8zjOGDsH57XyVoGxUDjMxbMxuVbPi1Jr5i0voP/3CGL9I58iSe4W9ZU8mIk0YrwKdwrlJf95KMwz
WDDSHCx7uFaqydU0VFF7Lwp+396o9SVEl68ogtwPRMLLj7h4oIaVpdJ8AkiXnMPZF4fnWfMpdCCC
0M9iT2g+6ug55mUU1rwRLe7/QWW8UV2UO+oRqEHzM65eYilx1H4v9FuFnimmfm8bubqQF2jMqyBF
/kJVFKAJwnusfKqgtEIT9W0M7kIuJl8sJOhbkzCwAJKUD0F3kq27USwIphsniJaGLcmXaUeHlgLn
8bEWRS6fPMwGlhGmiMAQjlukDvwZA05ZHN11Q3hXG1BoxTDJbTuXnWFfypcnm3HKREy0QmtwaRXW
XUBbfGf4VL5PUs7RXntSXcIwb5tuGOcJo0V4B8z5Jm1Vv+k7UiumV1KZdEZO8vEkSjwJpzVHuURl
bkuLBqGFTg2gyu9W90dud7L19N+tH7NdMRi8G1kCRNeOKZkg7UdKU34fc3XfSI+3sVbNMcB9upSB
MF/M+H1upFnbq1DnHhB9RcncDar2XkP5+DbMqkuAwOnryl/6/649v2yLZJI6wGj4dLNH07rvSvWP
EhZ+No7+bawVb0eqDIkyXPIKuPGZ5auTWK3Q+g7WKHNzkmtozfd34MniWLTsM+PkVyhMeMontYgk
rYHUaL0p55bUvGfZinsDQAfvOBjUwA3PuPekT/FEAwBoYOHOQKAzS6pXdE9zjXbAQPiMmow0Jo8K
ayXqSiBagMA4pFhA3MJslBVEuhIuqrTo1/FyMSCjrj4YZUSS/NAeSi15uL1ZK45xhceGxBAjioEA
PKH3lI4kTbFJ0WvYUA7F1/e2ClO9AmI+3/NI19MmApBUbUt1q0GlWfeRQKbWizF4MhrxUroBb5O2
yHtAzkdUZ47HrBy1y1/Asv3iw0gbShm/YJqO6TQRGR2gPA3SlcmLKzNZFZYs7PB1tOwfFSY3GCF/
m0DHZkTDp5Xh+ZG4HaJJJA3nAp88HAP/D3DQISiLQKgpMmeCzsY8DXIHGkO8eTSw/wqml8avuXpu
hALClVtoPhNIcd12odWDYv1FZVwWk+XyIBrgkzc6T0KzoGzj49ATKz8sIARDPcor5a1v5F9AxmeH
QMkzSG+ASrQ5VuYJnZvVyPmAWV1KCaobEIBCH4DKDpdMqhGU4GOFu4pxe4cxk9ERqylwA0nJnBGU
E0TRZczxR3JCNHXWSa8WCufZsBLilg8PUBijVA8GMWZhGwNRFKOhjV2Lwi+zrJywQZnj9uatrSV4
99ANgOYcsCUwwTrT20mgA8g8Q3xCB6Fsy/NdVPy8DbJ2I1yCMH4ppKiszD2akfMqBFvpG2bGwKhs
QUWSx2q30tMPSZYLe5g1a0WrhqQH7NFHN9RB7vwQa69ReR5b3xopGUo3pcco/VBEfwbdPUSnFBLH
jmy83zZ5La5e/g7GR9vYFE1QvSCuZqFdKi+5ODl4fqKX+Z/rIsFiDSV7RZPFhUjs+mqnGOvVogri
yrqCdvrCm2TBLgvvtjnf26sQvi9RmGdXZJVRqqZASbQM/DHOOH2Y4q4X91HlB9q+NzIvkA9op5cM
e+zeNfonmD+aiPMz1m7Hy1/BeOtUiuLQdgtPa+waE7bzf6j7kubGcXTbv1JRe9QlQYAAX9zqBUVq
si3Pdjo3DNvpJMEJnMDp17+j7OouW6m2btXdvBfRvciSLHAAvvF85+iFqbnfJZhNaVAb7U6cwKOn
A51IFzAdcPUcSqa7UkQ5EVhvnr0KrPQcPSRBnzkmQU+cQ+fIYUcrHzUGDNx40OM+8I95WidZleAB
c5Aj1+EYcB9dOWA7s13mo5Hk1+EQqq1J/fx7s56W6jx9fKvC4pLuVABNTN96zBfJubWugs9f/fFn
8O8LO5zgRb22NuOAC6vlbRYBZjpvAOv/fI1jBoJCfwK2FnR4/LDMMjvDlOcliEaL5qG2YCPSdTdt
Acu36V8n0mD2+6UObJGaPHuEriiEGkBEj95IRk+1Ho+9yfcrHJigou7yIZuxggaZRGvXfnaqY3XU
O71f4sC6pONYKNZjCZVueHOWsHAonhNrnTJIkmyj9tw+xch8bBeAZgHtKw+k+j8NW5qmLKbU3u8C
trRkWKtz79QSP7qkhyE93fORSrCgC4wqfbRkEUuQnaTYBYAzbdtlu/K8oH1Vq8cpMEvwzgbRIgKO
yS8EQEMaeLnPN+Exk/1++YOdQXTB82l/i6oCZTLsNKJvwbZq/jvrIJ+AUr0N0s8fja53VQjpDlba
7qUTwLQCPg6Wvrj6ktPbz+/m6At7t8qBwbYoGTygVmGwIU/mkrUbV4v2JC3c3rkcvjLHA08uNDso
MAQHzmeguRG9Ri/Ak8WOWKtmHH35EMUPBgLwXJ9l3lWB9ZlcennonTppP6MZgZwEp6VEfR5pGmSW
P+6YfHLjxNYTVI/Hy5YNwSiuRfLIx1da3hFMHcwBBp4lDoVzSfUJi33kmNO90DIXFLkuEraPa5us
b7vJc1H6q3pQqU18yUV2Ijs74u8omCzh2SExByriA1NiDTaGDfqkW3AQQs4qnGfMUMjvRoXQzAST
zQn3euQEfFjuwKy4CUgh1YzlyJAuIyIvHMzbND1iej6uP9+eP9zGwc6hmB8FpAZkDGBbPvB3iWR9
E3ngGxq22k+WA0ZutA+cYhaYrV71KVRAdfgiA3Cj3vQQsRQLMC8Hr0XwQwfOF0+noG3HnvW7Czr0
c8TL2TDvCZBm0KCot0kkAcxpAggl2BSqZvobCTEeAJC4IF4B/OwwbutjrpkAkmmvUggmhUXBAtz1
a/slWXuZ/zQA1y38k9q6P2hlf37ufy57YBdo06Ml0GLZhyIcLR+zVmalF54fbdiVOp/X3rI/y/3R
90LvKyrMhf/sbZ7bdRQDqRsv25ednoNuOS2i8PMNcSzCxPMQYElD6gqFiIPzBDQryNoiXFh0T5YV
ps66V9AvyiA6j0O7gQDg5CM+2KR/4xi/X5Z+PMZRnBN7drBs3AIE6/S+fPz8xn4Gv8JIvV/hwEY6
1sD7WmCF8bUPnDUL1U7v0i/tvVpEtxx9Fz++ZV8qhHqAIwTbBDqI3/+Xl3Dw0osq43EeF0AELyBF
H3Yv9jkL9P1VcfH6VF3w1fAYYTTsGZRQPg+mM7k4sf7+3f286f58twee3aNxjN4qHgFZX4yXxXe5
0GvuruXm9YteWSnYInzyld3KW28lrif/2+fLH0sKP7yBA88+NsARMYXb55eXEmKa/YsdYIzHj69f
7QUoikNngancEzi+IwNweO/ChpoLeFPBUHFg4bysUhUkpkBDF2Gsb8kxVdxgYnZ0AzRGLXA5xVt0
vqx0ITH3+VUlEEx6OXHjR9wzLgHQayhb4v+H2f1UicoVA5773CHxdTo/s5gPo4w52pXjbLR3KVs/
NkAJlbtZ7qpTuekxhwIKaIb753tFiIMzTUY6a2aw/sDPZBrE6aYEYHQ4xfl0apmDMzzsoZSthfcb
EZiwWp+DePWVNMmN3UUnsFU/BjN+2spgN4FoKAXI+3CAIimTzub7veRdRosuSFbRtQwx+XMn7+yV
s+7PxhtyUX6/5d9Qr1nClSzbYILcbft46lQdt5jvLuXgtpu0FUNM8HSzCce2R36KtDFdFos6xYJQ
RaR+v7KW81ZsTuyrnwaCYNIQ84D63PZshsLCR6M5TraV2AwMi143LWYxrgjFjHaDVwvKNz9R0yUK
rM9d54QUQNbPFz8Wd6E0zrCvkCX/1MrISePU9YRjReOLyHrro5vPf/9I4Exdvo9KcGSQ6BzGXBP3
BtCg4PeTaRrBXKtFvBztOIfafRGf0vXb/9rhdnq/2kHIlcZ1O9UjVsu7blM27rJrnXCSPSiWmD8l
T5/f29Fnh1sDKnDPCH/YbWqFjSnnAQoJslOAsLXno5WfyG6OFfrBS7fXTcWw376C+nFvxKmeLMup
wBQNqmjVa3+OAM1rZJhF+gzkq9toiH3C1Fo0kCdvMW9t5ygEOuCe46cO6zHDAAwkZE5hgiCFc+B6
aV/ETm8wCVMSGVYjeDq96KyYoJYSjWs7p8uyhNjPcAuFmkVhORCNmDYltf1aVn4DRSXuyEVC9MYY
DExFX9PyOUNTi5tqUWb5xaTk4BPwfkFo9cQmP5bhgxjSQ3wMBVB4kIMTBtr5hMQWrtyuv4jh3AYb
ZvdUyZVJrkCoMJZnrnVSP2NvLw734vs1D9ykG/HGsvYiC3Gb+QqIkNIhi3gIC4csLX05ehc22DA9
AxTb0vyN0t6HGz7YNkke0TGdsLgZyH3Xgghb3rV2F6bQcR2j2mfTy+dn4WhU8P52D49eKXk7dvvb
rYDJQ50mKZ8yFBVdFrjQEhhAJtmsrTiFYAJSZ0yuWStFFmX+Nkxnwns7cTXHXPX7qzmIFtA/yWNr
xNWIFKwX4/kPZCkP6AhKlCwU0VVdfrFI4ZfZY52/EXl7Yv1jJl2gAOfCoINt8rAqwaG2VSf74XlD
7xpEQyx5QAZN6Qazj41Yehkwaad6uMdSrvdrHoSl0ISzq5GBlqDNb5N+KdV2Aluo5yz7cU+Ec8Iy
HTG13p4tDIMcENb9aU6dCysphQX0R9Hmfke82xojrIrnvlRfwcRwIr/bv6+Dw/RhtYPD1EDby43V
HuZaxtg0FxB3jiIRaPcmgxhV1l4w54RXPr4i6s9Q89vDdg5MBuCRrMxaxJZC5WHboFzGHlPIuJvC
uR3M9zyKF312Cr9wzNxD5GDPZA8sGaC1ByY2ZWnfuRD4XNh4jXxHMQ9MKThvwFo6bGgekjlfMAJ4
zTM32m+yTe2sP9+6R5zahys42EXJNDgk9vCkoe3zpQSBxsbraHPClRzdPO9u8+DhgnWAxHoPm1R9
vImhP+Dy68ZVC3R5lh37G9gr3BJacnsq9r1Z/OhDRdqJYpzxKj1lhWIvVqEebaXuOi2XU4pda1cn
Ns/++n/arn+ueMj9hrDNTnuzR2wCz1vRfB218SLL/0b1HTcG/A4kHJAaHQYHBOSzg04B5iVIyTBq
On+1rOfPt8MRo/JhiQOzHlGnGugee2ql5RpFS98dl3vYQRkHY6IWYGr6fL2jO8ODgrbluegUH9Zx
nFEBtKlr3FIJDiNn2UaXjVrJHJxKp0QDjx+2d2sdbPW+hLJkO2AtMWvragJZv6fcazN7q6oHOtqh
5JYy1ULqKkaQ0ObTVYR6Dzilky1omdPLThbF/ee3f6wG64HF+t/3f3AyvL4aek/hmqIifXB0+7Ww
ql2eZ6/R8FCgOZdFUTCQaAWhdig2lUj241fqQjrt8+s4Eup9uIwDe6s1N6ncw8Tbctd7fGu3DL2C
B2FOWJvj63BAczAXCMG/A3s3t6VGDwnrqHghrZWIs43G3NVJEN+x8AQ39OdCB++acSjWOAbPtYfS
XWJW7tShJBqJ+zgp107+5HpybUPw25m6oAA5E+2vDPceKzxhu8x2Keh8lVecMBNHD9e7izp42RrN
9dHCdOICtP5UnDPEia1cFQLwUEyqjKcGx49apXfLHbxUQoghDcXDNhNq310w9oEGnubv7By8TcDv
MNdwCPUYrLFsxhRwvxqyYqJaRmD15QBfZfYJH3L84f250P7zd40fnbpRP6UtgP7lN8bnK6GujVzu
+QanVycaTryq4xv1z9UOfEgzJK0CvBsHwnGQufqW166I3ey8U9TI+x/6yXVAJvGP53foOnQh0CQp
AFtP1FOLqnluBUVXgCDysU4CIbOzcVh9/saOldbgGiHoKxF6MPfQjWRQoNU/wP9zMa5HCAJA0WZZ
qsrPmd5lzgiegWop+TdjvvPyjWa1j0zQt0ovcE1x4mKO7dH313LwVmdO66ws4G/aIQVVGHr7wVA7
ScBUkq0/v+9jr/T9UgevtOI6h2oVlsqGeJP3th8rs0nnAvx5dPH5Uifu6nCidTLVSEcgwBfcJhe6
RsXfoWtXXH++ylGH9u6ODsdYsWtyLSIsE5F8ZRR7JBpTFrwLSez4eUcXmQ0k2+CuRoF+aZ+GQqGn
x5ivBhl+fi3HTiesOkgbMBGNUulBrVJagyEQX8B7jEHloxvf7cSi9fj50L0oe7wdypMc/8dCBw9h
AzreqKQ5h+3LAVFKk0hYU2dy7r3GKL/VaY5FyzqoHToFcWwHP+7yv17H/xO/6at/nsv2H/+Nf7/q
CnPHcdId/PMfl9Vb+ctV/vz61v73/g///cWPf/aP1ZvePRc/f+nD3+DH/1gcvG3PH/4Rlp3qpmvz
1kw3by3KvD9+H5e5/+b/9MNf3n78yt1Uvf3+66s2Zbf/tVjp8tc/Ptp8+/3XHwIa//X+9//4cH8D
v//68Nyp1+fylwWu56c/e3tuu99/telvDLLkHuyKBNwPbFW//jK8/esT6JNgEBniCOCxwlssddMl
v//K7N+A2GaAK6D9bSNSx55qtfn3RxgzxPcBqsQYrvz1X1f34SX9+dJ+KU1xpVXZtfjhj9k56Fwg
44lyM6Z0IDMMTPKBI+wqQuNhdNAptBK/MdeKXUfdc4S6iAAlb7meEIlgXtQFvmx9uSyqG09dUicO
o4QG3AEQtKiWDooaxENLrbkr6weneuDTfTLcWwD81Vemq0Gv6AGGm44rFyIQEoSfr1Ls4vFcRDfc
/me94S/twztd4H+fbsEL9droVn/vDr/1/+Ie3COK//MevNBl91a+xY3+sAP3f/TPHUit3340+lF3
lh4m8/Yb7Y8dKH8Dkh40DXtM756/990WdH7b0794Hiq6DAn4vm7z5xaUwK5i7hRUGrBrlvdXtiC+
/8HPYw+iYoyZPoGGFro5EC3/GL4QcDlx4+QZpOV7a2+qGgvVor5jrZ8k41j7Y1eNGKhWHQ0NRNrR
10z73EWxMu/idW7T1A2raWzDvqioFZaxdM/btmvnMFUT6tFzPll3jM5gSizcRnzLHDl4iFwKkChx
2g3BkPOiCGqa1wvWseZNMPioFSOeWBZTxwOg9cCcZaIkB1ouHvpLVrIUedAUFShI2Ol0n48crKaq
niPf1DW0W6QBNEX3czsv2FA590VB+hrT4mbkC2uewdo/jc3XCQPTqNfEMoEAtmjvHVZ7asHwBMhC
RCyyQfGrSbrIC7gIi9uF8YnNweRZxQSgLIc41xocim9unWuysFmjt6z+p3KpVkUwSyWfurFD3ImB
Q40x1lSIKigHwgpwj/HqHEYr20qrqswunzoqV6LWyRp8lwUa9YhArDWbaHyXz068VZaZRx9CrwLk
xJlT7DJ3hnZ4gsf9hGYRf2xbh3b+ZCZ9BqnWHoJHRutx0XkpVEAqD/LbA60mNJEmFPErq3A1ng2y
CwsQZO5rVvf3NXFBm5TEmG/3Yx6NwveiNo0x9SNxExWbsu+Z4exi5GN2GffMeeGlccyqKCTvfKmN
hyaoKbzmYooLe0tVT1O8XmOvvcLOETR647VmvTRhOY/FhqI4mfj9kLgEukVNe1XqcVl7xkOlPk6y
c4l2wmNtV96DSzuLhyaynK0wBgj7XHkE95J3ZPIL7t2IjOQP2OB54pvejcZQElBRhyRCY9JvI16B
4KXJmmaXISu4mrtmPoNIihxBOazBjMKw+eSGiMp+KGhuY/tzOw7zYQA/cczrGoR/KJxUEG6Nny03
MmlA2sG+Zy7pn6HmwhC8jB3ANXkdj1AQ7FnnLiYeC+5Xk7efha9E82RZc47WSGfGizgj0GuKAY2c
/Uxn3U0Wd9HFgOQOa3hMlYtSJiCro1rlm6J0c6DXROp6UHyY5wL4f5NdIZwQ1UKKsWx97CHNFnJO
RArZ14aNGHjTBAIRpMUKnMCU+AV8406WBMMKds26S1T4NEH3ZOjBhzBa6g3kD4nezFYF/WzSxlto
19trQQnqw67uyiLQ2dQUW82catNqUdRLXthpua+EOiUA9X0KjKtxLqZoAJmvV4/XYpAt972hJtiY
ihV8AXoY67pQ1p5eFSik8wJsatjEpcVRwqlRw77rCtE1Pqxo/wc531/yTf/R8XyIl/aR1G3XvL11
F8/V/xcuClHtf3ZRt2/Ni0K57Z8h14+4aj/A8od7cn6DZwIaDSzRLvzNnkX63+4JPX4UKwDcRDAr
0Vf6V4Dk/mb/CO8tfGBBXB1pxr+8E/0NeD20GtBGh87VPt76CwESkNL7esifaSjcE141sNPo2P6Y
nPox/Pkuu1aqVZ6I4QDcJu23SL5I2Oeab4mIQSWubfNImwHjfKmbQLRn/Op4sMUJ5oGAgYiiczUo
9hLV1QxeCiU3eTIlj0k6z0tuZnbepSmINhN45i92qttVlUdlcgY9oPLKo11+PuhWfR9iZl0TiB9u
vLkjOx5lzQ2Of72z03TwoZljriybdReja6qHdiboCwxJGg7c7Ps8AvznnWrDxqMErA01C6rOijed
PRUgolYN9M6tsb6WfGK3rKnmlQNarBcNbSVfJGrYOA7GMMeq6K6HaZjPRlTl12OX0PM5sedQt3Ox
5C6MpW6HC9BDXsXUDuNR3OR2BAJ2at/CaEqwrblQy+tGg8fgRM+eTJRvaTuEZi0I29UEDcCKfouG
Atceq1DlZlHlYgsmqRoVvm6Z2nCBjptsqZNfuvH9MOkbwjGjl4B14MrAFS8L9Nc934qH4bFs+um8
LGWMqzfdmxwqtlI5CF3sGbDsHHGCb03D9GKniXXLTFFvyMTu9FwOT1nkOYsCgjOrAUNHQ+LsUsr4
arab8joqNL2YtazuB8xdhMI17lpo0t/FCoWQxq1i41MrH7ZJPbgQGWrNQ+eMsCxDkmNsBN790jMJ
4GdFaKcFiGb2c1N5VDgLIh0ojYsuejVJn6yK2umuHafy/DKHam8VmT6oKnbJScQCqrsr0XZfSE/2
ZPMOZEcoooqRbcoCtWhWY7o/MTug6x/iCiZ7Gq1FnJkX4agbDpo94IGyCyui1VZOKcQEijlZQgRS
h5rPZ10/ntUkwXgJX+RV84LJAegBmDgLy6K/76lMGr+NTXJO6pZUfldXuIjWbkxASxcMZhk062ph
HoxIszM7kcNZJPF0/HiY/dYFB42aCmdp9VUB1E4TpAoC3fU3Wkv0k7x5QKk5Hjei3kIzElfdOuCG
B7HOqnGHQHYY4aNJFG21Aaip7LOLBiO7C+UBAuSiXChTh+1DI/lqI8RZ6ppF1G8TIYPets3VNDCf
ufEKNKVg2IGKgLIm4vMp7zF8AoxeQ0KL9cs8AcS4oyh2AhRraj2ua6rqLe29t6axN2SEuhMaKWc2
T0d/dCZUSzoxXiToLYYNj5c9itBhP6RnPTVZMCNcCSon6cOBZWdOpextn9eJPxJryRsbXGVO6WxU
5Ti7Vle7tpfsekQ45Weifm1Jcy/6QV+CvuS6pJYCmgM95akvMMRhszkUgjyPVZOdt65KbxorxaTl
5FgBVMsWlI1qMeYuImXhTpBmYKg94CA0z3PH3DMUCNgqmyzh95wssi6KL7sOd1SlyRPNC2vV5/bw
YDCNuzS6NreG8otOEjyrhARlVW4FEDiYrfieFmrTsERduPHIHrJypkGVX3atVwdyUilwxSwJnGF4
LadIARdqOQ98LOrANFKdeTVZOgpwmI6RL16tLDB6ZHNgNcldNDeB2ym9KicQMdk4TYHUSpwrpaoH
NsHjp7p5zZP0mpfcXCnU5ROPXRDH3iDsf9CCFr4CaiQQXXUbJepbOYlnYeod7/NqJ1SS+G4O3EGh
o3WSq3TLqw6C0sZtNiTP+oeaFMUFlQ7xE4EWDJ1rAYlb9B+c3mvOVVxY/jDm8/cm1VlQOvkQ6tyN
zzIl2pXJwDvmt5Y1Yb42jRaVzci2q+x82WLGwk+THOcJGvELRst51UzQdkuGFCTIiQdriGHdYFBi
WKsczbKhzZLQLfRuHpjru25fQk3CtoOYUXk2IYA783qS3ExC0K9KM46GOqBku94tmss2UlsWZ9cR
rasyzHNP4W/nixzw38iTpeOXtpt8c0nmru3eS7/EXE070bTNm5cV/G3Ea9tms3dt9ymiOzmMLzwl
8nmqUPlseHSGG5lFkINYJq5jcE6pIexrbm8aGee3hVDfus4WAdO1E5DOLh90N/c3FS3yh3YCoIu6
8yZprMyPY1peEw3Z68WUerT109n9QkZMJZZeEe7Tv0mU91HBdDCkMwGmJ4l2fZ29DglQnq1CWbgG
Z0ZgJTnUZCdR0+cqUW21MIS2D0omboxbjRLLV07sLMcMvBA+hfj8TTm7LvRah5zIVTsRtpFkJE9O
X5XnKBNnEqwNpbhjFpFgACsr8yQIoWvkRuVVR0y/8bwMsEBorqJ6mBL0qFWBLrUT9825k+4rfnbU
0PuqhJPqFYUZUIXpX4wlQTcUlX20trO6egALPr+DKHYHtG6VzMgY8tL11p2OyDNIuc1NT2lzSxxZ
3tAqaW8RikifDqW7yF0DkYAixgCL7dR+asFoaY+Ply4X80Vft2abZHm14tGc3WtmP+h6r5BiCn3m
VaODKZRmfMbzSOCA3Vq/TXOFKZkpMd9jfGkKctU692IaYxAdxxQWso9TBVvpXGXlStueXIxt2d9Q
w8NacgzQeZYKQIZxm6a936bWrm6iG5IJeGIdgfgAOYrx8nt3yqPvqhlc1H/Jum2nVc6/SVkGxBKr
jvVBpuYXiy77SGRBkuwl3zIvmi5VrqNzmQFO0qfDhtn9s+wJmLegkQWLp0j1sg8XzxxkgldF3HYo
HswRqP4SYfzI6Oe6j0gwxWYPw4oueG1WnsAZHcCsCFWJfkXmmN8z2wwBwgjnwsphjq1sjJelSHxJ
HUyOWaK97lPbvW9wnAoY/7G+hXQ7DVFC966SGII1YFHnC2XgZqKc1qGZM2Q/aSo3CXdBbOUg+ou7
CmIs3uC+uaJ9mXIx3+cgE8PDKZpVZRn2jU88CRF7tfCg0BUyDYK0trbPuJ7zW2hui6WK6iZoRnc1
6NmsRGK/iNR6QKpvgqbl5U57DVvHaQ2rrqPxKY/U2prqFcW55KQ8j6Ve0UjASnoQH5gpsx4U3jHg
Wcj5QS2Zl29gy0WUMg+QK6AVePYjNTh+mqfxt7rNngWRzSUt7DCtRn4OlpXyhlci80GNm1wB40mf
6qbvoQjY6/vYzZ3LPb/G2s2nEuMzIxDSw8hWSKHTVzSgI4gno3wwZ45zP8Q5aAydspbfnSJ3cFR5
7a5ohXBW6zjg4OBL7BwEef3lFG+tzOigLFZ8EEhYGRSdI1eFkCHNr2LdJNtZ02Y9tp30PdQSLi3Z
G6h2z5CDEtSQwAYfagi2Ag6EHhpn8yQeuZN4u2GuUe7hGnP1qrfBJiTdVmP2rjUW5knQqoUZVw4J
2X76Fuo5HCVRkn4dpmztkC4UdnSLApOSc40Bh9HFqejmeoVmcp/6GAmNNik6Ld8z1rbrqkjOhHK6
bRMr58xgKNZvJndcZxic2TRNZTazEfSxlnYBwqg5h4wU1V6+4MrNLL+oWwkRSKVCI5ocWkbMa/0e
esLnsWn3zXErjb2QqsjeIjHHeCKbGVjORC8ynFJGEJxB57r1f+xzpafqazMqJOa8W8Wq1F+GLmfY
H5MaCkySICi2rA6qULK0kwWesh3QtgT6EQcNDOFZwyxkHgm0nFAXGEI6DF7h18Ijd15Dphk1DoEe
vTWVEjVl7qyrtgZpcd4CmQXeZ/M4NHWJkVBHgeLAbSbwYSlj3ZVxRikWUv3gz2mOXtiePBEPzpIP
YFTJwBOt6zCqHHGH2S1rX3WKs5sxdYoVkZFYxqBTCqyJ1eAgdImDN1+ATqCSDsg5VQ2ycJQW7vJB
gA3OSYtL2P94mcYI5NquscI5L9RlRGqFWjdvnmk64kCTNNPfKWnn50zz2O9iFzoJur6D5k8T+4MH
Zt+5RKDBOkRzFDOOCxrVzo4kaz5P7nnB4ZOcrIFuTmOabVpW+R1FGgDDhKQODoRBWhAXMOQx+4qn
YzYY5HUh+wq6Kd2SYVlVgp9HrXmqHIsHuewIdL6N4msOXYyNKSKYvNJyy8vJKLoeoQLlO1W8h1On
CFUc0m9tOOdt3bnzKieFBXkuTc4GImOMabnz0rTSOovg+UIofTqbMk3qdcoZCZO0hsR5JUzxpZ0q
vkkrOQdGth48iD0F4Jac1vhPcKhWg6Rl1Q6Z/egO/ZwFSFhvrNp7KbB/fTqhLtkPk991BTi8ujpf
uKiJIfmqkRYlewqlomPTZSJjZwGqf+K7GSFnvRtU7e2cODdDw7ayTXnYufYVEoavxvvmjPEG5K6r
3gzeRmGaFYRWylfWcKOR8fm9M3hbL3EEsJ9MbbA/MqipDd0XXOhT1Jd8kXb6kQzQoM3qtHt2M/Y2
pAnwxcpdQG3EtyE97knnAs1h4qdRBa4WkXyHMDnOpFW5C2YoEgav56FIi8dRVuJ8ZObBawkNM1PF
vldEF3OSAYg9mGLXOKyEBcrlep5GCe4CmfALCDdJSNfxIBXEuq+oQsqFpAIAUgoR0lFEwYTocixB
FkEQ9bZz6pwzU65UaZdnKGMvwPu3HOeS3zZzQZYk0vOqtvlTHyXyCwxhth5U9rW0Shc69DxNIGqm
bMiclxN04qB/tsKr10FEW77uouxu6JEhwrSBjjX1OuQKSOh9igjpRkcRBvlYXHYYmbetfKWrOAJ5
tdWLRWzpKLAjF2zWqq7D2RtvVTq/TjLGcAOk6aBbl5og7SsgUAWKt1ktHhxVetoXHATHzEvNS9rb
FhrFHbCUODqhU43LGNVkv6cj2QnRezfUQ8tg0UTyot6DbU13obIiv+So2pw5tXKX9WTcpdsxsKg1
0h9EXQWjg+zIaaeLaBKAHXMEmHW382rvNTXSRfBT9qCAxcwDoWeOqmmQubUXTLK+N5zcNkRjAKLm
NVxQ+9R17rBGUon9yvE6aogn+XXv9uuaxRJ3CIcEOq7Ittm259N8aY/515mBf1w4vVh3PRJQJC/W
whRoX9RqR0kTb0bky6LCb1CpVhwROqZAQXeE4goN07hYKdcOKj4h4AGxEwIQrN639rPqGgPDSr+m
vJZhCT3SdHaaoOpNBL0IUFTj7TmIiFEDln3RhVLWma/z+do25W0N+py6wiaDKAtIMFMOI8zsCsQr
7Bz+1o9IdJvRF0KHfoXh1WmJQVH1MsaoEqHMtc178VW0/VmHcL227Xw1NHDGOrNv4SvaS5ObalsI
SOtZJUWONbCzKKLQtInKNQQj4gVn0bJvOoCRvXBC+bUYvGmNUVh0VQbghG0bBicuy02Cet+i7ni/
wnbbIyWZWuVRNC29oZoCN20fMZ1sLtushNalkl88BqtSQmYpi8y8SLPoIkM8vq4iFLSnOaa+U7T3
Q5EunSY910XzrZJShJbmyFRxX6tpVPO2bOsvjl0210Ur7roIHHU814hjB69blUz2O0xA0cXMydqw
ut0gRYeio9ATgLIYXclZ7C6B0el8zCFOoSkoFB+VgC0l9gvSt5f/S9157datpG36VuYChj+qGIrk
6crKdJTtE8Jbtphz5tXPQ/fGjEQtaMF9Nh2ABtzetUhWffWFNyB3mZDMZ/pVmRrNRm/mXVL5/iag
BWOSRu+zpOQ8Ac/aMiAbN1FlWdtwdKutxvUMi1RcScX/KEIR3ehZ8JCUcmO4ATOUOqP5F0UBjFMl
7so085naxl9G37gXTSBOTt2ZnDxaPG5fU9KrCaehPgufIpHkiK7FrfUzMCIXCdH8U6njQWaoasPk
DKPNHGvIIJhBapXM6GRMF6Nu66tKwSAuc9+lQ6F91FV1jc4g5aYycYYzEDRO6eiJRI8QQiZ7ncbq
pBZGR2CJ75KL58HMnDtBYu320y5uZYXmbHIz5PljV8v4pCkRHZRVR7fSydg23X4gotyjD8sEjn0C
hG1kl4eZ7x6n1vlA4iH2CndsQj925tJm4lK51+NkEEYKCsyOA7ohBXxGIMv57UzhkxFhMtknEzOy
AKMuQhT4OOFMDxUQ48rhcJJPRceqy7Vd6LYfLSSK1IzgJSG7/Zi1jM6i9JuhxxUy7VnGyIH5Xi1v
hVZ+ULk61oamnh2fPDnyj0k5f68H0okIixRnzkwD3lNbMvmM6iOw1m+tpQc/XLcPwGb6aGqmt2Uf
PtlcipvO4L3ZpGTfZMaL72kWqNRCO7vvPxRjfKO3zcEs0xp0NBKS7WgcAzPaluGY7gI7zz+bSRYe
R3O8aYLG4eKYhsM8GT+rRF1nfnsr/R92z74Cifo7zYpoqy070MQm2IH1J+uSHN2y8vbG6pS9q1GA
vZlD9WHs+VxYse79JiR1yrKj387zHgQcV20SM0ic873uHyKVfY6UeyUTRn5FSt2XpjGzzbGdqOl1
F+iKCo1n1HvlbThJc1OFlnHQQlXfdh1a207zQ1T9N81sd24QGzurrn7ZVd4fyqZNtx214F6f42wX
DiUmduaQ/7Nwrcjo0Wc2YGAk+fh9nJmHhu2Y7+rqN2zOvVTjPU1ofPbSp64Zv+kxNIVWMcNTGA+e
4jqI76IhnG9lpVufZ5w+7jVQQ31iPuJx9rPQe+Pk9nddhghQVQZPSZHN+6kS4+0wNeMOG7T0QP+b
tKXZuHZ/KyNxM3RcJmMzbaekxqayVPdZhmEp0EQ3TGbeXsk1PejzQbeU+B4xa3BGFLu70m9OxpRt
R+13U+wb9n81eqA99oOsj3ryPM1fO/G9L/RdxN04J2m+y4zk92TlB6dMSSDbPPbU3KS7LhENsKSs
p4UVPjZxql0FmprZj7c20fyz0BBNg7ST/go7XWENa4hrW6/nD7QzjV2stTDtRY3mUanl16Sj/u3A
yYq0/JMd+/etpoZjr1fRXWozwiyb8cvgk6Fb4U0YBMT+ToMgPDItZGTwTTezUzfHzb6YtfDGTOL0
jtc/HrTOOvmdyQ8twvxz7Y5EqlJ13zrtm+X2B30a93Vqq40wMhwD0d3fTaasP5nZ0kxz9OtAoi/D
STySkjwpLdr7SXAjaow5u/5X7hf3yLv4B8qjXy5zGL2o+k2aihutCI6pG/DG5nif6SUNDhy1Uh3t
HFnsTBHO12q2nK0fpcZhtsWxG315E45Wty9kaT5OJErQvoaeHcg8tQmbelPMYr4L/MI5jT4EXsqp
lES7bD5gM6tdRUwMoCWlOd1bhcg2nh6/GytlnAvYfByfYMgFB7s0x+8Jh50CBEmD4dMUWCcVsQmL
Tbsg3pIrGUf7lhvXCihg7e8lgp1cRwcb+4HrYAinu5lJ0aHsJbiJZNNG9lZMdFRoiyPxQX2XdV5n
G4fJjT/VXTzv6jzIfqA1fxP7Gr2v4WPXWlCZ/IFbuW6+5GRN0UTeXNfVYldu29djz9gid2ra/ZH9
NKam2ipSiUk02jG2K+umVtxUNMHqG3PK91AIJwa9NBAqm4PgVuZNRWPW4NaLCgz+7FkJbsacQTPi
6gMA/FmfOsbtdiGX9l95N851fZOIfqZvMhBUerpzwMKbOxqkz0WZo5rlVwReSea3nxvZPLS9UPs0
1LTNZHJNApYJTpPT1juStc82KuCnVsuqk6bJKNiUkrzHlM4A4H9A/rQu3Lum6jtG/rHLuc6tkMga
+7gXy9j+Yo/c00PnutuCdOqqZ34OorJSYbjL7C6/82VBYOIOCvaiap0jjlqCyXiCTbYmXS+m9/6P
JirUGnqn0fB2AGtlVwM9fkD6P82iu9UytfOdPLpyGyN8BN6o73qXMN+PVXfozSq+0kcXcZuRJSbZ
f2q5l3/zcat9nztDvLGdPthkSSwetbQRv0Jym3Lj+2n4u6igNLgdHTGng5U48yKfrMYUt2Fqi591
NGNjm7fDt8Iex68JvWeQjUZxaJMyvQ4Vzf0q2lq0QyPju44E1h0tIesY1ySaHYHwwXejL9nc+rdj
4uYfQqqbf3rRVPjhUifsLFcrd1NnhF/buLBQqor7+T6vsuQOMmtykGOD7zJk6btp6MpvHT6J14OG
IzPdqYasFhMfo/H1u3ys61025z+DqvbMiPlBKOglNValXYVNbN+zIVAWRIi75IOJ4hNpX3nTRZn1
XS+mrCelD4avoxvH111mSvpMvvkwAWoJ6EUO4totZvMGftv8aYzJR1QqR/KOHOZyO+rBg52SD6dF
oI5t6jgbDX37xwGzsF+91XS7zHeKQ+GraT/UAufqOTZRiei4Fod5lwFe+WgmTnGlA1L/luvWdIuQ
eHFTRLP/q9ZpndADygOp6CPWJrsat+7BppFtRtiYlHPzpdWkINxowfyriwoQG5H0j7RKjZsC14gm
0X7aY+tTGan2pGei+9AEZrBz5pGZXB5BZE3ieKsat75p/GbkCltoO82wHB5I0iCSYJ735EXkeJXu
e5HfDycBBvZGBp2NApGVkyHY6VPJC7iec0avtBhafPH6omU+mSQfayr8/f82Och15tC9nePe3mS9
m9/4M05QNbbueyMInF2qBSEhxqy9/w6y+v8T0GJRj3kHZ1GkRVbk/+uqSX/mv5qXgIvlL/4LSLUF
4AlKQ5B24MsWBvC/cAvL+h9L6gDGkKvBcdQCDPov3kKz/gevhMW3EpcuAKk2QMF/8RYaAFdkmhY1
W8tePOOAF/4N4AJQxwu4heMsuFccLSxDBwmCF+8KDYito8k9nuFGMk7VyZAuZKuathJ+LPGnQlRI
07kLQCrPk31NA3k7lHPh5WMef5vjixLpKw7Cn1/jSJhlKFgupJzVr7GzYGxNt4+9pC3tb75ZkIdm
1ph+NorUh7CbNgM90ezOMkctJBu2gw9ABvVfqvONYdf4CZAk3+nElxq7rW4zjkPH+G9Kc2okM6rw
XB/jsIDHmQ9PL778v1Dfl9DetTzMn5/uIh9FRYz2GUjO17BKI6k6lehT5KWihZtR9EP5ue4XQlmU
2ppHpVM6NDtK9yqPsv7jOFlFgJmu+sdKev1ejFL/QoN0/GyNxgyMrEjr32lY+FilK//DpLvJM97M
0ZNlhvOXqUlK2gPjRxH22tf3H+Q1/uY/GwKFqmWnLqoMa60RibavMMM68pQ+xFdOgJ+LbVny8P4q
K17C8rZcYSLTJnTL5j8rVpTAUjWq2jHyslrDeMSUw5aytrpBdTr8O17Qf5ZCWgxVVNQDECd8/WH6
JHJLR/FAWgR7tqfV0HJbNZpEbNq1vvz9c9FdQuUL6TvQ4sB4X3KDwOmhNVCbkdc7rXkDu2WiaC4K
bzRUdv/+Umc+FOgt20REQ0dX7A/W/AVQSjcZh81zHXtxHkaHwTSG/TxVw+6/WIVxDIMcfFvEn23/
YpUps0Q0KhF76A7FB/4f9X50cGv521UIZjbLCLDJ7h9s/svXBi2ZEgXqqkeACjZVRz7lO7F+4Vnk
Ej7+H7Zs2dsgr4GpKf4xwlD2EgxfPEw7mlGUhwlbYcltcz0LTxqMMYSdxcYOMl5gpWP6Pjmw9XHT
3hhpMV7gk6/oKX9+gi51uAmUhso2Vz+BzDS2VZ/E3hDqz10Z10dD79tjiIvlzpyjbtv3dYQ5oX3p
xC3bfP3sBm/ZItTDtvojXPri2SUAA/A5Dh9SiK9YmeJpmthf5rb/KX1xiR98bjELWrANxFyCplsd
A6RAushuo9jLpvKRCYRBR2s6wEH6LbDF2b6/ec69Uq5PkO6oZRvSWP78xZP1sRNODQY/Xluncl/3
rbWfc4GTjFOChKFxdzubJuUlCOhLG4p7eP1SkSEgssAPsZD3WP785dJhhwez36SeM/5Imv4OnMx+
oHRxYsFISPscpzn6Nv52zBedZLHP5k/hFP+sJWIYU8n4zt4l3a/3X8fb0KrsBcZJagHI312fWNWj
/8DQOvTcVIu+TgVFYb20bGPLvyjTvJCpXm8qiARc1SgoWcjECPP18/s0YkGBh/FyvYHKAbewy1U0
HwYXaEkThvbJHrX4uxh8jOOzrHmIa785lCY49fcf+u0eoG1rLPt7cW6HZvP6hwzSrB2/j2MvDGVy
KkujBYUpxj3IqnDri9w8WNEcfcQeLbyw8tutzsqL3q1EOMFhFvV65cyQkHJGdh9gomlfAHveRaro
927mWg95FF/0DH4bxBBuJdMwgJQQz9YLAiPI/RZogFf7ofw1OKn6WLiac6smixoiGwxL2yBllsfo
SVUZ4Crsg0USXhLcW7uwEMnQTV6oUfCpcEg2V/cqg1xjMtss9uxSujcGCLQ9KAN9U3YNs94+ya86
v24/xSPYn8FCxxvwnr/LE3ps7397Y4mZr3fhosHK5Y7xDBF1TfnrSjkx2slaL4qA2m7CorTbTRHr
RQeBBSVYwAkZANfBLYIbTav3auqdalPVQ1FuCzNDd7SCL+KZfpr7+8LPEowGuxiJNYopvTw5zaj6
zdTQmN8A3HNu6zbXvxdY2u5o+rvOJhvz9pvdm+NHLJGAK45Wnd9WI7WaPcr6Y5Yqv90MXTOpjROU
9XPZMSW7cIO+3YbkzXyS5d8c/rVnQOS2gZmFSeOBj9URYiEFbaTvb0NrBpJaRcan91/6crJX7xyE
CpQ5+EQMQteMT5/iU6hibLzKrJLTLFL3MPnppUvrbSwj8SCGYXAvsGtZxzLZldiBCclTdfJZ0fTc
w2Gt9olIowubSH97rJYcB1aPZCEy31Uom6LUCSr4Ex45/Gm0k6Ma/6GJswmoF3BJoUzXvzEgA2CW
niQ8H20AilLiKiIPypSHUOUfLMwS3Kz71TCASCia3n/jZ9+FbSPsA5hxqSRfB5qw6kPVG4CRVZaB
PampbDjbPsY2c7R7f6kzH9dgF6HeuVzgiEW/XooPAhCpa1ovKQdwjIy+905R/31q6UColNSxsOIw
ll/d287Uwnkto86jZ6zukmJGSSS/GB3e3gysgmWOiRAL8VKtSsqWhMFt7anzzA5wdpwF6Vawna/n
GHR9jOcnigRYM8+DunQnnXuLSwmPtB/fC9rp67eoaLka9mR0Xp3beD9b0Owyh5HI+9/qzLawiHk2
ZRS51psjkuWytlxab14S9dPWrWJtp/EWNnRD8wvbYk3zJr44liWQy6CYMiCwrm5ZhrdOb9Cz8hCH
0+AB+eBIjBYLBnbmPpHobft6697qZgh1n7H4tojA42HPbnxKqyLeq94ev+hDa1xQZDjzDtD4w6dh
Ucmki7HaSVMaqZad2pIBWuPekDMg4jKdGJo2l4w21poFyztYPEC57bn5oL6srr22NINU1BZnAxey
r9oEywyEPn21bVIPx7DAdNgXMBv2Zi8QI7OGgZmRH8QWg/h+CIDOIzjdHCYnf4yAy1qAGIos37+/
Kc5svYVlbP3p7UA1Xb2QbApEOdYFRwt0x8ZNnPLKGqPuwmtfa8b8eRcvl1ntB9iNYItDloHXhwLG
ZAQPZqjVDIyHcOdrensVDLb0SjrMD7ZAe9gMBmYRtENpKAd0JyGwXXhyfYlNq4sJ/SquDM7E8gNX
sYt+cOhD9Bw8qJzlbZw11caoQU/tBnqmT0pGTHtCYJ7xVqs0Rx1cE4IgPadS0GFtW4hrVoCH7OSE
ZYCOSKh0OJdTjf04/Xn8sVVauPsKGPAhtIBnbKw8lcmWPkzpqYK07ELUXws9L49AN0aiqES9uFyF
r6OIA3MyCAoXxH0FOyMJ6/jQT4aEt6OcjZ1ZoLZU/Du2aXH5TdNf++31kBzbjoFMnOKmMUFpOYBn
bHZ16YBJm3SaU2mqQ+nW+19Dnjm7ugCIFTY8aWRZz2HbmR6y3sGhiGL9NvfH/GqIB/cIvdWBodM0
V8iEiv1oxxPzj3o4vL933x5mgqZJCaPTG6IVsEqoS2F3FOli8ITGGCZs3fpRMftB89a45Jr19pgg
zMU7dW2TAo4c4/W7rcauN9VsD55WT8YxbNLfVdLL0/vPc3YRG2mIP/9F6uT1IppRtXWYt6NHJ2/Y
FVpog7sz9AvXwNv8j34a8gVEJXrCdI1frzK13J9kDqMXqvib7WgHVU7X2MWB+odlc2FTnvtEJqkf
VR/jUEOs3ps/QHuAxzGSK6GrXuEJdMgSQY9Vq9IL53mtjsv+dwV3Dn3VZTXw7K8fzI2m2J+sZPLq
wCq3buBEV2ib6Qe9Shm/5Vp17U5J81NGcIa3fD51A9Z/RPqnKRoXYFPmtthr1IZLeyXI9GNrJ8Nz
jKtDfeGlnPnOUlhYRFOH8tfX9dDQ2GwwrmLPmIZyKzo3hMIYZBdWOVN20XGg6F4kWclq1p3TKtM1
O5O8Dy448dltoD1vZWKCKRpUDSyytkV9igNYzhuwzvJn0CUBwreMZT/5XTDJ3fu7+8y+o+kHb5R+
FpfvugtpBYFRG1E5e8McyZ9OrOwFJFk+5NBadmSOlzpLZ5//5YKrjQ4QJ/abrJo92uHiaprd9AiS
BKoWbKDrKWIsoEMFOGl2Y32Mcr08tClQAQX68kKcOve9DRpOtH2IIPS6Xm/MMLBVEwPD9pAsa2FM
TcYB6silzuiZniX6zGx7hKqp9an5Xy+TRsg5qAGZKWd0GDXTct6ZzA5vkqR2TlrYm3vdHnDsAPx3
Dcat/OyD27qw6ZZ7/PWdym9Y0h76wHBM1uKQWlk7GNd2swfGQ9+4QzahkgFFZYrL5MSQaAJrDdaO
53iq6167kGace9GmNHG0V5CM32Rckp56C3GULz6D86qK4gBM2LgQZ87Mb2ghvFhl9Z6nuKhyfdCk
l0GWQZE6duVB6k0Z71zZtg+zqWihpH7aVZvBaKTXB7VOf6HM1HFundHFJ8WvPweA9wETC0vvF4wf
WKkoc4uDluv1kxP1ojvZKcPv21mbdbXBuDK+zavCcLdVGQbVhbP5Nnai88FLpzAQ1Ag48rzeO5Yd
jrm0NMOrnaRiXl9qRxe/Sy80AwkGCAynu3MF6kOAzvTig9uU4nFKCtFvygrE3MHscMqy4WM/w4GG
QSnaQfuUaL38+n4QWX9h9EhQ2EHIGto5MX4teRpFjppm+NieLzUg4dLAPd1tLpmnvl0FBTMJt11n
PYvN/PptDCpLjBbQrgf49GNfDYAN2ymV+V/exHTEKPcYAZmcFQQyV8tkdZs5VV0PHmBE+zaguNyU
4C6+gB61rzQ1dZ8uvLx1xmtAmV/SGK59m6nG2nGjTGVrkLsID9C2/dQmaeJvgPQHGpKxPUDGFPAP
Orxku/2WfwasnyA1rHgTkYP/aoyEUUDdBLW/6fswerSrrpG4GeXuANyggfczWx22rxk5TLa121A9
yCwC5VhWKvrR8LeLBavWwrLJOyysaxncNV1p34SDhhJGEVqiAzrUYwemcp+eWSTrBlhkUVsmPqVR
y7BTTxpIwLXVe1lX1iMYQnPCwoIuaLTg1qxiBxaxvIsgQAEEi8fy6f1X+McA7mWA49I2Ue+yHAa4
5lLbvd4aXScB4OZN57mRhClP2YqDyuCIe7N60kJD+2Il8/R9NmN1Bf6n2gjVYefOTCIuMHyJ3WtR
zOUv+AD85WTutAyn2chIQYIW2uPU2xIPuMEW12E9NeUtQlPzFfygUKAOYrb/hKFTVkfbbt0Tn5cv
Axw79ESt6s9h6jBCgLCgtt1cwz6Ku7Y07rrYsMaN32btddZBaYaqP6Ea5UwJ5IXW1dC374ze/Np1
ASzkoIm1Y4Z3iLMp3TSv9irWh7sQplQB0WNqvgK2k/O2qOlYbGmvozjT5B2kvcHprA9M+0p3Dy40
vJ6s1kRM2vfn/Ty0+QyVbZpRY29taLGYDaU6vG2z/aInOW2Wvms6ZxvUFYQOB4ggThkzSNnCmWHh
B+IHO6xDzzDsJBy41BdiYZKGKfzfcHC2iZEU3dHSB8rGsgoK6GJ98TlKEqBO4zBi+Za5ZTLusyC3
5GY0y2OGt1l4YvCEyEyd+zX6MFQS+IKH0Jqy2fjmKzzjluBcOxe6h+vQsuwfhZGCRSsUu4H10Bx2
baR3pd55olPtXqLzssfj0PjLjINVaGExhEUwUTFyWX7Fi2kTeHJLL/KcVNgEwp7zMFduPVcXrts3
Gcd/llE8EBJllitXFbRftFnna93kpU1TnoRq532iIarZhpF+9BvbkylHOnKL6eAscjONmzQXaqbl
sl2dR5yDcJ9eBIaRy1pdxn5VyTToKXrxa8y2kSgfi4LeK7xPiNi9hoqqKn68HwPWQq306Dj/ODiR
TxnwR9eJVtH2tqE5Ve8F+Ba7m7E31DO8lIbWvea6z3lb9s9uoDgcMdDI+1LJ7JBgKOkpTQMWA8la
5kOOhoHR9cD/phqFJLQ1evhWenrBlGapGd+8H4ZNxCzKMIAUr3cCFGAxx53Ze2PfY/5kltExk6hs
JTRU0FoMYN2UbksNZJcXUsF16ffnLdGJX25s5n2LeszLPdgF9FlHX/VeimAKsgqwJ7SyMTZmdrHV
duYh6enhna0QmaajsJQeL7Z70xpJPxY0Amo3D9E+dft+REF77s2NDVn1exRowOLyqQqf26iLqr9/
Ug7ZArIyhEnQW90JRj81hQCR44Grr66CCbaqlfdXg6GIse/vvTPhQ5Hc0m1n7qA76+ll4aM2NaEQ
gwhNEm65iIZN7ifRhfDxpl3Ht2MZRuS4Mv4ZD79+oW1Vt0TSYPb8sR2vnFA3b0yCzdLlaq9HOP7E
xinZ+60OOMCabOBKGp4/nd/sM+w0toBsLqXd534TxSMbaQk21HWr/ZTWViSLhN8ETXiExRM+Oxpd
jCqOilNSts8x7aoeZQFjQC9k6oPkp+mI9gpkvXkI3Xi8UAacCTxsbrSPli9BhF4Fntzkiw9Gzs9h
rLJBUrh7SJMRAmemM+0zClDwHYrM73/+P//U1XFeMkVyYNrrDpv+9YdRFkwMo5yocID0oJPS/U4W
apAqk+Y4zJp/VTOIvDM1E85NDFVuog+/M0P4NtRL9hFwnmTanlS3ZmxNYE+D9gZgkHaou9m+6hPV
Pk3uIi0UItAy9k660/uFISfMr9NshPuQ5HLn6oDDuWK1G71lWt/PAz61eZ7RQKw53sLeZ06b7Cvk
yHcyn4w7M+rzC9YOZ048Q6dlVsPLsN7UK1kloEYIY/aCGtNYOMMUKT3QW7fEBiHMcAhP9Co4JRqa
K+9/giWWrL+AiWoTEotcAn+wmC9jTdVmFpo9/uyVbTXcSSCQ+7zFo9TXcSmNw7o4vr/emRNPqklb
VwiGQExTXn9xO5znWRcx8k2B1u9E4xd7oAWXPJbOBGtEtMA90UYFv2Uuf/4igtqubkaz3rNKZtts
X8cCnaIDR4nxDnv/gd70ZQguOMpSnQNzxUPiz5+/WCufDRLzJoQZnHKVbnH0RCrJCKrhOhjH/tFy
Q4KMP8zhxyIYIdZXqWVXBy0xRbXI9EJHef8HnXvD9FyZVTEHWdQ2Xz97X4TalGmO8OqZmDrMPQlu
hZjl+6ucyRqWER9JyqKBRrxYBYwUuSTE7RLdqy0YL3mL0/FJNLQaN0YRQxKY6qnb+UFQeTGMOEov
BGtIrOcm+qElDj7qPtrwhxAwX7NTTtjcG2Nqw0dVg3S3srMBZL//i9++F36wy2RoqVNNBkSv30uM
7kwG+JQGBuIU26KtOeZ+d8nz/u15orMOwk4uhvQo6652HmW8M6uu0D1bEUzgFoT3RZC5N5Hehldm
mkAxfv+xzi5I93W5q0GArA8U914wT82se8p3wp0T+c1miKXc+2z6be+n/oUD/AYvABR6gWD/3wVX
+4sGgMyrztC93IBNaUfxzjHm68i0b+Myig5ygG/UZUZ0tGWVUbQqZ5818OPpyeCNisbTR1oeObon
lrymqf19TByo3AwGrnI1aweES99/QW9jAb8XGypnAXrjZ6i//u5wPhqjwzHbkw3Fdo3W5mFox2Q7
luZfKvETBF4vtQpuSCBDbKAf77lmhqyxwUxfpLO1U8MUHjSMhC882rktzRlHHZcZv6AR/frRJgTS
ptDMdK80VHHVQufZjGM3XUifloPx+or4c775AjZ4FKVWW9ovp2IcEp0dZlVqW/qV7eUqiflfeb7N
EOHcggRzH9//am9vRKYfHCGx6AYz0Fwtmgt0ojInMbx2NtQWaZBnUVrO544D/lkaOaRWt59/+pFm
X3jac+fJtrHbdBcMIdjE1+/UUDoqd7CMvdEqoxOxG22isJjvzSxloDzplyyoz71dh6jEeVp6zesW
IGouSehSczFEdT7pcHF201QMV0XGlNMUQbePUC348P7LPXMk2DJUFqhhKorNVaeumlGhEkY6exGU
0Z2uanOfM1nZBMoZLhTVZ7YowERwx0CMWHDdFPSjfhwiq5692KjEMQ/tO9Cs5YWq8MzzAO3FxAWR
zgVcvPpmuTGaDtKvs9d1aXUiWwt3s85AxEch5b9YytVBUFNNMAn8A8l7cdu76PvWGr4/ntY6Osqb
svtqR3qGwGYS/P1XAt5uwEbQSWPs9VMlQ8oAS8+Flw3NvR/6/beyMR+LJDK897fDmcYHrg5MUAFz
Cnb8+tKaikaWaPwIT5ViRkfFrT8YYSa2qAOIA+c0PAROJTdl6vQHq4XAj9SKdvX+jzjzDfkNtm4a
S94CP+j1uctl200ZN7jn0K4/4LvYMdeLjaNBC/XvwyZJm6DsMMAY4JH5eqmoDFoFO5JMgJzwBuxu
TLOuFhci2BvQELfBMiOjOHSZ5ZKOvV6mqAon65eEY7Kd8snQ4DeOBvIsVu7r141IwxvRBsO1bs/m
thvi5hS16JhlSGM9aKUhT8NU5ri4gCh5/03/aVWsAjp9DEF5v8z+32THDqJuUyMyDJjcLj4F9hDe
WkPcn6KG2xg61hG4VXSNjOmjjhbGrY34zrEc6e3mZWw9ahNY75Z7FOwHyO4Kkt1ey6FAtjnU30tO
Yue2BR/LxK6V9hSjsNcv0cnhqdK7F57dOggVlF32sbfNmjLdv0QAOnPlLPNG+m+AZxi4r5bSZ9NH
1iCQHuxPWKXME+7GOs3vW+Q+thCf5MLAElwJevvr/S9y7iG5AtQy5Vzwzau8gdKkCeGeSugZrY/9
7PyjsQbrlMay37+/0plqhUKTf9HzR7dYitUxc9BISPj6ujc75T2k1/ko8dX+R/Vj/ik10PBM67TZ
WMxWfsix0L9YmHCdDDu6cC2cufUIbBS8QpdLIF098RhGUTHXvY6Kbz2gwmje54Ojdh0dk90cM6Dy
A/np/Uf/Ey9X256JNdcD0ioW997ym16E7tLutWT0LcMrZVQvLIkwvTVHCFKIzqk02RDUrrNIwVZz
Cqhp2CrWln0oBhjyjGSmxMsr65mZYR0iDxfpe3cS7qNyNfUPNk+RdggRakYbKCrp3HR2kj+jmjwO
QB8bFCn8voH9Xmu2Ee8dBO0QPahc/ZtE+/B+snAYmif0C+5Mqwmv7YpWxYZtjiYJhmc3fjKA4DTm
uGrpPltls4sK35y3SOL2NxCLFqG3uZlgkqFLme0mGczlBs4J4+kxlOrB8BmH3Ul7kiGTDYgLm7hY
5LeUhfTENp38UTu1bJWjZav8Rmh5/gTVSyn05CPtgQQaEBiEyOI4j6jII4vjFI+GNgh9l/uzM2+7
sOwfyxktFTzH4l/YsBblVdsFVou6Vo3IXBaUjFlaF30c2/eDSxDwc5saMI7kR9E/Ua5YRdqZ4RLI
3cbwQL482HMpb5sIocM5H7tncxLDdQv9cGczx/uei0VKKhvL5l7ORXp6f4+dyXYof0BwcV9LgOCr
04X0rqbp/mB4/ZAHV8wG4RDaTnD861WWI4wcNAgkqeur+yu3G92PNd/w0ipyDg569HszDP75y0V0
GjQSsM0ifY767upR8KuI7cJolYeEltiHRYgyA1yTC1fxm8jHKja2HwsJTodGsspEpy4uabpJ2+td
/9nm6rtHg0ieqo4mwPvP8ya6M5/i4C/0YtJsksXXp38YgE60UaJ5hR0bmy4tPyZiaplQ6+K6z2ML
4m847hyzuARcOrPwguWioCDywi1dJaeYQgiZDIbmTXUoUVFHmtKukeRNq4zkfs5+aU4B0d6SyZf3
n/g/tf+riAfIfMGtQPrTF4zBKuJV4DoRsY2SD05jU5TSywkPDbKed12j4UMVG7PGzFfW/R3jvfhk
NVa5L6MZRG8GU9QMBAo1KtPcB7N13aesiPHJm7vqoRdJYm6xzCiKz3RTonlTJlPuI+I1qOZA0lPs
q3zO0CP28drb14aOlUfTjMV1pXQdz5+yyNAOZeb3kEi77fBkVgUyU2kDXrxOwv5Uz2VQohc5jx72
ekG065M0+qA0t/+QZpy/7VT0uUeDwb2vgzz9GcO8I243LvatiCh2XqKp5DFGzwciQzYMv1U9dzPa
M43+W9r0N61poDvRDu5NWJhmc0cQjeWxQXTgsbUGhABd8AvB4f+wdx7bcTNpmr6VOrXHP0DAz5nu
BYB09EmKFKkNDklR8N7j6ucB/5pqZZLNbO1nU1UqigogEOYzr2kaHc1FAoDx59jp6s+sDuRf6HdJ
WL/EjSidBatpr9oEiSUpJJnbTXqU6B5U0eYNhbidxMHE6R/4EG/UVo/nrZQkwwXqw9pdq89ImwdR
amyrYaZw6BiTOa86OwlWZgbuAFFxfQq9ulW7nz1aL5hjDEhsBL1Q+7WMpEWzoiMVbRWEYgJvLjqK
JxaKGo6J2Ak+gCJfy4H0YzG9+Z5pwDL4NlCm3t8qPqOmp90k9RR/1/DwQordD/XY7fqweWy1Bi09
5DG6GwuRnLVml8GuspPkKa07VXb6slOvQh2OihO2aeU7I4jz4MSO/Xg2sHqpOtAW4htTBzjcsTDt
cyNHTH7PR4g8JWoKZNyrbDMlqOKc2CrLaXa4UyBrQhnkWNU48I75jLJUabnRWckeREbE6WAHz/D7
MF6RpHLb2ANaYH6v75KCjjquCmKrQqSf50Q5N5FEP5FjfihBQGEmPaHcQk8W8vYyMb8FKp1UzVZH
+WOvGsiQkqr7jtB8BJDGQXPkps1O5X/LKXv49uCkZBiNVEWhHB83HGNlICczm2Jf9JSQVFOaN3EC
RRxVqeZ67q3pXE4MeSW3CM1Lkn8fZel0mxlt/Pb1Z/hwfQqqEhr5O9+Cu9w+unNkSwrRZo7F3kS1
6NxCMf/cENkpU85PRllkKQgTFt413YjD6Q3Cvq6MJtRuIgqqxDw6SlOALk6s3k9H4UKjVAp3RByT
c0EOzgR+k3aDNl6HiiD2tsHo/6Hp3wKBpKpIKAD66f3rHb6LHo79LNeJdjM3ECxCeodTPsWbHK+t
1dAXJoVVStylb9h/SOd+HxjsC8gy6kfkE4cD51MYZQNa+De1sJGlA3X6HIyVhj6iPZ0lxjBAiqW3
YyL+dCL6ea8EHK5WitoLUpxiqyDSOtoejZh0K6sy/cbPpocpaQ0ElIzY61VcgpUk3LRFNaGXroee
oRX21ajEO9tIN60Uvny9XD/uUx6E4gxXO6SgD107ozSM1O50/abx++5an8mWnbJH9jHO4L24paYH
91+PuAQpx69OcXKhBVKqARBzOOvchHGZRap+A3ofU200hC4iEyXabEqH66K2zuMSA5A0DpEaJPX4
evCPYTaLjdQY6u2CVwTqdzg6eo3mmEWEhJAfyhsZv9JtH6CyhESrj1jUhEVpbzbfQw2Jeodnq/Zg
bNLVKOJTpbHPNtfvT3K0BEjDpchKJP0m14kb6MdCWR20ePf1C7+f+ofTjdyMAUkPqjfR1THmYwR5
P3RIldzUcobqMYJ1yaNqxNmzzh2ABjngUrfFQT1w27JVHwkQlMbz26QGeS+mEPex0B8CN8DXIUXG
s8HGzQBZ+kiEAK4tSifEOiuwpkh8R02CaHqrd9AajUXctY2kxyauhQTJKumwn1MGfFPBob6ONUHM
12/6yaclLKYDDFGQoUFUHn5a3EeIrWrLuMEuTsUkTpLQ+qrtK1ZytwbZCwtoGlE3FP1rULT3U4nh
XKMI+U8xpPQYWNqczBQFZPjsR0usEcWAD0ll3IBlq/d5br+xmYetGWbW+SAQ4P/6vZd1cvyBQZfT
ZKA1CPJJPXztAs2tKewH46bKSpgTstlcJFLbO4DNstXXQykf8wBI4+Cf0cCgNwtv/HAsfQFSc1qZ
N1jn6S8g1knUp3CvRMK+FkXKjpVa6VGdpOZbn07jpYqyZhvb0k/YVYTICK7qq0D4VuLJIvNvbN9G
IT1Vk8jNFVyIvn7azyZGgMhYyKMcN8fxkJnKUdlZk3EzmMEMaDEQqwZQIYy6Rqy/HmpJQo6+AUfK
kmG+o4CON1lilIMRlap5k2AvsAlw79pIVFXPq1YJV6JC3iiN++FEiPXJx4DAQLBhs9pJcZf3/y3E
ylHSnWMzDPZ6WEVboCWMHGRI9NlS501hTi9EjrMVPez81Cm63IyH70spmMiOBjHHOKCXw6Ebw084
R41wPzThXsiZvsr6qjojjSs9VKA1nCQGzPIm396rffykIq9wYil+vLeWJ9Axdl2iXSruh09QaGi9
okEX7rHeIT2COO+WddQ5ygyyrwPbe2KyPx2P0BqQMccLHY3D8RI5M4MptcJ9TMt/o1pNtg2qTHP7
2kIgaKYR/6craoHRQEYyuJN18OGH44WAfFOS7WgvmzFCB5mEFEm8K0c7dybQlQ5ePs2Jg+QjHII0
hVomPOQFcwKD73DMDhhyI3VKtBf+ON6hSFE0CMlmqXYZTFLYuX6elt/gHILDTURrcin0xWJBWfno
/+ZBgM8Kh+uAIr8Wjft2NtS3LBwC2TOmJruO1To/BRz45HbjkQlfAPpxMtELOXxkC2M2pVbLeB9O
JlZLURisgyQTjzM6lRs5lwKvbDFGLBXEpQPLL3eJWpkg5lXpjjzZQtg0VreGlVjbCLzGauoQIFH8
stubTR6dteo0raA938hBk9hg7tUGKycLXw5QmmegixSUBXTU2Ulu/3y90T9CDoIuHbCc45NW+IpZ
J5jL7VX1Bfg6Zh9hZroouUbrOdRPLLZPFjftECC7CMkRBr8vjN9OEhEYPUWBKN5THWlXqjy2LqYd
LzYV482UhfdfL+1l6R4dHowGWBehuCUlPlpmKUXzTMFvdQ84zUIOtEBNXA4zfNea5sQsfoyxyI+Y
P7xZwd5zGRwujzCC+YQlQLwPVH8CONdjYh7Jf0qjW9L730c5Ksu1QweHXzTxHmnTaMsdjd7krJjb
PAWGGZb5y9fz9+nXova/xLC4FB9vUxkTUMRI5XhvTrp2V3XYQPTTZLpmKNlnHfZ526/H+3i5gVw3
DFNFi4Fq7XFnJx30MSd1iPcZB+4KOmbrFaURbgZBdKjj7OvB8jxFf/pskSz9YoDs7+y5o/PdJBDv
4CrE+xrG4LlVK48oURgr04pPkc4/m04aBkggLTI0kHAO1wgVqLzHeYUCoz/ZlN+yH6JSXlBG3UWK
ePx6Kj9Zj/RsSNcFLGnQBEcZZ9j0nY7tLWBkpSzXqPXhxpxNvff1KJ+EaVzJi/Ik+TQBgjhekLnf
4N+lcZDrMYwLgPft9xymCy5sCWeVA3ZC38mEZPjsGNQyu0FqA8fvwxKMl6oiFTdo8ls3Qjab56HA
X3lu9BUquPO67W2cBZFISMYT188n3wEWBnsU3vgiqnl0lI+Jr8++RKG3r/GhxY2kW88ilBxhd+N6
gkV5YrzPvgV0ITgftCtVANyH3z1E56eurCThhDXKHQFN7KB0Fa+//hafjAIyHPL2AgEiFF3e+rej
NcFpzKxqPdsjR6TRCiMWm0i0/vwAt5aWL6W2pUyjL7vpt1GMbFLQONayvS3HzVkkoRtbGHayKuS5
Wlm1dVKM75MzYRmMMAHiOuvnaPKysZ5gcgT5flDop4CKXIKuEUeMfpQ3FuiATY0LzT4bNXurFSil
xamtP5dizj3Sfh2yE2XaZkrHNchK5aLurOpKm/Eh+Hr2PzlFLILjpZdFARZW3+G8DJ2VBYEx5fs4
7ZJzS57t8wnPJA8XnVPL95MPzVem4kfLierjMSCjtbQsnluGyuoYhf9cohmLyemJs/gD05W7Bgok
OALO/vcA4fCN4tBf6G5JsZflUgX8repnPsvrca769908e9gPNBioGPqKWKdYl6CuL1EFpc6h69W6
nFtzbUrlW10W0Rq4U76qfT4DjkPRzujTJ1T8W9QVy/k1gADnatIcnsjLPpspkAb0OFF9I+w4Sh70
LkDPEJDYfp4bPOGTCUNuOhAntvc7AOwozFjUZEhXF5YN+K3DmQog54HNs8t93moJyzHuo02ZlQis
SUA7EfLHYPQlTGDxepVo1Yd5CkrTGTTNf6bDoOz7UYz3vgjKu8X38MXPp6ZZ2ybBRKEL/xWym8gp
GnYQ4PD+UEonsfxTCfdnU7WUtZda8rtM4eE7zHaFMU+RlHtseBalgNYPnbnJ7Kevt8lnw9DfW8SM
oS+SeBwOo7S5GqbojJOs1ViLdSl5fYSBxdejLP/K8QdZeGEUoqiZQXw6HEVNp4yvlcd7oyjhXBXl
uMNLtnfV2G42+Nn+mnJz3fltfa+OeXoCrPGRq7Lg0N7rfgh+ofN7dM1jHSnHMOHyfY2bENRNZXxQ
Q1SrIPYYm1hV6MeUqhy7SIeHmLujyV0avbWBK4q2d1jrq1xTixMqsJ9c1JxNyIJpUJVA7dhHd16H
H1EYqhQZTby4nuuGveCo4KueJqOXECKvBG1VGR8oZOA03ASqWt1q2NUYDptI9lcRf+slNfGZK8co
hgfSVuOvYVx4o3HuyzTj5MVX9evv+C5SePghQYVT6aAJDVwR4ZLDDxn72ZhC6iTFa7T6Vq1C4z4N
lsJgQCsB1SQEHAvPEh1y+ib05R3ozXKD/HMkuUMERcetdL9L1lXeaS+FLyuXLS+3FmjQs4lGCdOy
zujw8pl8CXvwBtR46MRGJ2xXm0Ry00saNBqzlJonJcr4GRQ9C2/vovdXiTbG11jpTpZXqtWA9Qp0
5MRr7Xi61Lsw0L08NEZIOJgxeX5D7Ae+vJSMtVpN+IQMVhMF2EeqaenNcmUOTgigaCdh4iyfcRI2
G+oeeOWmKEDtDaXW4M/Wc/3Tgqpb8nTod5HKuS2C+Wj6QEgZwFHM+my8FmikVI6vSfW3rsXs2BVy
ODzLtYnVD2BMHK1LjJhefb8vntp0NoYVkhL5trXQIkFM3tcFxNlATTmQe6yB5xFT5LMIM5yO2mqB
eJfC4Y0irm8CDamyXN+3iV4J6rbB9DOBKFS5k93Q5YwRETJQuAvBxnRNY/2atJLG6ddLxP5woixb
jer2otZrUJs6WtiqpOkRfgTz3qgSUD6cB+gvVkUpp44SWSnE39k03Kmb7Xwj2fgT3se6nOIHnaOH
B5hDSc7p4OFziEGg+ibG0f+m963f0SGJA7eeC4PdMbUyjtZ9Kn6U/ey3LoS3AU+CVM7xfo7N26ir
Z30F61E8RVYb4qYxYxjoaGqNIuCkjOdibOeRBnVdMXQqMF0HW/eM8Mj8UMgpG6fqq1L1/FRObxT0
pWgNtVOSrjocTHy3KDC5XSVjmb1o6JcKrxAWrhIDO14H2j0NcCdSvFBcsy/VpzHKsbsCRIFrVQFi
aqPH/dQ7taZRdxjTVtQuiCk8R/AJXNyfeltfWx2WI3jlKaCQ0OhAGMcMc3mV47jgxQIfDVetkECo
Aj386ZdBgYlJHYSpm6UYoZ1Bw8NVwo/V8Jc8t8F3xDLjOyXsRuqStVFvpZIyv6up0iQ7tFvs1ZDN
QMiA7E7w0NRsPk/gKucrbj/tCZ1Yn8OyC4Jnvwrgvg9Qk5x6gAzlTNKgS64kVf5lyM1eXAVtIoaz
2NdlPDEmoGHruS6Ku6/X2BJiHpxCtO8WUAinxwLAkY/DiMzQJHNqGyLrdHB1LB7PNFHv/SYq1hqy
B2t/nl7lolROdA0/WdomtC+6zDRTFjXmw9MPFeaqjo2h3hvh3K8LXS49pQDt9/XbfTYKPHGqP1zM
JCdHb2fWdKYRxKF/4PfqGQuIPmQ5n0KdfRwFO4IFrAmkh0LCcYzUzBm7Q876fZfqkxup4hVrktL7
+lU+BOGLpBJ5PAVFC3ToMTvAbxGBCUTX7Qu0hTySAXiM9AnWSVVnJ7Kt5eY5XBNUS4Eo8XWo+1M/
O/w2g9JgD5uKcZ8jn+uyHfHSymzr3MQ0GLIMwPCvX+0j6pxK8O8DHuVBsVqA6enGcT9ro7Ky4dC5
9hS0rpoI5B64iDYKcM4HXedGLMO4diipFyeSv0/mV0f1gkQH0IGNys/hS2tmEDe1ZY97W81/4Wed
XGJOqXABy9aJRfmxxcbrCpJmYlHWC+n64VBYaSeVXkvjfhRKscFSpz/HqJYegzZM58K2LLcKhvg2
L/x6G/DQLtitzpMq/dSTfLJwF3Y3cq8LgwHU3eGDhLYiTRGqpvven8mo40TZLgXSEyv3s1EWrJ0M
6G558aOZzbF07vU+H/cy9k9niSQe6UqbJ9KhTz4fkwmuj3YhNYLj4BvVKXyPqSDubWNMN8ZcZKnT
Nq2PgYds3X69Xj8bi11B7miDS6Iiejht6L51Jqpv037hFmI6JtTrLAhfQxLxE3icj5V5yiYGPUK8
G6Bcge04HMpI/EwKA03ZD8BVSZFkM5fXGhFM7vQ23rteNMQlOqRjRuCYLep497KkSBdRM7aFGzNj
wplNvbipuH4GZ+p8LBmISuNFjxMcf+tn6gq8m/Ey+75+nUZcYW49Dr/GuUheObu76TwbpHkHtZUL
zhxnLbqcceA6VUdazpSjMweVAwqxyMYt0pXLnP9We9HGoleDyZj2XZDWi+de4A0U4By/NO+QLC8u
cfY1TpQBPvuONGD/xhhR6Tta/lLf9dKUSNPennB+NHsYqzT6jZVv9aeohx+vWWq7IHPguJM0AZU5
fD2aifpIIDntmxSUOfJRWOcFAcqV0sz/REj8KZWL3CFmyk6B5z45zU1QMvSbYZXBUzo6zWkozXrY
YbqqE6MjUkG7rTaGikhfY2BM0f94c9DTXCx9FlQKGLLDN62MtO5Nc5L3NmQSCFHVvZqp7W4cIDx/
PdIn5yhgtIVRQyRBKqUe3e442DZzmWLKOoNXuPdtOuexbbGAqwoCkdMjyborJFr+Tm6kqIIsVl/C
C8oEwEzVmA9fP87HY46yPnk5dzRoBebg8MW1Kug5FMx+nxQ5Zsh6bS8ein8Mi0CReuGWUpRZigzm
0YGQCxtvY1Hp+1oLk/XQY/wdC/AuSmshCt63yonk+pO3skj09SW4QX/uuCdviSCtuqjW9jQPp21h
yQ9pigza11P3cYku1SXgU7DxaSG850G/bf6ubGq5iBtjn2Ozd5ZAvdh2gRpuTIyBNviGNtd/Oh4x
IfVWMNjLhzoWS/abKp0nbTL2VP4VLFotoLbyELt9kNrbdnEb+3q8j7sfqgn4IarUCHHz34dLY4wC
JHP70NybHTJYuLjDzMY9fVcp4gWxwNFrOuxdw7R4+3rcj/wuzhw+HwA5pEM1YK2HAxthi3JFzcRi
qDT80rTK3AdSWq8wwLxnhpvbkpa0FzWWuAwnnwqiSrJLz1FbwcOfrpQQF0g7Vl8aAi6U4sJ8b6FL
u/ZbU8PhUc9PHMgfy0s8L5hbZBQ4sOjbHh2TTYIj1Nip5r5KpXxlwE1xza6Jn/wC3S95oLlg+0Pk
4XVlX+lTYnlmE0QrpS0lOGc1vtkDIJiv59D6gNJQYR1zSCDGwSbQjhutoJMGPda08Fai8LW3q0oi
0Rs7IARK2Q7PBbbue7MiO8WMHl/OdRygLeNGkaJgZIsIHo7XiVlcp2I24OKEkfWCnVAnziwMb7Y5
xr6bMI5Be1l+HU3OWEbBQGGlqWZv0u12P1U6zlBGTh7nyHpca3h+6dkDGs7zuWHkdYbaWmgDiK/A
BSz9qnllhnGyjXHwzZ5MNFyqRWAB4228StMVNYHiu91B3+7rMLml9Jv9NINIa7eyNOT3VY0N+iov
I3Hrz6a5JmrPnnGEDGsEG/wx8wxe5o2OtDw7aMHMT0JNsF5q2kl9F6ipz8ayq/3VoFTKDtBD/DMq
lVjmsoHC6lqZVlcIkxnledPV8a+KWA35aBHM36tCGNdx1WWJV8yJepUJ5OQ2pollCYLLI66RHWJq
o1v7ZZhu0iHv3TRMDTztK+p4AIbGdiXSUr+QAj8EolRqQwdMz0gU5+v18KH+StJKKMtqADJEfUY9
3FLIJXaVmbbRbSj0eiVJln6pZmb72GgSWh5q357VpqSuiopWyVwo44kK7KfDv5eF6I7QDzu6zZG9
MVHVkKNbYxL3IWBbllRiuOYQGct1o2xD8OiuNgSZZ2OdeiKU/xCloaFJ8ALOGEw6WrdHL29EWIxg
Eirf0heoL8fCxFgnNFBdpfSy1v04uIQULJ3YgR9eWSdu5VZl+9HIJjU7nHEpZW+yp8RtVofBN8Ni
iiNso1ZBncprvUh8LGWT2MmTsvgJYbM6cVm8hxEHoSnjk76o9OcWjvxxet/WQhl4Au0WjX/wWGNn
6dIqFvpwPVqTcqXEIQVFH6Es1TG0oAPm0utPaqNZDfTBqkenvC6a8z7IcLvu81y7qu1hMdPMZnnw
SsIWRASRqqdyZfv5eoiDBihpFI4OYmpdsNJHQ4s9rdDsXUK0T5A4I2ruYTxewgag7Jq7cQ0KG5xt
hfZ6YLZ1c+ILfLifmXoOQf4DjyeSmqNAmSJKPdQEHbdo7englWxgJnARUJOR4YZQITuxzD7cl0u5
5r1oQ3sOnbXleX6LBwIJiWesjNTbxqjJw0G8LqrtQ/utkotvSS2Lp6oY9Cfc7Jo/LUstIy9q8/Q5
uTCP+xvYRdfwTCb1VkfkyhONrLupP/z6+gj5GLgyCsA79FeZS2q7R/OZ2dk4iLJSb6MpKM5kux0e
JHWANxqgJZjOqeUWqa5eKHzbH1xzj1arRTsEiE/FXR8SoOU5gCqRXhKZ0N87nOe01Lo4Cjr1tp+F
8phrfbS2S9pIYSsFD1+/84c48miooxCIQCvTtLhVbzML08exlDKXeOUU3u/jUUHuSlxM0QppVCAJ
hy8UmYqM0E5n3IaTqqwTOcp2QKbVmymf6VbkbbUJhAp1tvT76yIv2/XXL/mxkAX+hWoq7WvA4h+x
f5E2cN8bvnZbaqO1iq1sE4Vx6mhtdQ6U86nP5atm7neFVl/35in/ns+WFcphdOlhNRt0ZY/muB9M
SW7zUL+d53G+7BJF3aOXGl72STt7aBAM50la5leJKmc/6jS9z4tokSit4z8O4wBVLdhHkA3AUGjl
H36GxsYh2YTtcivXRPWOYg5D66DI0V7X/Az3HjQFnSofS9W1Gs38NQTdtuWMhVg44Eo/t7i8e9Vs
xy8nvs8yA78f5dpSd4Pxw10igCkdg76aJAB+DKxoL7op2IyyfmEFk7o1Nayk8SbJpjNEWpsbPQF6
UcWZtFKlJH9uAjU6tR2Ot57GF1rqR9wqGuHlMbgIXGIUGhRV93kpqtBrJqlMViIkpLaTKsndnGCe
sx8djPnCLqUQSndW1ZMbaHb7aPG7vjeivD2BfOoU1ZtVK11aLIMWreoZTR5H1hqD4ICqcujioJFf
+GY6mA4i6dK2TjX9tQKGfkF9fsAtPYiaJ4tbtHNadSgHBznq/kXrZu27LZfRRVVwRjkqEiQ4i+dQ
wdysXspJcZCMD5Y6tYBa4+wczzfdo2OVC4ewrRReTWIhbQqjnEdqmGkeU/SgoegokEdOypAZx9+W
GSFOWGQLWXtUcQ8XnRy0uTKUVXIXaEktduMMZMNpwwDBvwg7c+Fw3CdvfSLSb/iyNBSz5qS9E22n
bgm805dIiTUguRFGNk4W20HoygbGIY6CvcmvE+twybsO1iHoNa6Yd8YzcJfjnAIlqKLJYp61G6mM
gnlIW7fvK2WTqXK30URY7EKlyDYirpO7adExpL3fe8qQJC4lwVPSGh/yLswyaC4AXVg4CVx/RyEW
OqoRiB5J3Em4NSCHvaUDsFKMH1gNIFBtrBdRj8J4zpT4Sp+ZuaLfauMp6uXxrc9DgMTHKxOVFNgG
xx+QAEmSbBopdwONcXcssDLsibbPsgZzzqKpjbvEGkdHJMqJ2vEHkAsBLVVAe+FTcSNzeh4unbZr
dd80MvNuFjdRetko1wU9P0vtPM2XPJlKqobiahzfGq2NV9bjlGigs0s30C8zc1fV1krLFccW3+M8
3shZvXpfLv/rdfzfwVtx8/fCaN4trF+LEt2IIGyP/vifl9ErUWLxq/0/y6/9+68d/tJ/Xpdv+V1b
v721l8/l8d88+EX+/X+N7z23zwd/QNYxaim0vtXT7VvDqfz/zLWXv/k//eE/3t7/lW9T+fYf/3wt
urxd/rUgKvLfPcLB+wr28X/vL46v+Ns/il//uHz+7Pf+theXtL84RFk13Pymwpdc4F5/G4zzIwst
fcqeJPCcttoSvP/LYVzX/sI/BOmfRWKZY3+xFULSpg3/45/8iJgIvC5oWBJ+2PB/YjB+GJSQPIAO
oaCB0sByPBFtHa6uuhgKQedYcjIz9ret/wxCI3Xw57Wctoh0KK7xBveEcFWU5amy+jv78r9OmvfB
lx7Fwluj9MxdfDi4LCQ7E4PqO0FQx24x1AreRSOFlLIp/V1TwRui/2wgoh4G/V7qAFIgJKxsUnlo
zhqL7B7aRNJkeDgDoWiMJD1vB/5P4FaPGE4GXhiGlXzO7AqwIqbSuWbi30RKNr4Og4RYrC9TZ2YL
++Rrevud4J0qhxVn7TabIvEzUvphdItG7UOknkjzNSkSxcpKJ+4PKOkXvk91I0Nd/Ec7ayG3tJSU
IWiNYXyASbQ2pFR/lmAgpmAy2g4TFBU/LseuwEvUwix+ISqsX1r6YGt/FwL+/678J8QqOk0s4/9+
X55zFvXF71v537/096YUyl/kUWgnLZw6wu4lFP97Twr5L1RmQV4ujX+unUWL4l9bUlP/oqwABY/N
wm1MkPbvLakpfy34edUmPGNTIlP7J1uSFudhAEZsulzBC9edmND4mIOlADEyAqXclfMmvBkbdTqT
ugZtA6DyDkht6lCpF+Ln4ARTIa970aQPpl7+DIr0B+5jZ6Jrn2M5xxZgyuZVOZXtci3CmNQNCeKW
qe7HfgQUThnOSwWc6Ggc1pNZo7IxTR77HZhvNVwHcTuv1dx/GKilBHj0OHmT7SVkt7ahhcPgQEF2
KgPblQPlWnTjTYbKBrFCAT9IUi6tOhJ39XBWWMrZGNfBWS2F92PUvom4rJBBHrqrXACHk5CB8Pyu
MR3UfxN+UONIEfovij1sQ6O6ykf9AsfPR7KrM63PgvNAq1SvzbqdUmbBqreTC1/ondsZ5S0IhWyT
gwX2zG5Mt8OcXs1NJXa+lJ6bZnFBv/4c2Jt2GXG4dZMG8tNf8HdGAXgK65oqia9jaUpXqMH6K269
m0xSpTPNGsGMTdu4l/QN8Uq+QaZ1ZaH/bGIF7go0TJwyUJ1RGA8t4dtMg6VWm86JUXiP7XFwRlW9
C4Lxqip719aKWxk3Yogd26gaCYrrXTSilV6qO0sOLnpZXVlRdzEgrj9WluNnqFZkMedcXH7DPoS/
WZn3Nng8N/LVh8m0C8QtAV4JQ8HhtL4Xo8Duz0cvaRb55aRp6SqWpZXU1BGKqzzMELwm9Yiy+Lwp
pxaX6xxNkLAqLS9ukMkN/busVqgC6TPo3Vl1g8U+GoFSR9ew6w1jhD/QQJm61EutZAdMfCvyalvp
xiU+resogdtvVoVHtBt5kH7O0TU/H0pfxXZStR2pzkKHr/GoKCV6+Hnb0nWs3Fox1qIx3yKL3qpW
+qt5CfqLCocWXCM2fty99ppyESM84ijNFENRM8k8ko1WWfw9Jd3Iok0IncNtXPWxK6vTMxCvH/YQ
bCaaamtokhdzmj1ITYKNUHddKYaXNP03P9PA7aVeMuYrRbR4srXtqkFoJSpj6l9xOQL5sl6qNNtg
bMG5ngvJlRWQhfEQRXh+FGeDKW99pb0de7GTVeMCKfKdISWD00+K5CSdrDqlBu2C9fPg5+aVPKeV
Z1EMAALIiwzFhRRVwQq+wjYZKVfjib2aZsrSkcgnV+9sL2t1d45FtsLh8g4j1nVQAhia/O/DRG8Y
tt5LxeVVzuGrJqSHKc+rMzXQvKnXXimWP9dNex6I8NWUFw2VUf8majN97YzoTq/93WgqF6o+XagZ
BilTtRVBZ7rTVHmDHm1iQ7mucwreCQgGCaAa4usXRTrehxW0q0qsokK9q0SwL7FUjnJWi107YulU
2Ub+TYC8dXxseLk2Nwa+CK6W2t/VovK6UL3SGv95rljes1rtIVpSc2wv27Lc4jeEikhsu7okb5W4
753c1rc+ZVSzTXex9VOk1NblprgbFOms8enBtPhueXXd9Wsr55BIOrhLrdFu06EGxp1pr5ZZ9zvo
vdm6BBosB+d+UHhNljHBNWtK5OIbfyCLWXiCDY7Us3hiifpumoirjCrRKq4q3VE4cFBcOVMMEGiq
SK+rWMl3Rq2vjaL7Vs3NvRiy6x4CIWgF8KSFsvDv28zzMaDbDLYaOHMZ3lvS4BlRhCme/R3eoWeJ
4hLaF7AetHKy8yHxbOPBzu9D634hZLqTCtRfCSdPGtR9j0CTE8z9pez36ISJh6SuN63te401vRZT
7bZa0CAEi9ZF1NjxtmlHsVLoSSyxnj5GV3I8Il+n5Z2rRsY51JbLjB5/0UW6C50F7bVh9oib7nUz
vzF1NhsCO+wSQXwz+a3hiEbd6V33RKftVktnNxfZFsXpG6F13zu9AXqrIgTkBzUmfzXHWqZdUfdC
bmLufzYg0DZqkKmLCPe+G/sfGdyZzdDAFa9r674e8r1dDjUjFTr6b9nzEEaLh0W9p6q7zhY9IqFz
5JpT/33o+FOjBYUjUzPatpL9MpAVO92ong1yfsNRMDrM9XfaLfNdP4YPjZa/GIFxYefV66Qh7pel
jxznu9qXdynkJwcmiRMjmSrX3VZ0jUyPqt6ZRc5ujpjueBLrtJw6it0+HSIjBy+h9oUrT+OZUUUv
koGoqxGC68S70ivT9nIS1muKdqHXD124smv1ISej80IjbVd+XF6jmMPNlALxDexfA2zs9SSyjlNe
6Zwxj4JVbBr9RVEFP8ZBfrTi9GzWMjzlQNxyuSVOYJuv89ifF115HdGogL0llXQeQNfanAyOGeTf
cyWu1kYQ3eAL/4AyxVuvhItZXLvTJuW2nQy8CQ1z69vmfjCTSw0n6yytnul03Qqojo5l9VckyW6r
Rp3XNuO5ZQ2RYyXmthgUY7nOsaEYaVGbxirsSowpIhgTsSp+mrG44XPec3DVF0lSbhNVCgFlW6Vb
lt2tOZQ9H4imHfB9sHXG4CIR9TYGyl3rY+DUSv15a5dXXB30CcsW/zZfXtWI1mUtBTwA9OsInExa
x6MzNFa1ho10A7H9jEreHmqFztLtyID7FK8sDbJcNAQvzbhoF/5f9s6jN26sTdt/ZTB7viB5GBez
KZIVlUPJ9oaQrTZzzvz130X1OxhXSZ8KPesBGl61fYonPuEO+N4KLfnVqNY+tDEyohQbXxPR4N6D
CNkKnZGXQYPG1MLIWFXD5NFrjFZlVDxEZfZNEVXL455ue5TZHMlOSoC0Naju/iZbwq62u1KpZKZF
81uyxbaYK8yTcvE7K0ZPQgWlt8J5l5UZZwuHQE3re1cENGY7tVOuo/K7QZ7fzaETGZU7Jf2u1eWb
pKUl2w4VPABwzaYycz00axz/1jBRsQqx250eoBKkJPOPyLCwSM9axww6WLi6fDuZ8cYu5++FzzoZ
+BBGeMSvyiFmSZLXBmPog5jGA8Tz0FHt/kFAElq1cbYRJdoa8dSwnXMBgAucjgakHUW0RS62yPpN
jqCXY2f6qxBz6rbRcJ3ms+z1ht6vEtFsMstoqFQMAX6k8TPSOLupyn9VvaE4tR1dVwFgHyUbWgeT
zK1Bn3CttKHmxnryJEXylUoDb8NF1nl+j4NfMEaVFwDPdkK57t0ySOM13eF0ZaUNl62uXVVZhkjJ
4nwTK/upr30n9IOXYazgHE4Vgr06QO4KPbVV1soBZsEp92IwqDiioWcJgojvtvDZKm5yU31Vyrxc
1bwFa4xgbrjnDr3or7jJJ67E6Nq08lczZbmixQMEioHkRBPxVhu7nRz4K6ltJSxYcbtK4lH3qia9
NSahealuPbfq9GB00fdhnq7VLLpqmvjV7Mx2VZstvwaUCaVXOuR62wgXn5DKMaqSUMBPJ9IDM/aU
wPyrFJ3hcS9GbpxMtwMvrlbF206rrqvSl1dNP9yCBIzdoRL3LfAfR6HaP9TjqkVu8GCNrel1kvSY
DeNmGttDpop9UEzFCueBtxIcysEch8e5tJ7pHHq1ZP0eZs12jFGnBYWFZ+GvQ9xQ3FnPijU4M46W
ZHrQ1ChFWYVwhjwZHXSeUreRCy6dafg+tbAwNBMdWRuduRrxMC5TzNHK3o2Myd/Fqf8wTH1KkBw3
XJnxazJ2V4rSUOtVrAHl7OHGoO5CHz3WHAz25jVWY9tEpkiQVN09uy9cjb761lbFs+/nuxijhxhA
YdkLKB3T/ERNBK5EWj2hCQfIfxIHNJu+SQhhAo2nSF2P05Pq11djLJ4y37i1kvkB37UDezhjWYcn
cLoVboj6T6yPrls5HpxAGvciTreTPhy0UOwCai6rHndMRzJ1b4oJqCBx3vWpiQVaJv2lFtU1tmgw
vhY79D62b1EjRe8PRbEhL2CQzGzICUcXuUOfn2pC6ySJv9Ul+04t7V3bBL99Wkqogwkv5VWJJbgC
6B3q+yobXhK8WDdpkP3opMQD8rWTtNy6kq0222Rt0u2T0LgBUZF6zN6Kuwhdhfi6rPQtYZcnyvBb
YY7cOnLZ7eSUmgiA0p6aBiaZVYmfA9Zw+i7Uua7tIuq2U4f9dsm1ukdSSPZa6v179CD2sw7HrtIO
E13nVRXZr31H4NqkLQGu3bhI/exLHPmwmGukNZbrKWEKvAw9SrHmstmqTWvvRyEna9CSkSsP07cm
LVXYNTpGmd2qm5rYQzaHLDRpXkSbXSF7e7Sq/BD5lvD8QpjwvJJXUXIatcIEtTNguEufm79VEwb2
+qoWeb2OJaN0pRgOSVWnd/0cNU4U+rmjDFV0D7nwp6KG80Hr9H2mi8DpK65ElLI3WhHUGznufMc3
SEfNQL5BlvwuDPXXVkemKDLjmxZC06qqcRrF3pxOBGUtamsmQMfZutGIYldxyz8C06mWKk+2im+o
mUUkfshLZiHUoViHRmOQzBi9cLIseua4/kLC5zaMlvyizhACnuo3u4xKBxbTo5H/mkT6YggA+LXI
1miiFmSwFVSOMRm8VkpxR0tm5Qel/NzBTD0EfaNObERJOFNSplcgNl+VENqRr/C3gL3J1F3Cx3am
+VC3cEJoBbuU3BbtD4kEAtd1JQawpkVuaVxNlgSS+j4jEGxT5aDjc7pqovxpxqSSNCRaGbVJ08Zc
KWrgNFH/ZhXePIH87QlBxM7X2jtaPtzN5UrxA20b9smDIW7tPK6civrNCtytm03NrsRHWyuqvSGP
AFYtfY21CFix0DjYgIb45+tveYB1FhUCLsXOmDxDwo6Yet19K38bh8rfqaW2xh/HmTOxwySzXSE0
+TL2euT41XysTGNhVF373N7+MN1QDqzXvilu1Ux3Ctvc2Hm2G2FC59DbHbWNbuaiOESNfE3t97ol
BAuN/BmS0xPM1Ec7KY7KoGybMMT/TWm29LG8MJyeKCMAebWbO5P+IpGJShSEQIyXqgDMWgUi11yT
7Hbf4vgma6rnOtNlNwjR41KN6a2etX3VkJpqRGD+sKTxkKGSsutW6OIrjj/jHq+XyCjXQ0RinO/x
mRkgmoIUCzjHK+GjhaIi4+j/EurLwIXYz9V91E/hBuDht0OGNF9RZtd9r+zlEcKk3Pu3Yd2nO93y
97hRcp9NwtGN8K/GrK5KDIwMOUMJnWxa1qsrs1t66tKKMPPbnL1W3Z1evlI1d8Y2yV1T6tdtSUyC
5ZLTQdBbRYq/y9qbpu7Mle4XD2OHLmoeZZmrj+HjhPjjQR661m2BIKyrHgINGfjNZGpPRWI9iwZs
a8b/sJrqWtkmaMUWnZeK4m2Rv0N3dL6pI9OZ1W7YdPVioqjclA2GPn6/NermKQqLep1Pr3qsvwKf
M3fJ+DtOIbNSSchy+bYqu5lmk4l5pfSm8IteNJmupmx9y6u52HZt8lb4fIUF/+sGdhSVY81wVCMc
XHNhSrRRrCLiBHuztH1lbSaZG0wh1Tr0dSTA8FBnO2mjUOcTI4ipouCg2Hmk/q4R22HKCHQ0bMA2
qlbE171uSXu9MeOD0QrFGxXKAIOaJEt/CPmzTn/8v45PO+3e/us/l9bi/7+svI7i6M+i8vJ//7vJ
gy7Dv9QFAPbenvu7lAxq5F/06xdEHsBaVKyoF/+7lCwp6r80Y3Gloh9k4mRh0/n5d3tHWorTAoQp
qkcLim9pGP13j+ukG/c/3bn/yLvsDiZi2/zXf57JUEKT0mTQoUBogJ2oOKEvjc0/4EqVlWLhqzba
cYL/ug+kofnWh5r0M29q/RY83nyboC3h+qbV3UhRL9jq4bhUdtO7qSXt/rsxcdItPPk9pyiH99+z
1LQVGYCiQSPrDCMoxUGIYLNkHpFyFruWNHPVpHFx0GYTVLxtUQqUinxNpcvyYHwEEBJ47KExZheg
c6egn/cfArNvMWylC0d77qzz5c+q8HO7UyjH1akXcpW6cLMvOaWekWSWYSjqAP+HOAKbiqr+6fxP
qSFh2Nj7R8lHgBGt9MS1Mnl2cAIFGuq31mY02gOOALOjNvPw11gi3A/dxdwZMe5FIqnTdaZU3WYk
vHWNfA521uD725wnYtM2Ueoimz8ejFQa10lJuUeRw+aZdxPODW18m+5vTaok1Evy7uppk+LvL0Ob
jYr6IocLU+v0y/SpVbMenNoRJf4DIRzoivqmUEBkQMCpzXyrAFYwJt0tC9T4yQ4FMjhaN62isdqG
WAZpsr9WQVyoubnPSBzi2NxCtXlE1GFVSihVqxPqC/8IRPffv5qWKh7jBoaWZ79apeQnhra1jiFs
7a1kJfDuy6rZ/HEz/PsY/rnNP24uYLj0ZmEloJxPKHo6N9noF4YV5dZx0js8m2OVuKsxx/XXoyif
LAHM2EVCTqGPSrfodJgA9Y9QTdXwBSnG6L6jvhds6nLseycJ0ua+bjTKZcKKo+NUl12BieRQX4eW
XJuOkWg4TYMfHWavguvfUTo2ssLLsIz+Zwo573NO5xtWiLZAdMGpnv7MZDHrEGbmH+OylNDrpt6v
TigAfT0bnx019iF4WGhaIJjOT/RQ1jLgBck/LkS8bV9E5aFS5ZIsmbyJPE1xStTQYZSVzQbTBQuZ
nkp9tEE0fddp/LpSrsvOgCLfeirytyhs7O0w4jUat0ay1POgn3eGAPFEotJhWOjGpaHQVMhyKK+t
TCN4HvdqrBYXICDvP/yPPvlyhwANg8sHs0bhuJ3NX457tdohVH+Ul6SqnvgSo55+8gIlG8ugDdEV
ab/ugKytwO3U17lZVKuiSLUHCfbcnhKE5KD3fukuX56Ok59lcvrpg0KIQwEc48/TZUUMSLO6GNp5
oGrBYYyU0IF+Iw6WXxWI8OBezrVWXzdLEvD1UvM8fhwZyTdTpdcGe+Rs5FbMNC7COHjJrOwqV2zj
0ZTivzAVl3ZtTJ3p69FOgeVsX76TljNYKCA4vM1np0wfikSInlNmp0lNsmvObjeQAfqAzdyyKoH9
RJXYfj3oGTBjGRROOMBXk3a0glzW6eQGxdIFL2zr6CuGfhNGNMpyoeWOquXFNzO06VBo+QuWgfNG
74f+ws3y4WJhdO4Tlf/wveCVPB0du/kEgH7J/RVANxRG+iOEAogJS3JJrln7ZHYN9I7gxaIlsfBj
T4eq4JLpqR7ZR6mvifHDqjE2AWi5n33VhdtKDFfmYJlbsvCflj1P96gjbed61F07MH/3cla5CHMV
dyJSf3Sjj3FBpX0nrjLXs6QS/6tJ705pLiEPnPxO8PG8wQirov6V6E4MwNstIr8+6J14meVJ9ko7
blfTpGqe0kkmaRyKC5NVl4d5EWOBJuNpZndXpXaN951EoF1E2etU6DYdHr3dwVemttBA+aFi1TiK
NgsXbpp84ar7ZM6gFQLTBqawgIrP9n9j6qPoy9E85pR11mqfVl6W+QmVi2zezwbWOX2Gj88/3pEo
2ACZkOH5M7h6ulCxHsAiKA37KERhXI29IVzFzKVtxl26K8hynGCuUEoAKnHrV0N34UB8siWRgcCm
DPwuX/wejvwRyFL8nkSbJuyTUMirLlOpEIjgXsmK4kJkeIaUfj/w4K4IEPCa489zUkdN/9qwp9A+
GtGc31md3LmCtooLaLVYgYMd1olZD85gkfEmPYQ5ox2mC1yaM8D03z9CLOAv7MBRFNTPApUxa8Ao
6YV0TItMw1wD8EJWKtWGWg++x6ao9+qciisVJZxtQEq47nC/2QJHDC+wLD+5bFl0faE+QusEF3O6
7lHSa6NelOZxbGixa4SmKzsuipt40h/aWVa8r7fZJ3sbgA16EkSWaIi9U97+WOd4GjSIKMI61tFo
INiEYUtsFfKVJCZjk9J7uxls4+3rMT+Ea3yWRhbGY4a/hH4eRw10iGdNGaxjI4eGN0X5a43f64VH
6wzIuqwoegyLLtail8O2Oju1rQk3BWn06KWQ6HjRDuq9NhHTbhgM48E364YGqj3ug6ziPasbSJeK
Ku3LyG5vsqrTvF4ayktb/UM6tjyhMGdhBJCnkiSeLi5COnmrFg2hBS7llACn/iruaf0qiZ9uKa7I
m1CIyfOjKnKxcRr2zaAMm6oNpwvL/sl+pwLHI4A2GfGEdh4yF+A3sqWj82IiVcaVHbZbuyj7W9JW
/we2TL0XjWa+KZBX2OphluxzalEA9cN28/Vm+BjWQPZltcBA81tI0k+nJB6B5o9+Fb3oUgyGZWoT
5alSAlLhJg0pMi4BH90ZVBVeWquju/H18O/o+tOwCvC/DZMJv1Wm4V0f8I8DgNoAbG2771/8pMIU
u1TxyKAC5FgarS2i02E7SH7/UoG0cfxkzjeVb1ePlpJbL7GvjVf005sfMFDK20RTg8dukmmvtmm9
b2bewh4I1x2k2sbNDaQ3O8M3waiM9baCBIqjkq5sYrsD6ZXINpKONNdGJbkkSvPxSgHNzY1CrE5R
DKLB6RQrRRpOhSJnL1Xhj25Zp+rGilXDLSq73zSjOl6Y04/nm8SaQHXB55GEf0hV63RuSjNkSbOe
NjeEmw0taO3CC/UxHYNfT0lh0cNaMkvz7DAZVZqnsy2Kl8mY6FFWOgLSNp4ExTx6Ip4EtJGx82Q1
l24znVJiFTVvQ6TKv2IkZnb0ZdJ1jjzZUdWFf+G3fXw9F/My9FkglfOGnkdZKI5IbabmyYsaBcLN
sQB0i7oQ93IplRcm++P5geVAnEycwGgfeN216MpRxdTpZQaEdDfgsvezm+JqZWXlsAkbVKHBWHXr
yJ7NSzfsx9sM6XbSJehxSLrAszjdVwP8fTzGm/Qlgor0GOhcEMIcJU9uYaSCeit+xqi1OkSOxVvr
+4ZrWlLtBI1yiYj7cYMvydqinLcIB8jnsOpq0ENQ+Xr+gt4Jzfjex6HMKPD2w2awkctLuosfazFc
gGjPEpkBDaf9cZYh6ipsZhA4+Usk5hFrsJlmeSa3h1Y08QoZt/6+UiDYoAGOSZ4aU1sZswq8RaVe
mWM6b2XcEB2bvr+Xh5m0h/JJZBMPYqWnUXANUwYVNiy3N3pmTXRRaSnbUzcCGyrr+7KipfD1Hfgx
BuAWZ+qgq8H3QMH3dB2Bscq+kjXhSzMO6VMTm9CAtMBy+6q2N6BdazrNsXUp4lom6fTipWqAT7lg
Hvnz3AIvKyy4S34av/BYJnd+qpj7wu/lTaz/sIyftZzXXibF0yGes/4mBuB4IcD+eEuhd0SREJ2Z
99rv2e5tWlUewCGlL7yPratNJUoMIXDRr+f2403AKGhRsjmhPX6gSU+ZbM5GZSa0LJqUuhywoSQu
TXoJYFf+F0MRuULEh3CHaMLpMsK+BjbQpelLWhTZqjGREBexQAfQuKTw/UlsBWkO7LUOuRKZnndB
yz8eTTsCdEUrKKN1FZhrhdrAWuqqZmsOYgCkJBmbrulo7pfWemqn9q5LxgmtuyH0IItFnp3bw4UU
+uNqLtoW3AKWIgiuztWRImQuay3O+EWIUMKdwh9+tulzfT3FH08KapMm4j2gxPl89WyKTcVXplIZ
spfeggvXm73hwF/M8U8Ms61Ns9qVRshwXw/6YQtB2aBvYS+C8RAEzbNBUbTElR0E+Itkir86vQ7X
fZOo3hg07cPXI31MxRgK/TWCZkug8n/evpDlwGrlpJhfuiyNvNGwe49qKuXvoMr3wRygnTi3eDwL
wCF5NwdUZrRs9/WP+LCSqOJzk3MoweKjLLs8eH/sLXWJSy1foy1qqrGbm+AJkzw2LpzLDytJp0Zd
vhOCGSzPc5EwykBVLkuifOnVOtpJjaJfyeM0uEIxQGbEFuycCmGBrz/t9J0iwqTRxLxCaF/qx6j3
nX5aokAK7iy7eQ5040rp4vtmoC2chcoxyrPfX4/1bmjxP/fr34PhJaPA4WNB+d2ngyFq02ZKGXTP
2azX6cpscZSSINFvMC4znbawp01qtYZbQcsA8aNot0HW5F5iImXPI9MfZqPBTCj2kTXN28lRwh50
bdbWmBdHiVd3U/+gmCnI+yaCtZRP1qbSG92p8PS88FZop28F34K4E/x43ieqMPwpTr8l4shJsz93
xwm2+B7bLcnDfES79vFLxTP53Xd5QPgYtQCvCKiSCFU02z6iJaLpqXlsTTXyUBsrvdxCB9cyeEOT
LE+Ospnmm64a6hu2tLVPR93yWjyfHyUCWM+qKtPFARzxXzOSDvQwfo/QCzZV7osXFSVeh9p4/Muy
Q7zN2rGCF5CbyV7TWv9gBegx4SyieOinluuxGkzXWAD4Xy/z6Wn5e2bgmS9ba4mCzxX10nZQpsoy
u+PQxKEX05MGYMhQX49yFmsvwxDlsWnJp2UaOeIs4lF9VB9bzZePU2+pfD/GDuaYa27XF/23Gbjk
KpsjfV3VEqhx9GhJgZBqlEbELRA2TK+abEHGdEbrAia4pIf5cQ5Q3KTryr7g3FIzO90dli/VU2YM
/Dg7T1aaAraRhtclg6T3A3NyoJgDWs4m5EGePfpMp8PkcdgoEbjOowVJHWygZroalHmMQbX0llY1
36r4oeUJ0ZbA7/rqB5Q7azVLU+ekqGCvZr0zHL+0FODSenJDm2G4sE6nZexlmSifLSUG7FMoY59r
Vmhh1MuRJSnHJNZ1l8zMckAKw3dW9B5aQz5u/UoPN50UvFkNx+TrXXL6UP09OsEUjbFFtY9a9ukE
lX4RSoURqMfUGuN9Z47IKwTUKLNw/qf+DHzoUlXGF4DaKIzPs6qB35YzzMlcHEkmgFt1iu8SxuaO
KNXgGjPE+cLEnjX237+NFJogDssqpOONswEFXd+Rl15Qove171OmiZ2MT9KtrYBV1qkiIICczUtj
X+wkadYctc789dwlyV0C9+dCSPDhIeHzqSmY7/YIKPGf3e2hnEgRkyOO0VBOLgVwfTWSAK1E0mpu
3pmXpOY+WVl2POVvk54iycJyAv98k6H0BklliiMXvH8gLmQPFaNyo5lydmmml9N6eszQeVneZC4c
QTR3dsxQMreyvmMPd01h3s4Uht1+kO6NATnGWRvMm1Au5RdcvMy1SFNswe1adchSJwo19ZNasArx
T7FpCqv3JB2pwXC8KL306W/kjKEUCdwD2MnpfBhpFpazrynHoVe1B03k4/XQFKk3lV2whrOUr7O4
MN2in+O7r8/YMtMfZge57oVRiQmfcbYSEhkTqgS2wl2nqusBWeg1prL1P4rB3nc7BQyZYBChZAoL
y374Y711c4aHBrr6iMq3guwuBdQmTJMLS/3JtyCPsoA16CMvgp+no5hwj+0wSPVjQ63S04r8qdb6
S3XgT7Yu8joL5VpQ/aIKdjqIItUFAOZJP6LgbewCWQq2WlfkByPO5ft/vDbaItDKseRiQnrmdCic
saiJzQyF8orvgWEfV7mAWPL1KJ/sPWq2rAu7j2bleaeC1Cs0unrUjhGBzmYOTHODCbt+P0xDcpgw
gcD8i061qG35wnphk8YXnO0+8HAWUTkFRTAXZ/s+LtB/6oWhHZVuYanLvjT5HgTu4DVN2fWrkEcF
1qFSxoco6uPnupWsBypXAEazyPpFSFxdl6lhvyjoG+XO3Cv+q5Q3EnZiennblilCWRKmFa0m01OP
KzPynTyN55/ZFMb6wjRPXhdPGMUzpiizHDUxqAvQrS2vbKCGmA70MY/AoCRwYUqrfkVmghKkFOnW
Ie8tLJdMIJjsf9JRBHDL0G1n9LZWdt3qv/zIN3/aVQ+IuJkFvPhAR8vuKgwj1RE5pUw31RcwtYK7
d3WoU0roTmTV8quGAcabpLWl7o3zOGwj5GKAjitFlYIZTZrHSWujR6F1pUYPr/DvfNFchwVCeNB7
plze1a1m/kLRmAZMVDaDR8A4QAQE+yvBjGqS0k38Ij6gRD3YK2xF+hkVQKW9Siofh9KKYnntjLAT
vk8D23LV1aq1DvNIAfwzCWJlP+2bGRD4KBrEf0R6UxGJbcp6IISpGm1GkcfU65c2sahBQdPUw/VQ
DTyn+ujnr3MGOqilPRbs8gF/m5UvJvHWjy3FLsI6Lt8mN24qWngRRK0ur50OZgNahxipioXzgjCh
PodytFXlzn/smf50Bd26Pwa9ZPy2cUfZRiIubpcUBSwyL/quD/L6TfgZ7ACRlWDzcbFAAByfzO5Z
TWO4XeQl7XNZzUOyaZW2+2aNlr6N1RHcsS5q8y0J0/lKjMgaeGVptsRmRQz9ZG5z/HmtaApvKgUk
zqoDI546pebPO62foW7T6J/w52435jRq6naKSbaBMvsig/lXT996xFFMR84CZZ8GEE9XY6G3gBLi
YMRFUvWr7yr7kRxZae3VnCl65ZhSDZEpAwnzG3VC6mlKlMITk+VZvFhlnTz42ILZuN5E2lUbyHLi
9lNsAik1RutWbaFEYjEYflMy5HNXo9UbaxRuYhhrVtPou2Kei99f3zGn2fH7/c9LDxSA7hm2eO8o
gj/uf2nupZ4yJjA63pbnEXuEHB2FUfJXI5sf+qsfeF2Ox8jXw34SYiO0waNPsWNxnT/PylOzKcfQ
1/2jYQ36dRX51YudS1Duer3+XdU6oP+iQ+6PRp5bDl3l9qnmb4NM1e4tPco91SoBIVTkfhxJa58U
IrrwMp7PDL3ExV6cziUSGvzIs+cEQUtVIOrbHhO9j26SoEk9q49NR5th1dqJpiCMh43R1/Py2aDo
d3Afow6lUd07fViQAAaE1WU90S5y3TG6jE4RqLMnh5A61mafv3093vk1v3wkVUF6lMsi6OdQo75U
u2mUqv7oz9Wmtsjsx3iCQFQo9RYo0IWve9eW+/NVYbglcVt6kZQ9KSyefl6l5dCzer0/DnM/rLEz
a90UNOttWET9NuZlcBq9yTxhRzU6BAinhOR4jl8L1YnLuIL+NiJ7Gaa2xw+vvJxWoyMVWeyFUdxc
2745uUj4TRdew08WBdDCEr28N9XOYQtY5jR2qEfDMVEnY91nmnUHxVPhsOfKVq3QMwgHKOj/eGXw
JRCIEvLw22CgT6eKysuQtlU+HO0K7jq0D2kLrbJdgTod3LjtL3lhf7ITFgwh0oQkv4sH9+l4fZLC
gwub8Yjr2wMwegRkk0B3ktLeB9r0Tz062AiWrVsUoJYsnhzndLSsncOBCtV4bGqpg6cRBo5h15cy
jE++aZFalKmNMYH0vk9HQVxewmyxGo+IAA5Oj2jHvh2MB56D9kCKfunwfjqcyVqh8YVD63mXjHBN
RlVXHY9zXGcOOJPR0wFB75B5e6PwVFw4TcsOODtMFMnA0xClUfg7Ry8WYz8MWDhMx8HSwjUQ5WJd
mIHy/I/3Ia8DOllM5KKedxa654Zk+ehVTEe51V/1tLuz1f6vYBr/Msc+974e6wyQiX7gohljCK4j
usr2B3hvEFrmCD99PmYmrEI1gTTWY2bk9XGjbSazDLcDERd0pD7a9XDGV34uRhdnH7hOaSScElKO
mxMjfP27zjMLCm54JpCgUp5nr75fa388knaUSoitKt1RCvp+XVqICrSSbG3lgif/66E+lB+WsRCu
WnCKi57k+TmkJadHEOy6Y0cIvgKqLT1VoR+jWWKUnmgKoApiBAFq94Ej28q0H7Wm3PgQHXctkfjm
f/NzuBeo1NMGogd6eoRSpQCgqIU99QCp2s0qTy8AjeEmC7URUyhqT01foLGQgdTD+1pzs25GgULJ
m23U5cMFyNSHUvf77GAivuz4JXg4u6XKvsjQupUoD4OvPsiIN7r6SChrA0NwDXWOVlqY5RsZv/FV
mUX9zRjhjFlZKOj60yA7dVl7Jly5jU0H17GkRL1t4Nt5OuaGN12Dd96cqtk6xcDdAfg3oqURJvBG
i+ECQGj5oaeHF5Uk6gqC1dZp9YjTee3srMeHIuiPaopyR1HY4ibRSLGgr8lwRvF/S2khHLRYO369
ouKzzbyopnFP8bZQDzwdWe5FzQtd9EeujtIlr5ufAKUSHo+m/IjlvO02taavB72aNo06JthY29+j
2Ffvu7ksXwodG2GJkNDRAjnaUAuW0EJQdA/mZe1YQpLgIiAcKela43Z1iKpL1aMajNrEarbD4tlK
Ic1nHDa6TlG9UsK6OyggDlcCQywYpdrgICuX3kmq2myqZpouxHUfr00NQJZKQ5/+l0Cm6vT7k7AF
LjtE01G3png9i2Ig8Yz0C+v7cZaRVSQ/pvMNFocU+nSUqS7kAW7nfMTvo3OkujeRGrXzXdUOl6Sy
P/kglRrpu/LqEsKfvXKyAb5Ab2X52IHj3CA1W61TK/Pdr/fNZx+EFhdKR7TSFKEvj98fd2BAU5ZM
PFGOAF6slQ7rCU6rfWdlSud9PdLHZxR8NOhbhPOIQ4hNT0dKhFnT/6iovvfKVk4QeTGU7L6c9D2G
C9qF+/bjOaS1rQAIA4ZJge/D1U5lV6n9RhwTIzFXUjDJTjYZ9bWsUN/z21jeIgRWvKTyfKnG8sln
AscDQw08ksb6+YTOUt2Rw4fiiIyS+dQEGqxgWX6TIrtzUa0cLtzkn6wfQQlAYzqti5vyWeiNNovV
lujeHuUMF3cZmuYmwrHbUSWje/56AdkRLNHp7YZm+2KLprErqJKdLaFijEGNs7l5REv00FRlbnlR
3QZXbUGxCj6IZj6NcdtgoZdI1mPRghpxB6VPLGcejHxvqz6Y8mIiCO1ajaCXHEhH1CazUhnboyJH
3TaS4++Ua4Pn2oSgsW00pVZcoZG/Ih1SltTGMwRAqtrqy1WbjyHqSVExGFQp8iH2NImwgkdUE+gS
1p22N4fEfAD+yNullov6S6Qe2zYCpohaN9VeQlUg6dK2bMziwfRRxIecEOpQVar+oRzSwnCCgYlf
oXyRN64xh+o3o1DEuDPHSfkWatXDoI9JvdLVFnHoPpPS77GWxN3GgmrQIjmk66lbNBMY+jLitwVj
I+1UWxY1Rppo+pslkhRBJ7f3egwUn5rL1KtIB0jJEx5x+hvtaOluGLO5cyyz9J+nKbFt8ne5xxoH
wNYeQwfCqTDsfUJhOYP+W2O+u6oB99tOSE1L4clJW7QEChtJyjHSO0opCSVXJzGGEU8KmcKcjsbv
UsMJkgMiokiZJUXyHcMo6Se3AwU4aGAl92lqbFFK4d5XS2NAkbhIkLa31Tj7AT6IWsxS94TlPc3S
9xwI6FNdaQmkNgNVrlXKywkiqEbvifLtAPId6NSjLI/BAYnydFPjEvfYyNb8QzGlod40YY4gTphq
NUU3bZgNhDWLKsbIcmpHz2igZT7jjVn5twhCzkhTBGOI6E1vXFIj/uQugTsDnsIG7US/4CxWUqg9
lzBo5mOOxAFyPeU2TxJr3YZCWk+csxWNK8U15fjC0f74AOhU7xdULSwmmUz+9MKsIh3RsFCyj9UI
3nSSsYaoxUVuxMf7aqG7UnhdOqKLQ+npKCUe41JftNKR8Kzda7bRbNQBk1lLr0Iv07VLkfDHC4vx
iH+heS4JnHb24AyFH5ooUkvH0gK37BfRuOobcdNAMlxfuq8+XFcMRbsLwpO9PAVnQyk+5NARB49j
1JjhIbSV2VOoaLqyiYQfOnmSG6AN/RAjoXvbam3+OygXqw19EG5slNIlWtop2nLJgpafYyIVzeOw
0A9PZ5pOX0eY8P+4O48luY11z7/KxOxxAt4sZnFRqKquNvRNitogKFEHHkh4s58nmxebXzY197LQ
OIXg2d1ZiFJEU51AIs1n/gaxuWax56CL6+Rd24TzPZwAB0WssD6x9dE2MSPrvrEFRU5WN8oLyV5N
YGthAfzkFibLpG+zCmI0nNiTSI+iL6OiZEFvLpL73of+7enf+NDcwSQ9IIBgQqxpYFSpm2R0Ovuz
Hsfwe4w8Prazrp9t0U13t4faeCEb8RpkByTz4hXhL7SQ1KjC3vuMkKV50aMyw1oS0PntUVbgqpcP
aMsyig1iju6mI9/4p1ip8MbMHTIYPYh6h77aJ+0DXn3tiSN4PuoejQsbXcjjEo0aLr0o0NjxrOy0
D1e4/5eHAEtj0aci2qUvtjqNsFrNMiNq4i9hPIDlb50yfCTLmYtTkSCtAnhBXpN6WCh0RXrxvECk
FffsAvdZ9xQoIrcnRR5C1yGBJLpAO4Ggj77dOuyuMRHHpKeC1Og0C5oZjRfVJ30RVhXESpigH5T3
nXrf1pEX/fLQNOm4y11KiWQ+a2p8pKMgXnJuflZQFgwSelYHoOooHGXF16w1/poqUznefltZFbl+
W4QGcBOBZghgGSLx9QpIlV61F8lOr6fZ+CsHCiyZDW39OTZzBQRDWA8GLQQPlXHbSnRci0tQYjux
7evVDn0Z7CLIVwCMrxzPEE30kqTToQcjgBOYXdremwrsg9uvulG0uR5mVSFabIAnKd4tn2tP0Kmy
HeE7HB0PTq1r7xylyN9mk9s8FxjYHPUBVwoyFsfPsyR+Ixob4l8/12/nOnV3UrAVdlXuAE5Srkaa
zij2uOuP0LehtvSJqnxWdBv5LNRan0yV7ksRx+IxtxcPcaqkDJKkaA5l1OcUdJfpd0WvJ7jIaRpo
0RjtJJ9bk0XZW55zoDxVeuLXC6OpvXCJEEuE4mKMSFiiTRrKOFfJEelp54GWS6kN584d/wJB7L0V
5mgHxImc+ZNpHEy3xeLUc8dfPhjJ3166QNy5HofX9WNVYaTbdJhoAw3G6FMuLQIBFW9nV7zU91fb
gsxRBiskBoBMVhdKXMBunBIBj0Ap0k9KvSj/1BNdzMekRpwKjDzSeTGt5CDqjaX007DszwYSUJEv
EGvyfN1sPSQP3ea9AlrECVqRIBuaTir23eHk7FSbth4XoQEmBn4L1WprdY5rMQYBZeamXwxs594s
C+05vEOjN5zuKCksAGQMR2k/tDEiP2jMGEE8D8U9rgOZn9lme0JUU5xVGw6z1SPE7i3JgO4kQIWd
jb61qqg5o/pBNw0d7bWh9+xQ6or1yf0s8Gn30aCyqYfq9RsTSv0f0RQO3+OpMb9i990FrdYRu1vt
BAAUtqPUyoCsa1XUcagX/RpUXe5BDlyAVLStKHc5r0hXS9orZjp5n7sMKqVVjiXixUp4EJUX76zh
FVnjx1gEcS+VWhvhn9XnShSjjr1+CT8LFRnETG8iur3teIBHYR/rHoWstCpCv4nn5dxGVnHu8zB6
C25ghLFsu2fDQRNo0hrFVwdYgm0Zx/cF1YgPdY+CV04E84w4WXe2vFEFEaHymyM3PXpOrxwixE4/
3z5YXx/ftMoM/AOwrgGEsa68iyGuVORTsi8Z4Ik77OLde62qvt0eRM7J9Y6UQC9iTbwx4Vet58w0
Q21SRjX7Ek+658dRYQXUPfug0dx5L8x+fSkC/qEtwjLgEACEe33I6GlSzjj1ZV9Q20VftFd1ZOHK
5rEpqu6osjfuFGKqx0pgPKIYk3rvhNNASbHXkPqCrRcthf0WqqV2dAsbhbsojY6t4YVni/bYx0hF
jer25LzkGKvZod4PPE0aMwDKX51XlG7zSKBd+oWw0QbwHCb5b8U01VLfdcDkEbhJ/RZshfhi9VzF
vupl+WVo2gmAjDn3kHtM5GKnKn4cwzn8ZI1OGPullRYfOEcQDp6sJfs8xKH3fixE9qRMnEP+MlO0
OJYoAn+AV4F8a5zVCuja3gjR6A7r4qBVHZo3Udsm36hvInOYRAnLpKPorjHHduAVyXRw+BX3blYW
CK9hC/mxQX4t97Vu1pqD3U09dhStDm+KzYvUHUdz97bU8v6rWkclUJu8w93y9nzKPGo9nYRgnP+A
RmUgfr0AWstScq7F9AuydfHJs4omEFSl/hizKj4y9q+i8CV4DlA8alBUXiSs/Ho8JdTph5lKCvHH
tgOjFkngoox0MM3GO+rzNO0k4huBPy1N2QCEWcEJtEavV5PiLFhfdih3tDqFm9n1vsS9M38axiGu
jw4N/ycI/RB/Cxx1gfyoCdo9Q5mHyk7M+8oFFhksituImtDWp8PgrQ5DfiNGorUyfKGw0lxKpPk/
YQbmncQo7m3IQ/fEH9Y7aAOqX7nRn3UMdjvB+Omk9k1zWTQrOqozW82btJGYuWrPlEXTI/LVv5P1
FDvqQa+OIQCOXA+gEcjNNEvqdv2cMbkAyxG/69BAKIgeE8pb2eKPxd8R8S/Zd/x3s8uh64YKDNUd
MLIUX1AuYBn/azW1//O/82/l9/+Bhw7/aq901bZ+0X8ad2h05NmXtF012iIM8bfamofPDpRTyc+B
dAAe9T/V1mz1H4As2ToEHRoddkly+X9eOt4/wJNo0hKWeI+Kyi9prV0fGxLLCVNRjs8JTAF7HZya
TVZr1BbRTa8mz+/6fkR23b6v02ZAad3eU3/aGk7yBF/YZZRiVjuns2v8qr0YcDFa1UdRIUc6dDn5
m1qEuBfozs5Wvb4Wf7yehClg8s1s8buv1z4ZqOXVFnqfjsIf46h1TxYWWO/UfJqDuW3zwg+rubt4
cR6dPDTDd+Km6zjjx/hULHldnuC1VEFWYP3jigK90VjYF9w9lUOZWvnO2Xi9w19GAUmF3hJpD82B
tSBC1kRC0weNjyiIAVO9rU49nsCHgiPw+NOCf/fjQvlZJGxjQoEOkPPSewMdsQ6cGtSoXINIOKB4
3d11HgCCwqo9hFyrnAsS2U5wQ9aRTtwSGOFY7bzp6uj98aok/YhlEY8TXK2SKdOtlrK2EHuol3oZ
iC1z7YPNIxn4VbDZ/JiL71w3fYq0JdSzp8KMKUvzjfvaL5U6/jjZo9GjSGxmz8tYxSnuq7A9aK0r
0btFN+fvSdg7f6o0uPfW4or+8/ezI8RAR5HZkxv36iBOvSXuITOz+AvhHe2Y1JjIOTp6qau8Kybs
qyZVeQrLUMMEKm18e0itC4u7vGsrJX/LvgH86eJfooSIRt3+rnLe/it8+PFsJKmg4yiM4ha3erYp
cTvsb3EsVzSElcfaEeeobzHRC4cDldsGIQ0nDJpa32OlbZwIJIF063UOQrpa+vWkVGZShrMD1SQU
Tn9yunm51MM4B+UwfSdV+Hj7NV/tFJtUDqQFQSdqFa9axyFl1rnJgVIA/NJPaNQm75HJLnwUsfYC
sldbXw5lUnIla4JNZKxWatKFnt4Mi0niGl+yfOzetlk37LzPq9ljEJAzsDxRDiD4W/Wnl1DAgI5D
M5i6LvRF2xZPXuFyzYsGucbF+bX+MctEjidl8TgEpFbB6qUUDfP4oUmtYKjC8d1Y5vXTYIZx4HEG
BW6ptZ9uf69VpfXvASFII2ryYsS6yhKKrJ/M2mbApMjIE/GQOaBiktCMcpOgm7Ov7RBND71ddx8L
NtRdgeMPhJUyu/t3HoSFg7oZ/DVm4HqdWjZ+BZOrmIG1KMsd+u71U5QjYT7mIaBkTRS4XSndCSir
pKhN9aXJxvLYD1yot5/kutgrZ4R+DW1tKGpk/dq6HmELIeK6yJCorInn7EQNz5XZHV0zN30vUYWf
dbu6mS8wzKvjQQ4KHV5Ku4JYWpca7BJFm4xkINAVHGoyNzxMeTXjXiLlLnM4k8ZoludIkc/gEt0W
EwcyFKiTES/twQ7T8m4YazWIHeONUdfNA1rsqIx5VrezYDZmxwNQSkcFcjp0QXl//dQe6CUMVqH1
FeCO+8G28wVSRFh8yIX9teoS8ON17sY7Y766E8kHgK9aL5MDgm21NEw7iULqRiqKinX9MLQqRQ7L
TgIMkcNPajz9WcE5P3puHZ4isyoOt9fD6ytRDo/mlnxvTrU13MnWq3guW5fJVVvnrhO1/sntPfuQ
OgPeME1l+bphYXiUK7Bo0Q4NQuhdQZea1XlWPYTAQNocranVT70o7KAZucmzSvRHGmidjwnKHnR0
c76g99A4ITckAL7+RjP0GoTyAX1gtELFeFQa5McplGnDAEejSi6UfoB45n8Rz2UPt2fr9QUgVbNY
G1IGEjzP6jxpscDRu9pmfYxNdqSrIQ59OaRHBeXs2yPJo3C1Za5GWl1sTuJBuG5ZFV3X9m+ysEFp
cpqbe8qGkR9pEWZY3LmfJvrawe2Rt/YAtxzEf6rzbNfVO9aVhfju0qvBpFL8qRtBPDE57jHStPgM
BDO5D3W4lbcH3fqoPw+6el1vtL2udBg0cY3irJnCuSvD8s9FNd/ZwjHRs8BIYooG52GJxQ6z/fUt
yH2O7h35FUJ96prH2vdOm2Yhm74SBoJFnC+P9L3LS4YD+6lUE+vfWESY61IFJZ22IBOsFnA72nkN
fyAwi9KR/pzZOczsPyBleDv5y8b9x6vJ9BD0AdTZ9XpVFHOpGu7/oCyKLkiyaAjKcsBbp8VMCdnb
/lDblYPF21AGk2JBXscr/Fiqsb4zx6s6+Mu9g1wHuSrVOjTP1pNsmSpmW7GuBo3bNj5SjtZhSHCm
KMssPzqVcN8qPVWtrkD1bSnxRsHIC6+/uY3fGhmGj4i/T/cVF9rl9sJbtaJ+PBj9czgWMsoCSXv9
NeIZs+WU2CgYLOzDYkwBG1e8x6RR95twwQtvLsaLHpf5sTLat66BDTTezA1qDRyDpWbsdWK2VqMU
5EPghIgaqtj189Bybwr6g1oQ6Xl46J00OdGXIpy3hs7XhJ0+356Are3+83ir90en2azrdtCCpAGZ
A69L86MSkhyg5uQunRXnfbPM3U4DcGu7S2ERqKcQGF8l1nY/xI4zaFpQpDZpjDm4d0iyPymdV/mW
iuxJaY0Q9JteOcIIyM63X3lFcfrxzVHrkjRRIlEiw+s5dpOFPAjHa/jqpX1Bh0U8aqpin8zRLfCD
AOZg4V0GtYvEMHLG5r4zwukNf2055EAIAkRBxWmARHmxW3ynS1LFnfNwaxXQGNXoHckCwFqNFvKT
3eYZApyllll/DR7outzBlbzGafREFdreScxX9VE5JaiaW5z2EkuOrI58oJ8iHzdsOh01aJZdDlVQ
G9X64CVedJ7iODxYuRa9C2kG4HGoPTXQGZw6/jUtqL+fQEYLdCBAKK7LEGao2zhJkL3mqDrfjVU5
SD+1fAd88Xrl8Z744Jo0bmh9uav31GtFWAh6akHPXfDOFbZz8Iw+OwBS6y5hNtP9kDpCwgq/w2Z0
d47+159Vjk4SQMQHj8JabbZ+SIuxUh0t8BQo9TEIhSDGs+g5xwc1iOp0r9b8enMDcgFQzjVD1A+v
6/qresU41EXT6kFuYk9X04SDBVriX5YXNNHNHuPTqS13znr5Etehi9TysWWWIQFT64qxESK7gE6H
HqilOT5FRHJBm+V7FOzXoRhbF08FKZdGXdRZhYE9hkTIZ/R64JE7HDWrQh66nntctNw94YntoSRU
BzlBiZO5nkUDy9NQr3mhWKRzoBViOE+L2gXwQH65wsk2pHSLUirwf0iOq7dqo6EHhzLrwaAuy2nM
sz9AhUb4g3VUxWaIJbdPws038wii0ZShpblW1FjscOkGq8QWLm0BOdTkpoCgIjjd/HF7qI1YhA6C
/Fzk/VLGYvVq+oJOu2ENejCVfXYaw2o4xnggIrbpQgQfiylY6Bi9y8pKBCCNBt8Ws37oYkXdA8+t
mDw/jhqZA8uuKop7L+3qnw67DLBZoRODofnazu/qxXgsrOnPOpuwj0bTIuDeSn5ziRoCUcDo0ZrG
OrQjmsjTUFvB7XnZ2qI04inSU4nxXoXblWLDji8yLRgLd7irSimr3fl5qj6lhZPdFXm4p9vyUo1b
b1CUx18qy1xhaypr24bNsiQjWQxG7sMhXgzlw4SkenQADJy8yybHeed16od5CQdsw+qGu8fIPyV5
LX4T2oRguf5X2rfcBJMH6KVoTfx7YpEXJrj8uDXuhZhgfyJFQz4muqOXqbSNJ69DQNrRph5G9kRx
MAzFaB0mOxx0v1PKpeSAEg5stglZVphV1n2o1JODz3PhYlC8tOO7CfrpvZeXxUJ50+g/1g4xuk+y
7ryJOPWlqVUev81zPVf9HOAMtDhjSn36etoQjIBx6zMC3qV1ih0d6Aom6jBerDlCOdxysu6rF+bZ
P7Wh6imJ9ZE412bifUFS1u0QsrTn3wr8PwYfVbPmJKy+0uEpdfqXgqZ6fvJg2aCaHYoWwr2Sdr+P
WOd+VLEugMiv87+hJW2+EaUjvnpzon3oeg4Rf1zCI8kHvpGlNs3lobONbjpA5Gq/R8C8c3/mLikD
bMan1ndQ3v7iQm4VB7dph+fbK3FrW1CfManhSp07YqPrc87BBBcPuEUL6DSgmjBjiRW6TI0zAic3
FD0MHHSTj964sFcL9wFn1vKk1HP6u9NWewK2Gxe13BBkCjReqB2t0tC0Hb0mJPDA9N2rg5YLE2h+
vCAOXc50Z8cSM9EUAko84r5mpd3OcbV1MtJvk91wypWQa67nokwLfCdDTwtCD/E7T+CwNg9A0tya
m/P2vG+dAGhTSjoxzFuw4tdDuTRYtSQk8OnnJLkY6hTSgw77Q9GX761MQY5YTeKdzPB1eUGnFY5i
FxcoAMy1TEpia/ifI/MQWLAojgry3Pe6Hg/nyjCb93T1Bp8Om3q2a9fdGXkrBJLLiwgMYCcV4eu3
rWOjNy2R6vAzMDCssJg/FqNWQucDaYDkxN69s/khaTVR6qTMRSX4eryxm1IT9WgYKCGuiUjB4Jdn
lfEJERB950O+wFVXB6uE+ZO9Ma00WVcbyAhVfbQwLQvaVpmeRFdjJQk+xGgSzMzrGPwXdqr5XF68
XPNw3VW9R2RCnlVXKKdWqpNhN+u+t6PR9EEYOX6s2cphscTJWKb0biQhPKvwWYLBSJ7VMDLupNPd
s4774UMiuuxkdZHul6o7npEqiRDv9miytVRalXkeL0kaO5dCX/B+GF3MtR3YYpGh9afby3mFzXu5
XRETgAcqXWkADsgv8vPtmhSqiGDhB5AClEfcdfrDAuWEGrxdXyZMuANvabuTMBTuCzyzkdKMcqyQ
AOhQF5eSM0Z/zjt8GIdmKB/qOYaHXiO4cfs5NxbG1WOudjgOxnq2TGyBeCyywBZ6+54qZsVQ0XK8
PdTGmmco4BOAjsEqrtdgmOtNJgQ1hpF1eu/my6cma7LPHV1nYiDu4l/fY2AGVAJjShqwHVcnClz3
IUTfWAuqQnPfF+rY3bWhZ50aEennZdGbnYW/OZXA4eDMIqnprf0SlKh0vc5WNPipWvSUzjmOnHRk
jkM7TztDbRyW1EXYZBDs6aWsRRAXrgynr1vqoqnZ3GWl/Vud98nR6Gtc5BG08Qe69jvTqcu7Zr2v
ZXmIfBG0Nvnp9YrGeKOrhRaqAYJcPYR2dHcyXxBicWyNmvZbRgZpHrAQpkGP3mL6JjYMAF1KS+KO
60Gfzn6U2PjIR62pvlmmJvMhWbZfY/Rf3osFqxs/ZNf/USut8zyJxPzeG3OzJ7e69ZWkkISU6kPE
ZA22t9JSaV2TqVORjb0YDVBvo8XVoKMjtPOVNodCcx3ZUnCBr7jpVl2HLoBySqo9C74UanuOy776
bVmIhm7vrc3jhnzJ0SipSleH1YWix7xOLwa8SrzMCQyvsx7UItbvROQ9ol7Xv+0KmIcAT+uTN0fa
EQKWd8BX17oHm1geItuYD6VOZozbOuTqxerOod5759uPubVuKa9IAWpZdHrVanXR+CeGU4MwKqAu
4nF3oMFhH6quQ9k0zMZHqWBze8yN2iYZJG0KShkeV+Aa0j72pj45Q6sFJe7OqT/1ZX9qMntC7zZP
7coXRpo9W27Ux75ZTNHzkLrT53kuwo9jjfOyjzK38lYdNLEnkLFxIELz9lQ0PCnDsNavNxQGqqIt
i4n6n+I4JyeZf29Fbx4mV01OXmvpvz75GEHCeYVsIfE8q/OQra6FKEMyD62KBbkzIQcVqQibhLGN
NKQDhLPctffY2AMo/gLU5mtTDVl38JvFHerS6cgh6ySifl21hwWI4qXrzfq486G3xgK8rsqwHYTj
mk8xOqmloxJIkNPYzneI38nHxVyshzZEmguLeuN91iHrFmdF8+y6Wf9RLIJeUieI62N79AU8XPyn
bQKyVt1DF299bDQqXiA3sl6zmv1l8vIwrSh1KUWtnYWaPpnNdEaWNUa8i6NxZy7kfl8d1jQFNVYX
FXTtlQq5VzRw1PGzCqY2FAHNOh1XYDSUErVoD01ijIFeVmB/zO5zg6gaRqHDrxfAwOlwz8PvwQjh
FZraEkWE3boeRHI9oxak+8kIJfj2i24kSAZhFqceOgYO/fzrPWQ7+aC1+agHVm5r76FkzwEs8t7P
h2464TxWBpk6SHxpEl1QV853jvit4eEPkDtQteBaXA1PnyjOh7k1gmWg/hYu0xKUKnqbaVhkJ3PI
cStzBucg3eZF7Oxy6DZWPJULyR9CG4BSjPz5T0EmQpiOmvTU5JJwsf28zu2HXh28YHbRou0Gd76T
9XkKj5N7dGF5nSjs5IceNo2fjnZ8rARSmkZifXCB3e5MzcZZTyCElpasY1PNlcnXT8+WeOB2qsjQ
g9kRQxAvuvau4fq6GDh1+JmBy/u8LHt5ztagMkKhh4+cOiCs60GnXgcJZccsuvkITjh7Y/Tlckoc
I7nL+8V5mLudVb51u0BJokcso0xJhLgeMTW9eJgEI3qj4QHcK9OTjiU5haymfozRT5DNRcj4WMOf
l1kZfBRMpk+Z13zLpRO3Yom9OHTjpJGS+ZSdUa6ik7sKBfKitPuqFnpgTEnzUXHs/qwM4rmFzHbG
L2RPKmtrDYKe4HAnunfpPV5PQBaRthsIIAPCtopjKixqVTglHWyvd/eu8q1TDbguySXiS8i0rm9M
9lseeTliDHbePSQWVzLc0fQwTlpKZQJz+mpE+D1tFOrSxdJdBB7sO6HW1hKjYgBwnwkGlLp6hrSs
0crveYZFjPWpW6wlmAq0OVStCNpY0U/F4n29fchtDglYCcEWUMzcpddTnGpJNU3mxCG3xN0bPBJz
Lu0GXEnk4u1qWnPsd6PX7mzg11hLSCucLBInCiMOltn1sFVjJk2mhSykzAgvdZ6JYzb19kMdQlBC
617zMcFDZdw289hHi8Q9LeDofBQhm8CeS++opqZ9HA3U6RWHD3R7UraWORe9FEWh0EDX7vrpunwh
jC9iIzBnLTvajfFn4lYRrHf08SWja2ejby1zivb4JdBqQZxodbJYiDyW5FgmKvzN9yXUQWq1Oex3
xyh3Xmzra1PvA8vpEKS9EjKIvDZJEmrNQa1EzqNj5hkVocU5d+ZUBDV+iA8RroT/xqAgdZB0pPVI
q3W1i1OQwElkotmtmOV4nKfovHRNdvIo7wBWqD4BBPp0+/ttTSgQM9ju1AMotq720aQNWBc1KT32
yMkPY21qhx52tZ+1yeLfHmoDegc+lkYZNH46DEA9rtdKYsSRpTXIIViZavxuR0NyB5/toU+j/uAJ
iM0jhc5jTOR/bpxcP0yUmh7LclZPrtXj0p3mC1BoRVwEseOxXLQcbC2VrLmKd464rYCCmA2gO0QC
qfB5/aRp1EYZFqwolimzQ6M5+lb2WnMfNw2Ch0OW3ffWMqAgG2tHIGj6zugbBVFKktK+ilPWhJ1z
PXpZmWUfVZFJzDYPp7yrgB+06vBh6tFwA9uoPqnwYm132hO92loMUlmPJSgthdd3VjxS5bfCnIFj
BLgbFVke/LvGgNi8u9xeDJtDoSvGHkYtBAzT9TualRHFYc1Kb9E+xDYDpco81mcsNoq9HtNKDu6l
CAgzhuIfjUVgDK/iMzeHVDDRR6mMtH2jib4HA44Asqdof8RuWT9NsZfeo5f8zWjxC69ta0bBBl+P
HAkC7JOPaqWo59C1ogA+dn4StHy0vFF95HjVAyjs8SHiWD5HdgFNKkY5R0F753h7wrbOI0+iI6FF
0khfS/DOjZIvUTqYspM9neKmAKlamvV97dAT66MWhMLU7BmpbUExwIOCkoWXKPHCq86HgVdFVrYj
U1f3yQN0ZcPHfoymvVMlQdOpc2Dk5ue+wPm8gm74MGAkubMbNlYKh5NF6AosFIre6v6LqY2HmcNK
EcrYAsEpxFvhOl+TqUj2JFU2AhssHyG5qpTNpejo9aJsYU5PSNghEBQNwFw72t7Cmv6ZlaN7srMK
Ceh+6g9qMZPc2opymCg/7uyLrcaXzJ4pmNpsfwQArp+hQtlcQUDNxMJ4nO/qwYwOo95ZARYzkDCH
YTkZRCHHkTrTJTeM5iDQ/DkQ+kbUTWZzJ8z6F4+DvRWgHHSD1pUDywT3rYYsOygc2aXVIuPghJXr
D9Y43pXG4B5ip05ONhJdj1VH97RILA+InxfeF3gd7jzORrRB0o7yg5SCMQGSXE+OF6PB3URMjibC
8m7ROKCWuVKeAG4rEALzYme8rbUHrkNWrmWlci0kWSeT2gxAwYOcvqvv6kp2SWOPe7Ixsp2h5KOv
SgUv/DhZnJeeYqudVo75TJeaZZ7CeffxilKPejv+G8XQq1FWV0sbOTOa7UhgNTDT/cqKOeEttM8m
RMz3VrLcmK/eCHCF5OSxndYgKscNndYdidXmcu6+2RRbDoBoMr8Ffn5pB7zMFU0rL2pklGfXmOls
KpT8kh5AY9vlMZJn2Z721hbwQxYppBIuxxr/eb2A0Ddo60necACisLqSYLnYEOTmeoPOjF00fybh
bPrdUi5PYyWqS9y08TkdO33nON9ayRK4Df0EyCEVousHSY2xxxwH+o5WdlTcncIJGiNcjtQCsR8z
iMVuXx9bGTIUHqmdhAIB+3h1jArDCq16gsQj1HcYyI2+VU6/o3xsnbEHdUnWlvJJFMigpsNinxyY
wZexib1TMrXZ57gZ4x3Y5eYE2DwQRQKKJusQy5ohlmHFAakoFSMojDp9InfHCABvNy7RzNrJHDbH
g3kD6IduDU6s1xMuksrKl6plf6H2cvBCG3WHvK7xO3CqkxU7EN1vz/jGhS0/LpU/gD1Y8qy2mkg7
C2numgy1iVW/HG0cjMWSoURefRVlnyLZNezhFl8c49Z7TidG4PaSgO6XVfBTuccxUYtStAYAHyXX
owrVBzAMIh5xbjU+OVUdeF4C2ASZjaCaiVzzvtAOZZ8UD0sZl09WJ8SlLOvi0TXhGbq5OZ+yulSC
EfyDP5h6eTfG1uzr0WgcZjOvzrVVxIdyMnCYUJz6bQ5j8RQnpU5n29krZm0dx9QybYz6UMTU1mL7
yjxUoq0GJNeMKLov8nIM4MQ2BwdhmJ2vtxGDo28r+dSyv0cB53q5LKaLoYK5GEFRFUmgUzgOEB6z
zzU1o0DkHUXjLJ4vTY84/e11s7VQCful/zX4F5AJ1yNDRkJfxYzxUnOd9ozBSPsuspXK7zGOJRFS
1X9jIyK0T/JHQ0gCQa/HywbbSXSzZiO2znzQpe27XkWAM0Wo+VVi2Du14q2Z/Xk8+f4/LVEDrQor
BqsMqaif/G5ojGOjxI+gBLpLa47Zm74xYr/S5mZHqEfu8PXekOUx/sGG+tWGjK2UPo9KZxhwb/ZP
1yrd+3QmeEZWYHymQ5c9FSzcQ1I70WlMvT2wyQbSm+8JggiLVIIJ8DXXL47nh1JkJCkBajeer6JV
+DUk4r+vcm+6xKWLonGrd3fFZIan0ez0uxp6xLcEXfh7B/0Tr480avetcxjHJn8zJFm582U2n1Dy
ZknLqONb665sipxhb85gERdTT+9sfCSMqSYncyypsQy6XDjuiER2WgCWmfQTvuY62XeuPra63fjj
7KRPYy2MN2pkt8eBmP7j7b2xeX87hH50GeQBtxY91JAX1xxGDUrETkp/WnLzWBX692Qx5hOd7+zO
wWf9n3mU2SdDobJLkJ2/VcP41xSLXnJK6v1AcFHPkIKQq1VcxBYCox7wmmlqzeeQigRUEQqDPjSD
59svvbVufx5qVaKxsk7rJgtWmalRjOiASx1wvDQv7hJG93ZvY647mF+XTlVPyUwRdOckfAnx1/tG
urAAxee96WZdr1t8m4BvxRWIkSzSg1Gfi2M/qlCoTau69LGefIhcvX3UxVISUaXzOVLL+CJc7rqp
DK0PJE7fCz396JG53gMiswJLm5zfCHbB2paK9YauzvxNyW3w7qkdHvDSa319zLrHuF+0r2qZa0eU
4nMiY4ewxcqq8+QNACJRZnwMAeadkD9wT3VZGI8W8dO91ev1qc/1/qhr9rgTSL0EJuvpQKaKMjB7
1eAku54O5sJEhQ8QF/di/x5PiiSAH4fK2BjBTkDv8XEQvYP3/Fw/EUuJkxuL8WFJOlSFDXN5Wzk4
jtIxqnyjdpygF0jB1qOtv416UZ4NfMjY5un815LZ+tEanL1eydYlShUEQz2iIbrxq/Oesteo6YWr
BV3Io89F3Jyp8mdnuhjNztWyFQJxdWJTA9QAcN9qqiwzGdx+oDE2F1l20gA6AGzoizdCpBV+oX0Z
IHjb/5JIzI+dKQ2D8bjlBQF4X38fxAcK2AQ0Xiwn70/GYBWfx9H5poHE3akXbM0kuAH5TaWKz5oe
pRUOSZTCSE0zdhewjfcANPV3mWPsxQSbI9G1prkJmI/xrt8JOkUN+5aDeexyccFpvjouyH0ddWdX
J37zEsArkMI3GsEw9lZjUYnBAQzrOtnmcC8IAkR+CiOkzobiELoVLhKG+Cuxswk1bDpsmhW+Vwih
nsOCzpsY3PKpnKzR98LIB3QwXm4fhpszgUc8vRBwm+Qy1zOx1BQugVCzpMwK4LVd5yenJUJLYrfe
yRg2Vi+xJqc8TAv0ftceG8VsUe8Nabw0bdRdusiIzpZWYXfszRC+M1q4s7LbXNt4P4wegE0gCCqr
LqsygGe2kVsKTw/s0cW/KDJz8EHW5Ju5t1fk3qqLIn1Cz5CaKNI8a/hri6qJF870bgavKc+zDZw+
AVWNjZRqPymJ0RwnSOgnRWnG39MYta/YlQIJbpwF8Bnas5LjMxKi0HrW0CYJCCqs01Ir7qMzROqH
Sk91IKVG9ZfQO+o0eVie6VRF56QVv99eFFu4K7ATaH5IG0RUDeSs/hRTakJPfsA6YDRVdwl8Dl8o
bfTY5E10P4SC4L3H3MNp8/RUZ/N8tic1wy5Pcw7zCLtOHdMuaIrReDKglh3B3jXHKM/3qi8bNR4y
QWnZxYeV8Mvrx6SSpkl2L5jcGVyn6UzNfRqr4a8fS1ejrEITXG/SUa3YIj3+u/dxnKcHkwLZXRYr
e+yVjdCExSMtzGE9QV5c5yqYV1gdFWuQFhZUcCcbzm3dC+BvjndMbD18T8ydfvBKAyO/Li52dujG
ZqG2RLsbYCn31hrcovYzi3tGfmHCT4/XTdL7xez+RO69Pd9eYZsjkTqgVEX7EcTK9ZfTOgPoisQN
oU1cfawMjBeaPqaPYBjjj3jr/2v1MU6pf6019h9N/8e3nyXG+Ns/BMUUGwUwW0qq28ARqcaprNUf
imKKo/5DBbJEKQP9C9xt5Y/Kquni//U/Nf0f9MQNwn8gyiw7Kbj4t6QYP/q/lJ1Xk9xKkqX/yti8
YwxarM3uA1KVJouirniBsXjZ0IhAAAiIX79fJLK77+XYTu880apYiQQCIdyPHz/HN0x+9PVNkgDP
69//z39+X/5X/kN83IO44aef/ywR9VOsx20BMsDhoFrJOfBf9xUrrsY1sqByat2sL7ieh8NBNstn
R+d5ftdiQ3+PdXz7ZYqt/AHj9Wm7BG0Ew9Pa6i/sc/rBLlvaV5R96v2mqdJy6Z0Psqwk7h1xT7JX
q0oeMrcJPup4iAUYpLopp/+PJtRz+V2JQfxt/E/zse9CrqrMi/E6Fv/86YP+ocZJ/fi3529y+DeU
tf74hnlF9/Nn/nIJxvN2J8dv47e//HDqkLpfX6cfav30Y8Do4e9Db/7y//c//+3H9SpfVvnjf//7
dzFhLc3VcOHo/jyljBTd/3sGHr513/74yxQ0f3+bgwGzCYqUYejR8GKoHf+Yg5B4/zHpYu8/mJ94
EnJgXmcqW8Bt0vnOf5BGmjomgRj7e/A/mXNXjvA/8wuMMmCFkiSiIWXCr/9S44jlZlskOvlnju5t
W9+HouhAg/QAGjB+bSmFh3ka9ctcW2lDc77sPlZ5kfSYJFa5HOazpt66dumIx0g1HNoNizn/3s+h
MdiXMdy86lsz1gLpWvruRik+JNpXuXvn2dJJBkDfEuXRZw8F1rgDG0Fuzn3FMysu6R9zfL6GFG6V
22dUlxEvztTkKuelmlmRRVqR8vNTroulLg+32xrWIemrs1+BSzZHBC0TpT7HK85NJIj91IsGEHyo
7DVVXYJDCyZcThbjH1Vt8YZcKom+rbJ/kSVc6yl/GmbEtQ1PG/1NwwVFC+mnHb1lgcjOj/NfnDDv
sNGV26BDBHspIbOA667P8y61pjnr3y0EWBf/UBZu0y1nuiem8k2X4SzcdA5KljEulA72d8cJGXVC
85yXU6332hrzRKXK24IW1ZBxihNlBIc8Bjtsa3RZL3RJ91GT0q44exJ14EjYC82CU4/gd1XMDfeV
I2PFfYHUwwtHkLjyIEsnfZu5+qFdAB4E+AyiiK/e3OZxdKhXB/dhJbAb/uozjtxdZ9nmgiFuU3z1
UuS6pZcvHJEdOARBmwM1WUOdRZ8tr44GJHP7bLSdxw1x7Sm61JklcPoipYRL+oweQyX/UHR6T/N5
G7GvhWaJG24UoXsba67f96Wl9VO8NB2DUKPmxU9+JSq+rSd35rFpYLC5BdX3i29dmqV0LLrnJtvc
fzlNJY9dVG7Qv/9p0d+29z9v53+NVlDYM5apUL2NAwqYzc89haoe6Y2sZvW2eWrJo3sYpdk2P9jV
rMPgiLZpOBYnN0dYbb4Xk9iY5NZYz2N157SYQvwrIa6/AqHcDnE+Ki+QRlHHBA78aQaWgfEYW5bs
62DDE8exubLxnDkCWaxWe5LhYoZKz0Uri1fLRfdJPy245eX/ym/1p+jZ3Ai7n5HF4qhldK5FhT9F
zxtFumqStHtEeFAH7YtW7DXVBeJmGfqvCS8kw5VmYj5CwKFRqRd0j/UaNYxjucb+vKIKMpl/ULtL
5gIFQhmMzgdwjtWzPrRLo+N34Y1TXj8vIvPqZxo5nfD1v3+5Jqr9y3qm2QcLEpYzhC0Chp9CUVMv
hpUl16+L21dFQE8urcQttgEzHkiXwht6Tz8kmIuLRaT//VdTov35y8EkDXbO1AJXgb311/CwVSAO
tC7nX8M2nJBwnjRcRGiJQ9jzDiFmmi+PQNKY4L5AksA92KYjp3/utmDovBdJhYEVUZS5WalaO8U2
Q/oRjpkXuYXa/VEVmP0mH8TUIst4CSf6nNQBwWDBNUPVr5Gbus4WGexcbzr5De5ztchPsksqVrFf
KFqV0yRAaB0tM04AFtkgcc3GM8AVgVm4iIhym+tCm69CiUJO7DurVhN31A44zdKWAiWOfzKMP3j5
aDj7/KXSSz0OBxR0ChUdJIrdPAmd3iv/h06JuYruQ3Npe6xKnmvxEUtA6UcWLb+Muy43j7d05pmr
MmHdL2KALH/yEdnxC4zYm2leHwdvyWaZirCz+3c20Y4R7gZENPPTZg+Fi01hQ+8u3IDSRkcsVUlb
edgygiTI8n7NZxRuXitZQm27dNL0pb3KGnVR6xv0HjPsTZT3vLylH5H9+E07Y8MvMWRnvH+x63is
nKemcgUgMyQRQfNgulmsBjbYTY/86Swbc9exn0meC+0CbX329Wh2tXa/T0Dr2frcycGcowKwEtVO
d0WjwjmvzWwPIH9T2AQJjZMZlK8Tx7nXv4fVaPGabpfKTdAVfgj2HXUZc7F8alsbm/g+r9EQvARl
s4zuF9jH5uWWmFBVzS+jnmm2SOtodqrsoSabNzc8Tkk4PdIMNLDHdJmbM6T/Ym38hCcBxaAcBKGF
nldIAIRIP60NGxE2OmG0ex6DYrPiNKryzq/BDRKHBstlFBv/CKdMUN/Z5mTBSpw4rRAf3AWomYIw
TejMzjJSjvXu4BmqFU5vWD59TgrXLKjbLNZikbNO22hsVXFkQhTWeCgKRKeeVR7NxrIvKgq/Otij
bRYnjIspIoQak6B5aeZppO2qQ/18bc3BREDDQUydPEl9LbUl06SocfJOJzP332fhm78QyDjSZzd3
yYYdh3TrdSgPRTUE8lk4nKbtxUrcwf3GptkIDOICjALe6i0LqMZGvjUN9SnTGwHYY+9mG03O1KaT
7GW2efL8iH6AlA1K8HUpqkuzJl327JhzEXuGICHLPdaZlsn6sqqBhXYck3IbMM3BpD2v71bNJr7e
2wN6rMvRm7PSqk9g8RWrLAAwX6xf1hV6kzgMnuK0oejeCOuLP6MP2KTsmthrnpG7YiXjAUhjh32a
13jEGSXYxrXJT6WmtfhzPI9u/95Wk8dyBw5Nou+FvxXVJW8yxFfp8+lWr0ZvdZyXON32zaUMiVb4
kmCxqvrgWitdlke9DFGfH0ZvLfIOX1VVVN49/XLrpL7kc7FVHu50uG6Vr5uoqrI/2hQE7IEQZpL1
t6lAAuA9gccS309SOU5+qGF6TMVBujBRosNtRxqj2a+fy7iYeCGqzqa1ftKxVCwHp0N/6v22TRtz
Iwba4pWyX4x9xkLUmzAzcqxlzSAC54zTANAEbbJNqfop/YfrDUH9nFcd07OIwjmaHsMV8q06zp6g
ZqEQyK3e/sUSQ2XhL+cP4sEslgi2ARmMb5haP2HepZ10pLIyuNeiKD2dNjLJRfXFibKItd7SXn9H
egvYW5AydE2iYPysbhbdzQ3bO7InS1k/inGmqiHtJnyaSQzWgz85+ZemQSH0kPhtPj+7UTsMh2Lx
wwebMUCvArKin9cPcb+IRtQHmrzp6ZwU/1dcWre2xIeKbr/hwZKZt15g+iKub2zcv2VDja+qh196
e8JHV31CU6IUp16OdnOgXy1YUylCd76HN0THjPCyhAaqLI/GQzkuEeRYDEoW5zFJOvliRWukUzvI
mW9TW8z0NufBlnZFLNEfDgTm5IGmRORXXfQ0JgOk+DmXMuZh6+hzA7f3eVI+Bh/B5rm/g8uWD80S
DCG7cVS9qBavTTWWzttCYyKipOpbWBT9m+W49UvjY8eQbqNfjhStcjtrMWXwCjbbJ/yEKcAcl8Df
yuRQeaod7CegWOsPXJm9S5dV7XHNjJutZLJSY43veFbnZFsFe5AYNvEFTRz4Uok/PU5Tsj2NW+ZD
3mii9avd+Nt57H18CrTTDB902cuPIPPqOa/z7VyvY/BpjC3vkiW2OIlK6hVF6YAW9qzG+dgvEA/C
DRoOrIqeSdTyO7nF4xdbBsFvqxsXX7NhVK+rpbKnHJrjfTMo+ozpdqZuXwqHSt28nUL0DEhGtmq5
t4nvHkVVLh+EOzinbcYFoK58F/keLaEmRs76h4zn+nNPpPix9e3xwbKi4mWObCqWlqr6U4OZ4yOe
zMlnT9jNg5NnwcfY3aBjVZxQaZ038aM9Vf7XBp+crwnK2BeOcuugA5XdoXciOU26EN8Lq7WgcE2x
f+frsPssx7kTNFkq/+yt2vqWu6V4SlDuPOBBNn52qLMdZ6m8ywzV9NnFDv44b3r7UatMvOdhWSP9
l1lHofHlHLbMeXf8urmLxFrf0bS1fthca3wOc7jZTqH1fQGWnELlWh8bWcbVoVTC/0j0FS8nYreO
b6FwY6F18Silj3wIWHN0jps6+1uMfWhCm9K7w/F2aVesjOrQs9JhDNgPy9r+4rMBn6yljj8EeRTd
eVspvIM38AB5GwZf4jrsq9SaIUEcRSy6b1NbBWg+9JV4YmqWB40GKuvENfI2VsKSiWvnKZdz+G0p
feuhd1V8AORK7g0y9ipE2aecmd2b5w809Wy6+lZ0dQn/0e2Wj30wd4fMsESSNu90Os/aGw/t3HTv
bKitl7r8U6UcPDXKuuRBKdW+/ldk/KZzsMnqvqb2yZ5RbPUrbenjK+C9l24Eh5cJVCCNF6/7DLzW
u2nWCqeGOoV/EVTndJELvPi8HX6DDNC9FBPGcNbc6uiYaVrx0rye81O8UfirKk2rsfiFxjdKOK3z
HR2It7BpF/KZejlbU1QftoRysTEks+6dEX7PU+Jn7R0P1ngHUc3yhYgCIlwTzJmmwO1yJBdo6hQp
ncNsr50PDuA6lf1NWdZymDF8/AFXwvrNIrEuUqlKn8qDXTZ/hDAE7qrC8h/Ftva/J62wHupq1Cwu
f3nOfW9+wASwkmkXBu2xrOL+t5mz49FZg/BrFsQ9Ct+97R+7oh7P4TqHb64z4I6Chrp6iMYgAoEg
2fxhFW2xpt0kR4JzF9zlVARD+dwvHppASI/Io6yDqEsB6bMi/tVv5/jgDmqt0ZUv9QPJC3ppgpJm
sYXDJ0GN/gT5qCjPGubmp7wOXJ12eEfzQIK9RDnBJ1xUrVeH6tEP4a1sP0npPWWNrsqUgbcfZuAj
JGqn9ov0Fa6xyxZ/yzyRf61zux9SAQ6ypYyC/OwkVXCuFodMs8xUc8lFXP7uh9NwF2Hm9e4P3nDv
Z2N09qEkHibs85p0QWiepdnM7dnPkv6hxH8etaw2T/GLzY5VKcs/YoQFUK2N41fliAQ0zc/vUGdb
Do0exhPVuPyx3bR87Mv1hRv/Xg1h+73fHDro8g0BZPQPn5zeG08KG00+FcjkofbH5KWMYGOvZaDO
Xj/nbRrMpTxWgRU8+RIqVSTt38WY+Y8LUlaHqPHGy5w4GYIMrF10LmXzK2SbgnwmEEPawsu7k75W
X8JyRGeRSV++WLnlHjiExadOLfouxKkA0qzyL/O6Znc+310dI+1bn4pY4zgmusRqzktVl9Tb8rio
fliE4HAMhiwkId7KuEELa8MQKEjLjS4ySDIQ++tnuRGolYeSrIko0k3yMp8+9GgCktIPSZzRx2eS
/nc/qE2sV3q0CM3pMENg9T5N8eDw4ZoNBfRwJrVbXuOxLkiWitaBdHwa6ZNtEuT+8nkr36KGuTwe
K3At/iRAqApYi+AqJH9F9oz7pb1HTV1qy8nopTvjJra3pRzz/pcsSPAhSvfkKNk6HdOVEMV9dZ90
Qed/Z20aBGDBghypv6EdyQfWSevt2adRQd2pzLLkcBC5XGXKqgu7l6qdRlzXcmS8q9ME9lmcrEF5
SIVZXb29WVm3xj9oUvGyB9Jwp310/ZoQzwKzmc995Mvu1Z/7rPp1DHIBodcKBlF+0v6SOc5Byrpx
7ccocpcgvNDpl/dlOhVVV7I7Agoge6EzyqaN19fw/Mo2l8U5mysOrjQI82BAlWYhrGwW/IREWiE6
Vhwn2juLo0vn44DcF87Tr/22yTVBt6dsxx+JG9TTmI4oaQd/kED5vJzAlXH9PAeBzB9WG0XxNEbt
FsHfzGubw+jXGyJl5RyVp6maJ+vS9ygzfbwhDUgWmFeEnE63vZGH84UJrewxOUjBMEaFdoa/kRMZ
GNheZ5MuLEGb8FMN9xZQeA+NMVo0mEYRKshuh7ae0dxPY7MLvMqRaKc8dCw/5mmS+TCCTpnH4ade
iKWYEjOJVo6VX9OsfNib3A3vny22KKdeQmJLvrPUHndmbRvTlUZBgvaaGvryOlzD/g7XaGbz2iP/
U52Z52YGTwo9hre2nxp+ACgyv/Om2dzfDdASszuTghb2nJmnazg6Xvc8Qi6YlbWnQW18h+48VHsO
fdnpFea4v6HoeW/PCGJAUS3QoQxSgGxcJtP9bmqsfIZz51KHZ4WR0nHxwhZh/Txqx1xW5W3W4ffN
Hy7OfRHpQFv3jY/kEppYEUMjLmTfq3I/ZFooqj+IXanqkby411aqcRq35cOGugQGaS4d6RLmVtfP
DPKOwyHz5g4RrthLfAUuRCRZjDREmFvNjDy1OqyZY1VLqlwtXOdQBbUDnNb6gRke0cfMtktfzPl0
n5f0Rb1Ngx8wtKFNo/trvdclRrctADZRxRvZa2PTzvpj65Zc0LORxV0QMXvCansDjbDG+z7JR4gn
JOsUYlIBCjqA2M4bkPEF+sWEMN1trHokRRb7hBmtdt9YgmTahxt0pl13K/wfFiKCPl5qHjGRfar6
EcX2+2TOr9OnU2Y1IfEYXt8ITiJFGuyvCY8EA0bl/hwDa7aZ2ACIdZGYF4ok79YET1XtQwOm3QWu
MmQmr2UIqrA3CC6ZhWaMw6VwluqCyupUEftkNWb3h7JMFLcCSbRhjJ0uXvn0PFiAXoDnZuoZe4L+
fXV9U0KhW36MxMFm1uIlzbLr/a/+5iOycRyhENvFoazIHJ6XPFjiKe2zwjzTtI7msZ3Kx3w+DXut
yVEWeuRtiZ3sGCxvi1Wq4V2sNrWNR5GUbP9N2BoYfEAhpeQu5qFfh0MWbOS1yO+uycohMK3L7ygJ
OvYXe+1tye6cFFV7nqg56N/J2spvtGvmAU6JKnHqT3bRTEGdLp5iHQ6qr/y3giY2LMTwUUACinws
fN33kjFUZvGL6wkz5q1VfrMCtAtQ2hvtjhWtbWCGfdH1ujRjPvW0rPH/jQvF7NDq0oyo29CS/LZ6
dO6y84xAk0S91+Sd4h5TspMTGSHYYDL3QQpCE65EmmXg1s+KVRv8PkeLk3ynAQGUpw5Gk+grDOL4
zG3RWjYI9o4CDZltamWQkAqDEUjfHT+1q8jab9LNWxv9i3VasFhffRz8Srj2Zj8Cjrnu4tcfKpWb
22ksqbfL2sbJesjQkZTkg0vLA0sUZfv3fYhwapZtnwZZvGbMBdLH5deoxM/i3RnoFoV66qmAnWTz
aRV8C9uWxbSf2DUWhQxHB7OY0970tnM3HoAKv5wzO+cZ5y5nU9v36NsxD5t3eZVJjTXxEAifVgIb
AJdtn3ydz3fdaLEZ06DGsLorhvXtc5MXHHLUu0UTfNm3MhRxK9bEgAAg39agQrK9DTuAYtqRrfHD
vCqz0bTjYP4QeRDGN6MQ0b9PrjQLCdzL3CKalGalSg0gPX3IwKO5oGpheosUC0izfAF+Vj6wTxNg
M/MXiDCYhyeK5SBPHN6uwRlJ19m/OncR4r7SbruA4u4bcWhb9KYcUYey+UvcywaDPuqs5OaSZDWv
a58vo081obxU5TyzJXoUFBl1vdKQdo96JsWTQ17DBMfapBN1FUanJmhXtpN+qSgN3euwMTsB0KAZ
mLyxeV2rhAfBnsTpI3rOOVGy07dhaCb4QELD+9gPyWrNNu5O083LbjvHsMQpGV0XT1TYZtLfXnZI
hXJ7E44bcN1e5Wa7CefMHM9lO5hNLhKQuokkOs3lwcqB2s9dXbgWjYebzhKC34lt/1ldzziogXpS
d1mJOw1SeODgTfMA/Bn36uIMVPC6j10SLst6scOWyX8xPre2e0DiMKRiWbeFXoNHDdEexHnyrXGB
aI8OSRlWd5RNTSUAZSKzQDxfmVVOHdbM1hBGUyEPTdfI8fvQOGJyP3vKb/3yGNh6jeaz46wkumd7
QJZIHbw2ZOEIndgMHah9xCP6BPD8EzaEj6/h9cixmuF6focIX77mJKDcXAuHmO1KRgb/IyQ2V208
YQZw6WnDJKcLS46rrKYJcj3baEjyhfvhxe9DL089EFw+TLuMzb1rnL6iAsFF2xbybrJ07Q74B1AG
cQ/Q4ng//mhvlhekbdv4zVFbpJTHeUYu23lZtpzU9Jh7xRLVtNLJiAtbe9XdMAgs92s1xluTnNHZ
M8vkNo33Bd0VGr3457y0lq1A3D52Rf/74CxzfxJ9NOn12FPE4SlukQ7Weub9l2hheeO7L+zr9LpG
83ku6Bi6rxMdMNfCaCgZK9tXZtctpJWxFyyhr1kKGAOUy2u5R+F2n5lN6TaA0F0SBgtFfXMyobhp
VmiVFTU/lUtkjlmptAk/BqQ/eFJlVcRD0WoPVUaeQkdaTG1YMB8nP5mz6FUh08lTw5Ewb0FxlHLF
tiFVVQe38801Sh0uXDgo1pkRt4bEHNLIs5hbINc3i0DaVMrBI32b1OW1xv1m8F4EQR8F/66yzDUd
jmA+l4t2Q+EV+ucERL/stWNtFDD1w9iSQ4n7Dk6aqs7dSHSELO/ilvQKb3VDF88JS/kZ+4s9jFbU
xrjNTtFpHMMX8MpoMHrTLXe0UuDjTTh7yawnaOHGxDUM3k9EnWhzeFsB+E9wHGNtFk0wtKaUvEoR
yPqxWn38jb/VdTBxW7dwFxCGRpSTm6hiuhdqRSfx5TZnlHQ7NoZ5azx+OWZoKq+XOIE/uV5KCFL1
c6G9jnCMqMwsm8XNWAdxY5tFdhvXoo/MSkm81SzDJRvN6rVnthMGe0AGB5VthRNPe9jPNqB0k5us
gJHzKfLsrRPHKkQMjvx8X3S3zEPt1Ad7UERat22/nCD0ELVZ9fUUhZDNXd3SpLVgj0dmrSkV9Y89
I83FMJmTuipGxmw/5G9rmhr3/uzkxJBEVWI20dWJrHnkjMs4iM4C7dvp/rZhW/igMVY8PHpaT7eK
aCurgnkwVWAM6yViVnOtePXMrqsJOBgRf0V4TR2G/WjzNjal924U5si5bdm3vX2yi4lfVnq+xg5V
hbfwEVUlgqESuVx5mebNmx3EdUz0HVf+xpdY0nMQHSxKh53vNEFP5Ab2gd6nXEJkyBjtv3KRsmCq
oUFHQunS184j//1touHESOVqMC/f9hfwprS6plLbYJndlG4bExWpjqN6BcWbrBAtqSSuQRgRcutk
mlPZAsYHcrLz9DbX9/fgjbF56XYwcMqrODe3Hl0DllvIfTvIjSQzX5XUi1knt5+AD8wryqRlwmUS
QnNAO0NQ0DKNGk0e2MCr10XRD9I8/1YgNhFQDhjN2V8v2kzXbllMFFM4ymwfqhhNBOWAtfB99RRB
IjjfbnmUC5GDQqiNj3mFKra3IkOKiUMmoMhHCHUNgazOM1N9PwfCHdAAo1Rmvm3bzPUGrzdjj/Qi
rSOQtnxTEye1M5PW3lPSBL4r4527wmRit8K8diKDoyTrLNlyNwWHpccv2qJL+ainxbyMda+lCxBs
vshFDo1baePI5KO3pHcLGjMbBzfw2BOnSZr1OYVdzzVNumbu5RrD3KJFjRESV95WExanYzbnw5ze
1ha5KsFps4fc4zVi20Gb3ItBMGmDabMIlhrHDe+GZPSKDe0zubWYtiRJ1kSKPi+uqUfuwe7t6IZv
RJTpq+WaDRUwPQnD4tksXPsa2vagGkyY8AqNuPbA26FMYIK8PYqii5Btqd0j/dyXJr2u9p2iriYt
wUYJbzLrwaEfkAFyUY3nPMkdk7bfzgVKbVe0bJ/rt7GzCm/hi3e45bbi9lhzKT2zkiDTX9fEzmXw
xpVaBKi/CZ+yDKrAe1f3pPwwTQ2L4AZ32aW8wmT7GVpGk+Gt2LLWCKOgIGthOzewvOoXepSNe3lv
L2iBo41F3C0qFbGx7qE2NYWByRPsI+dtsVzPyOrYSqQim8xJGM2zCWMdtzGF4hs+F3jVdV1kCCO/
8ffcLAf56o/vHPn8yksqs3nf2B4AN2Z/31MBejHM27kNNSJWVwgDFIu3HoWDb5b1khXu8hwDJ6LM
f2PlIMdiNjwwu4Uzzt8z8c21BXPxtgHZgjR3Pe/4154AWQvEgWfTfkWjAQXnWcS3Q6Qd3LKvqW1d
098gDEwc6ewzo2yvi86mNmQTsI5miAav9qOmo77XJGt3SgZ+7f4d0byl9ORi5lC5/YRYkIEXbiyV
eqeBsEzJEvfpcIMwoaisSr3VbQw5slVQcF5vkIvMqzFyz4u72OcC9RCGlCqciUj2iRw52CtQwJ0R
zr677VXglUSxxIk0OZeeNQyXfaWoJZ6H55btW7yStrcrfddGUiT10Uzq3zdaTXnbkGiif56O3jXA
Lyp93QVax+yhZU+a4pzCYtiUfnBwmHBL1Ak9pdt79sKBSXrb9yJMcFiAS9yaU6/3bYMVqFCaCEde
Y7Sc9cqmc8NTBEkdr08rbZbqLVXywiu1DYGLhivfNquoyxYmvMoak5x2e+QmaFXml/hgmsjFtceB
n2rgRJRD9ZwlliTKvBLkarc3rEa6tArMCoIwQ7fpdLvbAdsgEsxwsRwelsqyeaA8RPpWXaTVx86K
fFxoQvTGiTzWZeWYRwhN8s/wsUjMJL2C47EgHXj3NsvhqVjEKxecr8DhDgt4Af9yclwXUVQB/ZOU
9r4JM5QdmuAYmSlz1ajtKO8cx9mS/IMNDrL0p2mYTZCc8zLMeJZi43GDTZmpcAtMoIebTXTbI6mo
QXuQRFGN12va8cQHhj2s6drI7Kl4RwHlHFGEyxz74FG1AUjYQkPRnIMxInS85ZIeZWFuZY8PnGuK
P01O6+bIjzv+WH8G7DWB+dKMZgpcO/1E6qwURgBDIUbFGSyPqO+hA1xBi6KBrsQfjtfgzLdKw3ba
c2bh+1eErKZVWqQlDBu2j36OiEbBhK+LIsrx/HtPwHRZfX7duwxM1tHQDWzq9yYqUwjkRqzM2hvA
y28AxH4A+DtwlyxDPp3aeFTlQN3pukndIGd7B49DGH28wmKP+uIlwvXo07zz7jpE2Ng/FtEaTGGe
vNy3D2LuhlW/WQUgLxklDrHO8rA57DTETGGLruWzzOd+CV7GBPG4xGClmNo2xY9F2cRQ56ju3OrT
SAd4E14KN9RBfGwzJ59gZUdSRMTuapsmjKDHtf+Ru1Lo5WiNIEcvpNponYUS2uT0ywCX2Y+P7twW
FWjQhgz5SWaAQ5dNR0iZGDTKeR6qqMPBs4cUVVyShkz841roybvv1k40b4jAWH8LLMq6b004Jfoc
VsNGXbNqcZ2Kc6hTD2Lup19t2SvxgmdM1l4yzf3BovKGtRKX2kUbLTghI+pfwPyK6eOimFvn1s1W
+yKFPW+P7lZpbFcqF2aQcCPigpztF7qJn2AEMCJgMR3teYH/hfj3/KACHQqQGvI75wkPFuQdJOSu
8DxS1ptSTM1n8RiXzWarsz8k4wgGGAdLWJ79ZragrpeCblIrqpdmJY5114wpRglwsRA7QX3Yw1LO
7jwE3RxLhFQPNySWYCHFFWo0OM1p5S8HUSbdRqMGNPyQVJP9ITzSE40WXI+6dfCUEeG7BNpFraPk
wVEljb14CDo2orOamtX8AVeEVn0TQQerJdFFMD86TjSJ8+qvCOFuZWPflRUt9Mw9pT9I6IESn1A4
C89JMwjrMRB6kt9jNmX5XdphWIFxWv64/t5u8J3qUzEt2sfCZarhjKOWFEfvYQMx0gLD+KXgTeTZ
33Fs6eUUiZgiprQRcHAX2PlYISL/8xR54nfT4skUV9NiSJc75LwDh5GT59YTzBg3/AhJhpFJlZ+s
AmWRoSZC2PyOnAFDwsC/yym9YITSTjYoKj5UZpewILGwVOV+UNwC5T3Ed69bUSmgi/8CM3omOdhD
JJHTkLheqivC6grHQC3hFgAHYllC2rN4CV9AJZAQar8Igonm0GD3M7H5fhXHuZJgseqjHHGrZVSt
N8esMNZBtmL6ZKDA24GzQ557iTTz3P66N+P1y2SNYrPwJwGUXR6itrLEveUiG/810z3ieB8Wf+us
+FSPDuFmWUYmRdocmH4/hsVXAgOdayD6j5zNBEeL07O70ekjxJdRxln3Xo51mP0xw3qf7hdb2+3r
2Iy++Nte3tyfFv/JK+40GDrobCUkfOU6lyDMQWOPLsWgoXmLOMnWkwBdnOKzpiNp8Y5ekZmDut7r
XuU1Ksl5SBcOB3zbsnsKpkrGl3UZoWbiGVJ1/ofemfJmvcBhHjdMZQPSiSH1hDMPhBRTV38IvS7b
fp0IPGjhCCFSamzoa/CCkzfWNEl8cxu3cqyLGBq65vSnaODyUX8H1cdJ9GMBehVq68CBXwg67o5l
mTeuf+il7vJ0ae1AnibVK+w3POVah56MU7zIJUGXkiQorwgBgrg+l4RF+IzMRXNJxhV6Eu05EYpF
WIZ+rm2rt1/QBh2OBDwLJaOm+a0eywCnC0nsgfv8dw6fUR6jzV5POFJk4xHmIV/aRMX4CIios7PS
cv6hSzC4O/I68QkxuvClrbT3EFdaI4OQsBBH8GX/DznFqjsO45qpS6Gb5bvyoZSl8ebO5WEeJvne
59JVTyscoCNKC9FnFcTqcUad9ckXs9el21wV69kN2v4lDJbqfRV9/4HdreEtV34BKNd6XwuprLso
Y58PfLHqO7dxZkT7SbLt3x38zrDmlWL8hTAkfxh4+QgNZ2LyIqSYoQe6oN9/gEEvDwjoFLA+FKIM
KSUIBq+Wg/tOCaIOnl3SvC6V0Vw5/5ez81qOG8nW9RMhAi5hblGsougkUpTp0Q1C6t0N7z2e/nxZ
mdpHLEaQZ87caKQmCyggzcrfrUMKod1F+CtByC1v9q4Tn0ovyqC1vBsh9qyIAJCTHDGYPfzaa4Kc
IrpdOWZEEhVcPEeX5bDZmRvZudk9DGUFW1wT71nQNHnc4O265saviFLNLWe5z+PE+isgvPvHtFjZ
31laTLcoH51PhAszykIvPoWtbaJfKt1bexmK4DCC26+Rbcb9LTmpzX/Y29gZ5n0o/mNY+JfThHnH
Ue8rMYXpXzHnoYPRLvljbYbEc9tjeE0+5XpynNX8YVd2+i3OhHcQYZGdFmOPP6c52h2fjjcwsZO9
Hoza6z7WrsOSmhnpTFcms+quncrP/mdtDOt5CIZ0PRaz2f+N9hV/DMpGAEA3Jf85aouElSVurfXQ
9UscDVu3wVQbRfsxGEknO5qTXVU4smuysEYzm699z19+5iFnsas6GcyD7cYzwpDVvcN0azwI9vi7
PZnQDaabeLZqHPFTTtp8XK3hjairBE3kuCzxDdrNKTmyLjXPwbQl901Hr+1jSwX3tCTZ8j92OyYQ
0DMm78jJ26G/4os4z0427e6jucowOngMEi/bZI0fuGwZDUm8n7p5rP4uDWz5X/JgDg8dv3EKJD/w
b8ae+RP7UR1/MI3Zm76GG2Im8RAsq++nR47fe+h9oesD6HaBJWKmAfl16aYIesvIhUA1moNBxMgE
ikE7Tue4b0DBBycfq/XTXiTF+GAvJNDdIM9prRtwtML6tW0jMY6HIFwC8S2ZUXRMEbY0rhKtNpAx
lV3LLPtkmnZVsPEzIU0yfYsNu+ruRFy0GvJPWbEXKIlGSXTt2S1yZfb3st+Wq6qOJ/9hNXMTJrrB
yHe/bAnUbj3jw7q2t2x/bMZ+IYu6EMMjDX3dBhO/hX2rR6CIJI2WYSDcH7YGUgM7KVzRFRHX43bN
utuZNwyD0nkk3Frs5jtq/HPT+BcuGTIlZXyObWJ8w6pyIcZPvdgcwJrHb83kclw70FU4pLfxoBxI
RtevnEa8udilOrvOLf5oUAwgjtY/4mTZQGqak1ej8UQYv7TOOY19RrkWv1+e5z42q+FqKntQtGst
0Sf03PKwxhKsi0izgKd0n3NrFVmSgSsMoNXPI+7qcf9srvmQfF7WnLruvvP3zbT2COEKZMWdo+xs
asemJ1XCBdRfyGrZOEEQUiq9J+A40oWYB7msRIQ7G2zMIqtmIK5+E91gPLYWqUWtF9XD3Izpd1Bp
yrADcgip7zaSloSmAwpJcyE0u4V0SZ+0J6D3syQeD4mbJ+Tt1Hk62f59wto//G0KQ6pEwF9tHG+O
tU+tcWWQATd4t6Jwkzg8Vhy76/W6ElbteCdSvaU5RuAWtt9NOpR+pz/edCBDMskmQhPuOJ5PhuVL
S1JLig4OIVE8+x4dAExEDLMsyGwFeWmjZuy6VQ5mSVsMlu3AylNL3HFcItgj2pvOzN7rrX7pNQvo
yITFDIjbpNcKh+oL09ueMfWyLeu/EmgkNRk7gAd/lEMXD+HD2M6i/YwVKmhwT43msC5/h2Xot9v1
asNSGn9vuDcgmuFxJ8e7tpdm7mjcrSRD1VrDT8NyxrnrP2De9twbWAOsru+0zn2ZDIJFF7aUZgog
j4Tfe7TVePlsV7EYU2t39rNF++3EOGQzFQJiLrYnCTSg7Badc2NDHSxI/jfTdu0vb2v+L7yD3AHz
2PIEA9uUk/lC8A/AY4ll75ZnukYXvvi+mOsqtpMRWhVDngSaQuq9lciK9AT5dn2/ImTz+N/eB0Iy
QdxE4MqIlMsnwekciKrr2mdVrdrI3oBYNH4+xqZEdpbSDuWEYNZzlCcFQuI1b9/GhfkP6zbpdTIu
j0RNQXesixeSI3XrU88ZeCGUihUGISs0nCla8ZPbwb/emFcDdJjLrpO8YyR+9Sa4ML5Dn1xaXz6F
ywG9NX0BSto+E9vr4cXWDC3EuYTg9OLj1IjMmhsnneftG+0VRdm88wSsc5jSnxOeODR6D5PhaDM8
eacXz2Apg2YAIWufGw6ILH+OmmDIDHl7H8pxZDm/DopGig60pbCqEGbO92kTkxgSFeSXOfnJKtKc
tbA4n8Kys0olBYVgXXRbcf5O6oPpHRKkHLrLLR6QCqSr6Dkvdy2U/hfqHQ5jn8a4GhvjiAKABuw3
AaGGhXcnhQYsxEuMdOEXXiVp4+t9Unx7UnbdJOs/J2EgR3FrIvHfbvErQzRgs4np93YiL4XuGVGm
zNFjSGgLtkRvkXYivfzn7MNSbgSLOd8O6Hzy4X4Wq5PF14Vlyk3Dsokm9qKQRVSEJ+RDe/O1Xvee
PUZ5gPQO2Jj9BjYTia4Y+W9FXVbcrNtggCLRa5em7ZNpxXR0/G4IURYfa0LNrPUhRu3OdjRC8eDA
E84IS3zfI4/rs4gDQkwnnjiI4zmEOiraubtyg3pFqY5c1dvGw557RvuV58IBALxAvuwTfqmCW9gF
UaXdqVEOwqWn3auBinf0U+w6Tp3x3xBcS3O/dqihK5LUmazhuLEyEDueMC/oUz5MrFvK0wNJkpuf
weziJ/UvWExrBkrNnot3CohCPuDY2RI+2g+8DHysSi0ksPPoSlu/STT5Sq/yHkIpOdYL5QJsPGc2
/iApU46ooQbMxiu/eiX7admyw5tH4qNYQo8UBHKvtlZMIVhk19Tu+9OO7yJOTw4WsAQZWV3hu5j/
Wn1sdgmGmCYbJxCd3I+7YzY11CMmXr69OA1zPS7/djGQJF5aa9x4RkbeoOWPAvJ3TOcA1jN67hPN
AgEXPAep/XDw1dTYR29nfRp30JXRjOK04ih9X+3gfB4gEfW6OV/RUzdI/62gTZDC26HnhMOTW477
6t+iLJMuSs7Ru09ESFCXzUCPkDlj7fhmuOY+d7cGsq/cisralEBtvw6OOZ3ioUr2O68BBG4/VvEG
9/7MjEH23IETgoClNNz0Mh5kRVwnmnQDS4AAp1fzyfRHicyjHa7EDGuMhwZrCMCH7V1tip3CAiPR
Yu011u/b8lJZHtWqnHKFLz9F78rGhElkvg/9zeCRKEPr2wv3q9UzoAm9KbsoUqpAGl4sWl3ZWQjE
mvSz2j/w74MtKaZCLKsEdTSi6yqKv/Fn5vbb9/Bq8yC/km2DMDE34FVdpsp2uBbyuTfmJ9OeoNQU
l6bkYnC6ZzmUIizevuxF/Ba7BhejI4HMPybmHWL3ZRWRexXarHDsP6dZHAbJtUX3izAngMCG2z0u
7rqkw4PVpUOIEcBCV9EcmYsFFFlYxFDKX8MUHVDyYWl33vax6ko/aE8WILQRftA0LziWBK9Y1eAB
yNsuu/lzsomeCJEuN9N8ubZxZBTWCeEe1N/BhjOyyuuMpYvMt9IBdXrvDOK+zFJimybaxEPYErC8
kil5uVFZXrcsiVdOxELtntX/zAHLqPMQpE68b3AmCXVpwrfONpv7zxt3t/qrjPkWfPmtZv+T5cPt
YfIDTbtKaay54S3AtqWo1Fx9sGuked7fjhPCq0X63og7QVEEz9jd+SjOKlqPjAn1y40Xh5LeqWYk
sOJurDkPsjQ5RpG5/3S+4UGd4ELlTvAQrml/NWQEHiy32I+3ojyaRoGLGLkQu1Asg/mtta1Q5prh
lD2tsO6i/YDfHvXOyWf3teyoQ1hLlH0k2G9ot4A1c5Nv+bfUr8F6aJ6Yu5VXv5NccFnIcgAkwM9l
LJqBDa93Ubzkw4rdeJvCJ+Kt5rn9S/Gsv/US1Cys3pox1Ojw23PgcuqRS2IyBDiLyjL6VfnYdKy1
G1zpE1ZJNKtadq3Vu1rFQAHPmvBfXxdLDxoNHy8tPWYuvjdthLxsQUf9pAQFrlJrLJLOxVu9Yncj
Af3MsL19XesiKCKwZehMKL+xbGbxqiFgie5x7Zd9f0KtZfVpZI9d5SB7VuUqC1RqN7dN5fu+cdw4
jbfisSs5s2VRDzhI08Cmc3O/v2lSgqSI4YY2Kf/C8B8sy/ROaW/JtffPgtK2JSVpmpw1TG72cn0K
V7Oi05KTPq1xMHFKDJScye29IfhBDZAnxOrl+LS/5vNAgsKhTrY1/5vzn+Rs9VEkbpcQEBktFn2G
cJ9Buy5XvdJWvv1sL9JdZNs/yjWpGXaJk4eOf7mcDp1Jx9C6Eo/IIKTsxctSXwLurnPmqM8bR7Z0
YX4lwJMqRE1EZLH9Fkr2+/bNvBrYti1bv3FKlP/zL6NmZJkwYvuan37LSZRIVLPESso71AvSz7ev
e24P8vKluT6Z4Q7ZZ0ytV8d+pI0Jh0OXlcbvEBTXSkxZ1yu+3wPSfxnmsTfNNAey9kyb4knXXMmA
VozqDC0E5cASbLKwFlYmZcY6H6NqO4+mjoHSUNvzlkzZRytJ93G/gvkFzjqCZBci+/ftLyVejUQn
wJ0v3y2tJSVw8PLVhu6W7mLO5yedjxK2Teh9mqxuC9Jjhmq0bT/gNdzRQ9VQ90gHCaAfxhbVcCll
LyiXOr7N2NsWpeDMuaVsMBACV33eW9ePjQMZKThtD+gMkH4hPV5hmk4dKZElHhWccsV0Qwsar3Cu
3RHrxPh1dlDzGkdVLNjK45O5WGepepWqs584DNNXeScBj6QQf8iT9Qh62ZbOtQcnLrYIWtuc62OJ
2joIbyeAVON5p42OlN6o1yHVVxTe+7TJFzcMNdGD18SW4V3DmFhikcMbxurBVT1LykZ1sku5yu5K
V5NoK5q1tEbLnoK/rJH314U0OFquOecFNOcDkQ7c2rjBr9DSuwfylGr44M9WRmett9/jq93GZcN3
XWJWhC0b2l0Uex7dRnbXL8bfRqm9gdD/VabxWQTcZmef1FkFM2SFFBn9t5eXk4Jm3UIelTmrvxxF
1FpZTuhO+6ShTK3OJsZAakizc+CU9jbSC1baI9++vv3q+xOAghsB3hAaCubx4gbS0c0RmHQzef6J
PFXlJfUbGKmTTPmEJprGpSHaQzLXprsOyIEXaMOzMq2MsGs4VOizmWEvEjecWJD5R62DBMvHERHp
cn5rQsZSPIjeJDK8TuYJX7g4X1WPrApXHCMLMe1YgUX7c11hKiPRIveuRovUQ7qSBDGrRhaVWZ1W
xtXbT+PVcu2BBToOgIkMzbMuS4+19FDBt+30qJcojiNSEpKo6Diliy3ohTTeeF4tDamKRl2q/t0D
wGVBSvu7gPEQgJOSrWxfpmfE1lqKZCvXL1V9trQoFctSTBhllfH17a9+0VRJ0BOH8FeSBME/CY9m
j3g5Eg0jIICMVI4P9bK1gXuTOvXoJbchSEK40BFNTH5wjbCit9aBuZ8OZX1wsw2gN/LGau7t++KM
y4wm58viEyKsaWkf377Jy+xLxzZR2NNOlQMK//cVsLURoO777exc6+myhQaAzapJgT7H6xmZwdqW
xglwgb66OS4c+ig+r+Pctu11UwLl080aCZfx3DeZ0SQHs0nZLKPKhdEjm0tlI3VpVZagS1lp1HS6
Ez027Sjt49lJjxWHdhY+hfIL7FTG89tf86LDmctUlNWYL1yZHxYCp758F4shvAR1ZPIldePMcQ6W
SW6Zg7wJJJHyvUnD+efi+lUcYV6MO+L52HfK9VCY4EU9zgeirN5bKF9lQLoMDygfanN4mtflw4DU
amuaKv3y2wygXCi41aQKVhXLSkmtZLTaU7af93wlSNNuBxZdKRBVMgp4SDmT1KZVJQ4CCT8f7Ly9
3uFY7c8dATBmhdq0kiItdRjQ4qzh7JDRGlBt/VZKkRL+La+idEA9SxIEDF4HdWzG/n0X1qO5HRLD
b/EVKgNY52cTWILsOANQrDXxrVLb45WS8jet5liV1eXt131Zl7EAM+WIKqR5jIzXlnjEH1F302iR
lQNn86xP+VXvj/OpyUzIfmCCDXKOdrZy5X37unJp/79lmZCUmyuI3WClYeN7VQ/a7ZYRQtSsj5th
hmv7D462oSu/QVRVBcGl/xtt+qg+9M+UQ7DvlxdjzNBdk/brrGk22VuX5IC77nbQUN48pg2mqy4q
QKHh41PRtkgUROrOa/OhskeJHRbCRHWaJK2VC9yek/yjLeOGH9QOO8fsV7K2zmlms+Vs8ufOfxEx
MZfigE+ORE/esut5Pzx7cvi3nBUf5B9oWJ7lp9ElaOLO5WBAhtO4QLQTTo1TiJ+kTNm5jQCqwni2
4JP5KCufpvkb9H++r8c5JyqEWBEDmDGOMnWjBtYIvpi/2vKX48T0y49pCYxi31RLD0p+1e47fFxU
pPuymgROOAOZ6joSrYZk6uOT6JMwLL/W6kEsnFDX7TukOZHEB9saJ9P5RKbdnG23VT543nSCVhZu
d+etA3FuTwnQM1+AHoyE4hy9vkh5ZtlQSWNMGnJ4rSOrmwmL+LCZuZQ5zpylvOqDWIfWTWH9kNwl
8MKmWWYEUOBKIF3ajrupuE9gXHlhuwRazZuUkmyPH0vXy6z81MxuGe8HLF8SRU/LBYD2KUYY5P2I
y0DeSubUAi6tQGNLeaDfAWw2KGNEuYuU6LOex6FZeADUdbEMaXvELLI7zkdSrYJ2PYQIQImDdQpr
R5Nl9Im8vx3ElIRSKyRrI+ZwMcpXbqzyKwOhLugR6VO6o+hJh0I6I9h2ZVHXiIbYOzWEDKpWXoxd
W+FkHOMRVVx11UBU9umxbdyOh+hatKxqPpAo7FTGhyLGTVXTreJMJiGmtMz4NqPFmb8Sn5zDrl0l
k+EPyYM522QJRn2cgL9fF1s2T/7H1uzWNf2CU7HCuGR7heDqLZA5T6P1J7FsNzC6jMybrO1kIVoG
iP3MaHa20D2MWTta9793QASCeKDWMe/EB4MG4skxsd3Byz7lxGRwj3RPbfnVd+bzeQv6Y/EAJGHJ
YlY7LiFfnCntl4sWVyfAcy2bx5mqzO2xptqO4UR9ReBVHXV1s1LGO6MH03FQ+YmIeKV5IlC09pZO
FrHUh4pIfkmZey1BWd8MAiWD5K8lZugg56WhJbWHRq+LcYCv7whjquIDVu56aOi5ZRq1H6HOQJF0
s7aDydOdIQcl1zR08no6shZbOp69VcSo9bHgyrzbXYXsCj6Cn0vnIfDcyMJTa3XH1CU4p4paWPPk
mvZlBYwqbA9Kr4gznANfEcSbFDBWxiyh9XIcJMegWf4ur0sY+YiIiZCxnGd1G/tHmOylHe9Ky3Kq
8PcvbnZJd4JDPDJiKxREs791VyTa0fLoCgnXGFTI9/yl/q5L6sRp56o9rY6oZuLxDEY92ZfKdpTa
xGzhST5HxumsTHLmZB4muu24/7S3BfmyZAQVLZmSdR52eA8wnJ+pkGZIs6a6QyC20rt48zZZyOt6
ftiT2MjGg1FNUoXM2lk1ySePwk/2xWrDeYTI0bW8znHMBS07ukcsYMLqPpBYJ5ksu9skW8eB0+nj
KzGDLmJWhljg13UcZawOEh3t23iJmuXTcYp2S7mETw3/pt9ie4rJ00WQ1Hn5fwZLCj6P9iDQOt7U
BQUM0TaKXAgZcptDmrKBuOGduP+X5yfwOrQMNm2IbKQNvmU7cnP/Y/PuZZVeJOH+MSFMkeqhPWM6
Ko5Du3Ekz8pdaw/02xPx5YmFy9sApAxXH7pCUPteTMMZu2VTucH6UdtKdf6APrgo02uSVdLvQByf
nFRaif//AvRclucAiZybLAQALpU6p+mLSgZY3Jf+u5zX5k4b1nsOBth6rzJWA9M4TNXg5MtxbpuG
uRIuMqQxzfBYwpYq87AerdBxsZ8/gpVB+UUpvyepHsxKzDulxE38M7s64ZjKfk5NkFTz56Ko5Zam
adiMDdirjgkLN2K2t586YPRlOQNUyi5IFyiUDuiZLyp0F68mBfeYfKqTBn75SDkS1M2JUoRhfxyA
A5kX0M1ypyGGxSPNUy3hYZO2VUAgDjtYdWMHXSHyqDWnabofkc7Vp9gTOb/LdFkJG3fmtI6Uv29Q
9hhlhppKDMTiCl+PvIKKevFdglpRSoWV/DdtIrbiXPJ56C/xHB0Gg6PDdkTLLZ9UMPXyQ7ypBSWi
u3pq4euxRyrwyq0KPor+ylIeUSvPXg7whJiA8GeLOYwrX1oLuyWXHhNjMaVdWiedgHQAj+cmS/wn
lkcUGFENULXd23jDYSoC2rewgZdzeY4iXhNnIxMJBV82RVghOeOedMyCcmOaSwra9uRA0xfPBKpy
AFe1/1phtcEyJKVLcmij4tpPExE1DWE9KkK+GM95G5zSBvQEK6+hvVOHFa0DJ+9TCmSCqvey5nZe
2O+aK8xGiLsbowjSZY3MHUBxukv2ShpchjyUpLQKqHLN9hxfUBJlsyFlOLtrNVnQd5ihig+DVSZk
tOgglnG1pbdS+VvhkMrwQx3GBNjc5sr2qW/Yp6sQtzX2gYxLHzbO7D1hF4W0ipX2EPtuVNVl2Utf
VrPF7kEgSzXsqMmR0U6fBP3Okvk6QMtb2ie7S13Ym6VwpYOJeDBayWP1Oz+8qUZV7D8VWbHS8973
pi0zTnaGSplI4saX6TQj4ULMwDxBXJw8ZfPSJv2Njfk3vUlJkKewa3GJcAHtajcNl2P2NTt+Rz2o
Dulzy1xGW5iZiYEZrVc2LV3FBM5c45Xb/LjmxqyGTdX+oB8mkiV374/BZLX7eGJJD1jg+92QJaD+
dducBgyFDv/RxWIKFd98iv0e0UeockFooCKdTdopNq6S5Dmso+e3n7esWrFTqJOr9n2xSTLE9F+0
5Qq8Sb710V3JEdDiLs1kFpYRJOYHyw72cSXoxmrJyiL7IzCfW9Dsghpa2D3J7bFnS21LYyBzde5E
YmGpO+hAIj0Zzaz2Zz9qu8Qy2isdhpOoF7aqKAMFBYUtxCxWuKmUxEE0qLE2EU9zs2z5UAXEgUln
1YZANjlXI7pKKJXlVYn45xL4g3Zwpp2J7jCQbhs/wyBai3nbQfFs3hFL2LIg81VyNrH0bT0SX7iS
Uv2xaWrp2AMBKEasDt401b/K8zKyMC1ZD9j725VUxmz3ZTNb9ug9DsigpGpZr/00oeNClJlVWty2
tuF27VXZmMkcfhw5hDImR4SyLEN54HWoMxYVZWVseHeZ3oKxKLDznu2ayithjjvJmelBk6XzbJ4z
BgBgKSW0HZeNSxJqFgsKPG8ddnKl3pZJ2up04ETRT9KqbBS0vMCYynfkJvTT20dj4CsnbWdON3s7
BI9odERCKpeKAVPxRsu5zqxiyAmAUn+ZLApMzE+2eWysEuc+OepgSQlVYJ/VxKnS9zVvn4mQ3fmF
gjoDB2gxTYk/3f6mjpRlLcbhxIws4l76rjU7qD2mDl0JZU6Gt4Y/XYKhiwfXLkhjiUZv65I5yofB
56laazrTOf2gp9liLLFBzke29Dt4b7TmfWaVj6jBU3AI7OfnuTwHpKFUD1lD43l0c9BtxMVkKqOL
mHOTcPLe5uhm/hbl+jvqCrvADJL2/Gs7hzKToMlNdqKTn4FxJGRVn9MLOjERbkLSqNTnFAShsRQk
GPRYQhSc02fkhBV3HnU4JvU4JALGf+rot84drRyY+W+6HNesqYHthNZwzWznZfBtA/kkOFJ5mfX9
aB+6cmqvseG2zmf9vgAZpcjDItaVczEwgCEX7BRJgGxvQatmdzxhdAOYfdAyQiyDnVwm1XFwblM5
QJe6p8z93ITEmgpcrcia/0kWMlh+xZlkj4mtIN9lPWPHqYpcWpZzHMOg4k9Yns8PmaUff2eQ41pZ
7qsKh1j+oV0555Jh73sggAdBD7FlufZUUFiroqgS2RnlVwkeQHJXuDeBDHg8py7qL6jjORyVsYBF
RvpMlYteLzEq6cBRXmu9XcYqYwIxmcvT1yt2NS3Sma7EKmTryQKkU4ljBI2Y0nTrIT2uH2eVvDQr
GyNONXlgKZUTSOfWTWqD1B5fZHCyftHSkawn8hrujFhy3pBGDLqilcCOqGfJEiZilH9rPGIcmOZ5
Jd2ZOglSc/mFWgH3c25FfwYRtUl+d0kTZtT5/kaSfjfhuQpOthGMLA6CACQuqqv53E5kvlaxuuT2
2EoWVKn4hlxFupUkpbPt0+tVpgvpdDrvHH2UrTGA+s3Aqmmutzb6LxRN+nvrQaQfxm/3OOE78uUo
jjpQzlD99fUiHPpMQycaKcS8/CpZINIoYyzk7P4htZEY3tgzsSO08VXFXz2JnY17EwClzd06toZf
3oue9ENcjaKLl3+gQ1gsr8o4HqlpbYzb3g+Xf6SWVRhaN8eOMxyLHpuVH9WjkOhWQuXPb2HykFAa
LUslfoGIKeDX4km+GjuB9fgxSH61i/aqxwQczYG/cBFGdQ9Y4TZxPYYPxOzmEr8ixIJP7EUp/wjd
DHkjwLcbrz+dGXnzDyk65ovp1ApMFdwiVDG3OzoTB2wCe6g07cjL7aL9SuKZxOmcPpA43bCvcuQq
2IgCYuAvGihKFAzY9q3c+KcMa5cRYfuUzNzb54nL0wSaBmg4CB8OTZzmzqeNPw6Radn3JJc1zscl
Y5tpmBD+SvM/52xKpFuIHHeDvewNXut8zp38To27t+/i1VlSyr9QLHjgX7yVy6YIvpkanmsM9kPg
yOBAPXWKlNFAXsv5XJuvsyxzdXpHpVQKqaqM3r6Zl6A4B1sEE3ANGM0t+qa84r9yRKvdIOL5IRWr
FOOvM1UWK8w5nUVHpWHGJWz7+u0Lv3oXAvuqBQ0G3+HQae3iRG2PAV1lQnd6EGrD9UkrRqet6fTJ
7dCW6FpgzqaQQMdE1e1v38bl95c6F1Z33+IhcJC+VI5gNJuHhNzqBxqGKNQylbFXQNgyVIJjv8xH
02f5t6980c8aGlyKa9D/Q4vDCviXZ1uSDBOEv7Fxn1bnMLbSjzn3HIO8a3vSW8/BhToVYFXnzyno
5HqszekuMSvxF6vFT/weCXU5RHFn8CwEQEVoQZpcwh0ezm7o9Ni81ydsHbI0nkM61RBVGWOaDdIx
dSI9x8+985zkSPgTArWh7REO2RaNi1EPvoJ+PFgdhP/9PYYtd0fAq5IS0GXO5uctGTt3IhF39M2f
ZeFJONpy+tr62U3YI5JD2OGWAYZO/JCYOTGXWLjfUUtdEDx4qWjq6fhQyMT/YsmQ//2PZaXzus0S
ZGR/cGjjS/Ccit4Y8Q6/J1e9sNDAl4f4nG0aHXkI2GAjLmAweg4TkNvt7v1SBcGefndEP7bFDVS9
SzsOdg6WTp9ub9VfNu8C9Ged85ByakxWrMMfV5/A7+VYA+P4U6RtTUtJ3iId5CQv+YOqkJRtHcPH
N4+N8fT2+7yc+ATruyKw6frIxKOj8SWkE/ozHojQf9B5Kvo43tJugAVfpZwF51BOunAhxrP2SvBS
374J8VKMx4O0YeKxx7PwoeV7JcZjD50l9r095ORVsqnN3dAE/UM4h2X8LVlXg3YZo7GRoPC0s5PI
gll1b8tU+5ICvtT9OPpia4trspBNTNvxmBQ/U8PCIOZE3mDNiISCido2u3Y3nKMcShLZu2ax7AQs
DiAY3stFbMin67K3q8DxaDxk0os3Qx3SSqSpSdZ5xIogw7ZJx/AEEoPfSiON6zEkGj5yWmhFRfxH
QDphQVFAW4+G7ILOxodbmDJpndkTBJRvemn1zrR6glkso1mKM/v9fASRd4agJmMjTwGh52KTbj5z
7ow24V7SaaquCxXPlgSDLOFLO01T8+gLisD2yhTOMI63fZeiszwCH6Tmt7ffnvVqDOG+YoUyUW4j
5+HQ9nLG0TI0dQnEyh40pt6qr0/NxEnyFkCSSD8aXS1lCOepIpGEUrdr8LKzMZqVUaFa15h7Ic0Q
9I+VALISHOivXUHiNV/NlfYeyxUxJ178HmV7ydh60LWQ0pLhsZC3Xc4Hh556wOVmf88pqhX134Re
ogk5qfgf3WRKz9S9NqTygl5VnOPUBpHO2NLN92bHxYorLYMeLjMPz5oP1HyxoM0bqjUfUu/e3w3c
rKCoNPhOroz1HLT6/1WH+CYSZOHAW/uyl9u5k9QfayjsDMkDuajuNXWpy8ZOFYU0GcyoUFlp6an0
Dsh8ySywBJCuHQayxbqPKOliLBVzJyUiS3ufpbnPQlNx4vN+/L5+6Q+O9+iHg+T4YotGU++5t15d
HyNAQAiGhPNdNpKLJb0ut3TcAiu9006NhQVBHuRemMgqS8iAsk6lEb89m17dAK8ZmRtGFYxlJsvz
y8nkgVl69DscbtFPnlcP93yy09tsQgyNXJcFcAGGWkJ1/O9vX19+wT/394AIFCogqQbjMPtqQyjW
xcUZm2x3OYvL/iUIJtr1pIMXgyxw070xnOgmbQ7vDHKbfq4X14U68UP0Z9SgjLmL710IZ3b2qunv
MDql3fTRd9tm+xZWfb7faNq+LqzG+T5aveTP4YXkGUtv71ls5xJ07fKJ09LgI8/cDzh3wJlOvV1J
iEXrAmBSzjh2UleMIXxhMuVvdthaCG8ghaf5Cn8rtRdvP9bLGg5RNAPbZTMAI5B73cvXGhM0sBLb
nt+N4UzGf4RfMyv8iJ6BfdGRBV/MgiBFZUUTG9j8rwlP30ymOtkUk/fOSxaXD5tnzWsO5F1Bol0e
epaSZCQiH/I7lQOTndMkVQ2psKe3v/zry7FyQRnhy0QKTfH48svnmRCwpbu4TaSS6NfvEOByplQe
VZLUOxd8VZqx6XKMYhGjr6dJI9+LSw5DvMr4+u5Wy77zs0xvTciFJRl/kQSPbLI3l3fpRhaJRZSV
R9eTj/ZE0kp5wrMdm/0dUfYF+J2GyLS/SyR4FX7Htq7n1GCtYWpkag5tJTGaPYp9GkuCcvlU2BMh
o+Qx6sWb5E1alY3LLu8zhEsV957GqPrwhCEgofXZ2YWhMx7FNEsVmJ9VkrIf06QHmAkmlbRTLxJ2
ytGJggc2MQ11njJ1NCPhkEYdw1xJV1k1kzT4zbcyWdYxoOSMSPs5203CXzp4pQPBreiPMsX2zLUR
8hO7X8tjGH4mGZLXY9XjIvr40SS1AAub20l+JeYPV1bPYcg9CVITiyLhGx1cT8jQTnGis37U2aWU
h81fW1J5wynoDTcZo6U3+s27Hip8WOFN3u343xUiYJoLbRRIpF1IWz2JBMf/o3pY+likl+Mc3Thn
Ro3WaIS6oYPR/k2z1YBp55ztM9CgAEkQHQlOnpXHZi3MLb+OMStu1kGJ8/SZM7BD+TD9bpbOaU3A
EcguG4BmZ2TzT0WfLqnd2s3cp5I41pkGA8BqLlUN2Fn7L9VlkEfE7efrT5VQhJqgzMYo4XFjJ6to
v5cDyGXn4VpbNg/QUHGwKBH6+tQyrULvtrLbJbyjRdowfclpIIkzEVBb7OGVKkswgdUUMbREGypI
OJSmiUNjANcFnepct/qJxCrzDyMov9cdZ7OVcYu6i4RqYECco5FgoSAJf448iz5/zrEpC4xYEf8E
bDYWuSmudQR0DXgRkkliYdD6a1dQOpnLo/MpKTxsylca+dVSAbKLJdqpsc94QgD5i/ht0q0jfFmF
+7E3aZVBaPY+FftXlfXndOT//VOhF6WXZprvqfimMpAhdKfpb2ATy/0GEztPn+idW7X2iU4zxvbN
d/eVIELMhDIXWJB4DPVW4OAfEE7muzWUV4MiHzUsTdiBVHpiJJMh1Trf3QckZbByKvcsTm5t3kAh
+JBd+0kz0KyGMkFrr0Kvn5/8oBgNCA8F6+o00l6tArqACzfPzb4TC2XlT2pYT97KlC3OE3emeUxH
H8o5sIfmOI+mHIaKIY8NQPYPrWGTZn6YlYZIgQIFHlUGplKP5radCzPqfGI29quWLHCAad0ERfv4
vJxuXf2RAFwxgRuWJJjhW0X++9EvHMyM0aCVo/Wastnqb6qGWLB5JHnpSD+VfckzlhCemupFEAbG
91n0s3NEbibPKZpw0qGHauKM5+Yw5tn+qR/T7wjgnC6WxDqqrF4F1YMvwlhqtFg1NNAiWRfNOGsP
vW4T89s6Ul2QOKpDGJKkG5/byib2pnHEXIEbK2Rd0SJesMrROJG9zQvUHS72FXcNlDhPJkyuFHWj
U1JdFXSou9aEoOYsh1KQ2P3SXYB1wmSPoooFnm6PhJSpdhFmaklkv7NSkT6IrPF2wi7VQpnVccAi
Wq2NYNwVyLULgm1CgySQKDRcoo87lbe+qM87Q+y9s23BVxqI83ajmPhq8oJxcFsELekjpno1v8f2
edUbeAos8jpyU62U2HPYhaygl8InNlm5C+QqRl5xxprJVroMHRub0Hpy/zZPnvxpvUtoglc1AdDL
g4IzdTS3zpXUyaA92hnGZU2LrLJMDm2bYcwKO4NWtcjrOABPh9ropRPKUonZKn0Oa7ZLlU7wgjx+
peoc/Ntxe06p+9/BhiY7vVo2MqkQPZOYzc876tCvuaBaAUYqwFi/IFNl1tr0gd2zzzmxiwhU9Dbn
+iM1zRLskofRuEnRnJu7DqovyqZS/4jHhHV4cCgzYEh0cO2o1pWWuEI2rUnSnsYR9aMwG6j1URJs
1OmwSH+1KjgYLwCOtiv9N0vl6q/q6qp2Q8QiDw5aAFWQU8E4KlhQ5WY81Qw+nMhSxeIrTxYnzsp6
yI1gM+87sg7hd1oC8X70eOrS7wmMJr12gRiMf8qcIEZl/C7LWZbRmgn7P8yd13LcSLauX+VE36MP
vNkxPRdAGXqRFEWZGwSlpuBtJuzT7y9Z1bPFUo+4J+JcnAjF9FBiFYBE5sqVa/2mBfDGhngsnh9U
uA82FnWOTSDm6ebIjD2S7gLaQhrkP+iXlATjJKgLa6e5oA0btLlehHiF/eLoYbeTapVRnbZLP4KA
FSf1xqXUOIjtoOtoA23lASJ/mLbBQRbhmAkct3vclIkA51lnDmAOMZFf6yBKOtS30sjMKktbdyVa
XEyEg4DpMSAfE8fjRD9I/RnFonKLY1MQZxFEhY8nxKOlyBG+EWhoLEDCO1ghHXPc4ZBUHYFFELMU
xgU7AcWKhGmqos7BmMapTYdEqz5o2KOxNTBhVuGm83tJ01NiV3egavUHtajY5DSHHZmBFxRqHS9S
k0fAw9E81z5+I/khkRtLIlWFrQ4y7EdA0sGzBLFORVPX2Qq4K0FjlLV82I8O0o/ai/1PeohOh+Sp
P6SHQBJUtDi2G5NDc/dgi3ZoNx6n50HT9aBV7h4S0kORRxwyWxDOboJXR4ryLbhOYDCMJEGemtF5
jp8ECz3TfCVSdJjNR7nw/LDmcgWlVt48owWKtBcAlrxzX9Zdk6FHGLv21+rwspsX6xD0aBwlrJAC
bLuzXF31l60xScT4ECdj7TTRQaOy9D2FQeIIoLrcBxiJlmeKJXGUR6BCU5Wg15C2N9E8scmmo2Pj
dxEODoy7LIb1h9jpwZjrSHHKD0gtg/SC998JpOGbW33KLAOo08HSyj3Y5xwG6bjGAOiv/bDx/Wwt
3fNjsUJLJlkYUYJORuqGXT6+FJvZJQsUMEeCEfp/Ot1DWsMHJJ1VOgrAxnXQpQi9JSkx0jre9DF7
RbNVzUWDLZmZcxzkI/GUHRoWdKQwTul8Iw64FWjI+G1sOYTMTbuBS5SI/POvj3enNYrANz0lFUHJ
GvKWfVqkWx13brKkLi+qsgUGfnRGPNpBLIee2ZHQ8h9dGE4SR3jKM5TM4Y79pOxTFpbs/GZNL/Iy
7fyvCycFDzpBiyDMFNqdBpVsWyNvTph/ufD//Tb/V/LcHLkk4p//4OdvTYu4f5LKkx//+dBU/PmH
+sy/fuf1J/55nX3rG4G93C9/a//c3DxVz+L0l159M1c/3t3mST69+mFbK2P7u+G5X+6fwf7Ll7vg
OdRv/m//8f88v3zLw9I+//HbN9SfpPq2JGvq347/dP7nH78FdAr+RblRX3/8N3X/f/y275+f6/Kp
/vP0I89PQv7xm2YYv6PmZ5vIBwUOlQdVTMPyVf2TZ/6OhQmVAQ4rnqrNMMfqppfpH7/51u9UP2F1
guV3FCWSfxINrvN//OYEv9OvhrEUuPDVIOT99tejv3qF//NKf6QHnZaEKOYCoVXfAwcHetBJXbdB
XRqGbD5hBzt0A5wYf1Zai3LIcBkyRWJhRLlUKCkD9ReTH59POGx1j4j1Vu3ND8N2vLUfb+VEYYDG
M9w7AGHchk7/Bdnq1xUaz3FyzK0947ozE9fMt4AOUpoGMpu0D7JCzJrafiOSbMP2CaZtnwBHyz9m
8AMfFN0VWR1ZFUgN+JyP90jsWP6d0OpsfaM6/NOQQcWjEk5hEiixw+J/fZvjrHvx7FjltWbqZRIq
4sp8PaPQOX1sbBRKNpWRJfl+6s2kDxF2UJIgHOeaN8pnf3cbdBd5c1AtGLCT0bKWrllmvyyvK8qy
9dfeGsd0B48yL0IS3cbbcfKZ3X7T10kbXOb6WMqLBPyl//WN13baraA+6xIMHUCVtsO9nIxHnMsc
BfIpuKjoh6XGhdvIQsJMHapAv2yBGZkPMmMnD2mKgpJFKLpoz3PTjbEDqvXl6j+/HShZcOxUQ8/6
ScxjDuA1T7nlXajTVX03JBbux82IBzKF2hm3d3tHOlckMycYD+AKXAigF6DtChB2d43IreXs17ek
BuDHarbjEqUtRCisABkAFtrrCVNaSzbNECbOB1eUDajQpOuTfS4TB09ikeRey6HuoEMfDKhifnck
sJki/PVdmKf9TYIPHQ3UFoGHw1k4XV6SHBOcoLGex0tA6vTF6zE37a8cXQAzgXmnZTizmzoK6Rne
IvnaxFFqB21qhwtoXRmHxcDx4Ltuz44e1UuT50s0oezWmNGoJWmybM0ZhORlIhHFeUrn2Rfb3qfL
sYT0KrviCSdhdeQOAnw4n+LR5n/l0CbS3/z6SU9IvKrvTlvdthBRQqqXpvLJ0tCcnJJ9NsW7OKDh
DjGQhI0zDJl/wV1Wwqi1MlqTblT/RuaJ2vLQSQqMOzvrg1pDCLmXPPCvb+tkGtBSAFUCzIjeESGO
PeH1NGgdK1uGxhx3lcxlsdM4WLUXmrEmmO2miXvDGdmqQjtJNX/f+UOdvLUyTirg3AAKN7r+AjNB
5+u0hwfCFEt79p+doXWGvOa8VpphtSzOn7Y56eV1auVC3vYZct0hwg/yMU2KVg9FXebOuayMYbpK
RJW1exo25ZJvSn1eP6+inNc3+hQnqZWFBAZkFoQbWcDQ4nUV+n7o/Hk+wvfojkiwvprr7wxR4JwO
kF6I67qS5fvaa8f5jUX606TxaQuYvsG+4zFzfmq6ydKalZHVsBuaVfdvRn3NsFnPC815Z6diWncM
QJO8H/3B7s68HlT2ddc7tgjxs41t843JcqLcQjAFgUW31YabjESE7akx+mEMaCVNxWSVYgcsOXjn
I9FibAc4sNX5WuGHvqcYP9657dr3ZxXGHJGLZsldhbiVG1F6XT8jEBi7zwFeLNemgD6ytd3SQPMF
0RI7hA1nzdFoeE4dWUkmtf9sb1I3D0ORxk4AnMOl3/T65o2ls6egEf2uoDQ63hUI+Hox7MnZoto5
S/NxXdx1fje2uJ5/n8a+kVh7+M7zrxfcy4r6IfCq22D1M+OBsflEmpPbsKWN7DvrfJdhZHOB0LBx
N0xwyiIIy1gsQB+ePGNb6obTXlHxzpNLx6bYtAnmeEaWt9Ni+zuncgFi4o07O12K3Blscxrcpu7Y
hKuTWKBQbjlCge0uNakOX3C2nbwoQZd12ODu1VYbzZGLtS+7tB4iLLWHbiMdAKW7MrdL78EGpjkn
tAWW9n1JCdx5NwPeKt4xsyvxBs3u5V5ORpGABUiSdNOjznNyr1DoysWT/rBrhVd9QPmSmuVS9iNq
B4Zoi4vKMIZNTLZKFXqNJyey3MVIzsx26IyP3mLhb1hhKQ7FAaDRjmNouvMmY5i3SWxUkY14YY0u
E1osoLhX76lY3Gy+mKt2vJ88vQu2XeYPSC3iBnKRZTVeCOGIIl6OCwSY0R69xKR771k4JoRua3MF
r274lJFbq3wDmKHmy8lIAIEDmEdNnT+nuICE/KVvfewmZmNdsjtdAPEOS9l3zq3Fy+toXDnZlXId
/PDr+fK3FwaJ6FLbBielDiQ/BgPpN8CzRgvOOUSraRM4ots7gZukO72qu+ECYC4Q81IYUr779ZVP
sky1hHyAiD5dcaR0scp6fWUPOnyMd/awq9Bcmt9XKEV/DOa+el4pHQSfvcVLTDQ828LYVGzFKwbh
fVm8sVz+5vFJV6j2IhDIbuCfJFCNVSa25k9yV2Z6J3bdMBtDpDlGjl66g8LhXQucYUM5MUne2In+
7soIwoElJJVk7E8yCaNDxc/3Wwm90BhctO3jKv4uWNNRJiaUQqgK4ra8bWlxvLUfnWAR1MhzwIPv
xCFfh+94sgFAXhrqeQmQnnOGSt8krpjV+ccILvoWuFWga7mxWQEVN7vE8OJyL0bNrSM2y1hcokPP
4Px6KvzdWGDWGXAwg3ZunL6FXDQtIjWTIA40tXNFM6V9Lv0quOpM2lrPI2LxF6s/p8Mbb/80b0KZ
Q/E8AccqdN5PAMe1rfUWBLrYOfj6+Jtlrv2HvjXFw9R2WhcVU9eWUY/52homlP3z7a8f+/RYyotQ
gBDyAhaAST6p7u+HnThbjaw34RvtikWWGA8ldTdux8LLvI2dI5pv6IVOozE3W4wvO9/R3jUzsGWc
29bpwiIOvRslBpthXHS9QElGjO7u17f485tRw0NHEjCFz39O7nDofbTl45Q7zLJl3hSF6y+f6BZp
5wH8RvFJw+woo0w39m+8mr8bG47qIFw94gMVjJOVaVcIBwfL2u9aa+oehkSmyyZnMcUR+mNuuant
ev5YBNIStHZK93II3PrKNRLzTq+gpSThYtBaunKaIn0yhzH239i8/iarQyTOUndGvsv59GTzgg+0
0pWJkY/H3+AbGkJ5Dw4CQMV2AZHjRqBK888ZL/7eWoz8vMSxeozgPqOy++t39HMgRV8GmrjhUgEi
hJ/ciCmLsW3bqt8lARK7zOXKz/qwbEztvDYbI9ssE7YjGFznYmovEjNOt8imJNb9r2/DUFvF6z2M
jBJcIedQNVtOw0rQ5ovTIUa+G9xmrTZdMVjrNh/LOA+nAHHjjQc97mvTTZUXaujgfAbBocW7pSzr
6wJL5nzPnK8/TJXhDW+FPDUGJ/eGogXqkmii+d5PjP60qQbavmu3IxtxrW06+uWVpi/9TafrySWp
BaYtMq8/aI2/tBsHIKIZJrlT741mqp77rFuyN2LeKawUg2tij0HvkUzcphx3EoVnfUREFnz1zp+E
1YeTaOAgBAJbbsB7iRuus2/vB4SYv/pTidT3ivdbhNwtx/catSqfFE4yfCPBuYuaGfhMCA9r2Uqa
qUBb0KndDYMZxG/d90+7BxslwnrqTbuQf06rQya9xZz9oNzZk4toxsarpir7MBgDBmDE0sW7l/Pc
zn9KK6mLp35CwPq2tuC2fXYKQyLIQkuKVuIbk+/nuyIPB4YF0YNF+ZO2Mp2oVrOQ1t0JvWk8LZxF
OXDO1szOz96ZCNa4F8MgNI3dfSEvfCyb1Rvv12mAmr/1qgar7d1soxD9/tc39lKsfzXzKKiy00IG
4m2j/HwSx2qalaNn6/EWHYAeLpfFiY7Kp5WMxVSEszfia9aYEFencKTtXzzVujlRPTjAhtD75a9y
vaWikRd6ccPnZuesxftDXrXZNNkXC4YJvRNiDJ3PZ3Ygcv1P1/U7LtUJX9ki/PqBftoRfMOixsCG
Cb8alamTHQHj5YzirR7ggMzXo2g16M2lJms8uQp/6jPcKGNskqLBW5v6DTsM0Nav1zFoRaCTxFuD
MKOsMU5GMzb72SKY5Pul7eY8eDcXYmWwgklT5n45Z6xGi2YEZsb5S2aNtjeeo2W2dg2O0Xn9DkVo
V36eXmpGuJRTc0KjamKeGEOq2pRDVjazH2n6nOj5mY5P0TzsdUcftPbMLIjdj3M9N/l3y2u18iFB
0tn5nHfsx3FIldR9L+zERdRyRqR28SOj4igWv69gttIsO9heWgtXaDCaLhXITqx5oNxa8qbXWdwF
hL0yKuw+1ySi0oHil0xVo3eo/5dDVwZ7fcgLPr4s0PP8DfFSXRoIWsZPfo21CVaPXqAmk8G5iv5x
FpRq6kBspT4FdErVxObcTigWWkiD0U9Ncq1lslDBr935Hq6GO83A9PRx+YJGxyI/ogG6GPWFjbkF
H0a/kZ+3s+7CGcKqUdPyOQLTbyLqQSS3bRwazI7HqKDDq8NlqhUCsbMiZuQ2wwjaoYzawhXuTQ9C
UP0dxzvDOfOrKhDreWFL9Ox3HoM9l+80yD6TdachXYnl0ZGE2bp2HCMBpdlO66j3k3Gyu5yACNX9
rW6MZM83x7vNOiaSsVvX2aMGl88Dtgahy7kbt7d1cEFfxAulFowHViBgTpijaMXqjPvG4JGZRiVO
kFhSUWNE1hP1YfB+qEkWO5Q0cdS8MLA8Y+KBcwkY+tlCHiPYHpUSUnNeB078CI6VtHtpzD9SMhCs
8MJt8+9BchDxOK79ZkKCMipAsDEkcd2pBXz8qVnWkQHyMEF8wUt0QfOIeHvp3PsCw8VHICW9vMGx
LPnu0hoQH0p/ndqnbERC6wrKdzVAcey7IdaB4qypPUALD1Le5VBo6qJzCiDDgmBfe09253TanYGk
FY81d4t6W0orvHgycBFwPrgmhdddmy3jtBmwRx0esfjLueXycOepTf32yYPruQD9ywtSjrvWhOMd
7KWmGyIO82GlRbgxZs9nVchGV3HalgmFo9D3k869CYIVNadzc1pUxRTQFvzKC92uA1lem00QWyHG
ab3ACBI9x+ZykQh4ZCH08UncgjMe3XqbZbr09RDx83W+QlpAYh1L5Q9hg00XONq4T3oQQA0vjmIv
jNaaneVhWuidPyIrgAhTJhsiUCgwTZzn0DPXxvqyNvTlZZSzlkh6Z+BMxRrl7ThVwwWHJZ5x53VZ
w9LSOX2N93qJUSu7Na4e62NLk56xBnbFPEAuXf2a3TF5qNTYTmO0tz4ayEzBEtg8f2nYSNBZ28zF
tVG7Kb2gye5X7FcZpax2PfsMAzvJZPOc4sV8Kh7Vf4oRayIeVQuK/PthlVlyVB+yOTyzbs01yMfs
/WpNhhaA6avb4mmoELGC1J9mC2uFEKNeembHvQprDfC/73kPP/WTocV9dxastj1+GQl9Vr9J4Z4H
Zzn6GfF9PSLBiVLaCzynbEFnP+swwhzmUZKodTGjeJh/T2gk4AKYFdIdsSCuRrXbTYkPeAVJ2MK6
wy63zx5bc9CLvdFRNPZD6HdgU0Lbapb8PRFwDO6NxUJ9kGqytaKliM6y2VzFHWegLjq+p9VpFbqG
31Y8xmoe2fAPD4zZnxeMOHUZU3A9LLKj/1fa7fDNAyo4fOyLJPMwPrcmGoM4O9YI+/ld06711pja
od3aCXPoT4TAOu3agOZb1Dvahn5/J0VQ5mduO7spMoja0OAHOazaZSEH9GY3fplb1Rnwiza46Sm7
0svCrV3m277UtAnz2DaLk0c76RUSFh0ECrXHJWGBePtXT4Pxq00NSTAzmT+gwoENbLimfd8UG3Pp
1Tqa5LAul13QQeLCljFRPR90J9RW6Y++sVxKxBqKJ9wy1DSc66FzzpNCOMu4i2OtCu7hOQo+SusF
LYMzqvSqr4G3X8GAVg4WamUU15SMBwILRiaUkjGRubKGMcuumLB1d95jDWSEhlFSuUE8vvH9C3SC
fBY0XqV0fXFhzlSMa4U02eYs9iJN29SBLYBCHTc2kgvkCvdpa4lEUKbsjfS27HA+/7quQu3Xx1zJ
NmIVro97eVHmCqtWa5NaR+myKHkc1r7qEB233zxtVKJw3CTM2IF4EvWGrdKlQ+KFRonar8ba6vgY
XiUqiFcDLfYY5SCEWQN2o0xtqljQqP0Toc2M11XKOFdDZXtq6R93vcYys3iI6O/GmflXr87FJoIr
eO7cB1qIP5LpRTqjvs6hc2gSlfX08s3SVBt6gOEqX5k4i2o81b6vMZZ5qZPEyGoCnAg9v+Q9IdCd
s2Sx4E0xuFv0eC0RztfiTnMjdATwO0uNpmiJzraYWJUdBq5EW/uQl9IfV5r2gDmDetkI1qBvXeQx
PzeXUnY9AWLW7IYPALZX+YAu8ZhD0BxvJqbSUVik8Co1b8hr1NLL0InSENjEnkdFoMMVvEKvbUzP
F4oOuMlkpdpAnQSxVh0q4twmnAwxaea9VJ0Dc+BDYfZaWz72/aCCVRAjQZF/QcdSjXq3emBOsJCF
r6BcuZx1mVCHGSrT7+ERjVJNc6sxlICRAL7NvGgsGDLGzRFOoxeBegoy6pKBRJPItc9aHcqOcWt2
JSydp7XurN54ByugYCiabHR0zcAfVuPbsVSVOrkfbqXG+DJSdeqp66dlTDs001ylwXpMC4ysyOTX
FvGn4cOiWRaL0Y5TqQrVJUfSyK6kCsOQJzJ1062tckJLISQkhvE2yMabLE/Z9pUVEYMsgSbzOo65
R2b2Db+Pn7p6yAoryKR5P/WdO973fodIw8UY4CuJT3WpvjDuUfloLh1MjlhEoAm0mdQqDIQwXTrq
BAyM1LF/sAI1K9CfUs3LDONNbu34FV5Fsot4U4snZnbjQMfkN5dUVCwRrUsbvsZoMoj5m8bKu368
bg7zGalH9eoSjGHVrDgAQqBZuNyWVVnkAVY2vlwONARfWVD6oF0CfqzOv/cCA11zQ4YPgFPNEPWY
edlLsW6mfCjMS/C1QinL61mhV1vN0rwEBi0wuUdv1Pr6U5DGfvfsoSMcR4NR67bcB55o6092W2Jw
SrWkwGw21PWqb8czrFXA9TtV6QCk720yz01Oq6f4iE1Y1xt4CWcrGJe0o8yJF7jAaOUWs7Z1+Yhq
Jr5Sm6FP134MwVTCLtuMHW/Guk5lwbEDNz+nwd12bRZtHLZMaGwDPszJgrTrB6y8qs6NFrAzw7zx
inj2AigTYzVvu5kmUxAuAEbQlSxKJtQt3+tQukglXh5/ZjIdJZotqbnGOOtKUXjGlRz9Jm/vfUA5
erkLoHg78p0dFLM/7NsR71OCXZY4d4ZBwUqeFYFQ19cThRvfdnje8ZNdGq19FsPVrbRtZZpD9a4V
Y6b7ZzPcE7Fe+N4ia4t+PA4vxnYVfZHFUYcPSmfs6A3GC3tknTf52YyvKfeWdjXIhCwM5tWg+1NZ
KTDovzjbE9NbRbwcaO59fMiajyG7zcwAWAy5jVYSiV1XxXjaOYExbaWfL/mTEK0DmLmKBeJbW8lx
qHqf4wysA+EuSpDDqQMI9CMiIuAbw2koPVeGQ7Aa1XItQS27IL0BElcRyl1Oq2NQlk3S/+ivBvPG
zeJemDTWjQwvY2dQ6SocP3Vssw6bXD6zz5SRmS8Lj2AdfqXWExtah6ggvJYbWrHqUMYBRBAyDmdT
p6/Vd9lCB/XQ1w6rN0c7c51v43iGps6kDdjSmSgkk+vL8SQP8pd9oeQzl/BX1F5vLZRFLMyt1UkX
yzu1e7uEtSHbBOD0m3lH4TfOs5tjuACEUbMjDC1WDRbNAOI+9sENXcy0v0KLGJPae86J8WjgZ2Tn
NTx1A6U1JGm8UYV2lMxVjpn7EMGgEfnQe74Trzwiezo5Ziy/xIvrlnLjNsVLThpXaliOeAn0LDlm
WYmvAh60FI89A4ogTxi0g4KlmnWrwCJ5hWLhuCsGO++LM9dt08XfB6DK5m0z6HV3Z0mrM3nXA8NG
1GDWoD1dmOyrCJfRqT5u4+AYZ2Lk4kDtYFwOxxhNiMTo4LW5ot70wh9TLFg1SWTDQZhZFq1psPIp
qwHEdWYewnJG3soB6ZA4I4FFyabXLAXIqQNdxbPqEPJkWgbkM8fN9UhZKBBOLLMQmQQqKuGRHtEe
Mp9MxirmWTBEGWUTRUyCqjyk60mMq2Jz3tCtUQeKBU4D/XpLlRqMWSni7/0hG9ggfGGoREuHht43
2zLTgvQSPnu8mF8WLZinde8wwPO0YYb4wXvdxlEm2dSQWZNn0O0yfo+8ZFecrVmqIQg95tpo4eDA
/Kns0E47G+V1ShRGf0aJrvCfKRPoD12DhP2XdLIUDgrRQj3f29WYtQgWJfHy2MZFNUWru1rrPmml
tT6QWq2dthcoNM/ZBTJXRpdtcLxci8e5g9X62USwBC3YMUV8iuIywHIRJgYagW0IfWpo7rOqW908
zEor88+oe2sYpQYrFldb2cz2kxGXs3mu1bLLv+bSNOgmrI23R38OY+ILWa6je77KURvfV3TkYjQu
M7UuRZ3kDPqMmnXyPV5HZUaEUFpdbGwgKy5nlrJolccyEQtJx6rVa2vDNonI/7U6msV73ZhlXVMj
Y+RIHpHNEMgFZLqBNFPaifXr8cR1zLJJA1TWcygSHM4rmoW6GGFuSDlVJkFLAu9ZHN7xd28GAHQR
5gAek1IcDuoJz9tsDvN/PuRQyDOpVTUvK+XGieoR0yMDfFk8HY7cRbyqVPOY5x6XhOeMKq3uoAUx
azXAwfpnygYYzI9L5tFhsdV7362W305L5HgDPLQQ4+tpxNfH9Jlhm1SOx3REpdZZjuREsxHF2udX
kD/8/F1j+unQIpmnN9WFN67g2TdLMquQcWQXaBwQuHxgtzOLv2jwF+YwE+scJduuMDpS0MEICsCR
MW+4Uf7zMWumyAYj+U5cKglda7sYwbbokHkEHN7MU/nAknIVirxZeh0pMgekyHmMRPh0wwtsp5uk
aPzVRcjQWnXKJ2634iGJiI54toJgEM/kEkP+NfW7Ln/EeltnGgpMPPOvMoe6h6W6B7YHWQzP7e0h
GlZdnaeyZVK4p7Ve6+VLCwGS+53rpnWfcyAkGaxMAUGIwzpiyrwuPcGbwAqbdtQNZvlL8chTXIge
6BQIR4yAtVYNR93NOoG0J2MgN+oyhx9G4ffujbRitRPMhlnzqo4xjBXnU56AgG2R4WRGZxSbpXDi
IA8Np9fK6hbyVccLcw/70KCjj15G5SGd73VLnTbixVNS3IGxkos6msmi2LQsCXvd/LVJq6ITw94U
ag4UhkMZxJ3Mwe33CxzUDE4kU8e8goagJl+GrgnbdzWQUcehKSxV0OjcVqAJHtPZa7po9iwMZjau
M8dMzPkIHqQIXAbUPKqFydOsRhngNToERRtslkMNoNJrKiZo/nCI1rqZ9RPXSqwqCjDtlPAnxlH/
uLYZRF2Alq1742EfzbD5JTnWA3LDw/hw3FP1un0pnk4APRd8EuN2+RrbSWcMWwswlxq0BA+ldjfR
F+GxSbnVMMXprBGZNZ1V3oR8VLQRW6DaNXvDXCS7pmVTDI48zawYDD3rDSFDUczlUG/nwIo1wQcG
KNKXR2gjzdgXAaKeKLkQKg+1POqwZA4So1aCyPGwmIyx4EhRDW61AiupJ392Nlk3zkxgVDndZe+h
6eqTJi9LTDjphQMhKAQEQ0XsLDMhdCOdKC3XkSGlUT8xw2LM1X9qv+GeKOZ1+Koyh9KKV9cD4OAR
Eg3vuwL2Rc17zxpL/aClNRzJ68zLxkp2EWa86hSSFaNnXTHuTXtTSup9zyu8Cp3cy5jXGzs1J5Qt
UdWYZvPjSzfj/zXx4N9RCl5xFf4tO+H/Q+KBqdO9/ffMg/uByj8QpgOJQTEVXj7wF+/ADX7XdbrN
aCuAbYQv8BfvwAh+V76myETbOPnYnnKm+ot2YPwOnQWUKPh2HTaswogeaQe28TsyBgZoOnAQ9MiQ
IP8PeAeOAg79T8fNRtuG7hR9dYVaCGi+qVbhD6iK2IJMuuQBM73V7WQ31HrmRtTr++HTbMu2DMc1
bwu5a7py7W919GXd+9j38xzjWRSsb8l5W+hCKZhrvyI9L6rxDNUziYTfAl4KbmKv3xUNRfg0yXyb
6V7mSwiTO3O2TerG7p2dOnG846ykpS1lutrv7ah2NMAbO4EUalpBQHOnftt15nDvrFDOSKc0/dav
e/Et0JGCum21IL8wSVdJuGhp6iyVzLX3QdJNehTbg/PJGCwpQjMPkmqjTzQBqXS25bXC4mYhcA00
pSZb9lSmIEXqoZt5wDjQqijutcQ2BbcwogShm/AIznUjX0t754qFoSoxAauNUFI6wITvh2l0e3gL
PzIx/u7dOD5Jnwnmhszk5N10GkVixgwLJ1yaAExQpukFLwQeQVWgHPoGNOJE9k7NBcgfzDXj5Q/w
kJO5kCWCKYcfWpiTJtsh2acpEFlI7OmrblYmfnky69JLwMtL+W0NhPEwEu0+wdJkCiyZmN/qVL9G
a3BH8AcAS8Jc1Pk/rnVyRyLR1jxJaiODYItY3MbWGuUXs2ocXHOLZNzLsePd+tTD3I2JY0KzRZ0h
ees2TvrSCBDSS2Wh0EnFoDRgab4eGSQTKEyXMdSFNJYl+yb0PfMdjZ4swMxGTvrOxiWsCwE268Xl
nLjWMxlrR6hnqw+LAnNnzmqjCB6Z8r6d7Mt55BgfFiCG1j/ZLGLv3pbWlL7Hbm6JvzkjdjROpJty
Ahr861n1uiusnoWF7qiwgng/0n0nXWH8ONMlk06LuV7mN19W6E9sw6lV5m/MJ4XJ+DG04E7GRQDY
g0oyAdufTF+ntmJmR1wxaN4s3Yj8c/FucoRvvaiu5gzaAjWi4Y3HO100XJUlg6QNBCZa4qfaQZVP
KQ8cQZyEvpkkISSXZYecXLzp8zfBgT89oQPqCqk8ntGnC+WfoFISaC+lSa0pDWO3nNuNYVGwosZY
jz7yQ9IxyT6meQ7eiAuvUQW8QaDmSNuarI4Xt4mTy2Jg6lsYQuAWTUHPjWawhrcVPd4hREdfPBpL
L3ayclv2rH/tav+LcKQu66JGBWgEGCY0mteLYDWraWlQEOSy+rp2kQHZ9XoAlkmL1Gjsb7++mlpS
r2aPi7YX5APUuQF+gqJ5fTVPFiaYMcX1R2ltOOv71tvHg2XttbgMbgWI7m3lWusF7gTzG1OIw/5P
F8esxwnQRUIAjlzp5OL0mZBk6rARCNEOauskQkRc1PeiRyH6qcQ9UGBSDa7D2fvO6klmWVL0qLuP
Wok2PKcWw6FNK6RrpBHVG3e5Rc52rK+X0YIYoNfoT7/rUDKc2CYLU+aQoGj0rndTg8XSPuYFV3fN
SqN6507otGPWFU/dct9K3V1DM3Y1926NEez5btEWcqYzHWrzogrsnr5+6DLO5c+cNtfkw2RPox+E
OadHtNCnzLRvslo3uruaWi5QBDNp3DyakMbwLnGMWRYzmgyq59GC9uRyQ5vCrrazP3f9Al0rM1dO
Z0admR9zraEleR7YSWWj5Z57eHalK9WEMMXr1gAU4eEgRDVtnddPg4+bwiYZndqBYNAmrh3p3gDB
5rwtwW5fykS30pt+9Ot87y5USs74Dixldqk2N/EYFVw5/1riFRBfmQkFzE2BCiehQ+iu5jc3uBz6
MDKYuR6VmXZ2cOyU61gBXwAogIp9iA5Q7GyRQK5m67YiA1/s7zhm1FN/1rUV2kPU22vKfNsaEf7U
iwYrXiCTJMu41OeoJ2g+HI4qGD6Y/VQs3wvXaTnTYxPktV/hRLf0bVJgCFFmzWhHbimpauKZzMaT
NG3WNH/G06ysL6hNkJMAScs780rjvAo7HWZeSmfL0OdpC54jL4rQnsTQUAf16/Kjba5I5+Mj20wX
nAar4GxKpkqPHM6l43lagym5cfUFqeZQq4NUvE/hPta35C7t9yoHEX2f9NqUUnsBo118EvTaUvZ0
3DpK6pLzol+TFWbm/VIHgXU5zotodtZggshp0IxxLnzpkB4hQe3QP13afj5LAi8udriCUbbsjaL0
oqyl++pcoO/fP2BmQPUAecva18iOgAKvX2lkxjMZJq8MZYLSb+xiPxmcWeWVQAETU6u2RnG/RQAB
a7glROwEPojmofY8dF7hXMyiKsrzqWVLmaOSmvvgJxd+ojlet/VydNgfPM+qhsc1rVeMVLo+11Oa
PJi9MGt9o5p3+EmXrR0KXacHHEpnsrqPphxs/aIZk5Ge8BjE7toAJCyxRftvzs5kOW4cCcNPxAgS
4HplFVlSabFsy+3lwrDbNvd959PPR89hXCyFGJpDOzraHYJAAIlE5r+4PSIJlkT4BQWXIzXNHBMu
OevJrUSriRdjVZlmCHQpVcWTbc58VAoPSH3+EA317VvWFes2PdA69ZiHtDHOaJOQiyJbNSXfJpGo
tk9vBmm7SpRVcb8gMzg/mLSX4gP0e2UATw2wzboZA3WY7ufS0iKcTCwtfNAMO6Qtk8Vh2j8MSV5B
7xvHqOwoLI65Pt1WoDkC+0fWhEH7KQCSEdOaapJsmrmHx64YXHsKnOhTO+hxfGPSRB37cw4g1LwF
TY24j49hN5DOdxBOwDCgc9NZ5Xta0lOrAFyRBAn4JZqefZ3HUXSfewUIrQsaQ1P/ya1e7e8sNS+n
W6WRXfAAHrr7oCMkqP87d4ZF6eH1a2KNxP+7JiC8ggknzvJ0AWRHirjJzIIC0xeexZa/+mod0BVu
b9u8rI+TVeMkB2Jw5264Hg95WguuOBcDqfcV+h48L/WN2YFSNeIUG5XtTWmppWtL4vOyyD2twMtr
cJ0fMH9NB/3K+xD065oL/PU+UwJzGLrRdvyKEtuB3Tj5MM6Wg94F7b3d25pLjc8+KqbcJUet+dnl
p6Xcz0WP0ayJQ5G+uQT7kpQioxvmK33URmccxMVEby0L7lQ1qj+r5jDfgr8BEVQ1jXEIE2o4fgJw
OqVlUWg7EPKrtJXEFSoeMHJguxII+eWH0EKpxPaYBL+jOaTJ3mvi1rBiubOdrlIri59t4CYGRRSi
u7MZxeiXdkFFpvmNxFKDICEl6sybNBmcYYYpoVdLKkw+dfd6TwF/+9QBaA2xiwIB67y+wzYLbSJQ
icVpF/yuOWrDIdOLIj1BFE4m2ifRCDQTEBDkvaZbeJ/CysR/L1HnL285TqSWjK4B4iL9UUkv5ea3
mAAPBNjBrIlPFPAgO1VTSNf7QANcNg8170P4ehJPynrnXG33uemoumY6FuEL8rP8Yzb/1z4Xkg6u
QH/uRg7YrKwVwLk72aLXPhSEyOhUtlQCF0HfAf6iEcub1+d9mfCtxwyW58ooQ/cdrJUpL3eXAs6i
143Y8meUzm8yKWqw/2P0GBQkSjt77IWxKOwIAgV1HOCSm2+cIYMjE56pPjm2cx+SabmTYaRPeNVN
3lunxRFetxMbGkKtuh6qv75q1qOlPRu14o9RaAGpol1yR4+1jl1VdtUOsfny7PwJVdyy0EwpWq16
GeJysFlgD2EUYXhqk8a+pd3oQFwvGldUfXCQdkGJskTJfycuvDAqGtg8SzAKQLZ/u3LoXJP8Sl3x
MyPr3pdCjLemOfdHManiY6bYEIMUpOZ21nBDaGGy6AhAVNZMlD8coa8Vwr+/rF1Y5CL000+ltQDC
yZNhJLEXc5m5AsoNWIFQCcKDtpT94mVZlZeHdlYtWgBqkyAX+MZ1pjSCGAa/E+QarqbNlgqh7IQA
fdMTQFtlPFR91mBj3KPPaMx13L31k/8JVDx4IYUjvbNFtSdNpHWih/to29BP/TjNaxTNtfGgg3E4
2lbe/gQtbGc7IeLq6oX/yAOUqMSFxNtsDSF/bWZ9qMspArV9GtNJ/ZhIMX5QC0jBh74Hs0vtxtwb
8TIms8gWuhWEQ5VbEK2GbS1BTTVF9uSA+J9qnmhyzA6VhC6o6KrPbOovgrb+hxzc+31ITvf+9TXd
RkSWkaIXx4mS3EpB31y/E8JiWU0//DTT1v2eZhrlorhsnzNdDO5YtJo/KpUFPj2ddtZ3QxxY5y0E
ajerRi/lLn3LNkVYDSGJgT7i0IfLKcaMFbBJ7vzbLMOEvpSeHxbEpegHVbGH/tp4QyPSPKWq4SBM
a8Na6Yfh2Aeiane2wFXoZBvBBWIpJaU4CPmXW4DeH5dD18xgpabh4Bh9dVLa5fuAyeZO5Lz6+oyE
er1Ef9qxVoWZy5GMuAb40C44DcI6RPdLqGcwJx1SfYbytVOi9n6amV4SgKPfGfqlSeLBsJbmGVxu
Kx+lHhaNvnr7UVUj0aPBh5RMFn53+LY/X99jG14VKw3BSyeBdii0qALBh8tporgyxYk2aie+ADJ6
mYYESteUpyK38a7IzPZQwgc6CNBwj5Mza6cOpcODrTbqx2qZgbJm9WcdyVlADW1xcGB9PABKjH4V
irkXdS5XhJQbMwfyUJQYqH5xb27KiV2e1wxkoxUYQ9U9Z8qkL99AgyAU2IdB+s6qrPYDXkd2ZuDD
oi87q7IdntC6SnajkMh1ikHO5kultAGHzDIWfwRZdVuAqnlv1MP3VIuGExWEbMXtOucCj2D/9TW6
vOBWMYyV8kbGq7EZUYfa3OFG3k6pOUWqb+la8TNT0jE/AphUp0MOswYVV90c/olpF316fdzLcLuO
u76qkLhyHJxTYN9ebg1NpDizNDPEuNgWJ4ru4ointThlUclKt2N2+3+MxxpzsFfvoS2HtZrlRLGH
UroRWO2dtdjjA6oZ+qlZaLxqk7oTXl+anlir4A48UO7OTShRZNVkq2uPbwLQfUejladbF/WG2/Mi
p+xmBvrOJf3iiKs5MKxJtq9cd9hf91fZSSdGLFD1RwilR9WpxWmmbOjJYEjQdtXLHQLYuiP/9377
7wKybhrpLJqP5EiX48GZGtqpEnxQ2BFuGM0oOfBfjoM52//HUBLa0qqwtPJGN4cDgTzSZxEs/hIU
kdfOM9SMEnKYBwQzUN50Cfx3XkRHC4FtWIxwBS/n1WmoZKKUqvnJOBn36FjY92bdYMJCte7D63vy
+hNyAa5Hj7yWi9Da9Ery0TQX1HtVXwyO5TmRk7qqEdSfUnRh35Q9r7NCVcIxCPrQuK9zjc4x8irR
TNWH7VV5ht7rxyaEHheNPPlVIyo94kvqv31+PKvXlWOJNGMzv96MRnWwO9W3Sxh0bhfo5fOkA7K8
JS/K93wdrkMoHHUUGrhtkKVBweNy4YTTp0OENaMfW0pfv9NKq57h54A9xU+1aWV9zICoTy5VUHt+
xs18kvHOhK+DKWWEtc/NfHX1qnxjpEKBH9ZrvliUlvZcPh2KKqv8mmrAoUos09OXJHv70q4vPYKN
5O4CT3s5b2vJcmGMDFqbVuytJYDbkNsOWxFkb2oMs495PzdvPpI85jn4VKm4Na90K/i4PW53k/TB
W34Z1Gz0tbnAIzm32x1tkpe+6ZoosX3pl8AXv5ye0sZTL5VS+qokGRdFhtGiZpIjZulyGhSndSVw
4OObdy6secATjo05Cq/3y0GhBRiJsbSS22mOjp1Z5pSKF6yms9rwXh/qOm6zZCoNBYQ+uS+2Jb9Y
Us1VzBmWQZ6DHowV+TgCbL4PJiX6kIk83RnvhaDDDiXvQ8wBCr6x+Z6IBg7KmDCeKEN51JZuetKj
/CeAvO7m9ZmtH+nyhiADJLNDRsRBpW2bWtA7GpE3mRe/cuLui9qj6oUCXpHs3OzXw1B5oHRHJ80k
o3A2a+UsbT4hf6j5rRrBj+CWt+VBlEJ+fn061/GFugogG5IkikjcDZd7Ar3JSWkTHVZeZrMnCEQ+
LjL1TzXKK9TwhwZSnTn4iVPvVWmvt8gK1TFwXaPpTBFJXI682GDTkdIHr6+Pig/55bdNg+BeGcRX
2ATm8fV5vjQa5UkalCaPbxR5LkeDNkwjgI6Qj5FFzYvL6kOvw0b0ILHNPNfxbLVvHHEtsev4D1HU
oUJHQng54morUObh0tEeQ7R4cLRfvbCAFFaBSxt6fOMFz2hc6xTGAL2gl6Vvvmah5YNTqk7n9QhM
I+k/qicFd4fMzTM7Kd6Ylf0ZjExXUntEc8DcfEyDp2oZdQxW9SI6icpRjyn6F+cFnxVo6KW5c+Yu
awpreZnJEZf/SPggAri5BG0kovC61Tuqyp1xiygo4ro42xnHGWbpHeO1qFc0wa1oTeML/1a/Mbqs
46M6gpIUhSvw05uP26akTmOidF4XZtOBemriz/R33RRu4s6u2QYy3uhk1vxDPsOLbfuGnpwhAP8g
K2/EU+brkGQVLi113yZnM67Sp9cPxUuDIezLhUcFjJO4Ofx4U/SAgnXSJMgyd4GdFp5T0iHtnLZ6
+7woN66lCIPNibbd5WmYJLYktalX3oI7FeIxDoh9VwnQxHXLsS6+vXliXNQcPu4eRrM3C5b2ZgAQ
jLMX0lL3eSXZ/6S1k6AVUOgfXx9qe5OzYNwGgGfYFzy2t2DAxELguQ6szssDbAJRHbjlaaF7KGTw
LJplcqiqpdzZj38W5u9LiEEpXJL3UmFju2xjS2xLGtS4JHlW5RRPiIZmlbvac9wsI03eINW0O0v0
gQ8CTg0OlOpmrzccxW+NqTjQClM/qlHf+EM3FR+RVKD/l5XRshMlXvgyaAVRRudVzEV5VYxz0g7W
O519oZuFX0zQW6BolbMH1cu8MZE59ZtKD7O3DsuPM9d6J9V7YobcBKcO7QkJbmT0wE4g30pv29Ub
1AdAcC23atdQgtC6ndv66iCtY66gQ9aFd4G6jfXhpExRWo6ePmfp71j2jt+SPdyWldq+dWuvQ6FM
CUx87alu8w+Z9GVkAG33Rt1Q3CzPcCLCp/q2mK10J0nVOZMXu4yheOlzZFEgISSts/7r8R0vS73U
pjl6LXzExwR/noOqBuNbD9A6Cu1DtF5WoeEtti7OliiuDWv0glYGp0mktT/FFsxB0+F9ClztrunE
4r9+arfpAKeG6jARiRMLXslYb5y/piaNDlmNKpw8Cbn2VlqB8xFYYYeS8mj6WQ/i/PXxXtgga2l6
LcAS/EhBLseLg3TStAThSFONEt+Os/pEQJo9TeT1ztSujt16dwBERXyPdsNVzU9UMCNRLp28Uczy
JzbRU35IZIFkdRV3z6WuTqeAh+qPt09wBUaCQFsLbtte5GikA8J9sCKrbqoBKSbxsQfOcjBXF8L/
ZyiAkqrFrcUkL7+lnhdUutFO8JCODG8WEw5E7bTOMaevvhNLttkx2wS45/+G2sQSK4CQht7I6ME7
q+4TKy0qFDyDFiUd2YEQC6InZQiTg9KU407Ocx3j17FBqwOWpHzPvrmcZpPYMA77BZ5p54yuSpZ8
62Cm+oTL+wTOOOeDu0XcGh9K03QWF9085wnRs+md2jbtHXdHcjs7QXWE0IQ8TlDRFOd1C9Xo9dV4
IUjQ/+bq405HtWu78AHvSUen8IinR/dbw//zecB8YidGvHBcV7cBIB1gOHmjy8tvsZjZamnLkreD
lZ4rQjB+d4G8hz0pPW2atZ3qw1XCybenVYLS1/peQH36cjxQVhWRdWC8Whd+29HkxiaKGrk1duyF
HiHJEBFbpJVhu1RTcXr9m750hFezcp7PJL+kC5fD9/qSYhELtq3GwuxBq7VBPbXwox8sOIy2a5dZ
/w59LkP/r0vGhUnG3+D5Fz8zb03QFGsHbYvkgNg0omXClsuAbBx55Np3bWeJI8JwDc7JyCi8Ps8X
9rgJbIJdxzGG1aZuztfQAnJcTG3wqrrG7BGb1OQXxU/jGYLEhJNK1uj+DCz355CMw7FCgqE+KvBH
f5WzlrauGlUdbIsg6zDdm1AGAzINP8+e7O+v/6LX4ZvNwLuRahTrAZzmckFaNPgpTw8D7FDeqdWS
VppnNFqpHeCuyGAnLb9ehjWZoJ1IbQj5O1wyLi4nDpuERI2zuUzVwQXJsnyFskGUCRBxGAJFe//m
2TEKF+Gaw9K82JwurcqWbFjswaOnJ5pD2DjG/KNutSk5IMEmyrcPZ/158VONlqAfNndvp9Nf7/Ge
8toqTk8LvbbPsP+r7/iJJsnh9aldRydbE5QYeDoyQXbZ5acEUzdjywV1P4qgVIpBl4CHrfHz66Ns
kA2cUfKWv4fZfMFWH5sRra/ZG4BHHVuri75ojYqCWEaC/LuWrYWOjyy1wJ2x3v4VLpglJU5JX/z1
X+Rqn5LV4GKxllOoiFMVvZxuxhNPliQGvha00TEH+HRTRoGKVCn+fa8PdbVJqexjpshblcq0QyJ1
ORTYXFkaxCAfEYThdrKL/kOsN9aN1JoE3Tg13tk1L4yHHhYvSFoYmMts2yVIsuAwg9i3b7dGcY9y
u/EP3E7nDvN04yFaufw7F9vVHUAaRU+NP6jDaXzYywnydss6NMaEP0EFfifi0PygylT+DnV4KC46
Uc7kIg80zOewd9T8po2VvRfUVfqxjo4sLjHSWVu4m21FcufILB2EHxZR/bWgjfmoUh74orZdieHs
lISrgI4JTUPUO1v6eifxLZFxp4dJZcCQmyTLisZeD8xZ+DRVVlaT4bSegbzEbZjPurOzl67uO+a5
upargIMQmN2yXqrVQFBf8BgdJijnMRjkD3zR3/mMYY4Bse4mQ3T9+Pr+fWmCdA04j2C8JJjNy+VF
aqMauXmEj1Yc+lmz0o7HOmst40sZBqq9c7O+sJlAg6Jo/ad3elV6n6SjGPrYSZ8Xa3zUxTzdLbVd
HUtNVh9hgze+GqbZwwB1zc1UUf56fbJXYZCNAiQVEhZdDZK09WP89dwJkyVY+ipDp9BM83PQW8Et
Mm3dzjJeH9EVesNpgczBXbm9twq9R8OfsoXviFWdLK6S72ZjKffpVAcPUd6aOyf0egmJO5SuwbZS
jze22yaq555ceIRWWNKDrhtk+aDEK25Ov+HNu4WjQL2TqhL3EX3Nyw+Yl1XnYKqp+yhBxOeUQuct
75D2Zpij2X99ra6+Im9tmKrMCOgfWdF6WP5aq67ASRtlW1onI0BmNwwt0zULu3hCrf09ph7DW6fG
eAieYjkAsZbHxnY8S8SdtXSaTwkj+KSCFzuCiS9aRG8a+TYjGQ4ag1kGcLs/5UawyZeTU6xcx6Yo
0fxZFPPHDJ0HkkuamIWYKjdW0u4T7xS61OWyZ8xyFWMMyuPrW46QTqV8SwxFohJVlJxpgnys7qsB
gyecpowTkcf0TKedkX+DL/r6Wl4nBsaKuyZfAzIE7m9blu+UyrGWgvlqaRM+aUJpDnqMrCHKx7Gb
RIrqlTl6bIOmlz46t8a5Key9W+TqmPA7cDrWZjV1bHCXl99cLcZQUcyKBUa7yatV7BpbY8FzIQr2
2nBXcYahVvFryJIr+3SLqax6RQQNbA5fBE76ME5zeLck8Jte/6ovLCV5I2eDaptFm2wTuhUMy2zs
qOgNl5HuR3GQHFIAlv7q7XsXmrmO+IKx1wV/6Sv+aeWAnAWwsX2TmcgNx5bNSk6sNP6PuCcC3ogB
i8JzeX1+L0SAVUccBx3aw7iTbQ6JHeSq01KZJ4tLUFRFWuygWUl7jKs6vldCsdcXful7gnkhBwQn
Sn1qEwEQ8FjogKDfgMCjeCc61D+yQgs8MKPOQaLi5PZmmuyEuRe/J/0/ipmcC+L45a7MxWwmNchx
f7SRGam7FE8WoaBtC7VrZ6gXvieVg9VMBx190GjicijQvJMYmkj4RqbMpVtl3PYu0BXnKzxE/Rga
VrNTOX3hizIiw4Gv5s20rd3kZrKMdUBCM4bhdAybZAH3K6wT7LrmHj3ebzOOKTsFoxc+KNuSsWg5
clFtj3lkIU6E0vEax3F+Ngc98UfLRow4ydvT6xv0Ki81/mTEktcEWgvOFr1QqZMuUidQfQnJ0U9l
VR4LdMjQEsyaldi2+K29VF6Ac/rO0Xhpkit+mpIBTy4K4JdLqTf2XKA5BeInDvIjSDsUTPRS90LH
fnOJmEnyBOfOgrIEZXlz5Ts9TuQyBceUVCFgnxqrsARZvHciaiGtK91ewe+lqUkeqWt1eCVhbw5E
Cmw57GcCTLhuHHMGVxDoQX5D+//n68v34kj0rMjsuZjICC8/IgpJwhyRfPArTR+a76gS9+b7qUUi
Htlwqeykvtenj0ci1w8X0Apl2F68C859MnUI1BUvSl9BCdCLeU2dkILIzmpGk+6ts1u1GKgWmivT
G5mQy9l1dNjROsAqsY9U40bP6PmjT1h/M3F4/PD6UBv1hzWdWccC+81eBJ+FrshFrsazGj5l3Ovg
L3WreKzQ2Wz+NXG0zpAOi62mPiFKkIS+0cHtfEQ7O03zw9SLfHiubMjEN2LEx2zndF4HH219MEIM
+tOTcjYbt6LvWaMVTYk0DALEkbkV0/DHZOp4ZiDAG+YelWXQjdYQp9rt61/khcXmyUjDb8V1gPhd
//6v5NXQrEqbgsHwwxSMP9eILc5FJGy8s1BXssDkHl4f8DoU/YmyNPxI7AzQaZcDZkgfkYYUjt+3
Zer38xB/weC1uKVUpnpJrbQPOYp17hgM5U6M39iRrItPKoCrE4gqwqCxLQpGVofuZj8BdIwqFcHT
0MCwGv0x9Lv76vsyyOkuLyBvxkZh3qsTaNx6qMpTuUzjs27Vk5c7i9jZkdffn+IPhbz1EeaQZG8K
QAO0aBmbJamRXkZ3hmh7L52b4i4qy+WxMuy3FmX4BODJAMSvqHhef5dfH4QbVx0oVl+hKP6xFhDz
D4k9pIjSILXm1ZnuZDu7+zp4USZYX5lAL8mnt4UJFtNGni6UvkyjonXztoSB3EZmie6nE+7BMTY+
fOsiw2QhKLOzeLvzMLuc4aKBpUV+k2dDGzdH3cbv1Gx78WHqlgKZvgG/9iWFzZ1n+Q8lUr8gJoFc
7ERn0SjNcmfua+J30ZDllyGq0a+nPE+Rbz35f50uTGq1qdcaQfch705Z58wpfoBdtGeXdb2LGIdd
zVsXcRsMYC/HQQx3GLKI4k9czNFzrlrxHQ6M+V0Oys41MvvH62f4hWnRqgcvvFaD8f7YBI0WOe8w
0oFdphPfGIkD49GOSvXp9VFe2DjMhmthfVZDttvsVeTxQwTWVQo+GBE+d1OU5a6TjuNdjw3dngfm
dQymi7LWWlQaSTYf8/ILomaJAJ0WUD5ro+h7pDjGdyg64XIbD73SepXRTcopbhB22ImHL8ySYh3h
kHt9RSdubqROs7o1Y1ufRUt/Z6AnEbtK29cw6RT10+tf9IVtwlj0qHjartnuZjvaGrWCSR+4/eYo
P0cEy2OCnLQLPSLyIiuNduC5L463NkRXl22C3OajtraJhrBlUu9JlwDNeDs7o+4d3tp1qh/FPOre
/zE/3u5kgSsCeUueI61tzKabdR9natNzBPDSMg2sQ7o+xubA3DMsvA42dHY43CQvcDpWDsvlrpHp
HEm7tqkyNYuFMVnRWR+VeEInsEYH2FPt1tJccBh66CpV20dHK2ud0zLTGFULDSwjAnc7IedqP/Er
Af0m4LKr8P/dxr9VlNwAiuwXPAHpKgtUkCcwC5k171klXi0vQ63QMBNyKObH27sLezNcOUCq+fQh
q8cQxdhTtEyR1yWA+weIwTvb6SrsrH00CDvULE3iz5apaMQ4EZS51P1ONBDw2pyur7vMWrdXp7wa
CAQU0YDPR0fPIKBeLutkK60ZAlE+SWgYH1lK4wyoPtphIF6Pwo+mb7see3VlIF2OgkSHAIvcGiet
VCRSqGkiROgGUza1tvv6wbjaFFgZ0vbhUIBDcqxtX2LBy6Kbys4+BZBx/qUpYt5gx4KWU6qOb8aa
MhZYLsAFsI5gdW2mlVlaY5Sytk9xig5wqqKBi5aPvA9kd5epSvD4+tSuvyKvSyBPMEtWLa4t72BI
e1QvcUo96eYMOkguy11Q68rN66P8wb79fZPDgF5h+CtJjDoW9JXLxRpMC+hq2ZXHURk106VplhXN
LcTc3jw6SSXCwR16QFEP7Fs+qYCHEJzo7UXyDJbeRP3VSYVDZG+tzB2bIusOWYrHjot+7IxLNsjx
b3Vv5L+iKmw+jtViv4OzKp+MINXxCqqz+ROQz/4uSE3xcZz6DiubvrDxYmYjx+6YhMa/ydRVOPjC
eX2YbHX6Ho0CucKawu1dl1BlO1oCPU43b4SznKkuEZVSverQ7LRmLHRM+Hbvw1HAMnAEjMNHtRy6
4T6oLImOdpaaPx3ZQosVkR4947w6fs9xa6Wdb1G2uA9bHXUeQkLd3QRGFz6W7YCLap9byuCbRh0v
R9BWeQnDL8xrN0zVxPLMUYTak91U7c+xL/Pi1FOd8QKUV9B5MqZl/ClDCIDHcOI0AqBDMbQ/YM+U
5vqhyaI0O2Z6gn3vuUfBlNTKnLBdv9GMBA0t7FLDJiiOwklRoy/aLIy8sAmN4JfUpz7xSAQQYYzV
WOa3XTUt9sGO8lpr8blRmpqPp/e86EkP4xosiZKFAfw1MzfDk9Pi03FbFt00/cqr2uDvKfAMntb0
8/wZ1yGZLmidO41zatHv1487e5GtdrEVqTlwxsBgGNB3r+v/RbNoeE2GXhwm5SmpdDyPQTZkeLPo
i9/TNHDDcomhbxal1+BztDP+NuyT05KQrZIAK3iMcufmKCxtOcOSTbzAnMpzZ7XfgwG9ENPGudAS
Zfe8M93teLSqiVlcMitnm67YJmtBJR5vC9SvzqHMq8AfMRZr/GVqBOKaBQyo4xLl8Xiri0oYt1Zb
252HspS4mxa1d07WZAjjZOlJvPhDUGO7V9eNars5KuWziyOEnX4r28iKXBBYk/qAYHwafIRgBc1H
IpRZP85Yv51pBcraRfWJPxVOwfuctHj43IWWVnqiHgUS9lZKFcGQ6WS5TWt2yFfloxa8y4eybI/I
TBbo81shmQmthaL52oKWsRAWUCJaiJDGnisB4fwdNub6vaZUeFGtl+APdYgH3WvqJCkeHVQJ5Gns
1Ei7ETgU/Nb0JDUKV6158rjEi8R5Gi1RfWiTIfw6wEkxDxoKcw+J1sbDg2UoizeOdRd/HBGbUu/4
Xaf4R2rQU/kH17dwue+WucXETdZWiSBAboEILFJosrDfQUpPWtuOT/GEgOkJpfgygw09yQenxB7s
p1ycAkl3M+iPKZ0RR/cMOlUK9l50T6ODaUD6c00taZoZLe4mF1/qLqyn6maMo6i6sRFfjdG6TEIN
NBH6Wx2mZOZinAVvReU4NE4dPsk5UaePSOJpP4Et1todhSwtRMClckIXk/gs9wIHTbuD3pj28OX1
nchTanP06F7QG1qf6QjKUn3fbP02ikcKQHZ5RgdIq9tDTW3F8iG9cuAjpSzDzjU49o2PPoT5nGHt
jqkbYeGpKjDiQ6ocFCui4ALkU0e5pb9ZrCL+odpF9BiWXOFePuhIweHqWukY9ZlOKJHwVmGXIp83
C5STI1G8Y4+PCeqSKmKl1bxoHeuFbdPToGCZ9h4MsJL7Bo4LpaeqoxEfCnz3GhXlLHTB7ofG0lK3
m1VEOw5qVIAyRAt/TB+UPIljr6hze0CJFNU3+7M+t/ry1VQW2/gimqz8YbeRRDcOdaj21o7DLEQU
T5XIqBEPRPbozIj6/YrnwKkIRGabzI+dmZXaee7T3suLRSQ+xl0OokOgC2R8sMCttd/ot1mHOasC
BMqiyunOyRIZVU48M2YAOEGN7n+84C/malGCC1BCWe5Rx/etReevKIKvppkPplvo6owtem+Vs5+E
nO6HIAsrQFlsRnxtYpmcg7ZRem7O3Gjn98h14bAs1GmxfCOG3ZAaVEbeN+NY3MxONKUHsF69ejsX
aG/dKaTc7xUjj/DpsJtpbLkkBcYeh6ixugQvIkt8wZkl6FH8bDh9SKHgddMc86zDUVuVsTIfg6xK
MTgq8W0+0G2ISvPQYgmIVh4gIHvV15rzBYzBUKGXb0ZlrL5TCySK/rUWqSw3ySzL3Ouiph9VFyxi
kr0nZTFwQyja9DlSteWoFFpinw2UuP9tskz7UOEypt3y+dX5WCPP+KXj/IQ3SBOxyAnQ4Fo5YhYp
TlJNEssdzRKGOHJI8gvg7hgvlABnEK5OWZ/iFtm570U8ONq7FoWQ+XvltJJl0sSUPU5phGUFxIrp
OextKzkItRuPwF1plnZDVtyE2LFFGA9XaCDh1hcZsIwRdxJuhvpr9qlQ5uCbrmD88C7utIUFT0Y1
8qEJ5zdIj8/iGTvgOb7HXsOhjoMvTfwcyDZPxGnMYIfdOg27v3ebuJNNfaQek+beoo/F/Lxok/FL
5y+VzNXxRmtciZRnNrtOknbtqQi55m7CWosC05v1ptUPSVItyXdroVf0eQwCXSEtN5EouItsJdHP
0RLZll9oqbxvFKsdb+YKfupD5NSWvFtwS9OOWZdUA61iNDPdCKNyxxNlL7KfNLUG546fZZCmBhLn
ONWqrVNvziHKgCHul9IbQiVeDiX4fseVKXY13wYNSS6vbU3xrxpQnf93qKq4PUb50oXvlV42/+CN
AXcCu045n+ZR6OXBqaL4ru+ndH5oYPlMFIS4Xbysw6mbGoNC2jcMZM9uX+NekLgzgp0+5g0hSqMm
PgRfIBhk5UOCleGnukCM+jfZlyzQxQrK6oxO2YjHUaJqP0MA8nvs9z/N2b9znJVDvTZUqebx5oM2
cZlj6Lwi0ol27dnW2hCOnCz77BahLKc5ooidkuqVyJVnRWl/0nFTzL06tyrrydZnSfY6UUe/V4ow
Vtd0XNNrt6SfGXzgYZDAmglDgYVCXuTSQ1qj1D63aZec9bLSjI+FnuqfbaPDiU/DGqi/Nas+3wMX
/WmrX05v5ZxQ8V0h8dfsAqcDDhiEcjiPDopoPj6a6kNv8vqruqZ4l8yYj3md3if4H4VTEAGhbb82
M75Rxxl90LNiz191ugS/AB5lGAPn8/BJ74efdjCKPSrf1ZXH+x6sl4Bqyn1DiWyzEvTvGqudx/No
znM1ulPVJiVO2BWtTXdK46Q92HGiPlrqOJU+vsfGWzUz6Hihj732SQFl8Ipd88O/iqh4nNBVC0z1
3FE9+0Q7pPNq8L0IVyYEywkHnHbnuXyVcYIa5p4HEiFJPYGwX46Y6L3AQrtVzwpmC9lJW4J5cVOL
du3kJkaraYeubxTl4156wY+93BVAQUk6BI03mGnb5lQ4gzuJpso4YxKTFe/tZkF8/kCdrPlXiigy
H41mWDA8wexN8ZS+yacT7mhcpvqkGMuTMyEa59rpuPw2ZmxdDm1ZDF3vBgaKqadFCdof49hiMu12
46haiBJo9r3uWLim5UPfD+lOr+HP7/v3fCjGw0FaezzU/6EBbEqbIknRgZVVd4chYi4fkOoMUNUc
sHzzydvj4KlK0eZxaY/k+SHIFvPfahz78Z4CefToKAs5JQLJ9T+o00X4+/VD5Pcw59SzOmG8dDIM
sy3dMsrn8a6S2fAtESiAevGsKH4wp7LYqTRcZ3/An6BC8AJZ2+lXVRQOQFfhsYhvOPRxFYhHVZZH
ReBnM7pAodGrxSHIPisYv8rZbWaB0aXW49AmXNk3jvU+Hdolx8M3y4bnJDHtBJyogXjcNPYxTpRs
tkeTf6sem4z2186m3la4oU8Za/Hiv9X0K4Z/n4WIzMrJPoetPd5W5HbvKPE79009Wb/6ZlQO/A/F
XjXoelTqu5SbJYhuQsg2kDuyrwPRU1muMisxTk3SOONNOVqD/RRmcxY9Y+XW2fc43YplL11fQ9Pf
+4+GKvrvUOQR+GF0sQkcBa1xClxVftemqnNvjzaqvx08oPB9TMf1SanrsXKTWuqtq6FEL95FKeKP
vh7OATJkDaq0Nyxe/DgnydAU7lw3RnaacpF9mfBa7o8yqQD581QrfrfMUSJfGlTODn1wjTWXk1iB
xLREofT9AThfxqKwbaNeqIVytswe4cY4/D4a3fyLuGQ8ca2H3qxF/bv/UHYeS3Iq2xp+oozAmymU
7ap2Mi0zIWTxLjEJPP396Ds5XaXoir0HmmwpKCDJXGv9DudI+89sL9GNGeWrF+bF5aGm2Gvjw96E
BeHbywu8SuqMmztZ3uB4d47b616gKKDKzZTmmE5PZmK1H12GsC31i9094WhuT2HU5KX7zYztOt4a
LmV6FI5LGZU/vXJI72c38updvtA4hyRTud0UJNDexLbgvJbE+g6e0T8RSW2fcVy0pmCyyB5AM9Ig
RwyqpLF+I6a06KenGeeYuNedfouXeRKfwMF84zTMhvKCucsb8a1ZQ0qzo2UqxwsZuflr0p/eo8Ct
6pYh6Pu7+BWDkLEnPgIoFygbQVAuD8xKLXAybC07KSeelsD05/5O7xb1wFy+3jPNyE4+iHug6fHv
ZvL0O6Q7/Y/3f8TloqFgwvgBSgWjWPhTlyCAXzdpHDnDeKok+NKxiDjSAj5vnQSRcWQ2a5qZo20s
XSpzJ+xaS09WWpP++J9/Bji7hSqOPcCD3PB28UzLonSvSPpT7s7S3CrHncIB3/gptI2k1IPES/ut
HefifpzKIpjHor6xfl+HQ/+7fnkS8Ec1hkcwHKFTXpQv0k8YKaZJeyJzIvb2qwnCEnSjh3nn0g9k
bqTRNLZnGkX50yKq0sBw36of8n4a5BLgUY3XRBHj/tCMveh2g0xHuZF66+R90GvENB28kbS2HZLe
7lwvWjX9IA8+8u9GAo5PFbH0UyDcornr/FjihO/JtnF2WPCKfYTl/3+z1eM+cQXBEYcb5eBdzY7e
PnGlG+YS4yl+Ep7za9I8MW6yJP+SEPts3QAur8Cv9VpMQaAt8H5BEy+ulWW9V5ApU5+IvP1FimJn
BVFREnkztnO6bwZmu0EqTbfeyaovP6soSTZLWg7fmCuOR+h2nXYD+7qs29jjNVIbWPqvRgKXNhcz
Y1kl50yeBKTaNOz7MQ5wGG77UCPhfQiNLl1uKU5f5elvV9hq80SFyvpm87is2thOHG1q++GEg5xH
b2cXjXkYa6MbDyrvsbG06pacw1OniVh8nJHmNY8t4RKbfC764uuSMGb76jOueUwTH/flyi/kif7U
cBnwSn34jUu7mnausxTRPgN96IPFid10U+V55nwbiRfhuDKrVNkP6Epy9Yy2ivOW7rz/SjBzKrJd
XTli31ZM6g+dtCbvAeFOG2/f/9qv6iMePwwufJUR3K0E0YsF0ahIWFU81ifTMfuHObG1GDJL1xQH
HdjTw3kr1+ONtLt2IYKob36hqJi8nZ5lhAV6HWv0DvtobZPCIkkxqnKSl2KNVjuQASuyTTMb5nG0
o+Em6XvtJi9eIUIPOs5VW4JW4KJQ7StYBQSSy5PrsoAfu5oz/T5NGHHrOma3J0JdbNI+pR3thVHY
yaMYrbwLB9PJcSonIMf9cuNRrle8+EXAt6stJ1/x6on+9js2pDZ7ORQLdk6zOU3OCDlzINVB1+vH
ofWSJ6X86Il2zzhK227J7MNHrFk5stOXWMLGvFE8/uPLwr/AW4ksK8f5kjc0JWVEaV6Yp45pOEOr
xSHNVa+WvdVCIiDKkHiYG4/gsnqje1gJuQ6kuJXmfGkLUQ9joUdC60+mGmMZqsatptDsy1Tb8DLL
pgqkpYzug04UKBrfmlnxRjD4gsiTF6Z9441cPwBunx+B6QHKnKtfo1wrirXGkSe7c530WCxgeBtS
e0fnpxurtNl0JHqI441ncL0w6Xup2dGk8ixQa79dBnlW4EgpvJ4ttsi7T73f6o9Z4bRdMJFrRNhj
lC3pHfLy8VFW3VA9m70yBrhcRpa8UHpVN47Tq7qCMppdbnX3wUkVzuvb32PFOCNhUJyfc/o6mXN4
LvkSYiHcmcAfPX1T0MRu/WKkpI5sSNLRGf+LpTRvUPlei6g334f9KkBjLLCiUIDnb39IZ0t/wecq
O2eRNbVYt9eqU19ruzb8kG0uB7GcXdlbh7Sj0Q6qDgB3s1R6fyaidOhPypO9nWwgSSXkW8O987Qi
EIOvSz0knVvz/mAnOTGej6P67DakRND4x3iCEnU8y983XvPVUoeAiTYTVM9ZrTO1i8dKakarmXVh
nkXtivpD3g3qUTPJrzj5JD96TdhErv7gI+ojsBWnUsEIfilLTGDsydy//2NemU5vHi0/ZlWf6Nba
vfOL3j5abfQBlofOOoFMWbjPVPNEVI6GOmyloHrkH3zKMOlJiMsFMbADs8uLMQ2LSMmuC1qSfrCU
0rMIakbvxF+plTgGujH27F1qJpm5Ge0+P5WDNnkfDGC8kOwNR2iB0otSnPqoar8ZHuG9ogeNxabK
7+VZRKlW1EFkzCWRQzI3P05pX3ZBMkyYV+h+ZT72BPiIfTFkc3xmJCnvvAQkaAs+HJMeP5JatXVR
Tjlfy26Yqx0uW9M9WHdV7/t8bOMdlMFm+mwwe33pR1D2TQ+a90u4i+ae685K9DDrau+Xl+JmcVeW
cvxNpDVbLpRtdHL4UJnlvsZXd9o7rmhORW0D4felYe07ItTaAxBLYWzcCFP8NegN4eC5cdyOiqCj
Adw5hT37J7H61u9V6+rHvPFrcoYGa5xvnNOv2reLN8xmvhqprJOMK85pqZHmG5NEeDZk02dH1WdV
o9OPQJ8KMJLKjgmRvendQJOciYC2PjGaQEp3wmGfWJoTM6ToDO+nN7a119dZB/RSRX/GJe8I8pwG
d/6sicKTP+kNh363EEDYHKEl5B/JONKrPe8ZGcBiO3LJN1NHPk8wiQzkkViYyCBJrbMKO4gIUvPI
mTL8DMrE+4v8cqi5KvIN5Dr4juA5xQ7wdo0POFC0ce/7J5dM1j8NDJO9Q/zS10W3oidNoPcLRlOR
ETgllX9jD30Vqr59/BgPMd1mT2eGTsTZ24v77kzuU+l4J0U+MROsPlN2F+KkUP10kzqLP9PPFC5z
dV//Ebu9nX7uKCOdn7anSOJLLW8eQ0cY+g86/76XAZ5N86OpYnfU7/Qsn7PP9AWY/ga4RI/DFIKl
iRdW1sLc1o7K+CFqE42895ZYAbVZ5Kh2qUV89kusJ/6jFy1mF/YtX6YkgiPzHphw+fUD1Ika58lJ
tj8nfaqBrt5/Ja/P/OKxoDawAN0sKMr4Qb19LAtWl4bTaPZpGggSoLwF3/MfdLsdtlO5tCRku+24
t8uMyJDEFuVXS/CB1wEMiXZpGEV3mf+nlYmT3mlJkpKfjgWD+ObLFqgjK8mLwgPOdlICeBEAWKHl
jpHzcZJe24ttDYzOQVoZiEQDvSw4M2wvs9q9Jdc0zUhNvvPdLglw+qi3k1ffezlBkhu3y8gi5q/O
QM5TllpHaYqq/Qg9sTKfcohL47nH/IqIgmRamlDp6WxvIZbURB2Tja1vjMFbqr2sVpsmoF8eK7/L
fZYlvcOD7+bZh4og72gIJmfGzsnrmjb6Umdathr3za3CKMHLreyrE5k0Ox1fjvjct9ZyMvuKNLaA
rc0/kA7KjyX8iuizAFdv+TdNcw94rklF/PL+e7w+mtGIUabjz8i86Powq0qJfx31x7mtU2v47Y/K
+A4R2hv3eCvEDco/HOVYYBHhU4FPJxMyvobIQQmb2YrepgIUTCD7LYHiQ4zv8jzV5/0S1/a0sTKk
MGByfvoyi0alD3bs1e5haC15K3PjlZh+uSApv22Y6xCrr5z90kKD9DsM+qlourTEQUh6PxhYx6SC
dhjA/tLxaUyCXo+WLSStOd3O6CbUdnT5kjcDYVaxDGQ0d8b9LMdcf5QukULPmezNzzFU1XUyX4Ii
fK9Te3Q/xknOQWdrqjU5U5dk/Np0hZv8ahMsPau19/C3PoJmP/T7jLPXi5fpo9+WesqcPyt3TUIp
eGOW9Y9tkt+EfNrBVIlIzbUo/h/kBZqRV3ilP58cEXndne34w5MpLHO4Z/MwtJMlR/gt/jik3X3W
a0t6S1i5Fj4XrwDJP9Um/D4+lsu0FQVyiux61E+Do3Xxfd5r8b20hn4M9SLSku1MNFh5guK0yN37
y/j6ypQ/6yhlNYUHCbqovE2lwNm7NZS+LKF0FVKGMp/nz1lnkHxd+O60EQAzT+9f9QoYfB2WuzRa
MLtYeJc+iL2tSbMfIu+kx+UoQUW82IwPERYoGMmYqqq/Di2k4VCZqslDRqPCZmsXgihvrTe8blMM
c6dO7ZxNew9FnBVoS5yNz1VTFcaRdatKcgWxo47/+/N6DVYCIYGuzgH3dqloeu5lSTqKUzGlnr4H
r9XKwF0QTX2obZjOnWOPL/qwyh3ff2TrGny7RFbWJxuOT48IUrz+//9Zo6VaR7HDkpxBRxu1QYU4
HCwseJ090oXl0OeT/uX9K66v/uKK+JjxcoBD+dO8LJA1p55En6VnL8Eg7tNiwhr5rA0xbL2A4tce
b+V1XX+GEDEY6rGlanRd+sUYNZ7GoU2ylLWIBY214+6UtRmpnaMnymgvffS0SG+Cru+SnwP6nu4G
kPePR4ybOfHZKOcYIF4KAmm23AxipX9qyY2+m6LFYeN2c+15wGPn3iiiZbxRn12EszDHdOCTczDa
K2DMRP3ili3PJ01II69zVLrLkJZMp/E5HUuM0oRWy/ZrEfdpF+aTTOEJgez0IbmbifekGjIrd5Tt
s8zpBOHYfSzHGbKHoc2lc2v494/DzoZPicCVySMCjktveU0ot/EdGZ9bP6LgDmYx5ssviK/Dg5gZ
JRAFni5w5yrTDfIiaR5XVdbKyOoj/TGpmr6Kd1B4RH92ekZTgWOUiXjwq8JJQznXXncQk2n/FJEu
iMIeeAnVLnbLMb6BbV5vd/gOwndHc82OB0b49iuqhrZZOpEn53rS9bsMG1J4vVqaiEOaFDqp4gLq
b7FmUFfNLWByzXm/+KAAifG0XjNHkN5cqpdK0yYPdMrckypU84S2ffxqe1VHJdY6lSEDt1Exu9bS
EyhpdX0UOXzmykr5U6+JSiEy5jxmM/4UMzw3SRmEyfePxSLi7nMGy2R5gVg9zNtOpH79rW1n82A7
+Qiht1fJ2tr3MXPqre8BGofTUlb5poYZ1W07hdv2udXLofolW9Gk8jEhiruT20SMWRUHM4GFwg/V
6FTueTLdxv40QoA+Ars01q4rgaICg6A1QsVR9XUBdI/qB9/qQG1j+8Qax/kkvitTi6diZ5ETyyT3
/c3qHy/WXtWuLkIqhE2XPpY5xK+1DY/PHntVucGont7GSxZNB4e21H7pHG+TM0PM//uFV50GI+91
KM5rfbuigHlppmKo58iRhpwmBBq1HAmBFb6QdJVlmZ0BHW91dv/orkgDoLtCBw5H+Urk6SYldfgY
LScPHY7rhnDxHLmbweqLoC688Y82NVkUECqq+3eR5S33sq+qHjNTZYnAGSzITSrNvFOWzd52pLxz
19maHu0w4EnTcNH8EvqdBrD8JcpzRtldV87dPaW37h0iJgDzKfHnzDmNM6lGP4oZ+u+DcJneflha
K/8xToQik+2kYie0I5htajt4EEudTWflUTVumK3eIvG8HhFvz6yVZ0QlywkCRGpcHM+9UQrXrDT/
ZPPF6EeSlly5Mfu8mj+0VV298KlQEpRZ7H+is6m/QTocvQl/pWzpXDgbdlLtqyoTvyd8Fm8JwP/x
6/j2TfyH8G9csaTLad4ohZ1EXnGeimGJcMnMGpUcLT2lS/KX3HP3sV539yrBJvqz0UykzQYQ91N8
qSd9SD75JcPkDSPa1PoxEt+b3kq1uf6KGMJS2mire8kqEHy7mPvVwXMyy+Y82iq707wsajdS0urg
KtSzUPaYmGDaYKkhq+SNecH16bs2xMg41rxMpJ0XW7Oa+yUf4ZPCCe+8v6hBFCxymR5kjq1loDtN
au3e3zOuVPIQ7/ClBznluhCYLyEtw0XQQuhXebYnJ6P4LqLUOfiR8vYyrZ510v7+5kz/g8bM5k+O
VJhWtMqvnzWgr+bGDPxq5MzpD6jHsGa1AfIuH72buU1HTDmDW2fRVJh7BoIiaYjySxxDxgnbPgEd
2uGJGM93ae1WP7Jat8Rw42e8TpTffEGvylCsh6HBOdcT5zyevMYouv6cLaOY09AYG23cUJp6+MrP
9qRbTzYAweMAv0SE0Fbt4nlY2hGRTVrOYhGwJiYvgcmtdan3sa3VaDnB4kW9+NwVwoqe2QxFcuyW
YmkOK7EueSIcvXVuVerO1YLiLIDGDhcHrHQtY98u5gJuMw5OaXeOKy/PvmemmVQfnGT0oJ5mvnFn
uXNaQyFj24abAN63GZsiVS/YMeW71BGw+Dm69DYPBePxCh4UU7SQrd39FuluWX0kh6X6oKUz501R
LNH3KB+Jjm5rDrhN3ZTeZ8Icaixk9JlTJzOtyN3jQ1tkRGdimGMVwDiWpe7sOk/NUCTRZJqhlnm6
6Dc9SrDyEA1R6e0WZdjxdwd51bixCKm2t3mt16CuUUJrvRgd8h2yOofyIbYLk7D02re+R4rwyLt+
MpzugygmbM3zyukDI5EkD8PGMNJDb8tUol6DHngc+DzaQFdW3weNFqf+lqgSZRwdmAHRIZl0oDe7
MCjtIAi4GCf1/rL8ICnQZnSJG0gTNwEGS4YTFk7ulXkAf7kQXxy4erA6E1PCN3r/473aqrABXDtH
SmcMlyFfvH27GMo5NvKS+CycSh9+JvbohXgQKnRoahAbfyAlPcbz39y+f91r9JcLc8IAGbi0YuxV
by/cJw3YiOfEZ6LglRvWtkgOnaOM9i/U7LS7S1u9cQ8SflsdzuxoP21VOd/I1sslgSxT7s/fYps2
ymfIMwJjByqtq4G5MQTnu9jScY4IeihjPxNOsltK5Wsyg4uDFzAb5D4St64KeWPKF7M0quzsC4Yv
ez2b3Q2hRdaDa8roDHgD2xUDEDxsokIV+5IBThJamW4Gbp67UOQhqN6Yvlxvw/ymVT+rgTrCfH19
4v/T2sY0d70syvLMmif5HKN8i3QCvZbuuYvjVIRINSgXkBOYuy5u5c8KW/RvkP0RyguzVsPL+6/4
ait2KSSJB6JiW9vQS3yfkbLT9X1knDUoQ3zVSbFdhloMgVjc7itEBHmUHRg+hgiHLO2jD+9f/pW8
8nYLhs/HiJZeGE4FvKa3K2yCNkJhIPwzlMux/DOvqNgzi1K1O1Cyqt6g6GtW2leeYOkSoK6NMduf
K8imMqxsVestPH6/NjPmcmZqfCbQVvhH4hWYvYWN4aR6fmuqzU96+5NJtWACbYNUUgxfvsLadBOz
z3hhaHzEZyRJ9h3nhaIelk6/J6eiv2HeczUrQB/9GjDNEAZ84zKGCNaA0YhB2Wd3sqq7Ia/dj17R
zzIw8Fz8iPnGlAdY64nHakzcG6jsdSMHcIid3MoUgIHESfn2BeGABBNv8c0zi9ar8qPo9OaltzR8
c0NyLhBN9K6Z2GCKzZyWxtZOu8yOgmmWCGzcTB+9AJ6IPQQUHBqGlCgTfia9N9f3TaFy+WxpWTfv
a2Mu9ACMsjJCCcXpWbXjBF4A/89MQk/4w5Jv9S5P54+aJizvV67L/I+VVym6MyMdCUsuzTkJDbjE
n9JmdqdgnlPb3WIJNGQbhE+9f6o0TJcQG44dyU6BFYN0hrVltHa2YZcT+mbWtCr+Zgy1PKssaWMV
FOgxzSGMofA/T6ZeeDfW0tVwkN2JnQmPcVYTfbp/cXCDPDKQbrXqbpJjbQcNGdvogBZX29szbr5e
miL0s1elFzXTabaHcqcitz5oDfo5jgtSdi2p31l64n3IKgV70kHaGPilf6sLuzyEmI7x39qBUbBS
0V+cBY495YRHl/IusnP7IHw9+V2DVRxSYxbbxsCetxyTL+9vD/+4JhxDHHaZVK/Xv7gmw4taRZ1Q
d5hUaod0asYw0owqJGJKHXRKoiA13fHGkr+cBbIbvTKbyTIEPabLfrvim6yBteu1w6ECkP9ku5Gb
BwnYDy5nGoDMjRWwvuD/3U1er8but24lyCsuff/c3hcAsNpwaBCJM4KrUg35Tuc2m1mfEhaoP5q3
mD9Xj3WNHWc2A8uCVYcO5O0dxsao2hYhwWEofPsLaUMkKDVenFcP1pT1CPCELD6VPXXejQHCvx4t
pzG9KrwX/GKNtxcmWMnHDUsfDnXfyY2r7HrZeXmXdgG8DvfWnOTq0TJ5BglfidYrZnXJFZfkAKUV
jf+xtPBTnXIn2/plb+xwB/opG3qd9xfr69zlzavkeqs5Lef7agJxZVZd+mrwq8U5SOhvBQqwdo6H
IbSqtMye2ky3VOgOi7M8Ounc3MlcNM65QHbQPLWlZOjQLnr8nVPQSDeyFALHgd6EwpL57O0bw8ns
b55eaD9adrRpa8wWczJH1dmnCi/XfMsR6/uH1KuMZzUnRDrl+LnW50r6jjr4aVEmn33CBOxkV/XR
3BpbFpwV/UoRTuo/EulDZmDqShicCltt6ItfkuHXXAZtbI/1pszsNtkU0AkK6Jdp1IftUA6/jKg1
0pMmiBXaIelx4y85Pf9wxAes2bSoN+MjotixDU1rxnO5Ypc1zooqfIvFKpRy2ZqjE6K/HesWwoWp
035hVWbdVXNcDas92ig/uZmf3zJj/sfaYDBJjthKfkMDcnGsCd2iEcuK5DjXsb58MpJMD+q81P6o
SS7DQzFjonVjeVx+6LASmCZjGcUUHNb9xbbipyO1pl2kx1zqxYM7eDp+06RKfSd5Ob0VTnVZMqCP
+H/MxoRxR9lw8YWXdd0zRJnTIynftclghaElNNdp40UYLIhYNtuq8zS6PlE2t76D6xuF8YTJJ/Uz
rLRLk1Y7VZinZoPNRz5FoMEkkMd6Y95bizH+ev+ZXk6Zuc018d2D/Eh9YlxSo0mfW+gUpXOgh1FB
a9QZsgI0lv81wYDr4MTFlvlarOJ8+Xbf0n3skoG+vUMcN8L6Mmqjsu9KaWnDrR3yamuGGUr4Bw4y
EI/ZSi52yDQ1IKlDzzkM5O09gkCrD1rs6Th8VM2CgUYBUOirsbgBB11tzAx1SeimF165kFfcOzrx
xLabxT+4JamlO3eGvbkbzai7HwXQ2If3X9u/robqCqIMc+RVz/P2cQJ5lbWfReLA2Dfr72etZWxv
wfN4wAXz+3+9FssD0x8Uh7ReXPPttdzWbosadjmUKK37paYy2g6LXMwgcWftBtR7fV8OIjJkoOQ/
csVLhi+tifBiVyV3XmRDzBknNOomLCi5QWQ23irIrrcwPnKmh5ykSAtxLX17ZytE50C+i45N4VuH
wp+7Jy2b280y+B502rK7kcfzj7sDjWXczCCBR+pfDEwNcBgr92PnaPuF/zJqNXMQOkKAl6FyPr//
1v5xb1yLSHU4iwZm+Rf3RiKXNS3DQs5ka7+kXqs/aVLv7thRVChtNe7fv9xlF7zqWKiH4M4xJbGu
VGU5tg1M7TWbvVngv7o4ViBsrd6aQ64HkSaocst+2cQEXu4j3yx371/+aiqwXh8OLg8WXRZWzBdn
Q4ly2CWJ1TsqeFzfEmwzTnE1ad+00iq/eaPoD3btGzlKp8o7l3girOlh1l25WNqNn3J9cPBLVooo
292K0V58LrZZYtRsWe6xgkW1QdMy/6JbcncStO0x03vE5Q18mUMOV+HP+0/hX+uLzwYeHyA8g66L
I3mh6O5Su3COggP/rseyY5viAvPRrdtb58a/lpdPDovD8chrv0xGLv0oR4LLpZrKanYoNetN61Ve
IJCq7p0ZC4n3b+16V2czIAWTORqoKHO8t58q4AL+RrPOctZnywxUm3Unr6ab0TsN6dFMokDIU70l
gri+Tdom1GrMVnhlVySDoZI0tNFkHV3cWL6OuiwDZxmQN5idFoLG6jemW9e3SbkN/xSogTkFxr9v
b9NfUsvBsQFFR2FNYa9SY+NbSf8hiqqIbIgoLp7EYHTjf66suCzENPAm7hQDj7eXjatIW/dbi41w
TPd63NpHD+guiCvDuXFO/usOjZUFB40I0ODy88iGNMJutLSOCEe1v13kyS/Yw1tugLIFVwzOn+W+
KqHT33iy/3iTgDfsT0jmwY0uk5PhCkyaXeW49aTo22ZQ8xN90xw2snQ/RVFx4yCj++SZve1lQMf+
50bNt8+0xKoC+j2TP/Yt9aHEPXc8NtKh/dVLcCFi7/3cD6yol/ZDXZeN9tMtk+7Y8tn2R60apwi2
YmpTjo2GorUxZygVobGA8kL6NEg+6KqsnLel3csPbmXUP7zGtr7FmWuqjanN2icOtakLDT3GJ96z
Y6UfU5Snw5NmIjndLmNUtl8MhtHzWZVCek9jDaNg6yZ+g+H03FZyM6PUM742sJfG0PJ4a3eLURNq
aY6kPGxG2SzjS4frnfmRrV+H517CZA40iZ4rqPIi+lxbVWXsjQrpxbbGk+ilQvwQb4wyHR4aE5ua
UOeGH8bU0Zsnknrco8imqQjS1ClQeo2IaDG9cH64Rul+7K1owT6KEJqDkrH514B7/lOzx06E0JSr
OhCWSDOM8cEeg95s+IoG+Ni7pBnydgsAlg6EHHXIhJbScB48p6QelXo5P7pEMH5YxUXfKooomkQe
X+DCcr3LcG1LQrNl8BWCDHnlZ12v8jFQubK+AhjLBKaxvrRb5NG9ufeGajoN5SRgRliFsVWitfXN
QlCnCvh3wwnqlwdkW0pcTMa6aE6pS7whLmW5iRPV6Le4xQHROPde1NRZSI8jcARwEgMnlUzxWBeY
qh+HVsbRvhzz5F4qOBSB5jXqVx7b9lmvrHGgN4zFrwwXrjQgvaz4Fq82o6vFnmy1Z4HhTnK2iQYs
nrAZs8TP3GyXu66MPf+n8vMy202J0ZabcRRjHaq2mfw7nDq1MzNsFQXdPLdlEGP0xjjAnvX2sUIj
zwTVaAprpzs1Z4/UdGS9ia/7j3GTejZmfWMLTwCHtnyPrqybwtTDiuRXozO+vkeqCrOktTCA+Nsh
505CG0sEFNxlby5bLM7sv4DfQAxuyWgRd5k0MwNsInX7MbKnBvMhZ8E422UguqEvjYYXrZAEKoZW
b1rnHoJcNwSQfVoFW3aexJ+y9ZdnC73L8mNw7XquCD4eyp8Njj/9N2OOxI9G9Xw9Lfl4I4ZSEYo3
tA79Qvfepo1R4SYnh7pHF5NouGHiAFVtcoFY9+RiSRJPQe5oc85+luZa2C8LKhAtyXPxka9xlB8K
o8bnBEwSqlzSSfdX3hsC+5xlxDEVoU4/+8jvteRLjgFZEuSzT2gei9n+pSlKnEPRK0as2Dysgq/Y
+Ng742IeMJbtnjI56C4RzpilhXU6F39km7bWxhubVmzNymtHfltX9F9Al1SP8UFaoujvE+ais408
N66Jsj5Ui+4vIUcFbgANLKP5VMAn7n67KfPp36OwmuYpyZsE8Q101xGnst6u7dAqB3msoPG2+2oe
1RwAO8N5FL7SmBH3wm4IPTOt4jFXUwHwZ5rzb/gL/rQpUvBukMA5FcHYAXBvebJG9wRN2/I2emrr
X6RU1VNqC8fbxdKb6mA2apy8BiPP+DC6ZfhYOdr0DApZ++RwNN0Q33erAoYxSA+KpZs4Df1h+Sfe
KY81996LaxQ5DrZJ/jHrjPhzBWzuwCSI+Qu+qbpgcJ14dQ5kqeygThV30mobCOQMKE6lKMg0Kau+
KMOuExIfIeSI2WbuW+3FLxchNwpNCxNX5B8E1bhpefRMaZqbHglbi+3SAhWn6VY5DGR9zzq3bex8
r8rJe6Qxnka4L8MggrmwxmzrjjyHn1JlE1njDQ5W4TTWE5A7KCHcOWeKcEWDnxXvGlsOcVhnMlVh
jC7CCNpEZX8EhL2/qoj9nxPxvTAUzNYO176PLBHdn36PQ8buQ8jBfMr6OPmwODXcvdFXbBxFkvgv
QowmfkMJiYB7plnLEWvNGY/0qI6+THHRFlD+h/T7lLvavdtWqFrF0gz3iZF7cZiQYD1uvUFMR9/v
6q+FgNUZqNlo3MDrRf8Swzj+K4WB8XjtdG27jcrGGsJhctPfEMyrNJC1W/tmMEL2YCpSwQvYNyPm
jkuj9/5+wtqL9CM5Ch05mMZLWjqMA5Nk8tKQOmR+NlAGJME82EPx6Cf59NKbcfGcpREmiMJ32vrR
ylphPZuW8OckoJyMuuMEo+1vP6+CI2nmbf5cTIt9mnvlIoQXc/W9ifrpm5a0dr7TGBWS/kZ8yDnR
15pGFb310M25owdqcFqmD1La8b7VF+fsVrowAneqq09FF4s/YBJ6e8R2TTE+bDveigX3kIYUs4CQ
0ECnDFGx1wVxQbEYg6hvUH6qCA7XwXyNB88hBt0zTrTwfjSt8h5WjoO+vNHgA7W2f+fkHBCYvVtZ
eZRRq7qjSV/Ub7M+G7StrMl2C6IM49iwyLr2bKY4MeKbmiZE9tRFDy+rM3w9cNLeVvc27PpHRU/Y
bjKt6vBy60oLY1DTSc+FH/vTzkNebZ6toY5+ZzJajTjhc8HlVGWfBUNqdh+8ElUHbUNaZNsJJfqf
AQHrt95k6rnFRLXHkM3WKpAYmOhBhDfac5lGzQCSqRVjoGMUAM3g/yg7ryU5kS2KfhERePMKlG+n
VhtJL4RMC+8TSPj6u9B9UVcpumLGPGliKFxy8py91/a4Wbt0GofH3F0wSK32ovu5Ru+Kb4oNIIBZ
Z7mvCtOdfCvDBOlrVPSVL3tKGL44Vc3gHeuJ4pu5JhyWIU/76ZhpNSF6nMStUNzuuxKrU35jqFP/
ppX0WfylRon5WS2LLOaeVu6rgX+7D7SpHN8yRZP5YcCVWu11rYniE/+F4QWNAlDT73XAJC6UkOzk
Jv30yxljrQ0Su7XEi1aLvNnEfacOASNuQ9uTxrk6jpaZaV9qakLfpYsrHq0EChYnyI4pJG7cdfGc
Rl10gA7W3M1DYzfHpINr4QsbC96bBMGd7txFj/IQ0MK48eoeBmyN3PNt5HsitrUrUZhNpAGbt1Y+
2YwZYyf+4pn91Pmt3epZyPM8eoEVM9j1dfp3yUHW5ZztFNWdQXsOagtZDcCvifrKiKp9kU/JhrEj
9vDC6Y0XcBNLvREYRvC5DDN1mect82ckNxKMnqSM3Oh6ZdOMoU6jka5Iy9mXnpc/KqkCkCNmVOsG
zeK4D8AwtRm5sKbdNp5Rx8deawnONGbNzPdDHrtviVeBvUNTOdrbUlZZHZRJErV8X1FKhXkzcNe9
OqnEEUxISctcaFXy2qJz6vw6GrSdWi2EVgGg68CT6/p6PjNcb0BftlbeRmhxol3b4MT20zpKs0Me
xTov4qTJCWhci2ymmlM7I+BaSepH+gXadEx46OEpVm0Eti9RmD4rMYGQNZ7GX9hd8keQfJSClsPX
5jjpyHCGqeAFyMHtnNTC5g5BTbIdn+p0gHznxQrcTEBFi29VCyVd0SK08805yoFJOQMPfWinRCGv
D3VW4g6JASmYbqJ+TmXtaA/essYPu1OZtr7qiQnYiJXkp1wu0g3l0uf3NnzC7lSWgFz7mYUD90It
eH/7ZpHiyRKD14du0vALnMUqn6sSC/ST2mjRFMxGJXgB9CHztlOn1HAsjT7RDux7B1ibsm6EvNcn
eDUHnfQxz+/rtExYwJMGdM3YTaBLdRV31zruosp2dHSEvsc087UGNdnRA3DHONTGIqu3SKQdb9O3
g/Ip96Chf3MT/s9+k+pdBImttRVil7VCeYD4oVEasHI1IYRlDktqQlnfIgHoKVPKQnls62V6cjuv
SE9WO4ic4TmjKKUTrN8uxakMckVU9Y2+6Hp+MM1RNXzNq7lztTbNwx2TLccLsko0063Zl5QztOAy
BXBPTullxW3lfEbjr3zFzG1E35ap7e4EwkGxU/qWbel/bZzQabTQqKg0Vpn/nG3tLUbO/SBi8xCP
/XEZC/FZ11o9iAbF3Krl/LsfFf1KL/BPu+B864s0EyACFgD6Cute/C+JzgSiucUuahwA5TvZjVGP
0ghLCngnjJK5x3aQuAWOwqRr9WOUsAz5zTTq+9xSSAXByIQagaQ/7zmPk5VPzRLu+HQ6U1jbdDJ9
W4uTG7VLhi7U49R+glhqVjdIEbWftJ6qLdFkcwLXN+fmiRl5YTiMAygd2KPCeGycLNVPupxKedNN
qNLgWxYjF6PPs6BQ6+renUYWRV/B5Si/5U1jWn69uOZvzCiRedCgnT6rDBfmm7qV1qst8OD4FZ+Q
3ykrirHz7EhJt8JcQGvSB2nSE+9oK9g3dC6qiXwSyNrrooP9IYnE3LUD78IxdXBsHuYkVcWWxsly
mpGJVVsNP6u2SWY7f549d0ieGyWay5AtIaMhc8iR7SyzuJbd/Y9+KoI1elAMNcgxYJby/hZiLGro
6EbWwW68dE+8efagLJO7hEVnzy96h13D4aROejpgSYTuTb0yjI15VMkPvtLWvOyorog0Vlng2hqD
sbPeLiWM7onKsQ74b8d91wz6NpOYuBAXwXksWaG+kWXzI0uiyLnSNfrXoddkVlQbjJOscweIBmiF
cY9qH2B2UYNQam/5rHVbj243ZVVUDV8cLtPJyeG5f/zi/usW0MxFz4BZgFnkH03/X2+RYbZuXDqz
faCxHYU6ERaOz2McNSgNlCFgD58NwUQrQPM1gQwG64JkaC1Y4e9QJRTyykryjw4aOgD+xjTBFPY8
YdXAyAGu26Fzt4z9rpkqjxR7qajHQRZNStcnk+Pm42vwj8vPIde8X1QBtCfPGtq9h6wvryfrgGpH
D9MhiXeTxSg/Sc0ERd0sd32H08RYzPLKgO0fbUoyK5F64/0h2ODPzfnr4veaRMEo6Td7QrjbIoqz
7wXSZn+GRnQY8IGvWlqSyP77+SKLQ6HGq8dLt16Pv45q6GUUr70e9M5Adb8XhWck2xFWfzDpzkTM
whQB8R6AJmyTefGuier/dbnX+QF/rVyw88PPilyEMyicdC77bYV94OTKeXpoJ+FUQZ900c84rft9
RcVZXvloXLZL0Xx4jPw08oaoAc6+U5Wk7cdm3D7kA7tiAIQsSgGbSrzsXj9VmZ+5A6FzOtW9nY72
LaqP4j93wXmTgUEyaVhVDedrHmwdgxAD1zrgXte3JTCEQ03QZe5UyxWB1OW7TWKGjiIRl6aLZuki
K8qZ0O8vrCsD/cdxa1SoDFa+H02eMjGL9mYsizT3V9+Ws/XaPGs/EScvku2SZ+7NNGrjtQHLhblw
heJhsdVWeBkj9PO5OQSuSsMV6x6SprV2ekfB6ZtUqDu78JYTtJMuO8JeWh6cohXFaVDREp7MysbZ
Uy56GaI2YXeda2m3Uco+unZzLl5Ifh7vIpYp1EFQoM5eDZxAIJbRIB7spEpuW51mbVARSIUVedZu
CNNFCuPa6f7jF/JizVuPSv96VbiAHDqfVtBtLPtyGN0DKnnnAe6EJEW+mbLvponC2C9z071yxIsZ
HjUapRrVE+0udmdngy4Zu27kSjIbYInrgHWqMtmnM8F8CetPfeVg60V7V6hhH1+tq7g1GdxeqDIY
KvVYNY3kqHiV+Tj1xnKTl6le+tNSSOa0sfNzFnW3S+Tw9PGFvTxNy0BbhnQF9xAK+fV2/7XSxTTw
8a7X2dET9tF1yugNj4S3NTSoUVde68snh0PRqFzhItylC+wjcVO8jUN2LJqRrrOdjVuGom2oxY7+
tpg1ZD5adVcO+o8ru44NUaWiz0AXfnYbl97smbLk+dEqNSXxOzvW7zonb09JHBcLjKJUG+gUzVmy
j4HM2//1Q4KkgcdH1XifSfc8NzhaaqtTrZm4siZyoASRODihGbzRRCu0dp+JdvV5WtG4UWJ7/Pzx
vb08d4xrf7YcONdIJzkr/1kzJn1hEn2I4g6Hg95oJQw2dtxxH09HVRnqAzrvqQ1Qyam/Pz72pRyY
EJhVDczXZE0gO/+OkAVgzE2Jbkudq/m5iPOu2qmakOwvYYQd+onx1o2sWtQlfVKK6AW/DIqFZljZ
2cKGshKaoh6rOFjw/xbfNVc2+glzUqzu8rIz9vaQyy8f/+jLVYY6Az3w+t7/SVN6/zI0MF7pcJoN
xXZ0Y9OK+TI3idjqVvdrlJ55zVp8+e5xOHL7kCmwxpCI9v5w2igZz7Z2cyhiRIwm7ePfQl/yrai0
Pvuvc/u1hGJexqOII5wDvj+Wivcok3XbHGIz7R/zQeBXUf8f/aRBa9uMXR/fVVE5XRkzX35huaLo
iFi4DYRLdFvfH3hAXco3lZiHzitHeaR3rG+EUYFiomj/2iZszjsElZXveAX4rKxW+reuHmmro22I
/6vwB0geyjC87sw2YIidXYVmVmgnidY4aLU9v/YMhu9NIza8Q+mZ4zUc3cV6B3xhJTurkOEB0p2f
OcJrsiNqpDi08HRyN3LRafuUB889ECjcA5i1uzwKZtKziiuG+YsH2WWVJZXSQw3Jc6We7dRaUbdp
xVb+sNiy0H2dd+fWqJjA1fp4bzfOFVvHxYO8Hg7JAtQuCAEXO6QY3oSkczgeusyewkbM2QNM42wn
p+JaZX55USEBoKuhpYHqBZvB+8fJMrsSZkE1HvRUzXalqUebLEdPVMY0dLFd6HelFosrJtd/HRQx
DwJzrqd7seNCCoKu3TLHg7cmeYVJZRdjMBIXF/uMZ81iHy9t+5YR1nstXeBiCce6xerprTsv3JDn
KLCGnpTj5t5yQEIWvZpLrH+iKU22lBGNan+cU0gAcLBKRQ9SL0r17ccL4uWJ/9FxUR1gIUB9vv68
v6qDAZKcwr7WPODw9VpfqIBeChMOsphyfZP35VurReLKUnX5NKFydFgv2HeB5z/vlKUyV7KZb+mh
Tpv8WGjWaAS4KZ0uUOiiRfuPT/HiVYHfgzbZXoXMaCovemRewthDc7pT0zZT6btpw5wujhOmpFAi
3+hfc4X/8yFxQa4KPd1kDTqvudIKD49L3skJiZ7GPHcqmDAWGQWCTbBPfGxiUuo+PuS6yr4rMCFM
rwCLVcZs8FE+W/iQnVcRD9JwUmH2aICmHTEcGsFY9O3jA1245WmJIZhiwTN0zg974PtHpkPgYGeZ
Kk9Ziy7skBJWWQUpDer0V9xL+7Nr9XL2AlKr0zzoq9T9qvL8lrdMjbIHZtFT+rOunMn2Adk405Vq
8PJmO+vaz76ebgbkJuP9j1N6Z5R6PKinpqQF6+u4G3wdtcQnd5infdnPV9RHF68vQAV2SWssCDhS
Ap/fHw/jLdBaCfG9LKR0jj2hPXeitX6DMUl2MNC14VPWGvgRxynbfXwjLt4iD1oTESF0MUyD8nP9
879eXS0BxF9iaDthmh7twS+BqotbSxIVdINf7Vpw+uUDtp4qcloHcTIrxdmZLoSMuU1UQVd26858
AfINr510Kau58iRfXlJ6MivxjIniClZa//yv83Iri+mzvTIsqWjSeSOaeoTLpg75a2nNrjyQHR51
nwh2LMefdmTWXz++rufHx+5P+5EtE2ZcCwbQ+oj9dfwxjdWOT2FykrFSfjVy3cQvbOkbYgh6iFhd
nX2fiAbamcpYxFd2E+fL8Z9jr30pvn+mShr0+2PnslX6SOfYNV9X6OVJe2TQw9zUaZYvYiqrF5l0
8vXjEz5/Z9aD8gTTjkBOvGo/3x+Ulz1z56JLT2nEa++nKLceTVxX+J0llvEMFUF8ZYHU1hP5e7ni
mATMgADAD8GH11svxF8XGcmjvqavZwSKjsmmb5IIInsuHgwnJclQ2sUeT2YTDBBJtKATyPKcwfau
XO1/3Om1C4UMHsM1T/bZYpGh3ml7ZnInghuMV49p5L1Sy/LkjiYyPCvK5NFzlCm0POSvH1/zC7v6
egHYiCAGpdgh0+Vsve7RKWkL3twTEXh1sc+ZcxNLEDOy8yucG89dgWqNCWMH3mFpluXQzIkSBXms
IA8Q04gZqtPn7TCjIUOvb4SyBNvSINg+MTDJvo99cs3vwdbl8q6tUH+2uxQLNGvPlpyhYsNpd9Vy
7CYvu7MlYbShMiFd9UsvcXUk9pVxtDCzZgHinUI+kKYY/+4HA1Z0leWV89zxQXmq9LZ/Q7w2PRuS
FL+9kum2gkOYj8WNhzYz/VqXUyG3EQja6KY0YthJIyP1G1RFZfyStGbyJtM1pMqp7OnFEGIcidzR
u/3M0BrVdxMrv5Mmktpty9A+mZlHZU17T39muMHX1S2VT9+3ysK+H4b+aUaJkG/Jc2wsIrCKRdV3
WAtMjTuhWuX3sm41wkaZL39rl3bu76A8E5DeCQQ/AbgD42GQ1Vg/18KKIVXN2kBkWGn0lro3jap+
S1RHu9eSZfhWSc2GKoWp8TlmyJbgXE/lbzFpjYJutctbcAMGO0WPJQ9wvwnsVmkjy9wMhTNt68ii
R7ngsNnqRuJGR48kQ7hPcMqJ1R29sXiqkfZk950m1GlvDFZ3NwE6Q3zhDIm1n6xFJDu3Zp4VZJ10
lE3atXl52xV5dDBxzkki6ex2+DTbrdQCrWZuTzWI6G8bo6qLw9aBXUQqAP2AMFXL6XkSUVndm6lG
3GBdLZh5VXe0T7NptVFgDQPjBI+sG2DCfS38uZbjSUAOGP0ad9+3CsKHg/ujlXmYMdcdwhgEwldY
GKbqZ5NgfGk5ifwxKLAE/BSB3Js7aap1N+YGCCdR6PqjN8wd21os2fNtwzpR+fXYlkSuLxI1TjkL
42RnJT5lkIckoqdMl77ZhOp+mpKFCA0s1zPZVHHqJAFKhcQAwm14W4fkYnOnRSaPCNL7uUPv1+db
RA4jUm2eNJ1gaRqZ29Ygc3E/lStjmsoGF6AGW+3XOMftT1VtrGxDKKZWPJgOgTQ3ixuZ2k4ZrVa7
9aLWoC8z2O7LMlhLc/BGBD2WY00D8UCFod3Qfy5+OjIZVH8huTIhfWFsep41NoSf4cw349vQyrg5
NYSKoHwcjPIbIhY3/o22I8k/WcSnyt8W88ycUAfPiULCHe1ob8RtA5lkyCtkGHSndhM7D3ap0pgf
BgNS7cY0oBMfZnLsyk0WL2hhS96BJszNtu9DIkWw6QGjHs2DNEcGNGgrVO2RF1cxPpMfjkjFGSHg
BoUxmT8ZOk9FGI+rrgvyo6n7y1AI8YzcS391E5a9h37KyMytC1V7SpMBRV2kuYodzmit7S/ZHE1s
peGm295RjxfzFyQNngc0TWoXOPlSflqW1H4uCVjOwyFRrWdacTJ/1tm/EexoOrL3C3rm/aGOU2Pe
km9YdErgmvWk4ZhB8TeGhJZ51XeW6/47bdLlGzGW6i81LRm+jgkCo2+iz7uayVvv7nBHeoDBjQgc
cKRNEYnQBpb/UFrozDEtjPyHpifijtgdejFQVnv1scjl2h6UwrqZ1BLDWi8Hqw17EjurU4t9dQlM
YgZCd+kNUN8OsdABEJ3hXvYtQ5FW7Zbyq8IMDrkrTlXeD2skV4T3oWtuaCFHw0ZtncgKVGnTe9OJ
MDvil+RrYvBh+A5mqSGLBO2d8AEpeydtMGW3WUjCsrZR1VhAr7QpJ2c7W6IvfQpaNKCxCVsYwV/9
ZTTnpg3GdOq+zF7DSxuxn3010tj7mg2jad46OtwUqJfWcFS6KNp5tamscWT9UO7pGNVF5hc0cY/N
oqf5Dh0t1U3ZKI0ug8y0bIStosketaSazWONqz056OT4HloLwMenhkF9o/vwroC+IxhNbz0zH+bj
wIf9qDCn0QhljCp7syr/X7wC1WlIqQaJI+q1SWFFro2v5P20BPV6aL537NgyJ3SR4KhBIkH0k0TW
KxE8PZQrKlFvY1V/9ko+b69mWujVQzP0Tn/s3A4xVNboTXnfsu4o+5q09Leot7SF+LRWJydZlJop
Q2MSiKzBnAM+wIPSul+8WPdeW2VN1gQEWTpQeUCchIiNbShFMTaBA6J9d4J3aBpYXzVFoBLLBno/
9zPQk/quz+xxOtH6Iok2KFf/cebXadWLrwSVNulh8vT+pnC9PL8B3SqPpZoU6uPoSRNwrllpftrq
yhDOtgC2vqhjezA0uJ4h+3u9PDTjKLJgwoLuhRb7ls8y7rxnE7ypue/q2UleI0rS6WGVzH1lAal/
CCNRbpc0NYpjQvpu98WiyzFtyMpmMVL+pJC6DcC5JzRqWnsc3CjZtdBg041KlIH2na2DAs1Ib2tA
UJF6UIYSRzXo65qEI3JXdQulUwrZBfdjujQ7sNxLw5sszVzcLPocO3eLqKbubbAT5y0p6rre0gUz
xV5dhPg19zGq57ppQFrykmeICDSkA3W4qkWQbrGz2C0gY7ofdEqnJrTdwnzziKyICBOWibZFCa+Z
obRjS/vZJLZW3XiL10a4C5CeF69Ry3N6wCesJb/hQemmnyNSeJUFtrd9nC5dHLhFOe417qF7MJTU
eikILMnIIZ5VegJ0gJOTY83S2nRVpxj7WXFaM5hSUy9OEJSm76mTjiLMLEVVTklrF/HJHJwiDrw4
NZ2baHTVXYpftSBdh1CSZ1WqHqHYIFZ8pDVquQWnUFc/cMS3MfkUrYmizCH4LJAoZ+wd0Ummtl1v
px3IHqA1/Fah7GoTMSCOErped6xQMZDLOK43ySjoyJXKvOQNkYe9sMNGU9RmF5tu+aIYGdrTRhnM
aFtWBh/8FnLfFu2QPoV6WunJzlnknG2pEUmSiUnYzfxRi5v5tppRhAfKFHfDRiPQeQhtIaxX6U1z
HID9QuxCgoOTbabaK360c5tq28IbkWeKtHC2rpmMlDFuHVGheS3aZEPxSFGYnf6Hk5E9RIhyrA6/
ndpBEFeLDHsiXFH6h2Oiuxkw50XThW+XS3abV01hHYD+p2ERrTlSyiKNDpJRZc8guJzeghvTGNGG
EnhG4+fkNoT+QXHSb5BXCmrdZJL3OS3UPrDaxh7CtHJH945+TJ/cE2WeDZ/nUal2JehNSjomWt5O
Eb1TIRCt4xmBYNuvpAG/8fJZET56VecB11Le3MK9c6ZHOkjZS0MfpdpLrxNUW6QGtuFkNPMXpR5R
8vuNXZR6MCK2aPZKr45O2KWFpWzwo+FRICynCcfKkmMwQVeQvosYjiSbok2U6Sex4GBknKY2zA0P
N1I8Vy9nGpP0ssGYGKX9Lc/NvNtEbTblrFS09kKpO729bwlcOcUklMVBOxn9bWrYvX3nNHjQPOBa
rdWcapAo5sZWUD8HCXUZpBol09CUF6bBpGJyveoWPX3T0XiNlDYLaorj8obkG9w5Eg068hwE5WvF
TZP/U8uk1KJ4NFvFWZXNLSszEMQZqXjXP8musvJQq90q3qTgBmmnymq4t5dMmX9Oi1LDcy2z6dCq
eYemsCTRk3xQUnX6wOBLoD803tR/WtR4yG8wkXhkzfS9B9cMv1StqjdLqSXfbKiR3SEavJl1i86I
/khUDknsmEqoPXGi9gSPgDVPRj+Guga0uG5RnBTxkhhbvqhDGboZM5FQELcah1U8FXs7IjXjNlFH
6wd2gwZhhvCcZKeQcbJPDU8SGNnlOQHqCLjUm2mZFCPA0ZB2ITgkrdyWKfVaIBFoPXHo0gZ0Py81
8LPOnnY8RK2FSSuTahD1npHfz0VPEhyRsiUdwyZpA32Uo3cHUZ1yyUySSnspl1UZWxD8mx+TqJuT
Z5kPPXBalc6PHRepuiErmQ2ehvbZDOociWlo1bWKRoFRENEpvtUSlMBK1npVMBLdXVKKiHz64SoU
JH4hXEtuYs8rSFbSYqvxSTnv5wP1iC72y2qoXlrPJg2CLn2EzpdZos+XSng8Cn2lb/oUe4WVgwC/
rbzYXDZcZfzJidqx0xDNYj+Vtk71ubptYhKkyr7FU2Xj4BqExNxUlDJlsSIpcircJXkyxz7aelT5
MRz9yetenEgfsyMpPekTAQrOvClmvLEE8GUY3lEpDFm9kWlVyGDshq7Y98T2WUg6aBgCPNVItvfL
DvMCEuLBSoJI5mj8y9S2vkbLjJo10hfF3aCApXIGpdRIgujFIiw2kUqqBUnOGlGDD7KK/EamttPf
KrZOBoROGOg+7l2XhEpsWdS56CgF5LpEqty3cs6DceyiL7aLcMy3cdmFS8Gu0LfRJbVBM8nKOcYJ
woFNLsfx2zyYhOeMhi77DRVIxNVHVm6/QGhpUAHb05gf+aS7G8WQSxVqEA3fOlaQPEI/Y4vup8jr
7GtbqqZ8KYsa46Ea4aSsptT4idulnW+dHs3ubtKq+FtiLON8VEvXJZRXqXPxqY86cSxBRNVhMpXG
tM+Frm8JAfAA3M1Jmx7L2olrFVvCUmW7cSGfM4ytueZDZqQDKhq6gYr7pILs744T+6/v7RJrv5vU
xjFTuGZn7oyBeyv5kJUbT1qk4FWDoYy23xhp2yY+FGrMTtTniD31HjejHyNq/0TEfK5ukb0Wy7Gi
wyy2zlI3MmRTY00BKqL6eS5bpLGocmwPp2ibs5Kq1mK+OuB15GYeoS5vNOT1WtiCfgsGBvLla51z
Etsy0RX7s45Cu39uFdHaYUq6khnGi5WYoINT1/HNlDyfQMdot3yLelvKOz7CkwhZuUvrMNKcZudr
qWgT21whQh0lvkPsCEaN/GgKfj6OGFaxOIDGbw+7HOpk72cZCnZ/QaGUmH5b5mV1N1WxNlEk2ovY
sNFRCViNO3O6HfKu/4Qbps92NlBsa7e6KY6TjVTGJzgJc5JFrka7WzSgUKg+KrW5zXl5vncpC0Vo
eCS5bLMWTDZWiTbN001kgEq+8+xWOC98aDXnOU41yn0fKVr3XYusPntoERtpN25PzzWANNIut9i7
NFTu81yqG8NpvR+srHzHqlomDVAVqklfbWcE6V2P92dTDEqbbmUWq689XmU16IYEmXgE5wdN7zzF
b3acCZV9nK2I2DcJAFKqK13Gy56uYUEGo5kNO85kfPq+1dlpS84zphKqWOjFeJ/ZWsxi6RY4F3CN
NrvOoR/xWPLk9vuPm4yXR0blAC/IQvyN8u3PJOevJqttZL2b5QQIGrVabbu2YiFSFJyuvpNmYtfX
bTEeM7OzryUGXGgCGLdhtnZcJAEM+aD2vz9nkWOfigmHP6EKoYRjp10o9L0anZl4HKv4zpzyRyxz
bCo6FAff7nQ7GGiy/NIIWL8yvP7nr2EIiOASTS1j3LO2Ze9Ii5gGhdQvF/kFn/tlOdIyJNHLGprm
uUV+JU5z3jG0wt/yLXMSWgLIVzALanhNPr4pF01nFg/+oTKn5rI0/azzrUhSpz1dxDcpcWoverFk
h54sNJ9VrMDilDdyrwsH+0htXANdXzT6DTRS6HuZTK54xHNEHcwu1ihUKEcnr8sv+tBFW9JU8LeY
xnjCYnoNRXRxqjz4oEnRo0BRw5B2Ns3QwBIulTHnx4nUviCZJuveamvtduE38gisvahJvPIyJtfu
+LnGFSkWUmK+rTCkcTKfM1kkMDWCRr3i2Et0+6SAul32ybCGWeIz/SNjGGInsGfCcwM3kVUSjjMV
ztYh/XQ3qx0uKHseZm/T5WPlvWaKVJddzupkbi27yJIdceazeShcLa/CCDfVtQHJxQnALjQZx6zi
ZAQ959ISlfEPaYtmdOxVvd1G0ayFTFFqGpiwROe+dcKRgnnHwkIvdxTp5uOH9OJJ4fCsWBbaZLaB
0Hzfv79ZVPRTzbN01I282tUVSrZcK/nguW7yOnaJd+V4FysV9wuV7pryo64iorOXolkip6uUpTjO
VAk2Ncmk2484RF11nXs4/U/yE0rgmkCamysK4X8dmgkqywPqUzrx69zzr0WyWeY8qkVcMJQv1Tue
yjINDALanhX2DVmAyf83eX7XQvAu1yTOGNGiydNJu9zWz2ZPZQQUoXPnkj6NOhu+MeX1zp2r7BGM
ZEUJh2psZ3dOmuKY0927nBQRgAuKaf+0O4ZlH9/uf/4aVmkdLSFCNZS/7y+CpaModhe7OIpeSVAy
reipkbzVJ1NhjudjOtHXEtlbXtR8Ih8Lr3qfBVhgl+yeAHZxRcX1r4VjzQ1HKLtOgs2zn2M30zCq
pVoeBfF4qd2Pm5WA55d1hHF9iPGSOTqtNTXRqXY/vhTrt+DdYBILFw4I5q94wvCEnH25Cowdasee
86gkVru3E62e/XZyfph9HT9/fKgLpjurFCfIv/hn0N+cv2VUlRV2qbxGNpCUB8MoFCusij79NCd5
XT8Rdld/nbFhuJ+H0RbPxgpV9lWEbTsQ6pU5+Y3Q4i8KzG/zZBaursNFyCCzpoTOvU326DwPRpJr
W1Wb1Pnzxz/+X9cJOTHSW8hosH7PhsZFu4gxzYGuTOyFnvo2fsnmbrg1Iju6Mir955GYzqJId5mK
n2OXGWC0gPbj5hgrqr5ds6fpbydQActmJcJ/fFr/ePJYglZBMf4n9CPrn/+1Gnh9Ty/d0JojznmD
zbZTTvKAcCe+m5ROYyg2GuXnmRzBBqhA6U5XHvx/nCv6ClrCfKHhWp1rH2BiLIRM5M1RtGV2PySl
/dAv/fRVUydj/1/PlAMBLHMBNtMbOIe5KnU3mv1cjccYZ2GYCyxmSoUjpTP04lZR7ORWFcvzoMfX
dCvrgvruDYPvxEJDZcrXhW/c2ZNDDLjqRPQAmRS46U05OKi2ka2bVy7lxbqO4wOntMWLxZ6LMLX3
d1K4qZ3qajccF6fQNlKAAKjibtlBSCMEoev6vYzb14+v6cVXGyKaiQrdZTSDLts6W9Tt3smdxrYA
pupqih1WFO2mptH6pEosP+xSauehbjqLoVAUswvIu0L8+vgn/OO0qbbQzbjUepR4Zz+hp2uW0Dny
DrED44eGHsgWTV+WU0Z8Zx7USIj9YoCn+/FhL2+qTZlHgDB+Jo58npatVnlmTZT2xxpLfuJro5J/
MgQz448Pc/mh4tmhZlbRd2GWZAF9f1eVtGEMgBv5mHho0J7hsuAAXhiW1C/d4mmgtFNiMFPfSzXl
QFhHJbYTm5HYd/HB1mLfDFCpHj/+UZd3fVWMImREsIQ4zlmvzV9rRtfMHuAoZTwWgy19XVgtfmgz
lwdWmcrwQa7kb1EWTRuEac3BEGiJPv4BlxefH4CjC80blwUX3/sfoAy02AermI7EVRq/jFkxYOIX
5vKf3yjXRUqJshrPFqTrtWj86zwLe+rmvnHG47iCOAqjeMFi5m6Y3zc3rkBet/ZqDx+f2v/Bb++X
C2RYJM+BT0WjQyT0+6OmjaC7a+sIyyFEn1y+cyLgZqjEjLdri0lB2PdEbiu8c7uPZ3HCEw9+AG3x
HEaWEes++R1aemelSnKsRjMi7RdpCkAWsnQo9fK+d8JSk5Ea0OKk1dJh8kVugA3ZpAzrMYo5Tpd9
VuED1YEshXYSK9gCL5Z0R9Lflqi4L4mWaj7n7uxhc6c/vQTOKIanmBxW/lf/4+w8mttWmjX8i1CF
HLYAgyiKomTJctignA5yzvj19xl/GxNUEaVb3h27znAGMz093W/gUVG+0COoKY8OUaS/6jQGuzMH
yr5DFT5RvisAOZw/c49svDdKtM23XdQP5gNGKgiB1KNZmzRMKjpakRnK2ZbiWssmk4r2S+sH5Rti
HU55XxmF9kNV5WaihpVXmK0SH5R8Ywq8vFdWMA/AdHbpvhxxfvtCDir9yWlKOXeCOkP1i2XB5dpu
qZb02fhfWIzOA7pidFLZe61Ny9SanX0vd7zf6Iv1D84YqcILya8/6/GUvCY9Vn0Qr30HhEHfGD2d
4joZ9wUcz1f0K+jFUdrjfFBn68B9AR0Nv8zq6Kt7+mTx+CeJUa/YjqPc45Mb0+M/YJEFI7QxBlr2
taVJJzp1/UtMAbj6Fg1O/+TDBfc3tW7QI+6tOZjPJVY56OuotTU8qWWYSC5Y5OjF56WZeIGJneUW
eFJlH5BEg65SxRmg9ibC38nNjSir/2OR6CRUZR7mXhfbQrAjs+zvfpp2xUp2c0WjoS6EXjxKteQb
lGqMxSMZoeHRJNfEMFwb5DekW4IQjRGKnpgGN9pXlY705Ekxmi8nLbVG1ffQdxcbrOzkc2o4AUgk
v+1G+Ebgg3dZy+wPcThrCLRhsy3TH3K0cl4LxCIPXhxL8WvhZFPigTe9uF4TOwr6ScZXxerov5vw
EHsI4nFBT7zrPvuRNX7i1V0AfK2zxwYWzB3dfuW+xcX2u5FJ8/TRvP2vbzNXPReQTkqzuPdQccyz
VjVrGs3w2mJfp6o0SYOxcQJlWrnsrtGLTF1oLoj5cwnJi0cCHHaa8Vbe3HO8+VDcP4iRFHrj/IJy
2z9lCl3k2ubRbKVF9ikcq3DnpwDFVvaOCH2LbwASj5BJ4OfNsny6Ojwcu95vYAk0k7kH0NGfcKiM
tqlWKCtDXRUEBECSagpFK/JweBmXUVilXEbKMaDjWqvVc5rkQBj6YCIypEVYKV5fhuXX26H/KpOh
v867gkWGXMZreXndlLkFdU2thGGE8YwKUnHI5Fg6qUU2/5GkgE54UiZr+1o8LS/WVChW6io5OHhQ
UM6L6ybuczV3UKE6ArADEUJP1/w+Q9+jtG3G7S/EAdD9MiKjqT2S2+nngAhcuJnmVooEVEleuXOv
1h2QKHKotgLWm0fBspA6p5iqBoFlHJtg1g4zD5Zdm+rSRlE7iXYATIbbiy6O7WL6sMfgXvwlKJNU
XH7nuTetWq9D/Vj3hrHlPhh+xalaK7sZkkaxle0mfg7CqIyRDk2QWro9+tUnB+0tYNd0aLj8cLe9
HF2fGiytAMkdfYND3EEhgVFZD8faMOilUjHPnnSnkNaEhN9ZZBsAnGoIlhMM1sWwRjVqdt/Z6hGg
i+Nlih3VbymJ4q80DHL5LTZV59PtiV6ljCbPH3g/CoBrKvNL7vEUwo+THF85WtGkviEnivwISIR9
M1naL1gpDng8UHz0aXR1r1PqK1f4Y+98Z8fCOsRA4Zf4vVT6CIYmobKoKcc6Coqv2dhpLxhpSBvA
9tJdko3yITWD6gQRuq1WPvJV1AJyyvcFbE5VmJrb4lyrXZvxHx3lmEzt1LgwnuZXtXbo6wUUaFeI
XdehmtHgR8DCYDyTHH2xpTRtKDpi8ZHDKirtUrFNKrnF4p0cd5MT1/CHKfM/FW3uF9gy6nAY1TH+
8HJf/orFnPU+avx5kBWgfn7wxShMQiZaThqQM3+cv9Fl0L0yC4LaDZw8WCOfv7figLkVh13HCVuu
wZTRSc9HVnzsfMur6NaDIFMl+U6Itkcrn/d6Z2FgAoNBIKR5BC+J/EFmZrJZIdoYouSmoV5gA0gq
suAAe8GMwIvo7S9fSubolPpFt0bJvD7K1OxgXcFD5amCncTl59bicCqgFZlHafYBeQZ0PqfN1EUo
z5ZWtAmBla3Uj98dESwVW5a6EU/TyxFtsKhOQe30qOVZuU3hM6M/KufKc+nUJvBfVb27HTve+Zq8
7ykxcSOLrqIIov88w/RO8WWciq1jpaTOUZsHLdtmUuLL4B/bamWwd76mxjVom6R4FG2WzUtTkg3I
65Z6TEzTOY9aYr7QVJ7v1X6u3ETOh9JtjSRCWs23Vp5+V/MktYJfhmsZUZlCo/hp/8xz6Olb19lc
HOMi0JudnIwyhSK4b61raXMub28v69V3pPLNjtU1TTXZwEtde/wCOlIbuWKmwg9G8aMD1N/kiK1X
eEiBD310ZS1w2iYiICQ4isnNczk9s44tUPVJfTSQLNuVFScTAagWp2LN2ipFonxJpDD6rKS99nx7
ptcLC/JEWBWI/ixxcbGBnF4yekOd6mMbt+qzbM7aOZGyxItBrawZrFzd6MzSJnsj8uJ6wgv9cpZh
RmR3Ir0+0ni0D0bQJvc1tzkAuT53Z1QcK1eNq7Uq7jvf0kElCVVG00RtQ1uMilJZluXBiJpABifD
Q8RYeq1R5nzpQUtsQVp2K0Hv+pqBxQqHit4JoQCGnFjzfzbrHEa2KUlKe5R8Pf0ExMOvf5kyutA8
5sycMh9qnnr85htG9q3J/Lg+oA7vhw51qaigs/PRL6zxBDLJXmFAUo1c/BogpByt0J6ONSLi6K0J
YlMw/SJtW4u31wU5CyovT1cyZvR8+MiXEy/arAtrpOSPATWE7KDOiFzEvexXe3XIqezmI1XyzagF
1raaTal+lWfSGTBhhT5NLgywMv58e/JXIYtfBIlNAQqNJseVp0+JxJwegsA9lmMb2MiQKE2KMDBP
pCOAXxzZQnBZkReEedTuc17e9uvtH3C95wmURC3amBapxzKHnjJ7CmiejUcdwM3baGtd7tHFSM27
uYpUfRdBGh2+G62trRYTxMPzn/SdSw8ZBpR0eKn97eZpl1+DgNUavBeCM+jSaj6mFp/AOoLXA1rh
SpAvqtzLhiJIfowdIunbIJgLcPdApZ0XJa7tztmUGPWBT2FqlrIS0ZebhU+CaQhZu44/Or9xye0f
xRB67w/nANVtvUEdROLh6EYhKNg7u5CGM1JdyDJRmh8DU9nOPgXe1J3hqRQHqQ3bzm2JGfPa8V1s
GVaLLUOCRMQgacDb5HLZ/Dl3JOhOcG4o5E3uQAm7uQvTDiR6bVrDsZ+M6WQoULR2ZT8hwXR7w1yv
CyFKNv6+4knH0cS6HL+hu6qwLupDZWvlPuMzmFwGiIT96nMr2KvI6aQ7Z0qTJHNTZchLtDZiedo4
rT96ilauakDpi33Egli8ThBE4DpUOdaXPyhPE8kPpRgnTbDld2iSVZMbAhteux4W7yAWHlMgOiVI
1xBFri7dtHUmBNJL68FKJYgKANzxB+2NBLXuNIeSuu2zvDC9PJrbzJ1m04+8amys7GPx8n8/Q/Qu
qDi8w23G9HeutEKyHxID9KqbSfxoFzH3pkf9Gj+HleGutxuzpneBVgktRmBnl6vrpBhJ+KNpP3S6
inxzMinFQZd8OGBFmHhVGo0bS1JMlJ5xxV65qd4bGyd3+psUc9CkEVfnPxdV1FVZOfapjT8zVe1D
TumKPpQ/qIcwqQPpDumewHHDaMpfBKptDRK0iI1ipcEZQI2jjUBSt2wb6xAI+4kH6YPUZMa9HvT5
hohl7GZJabx6mqS7JozW0oF35owcFVJr9Dm5GszF8VII+EYit84Dz/G42qTw5FFi78ppY+pRfAwa
sN7AeYxnrR4UdeVwvzdjXrsAz9C6oDK5GBy2I7pcFJseOKbl1uqd9G6Kfe1kysqXJg/7LRV0e7cS
UK7OFZo7Kp1Pkgievnzty68MyC8YZ7SsT3ISaOjkx3pj/9RkX3ktDB19VlghTuZGSt+br7mcTMHX
sS7pUNKHiZ4yOzVeoF+l6ad57nHHSY1gghUyjVYefEG5ya9LGESz0nmOXAp/J+GRcnsG1xNAJUdk
/Q7CqEJg4XICYzineDeF5qnDlxcRllJpLPwbIPDKnhVrWfnaZprc0rLxR1pByB20gNqbTsPc4/Yv
WW4eHpH4qvAKYfuQ6ljil/5zYApnhAZAFfw0gbmHoupIMyJWCBAjeI0s/bAvK2to7nDAlbPvalQ6
oLdv/4K/beN/b3XqYUjE0lvkHSTzgl98TdSXcjiQlfzggNoNNp0clcHdHAPbc+OusqSNH8zJMcYS
ODhQ1VQ+495AEHEnrQmMt6EACq15iUO/67HGgNpGyjUvrNlr5AqPUxeBlBEHWewx8zMoZnMEV89A
r2UQhuY2VSCi44kph9pz5g+zsR/HfvxqlEo3Hiy/k2XcOuqu3wdGVvTbQA9xQW5VOTg3JMDhTtch
I3pt6uDoZGtz2tRu7veqXNG+yuwNiPlcPOhQ5YJy1bF4DpYlNPSgeZUu7bYk2UhGY8FS6TUDYLo+
DKnynMrBeKgDZIPPitao9RZGtKZvsMfqrG/xMM+vcgiuC+VjlAPvbn+P5YmGoo60CJcj6QK1yqXq
GtQYK8TEPXwIYIkqO0Ptq3NQadJjA2dgY2R4KuHHu1ozXDxqFDxAZWr93JPwVXQuzsuNiCXBkDVG
6TzYeMh4hZQ0hyYvmGM+jeZzAjvgg/0FRiQd4l0vwhNpwFIUNndiTUrU2HnocsPe+BZFjQ5Lgg35
GEy824t6lQMxmGHx8naYnA2waJGDJSPNo6YuwxOosFlBoToC6xXSatXcmcbfRMVKLuxNFU+toIJY
UEqtdpKTTWSE4VGc4nTl5F8vOL8IHBBNVrEG1uLY4ZhFczgYglNu18bPCR73Zx6wI90WAWfFwmCt
+C6meHnOGZCwh9MxLTUk1S6/MLnQGCFWGZwKQ2uPKsPuaPhF9+YwGiu30tVQ6JsAzBamlqIqugwp
Xdj7vEJM9aEG8ffYqdH4iA5UBF0I+57bX/Z6KMq5orUprCaFHfflrGrsypETVbQHKE/FdnJiJfY0
p3ZOxLFJWhns6mwKhU1qnTx/ZO695S6SVRRSc7obxwBe3haVPYQzlGK4R4tyhugeK5+63liraC8v
K0QnKcXRN+AZTDNumS33SBB0AJrMY+pEOP+0TeVs+9ZHxxp7rjZxpRI11UFSO7fWw/Gbk0/W0+01
Fmt4sXNIqf7ayVFpAQhiLg7PONRdWdVpd5JD9ME3aaM56UNQTdn04/ZAqshNlyPZXMn2/2qCxuJr
VkFiVgmsc55DaDd6zayhQDGEmr8pM197mgq8iNxqUsqQRxx0Li8YcGbY8bGogbtNlJrSq9KZZX3K
1F7hbZF2A7QMvYDva8cGPXq4Yabz1vJez10NQMubHzhab63kwVeHmxVDQAk9Uop+IJ0X81DquqM0
GzQnqiPtfdcg0VEnkXLvq5rzX4c7zvb2wr0zHte3wN8TS2miLoKJ0jdKrZhhc+r6ufBS3c9+cBer
E2zB7CkrC3Plkro6dVSikfURkCT0dUh8L08dgidGTzranmwkS+6byMR+aTST+Qcvv+719tyuDp0Y
iwsRRB/Ri87p5VjgYJzYbuz2JFe1elLiUdphlusfsTdUd01njP+p4TitfMCrQYWqrQDQAlXHp32p
rSmcowYIlfIpsObZw/0EW3F1SPZKV4KvA+JjeX1SJCsWvVcHTYxKXooEDqUlmtOXU8WcTIW+28qn
UplBFEpGNH0DZRgebq/o1dcDOUXWx24ROqVcQZfDlPTIdE0ylJP1131LzfXsSNAzn9XBUj66MxlL
bEgq/MyKGt7lWLpMBh3BMzyNkZ7fcwYQ/RdENyP661Nk5uXbxycnaoYqcEHwksv8qZQj6mBxD811
ahyZkr4C/xcLqRAx9mBY2ydLe0hqTtSByaBR47PQr1rC8yY7rxJrMpLH2Q/wN4trysOb0Yk72r3C
72SuKs1B+cao34rSTL4CAIKKjeAjnlyFgwalRLVR9tRgbD9pIJVKL8Pr5YwLTzq41Nks6XtPpRe/
Cb8o01/NmLEVp9pK+++kpgjk7NKuhG7Zp132hpuh/Qm5D7JgPEHA/8OsjcovgGKleU3bcSnXxMxR
MmNbCB4Jq718uvh1OIJnCJQT1hty4/BKqu158EyeaxNWf6GN78rg6GdqbQFUlyDQn2KthFEe67xu
6JCiyH1f43SkHpIIdzdPiQ1rdLMsaXCvbChfe3aFNctbMWRZmG9ruujDQ5b2IzxqJHAwIHKNSC26
TwWWb+M3cn0l2vhNO0or0U7kvhe3kmhlI0UI68eigLeMdkSCZkhKcoopCasXPTYr7H8wRrmrEBnj
A6DPU9/5lqj+1lzU8+6jO5qElWYnHuD8BtMRwf+fNyKAOxsPj9I/cbsV4GvVDlueXsAVeIaDIrk9
2vVkeQqSU4HRoINEB/BytEqxBMCoUE8l+h9YaqXh1tIxFXSkOLoz7KQ4oIEC8T9N1mwLlm0OUb/F
IkOncEO7Q5QYLoc2O2Q1unBWT2YbxEe0yaKDmoawzGNE892wGvBLKVv1hC8f+s2T3bq01Ju14sDV
XUpNQxd/dJ5DyMOol78ixxdP7+Jef0AgTD43XRo/+5GBLkFSTJ4KElJZWfGru4YoJXx96NThIQDm
6nLA3imsvphahGeyZP5T1fG3QVCT0PTxPXRMdC+e4w/K0xOTwUBghIIrMhh52lmXY0atjR1l48en
oZCiY9CN5k+42N8jx1njR14tJyNREUSfnisNFspiP02ar8v1ICenGfo27DLFL6uNlg+TyekNuu84
zrb5yopeXXCMCaYL8Vm4NqQMi3u0K/sGY1U/OaFpkR/moJPANQ3FDPpUClbSk3fH4sBoFMMMQC+L
lexDHJbD2ExOI8pVLuqoyg8N1bqfWh71ycpl+t5YhFsqmFSz+XaLtSwYPQt0JeFsloTU2tA2vi13
h1iR4o+5xPzdIDpXG1kQUoJX00JWgo62n6UEnVJs+04+RQOazAY+igW6XUq7Rlq7PgZEGyIOY5Ir
YDd1uSUhxQcWQJbkhNZB/GZEsf2GhULjAwCOW04/dl5uMJW81W8HvOuww27hCIIDpICsYHd1OfAk
p2mKMClf0OnDH0h76Ns+bYSSXmy3u3KaLMQ4HCXyslhHvAudujcVWt/KtxXf7uKSEb+CREkXdREK
rIvg16WG0WNNx4J38viEJeHJCKvfSYDv26FGFNVFr2LWsIQEmkh9a62KfXVMKeWKtgynBk4ojLHL
RZit0ZEQFZ7OepsWCOmBDWsRjcBJ06DSJ6NFWqe94dublcW/+uqkhJQKKH9SJrTg1F6O27Z42tYo
jJytJKps080rKXnRtArkklfVZV/0oCRDQCitNSmfFAE+PSJVmKWeiQCZ4k2+Hf8GPY8CYI/xtWO4
vKOt4d7KjHR6sNC01qHzWd3Pld8tjvXF50IEmVoRyZmoglNauvzdg1VS++6r7jGCFrEppqmjFxwi
qokboQb/GM9Sz0Ls5Rg6ivQSJYWzR0m3bL0BFIjsoVoWvrZ+G6zsoqX9iwK8hNaaICaTNgpozeXv
mo3W8Qup7/HihmLsIm2Thh5iWKbwb8YlFNxL/ZnsDA0UF4eCateWpt5sxqa2Y5w2y3J8xr5N/MJI
deKzMsaSshIxr3Y6uBQCM69V8nSEyUUG8k8+ExWdXshtnDzK01jaXqipvOA7I37MGthxmyIeGh2F
lM6Go4oWb7M3Q+zOV66Iq30HKZYrkOoU/ARWavEjbAO5ljit20czo/vYhWr004grGWkSJ1deJ7Qz
Noj7zV9ub5vrqfNYprwBfZzq2FWLujW6GmNbs30s6qZDE9TvD+YUj0K7L0E2QfUKI4s30lTaz6Vp
9Ssx/Z3RQQ0A2wCBRHKzVIUtfEp9nex0jwHCXp/ReZW7HU/gATdSXt/Bj74I2yeKtmXgDX06Yn5Y
UQ59vr0EV4GGXBYUrMWpFxzIZamioPOucwO0j8iS+DtbCiuXbTz9thvF9xCRq799eDwB2YPiY1o2
GKzFgaitbk5xc4jPDRpzgTtOtR55Tp6UTwoqMn9MfyqT/e0hlyLmHEJArybEVRQqSCOX+cdkxwUt
si4/B6S5NtKk/hRILkmlpOEi2flwBE0trDl2JTqT22yUzG5H6luXuO+BlHsz1EDtHzSkPSKYInoV
yuNKoLhKJWCE0CdFtp6+JTBdsVf+OYRTgQKFWg3RWUWyCDW2ZsJJJq87/y3xx6na3V6R650HXoVV
5mJh/1HOvByN4WNjHKry7Fj5BH1OQr7JiYwvAUanL1Vrf6MuDU097M17RNhkeeWw/yXWXkRrEnkw
EPS4BBKbwsDl+HWc1YBDhvBcQFw5J/hYap4J4yp6Gk2/8k/hqE/dWwibPt+gGxuXj2Gf6FjEE9y/
NXUy+XcWjI03AhrSeyiaOgG4T55juxS/SRwpJxwH0C8oY8R+xhiuEO6v6ri3E7V4Yu45WSgIbMVt
ZPTPHnP2+YmyQfycObWkYKMc5c8txr7OvgLxWW+sEa3VTVMleb71Cy1F06rUGqgAaangVNn40gv6
c2r8jDdI+9PpkWR9BZyazVgPoNf+MCvGTBypEvUVaTD/DYSgo92bQiZva6WWn/4Juq4pj4kyldpn
RHXayXO0tNY2iAIF/qaBOIQ4eItF9w5BMB4+EkTpcjdRfhjv4wEY/7ECcvGNWkMZeQbetc1Bgt6k
HfoYqvaZLVQouxEze0yoENeD5iYFjfUpHeQylD6+u3iu4okK9gclkKu0WAbGj95ydDbadrif6mJ8
VYElP/g4FnD69Kb6IyWVMVGdUSLsa8PU+vCVhs42BU+ecPwCeWkMIydyx+kmi6H40n2qpTR8DcOs
3dSWnPoeAmyNF0my/qhHpb+jrCKvpFHX54tTTA8JSjK7yFmWK9PamulZqf6jb4RRvYsLZ1Zdxx6M
1FPtZK7RXq5nU/8a21116uD3phsHNcBkZRn+8lcuzxkPLmIsv4PQBwbk8pylhokenKNG5yifZwzh
fT2SX+xaax6GoW9suMJZ9sC9bH3N4bTc53mRfgUwHtifZi5/80sal2X8qvhZYX4zUnpgxzhtJGOt
jyPCzeJn8lgT5WuyTmqhi3DUoD7P+4LGqgJc7H5SY7/2woyryZVCBHxdrq3i1+0IeN2BRAWXNj/t
Nwo5AvZ0uTRRBtjKQfv13DcgU7eSPOSvkd3k9bboM6GSGBqwJZH4aqL48xw6WuapuTScBiWuQPJL
WpAYK1fj3wv/Yh1EmsgaCJ0FWmfLWo8x55grDZnyVBd16jyWfti1TxOPePUBN7Nm2KDz7qChl+tO
+DwZoyGdrKScwMnJRR+6ah2H6StA6mLw5Lan86aiMJZs+3rKkzewCkO5x9ZvcF7HspuCbUHH6LFW
Jnn8NHVzNu5KXwvklSRHFZn3YlJC+V5D2IYzSTnpcqG1qkvsLte1Jzif80GegvmX3RW59mKpfrDX
2sqJvyDHxrl0wiFy7p3MaNKD3nbtF82s0G4MQWc/mHqq61/qNKwerIFyxR6UbSc9KHnSZ58dI4qm
T5nVq5JX51b2JfXVaI30/pd9dTERm5eKxoGiNMQNKS+eGKGJXaaVpd1ZbqwGTXAs0seNKaPm+akf
GityMwT0wjvERAd4p2mHwU46+S9zoAfaNvHjhH89mm350VjDb6GWD6qcnozovV6ub4R8VZfjxXXG
KtlS7qRQCx7nqCrufeBRXpKn2bfKR/DOZX3G13mwPygfBOtb1CUoiPKGoFCwDDK9Hxc0KpzxrHfg
zF2AM/rvzKwjwxvQWXyR23BYmfJ1iQBJU1EsA5uB7sGVSogWOqSNoLzOchZpP+Whv5/w2NwJGIkb
8yzHUN5O/MpTLL94anjoniidpLuVEHL1ZhG/wqRCSKmQ/o2zWPlxVCut5VFyTtQZmZyuqvR2I+Wj
0Kl20O5F/lUZD3JPjb0wpj4/aihnYtSGZr2GsjfBWfkySrMWnwyz7XXMFRC33ChOGiMJBApmcI1J
WWOwXAc+fjXpFyxLXswEwEXupTQ+BGLYvOemKeE+pGr/k/sjm7dFp86Pfjv/wsgbhXO5r62t1Ah9
QfjXzxIuLWvmo+LoX54omC0oypB1I44GHvNy6+qRjkZCIhaw1K1dGNu/9aJVX2VYUY9J2pTOSt55
VUsHqP23RaLRR0SDanEdzpElj2prT2fCObzvsJmfSoRT93akBi9hNxvuPDqcD6urja+3N8s7e4VK
jjCthOLJVbwYmpJ9TRm7N89z07dvvZ80EU0TNH+3PuIVT1qT/hcVTvd2e9R3FhjdKcD6UF1IhZYv
TBgJo1M2hnXGWDjrXSkKk11vmfO3rG3iU1dF/90e7+oVQ/mAjB7AqyVajEuNo8bq62aA336eUbO8
yyp1fO3aukO0LF9DWl6lWIuh1Mu9M5tJLdlFbJzNPAMobGN6X3iyUbSbsAoH3ESsaJ84WbodtTE+
x5rRrNUpryfLdUaxgsczQYh63eUvQPQQVWHfkc+jXtnJQc/Ksrmr/XpOaBRW9Z2dY6e9xW4n+5W3
A0pNEg/x+ZC2lf7Y0zn6qc19/FwBIew82CTRLk/Caa17cr3vEGIHfEyIgnKuLetPUq+UI0moei4l
BERteew2slkPr4M/jd1JRYVt7wc4J34UTQXwENyIwMEKIY9lD4V2wFjHZOhnaFzID9tWic+1bj0X
VFrvKDQEh9sb768wyGUoAaFHKVFENgpZy3TOaaJRL8veOuPeZCr7hLQCMZYkNRW3lIPUug9bue1Y
AHM8KN1gTrs2aByJGzlqwQ5oVS55cQT1e59w1555RY3DgzZ3EhjESZf/lGpkT3urzdu7TpEn3wus
okrcyh6tAp8oVY43haqlznbmMW3su1YBNon9QS/kN3U7Qck4R6Ij89Gs2DQq1nfPRmfoex8aRvg1
l6XhhYJgnX+flEZ9QyRbIjLQx7HdPiqHQ9j2k48oiqZ8zYYqf0axufMfBp7JSKbDfgwmNx9a48/t
VX1nh0MHJIJA1Kb9uHxGGRh2d0WtWOeWflm48TPDl7Y5cEWhKoQM/tqJuo7PgCBAvWKjQ3EIaNzl
iWoDTUJ0VjbOmOqAm9EKnewvoTWB4rAh763Kaua9MkUd6vYmFjZbrSdcH0pcRu/CyFLb70ORkYLE
xYw2ruj9bjpwrrghOGCMdxgFK5T1moy87fZCLQ2e2OtC+1QVAH+Rjyw1IrKyzkf0ydozSk8WPzRT
w4064zVhUTE1XgNdEPjTUVL/y5Iu2Sa0r+wnBEly7B7zUFO20VRjlVFSLPAkuSv6xJVT1ep+SMLg
t1HtPH1hxYN5rb18HUZpLVOkptWLlhAaYZdLHiRRZ1aAFc4ciRniVBG6cm5p901RlG7tSM4mH6vv
Ti8nO+6QD7daWTY2F1pK4BXIrcX99U/VCzyZnSdD154nbs5nxfHD77Dyra3QzdnPU1e/1U0PxOz2
13pnmwkHaWSDqM2LZujlqFKbSnNvWcW5GYfC30BC8jdWaWt3Jd4ImxHroPZAeMzusqAAlnp78Osr
mScELQEuR8EEXQ5e6IUR2UZan7M8Ve/kaiwiT7Zx3YwpQ37Fgyr5cXvAd24AoFpcUgBiwOAstyZM
qMLMprg/F5XW9JvRL0blkHVZsInKcPDCvgx4KmTJ59vDvrPI1D0EKw+5LAwTxc/659O2STXPdtgN
Z/xOtfQrPwAmgmUB2d4MQVM2v2thzHfKZ0x1Xyx/aldi17vjA6YSRvM0OJZpLqC+nDSs6M62pKKz
VEfwyDoNt7L95NSIOE2aOcm4xTR2tC8kA0un2/N/b9kFRIUvTCuT2/dy/hpE7TJVEiSg1USpXL2N
I3un273/rOVq7yITgd3sOErRSmHjnf0lkkyqCAQjhMIWeRGNLqdHo4x5z9VwUIfIDNwQi5Cfqh8R
TQffWUsx3gl+qC0AKRBNalhOS9Gu3Ey0it07nEfbisb7fNTy/4jx2NQllpk0xw5Y7O9EtBD3kNj9
X0Nt9dKmrsbe91T02PWjNqiJtJewRgEzHEDJpj5m4USFdFYX7Fvdjj/XWR+ZK9/ob1ZwmTUInQgK
QVTChXzBIhIMaqwWxYTlUqxEw7OKd7O2KZs0oJev+fiZB0n8FAaUp70Z65NwK6E132xm7HPqYxOG
UUEzFO9ptxhlKdmgLyVX7uTQE/Yiuyqdu7LMisalPFtqeMAUavK1RPBx8Ip0tP7DuUb5ggMI5w/Z
dBqSCH4WiTvMASS425vxelOAa0dbVcD7BWZp8dAaU0spNUtqz2zV+K7mUvoc8Po8ZbEabTgV/Uo6
9s4jk3YGSEaUJsErcKVf7v5WgVPoyHWP7FmVpLM7q5QP3bZQWr/xwi4ajhwdhIWNIMeaV80NeCgG
5PsvaqF00bNizubPjy6BQMcR/qj1IV60TBAl5KrisdHns+qEioaurB6C4XMioW/X7ZJYBph8e8Tr
CMCI1KFp/3IcCYGXa1CPpYNjxzCfWx0520FP1ftglF59uyQeFVgC/MoJPPvbg15/aeoiyAxTSKS8
SQJ+OSg+bZldt618LtRi2uR5IqyK6vCrncp3w2jVr7eHM/jfXR6gy+EW0WagH4kG7CCfexSbsaVw
2u9aaHzN4kn9fHuk60QF4BAEHAoFVC3Q/LicWGLro5LWpXwus6nZWf3gWztKTUb6E0k/0t9EbUaa
WJreAOScEzvxcJ7GUcC9/TPemTDPaHY2BQSIG8sXdYdLnDWFvnG2lKmeXVrzKrC/QN42IEZXTtE7
31Ik3kRykHhEWPFb/rlC9dCuinwoeI306bwHQTHprm6kMKjqxjzwxMmU3e3ZvTci9yV0b9G3Iee/
HBHHFx1m24iBZSXln2IrCffOqI+o82VdsJnREVpJTt5ZTlGJIiGiZEAOuogTddDgxYan6Dnv53He
6pnR209yqjuTC4TN11eepSLOLbYrxBQyIV7ENFqXjWAgqqrT145yLiICTCZpTrwH/V2rK0Xv6+RD
gAdpZpB3iAfN4hRKYTmDEUrU89AWnac0On2f1Bh2GWQ+rGYl+YDGW4yQXkvZ+MOfkBPC+wl2Cvit
pYZLH2jaWFGJPSdphYdPH/kHzQdoAhW42+QodKxpLom5LNdUIVUTqobwjOXFJ4wqaomgrlVYcbmO
GVGMAKTTYL2KReOD4seO58Are25R4zlJfuV4Ud1hqoPay5oQxjsBF4UpiDkCy4IYhAgh/5wX3tRV
rsWDcuYGTl/mWkl+w3hO73TC7oDlYabPG0VSbWnlnL63iSlGW9yrJD9XZcVuKKdIrirlTJNX2zuD
3UeuJCIQZnjWz9uf992xDGhcyC1Rll0+kak36UnB35+Nouq/VzjdIeVggH/uFbRP/h9jCdgET1tB
f1xkDYUU4+k2Mq9Sy8bfvQ9/G71Stdd/FB0iYytn5r2vh2AEGibUcUAFLPaREuvOXFM4PSPA7dzp
kxZu9Thvdk4jz9/o7c9uVc/R549PEUAI8J+/W3hZpypKveu6elbO8A9JO4JEvs/UKs08+iw0TP8f
g4mmBQB96qPL/dk2dolmoKGeiwQllKMMj3yr2RL0g0hKjZXlfCeUU4gBDmfyyCQCLZazGOxuGHDL
PGOgGjubBK6VzLvaUb9X1SBtuv7/SDuv3riRdA3/IgLM4ZadJLUVLNuSPDeFscbDnDN//XlKc+Nm
N5rQnl2sMcAsXM2KX3hD1K+Zxl9aQcJLrgDCDylNfHr+5hAxj0JJjUdHcatt5BQGNkWOG2+1mCau
VhvOni2trVxAF04EqDEKRzyQdBKW/a/JqTs8bU3un6jUf/Jsp9rflE6aGx450/x6fQkvzCpcIB5j
FHdckA3yx/xxxaDX2nvzZFNOjer0dsj732WD7CgqjY7K/kyMNaXTC3PKgCjLyCNBALtYRsfFICyi
hPVoG6XavfdN7w03lByt7sCeFlS7degWW4SPgnlFxu7S0MQeDpwk8PzM7Om34iQYd5geGo+Ko5RP
gLWy5OAYCN4cwKglf5EQDflmRjL/f4h7bMlYhR7LqYSDcDqwHSRtHnKHP86KnWxrFECwi4xmcT8H
bvWodmlRb68v66U9JDV8kA8kMwC4cTpigKCEajSG/kiVWHmKDEdgM4jHYrJP7DlLVib2QnZkO/JI
SnAGwIxl32vUShhQppo9zTXJnxt6mb11spYqAbYodwRo0b7Ha8Yf2gzhfMMJooewVII7yifa8/Uv
P8fGSUokaCP+xx9wD04/3TXSIGk0HC2jwGati741TESsx+i5qOfxyKvS3jbxVN53kz0IxLjHfmuX
Y/0PMElK1HGKTraLdMiK0N55BEVJmToGaROhGlfY6c/SsEntHKutnwTUD4SwRUlYATbrC4Afyr8o
sH9LpMtiNMF7XXn3Pu7G05CGzUfyKhk+nLqlHgWgtSTEKLhl05e/NWUCcB9a1pcqD51DqCXZc17n
/a7VI9O3uwD3OSvuVy6a88Pn6igAINkm+ZwkdKffTyUcKlbujk8ENHG3GSMgbyPVkK+tZscIiekZ
rtwVCicrb9T5Bcd+pBYLeomOFmSD03Hzsk372CuHp0kY/e/Z9dpbKECN8gO0Pk+wZQZO8OmXCkAp
xSqCcun5sSxQmlNWB7hCuY9ZoB3COtF13GkxWbSMzH3O5kr8fX3Lnx92mUYi0ILsAG/Ax+n84w4P
5wgn+051HsmTi99931uUQ23xOsCN/HZ9qPPThaIJeB7iJ2yVeGkXT6KZBTy2eVI/WF0232LDnd92
FfroO2/IxJ2Zoo6F5bi6C1tc7jfVEOg/LKMNUXS3tOgtNKbiPUq0ol3Z4Wd5EAQLoKaI17HO3EGL
V0WvRdWCcKkfsk6vfo+eOkJtonWxpkV6tpuk/g55JLIuUK/PeNCthwW8JrrpARKHOxzMHOtB22xJ
0ZH4zX/jXmrvr8/42oiLCRex3aI8ME4PHcSMZoO2U3ojgrb5EgF/OUSRfrg+3nIzcT5lw0fyknmy
qDecnpfKbhQ4TFF2X+ZmcsuzbNwXhnjU0CNZa9Usr8SPoVyyViw6KeUtmyVplU0Y42TZfeQIWlpm
hj+QK9LiDcws1Eu3tf/WiiKfNokWGCtnZnkdybHplFiwA8hrKWmdfmbXWKM+dG56P460oKK0smH9
Za4f2B1Wl9BFjd95m7k/r0/u8iIGGkzcAxZWYovoEy1R0ZaaJpUSBu6PKqzDyC/AJtZ/O6Pamfc5
0vM2zop1FNU+ZndR/h1xmVz30MEPEuV3kvJ/W9lcy0q3/D0SOUIdCkgbJezFY1kqMdZlqRm8tIoS
d/EGGIeTH6yu7YOv2Rw4zrFu2fFbrta62QSmnWOIbKbq+K02CPl/m0rT0Ttu2igCqWSHeWkDt08b
uyHtQO5lmzta22cgQ6IhvwEpGyPIdH1OFwdEoq1J5qgOyD/A5y5Wsko9Ct5DYv6Yelt54MaKJhTv
dPFa097r93WvF9WaptFi98gxITIhuQcWl8TQW4yJl4eL/Ejm/kBGCDkQCjsoYRrOnZIDUBazXd2b
hVOtZOVyLf54xOWggOJIC2TqyhUsJ+KPa35wK8su0Zj40U+uvgV9A405qhvDupm71nUO6WBo0y04
UNwyyS7HAF9Qs1zjeCwO7cevkKROVAvoZ1NZO/0V0HuEYjqB8sOsnHx+HvDvMvyB+p1BTx+n5O1c
D1WxK9R5cnZFVVri6/X1XlxQ/ADyFET3eINAAVP7P/0BalyaVqTqxcucTNEAIjQex71ViQm1zg7L
iJUjcjYcUw0rm71FRi0vxNPh3KB24sBwkpd0hpbs900eIIkSl1iEJMz79+sfdza7YLupCCPLJKml
1IVPRxsobQdW2Ck/SEenr2mHz3iZGvkBMhh344wr+5TG4xa3CHclTjq/mih3oZP833+xW13s6TFH
0bU20/oF4ojyUGce5ilETg/F1GEdHyQ0tZJM/6oJM3zA0+BfXWuzlbfn7Fh92CKB6qGiyeVsLuoz
noXalRJU7Us4jT1mr2Xa7xByw814GKz8zqyCn7DhnN3n5pwcAd4FjXuSM3pJS3S/ZQ5SfqCzXmDH
5E8wxIuvQzaY/dcp6+Z/B90BdZFZcxU/CNxy1nhiyxWHqkRFg50FcMA9byvndlklvTuML+h+u19E
GuXdr6bUvXQTGXGt+oWKT/ZhMtvhUOB3vhYeny0746Nl6tJgITiXXZ3THSf6ALtRO5peBjIy3Lpj
3b3LATgndwYUrd4vwPw+5I1efourxsaCaIp+GYUYrZXbbXmNy98hMzdJB+ZitRfHGrWQwZu6Sn3B
swiTI3BNZX0Y9Datb1svCFJf7bI188zzMW2Km6BcJP+YlvbiLkOuTa0VUy9fvDhwt63Ze49z5b27
WaJse8HZu77RltsbexebIr0k38qG9hINn1jtrDdNWb/EADfBKbTD/dxE817xvEDHr0cf/CTMmn+u
jyoX8M9ng2xLVgNx6GF38dYvzjWofqNEAdV6Qci3M7bTaMWvFtXItTfx0jgcHqJvBkNeZjGZWQcQ
u448g4uyV6K7WSho2FCer82Vm2p5I8v0EZgterdglaFXyn//xzvYIL5rYGWkvQQJnvGJJord4AJF
C1Wxxoc/P5wM5UknOvps4MYW17HXxbkpmlh7sXKjAD1XO8duMAVQZ7YopJx4S2oz/0qRo1zZK+db
E+ABICxpRMCaLeNTrfGctOl09SVoAmePmKyj3lVEHC4O6bb9HYendkUb6MKIuMhyCtiiBIRLfMmQ
oKTZ9Grw4oRJsxe20+49Lfd27hSq4FyqeaXMeTYeoDKEQEjLZSROPHy6jFiT9MT/3fwC2j49YF0J
wWvsqxtMn+xdWXRvnzwG6B7SZADzx1NOfXWRIapeP6PHlM8vgFKjh7E3jJ1Dc3D7P4yCUip6ZlL7
f5nSiIAOY9e184unje0W+IXpN0k4rtyVZPfLQy1bjBKaQtZEXOLKf//HGbD6fO6AjkY/hFIr7VHU
k1JisQyC89doo/yr+mGiakB0ja6Hj+IbGJPlbzO2OFnkx8qkxf9MIm6mG3tIXfj+bRpmwo/zsWw2
KdAC7xdSxs6U+OiHtuKNtiIeQhsUTYfa881u7BT8bEfbnjfGPIjssTGKLobfOTatDeov7LzvFN+o
B22GqQ6tZEt+Xk3jZnScMjsGJcjL3C9nY4iKQ9OwP8KNpDmAkLFdUI6309xVYeOLAmO8fkNrTcqO
GSnhrHXTpU6hOFu0rCoNmZ8KuI7jEylFlt8PRp198eLBGx9SWmv1sAXSPFbJzqoaNzk6rQiLtygG
JPMNnYUwim/dpKUrsxlsVUDdm/JxwsGs1HSB+nvY1Vml+LpeptZGaAZaAXaotDbMmMGqKoxcXS1+
hSpRF7kfitID2DkPZWh3JElQhm8y1ZqASzSirQ8kdG7yr2oQbZQbM6h65VFYU6e/QtWu4309alH0
LpDbz3dRWuvaDVWr2eFvGllDKnLtLNAZHuz432JsE3VfhekwbNBJ7+0XY/ZqLOOsRM/2Y1TM6pML
HKT9ogcpIBS/McouCfzUCPOWHlSLRZDv4BiRPrQarnDAtrpkim/SJHKUmyAw2v7ZrNMg+xmNXPU7
b/RS6ympu9b7iU5lEEoppUxDxlN1YtOo2SR5EdxqulL8TssKSfQCoHy0E6kxWHsrQJD34Hm5om4n
MA3Nt3JQmvwwEeaGh3KKo+k2tAn1tuVoiHjb52HQbB2KEOZmEFiFHLvAqM2D6pXesKlhqBRbU/Rl
fRfz4LrYFiqd+zYJUHAzuHxq8LtRSQsQS1hbWYeoUrHeDqjI9ntCsTnZWG6jowqMLGfvT/zd0bbX
VJBRGy+KUd73TTysncnX7cFNajZ7oiLkXdmVAogLZ8DpSQkVqtpCoQzzOPSoT/7s9ca0DgOw8PbH
3KdGdqyCdBz8LE2G+e8g1sxsF7RlB4i3QG7JSnwrow34PTQrCL0o4IW2uzOdErXFoi1M7Nvt0cnu
lbo3rXhj2j0+9X7QWI2a+2Y6gQny3c6MhG+koqm/8xNcjH9IWNObuOo9ddeZxpg9F60yl78rMvzk
tuPvtZ4mV6ssFTCXNWn+AMspgmTX1DgEVjPQ6w3kFWvKN2qq1c3PKSYgzrYsnRE5fjs7RflQmqHT
Tn4aiV78VfGTYA4r5hQJC9lGM/J+AeYW499mP47UcAIjaKd9lnMR3MeJwEanQUjRtTdFiXvHuOmn
3Jt/q4qjoTsV5UEMY6V2rI7nVMsDRbvp+6DO/8lNq4jaG8RcmYmtjhND9w/6zRBbKGAH3q/rd/gy
voDNQpMIGo/Gi4GOswx0/rxbHbUsOQ7pa6kZyauHIPA/I85hX3WzQmP602PRFEWXhdBbVWkrnI5l
AG4EcuTEr6hAOTdFSVVq61aA4/0wq9w1pc+zJ5cCsU79Hwyb5JktZVNZoDiK8On+riE/4/qGikzf
Jq3r8d5OIy5RNS+jlVf+bDI/SmySxYAAsIQHn37gVBvTUNVK9lOb4EpvXb2tun2nRMb4bo80zP69
Pp/LgM2UYS6YBXII5GbOkNB5LF0q66T+ifOd521QNavD3wn4TfeY1D33qJ7EDt4t7Ty3zSHUrVH7
ef0XLIN8yYUih0bgBrV0imuLMFg3J8WGjZq8atDSx40nGu9ZaSLvqzo4nDbi2kTfljgrvl4fd9mD
I4dBih+iLRhlKX28TKAi06IUQ1j4OoGJ/V7aMQWLvddWITrbuTIJe59KowyI9oX+XtRTgFi1EZY4
WG/02Ry1r70jlHGlFbIkbPOrHHIBpsKgcAMGYjEdTRZBmQxq9SUakt6IDpCQVZFvcpd45ImbasQa
okWzy6SEE88OxcM4rN23ANJrsanAiTWwBYSKHvjGq3I3uKECmNswThx5sxjloKaf3bEkwdITnlvX
gmq+hDp5SjEFhsj1t7EBCXvIHEQObobSI/4hLgrXUoyzBJyIVGr+EQbTkabwIbf0H9dNVHHSo8lS
wRjOpvGAOJ4+orplNOU+GkHEoW8QcIAOuq60MeQbDmnwFJTWYOxry4ntw/V9dHaCaJ4SIgO2pigu
f9LpzxlpwQVwQKO3phE4OaXJ6Ldu0aPLpTUwQMJ+L2YkiEclyT9nFinNZiSni3SAu4J/XsS0LD7+
2ICS38jDiDLb2HDcgyyGCb8H2fazp7+ZrXRllzciYxJB8werjbveMiXP2qGBWTOWb87sJLdgOaJb
GxbVM54u8a3d6enT9dmVs/dnMs54H+0jQnY57NJQKle0uhXp2LxpbSHiXWb32UsbZaLetlWh134z
W3Xpw98wV1r0Z/cwVvWUj2VLh8nlPJ4u64D8gbwRUb6PkPu8q2JPye9DVBTirZPHc7Ayrxd2NbZn
eDigFkEn9KwLn8NgyoZ+qN8USeH4HsUNIXtTuXlxhDFvxvhomTgDF6NFhJFlbTtuQ4D+8B6LCJuY
67N+vspcxLJoQNmF4vFS9jZLMjdM+iF8IzPUtpNli9vGeKgdYxNQybq5Ptj5TJNYIJFBwRgIHSOe
zjQSq3ivNpP35k519aMoB+0pLu0uJaiag+frYy3tlzkzFp4vklyGCLoLPeJ0MGHnrWdDDXnL2jwg
pXIsxYGI26QNqgNEWWk2fS0I67MvVtKpyqaqOi99KSsrML+UBi60LS0f3UXcTMSw0zQUEyJb/ZJM
ZZjeZVapT2+dR/z+Ixzd4dv1H382USBXJdAJCD+aeGdcqTbIqtnJ8RGhZeOEd+yH6qdLDhgeNT2x
lZXM/Hw04ClwsiEPf7QtFjNlZLXa2GFmv5pKYr2GkSf80FasXVWW7srml2fp5JADlXVx/KVHjOgF
DZvTRcFtyVRBkVuvbZWiyGOUMJOqubnJ0mrezkFj+jFLect7G++C2Sw++4AxvPTbIMqj4IhGxenw
nWUoutS6e0UiIIloDiFGxdvfhiTegeopm+vLeHa4gNlwq2lA1eS4S836zlBaijuq8u5aXbsxUeTZ
xF0Q3DEFzQ6BoXgF8rwcj10DMlf2i3mhdAY9/bwkEt7kDar+q9ftJ9ftg7s6sbvvECVfSYD6Tz5K
QI8hfgAYRTuQzpOln44GGK5N6B6M706r2sVhrtUW9aTCiw66U0blbircYa32J2+IP/cPY8L3Rc+U
tiy36JIZkPZtPXTJrL57nsifgNLnxy52qpUDcTaPchTqfLKzhWLasvAfpC5YBrdQ35VO9C9Wb427
1mtSpAbNOPV1pfp9fZ8sDyCMPRVCFaV2qvuIiy7uxW6OvbEsRfI+VTbQQi9Mdz0kC7+Pq/nTi0Y/
hUXjuFMoJo47XTRpp+uR9Lbv+WjXB7WchwPZ3n1J5Hg/jXm/8rycfZkO4xRxYR4P/mZq/KfDEb2i
Y2fP068RgKqPWV27RyIFAcnCXrPdPBuK6J5KtDwDXJ1YRZwONcaJmTC543vjdMUhdMHgRIoefAmx
xXq5vl5n+4OFAuyCTPIHm2EJfhWlbk/GbHXvU+ulb27X3LmBE2GdBJznpg7sladsGRlhtcvxopgp
GQbE3Ysvs9QZJIIXje+BUzpvVqxalMxGdQh8cHNjvsM3Fs8UWite8Mn7kn4jUoE0wDhyklS2uFDM
oVSn2c2zd/zLRtcnchP+TIK4GXtkzVf2yvmscp/QtqapzO3F5jxdwNquenOqrYn7BFB4gAzkv07X
za9uKqwfXVCs3V9LtSJiWs4Aci6ym0BqvPw6Klphqgmh/ELSwR1/4VeXz7cKiihC27hpLVAOc+Yp
KfXdXDfpcAs6dyw3eQVx+nYS6AeoEPbZjH7ZuW22bfsohq8TW2gHtUdCdE33NTVSlc7Pc/R80Zoz
zRj/uzhFgN9HcwU1Qh+BwbL//rn9KVEfBtUM4gfqChjfns6k2mhZhslG8O8ktOm5oGB5k3pTtRt1
O/lpadMayXp59BD7pxZEEC2tWTgai8RI7UpF6FVt/CWKOd6AABl9BWmMQ0Kfay1rXr4ASNaSwAMx
g7QEHGDJNiwizoBJDvwLxlBv/y5VL0YUK5gQmk63XUD1YI/CP1VjPbZ4DTd9BI1k9CM0Isxw47U9
sqybTIli3NOaWqnML7Nn1p3P9etCXry+EGeVByDqiLHIDB8gF5iMxc3Oyxn2qcA8oDO9dvitV0Un
tvnUJ4gwNpRulZ0RNmryG+Uzo/XH1myDr4HaYuapAowOgkPOc5+txSWLC4UKDHElMRATiELNmYCu
JfAkFKXWPheKMm51lBX2U9qmt2ORdxvUakC+6hA2V+ZCxnZ/vN0fo6L+A0+R0N9jp5zuyiyoY2Hj
kPiMfUS+d+MhvElzr7ordKoetTX0RwKIfm9ya29sEKSPhRDT4fqPWNwx8jcAS5K+MJA1de6a09/Q
uXNdCNOrnktcBeJN6wrN3WTdBM69btyHNojCNeGjC5NNuRT6gQ0Ai0xrMWQ8J0M5Flr1nHST8ZQP
Y3lQ+mR8CwMPkRaXK2cW5hpU8eKgIDGlyTY4tmWgq6DbXbbZUD9ncZLfhrQmDqpWRfdKlAsg3JT3
FbR+V1Z4cQ18TC7qEki/S14PKKjTya0st6Ts0jbPRZLXG4te98ad+3lrVtknbSH+GwoEP48hNSJO
8OlQKVwoehp6/RwWig3OlpqB6udpYYojDbzZugkFCnm+iSBACxsFv5rPvYxgtbnpKFJIiCDIpyVa
ESGvYKTjUTxjPWXcctTSm9ZTaZSIMVnJIhY33n9DyZefEamCecvbHAdEfVDz4jlKo+AeNfR+1xXh
WmS9yMw+RoHTx83KY89rvxil1SJumqrMn8diCu+7onmfM2X81qpBiDUiHgxGV7WHMoyrG5CRf10/
lsudI2eTyrBU1pfeAUsmc6wETtwHZvSMmFr8lSdZ2XjF3N9ZEaHc9aEuzKYECcpXX0K6lmB7mktj
qmBo+Kz0nUHjaGwf9dRb47pemE0J9vgARGN7Zy4ql2mWCLWJlPIZRRvaxqFab2Ih7K3hhc6u78zq
pp9Mi/Zpg4V16PTWylFc3nPILUnJPF4fCMwyhzk9H4DFsjSLh/Y502bxpIqSDrRqRGq6nQy9/EtA
MFrJPZeSiWwgifokwZaSTACH5JX0R7EWsEaJRYvePfeDohzrBhEJyP4zVHHgPHmwTemLPuQQ8N+9
qs3uAKe0750XZu9a1Iy/Ur7js/TYDyCzhMSAe6f5seQ3JHlleqUSphh8zupRL9xXzWxCpPrmL0NW
Jt+ub6zFlYvoJWANIDdIYEk45LKDlMQKEZnVZvi/DrhqBOjN6P6EvqjYlVpQb5oyMO/myja67WcH
hkRJYweWkYuVydm1G4KMS8wxu49FON0FcfGj66ipoEIltJsoGaNHXJ/WSnmLDcbXOjRToOEBhyQT
X8J8QdKWwsqD/D5wpddRkRpes08jcxy2uSUMtM2HpliJps5nmDG5dEmD6EISPp/usL4KhB6rUX7P
m6ftDQp5N+zpjFZqFD/hKkcdURnWBl1cTR8fKl9tSlbUVVBNOh00CGnEqkqZ31eYru76aNZMzNW7
+T6uccjYXF/KxeUEuAiFegPTYlRuObbLUnRTRYQ8geXtAi0fDCkLJWI/zdTxsyIhDEQExkhg0sBO
L9FblUHK2GeNtwsFBBUxmeYzTku9LyWMH1u3LT5XdpAfhtw8VxF1WJCky6M4xLqmDKXj7eKidPZN
zs7MCyixgzGMG6j5K8MtF+1jOMlklNUU2UA+XTSN3rEbKrq3S92y+itS2mpXgk05hGlcrXQPLiwZ
FgZ8F/EdVb6lrIwGkr8BHIwYXFZY2yLQsS7W22wl7Vm0niTqDEgYpCJMglEZWFaIrGrAWTofvd2I
PZMfmIW9M0ME43Qtz0C0Q14svGE+wDlaszc8/z5GJr6BBEEyw/48nUq02DNd2L23U2MNN29bL3aY
ua0ZpK6NsujB6Pj9dhUgmh33mIZ3mWbvgQqt5T3LS+tjFpk98kY8GMhUT78lGTSjzI3a2yF8IaXk
B5MuRzjtXavtdlGLkdpnjzMIeXIdqrKgW8+4hfDEqtpEEJwZc+J9NOO3oA/pmhvcpa+SfksfrvOE
h4vNrgq1rNsscHf17No3Cd280K/13NnNhTHtbLvCx+eT3wX+Ho9ESXOTWt7LcE11wHqPrZbs594t
7lt7qu5DBXzS9VHODjEaw0j9kQ1yVbHlF6sVJJrdGglSv9WsVxvV5g0d6zwGdVmtYROXwQs9Rxhy
HCxOmLwvllQGxS4VpdFRTG2CKv6RkkUeLK9T5k1GTP6XiZPoE/d/tDMaNwzRNrLEY2s39u8gazpy
KZQmzJWnYPnYyV8EzQwSB3OMZNXi68s5RUxNDMke1+zsNjOa/G4sw3yr6ipgK3vW7iYkjVYus0tT
/uegcqv9EcMlUVDUNLaSPeId9b7VarEVeNxu+hhHos+vLp1sOAlImEmxptOhLFxaZyVkKDBlETQz
bB1wHWqn/KZ347z8H0ZDA/BD4ZKm4JJa34mkU4wuRdiwIcPneHBUNsRTjb2nsFWtsb7PjiSLR92b
mg+BJ7iaxTz2CCpObUZvqcLi7UGFJrZRZ8qJcRYW+yx2hpXNcmndLMqm9JV582iwnU5mYIFBNXVe
gcmsdNQYhnEHLi3fVgFR2fV1O3uJIM1TOOI/wJMpMy5v6tDUg9zrxc7MMWr9gdOvmd1YSVjUt2ZK
zWlDC19giEzoiKxpX+Erv3L7XPhYuAkUcKjjgNla4mZUrTVIFztlp4vB+kfUdqxtx8won4QVFcXK
JXRhJSlr8pkqBiZoxxmnM6sG88C7pBJJJMVI/pZHCIq2ThmiPIrohgc3s57Lz772wK3p4oGs53AQ
1i9SqTxNWhgvTbqfhgwIUja323LQu/0M7+yJPdtt26AON3NC+/RzqwvR5r9TAseVksOy1dAKGx3c
2eiOGdJ180Fq5mFMaDQPIBP7aYuqf+NtbD2rj3ESrnYAlisr6bWYaSBCAxyDGsRib9WxEzgCI4Sj
Cpq/3iCxX72j2WiQMWvGypFZZOjax1iyJCsrZIhPLOL6KPKaBOBHfwyaXg93dZ/B5UzEVN2mRqS3
W69K4vjZtYPhtsV3z/lCyOAFh+vTvbzkJa8JH3pJKiZ5pHt1uruMUEmTBEz2sVed4kZ4evCVcrb7
HJeN93UelXZvAax6vj7ockszEqAq8je5uaBvyFX445Jv+TWzUzbjMazUsf7dFImXqnsv1Yx2p8Ta
3P6dc42ET/+/URdXopuEho4wzXAcakqiL9rspNZ2mGAbv5o2+vcb0urh+/Uxz/cT4klQTEmouCtI
VE+/VFUKC/hxOh1zpZndHVjdvt+i/Jxovhs1wxpi9cLEUsgi2vuQUSbbPx2uLzE2y6FqHVGYtg+9
1QY/EpN3G8ptWG464NxrIdL5/qEqCKwT9A4EFQRuT0dUQB1UbhjNR23mpvAtrR1KH5aYdqsGqmLf
9DwHDy3c5pXq57KvwelBVQANLJBaNBBo8p4OjERcbYloGo5toCk/3Fp0nR9lkaNt65m+vFs5N1qP
4uSTaIQNgt8MNfgYlpPexmbQrgnuL98kfo0suFCgBC7IZCxyFA/mbZH34XisgFf8RPo5uEsK9XeH
weo3DpXziMhL/MxzVfnXN9j5JSJDRjSeOEw0npeNrznusqZSquEoxnzc65ERbIGR2C+l1Wpf8jCM
vw49RHpTzM2jotlZvTL+xQ9HPAUwNleZ6S0eCtH3GhV3loG6Vo8Kmu2Bk6v6ePSDvoaBAmY/famM
Kv1tT03xcv3jL2w+YGzgaYnQ0RJd1uBD1AE6MfLxaTgrO/Q2k/vaG3UIJ1PfbmFlNMicq/VKan9x
VHwkpGQQpj3LSH0EUodEjTMcwyKMdpPpTEcH/bWtriZl7btGC0c/09cUjpegPbnhkSeSUj6mfKKW
9f5EU0OrRSf+6AokyiZvVLegcqNio9mh95QJOB19MQZ7K7EeFRn5aQhtH/6HCafxxZNFTk5idHro
QBNyayL1dVRC0f/txcZfYaiGsW/XmfIswqh6bpXQ218fVIaOf3Tt/vtwKvMyD5FCo4tB1SlqZ611
Rx782j4oqKOXft6G4p/rw1xaVsJKsKYoMzG9i5vM0wyps5MiQtSMNbeXJFi5qqKWm1GPnGBjNIn2
OOGgUq7EARfeCFlOhF9M4odKwuL7zCkdRRJl7GKnLPcia8UTqPzveZOtgXgvHVbGgWhHpA54Ws70
H+8uKaLa6U0/HksEI7831TT90IvEvVGCVB/2jjN1jwHoXnIvYCcrF/aFr+StlwxUlhJ00+IrxYyC
PzXb6aijQOVzgIaj3sdFfWfMmrbmnnThVqQ6y4VAh4WalbN46vF4c+cgaqajVvc6OUhpbEOz1W9J
sbtDH2X/wIcw/rXH+LtpxOX7pzfSRxEcfiiIRgAQp7Nsk8TPvebMR7MXk9gTU3a56kdlJYLNONFw
+JL3UadunSGay5Xr+MKH01JHUwyWgVQDXryKnRE3sZuM8xEns+6bNnl5uSFZSfqDOU/R0W1dCgx1
jLeO2irIR8dRn6/5qy1pBfLAcjfirUBqTe93OfudmcAMqxWW2nN7Rso9S9kGhtU397kezfD5lCkt
wk2l606+CWYnUG/zWYvLLVUIW8dpOQ6rnSkVt/5S8zSqjkmUFttOHxx1DR524XKh3ygBRmx+Kcl2
ulhz5XqYOunjUa2H6c01hblx1Cpe8yS/EJhBPAWgIi1BCQYXe6JHj9rSwmw6Ul+IQe7ParYzjc7r
fGFncX4YrW7NCu3SVgBgSmCGhAzVgEVI0iZBGcf6NB89akNoz9fYAs+xoz7kaPk8QjOwU39E0ca9
qVUjfIjBHZvb6yfhwn0DA9bD1IMKkiwdn06umeUe+NNYPcLZ01ofVktg3XstWsIbNbbKpzhoQcS4
hZtuo56DsXKxXooR5YVKOCytGUmyTsdHLC5KRZSrR9cIhkMYZ90b1nCYe+PnPe4iu0CT34qnRty4
UAWj/YBTw+Qjx6fiqZNMK/nHpQVxkGXh6iX/IS84/TW8eYAwslA9xoj8bZraM++aEmEUrdSz3Yg8
Dw+NgvWVG5WPwqiClWf0wvvmAuKTYr0f5efF8OHghGosNO1IGdF5Rz3D+UJvJ7zDVFQrNsTIYbG1
JykOeH0TXNr6BAvsfMoJ56Va8A9hAL1LO9qlMQhklfI57R5q3tpmnwlXac2NXjqR+Pf6sJf2HsJJ
3P+cat66xYkbDTWPdIVTFSqJsdWM0PjmTjTBNXjSW3Ay8a4e6Q8a6ZiuIMwvRWo0zyQqQwofnfVh
LZV+BTbW87GnABVtOjXpoobMvtac7zT6u9iPe3D3P9suG8IvgVY4YK1GXfMzQ2ifVkyWB5BWHk0b
QAcwJo3TbWfmZoAbV8mTkNfo/SfIJlcC8NeklsN2GurWHwACHobB9G67uM62ojBVoGFhuLIRLh1H
uhGSBScryvCJTn8JYmFB7Fr8klzpq7+nzi7/RjRd2TRNEN1E02hsHcUuFNizNXXwOZqKO6+lEKIN
AVon17fHhdNAO5BUGTdOYJhLsEnI8xW7g84aZVN7Y1Fb27k6OexWMfryQU/U4qDkebhmhXxhV6JX
I51HaeTKeOh0CtLQLiDSFtNx8pRG3Wh1MfWbhNoM/pi2m1vJJm9QYHfFWG5jU6Put/LdF8Iwqojg
ESQuC5Tr4gcYChXqbiJfDyfVhFAyVz7WyPmbmznaSp508VspbFH9kOXapdmPWYx1T/OOBwjzkePU
xOPR5USW/sCFd683eC/4zRQn2deyM4zqcH2BL55CUAEcQ6mVhxnZ6VQreWE2iqqxwrCaNwB7rQdN
w83Yd7G+uhuVotoC9C8frcwkSR6pjvtWVYi1BPnShMNqAX0uIfZwF09/RqoWlWY1ctObGrLg+RRt
gxJBlHyIlJVPvhDLUIyhHEKDW6L99NOhDKQzO+mQdiRd0r9WdtrsdDBVX69P7IVn7GSUxX0SVDXA
ipZRWjvVXtsxFW85WM+9VrvtTkD8/ubkIr117KreGqgIvl4ffnlwQUxKggB1ZqjSfOfiXv8/zs5k
uU5l69ZPRAR10QVWpSXJsmXLsjuES2rIBBJInv5+/K1tWWHFuZ3Tkc9mAUnmnGOOgjKu9NZw00iG
s+guDBr5XMu1+mzqtiSCVthRF6uRmO1/X/blXePIi40esw0aAxcGwYthUcvUZrCdIrg6RQvDOIdr
E8XknOpT3eIdkGq/FEClQj7KKZyHFDFv9FaewMultP+GvXZ00TPwfl/uWZG1jJGureBKxPyMJRJT
Tze1hgqeRlOPQf3GVvH3k2YeSUo8qgamrVz2z+XURPZaSVwTrjnl+qe2rdDYjll79bdoea+JojgE
ZWi9UbO9rBb2e9zRYZ71TuN6eY95qLCQ63ZFOAyiJBKh9uJpmoLH3sXXdCN4Zjz8+82+cpuoNfbo
mH10RfPy521KMfLqChFecamoE1NN6n2xmsPVI42vTAdj7B+taOm24//HZdmWdsHUrm19cdlaeb3n
NkV4zSvbu1iOIvannN3ovSqUnRLfFyQ6C9a3tqOXewTPd6dL7YNdRjwcfn/eLWnyvjmXEWsI2WMd
V0ERRWnru7h7/vv+XlmsXAiAfzcsQgCw//0/WAOE9mzCGSy8tgEQSldH6igzz760OJq/sSW8eino
DWwK6EQANv681NhLvC2WKrx6myruxsGzieWVIlnsvH9jsbx2Kc4zutqd3Yjf44tLES0SVLKIrkJ5
8s4ym+UIkcn7vMzBW57Ur3wJ3Ms+wd0ZDoxo/rwUHV20GQTAXJWRz+8GFNi7xD27LllePIxijS7/
fmGvrQwPdjqKXx4iFcKf11utvquqYLCuFW6hz+O01T9Qy85vPMDXvjaIkLs6BPMuBL9/XsUChmmh
ndvXMOjJQNLtOMIVCSbvQiSemZ0cL+tOeBGEbxEs9jfzXxRxX/hkkoLsIdrbgbY/Lxxk45zbqnau
wp6sLcbxXd+4mDOfR8+wYKTr1j61vqlvFdlCRpJ5bfHWhvqyIPq/n4CRP1IVa38EL44uUsiDKsp9
+7oo6Y7x5gZ9OjR9cxzadVZJ6DeCKqEqGwKsGiZE/36/rz15HDnxMwC9pT15sXQXtgPpEg5+DYoR
Y/NVDOe54wMpjWJ41KURxiPRJem/L/raotp31v2mYVi//F5gzxgAUoV1dRz0SSWDt+/l1Msv/77K
X7UeTxZNB+DwTv9lGPViV4OaHhZ+VtrXrouqm44xy8GfRiygjck+MCUPIKcZ4l7mcIGbSW99iulH
+PTvX/HKA8a+BZNKaHJsAy/5MrbXhfbWRtZ19dzZzQ/YIoxuMtTYRCTt6qz1dJiZQOV20s8d38gb
J+crqwvnGJBdxte7U8O+df1nwy0dHFT80XQxwcvzu7INrY95PxF03atmSvS2tr+coDMQfKi3cOVX
tiowhR2eZ1fcX8Sfl+Y86UddS/eKgc3Yn6HM40o61nb07IyrJ4qDnBacK97YSl7Zi4mY453DbuGy
4YttP8tlZC725F5X3F4OmbeNHwh5DHGpdvzzv1/tK5sHfQy9DI6U/g6f/3mDwdbkYhHCvhpO1fXH
abAXP52HXMCgN6GxdklBQ+G9W1xMhh8l0TWXbhGR+N+/JgIceLk8al70y+fchu1AdRTZhLlEDSYc
pdscwkC42xtL6ZX3iekfbxIPO1wAX35OoV7sEL8o5zqVUf67B5AaYnxFxkM+hkusinl8YzjwyqdD
KQJaiZCFeujl3rQhimp6u3Ou82Ju35qlZpA3bu/LWYQn+MHLLfrk9g047rWb5HvBdGLX4f/FWHLt
WRFjUjhXDLGjHQB0YQzBarU85R5ojN+icb96PUa0rCAacPCPP9dQ5TZUr/PgXMvKLdMgw2u7NIcu
kU7bnChg1OXfa/aV/QBww9vrvR0Gjvbf85/9oOYkqNQm/GuT4bLdx5OVR+uXotChOhCTY635Gfsj
xrWIAwtjPS6Nicvgv3/DKxszkD0MKWw6gb2h7P/5I6YaW7JiavxrKN1QiMRqrUJ8WvA1osQYsH+7
9apqnm3U7VVXfYT6oRXh3aQJqrhByPRW+fv3Q6FtQnwHKg4kjAr9z99DPn1Q61761w54vDnk/ahu
6sqbk9xx6/d1UE/vw7GOnkKn+/84/rn2bsOwzxooRl48i1Vt2M6wuK4LJqxrsluB1TGGxnVACHMv
5tslnMo5AX6z8niErf7r3y/j7/2SxU44EycTk+u/rJQ3m0DM0sjcK2FMvRtvXbuc5nbzq1iaTvPG
VvX3jrlfLMLZBSorjIj9x/xn9U2VzUnodt416Ep9CKuiO9ayCM7OMj5SgGRPkVc57zpMD0+bmvF4
/Pe9vnp5njFwJz4vQG1/Xr5UpfByNWKLvYz6Fk6ZEUvyxD8shaVTcrHEfaEYBKRL0Ig1dvGKtN9Y
+q8+bYzQ96fATv1ysBQNbhngW8Rx7LXtR202H0Z76S/lur71ob92pd3mHsIeY0v/5Vxh2PpK+kXo
Xg2JnjX3sx956ZpHd16L/xHRg+Gxcx4Qc4Jd7iLWP58qxy3B9c7gQTaJRvGAnUsXLEfm/u360BYq
X4qUQJXoGUammV+3VbVP/36tr94q1ngcfruN3Eu2SenUVeNJ37vW2+Jch2ZcP5iFVPiMBm+JZv+u
XPdpHZxsZib4tdj73/+zgGtdOwSjR97VyEdfJvg+Qr7Ofaf7/O9b+vtYcHmS9I2cf/sr3Ffyf66z
Ge4kXCHxLs6m4miF6/t5zOYiRr7nxH22vQVkvfYIwc4wOmD7A2zZ//6f6+WCs1Aqrod4Xa/xODp0
Q9PSdWd/7sQbC2b/zP5surg54jR2EIBD6OXY05ACa2IkQFdGfP6Tn0fLcI0wiGx/6nB1h2/24jRz
PGTYX75x+r32WNlgsK3YR+FA/X/eZjipxTPrzL8OJvPuOPSMMBG95yVG21R1bPX19//9PVIqsb8y
5+Qb2U+e/zzXwZE4NeWhf3VlKKZz2DgN/qRTk7+bsetfDgie3sLKXnu6cIJ2ZTdqCDRpf15ylnPo
zDgaUvEL+SDnbj4XgfTfeUI1563MTXSf+Mj8720sZC+iOjDApqogMevPy7Jv1qSvsIKCwYVdAK+R
hnWom9uqFKTveZPWhyUztsdVmW9phF95rRh/MsvdQ+oopF7U/HZvG05ZlOG1ywyVFFtjHMq2YHIr
zSyBC9+9sYxe+VoQQBBsHiEr3/1xXtyrbfbISLkeoK53gWIX3s6qb78uTmi9IV997dag6u+CXZ7s
X+guNip96EoNMucL52DODUaxGaKOrSEohT3qLWnQq9cDeaQ82206XjJ/K1wh/CADgOymWV7WxYju
N78V3zdTj/dtPb9F7H7tUe6qbgAQNDWI1f58lGWApRbpZj4Uya5LUT1zGldQN1dHG28R9P8aNVLe
cUZx9jN03mWxL9Zo1bUEq0d5dMUZ2ztObWl8bMNqO4yd1MfKG4bENZyaXTbQc2o1YFKM/T3cznrP
eaO3+bvk5KfsEz+WD4fmS2qoX1JjMweJOK6MMkE+VHzutIeEfisxvPAt7Ty5hGf0xyGru2//3pT+
SgTbnwPjoB3o3VmizotTzB7CnPC6Mbo2m20iku26PSA+Gr+NZjnD/3Db+eJGJB4aWY9LjNfv/qte
NLnItN05/NwNRbcHbL71HbNNvXguu4skHHsaL74tZlYv+6Ecb7eajL350Fs27J7eq2snAR6bpqSo
cwLn/BZr0XTWOniPN4dNoPugV6aHqjfG02wsQ5d6RqQ+BTwA56AKeABJ5Cj6KqfpvSH1rcG9yWon
8w6bh9tKsq5u9hmLcFAulCN6e9rnPGdLNIj9Fw+PPY3PeWWvU1JVGPe5SevajUUcXqZgU8XYNGLs
kMwjKcf3qm3hfRazQ6Bc7HdrZ911RrREZjzkQWScXby3DZ1krROsC14+BiFLMXlSw/Jr7vfne/Y1
MnU/zjDJWD667pCXd2u5hOpYbJxnX0AVek3wZ9+VF0e4RvTsLUUQnjMcGoWOR3Z/a44jOWfjiXxp
fFlje8uj9kYMzaxicnH8/OKbws2TccZk5MHDurg81ELNIilKgkXI10NUJZ4lvBAHKUe9/VKlqRsV
Wy7xURc92AivIk3o1WnMF9ne6lDM7rsix0LhqqHb4rNGzlGYRFibB1uMTrk9SxGZzaVDLrp+gpWx
tklHknp2sCPtu89jPej6jMN11mHngMV6POV0akdjGLPwMLWO1SZMfnKZDn5uj+8XZdnbzwwsybkz
Fs9a79DwNksZRx5BfvfGii4unkNGkQ/K94vtp2cMdYm1C5b6dxP56cZxrQ1zeh/kHanm2HOx1NDh
71Ioq0UBcIWVRsrKBe7qFiVD06zh89Tn/fqLifZqkfnl0xTeNP7U4keRMVUW6TItuvQOC2JpN8HV
P+KjspxNNk0cFl1etHHgSEfZycp4LQ/jskdw9clWU8Y4h5Nx6u+iRosszQs6vgnr9z7Hsj8yCje8
3XzSrQ8GNvLL2Ubxwz/bmrIXZcIwyC/Ku2ybguGuNNCPNYnABqyxcDDsrO1MPgAjWW6CT/4+d/ZZ
O3ZDSNOLhDqhlJ+Rgcn2xlo31ziClCvZHKLGmN1ToCt7QaHsVMVaJiCs4bTElpZLsSDw3WDEpe3A
99nG3ZgJgmaiACXwxnykv9SqHqMHS5CI4yeWsprynvDmfPyZZ1tdJqtZVaN1KPxWjWOybCN8H+xv
/PrZN4gmb+NoWXjEpFc7BYlRVl8wqkuVt1ndwav2mHZ8WV0fF3wjCr4ZLYo9eIVWfzfMuurjzKqn
KN61Qu1TPRqrOkxCjOIuosUF224HUT8Bx5DCnbfZJI6bZK5nJ45d+PZ9wHRzS7N5dO1b5fnSu+gw
oItKmx7uyMnWWSu/Zi3zgZuu9cPtcWlmuRa4NI/Kiqtlq/OfRPMqGD2mlZURpWwlzc1MbMP0xxPa
+Q7Ck0EiQh9v22ZmbFOhysW5MmWgLui6KjLuzNHWD6Onx3GBqppn0XXPmdritq8C92fd22O+xWa1
ELpUOjjDwiWdAzP7mbmtob85oie0xsL3X+C1OBX1h7zMpbnraHLjawDg5AK5twDfMtrc6CEbTGXe
FMght2tl+KNtX4peB5mIx565QYrBcABJtPV8qBKyEa3/tXCkkf8o1Tx4kIOYWh4KW1XqVAthyqOt
Zju/4eUO4ofAJ2K481fPgFnnu7XJtyCyoli+q7yrtyO6rhD/Qkt583zOF9wkOGHCyfqxW23luMmt
kak/GNnAP3LCMqvPg6394FgD1OXvxCjVfG8V0pgvphjb9YkFEvgJCn6pEn9wR3GafWuV58KezeKs
J2E1N1U3rPN33QdBtV2HKWfq5M+NVV3I41yya6lLQQZeJwxmQXY+lNa3Ge7CeKlC2anjOpHT+a0T
nCVJCA9pamK/D6d5Ozi4Sa34eIhwHJ+2CAN/7Fqli+wCwxrX/IqmU3g3XaG1no7N2ubzs+0MeDcs
IYeCdeTEadUpEn4kxhjQGbl0gVpiChKxVVWPW8uyCExatJQfcbXox2dIcqbuD77KRvl1xbpdcVis
YxfQ30BdEu8wMPH0pQ5hn90HfgGsiXY+y86MfNcuSoop9/tLa6rSuHDtwH/cFr2Un4qcr/pi0pyu
Z2HYJfxwz+t1GTduVN7Ok59NNKVj2HzzfMMn8oERSFul7lRr7wnwv26edSMW3045CEiObT1YCqQW
bET9nmpJjsYSa+Bs/6Rg+0wfgJfdPqVY74ElB+EJX8Qw1GhUIglH8EEDaXeHrgrhHBBN2vZhjF97
GWDVSwF9J6t2aw/1HO6GZTCN8zJt0UsbSWeE/qjiaaUCjRWuIP250GrgsJDQbhPerY1/Roth3jnH
IWyLVQ159Bp1Zl8caqzXiy+e30f6xvHXwV0Oq9MGyw2s9TD6okZykz7kc2Srg4/kenDOwxBkUbyO
E3KgmIxKYcvU5Dvt7gN3KT4pE6bvLVnhmXGat64siwNM3zLApFH55fatHhfR/B4HafILe0Du6EHn
g9ye+qpw6yohUIPMDO22GWXj6k68U0eN0fpumyJHHwkgYrD03YGyKsniUNaaPWau5RwxTZITzLJx
LU4dokL7Pi910V8Zm6FOTRFsZGUSWfsTaSBP/mRX6nAX7dsmxZQARaW2t2GIu21r5EMlDV6VXhos
62DWmB65b5H3uynq8jEYBgzHjcHB80WpeaQ0y1d1rVed/SDlhgG8ISgbDrog0TvZnXu+eFUYlvdC
ELZyasZw6E6qq6m9TQwsECnntjyiyvTaoxKZDRRKXEnEb1VWd78MmRdwtcEMT7ofySQV8zT/LEOl
vDgM8/Lr4GT5E5EGJozGPJitY9mq5tFx8sx7tzbbUh3gfygscerJ7KMTShW3PiodSHW71qQCny1D
QdqUJcfoTdt0y+PqONn6IGVoRF+yrsYeCMGv/8EFOzY+GER6LT9k2/qPBGTMTuJ7Wfag8Qin0HNm
z7qaZqt+1qjX6oRwHPdxnHrnYbC2zY0jokPlVS99nepdxXMxSTyvYhGsU5W21uRTBEvXo7Szc7Bi
nWurP7Hb5t5Z2ONK3ohwyGphAFByKPCYfg29K4cksPSm09DPVJ72riges5kFmViB0T6WBD7+rMNw
yjBcVb3+urWB0/zUW9s0iQ5qn9VcCMtcU9+D+HMoFoaWXykwVfTeqGW/PE326E2QdkknOG943uAR
2BpVe0udJACxx5piZuAwl5TqmQzec7yV5s3CXNJNo1C7KibOIjSPJct1I+Agr4LfGbQt+rKIzvCU
Q1sRJ1lRLSeL7rMaOsDsqgd7YHp4S/brsjy7BhOrmAiqpTv4eZhH55pI+p4iasOssCJk0vFS2do+
y8dz1uAAxTy4cVftUy1bbIO386zM8mS5uUFWEHwgv4/V7JkfGkJcf1Vm186pxy/5WDtGNB04wlyb
4KN51u+2TFsRDZRLmUBe+qajMt1wJhCJ10hZp7We5+KGyXJbpJW08Po2sGUV5x5xePSF47P1DiSD
CuPEHG3dcDI1ybhLlx41F2PqsO1OtROO2T251E7+uQ6GoDsswhydU7W4Zp/owvOGI5Yz5XI36kEx
TBLd2H8DMFHNwQhqjrjcYTv7Ql5Db192+l+JuGBZsTN1Fqf/7GBZeZIkb8D6aR1NuHlbr3VBQrRf
LiQXoGtLnakOSXUU0toutkD1SaM4Z3WdXc0+rHI+a6cKbthBYLnG3hAOflLVJIfklY6Ia1+iVvBE
7YmxN/GIWeo2zRIk6OQKedpQWU244uV1S7aS6czH1nTElgZqVTqtwz4j9yeqK/OybjT2B7sZRJNW
ot7TrGov1x+3ZQjMZyWaXicdEVQdyUUeJVZ+pq/S6/RxA0CFQwE5O1pg9Y5EYSpCQf28Ka9etgaW
fAgzOPBUm75bVO7F7lbzvndL1upqNn2UOj7dGj1Whigscd018m5X+H9+XNZyKwguGeac7afGrHiv
fpa7EvFCdj9ADsh/DJbsuxSaIPRWpYpgekdjmGNY60wRijLiEj/WgQ9/j1sKjJRIMvsbWUYzH99g
OM/adcr1YsmsYVBjF4tzsXI1DTfCdnI/KUJdd3FpjtGjH5Tep5qf+tWjmDXjVc7NRMqqFiGiEks3
Bz5jYr5rbib81nSBWSWGYt6CnhSb0WYUtXNxtsZ939JwAZKMViQvujNkf5JW55DeNbY6TMXQj1Nc
rkYekXwRrW1qrHoN8a/v53eqtqAIWcUKq6GpMnu61r2r2RAQeMUV2GSVassZCJ3yDdM7r2WdO0nR
C/cZtCMqj30ZThj9t6KTicQYRxyqTcDfcsIicOM1qosu7sLW1yfbaDnn9jyI4zh2ph+79hT+juYx
/9IVeJ+SmVX4v80hyr/zXLc2WSqMpJxoEMRyuJm+84ydlWA23hxQdESVcRARRtCxLXLvGfmH97tY
53ZOCmwGdeJHc/u1Dhr0KaJkHyBkOeppf0TVZZetMpVEtwJ72HaaknSlGjQlnQh9Irsryl0rdnBK
+O6txiLjmgHzGkv8KT76A91JXNqrXx3WugkM2HFBUyeEP+AQm2MsLlLDmEaDzTRQ77ulHaIkA8G4
NeYVfGZulYVvu6vz7rJRZRqxM2pVcIM6UwkZFQTItZvqrKSkOymSpR+iIG6MtXjHGtdD7Eu1bqeZ
JuSdXxP9lnSZt85HpPEKY5esnG4tfBCndHXV9oyMl8ZvyeQGPCDXYYxzTD4ItKr6PlnIKPtBf9aj
8TUGPZzX/eO7nTG+tRKMPss5zuYIHXCkR+shdLYacwOC/h4Ml3CztNTaVwke5+HtgpfMHZKJhm6V
HXJh9x3Fb3usfPOQDaoh8Xsy+tPUskmnMKUqTJHrxuS0JMWK4LScvjg21oip6RZ1+B+P/mD/xmfU
IahqxAQlYZU1QzLX/fTB5ZdZB3heeXGYTL1uaVFqDPFqUIsgrkvVfhRkvJDnuwqOh2Kkok9zv7R+
tI65zqnqLatKK0BHfkte+ZzNkKgelLNWZdL5RvGtt6euRpRbm0ZMRwvT3VPNklJSTvlxozu5g2YF
AhoulUdHt6J2OGA95c/sGTVykRDz6c9LT5c9hQimaHz96YkZeUdeoLc5Ntvz5qw43ZlwKxes55Ns
HTEai8aJF1yNIRVOuBU0BZZTqYxnvJdw9krmXNpP/s/A2AWmra3LxK4D+Ussmu/GtJ7qYgz31tb7
LsrK+rrW4ZJGexRRQihQda9m0BZ2kyz8KHM9lMfBIfv8VMD2kbGEcwMI0m/O88Su2SCj8AR9OeDB
mc+sIxLNkaTljMu4OnHlSDdIO3vTOf/tpT1grSTQ6Dv4zMWQlooltba8b3g6nBPxuFpWhoCtddk/
O+1ThAZB7+1ken+JMyJ6UZHm1izjQFR2jv1f37apRbDZvV+Ok8npbNoyhi4d2UnuV9FP1+lJ3ivY
+J5Lu/DK2M8CHBODYe7fUwCR9BY4ZP3E2u+RaNqUA8t7iIsZ5ADNz5J8uTJxJqfp0nbSBlWPEHJJ
grJZ3Xc+YYSKJ2LZR7T5QFwWSYNZ6pVd+Z2SwUZ1I5Xxc+nH2juszeA/dpzKbdKrQtBgm2Hx26ym
fjqAP+mvrd2rPm0VbVs8FajSkg2v1/ER0nLevuN4Wcf73nTkTTD75WNZDaGK+8Kq7hSndHfcQii+
N80k+ZGdIsqNyQLBW4e8a7PfW7BMVVKte4IiSatMHV0K+XMNmhgkdVNuhGkXkZ/FrC0iHlsQieII
lQ2HaxfgSR8BEOlaer/BgVyOGwd7P2cFR6ZRT8T6ocA9UF0M1bUBYy4PJtOU6KM5bxnAJuGWdIpt
9awXowwPErdKmn48g+uDrczqvV8arnmx+WKWBFlrp340hgkrum8GV91aRMvnl0yhPzhn5VY1l4hi
QKSEuwyPwtkqcBc8liBYdLYEEaZNnhKpx4AmXdjunWaSbsVrh0MDPGsiBE75Ovo61bMq+CcTDt8X
ipHVTMKWuPbYdPC3SBiWMmeyOl0VZ7Hi75aEpTeZvBiXvzZqmcWRXEVNOqCxdVM6Uzzk1AhtZZ7N
CgJgOQi/PvXmVOH9vcI3IodAm2ShlcZckgSGF/eplaqj/4qGxXsOvCqYj8EIIJQ0k6raGDx0mn6I
cvUYJhg0nwnxyEGbdqGHA2aMV34ZsgBMMvvAg/+valLbx42mpn4fbvbyZFPpiUQIn0t101SMd0UF
sn7q8C9/nIB4STse2qFk+jT3QZ/Mm2EhxOoz/zdpzBxwHd4tbSzLiB64U3bPdw+txzgstEVrstmj
fSGAXcpTB+XiKYdv2SZzjhhb2l6/HTNPDU9DHdUIQllpVdrQ8LU4hzDMOXDSgxk6/YhJrRu0wbvW
CABsvGKZzGPtN+x2bPfiEESlUSeMFfQHWxrhs5kbYUUGwqasB1vKlvrG7ov8gKx4HMhz9KRzt8O2
MrVLvW2XADLWhxK9xpguYwFdtG75KI/WNmd+wietliTCaNi4IEDJHqQ55fKghGd94MyN8jRrze55
XJQn4203XbmWpvLcA/AqvU+0OM6HBri0jIXVGd9rAp47jHbZBFA+KwEeUeb8MReF7STKd+XFrdDH
J7nbqt+8e+OXIhZGxDX1wG/cKuluur7aSNke3JU5hMzL3fWJIcIxqpq8Okz1HOWHqlv6MGmCsfnR
O5sYDwK/Es7fTc/3/eQ539298yHFiv7hRDfQ5gyJm/6mC2m2Ux0WdpYuYlZfyrb3v/nMAn9nVtl/
yyMDPz8skQcrNjfXXg8cLlRV1diCho0tdiq3tdfqQyvmsU9rAAHumbYuFl6t3zXzOLTJVGnvPe82
0HzMbvfkyqCv8Sspdl/aYvaeWrodQg/EplzKVz9QCb+txUqfKhvgcAw5vjIsNgjpdLdiPSh26Lv9
q/yEfVU2JCFKs/aQMcvYjj5Iz6Ncg93jwFs+DSGxCWlZt5s8a3tVj3BYuiJ1h2l7kCMn3IHkK7Vd
S1BhfaDP4nWV2C9ESTsbjIHssu5yHvvsEi2Aj8GQTJl0lkSAkXSHwTdBHEij9jAvXZuCXi0kHyYe
i84vk21yt/tW7VSvltp35aVWkQQrwOM+DQYZplUzY5njY594BEyw86NrjusPizPdP+SaVM4Zk686
7VamIwzlRhxtlqwA/qjcvjgqt+MJdrjO9gS7lsWj6n1AddZu99xb60qttPhLnbRYNIp4Un33sMlS
ylTaRvWJMbtJIJVlbr+ymc4ozZtm8AgaLcPHtZcyOMlNZl+j3mhuFmOY1G1Oy3QpvWL0Ke+t5RNZ
E5OdVLAqVmZLU6dTNEXVcprKorrUmwyiY5jVwZZ4jI4MWrupuAFsWabYY2x7I1344bE9bMOSzOZY
XGEg1UPS+HYm0pqD5oZ2WGIVEAzOlLajaGUyaMgmiSTIeIfdImzXhwBgEwx17hnj1jmhiabc8k8j
NkvyQAaDTz1GJValdW5Mj9TTZAXPzlyCURa1PcfKUdtvJwuRB9d2v91x41tx53lGsdyUeqbXt1sv
/0aOeWHEwwwKnbgsqbuQsAn27sjuvwgdAqGH5ZqFcSUbRZyzJhtPt6HMEgU4oY85wrknk+DCdyZj
uS8ZCVef3NzMvmGKPobUPTVgtd5oEhfw1zpGHdybN4OT90tiW4V3dahJ54SJY/dpG/Ls98oOrGO6
6Pqdi4bUiQH+exWvFfzHJDct40u1JwEe6ogWMIFCvVUHI3I6BnxOv9pxm3UhSRQk/ULOq23wp5qU
ZBnPPgsxXWYUhAd32kpKPS08P/aVwFunj0iaSZGPqzElz41potwQEnDZYWE0YpAZFyN3knO6DOQS
JuZQaOfGU9KwklmNQETCnbuHwFl2te06yZAU5aH9Wa1RBx8pa9fnYBZLftReZMwpgNGcXQySZu17
A+Joc8x90F6O6zK4xdZ6IeLEb8tni4jrmcLX7lvgAvrEuF+lJlbYbSxkXb7JSSlmi28jkFpSd+q1
/OwIlt8xKIpJxv3WFb9CGW4bI6+p5D+bB4WbGsxL+f+39hKeydWNwqPyCiA0EqGdU+QWTXEyGqYL
p0F0Yr6fUJIGsd0toIAMPmb65IFK9oBqSIYJ1WxV0r+xRx/hfGXLObMmJalDbOtjtQbFdgK8ppAd
22Kp0wDnmfVdiRiYL6dpwW33hf4BldPQHeZmGSwOCSJkGj54WRhAgdG2LHHu+4s4ldNoH9rCldOx
F8qViVahqGMQhMg8+27jfWZPZXGGAAGsvmbJdez4yjM44ClKkKQP+irqYQKiXAxihQ0gqzKeGPMB
1OfVWuEBOIVRsph+KRO7KqgfI5rlJs66CMu8Hmj6s83XmqXrYPv7C1F72nm/8r8yt+qbthqjx603
+JyhuwE/kpy+i7fctfqmmeFQ1XRQFg5FrvfIbWvQG1Wdl31zCGgmX/n/cXQey3HrWBh+IlQxhy2b
nZQlW7LlDcv2lcEIEiQIhqefr2c3VXdsS90kcM4f13becycW5V1Mds4PU9560om0YE9AWZK2xzpa
zMBYj9wCjZtDfHZjbSUOUAvhB8bc2h6ILmj2fJ694KfSciWaRvvJI/GKDO6Ou4wPEBi9PMMaut0d
bQxF8yi6bZLfcZhpcUFowpXv7oGdsmFwt8+0mjWkWEfcwn2oq9r84ImYvGwMTds+1UwOgPOFt9TU
rEYWxs/v/PpYlUPMcR9XNjnJpYDlEqH/lo5F6R3XVQn+301UOQQ700J0aQjsiB9v4rrtaQGA6T54
DcuuyYp08bbHVtEA/m3hzv8opNdt3wj/4yMn0CrpjlC8/Z9g9KfuxI+1lhjySEt/ngxuvs9mdY1+
LJB0z+fFK6djYpnuLxRNcyUOe5qEWTAG0a+19w0h0EBc9aUnL92/OMugnG8B+oU937YumI5TElFd
HRH4snEMmv3VqegEuqADgjjKdnek/1sBXLmZVjA6D9sA8pAFjKzmte9otn9tgL53lnJCm8KrB6Ue
/2xjxCi4lVK7vgyr4QtddeIZANM67L/VUym6w259Xd/bmo3mRI1inL7sNrLiZKLeDkcyELv+vkyc
fcx8GnyIDt2VY+Ga/cocehUs/UNZtThebx/Sck8Hdhh9XwiaX59cnjDJLAObF37bw2lxwyOyx1HX
x6BiMWaY3LvusVmH7a/aOu4ty7VzGROv+FjAnbAd2RUyzG/nJM70PI42Lxo5/pktvN8Rcqz5tSMO
Ko9eWLVpbqNN4TU2Zftkw2jrrlLM8wE4yB60U76yUI+cac0z981HESXFIY3G8U+7zOOVEy38Wd2q
n/NiWKpfO3478eQuAcvuhPqfNyb53RBz+xEv4Y+GhA6Cw9rhXVrq53lEKKzvaLxq86Dp1bkaZfvh
mjWITs7QGqCCcv0VA4ym3FVtMf/X+m7zFDkjYF7DBDJngda7uJvTKukPaHJKm9XjKOl2tmH6tc8G
rgIneXWROkyfkFsAXBWFjP9qP5DBids/Dd76eBu8U8m0tuZdLRuCE50mykJbRd5Fht5+hjX378G7
wPWCvnvzkKGewDcSlYmqtH8Dj2zyCW0E501Qm+OYDLU9Lao368mvUm9/rilzPZQh8SBHKH91dMKS
QDWsY2GesJXA5MR1+LtWJTBAMt+OFym34g889vA7qbdnROapypuYmodsHlPF5elhrcsmoVCX4ZGO
j6M0gKNTVWxzvi/Gnin6DsZDZJzOnL2WOyor57hych6dtM84XceWQZLVwqy7JaAmCVgWqIuYX22x
TNepwt3L0pQ2vxgQuidUrg4rWDSGl5Fn0mcbm310mYNsklPbVuU/srai5VCyzX1SnJO6rGfJ9reX
qDwPSzFUX3HJlxKGe2le8ZrGGdK5poR9m9VTHa5xe7K2H/2fekvU1zKsDWCzY0CmY1NuP8i9lawH
+w0ACl1HPDRdOqY/NyRA/lPtK/uz3MeZVmludnEpWsrUUeaM6cKxgnwl20OxxHmnBW9/Qs+M5muK
wrNf7HFx0k5cjY9atEsE4F6GXyWliP8hh5VTBsTuOG8bUxHWHb9a6m9b62Cb7BKbfIm94M0p6OQ7
KrVO5TlcYqjXkSHsAU1Vc4fIyiXrRCLnCPiuBETGOh1N2PTDG48gC+DQrY17cowzLYcqqvV4XBh+
dY4hqTdfZihnixjH47IRnP/uxcXDBKSpAdlyH7rEPmzjql3+OZ0iHeeClueqTvwScHgxlJLUKpxO
pRvK5YBCSKXq0KIBafIidmlEaNOVEX7cI36qqGD7a2mXhrBMNzq7FnaO4WaonqZ8L5tBHNzaHX5E
LSqabKmCmWwRvddJZmdZoG5IfdBRn5CLlOEm4DJIRBlP2YjOHzXYEjXVnRzddM1ogQy/hLFqetqE
ZbgLdjIe0aI4adYQKvrXF7Oh9TsYV5OLXaKfWRIEq/mmTCuyYquH+a7d98073TYDwC+HpyhaQNwp
Vu2C4mg2bq8sXeMKcGbY9RHaAelHauoUzVEwVwyOAiDloOYIyUuNvIhFetNQGUM7leNd1Jd7dInx
+5nchKPcrq1sgvJY8cuEJ7sGiYX1CVWJLq8OH8u1bl+Hch1/sNAULNzCUW+ycMMrd41x8nSfNZvo
rm5Q/dyK69jtsstwWff1sahG9bbB4/6p1y19CgZ/WJhjxuqfYaQEcIaC7Q9yhtEH6N6td4k3n9kL
fdtz7Wz2yxFVY7MV9ZyfdTrt7uu+NlcN0Ej6CmTXbTJ1x8zpWu+Lpb1DdOh73fc+7po6H7UL99ZM
kqbaJpJOfHATs362Zbdeue/3+xiEHnIzKCXNc2X3KneH/wV1smCnFm6St0m7EaK8lHzwceGgZ4vc
fgkpchdbejRJMN55dbt8BGS8U0lcFD25WMvWQoT5tr8jL7QNyNMWc4ihUdcvnqQp/t5SivivUkgo
Mxz5JMt6Uef72Ra448fm9dFpwuGDnMAjF/OkmKhvIVdVzWoi9BQDmTRFm5k9ZRj31mp4D5O6++I8
RAHSyLZ8cRKnPN6u+j1PZj8pvhI0gSeqH2Fa6YBokYvoYvwoSMCAjWUwpoo8LcI2bzrFWcBNTsSg
V6Ig4qVpAy60deOOWINxmSldwBmLGkMuJ4te/yHdV+4X0Op2OpBVvFdHNB7wxqK3pn1rald9Bh0I
xWEJ3M6/Ng49dQ9xLztYLW8ehi2v6KqDRENgeYT7Me154vdEbmrCsMtAm5SCwOcxPoZjWQ15G+kA
fsGvWRrWnQzrs2aNUE8mnZ3lWgAWwZLq+az1Vr9RWOo0R1PKuv3WFg1eppofl9mh41ekWggCREqs
WBdTFabhiyCr8o4mmd5Qf9YE4IsCmcLDJFmVcu4/6Z538uLYtsNFoFnolAfeF4nWuTQI7tn9N9Jq
DsYjKoeW91bNeRsb89/aNLLgh07a9gjMj1R3Zvn5E8V96eVwxCHNhq3wnUPrFPHvMFwJYlhhrvNV
aoz2fZOWp7iL4oc2WMa/fKriyxm2YThqllDn4qs4hjpDQwk7VUiG0Lj2xhmJYd1Pf5BXs7EjHvce
+3jfv0+8Tv2hKoS935jF16OraucPqeTLw0bWVnlehJO8LRhNgsxr23m8RPPONBt2pvEOvCg1lVcr
MYMHv7OEYhlkpCBZuugZFHoimlgQivhjDzdgG+NZP70EQzEUL1MbyOq6oeiIDnFgl47EqtifD6Kp
Qu9E25bDBTC785zrnVRcaPM2dc5bFMHxjW47Pe1EBekDzVNTzxOKMj/MCideoAvGNCWksVjX4rJ4
I5InU/dsEEPCQNLUCRVvLEHY2Gbe9vDAWbkITOzAf6e9rf0nUj9RiLjeULm5M+2Aq4Cxc5zJcHUG
ZnG1lvRqV4n4tbNAyXMPKNYeeEJ762awL2q5ckGGNkekCp63oj2K86XsUWMH5FLFpzkG8zwsSxgt
l4Wsn+4QNd7OlY1MjmotBCATJG/n/E5RtX7VofFafoRiCs8uS0h8+5PczfXG6/gNLrWeD6MoEv6k
lpzUKG2ct0pGCwpl7E/05gm4lTWeup91gbjskdBbWZ78Ra0/msaM1WGp6sg/Bexm0DRK8b7M87hy
BKRx414nwX19birych8CsC9xYv+KTeZBZ8VnZixQzBoQz7ngXxEi14sd730zU8mgCs6BJGn4eIXQ
/9k2iuZzUpkiYAKpmp0DRwTjQ7Ty5R06XdlX0yHnBBcKRz9Lx5vEXkDrqlNY7LV83luI/zya/WA+
RdwR8T8vHuIP7LDFelrhMOO7Ok2mPz7vNfhH54HIDRHVVpkDYEtGXieRq+yj6g4MT+OjOzj1fe1O
wakRdnlMh9IlWIAr4amnh+AdjeQUHfcWOwOqwGTyH2e0Dwt7s++/DnGwy8OoSR69K/QSfA9HnT53
gd6aHK6/W46uDdU3DIA+feToPyzYcunAjyWFuMypBlaJ1t5zjjGUIztNUH9sszT7e1f3UXPZ+Y2f
sIM2hLhFKGLOovGGB7xAaF20xR1xE4rUmmsbly6XeiSjHJknPcLBYgJm3T1kMY79Cau5CIjlQJoY
dDBJaWFA0YJ9O+i6kP/mvUm3M4XH9ZbX6T7+RRaLGLgE2zZQG8F+WvBhH92qLO4IszXD0fpr9b5N
Ec/ajc182zbJ3g6petOPy9I4B8pzq89VAPtmEfcwStfiV9tN8QNE9fqKFmX7Dz9UjMcAmBuEBpUr
ySVl0/UPdPAifFGLDY5zFdYf8+ACwyzchLmD6nbLBpidN4Qy89/VIp1kMajjFz8qbZGpkniyG6Y/
3M9yTe6msk+/91DGT/S6tF9TOrNNTcSm3NW6CV8qz9rnfnTnn87gpwwdqV2eNT8cQP8Qtj9qzVC/
m3BeMzOMwVe386ai2yLnrZFhd9/p3WHuwoKXB6mzPurOgUrkLunCWK1kp3fR/tedAd4He1Pnm7D7
aRK2n61umWtaKC9PRs5BJ8F6vAHHx2qO9KlZ1XDe3Vh9DWvrX00RRtdpdtT75E7uvQwmAY0asBKF
aijztIfqCyfvEQXlfGSPXl7Rnv5XKmQ1ZJanmapJJRKty2RBKhNKlq7YL22Z/sZ7R7xHfeOfBn12
4sE8I4SL3m8v9LnxoPTEyo+97EF1Ub4050QlD5KqVeDPLcgI4oVgDnX7iZI3fYL7PaVp+6raxIPe
5K499Glwqu023UtyHpQz/0Kh8NXNC1IEtd33aBQz/usKjBWtD9Mw9d+LkdDMQzWgxFneq0GwXpH0
OR9MMtg+RyoXvSe3BqtjGE/+QbFrPoYlHcNklZnxvyjavejUuG38uE+tvi5TNEmg31EjhU96xCOV
fcKzztMNZoDcO1HzdNp728/Hsm42gmwGNz5ESRP+NN4uXnfMnx9jgiuk7OX43Asl/1sQjDNakeDw
O+oC58fMQvFLjCL4rkTnPsNm9y/O1HZ3Woplyp2y8U+Su+LB7W13TAGi72H1mZLnzev+9egsEdr0
a5klwRAdZ5RD8O9e+rSZ8KY0suYIztr+chtv27I2deu7Fr74nCCShjAjK/0jUlvy23Dr33nQpf/S
DsVR/OTCk2jE/DOYNXOOPqGUWB9JrFTv0jVM8YnW90BlWNY7uQ/fvMI4v0OsJ0fGAMhbq8Hr0t37
FGOAVnRvvOM8jcF7wrtyaRZbQWcQ8MpI/k1yb7+4sc9fJcbY+1OlN9fFGkoEf+F2x5nbwh56akLr
nlbuCXIt/kDG1T0wIve80cjSX9wmaH9wOcdQd4V35wgCPxFBbEVPo1zlnNclae8dhTQb4ZBQ0Ctu
t/7xA1G+rhHGnLaqxVOsmvVtr0dvzfxJeyc7eNUvYQv/s1pGveK4GLcrw5qweEeC4hu5Ad3nSpQP
qmE3qL7Gki7NTMmiAhrR1vsFIGDeItSfqFW2iGdu7Vv+nhqC/AUJOBUAzNgyvbpdIMAiU0/fjhEC
a7ZE4huwC++b7DHIDKqrjkuv/UfUlMO9QR957yHgyEys9ueVzLDygD7PFTmF4yghk5KjrmWPPAIV
9i/p0Gww+iCI74WcqtcG0httqSNW4GbZy1/zVtD2jNZ9P5hd9P+V8yTzKSInJItMmLI0hBWdEm5d
bhrJYEB2MGPk047lgkrdxO5f2gU3gVxBh+gHyf5Ok0k/5672RlvlUUvswB3i0Mn+dvYVNjybd6/U
F8YRN3j1jVN5d+xhYER7KsT81Xd6cTLQNefDL/UUoRhH0PdZWHTwl0bLpfs7loOqn2MQ9/G+q13P
Y9VLivHIxrKHh2QWzXdEkGGLLKVRbndEYbLUuZ7aYWeNUpFL/tA+jLI8rLtqwp5fa2m8O5wezXZl
yzBI+G5tmth91j5ZuBOCHjU9e6bokrdRU5L9LqISpd0B7r7aT1Wsi/iFFunEe5QduuhjGMrkih1m
/49E66o7lFs3l5eSLaB/UR3jwglF0Lo6p3J0u2R/or5Yx8NpYsOo5XmKQemqLNF2sFjw0mGrvmmN
JNdy45k9+VSQDhHLEQQ8tgZ/2DasCiFi5ensjyg5KlxzO92f/QbfcEQdmyBdMHuhcQkL5BPOQ9uj
XKQrDhqGjbZ3am8aEHZDKOnDirxulbm/RCVVrbBLycXrJlPwSULg6L8cbB4A6rJr15qrV1Cy8aOb
6Hk+Iz+rzJwlFgGvz9BezBRdOcmUbBPlYezJzilOqkV+n0XMZZzMxEw+IYUZZ3CMyXca6jzxDbxH
bjurq8VeF0OEMGvfBcgEUtbYdVkOgfQKwspbxJjHCqVf81AGsSlyfu9qcmDOvGT9yXdRor2PlvX3
jMHW+b6NnI6/ptjpVnaCrQbuo/dXds4n2dUeSTM702rzGs3GHZ8GWFzvinW6984kZozI44MRQoZn
oBlwQ61tVz1FAzweQsjJ8Y8BdE18bvtCmX9RpJoJdgbZ8TesDIX60fuzC/e8eB6oiL9qZlRbDW71
tHa4XgHLaYXxDhXuo+K8r9EKs8ZixnXhO8Iw7HYoTnOZEG9076DWKHZMHolfnYTnV/7P0lSxeITl
3Ph6x0lM21MBrZV8x86Cq8BRZU++7d6n9UuLXjhG+6j84lLvTlxkRMFv+7XbcOU9T2k1FTD8sc9O
sQv+0TLj00rkRSTztqJ6ciZjvNz6A1Jk4MY+rJ8p4OAU3hMHHYWKhhDgh9KxcXwWpQX/yKTQjUwJ
wDd1GJ75DdP44jpxgz4ZK/LcXvGuz1DG8Qh/nkVLLyVJTqzN4U+nTWb3d1BHBdaQxeBUOWIlHgp4
TixQt6ygYkzncy+ZfI4DP6Ln5q2ZAnP2N2ox/SsHesJoPVcjAJHyBt//NTiCZySeGuGJw00nz8Qr
cGxpS1hWwdCKuyZcHwoLXJthbRV9XvB9xjOSvxsCcvCFGhBhgMMX7kft9L5+CZEJ1c90yEOGa5CJ
8d8ch6G6Y9iMacxmF6tBqZKglneuobj7DENhxG+UJsX4b9R9OF2VB0p7RNpbFjy0ctPnOZ6X7oFo
BZECsdfpcDF6VfZeqKIocjdGBXpIl8APfuE1DeojoffL8lIjYhKnCRgQJ6vCd51tcQIuhv0Y2rpU
bOJAgFLvRyG9IeIp9YjZyZ2mXLzcrVse/lMCzC1/MCgarSC9xeo7d2Gqq3k5cad4sAZjFVfinm5a
m3AM0N4Am90Qq86dESlU7Uw669Ky0Kl5vA8Cmw4wrZOpg1zHgdgMEInZ3G9ihXOAWmIT/xbtuENQ
3Lq+feSBNeWF+yBa3pe1o2QNOwP//cYJIyZYR9xe9wvaIHvTIm/1gZddqX+YAE19kr3rhxxzeFl7
oujCOjpvmsz3XBbDEIeXIiS49luv+/9zCms53EG4Bv6e+dIB9j8mQMH62cR1Xf8a3FryrrqFcnBB
x443rgHRjOsunDMxLHaDHMVc1I3nlo9kGz4iA0j/6eBY8TaQWd77lz4JpzZ69wofQ3NWUqUQ5W41
JxVrlNRtcqcGqf5ZjpL0IFpbp6dQGmuQXw+7s5+L1W+WBzLJMcDurFH2Jd56Lu+KIJrXeLEuW5Df
dOthacnx4c2YfG/60xO17uJRDGEWolPVU/vxPKf92HQHYFBRP8RhI4LPeO+p76SXaFYnNYTUL2QD
H2Lp4E/HeHfVUZAWD10cuQARLS14wZ1IRtsefQ5MTlrEjOn9BurfX9ErzLDW2lP9o/aGprmLuWJh
cBYYjj5DO7CkPEz74p4iBRx7af2VckRcMf4of/iikf0FYDIV3sW62+C776PlwP1bxn5f/lAN0V0+
ItR6jUwG2bhPSJiom1KZnZoISVBtEAatLjjGMbSACh674zKZu8lPQaeOCwVMw4MyLjYbQpGaeDpM
hKJWryqBnVZZm6w9SmN4wDbbxFilv0dSAicJIi/KqiQtkJDsUzDWweIdSeiPfPuchLPar/iqB/UH
VwQsB7+FL16HAajzwU1QUJf5ICRLWresc/GGXdvQMLAAVRQZDmFUzb1HnfV9i5u7gSfaZSixiBZi
PY+Mrf+Fe6TNXWAK0ieEjWZoklinw7fdKdPxZynQEgSca0063MECGQEOCSvWj3g+goLlpuFzKvMy
WeA4mXV0dFhl0jRnNvQhQvQUdu3fluSw8iUi5aL7h1RSl//85VbDmU2GPHJk7SjYNka0ytHYtXSI
cxPnoJ8LT3YhGGxl5QfGhra+zmhT++cIEUL52rq4rU57HcTqumy1YQbaiXxqr37FLLVmMV5CjJ3J
HjrwxujrfltluJTI1jPMPHaZhs6e2sGIGse4STd7LkPHlX1eWwiCC+ZNmPjiVrR278xNpI66G92v
TbVt84o2P5wswlTevbsOEddd7YGOMp9jAv7Zz2lS/EWaPi8ia2dk1LlGChYneVQM8fDHWZti3y6b
lPH8ESoCLFRWeiQ5ZZKYEkJdIHJA7xMrm5Ds3jBhyVq9NYpz3UlrTwN8q/7sRhB2PJGOu/5AZ2EV
DgvuH/e7j66Gm0kEVT/mKkBz9jR4WwLVtbmOPDukgSGBCYZFACC5TXHi9udgtSDmUFSJFvCK1kB5
nlqvvqnF4EV9WHRn9a6ut471uWBgmi99zIxfMwLWjfjcwTeQs+KuSX8Ec09iwwFMsjBrNsdB3f7H
XC9R65I3y6oSQsIWD5tvYk0sBwjrG7zP7B9qBNtMXBCn6kWiuto+JMIvQioE13XeJyIK/nK/aM5G
nGVkqxYVKLYtiQGoMl+HhT5VaeXpJ8yWojomZhuC/4rYie10CJwuWE41cV01Mwmi5ZUfUEbjbxAr
en4Doq7qgysCYKAMvx0O3C1sPcTdshKkCMwJNIZwrCFJblJ2oDe6UFN4G5fl8C5iu6K0D+eq7k5m
NHH5zxQcZ8hE5dou3zFdJ9tZekQRoFA3qyRhnAHRvTnHsDOiEGQl8dzBV3+2XRWLkw+tZZaYR8sL
EnEPxN8Jul/qBxQ2eLlrexMFjPFcdZeqnx2EJ5RrkNFgpsbfvgeGqrobPxEN95iJyXcQcb3VK0Mk
7q1fhImM41mHuM8uJl3b3vAkD2L9RrAEtN1p2CbQmC20WIvOiqmnzClC9dztJBZkxecmkWy5fNVL
eO7COUJCiXrJ83GTTWuBKr7fJPa6pfDa8IHPfd+e5rX0h1NgrE3/4ETlxMqdxBjKUGTlbd8HCms/
kYAFn0PgrtxiA4qi6qGeQxDAI9pS8hhCb3bLe9dTAtsXz3k9IhoxAE85NUPt/mDK0Zt+MH5O+oe3
YMKm5peranloHYHtk0EsHvNtxjLeXnne1ZTkG1MVXlobc4EKVihrku9Og8EiOWvRzBLJaFHvdEm1
ipDwZEjX6aSbaTPfPL8zy4KidClVAOMwINm8YvKaveky4farDTlF+9w/uzFvtgLbn3Ye4WEkeuEb
wntRvuzszNuvBlmK+B0SLbf+aSQdi9eeg7XakZc6bvqbj7XfztsYIYLCMrnWMne6waxo7HTCHu3Q
eLD/JbAMfxPDmg083tQ4RRgOA1ZWws9CY9j6eQ61FToj+SIQKZQj0mxuby7cSD/sZBZP4xGMMe4V
oobJRn4ehCt09SVgFK/fKVPokZMjcQjX/9JdjttfcADH/IWti7y3Gd9q/K+cm8X7clY92SaDCQ1a
77FFPr1Mx8JRVp21U02839OS2jjhkpKLCXN37cmROMQoPbG0tI6p2nMLyE8Yg4eT/dILS8dUPLSb
96OX1rX3ZJpq89aoIQmfRi0K9TbCq9Y/dY+e61Quezo8OVBwUeaLoKZ0h9W++h2C+BfXEM009wi3
qJtbeq+rg1MGtCm68D7B+w7oH705GzMrmSe+uv0NENsPq90Sf7zpJjfqtUauEFjO3rdBd19IZ29/
hGEbpm8Y2XDtsyc3nsrdgRP5khZ15F40sFZwjHtOoHvDc6HPpD35yHsGh9TgpKSQIt9WnOZ35Hc4
yy1aYGcHCavZrhxKmw78F8Q4e3CJXDKeqgt5N/NszmOSIpaB61527DvhFld3lgcsinKcA3F3hYvS
3k7wdACcM8u9EscOxiY03LlIyHROXUeJ5qsPEzH+ISWma+fDIqGGmeq1YBQdFletIt8hr/6/qq2Y
kBH51rgvM4ofqVXKkGj64mvxGUcG6iCjYj2jnVyqp1Djt6GZevfLk2wnGV5McHMrEz7BbnE3rTvO
Ltzp/XzTpEbYrx/51pyNrdjtBnQAi9TeFf+1Ck5qF51h+Oh2rP89trXkkRlMuS8Wq9w2HjHhO5gE
OFnnR1PrSJ1Kvc7hgHwkdaLfjOolQWJ4f1nJpi5SB3htui7ZQedZfLJAhCtPNIql9RAE6NmnHL2l
JK67wr1h64d0LSvFcq4a438KAKrgVTccWNdyhde4VwiAcQZyZ1nySRrXzScVJSUAYi1VfTdDj9aE
FO0cZvSmaYBtQmJ0edr5g+mrLaNtPE9kXE3fR1Qjt/Ot9+Poo9tY37+IS0iG9zlSLQ6uwltjPHcK
3vQDF41DfkmEgPbD9qk/nnSl0v4TncDG9sxw71R/l8GxwytqR8Eghy+R1xjJhWdfxUZ0MeSZW+45
Gsu2e026+aZbcbXL+D8mMzZJG7WLiLO014WOHsq+RVE/SrQcp93Udj5vhLtUx4Coi5BkhhHRxUMj
Y4C7NFjX7lsfBEP6PDQ7lONiZn7XJWF6c3Mq2Obl51Ly8Q7MPiFn77mrwZnuWgDx5hjy2afpoVll
GpxlnIyf0y0CAGNnuqEfsb67/E5mQ3zjHTAfLFMI3uScmafp/XuIB+x/v4okqADkEfsNzPweZEP9
sZNJsDCxoZhtGOwjZJyI1QrcgwgkBvHZEmZqvsNHGfUOUQwpmvXzVC6PyA+W/fYPg5v2S4rdxFMG
GLtyU7WNz245yiY+bmnvgjwXxqcbBA0rRharHB8nu/bM9sS92cNECYOpA41l30wWn3FaBuwEdRNO
HaJhH+1ADbBVPRVpoMUBF6gZf6/btA8XxNp9dZBVROxBwriDvKiSCwmglM3MYZhkK4A87IpOk3V8
DEq/Td/XoU+R8gZD4gQZx1ep2T88EnoysLE1xACTaH7kBGtpXmF8S953hb8ef2VVcKwdK7emOmkM
e4OJvNexwFUWSlftee8UbRI8Sddj8rg2gaZuOdK9tw0vCG/mMnxjsfKpm6ZINQ6+16njL9d1bEmc
Xvh8JwzBWxoDNNWVfyIVz/Fe205V5jXcgL3fDYkJ7k8ngfk8FcSTtPcYiAlwtY7tkyKLyrCICFSI
h+RpmU3T3TXV1OMLlVWQTNW53IKF6sPRJ2q/Rpe7lchr+1vJKIS4V3es9qFqa/OrT+eBD6N03bsl
SUX1jA1uYBUce0aZXOEEUWdhB1jhDEUizr48kiXsP3RdSTpBh/SixNnRjDFrK16CYtyP0L7ApwnC
ffYwUUXBeCTJyabPgLpddeG0gYYC8BNe8tkPTL0/t1F7wIZ8eoj9cR8CiWH9dYP3WWyMy9kawaZn
5C+CK8MDxQ4/MqtXfbU4ToO85p7S9aGSCkAzpnXJe2sL5EnmEKta7p+GAAyS4CiF6hEpoPQueLT8
QM32mGqEpagBS4DuIxFBSOU6xybTyw4VBeiPUiVFdyZmgi7jTaIwJ4+irS5eZUxXPt7CbsZjO+4b
8qWJNUw9N4ACTnWdb3NZxSCBE1DlszU9wiQEm9GcyLtosex+T//j6EyWY0WyIPpFmEEwb3PO1DxL
b4NJeq+YISAIguDr+2Tv2tqsqltSJtx73f24NCkZBWz24aT/YxMmIrlF6rnarbqoapaX0XiAwA6U
qHvdDVu/df+takgHn+6+sRDOQQRLrWkI0j2/0XVFeNgR0s3sUyMLt30G65JE5hyvfiCbC1GTqbon
lVMdepbv+h8HdC5MaFU47yaypyBEhKdfPRNp1lc5md+FVBjvy3w1z9wlkvjo9n35t8gxoW7WJdR+
zNnVVU67WXl8+QdHp+tHwJfibzYDaqIyCKjYhpXSv6mDZTT/Md57j3nQlaiYuki9XajJKJF6GsTD
orhRHRonK+qzw8np0Da28IlnLupp9q5eDtzKc/zH46bawxcxgGSwC+GmNKSUq5cRxGB3X/AWrn9m
wpyux1aeFjNHJ6F888ZzNk78jRv1kX0fZ8uEsWFV8ppDz2nu6kUVer1XklAiMcV1nLfe6CkWn2C+
bgSoFBQuEwLCQlsMOJbEQrAcszVe+YPiFQ8QI85V/MSLx/1pmgLbN0kf/2LCuOiPWJxZzGeAYILP
aM9Gu9W1IPZeEPzKOPaU6Ol+a1exQ6jr/s2iA3of4416xa3j426Aeyo+VZvQq9H0mM1OoZZDfamS
zvfAnaet2HdKVfq2xL44PIV0oPkfuG6n4CNvAy0esoRjxo1DI+l4U+I0gA3TRK0YPzhhBuEZKlZz
kWpYuLdHXZpiuIHrekyzAnIuP6xTn6smyyacqHkf+T/Y87rR3Y4VOLgzRpy4OhT+SmAr8tzUuVdl
M3Ptbi0bzwadN1nfizpszR3uIUgQ5v94eMDaxWOAP3TYJM2Urpe0daLpy+FtmUyMixw1uap0Bf8b
FN54Gp8blK0Z3wn6HJrCPOR8AvmuPNUut1bOjP1Ulh1H2LSNlz1/uCVtyUVglUDT65s2rbdhsNZ4
voCwcSHFm5t184fPwTTAcpZwv/dq5QQ3jFGRe5NjwNM3DhmoAHNo3df6IwjDwbm4KdZ8zu/hIrC+
pWoeT4IjfvjtpAMQOBoTQnOe6pqoqUz7+gGn6dIxcflxvffCkYGBucbwVEnwcEF2AR1TY3SPUp5T
pce/ma0GV3LVLoHcJ023RIeGK3XwIkAfkhysSLXKHeaQ6ZuleTG7hC2cFGll7MviVNV00ML4IJZy
/JH3YjBrf01mRI+0h8/zvmnz3OwVumP1aDKT+juXN3pxbxt7TSCY6k9JSOc+x49IDM/D87yPmtA+
DxXG6lvfAcN1s/CIRNSqR3FpCDAxIjN0cCpfY3JSTxzpiHDCaXL94yCIS+M252L+OPp1dm545JFH
0ljjH3j3lGqT8CBLTlfPS7CBMSE9PgkJabFARxGpJkgm0wOO2dr/NUAlcuKiAf0+DnZWO5LkmgeF
0xhAWjFAJg4aHCUjYMCpC7mJSaZeGklUNVqzp2uXRoLcZd3nyWgCKLTbanSnGXyF46TM1733H8/T
BkfSQHKu7S55iYM1OJIeK1BeuYate7XYPOCsKdqfZLFCqu2SDP0XEE/Sw2Ws2+Rabjg5KR9SLhhE
xEi3StyMspgvtC42/NEzoVJ8kGEXR6Db+8LpTytwFvsEuYMIFbu1sm+2wFcMj6arAvvQ97X/3+D7
/T+CoG54TMMkv/czRsx9VWqmKrdjR2FVZiXEE67oQyYKVk6fId7V+ZAzbJ3jvAQZPWVOA3ViLX3+
v4FSuN6s22iqDxnGlWe88BWJLaLDt4ADeyLjGLW9Az+H/0y+q/v2PFGXp4o/TntoxjHkpgCXkV5Z
hhTnwr98OVROvJYvMlz+n+NiHLtkLg2wOzgHSL4srXxxuStFiBWm+PWbaH6NecL9OiJI7G05TPF4
P/Xu8MZPpIKvvK2V/gkLTkActae6O3nlPPbnohlRRode5tke/RgoSp4qwgieJQGPKtLXewliAt95
Ubb6SeBjtyeH0zT8Eq+p81s+Wt0P5cVNdFjHMnvWnAL9nQyYrvewOnEsDvhCNeeCsEh2MNLxU+dU
imBhGZXrdt+2nsJ8y4ebqahkNRz2gv6F+qfuGlBSHLYy1ZCK7kJRiZ2LqowzPcVMScxsaOboBIs4
h7qRVIyFRAgkXyS7p1qsl1uUmKHdLTM38j9OGcjlLAY4IY+um2f2yoaiURX/tmxiSA2Dx4C5DrhY
N5WrUOA2KWG7aq/r0sF2BgwuvM9RGP9xr3PCvxqe6eeovLJ6QQfG/hEjN9+jD0KKTVYjzmhlvOXz
wbXOiStn8pfTU3NJHThdRDGCQpJej+OnnF28OkTKQGQh9OkBW4YH3EINoPp524zA66CzkKDGPEtI
48En2soZMBtKiAP1isLOe1WK7YzKP7wRGB2PGUdvy4hVw9QATSjd+wxYTnXu0xBXcebna3gZUr7+
6PBe8pC7c9dvpwV95cLFcG6YqCRwvrn38DZKXjQ7sp2ThEBgzb3Akjlve8BfHl6pJH4xrGPyMPKB
+c8BoXrFD/QAbzMMqe4hrbM2OxYqcc+tbIbglpMloUpVX1kvrFbFa83JB9If24LYgl5NjhaBkfN+
2HjEvh06C++GLh4eXBqRmy39X91fwwcHTXam8jviikdTBAK7Q0tJi3C78crOi7iITHLa1V1cU1w8
pyo+MQkgjM6mdvGZIR9RZmXW8ZmnAQ7etSzUsgNgtGKwRHn206OdhvW+i+mgnjITNMfoqohHiDbx
MVqkgtOaEggob3o6ugL/0PGHqk/IIDlLMruWtx8cFcbjJZGcXbx3TzrhNOxJFBZ4AYiXtH+Mjrzq
tlZkdo9Mbe1E42qU/bUobDeZ9hJ5nEwF484nbfBZYAZHKGVnfo+AebD6MT5RihHxnnBOixin6Xtu
yM8cmTTXbpdXIY9CzvLkwPM6EnzFmJ2Dmxx6obtfOXTZb/gniPo/CJAd+Wk3a4sGzKDMXHpQyeIm
OSaJIblx+Sfj9hXlTfKmiQceGVhDeIKXT562LXKmV5RejoGoL7LFWszLed6+NypdT73ydP7ZuGsG
TFFARZoP5Wi7kXgF9tydNhEUCiU8z98If07v4epq1KQBm8gB7y2akeM4sIQSj+8b1uuR+iRipjUJ
aV5fK576ZdKf5eI1C2igfql3PpiwdI/uD6t3NAJmDp+Qi0sGczzNlFXeJ7aMl13c2pkGmWLWpfdM
98hc/12GYUBByBIJuQfCjOd/4Jyi82AvWI36sxhj+FJT16dfA8pLuuckxxW8bKTQJ9lOZMOTLNcX
0mdh8ptYWA+fPONtcQtpYtzBCLMJaopeziW/Sg4jbdLVH/gzyr+ijmia5i0aWvSHwTywwy/dawNp
7j+lCf0RRpYNzAFBgeGmVJ2q291QGozExIJsfhvg/+ScUxk4H6LFn3MWUOSBnZStbY6mTpfwYPux
sS+loCEUITVN5GWAZlpgEBLZcEzGNiReKznrbqoVHy23YKivNSdJFI2TNMWCCSuBKJHjn68OGHbY
NmOzNE+RU1u5KydRy8NSCA0Fpal5d+ZJavTdIit5kXzWCZjFq3Ns5bU9T3eD+5QNlZPsKz/Ut+uw
epi/V77ZNw12UmLS/aDPlU/+fpcLXeP6tyVe0CzzkEA3lH1J3IVTrG4XkudsUKsz3nb5QHCumxnY
XkcE+uIoZhaZTWzDKvzTTsSsNjUH/7+8YvPHRBG7P5IXq54c4wTAD65iEXfncRkxM6HBOxvgHWhT
xlvCP3F0janwWWFzJ1oIYmUgXrqz3lA8jlAJ+OfnOf9QtMeZHWEKr/nDnV37G9yA6z0ooynfcj2K
MZlyuQPG1YT4xtNYBDh5J3JFB48Uttwmdnb+RMqZFqwVHiucruC4kbWffhY7k9K6MhpwJEWUtlEZ
R6K8LdmVPWoB35Y+niB/eD5eK9jF5k/EZbV8aCo31+SUHZCGPDLbcXrsx1GQdCdsVB0LN2KO1c5M
BoEmrw4dYaVbZFwU2YElBR9Nxq4tj2PvS303MOnq01Cb/GeueAhzWXWX19zOxt9ru8JwKlHvhh0H
IWYaGNrusG2ogDmBC5+51heVfk3zMowOrW+MPpjKDL9FyqB9XYqn565yQkkk1CFhx/7gg9PBO2sI
EK/BR4Ozv9nXtfXrzVJUfIiDhhf/hk3efKa5jLtd03V+tYP0MKN1SZEcu7UvSQHK8rbNbfM2wZnA
Gdl19R/chXlzIyHgvnsCeM4NzCL/CZ2/eYers6LmiVxdkmTWxMox4uB7W60hQZktq9/c409L/qGo
5vE5gPVmLvjr+uE+jcLurJXESAolIn0jbQ1KfW7IUuO8qqS9D9qcXH1ZI8EV81z5e0QFvcdSaAmF
DbrhpEPrk7yyujIcvdCL0n/RPLfWHAL2+flQyRDlIRNQuA+ShoJsC3kivdQZRpYd4cTanOrZj85g
Eadj18wTiQNTpNi1DcPJPYHK1t2XvXWIckvKK0jA4UQXeGyPJclxzlx47dj8Vlvz7KljNzpAI1vf
vKwSzl3RI1ZdwecjQUTwAHyBMyDZZiq/0F9dPrJWzml830RV5jwjTaEeJUs4Thc3Gnx1Xoa8GQ8l
7m9nUzlp+mcZMvgTDRMfyN1FkMGK1JK7JyKRbL9phyDyOtRJiOjuLHH4ScK8Snh7KAwTbg2read0
7GU9vnGLjynybYxuuMZd1+5kBk8b1Hg+6S9PpKwbm0wV09tMCRi3X28ad3py4vK5uTqEN1OXOsND
PVIadZwa2gnP5EAde5wqN4YNNg8Yd9ahZp9VitvFdsVox+JIwdV4q+ek634VmIMHM7F132YjoNi+
Y3HgclsEwME3k6qi7pYLPzQx4HbzgGvC5eFvLLHHXb+u1VMdxM1vxs/4oiqWHYL9/CI5Ws7zK1DQ
aeTg2Kzov7EFtQ/pHHlAhpjAfdnFnMJzWXe7Ml4TeYosni0ea3XqXcY4jS+Lsv57mJTtPX3F0HQ8
LG3vhSvAcAWxgE/KEXN5sYxPQF9Ilas7XJNo5vmCg5Mkuvb6nVc4Xfy9GuoxLtQNJsWxVOzkbJnc
hncSaB3JYQcUIiwUHjfVRB5jKwKIrpsYBs4b2i1/4Mp2Gc+FYl6mQ9K5uPkxAkYuHsu2/JhB7BZ7
noDhnSFoX28H0yBgmxIN4ogXlcETimHAVLspQs7Yx6Xj8rxPmfvtHZxY8m8Bv1B9mWLHy58jlChx
XmIklhMJguqroY0ifPc4r501t/iM1g8q7u/4aPnrjSP1/FMOKI6btmDG265+WxYX6NNji9/B1D8y
dOrHVrk1JrxIgIzjb8e+U8d28W9F6BISYmvhOkIuzNgvwMnTf5WwPBnjIdfRt644lm3xM87DvqqA
HW6dtu7qHcWbk9lBc2/DveYU89qSXQpPpZG1QjYu8+aJc7WJP4aYq+N74xYieTITX5tdzaY4XWQ1
Ol/KEU10jJku/Iu3ckfeIhslxZbKg4zMRBmsz7Nhl9wCTSQy2xksZ5shGZaZu51V2KUl7PZ4g/m5
sR84jzxxi/dWLGcAJu6/vi7T4CLCRLif5Ff1cz81mbmosp1jIhCepwC84st9ZC1psldJHiHbzvjU
l/0ID/Z5wQnYozZodU4rzu0vPUReejV8HR7rTgEAZ7SHsEQcocIU8YVDLQrvElC75WZO8HrSIEbL
wqlOMV2StKvS+qDcBD9YijKzDQBD76GMU7+py8DxH0dDo+BtZgXeUEiAetkigHFRbE26PBU2p8CL
qX2at9Yvw696Gb0+3/a515pNK7MWV3YI5w57ylCQ7GEeAIE4Zv6/oOdacOdiuvqAsFe5xwxNIuZP
Lqbn0PB+2kVFL1aKRGQ1/Q2BoaHypRxlgNHyy963UJ7x1ajS46qyqj7clRUK820xcNMTYauDz3ga
tP+TMHieFY0IXABppKl/4fv4asuM0xMriAMgy0s2pReuDB4b/drK23KiXnJHDC6Dq9qzUG0Lmh1Q
NCs1fnWBVyDV92MYkhyOh5+07oBCjGswlohRE2Z/+L3rXyfzWR7gQAd/15Z0xl1utEXfSuqM83/P
NjMoLdjS2IL7DRUeTGqgdzEMzGPjsLB2MzQ6sJsxy3oTNOqBXhVuNWi2ebwNa2Mhlyo6HUcs5yNk
pJpiETas/goZxAd1wgmRcQ/TmCW8Et4eqpOM1Jae2m7geOOJN4b1CPS+30ESq2tILH4R6o3gjfSf
ZzGUQ8Md+18aAnJaKtgmeApnnOg27pxNj6Q8NS9u3o0FoMjEvBocJr8w3qEzpOVsLFuDCw/M9Wdc
zqENl5PHXLzguAQ2vB3gND0pnKvYBBuYKZsBs5C/gwGpv4p6hSFac7SiWyVoo+quXGNQGbF0YAE6
4dx/rgqt/eosioFJmfa5Wa0+8okBwAPjwHkasMtkzGrVcPHT1CVGGTqi47qqg//81OWi4fh+cyht
7fxgrcfgFY5p9aAXiSifge6SHH6b8R2TBUDYuKJ3jDOoUNtaXs/FHhGHazwEXugu9RfxLkXhvqh2
7rs9WjTe61q3gr/EPC9/uZG0byHBvxAEFyrNRrS+pm2HowkQKkh7Ldi3KCSW2q5ffT00P2skCuih
6DMU47UBKbZsmjKOdnUUcTznrLrx/KR9Lgy+1U1j8Nryo83Rr4WheuKPFtltAbVjIPdWls7BLSJJ
F7i9+mzbupCPQytFTqCz5NaAy22iwMSmgHdph12brcdm9qq7aHjkrdkAJAxzAGmt7SixjzBcv7cu
SG0GyH790G2E/49vZlts4zlKHkpvZkZgydYEIYVjm432BP5QyJo9fJ2MUN0hI+mSbOlvbj2Wg4rj
N75/+T4rsX7DDKhiApoYp3O0Qmjy4Vz8d12NYdSv7vISx3UIvg2fFRMcv2/GtZyzp+3o9Qh67ZBr
s+SSXSo0HgYRL7B14fMmm6vT8kjPTJeSqR0Js1ccQsptxff5DM8uGS68KkO1KeBYkI8tEqythojL
lxG1wf8O8vVprgWSUtNlyW9DeBZmSUTQ9xDLKHn3bMvNvGF8fea8yX/ExHptrCkVX0xn0jLer30M
20NB2Vv3IsmapzL3im+pr6TBqEZS6wYfIPIoFZ8u6DfZfeS15IcZHHij8IvgLW2zlDk6ztOl3y7l
dQtpu44BqRFRn+/72Vfc+6pywEdBT9gbxlKEduIv1+i1Tcfz7OEK2U14DP45q5P/o/pnFIj4iThn
Ubt+zDwH9TZVTfy5LM5YoDeV5RthYPPZtKFIiH0F+iEBjuRue9/A2ptd3lqbki32JVVexu020rCC
UK/Z9/0Ktzo3CByI5Kjq8FLFqv9ILQetS8Yv7xcHIdwQ4HFs92tdxJcYB2t5aHpoCOj/k953Oosf
otA6eq/CtrgV7cIj2V+yqoDNEcqHmfnj15Z8XQ6EMVJnQ2mSaPfAItEWZxQKTtAIv/QPRKygq1zQ
m3S4GH8XhiNQVXQo769XxB5mvmAJ1anUKnuqWx8MxuxjudwtsIr7bd9PBgrVWLpBszG+EHxYXBNc
SJg53ymXp5Txe6nv+V0iWSvqH8+oXvwEZH9yfeiob2K9Uou86Zkl+l2S+rjMr/XWL36GjjZsUHc8
xkXI/ITbCU6TTeH203q3fuFkgBMkjK2PCmNUfEgUdH5iQJxLxsdmxBW7oUKJb2+3DkAmEJjz5CYP
y+QHazt+b78fh//MjOmATpDeTJR8ToA8f1cPEkqwaT05JvdXGgBGND5WPX43rtM+Jn7MHJ04Glje
+rPB/j8SPqZSYYFEhGmJQpmsPGGrlpwR8C/ME62vLlPuZxxazvMHywIZnsCjomYipsEbRsTmlTMU
yXJCaiZq1c+jPVU0IVTgNeuCtq6UDHZY+MN3OUZjsk8KrwGqPETFj+TB9M0sSkdXP/VpwXLNmLlb
uomE6shp8m+aymjNtm0xxFN/YYTzkzM3YEm+NsVRy69/DEcd3M68iNp/9PFYFtpJie7aATVetxiw
bS3bhEx1+if28IrtuMfmIdEy1JijkF1x67c4jrfXYQ5Ef7MQQrP4/0lwNqOqtmvJuUE3hUfG38/M
N3J0wFDtyW65tQDNU1Dxgh55frl9a3AMwWidh+eQgMUQkeqJKfco8VoQXM45z5z1Oo5vtVvxz9E/
YeVDuXAL2cSNk3ynGRQrpjLiBZsOu3X9aPJaUcFSZ/VPzLU1Pel4St6cMTEWq2FEksZve/3fYAPy
YS20SP4wDiheGqFZ6Pdw+ZLxmKqhf8WxOIYbrU0KpqKLW8px8nGJ3ybaDF8NrG58BH6q7MlbfDjW
OS069pgSpJb7sO/cdjfFk3+P3KMnHgWcXJMNWa16uDHeWE4/OQqr+8/Bqi54S6gGvg5B76Pxl+gx
NxxbP2RpUJwr35Xm3NdJSwAcVFrfbLljlc23Ruqc1K4ryBczU9ic+O3GI+vn3FInw5cLg3T8d9YT
yD9+FKe5LbvVTwGxqBAlOauG8EYluC9pUSqzajMFoaRLCoqTEg/03DMGSoD/KwDOIsIE59d1hfvD
GLtFcSuAceEKaZe9dJtshNItat888Ggp2n8hGvd4CrjZ0vShOehvoAbl3Qt59t4+e1Vkny3uVa5U
y5zwBe8jaIV8VksDBX6txMvK4b3gNZ7OxRss53T5KFQ197euNwlxV1D7zeOO/Qd4AlGB7EZj46PP
qCUKt48jkkmkjev/a0/V+MARoYJwJKt63ElquxlVQ8SVDWf2TD0kerT2NDT9eMPrnVcNWTsz/+Ua
Rp9RiPUIv4HN8JbpToxvua26+M7UYRruXM3/449GV33wSYrUi59iWK78tnEjc3GFjIVviCos/cBD
vGe0Jt6JL5SuC/dgtM6PTONlvG2MQGPn46f7TYuJV31jB+cGCtcIu2NmDXc7ID1AI/NmmYc3glKA
L/JkzPQ9akAf7nvNef1Lr3xHGv5mcHsP2Bma8gm+GOJIEOnmHb/kEG2mwZqHQhmIRt06r7hD4bfG
J78J5XKDnjuI917Jdd454RhRTYLkTYbbZK5X/YdOsPjnkbjF9KhovJPvvR/xMeGMwsUjxIzNh/6v
QdLFShS3ODFWT8XQQzU2eyoxDU4dlhIiRxvg8wGpGZQjeaNGn7WrxeQTPNFGMSZvPnAu8q64MLKv
RESF+wzLcAb35WfuBQjNGN9rzCfqtkGpPXL26DoM+PgWzqRKgPasHgfJH+CbIUIOnmfhnMvZiapX
BkY88oD4m9Gdt21FhuU1iccueCX/5YMP5ARHeg8PpLNVACsICxJBdmGbwwx4LbFBREfGffeEK6JJ
XtH9KOHysFSWOxlZ8WhY9u0pBHZwa0zuvWZpHT8oh6DAvtZdeQk7l7MbckUOTqVsGZbSiY8+7R1z
c7sM1zBJpJHNnloHGf0yEb0hy0tShJjBbKHx4CicnPOKHbIgwejCInzwVT7O3/6qjL1HQcKlSZt3
6f+pPQTbL75TVbjH44nbg00l5BWuG+ybf2iJx3MZc2mgvK2Jx7mloN4SCGXIjQlEbOKAd/NFcN8a
7roe4b6XMpvuhtRJMQO6QPdiwmgp0dQR5Z7wARjpIkUKnvBJ3fl+Orzib+q+2WHj7Dvlx/zWseKY
WQtRI6KUa/cfETc876ArBfLRsixFcV76vHjCgL3muwncgdpqsK7QSlAO7jj0jmhy/JXKZjuI6vo4
CglybQenFbuwCob2ObNSeYdgbdlTpwXbKrgUs1oKv9z4IUzaMDnUacehIEwKRIhuXsB3ZO2Q7gL0
JD51ZWn63cz72HkPueZGn9PkvOWEbchR9M4xiHlVBB2/4Q1FECK5a1jsZi46fs9rfSRbJBhZU+lU
lL4sKwHjqS5RJscBMS2x8XI7CSqpGdNAl1O6kbZariQXkv6ub9zxzQ6jvOLbVs99rDgUO3cjSPTg
EVJ+HRw13/bxmFi+ce+9YLzaTB58OSBz6VwfqylMv4oiif8luIcZCNZ0/lu3UUu5g9JSXM2A3cs4
RS1tm5TtdDhxuuWdvRY7hy1n7zbocElR6WUKhpGBlNYp43hJ6pp6kuLsyRCYEOYIEqRrSdvCsSR9
8R3jWbAvV6aBfUjxm4I2HdBz960t83IbYSqsjo07lHR7tsNvkzZuz57tSDyTlJr6p5xhrd+H+Ptv
hxRFf8dR3TXcE6UwIFVJemNxrpuH2Q4h4hFkFPcdAg4UOujUrIBz3Ir1dlkr4Lyen0p9aiMlh4N1
ubfjyxlEs6Xh1XNONbltFnS/gskFdWCKtnQxuuPBjQk47TIUsKeQORKCKKxjpfCt6pLPoXU6+xH8
v12mGpaSlK2g5+0Od/1yZhIKijshevnJZtqqo/CiEAiC0gDZc1GoHQktSSAHYtrBjzpzcGJKQTb0
5trl0Kp0LM9tyZER8omXcuzkS9NvpsjEyzFDWmrvPSaE9SYMozncT1ksrr0e5Vz1JxEWwWOm50B+
hSWV0ZSFWKWPCLnxe0ZrGPS1BqmTRHYChA2QPPUEpXAmw7okxFvfxUxUQTREjNtpkUfyKbBecw6i
pnTA2vpqPXgcx+RjNK/qX4rlFfXC2sRrb1Sf250WV/Y116V1Nzvc6W841KJsOD3ZhscZHD9FN2Qt
HhuRyPLgMXBcm0v6Kvgc8MsTPF9K59vzXaJtiDxBu8eIp/1yOwObaE4oD+vzKvIhXY6CJFLAgE08
X/DnMD6ivL86zg1uJqwhbZsxauaRgwQLQ4/E51hXBx4nziPmRelt+4mUdUqdXx21+yQK4nnbFagJ
GKtHn81Ud/qPVUl9Ey54tLYpZ/f0GGk/GqAlwfKJGCVjJtytbaORNzhJgPjMMu0t2PojXgSmA0+M
GrKCHFiRMqMixfbaRUvtfBTYD29G3cTLNoKPYw8JdyLD8IFlgImSSRiQ0Tp9rOSB2gMuPJDIkwZJ
hHW4f+IB575QCZKtT+MQM+Aha/Yds9JC3KyRV+ZyGLYOEIRm+qSpDj+Hh4UIM2yXvWWY4P6gI4qK
v+HCAQNflPBPfZu0D94Q9N99d6WFrAOM5CFNrX9bOYqX/7SKBY5S1bs3rfSs/mndMpVPLtnFAwOz
ZKe3YdS9erIN80uMxt1cXA5lx6D0R9wUSyfcJ4lyiN3Di8R34F0/KWUiDEV/fdjDPfETEp4W2KHZ
R1SRZEwm2uMm7nm53K0yh+pNMyRlQcgHfvFilzkLdi1OiHi38Feo91d2asAjnu7OAxuU7XjTT2P1
PFp3do+BpnFzA/2CIwuSGviMWbhkdCji1k52REeO0AxVnsXhMZs5WqODKH99Dopx+UuzRfRvYCS6
hQJZ4E0QNFUf1RjP6xs+cqaN0Fuyv6OW+XQ3ek72yAMHIhae5QmMmA+qdeNPTPnn/3eCfLrG8oLE
/j5m4neKc3qe3YEsyR4yOU/OVhad8+0oQr1CjHXyUBdl+E7Oo3e/0FW75Nl0PCdxUfIqdGlOXmW4
9UJ3nb78ZXYdBKOr62FXFEOSYQQhtbwxbACY49tCjucSEG/8ij0nAIWFHsqZfw2Ie8OOGgEGVh5J
qbTWUMd16MNLd/kvwKeG5HSgVnUX48W52RHyb25x+an8jj9R80Was6ZkQ8l4pt6hV3dagfCEaSvn
+WbyClrkNoXf5nyh+ZN33zl3oegzkEoJFoeuppKLkys2dXYi/iyavy8THgitgGdPS+d2Akrgltwf
mJiJDMsfMAdpwjPAzebzOCZLd2pirLqHADDneCmY8MKT64fZXcMmuT4GcsXvoeJ1ySkIKUR+ZgvG
iL1x0Sizy3Dt3X7ETrCuR7cMpfugfaDjLXA0dA1KdWqCzINmSu34aYk+1qkInzq/Hi/XfOy6768C
AaAM/zECXPVPWG5puxmDFEZhOsR3hP+8C4ngCP2tT/JcvdazUfPv5LSqm/B8jbF97pOicfajWa4f
dCEiVgcmqddc1FRBbwwfpG/EOEd8Xc0N/h76YeY/eqbU6TmVLGt3FIVHl5Uqi/AWYyVXwYSv+PTB
EVM3x7TxnWVbqHSCAWNHtQOb0kx7xdGCt2lyTcBumyiIlm+bZQoeMR/fZVq3abyaNwdwt/8QgvFC
eaZQmnP/TlqH/Pt1Z7vD0D4O99wSI3XoWSowYBQNiztexnr5nmynOSyO0vxWRmb2MZyXgdz2NKcU
5fC8JdUWmnB+4pLieVjvrtYqXjnFPczLuOUCx0ENHZ8Sra0IremeaOhUzbGY0RK3hs6Qi9tOEf0W
ZuIpWpeV7HH89/HDNY3LukQhY7CJFq91Hjs6yOwm9BXVKtMgZv/gGpLgEL8of9+Z0Mlf6PwQ3gVz
b8yPofO5PYwQBF6XAaD+FmJ6TF/KMheocssc5/GhLT3nQnMSdhVRweLZo4IyTckp8YZtRZcnAZwK
VxOFHFXltRZqcO6OuxV4TnTwubr9uGllM+SIVN1zDrr6MqHP7nKC2Cu/jQU+H5kPJhBTaHBgHCza
7sABBnUdqviVdCYojtzGE2xxf5DLSPOML82Oo27/mFdEsbdDptgUMLeP9CBcK4GtB2Bum0zO7F48
8O2/sWx1/zYR+hYPqL2u2A7R/zg6r+ZYcTWK/iKqRIbXztE5v1D2sYecBEKCX39X37epqTlz7G6Q
vrD32qmN6hNA4RXJYXmW0BWX9VLgKSMVrS70iWC94s8GCJTuUlBnZzeUeQrywO3Na1P0FsrmMbbO
BSlKwSUX7hKf8txvKwBZnvmLnU7l7xxl02Md52F7IoAHm+wqZEH2WMS2uZGJhWaSGE3IR11SLEku
Nx3NhUZ7xiDKpsyx1Yh5llXnuE3arP3Af7hU93ybTXPCPkcw25yDPzuyQ8RPwGPuzr8FJQ93hgqG
moUpPqd15DDC3nDRsJq3ukSTy90QQURBnVQ+aSMlkvYO6320shW2qghQrkBfm7enCng0+B6mYYew
J3ICdiDDrI1CBlVuFxtU+IIoMDywJQzMazWG+E8GoA0H6ckyXaNiv4VOEnzTPo0p0p0g1rX1HBlc
lRxvLPseGB94j1bLXOAh5RMiHz1LGPF4eFf3oVWgT+3YeH23NRnDq05Lhawg9Mzemuv8yj7Z8fYF
J8hJC6MzVCHAN+9iz1ckpXAAFy62Vz9q7vHMin1Aig2IyraRw27O0PI/s65MX0hObbpDU0bWXtcj
6SOij+SpjJg3PhrWncU3DnkF1y4KlvxXFhYJqHBAefBZkLr9+4Ra4xRavSAk02BYn3orrS96wZC7
MrJ04RqHeOrXEYbn7jQraNhswWK/2oXKMkB2ZuIa+DcaqI7N77mxyHRgKjGxTSNHxU/vJ5B35gTF
BwB7Bt3zP2CHChkTe70nvv+M3y8K83BbulAIkBKMlXqvqqTFSh2yM3QIJWYCyb6l2XIdSm8/cutg
yhk1Mls5V4BHcVmoS92wq3oQEgMUswusw0Sg5u1W9wWcQRYgC+Uv2F5SLPWQLNtEa1C5PiOZ8OJB
L33IJjLr1l2Wle9jHRXuLiJnPidOffHv58ZGQYBFqfcxKt6g2wurnEf0Myw4mOm6KCEKO/7CfwTr
BobI2N+1DMXDFZKa7gsGXcbkKbmRDQtKORZjE+YZK6gKAvoKWryVP0NIeIy1QEboiKJ7bKnKxIFG
wXn3B2WzHi4ifcjRdS8PRiDMQn6GDBsj9SLOCI4IGjOyi+KnDFmA3C5OIRkLj85/TEQ17R1P3i8l
tT6hEUV8LDiLoaJMUvx30z2TOEmMonvqg049RqCM/LVlaZQ/CNPi9nMm6OtGw+7JJFJl9WsPOeL1
NZVdtIPW4iUvKhqykw3SsvrDuuTCm8P56iDiIwMaAKFmMk9Ct2vEtFegJ8ybRzMrfhPb7fNDhNSJ
oSDeZRD5dvMyJT7SmcXLU6y/aU/254Z12TSeYWFEkORxEm0X6Pu4FBpvfh5ggFBpxdkcf5L9FwLX
cQABAjVpsjtCFWZe6dlFd5RZoZODqTQ5yYs5MtJzEuXFf0MYIC8LgJ5BlCO4yMafcMvWxLdOURRO
Mn02cpkuemZZvG6JbE3WYqxnIhLxmN073DXDi99ESbsa+rHJ981kedAgYpPesVLjF3ekIkyvsVvn
HI8wAFcyWbALaMSrnFNTJn+osFXKX+wxd19JRebhIawAfRzUYPX71sOgvyeW4FYZWizaj33dlwcj
Efev5ypc8POltjwDkjU/CHvqisAIKq27OVdessmGNoJVrJC+b4Af+jhRAzgH6OuJbDgIGc0p8QNe
QhafXZfJf4yLODLAhKh4Q8dsfSOJpnvMWgG6MfE8Vb+Vc7KwZvJxrT/T14NKtUJaxjUKCWRjgEGc
A5F5at4FSxt0J11lfnuh1DP8h47l/wdZbwRWNTjhPomjCLRXUCO9TXHS90fyAzHMzXDGEkbpfGBv
0Zi7L2DWIzbEAZYqkDSpA2qjQCO4YMCQB6Yb3fiRRl0YBmeXMnn+bBYjraMhevM6BDUuJCaN3luA
iCVY54NHtBb4ggV4oLbaAfVfkHXoAcm+hAEgYonAhqwPb6/jEmJfAc/+ZZDEkR1Anmew6GShnFuU
gQcBVgwM9FjU0bQ7U0lraMeqtPA5GHVzDIlo68l+voci5HgIY+Ph1nfhpN46hZtMO/AG5MIgvofD
3U4ikivCZGGQcuGqC/GVN5YVwlx6k9lY8JncYtmwRlByE+tZvk+aDCdqGLRoWyZYGA+i0FGvsHPR
Gs20AZ9KtiyTO3TEHOuokgQafmKqVgntTEym8jA+QbMii4Ke1MKxJpzuJAcdyIugGb6BFcdQ723R
9He8ptlynsvJ+yqskq6dVI5huZTFLL4Hgoi6dbJ04eugy4auHBs/SaScpNka63Q9s+CnHdiCawxe
aY5TchMK1+pJFBHxnSnFGF2HSnNBQ8ywXzPdx3dMqsucOy+rmJM3Wl8apyUMCmTKtJMLVLRrqfP8
3tg6Std9K8nWswrVZCcunvK+pm0l+tEO4+hqGLPi0nZH978C8MbeDucSqX480CkilAxOEDANh4WT
ZA9cZkKvWGQH9lYvOfLLrIUz56CE4XHqe+sDJ7/zL6p64jQxKfd74n+qv86x2p9mJCwNERJ8G5dO
tigaKLOp/eCTVwlcyHMsVJiw9WiGnZkpxXqwRyToiT2w1k3ckaTWluntZSK8zVnzUgOAGrsFJd8q
5OGdN+ky+2rdeQB7Nra2yl3LIM9d113ueo9s0Uu1NaIkfSpMJ5lslwW0N0JVq+6uFA2k/GGzjNNn
HpiGpEOml3RRbjK+BWVLKSYKYqRwe8cIRu2Jl2LbROjRN4APMIkPGHz/PGeKXkvKWtKYQZj9wJRE
LeIYPatrp1unf3fZ+G1DWSmfkaHF4gRm+/hOhAdspgAZ473oMgTrZDOj2IGq9V6T/RSvcV0Ajcg5
7X02VdN48uvIiE1JxPKtH/Wnh9lj2H0Y0NeNRz3k0RM0A+YGHlOLmB9dkTCc85mTrwRJZ0UgBV1+
EydkJmIGzaJD1PshUh4Hw+WRbHB0yPDHHKL9iIx8c+khrB/kxQlILi3l1fg6TR/dKUROzdzuA6EP
gh/fx1G5ZfKUsWRPK68Z3v02iZcj3ZqaoIq2MSj1KFnEAfMV9aIi/U/cgEl+9UTyxnw/q5A2JcNr
dsTelta7joTM9o5VV3SGvOvz0AX4daAttHCmF3JqqnMNlc3eJ/L/PHYTRUBJ2+k8j2RibeMl8eQ+
9yB6fCHQd+61oSjc2ERgqLUjgXZRfc1wNtYIQDLCSYzuwkquunH0yj0WwQkPpG/ZDpeXZ1fkDrjL
4+S4IdPfUg+PNeg2Jsajj33rzRfkAHzX0CmCcwxXFo5YHKbK7h6izENOveFva2aL67q0GV0w83RZ
hnIhavBHUUXU8QJigAc7n5jt24hrnqEp6HangeU+Ulh67XZcTHPuhkpMG9/2sK23CwXJB21Rlu7Z
GkyMwktnOMUuwLwNxYYbb6sxGF6bWdEedJnQAIfm3D+0ITPnrSOd4Bd/sOJwVFwfq65pnPdicqLz
EOfFR9QSarEikkWRjyeD/ruVgo66b4lXIPoWxczKZ0FGh2OP/sOEh5x0vLAdou0oh6bF79iWRxeR
jTrMbWu8PeMZkoIoIVncmhKR9Z6EhvZzIbPT+hBiJlvdAohX0c8k04G0UvMQ4+9FYGH1ZfttWSh0
1zHEA2rYoEVKSOiexegjk7X7BcF2KY8jAQLXAbaKWTnJPP4H0KIINovn4pRdAszcB3IndLBletbW
p0kvN9cC7CXUrKS+xaz38LCjdfOHf6Gd+j9Z1+PyjqyxWnDWEfecTQ02CQyqVXbMGtt6xNgu8aNF
SC4u5DEk4kx9nqCCnp1e+/uW0Kz0SChvtYEtiVxjDfQoqQ9xDIvkrN0ZAg0oAoRsHgPtNR1NnZ3Z
3M6PSc5DesDJOXM3BxkJn9LnCkXSB0JnR2WPPG4Jde8/44gjprNOVeZucR7hIECoqvUGAB/JS0DV
6Fzygfk5BHRXZfk2HKubWhhE0WxuLQTWEgglcvmIJ6X9oyWqIf9XliXuRKuWDmEr4PfR8q2oH9EF
r/hzIPZ2bFhLaW8KvBzullgo8vaC1qOhrWnnFhgQOANJiuJ/vMFThVofNsS4pdqP/xQy0vFwEwWM
7OBoF1Y+bT9zHFml76nbMNK8D1jDJM/kw2GxhM8Y49nkJUEIc56roXP/qEKWYjdxQf21ZN98diOh
2cc46gFZaRY0C8IGh60JT2ATn3BWyBMpBGly6vrBfh7joOa1ZFth7yqsVPpEVoT5jxRm8a9hClTd
Xpgq2uK7CViCjlG3bKSAyI2W0BruILVp69WZcEElc86UgXlj6dIopzmSLaZjpXqpYcuIa5Iyy/7t
SuIB9jOSRD5TCFbeBw8gvov1gOQ6OWR8+c6PDEZhH+ccNR/zrc5Y1SEMXVHiW3W8/2iie7T7hq/o
lJiA5NiNZXsj+kiPKdyv5RcU4BHvHuEIySDFEfgVXmILKW9ysGceylOC0RU3h4N4lBPJgT6f+MLr
QpJbifpYBwmjXLVxDKBYqCkgTtjEuZbPNaZcLiGRZFZw7cAxW2fuvGzZpjGw9S3EjSB4su2evTNO
lynfiYmf+A51NOIsPfjyGFhW4B6X0K+YyXkBLq0JSJdLL2P5/S7tw+qO5zQh0WxiSg/wuIQ9E451
sM0BY3l8pCyTzUlkiPCYEftR+Fpjb4ARV8nQZUHcqg+Rd853j3YmfhkwJgLCZ0F4ivWgSNcNivCJ
c94i0WzWjFrBEjSXqfMI3uyXGpk+8Jr4MLCkIsfeHt2zAhls9pSYNNudFUVMF7G01Bs/Mp6/Q2IQ
Vu9uwerjmGlK8pc4Q3W+UmOaBVeiJRBBQ5MOctQFRR1kz4xkfZr3kkFBsB97qN2MdusbkyL2QbOC
Sg/Z3WyW1KJnRTJPiukzAiuvvltAVOU7JmnJT9PCJ8WuiBxtV49kYq5rW7OQokUit8+Enfmwlsl8
ZKEOrEPnd6F3ZaaGjQ8pZbmR8El+G9V5yBmDwvVe9WDb1qrG1q3RFgYMmha0CuVqngR2+UIpo7c1
QTcxOVZe1xy8domjLXhOAlrAcnWYwieykE6pKqMX4mq7OwZqLEzim0h/A0F9qAgDQmnNvdO5n2FB
bPuKInoGEpr4CBhJ/KL3A75P6E4kEv+LkoJzZmioz/bOzBhjlSBzQHBbEWq0r2OPsHkcn7BPndHX
Dyiyo+o1ZJh3CxJWzplfa3Y5LxGRbMokBrnpukB746qbq88Y5/oMcqDLJ+spGBrEL7mCuoLtFxXH
GwTfALYgVh50+BrRQLCVqhjyc0KyM9Jcy8vK89xpr/lcAtL7vvmhZPLd+U4f2t/NwEb1gD09jXet
O7h3Y0RXgwc8S631VEK5OHELLeAoKQz5O+2gsZ4K4FUMbZauX8Zn3Yq2RBOuQBCcFMCyYKd8BmMn
9hVq/s6ccvq4oU1hz+hlYhqZJGIDtyHzGOTYdZodsVWHFkjgLkQbOqaTOFtSBNHakEHYXYJqwkIS
M5hjrJx7aaOJQONEhWsBii5b26WM7m67GLRMRV6DmlQQvlbIfcNz4SQpSeIgbhDDkyFOp4xECuLr
radppyUs9iaqC29LBg6vVDBAfQGl2AbTM9PnCNjQHHPiwzOx9NqkKNlQwMYed1s7psm/1Kmm+LGT
3MeX0iwBn0/An43vi0DNwwuJeLJ4DFDt3DQ7yk6oJUjLwc7MivPYAMKCzQeqD7N9MecBiCtcyrvQ
xA5NBNTiDrFfniT7NshA9q9sw+d0Ew8uo/I3nIMLj0w4jd4n7a95FIHb2JBpc9wJjM2Ck2C9ZNHa
Wx5y+bB0nsngXkjs0hUkjy1expqHncN2RbRW1+5V0Pfhqxfn9JqsKJcdvmy8Dz0QoBExOPsbdlKa
3X4eOuErhy4acazEAW+ZDBWhiKC3voYpdH4z+HKojThAAZPGDJEQXwjxnjGOJZgSHSEB5aLzv0xe
kl1NgUI+PL0ncZNJRxwPsBMu0Qe0QeR5uXbj3vdz4JOrBs6ZKrIdQk63VZ8sU4QPXQKAcMo4F9sZ
sdMt+iTwxX6B2PrC+pntSoPSutwHDDoQh6X/D0aG4odXRElHnDzjxAU8+oCMZllT37A2HMkpHaXx
vtCmgC9hj4bpcI6Y1oNe7f3qHNfS37mMLgh36avAbCgoHc5bEunQmweFYRWnFPIvTqUOUjueCUbS
XNrJGsxG+pePoid2sZ36T0J+3V+Vk8WXVkn+Q2cE5wJl4m86SxIebEzjRzxN+OyJIS+sH05nBP7J
wEO4pXQkALSy7BChWQWO8NK2HoA6z1V9c8gNWlmkcZDL7zKa8K+aCVaxCWVYvIjOuzfKxNW9LIxz
CUNVmvUsfZekmDmE6xjPlnAPfWA82B8sCZmUw4HIOSJQcD7TvY/Bjo3rkkNYVxQ/VTUX1Kf1QNUF
9m/RDX7Mmq4SbBGyQJj2TfkYds6UX5WzlP/spfXsbV1jeFD8ZhbN0JqufvkpZ5SF+3pxO7NGs0oA
d6roFE82A8Fh3YR20a2sMmgRQjS1eJdTqd97uw/7XR1pO97Kwrbcc5vGyQfPxNTvAZv66ftUubTn
oTUwNg/DObjWM53GJkIFSFi06VLCnvrEmbl3E+cljjQRdV08LtObxM9Gfm7si0tLzkm9gVxCPijj
MNdsWtvL3ppZ4MdyS7gZGJDYOsYbE9+cYsIMQ33FcdJS5zYNWp7ZnsVZzD6R1R1WVGgZUaoEGrii
piJ8EVgBxdOEMSs/E5PWNV8M00dA0TLDQDXzJJqkeqIfTj/g8TFyw6DFpEuFSeqt/VRYmBPTGg1w
vRkIHkB61waA5dYya63xsjSh6tYz3VD+PPm95BAzoR9vYoRnOAsnhn9wznCqGMTHsk8qj0NdCYx0
g6X4GW/KE6wqjF1hQ/GAT/aQ7pt2wA7bVaQqAFEH1tSx3OjTgola0eHq6TvNyLLJA4X8V1uRjWi8
Y8VXXKrBtVuxz4g10csVG3LGmra38N/LB6fLe3tHP9a1b3MjFvK7XLcb412ZJwPG8iDDtDwEmJ6f
6s5TfLCg5qBQID1W2C9ZccfzSS6IG3eG0Jz62kdNEFyKfOR8PNup15Kvgn6b2JFNyznnAULofLVn
Wa/UD9sp438k7E2LN5nVKJwJQgGesLYHom03heyW5iIY4aMxq5nrwg2LkhF+VB9il58YrFd7u+GP
P2cVLiiYaywwkO92yrdOhWJ6vV9EneUPfYWCc8UYoOc/qrXOoNqlBAighJ/kZbRNZT6LtHWIYbNm
j+AGUTXruPOGM4k03vIsAM+5p26qoEVZ9jyFWCQlErycwpQQURIqmDw0wUwR7PVwmfaapcI/uiKN
Y6AMbaRnlJboq7ikG7BAKRwh+itwoifJolWtE+U6C10zjO2NDfITNEIgdLMZW5TFm9ghduFJFHPX
yVUfEKF7lTMXFyKwEYLTlaVEoJ4Kxx2aK4KDeXjzNT0xE88yTTe+ZfASushzgZkE7fgvgVqc3g1Z
Ml4aW8kXxN+iPri9o3ECYRERjBFaQm1ml/qwahwmRK3dCPZDeT9eCqMAI1c6MShQ+umGCGshR302
BZpZzEFl9FPyfuktpNGgIp6FQnQ1ZpDFEKiKGCQ6X4wX7t0+Ruudw+YNDnO8DCzhqBWrNTouIlFh
N+NRivOY0EXuQYo2tjK6u5rWoXlveujSBO4aFIUlASzxsRw9FX3YDHPfW/TAKGGQ5lyzqsiXO2ua
RP0Fc0TmD0QgcBKw99cLInFZxeGzonvrN8AX9Hc7WBTyrU9lckAln3ygGO6O4MvQ4qOWE7z0NFmX
qe7RNo63Qo1wR+ZQL6wh+vAMYRe3gUCSaa91b2xzUKgNnG1f22PwkPHwYhOrQH7cWYqQh43h2vuJ
JCJ7qKO+yvBFMnJcSTsKio3ddFV84onuH3yQf7fABt19si+p5MYP6BBAiwzzyfB9i7X2GTdfetQG
aDmA0Y5n2XXpog6+Wuz6d/Gj2TrxN4T1c2735oH8VyMuliP8dypDr67IcDYF/E1wDShO1l0xRPa7
qT0zl3u+izJlPY2p0GfeSNDpV5e5KiHIJizechashK2VvHyY+W5E9WfWmHHGUjxuxtekSFOJ596R
WCth41X2zqdCq64spZPki5d3caHjsuZH0dBnqdjQd96M/GOtCU3G9STDGi6AUxTfYwnB83ZW0hcV
vuPc4CelHzobJ6oY96kqGVBWqjz3+mfNP1bH0ucU5gxlHu29tMtoTllcwGTouVvIuylaCc+MFEYI
E5l/e9TKIvimOfOG9xq76YknTKOtnyL8WqRv0B6Sq+6B/U2hEv/gzvK9QxgVJNVnoO6794p9Skfu
FN867v7ZRn7WwxzcOWjH331C4+8QOBAYCPxq0DvyxpwR6UXSGQYkYT0yuIq8N5iRAcFt1WS5ryj3
vXavkSPZx/KGBKKcIs/oKfBx+Sg9TtWhgoaebQvf7nCDIpk766xLY2KV8F5sXRs/IKWLlRxFZ3Ae
DUtR/vCSyy+N7x28bCDcD7ZKpNPNYBLjfRY4RDezW+s+mjCxCbKdhvRt6Wv1AHeKeXaLBwLRG/HS
+D5ab2p+qMpi/VdaLvdL5xOOuUmVzM0Jy0n91MQq+i+DR6JJZnd0hEQ2ApVVZGNTrhGMm+UtNJ5z
HEhJc9eWS+e3HpnTdix2uIr2rFkTBMKNApuSN7733EZyLvFggaiSdnWrmDq7dlln3ILVUaIXhiEi
YaPHaJwQ29TdVNe7fDSB3GgqMwIhQbSTK4z8mNRf07FMzuK0RTgjcyaa8CqROFKb2ZLIEuXsFGHl
1rb0ff/qlJZCCbK4xT3XC/v5KXYc4PIy9Fnntybow3VucTrtiFUx0T4x4Q0WbvDXj+9JecMPVTJK
JWoegT1zSPXwXdo5HLYIohA2YOIRJlwJA9NUx61fGuQ6vOcUct5KY18BI4tp2hmetIoRCaxQ4C/O
dcJg/N+Sww5fS+1Z5bqemfCASCAcpwbzlj7b4NtR5Yl4fmPfRwUNFNCCEAmoHWBpbrcIe0Nt/Q1F
n5+9uo3LU7ukXXawgrS5NiXx2VgB+2lyViZfXBK8PWY9mwmb2afBN5ee8gBE3xuVQ3FWQjbFzVgb
t1dNlIT4N/sOWVS4dxMYPJYjP3hsAHWnWBf6NVNlH95RUKRvro3lZt/XkPvrI6Tv2nxOOAYQtRo/
rvaKedoTyMCIeNGCNqWdatv71MmozJXcHwI9Uc1CcAbO3xIINmLNX0WZ07F/tJt/eC+iK4G5yBpc
vB/PoXZIIUZJ4Yn7yGIU1h/tRSxsPSGyqLvG9kcX7Jms7Qd/Mbm797mNYgTillfKbqemstI90nRi
FBQ0MWSFVPCNH4n5TCw0C/FVZYfetALPUFo0Kyz2WSL2IvrFKxV5/BCkQB9Q6UwhoccIdld1PjB+
wOWo4eOIYcZEndsDZPtmDsBKeXRL+PBqPDBUnuYSd+Rz7zwtohOoieRnCmFsblRlu90HdeRUkGzP
WfHtQM14g2uiyAlJm79QTnrfeMZ9w6gR/mXcyGRf2HQEOMfJ6iLu/C5GcQB0oQeOh13FtP/RX0/z
wYgCfl9HIsgbSm0OfWx23MZ9ItiPhL3DlCbTgZ+c4QYvX2hVlm/Mmu4XnGN+GSdi2cNcD6PdLkRY
dMvWwYqXk+6yHBZFybDGZYKhKaYU/CAo2l745OPYHIjmUDf/IM35PdPkInhAU9UIxC9UXP3Vz51g
uYAvtOYNHsIQlzmZKsAA7RuISzZ0SbzbIaRAidqq/um7QA/HDmITxIPQLapzAuDKgtBMTsqTL/hT
xSpBq8mIGAU+x2eH3PYK0bXEbDjJ8GnpRmI3EO/n5Fgr3G68DeQi51yhr24nrF/s8bZ7CAGWiUeT
jQm3NxoDUlRwq7Ub6dZ1cXfTvL/ylhAwMxTVvIaLUzgsaOfy4Nh9CcO6TMjr+ofDBUnomDjeQZGT
wtq08MwliIvBOxZEcwJpo+YHb48RibiVPGaZ375ZVVHTiOV0zSTaYpPfulNN+o6nJmcExJbp7stI
R4Ybt7fHZc86t5xPEXMtNvIgmJtf1MUxH0TB+91+1gFkwT1uA1fvbmlB85tfWtO4LsobDBTkBfEi
LLv6JH5yC95zKlcvwEmG6R/qEsFqa1l2ZNauChQsK9FafXyfppRTpyCuhx4yL0r0ZHe7zqHDVERr
Od5407y6tvPSsETL2I3OQ7N2iVt31gsxndNzRSWf7QBriac2hcW5ErdvmXFnPeZ7TD9lzIij5USt
0lGjL9K1uAgR1QfCJwmvoEVa+gMkH+QDBaX9ZzGHWBxiTtrDhPaV3xdR2gOEmiD5AUaW46hJg56S
J5FkA7J0mq9sNYiySDLfAoY5+aC7Io7cV+3MSPGUZ7NFNYErQTeO1rwVjtu7D9k8Ldw2+PuRCKGq
fhkzZ8afuOT9dRJcz7HT6XiXeTaTKda0zYL+t/JIvUUJIp/oJyTWXtxFf1Hdu/2Z0AFNeIHJ1YX3
vg5R64ruBbkG8d+oPOhfpFXqBELhrLKtan3/vmB7uADUxEaay375aXnfU7orBeiYYb1v4+Vk/WfH
MM1XCSwF/LBkF4QHnDhsxht3AsLX0/4hxHJjp9i7nDrNcaALm7YS9HKjdqxUcmfL92pjgc90xMap
Uu6y7ZnvxMNGtuxfgj1aj5HzUeQwKu0npyzo8nrpW9Z+bN1Z7n1n4FNwcjYMPIopqpHCmsWr8nxd
0WxZ6BM6wcxpI/I8Cf/MUnUJsVDEeCA/6yHpNYCxUV5pM/CKMVmtnpAzzvNd0WG64lmGa9uqqeMy
JTrhyopUMRBVnG57sAn+N6sPhtKGvnrc9w0M+iNCSnRXeQlnYe3j33i52cMy7merxzzRTMO1sChw
XxSj5oO0jDMyG05HqsaxcpAAknqQ4h9C5TCetMWFscEaw9FJAFuTngJScKHXD1F6z6wdKJDGvaO3
YeQt5nUqRkJUKBsyeHUpCZUfUSmqa5xCNyCXGT8NNm4E4qPrrRmWcpwnVh/9eMhMQOT1KHs3A/Ny
RgxNph6XdCDyhMlDdCKKgzzGrkzSs11aUfzWC6UOFaEg5SqIJgQTRIPNaMxicqPoB7VcPNHsgXg6
+sJONgufoCGB9GVKH93VtiC5qsWx9rfkdN0bZJXaW4ubeeEQ1JkBcuTHdOEWglaN2sr1Dl02g3VV
PvEDFEBNFO2oX5S+74hJ2lY06OE2Bc/hXoYolv1WkmzirSYFpGBXFg4V15TbYXE0cNL++tSgu8Ok
CHmToMD/5JJios2CEM43HBciVg6spPLl2E8aQmFeULDzJnvEq8PNkul+ZJ/DojfsuaLvOlQmocu3
MXTToSyH4WsozOijcyL1+Zb1DeSBe1uqIe8uOGr7aDoExPMNp1I4lY26h+v0w+47PAm1BlCEUKuv
+Wq0Y9h39jgZ18jfITpK2phvUE7lhA5h7ucJuSbQl89EVO0evlgt3jwk4uUTVI9E3hnIWMSzwu0H
OQiEMbiFpuYJ5juHhTSzxQX+Aio2nMSrnkFb8RzUIZqEkHTtiHV+RkVcULvjXirTIbjDSUEwEBuA
G7llIW1oXrfOwJahLKfh5mapS0Lu8pKBYr84kDWGpLGOfc7LyiyoYnZOtN1I9g3aXY5/9uXVzMI2
2XpV1NBG8VR6SbFzMmIvobYo+MNPZS3s+IZlsQbzFCPcR3zR+109rkpCLed0R4NRef1mmdv4y7eq
Mtv0trUMrx1RbuWmQqd8hxHNPOdWUugVLlgGPYYuPloPoIyvDQPJp1pSKLOxHPTJjVy0mz52/qfU
SnO6GU1U+44YzeIYIqWe9x3oWu/TolsvCG1BE1SsJ6tI4f0teQWocpiG5XPxNPLcNS93BVlXOBrR
hucG8deS10r9W0rjmuNsk9zzHEWgqkFBaDhFAGvKKmGTitp0Hld10iF1EWEOpc3LmBPfqRDlyTmC
LceysE6QTm648HxvR1y3FZFxQVJ5e8cpmHjoPVOf1SQee4GwE+yo8vYek7bIP8CsghG6oYlrlbNy
2EXCc0fillf/IheBGkcmhzMSfRK4wKqVBDqiVqQYyKyL1Rtnvqom9btfJoKGEU5iiwBfe+vk9r6B
jISAr8LrjnceHvQSjVuU+WX63dpR7Gw9k5n07EBhUeRd2iZLlg/DnfWbIZQz1FKDqB6JfMGqsOkQ
jxgq3qGy74o8vtmq6IDfZI2F74mVpOt9dO5owfdwvMnOL61YpL81BtLLFiVxqf48GgkvYd+agc2Q
Ezewf8dK16+RObYJdFvKHTe7j0hKtxE75YXEh1fNk7zD6DmVWw7DqrmHHeUhMwR8l15yH1XHg7Tp
sn8SM4CE2tqDZxL2yig+M2z0bGqCfz41hXNTBSfVh8v1hv1DMco6xQIS88eMaw91fD10Imf51rIw
0pr9Xrdx8HPHWyp9sDj8H8G1fcdGLUH64uF8YLPIniUP9y1b5+ln8CJbYtrNOmunWxnY+6gfKZwX
YIEZkKKQ5I3NgFgsJhIrSjR4Nremzlo7FskqrMCzsL0gEI9TItfyxWPrguBlSo+DLX0B0qsP9PzT
kiYc7icvYE8KpxfT8mdZUDyjyXSydDN5bTeTIjfM5Sf2P7/cZGyca+yM4EF+bO2DuNHMo0Y0EdwE
yT04EK4I7Hw2+6w4E9aBAbBtqLesPN5hTICwygkxTe6+K4I8eszg79OQ4xwNdgHaT/dxFn6XHpJl
pEBJfCd1NqXwa/xlk8hs68VudBntHNIpZ85dVObXkcUKjJMwFN2wn7vMo1wYCnh4e7vOfcoXCYfS
CskSN/Rp2C0WJ4cyiFwI1X5MrQMqF2LDDkJe35SHGgyE12LR4GAkWm0KbV5ecoUKsZrZnnef5TiO
wUvQI6UljEkGZBbpkEjMdVvozB0wm9PdsktmKhZ3m7DAfMK/ZHPx06i5bNb48Yb/UXYmS5Ii6ZZ+
lZJaX6QVUFXgSt9eGDb5GD6FD7FB3D3CmedBgafvj1plZLZkSteiFpVVZeYYKP9wznfMbo4jId9y
P+my5IrHx3MxTuco93ERVJyun9xyJd32SgzNTSy6CKyZZr2+87NWA9frJFkObMZmCFAAjTAf0Dw3
/C0d7/DXmTGIe83qIhe/dIX0Hq3ubIE2Rk0tfYImcgajEI2JN9cCXT1IR0+e3SYeXTSIC9uFy1Iz
dD0b6aebHVK4HPDEiJCHhbsGkd7A+D9UaD1+FJR0008EEEwAiTdy/JGklBaMigTh0vP2M8Z6GAjI
oMGShltf2q3WsKpdtMsMrQeh73wXxM4IbxfiE1bROhkfABdPbXDJYBsA4BJiC03h81T4gYv01gMp
ZLJbQN618Y81FLa2PWAMdkrwi5XwhB+C1MdIvZCLYJC3+9k6HfMq84o3ZuDBdOWv2TqcTNWRW1HG
QWqOdK4eoUkwMZNjI2zS+axewjNigoET1tjLQvLSRiC9YPI/TOiEE4SeXV868MOM7w9Yg8GBHcpR
zxcFbRZyUS5SuS8RtAHrQ7jA7Cwr0gektC0jfzXlpB61dBAQEwdqhKqi/N9bJhiokhhl0LglFcl1
SKudXe8uBO0yu1HL2WMJKPZstwTaiiwJzoLA5Q/OeuaNZablde0OBNyiu3hpC+GMBwFQ0eAb77F3
SdwkjJdUhKAAOwIj0mZOpgvio6Jffe0StdyoyO9/oR9R6p0ux274SZDIhRqdC6G8cm3NPfI6InHG
2QW/UGd96R0Z8cFHztveCmti19j8uZM1sdfjXOr3DaY/gxOFaOWP3Df1FeKRDOJevtJQ2RTw1EaF
mnGBxA5uNx9cKY7yNk+v+r6rgyuoDFON3blA6BaTau8c2FJRtXlxTJyJl6XcWJ5VZ8g761mtHI0m
IIvF8pNXa6jT9VzCdOy5t+0quuIQQEc1TP7wmbCAfBKFmNn+YklDSm/XlMaVRAnCmIqSgfk4vdvO
z/1a7Wb8dFAnFs0zYIFDJXop4N1vQxFQd4tLTXKg0NFoUehVkkuSZ7zpG1ryLL3oAzWIK28uFnUg
NSL53k/S95EH0w7ewDZvnzMf9eW7rmIGdJWCt7VHCuPGxya3rR+xr4pfA5bzil/D7r+P1rrguSIP
sAwNUrAPaDIwAMjoZZvQRFs256RF+4BnuXQuVlLdPotYNzWsJ+jjCP6aNSVNMDYOG7/MXHHGi1/D
hEgMUmkQrPdkaiXfapBQyykqS9WGLHu3YJtaePXBI+mZAJrOq87IkBO5t5s6aBmHooK8HxzWTseh
I7Lq2zow5H9kcUVCB9cnqTltiU7asTtQJ7olcHpJnz/DWHC/VJ1mZzTXIPBxdqVPsh3j9jLTLmwM
MnhgpmvfErdLPGENJna0fJiEnOpjqRfbJ30pkMTsjQYRsNRp/9hWc86cmsPomKF+rk5+WsfffMmW
+zy5DL6I5CkCfKsTMZIHq281dCmZRGLnesyivyVVaTQY8lHifugHn9lMnFmhtlM8CoJ5q3fBuGW+
8CwbZdNoPEnHUMW4f8iHbm9h9hLFY2kPS6qNjogAW7wzRFQE2jpVXURiRo5ogHfqLBE84TpkJU3o
qHVX+zPUQsA3mbtDtRYj28QKtZ3WuN6OreYxfo9inG57L7LUAxIkgPZjZeL7thTZT2ll4rpiYs5M
7j8ULytQ6Przdd0ORMz5qBbLZYDPPmRM1UD1VtcKjgUCsqEXrDNxggfkI8E7yzeq4XAFjMBDj9av
vG10XppP26Yc9kg5AMPh1enFREzBNnLCHohWcJLkdllrOeyFbtrlCvF73FyjXsMzMWfJG7Xfogn4
auKnETOIujQqIQ0L60P+UllD85ERLP8zA8NpX24pz09WhyYzZOFYXbb8Sek+wWvO5MYmi+Optvvg
OeYcfVBz3hRIwTh8BSL9TjyV4HabC5J6piMrQK6yH3mEFLqNMqGHOr2nxFm84wwYOvpgguWi7ABj
VpyEylznLFo//VyFWH/67JlIYxzX7BRAvsW2ZxXCP1PwLWwsA/560qtFjJeVRyeg3xXG25foQIj9
ilV/PUAalCzKuVMYodQKtKfMGZ+RzrRemnHyAHShxL9BdTXEF/yCLkBnG3H0vhIqZ+fRBDR3s5VH
ALxB3NpXAybHdDe6M8Yr3rzV7dKlZsK/YGywRY5d7d0V/M71unbt8+jn4ytGSHg7geXn+cGLqSbD
cbC3ZjGNmx8tcyGgKCnztrfKmvqf3Spw5geDISgJ3Uim/avCqfT0gTWPSe1SW/ojNgsP5ejIlsUL
Us0TEwJothpa35EtYwRejIwabuI1Qru501UUf9ooe3Kgdmvvnv2URPBdDZ2HkxXpvHN0xsavbsbW
V9Wxp9tzQ9drVfcoy4j9uO6JXHe7ZCQLhMjX7QHuhicTg2w5sF3duINoKwhSopInaQ1YDE1wRbDF
ae1Qw4RmkLgr4iRx3jRbYnXdkxo2P1VYrSHguElJvC9aJpzR1gQDyI0s+8Ifg4LYl7yjUNZDpKor
1GZkiUKnqD8za2VInVLqP/q1zF+xncUfEdA8c6gW3uOIPAIa1mHysMGnsvsWNRSMYZxM0NXroYvf
KDfwKsF40mzs6qhlRhSz29t5jNsiBDjruFeeS2YWgVZFGeYSJEAtEanR1EpLPqAJYg+pUwKbZ2K8
/bvS1u5P6AITQHTZue9FgszkPCtDo+zWaIBQjvTeIU2gXn1z8ZjkvMtTkd/aAlffrUk7tSFTgSXg
uPKxou8L5a8X0NlneIblDF9RlEHj7tPZxhzTmLyXe6dvRziayA6HczvVMxQ00Bv2yQ4QDvKtSkKO
Brgl+wQPsthhBfHHe9PRBO38Dl/rZd2r7FyN9A1XS5u0gMQ7BgO7lZZIHRJrzLwj5/hyQZMhUQ5P
7qStWyPxbHhnEdEGHXCjutML09JEfCsb1gtfeHAwdR9Gr4FMepxQXqfxTREjnlCndFqLfjhkHgZU
Kg81LBsowVlfIr4VYpQ5iEYCFEblfrfqCWlrOmZdQLWWYnGYSA/uoYdrd7BDaNock64j3fK9TQp9
NQ7YDLChIC4oyYlCi7zPFzm2N0jzlv44mqVGYohIxmJ8b1tkcQkA4UmHvZ1h3gNbX5wTCqZuu8sX
ylFYDp7TvegcBccJt25T3y44SC3slRFc6BBUV5XcEQ6WOszCV8Y46HAWRMasUvmjUr4UIQl+rIsw
t+RqrgznY3peOadRfpEsGONVRnZ0gaJkoLOU3rRlEeiAswNrXBGuSszfkzXoJK7gvuyOCI3s8mCj
UXxQMWa0vVeCGmfAYhXfM0IEnJuo0dSwTCcQoDLr7+R35nTjr4Bnl5LZVxOpgbPm7YxHSAv2g2Tb
htww21vAq9vypBs1eefGZtjMngvUzZl1jxP/JAEMeSRYQ6mPdZMgCPcwAidnQnYWl1W67ER1pZJx
GH/ynnfSG+ARXK8MY98G26nlo7OV7Q9oI+LoERrVtmNcYKeTiLZwRx8znOXJ0awgwXjVxb5zlipG
hkkxO754S7KkpzhGy7xr+xnzGe050nYae8GUJbHpYTSVIwQbXfhlmPmUvmGFZsl+UHT4bBtK0taz
b4mPkZUXAaipfIUATW0EHRLIg+8rH4BRs9xR/DgcnT70qBsgkOpXD8hjuWam4fdPky3IhWNK3iIp
8izvosyBKd2blAr4tcFZoc9uzKQIUVVlsKgn67RbYmWNL0mi/PqyNkhsQ2atjWB+1HbBN7eee3Fg
dCl4RZBgWX85NkvCI4I2BQs1qRKGoi68z0d08FNxMSWGIRrDmQAxVIzYU967SFLfRnxj7k1HsPFw
tCPqDFgLDs/MkvNzHSfC3TeqRDebNsQEmBCy3XXIUD5Zybd1uL3Rb1iWU5sNms0hQlUrapKnpvSX
d8qLZbpvAzKeSTEytjqhiXOwFlmN9MsdmvSquYnpnrMrAh287LapWQftA0CHLLHxhFRMepCcuxg7
sQvC6HdcKKyMxH14TSi0mjYgTQBXW39do4UZuntADSvlB4IARI3KCEAqC2KrkjdMEFl3qba9rnui
4TCkk8Z2XLKTstaBrIpWRoN+aTCyzMAuRrzt/BPfDV4GP1j6n1lAN33GMDWqM2M7O33hbWdbd8zQ
TfQg46ztz1QzhA+a2XPxlrs2b5NS9bK6m1FrJ4dtC2SfhcIbdyB8t3uitWbBzfZJEFMSSWzpUamo
Ual2epJoIWJYHTIkeWRabSi0HfKO/Msmxphz0Crty0/ABfAv5sRLX1vAOhed1ViMSrTtOOR9RNP3
YhPb8Xf2w3wBFBuEuoyN/oyIZO/DjlE1AUW5xfvTCybnVuNEjMhr517dby8vvc1h9UvggCBiBM5A
iZVgDb4G4RCQzqq3u/M6iXGjWrUYr0SAAJQlzpI3wAd8kKVd5a+XkYfliQHYDFuynXzRAhI0RPb0
yD/iMB+QrHSFP/+wqrS4X5IgSTBYJQoNJ+JsCM+w817mhlcj1sku/i4S2DDM6411Y2GGwNHU80CF
SPQo6pGxyWlL6U2fUWAPX2QPoE+yEOWzY25Sxf8EkgYjdisFbU4d+BODNlZlhb44YquMJ3CvohHL
JIJwxMrUIv5LrvOs3rcI8F9R+rPuS/VsiKLFj/iGysYhU4i4lQutSCU4TIzKn4d12/r0Trncdtyk
N7APmXIWee2PL+BHi/d1dfoNvWYiK0y80b0HKWQejBMNb8RaVl9OL/OPaPGiS8cxI7DHBqn+buY9
jh0OsdE7k1K0WN3Sds2BRKrAOgRlkb0GYwUqz0YR/ZbiZ3u0UMsnCJ4RpOwN1sbbMiFTaxd0NYos
YG/dZ59TqLB5d/J7LLfucyBc5ytP0/8EOo2jF65+2aHXHnUrIGTaOemB6JHZ58WVvedW41ycEaPm
e/bK5ZWPVhNCEknI7Q5NI+xlA9a04tBr8TkusiXgCBslq40s4lwjOIVVUulrzESOzDhv12zBWNEm
yNl2fi9oDGj6rALnn6y/Otn0OiRws/tFiVWnB8dUXkrtUkH3zCrHuxqQIQocV5LduF83/K0t+Tcp
3YUXFJfaLQYMSCAZR/KkkLL6AtUKCsYsmk4cBuUvM7XywzKctxs4vLQux0a3nx5LvwBVX1kRDhsw
nT/EFoSsw7jK9nZwbf+Rd06sz4T1EfOwoKQFmlFxnXYj5ypNnJV63UU3bNYsM8XFY9f25FY6vK8J
/a1Z4x5sljBfsh+tJ4NG+Ly2jfMN9vJG4QHf1LNFyxMkKLzaQxNkTnlKoxiz2pIU/lVXrMH3ClrG
GI7wHtA71jVGktQB6YAuBBtwwI7wzkJG016Y0ncepmlI7tvI5l2IpHABqbDE8y1LkAqAB+Jyd5cA
MbvC/Ld+iInCPExc4rB3eqYZZ+dq47yV0zw/G7HA06QnZRPKFrtDr+1WMmTPWl4o5E9TOHZquGfR
1j5l8VLfZBUJWjtUNMzPVO/19wV0SKY1sTd/2XmGmoTdmD65+VDUx0EQYX60LELqQ5ToZFz67bz+
wGbVPvrdFCMrEZuHeJjsqjxSNxF6znNfT6GwKKcOlUpXE5rUB4OFvE7sGPXld1kukg/sUR6jIlOr
dI/XMXsI6G+9kEeufB9dy/sMsmHK9twJxGg1dGYPAVQgvoaNs+fARqG9CjbjQrjGpcXAbW3y712w
oFwpLaOu48aunGNA5dTuvD7jAI075kkkC3Gu7gIgZq/dPHuYlDW/P1VDxK3BCw3JEGcDDPexSe07
4hI5pwB32e8xC21uqprNUb8MxasaneIVwEv1NgwuUktbLPKa7UP2FFUaZvRQNaq8mMqsPBUzVMD9
zKb7DWEOzVFEjou7MyuyKGqHjLLXc2oInQ768+QMDYJ1eY8NdrqQFV20HyEBBwO1sPTqeBjBODUN
5QDZN8iubOb452maqP55ZXufxL13Jpxi1b2WNJ2PrrbIZcYS4mMQatkX4B+aDxberB9FkkzfjI+Z
j/LaURRtUynXTZrFMAz0XPHdEmi/dlhMBSrJOA7MnqFPnx0EsiCknT3j4F0/BhumndULQ53as599
nl9W7LrKQZQbet5d3MXjEDIjmho25WgDDkgp4EITfZy/KLLBxG7NDcnnedf74OemhASJto/ovmLw
YvJYclTe+t4aXyGVaeY9nPwsfsv6xP1KET/pHaqunil7MWDLKJP6nbajuBKp2UICjA3FmK4j9glg
WaoX+MD28o2ZbQclBA3XTTLPTnlhZzPEE+AeJUgjp4UAmq1LU5+rLtukmLAq4EO1nYgPFojm6Qqk
JZtF2aH5ZGZhq9upLa1fI/Lsk9q+OlzX2GCmI/T0Uy+ljR4eAx+ujEltIti8g10YZE37mM+l9xF0
veEtyhmInxVmyGERjoS+xET0Wo4SHCe9GUgfH7hawdadNcfeJvCVFG3HKWciEgDN7eAlGAFe2vHI
JEYmS1+1ItwOR3ZtUJgM5TudWVLWO3ALQ8+SlFb4YNMMEQbn9A6ZRYWILysOIobHpMp8WRMvvdCC
A8PaQwMLwhpTLRLhU0YInZPDFN0JOkQrBLHbfB/gD4ImY5t+zZ6YrZYQE92dsE31UpCgm8Hhr6Nn
xPsYQKPYsNca2GPy8+A8twkv3II1Z39zYld0b05TvnVFWSVXlBDyG3dAi1K8yZIPzMr1dyCWzKGb
SMblZQyLgwm9JRgPpKyU+mM3+fVjRJYOBXQeqxuJ8wlQz6zNWxwPvKdZdshun9hO7B0mTdj9Tjhl
g9aH0fXesPHyaV1xTSLe77tvrnYmXPzKaj941knO0Dqqv2acQITOIrtAvCrH7N0P8Fq7I73ksRIJ
xCjcesN9QDARM8esri4QtTcTgyiPbLKt7GTS4c3OSwGOnsUIq+PN9UxgDWBLv7oo4mTbA/Q5GsIR
OzHJBqxjeR+1CQpc1525T/lBq9sZNPdnDNGIWJy1TdswGfL4uUdiOvPoVsOtX5ezxTaDx3Xn5COO
lsLtBrIQgugXtzizHJjEFVP2TDxyNpaP8Vp11V4N/fLDxo5xz+ZhUCFz9hYoOOSsW5aOm5yBYLsX
z1vMBXG2UoRrH4iNXBWB2bDjKY9BmMzrq438+aaccYTuxQhyg8snmL95amrQ7pNIbcKW2jPacTHo
95fZhvIl2LNStuSWqvdFYLk3NncjqS5p6V8REY59iZ/Tqfdu57JCJD+LcmwghVKElukcVtrUJ9iD
7DUwhy63dHdAuM3V5yDynguZMrxNEPww9Ggb99xb25/WlHb7oh2fBq6cp6wn3Lao7+mtsE9R3vr7
ChB/tk15sMq2FLV4iQpJYzZiJDh3OHGIdkmn6TvJh9Ujrff0MSdZjtWoJ1DHYtjQhBXDy3KXkDsu
wngt7RNUL+LAeid2G2qlKn9Gxt499zD6Ml6Pm7shtRi5UGklCeSGjLbCnVLvi2PF9/b4UTLcxMVg
3hP4WS9rwx52p13GuQcy5VJ9bn3MZqeYqvVb7480XyjGM/RgpkifXYmjAWgn6fWXSW9VD2gNE/Q7
WOnxbkXV/JY0VFthUjUouKE62hecXbT0PcKUYm+hHjBn7AXxLdMe1lsusw/4jSkvnnDJS5WF+A91
gFs/jXkLsPkGpx7X5qMsWP0ccUv1B5uQAdaFLQIcZp1dZ+1Z6k/JA4PmmIKrqa39jDtS3A4zPe8+
qAq0Z4vPvvZiIIb0CY9vfwYtKNgTrkgg2duya2WV7WTjIRvXCEgDt4S7h9njvo3WAGGyI6ZyuEh8
bO/H7XZRXF6eogNbbegctKBwLdESdqR3WZ5ujxZWaFooMsMXqINEk891S4FV+BKKhC+JQUC4RDgs
K9ZeAEsManPybdOSz4aJLtljXW4fPFLN4mNr6/lHn84bG6ZzMBGze5UIGlB/EPA1jPU7g1YJ4MDB
mrKzkCB/z0DfwJOxCdrbtRWCzL3Mc6g9QqRoRTrY2wDt0tp+Hxpw1CG+fefbCpkI1YwypExN6LhI
ax0kh7cfbADaPsnNemHPWdofq1IXL/6yJGrXwONCj0HFUJyHvgmImsbdF51I9aIRYXQI1LSjufnK
xgxfpDOg8LooLa+Ha0gxw+BRGhmdY4YlmOBnQrIhExU36zJJCx9cPFVP2iMoZY+VIgpuM87nH2Ni
EpZGdevb+7aKDA0sob8fjAagkoxz3zBWYqnn3kORabo9HszsLs0714S0+A3J3iRR8VxgLyGY26fM
2bvKSl5XWaIEj1M3viumyh0O5EDJ0+QJ0pdmlY83VHxzenJoKtOd5EUkePpHuDs9I4xPUFDZu02u
6ZZIZFXdE0R3/74UIytGs+JTOakRtSha5o72jmVCCukbVhVTHqfN3rGiVr8wnNt1WIgIHwdBe/Z6
sKROLFxeOD441lOLqQqdCkw+yruEaMxpzwuzo5aBAfY65T5IP3Qb+l3q1e/wy7g24sw42SKs9Tid
o1FJxJGE3VVHn5r3l8sIMt5naMspMTNl32Eh4oWr6m1GtFjDL38uke6yhvfALuGUi06TwIkPwEKV
zwiI2OE1/SAPjFQKJI15TCtXwGR4YuLWXLeM5fBdFV1lyBeEg7BDn8PaBakO0ctImx0Gk5mXbWB/
8knjUqXnHkGKx11cLuDxGbiOP1eEVtmh79Ba7O3CW15zTvefFcfR4wKsNg0rpdeDT9MJSb+O1bM7
ZtWV6Mk82cvaZZ3uqvpH6bmoaqBNNXcg0JJvq+tLzAdjsXwxp51/CSwubxSUzaXPxDXbN8AA4VvJ
oTwUcEmfE37gB7ZVCIfykbl+mtQg7tugkujMy23WFjRjP7PNKQmowuCT3/KEQT+i2p1MAxye/Ofx
J+UXU1QeyiYr7hHPJBrdql9PDsMIjue9nSwjh4hw1BQ8BvjTquOQTNrbOfZicjZBnfAixmWR6KcR
MyzQmnuJ/qDb1407uW8kBnCZvJxlMyPuPhXuRQzRf2RvUy8tQiQGyyzcq9Vh5hXaVskqOOX+3AI3
Bjc9DQQLziy9F8GT0tpxkEveeuhjLzagh0s0fAtoZMgDd75zSFXFX6E4wdq7yPEcNjfwBjRJbZku
xvjZ0Xg4/XDkN8cV2maKiABoWgAvHzOSo8Hpm8Ybrwi5C+SR+OpMnTTRh9UnPlfHgyHhNL2B1tjU
+gDsAZzipRvAcKUDiO0RPH1S2BpnL2PPebhJ/NHrq7MfkM6kr/Dws31gFeOnXJDZbWDzHPp8m3se
gBbOAFcSEu52ggm/2PoHenx8fjOlWmCtdwVE//KEDJwdHrBPDslSDrzweUOxnchIGrTC2a5q8ikQ
PZHKivlqo4YZkO4ZEeUraB3ig8MkwcYOhsHh+MERlLxkhDOOu6xDq0plkVY2vlqtXDp0ar29JNf0
ViG3J9CzQzPCHqWl02En/6Nj5Palpeye0e52fZiBH6CgKol0CYc0Ui9st8n6GWvHRpKnSEbfpzWm
mr2I/cINp0l3X5uMmLQAI7MNkNIpvPnI2wlERy9E4k1aSRqyefnyNeZr0rLLmXUQUn8qH2wO+QFv
ljijMHQUQ4imu2lGSy07uODBh1eY5QgTnvk84RuDZvM4MEfzpItIzoxD+jYj2/8RE6mXHubKrZg8
0a6RTcZSTJ35HizhfUuK9YyJiioflDBFWTO3wN7jVY2Sf7f8G1lilGF2qDzUQOuAC3HWVKsh3U3U
HWAjkSJfK/JH0qkKXpmto2PBHlvqS80uH4Vln6OHDIbSehBaMqFRbtZ+JU5FeGm5KjVe+VnnPFLz
IeGKAwrj3SrIGD0YifhlpxQIJimEm12QkoLHpKlYqYQYIpEhpY5P0LsrLa+9HLZbZJ9hpbFOwsxr
CvWoRV8DowWqha+IDgPEufrfNT0tm1QEFQ4pe5ODOQwpKKkjbU7kulkQis1jyZbEdRj7NA2mcI4H
ktJogxF9QyioiBgZk87X576rhsss6mO9TyfHTKGvIsYRIFn4b0PgUbusqqMPJEX9S4BIlCIV48Uv
ZbfuT1BiE7eJXrizG2cAKz9DuN2lA5jTPXY3+RII5r/HShfdPcoxJkz8bfl5RHd/D4xp/lCV29w4
esF2krLFiQ6E2sjggODO5Y3pbhAkt8M1vJcOZuRQoXa2SXLQXRGSv8FcDeprIHZKSjgG/hQtbEqz
7GdVVOy9q76ybsE/FVDiPNFdVnkFidnTfnsqU6IeLwJs+Fdi6PJXL+FAJk0U5OAeBgJaRBTPCJns
QUtvF6ElfkHsYeP9A9v1kaT5giDQW+mwkZ30O7XEabpjNEzvE0dsa3ZcDt78PVPR7zpxzJuzDvVd
pPihmDBWjCIqC8I9YWMuYN3FiPesVNUvOrz0Ibe3GWtaussEjt3nfpOk02HJm5nb0O1hLKB4xSTg
xSZ7FzV4VztPJ3wMFnAHvFBr+hIstqf3CaLC4NiwnW52FAQQOcAvK4x7Ni9rUOgmAR5BFBduYCx1
ZLx55pPmbyFLuZ2HK35HuvLMjtKt62Ietxs5isBeQhXyN86C96YCuVmV1xJCDb1XhS6uluM3Wqy5
3uMxUOOZ2WTXhqO21R1on/kdT2P3ntGxfAYl5D0avnV+LfAbP7ABHV4BfHePMzTzZsfoBeSO7Wr+
YnCRXIj/wg2Hbp5K/9BCMm3OrfASYBtdAF/wODasgi5TtP4EWWm8Bc7h3//6X//nf3/O/x3/qu/q
Yonr6l/VWN7VaTX0//Nv+e9/sVfY/tOLn//zb89VQkglA+SVHiNPtKj888/3h7SK+S/b/5WINOm7
vpCHxi2HmwlofhMl093ff4j664dgIfEd4lZsBymb+/uHTFw6bjdN5JZemHSSjbE+IRUdkPYEjLV2
/9+f5lPT276C9+Tyh/3+adwKGBB9DwmcoJ484MMCD784wXjpsnD4+vsP++v1sxX7Bd/TASI98h5/
/7AcZD6LdCLBUKF1eJeI/OSMstzXv/+Yv15BRTyrI6jeHOkh6fv9YxrkVQCiAgmRDKfZDdAOnbwY
xPn6vEg/ih7//uPs7f/vD7eFDALPI/rLVRi5lAO18ffPW5gnjmTv6fsKAjpeBNhbPaVcPDIC3M2q
b82J5Sxa79KeppbsBwdG6D4Yo+LDYj/lHLxZJTlbtlhOE0uYtV9hBFUx3JBJNhzMOstaKAu4f3hT
n/7h29t/+fa+DDSPH+YHjyD47Uf7w029EHqKmmzV94AiS6IMXOBACwmRJdO75GatdfkDauEWlJnx
uuDdVQAgacxrI52sv/z7L/PXK8mtFvi2oKfVimr69+8yLpTUrASShyr2etKsZKwp2Gb7h+kSDz4V
1iPBoufq7z9V/+UKBHwW/+KJI/lSbffTH65AlUHmHM003ZOyHv0kwKl84ihlNbL5xxkMTaS1X//9
R9p/vep8pu840nZ5EGy1/fM/fma5RdGOQtwv/DbBBZLfBWYoqd1szquIPCNzQKerT7yYS6a1wayL
5s0iKXfdL4GJO2hvA1yvfzgNgr9eCW0T2OwGrkZjocTv36pZ0R/PUw9ZiwTdwSugfnFzXBgnkypk
SVvBM5ScRFB9K/ecLLyIw3+4MNtP/IeHiSNWcDCg+EXRIgPl/vmM8AYoM0tk31e0ErS6zZTqE/3x
ar26hATerUNlKub7ExT6Pln6hAgiYcpLNpyByC/dJMdpSCOnSuAxHEdy//dfUP3pHuULclCAYuD1
FgQ2X/T3a9TVXeTl2KzvY9Paa3apRw0nioFGQmSqwfRkXctumeaLNfEx77JvWz07zDod6HvhmwDy
c6dydgUVUA9cHhVBjo/UknF/hZccdjvjLvPVgXsmNrW12OiH/WJKOIIZECGa9TEDtLqQVBXNoS27
4ZGo0mRoMUw0dIMENln+sHdiyz6TC6LMcbYpS74Ra9zkR5pZgukQ9U3LvQ8PyYCWGpLhgBM9MYes
QJNyWUcpWgy0leZJTcDLD2SAsjMPE/rr4Xbk5JX3Tf6fJW9hZUbfEbkL4rKiV1xDMEWkozko2E7W
mgvrgW9VvNoMirYhfEx7owqTTmeDU7S8HNv5drXAst0hcMPX+w+385+fsu23sqUIpPBEoDQv799/
K+JrRAV50743EC+vQSmzydhSPIhzhVQRVpLQjn0OsNwcGXlEADVNyzop8Y4qBdHw9Pe3znZn/H5r
O9w1vG3dQKHSUH86aYfayBhgSvswrNE308/JOcCDHpqilzMPff7lywoA6BTV/3Da/D8/WCnHprAI
tvPk98tgGdlAO2q6ByBdyVlkBN97Vc/grXHKuwwgzSuDIv7DDjHx+e//Zns7Mv70R3O4ejzNtvJ8
DOa/fzaSMO6FeUkeGoRcwZ6KmBzducHPh94ZSQcazsJ9SicbKQLxZg8GsfdLEWTlPxwsf70GrnSE
cBxbKSUCf3sJ/OHABbCDaLa2MLJ43Okysp2dXZTLdQne9EQ4QPqeCZ2EcJit57+/BH89MKTmtaID
Ln3AAOJPJxrIghU0aW3d4+2bsyMg8GS5ppXO5F5KZ9nbmv32rkaw/4+H6X/+qt+vPn8r8hNhgw3E
UP+n14xIi7lH8lo80Ip6xCNNLhal4wy/zS5A3MDvZRlU8K5HN0s+UhLIan2cZzV2u2HBWJTskUVm
SNasydHnwBmD+d1v09j6PnekG2W/lhI09s0yRa1zMllpktMQOwFbUahyBI42Y8LyP8GWu9MNcXnw
fzrbue+QfV2xuyVOseh5ClmqpOKG6BKHjhqj+0byWpGVYHMkq4057tRhvUrwBuFnqQFzxh2UB+zw
+dg/UZjVd7g01x8RJ2B0r+q21ad5thnWTtgygmMrRdafetykrLUHTX+e6FF4nys+2JIFCVabS6UV
VAhQJYb/rZtk+o6FaHldZWa0Tgu8IPR9EFOQ1a5csOGyg2BGXBV4v3HvTa5P0nPvaEZbpIO0j4nF
rPiOHPuhvIKsRh4OIxY/j3e1miKSGPEypOl1P5dzfvS62X8AHgFO1Uui7gVb1JzhdASj+6Z0qX6A
boNmwDaqJ4jcq/RpTFn8o3SF1AbmA+jMcXCEOfsl8qVnI5fujDo4Q02qaZ6xO1Li7TBeLclBZ3aO
n5Uwwb5z8IT2MvvZsdghVwzucVCd4qWV7Q/fxJ6+6xzsQHde1iO7dutEEZe8AEs/9FREUGCREwFt
aE0lbtjLeVl7XJF2y31Hlo4f4hfikZ4ZMQ5vnbZNfe39X87ObLdtpNvCT0SAU5HFW2v0EDu2IjnJ
DZE4ac7zzKc/H/PfRJQgIueiG+gEaIrFGnatvQbICY8a2evW725IJAZgSXfSs6Gn+y2AXtYeiWSk
diR5t0EMq0MKQsu2j3qbS9IKkrNfrejgDcpKjUf54COwHnaik9l3Egdg4XRoyN4tVcTYcyoW3p0W
5hWEBY2eXg47q9PV8Ct+r6Gzw3c1H9ASF/CUy0wSIxFK4ePZM3Qd/RxYq058Pxh9rN6Debc/izjx
AMWwIkd+aeJBdaw6azSeGoT/9tbXIf9iAVa3dkLIc6hPkZdm+6jZiW0e6kHDp3fyTNeCtZk41vDC
RIiTHxUSZ/fZ7fWsu1cgbGLSjno739l0jxB8al2UPKZRUIsvwvS89mksVFHdtb2vf4w4k7C4OqCP
x05PkDKv8MQoEDn6OA9M4ZH5LrGhY39RilEZva3FxfUeCi00jO1U1FBRJbZ67JVc+nhTW/mU/+KK
bBvKSu+TZ0xfu1zZCJwADAijUfWK9DSMP+vEopBXHiWK+/KvmyQqXJp6FOHYd+vqbJPs4Y6klRXU
by6NpXXVZHIT5r76NKiZf0RwHz0A+Jr/eiCz6Ch1scWAwyVtc3Y2RfZAfFeuum9RbDVbfNGDLzKU
2QeOToQ6Zqxn7RH9Bjra2gEYuv3GlweSEOhIuXHA6gJBn9XaiVRJg4Tl98pkHsFfG9k3MFmBwg36
9oFl7ny4Iu2zQQMz89cVjH9/f/snXDmcha1rJu6BuILAVpoNgFUlGM/2QfAGHkhphEVA9FI5JDaZ
SQHLADnXXhgDThGovV57R6k2Cjz5hRvo7LpOkcaiBE7BE9jhbHZmRVqPTC52NDLNYpFgf4BzJk3Z
B5q0g3sEqbLshUpgdt378zzgcWoh4AFLnxfwZFMjPCZX/s1WVf81g3vwu3ZxdrEgib4gstGMfy9D
LdWWKhWQxjEijVnh1+Y1ieZGmr1VhDOlewUhXI8OAu+8ssgyG/tmX8rnoehOaA3DXQsvFxkodRzE
bYJub3/0y3lnqdKyQH2YdsAxU7nyVyGE/md0ck3L37oyi79XOB4/4QwrsPcb80eYFGOPTpb9oOuV
ZmG9XVZClCKWZQoABQP172yR04jLKUiK7M1oqvC5bQx13Xei+dHbEuPBWHCrRSD2dvt9Lz833D8a
tOCETHJTnZVARBUpZTbk4VvbFN7nPMB3/A4GGY2GPsA8jBuUujDB/rzHrOoyTApeWBxsLBdLm+wh
6gSA0NcooOsE1Isf9sq3JKwHcjcjDYofKXQjcYrGti5IxGbndn2HgF5NU/KnXNIj3Hm1lxUPdIuN
cHLc5zjGbmnEezyBRsW2QjoqKRyD4fwabOykItQpfZCRHYPyAnpBUFLF/euWpbNidJvt2eT7iTlU
hJVwhu6sDQ+w+eNxDS2r2NPRFTstJ/DNdoKsurMBh9S1mhLTd/s7zrAJJuuE5rFfUUvY04XifN7S
UES53OfxwRR+B3lfZcpQIz2pfYx1Ha7IkNki48WAiPKgBKF2uP34P+Dk2UfVtQkk498q6kKgvvPn
gw7jpcNkefvjo7xSwhhJSiZb8bt3yL8DsTIhb6h2tQsLK/2CySoiBsnGcBzcNLmrMTM73f5JF8uJ
vQvXwgmHsKaTcz6zIyT+SkyAWhgF8ZuR2MoexwaCx/TCFPswat2ndiTE5vZTL9YTbV6WLo4T9Nx1
kM/zcRgdA5c5zzTfCldx5eOAdPfJLZJso2eFE5GDojQft594cUDourSm4YWcrjmmNjsgkJtBrEfC
/AZBLflSFaRa2rCVd3jKGguT7HJIDUMTBpd0iyNZd2Y7tQcbrkU16x3QMpXvWad/g11sYSdrQPlu
3CaaFJThv17PqV9NjmFdFWzMQBbnI1oSy0PSKILZoDK8R25rcqUSnkSB54pnjCztxyKl4LtjZbcL
0Ofl0PJkGOY2GyTwyHxHHvU+66O48Q8ZqAwBKR5Wv1pbei8YtiDPvf0dDfXK49CrOYgmTFYRc/f8
TTMmM7enwH6j8CjKV+QXXUGdNaJh3mCebla/IQS77ReYFiqEJk9LABwpvmlaZ03fqjgkOHD+q7rW
0q2l58ovjCZIWKuCIPncEQ7pbo2GEGxkSrBDgN6K3n8oZFQZxDioNrF9VYNDMnlCk5t2DTkwmPQK
SXnfdRj0fKYO15oPSBVO/BwJWajcrzBZ6l+Q4hFTVytGjvVfVxFCbXCfPuVJkBwJjvRJGQ0CXHhG
1LiErWBw/qGxIUTrzApLD8ZKZbQ4kaTRc1U20l1TUqvkfPlp+VtW5oDNQVPl9SfIkMq3UJht86xF
fXXyy0z5KtOm+ohxMQw3Xl+Nny2RuMQNtpAan1SjEW9mn4wfHfjbwU9KUjqiFlAZWmFPgz7QdSwP
6XH5nzpDD9y7TsW3/qFOwuytcbWmvk/TahTrjJ7EKsfVQT5A4yeHiFY8HAUTX/gEOnY/Euo4YG+s
SHSnJxyVoWY1XpX/BzMQ/TLymrLaxVLt/EPKnV35De2syD4PTRSuKSizfiucKezdBWB5wqQIVTCQ
bv0f/5j6K+Vl9+FYMJM2Zk00AMQ0tT0qHRrD9wzzUAL9OBceyNY0kH52bhOuB19rvhmc6dkmRDpb
3QHdVTAvAWONuxyWFCUzf26tdRQKOKTrUZZZBBp6tDSJsNKdz5J7Ur+VajaUTyaoRXAUVUiYhss9
r0c95Bnxvu+p1e58MrvslTAzsS+zFL9UsMYsu2uQmJg7ESRJ86kYQE1wk8I+9GSLInIfCONELbmB
7R9g0stNy8m/J/rE8RVoa06NPbjRGrpas2tJtTMOmChVJh37uAy3pJRDmqc+HVBq6A5XU0V3xx52
Ria/Ats71geESLr/NSbwx4KWOQJokivDR6FZ6WTZoiEXSGSTZPep7wY/iPZWUGh6gcIlvp3ow+s2
78IPj2OKGKem+J7EaVKS/Jmn287xsUcOA09+qsuR8NrCJaD6K8B3lq8B7QZ7SibC+MJm/mPyODhD
8N7CFPvF5l9Xrw3i5meoa0Qv5H5Cu6Bhc2vQltb0w7CF175iHFqrn3EfsejY24FlvUkXuP8pxmr6
qStbR91zDWQXAQ2I4ECQresXA1wcBL8vSMX6futMFLdj1vZ/rJRs0+/u+KmDCp81oXmEMEZJjW3f
dnAqXWyx2z0qCQWdRhvBpLTtil9U4aArPoV+WX+Fb4ZZGAacv2KNyQ39JMTas2qd6jsy1T54Iuks
zO77IUXXMg745ZhB2OM4UeFOfa/2rtJSjaXBV9GQL/PLLWVtAgY02BnpTah/FGbdu/sob4j0ixMq
73VH7EQAeYuO4D1eeTGBKaRHmq++gyvqKjLKDn/4CnLMQ1sX3ngIG4HAENF1DW4oLCXaFTD7UXXU
uTj1zEcBoYXTYh8NSk9jkYA2yCB+G23DPAjylZp7PZx+KnMc6noofmu1la55j+YxxFLIRorICOKG
hqVRortgd3GgrWu3NJ/tsbdhB4eIaYIt5aoFRGjG+VfT0YLurhFul8GKssnd+zby/ydnCo3pNqWA
EMfacJvmU+sCpK0STablrk8spIKmp1sndIIooFyzLD81jCoZL8WU0/xo5KgutnoLPHFnKlqYbHuB
8wvu3jQQIjOFTC5Lrq5vjtUUbMwO0TrWqofjnK8R8CgYE2WDs+F/oBc7K6uz39EQdL9hxqdHA6PC
Zo+GvDYhh0Bd23uFOlZ3KtQnYHhbVD/y1tDFs2oExH3qJJ0ROmfkhv8w1CrCQkBCPBDXRZ9n+o4M
gsk2K+/L/zKEWwSNx5nyWylNr31sGkcUm4JgRn+hTNEui2F8US05FYB07bnNnh+kdp7XGHa1yKRw
T8AJr0vlvV9oXKiiMbLx/xJ5Zf2HMU/wAsylKA+ewWrEqbek8QQDC41qFEaEdwTMpI0ozOT3JJ0F
Ae5ctBrCwXlkFwZl92QP2AIv/PzLKktKenyUrfg2abozgz48y66IkPXLw2SOkHNeNc6mj8lBVyy1
VeAD++2aND58d28XIJejRsGqOzZwPO3Fi3aQU6oKA1fnBwMWO0c7OslkVzcEod6NBBiw49ZEj0AD
G7qvXdQU3SSi8vqFX3FZQFM662Iqoqlp8XI7/3YFEGyMI1t2GAn1+lnwXMJmfdQ5jZ8pK70f1fvb
r3053CaN5qkZRmuXG/+svjSNzmQ0B+MNHoCHx4YI87VqSpTLYqjeCCzG98rLmu6f35PH2sA6gGz2
ZJR4/p5jCQcYg1TjbZIWw7/EIJgjRT5H8Zg8W1Z2+Pe35C4EGCwFqXJzPA3t/pAaemW8KdKqvqNr
n9Jg4ReRdgXY24i02heFGv8rmkL33hL0dWx6NQIx3PlLZjk2pWHrxwciHbBo9pwCh8gsaV+Id0V4
qwy4Wdf01e6EU8lsYR1dzmepabrBREYcJC+IJ0GipmBmrXxruhxSpWXST+l16M2lITB2aCITcvQI
rLjKtdF9x/UdzvHtUb/yEwyAKAAWYEyuobO7GWSBsif+JT3UfUSsaRfhJdURYAUtnuBWmuP4vHqY
73xFw0xcThyJ9vn2L7hcTmyFNPTgZKkYpM1vT2C4KsZtdnXgmmNMljDdlGqmmQ+o9tO3Si/T4z8+
0FHBp20+uskBxp56/skLtUKXQMjUQUM396no1GHdBaZ4oKdTPBihbBcu3JcoLcAhTAgBqDOBl3PA
0s4spHqRIGIzI1WF3tGfdGB88UgxVBSP7FkUycdulPYX02pwtYU5nL2gYDbFwnXxEgSZfgrvzSbC
ulbNaav5Czy0RV4bRdi6BzNtuq1BfNIzAvt8FTATKxqqabDF6khZd57qfot1DFYDrTS+w1DX3nKc
Hp2F6XflBwkg3IlSxregzzy7UQ4GDSDJ/vYFs2BBQlHhf2tQE+AKLYbUX5GxFqwLOEzAY/o4PHge
IuR1ROTwu9Bz9Wfd4lB1e3pcrAhHAI1pFqg+3wrA83yIIM46Ran52FQUaOPucC+QP+Acd99NfxRP
bBZfB4HXUtao6n0UEOK8MCTz9aCx1+vUJ3J6vGBjOn++g925iBsIt0oR5P5D5AZl/NnOycHeo9jG
Q9/OhW8tLML5EcNDWRU4whvCoqOizz5D6qVBEsZSfo6w6f9V19yadxV/qu90lTNgY/VY0mwJeCzK
hW1/Dmez/+kAQxDvdB2Efr4BQS6FrIbc+BUCi/OTTCpyT7NRQ1+iO52zEWOofEOcrJBUbsFsvb/9
sS8YJhNFE1aDCpkU6h+0jvPRhquHmEwI7zVLi/5HryvWhvTcJF8ZqFu+xZ5d78gdUV4JmA0RcEYN
dsnteCcpwJewq4t9gt8CuE5XA5NUeGXmbGNSCtesYDnErxitDg8SRy2E7Hq4x8VqfMTMB/5v4zge
+b4czTtXjtGpLUfX2C+MyfScv5FSHg9I61hwShkWsPvzMUHLYDQdYPEr6aTpfTkMybNZ9jb3QMhJ
H2UktR+22VcHCP3KbwBKb4M6fWGTvpwWFriWykIE1aKzNBsLJ8InNYxb8dq0NDdXVoo2ds0tQT2W
Khq1tW+SY4PtLDGEd+hbmiWq8OWC4DC0TYBL2D4UU/r5GDTxWOM0q/avtWEkr5HWJ9vRniIiXXTH
sdEp9wzRUl09Dez5wMOdtDmRNEiMQHqzVYj5oNHmxEu/VvWIbYvlpsT2dbFQ7kF2woV97mKf4TGM
LcUP1BaWwGyfC+ALlMRpaa9EtKEWs4Bw7/ykcv8LcJrbeoYp/7Hamd7LhMwBVwwHb+r48yGtkr5C
cAaZyxxHBy+OMf1k+XDinyFctPfM4+hED1tswHBxwZNj7MvN7Zl97ZXZ1Sl0bNUQYn7ymxlmpCU5
lq/oyzxCt9yyHZ69xtO2bhpo2n1MCy9eaIxfTGTeWmA8CsLPO3PlO3/rAGZJUkWD+iq8Bh6+QFux
B1ppMPGXrW08gSIh6U9cFyfZzPV/3X7jaUzPZpShTmcJWzpgC4X1bBlhhJwmtpsbry3xL+KuMPzy
PTdtdYv1S1LvOb3CXeqDUvV+YmNgNSgLQ34xpacfQOMOCRarGJb1+evTbMjVQdFRh9P/qdcmcYXm
Pfop5a50XLIbbr/un6vQ7H25k7Fx6bw2LenZ+1Z+qoMhOc5rGjpQs4qiRSi4xkK/e4KEUBMZW0Uo
qxPXx5qNKAoImRl2JcpPaCSGAWKNlfa+wYR8gyNVEG0bpKmIPVrTh7a0KvC3SR4RvKu5vcEXBGPj
XEVXlYWCW1JuY7+X6+SrYJ42DtXdaMFlRegSJPBwER0DiQd53lpoxiSRt72Yiv7aMeuXoO3DeqnW
My6/Pd02Lo3sJfT6zNnMq9qA3I/RtV7joQdyarPX0DB7844cDnNNyDXlvB/E9mNDlO4G97VuZxLg
/gMj9eGr45HZAmtUXfpRF2cLpvgTZ2OajYZOo+Z8Pvim3grfiMZXLQXs3qEAK50nZHsEg6OUThVS
geIclLHVCmeT13qi7Dx2seAt1PJUWZguF5s8P0biIoUmWtUdfc6rhPWGayPZD6+6nvpE7mW+uw6G
fmhXtpaLjZzQsTByjfXtWXrtsQ7KHUAEah45rzni3LMbU8+0V6xeVXGP7YAFSz3zQa2LIm+VpwpC
1LYq6nqhUXVlMXKesQtMJxo3zunv/6r++1LoPow+9RUaWvSfVUqiCkoFS8AQw71i4S3/yDRmaxHe
Ig/kfktlPz/NwI1Sh1QP9dVFLfLNgx2E/xH3MpzXi9hfwxQYw0eI+8SWYJRDtqPX0bDQ0rC812AX
PyG8H9rPQataX1vUisjalRFVbO+V6rq06nDYdDndiEMDNdtf1X4Z2OtM2sU+GAXptlmUp87a7Mht
2g9lO7HetaHGOcI3HLRitz/pRe029dVV6gWIoobGpJptPHDBE7CyKDxWXoVbbxwQDcemMemmQWBx
Fxj96gnXLSJ18CzocaRxZKmh0a6chR13PrumX0Ixb9MG5Zy9QIswcs8lyRPh0WhUCzdkZCq7Lhh9
mvxj+dVpB2MTmFW5oPy4uMixoAEyJqo2SiSuc/Pdhk5DG/R2fCSnPH8paEuGd7maGPdlNwVauYqp
BDRiWrS7qGohsBGf90naDXLGJsdtPh38JFj6KvMDnx9F6ciNF5YUDOY5uhO6jtbhlZwfczxianyG
JGTPymhQpRMIUd3he2zXtAVj21vjKl4W+x4Oa7SJAYG/4Bod/ipMRX4kSp2m+FZwfV3psd/sqi7u
Fm5g2ny7hhxhwp5iAEH/YaZN3/WvxVlgQYNuyB8OmoYyFCUCiRV4CQdThGJZV91dG3gZUQxurEFl
7eRkqeOI+D+zVZKvfJtqeMSOKDshL9CHha97OY6QO+nfUxlYBsyjWWFKGiqwHdxh2JA2MgdwgDey
0rFlQtSOkRgjGi58uqtPNGC7SymRa1jT3/81GqlJCEKqNP2BOHliOtDfu0+oMdCZJ4j/AkTCBnTf
24v4+jOlSWkrEHqps1qliXDEbu0eY1+QkzcQC3wH6rx71wYwBxa9+d/t581Lw+mLT/I2+FSIBRHL
nL8jh5Ks+Y79wRzFg0cwQ7YKrHg46rmtFGvHoA3CDK4+F6WV/2NVOj0aEAgMiH1m2qHPH811PpCY
aQ0HRCXVvpGKWOPqIT6yXCUFqhHmvYp92zFJzfp4+6Wnl/r7VPjzZFiilADToTBnLFiJ5kqJRvWg
JWP0auKmV+KTqGlrxdONhWl75VkYzYAmw96DsjsXEnp5QV4E+WWHqNFIzuhl/Yhfed2scXYx9YVi
4srs4WGceCBH6D//tHz+mrFAzG0EyjocInTp5DTLqtTuaS03GKKqjY9dMYb6+9uDefWZqN4g5UHr
Ytc4/4xdjaFh39a8oCc++lJijAIdwVG2mOCZOkpoSAkLx/q1MUWJwuzhPgdeMdumtMBC2h2WvCaG
rodcz15STPZP8TD8vP1ul+cYq+KvB81WoywhmzhyHA5szzg0GKRCOuWgr8omsY9uJ719IULxcfuh
FwMKrxTZmgWbmHs4xKzzARUFZF74Lf0XgaSaAEO/w7nDjegDboMsJ+TCcoXhLnzFP0Xv32uCW/FU
lLH1076dCKbnT63IwMblxM6PYZ/RT+Pyb2OY4MRUD0EeIncuoli/BwrS94WvVcpWjoWm3qc6eo4d
0SCEn4/au21BefL80f5swsUGx83Hp4J2GNLjVWzTSIdcYfvNKulJBtoRww7gPypCCbCnCyAgNCb1
8MEz3X5fux46V8uvQFe8PPT8laSm/2xMZmP7zHPLE6mOSXzHodN9DR3fcH91ZFWNP5A+5L8yCBFP
vd4azgo+vl/tilyX0cKgXSB3DBptC9Ug+5wdFDLS+aCZeWu7Q2Hlx1IoUbz1IaVgmVIPvbvTyhad
R54LpVmHxojBVm3hXROLzsbZROj1Hk9WWP3/NndMRK8qhQ8tHS5bF0oplRDZimDy+kimkmPiopBJ
LJtTtAUuPp3ROqnKbmExXlRd0zM1hEkcy9M9e96L9JDpFF2WtceO/PkOKseQNKuwNWNcKiBnmRvi
ltpf2AjCSSswbfmER2PXb8e8NZt9r40ZBsx2gjnEwljMd4npd6GPncAstnp9jur2eVdbBLXlR7tu
k0/Ep7t7YdpYpHCg4fLzzwMPm/UPbE+hhw7gfCaUjW9VeGBWR5ilxk/XbeSHifmDt4ZnhsOib8OB
Wph9882J98OTgvEGz6JXMFe5VkYt4ccVzVHB1hX7grQ4OTY+XxWNgo+SHZFAHqvNuoXr87TnnW0U
XFJVahOeDkTLAjh/UwJSBVGkpvLFCMl63em1Zb+Qflx9I7CRm33Cps92ldrZI3erbOmj/pFbnj+e
iW1zcXVsWuDIns8fX7pBxudrbQJ+JnKK6AnxwBDZQz0q4PnXx8pw0kccoQVTLnOPUjOIV8A1LFJX
ullHPxJoDM6ug70vdwMtzoMkpXhYR3qlVRv8y4mMrgfMptYIDSYH5L7EMWisGlnuTSwtlI67g4MB
5M7nskCSgZvjyIvxr9Y16z63ibq0G9U5yiFQw93opiXOwp4WYqrV+tEuypgJk3SswPbYQ3+L4Xmg
1J/QtTndi4YS7jfXOJn/7sJhMA9DFdn5q6gGk+e2JeQRXFgyAlQ+WS79zF//OImZv5MqGdgZkiwF
xPnYBmpjF5IoLRLZfBxdbFPxvpDZkDzmOqEzG6dkoiysm4tJjJ7R4cYhUPw63CpmR3mhj3htBkV2
7NMAM+0aeP2lHrDO2ySehX+H5hq9+qYRfehub7/s1SezVgEmQYNovZy/LIyjUcMAPT1y6nWslBxr
zVpvXuxUU5/TcIAGH6OcX3jfP4jD3/MX7Je6HqIsdaeg9T7bKOyo4iDm9Dv2FITWtqw08e6MiJsf
irYit4aL9WSgg0nNtg8V9VHmo5KtGses/Aea51aARw1ShDsVaO1HorTZUnE1HxcICBg4gBdP/oj8
2tn6xnlGJQwlU45NZGGda2Nw+iNECpBt3MGkPSUG91AMjlQWzpH5dv3nuSBClHTIqSjtzr+HX7YT
rSz1TgpeR0dclzFCLFv5GrR+trn96S+Qkv89C9CNQwsKzZxWMnSazAtNUY4llpKAqXX+o3XVZKME
ugbPoUCwjm8rVs7IFNWQ9pNm3dfCRuR3+4fM99Lpd+i4wQCP02rR5pcDco2JhIMHcETrL439iCLi
a1wl6SbLO9yvzMoz8ZnzmlF/SkiyGJcm4xwJFTDwGQBc2zFvxEli9q37EZlri7viqWEjXPXJdC0R
/rjFCfbFGrDJBxNF0mXV4j8uw+kO9KpbWIaXQzD9hInNxGTje8w2gMYoELdhfX8yI6JckXN2z0ks
MZMm0wGXs1YhZVy3SJszcVba3x7+i9Jlen8bugcxnbbDHUY/n3Owbu2ujuvoRAKnulOrTn3K4sbd
+tgsI/NxnPswwWO8Z99ctaLGzV0rsA+JIxwRIckuzIbLFcAwcO2nBue2SHfo/NcQmY3WF7LmyYM8
9qhomb0ze6FtfTcpj7ff/NqoM/enyxNVoi5nUCEyZqJOtSA+9UQYbqGBJ98qPDEhz5XRLm218Rvc
NziYdRwt3VEv9xcHfxvafdiXgT5ffHCCFdDRO9FJjla8TUonPKh+M3EcE/EwVk7xTkSTszDLpol8
tuvSh5nwFLhdAtnP3BQGq2B8+SoRn+xa67ndZGUAv3McarglZiFXrT5dMNo6xoKL0z3+opm9tsS4
vPJ9JyCANhRMA6rS2Q6nTEF/ZZAlp9rXnJc4KaIXe0AUXI+KtzCVrgzy1ORkdIF0CBOZLewET9Y+
KLT0VEZtvkMk5xKj0bgKbaco9d8sf6Ryk32cLmzi18aZ0xQ4Z+qrXE7h0VKmnn5yyly3/Z64vbPR
cB5bY/6ZY2Nb6I85QNY3D2LBpzhvlz7ztdcGtTQwiMLDB+D5fAUx+p5S1FZ8Mhtk8Y99U0qur/zR
/dijqlyTDNmsC7UOrYWd9Np7S/oo8EI1Kic5G++oRa7VGH560nxhPJka4XYbu+xykn+t6hPkE/kN
Og9ZKkjEHaxg0y+31/McM2AjwzgU50AqC5su72xqccsMIxZQekIxr6irLkt7Ai+r/jepn068yUbc
8Ram2JXZDOgDO8EQkCWNOQjThRN6no7ZydG9n16aKzkuJPH4uQCWGja3X+/6s4BDqLlhI813xsrp
7B52a3ZS+jI7jhQfJVnEdYaewsvubz/r4lKPiZVgC2abABDhRjv7lj6W7MTlGOF7rkyCFmwow3AX
dLW/qQUyoLssiLvPkMCU557Ep3ZHMS8ebHwQCX431HDJWeqyWJl+D4QFrrAqfYR5V0NHQd+WtR+8
D65nJPd51rXuLmAVEu5uIkjAVAebZhzM84CzqScdcV16Pb+cuFNSzm6PzsVEZ8cW/yuaIMkCjp+v
sEENXNnqhkfNGtYf5BDYT36Xu+6O6O+h30H5LiqSMPNSYNenh+F9Cnft//MbQKYhqFA6IL0//w3G
EGNaGyfBe1mRCotFgdgriIJ/EGz/o1NH+xjgKj5ZYPnjyisif+EsudhkGIKpZcvZOXE39dnZmXV5
l4k49N5TFVN+9oIivCvAo9ZtXTvfMGMunnQaBAs762WtMp2VYipWNDAeOgTnb50VbTQSB6ucvNJH
EzbQdFpBzot25MkFx8TE1yyVBfREX61xj8rCfT1E/ZuEOfvSMTEXcO1rEwEC/NQ24Bdxmp3/nJ7L
UUnAl/du9K3W3uHlpa37IRvVrZGSq21g6PvkuVG5zwaSCtiPxoVZcFHCMB5Tn2RqWXFXnQMBGsmg
SmiNPtlLgfclxRv4pGCL/BTbZny0sLDW10FQxB8kD3Wn24vgYrfl0fibWSxLrmN0XM/ffdRxWe8E
M0AjUX5fp2bFlygAtgo4c4QFyN3t512ZcVyN6Z+Bz2IWNr+uGGOgtZqlBO9Uc92hUeOaa6GurqxA
qOtRuOZn32M23H7olZdkbk+sf26q4CzT+P/VS4hkhPoP17Z3h8CgF8iLbCt4wh8GtXopiXBbOEGv
veMfqh9FC0YOcvr7vx43cEuxKiDK91Dx5JOhKuNKBwFB8uW3zhTDnWzRtTkLYNbFwQLfnjIB/Iz1
DOFwNouVvCP0rZdk1GKRsVVTnyzSZlR3xNyB/dwe0Gtv6NhT0SvpKVCNnr+h2VQcNkmunFo7wD4Y
4PwwBZauWoKc91UrCN0Z4KDefuiVVQKpdWqXUnVODfnzh46+pRhTgNVJaRSIfJ4TRu8GiRNrDw+p
NTcDo10Rk6U/2qFlL6zQKycpdS6IMFaddKUY4fOH45Wu6qGw3BNJChFOTLIl+KSOS91f5ZXmfre4
bqz9WMSEzFMb1yS0JRJIuB/ottZxt7s9FtPjzi4BoJXwA7hr8xGm28D5z8FK3R3y2vBPFsr/e2sQ
BA8EVatieFdDglj43BfrZ3oa84rLzjSvrdn6KaH3RRVMeqytA2fjtom6K9zooUnTpiCffXAOt99u
6XmzU9HVsdtFSuGfGi8Kfo+2S8IEpEZMdYfG+ol4B3ujf38irFQurYAHVCazz6sS8eGVlemfgiL/
4SnNsG1rO/pShR5xsDk6xn9/3NRnFJNHKqyp2Q5BgzoMgT7Dk1pXwRv+SskD5r/lVoEtL1cUujK8
v/3EywnDVVWb9DFYSaJa0M8nDGLsDkgwD0+W2uAg77SaTpoYMAwMWXK3bz/sYnsgVpNLKsOpTmYj
czwS4y3wUbK+TzJkr1NCpXYfkAzX+Rpvf7Jfpe0a95qPDGB7+8GXE4cHs/lRXU9bxdwsmMTvSFSW
CE4+eWgkp+YYoa8xSY40wgHs6thp2pgvjOzFtjS9LK1NWLAsEHsO+6rQSEaJFcKpruvsSA40qUeC
NJRnW+nlF3eMh1+uUaKSNmMyhBb2gcuKGsRtogFztgE24sNx/l2zOghMfD4iVNbC/Z6UMnolTsbw
dkriip+IXtE5AvXrnw3bJ1GN9Ih+o6dVsfA7rkwveFo4CU6FPdyNWSGJXUuTNJUdnmiSje2mDAVB
RGrUDTQMFXvhhnhRr03vTL06VZA2FoazxVpymFZOrkQnzgPYpziHVj8NRoL4jEEvVqYR6OZdZtT5
9zT1XHoWUR6d/nmicS//U7GD8yJ/Oh92dN6jjEbwrVBvGv01H3N/F3n0qVZD23lbdST99F+r1Alb
5QyiS8/CuugBEgis9+RwRKexaMpqXXgOYLol8+ygKHW2l2XlfHiDXTe7kMiUmuPA9RdIVVeWF511
iJ3wlmwO/tmpE/eRo4hEiU9k0UM5zjU7/pSlavaldiKEflbUZQsL2mQcz885wAC2Y45dLIto5pyP
cwSPOKpLNz4lZkgsZJi2+rAvGjP5f3xPOOU0NLic0jaaPQdyicgqolpOpVk1X/B6wDQXefaTqkTR
ftTxSLo9f67skHSauQRB6ASvnk9hnD9aUeoyOaEKT8lEqCWJeOg/VjHRnSSHN8o703iJd3b9qSYq
6cl59EKL1ahGK3sckU6VpZGYh9th9RxFLlL0uCQ3ito8fKHTu9SeurzvQWRkqXLDxeccEG92nhda
L/DqDZOTNca99yMimjfG1otw2lWnGN6BahmjRJXKpfmpNmY30oMs05L0yba5r/qiJsen6MKle9+V
TQtnG0yUaD9z/ZsXlBbu4V6CCe5JMwqfiHZs+u/oQsn2kZAkctxuf/IrT4MZjUEQn13ywPlObcIs
aXJmbuZXTfHqxTjZ3CGqtqNfwtXNYOFYuvY48A2KNWmhlpxj07Qgy0wtITBadY3pgWJwjVy5eCb+
p6Dl/Hb73a4sU8aPNQptyoTrM9uRuyoS2Gu1GViplThQM7TIJJ+uJ7T39oOuvhUW4QAWFstmTjHH
SCEL2f2y05BH+TfNUey7wKhgJWRau3DKXDnXMRIAo5pMqabt53zrwUOgGbAuS0+WHElhN7WifSSJ
QNvHYww+wRL60ukpBraj0SwQy6/ss5ylk8BFAP+Kef8w1ROUJcaQntQisdQ70ypZAJFr76rRCw4N
TO+FuXllY2BDn6YJFT5kiNnG3g+QcY0YUNJWPf3N8ax4XXHT3OO5H33CwrrwNvT/oM7e/prX3hPT
BvYiIAy2wtkQa3VRB4NR5OyCQ7HC0yjY5EZEvuBA0ImljEu3povn8T3RRuu0a1Dw8B/nnxTbnwpY
KdZOJq34x0yfwnRdE6YD+dcqOpKg1pb6sxcTlqdMix2YDWAKL8/zRyqmDKRnFfrJG72QzN6heon8
OqF50VeQ12+P52U1SAOWJtikczUhrc8xgNioM2j1mn4KtaE62GnRfSZXT7Ex84TyteqiHIu6VtPC
rUbK9BPRT7jZh0P3r9Np6gOzF4DyUSJRnp6/tEGbN+H4M04tt9O9M5r9O1EvxmQPl97LSuzUgYig
pZefzuizWmF6KvRb1gskCGNuApLiIkELytRPvWzi99Bvw10vK/tzM+AtC/mlJ0m0N4heVOvxHfvv
cN17tvWJRCdyjsfCIq649Pvftz/J5ZTj7KNsg1Y2YV5zbDGLcLZSG2GQRBn/H2dntiM3rrTbJxKg
ebhVTjXbLttVWb4RbHe3ZomiRE1Pf5Z88Z9KVSIT3tiNbmAbcCQpMkhGfEP6q2/TItq6SKqZOy50
cXkjERW5pkv4cc0RkzYG/FfQfOa6Y9ZRkMjq0bVeYDl7P7O6Lp8anM+20K6u8To/JH7mnKolbXeQ
nlCdVzvY7LN5OUHtl34c7A6znbgqtnJAtfPyNH5IUMRZ6tOkRG5oyC2erqjYV7rdTLHzoheFeABG
Yf/A2RBfvdho/3GwCymweLWuHQHnPh66KGDPAJDAsVzlC1ebUKHiF710Ss9hCzt9HnGvlohW2a13
HFWAnMPlgZ77djTwoYcibgA3YBVSdg2tmlhaL9A+7AcN0bTmUAyj3DR173dXnhQfvx5dIQa2uM/Q
aFzLodcd6IQyz6wXmVqm9uQh02PtOtnq7u/Lo/pwlvIyBAzDF6QdZbtrRC6wfQBKWIO9pJYeR6DO
lppDkEf6c0Iu21d+YrrbAf3fA9qnXrG7HP3j4iE6edFFAoAzzludblRGRZUo13nBZHw8tDhN3cih
aW5qrE+3cQtACIvyqdlfjvpx8ZxGNU+XLMbbaVGYGlH1qf+KSWt1i525DQ/GdP7L8Gu6skXOzTHX
WNItD7MABePTeLIzssFwa5fG4lzsCh/rPsqleGa4cftoDFqzySKDCkCQqv9hpIyVAgisNA67ZZm9
q3dnfSxQVZndlxi18Z1X2Jg9JxVSALs6UO1zMsXDNezZucldunfUI7nffmgj9CPqqggiuS9Nkds3
SHREOxjs0B6AcLrgkXO3+XX5c55bRDRSAUgvTifsm9NBahOQ0HwunJdOuP5rL/Ew34NLwAgki83O
2RllXQO4aOG8XuNdnQ9N2EXbg/W//Pm7+R0ZUeNMtvMC+wG37yqSn/Ezp0MqpYGOecI3j+FE+DeX
R7ykmpPzFEIJJaWloIY8FVLUp2HzafLxAkrK176J9RtHH90RWGH9r0/bsAuLonR4sg7e1jWw1kbJ
/W/XM6BNau0okaPPjDzyatSq73R3HDXxqtLYDCe77V6N1FA7/r9oI/rS+m7IybrHajS5Enn5m1cD
B2oNBpr2DRO+btFb9eggUzI0rxmSOShXoJ6BX0p9wLYxvbVnEd+lZSG3fz3b4MaAWqFZAbR53VJp
hPAhObbyNZFieJV13Dw4UQalF2m2XYD23M61ErGT49Q820OnXdnDH6+OIASWDij9WBB0fPbTry2q
2AkqZPZe3VmZKuw8LfjXBQU9f9LxkrAPHpcl3PxcB9VzjGsW3W6jy91bVPv/luQOCAMAPpUuCrgW
aWWVycSY23yAvMVgsWoVppVWaM8TjiTG4Fw5Af9Qek6/NbFooADao3YJTPR02LHM8AZvbflaZIkI
NjHX2q/T4CljV2G3+CAnpcV4kOnRDo1Q7ItcY6YlgOjRUmFLUqio9qjhWp67qBVuyH1QeWatwKrJ
zzTvs5U4WrTP2364w2IPae1cKQdPTqjR+Ua3M7QjezwW0O8DQuVtkjqfvxatzL5cXlwfVzRXcQRA
li73UpVfJS+MtIema6P21Sw6Z4ulUh3mbiC3aaLJ206JJ6544vFyzA8pmq+IcgD9Oqh8dApXNxnQ
qGBgvbh7tQu0EAKlMFoZaZ3NKKHtdF/8fSl8CbiQJBa6CHD+Vb4CpYUrgdN3r44y7VeBWOWGc0Db
x56u3VEe7ZpNrxqsRLK5Qu3OtxTak3r8fHnYZ6aaEdP1XXofSPqtfkXft+hj6kK9ghBLPvFLEWBK
40OPKu1OV9K8iXBQ31yO+eHo9ylegWEhVfvcstaQrTHOoO2NtnotmiBKNzXbG8iMI60QCzn7bvBK
/2CZeRSH1J+Ol2N/UHdnt1L54dnFP+hfO+vvbIqWkmpfvFKMT75jEV/e+KNU3qZB8AimdtNOKK2O
mFt3ZTI8jEYgfySdkfynSdH3twpbeyiLePn9M4zp+CmLomKvnLq+cQ10VCzxOan3umYGNxmUykOq
QNmHl4fw8aBjBLxdwO0vgLt18wI1kV5idlG8OvmUveFtMT10hUjM0K5zLNgLo9gaij4KdOwETXPL
vL0c/8xOgXREC4nqBBj+NeEm6KK2jvW6fBW+lXxuBj15SjSjuS1NJPPgW3tXykvmmfWyiER5fDCc
DtFePE16qkDjusfK5RXMgHzAGD6/QeO4D1MXgYEQtc76E8JIybfGREofj+VJ1zYVljBfchjDTwVW
5l+nWY4Kx3MbpvfsNS80JuYttIdgWzhutwUGqn2hZYs9dN0WKsf/fY5upGWWXy3IeRtvmt0qxJd6
eE3Lxn7I84RH1d9N6x84MBdhylkWtIz1tdTreyf1ZiN6rYtR3siyk3d0zHPs7OtpY2IWfeUEX+/8
JR6rBxIdKgGwcVezSosvsah8Rq8t99FfsNPyeQoBy2PXXmjCoTtFlX+4H2dUx67k9/VD7k9odh+X
WzqrH1S/YDMsTNpSey2sAqOj1PKLdpsO6bXNviSv96flnzgwryiuLFqd6xJLZHl16SVm8Nqq3NwV
lqzCvqQOEfZNjcLS5e93LhgXIUrXC6adnXm6Sms0b43a0YLXhXa7waW7vKeV3u57Vaff/5dQHgMD
BAUKbJW0vUJvZNUQaqJvefC1fNhgLw1vxLX6KzeOs6NaTgjESrhxrJ9pZa03AS+m6DWKGuuQ2srf
kgdx9smi7Mqd7lwoyrIUgZYPRvv/dAJhs9pzMCj/NZDWs6/HWr7F+rhKQiDU4sflGTy3+NF7494G
xMDlSnUaq2qRdcMKQ3s10HMXm763hYVseRKhkZ5N6nZufHO8W8oQ1wT+1tl7WZP0lNA24BCCCb+6
2/hRVaDlnMVHPJuHX4HRi0+Fp/8q8ZP6Ps/dV0ye0jqE//Tc4Sly5eRdp26CIyy43NphGltQYE6H
rUWYuHdxHx9no5W3GVYyclu5GobyyMpjRZnV2TXSwbmQgNkAY7J+4LetxkuXTE+g3yXHzpzFP6XC
OVCf5iAK/UHpz13ZOlcucmc+LXwaKtiLCgpV7NUyEs44KCcmoBhs+RC1PRx1VNy2ta3ZN1HSWgnN
dvv28nr6mNGcpXRMl4e6EWWF1eZvCseXNXim1+UR+hxhS4Pb/ThaPy+H+TA21g6fDmQ0dk+gqZbJ
fve0tsCnVJqTiGOLh/rXoDL8LqS4IMAbTVZ3D33MT+kEO86VdXMt7vLn7+JS5MxGIzbr42IxmoaR
5+C2O9SHUqvwHfWgL4bDFF2Z0w8rZxksECDKQ2QDa61WWqDEhBSoJY595GH3UKBS0eVRAri+mz4F
QtV/m+qIRy8CNI67QGPWOEi0Ylpw17E4uk7i9DeNLyw97DpXaJ/SKE2vgX/OzSkn4B/yGQ3WtTZa
nqa16Q15c3Rqv9nmyQBWlybaTS4deagF7U+08b0rJ+/HoOx/+vh4oyx18LXCAQViUdrOWB99J81u
RzO4R2EUuJo7YElYNiigZ8kgr8iNfEjsS9JBP4aH6yJu6axW7RDVWB2aXn00gkH3toljdM/kG5R3
m266JiR9NhhgDz4lfAxaK6dLlZbR1Jct8vYNl54XVdfiiyc87Ek7Tb8mGfNh1y8Dexdr+fN326JP
fTmYeAocsVp2xl2Xx3YRujkFgSt3i49bgUAYrEHsIYlyFJ8GInNmkrwmjkjH+18QN6/2Kfpym8iL
zbuMBtIVcO65ZcL0LRiIpR+/rq5Q8sVFBlzosaPkdtuxOG4t7BmGUBSZc+/VrfalSbvd5eS2vuZD
p18wJv8XdPXlDCetgsbK6iMGC/MDK0NTGy8d+3znT/S1VVPEv5IAme6+dKIrifXcqoERjDPWokIL
h+p0gq2qQtN1ILayMFQJ4wId6LHXPHebUxZ4vTzQc8sGDhoYOGpYlLBW+yHyC1RHs64+OlrTfEF/
cMKPoAb8tb0c5+yEYmVGTwghdwT7TwdlapanQZ+vjvOU1ZugDNDACuZ/pR79Gmm8IquOiOEUYhpS
XEndy998cvFePuX/Raazexq5mXsUNpWsjpL1+iIwtgjdudT3porFDY+5AI8gARuw8qsigtCptG+X
h35uw7CQFmzAonm97kvZagiESK36aA/OvWkK+8mUfrszC5RB+tGs/vY6Sd1o6eEuGnAuvOLVTIuA
pM3er45RbXcIn2HpEyJbYIYkj/ybp0v/Ycgib//XgzT+oC4WEj1P42UXv0s/uS+6KlB+dRyGzrtP
9Rrtk0RfXN7BeYfIzM3XXNzOrFw+K2XXAPwmNL/lz99FbMRAXaoMqmMlunw3JtJsbiS42GudvjPb
8STO8ufv4tTOUI2VkVXHScmo3+iWkode9QCe8g5lo8vTeGax8uJGFpSPAYlwfUNVZcqFAHLosbWg
plN0C9QtRZ72N5Wx+NjkmVb2IVV1ywSaKVv/OdNGPThc/hFnFiw/ApTbYkhAYWx1a5WqMVITxZ3j
UEXT1o/zGQvByL/hQjIf5q6o3i7HOzvD3K4APRDzw2VHGVrTDr1VHfGCb2Abk+XCtgjMG9R5q2uE
xbODAzVDtQ8LO6jAp5/TdJoucqK4JhGhAjkl9fys941+K9vEeMqnIr6yHc8OjgcWdFAU/ik0nsYz
vHjMh5nBURCTD6Oy0VITakiqrZaOgXVlGy6/fpXsODmohIHIx6BpjZlxhenJok1rHhwoxmPP7mMk
5ulfDF+pzxzq8y6yWu+/v/9+iOyAD6IQRwVnyf3vdkjs6lXuJhM7BPzkI5agEL/QV/5ReeVweznU
mWOEJu1SMEVEjRrAajMatZU1uE+Xx67LqvGhtLJUu6tHZUyP3JHH6EfamrK5xxF9Eve+3QTp7vIP
ODvBEL70pUrOU3L1A5xaDkjsROUxE7r+rUtL3zp0+pj/MhrT/wa147HWE++aPOzZYS90VMoRlFnW
ioxeZ8+ltNryqEdt+j3IpibslCn8rT+klASjygkwRJ98s75JgCVc0xQ9O2gX+CVgeRrGa+6pJYs6
glBcHlGjRLsLyHrYB02Ey04njZ1KZiMLi9661gY5t3XAPTDJ5ATS0CrDg4jtEoFj2rKYy1vs9ord
pPT4ewx+68ql9twIffTHaZuR9HjNni7hoBBWlYi4OlLzLd603Gi2UhvyzzM1g1uHusG4yc1YXAGF
n/usrGRIJbwpFzz+aVRf0yM0k9ziOGLttokm7C64DMWvht7S8cEufqcsu/udY4Lw9e+X8Z/L9NLa
QoRhtYxBb+Cz19rFsYGs89hWBnZmmdMsUmVi2pqyFAgfCXmlen7mdCPHYKyzRLWp956OV/Y6JuJp
zHi58t0AwxqehziGoj5ZBT5NrXCHMIdBb4ZJEDnPixjMr8vjPnNpYPkiMETFyyKPrH7BnPeGHiHz
cazM2c/u0r5MPnlJ4I9X8vCZpUscDvGlM4wCwmrpmggYycar82MTe77cqGJS6lbOMq93aOhU1yTo
ziwkwtFFIhTs0GD1XJkHRDSmzM2PSmn2tg3gz2DoErSvAsOgjezhp1ZjWv3Km2H+fHlGz4/0/4de
jZQikDnyzM6OCAQsDbS6S8wHN7Ij8F1lXeB6tbkc8MwBzpZBkRTTQtBPa2F1T9YYH3tNfoSp4duh
q5Sf76vZVC8NNh3/5FnpXFk055YtjQGeugGXIqp5p8tW9U2lGVCF0CKXP2tRe/eIkeY0Jeq++Ski
ee/76hOGm+quwvqt2V0e75nUxHj/f/RVahp8d+zs1s6PspEJiILEs3cphpw/U6oj/1VaH4RF7fbX
ZErOT/NihbOwwrhlnw66rXB/MTuW1NyL+Dh65X1TxtPPTreng915w18XvEiElKDwPXH5Zw1ZMfF7
0rIhL46u6mgA1RMXldg4ar3hXINOn12xtPPJQVi+YIpwOrIAF9d0aJviaMisz2FHBt4u0GznteNG
dmVYZzfmu1irDG8oFVWBnhTHoNDvokaUd5aM6P61WqwOaYcyI8zmyL8T8XCN9HRu3SCna/I/APEf
byo9VXAzt7NjXaq+3WSz2fV3ZlP07V5qXrDNNbOJ6D4ZznxzecWem2DKXTQkFnNe8J+nE1ypOKBC
6mUcpt50PzoaHhpycn7bqlVXCuxnQ3ET5M3L2oHSexoqSvCkNRItOzoVcAz00trbvq68L0U79s//
w6iACix+w5Tz1wq3GKQvPe4kP6ZumR3QPU1DxNvsp9TjILkc6tyqAQ0A3xQ+FZ21VU5dFBt0TF/z
IyL5SI0oYTjuoxENeFEVeRA23lhGoUHz+SCctrpyKTk7pe+CL3/+7jbvzewaqFfkm7mhsdznE/S0
xFY9EHzcd69k8w/gKSptS+uVDsKCIgBMdBqO7oumxz1jLUH3mKGXDPRfW9McRAjE1/HouI3mA8U4
52uZtq6+mXExuStygELh5Vk/N3AoFdQ2EQHiJbPKC2ajJiNrsvJYDu2AGlbu3XO+y53r5No1hdaz
sRYKM7yRBTmxGrWLmreH9FxBUseSOi2RSt8ITLsxJOia9socn1lOHlcQfVFYBPS55h66qZHknfJT
/J9bf+PmMnj0x7R4KJxsl6ve/kcF0n7ptAHTv8tTeiYH8SikgYoYLQCNNdfTMWueaaLNjkPqNk/l
lMh8i+V76ES/R6eAQqLNybW30rmYQD3ppwJ2X9SYThdU56XTnHZ6coxaNT1igZ2MBySKan8zWrnU
HpF6gOlaDYl3TQP3zJFJl8+AScy/OLNXJzVcx7k0iik9RiL3b/TekFqIYNB4k3VSPGVGZzRXluy5
iMtTdHkPL7Lvq/RXoPClWj3Oj0lfezuwTMGnFtGvOyTT55eiqsYrz+8zy5bXJ1+TF/iiDboa4ZQD
ayx6PzuOiYclgD6KrQCUku8mX/XXzEnOBoMUjbILFz0Q8Kcf0k+nZvSWZat48+Nwh7pse1fllS9e
pzaz/lblmwcJxYsFhr2QWUEynIZLwdfzcoizI5rJvKB7auXJpo4tUWAHk6ML55hTITdAPb1//nKX
LAuGQ4wHGRIrIJVPI8cDICHwSuoYG/TEcXzJwP6gipHMIVbwo7UxqrnbTz1uC5cDf5jhRbeLPQIa
5Y8e3ipwVvl+Wo/lcPTqTj4i3nwXq262w6kuh78tg7EXSXULphHvLXy3TseIuZaM2iDxjrndTq+l
ssfnNI6SDS4g3pVN8XFUhKINTMIB08D2OA3VyAHTFSPzjgq8xbCr0aLTd6BJx3tMBPIrGe7DDlyG
ReWLOzJYGwBTp8FEBgp3zuzizffhwcZtPP9nD+70mrR6/X1ZZ9durx/S2zI40HYIrlF+gnJ9GnAW
FiDXLq/eBuQad7ZsZRJCJCrvi0DMPwZrGG+rLA/+h2Hyal+kljmvP2AKoqhzqzGQ5VsTSHdbVbqm
hx5KPKEI3PKGDN8Z/1NEbKMWVAy6Nau2jWAnZjTAi7dSzEM4jsp/LD0VPyZTVu1F7V9L3h8OSeaV
dgL8bof9D5rmdF4nyxUDqhPl2+iqiDpTqu063Rm/02FRe5nESYNo4phxdQ+iawKwNn/3u6otJwVy
dosOMCg4Znhd3iurLDHxuspQApLhXM2bTt1c3ul/zvj3IZhILlfgUBa1Mu43y6Z5d6uDBKEpt7WM
n8bYACqVonujpvcDDSv9fuRR+SZG1PwXuafv4Nfah0y1X+bS7b5d/h3mMo2nvwOcH7xV6Nyw3si3
p7+jqjvQIfrc/HDMwtVEaGnF2N/HVqK6xeW8BtFRz66d7hzaR9M+yLPYakNw5tnwaS7s2b6JlV+r
310HhmdbdoH/4kWu/OUByrbzBYAy9rdaWgNewNow6J/k4Lb/9hhrviqt03GWtcv+yRKuSn9fGdqS
V06HBncUNMwCIybVrfNO53aDWORUf4yDP2ZPoBu6H9mUOmPIJTelLw9DeJd3me/cpOjdWrvGHfXC
2lVpVcz3ky4M47OXakmBwbU3JNupQs98Y5bpLA7aVOfRkzHbRn0LtQL+CADxLLoVpVkaX3KUCJ48
t7ecK2iJVXbjlAcswYZH94ZjHwLP6dea21aPPK+ZfsZpWz+DiktVGBig7TsziPdu1V8pEFLGWU/i
YrzM64o6LJsQnO1pRJEOlVZYtfbDKVLhHLR24tkVajn+CneGNpj2gwcIxniU3Aa2gVshMulEtbF4
Inl2uZdZ7P/QEzDAW/ThywyFk6nHcCB1RbLPtERWz3gg6nmIFVT8yVG25z44fmd5gGuCoTogTgq2
t7WjKL63ofTVDQZSuOx1j105lQfboqPyPGfBUN/ktSoxBheZJspQ2phXH+i9yDs9q8o2lMVopJ9n
Ix4eKxe5itDTVPbLbZN02tS2nL/ZFV7U21br2Y2FVzR7lN7H/qYrYasf6qw3UWIu4hol4qLJsr0S
wajuRn+WlPYGa4rcp7ovi9+QIvw+9MxINjvP0qr052RPqR+2eeFlm6LMnThEpU+zsz00iyj9Cgut
eAsmpuy+oi0O1twpi+xRNKI2FUUBm0Z82DmNo91bTeT98LgYQYdrguIT5q8Kpm8UZe7BKcEN7tpg
KuxbPAQNse3Mtpx2cy8HsfNZ0rhZFWPwjJuziU754LTBAeA/LNDJ6aZgM8atJbe5sKZu7+U4Ut5K
jRpJlmSz9txyjEU39WimZTin85h8C5pB+LvKcBN/i56W2z5Uui4KPAZQTeh3mDHDnAN+O3r3vV0b
3iY226jCxS7K7HCeRv/Foibp3nuTGTTfeCbZ6smpnQobLWPO70xlW9VXkbBbH5DPGJ90RyoVFk6S
BmHZzDK+bXpzDDj6ZOPsbKs2yoOmAi971HMzd59EiuDsxtbkPN9g2J4FYecnzdYp56q+gcGg3aeK
9tsGIfGh+hGLZPGT54D/5butN20atxafSZzLrAEMH3d2bSbTvdXJonjy6mH+J567RN1GsNRFHmY1
rto5FAwZeWYo+nTwN5xW7oQHSzSWT/Oga0YRWjlpVWy1MkniRzzg9OibkfmGum2QwDEebV1q1W1U
1nKsN5ZqqvJbXJZavB/7Zkx+Gr3bVJ9a3Su6GgOLIjJ32L4LJUKvxNXgJdISBdJ/MFqvNjclkGnn
qw7Q0L0vawBVt15Tx6BHe93rN2w91X3Tfc2s4r05W5aIN0OqeX04lK4d3Q2DC+sllGmcy3jj9oWf
wZNr/DR4lZGZJ1vTnSIq6G1Da3NKYv17gvne80wrMIYBASbwNiUpG/uFHovcbSDvbQPVEJix+YSA
eS916xtvzWn4iWKqBfik11X2fRC982RrVgJjTHEqheQmzDp95DLlXRMNwbiJHbND1DNAaCUczLrU
n7OmzP5VIFudJ12PsuNE8dANoTKVM/6bmXOYDT8xQl167i93rqzXJpOZwfJODLl1pxmbTnxQMcFB
gqNFSLbwk3hjNjHedJjP17h1Gr65L+xSjMCLUJbZtNOsfvtGMpWbNtfKzy0wRR/7iNofbyqaKlPY
t3GEFg7P3PKuycem3etJl9zOVoEgp+y6CZ7u1E1dE1JmVfqO6xSP/XgY/E+9NmMM09puZWztyKmT
g2Vnpp3vEqfQsCaY9Sa/7VsvbkEeFEXgvEE1L39HPbynEHvwNtm6MujtT34qOnWHrl9kP4jWzfpy
n+mz7d6lMkpe0Uqd2i2KH3iVOtK0q43XxM632YR7u9Xmyev90BmcHnVk3CdYkGaW159iO4+6YxGA
U9rQDlqcOBp9GV2NO+WWTr4p9pz/5rwTihT1pe7N/kYfKrQFHRkZAxZDSTnft0MRqU9zCwuwLqJc
P0rQyf9xsNl0E6tp2o9GW+m/O8+NTeDrM8AuJ4mL9uCIufqsB9gubWoXaa6dNdpK7CfTtfuNcBt7
3KNT4WCFnleuCCc0FIKbgvYL0NDI9l4rEB3T/dD5fbH1C8dWtDGD6TOwA4DVw9x11YPMQXjthJuO
7m1lDKxn+LCmG9IvrOWzjcWcOIBc6t1dpFcg0Fs82YyHvqfAbWzbwYmNX1jtFOmTrjWzV+GFkhXm
Q7wUTOn9x8xnwJmhNhHvGBih2SDq9AC/xda8LVSdudxcvgctd4KTaxAMX4o9VAnh47AUVjdN+uOR
CqZ8/pnFTtvj0dQV35rGiNWnyMIlJfQ5RhYan+mO+7rrLBGWlcIN8fKv+OMTf/IzoHRhhMG9GkSJ
jbTO6UWilbHv0MLIfsZJpz1nhZ11j6Sdut4aVlH6OE1R6ztUTu8En8qymJGe17sG/bV45jzPraz4
4Tp91NxGTS++2cBGeyqBXdD/Fw2JX9tbaRQqfRm0RNf3Kbok+m0ayPafpnKRgJHwVer7GTRcf8M1
obKugCI/XszolCweLTRRF97AqljRZ6PbimxyfkKp4s3AQWDEn3MzkfeD1uM1QzGzlrvLU7p6V3MZ
hEXNEY0KAQ9efMlOZ1Sqyp/MUng/l4Snwpx2W3qHzrEcwjqIlbqyjj6Eo+OPNwGyJOiP4oSwGqLV
9cCjEtf4GVmLHj/H9tFALA0/Srf49/LIPswmoai70KtgyVANWd5n7x5H4EyyJO6E+ZNzrTq2Uxff
e0kqf3RinvqDMLyr6tGr1yZdcHq1i3Q2lHhqMOuST47ECqYWTvILa7XECTVPDE9GXxoPneaTlwVi
0l4tLO5unSH+emLpLYAsX56EfNI1ILJyBnp4Ust+dZ0Ym00+uelbqSfj1h2L4sp774845vttyAqn
KAKGnRs9y2ZdVYsHCKNzkuo/xyyYxr0QRqU+j1o7zPcOT5hh50hj1pHKLgtnW5mF/wMURm9uaMJ4
xWbCcG8swqzMnOJr0li80g/VxHXsyRSVQk9qit3geUbzVKRhpnHjq0JhQfb+N50EDu6h3sNFGEM8
pvX0u+Aki3cRAtrlU+AXZbkxASrmO1OZxpueOIMRunbTgJQUdMt43oisvavLZE6+2VI48nNcmTXM
19kaVb0F063HG7RrNc3fSKTfstvSBkKKMnwEC3xCmUzbeahqZv2mc3sDUx+a4nO2Ge3Wo/TNUiva
bFf2Tj/WW1V3Fc2yKBN9+4wp5FC94kpeVr/QnnTav6xasdJpuABG47+wGfHEOF3wCG1m6SCH6U1o
U7xL50oLoyT1n7zZ+lUPhXaln7U+ElwIb4v+LWgINHDpHp2G69AGMoak09+0mrfC3p3yeD9puflZ
R/U3Puj+3G9Nv7CyME+sJg5bt87tK9lrvcf5DU6wbHCKH7TV1ga8Q6xrcRFU5huGUtbG8/P8WzXU
SWjWus2VA2HeK2XIDyWXPxHJzghLg1764KWYC0M5Tdaab57NrSLtfN4TWEPvBxSIQ21w50Mb18am
SrsXLdWye0PZ8cZvCmP/d9mN38HMk7mhdy/Q4FUlrXSSkixdWG8Riqe3elvyusBE7AvYKv1edWq4
VmtaF0IICNeJN7y/AFnJNaefW06eGpzBtd+mLGj/8brCfQp497j3kGc8PUwVJt/brkMS5FDzUOGJ
KzW5U2Yv5m00AEHbg2qIrpQyVnVT+iP8KBstxQU1Qv10OW7e5fhYo+OuoKK8AfdJNmZV4apeN0oP
574afpT1OHv7WVqR/np59tcNzj+B6VRCriHn4jmzOjbbfALCRmZ8SxI/egHNIcstUpkCA83OCnZJ
nSDri5Jk8pYHtXylS5rtAhHpxl9eGZYJgOVHFgbvD5ZlNQF2kNaZM4zOm2p7/3MmTW8TBQmE40I0
HpdOv87V4fLYz8z5Yr8CspcjFBbt6ghvhYaAO/JwbyJN/8sGu77X7XrONyUkqy2Fuu6loPh7BZB0
ZqOjjw+JGC0D3mDrE6c3KEnopXLf+nHQb2w9QcFsmOfxmdK2HfqwVK9Rb86ktwVztegIML2oT50u
rYA7dtGLynmrJGqc+IfL+d51Bw/jKs+IngBDdfnGypx+2MD+qTe6tKYrTfv1fYKPy05jl0OtWIQc
VntcWU2nFy2D1quuOHSAPO64o9ebkUfWVs9zIyxTq9pOo1Nd2e3m8hFPTnhCAw2FAWxgwQB253T0
yqLAhj6C/5aOUT48ZhUr4jkpbAfUBw6nqM5UYy6fYHdbm8lVvrXrecEPm2wwkqfaGc3ktswG7aZ3
IzX/JzljVRrq9BtSPCw9Y/w92kOHq3eFX9LzDJnC3xjJHH/Rh2H2t5cX7Me1Q+2RJhW6G/SNgKOf
jgXdT6V5dcE0Co7wzEEvMkxGuwCDEeT5kwGa58pl7OPaISLm23SQ0AxCxuY0oovJrdFRnX7rByhG
s611x1Hrpj3iQeVdUJjGTWvp00FwtB0KDtIrSWFZmqcfj69HYkSpBwIwl7TT8HoN2p63sfsW9JjJ
mz4+gnESjPs4Gecrx9CZ85Dky5ZEExRuFa2O01iJQIkmGoX75g6ySJGEU+NtFxjoMmGPZHfbHu1B
qljKePSCugpuOrbbzqSjBcAtFXX818mJn8MxBWAdsRUa6Kc/J+8iuy8mw31rJrP/krhRs0vEVOy9
RBjhDI/0sEjSXLkUnJnvPxMOJQlZJqTqToOO8ONTyiTuG1dE7+DW+vAr8zzAH0if2H/XcuXgYYCg
bUGhoh1H//U0FiViCzmc3H0zajN7GaZsChELzW7buq6ufNtV+oHYQPoBFbXop6Fbs259GJkFK6Yf
rS8iC+JdkZfuxrUaXEolT+6bkgrzcmsuvf+0KrnmPP7n5H63hv8EZwst+4c9C17qdJy2UwR520bm
FyOgTUGtD3W8ZtNyqZS3k50V1te2zwbk8eDQPirNqR6DvKD8hlSSfo9LtT/tYqcbnF2iIdH9mKE4
9CkHZnCN27N82/XvXOyC/py/ARCV099pxOh4iKozvnBB0l/MKsJHPG+pzJSahgWb9GX69XI6+/hZ
FkUNkgrXfHBra1pvKWOULSjIfUF2gHaHqqb2e2Jq+NyOXm90d6gIGm8GsJwYSmVrv1yOvkptfBeD
I//PvxEihwd/Ot6p6y3Slml+UUgc7drRcH57iAxttEq3b7SGGgzSd8G+LbJy32ruNRTix+km29An
X5T1uHUFq3sXo7RjGczWl5ja/K6vKZv7Tml+D4r8/3F2Hk1yIusa/kVE4M0WyrSRulVtplraENJI
g4cEEvvr74PORkV1NKEbMUdnMRPKyiTNZ15DSVW4JtLYH094dbh/T5g/AMb8vtLXcW+OoD1otso8
hUAbIAw4Zv+qVOngBGZSb4U5q9jqf4PRiQdUxSLz7q5Wl8at3hJ0nOQEgPRhdKTyny5FSKXcUMfP
k5rFL4WEvfD3cwRCtrC10Kxw13NkSaGgsddOiqdkP0h9Cy+Qg+HcmYOODfvHg703R5waacbDoYYz
utpBeqnYg0QQ5CRahD39dFSUk41F6yMCFZEIYlWau6rtxo1gah2y/15bsIgMCIMK5NoqmtLjxG70
KjRPIprp2UxmnPm0gxwRWIkx0gMq2p+tOum+mirJvpytaO90nv7149m//zMcYEkYMZNEaqtPrFSt
lKPimKfeoOKLAG92sJXBLHwZlcq9JmP7zk4n8e+0pO5tW9Ex65ItFNb62V4Wg8CO7BE5Qe6Jdfpo
Q5irajAhfATE12+1CRDoUfRG5O25bwvN75vY/jJD8Sz3VoV2gI+x+7xcKHF+k8Voz54+Xpd3DjZg
G3ogJumUiQrQ5c43G6osWZOZp7rIkju1SeKDrAYd7Qcv+yRDZEQ+Hu/6WJNMIEBMYM2oVwqsOCEL
J7O68Mtca3SOW8gxZ5UGlV82brhVZL2+NBfZRiZGcRfp3PVL6oVZrAhdZCcMSsvuUTbpbBzHduh3
hq3ExZ6WWO/syriuv9pYArwhH2b9tWomOBSG51rRSGf4tKuXShqTpVTWVJ2qri1+8Hs6ovXBaIKs
Ktz5SHNcR6thmIKPF/rqw3JPs9shSfMDwP2sAkSNR6mPhtZ4ykb8xg9ei5NEPtxamhTtQRRU3v52
PKoySG0v+ElEv9fyN5VaKEBF9fBUZWMMlqKq4jdaa2N8GLyolfvMHOeNStj1FBmSBQWqSTkGqMjl
3sUoMxQD5Y9Ta0nR3VaelRzr3PHKnbDKcTiqYF+yjWW98pDg+FL6AvPDJUrXZ82ji+3c9vKqiJ5y
TY+gWM1q2bxlcnbnl7EdzXSH/bhHwkgD7bNTJtq0n7xoKoNCVYvxFkAy2IJ+sDFw/Xj9r/Y6lHh9
8XRAf4DDtQ5PvHiyBIG9dyoc2b1mzVC8OWZMmUxtk9Z87OtM/V4PcZefyh43bK9wko30553PAfsO
oQWULBA/X+d7vVbU6JxM0RPyS8OdHiX615DOXODKJsqCTMujLfWMq5CMOS9l8EXafjFjWz1pY+gh
isdynGgtzcp9RS/qNheuy2kePZoq7izMXZwUcRZQUDGMjb1wdZeRohOfs/kAnsOyWe2/XOtlhvRu
8hRDg04PQ+bkx1aAbj1aPWyQj7/v9VwBeC3zRC8ESuXaYKk3ZFKGQ51BUlfkrSApfJmt2vgWmdYb
WHX8H7yqakC/e/kWMPr67Vy+Ka5zpNbok5LaXh40o6Jh7ZQKY7ex9U9YIsOqTZWKfojSfLVjq3ou
tSQJZKg0kT+UyX8jRdqNw/7OwSPXXfCE1KMIJtaZSWkjzTjg3nUy2jHSG1oTUj4nY6RYj24+9Xi1
DBXRS2J0Q+OPA+q8NyYCWKOvYdlSBpMOla4Z9Hne2Pbr5ihU2qUayFZcqEHgVlfbACqvJ2I6MieZ
qlP0JY3QG/GbIZoPNk7nCLoo7hQeAamo3T0AlaQOpNK3+9huoujGFcrcHMeUjkewVCvtQwWI+CxF
XYn7yLJHJN6jyTxlKenpoXO88T83SfovVKXM+WmouQGD0FZrsc9rw3j6eM9dhytMDSEYtPywk+cV
W2WDaZrNmiN7DpiNP/A+iQwHh8w5upXcMsIfksg+jpopgoWYcZ9P+nScnSb75OCPuHHYrsJXfgo/
hER8obSZa02MjlfHscMxPE2ZYRU3YW5E/0S21jj7Vh2i3i9cF/nnCFzB88eL8M7AvGkAyheTWAoA
qzWwqaRVITfQyaO7ph4VPY/ekgTyKwA2bQyMbO5fQLTCy/p43OvbhYCMTu0iVg+pee2Fwj1gpAKb
oicpLfTS1UmrAyUEUudb2phuFPTf+9KLf5yJPj05HpWOyyPuikbiUZ9FT12eR7/i0Gmzo+xTQz4O
yuBZ+8lutTIoU1uRnwrZxtWzXMB6O0PLamPXqrWycazeu3TIVpbXjObaQie4/EVKFEmz7u34CRSj
Q7txth+6SrV9Ks/xrs9kAoY4z8bbojBD6c9KD5TPiuXx46/w23HrotDAbuM943ngHABkWX3+ro5x
gJSRd6KkWIpbM1Fm16/wMs38DrTEvC+SCkMaL0FBJLB6x3oDqVFC5TDztLtB078MX0NweXSpzHz6
NVKCi48YHDuPehcXgBrjuFhwXX0NZ30snydkmK3ANQH2PSiuPVHbM4vo8xzF+S+nI+7wbK80PjVe
N/aHCGhF8uyqSRfTPG1diOeWMjG4mwF9wug3BOipNfne6qKkOcRCATEZ1sDWjlYllWOXu20Ogcj0
nJsJ+SBvlyBPkPybajH6L/TQRj9LJyMN2p597+tJ27oHdizCYp47Zdp952GH5RPell/qKe0RrKVU
OdCAVeL6DltH1fhuWLk53bXS1Kf96I22tuuBfKi+m9Tzo1nxhAn07jw/ydItOc3fSd364y1y9Sqd
eaLvdZUUhc7c0ms7PEmznH5O5VDPoFIV294ZsktMCNbF0PnjJDMukNYtuh86L1nkd6lX5Mhly6YH
EFfLB7PUosjHxrz7t6nyOgmysGq3sAS/rbdWP5f6A21F7jpqf2vbnKREE0vDT+8U0+jvd1FXGi2s
GTxsGduK43sAWXn9GMlWdY/QTt1mbwKgKfZtAYLMF1PUk1M1g9FDBhs71dyztbsbYGVp5M+Dof2Y
ad03BwOlyu/akGbPDu6Y5h7Hc3XcadLuZnzt9eLREtAusHqyAbz2bZECrOtHvWaX95nJ/2kjgVbN
evki7qd6L41Cbp3/JahYLwZ0f1JEwBXL0395/lXqMaqAX3ZKCmpy33noBt7VyuAh9Rs5CfOthKZa
ITc5lSqeIdK78xJVqe7QaAIhG4S9FHcVRZ+tFPY6zrU9lHORFAOJgczXqhFnS8esbJzZnrIYAsej
0cTz19Rs+uShmXILwGrR/ti4hK6WYun5waJcPHY538tS/dFujUdDiirzClg+ra76Ya0TzxRO3/hR
O50G4Owbb8/1FHFWtAk0F800StHLv/9jQKBPaHCFrXgq7MG94QUEHzsBi/sJQb/RjmoL9uzm4zle
P7PAoJA14B1/r/CcR0rhzVonnsDftpZvFs7XNocOF3QwOgKjK7Lab5TZ2xj2Om0iviFl5Q9c1q7C
ClrVCohDp3wa0GBxHpJG76sg9cb6p2VS7B4RVJm9fTL0BuI/ltLbgBn1run+fsE58SRvKCKAn1rT
ZXunT9AxcwHU67R0YQpYe+7D+CtwXkFHpxIb0fQ7Hxi5poX9hPqOSz/98gPLMRqAnZXNU1V48bGo
wm9eaUef7K5qj0lcxk8ff9x3HnOmpnK1LWgBprd6Rct+LocJi7WnMIPdBDw/djXflVoZ+jhNToeG
eCPeE+No+n1POZlHqa/y5EkbB/mXeB3idVT4KHqBhYNailr15dzV2MiEW/fNUxSGwzFCg/GTkWnG
7Nth9QhoLRk2Pu6VuQMjsq2JITnFgOPWs29TuKSU58snOzHbahfGqvWD+tjo3cziNwK96ZCVndqI
odWiKvBvaaLqUQUCVQKDNQYJgLd2LYBcpWIglaE5x8pD5BPNIBOvV7c2TLFro1ItA2yVQWR3XCMx
Bs6d8dXoEcs6xA1O7P7gTt60U9Kqtb54o2P+dYwONVldJMcXnBo8yMuV9cxUMUZb5k910+UvKDXY
h7xQCgY0hjsh5uyWd+92Y2vp/KWX7wTdENKvJVTEgWdNhiygPpVNODtPZqGWT3zOZufoo/GtHhr9
aCttetbjVB5ir6NpEUW2uKs1TdGDUPHQDIxibcvd9PpsLQYqSBPyZuGissaoTJ5MnBbczFOUaCAs
GyRE90WdhONem139k4AlvuWb+N6QlAdsjjPgGJrulwsfJ2LIkN9wnvI+BX7WVRAiWITpNUnVTAs8
2YyvHy/7dXZC/RoPYA7SQrVbS1BikVC5uWTEDBje1ziRZpDPc2L7TV32+4/HQoJw/Y1BQYO7Wt4/
ri3meTm/0MpqgrzY45Z25u57bMq2t3E2yfP0B1WYdmwP0YxyP2qbMtEPY4kAysi37SLzlZOde2/S
MJRW9TlRNRByvKqbUwkPLr+xKjtXf3HeWvtL0qe9u6uywY2+S+DOGaHxnFjIfYBXvxnjMrobVfgH
n1RXEm8Z4zjeIgk5mC+RNCLzQbFVNFAEMDzJQmj4H3+nPmVpxCQ6MA0UKqnegV03XWW6U7pK/6xH
6GR3ARKUquEL0+p0MsrJ018VcjQeAgoLL+S4/XwA764VgVUY4aEybGDCltp0kLlQnzw7vdFDwJFK
dtPYqXUAmRTLHUyJsdwNnMccJYQIkkOEUm48BYNnluprVxtSRUwSL7lADM18cpVFvCWH5/cjNiFg
7FyrUh8LOajPGOdqk43lk9mHt1jGi/CTHUeuThCvWafCDdsS2lSuna0yaye/rrTwS1phxbcrZvrm
6B9LHZYH1Ol/So5hdV9FlpkghzHXP+ZYNN+bjurZsVO19n6hMqJWjEAYkJ+smpIXVGOjR2PoEHgo
ivqUmFE9BbSRwifU2ax/HEtkwKB6qnS7qs7be6CgVRokEN6f7C4y/gmjoX/JnCz8t888mDwU38vi
FiXT6E0gnvqLyqQW7h0p6+i5rOhyBkVGHoASUIqIRJqj0vhQGn04PKTqUP1wFlWEAHkLqr+14cWN
r+RtDoWk06foOFEuFLvEa1V5rLOy/TFPonHvYy1Oa99SXB1H0THx4gNJYmR+dudQeicktpLYp5Jk
37uo97xS7azSQ2t6Jdgn3u+gsd0amTpw80kwweU/wYWRcg9WEv+fNLWFIDlbLgDHU1pkPmBTfbOA
R33vhD5kD0wq3gG/drv9PITxXYhJELYig9oNzxPyJP1unttp3DdhVv8SYWi2hHvqAAUndLr8taN5
qL/WUWWMgdm3mvMSuk34YzBJb5876tr9vatmOLs5ogvjIzSiJKcgM/UNnu/VNAdCFKopfW+2JNuc
Ztv3RtINCeDQqsU+VYioOF6RmODoS23cdXTbq0M6xhq5mIctAQBf2kpBqmKQ7Nt6r731pSyGr5qo
Tf0xGqe0ezZY/jcqOFX/w4wdb0CPx2v16hbuyfBpEZCovkUD5q4nOrEzdbWhEcNeiWDj/Nu1UTr8
B5/QtB9aj7rxoTCLcvKxWJN3lZp40E5z2OJ8onr8bmWt9yjMsLHuM4hT432X9woReRPnYzBg1mtF
u1BPwocZ4GBxx3+Y7+U41KMduHNOdTInVlL8aSBWuME3QEv+KawsDmaaY/IW9sRArAnNaIaKgDeZ
b0XF7Owwv6qdp67N4IFhB966UNHUFjh0Uw+PMOVm7Zb0RznafWp5x7gUVbqTkW3kYESnpD+UnsyK
ezSLpuFgRG4b3dqzN80vvSm85oH5htVrmqbYA7V5Y8pHrdbtL6aUkbY3C1n8koqnxRth6FXQz6sN
ioPiCqBOnDVXYaFBuURk6jA9YfdrncLMTXBQZv/tkj6Uwx0MZS05hpCMtvAMV88XfSr4AiqtHKB+
1ppXA8IalwgSvCc7L5WfWRW9SEoWyU7HlbzdCP+uHmfkeBboJM2/JX9bQ4dUsxsjKzfcp7Lsq0Ml
5uJHTGqD5e9kWU+6bKbdx+/ldbRNP4Iu1TIzcOlgKC6fS+TbCL2wfXqGnuDuEelQHxA5K392sa09
aE073sH5NI7abPVT0LpdWPtjb759/CvWmRU9bhAr1C651Zee2bIsf+SQCU3OIq6c4lmfjErHQIkm
mIZlyg+lytNDA4Q55VBZzfhZNkMHuqno/rojZYHHJx4CekBd/koYqKi0NAW2nz9roqvDg5rq4y8l
72hSQIxE+CimJ7CRT14XUkEDg8t3mTEJLfnO5bQ1RXStyS0B7Xax+7DCcpeCG/1ct7gQ+ei5ioeh
RNJmN7V5+0NUIV5utjnFhCYUezcC8ne2HhBlE8FPOD/0BFffIA1NKoZ6OT65A0TJCdWcAECkNH3U
QJ2TJ5VoA+3xzrmiBUh+B1QIUMFa16tMVGfOQbE+WSKH4lnH1k1hZMM/k6zCLV+e9eWxbDD6+5RD
FitMMKaXK22nLrYnblQ9d1Ago51nSA+5lzrKHmESy09x1zRf6D8Wvz7e1y5/7Z/5BsNCXKXpiJ3T
4mG3Sh9jaK5T0+ji2ZWDHj7CkmE/cRDb82zE0VFEsC53RUm+9dlwu+L88ejrBV5G52Dj6UaGhRTk
ansR3YW9ELl8pggU5kFRVs4py/X+1m77sd+4SNbbB3jpQjYC8giWgKxiOeJ/HGFnxpPXRh/yWR8k
oq3UpvDsMfXR3dNG03+YMK/jjSGvuml08knLgX8jtwfTZV0DnRLsR+IGWnmhGDqHo1Any/ALu4SB
Tw2oiG4ARw7aP5U6EqsTz8/eDrwMVJtIp/PZuJE2BWObOagzwybsMdxO3fQQskifLCO0eWCNSGmD
uHDHz2TYvXfA/qUWQWUMQ/8TYst4nqB+fM072NfPH3+96y3L5KDskDjRxGVxLxfUs/grdbeUL10h
xH8LVPFTQ37wkslxCpSxte+TeUj/+XjQK0wnA9JBcheOGkp73AWXoxZd5IrZLauXQvUaERRNWERB
5yQRDcbOsW7hJo87TJOK6FBMjeXcuZro0aFRGuNoQIEUvmZ3kziSzo433kSUc6NPihyfPv6dy2N/
ebDQA13IiUS39qLjdvkzEws8TFa3+jOmEEI9ZNRK5NHI5ZZx0fURYhyPZV2EsADzrj6CJquIerOh
P/d1m06onTo/LQBnSaD1Kk2Ov58UlyHzIYXl8K7Pa5EJs8Uc/VkplWRHg62MbyGG1dPGu/PepP4c
Z7V4naul+aCG+jO5QO0GlQcMwS/7dgp3dH3AkX08rfeGw7lnYSQDvb7qeYuxcQT6GcYzXjclIZtI
7i0ryf9VYySHN8a63hcUvhdBH+5dhlyjD5K0lBBIdTINKBFfB0WEtt9T1Xz92ylR1YdqhdYArWRi
w8vtV9eq3qT0kF+isdYqQhU582zSawuStNF/fDzY1SNCLZBHC0QHCH5ClNXNaptRp7l1lrwYEIWa
XVyU3g8Sv+LNcjtz+gRILHnByEf8NyMxMmxEBVe30DI4+ENEo+Fy815fzhSwgDFn1CNeyJqS0vfQ
GjF2ZeJ6fhpGeXiUIitvtdCeN0p1700aLUEiYLBwizTT5biJW1pJ6zTpSyybkFaOV5v7Ehmqlzmd
xUuVLWk93mF24ptWbf/1YwaAgTIKgDE0BK6FGx3o/Ao+EPlLkVIsNYYM0YSxVL6bbS1uu7jdqsld
HZFlPEJrNi3YXuQpL2cLtDOMC1CFL6ZWuspdPGiFOIxdmAOeycppS1Ts6pRA5VuQV9ASFxK0u7po
dLtxdEKv/gV5FQnnPivMn96M6sXHG/d3dfziljYoYABXXmzsbeBPq5DSNOOcd7aYXlC7S9tvBUha
ZzfXbpTu0qbvPts5lbQbvbO9EH0H2qwFHPO6rlEH8Ka73EkQccvtoZ1vwsSS9k5aYnL3WR+2Q0zW
C93rrrbrvHlBA07cVKraaD5w7K4Isn6G6dLoSHHrvizJ6OVRz/KEEo0o7deqa9LvcdJGWxqYVx9y
MXe3gTYuhCw64auLoSGSc2QYdy+zrTigMUbnTZvc+FjbXbORD18PhUsZ5VTkW1Xwqus7aJj1aEA0
pHmxvVi+xHHm6Si7tE/dCGb2sPElr3fMkvhC2DERoeRDrr4kcNuE1FFvXroZT9VjOLb5jTPAzQvM
MJHNf54qMZQG3zJbx9joxDOA/5m6+TxS7NDCFmEav5xnzDfU1lFOk1rUOjok7QhooI9MsUd7Z/4X
DSk6Ea3d6f9ZRGs39A4mcVBk1pqQzOMWTaguUYsNPMvVVbPQhD1CVnJQwuS1JCxHvMmQFu5eNKft
+0BrRHTkJ3VfRr2pzpPuCGSHivGYUnXeuF2XZbs8IHw9xHQ5iVTIryJ0zSvqKKyn7kXE1PICLRc0
znFdNrugSdS6PRZxNCcbg15d6ctppHkIbwi0DECpy8umqwkqHaHLF63WuvGo0NEEkyJSaewI14aH
Mk20Q97iJ/rxJnpvXNqH9NOIBuDiXJ0NK0LSqulfdKNNZ5+vqt7FxnzrQs/52pMfJ8SO+lZF5eqY
LNEhRom0a1WHCM64nG0fj00qrVB5KTtqmn7pAePwvV7Ji0M4OLnYfzzJq5yeniVq6qCawWWYXOur
WYI1AtVWTvHrBFT9PqlpRWvxkH6i0vcZB4IjEnvaY5u27QOFOuumY8oPKHlsKYyu2aGgnaGf0UjE
PZ3qAnvsct6j4gE2EHpx9pA2sn0znJDdFTYeCIiMtcO3pQpy63UZpdammIxo30ge+tvRTkrjgNw2
+KCiF8mPdhbKGyVhsznYojEtfxQwcn2jmIAbUZIx7hDNrlNaSLH9WeiUyDa2zW8Rxj8PyTITOCFc
PEBagXitQoHakx04miE7gxttQLHoKTICgjAI7aYBLBKkxWm3VLgeACqk8aLa7dwWRhS+RFY1ndrB
HL4bKhT8nR3CQdohF2UfdFXJgzou/vv486/3+PJbCXIRNlUBoiGgcrnqPTV/4F6NONu5prwh59o/
KNRPAyNMnH0cttmNsMJi43a+quH9HpU9TufYAU1tL7/qj9x71DNtFkBrz2BO89uxNiD1Gkl3nw6a
/Uk1yvmfjCvwpuYhuRujvAiSqUq//vXMSRyZOEkZxJn1OZNjofIAd82ZkmHnY3widsgx5l95DMYH
A1Dbjkx3S1tgfXUzcWA//IMwMsXhNZFAM3PP1GvKKT1Ntz3uo2ip4JR9G8f6azx1862VV4pfFlO/
sSnXF/dCWzUWgCd1X2+Z9+WKe5UFXbathjOLO9zK1ohuw1FV9qNQvxfCbf8yGl6GQ76Xwij1K1KA
1WHWo7SVMYivs0fL4MaxU92vJ3fcVQ5KaxH+2adW6sVpwAhuY6JX9xlDUwiAD0NFAMD+uj6splif
j4mcziL0+rtuLoqdo5hekKKX8aqGanYQ0E5pENF15ZF2p10bD/rNqPz1Tf77l/BME2JRqwVQdbnm
EKProhrkeA7HSf8lKWXeWEaTntu63rK6/V0PvLxzluCY0j654e8C0+VYWZ8odm4hmOz1o4dGXzLP
uML3UQs5YXbc2M8FRHsfFA4yhQliZT+6XtOEL/uRjx9XXvza4BJWBF2Y1o+GAAqxS8RoKHdZMRTf
LCvPNfqWWmlC2kL2iFwmtF4/PpHLpljPgTIbhQQOCdoEq1vBdSf6XdIaz6zplPqT0JTKb0OKM2Zo
NN8+HmzZ8JeDoU/OHU0JkNybXsnlgllRT6PK6LRzAbE30A2lByPoRBhLTiodzSbWjrh3AVbJ9DkK
JGDcLx//gOsTiaoScOTfswXbsEqh8oVR2Lqpfh6ihZKm29WnophUfxCq/R82u1uuFNc3/W8VJ5Ne
FIuLutzlhBfdzzkmojsr0g33tpPRoWTQPTBz76BEItq5MRKA/49JIhtAhoimMPnx5aB23LpKYkr9
LHgJj3QD89uiK+SDNUuxxzNwC2V6vYVAVS9VVnYR4K+rS11CmpmJDs7RlGdv7dxKkMKUI04oplra
Rrr43hYyAc7rC0yE471c9n+8YvY802vPWuPslI0W34jOW2gDvdc0PndwiIKg7Ac/Moe03mt54Xwp
0LHcct+5+qy/m3yE44tGwKJLdvkjwHSjzOcZ9hlXSwJSBGOV40SqF1hRpU4+jWjxALFty3Ht6iFb
fAoXdQbC4uUZX13whWK5g2XV5rmcQyTotZ4Wf2J5+i5NFevsNH1/77QwJlzwtTd/uae8ZVQ00YDL
oEaxDlg50YpCGG6dRZmk33IEke68KXROptDL/ZCILcmCq4O6jEeJEyKegS7OWkfdRRJ24kG1zmZq
llyhzihSX0/T5MHt0cBs6nyrgXv9TUFLwqdEJoELAk7v5TdNMbPTQs7qGRrz8Lo0ux8NNO4OitbU
uzwu+9emKO2tuPWdUckFoFOhDLOQ3JZ1+GM7Z8U85E0XK+cpcV69OAqDStO6XYFoJrKz0vhVqHJT
X+zqwHIFL4bCBERERRSuLwcFD56bPUoDZzfvi+/oXfAmGbV47XvHef1431xv2WUoigHEfES65uou
cjPVbAAhKufQTtR7McTiaIyx+dZga/w8mGYd9BKmFfFiOG3cFO9sITCZC6GPP3mkV5FA1YtOG5M4
ejOmKJvAwabK985TivqXjuydvlMrI2yOH0/3nTEhgy/sAG4oHtTVJprqNKeH2cRvZiqq/9xyQhQa
kZ/TpE0qEGTowX9715MiI2vErUDyCmFwNaA5epBphB5j+REV2GLo8eswCvm1FXS6FATcNu6Bd7YO
WSsdcOBzpBBrVg8aN0YxR4Z3ngTQcQIXsspA6TILnVCTe2fjG743HPaSS1904Xbbq52K6FAbTYYT
ntvSyPZWTRfTV/VQvdGbIa831vKdwZauJEa38C9pyK7SMpHZgnAuAcNldQW1xrhXniGvjGMQJvXP
v94oJmEXlY6F8eus8Ye0QTvgfHn8lutVJgPAA0l/16alo++aGYeI3Wxl8GD+H4PS5yU2BkLBdX55
7lOvzMexcJRzw+jlScYtQqGJ26pNkOd04WBxJ+Lv30oIztSRF/wIPOJ12im8pI0xwMDwJ8F8MACq
ppQHyEbKcU7HWnwWbf85K8tqQ6v++mMCBCIsWXYrwNL1A6IVTULCVeCqRGd99mscRgKUtHlQtOnv
Nw5jccXwYJEQWOsGvl5p2ZwNdfJGL06/tUppHIBIdJ8Rnq429uj1BbMMhWDL8jpi/ry8J3+8FwjX
mpMhmuQthY/9he06fW0XZpSmt+1nfWLQj7fMu8v4x3jL/f7HeCqy7gpKQfGbAH1T+5XTT6hz63aq
3LhpaW/cLtevIbOD+4rzytJLXbuNNYrGBW0wO4FiNabzEbrSDjCW0o8zt3qYG3e6LwEHvfz1JMmb
yVs1MOZQcVaXKAiPmP6SnbwlaZ/cIBzsvY2uUe3VWNkkwryzoKTJKLviu0VNYH2jCVvq9hDr2CYx
rVdPAIDMQweZ5bTKt9Dz747Fm6stVwwiQ6sLrWY/FM0wx28TmjCfYCUqn3MgJiAK262c472h4Cwv
olk8REztcp949ZRTUFPitzleHO3rtgXxaXVDGwVcoM6W5fE7x4BZgdtGvnDR511tS1CzotPtLH1r
LFv7Yg/V6xDbyo2tddpLMnTd08cbZPnrLvJWQOl/Drea3WRXsRVFaYz51AwMHGh1cSj0YfC+ua1d
P3qRUKuXdhCW62f8oP3Ho29Mdh17K0lHwQc86ZvdJz2Zq977IU/+FwWMdRDimBL8/XjcnLyEC+uC
MuXltyzD0B3Mbk7fvMYd7jMvVZ4j1+n3XoaidTMW1lb1/b0J4giF5rJL/Zb/XQ5YSb0qeUGSt37y
wmd11MvPlY2CkATcejvbfbeBKXvvcyLLDd+OLBmx59Xn9EwEGXtpEaVRhjT8tkt6pMemuB72Jcjk
+cbratUB1D+iB0z1XG405d6bL7Rzj4AGeD6mRpfz7RVH0tDhmnOFOQDYFsQZk1Ofi1KtfrIaysa1
+t7hRDKRfBnMKK2c5d//cYnnuYJJSLuY3Iimf8qHjqzcMJP01o7mMtkIMt4dzNNJZ5D1IpEyLwcb
Xa/PRheDv0rB4u+xkX19q1diEg8jEsIbXbnrwiMGT2Ae4EHxaCxyUJejFbWhDRiapm9FJfIwQBKw
gJswJpZPv2eW/hjV+TcXkH+gxwsLEM97+M+6ln3C3sO7/fjgvPN8gQKmDspag8JYE+zLssz7Phcc
HK2yrUc0mMYWzkjoHYaQne1rfRcnNxSBxJZWzu8jsrqhiOh4pMDOgM9dE6VCiYBo3snsLS2hmezq
UE6vph02gd1mnumb3Pv8uXSZ/TapxBniclntRml5D7hX9J+lLqqNa2T50OufhFsfB3cJjihLX34a
QxRopONG81aiMDgF8IhovEN03VKKfOc0Yb+M1TToE5WkdjVONCbICcSILemmGEklVSU9Qj7AgNSd
ivlXV7fO6ePv/M79wa2IOCW9BCBS64KXni3C7eg2v+VREd5PKLSPoP+gOfuhPv9Mag+LnFBrIaC7
zgaJ+Z3JknTRNyTOBIR3lTfYMQIks1m8GX35VreqpB9sJ/UuypXyNMX25t38zleko0bBFNwz8coa
q4CMQItBscfqpkWHXV/tsXlrOE5y49547yiDIKI0Ac1vwRcvq/7HLdWlhtXk9Vy8NSi0w9+EjzW1
s/6LqlR0B90+uaFoI4MZ5UArWHorQebN6SHVlOn14+971SqzsUAjZSANXPQJySEuf8qgjWqnppN2
Lpfcm3MbasfedhJKxK7lW3k847wLjxT/lWyMbrJ8Nl/oG28l9+t9tvyMRZsauWQUaq66s4UUkYLz
iXYOGyU7Gp2afBVqEe+rnuBqDB0tDqaucv9VSw+Z1r9fA+IrsmG0ccCUrcsnwu4nffR6/Vyo7lD4
eidcLWCtw4NX9U0fGLCYbtTSKMLbOk9R7+janGyyMNIt2d+rPgvrAHQF2Yz/Qc7Xn2M0J7XL0kw9
V0lERGIWWUFOXldF/WQOZR1x7rDPu48UWy9eGrx7hrvO0CYN5bBWcY64GcwV4DAFXJyMmiYMlDTp
fihmb1NUzG1jHAIofeEQaCMyqIvnEd5QdGVL0o+PV3V9fJeZkLYt2TC6R+gQXG6svpr0AVkL7YzY
93Rsmrlwj1JL3PxuMFO3Bv0iE3frRV4/S78H5Wwg/Ap7FMnRy0GTsO+iOC20M6fOi5+sqRlHFDeV
sCh9NJ609jZN6HL59YgZxMY2WkcDjG3z6ZZu5ALFXUMt8U5LKG3o+jm1cVu7cQdl/K+mpFXs/o+z
89qR2+ja9RURYA6n7DSjURqlpnRCyLbEnIvx6vdT+oB/qzlEE5IPbMMCvLqKFVat9YZpLpLT/dnd
2re8HmHtgpeh3rA+HY1lGCmsjMY17ZbqfayaxVEN6x6jMXI7/jU+mczzB21AM/LUTrhc5Hpr7+Qk
G7sW2iwCRwArYB+v2bqLOU0NmFPjmoXz4qFZojTHetKfcEdptdNkeV3qd4ZTvYYcuYei3VhffGhe
e8y3ZE6vzlCEvkGrLJN57YtUe2N1U9oeXD1WPs1eYhuH0LHr4/0534xInwn0nkXb2V0trjLXGxJW
wwRVYLXeq6RIAX51cWgGI15aXyneN3sKC5sTjIMRdyC1OnrOt+u5zTCQHJLQvA7jGM3YNNRg3QXc
f9MPIeW+FouXowkzmWGQI0K+s4W3ogPZAfwO8w+Q2yrdsOO2qUx6y1evGIf4jC+G4z1KccToWFdD
+MNuoCgd41ag794mU7+nnSb//7+nVXJHScFcSDEITLDAbkdvhFVadHqsXXuElaZPTmvk7029Mg9m
LfLoHE598k0RQ9G/BeQ8fuw8oJTn+99840AhspSR4m7i06/eLzlqOzWMCq6GthWA+BvzndM1zlt1
CrX4hHkNnTCjht+4c5hsxuVVCrpZl88n43bofTGOM/RD4woDNPzgAt7BKM4C0aMPYXKMxNR8j0Ys
d3e++NYSB9vAVUjlBu+DVdg6HwdKGKZxnWcUqkrf7PvsAcY/CBaFxr2Os5MSip2zbDsoTT78Xyhz
rLNntYC32iIVeF0a03vW07w8DTBLL1rCgEe9a3a+6dayBj7iQH6CFU/57XZu0eGLXDQWDAz9VOdz
L0ovflvqrS4Q4i7EQE/TGsfHfqJeNTZDtXNmbo0W3BV3EwxKqc9zG51vrqj1IMxramQIiXrI7w1H
uxyn4eToCkyKOUy0vzksQa2g/waKQ9LrVkHbrseyDgdAhR5c6w/aPEGN7TBAOQgNhUu3wsZ8ZwnL
gax3L0uF5wMyoyhIrdaS6nUu/TjWkp6Zentox0mtz1o3tfkBd3HR7XzVzXmVwhGckpyV63ltRuHo
k9Wa18aKlo96rvTsWSX91o1R159yx4r3ag1bxxNQVUruPBcoOa7WEQooCWjFzr6WmhU+6XWPkWE1
VW+atg2UOs0vmjZkLvXqRfeLMKx3BrxxRMCBgNHG2ShLV6v5pTstHDwi7Cvk88m+YFRjI1SlmOO1
LaelfbCVVs2OJrZ/+U7kjamm/UadkCRHwvpWbwYkQwAO5459HZXKOC0KQNmiqGzvwdML+ye/w94T
tNuOSFOFdcTLd30TWIXL6mk0++raCtoHCAK0UHNRap/UsAkwJL388bGPD4aHeBPZDaSW1X5J8RGv
kERxrpWtphfs0BZajMivnWLPWmLfwTnrTHPlL3JmqaikU6gDKo7O+O02xa0zc0XtOtdmNNTk1FhG
NiDB6f1U0qjHXtUejZ1PubGGwQsCnSG7AKC7xpDNxqKyihIHT+oxwjkvn9L4n7pPi/ioDn2onA2k
+pWLZy6V4/fQJHh0lHP950cF5x4gYWpJVCrXJfXJneCqJqZ9FbNuYJvZieJLW5DYvhUFvdKdaFuL
CXIJKToVJKoo+u0sx+OcWVWeOVfcNd8vYrR9BZfZ1rfS8EPfz9oeB2vjIARoTZkZdp5F1NV2aXVQ
/XnZOFeXExc7Pa0VT0UzjMnBjMReF2vrVOCghyAFbY665Cotpj44I9thOVf8WZfPcTEkwgf2lgyX
KF2mB/Ch3amOwnGvsC0HsTrtEcd3JOKNhjntyNtJNfQp7xHcsq745proNVIpMv3SRVjy/s7c+ngc
OUC9pK4qG+U2TtRNHsLzpnXN8iIysSEes/mQ2BFad0qSp49zWoudPfKiXMMhgAIXxGyakbw5TDnn
v5Vr7Nqs0MRxresQYcV7tOaoELxfM8c5oUXt1oe5Qr3naDR5/sor0hn/rELTfeToRYNkkeLNOznE
RgZDPs4jk20rHRBWiXGUYaRtiMi6GkDqPhZaOzwpYan2D3XtLc4JA+G0OBVRnse+q2NZeLj/DbYW
NM8B0kPWNQt7taC7RNGyrq3Mq2b0EmGMup2D2k9ZW8fUiPBh+PNwEMEYJoOVFjK3008zqmNb9sY1
r/DKeDCMZmoudQnO/Y0JbWZPhWBrcgFHgHiDSgQKbLWD0qqxnNzorevoVFHpD9X0MOA9/E9ZFM5n
y+vVd02opM9O4y0/7w90a20DbXERl0OuGN2z24EKtyoLZKCdKw7t1N5wh/TZcek3INUJ4CFEF+7H
e3lWUKORQFjK+ACy1mXIqGpKWAMxE2uEmBBGqGA9afMyZIelj7p/QoRse/LxhVLz/cAvBwoqlgXE
cUH1GGjh7UCl1DlfO7euhQedEGegdDmOEXC7Dzp8t+oB4E1l75STXy5aHu7cMuxl+Gi8qG9joq4z
23UJKqJbkvFSIT1uQ/RzrYujp0LZGeDL0xDQphRzk6MDFbY6pWDaW12HEfM11+v2bOn03fi7Nuw5
+WwNivoKNzflarlgbwdlTEVsKWFuX4uYLPGol1wwn1sPQ5m6h2r48MefTRJAAWTyeJHt0ttojd7l
ZhlFSVBaavYu6kSSnrK6wMnY7fvqYM6LCHeW6Eadi/cvEDMJqIGbtV4q7uiKHvnWKLBxCCufqpkb
7hBWleXhWj9EZ6tSNP2V1+RW9eg6lD/9dC7ElzAV/fX+6F+eC/IlLj+nzcuR9tPt6JMZpBhcqSjQ
Q1QH5tgS4YEEw/7UChMYwFSm78nAq49UAfesTzY+MwcfN4/MVmhurvaL0XR2npu2cp1AAD6ZSjO/
KjJH+SiAKFzuj3JjaxKKfFCeCag2r5KjPOvyBZu8KKg0xJbGaozee2k4H/sl/0iR3Pp0P5yctNu0
AcEXQvEMl2/xdemdR4ZaDHOmXPMyRmgeEdNpPhUwA5OT2WnphFztDDwmcqa982Bji9IYJ0nypK0P
bNzbz9n10awgih4HfVjP9jkbxsi5oE5m/cWEApQEZouyDR2W1bfDeoobJbaSAF2I4gLZDTksDc5B
7i7UOBJLoT57f063PiFJCv0aWky0dlYja8n5vHQykkDAvhnPCT3L8uIhThE/AMF12kfeas1On3Dr
OwLy+Z+sL6fR6tIsshA5UpR4Al0YzusRSWTMxEL1gLCe92z3VnvqzMLemdqtbSExbxDyJQlo3X9X
FrDZOuzpIIbONUHAr6pHPTGK5w6szM6JvhmLO5m+HZgf2u+3yyWFcoz0tQb6NB+b92qm1odwLDrv
WPWjWu4MbGttsie4I1me+ovnbuloEVYscRJkuii+qxoaW1hpJk15vL9StgYFERRMDY1Wnp3yq/6W
2Hbx0nZGVnjXPHGGc1ZVTngwUC0zHq156Zydvb4VTTZleGXyqCZ/v43mZqKfI6G5V8+erI/jkjQ/
y3q2loNWknnsDG1rCkEKY33NyKigr75XrS8DGkOJd3VTtTjPWTar5zxU9fR0fwq3bgXZ8JEQEJbH
erNJ6oOb9Xl4pSiPtYIXOckbSsnum0UDWFeAOS0HsBl5m3yPJk/9U5cmAgNNJtWQ5UT7BbgWjR7U
NJdGuWaL5xa+YnTDqdYbRCK7AYLl5DVnU6jJRR042U9F2ZWf749/a+NTkeGYAZ9Gsiy/w29LSIvi
rEbsU7nGfR2+CeGEvMnMKH1dWkt+tCKbpkVbGDubcTMrYHvQl8CiitRntXClorxahXxdKolt9gbz
ltDvYNwal7yzTN0PS2R6XD8dUBF8op1TvA2tsEP1XF26H/cn4JcZ1PoKo+pI04dknFLn6uiLKEgO
tVeF1yLPOYVapvsB8mcdHoYca0N18KDPaxn2xtZsXRRQisVhMmbtFNLUmQ+502THxir34OsvcDLy
usF3ENkOA3QSB8ntl6FLlOsoItnXyklK9aMyAfiig9T2wwmRVeer3fdpjuQxZHAKwl08nZQcDJmf
Zsb8ydCTMj9E3eLsifpsbBh2CXmRtOewyY1vf1biVF5oWFF4rdQaVU9vLnrvMJsZBXGAxNAzGmdK
v6qdUotXetNm+eP977VxOzpw3yVKlMyDEvRt/GmZM7dT8CGZpw4GeuL1R7t1y4OJ8iMAE9wYdhar
nOfV+pB25/Kp9cvvfbU+nE4Tqk6d8tqD7Cn+Mct6CPRqDB+auVG9N+ks0uIDlAbLfq+l+ugdmiXa
O+g3dincXAQ46NPK1H016ciHOANaw8o1SZcwPjalp5KyNuAr/xul09OBtwquS1Q22j0BgM3QgCtg
iSDW84InMnTd2A0dvAaUDLvxITdoEOOFYCzts50k049xMVOShbTFG+H+l946JTia/3/o9dmkI1qI
zVQUpNMwnNw+Sg+1GlrnKka/+sGxMudnA2/hbWeW7QW/6jg9LXarnO7/DDm36+/PsOEDyPqFsT6r
8rAA/5wZylWfJS+4nk3juas1XCWozGeX+8G2dhdxeOSiw8TQVx/aSiy1aaMxDgYIkeoHVS91xZ80
CGzHwcyiJ7MTbvYDeux4Keuy03fCb20uUjE6IraERq9JoM6CdGHVNlEQtiI9e3WRvlvKsqEgVrYf
U4Bb9s41v1Gbo3wgLaOlqo4U3LvdziqCKgMV8jSIFhS1/QEJxQd9aPLxs14XUYfzd2YuaF6l7kyv
q0Ix/lCWyO2iN+0mPc3rAb+OPy5YSeIt7ydodhiTrkUPlgY6VrXUUeBA8X0YDS88GnNnHRu73JO1
2FpcoC+gKQGzoXK0SnMULIcNZj0KEPvPvqDvw2tCxyjG18Tg/HlHjxCyUiRJUXBgV4trXiKyjbQO
r6Oqj/ijZEY8n0eli5aTY6XLnozD1mJCBx7xIPmg4Cq7/bRdpiNkHI3hNSrBjxxBYiHwXSnLlCJO
rAzfqKz20c6ZsRlTpvjITpEVr3NUvcPdoZLvUaspeP46enbM6tp9j088BlnhXO1smI3LgVcv2jMS
dA9MajWlZqvPqgLx5Op0RXwg9PIKEmb12C/1QzcP3qfSSJyzkSkjpsEVJOOd/bOxfvA9lOJtqFRQ
uZen92/pWw2hJ3SdLgqENqcPXT+LJ5yVNFoGTbiHs9s4m6jq2RD4iEQbZLVVkUZxRCF6hYuwasu3
TqQ4/9m6iLApno048RsX4yBEzRoHLfqu/mOwPwkRQqdSHhH4sGxM3441jKZiQmaAb1tr4yVvHQOF
TFR2/XoS/SuNEe+13bdmV9bKpCrHLy7zbcRIL0wtT0IQpVZqfMvdcXm/xIv5veQ8/O/+wb8ZCrYy
py7KdGgP3IaynajvDK9Ngz6JlfDAwwAqEe2lsfYnNW92iqlbn5LKLenu/2pzq2jImKYTjrBw+pbe
wAiltgr1vY184vi5XRLHOyzeMBT/hprWXVor8szn+6Pd2KZUrcnf5PnA6l1tm7oLsX7F+TZABn6O
/Jim7E9zLsxPjtFZw7mwp3ivN7s5wTQbMegA5wf3/3aCf532WqakgVna8wS5jy4B6cSQL+/CdNJ2
5CO2ogFElDqHUrdo3aMMxdQa2GNmAJ8nwIvSg2Bx3hWFW+j/oPJq7pRZt8PRA4bOCyvcWF0jOZKq
8ag6aVCZoK39kUOpPIquWh4ap4r3ngB70VaHTqh7YaVFSRoYosiW57lZ2vApwYL2P1fE8+n+UtkK
BmyAWoBKoRGWxu13s9JkMQcFdiTC0aH4MKV56tLfgFv3rAsvtHYukK2dQadQkgCAJgJpvg1XiKZS
5nZOApCCQ+FbKHf7emlrlY8Ck51eotH1KsPXi6H7T827UfzFzsCJEGk6idijrHobv0Y8pYqwiQ66
rnW+d87sXLR0zE6V0hnPvAOVvVN9c35/Ne3JvlB2XlUbhWn3CUW4LBi1Vl2OXqYUtq/H8TBi29s4
ewjfzXB4JaMLCTPgBexzwDNN1PTTAzvGDBAPbE16PqlOcRDu2O70WeWeXqXueNvyUvyVuMPpv53M
ORRdKfIUc+t+dJsndU4W42kcuz0Fuo3jjCWK/Y6EhEFiXK1RrqpoaBujCMJisvOzlphWOvnJ2M5n
q1GW5VXl5Ga2szE2g9LNkSViWmLrXH00YqcZJI+mn8KSWslkxngi9dPYHUWVGfZZW9pyjymz8fk4
skmKObpl/WaNmQLzYumNmgWK1caV9J1Ne7PlKRrWydGKS4Sc7m//jf0IJgE9bNrVNE7WL19NROgU
4+4RLEVVfjAXWiyHKVns/mA1nHlvPIz6tEscjuyRSSzzHthkMz4ykWghUGRV19fGMtnI4YR1HlDu
KJqzVYv55GSIxr7B8idrDvGko0zmR3WouodWKQb3y/0J2JpxZA3JoemikeWtDiQP3KZIwhYKTdRY
rxOtLD+TuIehn6ri+/1QW9uFxpgsJvNMeFHgVUxBrbJfyqAMI4xIihnBo1PnkILcj7M5JMAYNLuA
FfKmvt2WVWvz/BBOGUSxa/3TS/8vu+vLY5WWUN7+IhZVf0gplI0gTt/GKnJhw7/1imAw8ogIzhRA
4HQcH7WKPVzd5rhc8Pzc9zwF1mCsCNRv35dmHjSZlWmPWTZ2F1GylS5aG5ef7g9MXrLrsw0EieQ5
kca9sDfA8iSGWVQXQTakNmBBRDtcNcrfZWNpAvWaph+taUyP94NujhCQJkrR7AUqprez2TrZUvW5
DfEJCdPXucj7/2arHZArFIqlHu8H2zrg6A7RhOcMx5d3/ekmc8o1lZUPojh3Li0EHjxyAMtg9IZY
LCxfIDN7yrBbI0QGW+dVJ9Gt62/o0cdEkQpql6u2VeIjloYrC3CHpzpyrJ0sfDMWly6O9cgkseFu
Z5Pqka2HS1jgYT6O5cEGxXuqrLFAyMeI/5QqLW8IA1FWpJJ5YNDBuQ2WmE7i2tjFBUbfWcXZoMZS
+GmMACUCFLH7isfbniTK1gf8PeRqtbj0nes6Gsug6BS7f53kxvBNj/O2wbRP7T+MTa+e/nzJUEUC
nG2C6+VlfDvItBFDN+aiCjBMiw5d7E1vQyXRKDhA237Etqr8+BcBeVBwiMGfIW+8DQjGZ6lRva2C
2ImLC+BPKPdVrVAWN4vXXBl7yJvNJfNbvNVXHLFDys2orILeicrwMC5tm8n8tMRsrXZ3yOdyg62P
GEq+VKawdKGEszqn546lEgEUCxy1aItja096fegqtzn8+SRyb1PaxugOwWK5jn4vYky910cUFYIW
ojPY2fh9ayQh3lOu91rM3o5OyNaogFaC5/yfZtcq2iLgy2i4EQUGhoH6KRdl/L1BNWsvVdpa/bzm
SVxw5+KeW63+MirRAOP8CFKnjZ6Lqgk/pkvXP2jD9KFsWmPnMNkLt/pYo6WAezNSJtG1suI8oKrv
V6WUSJxgpdZH2+n+4mmGKOX/smtIbGvYL/mlt/S6WSJtgeTM0Ukd42yHRdt8xJQGl5/7q2Tzu0nO
Lbqo0j9kNcBYKRt8HUaWfmg571OlT1o/a2pr54rbSvhY8DDi0DsAO74KA48jC7vZKoMeWEmIJV2s
9pe8toEskuG/FtbQhYc2jCv1TSld0e4Pcusr/h5dTsJvW0F1OpmuuKRGi6E+R/gCdOei0CrPzxxv
Uo8ebKadkFvzKicUpAKifWCUbkOWLR6QUPDKYIKJN150RRubczmozl/F4YUEXB3k9jqTb0RBuZkk
Pii0Uqn/9WDJ1O89yiR74L3NOZTYT6polILXHUJSPInn7dkJTVIoOPK1rzDrO+d56byNK0yn/uLS
YfHLVBapfDp0txPY1kuo8FqqAnMKMR/Px7A6zhGqf20jevsQW96eC/fmGsU4BUNdQ/bk5J//tkrK
BhffplOqAP2/9pVbLd2hpDj9EyVX48JbuHuGAoBwss7Nd399bmWdNCL/L/LqNdKKcoS0nNXB0qXu
SZnG+SFXwLlmXRlfEAqvrl4dKjs7fzMoeoeo5EL6ohV3O9wqsusoxtcyCOlvTr7Shq5fj27mp6Qy
R5VjvD+gA7N3LW1uDFrwvFMsSaJclbnqbKxptEYcOC4l/QvScY57WjqsGP9iTn+Ls/qa3qLyck9t
kpaxOdnNkPwL40jDE9mkp3tKurx5k0VC/KHqmMwHETqEZyCb6C+UXRJz7mt1ke+HpVAwA8CiWT03
xlQbrxMVyvfOsbqVuOAIQB2dO5GW7moyeTV0/dR6WWBacBD/Gbqsz96ovVXbSATRbNyT7976ePTL
SclA0YF4XSVKwpy4e2NRBm7eUtACrUxC2LSevVzuf72t04aOGtNJlUI6Xd8uTltDYWJKefQ5Gf5+
otKj5aGy2Q/n2q07ZOgto3/4i5CcM5A8qWm9gH0t+myoOC0XQdXVRfzOs2qj+DlUmuheRWJwxwPS
gEa7k19s4WQogOCvguoYekRrTDQN2MZREyT50naJrO/dEuvVmWyq0H5o5lAt+JHluX7pB5bdu3zM
NUzLoMoYeJ405hj3vlNNTntpG6xGX0Ny6T/fn5WtFSYVZWQnDq2iX7//t0OxE3aEgErICqshEGIy
g/LFnObzI4wG7+P9WFsnEjcYLUYWsyT53n50Xr+iTAwlD/qqmtujGsf1+FEXZhr6KhXrg5el31x3
KfY81LZWNcbaCLLxRqVTtLpqYkHxtEGuJhggwHpfQJYJJTlo6tROOyPcWtYAtgF9sLRhFK+WdTm1
QknruQiwyKzCI46u808tydUnkYXlN6vT5p19tDU03qV8QZc66gsFESeHiy7mhEWtFGJ6jsXS5pe2
csu/6O7T0APMQnWdIvT6VcMNZi1ZyatUZLmBDqnWJv2Dq859d+7iGfvZ+0tlcyLhRrNVkT2iSny7
VIp6QALAzqugFNN0SYB7PbmLDbgtwSrdOaTxNIV/M5Xo5cqeMKWstdJUm4FLUnWlDLQUq9vTUoV0
Dcw+r378xdBAgsmEjirNuraGONRU5oLHr60IvLRwXoVRmbRmMh50McX2EfeyXUdZubXWj1JK0Ehn
yP4IuM3VfGa4hs2jQbrqgMmz1BTPNey6uqOzuHN2GICqI5gVhg9FmtXvqavW/9wf9dbeR/IZJy8e
rJzBqz0IUpnTncp6oCYZkmShULX6nKUi+takNWgdFZ299Agn0/5yP/DWSpK4HClSRf9yrWWQzinX
JI//wK0U9USyrpu+PQgP5lpndZ87cFjLTpKwOVZ04aEzof/6YlOqdW0MGFAVgSidMT1nnnC8Vwo2
r+13JV3i9oB4BKhtv8j7bC/J3Y5NrUNCoTgRVhunyWtr1CreC4vRN18jKy2cJ48ePzgONy+/Tm7c
Gf5gAMTa6RptXSQQJwCPSEYkhYnbFabac2fPSkfFHSHR4VTFWTc9uTYH3wdvwUlmr0S9hYGiB26D
+UdYgEtltaLqDrMYN0upu7ej9sWa4kdz1Km6q5gnv46dNvvWpkP8KlWd9oueldFrUMvFR62fref7
K+zllP+SM/1lzMdzcF3e1TBKdhYwZwF6eM05NxTnyRXIpPhNm4atj2OGiQYhUnHv78d9ubKJ+6uG
xnUjL+/bGcdpwkoGXCgCwxnqi56bYXpi41rikCf9Ij91ne3koy+PERmSJwUKDmC91tB5B8d71cIH
NIDnitwcPcGf9ZgsyauiAV56Cid7EhdltGOycqVwD5bITOdyf9gbH54fASfV5TaXxNTVSkt4jpcI
ziWBk5I16kpbiX9LqIt+nXX2yUmS/I00Vodz7KhzkNgj/xEht/TIy6Bb9rBTL29gaC6mlK/Cb/Kl
JBGQe9GiO4ww6uTaDc+PWivO9IvSPVjNZiBor5TGpAOSucqeqlkFUwPyPGhiReSQlLJkPOdOjrLE
/QneCbS202n11raatCGQ4TUPCYWB9ORUVlLvfMit9ct+oQtDTRGS0Oo7uq2qQkWckqDLEE73qS6p
6sVcFGc8N7aVl2+zXN2VtnlZBGDVkAWycXgKAFa83TQNqEKljJAijSpcg5+W1Jj+8bQ8eovb+ZRf
8PuJKUaPy3Ap58bOdtKazbXLiKHugJ1HI2R1D+uJ1WtGg5K0GPrqi2PE4+shhtN8niJqMn7exYb5
NqoQ0zqlVEhNX5uG0S59N3S1H3jcij+VtqYoAcaQq0J2+15C8YSppmGI7VuQjlb5JVeXlv4G5IqT
XbCP/nxhgYDn3Uxhh+7UavAx+N9OW9IsEKMIpzeLhRDsI7X4ydsruGwtYdIr6XvG1QBR9PYrcy6G
GernjCoy7flYg2sUP3Oh1HudjJe3HkQDmReiYG9J65nbQGmud42jZABP9Bx5pLj6qgzi33mZnb85
ZwwCkDeyEV5gFvNQoefVW1nAzxhzxOulJKBDLf7P+dEMCSUOugpS3XUtb6YagwqIuEkDITr1YXBz
d74UpIlHMbbmKyu39Cd6+/2el9bW1fJ72FU9B7vusikdToMkjp35g1eNefK91bG09WsnrpO3mRsP
oa+PatNfBkVE79CwCO2ds2/rLkfhBXYkzXyAGsbqe9I4tfo6TgOktcrsGEWoLZSo33+Cotp2/tLj
IYiXWrco5/t7Y2shUeOh0Qi3iRR9tZCSfowrq9HTIAHD/ATQj5xBd5DDOlgTkPe/ifYLz8cuRI1o
tRO9eLatdJzSYIC+c2rmyfvoJfVM2WxKdp7EW9+VQjneINBrQfmstmI1lI1p1Sh5T3YcgvXVca/w
UU5MU4g2kaUfOscAIFpn+LL68HScg6rFpvvhz6cXOwYKzigHcWGvfkWr9f0ymGUcuKEV0QmfEq1+
ropkdHxjqCBv/kU48PkgbqEgOWt4WNSYs4ZHGrxJ28ja09SADn2ulwWMAS+8ZO9a2bpJST3+L9zq
c+oQegV2GYj4U8v5MVjql7FHCz5NhP0ZfHG6M7qtTUJXjPyaghGJ4OqNUcCm0Futgp3em1X+utBV
LA0pVOGueGlTT/nmhM1onWKltffkn7a2CZqtIHs4nuixrpIgrsF5glADctuyxw8DVkGQqZQ6P7ql
6v5Ffg2eES4lLU9JLbk9C8Q8ggttiRU32nhwI816guOg+sWYxsfYmZw/bhxLOAOPFonzY1ZX+RAS
T3NpZ0oULKZZTjh8o+9yVBCl+GPYKzgUFiZIYlIIZP5ux+WMggowYhtBJ5rkXdq2hSx0KBka2kLX
e31nWFuLk+NUkvHQloKtcRvOK4Yi7BvS9Ymez+xPi2l9V2YktFx3TL8sk7F7iG8tErB9OD1gvSlV
2G4jGhkvc1z3pDB1NJzzIfbqg5JV4mcBBEwc/3yrO9LKlk6WvDBX91YdxlHlAD8PYt1oi5M9q9Xs
64mSC7+ayj0R5a3JZEDgF2UdlYry7dBaRMb6KjERX7eq8VhKVohjR9nJluLFCw/cH/dHtxdvtSY1
aBpYvvO6cZBNeYfB3E+rDbPnskEqWkMec2cyt8NJpiQ0Kpmi3w6vnzRlUQxcJuLMsf8DCvbGmm0t
OZS9PeOJYA07J9nWSnGpwklYJriXNRq0sTH+0SitB4NdavOhRmPiU5eJ0LuQdxuP9+dy6+nBggTY
rrJcOD1vB6dXXjeOvNmDXGvUk07V66EGkP1kx6qn+K7RVY+or3n+0ujK9/uht+YVpjRVPCRNKc+s
Tuxq9HK1HZQsmIXxNVcmNfVtXCyfTG3S34hIza/3423dENSeQCnSVcBOW78dKlbynVUqE0B+x25+
8LNEeSyqDIlLuzIeyPJQzQtbfTndD7v1OXldwEYGs8gbWU7D780Mp0CswemBEvaT/jiNlGIOra0k
78q0VoqdtboZjCK/VB0DAr4u+yD/inO8GufgtIYuiNqaDWk5Q39qHbOfzn8xMspqUlaShqC5OmVy
NSlFil1okEWA6jvhFc+uktMy6ax4L5vY/Hg8anjRgAMnC76dxWKKimVotSyYlL5ZHhw3W77bdVy+
T2rd8sWcOYuvDxEe5ffHuBkXzrA0lIO/t8aQLG6C/aFr85aCTw/3rPQOntJEzzSukZuV0gy+Xcx7
ooebW+O3qKsTFeFXJ+XZxaM0bdqvZuW6b1lgy2VJDAxsC9DFzs4q3YwIZR5VNQmV9F7MrzK4/Tzz
LYdxgKOQG6X77Lp1+JoyU6FDeVscOC9/M7voeHAjQmSEJnv7VbUib2NbqHlQonruosbitf+VsUi+
Dkvm+XOsjedyRHNjJ+zGoce5SqHOASaDZMPqRB/Kkopkk2SB3Uwf0Pmqj4ObNajBDINWnGAox9dM
q6weK4A839NQk9/ututB74jKEgUz1LL5x+2YZ30ek7TsMkzYmvix4e0hXlWKk++1ljdWrmxtSKUm
OdB1Y9NukaogDINU7OKEkWZ4GsEFNf44DuLL6IEUKDNr/Hp/v2wcQODHUBCSpyz1X/nnv512bj+V
cBigL/E0mCo/zkU4v1ESqS9gVqKO/7x6QzhQLFIkifrvatlOVWZhRlizUVqY+p6WWtcYbNIeTWpj
d+Az5ZK60aniybj6ZoO2dNNQNHkQVhM1XK1KW+csptl3UpR2/KiJ9fB8fyI3P5/sXUgWIWgk+ee/
TaQSKYbVJtAzkhHNyA9gZBCBUog0n6IRGcRvbhOpA3qZOCPt5OJbKxQUM3tSUn7Jx29DgxMFGz7A
lUSOyZV0lLhujlkSDQ9/PsTf46xm1R2yxUVZOqdXEDWHSTTRR3D2zamvl+yhiBPtiNpO8s/9oJuD
oxME64VnFK2h28EBrV3G2TAAeXiY9r7LskYfnu047Y7346zOGK5E/uJNTx7BV3zB/mo8cg0Fea+v
OY09X/q/+lxP7WHOqsfEipRDtPTU5K0o2UF3bAdmS9Dqx6VkfSvHBuRsc7Dsr8qIJtKUDOWD4xWO
X5be5KOMfBrG9ju6acXOk0pbzSwjBlBCUJl5MLfr1o819Ill0jf+ZkLIrD8NRezh+MQT9bOBsUnu
V1bqWmdc4Ubz3BRm4xxrcPPaUXJViycz1oQ4DiOdiks3GOnJQE/eONz/KOtSN79RupYixAVKComY
NXIRM8gqq4rJ+BbX4lsY5tnZGtIYW5FcP2aRNfuoiyJqDxTcb6IpP3RT5F3SutsTS1gdk/wOzkbE
YSl3karhmXC7CkWidj3EPPerXmTxK6pr0/uuGZTvM+DfPbrA6iT5FQtrevQdqdYTbXXbzUZeF3aV
hF8zWvxPoWa0j1gOI90HtfTLoonMRwl8D4q6OjF/BQXg96uQR2du7VaULhGWEFjHfWsxXP/QpZn3
tQ9hW/lhbPbHuu2n/+5/2q2AsojPm14K16+r625RjXFE4+Db0FnzVQ/17uS1unpRMm0OeqHuHCO/
GkG/XeO/Bgh8mQuW7IW39up8rvPUqXvHASqQuLX9sSoyEPWa8Dr1KY/VxEd23ELGR/+vm+LwCQPb
WPizI7RLHWPKPuCQlV7cMenzszWKdAiQAFl2pmTjw2OLCJ+IhwfCHOu2++xNM+D7zv0atmh7VpYW
vk0nkR8j8JD/mkXv+m2c9nuduo2lDeyHByyANsrVaxkQBZDjYsw2UY0lQeAu018v3mQFOGThQXL/
o78861hb6E7hbkNvgNLb7TZScgs3W2NJv6lOkh6arhouRdvlPhLPkXzC9h/QkK4PEW3/nev55SiJ
Bk0U3it1P1SdbiPXIg67sY/zb7j8OIavpVl5GEHOqn5WmHsViI3FRjSZBMDJRB187XeilKnTz2OX
faukzc+hFM1UH2qzLJr3SuqU4pQbRT0exWSq+AxVWO/8/H+knddu21q3hZ+IAHu5JVUs2+lx5OSG
sL0d9t759Odb3vgBixJEeJ+0iwTI5OqzjDEm4PfxS6nXI1pC9C7+K8PNs+6msq+mbZg6dvwzoZSy
BoA4mxbBOSQyoYEE9RpewNNpiUhIWa3fhs9odDqZV3R1uiEHN/lb22/bnx9cfQhzcMmpOFKEJeYV
u+OdizQnWW0MsRM+Z6qf3PdmktKEPkPYi+mBJiRpD7UZ3aPDtgagPLtr8AJJBJHtIn1Iim1xo4YU
ZVEgNpSnmPfhKVfT+a7vy/FbmVbjU2wm1sqzddmeLh5Voe6mLAYKYkej+0uiPvlNlt+oqSMde/Ba
9I3sksoNFDld8QAvGSQrKoAs6Nng9Z7OrOWnQxT5o/40yaX9NPej+TVP6akgN1G+0ahZbK6v5FIh
jYIoKQQ6QZGzgIRyBoOfFTmsO0OVXuys7sxNMVRt5MpqGB1q34nyOw3sRP+cKpNlSIcwL9vie9SY
bfsj16YqQFhz7quawHicmhV3itiMwZ7c9FQ30VHiLQPtfO7XNHIQ1+2Y9S9GloaSuaEtKuX4skmb
yPKGMbcN/95u22QfSDYSFHoNBt3lX32Nll9G6HwuUR/Z6CibWZsRZcLhc1t29NvKASw1NzVwrPww
SgFskDQfc/k2AXNt3MxNpEc39aTI/W6Q+0x6bP1u1LyoK7UUBa02fNHwFUI3KttScYdeifLvKLE3
ZuhJupSDjzBLra5o74U6x4NtB9L0CIza+k1rUTn9pOiR/hsnNk5fUGUIuq1o1B16TTalz2GL+qpb
5pZ9lEonbPZOUAUJNsYp/FqptaZu2pJqWeoZMiQCf2MTJw8H0P1G9N2K4+6739b+eCOh/fdDDwjI
XGk29WgzwegIN1IylneT2qo/Z6dplT80THRqtyBBF3/p+3i8Q0JlityZYnqKtNFgZiDiRlk+2COU
tcEl6SINm8bU4nunHH37Vg9sDVByINXtlpRCkpLrLp32YBu0V31tMl9WvKZSagTSZ7X4HiconbmD
EiXpvT0RobB8jv9gWB1Q70YpJtM1zEQ/TvYQShsaVybNHr6CdO9n2eh41OeK+qdZTaE8bDu9Kkkh
mhCZrPAGkk9o78YuVh5nKZb1lyTsY3RfM6kYd04laX/1yJ+LzDUL2+mKjTlMkbGGij17FNHHBxEr
nD1U7rimTg+v4gRylJXy9CIgnfuQzqu7SG9p0qQgrl0jBb6RKpo3ytGQrIQAZ5YtwCsCts1DhWbq
EnhQmHR4z6Ze/8ccoBnu1K6Rgg3MF+Vb6/TFQ01hF6iT1aaFs2/DQDTduX6PiIjx5KjieIiurMwA
iD+c/NOhTxk9WLMsD/6202gG3zS7tR+lQZlxxLL6y4CoQXw3V369jcMue+B1mlYusjOXi2SLgAej
MYg4NRCi0w9I50rJCVySZ9x7ZR/ZmU6DrnzKgTdK1mcJmhn4s8Yp15JKywtbcE6En0eehx8071jY
tSsUhmvZfJ4kydxV81QdStVG2pii3XfHqMw1z0tfzPRb1xkeewPCBNiEZQqtS4PZ9q3ReQ7KyJrv
rKlPXUm80R8rhphUHCF4gs5HEQfnfqkNLYNQnXllnWfUeSJXH5v+p1EE2ata0k/4g8+ssIXbAmqd
NLPIEJxOojrp/hSpg/8sF8jt0M2vvW2iSvZwnyav6us1WulSFfFtcARmQh6Qw4Ibc2owtaM0jZzC
eXZSI/xm9U7/xbfLadPLQ3sAWgdeh57btZfVpX7QqvJJbcu11klnIfHbqEkR4kexc6kFnX5E3Ssl
6J3Uec6qTq03ALABtOPhPUBRmG6Hyda3oRknL8MY+K9qOA9fUiOX0dOhRefu+vFd3h//foogogLm
FtDF009J804e57Z3nkvH7swDwlU5HbK62Q5cZ+hV7hKlQoElK+JvQGaDb9etn29plh+exf+sLybC
GAvd6GbFf66GPNqYjT0Fnhbaq8t+flaxA5qHG1LkIJYZqElTx8FpGyY8VZMfulMrO3Nu6X4whsOd
GTnzCgj6kj2w5igCC2TqmUJX0dvm5DiT/TwOhvZTzUZ740zT4PWSo/9p6Qi+coyWMYBYxTdJmbf+
m9T0T1exr8xRHrPAeU6D2viqjnXwOw/t8YC6aLpWFro0NsSOwO6JHCne46mtpMYjrNUIW2Fvjfui
M9O7Qovs2ZVSycn3eWpoDx/eJkg8k7enAwqwwaXgma7kgy3Fhf8s+UqHMoHJAHdywlO+8phdOA0Y
EosGrJiq1yJHVFKuBLg7+8+NTJvsIvedp1krpa0Zdf6NWk+pVxV+/TOO62Z/fYgXVlBEGQJNTbGN
7M3prKotiuA6DLtnBWEnZz/TxAZpAl2ftzJp8HnFa1i+mewXOBAE8AKRJaDzp9bMSG0lMMTSc6pL
tBjOVcpQbqOa4YtfSileRJu5Acqdj9cHeWHrcMmjtkhmTPTSEP/+LnocQ91s/MJgev06eEnaor8h
VBwP0hhJWyNZbaF5yR4cFwvxIXIGdEw6tYfgVI0GyiQ9Swjb3kpjT7fQQp3SrWRH8b3OLMgrG+jS
MkLvRX+MONWmgcOpxTjXY8f3Fek5qOYw2FDFJDmgmjR3oMODv2Lswu2JLdGNVbTJhN57aiw1BqC0
gCGfcx3a+9Yu9OpRobXxBym24s0UwkbE+yC02S6LE+8Ida5ktvxnKwu6w6wO0zZJk+gWBRL/3qrm
9FDTp/Pm+l65tEUFb4akNmrVF8pMfuEk9Kl4kYgUPD2th23q5+ZNGCrVTVd2+qdSjeL9R41C5CeZ
yXB5JM40GQa/B1wvm8ELQJ5G8zKjoiGmEXTtzh6D6p4+mU7pUnjSN9ftnq8kdoUHRF4L6YRlr1ky
1vUYhBZnImk1BMFYCFwSUkZ/r9s5355coDwVTKfQwV7mpc0uNrOm6MKXcbCce21CEigeLPO7rkrO
9uOmUN6izAwtB/7e4mnPgiiJ5S6MMDVk95Okxj/px0ZJcizSD18r8IepL5HpQneZ2+X0HAQAdxrk
JBkVjJBPmdRIh3FSOAp9eA/PqdhdH9n5zhTsbyF6z2MEC3Jxq+h+aWVd1EUvjQyBHl5E++hIWnrI
nDi6GyRNdZus+CAsmjMISo8shChdkOZbjhE10jrX8yJ6keVh2GtqjKqyTmuBaEq0z2SYWzQOR/VX
SKJs6yTyBxuAvJknHhCpMLYNSbjTKQYeNVmVJkUvZOf6A89k7OlWnn635j46XJ/e80sba2SyoYJw
Ftitp6aMwu6N2ayyl2ZMtWpLg9wi+Wq3uaQ+kKFqvwUlwOlw5Sq9ZJRcGAeNYBLXZrGmGbBjRDuK
4kUZ6mAvB4XzjbyQdj+NeXiDBsC4crtdsCcat4g9hBd11qo9h0lf64Q3L1pt0exMVqMBUYam3QzT
oP+NSROvvPjnJ1+8gqLhGDlGET6ezirc9DgPujF9kSd13tlFYD30kWZ4jUKXiJXJvGCLmA7xMUBf
4rVf2MKNKMJhKJMXyadS8HNKasJ/3/Ez6VCEZvHz+n45sybiOFB70KFE+Xfps9k1+jyDFrUv0O/k
P206da6Cg8rjiwbpf7BFZAZHRqQ6SIadzqJM3dSUUUd50eTC8FrZTH06DXbaZmikaK0EcXbPvAlH
kW0XCGuFOPHUWA8OuK58dXyBMtjca35kelU5GF/GPj70TryN1HyN1ye+/30yRyAPDNSGhAQfYonG
YnxFaft5GsTqCy1+cF9QGRQIRXKFK3Hf+ZoJ+jE8OaF/BApJHI93jqCT9E1PnKa+IA/ZDu6omsFt
iP4LlEXZWcOTiXk6HZQIsRGtMugHIlipp8aUxpBCpXPSf1Kj01y0qowHiN+xN4+ptZukKAdU5jvb
IFHXZKnPsg0OGSlgllxoNLRFClss8btxasD+s67u67+kTM2nqM7KOyKr6XsV6/5tSquCf0q5k37G
4C9vdT22f6nZNKzM9VJ6ggwVIH20G0mk49fw+/QjIgCYfjEb7SuyCLVCkwfBRjWiDgCI0UDcv00j
WXmUHG3WHyQ9C9WNNWnKTTYYdULOOFOf2kT140MqK4W8u354zxAMeFvEdciacOfyrCw/TotgOrZw
iV4R0dW+97qvPdHEuX0k411nXkqnZW8ke7StiETvqjjvLc8xJOXrrNDAEWdC73/VczIegWd243bl
48TOeL9zxMcJEDI6L+xUoF2nM6fUdtoCRFJf5bp1PkGKCR4VQ0orV21s7csQz9LgOm3lWO5Auj5z
qU6E4aavy+Gm1cMBdoBO87OV9Vw+HeKj3jTs3kAuuASnH2X1+Ik9sq2v85SOr0alFH+NlKyqzqp9
V5PEXJsFsT9OZ4EDSo7aoPRO9L2UuBptI8pCZbRe46KWQV4NeWvQk44usFXYBF+QUcnleyucZFdP
487eFDzV3/1c75F+VLJ/8gl/ZhfSyyveXF+f85kg9SuCdQIgiJzLuMROC9oSdYr/T9JBJUhMn3J/
3g/3vpWXCBjUr9fNLe9jMr3U1gXZmLI3ON/FpeU7XVN1KNS8BjwC7iwnFESkSrqry6Y9oKnQ3+qD
vdbObnl5vRmFDiaEWQBQL51NZ2rDspcwWiCY67VaqO8peTleYBTK184plf2InMihCaJpJad0YXa5
o8lrk+gGKrXEywxzWBlGJwWvCD8Ov0v6s27CONLuADUnG0jlNx+cXQQhdFQF6alL5EVTttNtjack
R1Ecx68cHCSxYGPlL6PWTY3n9NkAI8zQRtfQ+7U4c/kUiaZAtPQQIS6is2cJYUWh66JmR8lrjaDo
tsrNYhM4tW94ssm799EdizFKm2BRBTwdF+J0kGVtqb2dd8kr0IpocivENiWABGQ/6GcvbQdzqj8o
F0yWjpPLe6ZAkBd51sUdpllZTKG8z16NIMhvwFDbd9mc+4c5cuyVHXNhKjElKOkIw4gL43R0M1D8
ktaA2WtI761t5ijSbgxVNXethATBipN5tj3FuIT8sQAya7q92C9kIWNFkur8tZCH0IuSUbvpKEbt
p6mXvmbFvJZsuWgPZibIF3IgaGmfDk5uQTXFSlS8RrERNK5VFlV7kNXRuAuQM5HcstS1P9ePxNnZ
F0PkNIjrBgrqcumSkJq8lFjZqxnH4zc/rsptDSXcrTv6lKKUorb3cCqTXYRbuOY0XVhLkmYQxNg7
IvBbDHeClxYHvpy/hh2MeBcMS3HTVAPqTLgI5tfrA70wtxgjLOEex5d3Fns0p81LlsJ7eZ3zRNsW
iOpvgRSO+97XAm+Y1LUzf9EeLyelU4ElW05spiK2U2Zj8drVqD+TkEg2M4T3rzxc+U3DM79SDjif
TNiDQHv5RShHG7XTvVONmRUMmZK8ztYgf6+CrtqQYJ6+kshfazh27nLiREFiInCGOkUqa3EulBJ8
J85S+hrYVWnTqF1Nd2Zqm0enUeNv9jQXmyqWK5BTvfYFdY5w1/RztVJCPJ9gPoKrh9cDyDuZrdMB
k5Wc5HgqOJzWHO+NpIi9Qs+1f6yxTG4ap/goWgdLkPsBCJI0INW0zGf7WteXrTTnr82kPzVd1d4E
Gg9XOVubiFBpd327ni8n0DDE10lLIlyJltDp6Dq17yAQSt2rluj+50iGBJ7ETnTQtf7145YEhYkc
L9ESMcyppciZlKmV6v7VH9TyfladcDv0QbTLwqreXzcl9sU7Lw9YF8JooGOBMCDGgatzagpaTWrF
Uqb+RR9Z36PQoG4bBTU8hU62hzJozENmG8EmhEnxINug/q6bX8KR/rUvwGXceLA1lsJQA5DNoQ1b
5a9kFbq+be1K/dXqbbfPg8HYNFMp38uB/1v2VfsGBDcgHHOed7rVzF/kForF9c9ZXL3ia8iWUAMi
2sc/WAaolG6BTCut+leVemvTBH4LUy73te+Jr9n7xtdtN8waX6FfZN2vOAnitlusBPxYjjCVca6L
ZebUHDUrV4Nc+xuOFJyCrph/qbElrSSElmHhv0MUA8QfQc5tCeXLWpKYea5of1swPwcllTQ3bxwU
x9S6DnfyZKhuHkv2YZrG+VPcSJ+1MekOkdUe0mIof4CfroOVkS8L43zTW6qf9454Fed9cVHaYwe1
JNO1v6ZaPDVF5t+EINx3vJG/Oyu2a1dJzJA2K34ffYdK3G6CqAOINePUXF//xRH/90N4IZDOJxNJ
/Hx6GpAuRRgOKaW/wByjbYPA6CEKu34n9fpah8TljS1siU5SUNnFT2p/p7a6wYkQn9fDgAa2djW5
eHR3/YAi2pgGzQGNdHqDNKgIZr1TbUbEpYodqJ/n6wNeBDfiI1DfJBDXIJfRUHBR+VQCuxgMEDuB
q8eNc9vZ6BTUg927ldJVP2KYTdRdsy5ZW3ExuNPNTosnZhgnA3cDBsXp4Cc/LqRE75vApWf359KS
/PRTN6m9p1bS9LdJR3trSFHwNGp5Dp8hTauDMUqD11lZU3lRL5e3Q0OxbeX8X7iO+B5ebRLRQKsg
PJ1+l5MYoemgqRS4YFLlT8HYhQdjkmwXHdvRC3N/vB3HqvGsKjV3tOazkJhu9LtpztWtRrn61/Xl
Od+PNkBU/DH2IhSKpWvdqk5vtnIRB25i6ABlHN2Hsa9HbqwXa2yWs/uHlAtoCSob5IrFvjwdepkX
gyQ1Vh9QG5oyD3T56Gx6+kmWK4t/tueEihUxCWGfSnSyjIasoRqnupfHwJX9bE62Dk2K1U3aRnP5
Led2Nl3Qf21w26lDWaxcf2+A4ZONh3F8TpHlpKbCRXs6Sr8yw6GcNTaeH5bKtJvJeKp3YVoGX6NM
M0Y3ta1WBscOMHIzSYhC3iq+T2erzpoLr4oD1JiqvJgQMUlohZ4hFI9fFbsSTAT9a5FJUeHFVdzq
Lqhes9jWg+NHT0bcFdI3s4ZGe2vEUi+7RUeLLhexxAkfXhnzuipdHxHDaPR0LbCf+wixzTAL9QQk
pVVr3dafa1srNiSsZrhNtZZGj9c324V1QSeRoh2sHRSOl5cf2e9KS0dNCVzUE5pD3vjZJ02vMg+h
1vwPQeuIrqm9qjd29ubi6cAkESAIUgGEPKcr0htF6utNptLRDrpTcxgq1GE9oPmac29UtR0d4HUN
d0Gcldm2omCz9ugvvFa0lIS+B5lp0b0VkYqFt2U2RQEVidZQLsImzuQC0m3JucM7kL3CybtnUw+M
7fW5Phs0NpGxQ8AQL0+kqE8HDap9VJpewqZuFP8UfR18yXvbocg8OLfqOOp7AybCzhxnc+UEXBgt
EYLo50cmHtrI4uYllEsMJ1EppU11dGO1QZXcBKo6B9/bSKM/TYHHnq3EBWc7i3o+iTMS8UwzF5n4
pnf5cCXQuxiBfisGLazrbmslZovMsaFkqKkEqHOUkvMJRVnfX7lq3nKBJ8ed6Es0/BEgURLNZ+6t
1RdOpmnQYVq5b/PbkdC3qb2y05T02FYpVfdC75T2xh4TPWo9ywZqdD+aUd59svIBV2BH9D+ruzqx
ky+oCKGVotQqkPlMyrpyYzutvg9xrOEcls0ssN1RFsQu3NzA+idMUrPbIDdcywfaTAR+6BnUF/07
p+U0q66UW0rkJq3UzFs9y+Tos5mQEKJpelOXmxRA5pqM2PJBAbpFaZVdxx8Alpe44QRfXyZGU48D
LcAN9cFJQzebflzf3MvlXhoRm//dcifd0Gp0WlKP2g/J9WnFTAeiL87Knlru46WRRcDbhmZKRSBQ
j4SZrqZ4gXRbRwd7rdfwyliWSsSmNSZ1Kb2NJbixvss/psPaSJYh2GIky3x2ERhGqaasiWp54b3S
utK0MV+Cn+2D+v36wixvnaWlxa1TjWpoyTWWlC/JrVm6xtb4FN7atXfdzNqcLTxbFV5CAUdQPfqf
8k28kX8MB2UldbRmYnGLwdRufcmP1CMXtadvfDfcrkmyvanrv787lrO1cIgi1Y+0Er75sXqqPlf7
XQRDwu0eaHBp/hNJbvToHIKNdGgr11jL3r51rr1me3FjZpFUJe3A+OJgX+s3dE+Zsq9y07q1ZNwq
qiunxmfD3gbaQdEkVzIqwEMHSb6bmx3fvEF+yzZ/wp9vIENfX9yVG2TpvckQDeJ0ZA+F1nM2fGvy
3129cn9cPBA8FyJXTp1nSTBVQzy/qMCEn7g/s1vlj/Mn2AS74ub6SC7uoXdmFqehmOLICRPMFH+T
m+JlepQOa/rsayYWJ0Eyy1ZDB049dttgK7bp5H7Um37bpe9GsTgJrQb1fU6FidvyPrhVD9Uh2V2f
qLP4fGljcRLqUC+tWseG8oUGSf09+LGpcuvnsnY7zUv+kZ+vG1ybtsXubwJHltqM3V/8ne+kX9pt
vl9b/GUFmkQLL+G7eRPf8O6RshIlLKWYMfl/ynt1X/wxvw6827d9vWt/hQ/67LaPaxoaa+NaPIxt
Uox1GGFzmjzpaFYbqfScn+bD/2/2Fi9jXgZp5aTM3rAdb/7ddGtaVhcfXxK8+MuKEMhb7Gu61M4A
ChP1aNUoqvyw9R/GMKOb+/v6SNbMLPa2XAR+Gs+YKcOtY+zj5LYsvUjfX7dytr0J+KFGEfogbgIq
a0mGaC048jXat7+dxg5zF0Xv7psPFLOH0g6JflfkRRLuEEKKbqSxSXMhltH+jZJax+3IB+fp+vcs
Rw14BIyYANwCy6HMvbiXpoE22HHrK7/tJB3cRB7zLzUeMu5apbmEoeOKJyVm8f1bI8AqtFoAKwK+
CXT/4nTPc8znJE74JzAyR3f9OEo7z/KtNbdw+XLg/QtuBNMMlp9K7yLQo+NuHMS66v/uG9WuQg9c
XiffEhijTeJRWEOP5KMTCaQPHxdUv+DlL9vDp0Bro6BOyz8a0i0e5y6XPVtqC9dCyc4t47asVywu
DzhxM0+WyGQj0EGTqcXRa8lqgRPToqdGlaK7OUyiLzQZ9T8Zzmx/mYu5uE8hF6wkLc/WT7QjQrRW
JE9VykCLw5hpqTxKcx08+ZoKYoaswz6IY9W7Pplnq0fHI4EKAHROxg5k2ul9KZW2NYR0IXuqpQpB
xWnsix8Obe71PXCYbHfd2PmQYO2QhQKJwN4jF3dqzC7JHtL1PXsqzby7r5EQR3PQWJu4pTvMZJHq
FWUzHWm1M7kO2Z/B71EdeQANUO5LyTQ+9Vak3FiTjj5KZE6gXQPUBlJSDz8/NECADtycOggWUPyo
8qmLl8B2aisbUzulf9ykyeAIZQLwgtaAzsdm8l9D5JlFzxbQcMvkxhimZlt1efYY4TLuk9wYg63h
dJaxsj0WO/9fO8CEhdAKBdYljiNNDd+fnDB/NFMreMgKJ1S2QrggRbChsdRbEPCNsjUtdMZXHNLF
dbm0vIzQ0N3qSQdjmf5C8hfFShXJFdQCGVRQZj83bTz/h7EC5gAgBnpE5BJPd6ckR/GMrhg9drtx
dn05Cj+19Zh9k8MpgBVdQGnrpD5Zsbo4gG/jRB0aBLqAZcGfO7UaVfoMVDjPH32qjiSE6UP2bLRB
iTanHb9c356X5vS9rcX2TMaqQP0vYjUjrf3lIPNQuk1VGDejHFjfenLw3/9/BhcXpxMMkCR6unlk
tB5jcBIZmK3R2+UPKpL67yof/DUG88UxUs1FeIEaMqrCp/MZ0lRXLSOOIFLj+h4smdF+stG4CLw5
tY1sM1uxWX3sqv53Dcl+U+iCsYziw6lN30kT2uCgUFlGM3WM2tfMaIvgorQynZdOIwjz/9lZngly
hxVtjNCLlObwSRqKySO9qX2L7MSwf+ZJMUQHP/LJx11fxYtb9J3ZxbXdynUGObBJH3tE1BWPK9x3
XL8iv0qz+VGPVu62S+Y0SjW8Fdzi+DCnsxki5jPNEd2vSnoX7ZJ2Mg6oGQa3/ZBFK/f1pQkV/hiq
wsQNeBOnpkAHlkESytkj/YNGtAb05jbXVFIBqR3sTbu66eOoW1nESxuU6wXQAT9UXO1Tm1B20sAI
EW0DZIjQCc5ZechJNd4NcMLzXUs/3BVPcFmTfNuf8JAQ2aECjZaaempySsyiNSX68o12Gz5Z6biv
+/4g9SA3pkbNvGAqTRjCzjSKTIRdtkgqQSX+DzcdlQ+Oh5BUpFZ9+hWz09ZGptnxoxTQJsOV9bS7
C2ilZHvIZJbNyqa9uLSo/+Lc0IiUtT21RjnGUoMJzX/f1NrDTFbXcEfUK74DBJQ9hGbs40gBdeWG
XXg4/8406hFCc5BC2JIsoSetPUwyjTcMI5S9rp36ZtNESjhuPn4kAeUACRLJfqKc09GlZZdXgdbT
4E9S2zt88LLbjclcKa6TVf7K9XbpQFKj4TQiSYHIjHZqrC+GLg+dKX4021l/oqYr3RLDmQ84X932
+rguHQ6wOGBUBXgTuuCpqRbdqxytaFYNOUlA/cgseWNYTV+bIaFlnGP01cqKXdoneGxA1kWQSBOB
U4tVVsiZlYcJEme1lrhhMQ7PNL0yqA1Dz243Ul2P9b6dZ2VNvfHStHIcoEURxIDaWAROduNXPIgo
8kY0TGu9KSqB8yMdPWwofFg31yd2qYD1tjNFqUao91EMW147vIh+PiVt+mhEolKi6+FP6BXtroAJ
tpfiXNpwCXS6hyb38EPvOrMntDJtVPXs6s6Z+a89e7Ii2038YP6VSJV5WPlCMdPvAtZ/v5BgHZFi
wjtc6NOVmBq7SDufL5xme7gffNO6yaR6fk3iOvqrJEryRQI2/K13BKw2pLrTeSVapeoudIaVb7l0
jIVWmBBgEzi0xdK0wwA7Qnfix7SA/ecWoRxEXjHITfgf3rr3hha7L4rVsUnKAvnVTG7+zOWclhu1
J7w5dEUTxiunaxEZvc0wdTrRKJUnDxTa6QxDcEzb2K5QzqWzbuHNaiNRyalNy/a6sbS/Cu3rT9UY
R5/lQloruVw42gIqLQj5HG083lPj+SjJA4gP+4gSF2l2SOrDDplKZXY7tR5+W5mprqlAXxgvYHcK
wTTyEXDUhUmkWzqnbktEmKy+JNc8pEbptb6OnFI5BFrqjvRLVn4NjTIY9BVu/PTh+p4WBhZbmjeA
XlhkfAxEKxbL65RFGNVm5hyTIR1+9+NouLGZ2/FhaurxWFQD7dZiAGKunIdztWvjEfLHykN46RvA
niFNotMHHErk6bzXQKJy0hfWMdCrINzSTzm4R5gKzf8YNc8vjjmO0ctcj0riQZUwlS9mM/M31yfi
wi3L0uPLIfnnQCVcHCiA1agVVbpzVFqquRto2WFaeE0ZVX8iEIzlrnQCo9mOsRHZK0/lpZtPcPwY
O6cZePnC+9FqXbdqyj5HB2ZasUc7Ok482einr7nOI91LU5a4Ss8KenY7zh0CBp1ikP+IOhLhtaVJ
eyBJkgaYykmsvQ3Ib6+k8lr/lQvPAb69oMCwSMaZXnGddMHUQDw7BpmZ3iZGYBauTnubv9C8yxUI
86XlINXCjny7ae3FRZCkkhTIWeYftZ4l2ABCQrm1rAblTurzoIrdqhlCnXq64kQrpi9tR8EWFKhm
yAVL0MAcQGxmDpyjVfWpuelaP72lQTJxvZ7Laf2lqY3ib4qT8YfGYun3MZWU+Ob6Zrx0LfACwjKA
2wC1deFkpLA9TbnynSPMK+OY5NK0A40VSg9+oqb3BVtz7+d9/TT5Q2Icrtu+dAsC/wOCBl8EIo7Y
Be/qEyBBUXRUFf9Im5Sh2ai8rrkX0xMv2wVzEu1ROY3y/zJenUuXS19ARBeHb9aTqOlL3z8m/lhH
t2Wv6CBdUcL0kA9OtoodstHbOR8CV5vD/vf1EV/a17j7lmAsm6TFxIZ4N2LNUXMlVHp6ZWcSOgim
E6UDYih2pcU3vd7W0/a6vUvRDqaQssEWR2mJePP1eG4nbXCOUjA7X7U2jXXXaPLqU1DLbbFRmzRr
qTsEWucFozrXm0CSOnnTd7wi+5VvEVtp8QDQ/ocIkzYyXHxLrZuhZzdXkuQjqt4ojStXtnUIS8dq
HqtUbW/hYUw/4naavXyKqpvKHtX4xpbyUnKzyvBZpryQ0Tfx5RXZ92VxRLgC+FmwF0C9i2hl8SpA
92+lvtSkoxE40a+gnvtPCeskQyVF4GQDozf7XMytaW20PG30zQzQ+ysaQam2j1KxdNcn6sKxEG4f
h5Hnkjd7cSR9wVkcplI6pj7i+oSiRqy/zmk0uzm5MLqKWzq9P67bvODkCXM8zrRKpECy2JjRqHPn
Tr51RJFn6j1T8q1hG5S8xCsv8KXBiaNHKlrIHS+9APpQUuKxSueYRqieujmSlPc2aivJvq2K+QH4
v6z9uD62C4dOI8kgSmBcpry8p4fO91sE0/wQxwO00Yb2O+W0y52wVg+Al6bk40ccTuNbOhqJANBg
p9YkM43KrLaxZib230Cr5+Fr4Kh1jsDSUPyHPIL2hjcD1UrLnaU1tHp8srizcwxlNf1T5Um0M8qy
ei79IPqYjOvbKRGxIYtHYh+a3+nAemmoJxRb/WMaxjR7jtTgN2RqNqUk18pmysde33184aDsIxuD
1yoQtacWx7rISeJweaVWMhzVPg81FzXK+ibFfVvL7osdvrydhAwQpHJcDm6EU2NzEIxa0HE7ZQma
iptEyYNk31FB0/d10utfQfVV7aZEm9NT4kIuP6lxKa+N+NJ9zYNIDkN0vKDgtTiH5qh0iILEzrHt
UZ3eKvDqfa9WOyRVx3qGIWeACKrcrCaHd5M0Q3r09aCHO0N/vDUBvUvnhpoKKRUo7GCYFwtuQzge
xaY70sqlBkNnIpeYlF2Wb3LdHzvvPyw2lWAAqiCXz8RRpJZwdzAG+0iySgIbO032BrXR2JWdKP4v
xpDAJtNAZpUHcuEF+BU7ofED52hDEfFyzRK9lLNK+z5bk/NBJci3g/Pe2GIeUbtQzDb37SP82Oew
tCbD9aOp2tOJwyGrU9jVx6eS6g8JeKEyBeN4sZWz3AL3SobniOKbvCn9yf8VT+ND0Qf9Sjbs0n6F
QE3mjSqD4JCL6/6dQ5NEGQXvsSaqrFV1n7W1/GkeosByDQis+5yuC9vUcNLSlWh2GrjllKCAGcbl
y/XNc8GHp75JBRBBCGCfS5bcZProbNBl90gK1Fe9NLVCx0u4OFETDqIm/TaFUVU9jPQr71ZCqgsP
GqZx0lGcA9+7zFy1jQ/rORzJoLa4UlpsKg8DdC/PGIzss1Lma6IXF04lJwQmMhG0EIZa7KYiLFFp
8RHtBoNLnIKc5TcQHMq3KlOdtWNywSvANRexEbcwiajFRnKSys9yVfePEBDN1kXoZqp2MqLR/6HA
iVofyAKoGSDll01iVLhX/8fZl3XHiaTb/pVe9U5fgpmzTvUD5JyaZVmyX1iyLUEwBAQxQMSvvxt3
33OsrFzO2/1SLlvKBIIYvmEPEF8nznOQgKSae0Q1Khu70BG7ELU68QSivvUuZF9nUh90HeBGuZCs
EfedPB0k5YtylLZEdyzy2WPFymRNvFnH+3AS1l8Ro73qeqhK2u66mbdvv5+z58JO7KxotcBwAKy7
UyKOBZl15HNRvsRjTPTGw0RKs2nUZZonTZHek7D0wMOOYabqMigINnPLvszT2GrAsWE5mf/+fs5M
ZFQ0lkY9NNMha7ZMvF+WcgR7J4/FMOekjvHvDZnjNTrMDPt+Myd5HVry6fcX9M5NZUBW0OxFRoRT
7+SKVRkPthpjvIDE4fEeUuXhS4ff5jszkQqVoDliaXkXJ6VfrJRnPPkSTpOjXguIcfRXI+3DOHN6
8I8Prp5Uv0mU7tys0hM81NRUOsW6r6ADo/PJRko+d8rS54WJ2V5PXDtPjhiam6YyqBNnA8yYyqu4
htb4t98/5rlptjSzUVlJFy3gkwULYWrYuQbKee6jAaYlGZU8nW87YtinWbP4viNxt5/bKL7SZeev
f3/xs0MMIvhii4ht+hStw0UMQmFaly91SsTngtIx82LGRNag1nvhWmciqIXChasB14KpdPKg4CvO
Hg9N8cxGH+mzB1LrmBfaU0NWdtM1eBiiR0qVELHW5eROmULwV1+YxeceGAUuNAUi3Aeo0x9nMcRb
XEgdy+K5IEO/hu5uWWbYGae1W4X2P8hooSsMghfitaX/dLKDsNqEpNIe0vkooVdqDoI7b0ijLXTg
QfsoHPYYCwMPODeqb6su9D9Hbcg3YnRsBt4tYmc6Q4/tQoZ15iyE3BBkmQBVgdL16aatUtQRlE6K
58HrkgSESsFcaMlP1M20GaDu78ZOnxs0SC8M/dkLYxsHQx95JDKEj0Mv5yjo3TZOn7Wj7cbyHm6G
aeGvSs9p77zKVGvBCP3x+wl+bnVB6wCHE+KdBAigjxdFN7cP4IGLSafTcNVw5qIfwtPxqoOTIoTS
6qS/swUi5ZUHQ2D+76fq6CCgC4jjGMCx00cePYgd1LVMn20Bi5CsddQUZUMIFEkbTdWUVzx2Lukg
nFtmCFqxptHRRcR1EruKSYgmGFTxDOOAcMiU9WWOxD5yj2IKyX0aSfo1jKpQbJgTxVXWe+rfhDku
ES2IRtDZRDshgf7DSdQH8aOlZh+lzzRkdqcRJMAqQcU/VF3p/kJ8da5kjeNosR9AiAkm2zLtfjmX
AGxkhVzecNNAj9UvAvJkE1Fe+ZEmR9Z3nGZJHaqdVwmuV6ar2xgzIC5eXV8odDsGsupmIEOsnEBv
whlzSS7/7EH+6x0uc/SXO6QDg/OFhx2eQzzoqjdh9QyNwHKHGDiJn0NGelC/eifORgOzExH38TZ1
mwdId8fdhcV/bvtLAUFFqW/BZp5KG5kybT0QeotnUA+aT0KoBFJikXTcQwwpF3WBaHdm8UWQLwKt
ECE34Fonm20gbadjj5YvKdiN4HcZWBSAQTJha5GmeDF+sikhjSo3I+I698LaO7PdAN6+1I6jn9z6
ZSh+GXWQuknXQP34OWbzKPKpJP6NO0VsBY1LBs4MWANmhao2oxfOuTOBEi78U5oLSOroNOeJyhjF
abi3vGiq/GwA7nKD+dgDDcBDmdkJno8vv9/kLl3xZAkIsFFQ/+vKF+YMA9tA3triMaE5TdbEnzUE
NolMn35/zTOxP45wQI7AmMYA/2VrI7GQXoHhZZBgffI5KWJod5ux/Q9GEzBRiI2AlQtRl5M5RH3F
4h6GKC+LouIBYLzxm+JBTNfWd5i3SmxaXIAALRPjpNID8TsUGVDrQRvgVPvOQYkQSjJINlyHgdY8
mhmxZxIOMmu9+pLm67kM+cPVlrv5ZZpq1rWJ3+FqaQFlW4OY3+5cl4XrofKinDrp+NXzS/HI0jrd
IEKaWB4HVRdfeOhzUwjNNBRC0epGRefkNhTI6CqJKH3RPKnvF9xnZoquvdYMVl+e018Cr5w5pRYt
YYwusPdLf+fjYw/JUJtSc/qi/MYXuazp7GymUY7tVVQaC2ZmbKJvbmeDQ0hsVR1nSCpfys3PvWm0
aYHnhmw5Wp7ex5tIkAI0ogbuKXIWPAuC9P7TBGfQl0BAAff36+WUbbMciktP+H8udhKJSB36AMt6
9KUK2vQ7TdTsbruaqO1owqFDSqcKWLy6wRReDWlP9jKpTYMcpx7rOquLhqERBJj/a+L01stJoMyl
7vfZ4VgMAFDhRz5/ul1D08dn4HnSF+MGsz00Y5UE286XtMvRj7pIxD075ZDMu4hUXOCyT47FnvIQ
6NYUlxuBZ9i0njuyzdzFXOUt0HXVFdSwLuRa518CSAJLQrlotZ28hKKqyhLQL+yUXgo4Y0bHMHoY
GmO8DOoLU7/TLpwq9tKk4op1KZxsZBo3iJJUUc57t1bW5uAlAgHowAn4R6KCiVyoo597CwA5wXUc
AgRogZwMC8Pzd+i01C9VA9XyvIHpbw49mGHnjMoE/348APo9QFXIQFH7Om3vlhVU8gT84V8I5GjL
W2EdKTe21Z3cWl6x99+vgXNnxiL7jNgDbZa/NNK4Dk1czWX90nFWtdB2Qcz+0EGZ6yKfaVm5p3v4
0odY/N0WIdPlTn7ZVZtpDGev65qXkDsxRanPI68smoIUmI6loAqYoZxyD0j1raT1vC/8elgDRN7n
UxjyXV/5evP7Zz832+EUmiD/RfEVBm8f76iVg6r8ya1fkq81HfUBjr38hhQVLQBrCcQlRYez58qv
1zuZRiIQpR+xiL5AXZfovakNHICVPzsQloiqI0fFqbib/KbMo0iSeIeEOwWlv+J9dSFCPzeh4XmB
Fw7RwgVK9fHJl7MEmUpbv3iwkDRQPKnqlWXa/xECz3Ahxzw3yjhOgV8CKQHF+5P1jRg+tbJrani8
hzWM8RBB14BmAEubueiYBDmgie729292GcnTubYsIgiiIbuFXPXH55uJtB7pO/rSoZTCrtNibuQW
yDF9E6aI9SFSOJUGraLO+DlEERj6M7+/gXPLakGqQUwDIiKIxj7egG/FHPJoqF68UAZr7iXQrkpR
Wxe731/n7ItM8IQQsIggybP8/JdFBbMvBXOquHrxe0d/ngbzoFmb4izqdPfy+0udnb44GlAnAjdh
UcX/eC1Xxoi+2qp88eCE8SWZgzbJh7Hd+JFgK17yGUKCFQkOM3qanwdlBvj1oQrwH7xaFMZweYS6
mFUnIxumVaFEPUL8GP4EXt7MDBaYHTrw3l3Rls7WsZ05NL6CqoXbukl3YeUsM+d0Zv16+ZPYF11v
tE4Br3+BzJfy17Ouaow5gW5K7qmoyyMATqMcfDhnWv9+/M+to58IX0xnFAZPQwEC3Coqr7ICNpvI
TRrP6to2qrnXcpEqt+nEvQtXPPeskLKHIBYuiFjpZMfmiLDVXKK83EvrP0IPKXkUcLg7QHlo1psy
6Xy6LlXrXDJ1OjvTliJFumwbOHhPZnXqoMI8IPB5TmPmyltpOsDVSsi/X81ek+61x6BsjX29rLal
z8LvJXSJ5k3VGH1J8uDsoPsx8mTAaDHvTzYSM0wQm/YCDIEJpj7vuigA6knC6jnWRK3QZXL/k0FH
L3Op04D7eqrqj5IjaGMuZJTipuwfZrjs5Qkd5ncYhesgs6jjrFzn3/Uk+xkJg2+Ics3SNf4Lq2NG
MVTWsqpeakvtCzpIyr2bUu7bhwJ4s3EVCOjLXNgjl7d4upTQp4La3GL6mp4iOwMTjH4Zavoim1R8
GWsR8SyxCYbW7xJ14WJn5zKklFD3RSD9Fxhp73WMjgmhLy2KTl7WDbG9R/zolXk/+9jEgFewTYb+
hOde2DHO1ZqQtSKCh+oPMB+n6fIQln0Bdw0ctuhozBnzSTOtjQtZHt2OCppKZIDuUTk5UBfrge2D
izjpb4DqCYdVUATO/b+/jyzIcFQicVuogX7cxhF79VLbFPsIL+p73VTJ1eB0abiR4FF+a5TtLxwc
594zWq04NFBy/2vJqYAJetHXPoov4ZB4uSG0kjt0hZ1uyxok0xewYcsxdDKtcOxCtgsVCkh3/aV/
kvgDEmQsIL/iIjkoQLOKTEA4LcHytcLcwDTZE7u4LSjJqNOYYfP7AT63fSEpBFgQ6DRgBk/7venE
6t7rA0Qf3ClWjR9rJzc1sOqyaNL3dBqdNZSIomMYlCa3CQjYGUB2+sKMPzPsqJgsypV41WBpLFvb
L6FBHJSO9FHHfPaYoMk6hr1luRotwFybBIo7/wFkYlEmXEhayONAXv54Oehw8M41LfAZ5dRfRWBo
bHQ9yCNojHALJs4ld7wz1QqIbaMTvDRxEMKfhLAK5EmmBp08V1Xq3ohJkTgzWk7dtiE6c0GZvHOV
IX6OhoYubomV3qX84fwtQLcM3QQw0E9BiL4KK1k2QFIAHKkeJp60w5a3QV3uvFhO6hMqWdCZanSa
3lcO6H/bmtN+3P2cbf/n+/xf0NG/++fMFv/4b/z9ez8ABVJW8uSv/7gd3tijHN/e5PXr8N/LR//n
Vz9+8B/X9PvYi/5dnv7Whw/h+/91/dWrfP3wlzWDrZG5V2+jeXgTqpU/L4A7XX7z//eHf3v7+S2f
zPD25x/fe8UAk314K2nP/vjXj/Y//vwDWnC/LLzl+//1w5vXDp+7fgOMv//LB95ehfzzDyeJ/o7p
gbUNqDYQSsDN//G36e3njzBp/g54Go5mVNRRV1ugJ6wfZfXnH773d5z0oFxgFqNJBPb9H3+DBdny
IxL8HTWxJYtZzB8RCcR//L9H//CS/vel/Y2pDpwTJsWff3zcpNCEAWwbWQGI6UDAIJg9WS2jv9h1
s4pfV0jx4hWHESDUrwLeeN+dEcgY9KWQpB0BgwydTdGOtf38y1j964Z+vYGTU2lpAwHoiH7r4iYC
r7LT7YFOtK0aOegrKFxwD6ydMUoXr26i9gZB9nCYYVQa3hXgjwkng+Z7FBxaVJ568C3JWNopi2Cs
DanAC/e1pIP/u33jvhZFABSOgfPG1vmX+0JZMJQEiPorb5KtWCV9RMt8pMmkUXdpSp1VtR2jGzH7
gdg08OOuVijWwi68FZrWd9w0zZSDHubEh7AXilwIz056WyEClYX3usD/0S8HAPnkzTU+9rPBD4cr
GlHURN3e9c0RtpzJnTO73fA+N4OVR9L46OZpb4SV1gy0cvLNNICpw80hHB8WoUN9LGFCYjdtqFN6
NzFNw7sLI7lkQr+MJIzsF7srTFqc8ktv6eQAgI85CcBWIEfrzu2810wOxZ63iZ0zJGvSg61vB1H0
vlL3TTM2ZlVPXIQ7HsySXgCdLZf6cCs4g0JA2yBfjImH//l4ODAKonUbkenoFTGSFU7AIr6eJuuH
GXKYevhCIyhblhfe1cf9GUEl0GJ47KXXhAAXCcXJVW3vRGj4y2MPBxW9UnbkaRZGjevmnbQh/2TD
ERUJhwUU1rEeYAi5QfdZP/z+RSwz4uPDL8Z8SB/A3QEp9C8MAjO0VcWH7uiN8Lg3uRrgjQlptJRV
8/b3l/p45i9PjDgLjeMl8gHG4XRydnDl04JN/OhCC805cF9Hah90NQQh+NDT/kIB/WNQjUfCfog1
gDMYL3bZGj8OMC/KKCkDbz40tWPUCuiFZQhJFfnHLhZO9zSyLrB7I/sw+Oex9+HU+3X/+sulQQgB
aAThDdJD1O+WkfglunEgE+6nRvBDBILNvE2iDj2RBm58tz21GFenNvB5g7uBc0lN53SMgYEH1xZP
jlYJKgynBQjHNaUYfTYcoPRM3JzLDiv9n9tRFU2YSb9/pXANONkSQQRBrQPJMJADix/vT0nAX55V
IP0remfQW9E7pl+XjjDv0LI0MKwtgf5eY133YOGknc1HiIOv61YHx66Ni3BdDNzc+rGEjXYTpHsz
mHYV8yDKYGSYHAvwytaTx6Z8BBQkG0apDy2MHJ95Gk077jrRw5RGNJ9HBt0UJW/msKgeNYgGQ5C1
acFTZ8PpTJvg4Dp2ls6bbluRi5Grd4iJQopNCRQKHNLu4b0X3mA6fAOT3dmGbiOvCTib+RC6Y556
Bdm1NunCzEOt7Dg2BOU6sKc/OXOY3FLo3eYd2rXZPPTxxoVdxtU493xFQQysQDJpGwyKx3Icqk/A
+Y8PVew1iAa7ZtOrsD5ErC+3rOie0OO393ry5nVkkdUihS+2MhXRDl286nVQ8j2WFn5KU9DwPJ0a
6KhMjl11kWy2aToHOQ9HnW4xDNCnr4LhRiYYCeLUpILnCtlJv+bZFLrD54JM3dqL5ibJxoGNr+Bq
eNsCTiYbFhb9pxKpydq6BVstldhvyeQZSN9ysIlMX5prGKncCeB378NEqkyiGnyfgOT9oHtXv+s6
nHPgJ1J2ALsAjGYDuYN7VHqDLMad6IyUxhV5yCIYZCkUZL+GBQzKcnRy+ZUHrMNhHqTNw6qQ29BE
6VZFw2PdMf8AQ8QZjid8yuKeF1BYxq8xJSRfR3Bkc45eKexVXXfqU5E01ZcatcZihe2hvm2kiR7R
sPBvnbLSn7sASKm+0umaq8ZBZTuA3ipNDChbsIOEp2yXkK3mHPqYYDP12dggn1ql2tTfG5jYeES0
IlqhvFqiwxo7vA67R146mFw3czCH6oD283fkzWE+R4JkbW3E3mHlfNRAPbzoyaFzVo1dvavAjSoz
CXjZrnfHz17ptj98QMD2QyKmbe1zUOajVt8A9ENBqq03btzQXLkcuu+zBPp5CNmTCaB6b1O8IR3Y
GF0x6sGNd2g2tQI40POEzsfJ2Oug6LsVjgANTKpXdEAVVY/xSK5qL2xzE/c/Ihh2Z9NQ7slgukcC
0IkhzQLsq+UmBgIvA4TT/UJostUoj+eyVMOVKaFkEVB1W/R62nq9ndd+29S7uZw1XBebJicOML6Y
sgkIyQS850nX9maScbr1QHjYed3Q3zHfiMfIFt0N5RSi4kVpruoSjqaAs6qjM0SOykWMfmhupxHA
VQnwFmj2ntYQZoo7ePTFph10jm7d/OYPFGTTXjVpRsncXqNxUzfHpJog7VI10Ff4QrXpCnxJAhn/
zKRxDVBuOrD6Bylq8s7x5rzPlvnjAzMsjFYT41LeJDVE2lDyG2nxeUSlwO0yamlNDxqCC807bD60
yoEQEdEjapbuDxjidSPCQTXaOx0k5bz1KDArK7TmSbv5Z2AGPJWCVH+USB3sYfmNuxKmRt12gqkk
7IPmKaB5IvRIYb6oVYUYs0JUJxTcSTcp0vhqP4m2SPLedPgG7TvVCCVc2lxX0I+Ocz0PKkFp0rVB
LmZGm0NoMAQs75u5H69m0gb6JsZODBcR3ictwmYyYl/5rKpmblC3BrIhY65Kbe63XSnWAfbRKO/j
fgquwqENm2ue9tzeBS7HCYuqsi3gtYf1cQ2b2ODVGxE4HgYj7BNLMcXKvCYjwuMoAh95E3NahC8z
JxgbyBO4OhdOKw/W6we/XPlF5GLHhe68hrsF9JBta4uNT2SsH7qOl81BVdFg7ySbIdvaRdA3AHYl
hUYzVF98HWZ8SmDqgxcLGxQs6QCWNwyin92KgzLSHz1Bx2rvpuCu13kHl/Mp2liQONxqHTOajuOG
xhG7juTk+RsmQOUA6xHv+4q7zARRDm9DXnfXpBVtUx5D1aGFmfNp1ti7sMtDNc+ge4eXCzERtoF9
Qsq21O21wNrXQDyuWeLW80pDnX2IMltZ4bEVadz4R9rVSdVlPTExTAxmLY2zjmuh421Y8nbTU+Cc
61Wgg0Zt0ZqfEphhVIAvhy2BkE86o+ryOZ2TaXzr2ITX4iTuAKUUhHk1TssJ/5m3SD+hVbAuezQz
rzzGGvUVugwoQmYckMtkOZ6KPngLOlcOPoirRSj9VY2sqHxH9DEO9xaxqd1jkwzEQ1lgw8wZQ9iO
RuhQ0qdBeiK60QKN2iivCPeLL2w0YBtmhepo8cAB4kZrGjXVFmK7E5KqgGWtqXj9ThG2jCyrWqa5
k3dFwHu56oXxEJSCE6bqT9DSq57jsiZrB34BUBNKud5C6YHvIVxYiFzxIriR8CX4GkKP/wmo+/QA
4mGUT5RAfRxGmZ8Rlj9zGAHu8XhsMzHkQFnqA2oJf6tjFBRTu4FjuymyoevlXarmV65llbWwkdgW
SZ1cQ2q1yKfAYJ55g9hHc+E8un3BttYbcLaA/ZgDTozmMJ3d+wH7yioVaXxLY+3nKU2jFVFVuKo4
NGWgIRCBwJPGas2t7jeNE6YHA3DpGrR9iwrRjI0l6eEkaLUr24cwKVvgUK2CFjpS0XnF07o9VEnS
Quky5P11HJZts09t4O49CxNA2jVk58Phe113U7Gh1fSZmI4uYNoSloEMhW23C8IjXGrMIahDfvS6
acrwTtqjZpjVocRYV0MfwSOLDeE3uAi3W78uwqydlYWFt2J7yRJ+31syZzBcMPvRUrFmAhaFthth
4xWyTJBYrWA2p3Iy99UD3NkS/FsZP4WtIknOgmS4Gl0YnGUGnKbbehpTRAl+WOLAsySH1gTReego
/WSnYezWVPYzzjztVyb3Y9ibrEc5kfe0cJKr2gT+Z69AMpy1rG+hhQBXiix1a7pRVEidIbca+bqq
ivBzQzwTbuK07JIvwZiW9Q3g/rXIEmy+yDpDtPPyVKClw8KEednAEnDXjKdGmlmEBzyrWzU8UhzW
h7Kk3jcfBfVj40/e3ptbmJvrtNRbfwBFNktCz+waWRpnNfZprbJaj+owl3J67uXY38lwRECFp08e
QF6FzP0Qxc0n1tX9vAL4yXumgNc90bieD9UoergPFP6+WhL7VWBmsXfhEkKzcRQAuzV6bnJKw2Dj
RsMQrQ18copcBU3xQyqTfg4J5UkeqUG6mXIMPocCT8ogUYUOacaTqs9aVcsdvjgpM65d2q6EDFQ+
z7EkGzWq8tABM54Nvo9zS9dQMsw9CkeCPFCDujJ0HL9quEU+knYuiizlyj77fhnhQBnaehP3c+rf
JECSioy4HZ/yFl2I67DBsj8kiRFPEgn/PTZ0yO0vaIDbcS7anVTTsJpntzUbMekJLb4ahOnMaXWb
B8aN1CbtzHwNKEMp4P0Cc22Mr3G6LJ2bEHospm6PnimdNans/Aq0aQweJCWPWok0175leQV1CEDq
53A7FmW/gaMH/dSw9pX0TbDDA4Y675FiAaoMzujK2AEtt56SeOXaNNo4wKVvy0qwI0fetPUjVa44
Wng8g1xupW9SxId3nLrTU0RjQPOmupie4NgjD0nNmyu0TLvrgXXXDjfy+8RlcR1BTevW05XcuLMJ
d0FfRPD8nOJxa2h5AFC7Ro2pCbw8hZbPlYWZHHicnkBOBSPG3RB1423YW+c1QaIy561j7XcsVq9b
uYB7fGmpGV7DgE3bQCU/wNdpKB5HJWrtWD9QCFcmJFdgfOwCinQMRGSHrwgt34D6iw7OhHUxMkq2
NXqvW6PJiPyKiWtPtuOahMM3JZsp2cxJ2KycUJPHCFnwSkPfe4ecfFgzE77BpKhaEdFBr0yVGz6B
qQTrMveTRA5wAIIqzr0xnW7kVAKNkfReVkRWrqmu45dQFOLGqTV2HUdW2z5ovCwOBhCuXD1su0CE
a9JRd9UmksONkV/BHN1D9AMdQT5PQBH2Hj7aQBKkhyTS2nBGvgRT7W6GoHT3LQvcXNKW5joRuwJa
Z4jG9JD6Gz9ERGVxQ5uEdsUKBrffRz+u8rp10rXWDvBvRJodi4p2ZSD8hIJpA5nLtJR8OxN/+g7r
+qcBFPlDI+DnHdZ9mSHKeohaP35HjtU/auSRNzUyD7E2EWB96ylxpociQIC8SoQabsEUYPG16bC6
MpjeJseqm2ELm8VjEiqo28vQB5XJRHeUhc4naHKkyTbRBa13NYtrnQ2JhIo3TtFVIlNA9UzUPYBT
5gFcx8W2pwP4eUnZICkjpPmczK2/ktDPWTWsCB/cJpxQG0vbPVqSX9Skh4epmhFH8ULfMWidHIxN
S+zZMTkWkZE5CLLisXATndc9+L50Bp9lRm/oGfDVJBd+69xCrulzLYm3iyqDIqDbVtGKpbC4Aohm
k4wyPvIqwE3oofuOrUxkZeVA5gddliYPprjdW4b92khEQTmLIpjFJnq+mcfYXGFtt5mvg/Rq5lV0
ADbyG1Lj+r5BGpLPDodSLuzzVqCgqB3gNtGmdEsEZZgnIEJ7vNl3/VyvjdfSxzod9A1auO4A5J/x
cigDdV8D7gwvA+f8Bq1zPydDx3ct5c4rCqfYxG3LNpjRcbNLPMduULK2JgcFjbyP8GTIbRy3a3Sk
ynWLOtZapCON4N42+hm2nFggy8POuA56pjEZqy4XTf9cybG585p2fABQr8mBPkOq6Biw65jTXKcw
Wty7bBK7YdA/aNCMMtdcQJ9HMLogzJvhK6Q6g8yFXhnJGM5tzL9Z8TWi4dcQX9vl1KABWbvkjsDr
5wAyW5W53BNHuBsl17P2ghvU+vx7ob2aZbaLvZ2uimPHwKTPe9vGObIa0OvnGrofkjrTvA4RAD5W
dcJulU/oa9pKLEBq3fcKBQ1E9guXbZohJYVCXfEYuNK96SPtefmMmPCKBR5g/3TQbk4Iiw5D4cZr
AWDJtgycPdRsSVa2jrspBxHCXhxkqCBDii7fFGrlSzapV1AU6LdtD5l6G9TRV9G43qtFLQYWtQr7
GOJ9DFgi4s2IkHWNAXhrQVYH6tPJmy5IHwJLhjWZYvoT6bwjEyc54Y3YTqAB78tg5DlI/3BuGQUx
V2gsE4I4OgyfXY/Le/BANUoiYYhbiI9IacMnB1Dx10gIIPBDDaYDev0WWVQ8fOnKydzB4S7UmeN0
sNhKhbXhCuVGlRnZtF9b207iizFY5YiOUr0hrMGDsbEPvqddOb/hsITIHF7sFTyT6pXfg6GZhZMJ
HlVAfZ2B4QdlbSeesGN68ATNfbRGV7TXDT2iZFSUV0WUFCsIqA3kmwvHoXgH7+dOrZB2hc/w4Z2e
2sYfgUBB8pI68DiowUrnVwoTG9TIOSJ64lFGA+35nOaSJHLo/NVMRTXPCA3n6Rq1WPJcay/N3CF4
HhfvLHdsujfUShByDCUcBO8aSfgMRz8v6Zt+yCMf93bQP3OYsUJl4AYAK+SSlZYQpEUFRkZZZOcU
R0OMMOnIPYqfegNYDtdADI08s6bAvxhRFcxB3BhajhXmxqNus7F30xurYmpXjOtAfyrhVHTdSodF
18M0utFXBQHTBoT0yRTrAlax8SqmrgQvvU0gXpxZnuBThrcoIoIf3qRXKccLfzCeP6MzxVwYTOcU
N4YcgQ6LQTmA20ifsXEX83enShsJUnQB6MPT2ETC3wApiJsF7Dzp3mgqpH2IrduiqAeaNlLMJkJL
dmtVN1bHxJa2PpaB1fGd70hvzDu/oijo98YD9igPCDdIoVx43WIznDs3LveJoareAW0d37Shjxux
NeQgvtq+81HSLCySR0hti5+cLxEnB1k73nzr+QKJfwPArnfkA5kb7K1tBT/UzIge5YmBlx7SXzD1
ursJ4iguZBADgSoIdDDqPVet6Y6JU6L07aZTHOwUdhoU5jUALxDMqVkS5EQz0a/RlSiCbQJvUblF
aIpiQdnMLtkbUD6THF0hmUI2LDTdwUV5AaZRcRo01xOb+/rdoeOAJEgjQt8PhHGyscqNnBqKAa00
75YkI4ANcWmT6B3m2TVsd2clMJ8IqZaWGaAusIWBJqLYFDAU1A+h20JzBdVOi85eBPc1etVWLq+P
HfFxbRYjtH3BZlx7d4iF6hERMuH3Xt+S16byI7jNdMjWRuTw/jivKSgLAVbOgIZMscQybmTWnEq9
FHbHUBWZnzrROxcO0Z+mJvXx6lqduPgD4uvLZAlNEEaZDAngt6SLC2Qj0GjpsqpAiPlJLIC8rJhN
MmSxneqDJ6o42IxFjU2KgKTu36vS9v2GF4PHNgiTTb2GChALM6eMLLuDvTyes4JhBQqL1qthwge9
hf/L3pklx41ka3ortQFkYx5eMUQEg7NIkRRfYKQoAXDMgGPc0V1Hb6w/UKq6UmSWdLO7H26btVmZ
rCwpCoiAw/2c//yD9hQLRy6z3yeTlVLHMSWDVOi4B47AybtYKXWhjzD4Mi+rtTdbnIzNVb9NzZ4Q
sAkaM/dXEgfYL663y/OhlLtWXfnUgB3eudYNs+ubsMlBzvKEhwmrVKuiGBOneZcZ9lQyHBNVHE69
lqfB1DbUVmx8c3usRpPfMp3RQXRfMnM79hN8raMV4696RsUzjmv0bSpqvj/Wzpg77U4vBq8M2tGx
27O4s9Q2WHLUphdEOdqjX5eNHHcQoV098tZxqq6mvu2LUMyDcs7iUryroTPrs5Urdh/gTefNi9dr
Cn6fjp3vAbJFc6TV1JdzBmODsxOda1eHQh9K9UOa1wvqvXmyiGlV1FFctSvCOGAFra8uZ7PyILxj
17JbKfapYSvP9i5ojDZ9oprPJYIfhc3QknoGuGt63ePoIW1EjmuzaoFpJJYV81r3n02Rm0WomWP7
ugzWeIMs3HUOi651/RuqTDOnKK153EPSoXHFwIGQkqLkfaubhmaKoLvmzeBRv4AR5cZBenO97OzZ
czH8ymoUufCH9Dja3jC2aJem/lBU29KQolhev72cstNYo67aee1BlauTwmfT+2k9VKNWLGFq6wCD
JQm+/VEXpTXtCgpFeycxrMkZCjWEheaiF+faiMubnxmGrEKcQ+flaC86UYCGGtftuYADjGB/Fljf
+X1aC/pKmWnuqIXVtII/2jVKMMHCdXaO9HJcympFnI+L1yZnjqo1X51endKvRo2ICORZj/HrIpkT
ZKdVcLc/MhQpyycTZcUQZnrLFC/vyhzgNKkLRnPBavDhbnR95BE0jlnke30tk/2kd3oS9sUo3dUv
cWss9pZ06uVIx8542NfZccVXAbaTHzkG7PwSqYuol9BSWaY7xr8g64pFtMOuEd7y0C7VcqEvOUNx
BhEd+ydEL3avOcfgIBDd1CZB7jl2ebSIKsH80sSEYfJlU+vxQ+akVrv3FMtVNIByKm326TKergs0
AKTOzVmK9QHBqZyckoTDPU6ezLNSax6GPij6HLk5wZJKXvp5huvosS9dxQkn1RUHgrcz66CleKGe
0W54H02zNlOfN7hBPOmqkvdV1F0aQnZrX9Uxo+2WmDhbOw1I7Klr3XgKzVwUOOK+nxHfRqVzmRYi
qjOh3VmZXSeXfElWfVubCx73HcNU+dAsqbSvvu2YTqvn2sexIwZ2N2tqZgULnYWx+grB4+le6Qce
3GajbR7M1NS2HRiT0IO+zqs403mUZ82YYiWwDIbs3+xOjwm34MRj97GLzt4v1GEfc7NzzVDFwe1T
oznqGI2Lu1bEwNTNpMsgnQebSpmHrFKz4fuoHCpcSfqdtsTUxIo21M3NZDK+APmUs7JXq2z2rhWQ
z9jP6mRwnwucVIpLc87tz8AM7XLRK9I0Q8GxON5TEVnjh4TKd72J9dEY751kaHl953o8M4VijwSn
JOr6oYN+N97bUIsGYBBWEkb2CvlUn0VlL6q2I+WilOfGui7tF86TIudAwRUrK3zw61W56qEPNPtJ
FKp6sMx+A4SVQYfaGNJCxzOi9DFp7c8xici575pJWl+4mJHX6bZNaRikkYG+pmE960qshprHQGE6
rzDna0bfcutpAZ03yjGyR076564crSmMJ3sj8TAc8BgRZB48FF8DNqce7py0Gu96XEuaW5qJJYNS
Jy33wimGyQwIcSnLQxOX4lPeLZpgiQ5ut2HYM1OOA4ISV7sCfyrbiE5PGseEoSlgeycYe3yvkSx1
MKi6lsQmRS7DwjL1YWU4krcYjuZVoubjm5Yt7AA4TKcKanmKyua5s3SJl586jcVlIpRmvsN5PUvC
LBlYZ5Vb8dBg/ln1GdBF0xwUfEK7oLDICr9bVWqag1rQ9RzG1VEeGDT1h2lSlyYwJaaqF/FojUsd
JPa4zFB3lOSLg6C2faFnVaqnBE3Cq6Poov2sLsRYVnRSqe1If2rTmRqAmWWq5r4kMvbVG/EffZq8
uY1fcNdgbcTAm95XBiwzTilkuI5nHUFvobEqOQG+U8oo4hw/fSO/7BMK+Sge7Z5UR/AsnDi2L/Zg
9JkiEcCBoFzFcDGa3VpKPX+0mPOz0ecFkbW+lqZ2jyID/YHJ+JCi6y1NM3t0/Tqu0SVUS8tIsRA9
HVWvESrhruWN0UJ5Yj65euN+4ZanzEcBKtbbJmYsfV5n0u5fS4w/F4hVyZTB2WEKNZx3jd7UB/JS
XW0bsmTrxdpJXb9qQMorX3GKcVn8eqI9i/1VqeXyVFtFm4GOVNZ0WbayMlFOcDgeyk5jb27p0PNL
4U32ehzHooIP1KjSJeEakm6fnWV9XHs3InZM58pdZawzaqFisQFFGm1760mdW87pGYYBGxwwkUeH
tG4vAgYuhz4qsIDr9WCYrA6ssEjKuMW+FeilAzmt7aSISjgVSnNtKKPUvEulNrJU+FlBoTtEK5fN
fhf2ccIC3Np3tHebszHkaCSQJ1wyi5q6s8du3o91aRt30kTj+FgJs8lf5tRiaOdpTNxvVpLTrCev
8Dh+3sklf4s8+m8poT/RSPdf6o122Z/yRn/6S/d1yf9O/8p/Q2opTPYfWDh/opbevcDa/MdN9qXr
vvzjpXr7x2XWDl+Kn+mp7//Gd7apZf8Bh3PzwtcZQiJK+k+2KT8ySYuy4S1qgAewib5zTU3njy1r
ydl8uiyVXRbaz3euqQl5FaIcegw4qtBRbf3vcE0ZdEKG+oGBtgnIyYXf2Ogbewi61s9kKVMZaFQr
juWUjPGDM2WPXHPX9uWFg7WRbxqr6ouVmKBCwwbNST/IfD5f8b/buaPYpwU/4e1PD5YoiaPWIJRM
AGiwJCKzQqmhZ+W5Wa7HuEu2sfvdUBfPeF59NRszgPFyPtjKMSFhOByBSDHQEbiO6GeTZz4wA4Gu
Es8y0of6yUvXB09rvGD7PyIB0EYJzu48J69l72aHzFnxOTXd2R8N53XV+i9l7inABMoctaOrRLnK
4A7jn1s+8JVhVs+Zqh9qK1dDEccUh2Bxfmp0Ac2SFxTVWocQC9bLdVlJsS/yy26mkGJKyR1k4qs7
j8IH2TP8xGqfiqZ89uoyqrT4KDm9fOYKx2V0dpxPc1TK/FW1Om8PJTaJRq1qvt1W1uugHi2IFKr9
oBbJR0+5nhvjZl3dPBrd+nla7Ks0mRFGyuwtjd37hJL2EspmHVY206JMqg/k1zQ3ZhszhzaVIpgn
t8cTCujAEW8x4l3w9teuTErQYXOCYDJcmbX2WPZKiAvn82gvD33Pk8tye/aXMn2dVudsdUUTxHrX
RAv2p0Efw6ldy0ikHcYwVXGjeOvjOvE96RbPCH8C3xqG20E2N7na9oFY+Dw5yWDBBAWVEhwyhKtB
yxrkEV3g0k7trnTcJwnATy7CuCtGW2GlDEQvE2Aym5+o53xn4uTX2Op9o85e435ewC2KBlWZrkTe
YlKq1zTk+H8mwErmra1mONAzrc00xTh2/Qw8jo0mfaEhd9Vs6AFIw3ws4uVSAuKGTt+ZYb6xmham
pD4m/r6ulKO/wAUIKOSXQPEGGVGO9PfxwrdTtUYfYXkgAl7mLChUhnRYZx5Fp6p+Mpv7OSa1OzOp
LovR8O1SXi0OkJKVsjSLSbH8dGWx2wwIcLGJJiKgDeGdbYNZU6tISBgnppz2Lm21o2bmH4AxbhyV
p5+28qbUrpZE7IDDn3/YvW6+vek/kiVP6LcIFHCrw9YBMiCURevU/Meu1NpMBifZo1AA3qit/SLs
g5Xl1Jlm8RtS6In8ZZNDbN54jNQ51ODKn/KOxwGjDiWNk73j1tK3E2/fOcNeqasnXXCO5leTRcso
x5oF2T/9+pOe0tq/XZxNFfEtfEk+789bXQVWBLCkJ3uotq+4IdWhrSyBDqAi1om95v1BlAzl4+LC
JVJegdD161s4Yaa+34GGAGkLnAPxPWUdkzVpYn6tJXsS4C5NvbxIUvusbctgMYuojvPffN3vfsE/
be7YQuBkxvVInYGaflJEVIbad1Ayk31MheHLDjrI8tDl14DBqd9NUoBse/cQGr0gtaYHYdqXsnnV
Wzx5mfznKNLcGAtiWaFHgtZSK2E5nLdifHBrdzfo+cFo2qvSa/frmyILPJELGToLMP3KflQNxm21
uC4loXMGw/hFTDDxkv48htvHbhSpbvrFxmQJSlXxjBs+fCFDu1jaugu4cROmjoxEq4WxC7EqTaeX
1vDuy4RdM1eNDsr0qgTjZL45bfckeupKkyNsj7M/iJfZQ0Ltsn2RNMKvl/VBb9k+Xf0hX9z7dFUf
FvQ2+Em4VwgOgGnd9Fhlw65utqGt+t2N+G/VUn9dAP1UI/2flVv/DWsph1fsf/xTCvOnUioq/nH3
Uowvb3X3o1Rn+6V/KnWcP9AhoqrBicWg5NkiFb4rdTz1Dw12N0oLjz88ZgX/qp6Q42z1lunxS9Y7
4/1f1ZNm/LGRqDX0lhhQb9XQP+/u+1b5TT7110IdNC0/F0/og3So11QNlo5vluuevF+OuaKEATbc
iTG+H/AGvctnpYZ5Z68HaUF3ZPJoyWjwwNL9HvzXCMZxOwq1sruRIB2BTXqR7nMSwjHtdXzrOVKs
5VOt9bQrNq8pJ30yXyd43yJa763+TPPkHDL0rz5qVpE9MxevPvS2sWaMZGvt1uoS1e88LT9vaub8
TpJMZ5mlQ+HGNg39bNfWYVk7ziv4vQh1axOqVMtoiyjuYA0MaH3rIEtU4zHN0Bn5lpUvT5XoAZA4
LNXLNN7MVNu1VG5Ft0j8Lkvrrcmq1gy9NdVxsOvbWAV/z0xSEUdmb/4AsCXYE4r6YBS6VQYxn8MJ
CytzvIOYNaLZsLu1G1+bRfupq50VLbeW71pHN58zCXYbSKVAugPGx6QATjNzQcb/L3lpLce4KDeK
QTU961jew4jpDTSTJUAN3uAMRdzmDVgSLrhlLA231JhWEfIAyghVibwudKPjo88GnHOVWKIqz9Xj
1Iz7apLHKocsttruVzWx5H0CTojDDEkm4QheAy9n1oUIkC1tTERFXFVNeWPqhXirbUBQX3S2WH3V
q5G14NtCDWYphfoxYYYXh04z1C/1jHNRqI9eeoBJ2Typi3yac6IrhVkph6LMG0BDNjDZT10YC/1T
aUrYmTKBTCMs5SrGk26EhTUmX2OEkPtcWQg4EdrHXOtAjqR62cUDU/vOM5/HLn3O0w0WpvN1fIK5
+nPo02niIzUOnHbSw6F1sr2RNUeH2M7dhA/gZSaVSzgUVwkME99hEGsHpTv3fCkM1NG2oN0slWK5
jVvVJmYBV7zEzfr71Snzz2R9Zr61TGW2twDjJQvIdR+JGzPCVBMajP3lfk3rZKcXaQM/XsYgm5Wr
Vb4BekDR289R0kl0ZCK1rF1XiDvSboHLXSsARKccd+XWmVdf7Ql6LnqmMUrIffpiab3qz/3w0lWY
MamDfAKsuC1qwwrAxDK/0sbhIoVSWAtmUno6PNtz2cDnx6yi0oxXaBFlYAKKY3uKjMHpnWhoi8nx
Y0BbuoFhOUuwYgFSabBl9PounGLnMEvvto9z/r7QqnvO1C+9xmKHM1NGQ93dNJbMw7rRWr/uWaeK
RohH1Dn1+mGVg8bIT3FM1KkE2ESNqc2HKU+yZwbH6lNn6usu0adJh2XVVPvcRsJgFvptreZ10ABV
QyPRskif1elamnO5K0r7gUK2gGMzG68UB5AcR603njpG4iyguBuYo7t5E7SV8KAZL7YXlLp20w0W
b1OumKzVhdGCRS6ur7hWKA3Odw0PqKCziZRYXUU/Jp2bRnlsFr5gFBQYuDR9cOIBQjj8uQh7RA9H
tM7zURf3uzrWoCBPOWEUflr13oM+O9oFkYzb/I4pVMTM3DVCo2jje9MrFStc28xNMAF0+525YPeq
GJnRMxN1PpgNjnlkLsfyhvil9ui1bf+4MPu+m8neMm9qj9Kh1eBvp0r2ymgez2B1yY/eNM03RSHs
u5rPxFx+MuebnDA4ESbaoh3Wvq/vksaL7+XorAcyD7095Jc+zE0nP8Lk7UOcEJKd7XhZANNN+TCN
Ms/xckau52nwGmgfIEpCXff24yrm63GatYt6LpqF4mhG47Bq1d6a5n6BXmj1UCHnGMs0Z75ZBPlZ
7Bn1+MUatjds7huwCNqXwJur+OvguU1+EzNBfuzKueENthv7rmqdXrsoHAm554ez+C8ag1M1I4cb
+aFADR6SRgrWU0NteMnZYmWjtRtT76rBdMNvbdAzmR/LTD/a2yAIl7MDwXlJlDk6g/x8qHZ5d1/V
LdFDUKVsd+1/o1x8L1l/KGnf78rRMKF7lz6Zp364hjBVNV0yazcoKQY9JDxYxfSwYvrtk/dknI3a
eq+t+BYN1WeDxei3BN2FsJXu84z5sgGxCseBIYDQAz299hDZlKUPlngPyX4K1n74WtY1vNpeHLfF
85sv9aTder99DWmtRvsD7HIKt9id0zdJbHL7w1LtvTY9Tkt/iSz+5R1SKJr43vbqm6KFqd7o2R7c
3zyzxAyC3kYDU02sU8sDpj+/cUY46Uy+3RfSWjAq8jKwtv65NzIVIuYk9pw7p2hkMDfVA2R9Y5tw
D37i2JEhx28qvf9fE9//Wrq+hYD8+5p4P7zIL+VL8fJjRbz9yj8rYvcPnbQAgGFARXppj5LznxWx
/odOnYz7EX8yjNl+9B1P1Jw/XFYc7vi80VtUHI/3O55IRYwQjHYU6S3ZXUi+/05JbG3F+o94okZR
hVMkGyD5nzj2nfrO5xNeNBB5873ZzllUvR9328FHMXHDmIWqazsUc5F8dbdjEu6PspOjcjtzggqx
dKG+HarmXCU0kPpyFlt5cqbnDqcv5LAoztM9kiAS65ZkKoOa05q5YRUuZkPpuUzPtcBgP+FsJ290
uHAzkxJEITzeNNTb3B2fGCDT9cbTi9ZMwDY5pZMzu2PULgsM6qn9yui5gNdsg2YaTJSdJt+PTXGH
l761M0HtU79H/xV1LvbneFzq0CneKxdtK2Iq7K92clLvk63AMTLHQPlB0SO9VpUhQTcVLWknMh+n
nfzzIht5sWiLsePH9qU+zsttIxq4IwYmsYd4O+7c95pritmShiy7chrtat4KM3cr0UxqtfG9aHPR
6QsM2u33is6Ymv58eK/zMBKo9wCb1nO7lYLkhKmX6ICuGqpENdaEX+a5vV8rJfnqvVeTjedd1Qnz
H1y6cAXxqDrdHLW9VoNu5VtJmm3F6bSVqXkyPSUlBIi+W3cmMoaPS7l8tBA7H9pJTS6rdCjPevjO
L3VXFXCxF2Z0GUf2czHJOqi0FXe1KR/7ozUXn7D7Xd4sp+0vMrOwz3rmNE9EjPWvet2+qOtSmVv1
nkofQrel+no3j/scmhSbo+NNqz/BKwiIL8nOJkvxrqGuc2QRUnbEkVYBj6vae6krWdDYuBbg/YYw
QS+eVjMuz9wcx6aR0fg52j/7jcJmgM1n52/MdzLq73Yc4NHYlaFcyqmFmC9nnfEeWHh5EU9SEZFl
pflxHS1hIfzC0wdhbFGEoPvQ/uekrQ44isfNY+xuAr1h0asPaUIl4uuznHx1ctagthx5sSaWcTFU
wwdaTkib45gi7XGYu66pG6j4idhTceUBcy+KsTDcKh51OdHRLc0DRWUfGt1yp7SmeZcXRn7u1GlF
W9XmtEhDv6D+UFNnWR4bFSLp06gU9aXVGu5BdtRLeKb0j7MyZbtMy5zP7ixEEwKir3d2n8cc+jzA
JLGXR5VCeTdPpbwTk6wuytKK79W69PZCcao+gLzvAs4wchwQzO8cq9U/5HVXXM89yecGviuvxVCr
F466orbLhkXU1/oy4WJf4Rq2q+BaPzLzmm+GSlcaxB6t5N0X45TyDBWxHxW1PjRWf4v9xFc1hpK6
TLUWQChBVOMORbiimA7XzBiOmQsonKbldRHHT7k6h8roqAdlusbNfggZneZndmdnh7YrvwzzNGMI
Y1Q75Ba7UpgezUgBLxlO72bM5AVmZc730GX8KhZB73R6VJXJbhCJ8iHOkitd9G+xasgvMu0alC4e
PAyfsWWsjOcm01flI3RzN80uum9q1YbwQmuJEtJJxBL1TAIzb2cTeOPVYQ9Q/wCb+Xylv/9sdHn+
hvui/WThhX3DwNg8buIl2UmGBYoVDIl0fU8CUivuWhzQhTGFXzuQMsOwnVuRWZ+lXHpfzJ4d6HGz
rzb9bbEpceNNkwsf07iqlA922y92ENsOkhb2x8sB9icaHiEuvHdRL8Lta5iK42WMffXlgHyyjXSj
indpp2z8oU0O3CvGDsnDxTxlFzJ2zt2hq/15rl71xTjDdx3VUF9VPioVBCszbIi4u5uTQgt7T721
1vk8biroLDSMgWG1edCLed4pOQKfuv3UzmmQbTwERFDynJG1e4PqLIuGtBmvPUHaqUKP/gADbfCb
QiUZQwVt9BtNqFgsyc7a0QDmfq3OzuzHjlPuNa2usyjGImDt1s+FZd7OTW+T0WJM41lTopfAocL4
OjoWeuTBhnwxLrfbnsk4wb5ktDEeyFI553kZAZh3fZZBJPGttmWaMaf1vZ23O4cg2Gu3UKpDNavz
mw7Hezf1vX3jJYt2xFLjrjeZNzjdUt8bqBagBU0yaCggw6Ujua+BYnUoRyWJWL9NoGUI+EgPVO+K
Tqk/IGqE6Tu3T6riFueyFU4E6vPGPrWb21oJWjxrXuu5IxMLth2zjbRd75hiP2A+huS8SndUB5u+
rXhMGjxJapMOkTp5CWYMwm8SnXFTP88yKPTV77r4woI/+YxZPFqIJHF9Axu4nb1O+9IpKogmco/A
vYjS0qMZ1cqg0/OPsAqTfQshn4FXO+9cM3d3PWflvSOTj6gMEa6A4IYw7u/GaX2C7Jffjb1ow9ic
YNIgeT6YY59iyDakO/IFq5AaZAksMwmMTuwxzKmvknm46mHYRNrmE+CJxvMx71jOpF4t5ylUxgMc
FSJMTM4xNXb5oNOCVB8F8sY2xwYMghG3qPpoB25ddQAUkUvFjCa+zmPtCjGAE9UDpgW5KWLY7SMQ
NGTQAFzNxwacnUrmoIDzivbbfFrXMjCyUWnbD3CRIGjgiaMT/XiEAmWODLVSAEUfa58mjVIHOv2D
UhBRpxjuiOMOSIl86fumul68+rrSdPKEVj8vqge2bosMAAgOEipCNGdKFckuFTsz1gGRRvMRHo8F
hSM9zJ53qTsIAysxQepdLo0aZaSRpJyA9mWds9ug2ai6JBToqWl2kHBWnV9nbsW8rtqJqfKT7JFj
9WXTegvClIivzOlxWRYu1KMOVwJqLaQ7qmRCGANexum57S1nVZpFc237qKc/D02SXiajN98hWLqh
FP2QjVq6w2bMPih5rYY6CRgUUZx2dligt4RkNLFzuXH+GXtb7a6ROW3JVqch6Pb1KbY+WlOThlYM
4SqpB+8OahDf5eR9sbyhuhyg2/jjbH5G6lHu6tnpbjFjHjlEYtlcN7m4sEGu0PoN5jjpaegtSyai
AcWAGSHZtrD9x/kmWy+7LtGHULpznV+ZPTD0ZT70ZSx85K3COVM8GJk+lsCLcmYuqRgfc2/KvM/L
gmA29t/bgP/b7dJ/iYvxb+cM/w1HCBjX/Kpf+kbH8F+w6Pqf/1F8KZcf+6b33/3eONnYd1FtbQMx
bEtxdqYF+t448SM40fgvbs5dhvnTKMH5g6Bd+nT4OLRW+GL9Z+NET4XLzBYXA4eCBfO3Gqd3w9Qf
cQ3XhoNBd0bqjeOQbXpiSISddze7OSCsvlp6gKBT+pimZBSlH4222quJvqcO+uIJAALiKvwSWU9E
BXR0BpjGsJDvY4h/8LohCj1NQneQbxln1UIbAh33QapNEhR1cr0tbqGB3dXEYuot2X6dpox7Z3Za
uKFzF1VW/WlRoSV0qnO02Xm/4Up/ayH/103prscvnRyg2uBe1/9jN1RvLxIvuP8HeEQ0Ob9auDcv
1Uv5U5f//gvfV6sDAYh1hcUrrcvWr+PE+X21usYfKtGwKqwdiy7xHQH43uZ7fyBrtwDAPFIaXN3e
3IC+t/n8e6x8Un5Mg8UM6cj8O23+e8rZj6uVqRyvyvYHEBb6iQ0F+MF2qAJBomSZMa7AGHbH2wOX
31mmw7raLWqhWb+CSiHPxhXxTRBvuDAENfsSGYe4MBQ1D/Whhy4q1TGC62TtpUxQApWs+NAbMnVv
p/w7UCXcwHHm6uyHL/ovkM13T/6Tu0dpihOD7gCTcP8/3z2zGsvzYs+ICsV2b8o0zs49KiPIgsmS
hbKyPtWCCcICsR5JZ16lx0WsrW9AJbQojzJrj0dEtUOVvQPjRTlmDrmP2VN+7LEX9Sd7eIb9/gHP
pvbJUU0Vk5nKe44LBwKuMARuVLPw0MAu87410vEcl8oljFcpw9Lr7UhWaX2ljmV2qGul3wlHoeYY
XH1HNS7Ou7Kcv0FxzJb/epDJ1vcjZsMIlZEomUyEtpMu/ic7UKtTy3pATxa5IMv3RZP1g78ObXIe
k6vsL5mRP6ETQaw7dOPrr5+FtlnK/vwsbJApyG9kbbAvq9u9/biSCnood+i1aIB1Gq3C8z7KYl3C
2s3mXYP+onA6fKlQWcEHGB+UOc+PFE2ff30bp/AnqNWGggGb4TqONyR8ux/vAt8MiWTfldE0GpqP
QqWmJy++Ko77AE1jPeN7yL4d6P/2Sz+dHXNJl1MF6g1jbUjc2y398MHHBrNy2ToycieVpsx2sYTt
PkBj+N2F/vx0uZDNQWVbFh4spx5zVYNmw1ptGZnoQQomDmu9j2sLUlSrmyHVUc5o2tWPAvOo33j7
nfJ9WFkbskg2D8wWQqze2Yc/fMiYJ5s0DTSqPJb1vmzaJkKCkyOiTpyoULv7psKdYAZe6rX1gb66
+M23/FcffvuiDY/5J0ODk2+5R0+Vg8bIqLbiJ0QqL3NrPwkDmUpLizXhpVBV9v2vF9M29f95SfMa
qezZG2cB8s3JkkZuO6kVg/SomXrrLMvw+SA8vPn466v8ef1gWsFmrukuuC578M/rh3hCpKuO10WY
BqQh3lkVG5bsN0FW9rtR0FZ8/PyJuJZtcrLgMueyV/x8LcdGedT2FnKb2DxnSvyx1awvSlqJIFNJ
6FsFdnoY/B5WrQh12T/++pO+P6STyxP3Q/4xxxtnoXXyhfbm6hIawuWlob91eX2hzt2zo8pnIr4P
WkyNz0yFFtgORercqYr3PCHTCSzsYPiv1r5NGNcNLu5dufPp1/f2F0/hp1sDqf/xLZZwJ5FOcmuk
xx/1yrvxTPnKozn8+jJ/sU0Sb+2oZECSfWKwX/58HVth6i70tYuEOd85st+7tfFQGF3nb5T2XhG7
VE0BhYGn9TxZECDQXf76Hv68rLmFjTfDwjYN/TRkIBMSashAhZi7bR1h9OCB0hh/L4NxyybfrkJZ
sVXDKgvu5w+KZogxnDpyFeF8TBbnXhbyoeK0Rbgf/foD/XnTdzn7CU/iqjqm4CebviDYiTp36HDc
brrDmjhPWQ1Ipg9Ig0dLWn7m6r+zpj6d/20fD8MRNgd8qJi3nDxHr8OPdRZ9F5nNgMLZy3077V6l
6RzH1Hj79ef7i913uxjaIlK0iWxyTl7bVrFXPV66LiowXglLpZ0DJD+Y9C71HKSNmPaNzEZgbPep
TqZAbRv9f2fdGq662YGSYkrqys+Pc5hiRW1l20WdbV56HPHnWTuKHVSPcF6GL1DADSwukLvMWb2n
bgUb6JTfLNy/fHkghLH/Y4LKIXTyoHMvqVs9rbrImusnw1A/LJqO/l3eN1rzQGkHacfGBdX6aqYe
g9aasv1fE7ybbxvVjxRbbdufTvcvQqzYpKixYH2ePIexxBYx6ZMuGvtxQf+oXHi5Wu/zWKSRtKpd
b5Khm2f5zsY1059BWRW46Eh8FajOUhqo9hYtgIMgUPQqjNxVT8XDCNb8r2/0z4uTNhb8iIqEm8SC
/OeHpbqVk66QSTm4zI/ZYLhHgW+J46JdXEdl+s2p8uetk6PE3toIVBGM9E++lX7SyTwQhRZ5Vj++
5Xl2Zxk1SKvyu/J2m26efP+85FyMHCdLt7TTiEchYi2fc1PdkMEzOORPK+FpwVL1N3NCXZnhOOYn
OKTtCCfFsEhH+uup06Epi3BQ0VkiL6/hIMFUrXLnWdrueJAT9DasgsDcLIoJ4P3bbuT5mAVIFKOb
LmzkEo4GtBg43J8TWf0md+z0WYFGMqvns/Bqs6pOd+MJXTUZQu0aDTRQTJ9K95b0YYuUDDMOM0ak
v3mTT3f/b9dzNYPOk0byNGYxLaVA7NjBWKI6P6+Fat32SWz/ZgWebsnbVUxM2F2SwIiVcbYn+UO9
WJjZ5hhE+ChwJ4OcJn1d5+xZms1FX6qRB+j8mwueLg0uiEMw82qKGvRgpzlfMyEu5JDk/4u6M9tt
m9u29KvUC3CD3WJzWZIoqrHl3olzQzgde3Kxb57+fMw+f1Us51iVAxRQdbN/bAQJxW5xrjnH+Mbk
6SHJ5RLIuhd11atea9/wYtYrQqKwFZQEvX78qv3S1f++JiwHpiYmY4vjL5H1b89UJA6hKo4zellF
z1XyFdJL4zFowbCkQ2Mc9F56iUienPlnZDkPhRrfWE5xFVABQYj4rGt6skI3WF5YK89fSn4WGwXW
KNuk2wWC/u3PYuzeNgXvgudW9OMxkJh7wAaYXuQkL2zDz9L9SA5SVUcs3gN89didfkkJfrvZ6aR0
LQ66kTUwzNb1XIRweZg82cwZQnYJ3oyvcmPN2quAnEdTtQEgLZU1nuYtj4ezyoZL+pw/PA4OYePL
z2EgYPxayX/7SV1looMP0tFLGqvdMoSniV81Es7p/Kob0+ekC+N1CB5/e+FxWBa7t4+DxkeSnSAN
QCIGxNliSM+G9XxMCH9p0p+ZNaMudNFQ5hu0Xwj7nGS+GoquxMLIgLJP0tpG41q13z/+Gb8g4Oc/
QyegQ8P+wIJ5fku6DCx42Cm9Z2YDiW8yeEn7+GZQ9c4P7PZHOnTWIwJmEa4azQ3v60ROuyyDgqy7
0Z3i1Ps0s52rrk/L3Vjb8EGYRC1UJAbrsOPrLQjT8s7G/3wjmVvuUeZpZJ/Ngwf3sngRmCN2JY6z
L62cQSKbJQDiqKNRXxcVcmC8GQ1+GIbd+Qakf34iXtWvqoLJ24SJwhoKfT+ayVdkqPZBoxX22rTa
eN/mJT+yQ6Cc6OW20PXnajDG+ymbCziDab/TrUacqlLg3umz8iYH9eJHbm57WHGSDcUoKOMQ6eB1
llbALWG+1SuLYfxxHLT0KbXLRPjSBrt94WV8V8DRHKIXgSpr6RTQmj5bJJSpmhLREXcfFsajCM0n
LurX0pZfugbVYTyE7HGaXWUbHpS9bxeehXdPJF9lJEYLLmRxoJ5VbnOVMKXL6t4b8k58d5BlPula
UOxyzBO42cYLxfg7LT3naoE9IqVYUzGtnO9w8ngunIW37Ek7DJ47TZLEFNtiwyw3+Bb3uhUzHAJK
qmfKeG8NwfCJHIzkMcpqG3ZdacG+7nkQk1E5tjmTM6iESADW6N1jptzLapaq03ivTkTguagT163N
P6SSaulLo9QY8HSx//ElfL+aYLbGdUPQHw0BGvxvF9NMTJNbDwNvUx2SAyzr+LZ2Y+fGkSPPjhUF
QBrG0Gt1Gw/Ax4emEFhu0Nt3me8KAiyUIouZ+PxdjjRmCsSxtR4JjkW8TRMiaTXh5Hu9BA62ktKS
LyU2K2vVh2Qm1zIG3YXCIr8JRF58H504/hQW6CWHMY73RSPGW0i0AR2ktDOPiSynz44VGXtd9j+z
btROSeQ0R9AP2ckZNHZOVVAIc9VHjgs4MicWTomn8nasxAsJ6yfVzrSdrpfmUTrw1qMhf5rd/NUo
ipD3ri33RtPon2o7t79MpSvXsiyza3x84z4LahsBiF7dtplug5FS3fseAdhpMPXGgXbXIe6XuWkw
ocvqXQQ8+rFU7bLc9IrhzXxvd2jD5EvUqqATA6tYQ1K1VwbovH4V85n5HOXl8ETfxvVSoIb4A6YS
2VCVYKd0S/oLngR4wgwmr8urGB75zahM/P+g7MtjkAwz7sWmn1+VtFNeqbO1xwbK7qsYqw4Qopvy
1dYaBtVJq8mXMcOHMcMuvkuTLts6RgA9jskPmhVnutMgAa97iWZaaXSbPnkCMzBihPQa6Z02AB/G
OBuuHDETQV20pbFpqqI6EcJCMmxaFZDap2S8FlIpNwJiS7VNZARTMVAUHZJG0HItrKF5zBFHJKsh
VOULQgC5baq8jFeaAWNHizV53XRjsErruPjiGFV0FPDfYcSE9sYNLX21oA1XPcSDxFtyLOA80dZ9
oZYROqx1NAWRLRIo/pENeDnsvMlAlQU/JQHpWaXf1bDvbqcJCMGUuvlq1obolOVjcphMJLB2Eg/M
EOZkDTbZWDcqXshkMhKguBp2FFUBuFiCzWh71ypXRuMoB7R44sfYThJOoaWGiAHZ8Yae09Lm8hHd
ALmCeFP5bR8gGZ5qNsXbhXbHhwTnJbW7kYXJCuEetBx3dL0kjZR1mPTQLiygr05exUCc4+6kTlZ8
iJLQ2WV1M9+rAEjrddy7CB3CIZsOsz2Fd7ZF0TIL6V6RnQ2oJ4kftCTVriqBlr+VtfpcIzs6xpYU
HpqEAP6pquWeGhfgaeu02lS4fZ/TBM7cWDv2l7izqt2MGKlamzMgpjGd8k9xVyDBU4rpGr3RuNZ1
BUmQmrv6YWBODovO9rTJ6ZCVWwovmRbfM8+XB7O03eepRw1UB2K8rxXqi9WSuXtdT1mwLQG7yn6y
uSKtdmqLsFrP9MOuwUp6Y9UMhzLV7FNZgpEcQ1gPltvGPjKvrl3VEqoE/nGhHNppqE7CSuoHXpOX
zq4NpOEy2yjsKfy21u29S87fQXViZTeLFqA+ks3HGECkN4aB+3kkxuN+jPT5m8y4mX0I1FSyaN6n
9JdBVMp2Q86Dc5ryzLqGqN5f191sf9X5CnwjWZVbB5HksxSp7v+6p0OTWl42NuaJtErgn2zVyqMm
3Wjc2cj5N01es/Wb4r69Rn/CtCo2TO1RY0JwPxVOuyP6A2dDrFZHR4bTDSgezzUaBGu5Pt5juIiP
wZiU257G/la3g8lTCHn1sgHx1YiP7FixGz6kefI6gHEiwyFIlLVKItsus8SdlTd8jGTtenpsJbcx
W9TbIkxBbtJrxBetz8p805azcQ3HH0R5AacyXCWpcMuVpaVxjhnbuLZi0TcrKxueCC72rHKeH+Ih
0U52wvPLIWr6ppjNrAQr5aaua8NY//oKti2CoEPf9SB6yDIoB7zqQ/CS4Wk5FXipXvSuTo6NEVnf
h7Eo1m01lEfDlrGfO4OLOzzHXxPXuO3XAxfic6mSeYaxqy9Ooux2NYGkhypr9oBAwpvedeotTOvq
YNJOPMVp5twpSbEY0rrqvnOc+csMTvmTNZnTXeFGD8VQKj+sGZZaVoIVooemnYxJzddZ0pNyMs3d
rY06TsNmqnUTKF+0m51sFq9RkYC1lklS4/LoC+eeZoo8zHmqb63J4S9TnthPvd0jWh4h4yH76sJ+
3BXIY+7izBzJmmjdbsMVHgRbRK3QNnRpYcg7BDwBepms3u+s0CZqdITEUzHeHddp1c97Cbhyi6it
uJOpBWzNqaxyXSf1U4ZdZx2B5L+Bf1v+SDSIqhk0Rw7d9Etgwxh8MhQzqtDmlBGKsb78nNAdh+7Z
K1bpRaOAw+zWKXC3qHWPra1+n7sSs1LfbttUICPuKxR0aSCuUdElnyDTZH5MWDkZYki3cdXFwy3N
8f6LnSrpa6oCWy7lGG4J/BAptpMB6qc+AutnFVfmF8Xsi2qDK4YgTv75fCfCmfVGzQA2GNkd89Hy
J9ENxE4Iu0Ce6HbDkzUa061UwMyIEIEl7kbyBMieMA5alFTbsCy6Y28xk0mlD8h08Ea2J6+Dq7en
Hr/+UxC4cgYjpUQnmPjGD1WNv0o4czdhK+rvisyoEzsEYk/jwJrCdHYab6U2UtWk0rGf5llnelgK
9YSPDiRh0uk0Hlt0nKpurxqZophLkuylm1UI1HjkVm3R5Cxm6NbK8AHY0JH9TrM2RmhdbhMeUW/f
WaKHWN9X7pUy8rL2uCXJMoAA4lkQDEpfQxB8ZUjkU4oYi/sJeKGvakO7iZhAfhkTpHPPdjO/TLEZ
qVs+0ojdu3opLsyeG9SUvJ0wgQ7TiE6Dsn+XjzVKK4s9j1/P4haYAJQqW7RsYCK94itnNAZLsEla
aby2C+YIXBNnvB2GIJKrX1WQ25GI20dS7ElBILxmjMHkamN8cPiN15QrzS0LabayW/s5F0sdU2fu
kQy2jMDE/m7QwnjLpzs5ju18VLscE5mFpTqhmha52vh2R0kN+EDDLpTt0C/mLKBKCd0Hl1On25/I
2PGGiNlUp9iwFyf9Z8AztROimFeSsAkPP5eXK521lVEOqy4okLSWw2cr6bBCNsRUjYPkgCKNnrlC
6decxHscSKq9TR07PFVuRXXtuPtU9KPn5HqDFc6x9t3SNKoBMX2yrDw+NFnIClQH07OqIiEtbV6V
Mi89UkFRSg9AATrCOuA5lPYaY0C6Vw3Dr7qkXxvNUHpQjYhcmjZmmDzyMmfrNJxPKVj6tavK1Gsm
47a1BuCguM/unEAb6SWOqEJBw3dbAMLFTUoS960+yybf1rWMTpPGCioYGN7VSVT6M+kVp3kiNofB
Dh4gNaeCxazu5zXl6GC5DWYrwqRdFro7mHDMUrMcxG4TV/cDmU9XjpZ/C3okj1lGA2tjwUG7Gpc/
UOs2CdcmKHnQxiGZAgpMgCgmbKgZ03rHHggwRV9Btx9GQT8s7J74d449b9cB2XS7dO219jXMXycb
/xVGsGFT8tQeunSiIjOCyK/MzKRODki16CBZDA0ZIG4YgPMlXWYUhXZSTJ7NhBoDiFmxCyCYgbkE
ZYLq2eSvD98MC0EjDoHphCZ53qCtHfYq3MMnBcLgwlSb7nv06XujTdXbsAsqv9dVNjlEzigEO6jD
mG8YmELp0sAA27Oe+1VtTk8WiuJV4pYJQBALWQcO4WZt93qJGLQsxLURgthaRbmNm5FsOHY5bNxW
tmtXR2YkRHOgEsQOja2Zl6ebtWRaa4Wabt2IaIfQaMJ0PZAPuEkUY/5h4c0biIZyobPOYdBTp1et
dTsFkcGj49TllwRB40OvpHLfom8ut2EwOJgtAOTdNZJ97pqAj+EEgX449WDStxVSeHwtU8AyVdZz
/thliXKVGebCXpktCoASPykX+7NEX7PpTPSoATahKzU3x/tGJuJ17POfSlLB86aTZXDTVcw2sWor
GV0Q2aBKmUiWGAiduqIVBalkNpKtlhbJfZxZHS4CzX2JwId+QomMB4M8M79cvvlaBMuXVGou6lxP
LLygFZ1Nr1MJmnwF9wqOtxvVKlpK7DneNaVe0MkV0gP5UGFmcddFLzCJtuqIRlY42AgcoO/MgqZ2
njyoZnKruQph1w0CWw+ulw3tOmw9i9ihbxOP10YNbbENwCBuAZe0zPbbCaVohTDzVpCc47NHkFe/
xDStWWteOufTwhYqVRzYpbWxSH8+BEkrmYxhs5D0uXENtEiUZ+wTSYxSqcpsRPmCos4Yo41KbsCr
moY1gU/cHMyHh8qdToz2tOdZKt/tIgmf+8GIv/atqgK/DfNvnUIWR4NhF2B6W9wPGREOjSijK8KF
WNtNxN6RRJAszAHf8VC42oNrhvG4lrPA7bH8JGz+XtgDJwHnKVfCqIt15/bBulb66qp3dH8wqOna
FohFJdPKK3S7O6h0r/1RuMFBm43MJ/lXbrQCFmDowGCizoR7ExbDsWOxwpJds39RGveaBv2sryOw
bduCputOtC7yXyoGm3lIGUB6TquwfdSnGaeUVWooYdM8qrx0yPyalsi1S5LNqjbEQbOG1p+NmvI2
NMhPGpAh74cRm3BoTHDe4WF/MvV02EtyQnTgABnPb1ELjw5bcSR+mu9dTWxB9DgLMzooqlbi7o4o
GDEMM76RfE9XvVNT3RUGG4HkERBdsA80NdwUtCToQEwPYRNbIJnCehM7qO6XHnK3Dwyt3xZGjpdX
KdBYqSxJLuRTXAPqLNdctNKnM1CuXWp3L0mGNFARfgcS8y5JOquEVJWrOm1POHySFZ8d4kaM/lvI
pH5NBf3i6s14mjKLZhSCvdsQkOmazoi5Kq3MWvdBcOXaCM6sthm2c5C4nqFAs51rPtmm8hnF/r6x
oh+FlmdgaZdN3FCSl5zMljfOVrOiWnD9upV7s8P+PgTV/NgX/GWDGNR1O2rqPsQUnqgMr9irrJs+
7TflEFa0QaaZN9ZNgNjayrZUMS9LeAYRowpCs2Kiisd0uHISGoy6WYp14JChAznpcSLdcEMOWuoR
AGhfa0Yq1iKWV/AJYw+DLZSFSJs8Z1IZncTjdQFmgBUwuw9SBxJSnLs8Yi31LoFclvrETXhtw+SZ
C/U8iXQ3mDWYQes4dHl1XfFFNr2+DiVpfoHTBCjmDJcSZZ5csepstPkOIaa3BszCg4b/2JhnPA6s
lMOqMgU4mdjIpltnrsc7khtGuZI9Hhfy8wjYDBP95LCj/0EcEFQArfgE0UArV2baDGs4i+3WbWB3
TWYbroM46HysM+Y33idI68uyP/GwHC2AR+1K0ixah+wti8Jt0e1h0MlI9am13vjUa8ajMwNcHPJc
ngSivhUqr09xrscb251S9F6Qbou6WjIIendHoIO2jl2DnRmgSCohA+oFEV1YZQz3i97MT1lDfAoM
e36HAdxATsl3mhPpunLjJ31USGARUb+2s/Z7F2AKgJ7Is8Pmmvamfiv0XvdiDP/XkW06d4bTOac4
0sqNJkGRo43LTyQy7hdOw2npekerYugyvg9Z/BxMU8nnOxWnNmr160yG2UmtavSSFWi3wfjshBpu
jILaIUDnfG2Ndc7LNVg7C9vDZ1sbx50GwZY4Nv5xSgPUfe341R0UeV8mI1MD6MBeMGvzgTYz8wPL
oFsmRltura5qdmQl5yfi/oLrNsrcr3ZZa4BTYgAJKy4A3bQMQUG9xmqn8KWIVCt+ahesMW2cMdC/
CbieBAFrFgwQNsjGqVdNCuIwDDdS7aJXm57IseKduLO5B8dwqIpjoRqTs3Fmu/nhWlPE4aJkSWps
2x3ZseGNbcvhBMRT/Y5XTnmQtZH+DGQ+XY1gh16a3Ejv21bttZUN1fhkVwzsp0FoPraojoF/o28W
c5iHI4OHpwwF7r3K4VXU68+h3kyPGpFg/uim/VMzm+Udd7clEqWLI+JQKHzCRE2u7Bo6JaN6eSzK
JMg89jvjitLHOgY26cht1ZrrTowYX4yoJN+AQ1/DGomZoNXdPqnGjL4jZlN44c4W5GSCLLBvT9g8
YNv1U3TbBUr+kNd9vatjQVXjpCHj0irRQ0YQ7I/Ge1g0Y7CtXI1GO+AR8RrOMY0KFJXEseQjt6mj
ZEiOOvjcle7Y2Ve35js12wNok1EI97GyIrGujFyuCXUyn4vJCD8plDbge13PSatSX9GcUzZOVZX4
bEY+E/msuGvZ2sZz3Bi00ewxfGCNv6ejt1ZNtsSM/ClNHlK6jxRqYltZpL9gFkJw7OxDwKWA6yBV
aNESacFj0rnZlxaU6abBMcIQQvkJ4gOedyTpcGOFn+fO9Ghr7yKGDaRiFAXZbiFNX4d3rkrb59ip
9ry63be6o1lTkxCxITRzsVyW97KEGx4GOAmriFA+7MyQ4SchIAEp2HNtt/TmEXhW1qftPqKLvRF8
ZH+oAZ/oVuT61pyF+DGNuBBFNxqbjkLPwki0Tga3P+J+kleLAHRPv15ZK6EuNjVpZs3KJOxnHblF
Bt+rGw/4Zo2SS0enjxZs89ABhlzRvuqvZchCoWMIfky7zvXUzlhCq0QRUeWGbIwaJwuoznDRIVq1
eJhG566irXX1a8M9RcXwFEaFdkXGVL/BYdWu1KmMdk6SCT67g3OMG+ugmw5xUoa+nZyWnlWFtp3U
Sr170Ewt93sC3bY0qzOF/NQy8Y0+c3fm0I1YDFv5AhnDfi1wd3+utbZ5pq+GS2+IoeJtEj0qj3k/
4r9kSnAsGKrtR2VB5lHxXFWzJXHapYlfTOHt5BRwP4opev544PKL3fZ23LJIyDgFy4btgM7o7bBn
YBiVRqpeeWBAzLXSAD7CCP1UpPSkM3lTBJp8IGwpf2Lm8oPPE0ULUSs2Uj0jE6/WUk6TNGH5dsVW
P1OzJ21IygOZDjCL4iKivybcC7/5DxN4wTqPkMSAlKUy8H77m006TMFgpKg3y8R8miBgA842cNiD
mYW2hFCrWVYcAJzfI4MXqWFocEzyxryWDt7KWUf0SXFUX1AGvJ+bCRsltmY4LttBTTsbPRpqUYWz
HeItpeUNAPuOedRdwAYTBmNkbswgDVagxrNLgqRF33R2CxG44JFYppBwWc/GrcSR8ES3ceXNpZYd
3DIg9JAAwGQTRPajTIxX5OlPE3ritVMnhClEFOqCgcGqrZziNptlhmpRvNJ6SK8ZRDqnITbLvV0B
0pkVpm056ZrIZ9VlSFVrDBNgX20YdvysEd+u6GjbVGoYW9nP6N+CujoFBdBwDVhkEQ2un8/I9gTj
+St3LvJvyoRrwM5SWCxunvJdmEu23Zb1SDuGbM1+7l/qhQBeBzmIxaSBreNqGdVM/uJgPYD7lGig
zXl3Vrx65dGcw+nHxy/FO+WdLVDd4UaBkmZZ75W77lSiGB2Qi0oiMzZDPfk4gN0TnfiUIB6LblBl
2dFj5ygxyw12e81ScVyKIb0wDzXPby3CCp1UbkQ+jHAIVXn7pPf8iYw7tfTaybDuLDA6zCqM4fbX
+f6Vt+m/NNe9Qf39H/n0/owM/H/QpLewg/6XIvId5+9/FmEXZ2+RJsvf+N/OPBf7B5abJX+JVYx7
948zz/gXQgAEOfB+0CQZGm/sP0gTQCguI3UXE95ieVqUpf8gTRwgf67L/dPRsOB4+Cuv07tn2LFY
hxysMUzS0ab9+vPfNEFz3tOPt0JzUxpqthEqU3G63d4ky2+l2351Yueuq4BHRXpK8HtPpvRkUmr+
dsVu/70IvdGQnguEcG9wFZZoeZSk+ArOtAQYqFkzByIPOkNVj53TH5wCJneSPI5Kc4yJ3iD326Z3
VZRX2F6HC1KGdxr85fg2V3lRaIAvOtdlQyOXWoM+apObvKwbqnEmRmZa3chcRHjp1bklGFHRZtJr
LVuV7LMrkLdzkw7bIStw3+cLHj5k3EAMLFHKG4swIiAeNLuzTMry3wK7/wuv4v+/FkOd1+G/fu0e
ox//Y/Ua4TJsfjfFLn/pH5chnljdoWQRrqWheVtu6j8uQ/VfkKBQ4BsWOmDccryv//nm6fa/Ftm8
tZgJl7+z/NF/vnm6+i+sKNgTF98PjgfklH/B1zxfs/n0O6gzAaebeHbR0Lxds0U90E7XhPTpsZbk
Og9iYbLIC9K7c8npv4+CWxJxOohcd/nz315vPQcWhyZI+hn8TZ5jAonA3w3Md2i1hkVNZLUML/ii
/nhmND/VxY2JRufsZZ7LCH6kaS0hmXrpTXVTr5UFLvfb7f7DmrHciDf1zHJqtGxUhJY0L+j2vj21
LixbslYa6Zcamd0bQgpMa6NG8EVK1WVAE9JJkyuzjcMrcrlAOc6QSQ4ocGjv11ol9pUK4pJRUv41
xl0PqqcoO+MhsVqj83VJ6sEqmhrlivJf0W87ZIE63BNsk0e2j+HBKMf5KOle7ZoGjOTHJ/eudlV1
HZEmoWJokdFNmme161DOLjsVMgXjzKh8iSpuFRP+hmZex/9iFhF7RCfSn0S6YI+HJCdA1w3IgFL7
nWnKZDtpRcccorKHC9f9nWxv+Wl8KfigOSgBxIKm/f2RAuAWxQ4MRH9WHOtgavr4Eo8MAWa1nJ4n
xnG3xLuCclN6azU6NC0VdTT/+hHD0qIhMDZcRGioz97+hp6AIWg8dsGmIq0RvSsmc8C6vVQynz9h
6Jex9WlkZlAvW+cmNCVWCzUcQoaWqETWzlBmB9Wi88Y0oL5wVd+9p4sdGpk2yw4HMs/JeaZodbCe
bIRMQE5HrMLjJ+xgwEKdsnhSx1H5roV1n1w4wXdvKke1TdwrfPpRJZ7b8icMThPPTehn5CR81/K+
2nVpk+8+fpjfvaiYvNlyGFxN7hqOybc3K9SZu2mtVvkx6+ohituU/FReo5b04b89oV+HgqXM8sw0
1Dhb7gLpEtjWDJWvtA3qSfx8jWLXNx+fz/Jw/b6RAhq53CaKdfSPgv95ez5JoSMfTqREbEDcYd2O
6U5vx/4mr936OuvEX3LVBcdjk2FwKIcQC/bhb48X8xWjQTdWy0DqVjfiKyJGIYXSW8tH5RszeHmh
HHv3WHBATDIQMjF0GZRjbw8YsBzOBXoDduVWCAk0CTYFRJe/v1ccBccSVjGw+efmKRsAFtkvtvQ1
HPTstkmq0bA7/neOwvkgiAZKL355/X/7ABLzwRXNTEKm6irwpmT4Omp2c+Eg76ro5RaxRPyS1lP/
nbdHAhBqFU8l50KkCFMQ0rd1bUYmNmvPOe3KK0YM6a7SZyh8WRcz8EQHWqKgurCM/OnOgQCB2s2D
gtB4+fPfzlYv+kzoAXeOkSfRFhl50pACgwtFxTt46nK6OMp5o1XsJdzDt4dB1Wg5jcbpwhmg3iVE
EwNR7+n58DDl/WNUSWRSBsFY+MDCmPRDqX0ZGRzhQxLwnzQcYC7jxY9fyz+eO+sY1x8Tp/qrXvjt
3E2BjAx7lPQno3tUAl3ZmtV0qZ7600FgmLBG89TyJTz78BiCLqxacxDa+4WvKIu2injlC8/TH1ZM
9mR4Ci2+cLp2zittGiclXnCUflAXKkuyJCaeVe0wNnZyYXFeqqSzxWz5jqvwNOiUUQq/vZUTN6Pv
6k6SxNRSIBYwLIHBFBuJigm2X6qs8C1MXr2khX18v96/NNjxNNZPNp+LOv7ckBdYYUDiUyl9C/HX
S9KJ4lAw//Fl10iamLE4dvZQ/mBMLa4Bb2aHzDSCtRWI+MKTs9y0N9cAC6dh419UqbSo+s+ugaJa
RtmWjEP1sPqpqvAO5dRnRIMGBhFvfbr5+MTffevpSeJZJeKIbpBG2+btJW8CJ2xyeGl+YuZJusb9
ETIB4PE9JUE77NK8RFSZ07V6+vi4755djutSyix8FF7dZav0++LQCmuoE6x1/sC26dqyeWszNxQX
vo7mOfNCXQ5DQc7WawG1vDNZgYOwx27KKSqU9qlynGnvTlm3C+pcOU6o0NcOktl9lEeR3xKWdrIb
tGU56Xlrq8vnFy7ctDedXEgC7AYLy9SQgEpHJv9od+bn3ATInkLLvmIj0/uW3nCT0qpC/YYGbWSg
ejAYJa0KdSRETxHdnQF53EPOAOgw69Vj0c3RMUAvtGHAGnsGCPZ1BJjCB9NSb1NUN36ejelJ5rO1
mWbWtb++DXg1VZdGA8Fnv7alv98GxW2yAZxM4UdEbG9okg8bQkdePj7IOwced2FxhFJu0aHU2Cq9
vdmDrgCuT8fCr4PsG+S7m9HCChDHsbJ2tT7epH1xGxkK1rvZo1MqVkNg+RF8V91IC2ZKKErGumae
7V6qLt6tOMsvwwvj2my+WUTPqosuiHsU2DOPvz52+1mra6yQhrvS9URb91rIG6CzCmCWdC68eO+W
1bMjn10TUbmJ00Gv8HOob2gYxABPAvl3Hnflf+cmLwxjwFq84u9q3n7WB7XDwOUADPUKq4roBUdi
9fFd/sMbbfAg4WijNqQoPbuUqSEN1NXLG910mk/Q5RKsGDz//UFozgMQw4pL0Xu2bKiKqGKV0Y5f
a061mVE7whYctAv35k9PBQ0KGqJ0O9ksnN0by6hDpCcJ94biArWTmX6OgkFsJnSJ14hTrMMQtj0m
DQUUyN+fIG0/ASmB9xKkwNtXBW963GXFmPtRYcbPJmDNjVIPYvfxUf7wkWGzih986SwxjzqrmeYm
II2XlHtfzyvrWBBijHimI7s0RIFVh2Z0wZf/hwvKDaMLwwHF0kZ4e1Y6wNdKt5LcV/pG8YVBJELd
h4aflNB/WyC8G723+c4UU33hei77n7PPqUm5zdKD2Y192NmR3czJ+gFvhT9Peb0RoAXXczfXG0Zx
yYPFTfVCu6g3iJaqFSnQ2oVcqD+8FG8Ov6wCv9WBHQ+RVLom8yEFw68s0YiPVj1eqF7+cDtJ2OFr
yinSXhNnR0lRXUiSXjgK2WO7kcpzl9Bxwiuvd1vEa+2FBeX9RWWxZEFBP0K9ZLjnTTVlpKouo8wv
+bMNOcefyfIWL46TWGu3Q86QlpFJwi96Lsxozv7jh/d9yaLhHKYaxcBLR8c5e3iR3qp9aanST6r0
hrSsYJNJNBvIwccjz5d6QvB5YUH4tf97+xhptOWpkphzsLk6d/hpRjWEcRiUvm2jHb6nnTX8MONa
DscRI+8PsNkpe49aqZo7uKnNNRsA0axxGDEHy8PR/TRms7PubNLOVxbaj5e60Xp7Q3NLeSVxGJyB
Nk1jvWoTIoWXHBWTBMh5au/VVLExxCFQBmAdBuh+RoIwtC0+5ea5EG23RztRfulCG+tWik3skCFB
3sJ5Yjgy2kkD7LpYyKywZbf1jMx1ZYSOQ9JIOZBSg6rvx8d3Z3nWzq8Um1uc9mz9MLQuz85vT3wu
5rQg5Vf6whXBseHjvRpDy3g2GigbHx/qDw8CiVRsroi5oztwTpwq+tmAtALtSqHhEYTjlTaQbBkY
xaPDDGWFtsO9sJq87zfiVV+2KBwPeCXr59uzq9S4iRy8eT6W/g53z0D6pFoyWjbowro6wNIgHVBV
E2dPN6bWk5vGxpX6t+e9/Iil808ni8/E2QuQj02Z6k2AjoM0d526ua8OXTU7e20MyePI7VA7gt2d
v3982D+dPB9Env5FyUApcUYssKwgChGG5n4b2ynuxlJFZ+coYATqhIzstkXhljhfICs06ImA5idV
Mvsf/4j3Sw+QUPZoDBz5MjP3eHsDXCWqczWa+ZIUhnzMDBuUbty2ng0rHjh3hCOSJn9yTKJ22Jpp
al84/p8vwm8/4OwJKBsqmypA696Br7mr2jm5GxE6kqw+KJtECHnEB2mD0TYyBHjlgr/XrQuP4fuv
ytuLcPaOBe2k4nUz0NvH3SvAE+demHNz4Zv9p4MwhmUKSreP/54t8m1DtxvB//KUGdFt05uwV4jl
ulCJ/PkojDp/3VEerLf3MwrToZM19Y4dmOqm1XL9FseIc+GNed8kAnWFFFoAaVI1NBJnj43REx1l
OhVlVUL8VG4O0QPBQO2GoQI5AyImULEb+1v8QeK6IMOMUm9Mfzhmhot5BLiOdS7dhRMeEDxZyV8X
CW9/3Nk16Cw0WK7WcDsJkPf1rJjuFMSDm4/fnPcLM0f5NVkGB7IQ5s6udDQYVadxCQpTZk8GqNur
mbxwMGfRhV33+3KEIyGjR2PAVIwV+u2RAlmH+Naz3J/+g7Pz2JLbCNb0Cw3OgTdbAIWqasNm04ni
BoeiRHiPhHv6+cC5CxYaU7jShhuKyspEZmRkxG+WRAHAU8L2sJz4VCftt94qj94ER8NtwpKkUs1L
2orh5Dz0EDZaaQZReAVskF4d6NcHC7k7Hg0fmJKUjMEL3U6v60GsJqD9zjJ6dJ8L2DxnqYtNP26s
nip1Ff7r7I7lBKVFGss1QovkdrwxLEw7mhkPjBJElBE9xwwOvufY3XxWw/HIjmpnfhoqmQxGlrVK
St6OV5adHI8znSbcqhfPNEV8so3qO3BhbOyWogru78tfVe/bjIFmD3bYaOkCizJW58nfMwYpqtQs
rKTszF03rDzZn31texHA8CoqXyQ5AT+1kMwm2VMqNQ8A1H2rqPwW30Kpip4qWn9+JtIgMUs/r+pA
y9G/bEM/xjf44NOvJ3H7UwFkgFJRUFijVXX7UxWghsCsaShmeHZdpsIcvDA0gnj8tkR659pz70BL
sq2DeL87LJbaXL6gBxGZux0WZRcF1imWVJrcjmfNktayVZLhUpk+I99jPkQWbs5JYh7p9q1b+c18
Af1Qc5HBBW3fbUNUYVdTTdl5HoXhSzU2AV2FLcz9HfAL/LgZBsAN6dR6ohAK3iQ0Ev4kYxXG2bnP
oPfldLkCq4zResBo5DK2S/IAmHr5nveJ5juKkIH+T87VyNvMB8sPsD6Hw3L/N+1ES5A/q5MvVUpK
kJtNCdcXFuWSZueV0XrVSuSS4fMpmObZR43P3aEIJyugVaMLtRmqyTEg7ytmn/V6ci7llNdw1BdX
iPp/3J/UzuckaK0CgUyJetBmHxVqI+t2Z6co+YQFIKumhbxspwdLt/7ezdcEv0Vbgpc+sNJtCaOT
Z30uamDF4ISzsz0ozkdInTCNwnA5A3mPP92f1c764anMgBxJNtBW+RajyoFHopaenQiyP12RCRuQ
dn6wRfk/UKf/tZIwkoLrhHj7IiGPcub2ppaqYkrUPj3HxYBpSoU60TJr6tUUqX5wif7aYZtldEy0
8sHlqGiNv/lYnVIJMTgY0+nK+An/Ot1zUHs6D7M8PPaUTb1WbmXUKeYYNUM0HwG+lleNruKjZsfh
a5zo+mmmTPa3ZkVG40qT8U87gxkvJ6gkeFqKUyNiLkz8VB/NDJrUXIbDS4aQJX4P4JO7uc3/LVSC
9bM0C2FTyq2UENZP+dvjUMh4tHQLc5rogPjmUONwYYjs4MJct/HtylGIXKVTFdonSIxttrlShF2S
DwglVBjoBJVRm6fBsMUZwarqbOKKGTRU34J/uwtpQK5KV8yKbtlWJVCb434o8jg5U4LJggSMI1Bv
0DyWNRzs950nCE8fcrn/1/S3t5n5JKUo0FqAx/H7kc6jsPVA0Xr1QVSNBvEbw5KmavoXY6StMMLv
90zcRvz7030bSmjaABejM6OBUdvCUQbed4AK8ZttASThQpTjajUZ1cGXfAs9Iu2hdYNMG7qmQCg2
qaQQaPigIx6fUVFQyAPgTJ3aVA59aQknOrghVEdQI08ww8prHLYRLi7ltyisjacFgXFMief2UZuX
5nx/+r9akZs9RsgG1aEZv9RWN0mnQkMG/LO6fgMpvKLuMHnNFHUXA+S5O5fl9K5Ucfoq0gEBNXWx
LkuNZOTSJssp7EBN3f85b0OgBtTasbk8ie08cG7PlWFOo95ghXyOOtP4E/6YHEBSVf14gkR2f6i3
ucjKvACNQTV3LYVtjrABZ9TUcNw+y2xvyqgdtF1BO2tG+dU1Sx0nywhWP1WQoyLc3r7nAQPEHVUF
SnDyZs1VAT181prsrKaOdJqwhHYJoDrFl2G89Ev9pM/SM7pZhTvXs3q2Y639eH/yO+vMw8aWqXsa
hOZtodUaBfxP6Fik4iDtNRp3kPlnpM8Q6js4YDtBTOWiAbgI+JpC2uaq0ZI0Nudft5qqdg8SypQP
wKMh+9g24gfG0EAPQmD4/vx2TjUCncD2aQrLZJubfWSZJSzHjKt0hgMG2VlpfTqXh/ne3jJaa8+Z
4jG6e1vtUa2ExLE0enrm4nu3TKn9Mhe2jPS/HXm1kvVIwNb96MORIpvHr/1qdrD5RUKKXYZRQzfU
lp7oJ6AkpNRf7i/B7m8D9EZxiX4gke32KMValJv2tKTnJZ/fZbbePGGtV7tAOfUDXdm9xeauWPvS
YEdla/373y5DPVP62swL6FfN6l5uFujZWrrAUen+jN7mYyDraLuA3v8Fgd2cWJIxCV0cfEJtHAEx
5ULCQE+6f1JVfiFuHdkA7O3btf2ngOPjZtg2XNCYkmMDgNGZZ2QYLJ1Ozpw0KObrRYMTVZT7yFzo
B/t276P9UugFTIAsz/aBlOaOg6ybQ8pZVglsVxPjaIfsVhu0o2bqG4lpssz1TQBjjuYDw22uJNlJ
lHiUQzaIpHyMITcmbf+OBPQpNNTTEOOtajRXRCMDtJCRBbI+yE3jTlX3Drd2v4zsP7WxfaeH02er
/h+j3/9verp3K5GgUuHi6nHAw26ChoW40Eyyl55z6p9elugIGE01rFglGX2zyIxgTNv6Hb5H1ZUp
RicRLjgSIQUDxiY6KiTsvOtYKp5RQKBIlmkJ3O7wpiMnylrOUjrM9SmB7/A4Fe33XGCvHXXjhzFF
igGsOEoKQFm9zOynB9gXyMQ3fYe8E92y+0dhHXBza7Mq8goxXZGM+uZwY6YzyepI4EGiSr+CAXHc
spYbNO9kFQtCjZZy7Jh/VGo8XOal/g9JE8NTPZDZOSvU6HY9BlhnsYxx6dkZ8brVlEb3KtBdB7nJ
7iRX3gioaDyNVO12lLAqyX6lmVHonXgxZc8vsj0rPiVpw8059h4yXLKbjnrxrkPo6WCNf83izSLz
zKTdCkGTbP92/CktIsmpBl6ZOaKPevwqBnRcGvOKhCuKH/apgRlr8IFN4bxoJRHIadIXCoOf2hFl
KiUMatny+05xCwX8RZI9qHb+0OvZYwdQRS/TH31WP1nR8ASa0Wvk7FWux5/GXD+V6uhh5X0yjOhT
VE3vZzl6p6BZC3DGA0rjoOuUnmF5e4ujvp+m7I+iqX6sWavVNgGP4wdwvLiM6s+azfmY+2smhWd0
btwGlM5Yri8k+5ohkjJqxiWl+FMn4eMUOQ/IPKMRJwJk6a6FpLyvzeIqz9EPKRsf41E/SSJ+UbNZ
hYNdEQQRO8eTdzSrr72kXQbbOIdYL4UK3kb22CDj0ny8v+9346PFhl9riHBhN/ve0kTUjCMHEWl+
VEe0CdvVPk74GY7z6f5Qe7cajy8gbNTy0N3eDDUlziKcbL0/JcVG2xe/x0jkR8D//VF0xqHEQCax
SQWbzEmBpskQjSOneRjZSa4pqdV/uKFXTzAU7WkEgI+73cmIYORqbo7pWRewO6NQTn2pmPLr/RXb
+TgcREQ4EJcnp9x6ZNUTJqUl/d3zSu8EfoTmiZ3h9JrVR73ZnUyAkWjb09fBNmcLujOGVo9Tncgw
m/byhCaS7qGSY1+1KoPandXVwVth5yuR32Hax4uYh7G2yTyKVY8LL2DOHLwoHwYDAmKrDMv99dsf
hThJyXptz27iHUUEUchkkedCtIWLRJeJdA937n8YBd8urODWxH+7Fyyy1DFf16405+bRTJzB571X
HFR9dvcCdUeYYMByoIrd7jhu7EXVYpGeRapEgd4XUHmjclVFr6PT/Qn9KlZt4jTYt5U3zLIB/9uu
G6Zqo4QD2jmdCQ8IK6JT59lW0o2XFq/UF2SUquWUqFbWIukQ94a3UCQeH1q9sFO3jcPl0ZJkHYmX
SauwFZHV7I8WkbxP2eL8bYTLcpKm3vgyJSaaKxlS5C3mGk7+rMxgH9ymtgb9QRi1ivuL2fQfI3kU
mHEo4zCep9lMyfUtZUZGjZfdDwuIapAlDsQ0OdKd8oET3yivodo6CNcMxfDVbJNUeHlbIIHUGAMq
wxgcNCPO54MJARrQMUzwSv1T5t2OVGWlF9dCGVR6mprxA5SKgbd5QVuhtKripW3mQC1VxUIFXaC1
UeEw8H60QWqARlTzb3WPjg6/b54uZrTwU3vHGDBQtgvza17L8ofexLzOtZH6/QNl8+6vZaFN64WF
hdG9HdfddzObzvzLUrgGTsgn+K6GcJ3aSHvPUQfzTy1LtVX0vTeARo1ZhnKXiS13k1kZjuSWWb22
QEIvolDq1O8WoTyxZmJ5aOs0+tzgG3SdKfe+L/C8OYkZ4rlVLepzMyoikI25uDiJlcjo66uT48I3
pZqJDXP+VSjqIDw7lOIj+4edd8HawcKZhs49JZ3NzpZaJWwq2UBdz6A0XDv2PwIpNxd6/3u5rcVD
1dn6QSK0FxhIvC1CD7BHenW3h6mNEZ8obGrqVl9I/tRJyylGOOmgprkXVDlFMuxoi0R3G+QwBGc9
aSGfR9565DKqMZyX2pgCVQnn52VUmuD+wd2LEZRQHeBPEN+MbXtVlkcZtzOmpfVUwyD4Ij5SUZAZ
C/vz/ZH2vhmy5nCRV+sOAOK3C1gOxUKxakrOyOP2gRRp9gdkjymvF/OI1p8q/4V/QngQl/bWE4YM
2BpqwKSv64/67VmcCxWJa/Rkz+WIKCf7c7hqxVSdUS76QX9NPtgkO6tJkXh14eGOApq8yVbbUFhK
aXa8whHD9JzMqPy6Tv5e4CQdTGzvdcZQNHmoTIN42DaObXVpu6ziwW/abfEpxCrqLNut4jfgabxE
byxXAQtw0joo22MYmY+tWnenaCH5jAb5iKKy83Fvfs26ML+ts4wKkhQiM3rmE1K7jFNvmJEuR4zP
IcxIxTVP5Z/399PuWmvgd9ZGL3nbZsi+J0xaLce/E7lz0o249kU9G8FioaZ+f6idXbR6KaAsAi2I
Zq16OzuifmRzuZHxLll+AZouB1GarirKOEDJHSX6++PtVapvBtzcpqOdikkFNHy2FhB8UToBP4r0
6pQkbeyZKCudmgIKsEWd1qsnDS+wKpSuVVqWgVqPmtfnloPO4nSQgq1HdHPJr96rpGFc9RCgN0d4
xF7JxCeAncbx9rFnrClRl9+QrpJPKb4np77Tm7PcZtJFrcXR4Xoj1UOxRKdub1CHpSQB0eP2M4CE
Qg7aQlqe5C+jBVWdKsf2sDh86k3xz2KZJ31OAjNrv4RjegWi8kQ657E7UCxHsF+pvlpqeM3N4sWS
B2/KxSdVOPNBCNi5J3QYhrTa1pokEKHbHznAnoqatV80mh3uOGmJGYGoxn+fQKJrwTpQ8Fy9/TZL
kYGKl0spomMy26MrhIotmZ0pB3PZITKtTGSCtb1ykTlmt5ORc0RJ64RHdCuBsh4bpziZWZ9hJjKF
V7rD1pMjpejAlXmI7GOM/KzZyueiSw7O+tsDuLYteQJaREr6JJuzPoaim62woQQYq9VTZnTVpZE0
9cwDsfreNCiL3j+AR+Otf/97OBNq1KLgGwbWnKL8iqu3Py1ZdGri2aAo0DYHrPhf1PLbk6XThcA7
cZXpoNCxjTClNtXaouiBLeiU+KGcwZAO7R7p2gUwrnjX1UP9CcAG2nA18qOfkrDTelerQqEFjYJw
KZq3c4vybVVqj33c2bO/gLDs/DoyR/sUD0jbesvcWYXXaSg/u0MWKh/CmpPi5l0yIWKdV6mKF/nc
NFRaBfLvsWhlHF4RLvsuHKPqUbIvUdqW27D62ymz8Tv05+JrYlU9mS/Aispt9bQd/H7plmsb6yqu
Fd1C7b2URzv3sOTITVeRpCWYp1z+ABNTRhE0b3obUZQwKy6hUTUo9LNKT0PS5wIraanguSIZi6vk
ulH75uQsg2c0UZUjF6zVENqKycx83Jby1ymzBHpEc/JHZqBee5LDcMo9CyvDr3M46K9YozSoSZbT
lD/SO1t94Sp/tIZOCXLNlAukhRasKBTE75759enT0Bat7mVzmYWIiMem5Cuo7369v9d24IQksCsM
1aTAifPjJtirUp4C1bMcNA7Ua6YJTUJHtHVSF1uQ1NPnGVPNap6Ry9ZDV+kyy+XH1Rz6JHmxG4T5
E0da0ExF5gWBiCOA2q9y92ZrAr2gS2bBh11rMbdnIZ1aJIEbHOo7q8McJpI9AI+Io5UGOnmW4pEV
f4ACqdM+GyUAeplr1Fh7oBm4zB/MGRBz2D3WVvmR7Xm6v3Q7xxTeM70lpDjWx+cai387plaNfk/I
XYTGf/w0LhqqbK0kv5ZJpf+hSBzf+8O9uf7IXCl5YdyHKBWlos31F/VNGsfNgj4ywrtYsci2t8Tp
8GzrlAWnFJHaNkTmO1P+nOqlP8hB1mW++Qzr4EyRrgtd7DdAumUqNDHEXXKG9h+7hRa9N8fyi5Lh
c1iL+qehD+/vz3Z3QJrAJM4oORF1bhc3kRa7GWu8U8ahDs95VvYfzRl2izNTddUbA+lFuz/im7+5
PQH70yrklmeRyde3cVCCPhcPzFIWJhnMmKMyjRz0wVq+2TfrKOQw3CXI1UHSv52ak02WI0VMrYmU
+hoZMkVcKY9PcTeLEz5yRypm61Jtvh2lHloWtEO5tre82HLClTePEYMfDQvDMojBlJhs3FjK2aUN
bHmDWhtrE+Ooh7O7nL8NvAktDcLJCCHz/EmxZ3SLJRqCcOiOwMA7y8nNTBYOnB8o2BZxN5l6N6jJ
DHwBV4iztGRW0C8YcpgYdz1nxiE58G1aAp+ZTHCtP68ohS0oTIoiSU3DJj6HtapeTJFrH+po0h7q
iJ3a2Qnq7LPIzwhhho8KJmN+mGCwnDqp9On+GdlZX5gnOnkvJA663Js0rJ7SBjvtKCYhnn+Uhha9
Swz0m+8P8sYHFVvYm1E2hwI3MKOVbEjFIaZMLiyZ1FOl7h9qNtB4uD5cujJXp5mCNKI9QcHPn6s5
9Sz6m64Tph6vMIyLAQf4YyZjDLOyrOb4NCf0HxKu9UmWX8cufd8XtFCAP7pJY7UuYIhHSizmqev7
7iB93dsxABHWziK4D87g7QFsRD2ElprF565D4GY0yu6UmfJnQGqDr+rGEW/v7WN5XUGEVCG2UexQ
tt3xySqkdOmt6BwPzd9Wkqt+Ouvae9ztkfsPjQ+GNmcnEGTxEwG4p44U5gFyaNLjsNr53v+cO3GV
exQ0O7gIQtzWMrLU7L5CDCA6OzVmWJI2RugIdYsXqiPFkNwkB8yXo3LBTgRa+wHIEqxQNgg3twvO
AzIqlJ6NmnT9a4mK9icnEsVHBcTAJyXWG68UlIrdvLbCo927M1+GpgDDOaVfZGx2L6WgRZmTBHVS
q3qMlCV2M1SQwfTkdLUtCop9lsBfn75OFnLdRfiaW9ZVM5sfVDf+bozQy8ZmoBI//DTjjOZuTs4n
Dd/pgVwiZO/8rhXPsCpSJKGa75ZRdSdRlP0pwrzr/ofbOexwhHn9rqjDtRt6u4ZCVKYxO6zhVOKv
41i9FaCdbBxUAHdH4fHIdwJiYW2L9pQ8eeRHYYQAVDP47GjVk4b5yBR+96OAgKNBBKeCY7GZS5bh
HDSijwQ0ZvFQLMDFIMuVa2EyNfxpeE5QTzvYCrtTg8qxClGAhtn22TIZHfnB0qJzpzs/ml5RTkaU
FAc54dsqAYk0pxzVUkrEa+fwdmpVG+qpDQABMYi0ftEbU3E7ZZHx4oxFUEZa7lNcyU6AAaXPUt30
XtPm8gkkZ/IRqNrojcOkU//WjZdh6Vfz0Uwhh22tBe/EMnenTPCnhDtA8B+2F9gGNA2oaVOMvf3d
aZokYS/JfBKcQ11TRQUJqeif/2UQGmQk5Gvk3RzGOqvC1m4YRDa7/qyl+PeYbVkfhLi9D02WDAmD
kg2Vuc0oGm5sIx0uPvSChkU5W60n1qzg/lzePpz40itwZtUDgkW5zVALkTl6aPVE0khOvzTjol9z
mV4TdiWo9FCj8UGL1cibDasQw/SK1IsFXgBgZQYu/jJOuIlUGeJqWXnou72Xo1DClxllpdvQbb39
nGpE2z6CoB5wl4jvYMvQZYcL5snF0jxgX5rymuZugXKgo7yZwz7EQilN6+5oldaBNskn3QR4gavC
tfmmJr0sFYaEWS8FM5KJLziTPDWRZF8WudADI9WKl7IeV7Hx8CctquJnqEckAMswvdZGpbze/2Q7
GwPpPzJ7+ierOKV5uyiR041tZ1dSUOdz46PBpbhxCNvm346yNlXJtgFUrQKRm8uuqxT4FgviUGau
Ti4OSO01xmfwYJO/DaGMwnquEZTztCUb6vJsZqWyhAHwP9Vv63m+JOEwYOGYTBcVtIknl+p0MCix
4M3nZFgaGdypdBmQvLldwi6ZtdaY+jDIBXpTifJUo7//g86QLZ8Q0B/PNShlx62dqtU8UXT5ByO0
sIBpaaAr7igvXMK1JX8Adje/ghqTuITlFzN1nI/RoGffpgqM8skBcktPaFGLT3GsqT9sekQKxn28
rD110uZvIleKyW90e5YoJfWFfp3aCflch/YtYtVhpgo/15b0U7oaUkJ0TJzZTYo4jFyLQlftd0rq
TH5iVFHoh4OBK4AtqW0KEiaPnoe5T57aQoR/TqOE5Ozk1N+TSMy5m6VwG10V5OzrIGodtfWp+Fn2
avlXWkeI9S+RbIw0KY2B7ewkvAuk5K9M7513CRpIpt+V+MCCW1StiV1uTmRg1lgDYDFhxi9DFv9I
7YYTUGVd8l0aHQVfU2lCO1itxBdzmaHIQwX5olRLvbgtRjjZOY3VEjerXoAXAuX6Y9IV8WImpQMM
0zDbywza+rVQ6PqCQVKlJ6XVk/CkAeW5xEKjY61Kcv4tluzxj7LWu9dcVxZMkOTu1aaXhANA8ZSJ
Au+m1hZyCXyopuBSjuFqZGY8El2sTzm10dcmTUNsl2As+23pzI8VTXDngqddorsZimmS39pdLf9V
Wxkeo/roJAnFG2cysNEJnTGA7h19U8plaHyhKOJdOsTZfG6NWtK9/5P3KZo7jQqSJLFiKNm17rxK
mVliyFEan9GpLAsXTc4Qo2Cn/xCBwMLj0s7ATyuFZFMUwnfps52b0uuYFMWX+yd+PdG3MY66FBxy
GmJoxrwhEEStY01hloZB1NWVF8Zl4YlKUc9WZ37+9yOB3VmJqEhj8Jq/PX5kE43aRgUVcTRIHusu
/tmLrHknO11ykG7uzQmImCobJO7g0zf5QJVGUTxMMSPxHAiaqGgflzo0vE5IRxXINdvbLB84T7CE
FPropm1JT5ld27bEpgzqqEO9ScOnTLLo9RMPtAuXx+zHekevH4ixH0cDdMmsOAqnv+bz9kfwA2Ty
Xto7m8A21hpgujF0giIylyCfTBxRJwzhKr38rM7iEb40fluhPXpG2OEoYVPQEE712Er9P5HzLZXG
x74P/0xs8xF7a/OnqJfo0qVaffnXO4DiEexCXq8yYXjzXabGWnQZz5agl1Zfx9j+O+8KcYImHbr3
R9q5YXQ6uwC1dIqNb/JlOwqBbmnY+eIIhwl2YdDiExamvuUkIwiRa5OrgwX59/uOhs8qYrXKbIFY
u93hUYjhLMNQjrYi+evQK7Mbqel44b81/8NSwnOiZsTBRRJ6c5gspdeduGQovLVlVyTYvwAZapCZ
7JeDWb3lewAiJxNlf9uwbKCf3k7LMTIxIunhBEM7ApSpgM+cENvtTt2iOqccoMV15MI9SYYy+I1d
l9eG7OHg+l7XbrvHUdbhXYcirkq57PZHmFESzVQnnGBJlRx3PLXAH22yg2ShZ41SbvupmXiR5EZ5
9FV3R6afggoUAYW9ezuyIRdxKuWUyrEmHE7Y4zYuDrX2gzSguIrZTvR5rlK8g7H+PvjIb3M+Fh6D
VFiH1JGVbc5nR6iqtBEsXAHOHfn9mjwCJ7CDUXaiJcVAMDNQmtlNW5zw2GQC423sfrGRSvwuNcPv
8L2ewNdZB03w3fnw8gAzQyHljYC1TuLT4N7hBHpiNu/oFFbs3OQIbrR+jzc7BfS9wSWjUF5cf8Vv
rQ0DzIRDksEoJQpPQ6t1gaZM+bNcp+1zSbX1INbspJVUAVZcJdg9HuibozggRDSBM3ICqYybF2dG
+yaq+/pUVXif6cuAkV+v4RSAhfRL2Y5Hvf29UEc05W3AXlGNLbIgMZY8lguGDzVrvFrx5LxXUwvX
IhV1Fnpc0MHkZPrjfnzdOxO/DbpVnhprJQTrxqAd7cgfnRmmWGIXSQATr3idHb2F1dzqvmSZn+4P
vDtbqp8gMyEH8RK//bi9OS0tyCQ+Lj0ztEPayre1PL/IfdN6cx9XH1Hm+nF/zJ0qMmUXFbDu2j/i
9bCJAAI7txCdJ06IEn+vct4sPMnjvwcd6ymh4eGEXsrSukOpqwEG5eVDi5SvG0kY3oa9QYyeMVhE
I2mmYWL9YUht874zevOduuBuVbBFAui65qXRnRFH5qYIaNmr15yCGsBMJFdRiSv5p6vRVllEH+7P
bnf7IjKODC67F/Dz7Yrq6VTF1ciKGqWU4QMJ4upRdA7JO04KP5Cap4yoRPGjbEWaqzhhe6S6shN/
qOhyuegUWSk9rXvtt/Mat4vFC4vrpa/a/hm36/w5mWzx3Fp64S1aWT3LxlBgAYoDYIegPYZizfhe
4u3ml0om+2Zm5ddCTPZlRHbMnfGhPOUFPOpsbgxvwBbI6xd7fFSlRXbHaPJDND0vKG4hL7kU5nOC
3eAJmQv5s2EPk9vVneU7aP+d5KjD+BRHeHfit3jmgkseyoOIqSka7eQpWbxMnIRG40RH/oumqR73
zdkulvJZxxXgq6JE2fX+19oJoQgiogIM1IFi1zaJlkXeSHLLnjL61cPMxnBOTmLtIKTtHO9VAJ6u
FELY9DA3eyIujCRU7YaEEkn9U4QZNyh4JfUjvOnxHMhyXy36Iqi4TIL789vLZVesCnKgRG8eJpvo
XSXKMA4Gty2o3OKKHWQzPEJVV0HDmpMcIs5Zz99yI1WudcSBUOMM0bYc/zq4YNOMYajQ/8REUHzs
64XXF8pP8pONIV2J+HTXocy8WinHOPH9a07TyrNYuUzEJbLwbXMimzMbz4F1zUpFu0hR3nuWigVn
GzeVjyGm8DHPRIuOZCuQHHEEI9w7RRqYXu67tbK3RaNGgDymua1I0gpAtrMa6m5fd/nFUMKDELy3
BQFpUR4iAAHn1W7PK/bZFhp5TFRJhihIbAT2IjmSD7bgW9Ia60nyviZABuDhX42p38ICbu1J0S0t
GV47jkmgdAnmhSBuUeebSNVyLxnS4WPXttFrh3PvwxjmSX5JpDyh5QG6kzdQNfc4lU1O8vH+Jv2F
fd2kGGuRDDwVVSSKSest9dtvqxxLSkMrd4KxN/1Gcr5NKWBDPOJPZWRc6ip7HKr8nRNSF4n0D8Uo
/5UNy3M9Fw9RW+OdNJ7GOvGwQP84UAyve83LrOkiKdVJReFYciDWR2wYoQ0+LJ7WVRGXOVjfnYuU
Qt8KFUCokhrcJmtJMLjOIDnYAQ8ksK4CTEpRC93rdONJcfret1Zs6MG6rVtju2701MEo8FYmkd/E
lXyWM7EsJrablug+hUlqvDhAJUoK3VPGdJvecXm9t39BXVe/grkeW7cTzneppQzlNkMyv8zQzX+E
4BlbX5+m55SKfOHGRpL+qUoKupczAqp/5JnRx25bIa3qzWGofs3CVDni8+5cnKwg7RIUFsE4bd8F
k0DaPi5nO+id73leLI8o4hbXsgZKZg8IOLdyhhVr02bYncJ9uL+UO33ZVaLJAKIDqBZK8ebWzEMl
tGoYJUFKD9i10uZRCTtM79pPcmTT7lbKQBL5R0y1P4C++qlDllGT7kihd3cXWbSLeB/9ur5vD4KC
SnKUgUILlsh5h6/fWrNfuC/LJDo5YYNpevjP/YnvRR/w9jyH1iwQCNPtiKs5L2AC9m2tjKgQFbbl
VTEh6P4ov9Ay251KhMOaAYIxXObtCU9ktFwE11sfzd+g7dpBWbRQU4CI+2qGE3ad0QCvaaJcp6xs
L4COhecosfHZDifoq4mln00las7LsjZrk3K80L7G+hzhxkc0CbUgrynZTmacv0Ps/d83KVet9RUH
tAJL9K3eerdoUtnVmh00g5o90tZTA1kdOzeO1PbsLKn0HEnSdBBSdj8NOTKcZzhmoFpuPw018AVt
lsUOqMykVDAbE5RlYxxkCHvHjkIlfClalLzy1NtRzKWtWy0c7SBX7CqAt2RSFh2doFmq9LNhJN1T
siTOY1EO9sc2b/KD4feqIRRBVokZtAlW+vDt+GE7NE4uMX42p4itkI6RS2bJtQIN4fVh7Hy08mQk
CxgXF99wKuamUA9+xO5Kr1Av0HvcjtuGp1QnwK0Gqh92rCvuHFr6pUd0w79/CO6P4sibo2aAUZyo
ltuBpLXdk+hKNAMcqf8vcwEjpwAqA7mPdeHNXUrVZqbA0rFVFYEDgVAsP7KRcfkPcwG/guIRKS3w
tdtRciPTCl0M7M0kjgjI5scSUcSDoLy3NQHewRiE6bRKo98Ootplj54w0XCKS/Ult5fk3eKQiEmz
jdd4bqEaMnVIP+DufHJAmB3Mce+dSn+LX4CQH+zSLc8/tLSs0nVhcTRiC6WptF1gemNv7EtYLnzr
TSf9qmvZVLl4LcmLm8gGPurcnZPxYKTDYrs4+tQR5jtl+FMM1NxcR6oG2wdcZHVuURoIkCoz84ia
SqldrXXg+popVo1e1lj1y4KXHI7ogj8xWW7W7onlFB8In9EHzcm7b/c/6t4zhVybXjE5GGj+zR0I
EiOuhyYnh6kgiANrN8geuBUgaY6XlDf1qdeE4U2yNX+8P/LevbfShOkiEoNgVdx+6UxVG5MmOrfQ
EsXvW1wi/MbMvipt+9EW9ofYwhTy/ogm/8fthfT7iJsNrOc2oBaZewhJZZ82yo/cUpcL3C9vGRfp
4EzuJd9YcoD7Qt0XZtuWste0IhGZ4JbNR6n8WrTV1Lg1ct+npkOtIibzeFpwe7+Us/QlNnvnYUSk
0p80O/OELf4GVh8fbO6dYAROkMBLFxyS6La23jqSLSSwP0GE7tulLPXh4X/x6tj5rjejbE7wMsRt
FK2BdUaW4IzSuB6gC4ibntF177NoTl4k+T+8p1Bhs0EtUdTi2a3d7iX27ig5a5jVqgXtcGuZPXMt
btzfP2+JUfDzUdJZVW5+YXs2G8jEt1CpgCdSXFKHV0M4MflK0fhTrMSnLlLsL23az8Hcha3f6bP2
UGml/p3+4/CiGGH+EGeS5C0CqMX9H7YTNHkIrEhQXs8yRcXb6SMaq/dDhUZNvJjYgFsAo4c+5KUk
ZNqrWUHzDJPVYDC0P2y5HT7fH/2tjIyDqNO6JogkwMnfOlkUPEQWmhlhwJNxaD0njcbnODSG2ksg
biDSh+uhn9ld9EFpVvWUldYfu4kkWY9L3xg4QYITdu2SB4ov0Sk+4dGUx0FaJfl6Fjhdbmbn+sHP
3ol80Gl5G6+0UMCQm/hjTaohpeNacXLU8XkWonhopEZ8cfIYgZEBxRSLwlcgd6F5wLfZOYe0I+gV
Q1YHJrLtrWayQuFMIItA7Uj8raST8Nab44B/vzPKL9gjJ91aBXCN203hpHk6mIttBcqMl6vr2LXW
uYZeFwdR9e15h3AKuHLl5hHltuVkObdareoGKwg7J/dlKYs/xGmb/l/mzqRJbuRM03+lrM4NNfZl
rKVDIAIRuTCTO0VeYBTJwg449uXXz+Op0nQGIjrRqdOY6VBUkumAu8P9W97Ft8zJOU6kPbvCC7P3
L++5K4PKZguIIuAvEghz/nJsRyEyDUcTM9Tbere43vy28rQvoa0395VYyh+NM9kb5+eVI52yITxM
WbB4MgQ/HxWro4T6U+wEaGhHtxRc2/ezRW3BjTQDdVXqpbUmwofGA2cyTbb3gICICCqbJmbr0r02
HfH6hIEyGZ8+tUwajFR7zh8p7l1cyVvDDnIvzE9GVvdHHHDrw8vTfXlzMgpUVxT5wHJBrTsfReRm
nGBpZgcY4eWnhnhij5bIHk29iSSl2pKR3RputXVbw2s7dpUdwPyx/VYVzcEbQO2qTh/u9WR4fZTO
50+yR0fNQIryad2f1aKSXGmURZntYDJEc5w6erC5UMaN7XN54DCKDNA5o/GAXHeZmtY2cHZo7cAO
9WxvhO30bjAiA9idwnhYJt87IA78JZm2CIVyvs4DHwqN4K+59SkK0/A+X748El6Rz8LGUztT/Dlv
EcQz8/omyZxhqxVxORSvB5yDCYUstK5sihyBHAJIK0iqUb+BihfeqFNWpxuHzpU3khJAuGXQvSem
W217agZFBNHKCvJYie6yJNVPAzCioKqdauO0vjIUTFoaNRK9CPNqdbmafYzcRBlD7U6UCvG8pfaj
sfX2olq2SkFXh5LSdtLCDEjWap3iNk7aZvTMoLSSKlBGRHCjUR+PGgTCjc145QDFKsxWMb+QgIA1
BJtGWtPFi2kGuGTDrc1C5B/jyHpQlyT7ojWaeqRkt2ys2pXOBNPIV2DCoob49ISpffahqRpJE+7V
Bkq2JMH1iLjdJCCc5o55O+RZgxLmYL4fI/1H6hnJh8wAOohRTBJMi+cd48zSbhfURPZ2bnZB5GZ5
sKDVQn8gixBJDT+9fOpdmaOnIhnxMqZySJ2dfzZkJCFJ4EKvAft6DjvOhsA3QaKdmiKMTy8PduXM
I++k/czcSGy03BvPpoYeneciAGUGuKYbd4Qe1lGZlQGlQ3xQZqUYX430J8wC3kO2izgnqMrz8cZc
jHzCoHDDBahmo8FsLtwi2XirK2feE0MJm2cpTLH+eJx0SGuRJ7BKEHen2rzkuyrq8bgujT9sL58P
Ub50eABwuL88nfLxV0ceaS0UdVpJgMDXQFX8y/PSSB1qhHOjPYZeGyFLkGwF3lfg/ohpcaYjyk1r
mwb3+SzWhTNZSLjqAY7Gyq3iueH7NosEPSp0TbJdYirVwa3FdINF2fSrqJo5KCdzumkQjHikYWPd
eTbNUSupqwURnjz3a8IaDFmSeNc78dL6i6bYb608njdyhssJolVMcVNWgPkUndWx1hl11dnC1YPM
ouSei/CH6zbRvzOIlHZBHNSQ8eH59Gj1UvSIKusBnt8DgLmq/WZHdfnx5bW+/HTwUibpQ2uKkhFd
+PNRzCLKUuQIKDSjuLejKxP7S9eRNACqQDU62bIHvJLwnA+onw+ojHC908l2kLtQuts5byoqmXHx
a6yy5Da+j2H7af3gk6w5SL/05GXJFAfIRI1fC0yxIIU73vu2reqDk1DxJKMsj61AcO/lebm8TnhM
mmyymEx7Zd3+M5KlBsLnOMGcZLVf94SFYlT7HcgAY2OhrxAOGAv1AEq6nF5cLOdTgpmRB6ILj+4k
QhoR8lmz16pK85U6nYKwFNTNkfO+UUXV7lFumvdDZiq+XdblxolzZV+bFCfBQODxAJxovRk88jU4
H06AedlwGkO05o3Z2yolXSlh875wCWgOQJm5QCxF5ZK3Ic1sehARrH/oSqcojPtd7dbkWpZADmZG
wjHHn+xOgIdGMVLTNtb32qtK603ZfQRVt0ZpVWlMEgQCIIgjx8SYNa58Q+3NV5+khP0ScgyYgURj
3XBUhatV0qUpSLrR2YfzOJ/S0ikPL+/Vy4uCUaDxIikkJT/W+0ftmwkejS5JbQ6QQFebTtri/Bpj
hxRc1+A8jVlxqxMRbARC1z4SKXsuC75SzEc+2LN7F4nZLsxrk0lchHPXtVZ4aMMcP3Gt3Brq2jnF
6UQgDuAUeRLjfCg8FgxFzKzX2E/lfkjpb2lakmK93HHFW+br05qnhI2GEXhaScE5H09D+bpVptEJ
bH2ubvQ+yXf5ELsbgcTVt+J8l1+9PIBXbzVoM27sykSdoXRcnx6KIClPylNSjJ+Mqc7fvrxRnkhi
5zc7byXbchRuCCbXH3hCFTAGLciXB8TpUJX15IdeTxCYz2GgR0Z0sxgDDSXqEkBZk+lWx0AS2ofI
T8WEPi9hY7fX1M68UVMD3YhiyPedkvyEi6i/oa+nAQC2qpPWaeK2y4avSw7BwtNAKgxh0T+WpWMc
oD1EOyRBor2GNPu+00ClRGlYgvtf4uPLL3xtfqmpEapJso+67lIbdW+IeaG+ojS5HuR5FgYUIRgP
hgDNSEPbQpjKBVtPMMeaNOCkK4D0//m2yWgHqmHs2sHcVSW6+73nO8zjPrYRIokiQ+xaCDInNHjt
00j8FcA9wShgbOLHxBzdU90Pxk6JljmwFgx28t4c/VmFSzK0hbZDW39402MCdB9xP9JFcdtbL3Sn
k2sP475fJPRzjOYbZ/EaH0CYWu081IVPogkxUS4y32hRsbUrd8corl1NeHGl1lGfjfSumlAX+A+h
NV2UNA0KnQUUSqEs7S0CYD1UmtH98vLiXDu2ns/VavMLrY7ZY7SLWk+vd01XGJ+tztIe6zA1/NrQ
7SNyc5bvAaHyXx75yuEPugthOY8EmJKC3DbPzq0pqjyzdRKO5cGq7/sJrXUtb9vTy6NcOR3BynGl
O5R2OSNXtymY2Smz4TcHQ97hBZlb4pQY1f1kTe3GMXKZbOHR9Wyk1a4rCgPp8zziGIkiyzf0csQi
A8i2sgBAchR8dRtVaf6dSYRJQQwsg9S104kCu6Or25RbxyqnY+kJhQ5CuoVuvjaJ1OZplsl2kLVG
h8d1HAlTUDbMmh6NGlUp/ZHqyG2nWFsIuqtDcVpIOA3I3rUbcqw0SWRpuUOwmdX72tM/wPFLT20F
ZuHlnXGlGULK82wouUGfbcCqyHsQvLYdKLblvPGcWARtWGX3JoysYPJC8U2p8j9Sd+p29lDHt4lL
rNeXjbOrc7W560v7Rw78fyMm+h8ei24ISnFXiDzdUHpJVxR8F0apqkdHw0lzP7uVrh+SSrV3Lkww
hCmScX4UxWI2u9Cq2zt3NEW7x0QIQY+5AoiG0lH996xTp61S6pWUkVq8bHkCFsZbai0bhM4Viz+w
RGZsIz4RBwKz38Vzvmne8hgrYKxUjQTGhAcXp2+NfjoNevxmlPjnPkvezkK5sbXyc2V1/myoD62j
+OOCIO3Ly3t5vBDtUcbj4oEbgzzY+eq2NCM7vbKWAIH98Aadt95XEQbc2ESXd5schQxdOhKTJMrG
1rM95Iaq1SNHtgRWG9dkA/mbMAsftKG1fUedt+r3l+/EbUQBG0gSLJeLeo7ow8SCtqQHvW7UAdTC
HBprq3x6eeaewu7V/SnTDzjuRERUHlYvRcnIWdqcYrmrKCE4gX6c7zwrGg5d0iEAhj9VUOitOEU4
oezEUo0n7O7qPXFxfpgnYzwoWAgcsmJOT0qemw9eny739miDhOd6PaT2on35D8gZGph4C093gTM2
etTjAZSLuYM/tYVzvAKUY8tS+5duEZLouNoM81LPkZOZdiBV9n7Moq12KOwM+1Q10XoPp85XjEE/
KnqxvI29Egiml1D8KArrRJt/k3l/uY48DiUryW2H97X25cCUd5rT1LODWCJd2qZAx0iPzKMVmsUu
zZcF8RklgVeKQqGa27+aoRygnufZjsgetcpG7SFQLmLjMpHrerHuFFMAlpN3cmGeb2ZPAeOTEywE
bRzeExKVH+wsqj90A+LGQlV/2YkjTgWk38BY0Kh8edddmxOyNJp9KHXB21ld1Po4ZKmdhnZAqjjv
tWRaMC9KtkyjL79X2GtokVIvIhpFl/H8FXstHFtK4bTdKix7rbAf78s5/2TC2jiknfd6XBPD4RoH
OtMhP1sDFiRxo08axw4wd3MO4WQk+1pHWfvlqbvS1mMYPCxMKtNknmvZr6KNDU0ZaTeVWdbvEFLK
fQrwXxa99vYz//1tnBHdaBrr1ogqdKjdN65i7eN++vzyg1zOLj70CE0ihgRfDaXX89lt9Fazo3zU
g2nOv5Ks6r6lQIeOvNwFoFZ2G/v1MlZgOBhk0hnVpgC4KtnU1oBdsl3qgbkoSr+jgNTvhryI73S7
Ml/dFjofa709uVMRf8woBIbqdG/bw09HR1Dz35g/DIhQr+brw8ztfP7yKsysxganOc8wVt3eUw/G
LKqD03TkpM68VRm5NoEWVGw5icD4TRnSPru98OmdJXxYCyZHdLsKxbpHwsjy0FradHj51a4NRQFP
pUBCTZtexPlQpVqgKYG6F2CFUj30CYAytXOxYnPCbGOoa7vQlq/FIQJxct0MRegXOjkuEaSapvlo
VELcNmEtDhGgwLtQlPXGNpS7+vzY5C6mKAJfRVI114g/jus5i5OKV1tUSoIjZb1DQreAjK8rDqFa
F3sFjuJ+yr2tL+Dy0GRonR4BvFzij7UvJfDzRG+jXAvsYmyOFY4muxLDm40JvT4K3zMUR/T31mWf
pVPmWnMTDYtfzfS7ngoT6gdbfmfXdggdUVJBhIeguq12iOgbgYopyyZdAuB8zQtWngJTGbNuNl7o
2g4BosPNS+IEfmX1MRcmYl5VU2uBmrb5Lo0me9/Evb6PyPx3HZTijdTwSvwBWFjDZg0hLwvRKfnu
zz40idlbRgXd61zrkreKi2SQqUbWLsOj4VCwgeKdgb743vZC/aTW6nJj6nXtN6XT+uEoyo0de/n+
PA65D0IyUtZt3ToJW9JUWtxqQCXJPsyVi/1om2HyBon0APnq+2u//fPhVtdCqVbawBGED2LrQohS
6yQYuS8DOMcfXx7pcqcS7/PhS80Y4rL1gdaiq1AUJSNJxY+jV4fjIdfKesOK5nKn0ljk5qHeSgYJ
T+18Nd22RGm38hbk5tryhpA8CkrAoDeU3rYazk/Ex/PDBVwaAkQoyAISogV1PpZX1kVEtqkGfd+G
hj+qU/htKXXL2Ncj2j+7QWnDbD/m4UJUhtX6XQrsVARRU8X9LX9ljA6DFWXm45Q34j19k+hL0SoZ
Ojvs+D044ehdms7leBOWi/iMZYet4NjoJfM71Wv+ABAsPmEalmq7UPTLl3QJm3HXNT3MyHhQdFoT
6Zjnj7E7kgAUWlpr6P8qzEfWgICdnOqTmo8atDdjNL9Zbc/hO8lGy/61626TyINIoWAgCeyrswN7
J5ql9qAGU1t0x2ZKVJLTOP768ihX4iwOW1nIpFVBNWQtghATlcJIQ00+nBQavskYP5Tl0sBzoGuR
fUjcUR0OuJnV6g4SgjP7aapbx6gKzfeJrYqP3ZKFsALBWG2lofLEOt8m7BIKXLKNgtnTGnixQHhi
fbWO+vGElrwtYp9uh4vG8Ogu036qTGXZWYruqsd6yDHrDEMPOG+b29ZI1WM0u70HJvSOAkj43Wqb
pJDWWF1+I+zQKE6O1xERpF1tgGtI2oPVOsiCGrVIvtMWHrxjlFgMECMau+xaA99I6FgupMwK3FW5
I3UptR3wA1H7ZluFJ6Oj5gfrWdcfoPgs94nTOu9Vc8J/TK27st2HDn5hO9TJ4tJHXbI/aDpCJb4W
Wt60Syt1gNk16O39nIrcT+GqwhIusvJ7a5VYu7aqon1NCEfeJBV+K6e5mKnVoCivH1y03ivgIqDU
/TBFf3jXxo057XPX6od7wyta8isjRislpvlI3Zci/Mu76DJcAIVDuAViATSTuYY1jmqW6FOZzYEx
2eWd5LPujTEuHppOAcxSeDFE8LZ8xJRmS2j28nRkZLAZ1AtJEy5YFnil0vT1aMQ3ljqcdCCpe8Mt
h429eGUUckQDbxXuOQfFivMTi5DSVMaUkkjXpyPSsQtWB+ZkvxocimeF/OAl85Iwb3UGa1btIMTX
LUFUdcmdDT7MT+zC/Tfe5fkoq0Ahq6GJG02zQCyq+31Rz1XgGXC5Xt4Rl/cJ7wLEg8iACUM94nzG
RjcbFZSumLGsrHdVkxg7MysXP+JY20gVnwwHVwcFIDpwghyUBlnaKsWo88YY6lkHxWH2lBKi0sq+
VDRNm9tc0RdOBCWv79tJjco7JWtgTMfGiMtMpM6VsksNxbUP3WJ234WIh3vPNePwaIZz/cmjyh37
jVDgvQkIgWh31Z6y85qlx7KvKvWHEvHvxtcow6gbp/+VL4rdJusG0mgBrNv5/FUNFsTcwkuAkHvz
YBhl1yPKL0m1ql76pdsqB6WY+70hhi3hjWubnUMTgA5C35DxVxdPXo4pfjgpSxfxWnkKNZ6C8dYL
Xh1FogUl0M0lMTx/wQhMr5PM7hyQ9lBVtYpxrxjhVjJxGRVKUgDZ2b9wKOejNGpTQGA0gf/PRvx5
sYbuCEYxP1aI//iFh9Dcy9v+Cr+Seh5tGVmzACu4DkPHxc6bns5rUIB6vss7fah8LVm+REaI0DYf
924SxL7erFmfYUp5b/GQF0cHnOTOcIfyfVMu7Q3eOQNGYBg2KIOK3FtSgWAa9fpkNjXxtkh/mp0a
f4I6VG4cQZfzJU8fTlPqHYAU1n1juxVOr9bmFDSmNgbp0vd3vZ4bH0Nr0rH17e2NMPoKZEP2seAb
IkSJ6oMpt8mzLAIoR97Gcr7mWnhvizSJbpO4DW8nXf1kT0YKLjekoZxPw4EMo0D4VtifXl6zKzAZ
yXSW4bXsyVO/PH+Geg5TW526EaBqKf4OQCuHFESf720louYPRaH8AhxgLMqDUY/zu1JzGgcnOOd7
aY7FlkTF5cFJFic13oj7JAdyFRxPeWKxLZ6Uu+keGo3T31sIzO2LOddffRMADKJ4wY0tkeTW6r5x
0hi7qJyhhmGMvuHO1O9bgDobmcW16aVOTeWHuEByylfTiwOWZw92PgaUsj8iphP6+UBfdl4Qipny
+6WzbidnNH1FH26sLv0HhYUtyNuVZJWkkPSJBIpgGjD0+RLrs+UM+RyPwZihnWRplYm7oh495qZR
76jiVZT7PSOYyr7wu3Fub8MU34YqiTq/SAZz45S4PPt4GmpT9HHos5BAnz9NJihyDIo1BEViG+9F
K5b92FfRBovwyk5Czx0VNdndpC6/ukK02oUW0TKKUus1ovtR+6Fb7D7dqYrRbrzRU7b//A6WVEVZ
VpPyoySp66rNOEIFJ5auA21UdTz40g4xM1WPkx3Ke2WJzKWTYxI4Jl28dyNpZTPYVX+Xa/U3vSh6
HAp1oKH+PAIY30WxOeW7ThhYW3U1HnEnQbdDYC7c2o9Jj7kogjnx8NlB4OdnPlQ4OpU44qaDys7B
+8veSpLkgqzfjqIbJ5Tsb4DNPV8wVZSKiWwY5jWgyw46t8fXOBzqIzPhPUDBRX2/i913eWjl31wl
i27ManTemEIRO+SbaRklyFsLc2jumsLR512aqd7nhoPkFGKHck/HdguLv95icj0oflKXAWQkYQLn
T9wIodjh1NfBaJaOHy+LQ/QyLhtR3kVjl2F0/icRq+hU090+HyYHPhYPRF9BFdvxgzPXyb2Rx947
vbObG02paH10RthgtNBU76Eezu9Tp5Il7RkARmqmQveXtjLeLZ65pfp9ZQZoT1BHR8IBs5m16Hc5
Y/5tCUzhJzzJYawZcZBV0ZZtwTpOYwK47hkFDD3Vk3WW7tQqjiehwHV5bvIH1MfbN3gpDX6flNYb
EZb2G2RWs0OMbuxGznVxdcqhQROAMqFgCj5vtcRhoSM0h5VHkFvF58Ku+G4MFc2RJlP7DxMOWA9h
C9fTbMOvIrMRH86mceNsXx8xaCZSkVZdysTQZygjnC8/jsWWPjrGEAwLnttJY7e3dRMrR1Qj6tPL
t/TVoWQbRqrzSFjx+VDIfSpJ5yIptmTurzabjZu5Sr7YhdjC/F/Mq3wpm+CXZIIIGE+G85GQwq4K
4RRDUIe4bqoxrjNOlhkf7LmJDnWGKsmEQtw+HPPmY6aWy8E0Xo2U5xlIAmU04hG6Guvj1I6YbW3w
+mBxgRQYSdH5S91tHRJX5lSmmq5JbVHFFXg1p6m1eHAEwx5WZ5mBEmxDn4ygvytIdjcuiGtDwT/C
1xiwDeiF1aTGLVgzp7J7gBW5utfMKL+tqrm+ncYt3bf1FymnDsAj3wWlYMT+V3tysYxpjCO6ybGj
ln6k0EToXSs7NQauwsZitO+xqu0CIDBbnpAXvlhyaLSTqKOi7URTaPWSmJIZWMw3fRAlc48nlqHt
LNHDH/eiZqfFS1ntKP7UH9pYJpvqcrR7YFW91oi7OfbEKdRjZ8/nZgWGUWTY95nLxzos040g/9pa
SLtxCSORQBL582cx90CBPoxBSwbqSL/dRoH92ERiOICEtTaWfX0IgweQCGIuTo4ImtSrLI/wde5x
Uq8DrxOqP5sLyphjOG2cDU+Vkef3M8NY1IGoE0owFxzU8zeqsygLh6QSgdbUtbXP5nb+h6GyC3bR
7Li3E/4xUD5wB33Ip7ZtdrNpg41NDWv0dhhJi2qXGa2VBKK09X0eUzpAA9x0DgnoWYxQNAxij2Gl
UvxLtdn4JZKyrnatZbUENjgO3I6Jq7wZQ1P9hc2eAnMnj6NvBp0Bwp+87kHRqBgl72ZvbIEXpU3S
+rlduj+HIlN/WWbffRKmEUX7dGiH8tAjM4Ve32C5Dy4G1ohmW/H0NVFiK9y1wkw/w7jEd023hyEO
vNBCwsIttf6dNWhYzEZGJlVq0J5X42L5WGQhaCYCfMoHRuFjVL18GnUjCVKz1p2dglpZ5FNrcAGF
2qJ9a4awYjYqNPKTWy0PIqIyRpBsx8trwkvN0UwtEeTVMO1VIxNHJh4/IqElzsZY8sxaj4VMHVei
Sd0EGbfzrYBuxgxAuRABQM9mX3h6uEfaNgNgQqNWOEq4RwdzKwp40sQ6HxXalo0HKXEAgPh1RN+S
oKJZqCaSaWEOO4FO5rwvzUQx98aweI9WnXs9rbExBfHKVjVR/WvUH5YT47C8zLAzEnsOvyFMs4yH
2U7mh7rPKutoVl0bB6aO6mvYhHZGeyZfxGFCO36+sb0meT9DXh12Sgyz+ZDUXajvSjwODqEXox9m
kLtOvpIaE346JEb6nmYlvHOn6CKYwpHd9YEzRkmGeIKmoshu1NioYpI1LYfRTYz5psmm+YdqFsO7
ebKrG1N6PM4qllAMY/YfFT5+C+F4NHx9jmOt21jNi9qe5RHAQdBFlI6rmEjzfDnLulMLRbRZELos
Z6qkdA+Lvl/eJovICqgVVbbT1cYo+ayyuDt1ZA0dlaRO+bbkSDXdqMtQ/TL6JQHlRQlx1xd8sb6Z
qGntpzVG53xoS06nYGm7QyqEXRyiVF3qE1JsmBeM5VwVb18OZS6yUQ4ptog0QjEAvzHt5y8Vx73R
ZX2TBB3e0BBzBrNf9qah1G/D2VP4KM3EE36mxNwiOYyxZj9Mwst9MUGcOlSuqVG3Dat/BpT/+WP6
P9Gv6u0/t2v7t//izz8qMQM6jbvVH//2OPxqur759dub76L9LejLn9+7pCr/S/6S//ePzn/F394k
P5qqrf7o1n/r7B8x0p9Psv/efT/7w6EEZDe/63818/tfpGfd0wA8s/yb/9sf/vbr6bd8nMWvv/7+
o+qRJOK3RTz873/+6ObnX3+X3dP/fP7r//zZw/eCf+Z/n4vv5W83bf69/Nmu/92v7233198Vx/sL
GSDHImE3dW3S3d9/G389/cjV/kL/g1I0BwFrDHzy999KxF3jv/6u8a+odBJXcj5wR0mhJkijf/4I
sh+bAZ4pKSZ+Bb//6wnPFu2/F/E3yhBv8Wjp2r/+fpGJS4AIuCEkp+RTACI631zlNIxlKWKURZKs
O5aRXjxm4nOGg+KuifT4GNtoTHaGlnxFVOWnO+rRW0edcHVY2r1aawvCSkPI2VB5iA/P1S5q5tTY
icTVD9KvHbUYdfaxeT3Fg/kDp4n2VxIi/ZktYGGfTf6fr3b2KusO4BPWhZ4LhUzEFS8symJEtZPG
oFG8GGzOKPvkCKoAej2iCm9Pcf8wz/MxrudO9/VYEF2lOF/7VVQNJ7pdyWOlU1vNtcm+r5XJuFVV
yjnCLSeQxPnQf2jcTLyfFvFFzbfEEp4ijrMLAdaSbNmzFwxZv18lZ7qbJXUEeDNo0XyPD5rZfERr
ZfpamTUSLB5cbt+eRPW9ms3yvajHT3hBqm/KCJONpCgLwzeNMn07qIX4nNZLzm3feiGgbbsnpvGK
8VeMWPSNM+uf1XrpEn8QFZWsGo+qtyAvcl9RZ1qOKETdNB5ytjsvJuLbVR3YVzMvRTDHyRfVzsNo
D5Yk5AKZrdjbGQn1t6dFfNWp8j+eEGenyv/y7Pn/8FSR3/kLp0r/D6ri/zye5Bkk//a/zhLzL9Kx
W8ZFEDnAWj07S8y/gEvS6QG5CLmAs6Em9edZoht/weyHmgMla/5/KtbPzxKibMACpIxSgcR4zVGy
Dt7JDyDuosYDgIlhLrQi667LcHocji3e0UFjaNE+ifVlI0VYZyNyFALaJ/FUdK7WIFmhVI4Y7Xw4
KgLy0FRXGTS/ON0nirGl07o1FLP9PPEBnjzSeC2GI0/0w+oQQArd0PSRkFE3CiPrgiEvhQKO1DCi
rk51ZjWS6465met6f6wqBT4aygr3xTC2eBx2sTgOniewRFdbOq9a+3X0GmOjr3Jl6ahEIqiNHK1U
41mFTSALQinm2JNh6jYFX6yjndCoXr90HM4S+0ixhD0sZ+FZItmKuNVCqW6jCUW5W9I6uY0KXdk1
3etpAkwotUz2IU0E6VdxPpQ2Fi4y53jJttPgHh1DQo9jb6v5cmXaaEOxGVHC8KwLGmNp9CJynbA7
6mro0RzonA8UaLagatdGkTLnbHvJ1Vn7wPVUwZNcmN1RuJ15N1dTiLVAu0VsXddB2IKsC6RrzgfQ
Y2vLMxzYXUlo6o6RXjY3tWZ2O0G18gYEjHOLTabjo2Xg7XEB3tJrvPZ+Lk5uGOE8hSGrFExNFfKL
suuOfU8AC59LHEbSm8OzQ/RKdHD5MdPGoYJB6ZGHpZNyviOcRUX1rdDFsQy1ykfIDxutKbF99A2a
VxZMyOg4alHTYs34ote6LCHofbUVkzjWWuHcLnrv3BSV3TzUjlXevP6tHAp+3Acm9LQ1kqYrh9hc
ioSWMBUuDNwbUnacjQNl0V9tXspbPR9qFSgaNY6WXZEzVNcap8rMrLspKrZe6HIznI+yOomGQekF
HmjVseADhzVqagCYomyjAnRtMyCXSeJPu0N2Xc43Q1Kkc1FHEe+yRPPJivURhU8rgQxTJPuXV+jq
C/33UOuTaAjjLsSstzqGlJZuoKpTxkv0Xy8PsvE+60vR7sGhwSaqjiIFAAQo0kGqQdHozw5bKbZc
5ueRqtzcYNfptJOSktKsIlVko8I5VN3qmLZWc4w6+EGJiglC4hY/OA3zjZW6On14ucv0BCmItRZV
HClLCki+OuZOogSKBMNlipO9epFkV5vOJwEUInhrKbp6UJwSvmF5pCbwuZ+G7CA8cwxeuUiUTgne
KG9S5aS1I9OXZ9df1aU6/qxqfuxcTB5t6NM/DYwyIH81OJW9PNbFtD2N9dR+lBoaa7w6t1VYESnm
RzHY0/cwImQnAUmqjWEuStjc5kgCAfmX7hiX9ImKHm8Rl11+VN0sflBsL4FM1KLrn+E5uDRl/6jZ
8fQGj+r6XnoePWbUk770fbmkvqa4VFOMeHnj9EpMwDGld9wA7YcSxscG/Pxi18rnZNIlSwARsDWn
NkQ4wUq6JD/2Ue99a7rQetDsqj4qkensVUQWN7ptV+afShTtdMn2lzjz87U2Ebgr28jJj7qmfJ5V
xHhzCkSv3bWwBKDJIAEG5QiVlFXUmC2AsDO1zo9ZmDeBU9TDAcXOfmPqLsmukowA+BoFEUlYWrPU
KUgbqtIr2RHfwPi7yGNj3tuKUVI6NF3KZG0qBl/AyPPLpZj+bhixd6wRyPrISa7vYr0VH1wt0u/H
uXbuC4OJ2NXKMGa7YmiXA1WJKhhFpVWoQg/i3Wu/AzAcABok0EAaRsuD89k3p0OhQFLSpDmS44Bd
9CA3GmSoN77si9gJ1SjZOgZVCgyHzOx8FCXy1N6lAnsMGxF+nQX6E9U4R8E82MldMzTNfTjOvxyU
FD68/HpPvZez01iOjA0MXzpNSBCn5yMbwinBI3bp0YnjdEKwMjU+WMtsfa9EMyf+2DsONgy2Mb2b
UzWr9rWYa7Sw0bda7oWL4s8u7FrvWza59bcotufJzyykjbc8Ii4/P3IL4jsg49RnL1SLgetp40Td
+AjezQCqn36z4hJf566Y/Xkx+o1j6dp60OBRpbAO2cYaJZbLalSjLukx6yEMoNeNQL1MPXy7S8Kj
nQnzW59l9lHMdvnp5RW5/PCBe3gyFCNWB6pjnC9IjAHt3MZ9epxCuzp0cWf7mDNmx5dHefq0V+tO
2oGgncSfSQHc82GQTbTHpMnTY502TbnLVeRJ7aGYUKSazFuHMtjtPGvxp4U6jl/hvnIz1kNo7oey
m26QQvJee03jZILpmuRGsRfphJ8/T4KOolYJOzm2hZqx+RHebJJ+axtdmVxQ4+j8Uqvgul5DlJpl
npYerY5jHyvTgVKlOGgpCKWXJ3drlNUSakk494Lr4jjOTnHIuM93epltaotfxGxMGc1ZaiX0gDnA
V0dTSGnP7WczPs5D8eiWqvEhTqIGu56Y7s8O4fq+9QUVOvjlip18zCuVHnGlV3Hggj+8SRCdK/lP
T/+p81H9ISYn2XJUvTYTYPSpK3GAghhZnS5dlSgaFqLxMe1RjCoWd3lr5kZ6eHm+r02EjS6nlE2U
KftqlKxetCjFrOKYZMV4a3k1kv1eHx+I3IeNpZWfxfqzoeWmAWOgyMpOOt+m8Zi3YP67+Eh15Y8p
dR7bxMQ2q3M+CREGqav/4+VXuwQzUh2gpIKoN7V66HZyhp/dP7GrDUszlfFR6ersWOCGFu2SMOr2
NSn8o6Yt41Fp7O5uStHIWayoBPBgxG9ZSuvLy49yOcuSDkr7AWICeIM17RttSBUJtSQmIsyXj7ab
avtY6noYcAY2DoPL0/58qNXhVC1GF6cDQ+mE1QHOB9nJQi7uOCVedG/3CAG9/Gpb48nr4Nkka2Y7
qHXIeBSxs8CuhPEzybLJpxmDyhB4t43rXgZv57uIVZWxHcbw6FOulepTYp3OU6v4aMShdqoz1cx3
iUP/DIfCQXuj0D/2Rwfx8TDs3K95Gmp/vPzC17YVUwzmnbsGWc61jUdsZErdauzjqNbrdw1o0M8O
/S6/D0PjbmSVD7VT5Md8NrNbL6rDQ+/G6OeJ4bXlB45jKBQIIT/Vp/4vZ2/WI7ethWv/oSNA83Ar
VUk9uB07cZyd3AixnWieJWr49edhfx8OXCqhhc5FguxtwCxS5OLiWu+wJ6ymS+N4Sdmn0TJr1PE4
dsEkpt5PbFA7b8/5aP9S/wI+JgulFNxuP3K8iF5LmiSN4PAXwYYcol+sqxuUenum9XO0n+AZQL3C
v5ie2C5KjE2OumLpJFGnpumTkS7zteph/OZrBjMwLfOT/XQfZim5yi4g3T5JtdmNV4he8brMSKJi
S5vnuhfav6pTn2H172Mfo5AzUGXWmdoeV90teTsO2IRFahOLP1q4Lv6UGFqoOyINFt5lF5yYzkq+
h1Njh5IcWIAq98C0hFojqWadRPSl29+2Zpo/p5oxnwSAg3QIoSAIFABYpcTJ63n5KQIoirsspZIn
0Vaa1ediK9bvCWHhiVZk/FGfO+cJK9H0atZ6S30srwNRO8snsO6V7zT1GWP1niTJqQBTAphalqGp
zN3u1bTbCCB5xVIbXvNLQQb3tU43hRt06LBWKIxfVbe2et9aje6fJteMq1qt5gPubPlLqyfJo1EX
6dndd/QpbCzAuWEhwFFvvf1RlarNSqZ0SdS3nvGPqtYiqGwB3fDtc3qHh1Tl5OllY1XKy5fr5nac
dTbWwR7TJJrYD98avcUbuwey5lWb9dxOoEJWr08fvQROUlu17edtWZezTPH4V7ig2SU3guxll5Cy
F7wpdhS0wNZ8+18992YAanG6jGk5IKM6upSAveIyQuz9iEsZwKzMa/739lIcrDglh1ccOPV0kPu3
KyEcQhYgEiWsMMD6DPfdurpe0Z9sfvm37G4jGngSmEnokB54t6PIY5fa9azgFDp+VcZleMnSKqw7
ayF+eScPzqPBOF6AalV5BXq7q93IWnRvxKiES14ACOSxdyWfsBA3rt1nov6ZR8TREkooGCJ5JpwT
Y5eLp14OKbWcmJzhwXrQijlQMqc4kYc/HIXOKUx2yafcW+9ONUIA9tQroTM1JepOOblgvJyVaw4C
MNhvnr9Avzgfe60Wmhzp1neMInor/5SsbnX1Bnn2MdhFdLKbn8HNZCdTk19/vzt+HnR3DhKksyc4
10qYw1l8Gdt5fO7G1YvE0JjfHGOOHwbXFVHcxmcSTweLKq3HybRhJUEV35XAilqhnpMlSujBz4hU
QdTfRLtFb5+xg7SAzSj5nOhJcdzln/8U+TOJVLd6HLi1yi6Dpd+SwGo83cdA9wykcTAh7jEquLAc
IdjvX0Mi7rVyTnsvTFPh/u7O3fbcIzh6klLd6+sblKlIc9ju8mm4b+noY6P2GyJUod0bSwiKLq2u
Wpwja5It6ndDm+twy9Xsh5275RYs0L++N0i94KKtFpFjF+KCvWjyaZgMJfHR3+01HxyjEoBba1/S
2nIv+OTMJ9pAr97fu32G/hti54hKyZfcLodRedTETpxhyFyU7UeznIc42jSjBxzqVoDoHnJlStH4
ctT116zcAD16app9L5Sm+FUvrPhTujp65o8YJ+J+xCdvfRuBqhqKTzIlJ4i6g00jU2dZjaLcTy/j
dtN0hTfZijbh6Cdq7eqh9YD0qVJenR7k57v3589D7duO6gxqsh+lReGQLb9wTQyPur7ML92yxSff
4GRW+ybGKuY4dhps91J8mr4gP6E+OPROPnTpNP+XWWEXBZ0DvAICs7cLODVFknt0h8NJ7XvJKs7T
KSjwwfs1div7+vYSHpw7KezAlyI8Sz3I28Gwb7UEns5Iw1vjFiipu129GZGF/zIK1HMATNDq9xrS
JcOvec+eoHI/+V49KH6b1mcKP3Jn7Y8J5ej/N8pu5xWutalL2WFyJrruK6aPdL1jxfxgU3z180pB
zgT5TyuIha0KPydOXP7DNMn/YFDLmLzPSWan1MCdYzOp9JXiqwhL+MiBW8F/GAUhaVD8yKrjUXr7
ybbNK7SsaNn1Gu6S/K+UFa2Sk8zncGOQF0gH6ldFh9tR3DXHU6Wq3dDRi8TP47ZAvxqf9Lfncnis
eGXL9gevtD2/Z6KCw2OTvZ51k/kxTZXyKzpGVjS08Vm97Wyo3WXd9DgLALLGA7QYq2eU3L1oNOct
yJe2OtkHR0MBUpA35yvxfDcUZID0/7NvFWqCOsiYD0/LWmcXbx6dk/N7kPfAqqeDhIA5nbd93mM6
cW87E+cXAgJmL07ZBWKuWpRPBxEZ6tIG4Bark7zgcFB4pVKri97VnkkS1wNKEiLnq83CeurWLHsq
Qa49QGU3/Ex3+2dRp+0fb2+Vw0FpgwJxgiYFfPd2QwqY/LUo8JTIxdxeZTcM92dzfm7GcfuFEvJI
28HITsL+QUoObwG3NI4Z0mv7/L/tPUe4K6egzQv7YzXPRqi7Snu1ANu+OKlx5vx7cOqkFTRpHZV+
CUjfTbKwtlYdOdvoh9WXKRubi9XMZ94vB/uTmji2gCAJARrsRavx3lJXVTAKH7L+orVdHfTF2P3e
edPZFX1UPaBjQ+0ZBUnJ5Nu173L4e71gfUNShryiOakPn/Ukq5vQnmr3z6kkUpqtUX9KBvy32kz2
1GYkEZ7rItEfgd2fkVKOJk/mDP1N4sruTM2lAcSK8D+S1k2cQeWf+kBV4y5ErPa/fE1EAsGTg/uD
Grq7XE1gmn2B00HYgoD+LNAy9s1EuCdJ7dGesZABJa3F35MX6e2esZVmVgfK0jAY2JmTmleXbBre
7Y3KDLhsgKCiAQWIcvcdk2kb8jhnlBbkfJg7098bsrHR22f8aCrQr0weNfT16XndTqXA1aktoaeH
2ZBvaFOi69lj+/D+C5RbDegYWBT5it4tmOttelaW2D4YXo8bp45U/uym08lnOdpn4FFg2kkfFDrX
t3NBMbXs7XRA+X5Y3YdZSbSnWEmrz7B3+8vby3Y0FK9A4EGyf8fBvh1qQ0UFFR3003unti92YmdX
hXdIWKeqefKFjoaCNSGt8oB8sBFuhypSTTjbggo9mIX2spVj9dBqTnWB23mWzh0V4mkkkdDR94RJ
uC8Va1oOawOgR6j11mNWKLCLGuVKmfp/jjJi/pw4v9ceuttdTTo3D/pf89h9e//K8phB2hWEg+w5
3043nrO4KOgGEr2mGlM2l7peYdbXvvPmk494kL3KRAguiyPJzq+0tp8e29bijkWl4rE4tLrynDSW
fmnhiARNrGkvVqZDdZ7r7grDRXx2u+FMluPo6HGrosLPA1yqRd3ONPHGAoIaotwlTrK+g+5/IIiV
Jw+B+9KhVNp4pR5LhXc0SG6HaXAhXjPRIYqPPYPvlrRirwqaKs/WpmFFgeTJtW/y5vdpNkWY1RMk
yHyDgfn2Z72bLL+CeAlOBuiS1HO8/RVbp+kL+md2OLpq9WzaWflkC/WPtwc50DkHNoSADLpKstZw
1xUcbJS3a+ydLVQMNUjjk9bBfazAXqpiWkKIouuP2ChInyrFi5/zbNJ+Xb2tdXzHSMven81MWy7j
3EB5FaPqiUhAc/0XPYsCD6XF4T7t41Y8q1PZwaqEuih+W3rUepyBlt1VaHOD7ZGlifqd68cNAFqQ
KSHty0NkH0ExBS5ngmcTeVOCCqEmWnrq9ZmqgozDP7/noOzQb5DZg2SPgjO6/UoJFN3W7YSIIP42
LwPPkaCu3czkIGzqQyvIWNRcV/55+7PtI9zrqFSgsLIGTEMf8HZUjGuLStdgWth9N1zzooSWMwrV
r/thuL49lPyrdhMkwEnBH+lzzH10OxR0Dgi+XKMATSrcc0w9/bRtphMgh6N8SlupM4o219/j5hYn
nIj90lJyJR1zyGmJ5Fy48s9/CjZeCoFZrzcB+MBc/6Xo+2NTseSq+qR7KGw3eVi2Yfn77dnuF/Z1
TMrakkPKwHsRkNRZ614XfE6z7PXLliyo36SNG4DdW09u+H3aTnkPKUhJ/UeYA1mlXZSx3FxJjNru
opgbGlFc6TbWqMQX4JS+YtfeyXLuY7ccjz4BW1UKXdMtuF1OHRnISoipi5baGNBJ1rdHkWDS7U9Z
sVy1dM59+vP2IyKp9jP9ezzX3l7bfUB7/QFUcBBmpQFJUez2B3SYWbsx9PZoHQcH7jB3p1+pS3XG
Hr/fN1xMdD2gEktM3l5w3p1QuiGot5HnZkkdtLUuvi+2kHyGps4eXW0yLhUg1ejt6d1vHYalqC+p
VmQEewoPHtbAA+n3RIUo/8IRKQ/6tvuyac4ZAepgHalFweai/ibV13Yf0mjdWem0tYlgblqPVQcl
eU2U9eHd08GL/tXTgzce/ILbr7Uls2q3gvCJmMv8x2zEyiNpfX1Ra6U4e+7czwjOGnqgzAeOBtC5
3Vhagdv2mtdRqkAKNZ1B80Falpe3Z3R/4AAEShMCEnfK9/uOoNqsakaRooq6ZILMro0o99pGNJta
EgxKfKZxejQpHlWUE3lS8kzYbfcl79ui5hEZKY3wAhBJSVgWp3bmB5PiJSwlygxOFlH6bunyrUqt
JprsAnWbzQjywnwYxir3ZwTSTpbwYE58ZFjMuMDK5HqXWUPLdiySvibqF3X7bIzNGs6e+l7MLlcN
kj1AaUky2RB7V1szRupM67QmwnXW/DBDyP1qNOqZZP39eWUUSgxSlJzkR93d3OVao8A0mvAYNjUO
oVfRA0CjO1oq44yYfLRsdDBBt/HIQuBA/vlPN1muWl1RKGoTCcRefBVwISCA6Uxc62gUdjfoGB2U
jL1PRRSq5Fa5lHBAZjI5vd1G2AzKWVfvaMNhjgKSlwzcAwF1OxdvgR1ct14dzUXn/i9dB+06rZ59
LTxRBL3TxY9vn9qjWb2S3rg1KP7vga7lpFVFp291NGEtFrqOkgYVDlnvvpuwj6QwQS4sDV1fSfI/
faFlarF6mcs6agAuXeuhhBRgN87JKAdbjm4TbAxYCFzG3m7LGejd9xrWa1E6CwSlzbq6biwbaNbx
LC+9e8RwiHiTSrEvoJUUKnYxtS3HrFJybgkqwKPv5i4IaOMPGsHf+rT8tyrFczrVvzWr99xm/UnP
+WielL8gIfMiRsZjF/p0AtYQmw2pdzOAAx4JfZgMfM7c/iwg3Sc11P2xNeKl9OossBsJH3dbgQPR
RKDP0zDuJst3B2OK4nLIPxpbogcNsI4H0J7Jr11pnjnrHWxO7nyGBjBN/WyvWgyT12m7KWsip/HW
oFd0K6QH+l5RWvkpqZpJoVhaU3coXFKASrUE5KR0tIZP+aaA7c7wFuONURiVXxfqe43lX0eU3kwY
6RCA98XzQqtqBf3LOiqHtXtGeHHx26QxX3oNuXAfUUjdB1fQnfmVHW5aZKDJhtk2PGt2qY21JEOt
xCnBZcEwPZ4y5fekr4snt9fN7wi4Z/40pcanMav7J50c7usEuMd/O+Dcp49UcV5RIKRxtB1lAPwp
FGRmNWuT6lWRNnrKU77k5YupUt4erBHaaK6LF4AA74UWsOBA82TcRsONwLo7rfDcx35GRC7qAYw9
4KXiYZeYjCc53cF2tci+JScJij43xW5qxFHXqvQqUvEC+7ylLco31BSuby/g/sUo58JHRFVGKhuD
B7gdBee0eqrLuYribkRTY2v1X6CpomqGBucFo7PZz7tU8ZtuSi5vj3wQd6SWmkRcG7xY9xDRsZr0
3Oi7KqpaBGNVnjDodKFXvunqmZLhHcTvdZY8aTj90ExIU25nyf8LZmhuq0ix7e9aW3+wlPFlzLxL
Xvaf9FE82HPlcde7j93aXQolv3ZG8tC3zR9vz/ngm1KLJpul+kgVcF/z1usuqUeuk2iaeiIgWiD+
WBTb+3cO1F/e4fKNA+p5F2eNHMZQmWxl1JlaRh5rWGFiD2cQ34PcgsXkLSChzVS9d2uqLvjRDBW4
ZRMLXr+uS+VRAWqGEkni4wZ3pjl/sHSSPMdO5d4nvdjlzka8aNPYOmhe9i3C5V3d/2mKeTux4j2I
J/JtA1mFMpR0BLjdKJWTzJmhFUVkecXyV7rowxUn4N5vltx7KjuhPeUi0c74n3dKq+xPmTqjXYYG
AvnaLoylm5fXKVyNCBhqM/vKVJRRBUvnwSntMcrzZL7G1ap/3rRKu8BDoNOMN3E4D6YdKJZbBkm7
GbjDdc5JcnDXbeOXcZWhmSkfxLK5cbsgq4LsLejWImqMBoiDEjt+kdao5ZveB9fMP8ZxloW6mvzi
pNWHvJ4/Vp2rA4VYfrz75IDzoHxH3kc+u8dZ5X1t4sABJ02xR+1pGrwO1fdJnETDg00mn382zTz2
AHfp7WypAC6TVSt5ZHbzAAra7p/i0fr+9lQOAh8kRvmppXYiCLXbQYa6dFtztfMoBmF3WdJ0C7wB
XtTkTScjHRxRmjhsZPqSHJ490NpYgNxu+ZpH9rIVQZIR3wYn4euRk29/bElx9ky767CwXaBIYWJK
OsB/7HsOQz0XpchgurkbYu+WsaDbVCVK9ts8JlbUekt5UZasvwyl6/nLuqbP/drkwWZn1cnOPfqU
KOVIDrElu1i7kywzpUWLqzzSVNFft6ZSAgVA5TvFI+R8paI7iFca7GB0br+l66RJmTZqDtu2ScKp
wjzQA0lzQfhJPQlN9xN6ravyoJf+05zJ26HUNTVnJwZ6Ae9KeTTj5dswm+rjyd6Ur5qfK8ikNCpN
G4jDwHdh2+wmVHex4U11WkVtjapHgPZf1n02SeTWK9yyeAjqGZ2pa5EubuLPoh06n/tU/0Wi6MHF
xvP2japsKYIBtLhOqYYW2AXF7/6zOhTDQvBo2m9W4yQ/ihQaMfj+Kh6fN3uY1otHrmoHFRD7H+i3
Zl/mql8QAq7Wq1D1/pcin3tsznF+x3am7Osqmp11S+BEoRL+oBABv6rjMDfRYK09Glk2XpKxZvzV
GQBLUCEwqmtrd+rfGeK+/yirqa4XZ5zRFHN7T/2WdsqqXcdyih9Mxdq6q9421eaLwgGxqZsJ0lo4
KWcnAecgiWa9eXcRCiT8dl//XNUuz0fdgBWet9sfovfsP7vcwrNaU/rPbZVqL1plutzfvf7k1Fjv
aG7x3hbs6zcnzINKgRFNGe12Z9GUKXUEtbly7C0JF11IHwtr8EfTOXurHG1iubHoYzEgev23Q00z
FmoDthCR3iGc1qxYgfGeev9Lz6N+TqccQQOIX3v7Ea81rLrz+jJKi9h4sKpZfCyh052c/aO5kExC
pZUqTLTlb+diJgVLus0Qt9rmCwZPSRTHlXLSCLi/LBCL+WmQ3YKl+pqlxcogRZbX/pC7RdRmdhrQ
LT8jNh0OxStS6gbzPt9ffnWyTY3TizISiTpACsMtNAak6k/LOp7M6v5iYlbgc15LrfQOdlFmA5+z
IlDHB8JD8WloRx0ObVOpQYmpYuqXNQ4Bbwe2+8SOEbnTZZuR99Q+fczjPvP6nBGtbjBeHIrxgbXO
zqXHpzyQgiyhyI33l5AYlLKo5DoBcNmndUWRU2L00jKyRTY/icbI6MNmLZfwetZHOdiMkErY8Dzm
pLXurlrlLrPY6torojWr5pey0u2/i85R3l8cpfkse1PSAAqi2O4ScoaqQbHUYBhLnz/qQzP8OdZJ
dXILHXwsThRZBI8L6JJ7ABKvCvJ/6CNR3pRJkLad9oiAorYEUKm1l1lk9kX0jnsCzTscFcduCQwB
zL/P/WFCTvbarUWUwEgLO9PoAm1c8o92XKhhkyDNbG+eFb29L4++G3OkLyMd0qEV3gYRZId1WZUq
orHVxEPmjbHfOdl7RcmI8BrdIWqZAEG41HdRhKU0taEZi2jeuuTD0sZl5TeWaE4iojy2u+ThZhg5
2Z+qMeuY2uaC4F5kjW7+aJPnOv4yVt/RkilCbPjsqMT5SgnWKnWfjDE+swc++ILo+tOdBYrH43eP
9hpqfY3TLs6jrTbHjwJhr2AxExwcBV6pYjD7R6Wqkq9vf8GDJxLNPQqnlINQECOhv511NqxV3nYd
+hWWyLorF433MWt7h6fwYPw7u27/XfSq80xaJZAzzpeHVFH0yIbZ+KKi4H2yow7COL05cJH45ZGd
7tH+FbFTX5Q2j6CzzwE8y/Jar5p66VIjPTmnB5sXHUKpZsLmBYq7iwaVG696ufAoI6sY/Tztimud
T2c50tGEHFmcMklIJWTwdn1Rc+7VGLZlFBcpLG4U3cNazV2sOOb3CgFxTuj4cFKkBrAsntwO5TRq
rHUWQ6Wd91diu/WTmqVnJK+jXQpeARIxdyDorN1hnJYUoour55Hhxhlo8W65tvWafDDTVQnSxLYf
AXmevcyOPpW0CSIpYl70aG5nlsdVM2FknSMoEM++5urzr4tout/fPgsH9zpdOi7Z1wqpt390IWcW
m3rFg9OxsvmXIkn6T3Ueo2ky1VhJj7FhnUSco2nhpY7sBfkeRczdDswxFhtF0lM40Ro3shRzCJVV
PVMjPMrSeUkiaMbSgb/dVx9KRa2EWYg88koxP6npvDzOlYYdTjsVn5IEmjaJTPkIcjz7exg26m2o
8///Et7I5B6LPx+cA5YWXTVUsSiD7MXVhhw3WndLiDPuZn71lDzzOxWxij4WZyyKg2XlsFl0a5i0
tPG73S3TPM2LW61ZVDdq/beXmezOwasvb++Wo1HIxuhpYSCPAtDu7sv1GdT2WiAQo2h/dRVQTAOD
mfeHQ0A0UqiZvY80nfwRP91JlJWpc9RpFi1FogSU9QSWD/bqVzpS8m/P5+gDgf8Gey7R9nc8mmqb
a7tvnTTSUuXPLlniSzbrnxQlj4P/MBDbniGkBcddOdszWrE6iNE0jp0EzTqoV0wAUl+LT+kgh98I
LWJKb7Sp7zRYTFRWEFNAWXw1O+p/GCmHppK417cndJA4IDhFuRUfNym+LkPmzx+pt0Slg8SLaAIi
FQFLIs5CB2Oj4co3Xa7zamNOHINL2fy5hMzBY1yxTqhDd8GLtw+VD9nWkTzY/dsU7XpnTAbOF8KZ
zS+ZyAeYL1nskyk6F1y64/eW6eV4wOtlaVVyr3YhGYfiHpmrOo+E41Shp86T75pjcrL/7z4gCSRJ
CVqqEjJO6fR2aU0bJV0e3FmkefP3TpnERdX6+OR19crqu8n85ChSO0Eq3AEKkm2mnz4gzQBKyFmX
RQq1hNZfswGohoLEXZkOxq9u5hUf7TmPL7rZK5GTa1PmV71evTg60oLJgA964GkCR6QhGfyyQ+m1
N+bluoDxwwFLUS59llpB2k2bEjhGt35S1sz++vYmvDu+cg54itCf4b1GU+p2DhVqkr0+slIm1grD
petqkyzZtcvMX0hoL2+Ppt913jBHJ2Vi0/Oekvna7XBmZhY5IHfUWHQdXYdk7fKrG1MifVKpncRP
gyPBtmW/QCaIl+5Hv63JR6+ZG9RqpLetG2vuE0Tt+kdqG0rUrPpS+UNiNS8Y24iPaWEm12mKs5dm
mx3AphOufAgGBrWxmY/jmLtRLdT+oZpN47GLlb/BUZ9x6O/3HlNEzgEOJRQrovztFDNNrTUACwg4
NaX1cS2G3C/MNjs5R6/sotvNh7oaeYf0WGA99+UeOzcSrcynNIr1zPOnTQ/VVv817Uag7t7XYdKf
YbV9Qn2v9M3KDHkVP3omXsJx3QdpvX5aavElFnQ2ZnVW/X7uw66cDH9FoqcxlpPSx/2ayIqUZKOQ
YIIH3J0UGN+eYtJpDM1arMKvG7PCLnOalJP9dR/NGEc+AMADw+rcpyxJgUwGogUuXrWb8Vvm5PW3
hrJ/RaO+rH7dqOKeDHg0MUnkoLMJSIt/bj92MThLP3E1hLEnlEcv591lLGn53oQPOJuEOkgOnWwd
77aU5WWukC7ekBr6+RFzpewi1fX+y1wAipCgy2rAngduG824tRVzycc1fUnUbvbbqshOnk/3AYck
C5ivfDaSce8JiKmrN6KY4YKMXdtd7C71hdv8U4NOOZnOwV6Q2Ry4OYTNKFfuXhyjkYwN3lV2WCfJ
+jx3JU9ww+HtIaz59261z8798XjcNRIWCDB7d7NlpjVWHVlWWMHn+WueENfEy2/1R8Q2r3OjWSeR
+2DrSeodOFHubXjnuzO1FfWooeVlh64+6s9xauVXakZL+HbEPvxcpELAN6GrIRd+u8Eh7HtIlslZ
oZ8UpgBSHgZjXdAFss9I9EcLyF1E4JQANLBKt0MZq4vcoLFBaqH6+7RtnfGLWOh3bB+sPm9PtuH9
6knJQKR/6KwTRPeCVmNmNY0RZ0bY66vtp33Ph5oV4yTFu1892YajpUoxlMvu9Tr8KUNo8CNcGEYP
3c77ttmFFuCz7YU9VJOTOt7RfEA/mGTHPAoBr98u3tiJkoig62HvKSX4dWu6VEkZvzsQMR8wqSTG
fCaut9tRViNR5yQxdNrQee5nxaT9rgza9OW9ew4MEC05IGsUQ2F+3o7iITuZNvGsh3jjxCH6M1i7
tZb626Bb8clQB8vG3SlpteAPNG3P4d1MBJAbd9HJu7vHQZjW81Q5Z+J/h4PwccDe42REX+N2PksX
q8gSM4hd1ivVfvz7slk56zLdl+Rk1sGOJvWQsIp9VbUWJbquVaXhsFn3X/p0BJNCsB/Tz7hvifyT
Fs/D4BdqW8BMi+tW9Vs41Mljsw0b4lIbUp/Xzbbws3v7c95PnyzoFRsIxUnSAm6nrybVOMPJUkMz
sYt/ShCX9P/V7qRTfB89KJurVLIl4ZW2/y6z9Kq1GkqrVllk+muuuyItn5QfRNrh41aV/cnJPhwO
AiedafSs4OPsJpVjjwxuRQ05MNtj3Zp6mNnoMSWiSv0Fh7eTOHy3iJIaQwIgW+9SYERGmp8iiYgz
szdr0wpNYeNqhMvaVd3Md8ObGAWMKLcyTzP4hbsogoEnonMTbp3Dmv0wxegE/bCayASM3xXFqk7e
nkdzokjBU8A2ZNllF/CXNsuHrletcGnNMkB5vr0mnlGeRPq7LyX3HHckr2yaDXfQ9g6CYtYqphl6
qZ1Ei0cXwBTb/Di0DphRMz2T3rwTnH+l2uKbyll81ZLY7cRsom0zoZEa5l1MJ7HdxBjjGTKUPeRF
EziAabZtSmlaR9N92Erd8rs+mb/mNMWdIEelcwgMoetT4KbzqF3LRsOA01K7ZsRqdAQrXc7tetbk
kqH75j1B64CHCxBzqsE053cbesrJpHKtM8M+KZc/akAX17VW7IvRwjBDK8n9sAAbOHlC38es11FR
FqYCIjmkuwtlWtxNdRLeJ7O99H8V3qpcPTQ+nt3SxfGswzLCL+xmvlhJq9Ssge2GFAKbj2aTx98Q
RJge3hmr+D1cnxLgi1aUusekJ+g5CDOHmu/VqflxRTnIV8t1eO81yiiIhKJtQl1VWqPcHmbKZSOW
MiMqGKO5fjDn1qaK5ejvP15ALLgPNKm+fWeb1xt6lqNhb4YrxhuBJVC9nkzrzAb5aN+gmwBIkac9
nKVdYNJrtXCM2TVCzByaOKjccrloHvwlv8de+oEnkflIRe/drV9Z+oZRTudCWhDuKeVL4axaaZC/
KTQSfcAIEHVHrz9ZwoPJuTo9bCI80ZDAe/uh5tqc1G5S9dCUat6exjhXBNY0rLK5z/2MoIiPoD1+
fXsXyjC7O4voHbBDQCWRUe/F/uy1NNHYXEkYtCXxp3Upv+Tz4ly1dnUpacUTjpmx+jl213/fHvgu
X6UoQ+4om0D8gxLn7Xw7zUGrnNhDVjwN11FU08cCPfrHdbK1k5N2Xz1jLNQA5AuGmINexe1YRT9l
7TStWlhnKvzqPm3LANW1gVkvrVJcYkpu31NMdi/Atd0rTerpaudObgZ4Lo9XZOT6J7Ab2yVf2z5c
CblPZZJi9eKMqPsqNMy8qcmeOw6In656hYG91g4nRemDK4yeKwBdYgbN+z0RzEOQS+XTaKFn9faD
shR5ENMzubz9WQ5HQTNEZwRJItkt1VCZKgWUUQsVu/+lH2Ln0xjn2smmk3/JbtNxO8rIzwhcA7u7
vxmoZS7qpIWZshFwM/HNaysdhTHxuA480//DlEgHHRqCFAL2oPA6M1Isn1stHPE98dXRcB6LDT+q
t0d5dYXbT4rqOpcxYZBS/m5SNVZAPUbGaqjWVm0FcJb7P/ERoyJIIcT9phRV+rVJ9TwLFgPpNkqJ
yzyEpaBG6Sf5pEJWdLXh385Y4tbvUfn8x3CG7e857kXhL1himleoEH0WKL1plUEPxDqL0O7j3iqx
wG3R1/bsv62q9TzscFekzPgXdNjG0ERG/h1j85vlZv1XNcfuD0zV8380nr9fhOnOvy+jgq2ytRrm
nzg1FIsP79r6w0wGqAPQX0bNV+HRAWzVXdBrpZmoS1ChbPurWwjVDXAwoTMC47L5rczm4s+k75Yk
MMxKF8hZNVsfaK271JIsU44+P3y1rv/HbRwndYcas9W4zG3fTsAH+2rj1t9OPs3ddgNGSmyl3sQ9
C9/59vh7btlu4J7UkFeZc9WXsvVxJ27xg1rOhJrumRA8IimTgtiX4sK4bdyOpVpTXwxbt4VNZ4o6
mBVzfrIbY7Auituh/770uVAQB0zz6VJOif0Vr5H2m97M1fOU1fEUrOVMgdQs6ub7u1dBKjrRe0HX
iI2625/L0rV5A2UJqGanBx40xQu9Q83X2+6s9n4f27mmpe+HdPWWAf52EYh9iddb6Rb2sTZfEcc1
Q0V1Z+CC4mzB769NhpJvdy4xiUXeZcCTOiqj21grSpsxT06ti9vP2mZivWuaifJJFBauO8lqIFr1
9nLeB0qKEiota3qRlOH2UAZrtMo0Npc1XGdveyqa+F/PmtWTpOB+IZFFoMSPYhvcRTANtwtpYwkk
XL1kEGqk5KfjhBBo4w7U/KwzkuT9hGSCLOnt2L8TwHaRf6JwMGt5u4ZZI/ogmUzvl3ROyx/vXTbw
H7yMEMukjs07+nZGWibWxljrJeyF+YJqgV343kAUePfXwb1R8pklooCm/m6YfJ0U0WrqHKpABGno
gGSp1fVMK+3+HsNzBm18IFGkv1zLt5NxN/zlMbObEfWd8pcqT6tPfeWVT1psGWHXuMYJ5v7gDSMb
uPQ3JB4eKutut29ZZ2yWlczhbCLWbon0uepF5WvG8lWBz+K7dWcGHXI8vrU5vyVV/jm3xw9T/14h
ewssiCHhWIbMSKjY3k68H8XGO1IfIZPl88PcIr1bA1x/90dkFBhQtJ6YsbbHyhc6OInEmMcQ3B0w
2d4ZLmVSnSkc3Z0xdAlIRGitUr2HgbNb08ZZSjwVBWJR8Sxe8hI1UGKGFY1LVr43hcOciAYB9/0r
C2Y/1LiMbbKJsgq70RmCPq2zT8OSzSdHDLEylv82FSE2AWBBBB0qFwfu9vO0G/7ui+YNYdzMhffQ
eSOP3crUtuJqxOvyl2l18A3UJjEa3x49+6vI3FwleM42aP1uiONL2iyldhFWles+4tiK6Wej0WW+
ps1ael281tKvPBYW85paS/dl8bYmDeY4W3I4DcirPGAvSo27q7ylC5NyQFbCQqv8Wpfxajxsc9oW
wTLQnvHJElFOwlckT4IsplD+sa0qzJLWrXTyoLL05H/dKlwlaF2Ruhevbt0PwFYT88FOOtDnTt94
flvM+hd1mrrER01T4dUS54m4CgSdimucVNlnG9ZBRYc2ccfg1fzhEk9qovqGvriGj4JQ/0/ba3F5
MbTVbv0i1qv/dXZffoHaU34WbmL/6OJJ+Q0Qq1qgithqvzn/l70zaY7b2Pb8V3F43dDDPEQ83wWA
quI8UxK1QVAUBSAxA4nE8On7B1p2k7Tjqh0dvXgRd+EIyVSxqoBE5jnnP3WG8Wm0Rh/9ZltbVUTW
X1eH3dA4LjoCczq3S8NEYODMwWXNU5iEQeEJJ1oWVt1+IKIdv3NPW5uzCisxaBhrg/ZN5dqYAtL7
zG+61g/yC/JSKx1PQk/dctSZRkg0hn7fKb/Mo6K1VIF5zVpV4Zo7VRLmFoY5h85tswrFp5mIGPqA
cWNPfW7tptIc2qMq68ePlpNZj3AnJDY7m0gk71114WpaVoZ+ykl7n+TtcJpnq7nuOjuYsk1E2lgH
yZetI18v3Fj4c+WHtpPa34M+cR1sspwFKqqdpRZBgotxqSbKsrDIJ/0jcU12v6dvSYMdK6W/LhtN
NcRuGCSsGaspGaO6WSBDbxHa0dBBWAixftUSKsN1eSiGouOi+RpnezZqC4F77cD4RgUt536egz6X
jZO1ETHbDQhIun5VabdkTLx8OrtpLYYzxqirtW8HZd0pFZQj3ZqeSeqDdAoi15xNlwS+MfteW419
ZjpTfgXBABcWrfTzq5Ke9cZPu5LmMfBqFcvOB9rThdE+9etEwNnolWyCozYkTcQ5O5E5MFrqpMkK
52sBdwgEHISA71MFq71LRbp8b/vCuTUn5XpkLpgGULV0lymePMYBEWnKQBNkY2WUM40/rkeQ8YYq
SmSqXylXw2PChdcTmVXGVHOesmQOK9+f4ceJvP1uNk7yBauu7qH2ESGHA7OT6wFYzIrMgIETsh+j
Px/cS0+lZ13eJndT22nfGasMRdSpcagjPJm95wl50YMQo2kc+qC0l72prKo6LV1bynDKRf+EhtGp
ibDM/GxvjlmRh72vxEUND19Enr34j23XqeecOew1VydBVMTSmSMdZ+TnJshGL8IhQqvDiVzdR1Ip
xrtlmfT20GClzv/1AiVjqzKsJhrxeE/CtS3EHSADW7QOCm6ENa4YX4eAiehuIcHWicclYV0UpZN8
5mU57M9xcsMinUQW5U7n7aAHu3TvjubdSG3BTdIRhR9axiCvSqvFuI/MXY/FOGRbrEMecA+G2sva
0IK0fhpMZtIdJwQVqD0PUnDpprZPfuC8wKCxjaZPw8E1oR7kmGJ6IQP06Y6uae1DbuEkaLUM69Rv
3OXGqoQeTcJCuz/pi33SrYHBojUyfzoZzKlF/M6gREa4LqdVyBeciJH03OFUc9z8OnHlXMdFXTpE
LSndvk2ypLp2s25wuYWNQcqfK40jB2jwqglc9IEecCqdGL5T3W6wSSHRAllDkx3zsxWH5LvONo11
73qt053UBFF20ZArTLiXIViDKFdFdrYFO7E27Mmd901beWq/zrKpD2oUbc3Iu/bro6LtFeSyvIIZ
PjfD5xKsb4gyuAcHP0lt9tm2ZvpcDZNz5o89rg2l2RkXOlxIN5oqMZ4b3YDhX0Uk6oGQWzbPmqzN
/IS09FQSQZRNxsFxFVtlh57sri9E+ZSZ2pQenNyf071Uos4PJc5zjExoga1D7kwB7WybsSOJNG+/
8AYz4EZGJ4NCPTBuycYp4K30Gk1Djx9ZDb9dW4qIpAbz01qRJHzoR+XpR0Q/m1nocBcLbkyOEm8O
qtkJrTHxmxAFtPxc+bmOz4jQkdDVnr1+Jrye/MO1kua1bxblsTVCCwrzqWvm0LIw6dgJL82Ho4Q9
WI/NdPS0ENkjdRzZAG4YGF1/3vPQeSee12o66QF2WYamqMvnMh97XPaw+HqAF9OfNrg5JzAyjR6w
o/Vo2Ze1Xa6SYNUUQVF1xdbdJ84cekLgriA0u+Y241Z/XM6JEzYMDg5j5+nRmlI+jtlwpSbN0fcr
bZ8ITaIAB4qkVnEJsGshETDd0muhjoxXdj6nIoQTmj4MjlaNkdMrZDIA1+JEH532W8MgnlmPMzoi
FLZOM07LrLVxKWrRkRm2dEaYtm6Tx8viaWdjhe0vo1cne7Bs6Z6vSzflB3ZKa45bzeQYywzBhVJ2
5Uay74ziOOnEfOWMYniomqRsIqvx8oXN1MEXnSlGm8QrbK4ibKbJUTEPTBns0krJxxWQ8oDh/OKf
TFleHHU9Z0csPPrZx8Ip3HWXF1NqHGe1ln3xdGW3sZU5poilkRJMOFfGVjU2+yFvUWjaVtEZUb20
1RnXUjCyyZuhifJVS9vIlL5+sZaI0r/ay9y00VhI967tHes5C1x08O5QTvqulD5pETVfdgyFwSkd
6n7P9iAbd7gs+r57lh0n3QGTUXid1pAszIHYdofndBp9jiUd9KZO9OUTPUL1rFbDpCjo+sW+K5Q2
Pcn+W1buDVGt34ho9x/mcq2p41owojmRcLhMyEZ+qCnP7WLumwNJgsjY62705ZMcS/WpwfG+DDuU
/R/z2VPfGGVQ1LWu0U7hYg4UdTbuoeXtVpVcZ+OiZQdVZljDBuTiqRDdD6qt3pHjFOGTM2fROq8o
8fQgV3d9b3qfWt+Rnws/H8YLXEDqJ/wBCjfyB8PrwyrR+gtvHvLvjqzNz6Zlt7SudpJ8Z2PjbB5M
mwkt+cpVGvJ76pvRro37Qq+8W9UtOnS5SiOrAX5Q2cUz25wW8zSWwTHFkzvvisaYj92V5QTXfls9
BWIirIIydOV+Kr1rcvWKMpyzNkNjjcPdtd6UVhpPmqwf2qRwngtUu5TOQgX3mmNmFkYfTvU8JIF2
WfdLfY7N6LzLlVEsu9roqy3WJB8fq6rpnpZOItyskqRd7yZ0qyyJfM5umymgVPfSwvCIMkVOHKoE
u1G+Q7FgG1A3xT0XrFAnClujj1mj5SWyp0ZrL2jZDC1WOjBG7LHftyHTbQ4kUeSOd2gNA3QD65XU
ocuSZs5MY6jEpT65S3M/5Gwa0dBb9hoXsw4hmp1AXmdz17dRHXiLDCuW6kXd9/r1UmoumTP6xPZG
6VUvYQteQpuakZ4c+qMIlrAIcO0Mgeqd9MgMCHwkCHLu8xDaRzvuCumnH4mSDr41INFwa705W0MJ
Q/a26FzysaSra18qsolWCugyu5lMTtEwzxlaz72drKGZwaUL5yZtmlBLuJ08jnVanzjSmDMSZJR1
UWGcbR4Gd8y/z7IeGcKZRRIHYq48hKDz1nEIy5AR+THtGPV47WonE8l0Ob4tfnYnvFLZ7H+LNn8k
23tRRwEDgWVXMTAiKFV3O2grpA9zzASm5oBzuGO7d5M1r486VD9nZi/lEheWAFRay6DYJ7nZDLhA
Ws73LX+dWnSqfee4GZv5G3Rsrz2pbCvtw0HzEqa4ZlpFBWKkz5bV8CQV0uMgafpxHi5N0ryro7Qf
yyDqJycvYmNe54+1JcfHBKJyGhWjyobInGT7mAd5n0bwmL2nWqwEIo91vbpY/XL/opyAeye0Ndl/
kjoQOoTKyn8smxGvTBTnjKaryknPyGTotJ0uXUPsrKHNiHzkZLbCGfFIGpeu0NNYW1PF5VnzzVwz
LdbqoMwKXROReyInsQi3n4NLHgJbjDuCzaSisaYLrGXq6UoNnnuvebhLReZSrX3c2pP5CC9tsu68
lkFf6uAqF2HVS3gZxhVBFjLzT+1Iz63y1tcmTl6mzi4Ya+IzDseBGm9KNGcLHHQG7JGTqk4/6obS
Mh9KQofGC20YWj/Ckaw+z5a0a46DYskuKqoKNxyL2q5DelX5gI+XvOoNL3XCeW0cEQUapWvEPoAE
dnXMMYlqV+KWVJqQU0K/WwRFviiLW8zVSiscVR0QrjuMwxS62LXX4JrBMB0ki8M/5AGJOZGfZox6
zNoKllPqKBJZvNbwj8uuxUe7rnFmjkrh9belUYzf64L9M56KpbuZQJ2vq7GgRRApPeSpSIaSnQal
ElF/bSOzM63V+jn0l75V5MxWBd76+czzOWdT04fYedmP2EsMWVy4Tns1z2QVHWkUDYeigJWwa5Se
fFkK7kvcUwgWkS87/bodO0pMa9IbsVOj0vrt0njjNRO0JohlMcoh9Negs0JRW1w4aZlpS/WpNyMV
z8yyY3gMtQZCrWOcFjnb1EmmetlQr6TtJ0/TZX5cIAZ88HWcS+J1Tfs1roI6UfAHFixNqbfkQY7A
KtiPJ4T0ysWbnyv8T04G5dDhqpXsvRC9KW5eettVCZubX6kQu4z0fEAHfuVnrXttaj4bvNGllb5b
/C4xQ+VSa4PPiMJjmJJnAe81Fm0UZH7QhuY66U++6nFSNNtZfusEWPYRqtNk38xrkMRuPdRP42D1
evy/rEw1LTGE077YuuamMCk1O23WfxZAs432386DkMzAhsL8maEQLghv50GMs+xqYFLHuK4EvVGc
O654mhNFz689ICmDwP0z1vhfxmo4d+n+JodDFsQM590EthwJcZS6w/CuFkVkVEKLPQhvEdOsf6y9
Q0zApJB9kaEou+u7CZ65Ds6aOHLZ26TQhDl102HFe/sfTyO3d0HLgQIDxPp98FIpqnoa7Q6kodXW
HYf5Gq5G849du7bvwn9bYjrT+PdEpbTyJs+Q9QJgMruhQ0u9zyXBjeug/fBc/q83grfhX//N35+a
dumJ3JXv/vqv8/yJGL3mu/zv7WV//rO3L/rXpXru5dg//3L+2A6/7Mf626PMm/r9a978Ct7pxyeJ
H+Xjm7/sCN+Vy/X43C83z8h+5MvbIdLb/uX/7Q9/eX75LXdL+/zbr08IHOX221I+1q8/fnT87bdf
N/Hnf73+9T9+dvFY8bK4qfI6f3p8/4rnx0H+9qvmGh9gjm80ONSATKE33sD0/MePsJHCEm/z59oc
upiA1w1V9m+/Gs4H0BqWIXdvs67Y+LFDM/740cbwQCwOMIhuADbOH5/t6vfn9ff78/d6xRdE+fVj
jZIL92aosQBfKAnfu4ECb4hM5kYXm5Lx4Cp85NilbWphoqEajqrRAmb2WmxJQxv/wiDETGeIHSNx
466ovDacpO4/F7U4sdWidUy12iujns3DOLgukXSMlpghaWQK4Lkzt6E+SputtZci7owpPctdbemi
DNrNWe9P45nw1fKpJZTd3GW2qj66o2He1101HohIW0+CLp9Pk7lturBve4DsjrhhJEjrRWvIbty/
3Mn/rO7Xq5tN9+eru/7l5rkdv5b505t1zmv/WOf+Bxj1WJRu1kSoXzcuzo917pkfeAAQ5IKfbwbE
2yPwxzoPPmxyT0hluGLAFtmgvD/WufcBZpu5kVXsjbWKVuUfrPPf9ROvFzomDbjZ4DkA7gWT/j0D
q9VKUyxWOe1AXX3vVDAuWvaNxHVrXxSluDOZqk87fG4Y/qzJINR+gJnThePQlaeDoTdmbGlF2pwM
TrnwDwNdHUaDkVWUj1n+uI4m4+q1bKxvDMIJFyvgU1Rh29rjfS04CiJvggQTmjLVBB1c3tfHIL+N
G5de79/ntdEwhsSWiWJSWnIJ89q3i3DwREcAgrcw/kBp6RfndVkNadirKeCRGr1ERBAylvQwNMLT
4FMU1kVhSuej4QrZRkQyYgdvVDMuv/06eO0uaTz1HIyOx/hEq+e7Xs+96qjw/W0WYru2uuiyCiPJ
RA1tF2lBhu1SECTfNvO7MUR2Z9qxoua/ha5cuue1MbRBVFB1nU+BCsYTUlHNJVzawaed6+eq4ihY
TbRAEzsNPmM4MUQGvWG/l4afVxfsxnKK60pZYwgrqut3NGoKzjBgx5VysE2PJzKFH425LurQc3ll
BLV4Hna4OGJOZbmJZkaTntdT3MxyzL5kstYv6df0NsxXv2E+CNCpLqjp7Okw5FP/aagcBTASIElR
Oy1H7XDUtW1xRxNZ2JHKg+rMyjM1h2BR1XniKf1x8nxxSQKH9xUPcnsIE6ottkrit+fQSIVtoA9b
xGVpB/Jj2wWFH1mtr+dhPSMujbNEs76u3pwu4TCL9T4F558YSScziJkLtWzfoSFgoqitWh4tzQDn
pW9xnCalt3O8a+HRfTOfWpVzWLWms05sO8tMKvQpUVGDhJWQLccYbnCS8Lo9ponJeesoacYMM7zn
jbxSXjBkMW+kIn3+TNjKdI/a0TKLeLVXnwztOSmq2K/mElf1BLHraYM50HRcawyIImUu5kTzlQwy
HuTcplEpU/xxhIEjaWSoLrD3WKBmWjxWTlnEbWGVyUHrfPvcdisho1QOEHh6Uv6sw2yAh+yLfIHm
mTXDeDMYmUfRnnjTk1FNswpdDd+MkJFlps5qCfYAfR3Pz4yyfo4CZqBt6Jm970Raodbj0R4G/IHc
SccqyLWUwSitxrWBuWwXxH5fNLdYniXMw2stDSLcGw3UryVUxofR0RIfuAar/NCZC+2THDBzDgdn
1j72uZqmOK8856M/TfqnAFAwCSmwa487vuW5MEtjteZAMpY/d09B02HbZwudw64W+cKYuFdfvbpQ
V9o8z7ihq8UCpUL08J0xDR72SwGVCxenbWosq+clgcB7mN11maM1LxIjVIGPOV5OSA4baF9FZTk7
RVRk6fAk4UzJaCpX/6xNYeKEjeh4bLwsn++ysXAubGBaxmd10BkxvLZq72HZw4gpXUjfGZo2Pa5K
vm1sSIkaeMRVsYqbttC6mDq7bWLT6QP4qoakManYpMlesnvie5BlAkwERIMtO+Zc3jlzd6ONNM8B
LghmBo9RrfJ5hqhVTdapmTr4mlS6/lSZyfhY9zYjUGciKxEldWnb4eKuo3GYUT/e20LUDBQIr7l1
WIQteuQsZ7ieOuMn3WUMFqYS5xx4a8uMDxWeCG2cK5ZuONkZILNvT4w2cm6BAQU7Tb+mSWaf67Jw
JgoP09LYN4ugitLZ1bvQbzT8AG1FFtjeH61C/ITN954Mg9kKVGYMNshsx9bqvSeKi6JvXR2JLeja
GrvETIKQ8dzPwitelCJvDzZr047StniQxtz3fh5mr2fjMPdwpDC6kgAPveZGuuRhGMdVnGdC74El
RfJlKjLn1FjB8WIb6eTvtdKbRuCXeqyumryWw2+/vu/VXL4luhmEmHByYcu8a6CyweqmzrW6ndtU
xgkDOvXgtGK47/Lapqj4swT5UcS+fqv31ISNtEK1aqEbQncFNf1tK1rXSWAMZd4iNRjzKlL27Ay7
wpi4y4FsfeOs70oIjFllwgOFk6SP0SCa/Ict83+qw1fV4eao/+et2VqrN73PoX+uH7+9aX22F/xR
Ehof8AwhuxoOI9Ud3PA/S0K6Ikan0GWoxDwIlZsa9I+S0PyAtZeNxcN2k6n96Ir+KAmND0RC0Rdh
yIb1A6v+n5SE7xcsFCikDPCuNjYUIqzt568kSgs5VHXrdSK2hCaiwe5cMsnUcOTM0otfXZW/WbB/
8RHY3guHB/N39ym+8dv3MhpMImcc9OPOCbTzknFWmCS2GwfD8sUstiFqUWa7TXNHOHd7VTJwjOsU
HMZfOA7hRoiIqM7DNK6M8JgbbjTZAUKfNh6mqtlXqhGcuX0AWgIKVvvFEJIpRRxLCYLiZi0nR9Cs
1I7Suv73X+39WIhvxiCDJhVFzJZ6+E4b4tWcXkXC26+aUe4l1X9kzEOz4/ToQgsdU1iOgRuu1AU/
2XDeb6+/vzOI27bE6IW3n7+6fxTuKCiw5sBruU53mJMww9Pt5ScTm7+7dYhcMV2nF6GDf68xyJUL
5bUPkLCnSnzDp8E57x293RVjNsZ6gPKIY97qY1P4SUkqTZo8wXZPHxasQrtJLF5kFJp7C0PnxOO8
P0BMAk5yaBS+Z5OfX8N6knVowKwZOcuaFCR1HMXp7Bvii+hnL0bPxxQV+o51qskFUNwOGD6/3MX/
bGWvtjLmsq+W9l/2sqtcPj3Sdf1yPJSP9bfhdZ/78tIfuxqBJh+2UJhtFwILfDnWfzS6aKc/IBBg
WKlviwUSzJ+7mmZaH+g8XcTbL9WAqTNU+rGtEWLxgfkL8mFehNkYJqX/oNPlS72e00K7ZbfFLJ/u
B5EHC/fdYxEARCpargtnxqypGkEr+hT2ABZw5HWy0726SH+ztb2nk262yi6OhTAv8P329Pea8d6u
5twIMvNCE80Swvz6zqN/HpRBvE7mF90oG0iRUhy05KqqPmspA/u+M5ef1FovdpOvqiDU/sgA0UYj
BdlyQ98npDRr5cppaJqLlhK7g26Gc0iO73E1Z6fd8DhgDXSgp5tCiFDeUd8739Nhuq2h5sY2fuLQ
jIbrsSGFp7KmO68Z8JOB7Hhj2smRFHqzT5uqizse9B2ZjFYsU5Ufrw+m22Krn0/NTzjbsEff30Y0
BuiPiQzhBIS1/a7GgTiTQfnrzPMqi1KsZEGgEWM8OVAn8mFvmyejfmSXJ3ZxnMp9L4/K4TpnLHAV
tMdggWjC8Sd2n5uTqgj7/jC0j4O/W81dj9oXcM65AOkKh/PmfGnOAM78moYOTBCSSZjasbNLj8Hq
8VpN7RtCF6j3ASLdem9+c4qw0PYumSUXQHBtfZR9Mr6US7R4h3w4MZZzm2a8O2aYsVwG9UdXq0Kr
eaoBnt2j0Tv25p1Tx8lRM0YeQucyDlQc6AeDtAX/YPX7KqNqjVYv9qYYClrpYlMUVnaUwRrK4/Zm
vOrxqfDD8rq99x6sBzA6EGvvKqDAH6JU7KvhEwysQMQNNswi1M7U3j18TXcB7Qt926fmWvsU+FAD
It3dz9U+0XbL8DTLnTKBis6J+5JPOaBVQlkZV6cwIb6A6TkBLLAQELOoDgu7N3Occ3HuHSP2uu1o
9ccweSb01y9CH/j0NP3KXXNuB76VOOIE6EDK7qzQPSQH+5AdAO+y8xxv9zhZjtbuGKp1cDl93Cfn
wdl4mlwsXujcNadyX57NnwOi287hSso0Vmmcfl3B/6LlpN87x8kNoa3IXYssmttzpkLzfLCuqC0M
CuGYkUBxGTyUB+1sfai+1ue+Q4xHLOYo3SeReZi+iyRMrsuzKQrOguNsp8eDCtOo/bIc+/v5Yxr1
URK5O77jccEzheXvrhAhhNCmitrv4nswh+I7wLzQj5UfOScQ4fbN6ZQCYIXrlTi3m5gL+lAfnCg/
7mTcimjcG1HxrThuPuM/GNz4Z+shOFe76Th4xv75IrhmWAVGUV6sjzy2/Q70F0czh57uytjV1/W1
XUTBGM/QIYpI2MCDkatH7Q+s6//Hcdg+17eyf36WwBr/A7CMDUL7N/X8+PjtmaapfX59+m2v+T8l
vY76jawCEIgXy7K3Jf3mJfPXw89wP1A4Aa6BV6CfRBD059kH0OEDcGw2CCB9Bvah/w9nHwx81AQM
uxjy8kbBe/mcy/wyWCzFAqmMT0nPOmxIoYunmWEftL6flIYvDhWvzpyXt0OpRTQ6hr1/Nf5gCglr
hmFr3FPLhxgO+nJHhTx9SQmYP1mnAUsiSPEG9jOpl31rxoX9su0t41gmc92G9dQZ33JvNB96s4Rh
UyfajYAOoYdBb+1Xw2nCfpQTALCooybobbyV69I9aIVdHqOz6w8wBnTGdZ2PuLfLT3Afq0/K0jTv
MjR8bTSTgpYHCgn+XOnHy7LOQ+Q6iRzjxWFMmLpLluKkscAPXRJVXE9ZxhZmBUr8pEt4CT54f6lc
xBEM4UmLdN/76GkJ0TCMgblUQdl9qfuqvXcnusadqyFaNDtasdCdlUfyZq194U92ujftEq6axgCQ
2bfIYMyvwopxfNCZAxcuBIVgaNJ70VZQLMhTHiKM4TDGWevVCF24HBBnhRohw6/K2BmNa3wblBJi
P9KRwMIRC+wH4XShrN2jWZdQ+z1X+Kcq05vTRieUsWZaCdPFgThrDc0zzNs7oPuUkGzoCGuC6e1P
GsUXU/V312nDbhmfmMjtjfdubOvaly3y4wG6/eqHSpVG6MASq8g9931FnqJoz3BH1w4GRGRpkM62
julOZtiym7lhntbGPN/KSXcOMEjQMQyIIPRC/4hyND1Uw1zuXu0Pf1f+8ei+Lje3ZwBFMWFtTIMD
uvx3/V+ZelNbmKWMmcpAyVn95EjNwee8h0aOVmzgrKRbsWY9i+t8lftqs+cui179RNb0l25w+xyM
E6hDvU3tw6zhdTcoS4eJqZPKeJXS2jHWtbAQHX7WyL+vdn//ulvADeAsg433BmpCdJ1fFkLG+OZu
c+J+jn2EEbDd7CEapDUfBWi9dptXSUhaXnKCn54ZOQ0WoEaZND+7+u+KfT6OhQETbQWxRBZph9vd
edUDo9SoPbPBoQZGfXdmNmV7jB7HnKJswxeSbKqudStBZlNXkLSEuZ4stCenY9HXl54pD5by13ov
+O1ZOKk6OZ/GvvuZ08/Wcbxd0zgtYNiIAxNzZgY+bz/kLGGq9Yk+0BC4ZlwG+flq1CeSef3J6F/K
VZq/X5Z/dHxf/ruD+Q1N4X8uMQHY9NXT+peO9ugxl/nrg/zl3/84yT3jA/QTOs6NQsAQ5c9z3LPB
XYFwOdFgBXAs80T/GM2Z+gfICtiP0b1i5LhBsn/0sIb/gW7YY1mDAJP1989Gc9um8XrFbNbwNgUG
frbshPgwvl0xq99b2uRnKL0UGEyYNwRC5iR5HDdLbidhagbN+ZyYqQxZRMtBAeAVP9mJt7f460eg
WWe0jt3a++BEU3RFA3Pb26WwYfd9Z1mRndXGDnrnP3VX4csil2WazRSSC/iu03O6XksqGLK7CvZs
rLerE2eAvD/5Pn+9pFxUuknYQDgzYKH79pJmfgmCPdr2TqO+uOyJbh4QeTY4uQqwAntvVqU8wk5V
u3Bphz8htzDz/avVd/X7xXs9tn+/D2wq522wi3ScPBaEtW8/AnInGOzCxIKg74Zd6w7uebkkQcxg
tAL1Qvxj6Yl29O/f9PfchLd3Eo01pyl2lzAN+Ajv3taskq7Ue2en161IwybLM/1Ys0vkMGtmtsEu
mI0+PZa9MYFHBh0tcKI7tJ1BWzSXqdTs+3bVpyVUCIHO6taFuqcrt3sscklXWTZpChAKVnbaGSvs
41YQTcFJWGOUFFjrXIR5lqwugr2a4R6f1JCH3s/sO92Hc42gZDa9sPdEbn8T2QCFxsc7aNqjek/u
MysXn7lZ4sYrLfurX3SFwjvECORRJQz0Wm4XuDfpEuRfQJcd91rCS6zubSi9Vhg42NUe+aPmPqTO
ktgXVolK6r6wF/IAG7Eq2v7CMCPjBVnTZaU+eS94mzHbQXuBB6l5m7oeiNyygXPrC04H+sdMF1wO
/K55wfLqDdaDqGw8QcPUSfndUL/mBQFMXtBAfL9gznYvKKFtKO8cERrYISGwzBU8gQI+HIV00lD4
ZQnWyKKw9vULBgkoDx65Jb5VEJQ2nLJqpi6L5QZf1j3ANZPwDdUEHqv2ue9xFNvjQo9cJgw5/A0M
TREigLxV6xqESBP8M2+qcrBoI/efqhc8lZMLbJX6yY7RTYmD/oK9gkuCw7o8KAzZy/ZZ4zS+XV8Q
WzULtH7mBuR2GK9niP82fJfLqa5qMN/mBf0tRWOPITA1Rba9AcSJTKpoxYHwqNcm5e0SmpPrUnrZ
WTC4wec+VdkzAku0gpambxpGf7XQPKnu0A6lPHi25p9WxeKpU6EF9kMHp+XK7KwGngMihRMouR5c
LQgH5/Mc+AjcViO4Vtj89TG0f6iq2PNAiS6aHKTX9IZdAqqOUKrW7TVSgKcXs5GNXcRIrzbiAHAt
Dx1Tyz62hcqu27IotV1ut8F4RMyYm0flUKY7gpBn8bFSXLQ6THMK8xPEPgz/W9zD6pPZFsl6RlCj
qOLWrIKb3Au6McrgCYuoGYr1AHaJuaC5+E4Xj0kN8rGO2rrGQ9a4zZE9lelXqGUunjtBKWDHQpxH
pKOkHXZBI55ar8GYGpaaTnQYlAfI3ZWrWZfCmvAxW0hOlbsCROIC2xI5RzlWuzdQNZoHH6LKE6ar
OaTrTkuuybjzL7NCeLhbOW16340eaxxxxfDs4SdyFeD7o0ew38T1khsy3YlEL5n755UY9r6jOR9t
Igi+9OZcf4dZguIl6Er1ZaAk/mrgdQLLDVEe9TwO9ITf2kWlH9GwOsmlKvtFRyUDzzzCXowBmCib
2QjZy0s/0vWZmUrfFDwnhieCKxfysYxNVdPjVokFMbYeUb9CSWAwM+S1eaFLYRWh69MgxMW4SP7c
wQWNM5PyLmQYaWD/pzetHZsTWNzGeFkfOs3VcLctZf3opA1GK2YmG7GvqxESaWAx4d43CniJh5X0
4Dj/3+yd13LcWLZtf6V+AAp485pAGpJJI0qkzAuCMgVvN/zX37HJUhUzyWKGbsSJuLf7nD4d0V3V
KiSAjW3WmnNM14hJn+3bWePEJTx668qSR9dGTQiCb2TF4Aa2W5Na2w8GeVHKqOIPq4lwQ2ieJGMM
uW3AkDdrTUyMmR7BnkMAYU4re3Cnh6lvFSfIKqdW1yp6v8LvHENZOJyaUbRu0tagQDiManxuhmz8
/Rr3o1Ssu+WDG5nFzcLoxUoJtc5YGW21XNuzUmo+nLbwO7ybVILjhv5LHinqx0ZBbcAXAadxNVkO
BOxW1fFXirTWokA31dZFlACNN/DaNvOCUZTWRyLwOmdXVkbaBqXtDtX52HeMzClr7bueogHVUbV0
MdraIjtFozre99tUuckXpOZgm3RRj/GpbsUMhBvXWitNb72n9luBizhPl7y+NR2e1dtr6GtXkxgX
Du7syNgWHq6gS4Wn3BaptU5wW9+MOhqGcVTczWDkJvqC7ufbl3vBCrelXBYlELg0oCwk7h1er23L
pWUKMdfDEvXvYzcp41Vs9Q5e39Zb+pWF4r/1xzhFsJcSJVLe4YRTwgBJTIdK38OBETSmXc+4qwX6
j74U+BEjIwp9puTyZzsY2rw1POwMAZxlMfsI6JLuZ8ny55woEr2UZwDVB6TAso7ym/j2oyOaZrs9
4mvSGPJ+VDCyCTpB38x4EKxGS+bZF2yYJv2sSQtOSEijRIvPUnp9ULra/dMu8LdORv/pcm1qgM/G
24tT0flD8XAk1378E7/ORfY7sGg6xQyCAf/q4f3SsSJxRcRAY0blI4Be+8/JiOMPB1zZd6ILheZe
1g1+iRacd4/wET4eS6Je3d/Sa9NXY/AfbGeRi2vEJaKJhRMGhvLw49A7AD5eraXUB1Vq40CUkwc3
MQ2BBsokz72uylpWJjztttLUDDueKJshWDJlmFe5iiPQB89GomZRiBrfiqIx5fZYZVAHxM4eu4VR
YIORrrjJQGHW27myc5KcaIKxH+a70vMW+gZ10+vYuYfsU90RV7u2NOc8DuPids5To/aBk5DfYkdu
DsvDAvFBmdFkv5pjbmdlIT4tWi8ObIJVElnGfUG6J6U92q37PNSrz01OSRIjhs0P1I3w2s2rEpdS
BvGYcOHeS7eNJbQbMaqFt4uNYrq3XQWXLuSHpQH4oPaFXzSjiTVasF/Ce+ZeVXg+J6Sr2vQz0jyk
6NBFpjsNxftu0rK88NUF3y//teg3zPbaJ6J39W+4qeGYomBJHnrdbsdVo2cRXOzI0pN11+tTutaW
Xr1HB+CGQZuZce2DifC+OUnTXJjjaDlrKP9K7av4Q03I/riiNk5lh9+UznPo5lV29pmzuInWEtgF
u7Y+5u0Iw00/145gyZtjjtsrnE1CXzVaGM4rp8M04iMbVL5iexw0dKqhZW4iQE/r1midh0rRXRjJ
StJ9xh4Xf5diE3dV2XV4rcN2T1aEgrVGQKZ19xUXtGEg1tOBXtaU+pY9FM70swKcyxesxUOQaFnK
lq3qrAmJgpJ8bU2lzlZKYQkTDoJn/ByaHrMA/OGpAj3SphshrOTzoIdGvrYj9LmKiR18xZl9JJsG
TgnWeMUbabKFsQxZ7wfzvS1wF2/jLh7Pzdkki5gLgNg7sZa9ONc/wqYRjvGpwk49JpillcD1iX9w
g/mmXCe8Rba40JA7FuwTl3p55FbJjsC8AaKWieP4YJ/3SR617Ng2NHNvFGdJkXqPpMZarbIWMQEC
XZMM+5r/eKOl6vhUEP2tqf6/oggmUzP+vaV1WaFW/Nm2D91BJUz+oV89Lf0d4CYKXrJ3ZCHpYPn4
5dDR3+kGJZnHgq+JF+fZjG+/Q+ZIyZWdGMY0iZ/8NeHb72hBMTXzF5ENIWb+nZbWIyzz+XzPMoRo
BAqZASVMx8FwON8P7ijYHzBz9bYh7iTr/vtkdwvwnFbLbnBy08XPhfINb659AwtzOi8RtJ1z6O2/
2FGmY33M+gsd3OLZnOj5LRKVPH3a5PzWWPuP31ZI5OO/j7Obh/yhPxhi8n//NMRQAb9zcEyaWGXx
umgWG+ynEYZC+B0wUXYbSD2kM4Z9w1/FVgqq5IdrDD60LY+N0V8DTH+H9ghAPUofIIzI335rR3Eo
4HsMgIfwJTcnj3tuTf79Zy2EQW+IHayceQ9mpUMy4YhVbLoUsLSEubzGlF8b89pMSOZ+9nxeKQfy
OJ5tZOSFsQuxi+H7woSPjOjwwmpN2QrRbrt34yXDEpvaPofMcqdNbJPfvhRf8MtLUVGW1k4skTyw
w3vMQZX1Y9nuyRrKUVIOSD8A35y4oaMm5+MdscRBC7Q4s/DFyp/x7FECQo96FTzB3rWx63BqjDdC
tfI7Z7aH8y6BJGhlwLzWXTu5606WmFeTbca5z48eHwAzaOvRxDYXLHrTbpVFDzvf1irgrPri6NeN
0aupr1VT+qM2YAPqsdOsym6e77RhRvYyNOOPISHWzlGMHHhf41krWGrD1dAidF95UzzfpoWu35n9
2HzpIs25iOLpmyVS9X0Leo+SwgQJZw5VAGQhm6qv3qIpvwfke3xIcjWEbMp0C+j7qByrY3/QtVHt
9tno9BtvrAqKCNPvHVmfrsLXw/Di3+Avj14FrAC4s6Mr9tYS3w9ImfqruBnrLW4hEbw9uJxXRhcb
U93+q4h/LCQWfTQlVh0KkEb4eMizBaoQANXYpChZ+u+IkkABYn8Ufp1h7rHaTT90W0HJx6UT77Y3
ev+QqelZ0lQ/IwUY3uhuC+/aQLQw6leWwF6FwCoejcAq7l2rCHr0ROMy+KOx1/BIJedq59fiNoRF
EqtfzeRTOpwDiclLH1yCHzvqmnVgnXJmdtN+owwwc5atFkOwtT+J8BrdHhCSzvfCfboQK099y/4Z
dvfzkl6MyS221E2unYcDqh/tqiDjb7Q3hhut9WHkPz44Rn7t1vqu7G9baiFvP9zH/vE/y99fLxJ5
MR5Zl3Xw2MsMz7YcKqGJPXV7bct/Rf1FakaalT+TrEJ3lhHxqcdpvik4z7N9HOKPWpZdJQSGbKwQ
R1IRh/ZF1RYjpBfcVl3/mQjWzWD+HDSthXkAjaQYyvZ9KtTkJkzB6IDRugDum9NXp+2jgVf03VH7
kddWd5Y51nDhVVSxbVPw+Sm4a7AblB+MzK7PMkiMvKVy3uplfSrJ9whB/tez8HDhu4Rr8Dzk0fDZ
/JKlulqnPTBOSyBbdMIk2TAXzecLPSPfLI3hTw+pC2AvmDvpUBifI9KWz0qa7ytK4DabbQqPCbEJ
gdWClFCQ7Kw0FR9SabG/D5lodhNxyHjss2Jtmtmpl3lUC3m6AVwiKv0Y9t+uFBY9vwGlj6lcYk3f
F/OImKUjfgzKr73talI7hDuW29yds4vRxT1Ua/0nJz0pFH1l1ZGWakxumEgknvzwJ4DIJ1hAz/q9
IlnSMHTSCyVbrK1rhaeCil+9FMsqFQP6XXDDDy9VmnHTiKXv917TgpExZ21d6Jn6JQabcuIzOZKL
Pj1ZNrAYZumWcug4upaqda6w+lrs81rtrgoy5bA1FMb7cejGCx4GdMp4cfGgttk+1pCvN3oLfkup
5p0TN9b13Ff2Ru9ScQWjRj8R9nS0h5W/DmGwzN5W2WdYpJscPonIQTYvXK3ZR22oc/axx5Vlqxjt
UolHUUajD2BqouLpjM8hdJzAIIdyZ5XjuCm1xd7aENh2ipLT1lkG9Ypuln5ih/ByFyTtGUi3ORWi
UzouqJphFNv6bNR7LKTVbVG21TqmiXZuQ+XZOnNMYUAs9l4zwNy9PcPJN3MwwUF/hgHAEYQtgwst
6PDZNJGq9U5clhdEL7prLAJ1EPU0b373Kmzw2FDyL42q6nFcSg3gcmim1Lwo1HbaqEXCs6cqsXn7
KoeFYt4zxyiKYBqHIuIuKE4d3osdYdLL52G5KGZta9Rtu+sXVVuxkW0CZfzLAPI/cep4Swwir/c3
tOL/DeIEk/uzB/+ihPnhAQveHxdJ14k/sCr8cfVzSMTzs8fjn//neIuGQfroURjgzTs83hJVrUm8
uoygwj349+lDw33PBMnRhD+ByEh6J36dbyloovRyQWfJ/Ts2h9853z4mQf0z/oECcHU5PYDWp0bI
2DwcM2mdzHRiIzUgYSa9tCszuzVKQ50DaHD6DT5eN4VSGFJ0ikYa7YZVDWgWREgMAxmrJWVPpZtI
zBy17xVG/I1KMe8+odleYfC05iudCF9Kl/oiN02m1563LED5ikwJG6dUDKoKVEv7k9ynv4rt/+qI
fCEW49bYfMqcIFNaM52j5c6zcfOU47QEEYeNBz597c9Js5V9insEeYGC/g8PunamkPr3wXMLpN4I
BpLPSzOcmUS8dE9TzW99MP8NJSEID6c/n33/PXk4+Gjkn/r10ajv0EQxMUPqkUIkKbT6VRPSHs06
SKBpwBn035jkflkXzXfEQ9CzwnzDF4Oj55+Pxnjn0NWCskI3SJeNoN/5aI52xfwwXTaTpH+Sb5Re
xNGi0c5WF3LiyINkNja41xNvLSal3qhVDCJlsr7DnW0+INLo9rkGvG01GyLfZnN1AaavBPVpmXCw
Omd+Xy6Y9FdWYS4P8PLifTeO5X6x1ZQ2fNU0kNXCuL/Wp3ZvFJ55kym698BHmdxEM410JUk0P0Lh
0FyKGWdA43Z2AtlMKO/DRsRftWJWNwWdh3LdWc1wT9Tfexi0feareVjsJkwNj2/yf4f4EZMIqdhb
Q/xjC5Pox8OPx+XhY/XtIaoOhrr80/8MdZN1gQKM9KA9L05JdpGks8gStk4PAG3fP0Mdby9TG/5Z
Vg/0cbIX9mt9QCVIGBSnb/KgUJMa5u8M9cPtkRzphPvhZqMCJnlIx5totrrR1EQEVcTj2G+HQYAf
n6buadj861T9eHR6tgoRH0jgqVRd03WWX/DxBzUmmmJPGYeiMA0/JgY9mHUO5a1duWMbf8liU1Gw
IimNHahzOmnrZWAcc5qcpuvZKpN5Az0sUVd2rQ6QSWS/fDMnPcQTw4aQIWJVn/a1YfbXBdDQfL1A
2P5mwmI9J8VVybbRVHT3i8CbRu+J/Vsw4JGrfZFr4sti1e0NtNUouhD2QgQ27BHjPbheHTpN3red
z1z06EpSCgQgapRiDQL62p+lTjPcpHz6OeCDerqSQkl77TWZp2wne25avwnNcl+UtLrA6JU9mi5A
Gcg9TG7PV0kl+XN0xibyddh/15kSJ/cJe78U7ZPd3zdUlUcfGwSGKVMp530Pbd8gfqk1z/QUWtM8
JiiSwIsPy5ozKnaIAkkMJimoxpZfZSBWfItTvFSg9GDxNLP8SLDnogSVZdpXMSRksWpGC/GRqYw4
z5Y83BhlCaE/nMzQ9c0udxcaeahNfFPJMCEOmf4ti1xUMYU9uT+efUSvlCyPBqPNt0APF/AWc7tO
I1Se+J4fwIup0525VXxjEd5OTDCIPYKhTuyij47JnHzkZfC+Q3QAZU1x9vAycxm6ndcLAqBFOZ4R
En4rBg17GizXCxd9DREHYXihpZjo+GzT/RRi4Xv7TuXW5OB74CcgorfY5xnoRo+Ls1Fao90rasV3
rFhc5lNr7BKR6KuF/ua6T9Bxv329w7Py0y0zyXBVPkUmlaNicGcakHcIGfTrgpafCTYjyDsI8mXp
aNu3L/VY+zu6NxJxuA52fJ7xcSRIU8dhItwUcVhXJsq20RPxWZkHcLMAbKDRA8e0lkAhDRndlCVu
qkhVf1KnTLKNQXN7j2wjdv2prIbrZuB3b0PaqN7KNIbE78aObVtoRA1uRT4frHpYStYTCpqLWhfZ
+xjQLeTEqn3Kk/2the8/vQWDXv3Zq35xLPooY7EeVzwfhUclXnNyP/4j/lr5kMBrsmqLssmDXPC4
hv2Seujv2FtRqMDnTVI9X+HfK5/OoghkBTUe3AMORvIo/dfKx99iP4Y6Hhe0pOnpv2VmOyxJWCx9
RByxKJFuyvmMrebRLKDMShh3Cz6oMaMYWwDg0caqCuxccsG65M+BmPF7Q6vY5f7dt3plkjv6FJ+u
y/ZWNUE7SOLn4XWX2SlH0PDYbKlrBSy47W1KyJmfqGX/2zxM7hH+oIylkg/bOvrseZT9MAxEz+du
BPe1SKINiQenEDnyFz/74B/viAYb7TQWeLYxR0dMIUynsDUZcO86xboTBQKMUMt2SNpKIO1TsVeq
cK2b21aMxdnbT1PO1UfXRn5u0ahjJJEndfQWLdKHFjfn2pNlGWsnBnOoLJewgZON3ibauq3N6kRF
6ZUXyCmD8yabJ45Cx3gcwwpT4MNwvEZqaX5YqgaPNyVStbHiE96FV54s/WKCnKhySnHg0UrleXHd
joqirBVRJzc6OLPAW8rkLLSc7AJh3VcrUy9c4op2eYec5O1H+xisfvxs2avJuyQDmvb94UilyZZx
bUtZ10Pl+nHtLFv0TcaqIONnV4xaGxg0zpBlz/0mSRcD+N6gBJo7Ys1Cc0O33Y/VxDrxTF57/Aby
TH4ZTgfK3Ye/CttmDIfAUKig597GbpbcR4xVo43umxOr9GtPAJIsajCLzTgAhqPvR2vSMcnNJN4M
kYdncQitb3Hl5l/LobHumkHFXG+Pfq2m5Vmf7RUwXHjVw3SdkMmygZ+yvM+0UFtWb78Y/Wj3ID84
WtQII6ikYnc7rgNWYYFgH2LYxon7ElJn7hSEjM9uFSS1p1UcE3P3Yx7N2pUxLAZY/XGOfSj185UH
rvt81EflU29P/ClSc+NAgAzzo7Kssbj1IHJKw0HsWUQBuGVzn0TKtyJDMhXHMeDueoHPnFSmc1Vl
5XTq23qZli2LtQ51Ko7/OO6ONw+ZU8WcVXi7bexkG2tY+gvHS5Hsi0qFSRZWsfrnFFagz2G6TwFx
ExJZNw/6ChxdjdGDLuwlOEZ2CfVQe59Q4dlz0ERRDFHemE85BF9UCqhhsFV18GyxinGQOhohU8Nh
oZqscL1UYRV0bYq+vypLkOt4Hi7IYtJuRR5rFZNv2V8uWAFvUr0faSDNIQELZCHiijWNDsj4BLty
NWYCAeEISAjNtodbZdKJjIG8Fn0gtnm8SRo1ft+GUYiRv5ocop8y6wYaeH6b5Bbq+XITsfnv6Pl2
5hblt34Omcm6TezQnXxabfOq0oDZjZh47zJEkHcp+8XvndmBDujbUxKtow09AxUtp8pCDYfXlLP0
4bdqDNZgRYYZrkMjGe7yela3pdtYJza3r1/FpemN+50S/9E7qJc4DRVPDYFQuCIY9flnVdvuidlQ
/kMOJ0MpS+VepBcUKJqclp6dTYBCJktjjSHAf7sLrHRxPre6UayiqKRMRGbZqq/H1p9bWoJvf+6v
XFlmdkvnkty5y1Lx8yunovNQFglvPVhGmhGHlXFYz9AttgJHiHMHky++V9zSOXHHL0rHvD3mGIY3
OwhLJuIdXriN7USJU8NbG5VKCp0xueG9MbTigciQDFBha9H91VQF1uRYcJyd1WVXTQW4iD7VCXaa
XKfex5k6/6CevG/GQgQ6RvVuRRRS+zHUUwUvuGN8lGErBfiTMr5VsrL4jiLWxOfgpTdTn4Unjicv
l9SniROOAgUUBufhTU210cx1rXrruPaGjTm63gf0g7ci65jgnanfoJ2/gqkQbz3ym/+vHikfHBJ8
FTKaVCo9f5cZIl0Fv4O3rrK633atGfuhUrY+AlZnm2bNcJ0TErmq5zEMAP6wwmpWtlly1bgB7ziv
m9K9z5ywgv0fLoGpL7jAVQfqQWVSeBBj4xftqAe1Wv+MoDeu+qJ9gOQXXnW6cYrP8Pj+jz4Jvgbm
as6V6AfYjh/cTDRN2hAPjrNuIt25XZhOVqHpJRdx0Wndah5b3aed6p0lXWgGudV4Z1PRVjdhK6L7
tz+RV38KkhedAjBFZdpkhz9lKolcQK/AN9ISj1Crffsw9IQ62UYvzlxkNtdOvKirxiSeqxGtDFhy
6Da23e2JHyJntONnIit5mDFtBIXHw8vjbeYjktP10LT7stfPQFSqZ9D7kj07tG6V0/DxyZ/Zz0Ix
dxQbvC2FhjyoE/1UosArI51iGzOV7ABJOvPhM4mJFSwUNnZrwg6NuyjO3EubLxXYctlgaI8c8Bba
gwcG/kJxRHMCsfTKpGzwRpgtOcOZEKwOr141ZOmlDVefvDC8DIXnbozCbJ+2Qv97LP/jCZ0v+fi0
CJ8NwhfH8qdu5X1SfuePPB7Pu/jnH0/oyKT8KQ4K0/If9aswzfEcaLjDNpqB6mEuf96DYRiidUBj
+3gE5+X+6sEY7yR9nJK2h8eYrNS/T+caYEnXYG30WKuInuSN/wZm7cXiQ7Nbt0m3B1lDT5Xl53D8
oBxpXWURpOIMpU0XsijpfNjegPCq9mCG06PMkNplhnGfzh4OJh0JxM3Q5eJO7ZqVio0KW2ilhxvT
apt0O0RqeDn31o69dbI2RQj9hQJB81VT9OijaxO3hrG2/zB3VTGve+jFu1ScUmo8KjGeTw/cFWUx
zt0cSVT+X341z3YRiaegLUnLLBgTIYJodosbsyaPMk0NiFazAHwthPNReAR+qnOVXxqtMN/3bp1t
MZ8RK2R0A9Go2k1KafgcByxg5pi0LDuywOCKedeVrdg9G043T7/uLV85v9k06SHDS8PazrHr8Dej
g1YtAvaygITuYtONy7SOxuKeLeSA3ZPI6y4U44mF8rhGyyPipTMw2fOgY6QJcnjRtHA8A0J2CsAs
1e+ydL6vQTivtB48ceWYpCe19ialQ+KbtpNs6r70TkxgR6oa9q78BPiq8vBLNAsVrMOf4DQcm5yB
n1CXcApsI4YwbWrl50kzej+3YudSFW4bxAClt5qSKuts1uVZpFPWNuSfCwR1eCPr7HtdjMoqxXN8
4iG9ws6UYhp2ERSzqeoeaz0XFCZFXzo8JOM+GS77oQIBPq2GDrI1AURNi0gxvbZF4i/qdI5vd58b
PxCPwkEnliq0glnfKlGxZc/hLz2SJqcMDO/LjCRAMT/Vk8NaqWwS70Pbm08T9792hOT7O/oQSIIH
ZUFhAXXC8U9vYtohhW6ngVDgsi9Ti2Wa5E5AQ5jLB2WpT2yiXxzlwZkiTKOtT+1fIiLlavnsy3Ot
wfR63OdsmpR5M7r5hTrX6baCOr7Oiyy81HvjW9+l5IDmFfkD2QIEfSRLQGg9EWnIhrddOOQnftbL
x8CvglwlGwEAKo9PFb3ntrna86u8dhp8qv+6X9Vdu2OerYJZ6f8S0/7WevlfIVGQVbm/q7Iv1sxV
C7pFxH/ck5qWvIokpXfxz0ppvmOMSskBvUsSkyR39JdawcSmglUAib8Ei8pF7++V0n1HWYASDcYS
Jk3KA/8slTgdwa7QFEYXJNfS31oqj8eQ9FphU7ZRxlM8QTV0OLLnpW3rCcABdRyC/kwkqn4pbKhc
2z6f/3z2mF5ZC46Lb/JaruRlWlIrzE0cXksVpOANIqU8VFo9CaJRurYb5I5eLO7fvtKRGhfhkrwU
TToqLEj3UHUcXgrAB7EYCbdFELlPrNrF4N6XxTQG2mxmm4JwGpLrhjM7C5UgHOvPszMFS6jexElU
fS2MP4foFu9lCquqUAFBkn9A3cMwMh3yJGaLOA3e/sHy1p/PaPL30uiXB2bq7S8845j2C4vkUi/o
Z9IyF9FQCxxhRzgjNdKaiL5AYY1Zv33RxwrKwVUpTjLCUDdaVM2e7KzPprUcqUnez4UH/ZGWr9tU
76Nm+DPXvfy9PbWXYxhLn+JYXcaJMvmToa3N2YYJiT4FLIUVNHUaJIn7PsY1SF644RuCvO+ouayH
+0nJxk2iaTNQO3LD58XBzFdAGXAj7+ts2as8q6sPY2u/nwYxrTtTMWjxLSaeVjeGP5JsMwsuWVhg
QyXRdfbbFvJaEdUyHiH/JGSjdxqSU2rY4yMYcFrZ6pRDFF4//3c4cNpxisYk6wDUu/0UtE5h+cac
/YD5k6DONuH2i+hz0cFM0ShLqKF3nhMatarryD5Ra9DksfPo7VCi5q2wJ6YIdtzrmavMMQvKkAFR
qbh9ZAVkrqnBpSiIfTJLOQ/mlCISPchiDfyE6Dp/NvHeW82ncbDbE1uaFzOFfDL//BznaCfnmSQV
ZwPxfp70lxJ9AvPUaD1q1vftuPxu8U++B8Ylwg9IzgizjvZPZAwThUnCRtA0Yb7yxm5Ykxk8nPgC
mCtfPmNiCpiZSf7VmAUPX3dh1nOukVIRKDmEvGHqvhrTlPtO0l8WCnT3KF2CeXKN8zqmBBJq1vns
gC5AN+HE1k6Q8Ij11hFbeypua0PGMObDjr74DxJyBAkhl32uhZfLqEa+YvSbsNSHdV0lW8VUbIpx
Qll5wxWywsFvYu+utbRrVBXmBRyjJuD8Uq+aKE5XXlJXayAaxHEU3ZU2B66W9GdkFmLPianzFIpD
aTTGFzCJ1nfy8EFR0x9ZOX6JIrXZuzmIQi9aoOGp8HE9ppQsuRuSalm5dgOOsRKU8OM0XmelK0jE
LE9Vul8dyxzGECBrNKJ43IfPOZ7yZrQzuNNOTj4l6J4qjeCFlFa16yzlI+mX1YWmxvaGva+ycqKA
OBYaEkN2rnf5t7enPVm6OP6umO9QM7D5xW1wtOQ5Xg0LJAxdgs4IdDfEaBPJWqkr9Tug4lqMYlXH
3ant9qsXpaIBrQwGKxCCwwegLiPMT8g8JAfcDF3nwfccupXZNpdL0tIGw8TNYPvy9p2+InKV1HLW
FtX08DgcVwzLkebDQERlgP/gTNDGXpNZkG2BZa2qAdaLIvqv6P+V1VA5X2c1Sy6Kwdq5QolPnDaO
PBBSScwvkZRZlXIBGRJHO+iws5aq7iMviFrcJXNBHHyoQgOPAT75aoMxf6HK4DfR1J6HbToFjejc
te4oVwTBTueujeajp3I5temJE+ojdP14PDAs6cjKc5AqqxLPN/cZTnCAAUw1XvHFcJr8Op+v5gyu
AFYqZKMa3w5ZspVpnGE4WuwQjHYPa3mwkn6dFohhsoglCq8OAQ9tu6pq74soDAsCU1z4qXGb4Obw
Y5F6W+IE+KfpFPGcEkOlC5l6SC8bd3TXdaF8mZI5iLwW2Gr2YGP9gbbM6Jhy3HjpDkN+CHoqKv2+
StJVpzTE+9nxA4oodRUv80ZU2rJ3ouvGKScfsZm+KiNxoahNH4wFaPmcBx1FUxqgLXOChAB3X2ty
FJ/miR7rawuFgzpJTqrs8qTV9vnzRG9al33ouMGYAhA3egURKuzdLrlLdL19msF/60zyny6tQc7/
7Lt/cR65eujb/nmh7vF//1Soo/bxjmMENBJP1mA4v/46fTz+HdrzWOAfM16eqWgUFSQ01Y9HJzN1
WKDSzNd/6Wjk35TqMxn9x5kB5Sezyu/U6g6XYEokKFQ5AckvjHOI90jdfbYJRZCdx7grwxtODjCv
4nRYCfEN/eO8q119x55bWXVWtvitG4VB9rNVmo+KugyBiRDMyw0L/1wbf7JgC+fecpZUUsAcOpHf
D9+x6T4tHv8T4+3/N1+LdDf9+6n37sObB17+7K/SsPkOliw1V4xaj7rkZwdesjSo50MvhR5FCqWs
2/4qDbt4WgAkQFPg2MYCyQLxS7PswGzAU4nCWO7JEQX+zniTs/nBbC9XQ1STtBVYiYFAHM5OHKP0
MQKLGHjQGvVk3s5u+DQn/Wt5irt48xJyL3AworHUGyOXmGLzUq/BSNZU9Qbvw7Pnf/P0m5+XVl/M
s493wldKgxXDwyOp69llOuS0UaeqYRDm46Yyi31VkTZvefeslCcqTS/KmfJ8iqAcXApKdGlUO7wl
z4K3qi5zGLjDcBFrHQGE5SrTCI8L521TZjC4h4uKpEszzs6TYr7qZnM3R8ZOPl1vnLcqMTtv3/6L
HZX8SZLlQdmCRc6Tx6dnt68R65hXywQbLlbYe+e7eIwIGusvIvliie2M8ulJx/mvL/bUJY92CqYe
zejJ6K4WavSpnLks8vGp7P2yT30Ffqk1eScOpK8N1+d3Kcfas7vsXGLZ24a7rIE1pRD1YjM7sQF6
0f+UL5fqj8yFw7cMDe3wGqkzI9GKOl5uWN0savmVdNOdwrXQZlzahXk52P2F6Ei+76objJKnrs9c
8eJ7QRwhFUnsfShpHl6/Na1ez7KW7PTha22210tXBLPId1np7d0wOYf/dp5a3u3o5bumcO9i0Z3Y
sjx2m49nBexyuPBYivAtyJ/47DF74exGxlCEwVygRFzSL3pb7Gt0GQQj3JX1ElRJtFL7cW1ExHtq
OvH2enLuxnnQa+G6BJoZgShC9H3GUNjnXn+ReeUKN/NuqPHT9tXN24Nffm8vfy/vTB5i+CyPXlnT
1iVwCmJU3Nm+7AS7OyVamzqa89H7oAhxQQXuslTFt7cv+9rMxnZAongoSoDOO3xMRejwwY0lo7Ec
v3ltcVNXw7q149u3L/O45T6+PXoTVD0IaGRZOBoRRuRqISnULPfqR8QON6XpCiBlxrruqo2aQlMc
zHN0WRs1U/ZyikmreO3Nyl6fvf1YEkBTLlua5yslWYLJid7b2bguOottM8x9Y2Y+mqetm0Ybpcp3
Xt1c1xyPYcoSZ1uA9zfOVcJnufhsxdu37+1l2PFjbZLOqYzPkybOo3e3xK6bKZ3jBaXmfYyd4kaf
hgtcNJe2CIOc7G5EhdlKN4bNknRnk11Hqy57oO60Bst6nhom4q3kyzRhuEYcVSNWG6frhuE3KaZf
z+hSQosQhBnCJgxGpy12pTNsclwC8WjvliW9nVvGZVut4M6tnYwARoiLupPvJqoTk4ElUkTbsrBW
lku1giepJqkf6sysgg9CjN8cQaBlY+1anmjEX4+98cpqmuuw+No4E9YQcZYi3CXvbgNR7RaeAFED
3hKQyNGvsoG8vKjYe86wDoXle036ZYJYIS9oFtUNX/m+nyPfEeZVNOVBZ+dfmrm7KBz3x2go0Mum
bZOAbI7T82XSz5UQVABIWiwFOykmtdT2AQvneZKW4Deiwlfi9pq666UbQSO34601kp+L486Jwg+L
1zwoNee6up2u9JHP1nTvCy25dbLuOmlyK6iX7OMwg3lpy/wm9cwdjNO1EsXrPuquXVdBu5n8cMsc
1vSyraJkndcDUDn9U5LyRm33PpXrgoXiafbWnePbPVXlrWVcZi0ZEkweciKp7D9jnq2cd+Wzruca
J82a/jITd+0nJX/JsH5MkbkrpeaPZW/n2PWtlhb7NsyDYnE+KON4kSfKpi2VvfxnVZTwo0Vce1l8
7sThWnQEFg3ReTF2snc9b3vF/JhwH0MUn8swlIxU3kJZ7kLDurSBaUzKcobw7rKLeghx+b72pm2p
e/uUQA44se/lrKMk6jbSjEu28FvdluhXaxdltM77+HaEDUIH0yt9iqrf5kLZEB8v/70Coc2yKbBA
5d4HFCh3iBzXE+AdJkwGyKgV+7RRt3VvrQqH71YTZwIUshqadCTjc6WDPJCl57YVrUd4y0Y1UIyd
gzrszvLBWlGNJAeZB+vYZ0nU34ZYotymvUYGua7MOTDmPIiaIihH/kzEIHTGzsd+912UBHJVKkx7
vT3rhXkuX3UM2CBBBfp/2Puy3ciRZMtf6ceZBxa4Ly8DXOcSDMYqhfYXQsqFzp107vz6OVQpu0KU
lIEkcIE7mEZ3I6tLKafT6WZubnbsnFjn7ri2XndyZwtl7PJBayblJO3NOXLQOwCj6aQysI/bZl13
wTWCYy8ecEUZ/dc9gOZLD31iPwfQKpeibyd0tDQxOKkAl8oJThccrKp4owuNmQuRpwidHWBZ2fRp
prs6Cx8rQGjliSsF+6RNU1cR/NtU7C94qM+cPLookBzjwZgJVOR7Jz+yUk104Echa8wOGlgmg6xf
NYp44dj/AGd4rXkABAIUF1AkAGu8f07ky0lRglPN6oz4J4UVMzUgQZIfE2WwKkH2wiF1mwm5MeSN
XXLZEereD9OZyiv+PQX5IamQdgWT8r2GJAl44c2oH6zfu+uPmUsERwBvo9cY3J5AMs7CzFqKaJb6
OjLEwqCgFMNDaswYv3WK7Eai5PX4kzMET1CblxHk3rLSrzRgNEiQX0qJf8zmTVMxIBw4BUpobp4F
KaKSdImUoKg1dPQ6rPUbORtfmnhY1UgEqxpyLFK9gW7Rc6jVZqnBWcic/fvl+HRvnE1hthp9m3Jp
hVKFpUj9XisDkBrl0C4B6uT3z/lsc4D1QAYoFzge7JHZJmyTMuTEWpoKeMljwcs7VeNsXOvcejRe
bSRrfVvTBtRjIrOU6MPADrLBORK8kOGzNce3DjOMbc5CL21gtrS5UA/5LGzG+Y2CHUpnBv5hthZq
MAA7z6aaHQi80KNmUwbHg36LKIaua9I6AvPthjNuuQCJzhTH2+/X6JP73yTXBfZ8BQU8VEre2w8X
aRIte94AjPapr6it++K3EHFQkl26/n1y70GpGXAakMIhLJtn77kCvNVxAr12MVqnjWSrkWhFyGUX
YACSChke+en3r4bGH0x+FgFOPfkojuPerylzTGaisj6tQzyykBGI4eBoFFQooS84BbpMECnRSvSW
4IfTrRPZTKeR9AJME7E77QhQy5tyiWqN1NmD3ELZSHSVIXFVNdlC5MiD4P26qoMHpFedIudXTdra
ZdfakZpaPX4n7VtbQxQEdc4d4F3bNOTukKI99TG1o7I6CEMEUn5jG8Y4/Kji1QxwpkCBolDoVSna
S1h0lUYd0ZBOL9UIufXsaei1OzDQbRkmPf1+3UMuAkWXupDcGqcNGDEIcsKgmcMZ19OHKRpr8Lys
ajZQnLSLpF63WbDrIxDNNfVBHny7RRQ4jLIn8ONKxzV7shIw8OI8ZAceHtNIZHcKlrquMZs4eAhk
Dol03FjqyAOo82erx66Eu7Lc9NelMR6bDHxUcQRdxgIhYlitBcTBU6Sl4bCt2xanW+KCuMumPHet
x8FKEYIVTjuwwvbfZLHejEG/n/z3wGTPF5/C0r8eiwSIGG5TQQem8EFrPIUifqtvpShYJ/1OpdmT
0AQrnwuheuLf8RVCcFXfIg1hDi36EvAd/LE2qwK7wAivwB1nl4h6tTxAVGNsBw06xox6HURDpjVs
6/LAp8G1gTITiNqhr9k64YjAECcq3ysu+JV3nIH/ddypK8OfPdYvj5pNqt+wdsBNTzGB9nFqPjRD
HPhijHqfH1/FANoC2Hg9aobNasRPSWJNAjdTICNHxp0uI+Wu+tKu4nrLALTex33EN+qDlg37Nmw3
cowDP8I3xV4LjBbSX+lWUfu9kh5GLbqOGILu6gkNLCbQ7scpZ6T7CKuUbiUUktel7boYqCfhFKpB
i0bD+GocQjPIu02Gy2muxFcZLqyRwXSLY1g2/DKFohoYyOhpyoVMe0Tth1UAN9V2cE/Yg9MRmxrV
etBigIrHlcyn2K+dbcj1WoV3rX3sT3BQiGxcMaqY07dhXANhD9XUKHfSciwQh2tnmECbO3YFhkiu
u4FJ3/7eI3w8/CaIylQLR5MGCsIfys8CHzV4d5SfA+403QdEudmMiCqnbZBFshvGwUlDl1koDysA
NAmTjAvX0g8OF1NA0hLwe5CUTdpM7x1uzpc846Ue1TRIa7RZbSYiOKOVxB3SNzaYLzNNuOnOHeCU
jEFXCqhJJyjL/H2FzOCyDNT0SHNHHjcaA8rFNbQ2K3qt8aMljQjjoVNxxSkUfGEDdEuFu5L2T2VJ
r4uhbIBeFz2/gMYqKK1xkSFc372oMtjy+gC4xxxXTvgGAdBRMrSI1CEwsY3i0GvHpCG1PoU50+Li
koa6Jbj9FFcYcCkAEkEXu1WnNuaU7BohrgCq/H6lFsOq66D/BNFF1/ebDRq0vFyTdnkseYqE/JEW
XuP+cV3BdNBmsDcAfGToVCC07gi0YhD8DzLYcoPMCkFyUKXaCHRqcB/pIyWqOu4zYdh39XQDTeCj
JLHuSZ/BC47pVmbqrqvpQyaFV1ycH2uWZhB79W2m4FJRwF82qQYfi72Kutsg+tdM8E98rELlkbPh
h1/fvh5wo864E4fDFjol9LoRA7Sd84kry/ULx+iPoVfB1aZLrpoVR11t1i3Ml0Mqogq46ziKUaRs
/VOuKqYg4QsEJbdN4+C+lnAjxM0xa7PC9svWhifwgjBddWHk+VAvqRVc6tAB6lFc1sQMd+C8dQDF
6cHAF1yXNSgVW0eKcdbV+hYkL6cYz0TK7Erwa4cfk23JSx6aonfgmUMmyLAnu6jQBydlMvjTBwvb
zBtw2ZdUmCjuGY3SOnVBvSLqnJgF15Ob1QrtVuig3lg3ZstQyJQLznod3IhcVCFjiMWHpoY2M6VM
3FrEoTgyV63wgwZkAGCXOYkFukZ8iHMgvf9dU0Eg0+jKWqCAOdS0lFzgS3QCyS4UBH+CjqIgFdqv
iOxTL+FiN676vaQPllIrIMrInuNYP4WsgTLSBEeKXa3Ot9PFO4JTHnGRApneC2WJDipyKD7G3Dh4
QHNc1bV2p4j0uhL16xLO2TaaFA4LYOmg8m+nKzYIKWOz10KTY2hcg0cTe8Az1Ngu/MBWE5yUObqQ
OuA4C9ytIdSN3sA1j3syMZonFXQ+U7ydCAYg5fCZhB/9TS5IHlL+XqKpN1WF6KQc+30M1SeSaxpQ
ISVIX0Ea/2hkLXVA/mc1KJFsppOeZcGF2PkTz4GGGsTMqOcjeprn6mukt9Kh4jVLNzpER1hMHLzo
ZdlUoBOJkZ34vWf++DhU9pGinjou0SgyhynxoQpK/DqbIDTNZopPKG7NepY9Tzu96LsLj/vkIABj
GsCPU0stQJCvkJ6zVO0AQCUQjZ1m5XD6CS7YLNTQkjPyK+RsTNDhP/EDPXV6vA1pCmKMxuyNN8nU
/4Yq4E2e4r9z8WGcA/9mtfs/X5avp+n8+6/9DyG/mzLjXxcJSZ49h+zHeTEaEO1/SoP6XwKq0Uh7
QhznTYnjFxYW9b+pxAd9D7D1vtfvEAF4RbIZHHko9gBMj+vJr9KgCGVDXA6x06HCIOGX/6Q0KM0P
eDSsSLjsT30WuNB92Fr5IEY8uioEq0AT2j1VIVqhQZGtsozI4LZGKuUHfwT9qqGMpsGS8g6Vbf7E
ZNlfV6GqbxQDoAyZHx/8Tm5MVsZ6Y/LACYIPgxfoJOQBvDi0NcUVAs3KLWnbambTBNAE6VhvPMZJ
pu8AfFN/cGEQJVBI0st134vQIO9jHWfcoKrOoEMrZGhS6mA5wDLU5Z3/qFXCeDr7cp+UF+eXvmkx
kANCR4sAQwPQ+H20w5JgFBRfFKyqLX1kNKXcSrK2sJVKKq0eyovravSZnXJKunp98n+Ddf2/Kw/6
Whb42pBM9Bh+e87fGxISDL9q7PpfaHIHThh0w+hFBWziF6yDU42/QNcB4OoUOb4hx3/V2GFI045E
+R2YDzR+IID9ZUggTpmu2sAgTy0O+Bt/Ykiv5A7nt3cArlHJB7QEeDcQJs1JPQaosXEUqiWWIIrc
d1Am0n3MurrYtAXj3bgVVSuHeKFTFLJqZiP/OKJbZwMcsAY86Vj6IwnU0gIngQB8a9VKVyEIwMxR
KFhHZCh8UVMuKnYKhJY5WT9Omma+aJUonNhlboDAHTxMAHFD926NRiNfsXMdpkzT0G4j9Envahpu
YqbFpESB6FGXS1aiQNFVms1XoxWPUuEaFTJwbiAxP7IipHoo7qJIP/S133i/N7TPvA7uNViKSVMV
K/be0EZgjH1o4IkAsyhrOkobgPDRmwZFLSNN/4OXuv4BlZ/svaVgY39tW6fnl+cPf/2XYUl/TV3J
qG4CFPzWkvHrhMKPpi4NIC3wlYBCUf4BrwChoqAPCYaILo6/gfS/DAs/EsC4N6EvJ2YKVfsTw3oF
Q50bFoiLJjJAUFaDrABorlntEArjqjb6ugglbdDEDbHmSmVmEL3pfoqgh6+6G5QLK6AOu29VIKx9
LWJ2ryVXwG8cYJSZTUswhmWtuENjAHJpkrxT6sc/d9//X7QJTWC632yziQfYbqr6uQ6b6v2Gwy/+
2nAQDEG/NwIieGYE7RKO4X82HA8YHjQSAKZ8bR0633DASE1h8OvmQiz1jycHOTA2I1ie8TcmRbM/
ag/6wBYzxdIAZKE6g/AL23uW5Ebec4ijTEBIVPqaOWi+KffPQR/UbmY0rVkp6ABBlpWF98CXTpdP
9SQqky4j+mYiFIGRy5IfhE6PHH/UXoIEDYMsqY4QmSB1k3OWruUnKFHxKynqrqBlaNYRlBn+syHZ
8NHvwWfBvVzakrvnZwa5xPMN+faLv7ak9Bc2D9wVqHIQKOBgOt+SwtSJAoZFVO2mBpl/tiQ0cYCf
mbhFAXH/u5ntlw/Ej9CzjEjglcIUjvMP8KKfIMnR82gACojWXqB15owmdZ5T0N/IElDNAagzBbWF
mHJ5p4Ro2C7u6gDEOH6e3TTZ0KGvKZAh0BGio4NHtj0U0PIlBUiZN/SShvcnCTskB0EKCeAjQP4f
mo67BLWYTGklq4ghi15XbeYqjN+gje4FiGjOBqnuExgMBUKT8VgU7Khw3LVi0NzmwfuyyiJXS8CJ
wgr9FtoXPOkAHEKicYfGjQS47gQ5rwZpzSzVj+MIoRSt0xJbgbAMOqOkyLGCGBJ+hj51nsagLat6
5I4ryPzpMbo/inEA5RW/Qb4lsf5jXZ9aF5Ip2O6/cfivzO87WBe6Qv+Xw55BqvC/35nZ3yP8MjN4
fgib4bYJUYi/HfWZ559sD0EhwF1oHJ16t3/F8LhCT2KWr/KS8PPnOFmYGVw/2h7Bp/eK6f4TO8MJ
8r4Ap04RBuC2QOlCF2LeOhL3cVX3OJ+sYRRENy9T2aTSyCOlGPbkbJk+uWl+LPbiWQaeBHgpdHw/
6MhICpS9+8iQLOg4dC60r1MG7gYRxL6mlPdm0GkDydogMplqZFZRIxXeJ47OMBNUSOVV/TPkA5SG
49GwdBmd/nxILZllWy3m34QNvszMf7jbIASbigCoBcigrUHE/j5cF/Vaw41Ekqwq1+6CGPJYfasn
W12nuxwNRH0Bxq0SRgwpes7SSpfnh2wV9T5KwJXOE4WTWrNoYoGUkv4Sh+WNhgSWWdScmWrlpHHc
SJaoR6UVgWo3Rvrc6VGGWgVU85CI60Hmi3oadKp1K9qLdZWZGXoiA52VkLbEQEqah44gRp7ORxuG
HnkpDL+nPkBkmF0BIIzvKX6u2P9xAp85gckccO8GtQlAl+BNQIR1ttc/tmbk7GeexG9kp+e+4NOB
/vYMOEQgIgd4B7Dwk6zhPyHh60+mUAynM9Kcr8Him1+AZih+aUqgTzCVv5m9f13uURH4a8JsQsEE
GHrQovwRv/376ypI9yFbhJHgg8CxDBOY8kZn+VeQgUKMHtrd940HXmuo2T6MFy7EM/6Oj4+YpZ5q
KLkwYcQjLKC4n9uH5NBqeFJnZZfYEN97uQ9PmicqEg3ABkPHk3Kbucfk78DzS1/x+Yu8khGiyRTo
iVn0HEDgHqKzHb0HEzeo9/fjve/wN8X+EiP0K7PhP/fCt/c4exAuwOcfRRZ6PSrEnt5ncJnUTkei
OQyKFS/UWbcEFTiv9oqNf2ysiDTrwWJ7CWV9olq6E6+RjIFAlyNofzuFr1//09U9m9X08/OtEqHU
CM0Zes90FwX82HXyH4aN0rrdWey5v2ufehliH5dW/X3m8uNiTDv47LEUOkZyCV2ge96D/tdNvx63
EUhJ7qvbdgOtNFIdq9aMEEp53iXc0iw6/fvZoFydIuSJWuUDVKbkIlWOanovfIMoso52wKfcbB7R
aCrfMAAjD7ETinDfJH45cyyfHKLvyzAfHzwzS0NkIuOFaasN9oRbZ2S8+5a7v3/IrPjy8Skzy6wk
wBzRl03vVUbQ0F888iURUrQTTw8ELQDQ1SFnttKFCEHCleMsGvn1XOSz0VgIbOLrvM4+KXqVIx1w
aXovpzbLqtoJgmG0O90oSIFrMpKCEhgTNPUqVaLEHPq1xEOJJmVqvdEELjGbEHKMQdswk6d9vksE
eW/UYCWKe+0UceyJm6jxUj2yUz+F7LUwQV25n/mgUVfLNYMIUFZ2egmt9ll1Pw5jBWHp4k0f42t7
max0bsUIuv79ljN3kQlUG3pepPdg1jnUR0B9rkNT2AekvRtehEeJ5JcwbNOIv3vizG9kyGy2rTjS
e+kk65CvJByR7dQOiH5AD7D+oIuXvuSld5z5BH9IWMtKgd6Xdvpcur496GZj906yRVdsZYLQoD2O
BHVXuycgj5ASawK+62YbuyElHUhOXbpK1pWbrPD/4wNniZtLDVyfOZDXsge6w6Hr+0oHdLbbRr3l
aVZjjmw7box9akUX8G2vNBLzdZ94UBD6KyC+nkM5wRNWSjILw3uw6JoqykFkF1/n1+x7XZCRlCZn
f0O7f3mrP44bag2H+l4AxtAOn+rN0Oxq3VHXw1E8IcdCCnO4Dyzf7iPiB0Rbc45w6o+IO0Go+AM9
O4/oP/nOZCsW7Cv0ax2b7/HRJxHpNgMpCDBLwfG5I5fAqq9yC797w9leTmgp8DXl0JhJGpuuWys7
cGR0QHCbEID17e6al0ns0ZO+lkkJiQ7TJ6KVOvKLSphJn3ji48/yBKA9AcTy0hkxOarfTW+28Ydh
GDNZ8Ok9kDPbweOpWd0BOrhq3Tq3UBjQ61XvCR6/BeLqaGxBS/p7T6p8ZgfnO2BmB6ikdXwLrZ77
mBRb2aOP0PRxQcG16Y6xeaO5kdVvdCs275mH+qM5bYrSK83aq3bUYZv+Kns5Pn/rrxI7dBIzMh+A
2rCkRz3FatGeRLv8XryuNsizFbtu01ww4xnBzt8OGa27uAu9cvlMrEbvzlgxBiWMSMP72qqtbM1E
S10Z3xRHsDIncjQbPrmw1dNoN4fwe23Wt4H18/crOENmv00BYS26OBEpYyrvpyDSgBt0NQrvwzvx
TvzBXcvfVUpqL0ttIO1kIGokMP9dePEZ6vfjU2fBxVgFsSJlKXRcneKguBw5Vtt6BfTh5pIJXXzU
dOSfuSFWaAUoQfGoeJ/VJN3BI/hOuM5sfw/HeYmjQ/x0R56t5yyCKCUDjDN5Ft7LK9/rrdjy975Z
W/0WZAwmt+9fOHt45NdgobEY6dbVKbbAI3B/4at+aphns5hFGNqQJqiI4aVhlKtuVbjjKnmhB/pi
7ANPsdECtps0cnf+nofvXP3+6bM+wLevi8wneP9wt4OS1/slz5KsF1Ifa9DYo5VY0QH0zJvEohZn
hmbxs3ssrcbySeGJm8BitbXTTT64sMW0qQ770TlNYMOpWAvixFmb3dAYATh5sQYP65eUhOThtHu5
c8I9JG0t7LjKRK8teVnvXjSyqQiiEys1bZHY3qoglBzXspmaB9HkzdRLyYO6eoIon5OubuBDqHNt
x6a7pZYDmnGMtz7aMt6vJS93gXNKyQFYBvymszHRuGNVRCI7yFOTijxd7TRnk6+ermJyGPG7CnE0
oljyiidXvYXuImd3aK3OrkzfMhNirgbr+MM5Pl5/s4cDWAFFe3RCsjvwpkLAVEc2raV6h51sP91Q
UyI/Y7zp7u7JKsnNHaRwyTdmDeZhNxJ5nRI3JzcJwfOJ4EjkwfHXnJ2+LoDgqCa1MGqFUUfy4/Ck
YXJXuZWS034g33dPI17B2nCWfX0gjGyRDCbK2nKuvLucdGSH9/kOYKVz634PHB2TS8yCuLcQ3TW/
P/j23ZO/DkluHhUcX4l5QouQmZsHrOW0O/rNC74HWrdIinfOTY6sFXK1O1mttVvX5GbVk6dh9bQx
v4NvHv/qqcdL8eYIr4mzHMpZVrU6POGmhpjLMJ3UXI14w3hXk2twiprDUcUoqSlbsDsH49fElglI
sKd/+GYrtr3Sidl7kmmebG+vkni1Pjo9eXRvMVXJXLXmuiJH5Maxb7f3+9MmMffkuB2xnbeuBwYY
s7Rsb+vZ11udeIb1UJKN25ATs9eKvcVDTERaxIQCB/n5rFuViYh0xPqsHmUiY8cdAQv3dAL3vmvI
PiO2qyCWgCi62Zj7k0hcm5Lvo6NgQSXvG7VWncN5kkdE55nsb9FWdROQJ+gLrFQsnH2NPwriBdO3
i8idQTQrI5kJfi2y/aGZtles/I3tCeY0sx+56Vhg9bdaUz3st3gQ5mkW5u4QWvZP2/JWP6ZAx95/
3zWmBxwguYVDQ2L9aGf26sdoRm5p7xrvajB3rdU6rSU4teXGxN1BjcIUvTtY94BttTvctJYDOWub
Wbd3u4NCHlwNFtFa+opf2W5taeRut7nCzGMLEZldmBkZyKaxD3exRXLrp0ROD9+xkycz0sjP1LLd
2zvTPnoDNuB+9YjlS8nPO/ehI1jdAZm95y3Uzcj+MTAfB6e3Pbu+Au0TGe3W5la5RUm08QnOdvxn
lREEcY6LxS48SgILo07jNSbadCxumtCtfYvZ1bbnm6erh5eObHqrwoJoBJbnVIStb+54fDF1pWMJ
rzQrueVJ4hZ75mWmd4kTdpZCffOyZ/5tVsUWOV0N5RL+TYN7eeA2D6P1squwa+7wpWCwa2ruZFPE
0ufmy82qttP1N6QNyvW9TrZT7IpmDUcyT8uiQtAATaIpgJrJsxO3iMDwxXEoZvJetoYyOxRaVsU6
APT1FDk1ElDdQXV1sN/Zkola+gXH/9qx8yEoPXv87AQ2qEFVOaummFC8esr3/VqDH1yFtrT3XfWg
OoUXH8oLd/rPLjtQJwBnJeppkCqZvTNP47DVpS68r1hY2FTxjwYE5QgnlM8ZWnRINha5CVom7VKW
bzpL528LASdUmHGfRx+7+P6sTVM97wQOD+7scc3/1H/Kj92D+IAbSbHTjtzNmwjDH8HK/gv1+Im0
/jn7F2nYj+fmX/nPf52mEj1Emb5Vc5zm/0AE5hQlfl2D+i8WTNzf2TuAy/Qrb0UnRfoLLJM8qD4h
YzvxoGA3vMENNAnEPmCenHCW4OWfaFZ+FZ04iGehUCUDVABE2QQrw6+9FXc5BaQuCqAtKDoB1g29
mz8q774PffCgSbUYBafZLpTLBhIoPk3Q89rco9vhxW/uzhbi+PfGOqdL+WrkWcCeKAFfox85sZFd
JxFKRiMar5cNPbuBhONQy2UvxfZgaEde4o6JIF0SSvhq2tO/Pwv+C5CIZ37sxzbfSdCkUsAOjdyJ
ai2b+SzO9UGHViWhHttCC11aNAuFb0CzL5NZX817ZtV5xKMJVxdie+yz1hszvrGSeLjEffPV6POT
w2djl2l5AjZEppmhDHpGFWzTyxZlFnYjY6x1qLDF6NCKVTfI6ueOj3V70eBzOO2oVzjyND6xpapE
ombcgl34gif/YlEmmv7zrYLlLQrc0mO7CipxPySJ8WRA8+tST9JXw89MUys7cDcmWWJHoETdoFNO
2Pk6d4Fa56vBZ9ap1JrcsAFzp+K3sghMcNEvM055Zpy+qvq9FomJnUQZpF/1BJXTNFk4+PQ6Z9YZ
tlVcyeBDtcMCtBdiG7hK0fPOsq0yM04w9uZFJaDKy4Yh+TayNFhXkWisl40+M1AZCoU9ZNpRQ34Y
C1MqFq7IzDJ9kHoNYYRhu6pAKz/Uz6AUKiw0npllZmA0B60hdgn4C9GT24mQkesXzvy1FfnsW7ax
UBdlyBIbOkwVSfrQNzu9KZct93Tgnu8UmiX+GKAbxdaNZGVUemiC7OxNyeRPne282jSm6dgF1Zig
4hOm6BRUce/Q6nrh1Ge2qYpNk445Ri+ibdXc5MWFCPALm58r9cqinAHbAKHlUGx3qZ9E4FYpLjA6
fTX2zDBVaaS8MYK5G9XzdR6n6TPNFelC+v6rwWeGWao6yGc6KUKbuBo/MZWvYmJULFtm969FsLON
OKZ8WIayGoEWJ3TGLgeDmsBdYvf4au4z+0zyoRECHgsjJklu+UqG/m4VfDSLnIo0M9BIkPk6i8Cf
BTp5wkN4Wmy/Lxp5rukHKc0yomEd2VUjg0Wokb9L/p8pnf476HyVyDhb8KweIy6heohGP96CtvET
FdCzv2zes1NTgMpmOUplZANLJJMQwiqplhbWssFnllm3Wj0whonHaL0H12xEkii+Wjb27NxsdfCd
iAomHmFYXspuqzQ9Lht62pvn691PUn8ZhmZara1rSfN41mvLrGeeuo2BM5BZhcFTMGYrisXkhbOe
HZh9JVcsxXlmD0lnUhHOW9UiYeE2mZllBZm2gVcptkkJ9i5I0cs29OJvl633zCoTnyuyuEkhswDF
n2TlC8agPGo5hAWWRW+v7QpnHxToGXQR10lkU8A7dO6eMmnZ15xrjg8a1/Q+FL3tnBu8OigEoOfG
m0XLMidOKRQaNa02opM47V44rtn6SlEuc4SvRJpnK5LzWtP3FBAciI+r1xHf38pKIP4RKeS//dUr
+ORscD8rw1AymtAOBLrLuBqXCL6rlp3K86K3GMhCNJRg4uJDHbnqLHvEhehSimuy8H9yPv/MfHZy
+kWMm1QNqoKwjjNb5yoDRAFs2Zk/B4dkHPIcIZR97SJ8hOixTSm/LAJ6rdCdLTjHgzsAEqQUC97r
hBUg+1E5IV/4OWfmWbMu4BoOe6UPnnFWALcOupdlfoU33rvaRA+Frkmnr5mIuQ12z7sqMPRlF865
bm3XhqkogpzM1kAAGCkrMV94Is8lYsAyhpAWpIt2F9VQZuY70qjxpcLqF5twQnOfHz9Q4ZFr2mK9
U73kIaMB/bPA4Lple2UuJYFmFy4aOJHa4tACgdwBrlwAubta5LP42dGptG3T9jpGBz/dPom7H+UI
BYllY8+MM/KZ34o0pTbjQPWCWjvq55W/zCHys9NTDvSuLalKIfUDNTT0ttWmkJZ0mQnxs+NTZEET
8AOmrnNQECiOavGwbE1mtslSfayDQKO2FELGK+qM9qrtdH3R6JDKfb8TwdmTdXEJrq6ojECV5Cbo
3Vsyb3QPvB+ZDb7RlQZGTrkc6grSS98g/bFs7FlIi6aDIeGmEyLumGDRQYEWQZ/ulg0+M04wAUpJ
nlfY4I0BLhjwu7egv10481lMS6tETSkHDq283oLyO20XnZngJ3+/2pqYNzVUxsGRlA/bIkl24yV2
jc99FUDg70fmmT72ulFjxgkB9KtadFSiJ+v9sJncNRWtQNKEM36tgsdb8qm17APOTNEoa0jQQMjF
lkYVLKM7aQgvoBW/WouZLSaDxHe9jEMBwn/RNdhlbydc9SIPAszH+xWBqHCAVmt8wjyRT0zfoc9x
mZHPJXR7WdJqJuO4kYeboLEzumzTTR0I746xROYYmyhTQQv9bRBGMo7SsoQSanPvx64NNajrFNuu
L/xm5cdDOTFKX0K4fPEh560z6NeLK76fNnXOMXsUJ/5qyIMs2n+gAnm3LFKqSUNeZhg8yIpnTS+E
LVVGrlrmQvSZQSaGytoIUrF2U44g7qX9Cq2G0sK5z8yyAI8/1NcQZyoxK+9HP29UR9IapV9mQfrM
NgMePNlRUOCET6KrWAA8UB/cZcs+M8681ShE/WA/aSq4NBkyyLpCt2rR4HPVoLxUW411k3GmK00e
DkNfLDtu5l0sQyQpIVTX4K0yHUTzY7kCs1u06PKK4uj7rRincVSpErzsUIvF4GjBOFREi5p+4WbU
ZmbK+HTAfQcPYJw8buKk+R6Vony9bNFnh2VTjFAy63j4LeFG0Soi9Muqjoo2M9HGT8QOPU8IkSmQ
T5JfmaqR8gv3ysxAtTIHIrXH4EmXuzTcjVy4KPZW5uIAiS7WyIPBbcV6dUx0DogzOmjWstWemaY2
tVf6WaPZrVG324bns22JQoS9bPSZdap8EcRpPapOCHpJi7Vyth668q377w/LD+AKmu3zTEDvBKtV
J2iLdGWwelz7dXAJlPnFaYGutXcOXdOKuhfqEJ7Q71o0dwSDTdWoX7YyU+P8+Skac/o4dAZ0oGOj
alwGsiOnx2V8mUN/xf+fJQ54P+UMlpWqozdFujcUqAskQ1QvnPvMQotOKEpQzatO3cToMZUVAAXR
XLvMe72iU8/mbgQt5JWECFp8wHjbkuiraybp8XHRjlRnZqrGtK8L0GE4ms+EDc5sAP1DCDstG312
kOYDFftuyFX0s6nZVSmX0hqqg/EyF6PObJVHpFj2YzGte99cKVzZuwnV+oUrM7PVUAf3qSJnqtM1
umqC5VB/SOWmWXbgKTNbZelI+7hJVCcDy5nLxVQ6tmVdXy1ad2Vuq2lq1GKNPZPH4iQOGwOtLirc
svBlDg7iMk4qeUjmOWnUAH1XqOW446EbuXDys9OUr3yZGzgMDzn33Ck5HXhqdLku2zRzlW5NGEDw
GmLTdCW9KjnoYhSt3i27z712mZzZqh5Wo8iH+KpITUKWIhYEEoutvnDdZ7aq8EJqZAG8mCL35Y2S
Z+JPmofawoWZ2WpTNX6a9fDAhpGI0AYBJbJmhMkyHzlnSuLquGVFjblLFBoxaZJzppCEl1r2vjib
5gj9PhpoFyqB6oy1D1FNAVSyHAClyzzwHCsUpTW4AQpfcVK0UDlg0EHokajKsvvjHC4kA40VMRmn
dh3FogMug9qu5HThdp/DSXsoPfgsh5JrykDE3I+gz9UgrfSyyM/IM1NtdWgxKTmEOVPwx5I4URKz
F8BMuGz02bmqxmVZRVqK/a60oosAUjdHcYgXftVpL53ZKjp0QVzX8iqIt7lm39c8R5pA4a6XzX1m
qyWCAsiG4OTL/y9z57EkN69l61fpF0AHDegmPWD6siqrkiYMWZAECYCEI/j0vUoRJ+6vPEeh6Bzd
sSQqkwmzzdrrM0l2DwLF12RZyemyh59t1YnFldADLm0sd7GF0a3bZVQOl8XX5zCrzOJsn6xDkJrR
DwnsMG6z3OcXrvazW5W4yueZ0/m+1aC4DKpbd2rV8rKPfq4d6uMpBh02xeEeC3YTdTE5RquE2e9F
7/1cPBR0W5rJYbmXOUyRXTPRWtLYXPj0sxDYxTaxJiEZLEWb7kdFJT1I1GCnCx9/tldZxEF3oahk
oEQa7yaXhZOPnfrLpf2rB/fvLUV4Ufy+nYTxVTJwvHptfbWLJS/rPo3ssWiorUHnTush03C2t/N1
FY+wXOV98swR4l940qVn+9kjXVDAh+VwNrP9G2bF9c+B+vGyLZee7WdLfTvaMc72Vmh+Be99Buml
Kv9y0r3/xP/p5Z1t6GEaUq1plsFYnIiTiezyThccRVdrOw1b7sK8HcB1uCz4TM8C5yHjFlkWDtYW
3PMd1Um3g2Y12Vy2S862eAYWxQQkAtZx3vqdgPHXJuVTddnTzwVI8G5qc70i2SKajUfZzU29Zmr9
yzJ+Xyz/4Yc4lyC177L6ohuKfcgCrOljUh7hEHBhN+gd4/vPKyc2jYeRMMKUyIzq+6I0PMeZCM8X
vfdf3oH/uNAA5W1c/B6mmDRJdgnxFYhwXXFZ8Plut/nPz+6iCS+QIIDrjQOxi/TF/EMxmVymocp+
jcP+49MvRT77LOD5OgRwHMq1KA6No2S57Pg71yMtRHEBt/ls3zBlPpaR7m7WQbq/lF3/sIF/zWf/
49NDh+i6/H1V6pQ7thlwxm6qSlb3Y9ql24brtbbo17ELN8HZBnYo0/dJwYt9mqh+q+ms7jC801+W
+f7yB/vnl2HVWooGVSo2TFOd9LTdoJxBL8sEzkVK+eLzJVKIuwJ65y+wL5sBY1rp00Wb4FyolGHB
BLogvtCRd9dorZn9OpvLBFbZuVQJ7p4zX1iGWgzEHPFGzFLDQaGb0+ay8OhcrxSj8zwwHD37aUzW
V1s29OdclReWNM4FSxSKH+USPB0C6AqkQ/XWZcPfEG1/ODrPBUtcpN65rMDD3bI8Odg53FPNhr9s
sD89Pf39+BkTmfACg4p7ncTmA3Ca8aZAFnlZLnAuWQLSmLRE6GJfGS+bU1PG8slgF/yN1/anT3+2
XwkmWVSUwNQpm21VNxj22ZMg/jbC96enn124/URtSZWswOLs07txGKObSvPi7aIddS5dojwrRduW
1b7UGB4itqhe2Kz8ZaHIuXZJRxj/im1a7Qs69e9EpbFmanGXnWTn+iXRyNWW8GhHTAjbTYBkxm8t
S+WPy97MWUQdIAmvnE3w3nMSXiGMMmPdOzY+Xvb4sxs3L1pedUWo9oQnk9lm65DzTdVU4bJi1bmG
aebtuGimmr2c+7mOxJh/KCBluqyRH51v2LRZejeLZh9iuJF0uYYvLFzit5e9m7OAWUZ5n+tCNqiX
ZNBIofBe+zR1Fz79bLsCOVZJ2OhXgPwYVAXGiByVGf7Gr/rDdo3OtivjmAeFAqZBUVzMj6ov2jtr
yGUjeXA+OzsoB8wrMdC7961CWA+vo/TOCEsv0wwA+PL747u2qcaydc1+klG0Iynpv4xiNF8v+Vnh
afj70+dUB2YTQfadh2gvd32yzxz6h5c9/Wy/Fkslm55qsm+rMX7JUxDklG/198uefrZdV8XTCHE9
2TdjWHYWdbeDNyS+KDAAaOL3NzMKMve6Gpo908MAUlLgH4qUp98u++xnmzUski/vTbI9gKbJbRuT
6bkd17/5L/7nBU/PVU5r1I4mt4HsHRhab6A78asG0LSLMnMKg/XfEhNawGmRWxxjYl2TvVf9XdeM
lxWUaHW2V5vRx5MG0WVfZETt4rA0wKuBEHzRaz8XOzUO4DLCHYjFLlM7Q6L+4BOgvi57+tlWhY07
6plrRvZGAB5zmoD3fUqbXKUXfvqzzcpGk8IQGwjwuODphMVuFhhYrNxfVrHCKPzvv2xfpGU8UXwB
1N3zLexXm48p7brLdtS5+olngGvqFmeNDfN03YbQnwCO/ltC+Ic1fy5/QhiQFKHMcAwHO5wSTEu9
8tyPf8tm31/Bv9cp6Ln8SSlkmUF6si9bm7FNY5fogBknu+cTDCTqHDiXdXPZMjq7aqFBK4eRLmQf
dOFrydIE4yVSX/j0s93byTxCG2jFmZwu6VVEGa0BYxouii7BiPx9BXUQQ1VkZMCC+8zTqyjN8heJ
os68v+jdnAui2koGs5TRdDA2bvYoivpjr/SFx8O5KMqQhMqxkPogORu2Njgu6lV268/LPvzZ/qU2
a7sYo82HolrmrWkzvR1b3l92Opxrovo2kLxLRnKgFsFrKwd/AI7+srkeQJJ+/2GbtiINSbPmkAUg
/FCjIPkPCiDQRcUueGD8/vgI2v5Wc8OOPCERLM4FOtw5n5cLV31xdt86PUnZAJ98LBSNapc4e2MU
ZxeuyrMdu6ZV0QELMR+1NQAMq4Ep+DK042WDsQDG//52uBXpyG05HT3P5o0q8asKWD9cuHDO9uwE
FWzUcPjHq36oDpACqAeemsvSkl+krn+WMSW3HutyIcduUh+Dz8SPofD600U76lwiNZeu92M3qpNL
6fA5Ax7ouzLib+rLP5z553KXuYC/CesXf6oKMvm9myuzHHUT+58yMjHMczHI8ZdIGWQB/Jb/4YL5
Nz2WjZJAE6tOwNym7DpDUa2JD4WBQau4CUkLkDpGdnQPhkUpC3oLyAYpD6Cyh+aHT0AzCoC39jM8
YSMtlQWYnqzE3BJaALu6ITykxb7ISdt/nYQPY10k0RJScNvHPLlqpeVqBHqsqcBa7VzKv5IlVTKp
V5r7+FPx/k/gUZt20/oIhvI8XImm6sbboi16cZWxUrFPVtjJwhNZ6mV+iqbJDmrDgzG0r/ElGvaV
JD5mTc2jRPbfQZ82wN0slV0YUNGtn1xNQU3D+pZhbu5lTPvlZjTLms8bHbvSbGM68uZRObgh3Mpo
LcEH6KEv7R+LCTwBV/uFRUuxDSpk8+swz0N7wHyCUKeqBIe1ZsaNTm5dNAwjvn9r1+m0zrTCgEFE
2uktUUMq7t6Za1O38TPNzQ00Gck0gh6+lOX3kap4ukNnbYreRjO4JNq6eOyQ6cllKYt5I2DJyfBl
TckD2Lh45jRt9VTS+Os6RFkLVmE59R0Ma9OlgXsj9M1JIeu2xOjADA/YPgLIoPGNvOuDMNnDzDKN
J5Sw5Ergygef5yyAdIBb777Xgvd3VbK64VghD1L4Qg2VYW90XA7Xa1l2wwPwQ8rDU5Yucj20Wcj0
rbYpel/wqEaH/wkg+MQMGwO0JAP/bVmZOrZA45BPY2qCFnUHBWLR1m6BTkWimrNk72SXUnltt9A+
prPfYMgupOl16AeHAmEERvJaN4sosv4AL6ABLK5p1SRDz0iUTQ435xRFiS8u1d6/2C4p25epySY3
YwQdxirdBoSMBVP5JGVpe8qtzPLPnU6G/qeJCrLChIyRNRG1ywn+2SYH4Hs59gu+VXwIY6MHUvcY
w4+jOhYF/t+dqCCuw57w0pY/I83atK+7fmowbTiVVpA3shqbgawB8Nz6DVyBQL7D9H8Yt5i4MPCL
7FU17lLlp0Vci8DfN1gxgea7w+AyUHvbVkhXLde0k2k87/sI2F+xI1VrYMid2bSFXqAou9H/SFDb
sI8mgjb60zStKvoh5y4Z9kmj0qY2vodB90z0R9sjtHSEylMpESbkfMlVPWdugQknwJ2hBoQbm2Ge
is58izXe5Pep1wkAF6sY43AlUFgqbjBTrZPHcpoKjA4jkx0exjzvrnzMI/ibVQP9Plmlr2Carm/S
xKabdCrg6JrDjCLuYsQPXdf0T5THnn1n8HmnB1ZUbQEwYbq0U3O7DNLwG294oB6EWdpUnL3ZFmuQ
39K1rZLuSoR5xObJJZPzq8ZhQgEZ6MEdbrfQVHp5Nby7b4PzIXsG3AcdQu4/5gQEwh8kbdj8ol2h
qh7oZJTmo9qm1KwPLTyLwUYZcGfFYjP4gvcgEE/QlU21jErWqb2jfJyTYxE52BgdMOuY66Ye4YYz
/cTcmQLlmsEpxCio02EYUoImH8oE2ivb99MnQM2aEsgRhJlDtYGzDQcbXIP1xap6JXSC33sU4GP0
BthBqB7nRPj8UxqIASq7ctD84LN55+nPwcypfOhaXU5vixxlPNZ0ocreNVGfLF88cz0UPH2IVHcY
mszNsC+aVGeHOgKcqYv3nuXF4nCCzilPbriLIxfXAxUTqm5z2aTdAv460fHbYn2IdgXlOf1pCfJD
uINLVslhX3C0T/bA6en5bnK9FRJO9YuDHSXaS8VTC8eA6Ct+VgsMebmUWTfWuEl89WFRHc2WvW6N
G76v/TKRz7NpTYwlmkyCipowsST2wCdlyASjG5Wz+7xNybRNTLZGp6ijBrdLkbsSVnqTb74HPrj2
gReDt/eymbLkgFfD6LehpGOMCcMyK9kLIhDbw20QzCbm6laPwp/Kia7TAqV86WE1i6abwjFhqBOJ
3xR2sOwFJQppjtGcaP+mB08FTD2zruV+N5hlMn6j/BK5BzvhVLrVfTu8+8VAq7KJQe7kWzasFWyj
tZTxQ9FSY2sxhC6Bszj1y/CRNDZf5QOSjh6tmxn2/L26DoVai52PtVqu0T4lWVQnidDwz1ZjTEPd
oGoHMvcYyTB+zYaFdsAtVK33zbadZqpAoWhhVMNhGsDa+76wMw74plnol76LBjFuV9eb2NeY6pkV
MO0JnvFRAw6s70fOeykObdS3vDwIIEDLaBezmHTXiRSRDve+dDwRm0qHhK236brit6qn2Axzh7Jq
iJpoKxMygsItcl4IsZnUe9ZfmzUl6kGZUhdwWg5rSKbd6lF+FLWZMybK+2Hy7FNDZIYAYplNsvyI
8d3XpgZxtXffqfcVxGOLjgVQ8gR4+iNNSp9uGIkaVCkQT/nyMbIx5LGs0p2rarTDUGv42TWrC9Ne
oR1XveC8jJKudrSryD5KcmvhEJ8rx/taiDYJXwOOz/m6SXiIrvqpWP2zGFbtbmkUpIk2ZuJdliIS
WXEGwF4c23FtXxavsUA2iTZFPG/SLDWdBCkhGZdX3AE9+WyLUCSs7pOxKQ4MOKb2R18NYn6eS5tK
dqAybct4Mw35VN1k0VSyHPBiyZ0GdVvJ7hjE0kXVtnKxUA5oVRxOj54UDkczpRMVH1LIuuypqRaT
P6wRB1IdVhpdtvabxBgm9GbGOwHPPWZp8Z5BC+s3vGUSA0tFnKTDUyUkLv5aZm1mPpPFO/YDnp1U
K0iOR29D7SBxAGWdKxiY1MQPffoxdlWfAsg+S2RWdVPalQCn3MLaKN7pVSiO/RYQPma1G2jor7Pc
zfkjOt5p9dStYN0b/BJJPKE8nE+dQGEOxC6gU1bG1VVJm6x/HVabiW9F0qkk1FSkCw6KoQKa7hs0
otItddLlQ/eRBdaAAcJKgkgJoKismU6jbvsG9rwplOuvepi6CDbIwA8QvMDcGCytJnQFO2Qdot5k
08GaEd4jg8tIjIkRWJNYxFsz8vW6GwfVnNrWarxBHpb4BhEKLV/TAUfjXq3xu7uVWOFc9hZkyvl+
mRI/85rqMW0+jWsl9QM+SgbMfWOH8d06XurkQz7SktRVvuRxXYzCwuK44iaG5Tws4ZpH2dBlPsXL
MCT7leL3QXjuZPViinaZMUypWfgE8uPMbR1ako6mjttI0luyYk88RKFXfVqrqVq5rDuWZ0OHQanB
QAs8BckAaaGLE6NAAEM7yndppVnxQ3OYdsH6FtBB/P2xR9f6mI24pD6uoSmKq6UvZfbGYpwn31aJ
F/bAZ5O5+1aOqbtboBZqr5pBFBjkQ17vyysj9Gx+xgqw4F0EfnJma2fjVh4bl/b2jStYYzylEx3a
R+dJamUtMQIdXnmn+XREH7r1cQ0uUyFf5wi94u/rWMYi3qWzW3JfJ2iO+mdeTQnCf8e8yk5h6n1X
HEdgvjHS2rXEjnXcKJv9iC3vM1yvnI2vHocI3g9KhV2Gd7CQBr8C9vM0XS8rjNK/REr1DwE5YHZT
WDJjcNrY6MMiLcZZ0m7uqpeu63o3bpBPzdkt4RXnnxKYHvX3HNWRZD/32IdfmJ6wJzc8a6oM815x
lWI6M6Y/XCNJ9RDgELAg1fIkyo4ign/MCc330jzLITHt11DNJb4+jnoe7gsvhhG7bQhG3MKgv7d1
wlov3tIFQWetVF5Ep14xNd3MQLGkB2c7zp+zTLUjrx0PyXgcFIUIkSC2e7WVy9W9bZzjB90bQqba
RaIkz62aWPKDQ6NmD7j5pqUWcRLiGtdigVUZ94neRsb10c1MbVO9CiUGijO7zNQ27mypXhZBUSjF
W16xCfRaGAwu2BwR2QPR3qAobnkj+p3LJsK3rnSmeCRML8nV7BgFn2H1w4Bxh6Ua7tJh5SurxxWn
z/NShSXbSDFbiduGNbpe817b6yjybf4Ie7nR8U0jisEwCMdLSx+5ifIRzumA2PR7usIP/qD0WAJG
rbRjeouxZ+p3sGhoxQ2izsJdFSWL892oLWP7PsXevBpXkTcQ5a49kuKii6ebxvHo3WrSyo5fdyMF
oLLGb8jNKQrGltsEefFw56Bl0yeQ6dFVzttBjqy2+Gz5sRAYMLpbwBtLb8YIbZptlpNe7fsFI2Xw
bWblGl03c87lN5aPpX6zBcSw9/GQ0oBED2NP+T1Tms+7GZa87gbU+1ydaDMZnPaxddGpo3O83GAq
Fd4Tdd4bWn3mslPLvuxWJ5459i8MHfo1ng5ziuTnPneaKgRVJTqYDkWspBpvBy6S9c7leMUCmB8C
fE5/ygKjZN26vOkELJxJKCrYQCY5+RuX6A/F9vPxrmyE7Ff2lJ0W3IXwbRnlBFEROuWfL6vrnFUb
p6TBjnJzexqWaLqGoCC640LyyxpY5wNeyWhsgQhpPWWy1bXX8fQcMG7wcNlnPys1Ftk6TyKV/jTl
XXyVtEP/8T1W/stn/yX/+091orNaI/PxzELo+GmQQ6v6HQVhDDkbnZtTBmkXAItwF2RbkycEyz6M
kIVGcEz+0VX8nakoWXbXYSEZ1HARdK0LSPLVHGpC55DiCiox0rildizxF7SirDkkIMqruucqAYNu
aAm7JVUh9BVzXdxiWWv06aIVrqt/66L9aXGd1SOXiafE6aBPDu5o5GroZEUyYBzjSG4ruaKGUmfN
SrMtSgGktJuWVsiKIQOMSYZ61hqFGge4B6IqM2TeL0Oj52M1Ail+k7uG8I0SGJKzO2o4qSCVnuZB
6Duk4jniI2OULQ0MarVW8z1EkR6jCqppEctDjD5dvWvogG0uGo4cd9f1xPJsNyyyL7bJ3AbfbzwO
g+TAc5YsB8fm2D+PUqMHUg+5G0GmaYZmiDhyS2TT4TClWYwqyrQy3W6iJkxym3iYAO1GRhbtrmi5
VO5uLHNm+R332otu+2ud/p9swW+7b1DOyZ/m3AAcI7DfpApzx1rzP/fux2zgGv5ft1+U/i8Ir7/D
N1yK83/z/6Fp+Ls098+m4bUcOtd9+See8v0f/MsyHEBxlNZAtIsh7gB6Huv0X4Ty6t1NPC8KoO4o
zX6Rov/Fo8Qf5ZhYrGDSRLN38DOe+C/L8CT5b+ArkxzMnn8Rpv8PROgk+qXV/X+HAVCZGUBaaYrq
OkDpWXLePoHF0Jz4tIh2ILwtbNcgYR0xQpnM1t3iHkv8M/mVLCH7xh0QtTJftzMqrOFrBgvvrwyi
pOKziU3PdroixGzSPA8wVcwpS+1GhZVntZFEPBpZtd0eURcH6c70GOxFex6Gb7Vcg4jvp6E0YDUt
yq91NqfZdBMh2C3VZkyLFllarDJQfPwkEFjOmUx3jmfrQjermSa9M24K/HWQ08RPdJIzYFhz4X/6
UZnPPZuTYl+is153och38A/qtyhB3y3wLXie7SiwoWSBHSnvCZwyd3y0Hn+1e0X6KL8RTGNutZvB
tmLhKxze0usVZwuLWLNpCxBrW4PschV8qlUH/973LP4Ad8zrKC7VNeeZ3hSMm32cI8cIrrrOdDbc
p1ywfNsW6aZI6YMOa7fls5q2XfBs56BJvls5ZmEidNq3smgfoG7I67Kf7zK7tCfThvnJOpXvSsfK
ExLdZBOHzOzTDPzyMV628VTcIyeYT5MjVyj7/4xJeEgzvm4yych+XrqXwTp7QB647ovQy4d4SL5W
fU83M0p8W9qo6UWN8DbnySh2CHW/ElZ+RjE3rYEwl4c8Wr+leUvuo9SqXYLCaE3nFewjNFbqRHbu
iVf2LWATPCqFrzqXxKLNwJoXjrmwz7AlrY4Y7VQ7ovNlYxAHb2I2ItAqcW4uz+AIttF3v078NXFR
B6CbL2z+NIkunOB80KRX2jmTfm/cUBZYkJKQjU7HzCd3fZfSaq+6zJgDeo3RjUpWWu6qgU3tVWvL
4oksRsRITgNxQ4/ewATHt23q4hKAuNLQFuK6YKoS5m8oR2TlTxUxE8INK6yukg8tZcQz1JNMFHdX
es6U2CL0dNNhykaYKFC22kcWoRdxXcoonnHZzPETMpfkS7EW5Qbmg8vR9u30EIOGCW8s3DFdkhUb
uEWsyMNN027yzuRvWLbpZiW2rCWoTyifR6M5trA5uZ2bXv1EndvUggmJYjbgAldesHBnEWFqvZOq
GYh+1V2DiY6i582GI7zfMOa7u3hJP7BCptspT8eNKYnr6mrMW3Dumh6ruEQE6q5HnBflVRIPQaGg
gCLpetQoXW2guyDXPh6iIzyWgFRusnRDCQm7qk2AUOqaSd9oZBjoaCpkSFstFgw11hKjk18rlH+P
Q+aU3fi2MaamjDVH2xBWh0m/tLPMPhMP861ydC2GlT3x+2BV+4HKPBwKgsS9InG1l6WI9nSagRUB
7mlTNmVeJyMdaozYwpkb9ajGiOkU+3cofD+tNQfYtK5Exx+6fl2v3mc2KUctN+3Le90l3fXcKHFS
0Mpeo026IB+d/R4lxvlNjoFcS+PTrZemvC1X339hrBM1X7DsQdLEy0hR4KXZ+19ZW1F7D7/Qkvvy
oHXcsprPRXddzg7AGzmXhxKF1xMC6mjT22ytdaeqG8C3yzspaLqVVR8dI9r117715LqkKX3pMhi/
of2ga61htR3W/qTbZXqKsE/qX/8lN2F6oqEp66j69amqVwZUJBBNruryLX4O/L+dmd9+/YJSq+go
lzXdlsn7E0juf8zLLFAHaL9wiWLg4im5wiSqP7FWLM9lwCvB2dvcG8iIUPrUw6adFXBqzpi9pjm+
3+T9HlWP6pBZDoKuqtITcugRjbWQ3E+F87tywOrp4CAKb7/8U9mE/suv/19WOcirRT4cuMbfiCZW
3f16hyj+L8/RMppTOdN2uWVDBi4ttt53prPyVqRt+n3pTfSA8cr+iy4GsdXz2n/hNp3fBIYivi6j
G7djAZliXbqAow/DBp94TJYTekHVc4FJkKd5FeS1U+iwDZDw1n0M57RpEOWNjyHhHZPS/+w8IleO
Eiqm4dZqE8+iUuXHNMsqUpxUg6YLf3/HeZK8x5VycFcwMFV9i6JAFDNZowSWtCiVKWuuaBTruVZF
xk8Eacmz7rL0agG79GB8ft/I6AklyMeQi+Mi0nUrSw+ujD8kgz6Jwu4TG442Tb+qspSbqGd0WzIt
rqICnblWlfc+nbDQy/hDydaPrqvk+zgX+qI56ljrGOsDGrsI0p3FYkKVdt/NZq4rpvme2kztGlmm
KGyiuFOSjgHiU0U1JKT0WqeQtoDsCc6R69JNLgqUtFjGjnOOJa59PsaboM2XYoqTzWIB5Wx8eIVn
cYf3L5950ny2c/Mtg7/eNhbkKZ79dIe7pNqgAyGOcZyMu956rO4CR7FFF2jn1hINSsPzl0VmyzZp
V/0WWvReCleQ67lz5KAl5H0CqfAh1+0JzdeAg5uWP5dI79dQHCN0dkdYD+PK6tZHbRp7jULPQTfp
FpOh6VaFmN8nnBS3KkOPrPSGbXTRlddhENGGc9CTxhw0RtW+NALtWeIbUKcmfYVM/ONk1oNCy7HO
B5cfTJmCMxnzbx3tApoX7x0mmczoPcIXklAdbSsN8+25i5EKxeG4WjLtbFaMu6ha0OfLwROjvtwz
NO9ocMk29PlwwwZUY0FiXLZS+HInhhbHYFaQKxetC7p59oT92h8wR5PvbKxO6MfirJbtBlYy4ksf
0OjRqUkfwOZID8y7ZoPCafVhRHvyMdY5hv2KIdqKciif5FwkBwy4pUc+NmjZkqFbtmzU3VZHcQEP
loIK2J7H1UPD0hOiwbLfdpVPYBKC2j0WX9vdrXoc7qshHvc4qyH1wbR29ICG0/xxDjSfoBbr7Kns
imqLgBRYOyZxjeQhMVdF1XxH/TrcNaiz3CLrHDaS03hbKjU+dNEkN+s0sVOMS3rXjHMz4MrLzRbz
qulhLjC/WlLXoj8mpv0c9fPzqDjMpj2RcmthefFZVIIc4Ao2b5ds1psVXIGTc2N+FdLe7Tt0qVDn
KfkpEzq+TvO+OHqcV98XK9HrK3pyD7Nph2XK+E1czese52J8cjkNqGYvftmollTovFAcMphLTAN6
WWiB4DoskrXujQpb1hGPanbeVjfdWrBtoQqLWFGqW9nJedtzjpIY2kG1WKL5SfiOo9ePiDEvMYmm
eBE+u4SYuh+Sjm3YXLDHJEr9tsjcuhOLR8Mhk9nOC9sfpqkd8rqFgG5noeivMcCY1REi9W2z+vAB
jf3qQTX6PYRGoy7n5M5DNvsND+YfKm+GnZlw/rvIrC9uCYe8oabO4eV5QkfnKvWBorMcwg+WjPn3
UhXRgeQFGkGMbzue0mPXo3CXNY0/LPCEx4WIRgVEZY1BfIw7qeybnxUolbscCPkad/Kb4V7fxnMn
HygX1cYL+QqoBN+pNlquBGYfniuEjFvwrbtTjgbSJjUIQE2w+a4PeFBZiJ+40R/XZEaXAldZXUXl
navsYxNRgI8TmDPjWk7gVfS/7J3HkuXIsaZfhcY9aNCBWHADcURqVVliA8tS0EBABNTTz3f69rXp
zuZ0GffDBWlsUTgAAhHuv/KB0ySVefMIcVvAs6zsav0qPtZyeikp7a/QTXwXUn8za5/ayzOcuK2U
C1tscZhl9u5PbJftcJjt8qu/lIzXzco3Ue+cfnvDhEXd3w98Y2EVuG644c8/dQpPHqUGow4D3w79
yqzp1k3G0U3itmlb++Yihzm2K1zOatb5q+m6FgyUrIPrzGE/7si4o1S2I3mRUui8Ww5ryz460NuF
mdGqA5zXWwD/eaLgat/wM7IpyvpqU4RQG3knT6lbqEekFUukrbq/RjrY8ppsZg7Ucr7S5spQQ3N7
3trAP7k9Cb+FI+xwHpc6Tmv3rvX8t6AeP5Stax9MUe3w39qLiO4wDmOf+llo1hUf/a6eDEFNSQLM
5aX+cIqAKWy9rx+IbV2Tqep/gPlQ6PZDQyQ0dBRT0dtnOxf6ETP1xOzDAknRbtgq8vqgZLHp9BVu
21AxBRZ2NaqlcFOob6picI9SoPmBbP+Gs6eKKl+3kevynsbBTs8zR92pdoyXqnPOjgEAk7qLeZqc
wr+fqx55k7UfjbzJrizpZnHdtZJdJGdeZwYTqYzBjmo97seFxxhybDttQpOenTPPZTlTgcdTsZtP
KdT1x4UJDuGcro9bq98Yb15/aBeGuk+uehoNp3zJXNs+zu7gfKavGg/IUL/3jC+9AmtiLxT9PfzE
/W52d41oj0tApdVmpPLCULTnym+2s9WRU8nC/VqtxY3Jc/2YWj4B0lAoRQnZy0QqeVUBzoVDOlrR
5GVb7NWMlJkx+h+9ybbNUEIO3Czu1D4tbjAR1lP20ZYiLqjsyjzMcp9OVb2nidtm8npOM8oz44to
c30r5EyseWPMP9IyGF7B05o4aAp5cI3Fw9fdZRyWKn11ABDvaoLVj7vvpbcL4+NvsjQwY0RQNTAc
NU/Kw/RJeH5YhNPGhPt590WXVwqtBzplJBTLrTcR5d1ajnfrOXYT5Y2e7ko25wgSjBFkW9ODuG3N
cVArqJtFFx/l5v69deUel2s+P65k7R7XSx9KseKHG15KGu9ef3Vzd6V8swmzsHxyBWWTt9FqTF/z
GULXEYiMCAe0j37h6RsotLcF+uqzty+QQFBhV4XXu6x//IxAH5+2pc6ivlyrEPbW/NgaYjgufSpe
6lGYj9k8uTelVIAL62JQmMs9QgeeXRdt9TgTQY2ozHcOrV1/DIqc0Yiu8mLijQSG5H4+L3MwhkHe
L2wbftEffOwMD9xdkeBxuHP3S1CkdhbveS/dz4Pv7uFKPpgOtXLlQ9u2e1JIe/zawUFGbRnw0Bsr
rULPpBLRuoXcgE8OGYFTn4A6zevWLy+JovRQVBvy0XXq+XkM7IyevSztWHXO9pR3mZXQC1enrvXQ
MmWlvqFFnZJOZOI859YY62GpXjrZdE9Ou3EMuOyztz0kz6lB1XLtdF51p9Ng/r6tFft40yO2qers
uWFUdVhjZU7WzjU+TRAzp05qgigu820ao+o/m72rroTu3C9Fa6LVF81ymGgiKZkkQ3oZ0njIIVJO
zN3RcW/XPcbKpYVPU6K+qTevvLFtgA97VklZp9sR3cR+4yIqNWHdr7Ml32/SxV7Aw/V6cqp1okrQ
mCQCPiVZZuPJba0s8Qy3CVWafetWZ0zSMv0692g36qG5HWirRvJR7gexto/C3/yfKXp8+J4MyTCV
3KMxpMVRFHovQgh89aVtvfqGR1LEAi3LUWy2jE0zHx8FRfaDpoliYmaKbBMwIdIURVbo9dqPDZ+P
IJxctHFCShteM91bwUKXVmzmvhfveb8V4UZE9hOmqfU0F63A9GFNkfSa5ShbYURy6I1PUqVuZHp7
Hnd92jxDzK1RlmeMVUdzeKUocw5A+dTApb1M9DOezeJyVpjOqievuNns+dg5JdGuU9rfVaVO71ZZ
jRGFKhIReMIv3caPgosrR/CL3j/Zqm+edsplUn0t44M/0XbkwzrFGpP8sb10/2amzYNRcopulXmW
vTmd+F35Wa6ARGAI9a0718Mxc6fiZ70XNcM2FaKnaiIvqWvG49w32+dRsamYmRwYXtYiFvLt3kEf
ugdvgddVSalafdq9KTj5Y9sdNuCYT7Wpt6RElZmHhZ6s71Kb7esUqBGZZ6Hlk6UC877fS/NbKycY
wzkYomkS7g8NTBRn1ZbFXRmsod7K9iA1yIud1h7AyKpegZbSr7otu7u0nKaonUQHf4dKMCPP/FsB
/+5kbnW3ZEV/0tNIweLJtfuyrav7ZK+E+btruX4OkFWyNbjB17nY82tlmPOp4kBuIqL7/KfRM8rn
eUzZXLteQSdcGuh2M6661dqRk+aIJBWHS5fTDYdZ05pO6HZWcFtVQXGNirL46lRLPVyOk8yHJmzK
h2nYmWkLl69CfyyI7x0Hcef4yCSul10W6pj7zoiCwk8Me6piV4nRQahQcJiU1nyN9rg/Z5ucf7rs
/Ucn6+V9u5biCSSturUQ0r/VNuI1ND9NEQ7LPkRzHswfGyYuxUxtlN8G8LQXN/PTa+lrgyxIwz7Y
MluuugI9rHYun7hhGD+06tCgmcXD2Gfzg92I9apLG7AxmFHmt/Tse9V+Kwl7O85giTelqNJHg1dH
wbnJB3ttLMBLn7nFqI9vVWqmV+ybzV1eWU7SeP16zycyhWLLpu+SIkd12VfHll8RcD27AKc3Rtt+
nKz0uXB2ap3ZnGNkr2ssWCpBbn9vGq0j25FffF0mdY1yZXCa7BrgsH6ZLNemwrFjsxIf/EUVURAA
CJpbdrCsyQkX13Riiy8icTY79ihSQ0PlWZTXNvOLCd+Ft9uOiGHZvtVC8bipq7nLpmfGErB0xup2
zjObLa/eD3PZMovHsu2r3rFnomq216zVn7peIln1dDK286Gj00RTYc63lgU6mKbNiY98DwlpSm/V
NNkxMzfaa2G24rRaNRJie6EUw80aZ0g9I7ucyrPv+9NpW8ftuA2kkJiyuuqGdLqlBWJIrrW6X2dR
ljEm75XvzX50un459ei23NkpIrtwsqMadvcHSazDs1+NRrJXKKYXhyYJ0rCMHGRCpyVnvIhBHhuK
Xs9O6JvIxxW6ul1aCa6K2noJew+tZlCWnzTpijFCPfOhRBFxW/TGRT+4azcJ9CDvmWyfJ7KYX5qi
tmJrFCmk4NKEhD0i3vKc+tD7af44TyAD5iKMGAnt7Z5RrY810KzWQ3aWo9/dtuBEBzEs9EgODfTQ
8ewD04sG32KE9293xnJ4WdvtSbaUwcVcuSE1JRVdDx1+6ZpsmTOq2TMZ1emtV6m2GTstWnW3lN0Z
EfxHNWa3szK+qxnW1WAcXGJuorgzsxFpEGrHy5yrKDNTcUKr7cdmFlDZecHXwB8HOpH2E/BNH5Gp
xupCS33ekCVEKr3U5I196Faw3V03iUHS8+OsHBbAggKpRZo80ipETKHro9qYjbCSTheE6xLc53zc
kWurIpnLqjkHaImnaSQFovuEzNQLN7J6uq0PosotPo5l0SW0BmnoQ/0cUGqOB6/ye5iLnYlixXDr
lt3L6pWccQN4a+v4N62shtAZYANIOViS3hFrsjdrwXhNdfBrF+QuV0y+ThEt2kPlvAhj/KwlEJzN
3GqkhGLl1ER7gbUkKrdgwUQVjNdusHwYN1kAXHXmoVHmpzJwMraWaj75Wr50PuVUPznrrZ2jWiLY
bjhKRzlXytNPwlcwH2s93+HZzJh+7kNqy24tDl67HaQ9f5lz+eylwB2olY/s9jquJjtl/1XBWa+V
+UJpWB4L+W1Hnw821wIum/KFGvFjVqz3NBEd0ukufy6gVTe4mrvKEuZBE/126xrWd5Eid5EqNos9
tMhPOcp+b0+Lo/MrJ1iPnJo1expLQljFctwuJT7axEPtqu/z1Jzzzv6Q9qkbd5X5tKPCviqzprwZ
GrpWaZWxLds3Hxt5ODT0NFYxQ1uhGzxXxICHW8oRYrRBe7OX5RUdUHa1CFMdbcP6VlvqJauKt7lA
zJApwzpVS1mfGlnDElGMXmdT5h0dSjUk59WQ0zMvpxHfRLL5u7zfHPu708z1M6aP9dwZ/RYRiaIe
nQC7BzEXXZzlOo9ozIfHjKzBY9vqz7iFmuJmyZa4yF/Y0pdz3SwqdGq9HW3Mhaj/u+yLWpUV665l
iZtjGVF7nRHRl9yNQUKPNx+dtjnXy/650dbNmOnD7qxr2K/6qq6QIGsWYOGlyKPr8vPWuY887/Pq
uImHF8Nh3YXO1psJiOpxrIrndUzjtYTW63WbPhQ5/9Csm+uhH7eYWbNPsGhPzjoctJ2flRfEDAhC
p9mnicWkznBHJ33tplPc6vxBS+vVyPjU1XquKqSUe6+/V/VaxalhfR0b8+zxNcwsjeOiy1tlBmfD
Dp4t36mj2W2uyJC48hi6LFwn3GVlP6xlZ4VwZ5rAhyWIfdO8qjsmTMm691/zof3klRMlcKs+96vx
4FV55Frjs9vnWzTu1nmBZczpBBM4XPXJ3Mu7PF1Do5lijqh4rdUHM8fXQyV7aH3nzrEU0gpEz2ct
0+0uS7tTNzEzlHF8blI0TQrrCo9lG0W8ZOvX3WXMnTEE1dVs4BSYpvQToepO6BlUUX6tY0weS6h0
Nib1tn5ucnNJ1j29tWlJvJnIg6FP2Rv4jmopYGeJeMogBw5BL66yIJfX/WgVdG9OKz4CdnkYZssi
bNNpuQ+Eec2wAsBd2sik8afiAIygPiF1mR5W4ZZXRlkUt9JgDmytRQlS6g9h7fhHMJTinI8G2X12
jQEA0lC9kpeyfHV7inaGYNYxi7yt3wrfoxOntkbZBSWAEyAxx0ElK+UcCVjffX92owZ5BWQLaS6r
3BG2+yN8bWOOcHXASvnsisThzfhClhhWHE5vShM3tWIxDomnQYkzkIpiFs8FgvXTjC+AEDn9za0q
UAUIKPCIUOvizBuMqAg7AHPdxv3SDWwanndlL82T1fgzdAXGX729uml71YtqCrVpPvh6rxJbqDpq
0v61zvXDMtsfoDkr5gbD7Ru+W8a9lQ3ndh+2GMPgtyHrLZpuE8F76XcvupsFWuDyadr9c5BK56B7
J40QAm+hdvdHW+0qaYa5QzyIM7Learh26zMRzyPaF1VGHsD76JrVo8cbFYI4WSSdFK+ZOG6QnmEA
+OrkcoyaOq3iNUjvcAg8iRZAYhQ4BTAnhJw+pzmvydPOiFjR3pcxsL7oea2jAb4wmVVxccJMr1mn
v0lzivtUQpP4XjK7WcE6dh4wQqhDVzPVtK7Nb8R/NyfDxxrgCrg3UeWC0sFO5mDvY13X18M0x5le
/HMnys9GB9FQEeQrpuluMBbn6Oa9ddjH/ilILdpp72nyxXCfrWKNh3T1b4bO1XE6AV3PDacy26dz
FbQiEkvWxfDL+dU0F+4B/V+Hx4vSHWocoDylERV+10RDFrxashzv0HB7t/lUXI84EBKEiyeUv/cl
IWWUExw0KU3GUFYJOqQEVhJlfeUMoDuws5Vd3i+mKMJuNO2wFIyvWIqiOmjI+CR3KRQqhm7x1W3F
uQ4ApE3fFrFBa4COab7xmBkz77Of4Ax7RMoEhijMV1KRkKFlyuW/uvxczPabswJRdM0tKvcm2ey2
vjUzt6YAlXVkuTQrYnPocBpDtCC0NHfYrJYSTNN5nR211s1DlynL+bHbKu3jtIeZR4FOnNzZ6bSo
rldsghs66rF2buFbEfhb3lwN55FpBdZNr4bcUMAQPSzTkBlGefBGueDB7t3hrVR5DQY/jfvHHBhu
fRyBiVRYADQuR/7m4t1O9KBdguloyx8439PhfjC67edercGQQKMrsPiG+VCnpvFw3BRpSxxBuEKD
dFGT9Z0Zl95gWDcoOygI/U3knwmszUiK8VyhnmwIL6pp1n1V3Kxe0emneUglhSt2mzLW6I/aqzbL
pT5IqGyAeU9qP1JOP5tHDP0DPHK1d5VxnYGrbnfLmnJzKZHS0KWOO05xGZR0CziUZqtYw2FintCn
tl9280oyQQdPXLm61pRQ9/jBfYEwgnW8NExYw7u/xZhuijm0mkA+oJQI7nAof1177yEYUGW78+xH
td8Wx6kal6fAwe/Zl6rHKZumyOEKnX1pykU9GJWBG2Ng6qwd2SZnaWS2VnBGxPG0z8J7abLqUzaI
g1/mgNtWGtmNng9Z5TwES8PUW7KwUNeQ+LQN7iOkeHeVGYEKInZDvb+6iJqDnwghKpxgzFeWVbIK
+6CCYVCfWuEuP5kRbZ5rg47mRIDfsS43eawDZ/Du5tWt3NfSh86Os210F7S+nmVEaVn6Kup61NDw
E1VxX6m6BB/cR1cfwer7b+lSV+HqZVYkRW28ER8wfvACmeVfC3drx7iDDsMx4DlKJVroScZeU66v
nes0Jv1o0FgcpWkQIOGQ9AM2IK11aGsk6A/8i+V4oFwEAWYR5V5iLDT+18pdVy9JlVjY8tatsk5j
kNZVNCgHaUWbDkseDdriJBzbRZlXls3U49CZ9Bp8pxDHZcLP6LI4ZzuhPja0V4ebVS93qRr856kV
trjFtbBtYeUsLU2in5WUMYPHqE3o7xTJTcOkPx16u5NaZ13S5CeCT0OdGrT0fSSYF3K28urigppq
9v4GuN8OUIZvQeylo/3dxIDZHNdB1FEBb9AlIOgUcSQ2soaNcBkWEwIfS5IzE4Ax/XZ4ILGbbrZy
GLZoRuIJJTNuphszoHKBTUYAxrBevLbFYbMRiJtGR4J12kpkOLaPXekkip5RC2U5GHDcJXVqYbbX
qyzrj54W9Q+737I6ZITKQ8WfGFYqKJsEfc9wDUA1b5HplOYcGrO3d6Gf1vVXC8F2ENmDn17U7GjG
fx+y8P91mf/4gd542s7f//3PS345uszfn0n8Nr0lv/29R/1j2J5+jLqe/lcY+d/8zd+v8LKpH//+
57cOUPXyp2VoVf+o8bxE4v+/RaERUc/N1z+rQi//xu+qUN//V+C5F9ml8PzA8S75UL+rQgPrX8Lx
4AKEtElAofj75z9+V4Va3r/AfICnPGFK2w481NvwTVP+738a7r8Q7DuSdBfLlJZjBv4///feH/5H
6zm++///aDXnHnTK+O9//jlGwOM/UgTCMQXyVGlK952I2nIcJWANm0NBpsPmHAYHTbipf6HR5nX9
Iazgt6sELn2GLywTs9H7zDmG6C11oMfmYJIb0AYYgldxtPL1Djf40x+e/u83+Mcb+i3q8/9qXLmW
z6RwfreUBA9J7ovf8oeQ1ECXxdQMnK5uB877cRtn3yZpCTfOx6Ay4JNQzHTewTP2tP/ZqGD1n/3R
k+pcjfW4vqp66X0Rir3bxmvVGNOMfEoLEbnQQPMr0XCOk5BokuqHv//hf3kTvsUK8SzaLuKs/Peh
MsTqBlDUDeZq+aGu78mRDTH8/P01rMvrfPdwWIW+jcYGTtp9H9K8tG2PmD9l9zOK77a/ncjmuqMC
CsGeD6ij4vaiW1lgFvZfvZe/rAHf4tLSd6HuA9t5vwbIGAcQt2VxcMIv9Gc36IujJZrjLpLJfsxe
5JFkhF+EF/2WD/qX+xWmx7qzbYQ47wwiJqBhBwZRHrpkP6h4SdK4ugpidU2vE7cf/v7p2nzmf3m6
EvLKcUknILL4naXjIgPjxTrFoU+8b2tcPGWnPX4Cpo3RMoRjvMRrkoc/6f/C58e/v/ZvOefv7xQR
OSvHQQrA8v/zsndLS5u6tIvDEqFMiC1yVMIppOWLxVOWFB/6mOwGhARzuEfTbZoYsXTCMirC7DCe
KI4e2tvlunwcT9khSP7+t/32lP/mt73fZBxEFME08lyQwgB7jq/iBHBxpV7xdZ69RzjyK6Rdv3gb
zn9a61KYNnC6D2T+PjtWtB2eQIK9D3QKJ+cgY0K5ruxoOQVJdUegw6fierpPFU1x6D6k9+7BvjbO
0Nc33Uv3MFy5J3rSX+yDl+X25wdxsQDwgXt2ID2+hj+/JEvKi8xC54dgn83uxvSC4WnKinG61r5j
/Y9hA6tF9qP7DzshJ8u7i7HRWpw92NP51N8PWu6MOs1twk8P9AlrHW+1TRjnZXn+ajTYX+9Kckco
hNnebSt4n2y5jGSfLEvPhS7UW6ODaOYbifS+i198z3/ZQ4TpYKSzhO36zHp9P+CIMb7AjwrsJOuN
IzLmxJZXiIoip/3VMfLON8UxcrmURJnG/whH/va9/eEY2afcyupRc6k392o9E6yelLE60PP7Ebx+
IqIxBnQ4tHfqznrbPzDE8Bo11rVx+PuP5xIG+KclI0xQdwfpvJDC5gT985IxiBQB9a6NZD20cXP0
wyEkOuIXz/X9UvHxilzsIl6A/4Q95H0V4Bc7jmA+lRYPwFBctFC/WIzv3xxXILznUu7Ynu2gq/jz
bQDe2mCaGwdP1EXBQ33qfpGI9JdbcPlDObrR75gWRol3zylDm9CLzaiSbCUvg4mmQG0TJf/fv433
V+EIMU3294u9hzXhvLsNWS/jPG1dk7TlaEG/kWzTB8N/N5WNpcdVbArAILAoGMX716H6fSY1AQRk
TYWB9mvki8D6b8IP/f3tvP9yLxcKqMjcwPYoCt77gaZFyiy1B25n7kRokdkR7W6zMJrUdH9xqf/0
5KRnCceyTFYBVeufyrK5rqcOMKRJctvrPxjaVHcYRP67LMTLk3NM3pBrQcYKjuB3G2wfTLMlNarG
HUz9E/uFAIQwfvVNvl/Mgl3S56FZwvcwUb3fWctRoPLevTLxpnp/MZdhvlWiEecAhjYJKm/5r9Lu
LnfF9S7lk7ycHc5fpsZNdmOnjV8mCj4sbrcSxIxa5xeH01/f0OUqnE8Wt0Zb8u4NZfNmM7TTLpPR
nbOz71VdAhIpD3+/5C7f4R/3M5abZXErtC8sB/e9qRbcqfaIJYX5mJBarK57Zy4+vTIxexc67b7N
619FIlv2b+/9j1f1PS5Hf+O5wBhsqO8iV0U1F2MtC6iTNMOHnoFe5PeIQSaUoXHfKCSKGOZEEyGA
YfvwqmyH0vCMxrjQzctLTYoFsuhmMM0DQv8dXTcejRn7lJNtERiL/3PalHNPl2WhK64n85jNo/XV
wWuWg65mkNC+ozpMYFkTxFuQq0Ngih2Nr+sR7+H2NubaunNR100aijYsckfDxmyz9+IPuaXDkjz2
Ey78pYasMOQUE67trQn5vSWqvkkTXuQTCrNfi8YxKW7zkmGado3i9bUEZPejpnLk+uz4jPCUYW7l
eooI/ADTC+oJGt9rmlXzQ6r5ccwNC0AHRdFDjdByPVq7K+93XSwvRJbxQ1UgzSbMV5efuM5D/dbr
DEvxGNRsiFWajk8+Ebe3fWpO0DWicUU0K2HNkDj1aB15mFjZyfpI77WGfg95e62KawTfKp6M+QIa
mWr+7mTKEeh7F3HnKz23CQktMHeiLXxo6nLHEFjuZnPwcgsxRL7P3V3Lj1KAbNL+mPbQczzHi3MK
r0VfhBgg1IIAfGhG/mkfIbM1eQXHnSiWNiYjsLrp9h28UgVLGxGwt5NFwzFwIZIJgwjdpm/V1Var
i/RizzIQLvYxHBLKb63Ql4v60juIlO2TtQlzCDOzFj9tLx9VJFASoecF2jOjuRy7Kcwk0QgR/kFj
iyrgpozD10gfKkaHTUkuUI8BpYtZZuVxWFT/ViKDbJBKNhPFhyGZOL7ZDgpZa9/WWzl2Af1FLyfQ
MVisLNZIxAWfcimp9InX+JxXmF/Ab80aATqalmfyATp8UaR00JWoCv7LNg3AdtUuqAnKAk0fRqtm
+JCpuVChjfx+v5lBoPHC61QVJ+GvaZB4C9RJkreswBBHpiI0CgXERiQTMozR8t1LGJVGoHQZkcjX
tDsfhdW2r6T01d/toPHeRGcKFXeTbhzErGRSgHAbHaR2YT3zTe8exhOntJKSf/qt8ZtyiAy65W+6
kMTiZRA7P1lbkC17m7oWSawSPVxTTcscjvYIXihXLxfnqXWD+pA5Di7xEiExwXospy3exGjxvBaz
/yw9otS2UCrCaSPUAsGH3vb4vPrJAwPtVWW2p4uAaSLPjoM1NDdMNHFuY/RUyAwvjPNs6mhr0bLc
onZW96XHLw3NZarXI05togouY0qCsKWN/DaWMH6J2dfGs+kwAyQc88I0YrsTHmTkXqZ1KPccVXiP
bGIG+i3r+lg4eOyjlBQRG8EKOH1SloH5mXmits1zWcUHeynmz8ojPQSLkksYvNFUM9CwUx9bo9Z3
gbgINEYe/Y3XeKWOOm+aPmgEQk8YZ2eL5+hjeO8bE8V875bT9WiQuBQKSpUf9qp7jOhiFHcl8lMz
dgxGViG36Bkukq8Ei/mxlWZefu5zOyhQXhTlT+ZtCjOxK5dcK9YbBVNvy3mLLYIRL8ylh9CpW7MG
4q1ISSna4LzKWJq6x8bQQGVP9vrstZbxaI/z0sRzQQZvMneG9wNNvCvPOEDy4WJSROGSZWMxEd9o
uS3BXjYCBEiH0cUs0CCMpriy7myceDkSe9nO4dqOCzCv06Mty6cVhtRCbOHB3BGHFxopjpYDyXT9
ngSdarLjllmwHlOJgCcaMb604ZCn9AlujqbuLPI0PTK8obLiyS5qZK+5LL4MO7EKiSRso7nLUPA9
13xRVUiYJR6SYBnIbypnhEchCXDFEAXzJbts38c1i8qsG98yrV0vWXE9Otd6Q8SBcB/PbIQRJyDV
E+Mwiqdx0DHRdH4Z4eHTM4xOP2SHy/ijj3JU0oqMTfZ5JCqlbupB2VZEfEPNlYMaYs2w5nS5xTVU
VEm/WorZB1lgzZELuWLEOsCegkJTFiO3brufUJHZXoRkv/jZl0buJ3zpWBJRUmaYslvi3OCSBrb2
BfMTkpQsgMvfZnP8oTZmA6Pi2zsj9LbVeSBkB9JtSV2+SCswEXGXNCPfNVIDP6LxnAeiGxa0ErjP
gPttBPUDVhKdcey5rXfRgUO7h/ZGOif8JML3COQUF9HYyO6zL0o0dbljrTOSjwvnD5OBeXWubXHN
hjKzMFQzufz1oLL6S0DUIOfPmXbWLkGJDtOZo4vQMYQiHsGRMMZPl3CZDlF11n1P9Z61HGuNsq7y
1Q/2CCbOFCdKR5sAl6V2Hzus1y+7nC8iK7r176Vs9bUMJgK1CIohSMb2HcPmJGiW+zlQSHEUJv3v
zC3Y1XEBTuijMkVUSR7PQETl2ujiBULvEtw1YK2KA2dcqtBZMvet8VrxY8NftXJpBNKUM9nqQOcN
FBAkTW3Hrr/85UV73VdJrpMfKvNSlozWZlqQP8vG7uUz7QUl/mhZSd3x6eJOxOKeR44/G59JRSNs
S41W5TCuQbVfjE5oEnOKBh8HK678NLkDO6/p4xWJCL0qv8xMMZgjsiwvQYYpYDxZRYqHsaDDOE21
261RjwAKSQ2dw09/tonjEYuLJ2ME4M0i19ynz0PjNDB7BilcCM1t/VrbO463BiueG3ulNTyXHLRW
4pvl/JyuWppJ6rp4XfydfU5Qo765RXr5OMRYuHwMdbF9L80VqdRomApbiwxqJHd4DdcA9rzoxgPB
o8XbgFZ0jxw+qbMesPFGbKzexxpZm0a9P+W3/dRsMhKD3J82kZGuIxbL/95OOVJfLOpD5FXT0EZT
6RG4VK8p6ztdxAuKkA2lngMVVVgVdn53LFqmqaYDLn3MZODYNz2Zi1/mngfy2GpT/NxpFPJkdPzm
/7B3Xr1xK2ne/0QcMFaRtx2lVrQs2ZJvCFu2mXOuT78/es7uqiltNzzv7TvADA5wMKquYoUn/IOJ
fGSbdXuI8YYBCG6woHtyV1jbYrDsaw+dBF7vWsfyvAwdzDyxLkyfPADOam9pgfOcdC0wJ6TLwnBX
0J1yEHVK0by0AuVOoEjleJ+CPc7XSWZXr3Q7VbsptbFE32i0zN+AgkBOjzXglq0YfAefmjjurzvD
iT0QqZlzcAbsDFdhZXntFYwr94rN3kcbQ8QAYHoF3h3pyqT1tk5qxb99l64ikJPc3xYRFDoQawRD
OsJacjsZU/ZFWG5n3EdTrCXBBUT3uvrdVpE2PVGht6Z4TWCko2kaa68qM9rCWSmr7YeNIuwf9mU2
2T2bLwLQdlvAiBpu+lx3y1tam34CxrMDvYqKpTkgyDL01gqi0/AcRvQYtkADQjQPizpHhaV2LZrk
CccOXbdKJ0gY4ISskyiR0SdXqwkYZzrpzL8xplmI2QeDalpB+CqD3v0F/IDnKBiL0NhrVUYzuZW5
j+wFSeaLzS8NaHPnSr+xKhBXB/oRkd2sJy9ItXViNqSBmySgz3PVeAqE03pWs7pWlP6IxtM46z34
spFmi01sOGh6cp36rrdNRDT96M1xVitrO/WtrQN7pu9Y5T4hu6FjHyWVdkM/03Eh4Q5+vebWdgwE
iw2eeFDNbgv7DJf7LtrrcWq0X1unBxVmRrbfIEQX1sZzgnYyHJwUm7Q9MJ4suOv73houNFtxURPe
w36tO0cgKjpG/XAQXsE1jum3GA52U9X5XsK04N5BIjblQvW9xxYNwugZ0YPpGUl509v7A1p0hzHX
9FcPqbcKSTt9GC6EDzJn3aRO3QN5ACzq7GOFcCfKSroR7mYFw2LbtONkfKIu2ctbE/0OD7aUxgWi
t7WtoZXVo+QPTsiwH+JMB4QJsj6TGawhu/llBkkOIKQmxEHPGpz/ITaUQSae8y7f2cmIbeqsEud8
hggS6197VTc2HGDNSYCsJciCXLrEheIl0vksGzWQh6N+zKm4wbqLi7ftrKb+7lVDa24pPiGVlYgc
y8XUzO3gvk6nENS0UB1KpYhzuCuvAwa41YcckEusTI0gMkuMYJ1raNje61ZTAJcRRt2wkGOCaGta
5iDv4mkCVSK5cl66zk8zmAnF1D2MozZkNyNPf3eHAY9GKpNpBcRPsHKfc71WD9Ar3fuxgxi+z4CR
vDqZVN3BQf87/VTE1vBVn1KIiF3otd7F1GStcdPpRa9vKzkqnjmnDYYXc5hshPt7s8B8NOsqFB7B
rhkPbRLl37LCjIy9CSbstxHBqTvYiqToFrQR+EDJh9QPEnESWIF1HRh3PUqJ6hIdXdDIHGR0A1eI
gKZGuhl1tyI01Lw0IwdAFGDjhjrvIQwA+6dlJVp1qNBpAlveqQGYRKG0SIPdZ8NVC3VU9h6DieLb
rbDqFjqP1sx9lALB7q0xuKFzh0aQEVyBDABtl0aUw9d2B+bVXfn0G4hrdEh2/SpSWecfLAoqNiAO
nfcQRET/w8blZQXdx/2C2Br+k9Al+yfLqavus4NWTraGexH+Kn3S5J3yqubV1FyNRDuf1CF1Iy2B
U9Gpz0XZl6jpxmHwq9VtIDy2lqXWz6wpev9LPcTZ81SFYbRRKipvvEiZAUIwCWKtCYiJbm1TM/jp
Tu0YX2Z6Hv02G1Vp6zwsneLZLJB42aCxK/OrIqu1F+i+sXc5VgVy+Y4qs54EJOrEVY4e+ywQ3CVP
do5+yjqBT1XfU2kMn7AbD4qDgYhvcokHVawhcNu7X6tcVV/70m97dCSAdqxaR68gork2wEyUOoH6
B7o9DjD5BqJNAdgaiBp3U3bX4siTgqIoB2MNPpDUAUXW8TrNuDhWYZyiS5LypDC3JuklkX1hPIUZ
dwFE+ygBVRzwwIfI87Q3NsorOTjdNo/uda/OzQOov7a57jUyECC9KNUF1yW62j+QUoILb7YlwDWU
zYHpBFkJrqM1pcp3BfTuTxlJAkB5WdA6tyMVO2vaE1m87oFxaduqQoSMOk+PxHFTVLZ5k+ThZFxF
ARnqK0FZwmmpXDdY133ZA1sxnPy+S6HErCFYC9I3JTq0S7qpzl+bOhD3QqA6u4/xNgE/U5vGb4ot
0Icqt2nrPSx7OMCxAI63UR2i7VuLt7XlDrCQQyLAJ6nmETantdbnfb8JLb/SLii8qRAJJ4KUVTAN
fbxxpa9jVUO6eT+ZRa2u6VjpNbqvGsIxLxLG2OMEETa+6AONjGriqIL3n6AbHmSAlS5SO2WAsC+G
ltDISAaAcJcBZLPRRGhoI+NgoOBHz/1b0yJBvKo1gonVCFr3yxDG6kVQRn0e+hQNAFfGBsVOfeKA
aUGsYeMCYy1al22i0vsJzhknwEJmHsCNXVBpCIVa2UkceGsWHSKKrwlI+SlFCv0yIHWyVmNbua+F
B29nFVRZcGNGYP9XjZ8b07arzDa+wM/FufdrTX7zVeg/QJb0/Ss7BDG2QZ043qtQA2ZudwknL7ES
F0NtrWzyfU3CfvBsc2wPTdKG91GP58/K6XN1CAOv1DahgMoAk3MkRy5Za3uVpQ01vLFT9SO0kILA
q8p1SHGiab4h9Ot8JmxRn/0sUfxwYwQGa3oNMr9uPPTfS7sc4XABJdwAGgZ21GdRc2lUqZ2ulcEh
2hp+gbCT1PQXi/oxkaPp0MAq+xFUPcIa/KFo6lsB6oMFunbrtBnQ263iemW6k3Fv4Tfv4iiMwzAK
IlX5eagKF7uBMLsbc/osqxqZ+mdvsvSR/T3mFa2KsGkQDvPlfWnFYO5HC/GCupKgposQwdc8FZR9
c0TLb5IOQdI1OojU8WQuxG2U+q2z70UWwjSPO/CLDaKjztoTdX0/OD2v+FjpMSKko/Y7ChC4hjRr
Bdq2cCfkWIREdxauoo4uX+zSbbr0a911tk6IbC0sNaoChCoB5ZimNMpxTfLkDQeODzpM/HFulia3
ZbSmwmRfO11Dsxr6PkBCvZ7KeuUK9B2AJXohyUMVxLN+aI6kohBeCLIkHL4ZmWWE6yovggtbFSJc
Q023Pxe+kMCL0byFGGDzcYl4KkCGGpdenKu8hQPgU2mYpZ1/xb3dvELWBJKbdWH0Gy+8idK0MWRP
bemNL1WoZ3delY7lDjZ2ezeas8sO71PzK68t7aXvhgrDkSIGOZ0iCfapoMf05JQzZV0zMlQoarNT
5ar1tI7rQQwIktvpEE5XgBqL55Yyq76JQKoeosTH3qJPfaI00/fd12qwYYchk6uuRFW5yQo+oHfA
H93R4FzNsVKbq8ne8mATdyir854pz1Gudb0m/SYaEMUkrLkBKVvULtyhBDOOdRrUxWszJTnQubJA
wsUd/WqCcUF9ayWFqAy+5dSXK9Cb+Y90KLxLz7b7eC1cruu1lSLbuEVTLv80RXpWc7oLgmSsedto
g4Iw0bPeQY6BOcK9evCKPvtsSooWHYhNuIR6KB8R1hkeu87MplWNkvIWiKBubJBMIjW02sxDYAqZ
n59YrfobrZIDYV8RfA8xpSDMbyBhGplvblNkjw+iRmi2gqXYwfLSLBwECs+H14yNwVdJMAe9CerJ
Xea63ktL2eF36Q/NBVRlq9tSToYrauqwdeeEcmuGu0AI4LuWVw53BWnYowr79I7imn/dYq/kQIBK
+2+mTaEICf8qOyhA4z8dHZv0LcL6VnFlxyWXjCpihTh5q1+BwzButEEv27WmpeqnFrocIuqyzXOg
xu6l6NCEX43ANr97yYjeiVlLWiCI/MfX5PApCA7KysEKdtzgrmNPNd+RNbM5tNIaf0M9Q5U7j7vx
aQQ6bsNsIphY60r3fthtz8Hj3NXleuSKVBtEgItvthalam0MvtXDgglDgwtwkJ+tjsyVV63sbjIt
VICHU4KJld6jHEUo7SL30rVFhexrkxNJ93X2E919+QUVPg/URj9lj5He5E9mSxEDzbcxo1k/jRLB
NZQw+vXoN1m4ye0Wsa04ifzbdqobNLTLCG3TMM29bx4iwpKSkE8RwwJa/4AwYfkjIH4qVxQ55tqE
Fue/lFWPT1jB1s/OMOacTDv8RXGSK86nCQraxrPr61hX+WtGjz1fgW2HMwO53LqEMBtXWw+Ru6c4
bDp9rRemfLCDmOQ3Uj76GIj5cBoD3U2NHTpA8EtqMcwyKu5glduyMhyCXzzakJcvbfvnFJitWkt8
SH4qahyc1UECoU7KOOA1d8Mc95I6tDhK2J6/SluMJr+vL25k6hj4ElC71zazQDNSAaYRFTsINSCn
NATH6m2MZjkRTsJbrgnERLZKmP39UBlERcicIyzR1pn3SSIH8KT0srJXHCL/B+pQLawMAuGOXha2
BCvHtHXoXrnzYptzUMZz1oGNAlDvrAYAjw0iSzON/Usxam67dknPUOsqbJSnqm4+s5ZNAW9rGJ2v
tgPkSBxYuiHSVwXFA+aMMnu2SVnEdhWhjzOtYaibkLQyHy7biBAEcOMe/SIoSLrfXaAcbzZr1yYd
ueH2R7PldLvzXVMVxIYElgAGzRPIiS1gCZ1E1wZhiHSrqXTaSgo3F6OIvvzlIPTVATuaNBcFWCfX
Ou6ta4mo4bxBaZbxYF4MTp3ewfFu/xJhIcEiGBKsKDA+clBjRr+9QcTE3GcAZpJ0a1ZaeRNLw39A
w/GcoecSkkB/GEQsDWiXHWjb+qILHaOvG3Y0bDZFEfkXhZZRuGwbdH31PN+cXrb3QwEVACyqc0O5
whYL1IvWqEmIsXM2GrTHtV2V9HMDWmJjn/5tb93VTaQZ+DimadGdXg7FvhVTy3Q3mh9ScAlrlD7r
yiA+Pj2l5Xabx7GBBIMYII+X5gKfkk4YUHh+hLrjYFkXDhyjdQG94cxOeN/Dt2xwNh5QLGBDCLsd
74Ryamh4gvfZUFG2HjjRkndbM7NdEobJtw5BPQqmOF/+5VmaoVjA9z3TNQ1Qy0sj+zh1DYTmKEzk
oih3pOfGZeWU4RmAwvslBMjmcZbov4PjFIsljGJuGQn5fBOi43hwIlxsQHj8LaTjD6xsRqlYHmcX
VMzxEjpjEpqpF9so5rsOqZzer6GMjPvT22E+LG9hD4wCBhCqFRB04OLm4mKIWqLmri2tjUCtlUq4
b+wib4JvbgXOJtOj6v70eB+snceqgSa3BfyPJdzWGSpnoMSFfEFqdLta8/oHienZr9OjvN9+NlAn
MHkeYG9u1/lXvLmI8DjNiDEYhazBvIscae07p2oeMQvQ7lVCayF0XeKC06O+vy1mEClXhQTADAZn
sZZep7ygT0ML4Iqh0AWjJIdWGhTSvpz+PdT/p3S8oXTMXgD/N6ti+9p9/1nUb2kY8//hH1KFdP41
Xz8zUAk8LbB5zug/pArP/BcPyPzccjXB2Jn/1X+TKv4F5ghaAK8Y0Hdr9jD/b06F8y8diSkuNFgY
Lp6lCwLFKUKFMUOJ3pw5w4W/x6+CfQDGlz8276M3u1PDVCTENGAWsCh2cA4f6aqt6+x37tgX6ehd
4snUoWKTf0nltSv7LdnQqh2Ly0rr9mOF3ZVZb7FcvHyzfPf/Hv8tLWJxE/CruAgsy/AIx0GnLQFQ
aQFUA7kNbwtuoVz3YwKBs6H50gAz2kaCJOf0eO67ZeAh52Xw5pXg1TMXF5yv7LjnPIltpNKGDFHk
TnbbCiVwdkECjDa9ZdeoNqKk1awF0PVwRZVd+9wYQHpAEDSwecegSm87NUWYRgQ+GYHeOU1MmNho
n4wqbL9WCXrDWywOSUctiv3E5iQXzyXyelSX+3BmarbIDHdyDPbYTkzlfN8O8eecBoqxzUxHIcBR
RJW/m2dCFxsVOAOdPRSR9mLQ0RPC9SByD1Y1f800zpOeKqjZPiC8Jo11gcDCrhyN3tlHyg3QRpxi
Z5NqXWpTuw+7HYpzulgVpSUOVZHmwz6qnMpZjYgDfQ0QkEZCwg4NscljqIjYFQ3dS2ULJJJjBHx2
yM2CDSsMM202YQmZF81FG6ha7kBIA2+EINbaC4IKnJiRKUSG+yKnjxgCnoYWPqlX16/gZXt+UyEY
F5QOmrzQT+lL0SFINnkwTHcNfbVyK+iek/8g/IPMgJYWUKpdmbXboPbwfMtDDSXfTtMciL166jxh
iQm/bixc8QWXoNxeD2gmtheBjsm7oZm9OrOb5oDi6EwRDnqGawFLJPzkaVmcKXqh6YiBJLRkq7nE
mdq7FbTfStQMwE+tfeohl60WAyBI044+tE4O9s+l/H/C6d9vaMMg5oBgwaEmOl1Ei40ZlCRiwtgi
noo8RTpneWvVu2Z8UDJP2Cl0URzaOiDuVqOk6rE7faSM+YV5swoOqPcZcyo9Z47yoJQdr4JqJq2G
gq+jezNYj11SNfdkjsNm6rL6GpBBfonseb7zjQhtfT9yrxEhHcj20LxXaQiTs8cx8/RvWj74cs48
YJs6UNgMw3Tma+fNZSc1UUaTHhsbeLjpDckuHSRH1E//wSgCOhyxHymOvXjwgzEw47iLDDqpuGtO
UY5Lja+s7elR3pGjpGMJg22GRZogblqaP4PbaP3CZzJlkbj3Xu86D6Sv9i8DxchOufatN3nPXM2w
Se2gWaPdHJ65pRd7zFn+gsVEIaYhqzHSIhxG4zcavKDimrYHi6dWhajAbQRoEsfVlN+dnvrifL0b
d/FmwWcu7CgigezDbjioUmj45dnfqhBc56otq3JHEWH6OeUiCtezWeGZuHHxOv0ZH8C7bnjQXCwO
+vE2Qm0CsJqtzapdVbDz7Qy3hdDp7uXYpAco/+LH6fn+yVWPjhKfGp6URxPEYEu5c4j5Zt9G5JU+
+q76xvTQntXcUG4avTSf0NLV16akM+agEP4JzSW8GQxn/DWJTH6mrTW2Z6629yfI8kxElU2HoITp
L06QSRe+yzntm3pI5Q+70Oq70ABYcHrCy5CZjcUJxfhXsrxgj+YN8Ga+A27FFl1DY0MFOn5svUld
5skoH50QnsSEwwfPZZj6N6dHfT83m4DKJBNAS4FUZDEqcnC4ec5QOArQvLNhl2xVH/Vn5jZvzuNv
CQIf4JQH+Yj/tedD9WZuBVZFE59T39iyCXdjNlZ7yrz1NXah6cvpCb3fpxQkPJI2HiKIZXIR1Cja
DRasIdprYT/c5N5QfMG9soMGrtnYMATx9enxPpqaBL4HY5IXEN7v8dQ0GPw5WDp8OKOi2ju9BrEB
XaVNN2bhmaH+8GLfLCPXMpeeCZMLLVoC6yVJL5SiLvUkENu2aujlB0aOZqhDT/gH1uFVvy6EiSCX
gSATFmwYrV2YelPkmymoyuk6k6XebtugGu8HWoDdNinpTN+METKXq2CYNX7/amX4tUTWglqKS5XD
k0siThe0tqyLGGul1EeuFk4OZch43OlWfo4+YM7v6vHKMNZMkp7Lx1xSiw1mqE51OY572050+rdB
jfEMV3SapzrvPEzHUQHCAD0JU2sfjSNiYkng2geDYty0dinXILEI2A8YaqS87xmga3dnJz7FzQwd
qcemSVG2FUVj2hslHR9Va2OitPHX60XYRI0L2x9vzgWOd1KSeCPN5chCRsJyr80Uuw+UzaYrDM66
h9NDLe6a+dNwmxHbQ8gSLg2L46HyCuPlWvA823Do9spA1wfr14bAMq6brYGe6yOuo92n06MuvI2c
P8PCMJsfbopTBGLHwxZo7rEVM+QbQfs+IK3n52uKHfWXTAGcWXciTi7b2uhBwEobU4hkxFCrzUxj
hlcC/AUCTDOBgnCNar/lK3GIMNUr9uglRXunRsJv3TdelB+MwUydq5qXI0M/LCteU9zVAe22Pfqv
iRGjNHd6aotr9M/MBPQ/Ph4sNmrQxzODOzs0g06+YtZBe4Pph7cBVhOeGWW+Sxa7nD9NEZlSKAn0
n+jozTVKNwoDpdEF84l50rXoO/GzELGAO9y6iMuhrgnzZVDXeWd7jx0OTGceiw/GxzDUMaA6QiW1
3UUMAujKbIrY4R4N8uu6tq5K0z6EsrrFH+9X1tnYLbvyC8/l6+nVXdzp8+rCdaIERy9Y0nhbnIwq
18wop2q1zUqr3yaqbi51RADwvqiibQvR4K/XmarpTEn2uEwgJS32KWhK4QVaYW4xlamvvQK7Xhtp
6suEhBoJKXg/+N6Y2t72ZjefyBbhmYhjGfwwY4oAnBKbPMJ1IZUe7yeIJXZkyooZh4P/WcrMRf5r
oD5NsttCnSgM2VOPEMaA0kkC9YLWVNR5KwGj4akCtzqsT3+C9xucKo5ky1EPYHGWtGiaUiCgazT1
+LcgaKr8t4UfyJlB/kzrfzc44R7MQ2oyks6FDr93yc6XjtY2eQkuWE9iFBnpPjmvZRPin+VSObR3
Gdf8fZQbDllkizjNpklAM+0HPQ9/C4CvL9LALH0lu1GVyN7R78FJXjZXoaeiZmdBmDEp5hQGkmyh
Sr82SaKyiyBxgZzXsTfke9W006/TK/en5r2YFJ0LvqLAANAz7MVugr5ZlHlkg3hLs10TmES0MU66
RpeJV4Xlmr5SRqp9i2h+gvHvq27fFvE4s4aggTcKowE7yp1PNnpIT6d/2nHswnJb1Jo8qi7zj7PF
suWBd5Nwp6SWwImiatO3LjQqk1rOJzxZnS9/OZYNMUAYNp02qm/2stjUgXpoaIbIjeSJ3tRukG06
yFvrUYJM+duhyBqEjkUXdzGHZ3EZe6Hd4qXTuRsKS9Z1Mg5ySwmn3zsylWeyokXCzxLOGQqlTESk
kJUA7XB8UFNUWnVVMpYOMF3xq7iPIHZ0mSFfPdTFtq5FManoVbfTO888hLxxK69K9JXVYUELmcE+
kyi++6hzHM/rzhM7p09/qn5vHgkTILtlNJLZa/a0a6DPUdlD2c6tp/6vF/p4qEXsK+1aR/+NoaKw
qLcT5Y01XlTck60KzlwNxxHLvM5UKmGlzl0Flyr/IsAz0XDy/I6WnMr1/r4H7/MFlXvtQaFE9alv
ArSi09w68969P7rzqDy47Fy4SLw+x1+3nvIp9PpYEkIDeUiArkNUs+NLUBXmRZD6KPTKollZ4VRs
RdSE11zpxX0oovpnb9QAsnvP6R9UWpl//5HJbwQ4QerFNNwWdwrm3nGSJ63cDJiK7kq8jzYjFKUd
3Cx9+7enyaImz8JbaLTAhFs8RQO2X/aQCblByF+/sIJG3NBITW71QqZPp4c6fmT+fGSGmgv/8zND
Fel4uZVRYlDrzUM1ED+dFCSWDtT3zK49ruD8MwpVpDnyRedgOYrQnLq0LV/SGpWAJ0yA+C9WEyAh
lsUIcPam192JIldXbu83Z7bx4mH/9+Dmn8W0gdo47mKKDRxlcBKdRIvN6g6U1Dtk8Sr7TmQ+7Nos
9PaB6zhfqG+ku0xW6SUpQPQ9kENVnVmG42Dun19CaxjLGkntYdkE0bF+BK6WSwrWU3rTKD95bUQ1
3mZAGC+sXJ92sjDLJzno3WPZdPkZwvwHBxqJIc4Ud/6fF//4Wyd4tcS49oqN52jjVabp1he4yv4u
7tpHov9u5+BL+nx6f304ZQc4gWnwAL17iUUuJs0dM7kZCyBNiWdSvCMLvoSip/3geZ2ulG1kX4YG
+7c4E+Pj6eE/uJldakhilsCgGisWdxhYuiT2xkpufNeodpBGu/sxS/yb1jS7n6eH+qOccxR0zGCT
N2Mtrma9LIbaTbEK6B0gd+TizgENQkzHtK66mgRMTJngZumTGH1y5OAjVD4mL5hdi5sumcL/4A6h
QMLZpkkgaRAcf+zJngKY6ew1faqGTQsdkYNd/CYY+juhm3929ZuRlhejFqDfrjFSnnrT2qfits0N
1GJT2HibM2s8/633a/y/s1rEGSnoKTQzGrkxSjHcKZEF23HKzLsQpmIpqnjrwr1ap5XEHq2JrP6m
xpQxTcW5tPDDfTUnDBQpKfD/0cl58+KjS4Sqb8KcrX6qNwpHbaiFrbUbjcg9M+ePhrIsCvzot1Bm
WcJKQr9BX7Lh+rIg8e/TunV2ZjVauDXF5xAsx0nfv78k+wXxO/sPKmuxg3FHwiweYcnNkNNnBDWe
f/P0uruyPTvbqUi2h9Of0/7ga/L2cCEi3yHk8kkNpo78oCv4mhVSLh3tqTV07fHMA/DRFWTR3hUU
lWgSLUsg6CxkZmUwilJGc0C2Vbu1sJBdaXptgVxOgrXXRtZNZlv5rTUg03l6kh/dum+HX2zZEYll
Wffzpe9QwE/xQd8hH5HtIWShD0y8jNiuGe9PD/rhyoKlpOHvUnxdVrYRz9BRuuLeG3Io40gNpJeg
iZMzo3y4NWHEEfYS+FP6Pb5jQKlmpS2ZWpzq2Kvmo7PHuAadAniTp+fz4eXKmaI+QNmcKudiqARx
CpGQ52wSL2WHaBVlEBG14wVy9MjzRdN2NPtip+yLNunK58qR6jtddX3alhR2z+yoD8+JtOkbmDqz
Xp7+0q5lWzesLsB0E8JZXd3YmeXdNLGFtvXQdpenZ//h13wz3iLj0UPctej6M3m4xeuqDWwkKCzv
zBp/NAo1QkH1GOIYD/7x1/QzmDCWzt3aYETzYNTIZWhDqP8Hc3k7yryn3tycbT5kM5WNMy9UuO+C
Qu6aUkXb0yv20ZknULfmrjTqNu9iPriHeKxy5qO0qg8QkCNcOlCgf+kn+miYSUcVxTty5pUEcGjs
U7PvzvyEDw7HLHcogRxyP7rLpBAYm+X3We5uxiHorrqwUzsf5ssasLn95fRsP7hiUA0C2GM7yHy9
a8ILHUrHqKG5MZpB/kLZFRo5JaOmKcpvWCTquxQLrd3pMT/YLYzpIMOFXhHJ4fyb3nzHZpzAyk+M
iV2T2oRxbBx0BxD5fzAKWFQsYgmXaakfjyJ7odRUp+6mawC6umbx28JK7czG/3D5wA7wH5AUvLHH
g6SN1U241ZJTW9nsd6O7yRbZNvmiZGfeUV5OPg2xYZ0Z9cMFpPI2Yx4tk0TveFQicVwvekbFdSi5
odxqXyXh2ZauyV9ZBEzgAXWSaaIUMuvF1dEgB9BlmsHVMYzJPulk/bUdQbFj66Tg87V4fipL7eFX
IR+jD+Y+Kc3pssEy0VlpVXWuJPXhUjvYv4KQne+YxVL3cGgK8Lekm2EOJ2GI8nFnDWa1T4Gmc3Vn
w81kw8Q/s9YfXAczKvJ/hp1X6c1mDaNQagRNcuNMQ7M1y97/pbRSbiHaVxsk5mP8iq3aWw0u1qrQ
CKMz439QswKWSXkInS06pZzU4x8QoVnSpkXgbup8TL7wwHXZGlFwNDhSt5Hf3d4ZfqpGwLkKWh2/
AxjO36GiYDnTZpiqbkvlBDolLklH5vQJMz5cGyoblHgMQqTlY9aKNrRGFLo2xK8gSLqZrWK2qQbX
t3Nhn2nG89jZ+7jBkBiKAzZATgcnqBPToxps+1dT+y9Spv4aOxD7EppovNMjN76LRIQNF/Sg/kyJ
6KODQ6+OtgRX14xVOF7LyUk1NwPZuwH2gspUIMNLfSaknF6Xj3aq51JpBB5AcrNU5qvCvKL1GfPF
YB9j2zto48qT/rAzrABHoXyCPhwUmnLOjPv+2QDGCzoZLNWMJLcWr3COyXaMZ7i7cY0SdzNQPtta
hukubhEuOj3F91UZhrLoK4FQIsNYfvkhLrXOA/m2gTKf3TdDZ8C9Q7dqBLfkWtk2sfT4umt1mX1D
Km48Bx37g+Y+vpvYcuYskMpEAZwsLvehhJ2RuQHiw53f2chFVMmvROuIoYAd2rf4PHvoznS6uHYg
TaqtaIfPmp7RM22sBr88O0eubIseEtpxNrb3w8rUMvytGlFO9dp32jjA2ri3v0dqhMWAL47f7ngh
zVt3CpJ4ZcqoHraB1OsHQnPc1yhMfm+CXoN7hTtGscvyprZXRYbxXd4iT3YmQni/kWfFTEp9s1Ds
rGJ4vJE92s1mHpNuJU404Kwr44eaKudf1y0ZZQZocFZ4tJZxSNk5kRN4CbW3uqOpk2PL5qj+F7IB
4xmwxEf7yWQ2XG9zW3ZZunXBGyJ6xUiAV8tLGVvmk94pa2eVNUU+DYms3+bUbgcMHc71BD5cSrxD
YKxgyUFEcryU2C7amIdQNSapM4rVgGDVlnc12lv6JJ/RJKr2UpQl5iiyQfyJp7CmX33FpYaAGhRH
9FP8Tw68w0+nj9gHecuc3pIlzBAu/mFRgIKjwxuX9hSg8PnFcQom12cBLvSRPpB9OzolMiAqMdLX
KbA0RMZbFxSlcjmEawQoggrebTf9dR2Q34TgOKkwBStay8eLhd5P6Alvkht2ZXGbxq2P/VGvfho2
XvFjpVSKyllwDkrz0cWGO8gfbCTqgEusdW3iAdrDI9igAjGsA9OBOVfLn8aIWMSZRZ8ncHSxOIQW
pmArEBQDD11MsPaNxvOodG4qWIIHF+DyqoRe/sB1011HLmQWPMEH81vaIr6PJGC3L3LXphaMWayp
svLVhbH4sxxN/V5oiDysUni6Zy7fd8/u/BvZGOCiOCs4Fhx/BD8ItBDBCn6jk473HcoIr37t+9+b
RKB/2eRRqO9LEY6/O37a82SqZn96ld4dmcUPWIRi9ZAj3GHnqJh1Kbjz0HtSfXiuCvnuSpgHIQEj
sEZbH7jG8SzjVqISxjuD7JmG75I4JKk1+01b17XTX7W28+A09Zn44MOvDxyWnIu6El3W4zGHCtES
McuXuHDm89UQZAHXnqjJZqt9hKv48+mFXCBkKZvNk4SQRJRNFgZJ73hARwPKKDWJprze+XhawSKK
Gw8hACRp699jn1U/chysQPmhgTJVAAoFpi6nf8S70zX/BgKGGa5hSjbU8W8Y2Wdh4BTaJgIui4Qe
opIozTi3XdmVn08P9eHGeTPUIv6ixxmAl2Hj5PloH2IZPqAtlV6cHuSjj4gdqOC/f5B+i0Emafdj
oOHracJ89Le5KhVqfpWr7/2s0b+OQN5/nx7xXcBHNssqeXxNcJPwGo5XUGsm3LrDyqOa5DdXhptO
N8g5pp/SMYA1rLo43eUKFu3/26iLqyrxW+hTU+3BOfaKHbw08dusZrp8g7QdQsvltTYhXnR60Pdf
kNcFdODMFJrFoReLWyVKiTE0/Y0dR/LK1pHLMtB1vzw9yvuzzyhAUwhx0GhnnOMFnXWBXGX2/ib1
MLLDyxUAfmjTsY0GJdBamJCNzJIJdbUiTqMz++d9xuXMowsw+NTOdULM49ETeOhjWjj+ZvLM+LaZ
06x1n7fVI17N10jzG+s8rcrLqQnlZ1kl3ndSNH0n6OUfJlQZL+3KTc/Eex8tCKEebCtoATNq8vgn
lZET1TmGjJsYJQYgf0VyMSI+/cWvjdbHNbZAGzgXCHnmporP3Q/W+/0NAcujYoPKuLDeYUMHI5vg
avTBNrSQnQtmUNsazTXVbWNZ6jrZP9FPIUvnLg6MsVmRnY5wRqIBT0DEo0RM8KTV6Ow7lXD2aNdG
OGVYevoVuEv4lQbsfeFbCKSWNH/sbdiEaOOEiZXnaw+9FdrKBeJO2/9i7zyW5EayLPor8wMogxZb
IARSkkkmyWRtYEkF4XBo4cDXz0F2TRUZzciw7vVs2GasrkJAOfy9d++5EATtp2wcg+yorJrYp6Du
u7fwoQAjVJoxP9jOpL8ZYRTneOVlN0La01jRQEqUYtf2/uSS9iwQTsPFRZPU4LrUQ+BH1jdsF+pH
hQz/NlhFD+DN64pPatgSSSumvPTZ1Wq/t5ql/tghgeF8gG5+dISn3yUTefVhW8I+DVvL4c8qWRlm
LZVXllGF8v3rOiii/Bx30IYQQ5BL4Cc4VnXt6dM0hEPSQYc06rlRNMMxmQeybHGwruA6wwx+SHqr
OeZi7ACHtF9IMUrTnUvK7xVSlfGTQi1d7HGkAr9yG7/OHrQZ/730C+E/CiCLghzkGahTRC/Jn4CY
+lqst2mABqMaO4LNQct1nvnBYFZEYeRxfrLd+cgFoNI6skk+5KnFiIMAzPrRABjqG8fRG0rJYHDu
6rCyMhiodiLnck/2WGBFpCYLd+e4I7y8tMyYlGit7j0PCitzNzH8igpooiWoEWiSuGkIHYR/LEhV
k46i7gcEJ/rI8HL1fQLq+9AwkP6ezcLbohqlXhKcDJF252NlWD8C3U3nA2y3RMS9a4PhWVd9aEKl
GAztGkNzc0LZfLZt7dJP742+opVjEDra7ZreoWo1RQuFpgROtu49zGrg8LQU4A1NbuA3zQsIJ3iB
4uSpgRpo2Fg5BNQWoXoB6OBc6d7SaQGrAzQtAeX8gtspXtA7lQUe0X8B8pQvcJ6sJvSta5jh1C/c
nmZD+DAOgOazbGCf9oXxY2y4nwk1Yw+JZqMAJS9EIM2R4ml54QRNnVm+YXvpPwwbRghRAkShta0b
2p1mZbxdXphDoB868rutjUXUJnUP7O2FUWQgJgDlDKtSEJ+6cYwCR+mfzQ1uRKcHzpFj0tGJ1tTt
rvJO16cQSond7dgfqS8MnKdn64WaxDQQsyE0ZGhKuCFWkppT/T2DT/NP54W7VLwwmJZx7R6J04PM
RBMVQKwAn+7uzDGHCDM2C7gs2iX598FKlmu4vUCe+jLP3ib2hn6yDIDF4gUI1fPV98PayVS301+g
UWzMCsbkKWrwlilheuv3tnqnbaypdaNOOb03ZDHJhjgZSTDFpJ34BARnG6jK1oqNOVd53teZnGuL
52+jWmkvhCu0gZAwfDCxfiSZZ670xTOIWKNuQcdaKsv+3r4ws8DSwM9KYe4CTnzhapXUdFbomaom
y7YT1efWbKrPYGasj/0LmUtvOyhd3gbs8l/YXcsLxyt4YXpJORMZNeSiGiI6jXC/6sFhT9ZZ2XEu
rPnRVcKMeyfT8HNC3Qqb9XoUZf5FLYjJwDWVxVMGs2YJYZB3LMCO032RE4yxFM28EQ2+OzwZQ+ka
set4i7ctDEBxgAdlH6C6uR/MYhT9AfaZ6nfLnEv1ma6ZpXaTsh2xX/LMfFB5MinQeRq4xCC39PFr
3rUlyN0FQTUQybz3YLIt2nCV2MQnH4C6FcRh9Iphd9BvKBZzIYkjajQESnsCAEV+wCkFZFEflH4N
i0EvQ5f2uUbfWeh/NrZYx3gh5dGAM6yBIvINqhzQbJO+7LzeBkymRnBHoZub2CkqPPMujLTBg5Xb
px9t8lD7cO1hSUfNROQx+bO6BmilcEv9qgZemMIIRlIVC+nNJEy6xcbfK8QYG6VrfTS1aUyOTe12
8qr3JuDIOnKnIESFlfAnsZ3eYdQTmd+YrtKOWdbrP8xucxbaShfjbels6d9+wY46Gnug3R/EoPXV
W0LRhIhL16OBnA+2gTgNiT80shHdMKa4LVvVryrrk7AbJsAzpZAeF4ao8w8Wblj5bRDFPO/IXCPj
Xbp9c2OM0FlTN3c/6G2wPtnsQK09K6i9hrmV5J+gMGLtLWY8EvdiwMO0hydXFV8SgIctgSX4qlEk
BAxG9bGkV2sZhDfCTR4B8nqZ9jxpfSDpw9Ca2JUAJdVuJdb9T/R+6n4lbVS849GeiWVIG4Nfmmtf
O9sexytrTOpnnVmJiLAcA+4Z3CRl7YBvuVrX+VjyEagrbTBYeIPZPswIfJw9IkzUBKLrBrF3Fnf5
lMvB+KhZCYjXNBesExr7kGc/hzAIS6czwwp6G4Axe7AfUzfRnlqyNyjZLUU9oPWTBfSdLimQok5k
n8BxwvisBWAjiYzI3LX1ZPzQ2mn4Plvr8hnj9MyLB7H9xksAN7FBWSBzBKsN+CjT9OZm7egkHyrg
8emx9PLyynF67pmqKvstjZTyT9PLzHvSWk21W5a6Hj5YXZHfAfayul1Qr+19z/8rCRnONu5eNzPx
JYN5lkV5UUknAi/Kds71i+m7CU9thV2UuLdFozd/jnU3aqHSDTHsp2XAiQy/y7kZqqAfrmCKtcPR
boTmR0ZZmehMRvTKkT0BcuD3rw6B6ZWwH+ysUu+TCr750Wty+L3Tas+AwWfaoGzjxsBjqsBzHeIF
qVu+pKjaQ6qgKtvBViQq1iVc4lkMFTBLq5BaH01clzsNSEUQejXmcTznpAVHbaGuCcYBdG/J79aU
KZCDra3dlVZWiN3K2MaZXWzOOY8QXxt6SNMxG2pxU/pN6xNzOBefa97HIZrAn0OK7ZpxBRdta09k
IvASEvDbP3fLopxoooJ39q7W+NdVbZEM0Wk6NksD+dxzBYtat4hSTSd+byiJiz8Wdaf3X6TyyFPN
ZWnmke3LhLmFCjZrKgWCE0nwzzkff3C5VjFvucKrNt902pjdox2rxE4fPPtdCYKONuNaR6TdcNZS
FGyPySLhUzKbTYk1cKqp7utkrQc0sNoMPEk1VbsHM6NufHIHgFFqCAf2hFGDGGflJ54eLpW3byV5
uJGb5e03m2CRHz58LkiZqSvvCFtFN5x2Eyr8cilcgkMGMKcRZVNnRZ25dgkbIpzYBMPSqAuN1knH
CM8muQfsfFnOAob3w4H5qGvvTBTJIFoDUJUXqpiXscCv3TV8MAxg+HNrIp6qU8GfglJaMm2HJSXD
JkQdQ1xcVzc3wK+DMHEX65qQh+Fg9W5OrMIwv3VWv92pMk/e526tXWm9t8bBmHrv5Bo4NKbz5Kbq
Jgfg4GQda3JNj0VhE0pXQdwEPoB4fZ3hSYoezmjTfni9Tv1N/wajKe5m7DU6lIpTHz25UuucDHqy
23T7RwO46JUNyThqGtu5I/OhiEojKe7ZYGd2pPBw3fejm13QQm3thZOragcU9NRn28U9bRR7ikRt
IkOCnW2WBGnoxfiOtYbteLW0/3lh/suhTupQTRvati7odPSVlsWZMPr3WgpNraKIOJYLRom1aR9t
tsefXr/Sv+k74O/BSgUnhgSvlxL1pzEsBEkwvIMgxtntYAMK0e41mBsXHtDfXknkzFTYqB/9087q
qlfCL4si2GEQk5+k5fk9rDVIpHTdLpp0fn8wymk6gB4QhJMmB+FJ2PvJRqCVosgkqxmSsvN8Ry54
d6GC//f6HcwCzYz/O9L2z3+6eGCHM9Tn3DUGYirOvKSO/WUjBjoeyt20wcyXiezx9Tu2/fyTp5K2
JuoBzKS87C/jjZ8O6oxzkjXlGOwWDIC7xfTELtfvs+bWSAhdeP1Y22P3b8fCgcQYByYYZ/rrCXZV
Wg+9JwMC6k37+xz0zryznAFWqBr0Hdkg1WNWWeUTqE7jqGrH/Pj68X/zdNI6dbaBAaAmZjW/Hn92
E7bdJn1jy5y9j22JtZFYyOlf47j/pxj9RDHaWn3nKUaH7nv1Nfuf45g/V88/s4y2f+0vlpFj/LEZ
l3QwVvhmefa4WX+xjBz7D8Qs9C9pLaLosByeo79YRs4fDBtAYLkuiucNW8Qj9BfMyPwD6QWwL1wO
TFzoCxr/Cc7oXwiPfx5W0uDQrtCZDgwOQvH1by3UwaDnUM0YfdJkElejBv4mWmy/KaiNBNXxQswE
XOLSUWU05+382eoyezzOg6hx1vGRB0FHYbbDkFXrUVPrEvKylaZHB8awfWBeLw55MQxyPzjrHNeD
2ZK60C0+RYZwtTmip+Q+w81m/zx0Wfqm67WaGGHfpsxMGyxRUWKCWQwtA93rblxW7QqBev8j8Hv5
cWpkXpO40QxOvHqJraKpY2uyZ0CW6Ed7IdoIcDNYlahPskS9H1GIXM/91MNLc4PuMxHl2RDh6nUf
2lpZD24qJhnLpS6+CW1p3wlo/Z8DI52AvU5Z+5SaA5TdXk2Fdu9Vs4pnnVQU4Aft8l1CVyeZjW7V
17E2s6cBqsg7WKpy2ckaVuctPHzNigCFrklU9479gUbdJEDlagX74FmT3wwzceVHPR1c/yMNJYNm
C3kP2d43JutxqiT7ydTz6NzpqzNiJZdTSQ3tqnyEIq6BmiJr3AV8LtOUkIEAGVK4SGvkLmYTSTF0
nrT2TvQZUWMDiP3uOFZdHtDTTttrYvXab+i79DzSF6toD523+MCrCiZdoUg6c5OgrvW9HLdOm1H0
/XiNxwtkxkh8lLzOwfel5FqN7YzYB6sMSCZHvKmaqed2mq5siOKriixaSRP7lgXKBGsjqNqv0IB2
T4uu+c+VOdvf3KzqZUjZvXy0Cy39VOrUvqHwK9nuzcZ2RzDAmN+AfgYj+THN3JPARufXvLO91v6e
Vm0l34DPsY1DlmuIFiBnq+LDgNjC3g2qcvi0yQ0Qbo6b/RbqibgzMNdVhAzADDyQMTS67zyv6ais
NVe/wti8NSgV7dOdSxMUAqnXptkjhAKKoTA3llmFbcN7Bhke0W5X6dJmB5yqL2aNcIh9tiJZCXFv
94QGA/pw26F/6qTrP9QZO9+DNa2lfDCQxtAPDupZu7JLe/7RDUmQkxMC+P156JbB5yVILO+GyVGX
hnKh3b4j2BBo1lpWbnKopNQoEfupEYSHKCB5RFjSbTTKbAhAglfJELV9WzbotVOS59a0zp+YmmTf
W/pOSDpdrzFCZIzUv/CzZ8m9supYOWn1gHPeRuPGrIGnSfC873LP3lJjagaY+0ZVPoEHqG6ynQYW
9wc5LsgUjGLYbDqFb/Z4zrPq2TMgX4WzbXXvYVgSzZFZHfQIWyuBSsJbsNu7MasHtTdp9ho7LdWJ
Epxqc7yeO1U3lEhuejDMRs9jpVXyqAqngY9e6tPDumWCNlnaaVFXDv691PuExlxgDI9lJzO5C0xL
PKZISIgjMJX3KZV68K4ZSvOtDnrprrBWYgZSd6wJXIBSukMOW8M8pwXmRuQq1SSp9a37Jytk/okk
PvWcOIvvX/kUAGXESt2C8lY55KxEJNUbegZTtndnAPRhWhXzW4IF0V5KyLY2rSkhAE92OMlpqzkB
1DQ5+wbCUDGqrdz2YsC/grp+0Xp1XSajIumCXD6e+sknAJUcI6r+l6/X/3/Rf/6i85F95Yv+XArg
fN/+56rf/qf/5aPOv/l/H3XvDwpHNDCgZRFng8D7+6PuGn+wv9wUSszH0NxtKsW/PuoaewEdyBha
aqoWCrRNR/Y3otD8AwAW9FN2CNjObYzH/wml8Nc9toZHDZsIcgXr161fR+sKrbYoY6GcNyojr6iy
UcGoNb8jpNR7S2U93jESr957sNWfcsFCUefrfCDgzI2WRBEeUS7BEV9yvp8IO/kouumi+Ylr8NMG
+Z9fZ/766zKt0Kfet+kxWpm8Me2lwWHdUXmDUrgjtSeJ9A55QYuSLTSmpXw/WOuHScuMgwn8AxlC
4pBYRwTRDkydeUhMnOdWTeKoV/tqXzLAfffT3X/7r23Qz1jFk4r6n196okLQa+rigYUiHhNUPVY3
dmGpkRXAoC/7qpNDcePaBMhNawYZzkkQ1QxtX1+QoZ09+skG3vL7JJjo1TMaM50Da/K80/LU2fst
X5guG2SMIL4knGpuGCrNE8T+JL+gPfp1xvv3mevbvfupUKorK1/xroh4RcBZhY075Q8p/eorzekJ
R5sD/R0JMYRfDZ53Sd38aw36zzFPRtwTWVEmkbRF3IhRHmY5gl7wq/IOsf+3Czf03Gmd1GQ+1EWp
r7OIJyPNbmgLZHsK9voRbjuhI2uSgUAnxS5IFx3GuqxiuU7DwU/Xe1HOLz7TXWBXJLGK/gvRTfah
zs0xIkwpuXDTX7xG/2zI/7kIWwX704XHhFBXvTsXsSkKFVV9XuwJQegPJS2I2KIZcD0DLbtOg0BG
Hsq3R/wvBRwnoq7qUU95edOeZM3SO1pCZdf6bJj3DY3WGwuC05Xek57DcLEPJZOZ+9ev6rn7tv39
Tz9Z9nM+lL5TkWqnJHkBDr0xVUxH0sAuSHVeGCG/uypbrfvTIegEpKVNizPGhFnCi7Fa4pIYGjtl
o24QJLGJ6/L6yBygxt6/dIT4kZQwSaImdDUaD4RULvus25KdiFBALTeJT0OV2nHaZGPsFQstXBw2
UbKirCRPR9srVYN7IEA5MvrR2AtCPlsmf3uZJOZhGtbqhh5+e6UaNoONwyl3vaFu7NRuw17UzW5M
qf9gcd2Z6eiTgddZ/5EO9p8H5GRtLxZnJfzHrWNG+npUNzloARfAqd4s3uH1G3pu5dFPVui2gyEU
LIrL7RX9Ac+RviOySkZDNd6j8PxEeNxnuE/Vbra8NvSltVy40Sc603/O7mTFbbRkhAlh17HI3ZF4
XKew3WimwUE1lE3f5eR7JA0UpedCHFmEHY2NERz7AChZ2LrK0eN1IBjwX1uis1TQsz/nZAlGVNLU
a+1wsWFO3c4r6RhIN3IZE4TkMRuyrys/LbEQWDBeRyLPNEMITJGtiidbXqIInlj//++q/Btib6oc
XnfdqGMkEnlcmXBvBUZdQPbJh9aa2XFvRdGiD2yk59bfrwhyjr6/jhe+Btvi8++vH8iXX18/Wmq2
Rqlbxv5M7pZBibZL67K9IZStZLMKPur1B+/3K8kLvPnn1zxZfN4sAFvxVCh57AH387HH0qIb7ePr
R/j9zojWyq9n0pVBsAItEDFZ6sUuQVJG0CPA5NYxxiuEDlv+9GJ8ev1gyHTPXLjTpVEVY0XDtoqx
KC7fUJbCrUNYsVwzj9GCA+IDQotE75KZOnZleVOSA1LshpFo05BQRjrnPmU92Y5N5zJmEHdgf7g6
+YA/pJx8cafKzhXUV4v+FXlE8tzKxBiRIVjFZ7H04+dMn1LMSQNaPJwwZOzSdUX247CYhjOxlCRZ
Vlkgjm6Se291n+zTiDAbaGnwfiZSv5R514/Tcm8lpTnuV1qnV+XS++w/ckNb96VMCHyhQ41OyGWL
dnTRehkYzwATgAOkJTLjp32TOj6idIvcr5ucVEODqYMk2abqTe3TYneCJo4m1X4gSkjekhycfnbY
V9yQjqr8+ymojL3jKtuKCgK6CR6lVgzCsZgLNwpgh7kEm1fpgSjfdDiaWe0+Asapc86sXn9oCWGh
c5ETtZNovhODVbUeWp+SFw6WZt92hRs8Lj3ewL1hJ3nDQZcK1eskTTLN65HMlyCZgbZknF4IYnnt
9sTRds7tAqHG0gb+kuo+Hq3yutShKoeVyregFEiuU2SYY/Fc0B15tHIp3ghK8qu2Yh7kpCbtm6Fz
uPMYchofCUGTLRTd9pzH/dLTt62AzwEVz+FOr6IynlykWVY4E+IuotlwxRsXZ412zZit/167TvkD
B0xw07VeQ7YLUWV7Ngn13vCdCTlM3g0tqVVDMuEkGaXArqX8R+mv3GVDzOW7SlaVBAVp+sS25dJ9
0tacmAwyLom3JN+VoZhHkPfTLHMSjpY1t409w1xmrJmZajIOVGY9FYs7xZYvug+grotnQ7juV4mk
hbz6tF7gig26+xWgzaodqFwUKauU4OmDm1tVGxmNVme0JHw2nCZJ5+/wQMiPqVlXKWhjU+ixaMeW
/GFj0A9JKSrsWVNvXgkNJMUhn7uVfl/vIjpA5HLbO0tAIow2YY3Pmxzdputj0QlVpo8P9lCxZyBt
Fz2Zn+NhGG3NTHf5QKwHcaVVuZsbx91JYsBCtwuCG6eryd221oRMmmQeQr+Do+sXVE8hcdPr52Bx
2jYCEuZWkZmo4X3bAPUMHXvR8I+NRDHNvp0dbTWPZDqSoPmQGjzX0Zj4POzlkP5wMmaMoU3CEM09
g4SqrhapA4hsbWMtMORB9W1TvJkHw30/EMH+1OlaM+w1t+Y55NFJd0T28rV2dat4IO+XVO5eusGX
mnetDb2y894nY1P90BhjfvXTyRh22TI531vAu3lktCNpR1M7Th8KrTeZ7yN5+DJM/ZBFTm9V3+vU
Lj4Ql0wWWkpfcMSEz/Q2ZGK1GGFrjNVzi1f+fiQN49OixvFggrF+dLu8IeANldHV4NdJs08cLTGi
BP2B3/v7VGEJCBvgiz9U6jRbErdD2pvTXKfloh4HQ9IIU4Vsnz0eJxRSErlhbNayOIg5s0qgEb71
eepHle0Zt1zPUieRHvEi3dDCaJvYRzO7AYAKFQ926ZlRMhrrFxF0zUCCabGse5O8wdukX+EksCjI
dwmxa6yaQ/OZgfEir/Um0e8ID1yv2jEbYEaCa/po9wU3fgwW/9aAGT/sRdciTtLQ04xpkt8bZBZD
d3ba2Gln5YazA1qPjCJ0E0ZJ2uQi85KFAgxfPC32IMNOBcF3p9bzZC/LWf8qUxpsJE/kDtmagRq/
tGxZqwNRWaURNghEZOTSnbpbgnpgvO4SGRWKoSngP3jZMWk2seCsNfZnPRjk81TOrLYlCUlb1G2b
N6ErBM9zP01JwhrOmhnlbdCheMsy5xY+Fe/h65/AM1/0U7fWsACqUJ211QaFeWiB//MIiAn7LjLX
1w+x1QC/2ZycOrebJUBUR21KMaDM0Mp7gs5REV2YZ5/Z+pwORP1kzlbpuVXctk4XMaZ5rInAuulL
VBIzTK8L1+n3PRHrVK1fTbNfYdyvYlxFxHgP+nxfptodkt71VkLkj2YmsJE7kvTtTsml/KoTMfXf
G8tTrkAFR5nIxKqOISu3H4mT4oRcrWC91kp7fcoREBC2qBcpW4E5zTF0lUmNjFCgLY3IFRW3Q9lt
YVtJLn4w8qjJwWV7gGVx6jQ0LJOg9fSyzdAWPpJrVarpxnLa+rhAIn3bSDU9eQj3RDjTLb8yTVoM
u8SzswQ4Ky/hURc9XyxPa8luIq2yezBE09DztjtAI2rop4c8GcXHapE0i+yqrdcLN+Tcg2v9ulFs
Z2ukh9+x8x+W/uBUVnpFwN8S1quV7P67B/ekylKj7CUCmjqmw9sxSVusOCW8OX79v36ib/nn3p6U
UgQC18HqmVWs5IvuQjAIC+jaj066MGyq+/ck+M6H1URASkMHKUhCgMXYsekO6jw7CAO3ge+MZDPa
JK1nbN8O9lrkH5vJI9jcHMhkK/s8Lhwyh1l72B7OYr1ubb+/17vCvvB6n3kBT3OAOujSHcm3BTs3
M0IxJ4+y4lXItPybshbvwlHO3O7g5Han3prjTmxEnE+WfZsy2aPjvwlXgONeeKLOVnEn97uqVlcr
LVXGlrNmh25GfVPm1hYmD4t15/H5iZRTLG+rKuj4KBKCOftrAYLGTL6//kycuEn+fiaYGv/SR/Eg
JAQTLZRYI1nxqkmW5UgqWvYWwV7+0JJNSaxi1n0gnn6k9racu6KVzsPaijZaMBTFDXnix9d/y7lK
7KS0rro0Txw1iFhj20x2uc6sSncQFpe1FhmyLvZesPylVjhbyJ+5vadWFdo1HmgivhGjb7HCuakf
IcLT9laX1O9eP59zt/fUNqcYeiX5sJZxMc7FLZNZYhALcs0L057IelyMfZ/W23Ym6K9aCtFjSW7L
rdFM5v71X3DmG3LqP/cy+NXCb/PYIZ7+DSyf5E7NTfGktdrK8k06Jq6JlFtfZcdiTZfD64c1z9zJ
U2vS4hELn412HidF0X5DDQ7SK8elYmTe3NyOlnRRwqVj0oZTK+cPg2P3zwMNi5aHfJn0o9sIgkHX
oCezxluV3MPszpk+k0TLXyRT+5HeH0NYw3UmuEh9mT5qpUxp7WVlHeyhjriftYEPSzmj7qRNZyXs
0EikvrA2nLuu23n/1Hys7Kao2b0iLRuVSVmZba3iphz2o5rJE1UtzzHCcLItQrDn1besL+pLbIMz
D+4mKfn52GtH1o9rrWkcVK787KZq2TOkxJTTFM0Fn+mZbh+D4l+PMVZwB2TLMWhGWIdFuOKBIFaN
9ji9UWG4/c70rexKs5sf44jhwlVF9f7Cs/P7hrx1CmmiFeIvSztoxzzPquu+QRih1/76eYE3edew
Ido7FnKDSOPhZl9rpopmEBiiECWB8wVhfocqlPZQurPmPLivliSxdp2zjHHuzPKg0XCJLZkbWx5t
0HwhNlo+Qd9ujsGoo/ggzpCBUksx2O1ye1HMVVEZv2kHNxj+u3XOO/myBMPMNAtVepwQZRyWyNYP
TT+stxYWPjJfRPFEwG96Ybd67nKefGKAeVtN7Td5TDbZd8saHjZGHNVhcV9qk3Hs/bn8006xqb1+
+86teaf8G90tCJXxGVERxH1r+OP4oNcS+c+mdvDMvDmMfRYcykA8J6unPSEE0cORd/Xt68c/93ac
fEMEcUQNQQ0itkn6igrgW/uceeLBlGV+YSBz5hCn5LmOkYtPKHUWM4obr5Lc1IkTyOub0pXrhX3g
mfXzFOq5+vgDmlFL48GSONfnFndc64jbpjOaK9ViFWjJv/r6X10y93Qx2xLQlsBPY0pzInFn3b0i
gjGIZqV7+9cPcWbHdgq0zjzgJqgWRCzp57011kbDL2Ih68KadEwGXEavH+cl++U3lZ97snAFQ+so
rWPhMhK3uiENmA5hkWihjQrlrtIs7W70e3Hd6+MbgwriredKufeMuvk4VqbxXM+StOnM+F6xEQ6r
Glsm8dmP6VxU8RS6WtLEZdb2YZaKT2ueu4d1KNOtB1FFi1PAJKNAOLRSHbN6E1I10tlPKLJpK03i
DU6ErwWLGw0E7JMFpvp4qrFz6V7WhmPN/lK5mXyouL37RHTsdjAZ3IixJ2qkN4FUu8mf3pC3B48S
/8KDdu51PUUJDCW6PF832QP4Dd0UpO5FiEHLjVzC4HbI0Pxj1pl63GlzcpjaUvuc9u0YWbLUL1Ql
5571k9WwnhAtr5aRxr30Uowoa/V+NfFdmqNu4JHAMhhiQ52+v/6EnKQC/L3fPQ3V8FoYgMMi0hjW
v37nuTBvrKRa46bvuqsZB+xxcHuT2qY3CRaaZJhjToykieAxyV1MzKr+EGRaEPVSdJiEOv1gzwrh
orTXP11GLduIsNg5ZmnuKBbRKOGnufAanbtUJ3v1YMIj7OVjGntK9XvLrHQyi6sFR5PzCSde/kDW
dH7htpx9Mk5W0mUDCMmmTWNTUjHa1tIf9XJYvnjTMt3kxDldT64gBaHMsvezkDWKsKLftXl+6WzP
dHE2FezPG51CBHmu6QNnu0nFCIPUIpnDCHv9QTi3x3G2D+ZPe7i274IJVFIap8Zfyedxvc7dHkcz
fi+lvJtGUyZys7W46pwWXyAIogsbrG05+s0y5ZwsuTopDJBR6IfoTomkYVTVjnCKHJap2V04vzNL
7mlCHz29wl4X3A/esphPVmKqO2RvX3sfzHtEhX+pnfcCOvnduZwsuf5CoBjo2ywWHuKPNlDLgzWv
8mbuhmFn1ol59IGuH+YSpSQhd/lDZY4a0aM5vSO3KZgSMTpBOKst+yn1rOvFMatd77mXQsnOXevt
8frpPiM4tobF53NddlXxkJh0243VLJlIOcbH15+lc4c4WcLyxa9H/Jp5POAsP75kNWRgTN7Yo30J
E3tmG+ecbON6GAWQFHIO0Rf9tTcb6HA0ERxMRwY46HKT8Clj3DOSay58S8+d1MligxC2XRt/yGNu
H4YuZYprHtk+spG5XthJnWTn/r0YOydrDBLhdLLLgPrU07JHOtzyOAWd+bbsuiZaUs3aLXgd33Pc
9oohexabCj+Wk/orGuRq3CnbwHHpKTtaodHsbKLLIno0w67r1KU+7JkXyT5ZhsagxWWTazl9WCyb
weyIaCm85VC7DNE8HIzH1x+ic8c5WY8St9VML2X97ozFYZguAcfXAUpliukok1iHXz/Omfu6OQh+
fh8CkG910zo5PcZxvSonVYRaEmh7cggvpQ+eWbnt7RR/euVqhq1kZSNOmKY52a9DYN8NbbXs/7sT
2E7sp/86xn+U2jKo4g7/cAgjydknJl8If2Fq/98d4mTNEG09WHh9q7ioUkZ2kB3uQfi+Qco7X/i8
nrsLJ0tGGhAl0y0lJ5EF/ptG4MIM6m59O03y0l0490CdLBlaRuwcadpkEbXJ8DFJ9AYxtjCuXL1v
QuSgw9XrF+vMruQ0ioif3qlRWEWMzvI95u77tOjd0IDOvZuaBBiGfQl/du6inSwXpFvM64xAOiYh
FUB0RTxq4bUG44gsuPDZPKfPOM2kGlKzGvxmKuKiQMcHEzO51lWukbFckQk19+jkt4mYyZxinwsD
1y6xENedxPpKaM3FffmZm3caTeNnDm2BijI6q1uC7efAH4CNOIbxZwI+owFMUHRXk5lgeId6+Cz7
2vjTGfumxnhsW1+HRZuvA+HAuBfUHEjjSsoIEpiYxLx+119+yW+++6dmtlrLHcp7NLvW2IYCD/r7
xR6RRhDGaHai2wNSsSOkhxs4oPaj3lqCiDH9eAjScQ7t0nF2SLcW+KvcxhmAO8N0r/00poZ/HBxI
NJNM1B7t5QoMY073RVqAtRDZTTf3t+0k+7DusWqMRJjqDGNvpyV1P7mZPx1laonDmHY33MH2OA0a
3sU8Ne+V3u+M7tIaceaLfMoYLEGXmI3Bg4K8wrwqDEWdEhTobvWOYnE1f2jrlnbe4Zx8/YqDMmSF
+90lP1n5UGpmwldZEc9roCN4Hmv/Jm/J5YUOIjBKKn3c3FWlG0T/y96ZNcmJpFH2Dw1lgAMOrxBL
RuS+KqUXt0ylxL6Ds/z6ORFV3a2StVrT89wPZVZWUlZkRADufr97z20gJVxbaa1H5iIMCrfCTdMN
x0ccP4RK2WamrLRgDOaGFXXKQB10dMlSDsmTyHaNne6g1xB95rONyM5OX8oC9AuJC0Pth9zvD3bK
uSAkvzR/JFoBcElYte/c1tC3CIbisRAW1D9ISh9q7Rpzo/CdXklfOe9Dn3rXE5P+NCQtMSYRHE11
WwaGW2+0EUwP8Fw8vYkbrx53RvyVQXRVk4xQ9k01ANTAxZAz5oFjeAQC1WSbYB1akvlgazdyMXGp
pwy65i2AnjgJF18WF+M6M78ypLEWG5KrudyqnohS6APa/eYh5mxmeuIgN86i/9xpM33zBx8zpdF2
wSmr7MLvgJqq3kxrnF+Isj0MXjId3YVJYG8Ft02siVitIHNDp0vAZ+iFNvdopp3sqibkbYaAOBwd
KrAizZb3l36MRWFdqSxWbgSHWI0bfEjdzmvr5M2WXc8ETmXY9Vyi/slWVI716g6tfSzA9m6TxO/b
vVlWyBVgZ0UW5tPUWZHfqPZCGLyddKJ1IvJZvpI7ShQFMDA1ZqTsRTV/q81m0A+4J9uHTGYaN4If
QHeYaCF1D4Nqp6vK8hTplGYpQR6IuJtuhsAoPio4p6/FwvEzNDwwQuCfnOyFpjtS7BNUiE9Tmrgy
mimQUpuRRPvzQGQni/QaN+/ZuHCPrHkBd6CLF32w5kyMoYlLIcLr0do7rE8j1/Jqg7Ehl1YVIVfi
9LpYVh2TItP+c2Or9LuBpSzdEwUr840se3UxD1UG16irsDs4C/aW0JlEdsIiuQpASzyM1IrkC0wa
0VV4w8a0zXYcRVyyxVXpzPt8ol1FCC3sLYXXjhO5iUyvJ4pbLY5ok3k/xckqqcIlaJXaQfIcC8BP
175VkYswm9kUB72uphXmQGKqbU3+LDi0vVG9g0vx6KMbh+DLJIOd8pmcR2Siljs/WBbCa0Ug95qo
t4AU4kxR5lHCS3Cs6K8miOH5Djmr/bzoNH7rzTXdGbrITvJVkkW215vBUTOmrKOWxrptMzH9OE6p
BaReIHHcE4Jr/Av2dUwUfVhDxXbsYNmEPLad94CaqGdD9aQyuRXkMbMtkKx5VZngXYCHUVfljq9q
bPUlkwbQDLbfuVnElC54jNPegJDSMAZhohV02QMSc72vMsP9qr2l2XAtGGU4qnJF5Mvb9HmslPyo
Rzdntc6oao7moO9PHaNVjT26xWuwG4JmjXlcq+Y6nuY03wmj6O9jl9aoyEfwcKM1D6jJ7fxuBDlB
xiEO62R18aiMU/5kkJ8jZ9Xb5TNeaICoc57477AiOWLmILdWMgon3xPxSvd29U/u/TrXXrHJ5KD2
mBC7ZGsEyl13LSriTVHOED5mHhspecnV4vnSaINYSdFj0wM6Y2wXYTTWphDEBbb16g87x1TNE1kZ
fN7alFe5mKj8TYJy+NCa8iaQYXLdLWlgYhSxJmwUjtMX4QoPwQ/tjKshGDQCuRima+30MNr5//mR
Pav4olN9Zh/HcW2cLW8dO2aTdMVHEOhp3JSTNdIxUbqfieqbPK/yYeETarX2D8LBdxaWQMSIYA6+
vpxXaopDTE/urUmHYxwG3TAdStAz4FOC1L3nrm+xZiZBm0UlV/JCUZ0/RfUKiG0fI9+/u66+9sv2
JTYppdtYlKtezrYRfyv5ea4ETFIhbQPprVNK8VUlsQGVKWsa0rCe7R5ifPVyJxIeTlsqNJlsw0GS
983cg1eqzZPcORfSCb2WlRQ61KhphQet86Z62pghZ2cxI7fSgv6BLGO+qgXQ8cVQqts2FfK2FNp6
SmumuICNkjps7cbjUsxI1IYmqo/C01Y5VwV+HS70ZlJ3s1m4TugMjfVZ1sFYb90eCxcetfa2V/ZA
m/XyjBH0NC0NsurJyFcjw6+a9B/F7NVL1GOYAxU15uWXIij45WrazyzahZ3uiLRYAtvmkt0sTW1M
4Zz6JszPIR8fcPpNDwntXV9ow+uXvT8Iw956udsNFDyltEhnmsKpkLXcxOBSx+ZFxUdA/19RvZMn
1E9rXZU3DZwYQqVmvDZhVU1tupkNZejI48K5AJ62AD3L6ymOTDkn8FTSMRX7hjTa14R79zM7AoBE
JSO8Bvtir06h1LhbTyOwHBxfoIKBOatUB2esUPmYlI9X+AXcEIOcICZsGyFGwKtUdw2kL9fuH/5P
oLkw2C74e11l5SfsJPxqgMCaT/95J/SrzfFP0oQfgzlcQSBeKL+R94EHYQjOeBrZwYqDu5PObw5p
vzjZ/MxLyGOzpBjdlvskWO4oFqj3OfjvEMaJCmM3JyWLLfL/6y393Phe+hoOYW2rvdnN+mrBQhXx
UJx2tm/irMct+htC9i92rT8zqjPFAgNeI9jD8OlDSsy+OlPR3wY89g9lDE2o91mkKQcPfqPx/OLM
drYI/HBaZ9WZq+T0gizlzX2ON/072oB3kEX69T9/dL9Scu2f5IbJBLnquG6wlxolsRLC3NRlku+8
1OrfB0/i/ht0sWnKvrtIccBuKKqY33/z4r/QOs5eqx/en4lx2TNQPvfamp5i1zKjRScEgAgxR3Zs
6o2t3XQLCjINbRa0A7xK83JqJ5LRTl5tBFVEu9zUb//51/nV1/uTcDGvdlM2evL25lSzYsfa23Vr
1d8ElKnSPki5sjJT2iHZ3/3mFX9xL57nLD+8f3YcQ+7ZOeESI8tfbLJVG1HObNd41h/wEPwOwf+L
6+jn1ogxt4xgVk584eIJj+oCDpMrlmHHfvx3U9dzl++/O1/9JMqM5A0TkfBcIeIebCBgLbuG+zyC
5BLDLsfUVmfrRNSvXbd1peLPVIR08LegbNr2uhwLm+2m8rt4v04k1cs+UNeKksIdZyciYnFwVztF
cZ8P9dfODdLdf/7Of6XA/0zqSGoVV2OB/LyqlfIBTFpRCd1u92cqdB3kXSe8r7PfiqticdyLIEUp
tlMTaBgr9p2wgOLh1+miQTnBo5O4bmj3gfWbJ84vvrifi5MhxtLObU9yD+im2iaFXVxziNKbxk7z
+//8CfzqJX5aD9ZCgZBspL+nSgmpMfBui3nBLq/W3zn1fvUKPylPfVZawmBSuvd843nIhLjLCqvC
ELf8rj3sF/fRucTmh/sIAEbBgJjrm9ZsezuBMLms59raEYGu99bo/64V5xdr2lmK/+F1FHXrfZNA
f4zz5BXF5gCSmNxCmXy0ab0ccm+Qv4klnhXlf3M7/YzG97qiMwn4JBdqJJ7c1kV8J4NO3zJW9cJ1
6L0L4Y043fusuiZwKaK6i62tnSTzRrBhegmK4DtASvbp6ZBfaTVbL1k5CQJtYtrYSABbP8bz64Bd
ZomEI0O+wtvaRerdCcjOu1RiLPAYwmDOquRhMjIu8cUptwYj911r0a9M1UdxG4Py3QvZ5NcKlHjU
j8t0pY1m3ibSLA9lkeOFKIDJsG1ct9WU0RtD7GUjRwzGyC6g3NZ++Z3+eLpm/92H9tNi1sZFhlus
MPatV/UHi7PVlgdRAv947DeOousQDCKp8jw3jn06mA+JZXEI8ZPfwap+6qn+51DGOt0DP1whuR23
dqdKtddTHwgQpmtxy0hcQFokmbWXltfaG1ATgYWxru/ftK1LHGDeuPeB63JqXnJrM2WuexNkDGN+
s0H6xTr7c/+JSOJ+cGjru+iK1tpXKZsJbIv2n9ra/0gXP5AuzsXev0Zd7MflJ2rV+Qf+Qbjw/nBo
GgYn6EAxo1CA6/MvbNWJcOHb8C+QDwEc/4it8v/gUE3TFBxskx5vulf+Cbiw/uAHbEr2aM8AjUa3
/H/Dt3DP8ZF/3Tdgq1hNLMhZHjU9MHl+nka4wIq8vNJJlFBLYQHuEbICeV07TdTNHgRO6AXrF71a
zjNuRguXjx9kaeSubUJAZh7045TOMw5sKxdfqDKFmcTd0IfUZRlPCwTpj2ltAntDt/cRqHvzwGCb
HNJgzJMOa0SIS9FYGDNioeOHGjS0jIxqze/HcXCvyBNKUMRz577MeYqm0qxVPWF1biZQ6s7iFNgB
gX9H/QqgeorNAKUfjfAVxWe4QYoAn95Pyhp2+CJ4R1Ll/atlUtrF7FOcKEh4tt46Z4zv20ZpHSaj
yL/FfQK6usNrhNA+5x08/Gmg/K7j5u3MBHzX0p3Ms64Hg2NvVJW8bG3lkhIlkRhvmqL0GHM4vNjW
smtgNN5kxZ+HPh6v9QAUmS0PBNJQx+Vyn3Dud/Zoo/2xNH0DbYLSzduObGCxg91JTNlGzdVhLlEg
wnIk+bcBeTer0/dSuodmNe2LOAZtcYPmBg44dmf52XIHFUcOcpaxUX0eYD0lv8SpXurM5bOfCNGS
RUkRAduux8JDacIFRNTcPYjJfWREpR6MzImhk/V0voVYda0Ho0ziAhy3L68dfr94Q/rVHaNYyPU5
7oichERd/INJi7pxmjP5GWdY/PGh4SQ2dPhp4MBblEbw7nWzSKLGc4d3a8bBHoocE/eFbZbuozuk
C8KKUeinKS+kRvTpT9vKsQV2msBvtkf3mFb5up2mVJEmGYPmGuYP45FiAJpElYy0vvtY18pQobxW
4dhafc+nDSccpnNgnBhPttOSb+s8KNOa7GhULwZ+79FZPkRf19/06pnfaUIwb71uYWKtKls0uGRB
wkTNhKVtmyNEgkxwjIGvrF3S98SbhikEyrqQJvN7DaFaNV9kVScQJQiMkOJZnJXZDsxLfG/T9UpB
Z7o1+wqfzuRnxM0AunZfsokOi9CbIMXVtk53lpMPzha90ju6A4sIir2SUMvjhFZtwi9IPp5dN937
YqjiBsZzQYokkf1hTGPJB6mL0tniEXHdvbR1sTJfHO11Y/fupZWJUm2hSzVPjlkKP6JiiDBuZntt
Fc2prjibxeSU9nWX6fuOeo7sIOn1WSKvYloR+cbqvzfVCvCmc1BRw0BbtXczGzZ6Y8rO/xbNCU4v
qcbiY7D8vrvsAplcNR4ZjtAx5/nEVm3ogABPYzpRs/JdnFC6zXek+oRCskK9EkZb34yarz5iaO19
riDu892ZTvO5SAyMkXWcaWNjTmDPwM27ZRa2a5CWYDyS+cnnNJmh79n6RjckOkP2LuMXFyH9bcpJ
llJTmmSgzacKvtq6Gm9yBO23oYEq+BiaGUJB7M39EyFWfzgIHn/JlkGifszSYrrnGhOQQno7N6OO
ZsZqWxgz6jV0eQOJnlDoi8/xscLuyoULcBrf4G6UCRXlVW03I21HTWAdR7OZ5hvtpLNEpZV+GqlZ
j8PRqwM+DqcFwR6V7okePdq49uEKrZ33RIFGLhI8ky2QMVijGQ85NZb1vHEca7ycTLPOb9ymT+W2
g1uebvSA4eg6m5LYuSUVar4bGSzfUFGm4++LYvUAaKXmyYrnDfN829IERmJINGZ+VZPdrWBkNO7d
WBjLcF+viOuRQyeVosTAc+SDYxkJY91kqc2j0aZMgbuxdD0VrqlnjXbo6Hbx5lCW7ERQUK203/bL
aD7LdaKHacF5ZUSVIyeTgkOD6ztJBKQM24+X7kW65lB8ywtoLCF0SJ9iCL5XyNit7y/7HLWHp8RS
OJ+oMPXveq7FPgRRht+lnG3r/VSC9M60LCPbqRrE3Vykk4kMWw5PE5/NShC3rYJd1vZyxu+eevOm
X5LkxjXz6dgDCXlNs1KNkbcG2fUKesraK19raImLbzAMnOrmazzE61e3z7vbus2zLw3VopdJ4lmf
FDf0V4tRwxpNQwA6kIcOLRXkvOSHnKbxWQCxx5eY6nKIxGnoRIBIJVnY0J3QwURRwGrt3PE/CT0H
9aWHQtRHw1pyYG6Hju5Sv11LVgkeOeMEZQ7ccs3ThsYZsW7I59a4QgNzXlkvPWRH/JCPkK2d5WLq
G/elnqaCKco8Ls+ArLn2dF7EMROGmOmbmKYqgWDPeXSXlx12bY50fIAtjuH2aKVArMEUqjzZWZrx
ZpgnswQ6q9rxBSIttAFDOo4KXWtMM8ZUvoWPgkHTcyqn3o8WGRBgGURgDiwXYPTCLFD51RrQbxry
PPa2hhuvXGZpbX+BMMj4s+aBoln+80LvYNO7X7zYLb/LmDEHEofXdDvKIrPPVV3PL66duSAglOm9
Y1AYnoQtbFZQZy7KsOC8zipO+vGrrI3goIeg//DTJb8L2rHmgeFoTHWde4LiN4lb3C9VmtXzntU2
qMzLCqTey5gpivn6eGhhBTAz/55jQfquzTj4bjmNydOpdG4Ip3l1iPO1v3UrIv7kxeprRkjDa+W3
nFII4tdPae+2ebgSOcLX7Fg2nHerkRdg71AmKvSRq2KgjCLs0koMW2liCNxwyBgulJJi3OLOK0WU
YOcBv58I88Ob5nXZMKgGAgNkBXafyOhyMmcd5ODcbfvJF6PzhHU5xhBH/CALoUsrprdxw55rzvyn
oVeVF6VB3hFVbejNjmAYmifCoX4NzGoQp5kshTzEXURKhN1dbxjYwM3ox7E/YFb0nTBtiuxmdOJC
35RUCFgbF/77MyuKmR+yILdepGztKRJzr3ZJ7zHZmbGvOpsl8e14K+S4iJ09V5CEqqrzngfBpG1P
B4/z2lF/yplXJPnTmpnNHUiPNI60aSDRznFeXPFQh/MYOPqjBIz5wW52eS8gWnzx1xwPBAMsvjr4
XDa/peSrjrjnJXGrpum5zT013KVSJc/MVXwVxSPbMYa9C8x3ZeT505SNKmeuYnmflzFbL6s4ddud
K6YgODYSukDYQQ+3Dn2qqG9hgGm9tKWu7zAx1eUFwLEZPCmh4Y0g8nRpqXFKNp1TWZoxL8zGMFGt
PABX0XY4WLRoT+uaFSifmXeEJcZ4hIEEca8+6YF2cg3nLJo2M1GS843a+0LzbFxttger6brxjmKn
oQrjerZe2SOUCd55Nokbvw36T8kA6R+iK377EGRmLkHMB0w4cU4a2UWggGdFhqNsCZl/DR6Wal2Y
2PtyenKyNvlUCwoOYIBWqgPlYyefKmOZvvkygyxX5WydwspysdzkuF8uKeRM7kemvNBop0k+lU1G
XoA1Pr5JmVGeUtLNAiyXZnub8PTMT/tNEtys0qLsIuM2q8RovIrKkOIiMwQ89nqcqqMx5VQVaXdx
DzlAseeM2RkPWEoDVjplenXLmJrfYaoUozO9WLEdIogIZMoxYU50ltT+dyD+8UDsI778+kD8OPIg
eiu//ch8BLz+L+ij+CPwTZMeRp8aRJ/i3n8eiV3/D1NaPCm48qnWPZ97/4I+eiAfTUiQPpMJqM3u
STX7i/lo/fFnWfCJFUnXoftfgZwZzf9NSeJETGcjcC6K8AQcSY4zf9dzYtvuvIwqOQgwqcXZx17p
UPBt6iTCovD8ZOdbRcO031SYbAgwfiq9ar50YzXZgMuIz1w4mRW/YD1i8ezTvlrD3Clym6YKGCQA
WU7/etpjbzMOO7tMJyXZ8Im5BlVwVspeb8q+ZMZKkKPE4CH2vuzxfjuyNGdcQW55uUjffnPmkXOh
y658DMUqkzHM7a6WGyaStn3yM5wskhmckLBKx+YW0oZZR0vD6HTLUtbR13aCbdRpH2ds+XEEbRj9
0CS20pgso8LvnHc2OQBmpnoFHDl6Xt4c4l4yPNTmUrAHJ46d3zPoXWEYxu5Sbn2/pwtD1FnAGV14
zISZO9DC5PvJS2VM07ozu6GcIyuZg3snntV3ZxzjZ+VO/XMnat4OsSrxqRvj5MGe7RksyjCW21HY
7I30GQNLK291m1V4QfGvQKgmb1QmhF8gIPiHJpbzG6ay7BMoXe9LmlbNGOksmb3ICLym3dRWlo4b
5Ahdb3IBpdY68WqDdbLvUFvVw3Si2dYcV07Rnrx4Ys8D7tbs0/GJxee0kFJefdOe0bhi8IPX9MTL
LSBxU/sS63LfNKYFXuzE1o0ZELPfORF3O12wOyImblD3BoFn5smMKngN7wRYb3oG9/ZBDMSXTVP3
6J/RvhjDqjd1Bv7a2SnRERcnEHAMZ+B7dsYDt4S0BOU2Dtjg7IwQPj1cT8VJcEtCyrnADC8n4jCs
45O3WMMWBEcBkjjTEzZQSCegin3RpN+ogUlfizPKeFnSkvXDi40BWPkJd+yd0ceqqGov7PsTEnkV
Dk9x84xK5j4Cm6w6cLyb6oxTXgcaCC4TeD8+y7HFUlxZo5Ee47Sev5e+MxuHxpAx9gbCFeV9XDQN
/jmvCO6XM86ZjRp4csfoXueCvNjRcgozO3iU4T4OeqwVuu5szvYzYHO3fQdY6GWX1OFSA9dM2v9U
OS61VjJl8o4DFF36ou0M9QixKR6i0UA9oUiokHWYFgCcHwwPOgk7IIMdWcQcHrR64trxjVYY2UPp
WDFMob4AClNxYM6uJnuarq3aluOGQxasdbaAWB3sscZbT9fXOtwpuEIeTEMbGkBm9hjhSAHMYIY9
OqnyKO2zrNoNbYayUC2ZNR517EKHNg0MU2FeVs6Mo8mlvAoqi77qa4ipyA6u20YG2ZuKAPfpyLl6
cLhZ0Fx9T2Z3fMwCM0+2J9bKcJi6on/qzwfYoRyCj2ryHLFh12W8QbLJb4PU5Nhbsxs2+DA5DTv4
2r5Mfx6R53i6QSvg4DyfztDN+ThttjCDMNjI1WCncDpyJ3PN8bux2+YzfVJrC12k9z6T0eWo3rru
8sboSr2atoi/kb6sv2P+GEXYZO7q4MU6HfvrgWEXwv1JDuhPygAwyq679IXKP1xTVHx6ZxWB6jKo
U7FXejftWWioz6ID7kT/3T1LESKW/gLrsyiyQ8zu9r4NPKKSQWaRpcXKiaBRnsWNeuhsPzKwBD81
M4OwbemIy3w4lTBpLfP15MhAKunXtMA4dJZQlpOaEpyFFazE5Y17llvIXiC90G/DPiuIfTmEiZSq
3LZOLo9TPnYS12GtjS0Ptyg9izrWSd9h68Hf9Z2uNaLlLAEtiEFQvpCFsh7LyvynWOTjA4rGk4aE
eZSjXV3NJoct3A5hcdKblA5owUHwQIaqz5LU7JfIU8FZqlqydmn3ftdhkgKu3n6yz7KWV60f1Unq
IiYLLLw/K2DLWQ0z5x5lDAA3KtmoUxQz+sBRz1DmsPQXaW99dycX8+l41toUX9c9ZULul7RQC4dQ
cSxk5UdBmyPTJlm57KZl9tilEn97cs6i3kiT46N9lvrMs+w3gAd+T0fPhll20gXTs0SoznJhkDKc
DOHNcW+uZ0lxSVv/QHushXRKOPZFn+VHcZYiGWbKa/a2CJRTV3LCNYQtQ3WWMIEZlK+e4v0dgNQF
5PGXIdlDgzrJn2cpdDjLogQlkicDnMInDcAHUahiG0DJAB7peycbzdAol+YhrmBsQGCyEjxE2nNZ
4+qyoaEdf81fFc7/20z+bTPJvOzXm8m7t+4tHt+Wv28m+ZF/zFecPygSDghm2CyZHv/8czPp2X94
RAxpn2BL54EQt/9FELeCP+zActhROn/94T93k6SG/vBMT1D8zIbSD4hb/FcTlr/tJj3WGsehuka4
DrMf3/05/c42zLcnyjC2Ii4eK2iGocfNh988ln/O4v4fySz/eCVPBqYlMAidx8o/zCEdnXuW4WQ5
NbfLctOMpnsHbtVhHIo5+ofvgK3OEtfVjzjv00jzX0OjP1/qNJqyGR/xDr2fxvv05YyDPfCmyH7f
JSCMWJjch7ZTvxmF/324/9frCPLUnB88yWf49604AzJg4HmQbfPZ7gt8jkwvOGZalwTtIKJkxMr/
8xv7+5T/rxd0fY/DiUsZxc+wNY2ZOaUCm5Bc1RW3Qe2jx2fdNUWZzi5PAiN0k77/3egarf7nz9On
pY3vzKfL1P/z2PPjCJkC89YIepFswfTKOwNi+7eqWRSBGXKYAvf6o56b6WY5zfDF0DcXHEyK4wxG
6kahWG/cDpKf2+TlpwBldZdhQD9qaXp3K82+kVPC2kyWsTsEbEwuLKZFjxn+a+S0mTa1vi9UtJa4
XMKyxjjX6MI/enOdfy5IS26lnaCVUW1T91GXN8PG1Ey7w6VAT1CwvbHI5/IziPtynwDzdMJ+6o1b
6mD9r8pUzheHr44CYjINlDLnADyGcViuWCqHN1kXH0mus4jD4o3uJWxTO6BUsMkDsq9iyPg8pEQb
dRmd47i9ZEGDoEt3J6i+1PhkOYl/48p22lolkHHPG9s0IkMwv1RsSve0hKS3+eTTA9x46cEhmnDh
muWbWbf2Ba79E0lWUyNqerX11uGYemw4x6DY0CY9UgqyfKU/qGa3OPnFjpHNuEcKwQBclHSRGt6I
kzpIAQVGBRuUWxf5bgi9di7w0AVIRYPXXiUUYGY4JMx8wwrXveqizx/Yz05PMmmsg79k7sY22Mmx
GbffvVUQnErNKuzRlMRmValxNduxD7XedFGV/PFr7C1GSAOP9WSI5mTkrJWbRstQZldeTf5Jl4U6
dJhmt/YK00V1QX9MCPjcZkUX3w1Fqw6WBBEcWvzHi7E0DZy3ZVHQVLa4u5wUtMd8clZRWtj62ICv
fFxKt/UoDKkmC9GplMchc5PPsSU8K1x9TsGrLjzi7DmtJqspjjSHVW923NOsUg+Z/ZUlm/1bXvbj
xaRIyIYJwAQ02M6/sNIUWR6X8bLlJGhtnLLWe7NOb6maXbF0ruPHqQ/gWM4BqSnTQ7Mmd9BZD4M5
dN9G0+wvMxV7ZPT4cFeXzpm0ZzIdodwnOqxa9l6NjXiWFUP72no6Png6E2QSaBQZAyORGzESmCo0
pFFdputGLHoCxGq5LwwT6zu80KRH4iqPVN2oT/6wZpzdM9CuTmkecQHlLy6WRj9s2+LLYpz6HClM
x+Difxusik1+lcpXhmKIn96wPKVBGT9U2vXocHGCZ4UUQB2S5+/Z+MXHAB74tcndNzO8ssxnsSan
4vNG3VhWyjQVBtf8mCjX3GBPVh9pGie3s1tl0brI/DJI5/yeboH+lROdHAC0Nm2xpXq16r8aidMk
W3sJyuxiqBaz3k2VpkJNsmsZNNmRE8Sry3vR7nGbty3UT28u77VpZ8mmperI/KiCYip2aIs05lZr
61d75QI7DEUg6vo64XR8kYs+yJ7zXAgrjJfC/OjZo8rdQpHuso1T5D1yFyBZr1lS+LxXxgd+pJbB
+bK2hjdsZpQWuQPlMg4bQ+XOdPTSRvYEUvw7k64GmZmWu2e3yomsg8M3bVCDkSkr0MblGzb68SnV
tZNvXPZicou1wbkG4U0FEja+cjom7qTqYwUT7RObOEczfBTzW6lxZ4Q4czhetXY/fx1NxBeM2r14
oScmkMdcJsP3sumXR2spE/GU5QobFYd8GrVkaa/JoTOM3NmUsoSln2SI+hRHiuKBSJgfGild6/BJ
9iYGVuxVjhGpfrhyYRoRFKC2s+sl4Z+hgxeimdozIqXfqZ6OMVJTyzwoovBRvQiddoS1s+y7kyxr
xDSTGo82oL2Cy2nmLza+DB1YHXvOkseuQrjGlGxeGqPH84LP42Bo4xukQX1FQWtzNyBuRWYxcsqj
OO8Cqz0ZhkU/5lxe9WBG9JRSm8Hr7a2ZLfiQBE/92N92nnehqtJveC3f3NGfum9i72jLud34FU1a
lXKsWwhCL/g3ompN9qxA9G10l3KYLr3EOJSNvCzm4mWa2le3btP9rJavbmu9Cd2G2eDsrU5fMRZ+
9s1EP7MO7ZkcXpgeEwyvw6+M05+Orgnkq7KpyYrj8VBX9X7FLx1qb33J6R1nrBljxJDrW5F2V5Qx
X7NK4nLovpP73NfCuXWcZlMWzWPdFveVCCqqUp395Il9ipL2ZeTZEJbJSWmQWK/JDIV51Ts3ulLf
E2d6AgV9Ky0ukqCixx6iv7S7bZ0EnzqQ3VHAkAcojCp3cd/f+w3XkV4vpNkC/8BLsLSIbFnydTaJ
HY5LGAffKEsHUeQGm2QtXjibDmHhah6ZBceQHAwxSC74wtWV686fU09eCIc6XJrXRM1zN7e2BZ23
zjC8dZrfeLWukny5BfDJPLZvQ+KM7Deblb/R7vpugpMjb4d+AlVtejdxbbPui/HadXz70ZHd1oVh
0+r5qYynnMLbrr5ufXWBFMZ1ZJcX4Cx3SwMYWhbLZ2DEDRms4jhNw9ZJfRJoFKLzsDToasUejHho
OPtxbutNPBuw6BEiImvCBFz7bSilC6876KLaL4zQlvaeqTYGhKW7MxIOrZZPS3sjnO52hK0utAOs
Qc2ivirWMWHkiUcGisTRIZq5YRwxQFUtnlKXraGZV9dMSuN9XlS7cU0P5upfun3yVtT5RyXM9iFx
4u0i4YU7tn3MkIr0KX3K5OoxKP3LpY3FbWZkFXwnuEO8AG8+q7ZS0d/dCXMnB4Nh4+x/WtTyzfm/
7J3HkuRIdq7fhetBm0MDZpd3EQGEjtQVKTawktDSoZ+eH3qanMqsuplsmnF3dyx2TXkAcHH8P78g
ohzIw+rWtFZQUEZdtp4l/CarVe1bzU6qK/AWws7g0a+EaK6qimSD0VW6Wxxa3b1bmk/cvnllcjq6
dhJslvxy2rpiS25fe9c3XbApy5p0ISXYubM2fNaUMTrX9mwfYF/eBHGxmwQtagMCyjlVzH3tKOUu
HuZ9E8oRsabyonPW72B/96vcUc/coG+LkRiXBkM4uuoJbvfCQftaXUEVl08RN6Q1KBJmY1LbTsGA
u7lMvbaLn+ALy00zwoZF88jfCeV6dMZb2ceXUh3uAPiO7iDRSWllxOQmYH3QtCvVVs4o+nD4toDV
yja6Hydxper9Xs+rW1efDl0sTz2e6riKQxDy3KgYtnXpnGl1zr4jEAvV4dEyml05DnTZzWIzdUQB
miBUk/ojjYedrdd3dRRcgOnvdFO/CtPmZGfRTep2/aafaZVO86Is7cgOnMavFqyICV2akTp7t212
ciDIrTZOCsuVJheWFTI9w9+5ypI02ThOfEWO+Bd9zIndjrd9C6cjxtN3pSrOi2rUd+Gk5msaF9dA
xz6Uuw1YByGMWYqSKPfUaFZOlige2ll8QU8gVkXWe5Eyxt5i2MmUHaKD1NGCNTx46NCrncYRzDDD
CDIaOmw0eC+cS/MJ5d5pTljreDCxF5YAN3Fs6nd23WKcDWzuGJ26a1MQ3LEhHrKqaBe2VWev3Er7
pEh1X6A/9EUz26tc9NOeaHZtrTTaN+HwEdNFaKyQAKmmytcqMwRhsp11wJZSsCnKT1lp3BdRp+Dm
0cPkHzC9l5rpQpnTm/jWbBbpIO2dFZ2UmdYfOrnO6b/2YRmsi746d9agHOJB8dF7L1PFfZJZ8TI2
hWfLZL6fabquCCiAK2xzOGH0V2+qAWMPNCmPZttP/JPDM3q2c55x3tgW1GIVLR9OhFLdGTPm1e0o
k29ab3/R2mw7SeU4NeXnJQ7dHxFOs035hsXrzcKs3VQWsE1tqfMmiUDtmz/5DWF/TyuFw6Wy9jw/
j2IVV0lcfc9GeSTMG7G9tShZaz0GzYUkqcEOP44EG51F4torM5fKqtUyeQx6ScRRC+RN8sOCk6tl
sbOStNiWs5UIrxBVQs0a1p5aI+7Vy+l7PncVIeI9gYp6t2QwVAUk7bretvDCC4DmBCNPKcYL7lXj
QYZoSAk1SR/wZL+SOLLD2W7y+7nDCW+uFBJmokA75YgouGe1FtSMwlbB26iPBcFDXwoA0XCt5ZHq
53rp3OPPRwUQcudb1iKzLgSIBmMpv6vkoJ2UKjYv4NUutAvC3NtBV7DuzBHDTTG54w6RxK7vLGaC
YZ9Fd/Tyrc+pyMZdY+hnnJ+jzSCc9AqBR/ydOFG79XRXkgVoucoazB+fbog50boNg7SFhuLuCyca
8ReTYtrHHXyyVTJqKBegrstVqObaiTTS5ICDJfnuQ117BQ6yN4Fj9RtrMMerJi3b+7aV5jX5qfm5
Sd1nDKjp+EMh+x5kZBHgU9ZyvbFCax2mzNHSbctTwy64NUiqx0Mwte6bqUh8gaH1VVsoQH5aNm4C
mFleRcMFjZDZX8PjtC5TL4kkNaKOS9RUybM19PZRxioquIQwstvKDXMvxetjrQeQkFbEBTzGU6Qd
aQ2pt4ADKLLdSE/PiPXjByVMKX8DIYZ6nZpBumHG2l+hWpXIrkvncWQW/rDtrvH7ZNC+jK6enUQ6
V+sOTfExypsY9Bc/5G6FeFlGJNMOOTIg1v4B/Xu4Re9k72ojaM9mQBRiFovvnaztDTzaFu585Dwk
46hf165a3w+zpniTHCjPcnUfmXNAgI7zrW9UKIRsJAc5u3zoUSNEUlTlREN07u4aM19QDTsZ6y2C
3LrwSG5W4wP0UWWA8RNGVE34Fwnm7XQSuUZ8948CCaZT+o7JdLixI22aurMw6lgdvJqmYoKIvSW3
rl1NcMF0v55ShArZQOCrjxA2Q1w8KupZNsTJ3Vipoz62Rg7fdmH9AR0bZXiXG9NJNQ0213yQexGF
Pbxhsjq2dPJoIE2mzmULSokRDHnOFlP6Fr+eQjTSN3AdtI2qZvWpcjRyKWNHevhbCr+c6s7HTWLy
VTJkth2mvRvVtYZd3wnKk7n3G33CBTrSvXKoChhVhQ0EkxgkxeitB07onHTVcFZGF9zUA9WSiugb
5xJ33JYc/NhzJtoSB8PnSqt+y6OOB4hh1ZYr//3Uj4SMhIOzDyZsfvq29pN2CM+JHJ8NZ/5uxRgX
TQo2jb3eKj5RLPohgi5iNPOdQ8si1XRxCLGUx1eHptMYTq1Hbq65GUeE3j0JE4cWCva5ap1h22Vz
doygXyNbo5GoTLr+FLhopljP21CYWAHCe9xAyep83OUn1F/GQ6BRBE+m3MAGc7lRaLTjqtGN1tBx
rGOr0T0wTaU/N7ldbQLMXPZtaRJukQcaZ+U8Klf0gi3CPTdjWyqejdp/ZZrzF1IXmHm0BNekylib
SUUxCCGmy9d5ZN2ahnFszMnyHTxP+D1E703Q0RvmUb0q3bL0KkfsCWqxTyzlkQPThrcGqRzSXWRc
N1V1NcYYiUeWaDehMbqH2h3UaQWIlTzKMoeiKatw2BM+9KUqpeVZWZv6sO17XzppuR0nUpoNGRJJ
IvQcnwn5OZ7mYoOcG1le7CibKAjjfTQ79XVddnf0YC3PbsJLLyCn2NOQ+k09vRDUa0AJ7GlY4dWx
Y70TbDpadF5ql9O6F5syB4boC1V/mvKi3gSLQG0EJ1gNjn4F1DnRt86kx60y97hidEcTLc5al6lC
SUS7bgNjaFVScaxzlYkZijSAshoA3ZEsfOSi9llo6Y8Gm9DIYWvGsi67SsbJOcducI3nGdeJRuuf
dYiWe3eCJb8qex0qnIZr9ZJu8sns2QVxnb6tWhGfHIW8GuQB7qYXSJ6gfYhnlY15X6Wi8QiXsc9s
8cnarB254xqT+RwEHQ0hO1sjvdf8qbFN0vjMxcRNHZ9m4FVfWs50AgfPr5NxmLjoJMUXJQiGW1ij
JjQH10yezbZI/cpRg33Aw/s0SWe/1lpjIGqG/2dHx/+gCZLgRNOKO7cyk4XvD88zzBXxyak7DktF
t/w4L7r7Ao/UI3fxyi8bzHhChfQHjFJreLaFu8cnTMVhY04ANhOCRzAtcCtsNnInuFKsUYV9X1+m
Lp33U5Dq6x5j6bWpN9hBaFpOpz/7rOFssea4YL7hHzAb+pUaVuKajAfBvuRSldl1gZFqqKO48tLJ
tS8aKWMe1LZwO7qNciDAC8sEeMOAEDhxWqmKq4/EUGOMvCApDYpFqLcDwgtvGnVnpZrzE9Mh2clm
XqwTEixaEnzVVlpPCRqxPFZmz0wxKJSl+pIbpC/orQrorEMJYD3dWGOP46uTO5suBa9PyCNfu05l
3WCHml8ZjX6F8j2TqxlGnUcj2toTU/6pzdRPqgNzVxYRF/nSpP6banMVFA27BFPCacif1kn51lvr
Ui/Ma2zFKWHmDXlnULyLvUtr3BirZztxdkmg3+iT84Lt1BdKKZMSlzxFZMTtdWSM34xqNjaJIXM/
MGyuHVJ+icIBlRgJjyTPcMmrRbtXm8G8Yc0157lM21PDEb/LE1V6FWr9XVSHo29VeCeFsa2IG/KW
0gMB7mcznh71evqswFnjxjZM98Us5J0xAHDUbRhOa2KUEd612nXV5ZSZZBo5cNDVYWXEw7HTumFT
mIX7GMhpfDT1inuU7ihnTBPPXRYbMDLRTIQOoUNECN1bvXOxXesI/yDbZHi8ZKnJCdeE8BDH+rmw
ptrTgmFb9ePBxneSosED0D1NtuG81BPnaBoJj/vUrre7+6GBjj86Xp7Od1ZFwDUI/MZMgEJiUZ4J
u9KofdFhm0mLt0kc3w6N9ADAPcKwvHIx9U0IdRyKeG+P5pUdu09uI44Jep3K0HAASA5hbeycOX8Y
DeFsIMasUVjvupL90o1vpdI99FH1qSm6dVM6OzDVTYShfQcc4ub9IZSxl0XWBlHP95YGgST3YbLk
TaHM5oum4VwO0TRTOWzJ7/K0WvHLsPFlOc2PiZ3v5h57usgk+W3JYCc4LFOOTc3qLdyjbqubPOiJ
s+odbGRG9DPyxnH1jWvmlwrycxQ3z+TVYHTB1Xi52szhAb8gCFsVUR/42kKNf+5zJOQpxm7YHleN
hrYFhddhcq1PAWQk09X8zOiYRbPnpjVW8TBEE7JabJB/S+N8g3u1uAGtwvxbrlf11Zi7cjdopcep
cYB7Uj0Nun7I8XKP+mFvRJzqcTDuw1D3ohKTN4OwLsDdU1sWWy6mzNVAPxU4lgAYrMdIrnt+aRqW
z1XSeGECVcONvbyobuiGPtkK26ATcmgL65SbxV0hAZAgaAOtkGeBB97GLlW6Aiofo1sntnUabbmN
rH4N5nGj6xW2PATTw3327dbZKG5anHiVZ9cMHtq2ocr4qg/aScbxBseaG2MwjnXSpZ6ErmIF2c3k
QLOZR/4R0GcuO67W40wWnkIsnMlxy+8xvjlnE+gXJ7reat5c54sPtMDKY9Bvwwi30tl9wYYJRxB0
+xwe4KPKbtQSX9dnDXLveIKNfZZOxX7hnJWuOhI26WUma1kp90XAtb9jjbkjjb9VNRBYzCl/W2Xh
Se+Tl0F2N1NYxLQQ2oOWzOtINZ07gPWJMiDzyqBrfcu0ztj84/mkLAAm/vpF2Y+3eqoBa0MYIOw9
ueHAv82s9txQUs4iBUDQgNZ4+rTHVch02yMuW3ckTXWrxu6PVSbxYQKIJdtqG+MIXxnqccw7pG8D
wT7ATjcIvE4GRtNrKxzuoMPeR1ng2YlGHh/mZ4UuB7/Tm2zVuuymgYIYK8J5ctPGYhdHuFfpzCvu
tr6VGC+6ExBKmHbPpdFdGoOtE0Lu7KXSPhraZMNFa76JoeN06X6M0bhvhmRvlK43FvFzH9m3dIw+
aWbhgLx3L5neH+fUcff0Ih4Mdq2K3iA9TpTn0Zepnw5Rj9NTYt1MbrILnYDtkmaPGrvQogN3Y6vN
3WACKmiDS8xaPB5rQ92bab4NXPOTMyvXtkadXCozuoXQuO/iQq4DPGGgnp+HPv+ekLc01tq2GpVr
14o+uzCy1uAu+8Dg4rdc5UoefVDKa+4mni7So5lFx8Ad71KrvusEzbzIlIeiklecfy9lTNKPpTqf
sjAat7nWUj/ZJLHRFVznc3FtN+mpwd1mGyjzIx3s1ZCPR3yBrrEim7lXBOKEVVp8r4bcwxUCGq/m
ma7c4JQhlUavdfdznD+kyTCuI3IT/VQo4YQsquHaZQTq3nbxclBFOp0GVcAGcuerqsEh3ZGsC9ZH
tpdTbW/D0XBwZdKrXVvb6qdp6QuSAAtCj5ZpWtlaSxDliA5O6woAH6ch02SgnH1SSCSYmXTufIyF
rp7hQ7XrtJVZvSkJUfPVpllKIMfa0EimiVxnSxZoFt3nJJR9SXUtucmmGtQndacaDUkgvC6Otbt+
is0b3Y5wc5piNyQwKxXf+94FiUFT37ERBbDNw4B4h1pEX7JoDJpdEBMcj41E2D0rQz1xQg7lcEPW
XjVgieV0HFYEHZIBF3/BopN0urxobmu6h7sy1ex7PXbnR0sxsQzNe+dKcWsV0m7GjdmNw9mTvSEI
Nc7GG6BD/TlQIvEygCTvYFTBqzIxSsBhTgTrhDZc5schSarQ6/JNYMfDXc2X8SfKGz+oUBGh9ez9
QobxZ7e2Ud3LufOssR3XdNV16nHCl6ykhSncjfqGdgIs4DJw77BcI8lOSO6NGcVFjDxT0zcqKAkb
ez+ckaLgnDaZFt+o0IZLVgQjPpG9fejNwfkcERGwgbM2PoRpZ6wcB6uIwcjGTyhgYTVCvgshkHkl
tE7ENgMHgOqKaie1ojs4iw/kEMtvSRS92K3ZXsegB74Kof6hyw3RrYxS9qTZpeV+mrv0vjEBVqsh
BpQBV/XmRlXXdmkW65RWioBoyJvIQpqSAKimPX8p6A1idOi6w35UZLatZMv+I2Z7Yzt1dazLpmAB
sbXVofCMUr0qwdw3I7DbnSvm9Bi35hZiwi2tIf0uymfqYHJ/pC9g9XijUxR+T7X9OMoRZ158xXxN
tgWmlSbnvxlmAOrx1PstEKqn6UBNvQ7YUEMVPgelrVwRqAal1e4hMq7MmAATCHvZtTYNtMwKIzwa
zThwdgzBcprAuFhhodZdxWheMLJXk2MQGcmtKO2XutHqDfiP3ISplW2pnVy0T2aOI1nJwd4RC3Ul
eruMmQGSZlNKjMcBczf33m1TfLZkV8pvsxpgNhl2Tb6p7aG7diqRc12zcCfsZq3b9oOLMAoviJEr
vm1sZ0M2LWUBJL5VE0GFJdFFN85BMxoHidPDwUirDM1UPRO6ZkVV2m9yUsV3HQ3Qha6cBNT+WmM8
wPDTKs8cdZQlrgABQMvmXud5h4S2mpSJirGdrsYUr0HUE+2TKtV8l/Zx5Lkm0pWxbc0zApqSf1Ox
rqpA2p6J2o53OuVoOJJSW/1jLmDsVJ1KPLyqEqbUyhGuRiIalUMnFFrA1h1wqyizQH1yrcSKnnTb
xnuPTFSCFWxr8Qz8RxuptVrTlfTDHq4VnQ4sWmmTtbW4smpbttt/pHmakBoOZtEqslBXuPpC/pyY
7uOafIvoEgYkpW7+pA39f6LeT0Q9TX9X9fFAhuznn1l6f/79v1h6qq3/YaO0AGYQprWw8v6Lpafa
7h86tsrOQluzbHWhXP0l+YAz9sfyt5GJgJNZmB38S/OhaMYftOdNkrQd9KWGJdy/w9J7Y95h2o4B
vQxwzVy8GAz4Rq+ZZjbEFzOKR/PT6JTuCeAXym+SkyBMa/DOJHNxB+Wa6iXW6WxBSSvxVNbGPcBA
s65hRNHAXzwPI5UI3fcpaa+5YfwyS1chSevYQaAsNXnOV/Yi+VgJzLCU9lMgIuq2lotQbdXqDWyW
dNMo9EDfH2/h1P2L2/fXeHwOTaXg449vuH1Rzz0VlVf/KZQF2MqAuDZPpPoBg1B9o7L587FU3CvA
dVw82ew3LzzCgkgNCjr8lZ2mfqG4FGlN5CjbIHKHO6ebaUYiij/lmqV7rS37Nd6y3c37z7q8u1fP
6qiokDSLcAEIGUzP1++W6CiD7o1TXhSTbU5qmvKElyOB7LnTPU6NaP3SybsbrS7FbWOQi/X+8L++
BEcjol2HEGg5CwXwzfiKYUps31X4aq070DXHy7zTRudGFy1nIVwND36GdtRrOYK1GU8dMTcffIhf
PrejmUIF7F6UTpp46xNW0CWcyYNrL42mBWs316TXNrb1wSivCaPMomUU1i82KDYrTHvzoBw7CE6i
sb3UbM1YIacDsUFQMpqESPAPXuriOvb6oyK95CBnFRtIRRy2rZ/JlHPVDyqCz+kyqdL0LIhIW4hG
0a3gCnKA7APDoMTJ5MltlSdraKxtVijtLlaK+DEIYTggyMmsD9LEXvNKl+eHoawz22B5WqpmvnFK
Q7tVJ3nXDBdLV14w8dAw28ItfzRvR5gPUcy9+f238OsLJ4aKyHV8ZNgfoUm+fgmaMxs98M10KceE
mD2Udl6oDfYqyuO/xzvm2aCuqirTVyM6APbqG5JuW5uTNLOyv2RdDsczNmx4WfDrRoMS9/2nem3T
98+hsKhB7kfmuibcZa/8ieJc4CFecSfqLsh4iPNestuDziJHtzHNu3KyhK/aAJRKmev++yP/8j55
SN2BV012gco8Xn7ZTyMnbRdB32rGS66pxk5tO8UjCinbGOYUfTDULxs+Q8G8saG1Qxy335KeR+5o
3Fq08RIYwcmW6ZOKd8lqtOPlTqF/ef+5fpmYC+8YEhPrhKOWl/r6uexKszNoZ90lHSsaCaaN+0+a
2HKHlXV1wis5P3akEn+w8f1mVLz3dU59dm/T1t58x2ae04mYbXGZ0zz4kg7FVz1u8BSLNYVwTalj
cqLoP95/0l82OgoM/JQse7Frh6/9ZkXwKwwum7WgeR2ijBwCZGzsK7u/PQrgPAWJQUVhw8V//T5J
oSYdrg3miyUj1wc2QOujj8Hm/VHU38wR3psp2FZBk6hcXg8DwUzvK7O3LknlnHM8IyqCnuAS3WQx
brONr+rPqGNo++6i7DIK0gDEtBu59uNGu6rHy/s/5zeLY6kUTBYlpRw13OtfU+tRpWRlbl0c7AIk
TecZGxKNJtf7w/z2qR2KBYd93Vb/tNn6eRFOqT3M/QT8H0WeFu+HbKUfuRvfD4av3/IStH39FdFQ
+I0rVvBRwsXvHvLnwd+sFAKGMzdvpHUp3LPRnWz7Koz+luXjsr0tigqOCbzA0I28tX7sYcWKDOnR
o47F8habF+TCKRZISWamf3ueMklZ+NSVqr38X68/mTLkhhFBEL3UgzX4QCWQOFC3fbBfL1eE12ex
C2tPdSAuoBKx4F+/Hka1E6jotnAvjtOXiGpxP/1OX6sI1gGWH6UXlJpskEXO9WHICEaG7Rb9qItM
0N/AiAIL+downkWXuxj3B1aUevAJi29A00BWhBtwIUYuVmOD4KRxu8Wqw8Zypk7xNKGnPh2Nqu5v
ms4qppUDwxhFgAEnscOachfGNXNFGm2wtJUi94dTxvlHG92vmw7Pr1Nk4rYCb+atC5+ppnU4o/i7
IE2EtJHTOWgqgNj3F8YvZSxvmb2be4LLRQafjddvGT6jBolHupeJlAYvDVSU1EFb2tpBc+NhH9XG
1J66Qcw3SZCmta9KGnHv/4RfNyRjuaHhBMPPMPS3t5SZvqwk9iW8mIPm7scR80VNkDyjDGXhpxGd
qffH+/XFLkInanf8AjTcAJbf89N5XBoA/2rTphfRhKQazIZYW3maeu+P8uuLZRT+eYv7pY0RzZs1
r40q3CJNppeIkxq2il6Zm2SqoboPvXlThH1zDIsi2Os1FCWIUtUHG8Jvx1+upQ773SJje/2UzWQa
2WwX6cU1zPiqavtnpS4A9Gk2Q10hp2Ugd4/mYKkQgauGH6xe9dfVy+ObDvoundGdt9mPYzY4CiZG
ySVD7DgIZcvxCpE7FLVPcHz1kES40lhTkBBRTd1g1UR315NqfDC3fvOtkYDpKJQdjlaUfq/fghZU
BibGfAWVhPftGLdwMwDMtu9/69+OgoGESo3DfuUu3+KnGTXMgLu1zYwqa6xRZTaOByyYtA9svX87
Cvuty6ntcm6/qQ+yIbcL00nTi9Uq6moYospLcvsjSZn2u2FMNl4Lkd5S4b05kbuAWIgeYsVlUlKn
WaWlPCtmg3wnJBaii3OEYRV2FZjpuI/lUEfnLHfzT7ChxFdBcNy6DMgSwo0KdtnY/7AFEpDVCH23
WilzMf2AGKptDQBDGDgt2p0sTs0XGaTqOuhVfCve/zK/WQUUplhdLk+zXNdffxltDF0k4V1yIZcj
23ZY0CFMB2yRcOZW3aQZayUov+SFdlv1U+e9P7i6zK5X10lmvmm4FIw4ZFJtvTnCylxmMXbJyaXI
GtPn3UFdIsdi3wgc19JKTbaTPtq7oe7EpkYiDUk4mO5GjN8Ag4Pof7AWEJG6FsepZhpv34UF8uMO
eZFg9ivsPb5uSHkio/hgLSxv9Jdnpjb4cxwgtje1cu/aY9OierjMDhqAAOO1DR2bfB/n+byfS3P8
YLzfvGR7OTdAm3SBLOdt2Yz2s2G6NvLiDv1zZZsYk0SauRpUa9rPo249qW3/1EOj8vqSVqOK8ms1
il4e9aZMPzhNf0FlwGEEFRhlpgNoiePo6/kWxbmdJVPRXkJDU2s8D1p54KKU+6GLVyazXj7y4oqN
FRp5uKoivF7iWnww6X9BJJdfwVluAmAsOWXOm1mPIHTIU5oWC2TgrLusbh8pT8P9gGjeHwQd0rwI
Ffh7OUR4M0V12OnTQ6Bo3ws3vymn9m4yG/cDwMxeZvtPM4OzYMEyDBYCAAv1xpvVgDu5g/on6J9s
TvsT1nvJkyUljP7A1E2NriEmBCvZSMy+p2Eyz6GT1U9WPRmEYiRI6dGN6tlVXXTBS0S6meTGmZln
4lB1rCwGyNKr3MLIDXFYrz5gTzG1sAsjOrPWnJVITlzxpIVuR3R0OxQPtVuq6PJ1M7tBdareArfl
CfhNbDxossJVQjdroUAkCeuXMM6ir2gcjYcsL9EA1rMsktXINW1aiWpGaaOZQX3XYwTyUuSNepkc
d0Rk3JXYRuIhgKuFauFloolFBAjP2cVw3CrODS7cX/tcLziVsIb4os9T+VCqkf6ttRVdXyVprn3R
eyducL0YjS+qG9a3xox+cVUVZihg5xNwTapNHp6w2ou+wkuBdFoMFOe62aHUrF23eVDgsIwgsRXM
ahMpQbQuoyp5FkUe/PNq8L/RzKi+F/foLL+358/V/1kG+FpWiGrDqP2/r/8o//nn8HvpfW4/v/qD
X7RxO91235vp7rvsMv6n/5S8L3/zv/sf/+pTPEzV93//t69lV3Dq3H3HUKb4uSWhLhvZO14D35vu
l7/+VwfDcv7AFoq7O8ZPhmlTEP1XB8PBxxlAgSUP+sV/WMDN/+xgiD9wGKB0c12wAN2gkuI/yrJr
o3//N0V1/tBNjjRqDXXxJ8DD/j+f/eafa47X9v+U/78+8i0kX4JrHOAYunWCiN4Wa5EZwD5sktCv
Be7FVWnOW0tNP0oFXgqHf63/v0bhmgpc7hhUMMuv+KlKaqgaMLgM0U411Z2SOFtQo8/YPp4NiNxe
nPY3il7++Okr/PWkP7sNLPvt2zFBw0zuOA4dordZL4VTYQAYScUbAlIKBGE9d6HTBSfA888jlrHn
scDx6v0x+Sy/jOkgVMWXG/du4OTXzzm0aTjR+1a8SokfVTdqD5kM5xXX9o9uMr97o2yrFuceGCp9
rtcjqaUZ26HTQq4f5XApC9KO9FBk2DnDspqKQN3pYmg3kHqz/d98xgWzNUDlAeEgsYg335LwH91M
Da1GPeD0aD6MVr3PS3PRFwcayUfvj/bL/GTtgPktIBxoIzXp6+c0cZoOpWoQGI7sb13Fkna0Ch3x
fzAKI9kCFMWmYHw9SjuR/pslVuN3eGSfnQKWAsa0lf/3RjFBC0FNWGkmF3v7bRWvF5UujTho/Aw1
9Y3ba8pGU63igzf2dg4uoyyQEAA+HBsUYa+fpcJiRhZZKH16i3BgcnW4L/XAOlS1GnxQgL39OAxF
Rw53Ce66to4RxeuhUh3RJDaO0p8m11q7IflccIHsD2qa34wCYAlYwXuj42a+eaBmGrPOiSvpVwO0
TQWGymqY5vDvfxy6EEKjnwz0Qtvp9bMQBQX1p6qlP8BRIvuSsz7v0JP8vSnAxsBezxbosrFDmXmz
QUxmYuAAlWDCW4OyJkE14grcKrWxeX+cZVn8vPlx7dap69gcNEE9ar3BdvgITU+mtsD3VRKRg03T
TlNE+hwaDtx8JzWKD0q8N7d+LhYuswDuLycTcw6I/vX7i/Ky6PoeAwl8ykiXrImH6lSFeChNJAfD
qj5T9rrbGS6GPwFwHzUji082Gv8PnlwV+lJN/vzwtslpupyOIDxwepw3L1ka9tzbfd77QwicuS4l
2ckrpQcS2VdJXlVI/SuVzA0D2wptM6SNm18WBpJzi1YunCAtDuH3SWDfdkBBN8pzPeJC+ESZZrRk
C6E0O7hSieDg6nnD9t4Ngw0rZdCaO2VMk9jDCpIguBy4qdllyVDdSBXoZ1MMVXMS5RKqi5P96KB1
rdIHOldGvossQky3cYhUdj1OsRN5UIK1FjVOZ9mewGINulMf43Aih2H6hqtgMvtc12fjKVRp9JL8
ZuXxUYQ4icF7VJAEyzQcj11iDu5KwD7r17COB9hKUzVPV2oKOV05anraOicyEVLC0EOlO5VxiVVb
5i62dtIU5Sfq+hgrMiEr3y3MgFQDnG6OSTE1iZeG+NpWdH/Jd+iEPBcmhLfbea5SY1U4eW6Tgbks
XCuN7QT2dNDgP9eppSSDNJKLz2Ob41Y7WgTy6UNnP0q7QWGvaW3j+EgdBNISSmIHjYU0b7DDtMq1
DXnhaHDeOfhXIhXwhNmilVQkxmdFqGuRl7s13mN0hcwOoFYpTQ8DpXmE5TXadwIkBYXguPwrIh2d
xsdteiJFuIE3KowYDUsvA/k1aesBk8U86kLfFGPIvUO6d3hk6C9KNNgF95KpJ7nSSDNEesYghq1I
Nayq40QdkDVX1fAsw2r8MRsF53NnhE9dbTSfYxzWAy+PBzDdAM9IiY3uaD0ZmILjKxO4BgkHhrRP
VrMwHOFLKtfAt9XXtK/0aJcIW8yblniBbF1Wlk0URZLIQwiRC5qebTElg5LJjaQ9kht9KjEro3dd
rpTQFldNbTUXWXDl2uq9FeJ00sQVqEgSkKtWRZa+EhrRtsDremCuqrGPU69vo3yr0Nt7acO4esLM
zHoc9Ao77BuntxKnvHVFIOdz56pl1/mtrRXbGJEiFmign3d8Ms2A9j8QWpBSHA2rwh3di5XCxPRz
5c8U1gGa9dFREOpuoRDQ/0mbFCVk3DpQsLTUrLG/7CQ6ryE07WsjDaB2Zti1K6TQYuB4CqP/YO/M
dmNHsiz7K/UDLJA0jq90+iDJNbhr1guhkfM88+trUZnZJbluynETaKAfGpWIjIvKCHOSRqPZOXuv
7UdY0yslbrzH2JqqS98fetB/mm+8TWpS3BTNAHWnnhpgeJbdD7NOr+yepL7VwUQXirkbiRybcZQm
Gm7kk9l10KNQhansFZd5rpJvUDQKzioVqgsnOiXobsw2QlxZWZF9E8Nh1U8G0cYXQZVqHXpSTZSr
JCHc8Vz0lvYoTR1JFEozKPIZAJkBPnJlqGLpSU1kLNqJI7MbZIF+rqap8m6GxWTBsjS9095Q1WRh
B8C5Vjqla0w3NgY5vGaVUfvn5ayLW1jh1E50OhSTKMPc8gD/qKHtGFnWIZwMJOSbcqiLMzNm1cJg
hqF+aZMUCTRBQiOKmzvDYtgiaPjotQGcO7CJEOdqptsd/BOz23YddjL6AjbtGLWXKuiBauW/jbZV
9vQNK1k714sieMn5oI20WHDfOqM+6O+t1qV3oqIGs65aVXscLS14ghZCkUhpxGMyDYiOPb+A1TT6
qUGkX+AP16SIYmsp8SSBYJjhGyCP2GFQtyL3Vx99SXdG09Qek16ML/1Y5ntO1lGECttrSsCGA+0v
soRBHJV1B5JRkPl4Iws7JCdaQshIrCshtw53WH7NNfxUy9ZPeXkS3gqKEr5O6okR1sYHx7QEIEmF
CWnjaaQlO6num+UJnA2x6QgaYblIg/I+AUMVQKZAtA0tV8vfq7CVkK8nluIQya486pM5PcwkK3sR
sc8oHGqhWPxbP+yxcmgopzBzxFpwYhWdtmYum9qCvvPwPMmUKGBFoVBFGdlSvGqFPO6tLLY+7Kwk
qBb2EikcCZJFycU9XbzorAFv5ARKJK9qkrFTy0b3odPPyQ++jdOOmklRLVHB1Hg28i64shUVLKU3
wNuaU0wj2+k7Eby0TS3hj7ZCevxe1bb9UopsUs5zT4mvPea8D95Clbp1WEGZdVqRt+lZQfbIZYz8
GHSKmDPpxyBpk6UXVOWHEoSic3XNz0FhmCFm4IEctitERvpO6LDKkkxOX5uhg84uVVaMZ2m0Rmca
q+qZfO8KoHobSTczqf6BlNWmIb5TZeqnaiHe/D40x5NEHiFhRR4BjchQU+hUo1YoFU4GGS+Kgry5
Po39Sascswmiq45MdyygUavsZJKKCgcmoFSu6Ck0/UwhKPaQSTHlqHKgawsvG5IPm6SQ0UnqXMvg
50vjtm5FZ65Ujn47tSEJgTAhWwmgLxijvjG0oLi3QjyVzlApQNJLqQnvErjn+NvMHONOMIrxQ6sr
obtt1ubVVqM6o24k0LbUCSea565RybCcjdyMy7Oa88veSgJe7bEyzFMFQkrhwCTJLpUmhtmeItoH
jdFiik+bRBjnZSJMQCQTtH7A70p3RiAQkAfCKrzdwCeuYa1t5fPKNIFklrFX37LmgIfn825fRAQL
IhIwO+O9lNV+nRRV/W6ICSp6MlLwXANoaK87vL3IhJImAJpjBwPGCuBQNjEnvfRUaen00MomFnOi
8Oq9R6XtUiuHWF9OOAOfWC0SlOId36kMGRQMHVa6p9EY5VkKT6uVG9po9wTWqK8T/OxNixkqWxSx
qt7l4C3CxVSF0iX2ccz9CF4C0Cplfck2QH7R8M9Q8+TfTcNLZTrgbNLkF6XWlKsibMp3dnhUGX1f
b4jpLhOCfzx2Mqpf1NWysSxvcsuuoWFcYqPcKY0n3UipgpfdVvti21bmlCwg8XcvU2r1pduqPS9Z
DUf7BBCwFcFQQV5Rx5ZG/b9Bts3OWGlP6AGiXUa/HO85ZsLUM6JCu8YsM6uSvCknpqiSwepbhgSO
niYxpqaiANLm2EIte8fo7eikrgKZ6K2aKodjodfqCaqyrKvEZIVbsMsyiuWk2fFNhLAdFB/8uBdk
SDNCxquVq6AvJ2m20mLZCap+wgQQRQRuqGLMZHfq6/q2KVPrvNKwZaxLqfSSpZbWChr/yVPrRZRC
jtlI7BvCJY+qBomDDc6AVF2rpIl0UhKwnS2yYal1NpL2JrAALPlxHaaunkN6WMK0aomPbA3Mrfqc
eEQwd6WVbDwkCwRJUA93pEQVjYrIwCuhO8RqTJk4twFjOnh+9cfGauTLZsrx8Vh9xEYMWiEvAHdf
epHlAu8zeWHpLdp4G9y2QnD5UAI2c9FrdVdm6gMh0Ck+dRig43xVjcCvUdiFSbTKgiHIV1AREL6I
MiYQi9MTRePe7rAzgmVWXQQZ1WuJEYs1Qy0pINf6iCwRizWGMamyQ85Z7I3fSrNrZ/KWpr3luEeM
RVli/nJyIAR8i40eVKFhSuTCaAPkl5XWCIz/41Q3HC/8qBhXMQ3GPfu5FjpgmYW3HWeEEolpLTBP
pR55Uv4wYtCZ4uy1qrtqKyGezV2gXdi2dODR70R7ZJddXtUPsqiGW+5a+o5HrFRxzGGccTSwgi9T
HVR7wDuesfCCgH1wmGT2E04MNXfqsaphaI7CvuAMRPY5YA8MBn0YqR3BRQOQalUb4Fl7osEMBb06
u+26Mb2RTapvji2X5p1HLu7bgFLSgD3jlyd2Z7EIx6LRkxMfqz3LZtJzHSFr07naVqAL0ZqY1wVw
J8WBmAGNRpfCBPd56GVPSqX1IPiARBXwi3TA+7WS2C8Jgrx2YScdZuM8aodb3i85Zp+TDR9B0rH1
je2pfjYEXeoFCqScJTYGtL4qyz7aisqceVXxMNJywNH0XLS91eFaj9pH6HXVgxlUMUKlSR3f/EEu
mkWQgUXKlBhkmlDHGz0qes2RdVy9Z01DVtIy63zrzYrL9FRo01TzNVLbp1YfM+JfEY5u6VCTjTnq
4kazi/4yMIwWmIkZlVcB/g/CfbCNs6/mNLoJNGJrcEsM9ULqapKH9Sof7oPc9mATZpNGkJiAsOMU
XS1eW2YCp5GQaGvHJELqOfRj6VLKk+4N8gFgqqbN2NB2KXg8t/YjfZk2IX7ErK/6mzFrzZsumt/M
FK0tIpcuvR6UNglO65G0EbbivcbRxYbL6I5NnmIDV/BQOSR5ZLtIk0kIM618QGHj9z0B9z0shKz0
spfYGruCdY2OpBPp+Rg7sTxWo6MAwyKvLvOycRFIZvaqx6A16X1UFjsmo5ExRLX+rDWsq/HZM3MA
kNg47AchhViJ4RuN2hJuiIn5JFZh4nthgYG2N9lERGE4nRlW1oWO8DzrtU+wzDhlolSc2pVEPtUL
TPsulK78QU/6YDxDH6fBsAK1pZJCamP/rTqwYo5RNHR/CstSbospMXaE4IwJ11FXSIwqIdGE7Ot3
GyYPm8E8bi/5ohCRykKdXgZlNT5OZAPdmiKH16SmQ/jhVWVVLLsha15F0/jvbTfENbdhyhrX8iVE
caBAyo+RWwo9qDNI2S48g09mpWrXPTF4waLKcn9Dlo8SLCxz7J5QEQT3Laz6yPErn1p7nRFEtpCt
xlBZdbDLrYyWDBh8/LbYNsRn4S9iu42rcPzUNtHg7U+bQikG+lW+yech1Nkj2JlB4aJqyHhcGnzc
xyXEBIKjkhwLOe9uSz6VWmeD6VZj3V1T7YwQDSoSn+d+UDjEibIAKdx5tc6LzGSAImZBi1uZQ50A
4CO8u3ZhdsvJAoQctPMcUe27yQlnJ5vh8C5JRVQvcNz24RzfONXMeR8Hr4qbfXK6MCXwrOwMDfhD
NUVPXklGoxbVJWFoRqvgx1WtyHBB79u4jfH1JctcBEA/W04w/CyzSVISj0p/LLahXYtzg7imWy3y
+kzcNErpGeqt6eNCQwjW2RWIpXawYN1MjR5WO2oQAFrsKMNcTvpue2+Wk3wSxAFAQUmuyheQyoOC
MVmu/W1HPDofhzQpdXipeDBlyC7g1gJQSViULQqcRZVrw6kWQaBdGog+GoIbA5W30RyiVwM2acIH
GGwFoPEos50wyPir3c3odYie8rkEVuZOkss5M7sY8zuSvLTrqE4tfdEY84sqD154P8RBZVMdzMFf
RNXwodqS+tZEGR86dUw4A2nWgNCuqDnqQ2ePkpj9jA4+K1HgIixUSAX2IjXi/ooO5BXSFNK/ijSo
cHIKI3Z8gIjBGm6c9jC0kg73eTATQLg5NeMFcZkVWMZqDGBNj7DWqNi0SXbim4lRPihRa8lbe8pI
dc/h8LAC1vSwYO8pPClHrQiRqObv68TaoalyiI++NnuWlgQKu+BM6FnRNo0yD5PNRHfZOukAQ8I9
063U09ZWG8zMklrvExXmkg8+KOGrt8hzQfRgGQXWaV/0NFCHMGjziwhLouVi6EmobWKsrZtTb7L0
9qYK+gFL9CAGQH1TTB3QKexGa6Hk2ZN3VqCzggAxpl0Vwv7NrPqSslEtA08tGwrOi3zURHRVNWBr
d6Ipsv6JNAQjufCLvum8Va96wlxrAWRgF/XCYC5br68obPLSgrIcsti3JN4DutHoIZNsCneYJS0C
EpPGtFetKRSOl81o2/SkGmIZ+ExKWiGX6VYppo44FPgn5Aa6HT44DjVNVuVduPDxNHGhFW4/0gVt
wantbWj5I0y3kF2F6sgBEZ8rS5uKhGO0GGZ6WSxVoEen+Qgiw9J7D1S5Ohddr7OslaS+LJW2hzoW
qJE2rce5Qb4cco+bkPaC6qSOBYDDN1eRUawJy3CEJ9rlnBJuWQ4jQqukCUUitKW4DbpPRaRN9Owg
Yj19s/ouNKl+jpjHaUrk6TvIf0tUbjSkhnkGmsZOzmS1jLhrtZ/TQIpqbsRraNZgLjO5I4iSuR0O
5Xaw/LK/0WGJGC3VNBoBV22GD4aamZrogL4UGMh4IDGdtrHTIywNr/luITSjY00cYhwYU0BQrF5G
t6MEznDtidIqz2LcBuF+AH6jOIoxCCJvQDZZZwOUCYB9SdvWKdw0j2aAi6I3V0eHRT7Hx9Syncs8
pywbBYhnbkjiJKbXoi505FfqQ0rEyZ6eTy5UMj6EnYRrX6+iGJ+ZUg/KtGwwf/rWGg5aI3UIoEJf
UDyOBXxIisocmIDjCLluZPJ4eySNoTMURVJte7MSfJQ7SS+NGBRv0NbT0jBT2tL/6Fn93xAPdO9V
01bv/4V2oP6vVZu9PTf067/rBv6flBGos9r038sIbsknOkgs+Pwn/pVYIMi4ot+GkAanAOp9+iv/
TIQm/gqhGW1FBLv8I/JspfmXkkAgJUDiS4P4U+urz/6FfwkJhPbfs4vMQgDwj3+p8TdCgoO2I+oG
G2WPIAhLnntAh9pBMmg6Tesp5E9pJj/WyUzsIu/xhp0bSKkvd+bqH62cr639g+b3P8ZSZA3zHZcF
z/97r2mUZcQ6ZSyWZmbWtJ2N8KpTTWtFAa1dt7QxruMoB5tSBdPf9SL/MTJjKrRY0RWoB301axCQ
Q1SC5WIfpmCuk4tXQEz8/fL+eCuRZSPgxfyqHvb2U61tRJwzSKhb17UF2dTrzuPJ/X2Uw47dP67l
yzAH3Vuly+sRHYag1tCFF20GdbovK+mm0CQyGjFkt+t8oDlCWQcPt57E9+FE9PTQ+kfyGtQ/Pk8S
L5DOaRqt5IPeYc92IkAyyC9ZkLvj1ov8XFqEa74Ja4W/Ur3rV5wFHHh9C/bFO2T6i/SFE/cpPOET
68jsOug3//O+/O+vmf//X8QqrL2hoUmJWHa9n0M40rfSMGh/+Yw5cmkGSgCbB4zJ71ArqWlj33tt
JpaGijqcWnBygbgBr5YY8s3vD/rwerBpKQrdUPqzSBzkTxXll+vR8B6DG2HFpwdANlrMhyVommN+
PmEdTlvGMVE+IqKgAUs/+KDtitoXcCjRS0sMb5HnwDUKpo2at2PNQT7wsrXWtUGwLkKhvQioLJOj
Gp4oaCzR/KfUywmlI2tCpqKh9z3nHfbXXrEmImKId3FXEi5LGVbWLvVEin30egXwTtp22BY4HSs6
dn3VrM+qJATkCn4noT2TFUa+I9wVqjjNIhm6XESBdmFKiYoDauTOnERxoS/iMB8vrBlBY+tbcu18
kDmlTAlHikuTc64/KMDvzU5zSVMYb82+gaFNV0Cz3EGTmmQTzn9dF3FY25ugGoroWqhZQeegLwm3
sMoSzA3wHPuOmFvPg8/PYXZN0wz1Y0AWFxxrKZSi15RjPAfPvlAeyer1MHkmlC+WPslBSBrTQrqz
0HzmLrDlwa38rI7WjaYhEkRe6deradIDdSGnFZyHEmz/fDSlpOl7BgW7fowSB9CxoHSu9CEFrLA5
GdIkbTf+JEnnVHDZjAE+td60fCiUSzshP31hN36jOkPnkWkRJEoIrbKVpfOQPni57kmZGpe9kVhv
thxBglub9mCd+dLI9drmSEirJCx0CPHQJM8C6VC7rFKc4qssHICex1CUJk47xBrC1MykOeFGuVIr
ld6AYYzWVZnV2RW4WHNHT8R40XlH8kVCwNsesyibkz6wG90JY+LoCAUwps4V0lh/BAO7G5cNF+eK
aiA90Sm0oL+JMb7SmDL6iaZXgGYV632JwL0r1OQVQTdFqF7pysdQy5p0UXPiukl9ycoApMjaqwRy
8QIZg+Q5vLB0XIMiIFqlMH2clpzek0fNzhLE5WKQ6LdIVvER06o9B4fovWLzqK+AkUyQfcLBR9Zp
tt1lPxbZPV5jFli/8P3LUAhqiHg3rF2Ns2NyEIh2BchkqbseoHO+9XURFoD/+oGqXClV2nzgCe6n
cvAiN5WROjhWSD61oylVcgGun5LzUOKIp0cRQv036m6ntiKhzyPG/kL4YqDD0xHvXKmko2D3letb
opLtEwqzBCWqiUm1lcg6ne+CDIIjHFPC6KSwk3djkLa6M0VVQe6Hn1HzIAudhPeYiX6pSlU4UWQx
pY0sJVUJnzQUNORjRbzRZ+jks9xOOahCGX2ie1Mqa6aZddmXHRUWCl89qXtmIj8ZdmbGjgzKvSAs
ttD2ttfxXuLuyD8gthrPzTQiabGrPJrZ2Ep0mXnFeMuUIiXGDxSivWg7D06BrphFRiojYJkKtymC
irSvWUMU0Fo8BkhCIy/1BI3z3NNTjT2xIZqHsbNS8KVjo7shM2afZgTogM+v0vdMBFbhVJGImbc0
NomvHxHlrrusVI2Nhnf7DJfOVC2o/if6JlZ5ueHoFmUM9ScTKQhxLEhoIvt6dvC3oB5DolYCYprH
uF2oVCefRK/TuwEX1l0NKLsGN7Gs8l2WJbJREMwRpTFKyrDlUJ7o2zDmVOkkAfyalRmaU7wikdvW
lr0OMHFZGp6OLqNDx+IQ9agPuyIqstgJ23ykuJgWpeeqea1bp15dVJUz6WWFI2yWYawxTlXTViFF
/A6cTEvoux9210FNWWpN5IUcLLywE0RhKKiql0EeVdP5nPd3heRYVclZVxLhqFl9CRM8Kpa6UpsD
KCeguDNxTwcn5bVltJHHsSTbGbSS2GhEohDtIDcksvuGVtQLosCp5sF+ta91E/q1W4Jw6Tm9ZbKx
NoCJsQxWhiTNorehW6u2T0+KerrXL+jNkaWJHiholoPVxjjO6eJNTm0WeALoo2UyBdEiLVZQbU2s
jSFSefhUFpHFsW7SxwqSfm9URQjVy9NVcYawIOjBtqK/5EMQJNYm02ByumIa9KtB7SvCF81B6MtA
joHjTFkIZVrJ+fGrVM9V6UxpVQwLaZSTJFOarKiRUhW3bDB9bWkFXXchK7JkLP04SqwlwkiEMTl6
Yhn14CyBi2fS2YISsVIuDDky1K1OaBi9WV9PILvJgUiWRR6pzc0M7+xdPpziXh9KTCeAIwebBEuP
GyZlWTms5qP6sICg6PUO75eeUwJQ6FogO/K6EzhcQloCjBcywnYaKI5iN9E5yyqNYqsqjBNtVAmi
JMXyWjGLkICjztOv4d/TWas8NWPTSEanq7eFbSD3CXSdf4WaVNEWg2f/UdSxSZJQGlHKT/mec7ie
Mqg8Zohu4DRBR6vhwUxnbifXxiE1M9V70EXJ5RirxkPTkHq1lQK07qxkmGzmBD+xLUUNs0ELMWet
KnJhnj53Vf//yPoV3qOxh/v3R9a79+x9at+T56/yd2w4/PG5bpCq6/Z/W5ArhGFxMuSoNuu+/3lo
Be2DN0rDzD/LYS39y6EVfg9HAP49nCiZ17C7/8+ZVSabD8EpwngyyBGrzy6bA7H7b+L3T4DI/yoF
dXxZnHwNFbWsjiOUU/X3rb6cAZ+gVOq5d5eICJy3p9C5Cp1L37kInIur9/Xt6cfD2+n1l5v0h9Or
NgtWfxt1Vq5/2ZBPrHt62vWe+1Q6d7vcuUH55Tzwh5f3Leiq+c/v6+Xj/fPF2d3F9vn24/r27G3X
O8d+x5GfcXD+A5s+SBAVPDfP7xT5pQp2v1/nJ1fjt+s8OBCotO5Vfb7O3Hm426VO7jzdPdydvbyD
F3Me+M9T6kzOzcvl/uTy6ebEd072ztXJfn+yvdjvt4uL5Xa9P1nv96fz3y1PT5dnT9cX28Xp9eni
8fpicX19drlbnH6cXV+c7tyzs48jv/+TYvHL7z9UUmOTzE2p5fefP50/7E4350+XT2cPD+v1zdn5
g+8st/vtcn26Xe73l/vL1eX8E09317uz6+XF6ZEz3Ofh6bffclB4QJYZFzVURO7lyzxtuJcvLzfv
V75zQx2C27h/vwm5lyBG+VtSip39+v3mndt7M8yz+Z7/5X3hXD0Gzsfz48XH2+PzLnBOn3fMrser
D2bX7vrj7uONfSj/d7f7uEM14TzsttvH57ezj+vA2b0dub+fdKzfrung2K/FDYUu0rVcd3Xubs7d
+b9XjrM8Wa3WC2fhLBf8wdm4G/f3iXnIFzh87Q3x/QUkzXxIwN+iw/ychru3j7OXy5TrfcEd5Owv
uFeZs308vXu+er448iTnt+q3iz6oLjS9Bllx5KIlY1Ma96H85MdX9G/mpBUnl+9+v9TPgtThcJT3
4MIIDUaEOLjHhoVmTiFdHsq377YWDQtIRf0WWsoGwYrTaR+lmS57ET9Nw3MoCfrVe6271zReTeVk
Kl/G+LaHEtneRKZ6xJX6x+WXUxVVScppMpyy788hTqYMgUAwT+qbl5xFcB86Ly9Xz9ur58eri7dr
2bl7O/ZWz4vOjxvyZcyDGzIhQyPlgzFrmR64fm+HltNKJ8N4bSG3asZ8nSdHJvr3wghfGQojnA/B
SynzV+1Qjz5K6lyTLCc3L2lxmkqIys5Ke5/OeTe9/v7AD8cykcppc+opn0lVo7X2/ZZWXd9UeUP2
YzCZ3Xndj+IZNJu6ryLs2//BUIYClo9v+1xj/j4UBcpQtjEBuZhMp2t98ptoMVIFoYUzpbe/jzX/
7K9Pbb4snaoyZe4ZCvZZe/ryyTTx7rUaAjUXxp5+ade6t7QMOzkyIf80isGrMhNO2FvIB+uCn7cW
jCHZdIPIk9ZSaxZLUYIt//1aDp3Cs2kGPcpM+zFkTApifoZfLqZuG9q6EsNUqFPvA8rc9/2U+GIR
8Y+d5V4TuWVsEfGJteG1iYrmvpQs6/z3X/HHawWkNxPkyOE5XAPNFr5HnANlJrbQoJ7UqU6PQnrx
l6NAbrTg9VHBkw1K9QdbnVoPKjPzWnpYNaQmxNlIEMiL/ysfEl0RysYyIDF0rjoOw8MKp08zug8M
kxZ6KcuUBDOKaoHtH3luP14tRlFACM12mtm9c7BfMmrSXIAnDS6JpvZpgKV+QaGe0zqdsSPVYXVe
hb7N94OxDt4t24YaRKFvcLFZOCKI96llomVuNm3rnQDaWiZSep9btKo7c+FPxYZZtpRKY6UM7UYh
PYaUl6U+TM/wMVxq0eQsdPiahXI7RH+7DMw/FYQHziy+1uDjvs9mWfEE1hd+qsiifNVY4kFYAU3p
iGiuv51MjKTxqMXc5eL48H0kTuNpInIxoDJLobjqmozUTZhHpuy85z+89UxWTgRcC72l+cX58nbm
Hnk1Q0mlJbQ6E6x52K+SvlMvDBSqSH8Ihfj9qn48azpJHHKwMWHdN3VVO1h1wkbCk6ZUo6tsqyv9
sr3DHf5gv2kkyDjNfXUW3Y1X00XwPH2EV/apt6zc/sie5Mcu4fAnHFxzP5QJpid+Qn4nruU9LouL
/MNY+6di14ODvrKIULmVryJAyif1RlwiVjuy9B7e9cNfcLAmdoEg/oooHdcvI8dqsk3laytV709z
kqV+v+HzxXx9wGRyCoAEGMRAiNrQCL4/YCnSC7kBPuAqHWI/BcPINZV0+eHIKH8YBnM1L6lgprLO
H9xTvxCeUpjT6GpBegK3unfHTnmwMLtQN569NwiuYsKUbtForAeaBK19a6YkHRaeirRtckzrTLfL
h6lftXroKMFZUvWbVKvdVDpXqVQqMphkhHwierYD6Oj1S9M/KsrjgHDHK06UcVxP8pvKA5Sle1Mk
Tmw0SxM+fBy+5U1BZTVZ6YROHFm7/nDd9IBhH7HbsSihHyyTeaTZyeRxuWk+2S9D7GtPeZosj9zd
n8+QHZUmqLSZqgmt8vszjBSjbVSQ2642pvKqq7odCV7DEfzmH66EQfhaw/0z5nLD90EGA9WrpNW9
S/gPItaYPkCCpvs/uBTu1+z2Z7bwN99HMexe90w16gnvq8UWi+VIq6q1jqwy89p4MOkhghisMNAs
BFik76OInoGDsuvdIY5bpwFUf23TFjsfCMte534oFvE4qEf2GPNT+DEoxXzuH/eRxe37oJ6f5glx
ub3b1VZ+amLigENF+OGUSMRH1SUON4UAcDfx2mOk4D89O8Vkz40ygh3x56L7ZRXXRQrrM864q7og
gLSSPBdti7r5+2nIWoLwgYucjzDfL1BYYyhPldQR0+6bq0hP2lOFr+4RnpdyuDiyYvGRpR7GOYlA
3UO9A5TErsrrtHfxqwqaHDQsy1H1r7p+tE5jb6SNFQ/pqjYylf+JUJZ1n9eP9pBstK4XTCcQrlGS
3hS9uaRvdwRO9bm9OnzMBmAhCn28jWDrvt8FX22hvPO1dBVazYQpNFX2og9KcVmFKCSQU3t7w+iy
zcQBlZO14te7eiCLBvFZggtGmtTs9ffnMk+sg18EBRUSDttsm191sMQTPWKQ1dW2LkR8wpdGgTyN
DIlV0vbHXt8/DfXJr9NosFPjPFgkAsBKM6i/dVtkgSRZ5vmAAHoU1MNzr+6OLBbzD/9+YaxDoDIV
m/nAvv1gsdALy8df1bVuF1qEa3l4I5pwjDedQQOL9LtwOwl5Ewzqnr7GcGRn9ONSFRnktg5Og/+a
X6vvz5ms8coi5rx0bdrU/sLUkrkJbnaJuu6DpFKOXOuPWT9rFSC4yfBPALwffkBlJUGlT0PNHaPy
MpGah0LQx/PM8Ymm8TFw0o+lSlFMmu2Ip/jrTDD/fm0SklRCb80YVbTZLOWRRMGsndoTo6m7fU1k
LZ+zPll7kW+tfp+rP1bmz5Hn/Q+3dzbrfx85key2q2o7do2RFqcqFduqLXwos8ETcfWbDIL+kef4
Y21kRDbspqLarJAY97+PCIx+oLBusCyWGLKLce5eT3ni/n5dB4/PmE/rs06KVxCEDcyr76OkdIoQ
oU50rZRIF9vUCpN6b6QoHzEFcI5Y58EQF0e+OAdTlEHN+TAyU2ZYkCkpfR800wufyIgqdc2iqF9D
QhXXNProrrd6IJ5/v8CD2ziPBUp3bl7wZdP4fn8fq+MQ4omYHOGmCZWdFxXeTTilx2CofxoFxBke
L1gvwEMOdjreROcZ9ifa9ErE60kJoudKiOBv7xvzARoFuwu0O6yZB682ulcfnCr3jbQNIvhSUWf3
xBkWyaqlSHFkr3943KDkgebQ5rPJLJO5pIMJOJJLkpQdiunQtIR1YhbaYKww7xPUZFV6ou1kQn9Q
bqg+PxjHt+k/ToUlwbTS2zFaJkpGrpcaEkv3lFZJ9ULibRa9W5lUnefEJfVLWNiE1tD8UzUseMT6
1mfdpNYW0WWxvfvLacDFQPemZqTRSlIONzkl8VIIn7gYMUX2Ik9wn9LU/Sde699ymn68TbB2Zpyg
yjaKF/fHLnG0y26UqsS1bcQFTqo1AxnNHGCsBbpd6Unh66P/3f535ncqcDQ4KmGNZs04mBSNZOF8
1LPUpSBXLvsIgTh5N/mR1UgRvCdfvmmfw8AvZo/G9XHCP3iPYlKcvA5OoFsOZJGS1+lf9FZE/HlX
TqdKbxXXZYKlDlG6v6rbgYgWqx4chcjytVnW/gY3rnL/t8903iuz6dfAk8wLyfdXO7UaDWIjkac2
kv8NIR/9Cj/yMdr+j1eb+0sJj72jmD+q6nxjvuxRMSBARiwZJar08NoKguCqj0Bm/v21sHzMxQwN
0eHcnv06ilSTmYoBPyF+UiWbq5XaNfmg2X8wV9gRqMBfeAvYrX4fJQ5yXUoKO2GX3ZF6P/Sqi3Bl
/E+uhSuh0MRAiBm/jzJJHRYlRSS800rykYO4WhKCHsRHhjn4JH/OSNixGk+G+g/Hy+/D8N2spWYe
BpO3tMNJT04ggUCu0gTNmrpcfGKGxIf9/px+fLqYDXy2KBewvePSDu7gFDZ+jkSfGBHLa10lHuSN
FhOyir4qvfl9qJ8TjwWEPST7nVmGeljiitFfwE0lypVqKgcjJSuzbTQlceH+Ps7PS2IuGLzSbK41
WFQH366+HjUUaRRiMwKuHoqeQ0Dp1HWoGktbb1Tx/vtwPx+bSvEebIGgGPkzAgE/n1HzuWa4nJyz
ilUC838/2hnIRDw/ManIG5lHu/7bYef3WFPmTsjM8puX7i+vMcxPQmzHhCROOSv7paHUUrnWyzkY
sIXFDHNgCCLXT9PqSOV1fnO/L5zzlGE2zkxgCGkHRw9wAh1Ek0Bipey9syA30xM+ldEaO8kI7Afb
tpTE0gWaLCg5adYfue6fnyQqPPIMsaJEIvMx/37dyDqqgSRUb2EilO0c1Z4CyPOpEuFuSgUF4UK1
OuXIlPo5dRkUupPBl4mT8GFCCcS5PNUMDxK8bklLHDjIKaNoODLKz4nLKCwDn2lG8DcPVmY7ghJB
pQ5cQtVN/bYKM+pzkHCk3CU13joGXv4xHLsukORsVxmL5t3Bsua3g6bTepIWWJrldZuCzgZ4u4Hb
ER5Z2X7cPuaJYEmjIEk7jYSo789Mqtu2qgLPIvUhCFZ0u3C/waY6cvt+vIjzKPS4mJhsXfm4fR/F
9/MSzApQkq4vs70KBOqJDlb3qBDLOCNIcHmj7TFufn8Pf9xFRuUL93k05Y04vIv0I21Ev6q1iL0h
O83QJDt1p8S7/6HuPJYrV7Is+ytlPUcatBh0mTVwNbUOcgJjMEiH1nCIr++FqMwq8gaL7KhZm+Xk
5XsRuAAcLs7Ze+2B5MnN15dabuDDl8fD40Nn/HFqQ8C/POZ3n7wd83/NCBSDSHeae2Dwo7yy+0yJ
J8CthirOONGStdclncjxecm5GL/ZsH/yIjmvwjkjJUH3qDJ//AVqN/G39tIKgNm1P1q38U7gTRTx
N5uz7y6zvOl3N5oi6gQr01iBIorhepBmheA0a/NvppJPXh1FDURd1I84Ux0fcrq5HcskQqQ/cmR4
M3IL+200edejCYbs61f3x6zFaW3JAbGWcUlJ9OjTFr0JekzBeZt6TShAH2XGU1ca3VUIuM72FY/p
6+srfnZzS+GOHgAv3dGPvu6sNRvaimCEjIFdkVIZxQgRIe9Axrvm355JuTvmEiIVlkM3MS8f39dE
MGxO+JhFClpfHfpUKc90M/7uaP/ZHTH1AvvT2POxh/h4FSysRa5Q8gVxpxIMoZiKB+aaAryKAFg4
39Vy/3xljHPNRTuhgbbmsh8vVwMAD92iNoMMQqfWFv1mcAXKXsTgxogZ9evX9efkxdVgM3pMsZxK
frOs3w15M4ccNIvKDOjLmRtPGtPdkFX1tUkhYW/Pk/JgVJ57/fVF/3yiXNRaTviEYWnecQk151wv
iwnmkyqNlPDpZG4H39ErpL/WrJTim3v87HJQTjlI8lxpOx7VZkaAGbNga0hCrS1PAFIRfVyM2oWT
m/n67++Msz6FeIYK1a3j7y0FSZFNHWNFqdVpJa0aCFitEH5e9+Q2fX2xP6crlu13FzualzWQ+6Qz
TyYEATlsKr0YsDTXfz9bMQvhJ+TYxuBnTH4cj+xAJn3SpRn0uYN1Nuka51rgDQAfQorT/+D5YdPW
idTQKWv9Flm+G45zDAtN73l+EVC+jdllKj4uUznVMbt8Mwt/8p0B2qVzt0DXKQgdfdZzOLWJnnAp
zenbq2g2XKzzqXro42xaNWWR//UatpTqQK7CE3ZoTR09x96TjRGXrRmUcQduJFfFDoj5X4bpAAHl
Kpx/+aZNlCjHawv+g17HC2MGw6xp4ekI0iLfxuqoJt+sLJ8MPh4a/kWusazvR3Nvq3kVKQOpGcSx
iQslyfQ9GVvJ35abltuhp4bghc4TRbSPg2+MOr30HG4nd8rRT1vyt7Vhnr4ZdZ/dC/sKDvRLX4u9
2MerqE3fjnSdzQDfRStPRiJU4n0Tp8o31/lksuW1MOiYaxel0NHU3hilEIDxzaDo+wOUBW1jScAl
xSL1agF4+7lWr76eI5ZR9XHvhpqCT5cwDL5g9bct9t0H5SUReRsAVYJqHNK1UoT0xkzlNi6U7/Qq
n12J6ZyZgvSZRX758SHinUjGmFJ8ILDbEDzoAYhadb3ZYpRq3fjx6/v67JW9v9rRwEAOOCfDaBqB
pbglPa80vp48PIH/g6tQeVl2aZi+tOWe3z09tbFLr59sI9CyRN+M9KxPsjppv1mfPrmXZTzA2mNQ
YHo/enIafs0MmqcRODDm4BcM5oG+mPbNB/vJfMdVUIAQ3EEsxfGBwVBE3WmSq2iePu1NrepXFSHW
96FRWmdRK4tvfM6f3hXnVmrftCY4PHx8doWd2niUlrtSJucicUWEo2fM/34NZHRjklgSoBzj2D3e
Q7WJEK4zDkZH30uIa35YuN9lXH12L8iJ4Twv1Yc/ulbJmCQTuDeDSEStPWsVRd83dhx988Q++YKI
b6Klw8NiS3aswI+axglp5BpBps3JnVATt982E5Ecd5mJs/CbUffZeHh/taP3w3w6t5CFjUDphPOL
9bFa97aY/LQmpGxxr8nV1x/TMrsdTUWLhoWqKYVm2OPLQ373Mekgk0qi6oygclOFRCfXPi3yXMAR
Gsq1l9YeeI58LOWqSYZOX3998U+mXsz29BMY+rQej2endGgVt064W6cZnHAzWyJCajiUBowt/IYA
wzGve77iVG75zYP+bPCgD8LAZkDb152jB82Airqk0Y1gtiGajRD+ZiA88V/qd5aVn44ZJUFmX9QA
1tEsUgrZmA10TcQSGmjUAoVC68JK+/o5fnoz765y9BJdHGupHc+od4eyP1DICXexCz7v66t89iWw
2UQfhJB8iej9OFSwRTcKkhZYNQqO6AAqrkO4Gn3w14Vx1n9ztc/GBnJd1WSnwab9WNcSQ7a1gGgv
c4jhBeTXdKzJcvDOxFAlq8b2LuSgim/agjSXlqPwhw+CyZ72loP9i3LmHwlSHecefU4XpiBxareV
FtbDrjPi7hRJuUE2YGVB3Sj0Vnk0ijI7U4keQ28yVS4s6TlxNqnHzgHyWhdfiwTuLvxvzLF9C3Eo
6BvLHYLeEPlNCuXagLlZ4t0Epk04B4XSrgrw80c30ElLAny6rjxxCShtAuEKFR4GQYa0kZVRv9Nr
q33MISrEgSbAcgZ9V+ob4cyhvYk603wx+cNnaWUCcSaLacHhg1yGCSQq4LBp73RyEwFQu82lJBEs
WnS+pSXKgwrf+9VTPG1f5EbYbdOakDwrngRdbCP0RBC1VnKBoHrhZ9VDtmuUIRXrrlbtn6VJS9Xv
ewQLftem5Ske3hqLelwrzmZqHB0vbZKIxzpUWecsQQiY36qJcTLZ6pQdgFG49GMh+ONbnZLyIY0k
5RE7CftbWi7pYw9sPgOkiqrKF0SoXfdllUzYSqhk+JQaY/j4bothXbfLaaPNY/tLaEqZ+NbQpree
mxnTvgAM/dCQBXflzJ6ZkvqsmLfSKCGRtVkXn/QVgLsgkQ68/hqj/y4Tc+r5YNXzGYcwXGAfqqdy
SYRLAvaeOmLQRaXbY21uXQQpiTVCSXC1OYOVoAxnc2vn9dbpRAijMzOG2R9GAdsEbNWwU/QKjLUb
mcawFnYUP06aHT0aSq3YftOOurUnBI8pv0fz+9riPzil2sxDm9qmPFOtemz8UJ3FqSIGkv+MxHGf
E6h7OthcThhBt/BrgqyNca93Ztb9dKoBrlUep+YD4C14xuRfn2VhZz/VqDmdk1JW0eD30qkvU70f
dD/3wPL5UDHaaxEqBAroZlgngQ61ZVzPthNqJJLXc7KC+pe7a9lWxt6K54g9JjVq9KPAPq1ApFws
MFLX2LcYnH+m+phdkpdW/uqjzHuA7ZKMwYzM4ERUTf6kVWb7gHpMuYtrzXyh6gefFCKtmwAJHABl
O44EbBeb1JjsWJrTGhQvcFvV6I0xKCIJkNWbBxu0mqHdut0kLWz7XnfZyrhyAmpXrr2piQCgKRPZ
2YnBAHqLwIaEq1EorerbQ1jytlJD3EhOQLdy8qYfiqv24GHbfuqhDo8DmDfTBXgbObW+1qfEyjf0
Z0SyKakhAaKW0fwjY8UdNtOstFu2d8ridUqJmyRnAGznYJrzfZ7J+kTQr4nXilGZvyZHlkngaKOT
7mxP1uvGGAF+NRRRTKrWIUlatmhwTkfe3B9UGrYP9Gtna1NIQzmrAY48KUUydntOTsWJCoESOCYM
gavYdTNz04ad2KdzDacc+duCuIX7kG4UFO1yP+gc7TdzO2dnrSOt18x2x2u7LmYbLq9sYN/wCACp
5F2jrnR9zm6V2o3uFaBLF/rQwk8RUOYE0um8s4Mui92nWRvr8zzhe6RkmwtvjU6vtDaElOUHaRAB
GlStMnnr2NCZqAxndAAv2CHOf5jgRbLSaNdhuKEgwLOzpPWTstjQwAGcx3sWIdvZ9u0k4exrwFU3
mqJbEF2gWhYbYnWTS32KXBVYomXd9pps51VlTBHJF13Tn7dzDglbAi1Lg0p3hBmk0MpT3+Sj14IB
+j3MibzW1JVbd2SHqpH4FXeg+8hyi7rHvm3by9moxFVZFMqTTqvrbbaTmlmDrBh63FqerRg4KcjB
DF5oEJth8RrHbLX8ppyz6KJWcWShepqmmyTP0UB3VSJeqiHO3yqG1rQa2TbJnTYtdJkR/h733cl7
vetJW7Cgf/hJOya3Zt3az1TS6nhj9PlwjuJVewvHvLgAlG6Na3eayueh5qP2+7Q1fno5gPxdT18H
APyQZk9RVg8qgm7P2YqRxtYqNuoyP3Rx3L8YoZmkAMCV8Sf6/FHdeDzvMyuB98qjyxm19lzVGzvn
kLMOR7IcfE0oUHJdQgDTrZ7H8moxMl2hDVSeJ3Uezpeuz9NQhpI1AmLofQHcokfOF/foacDWGZsx
HlEgRNaIFgfoA4q3LI3Mg1Hk/QvFhu52GHsG20JTvVHJT3mJIoMVgYCUhg800+pnYcuJqTEJWUks
LddZmosMkI7bRkUg1R7SP12a8B5ApleoJ4ARWIe3XZfmV4bahTk0yNYAdz1mVUKovJdeNmbb/ZLk
ipIQ3LUvIHhDoNsFL47xxuCFHwPmgIXN/ulFEGaYvjXY0dJIHitSAZuNwUpUBI5gs6mMjf3kZWkm
ydms4FsYvVmx4zUU+aSlsTEHo6Laa74rmN+obrPT1EmE8CNngMAzlUPD0wHySrYiwcF3KUyKCm61
Ajk7xPAF1Ltm5oPdYfbk347OANGGX+pbc5hGxJ6MI6+0AYx2gDNbW3A4q2JeTRR79M1sCyjlLkwQ
6c+pxlW9WOrRxrQrCBLM79Z96M7WtLOhf9yQ5+O5a6FEJVxoXCUzjlK4yn44hMIAWt3KJ8g73EXj
RmW5raecwFhTjl7JpGu6D20bugwDEXkN+FzyHnwTp1biT7HMu8BkPwJPpfb6uzGdnV8t6sRmpQgO
YzyW1hsDDinuSzYU+kMNVOLElFPyRO+3uVCIPHsZh7J6UUgXBjHhSujWWC5Dbcu6n5zVhRL2AfCR
VPHhf0bnoRmzBdL1Hm5JmJJys9FjO4FCTlbPbYpOUF3JRqkgJmtDCvfXLJWffZfpP6uO1JFVS85q
y4MfXSadzHxQ8bYRJ9ll4bS1U7IOAqsVITaejEhSH2+CFrqEzvHJc7eD7OIX3UtNx/fGOlU2qSzL
8tGjEBqv+BYQMCbobCtCdGy6eXurJCzzMhUZvWBiSZrkJI+0KVmI2AwQc3JD+6RUqvIeteqcrlKK
QM267WCXo3VHP3bqhGUc7kY52/1qmMrS9VHvQPmctcJ4SKSl9hvFnEuxamYSPi4H1xjNAN9bNtQ+
DT4v3Up0DuZqHDB/sENjKnXou7SZdaBd33LjWaImJ30rYiizAKgSQtliBfbGtQtkWVmbQ1c4P8Y6
F7dOOjZDgEihScWqrBpb7KmkKvO9qzS1fdGhbJv3VUFC88EpMvxPadyzwwhi6gLZiUIeD1yQvuzI
N5XqlF5FRiQPIlGmbiUMVVEPxGQI/WDlVtr9MiM2mtIHIgOBK+dwkMEUyfuJ2l9HjsBAyBfOF6Ro
XrhWILqKVSQrGR/MFMP0o5jnKhx3yJlq0jNI1py8A7LzvD1tNLJzAqYUs7/J2OP0J6OMJhOeKmul
6seIzJs1f7eRbKZSDN7dnGeYLAZLut6OvDyDNhLbnjAYUMIlN2UlmvzOHfSUt0rRKBUPTu+O8GGc
2FV/JAV0MZVvpc9iFlCLYwP/peXuW7OWtV8Qp6ByLEAp76dVTnCMwVqqBbYO/9Nno5ar1BNo3G5i
hyVzC5p+SG+1mhd32s95ZB8g2zRym5QkzK+mOnbknUZY03wJBdbWqr0AKI0RZcAhGju+KJxIvrph
SLZFEldDsakNJVexKBL7cu/obZxd1EvA1NppRG/NK7uyQvVAwdjwNrIXbfzUVSgxc/ZFHF20wAE+
GAVErDT35QB4dy16ZLC3rjCUntmDDjDUndAcb2LpVSbxzkIqzAiiLH+0PfxidgqRlm6McG7Y7dnW
cigDZc9jqEbBhXl98b6qeljBvueENSxUdhjteaUWku8Ho3FWb2QJIuykC6mzv1GDoAQIX9fQnwm0
adyz0s47eV25mWVsuybOlp1jW8t7PL3OsgUY8mx6mLROEvTkOH3YXORzgTCG5I2kBBGURQ3HPi8u
u19q6qZs1zpEp1Ttrei8THCsBKBUsz0gXDnv9USxdNYtrc2nVUSOeraJI7JmTgn1jSl8DYkjLzV1
LBv2Tmb/6EhMtRdGgzzFN5pG7X9BYLSKtWtJ+UAqPNO06wxmvTLdBpy2yGbvGimWVqyNKSbeinKF
Ga3hNg/FtiedXRcQjBxOFWS5N+pmHpsR/rEWw8ZbU0usK7Z19Sydt7B0tPB8bMm72shpNu7A+sbA
kdjZT5u+S2Nxneu5Y6w6srCUE6QfmH3V3FBz31PMZMSOk0j9tuMlFhuQWTmpS2FSEJXhZaa9c2ox
GNB8us4pYcuNmOSnlgQEUn7aLj9LE3Llzjjasp2w4qEYd/bo9M0ZS3mYXYwpWL1bXkiuPzRCl4I+
e5i6L5Xq6vHGwy0R70WfLvwrYzCUTTc01Vtoje0PzZlnMq2Upnf2pKmI3FeFbiU7KQZx7XlRm/vC
RCEX1KoxZHDn6rQM4krAU+gRXxzQPRqkFeQ9Jym6Wop2CaF8AjevjxxbK3JZmHGKIbRXvc0GaYH+
996mazCvZF3JFzsmwKLqoBwn+XOc0sK7BGDWhj9jpuvokHCqdE9A4LkpMG0KGidxok7FaWS0unUu
+cXzuWLqw3CWA9bi5OllTV8QyheBFzMjXEq7Sh0Z9+1QmTZ4OMtJGq45Gg77ulnk91YfKdXTnNTj
azwOllXsipDrXIMin8IAw4eWr8kjUQ+O28xMWOx/3Omuj4wSarxQjVTs4s4j78NWs/yeanfprMde
DS/NquCcHvdFuCaOGecwTyp5E3xK3hqsvWtsIkhnpORExE2suHX3JKP+2p14jcrRPTM88xBSBfbI
8LH6U9tqoFl1xHQV69oCvOYjhNbfukHDWEBxgRWh5UG+WMQhcAhrnfEycfBy8NVkpIKVdkrkWNqW
Itrw9+Hz0BVh/eB4W87buR+zO2Ibo3mdg1nLA3CKLYBJqzNPp0SUxrqUpd5u28VvDzWSSLZtq/DR
IMl29GjdyNR5m5tkK8FUVVsCR+Rp2Wtu5lde1D+xKOcDtIsBGvJEFUXxxzRJT5wiBtrds+AO61iv
6rVWS/Wn0caFviuT5ftu1HqJXkkcL96g/5tWcTg4t8gvqCBgFQ+vuyijVhdZg94EST3JF3vQ7F+j
I4qMBIdxvq66fKK+pmr1mdOQ2h14s249dE3SWxyVsZ/UY67NQUec1zMUQYLz6liO7pbzZFGdN4pa
AedbepkEMWXx9MtxWvxdS0CGTcKYbaXP1pxbp7oXEmbnjT30MEtN5A3VkVpbmxDHbjLXmM1Vrs/x
GAy0QO5B+MFqKwbMbKsBC8cjCQzAt+3BbPRgitO29jWjUt/qsSByYdQQDgTTQLz1LlE0WpJKk1Sv
vLgMatqklDJwsKo9uUA7KQqYzUDQlWcmP7SY0KbA0TsWTeFVxVNJSKKxqaQykfdjS+VxKGayJwBS
ppq26yy6uOvJEOw+Eg6IfdC2hQa5cZQaj3hsTdrIRVn9dIykzFehEkZrAr/z11aPkVLIsv8BZLZ3
AhRNCj/YUNiURxwX7uBIDKnvAhA1V21hMnK90Y5v1bgJI7/rEGwE+iTfooLiDtle6VxtvUSYvxqD
PEUaE/lwYYQjHhqbXTGVS7cjIYRCZH8ymZb2S7EScscHz+lvtQFrw5hOBvsKKu/OLuvVJZe7zyuN
pMkhKlYeyNlfRZc60NfLJv5BCrZDSljBhn+lJOpcsAabU7mG2y8fQzfVSFX2PfYZJkjE1JW4iDPd
OZmNxqjI+RFJ7AMrp27GxNJx+M298nHUtQZSWkhTMqC1LzibGR3k/DTP7XnVDAqzrDa6akMfQLg6
E+xgUchspqEJsODHNqEDUwgQvkYvJUPTy/00ShSOQZZrXLIJqgiQdENq+mwKW4JmRq5slrmAPOOy
XmPLACW/6jpNpPsUZrTrE12Z2Gs4kvGbAl3QCiw3sX6MKdGTqzDvic4zU+Dxq77UKA7XtWyicynD
OF2HTGnDWexmEC07EmYI7Woqnf1WWlWn7BEJeIig/2sBmTTzg2kQJ7xxpqaXQcykxwGz62v4gkAM
3KWy5LwKCPtRgIw113eehZrvxGyI5lrHomyfieUh08SRC3m2MzvA1kVntMD4ULgMGLIJJgsiqixU
Yywzu6nUbMrPFSVy07UeefETgzGbApelVlvZHIi2JNAk/V7WRDysXYr8BRMHewccUprQV05Z5WJL
4F81rwkuCZtN35oxRx3VKcjr7Maq9ROjJsePkrpkKio8yhX92JQRO9dSO/eaXFf9WnRwQqEtZSMs
ec0s1gpwzm7leJ1NQjCpc81OCQvT28P4I7Iv7sB45xFFqpXnCnE90KC58fL8QAmqrlb89bhq6hhK
JGFMDcBTs7cmfaVKLW/Wle7JaaWTYwZNsjZluHLT2VbX0prit1zWpAuO42xE+wyghLBXnFLkeAOg
r+2XqMqlZNQazjmCL04mNq7iVwIbMs74bBNPqiXJdmvM5LQS38aOcdUZurzuese44/NouqBB/Haa
NqUG4FXJ+nOwKtQwlDyVqEwUdV2S0CNW4G/5fKh43SWEiumMBVd9DPHnx2uPMArwIQaif7i/BG1s
Y23kT49JsfRU54QquFY6YGSbKCZ1281CyrpUSpSbJsljweJeqi9aGC9RC1Rlov08dNm4jRcsjK/L
oroYCyoAZyiv1J6TQj9B3NKld5LMMIJO8oGNeMDBVy12VWflIpiKkrlKuK17R+CFwvJXLWfTGT9M
J65pakT5ZcMp4zx22PWvHMDLZxZZNi8V0abE0Hb1kllXz7cWzUzSauF1atTV4gxeqEReoY3m/EwA
bATrtAesk/ZNsSNKzIpZ0HjI1JOm9mLs+9kgcWJiUwTSPT1pQJUSHuLabHdpNR+YOecftQW7wUc+
h36DwJtBbimnKrtuXBJxytFrKFop4Gn/w33yVzDGi+q1uOma19eOaIDjPAB8Vi9lNTWxiLp/v/j/
NkNgMbz89zzG/5MTK/nyXPzbzXNePr+HMi5/7p9MRhxH/9CQhtLUg3u4QOz/k8mIA5a0ALpu5uKj
cHAW/FeQgMa/Qmep0oNXybDG8vafUEaOav+gSbh4LhAKodBEo/YXUMajLjwIcX4d1jPUkCpHNmPp
Tb5rijcdTjfTks6NPpPJIejK0EKaunVKNuQ+5Ky4f/eMLv+ju/g+TMBY2sDvmo7A0bBy4q7H9msv
dtijNjH5Wl6dz6W8JQHFCOmBUT33G40ImJmOw8odTP3UYp3dqNSPd6Vnim2LP7hYaQz5QxJKEvX6
2KJ5zvq7N2Jjei2q/pGsHYGGE9vIdWNO2ROl2XQrQo0QLs6MytogBGg/JTJ5JkRYUDMoyd2LbNYR
yzSLA4GFGy28X0oPDrWtWV9XlGy+0QwddZV/3zpdZcvk9GihhDnqKmt6mIe0DbrbFF8tqzPpyf1k
/JgbzVp9/ZSPOsoLgW6xBCBcs/A50Jb/+Fa9Ts0ag+ih24LkmnN2Hdre4Xi7Cp2OtgOd0fKkB8/7
jVppGedH73ZpYKO5RhCNK9hZLDTvBhNSmHIkyy+/bWq0ZXrcO6uso+Bp0ovwLUsntouwqcDuotPC
GV8IkBxvv77xY7zP7zu3MXWpwAggMnt8VO9/gkooTWMS63vLQq2fixoO1uh2nk9Y2XnpcMvC4IRR
EWa2idT5So3afu8NDEQ1pX+Rtpa+7lJl2NpZkz6mJoWGifSfvSzN5qDLN7MBWjzNTXNGltJfetIw
LqByxWejGmhwcIEejQ8x94aR4W+9SdQHWxdBqRwIZP5maBx/8MtFEJJxAYuL/fHBS4o3yhJOd2MT
NW3Hr11ebZkFtmNy//tV/NUqcRa/gMoo37qvV4iv1pLlev+5mICb/ef1V8/d84d/WLM576ar/rWZ
rmkQZ92/JsXlv/x//Zf/pPHeTtXr//5fL2DuuuVvE0TevJ/fF4fNf78ukFqV/tu+zZ6LX+3xn/rX
qmA5/8DthK3lN4/xw6pgW//gveDjJ1GZUuHib/tXvIz7D7hui1QegSN+KRaO/1oVdO0f3oJ9g1SB
jYrvX/+bVWH5UD9M0mhEUb7iJEQtDMJmmcnefcjst6ye1DnjulVgXsQpfQUTx9sW+H+IREN1Qkr5
uILn+ebdo/pkeVjkO0cXRpGCzxxVEtPXsYeRvHOT7kFDjbgIyxXJUZ5PlHP0zSJ0pARjrQUop+Mp
Ym2l2n8sVbIKmfR536lXnL7PFKd+ZZ2gzK6Mh3T4JcykODg0+b6+s+Pv7viay52/e6RlmzXVmKjq
VRuFpCEIZ7sUOTeVKi5d4qG/vtgf8z83iMQStRmrDTLp5QG8v5hCOGyHovQKe7668tLeXNdZSsmE
VtdNrg7R5uvrHaXbLLsXBPOLkxblLRuXYxCmhHDahJ2jXzUivaY3QJ8grPdFmu6FMtyyIiv7WO8P
tbkL+3Orm79D+P1Wwn4YODge8LwuDhlYY8z9R3dssB31EAZdcSnjtDf185iD3LZWBmeHUqxCUdR6
+D1KnaNg0d2kG3T+qCKqInmI42Kv7EGPdN9I7v945zpSQxwmnKPw0yDg+/ijhI4lqspi53I2EVTE
LaXQLms934FUtnPBJ37z2v98ClwQn5Wz2Lpc/EhH772RdmvThbQvyZLnKOPGN40G+56wgQ3yoQGp
pT7fZsU4+lGtBBZZoc4wxIFSTdVeL6wG42p5I3pisr8eH3/MJ/wuB0yqZ+HkwDJ19LtUfUyH3Jud
y1Kt1zKz9sRMPxEDXq/pqmrbyFYJd56T3YSr+Duc0zJXfRgZXNujFmkDSMEYdgz8IyvdaXvJtR3R
nuZO8kYivXGniXHDrx0fHK+/IG+z2M5WY67xeYm9p8ktkl4SgeU0nXqk6P7lGuwuPwlHHKswo5X1
/uO4QLsxWgKwxCVH0/SSQ0IddKJ/TRXzsWjd77hgxw8f3jqjAfmwCmR1efwfrzbEYWgOzILXrtc/
w7PYN5WykUp9O476UzR3dyO8na6Yw+9G4/Fk7rG8GRjXfm8zyF06eutDHFVV2M3atendxNTYUszi
JvldAlHHuVRO624tyVawcpBk5pIbuzLk49cD7/eC8f7t//4N9OP1xe6PdXoZHe9nQtEQBDzo2jXS
GfeMmkJk/DT1TW+fQ8RiLLw5NioMevxYuIOKjtA+nHEofKPw/OPDPP4ZR9NT1sRTJhR+hnizzU3z
osENjVaNDBTnYMOSop9YB9mz3QAsPpjKN+NNO14Pji9/NAS6UuShOnH5IVvF2k7oO0lJg361czEo
O3FnaqSSB818lxUryqDZJaaJ6PWbV3F8Ojj+EUfDAa9kAclCRcto54FVP0qa9L3bUFR+KdSrainC
EqUOxeCbyYeUgo8zwO8LY95n0UcPaTpHS69UKVQgY9cxFa7TKDBVFHh+T5F93Mr5OkRzbhk7lgZE
QmcIjfxmeJrL88Ik0HgzZLeOQCpl7KRxE/WrvDrE5p7oSGGf6d8dAH7vq/4YrXwv2KmxoDFrfRyt
maX0TZka2nXaYGDZIgG4QKrhjgG6i47+arkaKzLf18WNbIP6Rb61e7qdynZkX5ZtqmJb9wAIgAOQ
Hu6TQrKx7ttyRYJ0j4FTC7x+h37n69d6jBfi1AJzCm/7cupjqjreTFWRG+booPTrtNiCfJieG/1U
SF8pHh1zTXs3Fr6zi01+/LpO4DWsZnE1D3ejsuZQP559x1YyPxtm73/P0dsetTIqSqXn90yk9gYT
FeRzV56JdD2TxUw/TuAaP2vFHolzNG7y+i4xkJ7RlOgvxFPORJRd5eqJpe6QnyrWJlUfYrK+Szq/
B8dZo3I/qU1y1bagqrMfREdl4Y50XPU6/y4zcPkgjkfD+zs5mrs8tet6pePJxvNT5+HW22T5NnSf
++neMC6/fo1/7OBAsbkmtRmS5AyoMsdIGVOJKDUVpnbtdYF9ZWzyHVGqO+/Me3IO9XdGkz9WhqOL
Hd0ZaiXTifBhXvcDQkX+53fNOrY9EpfXTomChfzrQxptzfREysAIA4X9Ex28eNiV08FILmR/3mlr
lTbKaR2tcwITr9TTOV2Pg49YbMhozPjaDVGx9C+I7vphbkoNIutZEqEtL6G4Drcw+Wd5FiXrhIbc
dGoIND5+/LLEvSnX+nfEnj9XgN+3DCWRbSD+k+M1n92mSXjtpF1PW49U4zrIrY32YvxYxLv6Joy3
pFJJh9Sr0zoNkL19/XqPtf40+Xi9CztBoyyzFCI/ziwKzTAvqXjintgmhp8szc/VMgNbhR+y6Kyn
5LywtuWwTjajtYuyYPxl2v7grjrNL8qzoUZEvxnQrenJvVIFSuaHoR/mV4VcmXxr2enc3mNdMW/0
XZyigF43r3Qv9PyHV14LhXrbJkItR4K3dqJWOyr5JbKZ72b6pULy4Yv5fZdsGQ2CZjwwYR/vsq1a
z5kpYl5n0badgxSZ2zNgxvKexm1UBb12VouNPh4KmvnnvaQd7i8axHaTkFXeEu73zWP/bWr76gcd
LbxhR5emHUftegkPrwNFv0/M0yFdRZQlA5md1d2FjC+kfeiTE80+IE7sCSe8obkfzb5m++jvTOZP
sWpDYoo5uqxGXgoZgxcurbYy6H+2984L0Mbr6Mp6tkPfuWF0hfN+Y0NAJoCRvvm1uwl/kEZv3JMc
jxjEfGNpcS1/uM/P2QN4F95lQnZcvhkIGVcC0MUckqqD8uvrIfi76PjHs6D8ywnNoXK9VC/eb8V0
zDZkbA3atXLjXVgvyS+i4a2fuX7SmXtV29jKpme6Pm0O1msz+yLx6wvuPX9mI+79wC1VPivaKj/v
ro11dZ/f1nvrrTlnyKGpKX70kNlYdP4ve+exHDtyretXUdw5FPBmCpQlWSzaTW5OENvCe4+nvx+o
lpqFogp3nzO9Ial7oAiuykSalWv95kfwkN641+loC/fVTbXPll4T8yfd+z5CREyeBBko1U3J9od8
Ukb4uO5h4T0wueBZccZ2sRW7FfJVWW7BTEoRgvC28QsjwCLlVYEE0+VplM/Sedb49MhDAmjSr5nz
KLuKppTu+/KD/xPvvuoZRSK0/sEVq1v8xKjKxGAvLTBhjhY64qtsA5l5Sh/4oM0+yVcpHoYqL5tD
/YxmnzmujCWFpqlxcbYLJ9cXCkg8uHhFnc6RlRhlrpvMUbkRB9zJ7f6J+1+7X4eBU93Vz9bq8pQs
BpwdbiWmmgKNLukhLXlK2DodgVU+Gc2tysEeD6jgIAJSpgunzWLY2VpI8SGHj0ZY93n8gWtnd9v8
Mp+k+/Bb+836Ei/kz59+979ndc7OFPTkr2jeF8A7guKY3+Sfmu+0oxMsMdI+X2Qfgp2Vomsd9hNP
t2F0xH6vNHj6HbOsIq8EhZi9+kZi9yooDGOdgdETNyqmjOYGiEDvPjXGLpPvrHGXu7ei5tla+UVN
DyrLreXlpR3d4hGj+YV98WkC82HV6bPjBUyE0CgBR21hrPCJGJ7TbJeh3h/YysC9TscIlsXCwpvy
lPmR9jHm7CEP7jPWPZ+YLt9BAoGzFqxNWj2SYwrumi65sUoxwMQ31dbucNddCP/ZdUddRURairov
HcbTjQYXChfEMZEf3N/iN2+4cr9a0jr9nl9Lqi3Ux2BJQuK9jHc23r8DKrOCluy1aWVlhfygA4TE
jDdyNAwWhydMBAetsEEl46m5TeVrgzwrEvWNvKQvcfaWm06/D79gtjDb0qpUxWDI7VOZ2jyLwB5O
NLHo6fLcnuXeU/pAcYbW61TRfM+nPpzzvld2/eC64mPX82YsbbTGB6CyiQuRSrYD6+vlcOd1ilm8
+biiJjXKgHjRsMbdskng4W/jAkaTM4pOjOwtwqDFfWwgfu5oz+09lC59HUQLFculYc82UWeqmtu1
/AxTujJNBy/PpLqSvK9B6iSLvNfzU2Y26Nn2gVwzmq5PNEBJIFUKiJnVxod2qAHVBYO7bvVjcoBH
6kK96Pfi1zS2FeS+EFn3MaK3+a8nboZgJWROqaOGREmTMj4kp83lz/NeJDxZ+LNfqp7uNC1yoWpm
/NK4ceLa8XJAp+sR4DiVwlu/2nvZde5th8KZOJnlNmVD9Hj8aMOPQr0F/EmyHPACRrY2p5hQHjra
3cVtVFIAW+FYBTmNc/TGHxsbCFKDwavGxaXDjokdvWicZljFwi6TMgfcv10Yj0n78/II3wnoZyOc
hGEVitW0fWapsyagYRXIjBAhhrfc6hwV6JC+Lw1kK78q0d7iaT/exT0U3qV79OzFPk3uh9DzfMEM
LNEXCe2ra8Pahh2TAMt3heNqxVaQIaMuhTw7OWchZxlDmgYo3b5/z/gmE/ei07dXrbUR9Z+Gz4Y7
KNbaqBaO63fV4PkUo/Qj0pdGxwsw1eki8qFZ4B07SI9U4epir4rQhMA+UZzZAGpCgZlH6/BF4OS0
VnJwFUYbA7kZKnHdRlbttubW3Cfgq5qpChT6dig4rrGWwxWUQe2h+2odRHPv4pz9BoGDtejxp+uV
D4+Yd5lstw+lslHdrZg41sGElyusKnDa74lqkNq+eWNhilerLziNA+Y2S6fDRXJJgP1dTeR8FgB+
0CuSwQrMTrrYChvZQ+3rEcNq4sEO8G7a37qTjhvDPVqIcqVg5bYqBrnfG9DvwYrtU770V71DgcB8
Eh6iieLNBBxI8IDvi+ZOqTaNuQu+ek/RIWFf2j0QQqzS2q0/wM2BImnrue01QFefLUg06u9GuIpF
B3fzrtmMoY0tnbylVAS/V33xoXR6v9x0Dw23pSocLqQqZ5kciw/V1P/MwOyQBSAO0iVkvVfyfY2l
dbsNhJ2+/1Ykpi0J+8sbe277Z4CxOYk2O2R9wRyEVGe+KbLsyx8Gn9rEg7Agf8w8TjLH9G3hV4xZ
PbzMdCuTNF/xxuRd9aN8gxLJReN+j5YqQPPEafpR01GDEOEkdz2bAhHYShCNofRYKiulgtHi8C65
PPDzZGWKoaG8z58n0LzikhYRcOGylx4N34bSK1g2T+P6Z/zdk+3QdbAkGvFlR2zY23kvl2OfwVDe
J/1D7Nl9ofQKNsoJscGPql+MF3CV0KxzW3tpYTEjWY73oQ1XHYWAyKkkx3txqansIubas8UFqYfP
LvWPEzGrtnmWmHXQGaTHOnHGxMnuYZOL1aqE476QPpw/iWZzPrtFUgvFvqQcpcdqSHfgcCn6ju0K
5KUJFY9bXeDhshHEw9As3NCLkWeXSJQMEN5cBlkWKwpcRW973brrnIoXiox64aowkZlYwUm//KkX
l9nsKkkiPGAGjcD6W/Ol/Moag6Rs2mFqC1+EXz5kwWIV96DqlgJPG/fsIP2wxmbZv1YlIRYazLWm
QKlbqS1uXlvxlgRSOQ7f1F9Nv80VvvS4sJzeZcLOA0/tdqwYaOrOTnArNmoFRRKJfogTlisFCZ8B
0++tZtWr4U03AUX7T2X2mhqjrYY/Au9xeB7zq1L5WkgSGmN3YMBGl14srUAEYhIZvt5gKwHCCTJ+
W/n68hf6fPn//XNnZ40PA7WtifzoUgRAiIx7ptq70hfaj02xIMx+/gqdNsBU3EJpDwiGMlsN9eTs
lqu59JjW60KX7C7vHUmlVwDU4MYHq+8Gm9y/Wix9vgM1zz7Kh8Cz1YAAtpk3WsYoSdtjmzuQtlGB
25O8NnVHhKqAqUq7Gl9ohETypkZAu1lF0SqtqATDA1030qpq8HJY+dF+6K9lmuH1Vg03in6jG/et
+ugFm7Ddt92V1hzGfusuyZB9ei3+PYL3xs6HJxdsW0mokCEgDXRqKtMl64Nq6BB+rfvdiLt8uCir
NR0K55MGZgS5fu6jOUADnSs162oyMt/YK6Nml+FNJTW8P9KVGu9lyM7wF5ptgc2luhsqVOV4AyKQ
pSebuNzE6RctOcTxYSJQ1TDxjv14MGWnFVYKEhL5vugOk1qQkb2U4tegOWBQNMavsbov071s7mKz
sKPxJk+gRsXFOg2pl6N1oEsPvnsTVI+Xt8G7cOvJYGkAwEcDDSShe49U02n6iclH4Ovw7R+t/JCR
2qkmNko1ZWZzm3wprb1R34f5kd2aJNdQr41wM8a0Ze+1ys51+C5OmjtdsLJ+1Zaj/JaGNV4Kkbxq
yNVIwkge4F6s0SXwU95t1/U2j51iEw/rvtxUxr57la9FoPe02QDBrMz0/vLw3ru4l4Y3uwAEDe+W
tmJ4ag8XiReiU8Ek/GY6wpW1b6ONVyCYApXnniqygW7MuPbg0WsUpDZquaGkhn4I2SdOsJK8dj2k
1n6HwqqUoVyvGmWL+RLEYuTs83zL2OHw9js1fSwhJ8dOV+1qGO0IfaPyf5sYjgTXRV6VJtI/TjJu
9Ohb0qxr+UCJvYLmJq/o2JaJ3Sg29bQAZUmm760v7PyN52spb+J8tHXXUc1Nqb3k1pKH2JR+nM0V
8Gs8tEzqRnMt+1IKJJA2HqmRuh7kjYinw1jfpV5u4yqMlHamOlVzh2zCOOXe/ZVeLxQzzzbetBY/
/IDpbvuw18tW7modXs6jGe7M4jmvbw0deto1Tt2Xl8X5u3YWaZ6J5ZoCJopkW3TXNU/LYXiV9HvZ
2Bco12RXlruLkDwJVlm2qrLdQvCzI20WfJZ5iYlS9O60JovBoR2tYyjDYuivRGHbpTdVu9dQqehh
G10F5VYKb71yq5eOldo91+JS6ewMno31z8mkzw6AsVRTyQ196TFJr2tjZ9KdaNbqY/YT3F4BfGBJ
vXJx7mdbEkSPWo4oZzwCcEyHn0W7T5Ca0ZUXMXlIh1VR3TfJK7NO6uL2S0yD84cPyASoDWiPIgGJ
Pfd8jVUwsNJRjR4TDQdQLOpSyN1JsK6tETYSRNkxhouZp82bV1j+dTQ9v1AT6VaVwWso1TRtO5Tu
bVei/6UOw29TzqAyS8KvEhUpcr5hqyTDD9/btGNnHLixnsaqLBeSrbOdyiAmiw0s2TQFrdtZ8jK1
6g0lkKLHMp1AFXrRr3uure3CQj2rh/AYRYtYQfcY3C3A29P9WBs9FE3P8B8LU//aZ8m4RgcOgG+G
FF0VubBXJfXG4lQDnkbntKGprrRLYz1Ppd9/BfDRiR6B7d2sQIIlHAK17uA/6j2tzKjyIE7BGkyb
St+r5SrDZHBnTQpivNCTbCcIN0goPxqF9Nx0wbjwoph2w4czcmLsgGyhK4kYpgwaf5bJFX1f1JAG
vUcUKGQIePEjvFfIIbX3uyvLJTVMeZbNT+EghlAFo6OHDvAcIondqSaOVsbYW+VGxzNoIyloQxS1
/OzGnh3narCrZQXKX5p8gx8DhkHMhOtKHF8zjKPsvEWhE+2aAmn45AcNUK9ptF2BLI+dTDq1AQeL
pHXR3te1eCHrnWOAph8/dSFM1g5pL0qQp8sH3SUYDSAfHuSe1sdYUD4spRQ9dzfau3V80AQDlT0P
vbhCSPyV6SXCxivpIeUFliKGnn0ZsiKCWy3vZUwXt9D8cSRApNPoQxi7DXxGZen7yucf+B1mBRST
fq5maLOMuRvcxkUNS3zsdenWRymkK2BadmZQXcM7fBLQX76XkQWg697DHvbzdJ1WsrgNze4WXmN9
3fcUC4GX3uAsNewbRUJ9SDsE4LrtQRT9O5dxOhD5yAJ0rb31xaa7hRUZOlkSjs7lHTw/7fgEOgAs
CzcoWuwG/z39BLXehFagidVjG1rFNvSZfRTeApKL1FhrZQAQK3w1dKnZyBW5kesBpDGSCBRcRs5W
pk1/JQhIvZV0ltOocm9D9Khbb9Q3cLidrKyL+1qe9AKlIdlAYDbtTJhIpz2v68tDmfdCgEoDFrVQ
fJ0wHBOa+XQo8Hqt1kpQ0AnzMrsWgu5ZJtVMdONWYyE5mZ5XThw0O7T6ae6hX3Cb+ABacHqKrmIp
WsNdDq8UhK15qGYr4E7hSla47t9/5v/nt/yf6dz97/yWza+fv8pv9a+f/3is+Vf1j+z3P955Pumv
Kvj2kfEy/Z1/MV4kXfmnCN6ZXhrn+uQW9W8apKQY/1RhIZm8lifClsnR8RffRRL/CX9BQYHo3egJ
xsZ/6C7QI7nb4dJRRQdjPAF9/k33ufvXGQ5T6L+6/Z0mo9hqIOyOnSyJMIxKk797ut6CScMATYTo
IFZojJr1GnoUvUz8pxP4+NbTh9n6K/pHBuTpjf5XNJxJ8KBG8B1yxmm0MUAeFyJidMiEdlc2yloV
F9L7swjYAk/MP44B7lF1bvHXt0WRN2miHhRXlCHkdxT8Ee5ZOHHOZo3iKvc1XDIJdJkyvx8T0xBa
zYzrQ67F4PAaDY5JmTQoS+VI6owZheVCUhfSoVl9ZbJA4aYhIG92ItNAOJ29OkiDPDMttIDQl7lB
DuN3bgzxKsosk1d1h3MCPFHSak7yYYQTQruWOkja6osQidOy0l+/BEQ9pgoAYMW5ISnUuk6waqU8
1GlgbrIRgKGrlNKrgPjRzu1qb23FsrpRA8iFoyUYdoeg8Nrz8gb5HJRo0aaL1kOsoH2CJbndBrJC
klzkO69vX7NUBbebddUqLRpzKyVay1Guq+21LpXug0u3DsNNH2POAr/NG9HN9PvLy/R9lfyd//x7
fEAVqRWwMeYc0tgMB2yIxupQoFm3UbTuJWMD2xoJKTTO2tuEfa7cNxl+2Ilr+LcaKwKCTeEe3VCZ
HtHBsDbk4Qmp2+y1LNThzk2iekVqR1ZDyrK//HtPb/Pp58IZs8gcSfYnl5XZbZ6kw9Ak3CgHnDX1
bWfQVOtBhDul0lncf8oSDus8Hn4uqKTjOABklpz5dCGORWIk0MeCgxC+FRScpTpwfHWVDn/dM//1
dJqB96eRnUaaJaKdOBh9rxNJvQL1I659R3cgKmysNfonNi3w0C6vslXu/PzTGTWQ4n9na0+MxDls
PhcF3etHLTgE9QYO3k2AzDZyRwitlAs3vjLd6KdrjVCTGSOJNmfWHJ0q135URoMcHOqNvg0ewifr
mN7oV6x56TW8QYZqm970R3lrbPJN9ez9ApZ8f5vfZnv5SB9FbRztN0o37jFYXZ6C0/f7v6b+4++a
LaqoUNOgiMbgoHTXA5lFniJWWdYA7cZNiCCcn5gOfcjLQc+Ob4w5dFI54PSk0jyFTleWOgqF7DZB
f6iL9LcaDVvNRdHtcoyz1fsew1AmW4mJazlL2KWmQgJOifsDRRgKgCVJNkeQetdHC4We8wN7Fmn6
9B8qPWGIKKpeEkmxxxXQ7l24+qE5pVMdl7ybzz4Wkd4Zjzq3OZ3l2XsfETUx1l0ihWoBZhzuBlUX
afjWji8Bldd46goZC33Ms0vgPSYPN17pJiisWeqgIpTuIjLSH6w4tUOK1q5hrg3/YFqPVQwcpVi4
2pfizZMHoVasViIeL1OQldkBs7uNJ/3Wa3ePrtNBjhYCfrYYp6IRxQFSLv51+vlEuTX6Qs/6A3pO
/b7DN8wxYuSuLy/Hs0+HPQwZvwg0XlIxZ5gdppiZNXGnVcWt0SL46lc8t82VxWmX+WixQNUxM3/f
w3m5HPZsNt/Dkv2R94Ghmz80xjhV1D4silvBCu5FIdrUbuCMBj4QcjbJ1toeqM7LIT8ZKUVXWt4Q
EZHcmKMUCwN9D3caaZFK6yxx90gpbCrN2IxiibBsct9o6VVl7S9HPdvu2EpP1g9oh/GcIvjpV0yQ
gKq7XB9ukWZeDciIu+XWoJwd5umPy5HeF8THoxyKIX1BoB2ThTX/mX1KM4tL1VdG5aAehKN61d1G
VzqaXk9uakvoJG3zdbpG/bUBfKEtfM7pT5+HnoJOTsIYeJ+Oss+UAS9h3AzHXkdBbVhp6OUNQI8r
WD0lES8P9dNwJACg1qFsceKchrPaLlBQUVcOnimiknYHIXcbd8N1oNBgK3gp/eeN9f/wanif1g/B
Zl9QR9TcCPL3YNcmBuTuw5/+fczA4YayTCjlIT5wOhjZyHF+EHWE1ZEPRCl21Cc9OXNh9U/H4ekX
wgSFpJ3/yRMJZfaFVInOg5xk3i1Sx+0mLaq3DHHoXTgEyuaPx0MUknAekJwrc6xVBlw2Gf0xuK2r
MDj4amquWl9Z6sHP9xWnvo4lD800eZK1eU/dPlxunjSMgSYM6dEXFH0b+6byNCJX9j3woVgUYvx2
eVDz84pwPHUnI2lWNyZ102H9IZxatqE/xlZ5DHtrJfn+sYNNKw7Saqjkxy6X6PEubOdPBshT9f1z
6RqDVU4j5oWPgn7RVkeUSQDPSN1e80YRfJ5xXbTGwho8Wx0MjzxzEpyAqY0QymmwKssoEbplhadB
cE+ZF3tX1bhCzHSBxDG/05jGiQoKPX4q8HJ1n8ZxoxyJdKWqjk2cIV9/nYjW9vKHWoow201DjaQl
jZ/qWBgmcMKjifL+5QifzBUCUBw8rDoaHHPod47nNsqudXVEidRB+lmu9kKw5Cg+a+Bgyj7N1N9R
5njvRKpG14qIoj7nR0O0xxcEX4XKtu6DH0DD4l/06zBxuDy0aXJODolZ0FluavTxkCUZQQNEBqFg
SmtXWQHB1pbui0+2E3sXHRUa4vxjfitCpClwKGK9ZeAp9T67Q6WxA2Xgw7Aq13jS43a9hLOd3//T
jCK6ZXFck3XI7y2QD1vY96TYrayxPEIIkyl93yrhrlJsjH5h6VaLqKjPwuEWDgJO45mqzTlXOi6T
EV5NJR9Q2+V33mjDDLoer6ODtx230V65sq7GN+FnZ9r5r+zl8of8bBd8DD47PNBK6sqxJbgIxEfJ
7iI07S9H+OwL0nQwp1OYO/+sBuVmXdsmROA+WflQoaNEXSmeFnByjLfugM5pGiwcwp9sCmxTZNJ9
PiOiHvO3E0U9U0bWtDv2krRCpv1Ot2RgI9VKom1OY5vyIRT/6K0XozX+fXbXwc5O95dHfr7/cW8W
qczg2gegQ5zm/sM6Esq0xSIgGI8SgqwGhfi632vWz8tBPhsqNw7EEhNcDvVZ+TRKUZp9wNQPRwnn
chD5kqMqtvzDfO1vO7v43n4pn9OlTtj5lcPIPsScrRp0aYvU7TxGlnpOmW4SjCcSdBE17W5hdNOv
Pz1oNHiiFFfIVFk8c8pzMQZUNXNpPCYcNHSICzsxV/JP462l/ZusqhvleTTWl4Oe74nTmNN3/fDd
XDScvEgcxqMPZE/sX3KIgpcjzDqJ06F9GmJ2vSlS0PqxKo5HZVM5ynVxQCWYUhHvxWthL6yCPYpO
W1Sgg8zGZXSb/Pa31pO5ZMe5NNDZFVhVuccjoR+Plh9cyf3O0POFp+lM1+GvgU4lEhzMyFjnSPJR
NiJskKrxOFxBMtS32Rf/Z1vu/cxGVaLbxo/m4620Fu7FH+hrCPfCfXhbfomeipW1Bs903SykFWel
jveJx76V/i2KSMq8jzBSiTUKLRGP0ReqDghD52sJJvqjItjG16Un3ad7czKL/Xe02WfG7kCuDXGK
9rv9qWFGVWytyq6A+k8CB7YGcm6XBRt34SEyI7L/Nesf4s4+rOKbaqN0xE1+Bw/aBsOUVbTX74xr
/zG48a/HwhZf+oWten7Os6QtpOsmbcGJQn+6a8TE8AcPp4Wj+Fs1bqJ2l+xj5ZHLelEG4Tz54NXA
0c60TjpFc3nKptAybi1UVvvXehN8M57GH9Z19oDuc3AtPkM4gKZfsthANL82u8s797MtQ08IL2N6
GygNzb6oJriWFQzucBxl3e4FB3O+hdTqrKg/LdGPIWYfz1Dj3ABmMBzFK23VrvrN8Du/SW/kbXWV
7sO9uo12hbpWbtNwj8FRsxB+aYDTZ/5w+A1o58pJ6Y/HeIwFO++FTdHES3SiT4Ng2jilrVQ95uxj
M0Z0Ky2b8SiobAegxlXxcvk7fXb3omb0nwizYQjoKgt5zLlTlV/GILqOB2NXJOLCavjkHqRShHgT
2Q1VRnWWBuNJNeKtzjHeWLcWphLdS5musT+6PJZP1rvOYuca5DmEVtzsth0xJc3wlh1vPU+9HbxN
Ez6nfn0/jDf4VCzcfefJ6JQtIWtLv1CXSF1OP785wn0KrVS7lUPLkVr/ubf2YnBtuS5NSrDZdboa
26WSwyfnpI4KL7kLX0yhnTX7WsUQofBfNAjjNNIux2FnQEjFNQUoQPvBqNc4uK3jNN205fcWTqtq
yrx02s3laT7/mLTRsNvDqQdAEbJfp0PXfSU3y0jsbwOXDoo8GBtq/wWSENVTZQpLbYsZGYIzGlqN
QiOFfyLiSD3sNFzuR5XQ9bJ3dHmKYgKnrjPB29cxlKbY3frUqwY3fBNlf296D23ZrHPLW1hYZ5uE
jg5GwvpUrHjv75/+BLeF3Jl5qnUbFCZ7UM3pnOByukF9N1hoCn8aykJ8aLqceA7PvrCSFn0XkKzf
utqoreMYlKeI3ZYdZlX0p0uYlzYVJUxTaaybNABPRxX3tRg0njgcuxHQPJ2g3scp5HnUwhsxaQE9
oSW30GI42zVTyOmdz+ecOmSzI1stFLkETDAcq6K2qQ7vektaBapyRwXFGeR6P1SYdnTN6vKKnSbt
JDmeqv5YJkhTZQsS2ZQ8fzirM/wjY4QuymMrFzhRCG17bcXuuO6RnsDbVLwNgE3tMV3JFrbKJ4t3
QgZTQGbLqtq7AurHyHS8Cs+Mi4rI0TYLjJ2Woncg8Sz3NP87jZ21F4qb1lux8Lata0q23uoLq/eT
0TOnXB/I9PGynHPHsDHsB+wuy2M0CmILEESN1ig35g495eonSCwgU3Uu3bVSuVSVmIHpps2rUBtg
+3Js8bQzZmtMawGKYapSHktNCOCF6kKMHGGEZoqRpQepkYdr/G3H66EcEidvytDuENlbMQ6KFgZe
cd3gv2Cto6zGEjtmwW1VsFH6uAmyEIZj2fT7qNR728ixa728aM7u3umnT0cc2uQ0VOYvKndMR7+M
8YAKOqtZd0k4mbrhX3w5ygzI/K8ZonDHs5cmA1FmM6QW+djjclodMcQhTaqlfK1rzWsUhdJ1a8JR
UMfxHtsXGKyhYq5Dsyz+sEc7faOJwwsEhi7O2VU2BqnrI6lXHfU2b/ZjGWPD2ZnxwnSeb30KotMm
AMQ8FSrn47SALWChXR2rSlfhuY7Jt85NsbAZhu4xiqPGMfwm2Jlt3N1mhRo/XJ7nzzYB+9Dk3mQ3
0hQ4PQJKtSvqJtGrYxeqE4WpUFZh1irbnGaclHfhBt8Y6nM4IDiXA09/eHb2cJwrpop6DDyqeZ3b
xMnBd6NOv41qOjiNpRRbueoa2M5QwnGeUHZlZP34w5jwUNFMhYnOhamz/04Hm9DVknzDU9h13wXh
EHQuDiPiSoq/dAjLX451dmHNYk3b6MPZ2ndpgkOgKx8tYJmRqV5bY3WN2PFCmLNpfA8zdRon63dF
n+Vb2egBmI5U+ahqaOJgVokBlHRoXv4ng/k7ymyVYN1b11hVyce26HdZNnn+XPneuPC4PluLE02Y
ExF8CHB4SqinU8bbKML/OZKPXbnRx92gXPUlO38tZXd1v7D8zpI1ipYi/QFKfKSp3H6nsYR6iMXY
6BnRa6I7WrzG3lTZX561s609xUApmYYsWFdgkacxpKizqpqJO/qqNdhuhbkpIO7JZHBUK8eVsAOt
Bnmflt7CvX5+vZ5GnsNLKA410mgVIu8jRPWaLNiRJznC+KNMgodMNBBOw/tdF9b1+GY1uCKGygJc
fJq/k+09/QJTgwCv45F5ltFwu5uR1+fS0TLijSF4a996Gbpw3ST3tacsbILz/H+KNp3SwAXJ/+fv
wZLkFDWaQjrGvbTqDH2bh/G68uVVV4df1P7VjeVXP3vUunzVCfCgmnI/oGl0+XN/tqRI4CY+igbw
c66ukSZSFoW+LB3BLK+q6k1JkAOpfoqVsLB2P1tX4DTIoDiw8AmRT9cVBu5mWJaldFQew3bTlG9F
cJ39jN2HQj0C8fnzUQGXlXjPcAtPKNyTcywQpaGKcOg74mz8YIzidddHh7pMXsvIWNgvnxyZYDT+
DjXbk30Y9IHVywq9GvnB09GRqnsA+N3C7vhsaU6PFoDKZDLM4emIiqRs8GkbOZlDFY3X0Hp12yaw
a7X5gm/ErtARrbg8h+clGd6mZHkoIeiszjPN7jxJmwBnsfooBon5Gg9SbbdlMl7hwDc4XpKUe47D
X7EYIY2JIcW6g7TV+u2Nlmso/YlcVW6QrMYsKA5DPPqHPKp+ZFIc4IFUtS8LP/b8M0yPLORhoJJN
8MfZF9cipJQhdNTckrACVDP9Wlh1vs7qVnO8kiNZJRW9bmVLsH2xFtexkbfroUDXBukoZGj9DmJb
kwh2FltLIj3n3w5RPF5neJRKZA1zgbSS66GDS0u2hNXsWq7Dm7AEkdlqPWwmHRNON1yils80DZkK
uoaT4DqIUwCMPJNO14vlyzXmVmBeO3cw3jyz8X92UR0/Dl2DWzCV+O6tTxQrc0aMg79mTaDoUCyx
5KVVPxiPPQZdtya6oJWdaTT27QED4+coDoW3vBClhGcPto02vvHBGyywMbc7FokFbV6W70O/RvpQ
9OXxqgtr7V7NZaFySi+uTNuSYx/1Pytyn0w1EvjDvYydHTyU6jYVcsqZkhREX6meDyG63ILxpoZy
dx+hgxvZdd5034dKp7PbJmHyhMQGxm5FrLdfAI8k37uuQfowxdL42He0MxZ2xPyspCULoIILGMbQ
JGc/y47E3KtAjujFkaN75fUQVD1bwaVL6raXV/N8Mc8DzTZ7J4hdpRQEavBBqwXQtPHRQiTgcpTp
53687eZRZkskpc6TtSlRNBEMLWq1GKYsnFrzGaNAQO2OO04HHk+6PCv3qKYg1Slu4Mc4gUPqJ3tM
vUPbKkNochHVtT8bEK1WkI7sMhPOFODk2bSFKRC2PG7bY4DTnjOIsHEqE8z/5ShnFxnlVQosvK/g
JMIInE1bq+t4TQoBIA2/XZfVJB5YGw910W2Q5sfaeaQdibcpFpl/uCp4ZxEYgV4ZJDmox9lDwOz0
vs6KhMcl+rcZInNGEdituTC8aZI+ror3KIABKG8wnVyfpwcH7zlAbEpKkUNoV3JzNKUALRrpD9fe
PMr8U+Eoh6NXxjM1jNN1Yrkv9B66zeUvNaNtcghOMzY9ERkPT6h5DRmj6070zZB3Yu2u4tA4FtmI
l+cv+rgOBp7rUFd3KIpxduH7gQ69rSh9z//T7XJs3S//mPNlQ+5D95j2G7+LdtHpvA5J3GS96vp3
k3RaaulXUZavxgiIlFw7rqZuivq+kq2FLXF29UCAmWQJDcqtk92CfBpVHSx1oHUU3Ok03qxN0F9p
o+OhE/9yeXTzswReHFAVCsk0waYC7+x7qklZSXIqBHexVAsbcdRpjWvIVFyOclZf4YXF80d+5yi9
Yw5Ph+PpsYFnmMxNqlg9ZqCyBMqnG5C+UG2xM1BLK0yV8k71rRp4sQRZvgSsmw+UX/De+CDjE6mA
qbOBpl1QNIjooY4M9NrJhgTL4DrJFpLKpSizM0YSIvDNmVgfe8s7agkAf5gWSz23z4Jg9PE+p9SM
36WiTh77SRz31HCPiqdzbeI0mT8LoyQu7MLpt348UKYZ47LU6BuIJJTzJWiQ9JhZ8L4JDXzpu6Bc
Jb5QQtA0g01RFcX68iI5GxYplgxSAwg1BxVdndM1ouRqqKWKVBw9HRnk+nehPV8OMH3ikwG9BwCt
zELgPJ7vZHJzPRNbrTjGmMlbAXkMLSL/y/8uyOzm7MuUFSARJECRJyxeuvGxMMqF0+Hzqfp7JLPT
IY200kP6rzhK2VsHjBJD34Vzfn7qkWPwMf6OMLuzksLX895XimNWOGgEojnGRg3pUttuve6WmllL
X2Ya74cVnbm9GQOyKo6J8iRF2NJ21xQwFiZtfqTOhzT9iA9BpFwZ0nD6/PkPxjPuC9XuDV7oC2GW
vs3sCDATHGigJBXHof2OApUdLD0RliZrGueHcSgBNh9CrxZHk1q+kNwZ2pNk/v7freLZXoxjAUfn
mBjeAB7Y/KZMTvYLFe+lcUxL8MM4gkzHiK1liYUw5RsJaFb8Ei+2oxc+xxxw2o1VWOUWI2nRg1UR
7i6QIb08WWcH5elemcP34opB5IVcHA0p3BVGBy3h2Mn5Wsm/Xw706QqGHjCZv8IRnUM9xdr1AT+y
7XlarE16NVr3ZgwKEqcPrrbQEvn063yINdstZgAFM82mp0xpoSd6I7XPOkILlwe0FGS2V0r0S+NO
ns6xNrdjLHNMfB3+J88/uAF/T9tsw9RdZJXVexTZd3INSV0B8UYxwJf9z5c0AEraGxQiaZYrs/Ho
goyatCBy+Ou5o6JFynsZpfiFKJ+czRSTQBPxoH335DvdOEVThW5eVsVRsegY87i288SWUYZT6Ko6
5tJz85OPRDgycjBxFCXOWnCF4tKP71jexdeR0lWk4LJkbC6vhLOi6vuj9kOU+XrrtTimGFQci2Q9
vVxu87voPkTsP7er1i5+jAf/flG199OhaUAoyE7paMwZyVEdyILsN3wvK165bvdLR9NOjZesWj4N
86H+MLuuDZMKOZ0IEg/MgsF6xcJt1Py8PIGfHEInNY7ZhS2rUlRrqPkcMTjfiOp9KT1XdbAdkYK7
HOjzL/VhNLPtpFRh19YVx12HuIFMO88ezf5QdvJrFnsrBX1fvW22NKQfNCN3UOe9ag1l22I/e/mH
LI14dkcZWURZtZtOqLBGi1NeoW5jg3rYmvkfSnLSKZpVkGZ3FTogmQRFpThWCGmXq9S166fqwdhF
SOk4SrKiD5ahg7pxk4XZ/uT6+vhZ53qCkSTEUTcFlkIknrGiaIf7y9N4/jY7HdtcfLNvsHakblEc
ETz4v+yd2W7eSLalXyVR9zQ4D0BXA82f/6RZsizLeUPIssx5ZnB6+vPRdlZKlI7Yzr5q4KCQhbSd
VjDIHTv2sPZazr2Avu8rFDoJit2q5wS7zFjZ0sp3WxJQBYpSjA5QiEuIVrxkPFejBHhpDoHkP/Jc
f1vqEnoZGQnFpoiVIrXa6tFJlXQ7Jbl7//2tHG5n/oLPwpgsE0Hd/PhC+XAwxKkGebsc795f5I2b
/4UZLLyjLzWqXmh8Iznr90pXQ+UebFXRu1JyUSvB/v3V3rxgnr23+Qs+25JS1pFkzO+tU4j+4cRv
in05QXyjf7IgJVCZFBaIHb6/6JpZLNxKN/21KDh23Mpl2H+yh89TszJssWz7/jzJ9MwY7J4nrBd7
g0Q5z0VLeN7mxS4xZJdStGsCcraccked7kJMn9/f2NsroppOHs0/S3tH3DmusnTi/iwdz4/jszIf
NznCTLJh3ySOAyPXGtjoFXD85y7/XnNxG7RB5PRmSC6dI6PSa/cDrPu21m2mPtoVBcQL6lFxkLA/
0X57iBWOWh1kIrRRdJ4oLS0uuzguCqfUJOOit3S3b4Sr0ekadc+Wv8kIxr//bl9Z6mKxxT67IFDs
PA3MC7n9aqn+AfoEF6iVSxnwIvCZuIAw02rr4/urvnaZi2WXZz7SJUXzWVZ8t0fUjzamDRuj19fe
ENw7T+Hvnsd5OfA6TMwoCiNCixKkLNlaP6ksh9QaWvOINo6FqxZ0lj2/2Vj5ioN+86U+W25RwphU
I6MoyHJp7XW3WrwJnd3wgOBRAY3k08qrnH/Yi6LMvLcZTwtYhjByCbVMtEyzGyc0LwYW61wHnZ3W
q6Vt1G59lFw99dzcvr/k7EjeW3He/jPvJqfjqCUFK1ajc63mt8oUIeHYebV/N0Fb+v5ir26Hl9tb
thBlJw+rsOFd1kx22fXWtipvcOQVA1lbZfHFUmnK/TphS6idBHHNrRC4hfL4/lZe+bHFVhYHuwdt
rGUmW4nCbK+2SMXlzkGrh22dQcJT1Uh/1StJ6Ks74ceSEDPRAqBJtLzAEZ6u6XX5xkVqI3GOVIiR
eFJ6Eq4Nbr39/v5eZ3GeozRVu2myjYsoYJRJuyjlPdqc77++tb3Mz/DM7PoinZSmcIyLtrhFXszT
YFe0GZrKjd37C73qnvzwwGDv/3priytu8mWtaOiBoQbjytfOY/sxl93oTD2mX8Vjfw8hhg1R8Fqk
uvYO52P3fH/GMMg1ve2LvIETuYcOeRb/+/T+3tYWWcT8WqUEcWlwueiSs7Uj+MOzJ8g0t++v8vr6
XNjdwkVIMtAaR8XuGpin9UvUKZ0H+xvZjPlZkj2B6uua8tb71qHKCxdfNKCyCe+Ni6rYa85pat02
DBEka9iQtWUWjmIaSz1MAz6SEZQbqCpB9t7naFo69corfPMO+Y8NvupfyYxWxdrIh4IDG71e/NE8
7L2Hh0SWZpnJ9z/Y2rYWYUArS3KR2Ly9Vn/0Tf2krL6S0W96tEDeX+iNbcF3DoLWMBkFejVsnVmd
1BfNgENCqKDbZDcw4lN+/+bAg//bHStAUNDAqQrTHbStl8Nb+ggovKbTe+Fo2xGef5lT+/5u3jhN
rDB3/bh7IVFcmLkD8luTJFaQw8qn/pY2u7GAZs9KjLVLd2WpZQiDwGSnh4wMXWQz/W61jVW0GaLv
/0/7WaIWbDuVowpEyoVMcJQ0tWc25QbtyBXbXtvL4iJUY1BKWsdeLAtRK9oIcvRQdGvjLq/rLD++
P2MhdE5BLS+LU6YzZXlbycYF9NoX/l01wPtAbq57KHkxSldXrtq6EN/8k3f496oLD1tMo1xoA6sW
M9DotjXuzTVivfk2XQRgmN3fSyzMDjn1MiyLiamt7C6LHsq123zl5y/xqH3e5llZjphBnHkOCALg
BisO520T+M8WlvTEUwVJraqzBVP9kjq3pnmQx2jlSyy3ATs3qEGApuAgwKyY8zM8u1CTSvbbKKjE
VRNPqcdg35M0yGszgersGp9/jPnozxhBeNtmnuglbMQG3KekjdJdJVIuz8rwvvSnbdfdvdR0zicJ
gJCnq3mFipUp6s9xmlG/zHTRGJtiCPq7EObuzQT4OHOjXgERPqZq/6dilsawATmB6F7JEOpnrYyq
eDNQYx7dDF6s3M2kppUYkq/ax/cNeBnezxsCoIva/cyyDf3Ly9fmCK1sAz1tr0I1nW67vOrcuK4y
CpBwK+dKdpwZOFc+1TI0/rEmfB/cCQ5Ue8vbW0tFVlSO1l7htLsnpY/7DcDVyM37WZG41KYvidx9
GjTj+P5el2bIutAZzySVwBqAicwm9MxEWNJQKlnurwpHSU6LYio3ZZtWG1jH1nLQN17r/EYxRMgU
SdYWkcOYAoHsJ6OHgxqi0NDvniTheLom37badO6LtFs5Yss7fd7b8wUXXjY24M6tNKu/ot0RbvtU
unUys3fVkemppvF/M9NgNTYFLakJqBsRovmYPHuTil2acSAP/ZXjhyq5fB3fmH5/V6SW/62puzWa
kTc2B9rGAlDNeoAeFkbKDaKaaZD3V4YFkY82oqoXwNsGB33ioz1Z2SsJ4quIlqk3kG8ASwGh0c1Z
HvPAMJoS4TbtKrW+R1pwY0C5mZT6IZEJy/xZPcQ+VfvsPK7KMz1eq5+/Oh+A3qBTgPQDSAl0zQtX
5tS2IcUMxl1pY/znoDfBcZSDdoOnvqNWVLkQ/FpuXK6RJr2aTGDXL9adP8Ozr9r7Zp+Og8auY+Xz
MOq70NBOe0llhLR0p6J1G9CzdeMf414BtTpozM6sVVNeufGZ5oShcQBkM+XpEtZSp7YsRZNlXhmJ
bHuFZuRUxcbfhVAa8yoYDRVGlNCZgni5U4WvW89TZVep5Ff7PNNSojhGLt73Nz+qoy9uCxCMNOkY
3gQ4ZsjLoRnLLjRRCCm6hj9WfFIzG0FDv/flS2fy88Ktstx8yOOGWYQ0KkKUw9PWhsTeysvbAFLL
a7mOhn08tsegKZLdFMgIwsRS/PMK+B8i9X/ZnJz/kPx5D+3DH095G7XjxUP29O9/7eqn/DH842Mh
2vCpzv94yL/98X/y9qF+bKPHP874ZfOCTZ0f9pNN3bI+4Bz0mfjENrk2Z870/qlp//0vzfkAv5Q9
k0vhHeGZwrx/salLivJhHvFnaI0IAlLwubLdzGv/+1+S7nxAegIqIQcRBwC9C/L03yBTZ1aW2Ql+
0uy8bAYEFqlxHI2U5acghN4xbG4TzUouGQkwHzpZ93cpoiEA+RJ5xdJ/THw+s3Qa6zMHN0TyMxIV
ZoaF65CGBuJX3Yk3DEV6lbhQjLPU+lo7Z1N8MzvIrgb1eVO18TYrajjdU0+Jb6v8ox4lXtd/EUbv
FpZ8zOqvtTpLfEkuJCOqf2QM7JiF3dEU13nT7To/3vR6gJTCmercVoqNIkTiopziOuhJ6c2wGUW+
70LFLWWypnKv+s6mtdb4khcKCfar7S6qN1pdFQzes13ro30eXeCS3Qx6XWmHDvIlUJbr9I7Aj8aM
u0Y7s7gbXq28uAr7gXlof2Bl3xQ0C4b+0q/vAyXeVnn0XQzGUW++PzsUVz8/4nO+/KUXe7XkIgEp
DHPImKGIN+Wx2e6q7Y7+sQv53M7Y+4fiaLrZ7uP7Sy6ip+WKSxQSWXVvQqpGKf0YbdPLaaPv+pV5
xjeXgKR/JoOFkmWpAqCIblJaVSLKth4nO2J+Gbkt9MqKuyz+8v5uFmKkv6zl2VoLa0mN2qo6/PYG
3k10CL/Z++pTfRhOi31/n18ET8EJI6LoAZ/m1+E+aF3tdmCm/PP7T7GMaeaXOuusQNfGxUZ3ZPEU
etowqh6ncEFIW7iv7LsudCdIp8ct6nIh/DqKy6DH+4suArdXay6sNVNqU0aYiTW1ZNtFYp+3U+MG
CBxtimRNUOYNQ4XYhAzQoJsGDlzDYT+PXyDykDIpnfnYCknfBMhPXQeO7e+SMTS9vNC0gxibdpdP
ZXauO2WDSqBhP4xVLQ5NpVWnZdaIS6gR1EspspOnMTH137M63COdPiJTnCVMGfoPv/IswlIMScH/
RQgFGWGEzpxselAO+acaihQb24eIxA/qtbRnEVLBZAB7HCUxzYKU24KP5OVrYYzJSRWVSVoRGg0U
a0G9U2Q7Orz/qWcv8OwGgL2NPcGeBtfhfDPaixsgHfsujuxmPJg2TO0btTBF68ZmbtzWslxeDsVo
ndaZMsou5AdWhCyqucahuzRxYOpMHlBmhFGHSUVy/Jc7bSu1B8rsKAdVmO021gf1tOm6YivUKd3A
S6DsNNVMTitDRp0iUJGySYb4pmnjtfxo4V1mLBu4/bkWwVQQyebilU+F0+ZBE5S7VjMnl4C2Oo3L
Csnx2n7SIqs/tMxrrNzBy/B9XpTrl9EshoMYi1sKYhRaEbdSHrLoOGQfy0zIu0g4ySdLjZNDqGno
HTLSOHl6AFEa3MyjNndvmnrc2JDmIlCqJPkKM8yy9cszwboMYIwq1TxR80M19ZnBd6ocFn01VbsQ
DsANMk3JqW8xuVgltb+Tfftb0qcnThEVABnHzmudalVHY47lnxkmbGV4A7hpTAenAJR4YRTG5FeK
VFfDzowdGLD1PleAMaSdXLihVYQ3ucnk3c4O9XTcE9nJ935YVw8wuxXmzsl7iJjDofK/vn9afljA
y6diigQjQRFw/t9SLkoP+kbqKrXbSZHWD7syUkp0hMtur5WJfmMZbVS5sg6XMXSa4/Bo6u0gESn1
qIfXgxGc5Q3e3u1VSyq2VjVNn5AvCVZ5jBb+e74d4fInUSIz5OQsa4P0GFurt3LzwNH3z4aU0WKl
B+EyZIG5kbpR2SWa0rg2Kl6uEaOdXo19sW1sFEqjUUUE1Nfh322NqzAqk/0QtGKlTfjK6OcnhAkE
eAqxMyCKRSUiGTWEaCDuOeQMgKaunpvKVqmaaaPUper2ytCfFIqvwcSHzDuVumwbw8qAUgj8RJTX
1max5oP9/LPOjzM3B/C4sCWQ+r30QCVtqbYMZPMAczIiCJJodlQrW1dF0st734TeWGquQOLTYWOA
EGlRYpJbQ0RZG1gHZwqe5HpqvV6rrW1my/bKLb6srWMGEPJBQw3lizwT2C+ucYXplaEyEv9AoeeR
Wdh432ZKiKhXjmZcmuu38PhUD0IDF2S2Se0lcY2iRRXbc10v3Fh9VVy/v/kf0ycvXzRgNEp4JNUw
ozC6/fJF9xpOzAoN/+C3bfxtSDX92hHGUQ5SaRMDWECBLSpO07B1drlUq58UJoLdPp5aeGIY1y59
SZw28BaFrtWhOFX3bX6STE22b4s4vqm4hbcKIKvj+4/9+pvx1PBokOORLjHI/fKpU24tW20i/yA6
azqLollpVFTyIWUqb8U8lpfh/NFglYPFiUkydDmWQGQjCRxziAznUJS6uLXrOIh3IbCtQ4LGswGr
Sxv8adhZ8xT6mrZTYyU5FEg25bs6jw178/7GlzHwj6eZa4Z4Yig38Hsvd94bA7/fgTlqRV19LHo/
udYHo7kuw0FDJNvXw86NDCp7m9bopG85RytyS73UtxMVoWbXTnH7qWDm3kYBW2pQ2KvCodyEWuok
u65Fs1F0dfyQGbFRHKzMkMt9VitkfnUZrwmwv7rV5lfrcBIUikhk9Mtstw0pkwcJm/Hb0NplYrTm
sk57iEUltkYGGVFWWvG2sSZz29a0I4g1xP79N/qGKZFn04+EnYgi7PIAmE1sTXbDAXAGq9tFZTrt
/S41TzM10VY+3ny8F2eNoI4JU1wbZcnlRG4sd6YN67x0CGm5e0LrQo8KQ7ONx8H2Bl0O6R5CyNUW
tPzf3+TsLl+tbNM+nqkRySYWPi61URSLk0o6NHLNKJ0oM6+Ad3WjVRNuHh55T8pyeZtVbXlZIFa4
4vjeeMdz+AaxADOlTAovjDaqyzSBNTE4lkVgnPlilK9yjA9WAKSm39/pMmLEpF4stfBnQ4sAJqws
wZEzax8qOTSOQjZTOsxaAYWCLzw4Jdb019/cH00KW6ExDgfzImbPtI77QyQwEwZ2t20b6bPF2b+Q
LbhY/sH24AimkYlUB+nny+Pfhara2oXC9shGPEOHDFm2oi9MNPknWubrHxFfXYGuvo5d8H0yjBTk
PhSmlh4n0Ue79xFqPYZq2e95t7daBjtS3dv6LhFIFL2/wzecAuvNJxHCInKMJXXJRE8kCeMoOPZ9
cxI16t0wJeJByIm6HbSOKFKto9vEh+lyNIpyR1thTWv7tQ3R+qT5Te2REiOP8PIlD1MaO/j24AhH
cH6U7IjZCbUbLmprDiOj0ofwesrWIrD5DL48oxwOSHPnGB/GyVcFx9hOFWW0A6gsy2Fgm0JQY5QM
LdkIRhW/27mZ3gy4fudoq75yko6OVFH+y4MvxRCuFQGWUmZcNNRd0ZMk5kdZS1n2inDXiE6DEz6g
pFx4vd5kh7AmFDXDqkFGOqYWkdcAJVPJODpNPJ4kIXmaGUhi71ty5XZd6l9nSSJv2lApDn3ZiJOK
4ev7zIrrbZPLzTYbNPM0gs3kKtVtcaQnlRzTfBy8lAzs2I5BdqUMvnbejlp6IsMbsmUGpDoZRjvd
RHa7Rs3z+rPjGiE3mtMrpCiMhZfq9ahA5Vt2DoMIvVq9mGrE7I37vLqIujX5pDfWmgMXAlxyAtq3
2sLE4sKqM6Swj1GEylYlnHtLCeRTpaTX6JTpbTOla0QUbxwsmOhmTnWImYmblkWTKFXbKWid4BjE
/rdS0YKD2dIsmX3W5SSL5iAs33FTx0k8u9WsM78Y/ZW47bUv4RG4BGZmfBqQywAYbp+4RUg9OCZ2
0bkU2h4kUSFMPE7q1uyTNQWO134Z2Q9eLiQDUGFA9PPyLYN2z7UyCGCHzUdxAgtHhaSS2p2Bxf1N
dlOOy9wwmHmxiKOR6VncsGM7Cmihc9S9bPMkKPzaja3M8nS9SfcNb5NY3vc/mnJvepUO5eCK03zt
PObKFF4L7iXytyWeecY5Sx0ywtywhb3Jx8g+VoEGR4ujIZetWdOhGTPpa9OlytYu/OkyL6TPkdlZ
zspV//oLzyBGqAdpt1IEWnItWrFEUyexoyNUzbWnZNL0BUk07bzLyiiGvadsV7b++hvPC6LriDqF
RV1ikSn6ddw3E4WwoxKJaCM5enOap+F9hUzYSmXurZUMGJkQd+M+xFm/tCbh2ELKITo69rkMPS90
suCQJ80NJ7ldqW++cVaBYWG20D1bzPkuIyYIM3u9t9L4mBZNd9L5xm0qzxW3psTHcvsgBytnx7iU
TbrY6uCVqdBXLuI3t0u4iMIVgQat15fbLZVCJL5dxse8GdLtWPv+VgmGfDN1VrMCg1gqIMynB0yC
TZEED0zlcZEY42gqmk5FfJQmLfR60xq2XWv6nh3W5AVN7l+IsotPwnDMd1xYyaxuHB7CtmVGU6Ct
0crCd2MRRV9lUY9umxTWYWwN3yPA9bd95JTHQoKAagrBOMDyGOwlnwFZf5LsjU8V9sHo2mtY9+pP
K+dytomXl/oMp1NgeMUxgN6c74FndbsgUcJG5E18pPkZu8I2s62tViNIljzYx1Z9CkxfPumHVoCB
4g+HaJRXQsYfTnX5DLP6KV7BliF3WbgmGLSFYsMvdBx8pdoO1Lg9TEZD+LxR7gBpxZdSNRroFQ6F
fjAsqT1Tc8O+V5RuJPeri71VKKEr+myCbtCM3MY0+40JtuNgS5pzJulB6VmE2ye5QvKJmIu49jtb
dYUk6blrl/2Dxk/PLC3fN+a0JhL9+ialIWNA/T67HULwhZlWs18JwyFG01GPd3AZ59upGsOtlAaa
pzY+EwJMPj28/13fOhsMGuHeHLil6Xy9/Ky6EqMZTcHkWJnCcOViKKj99prn1MZvgozno0ElHnSQ
Q+kXaNLscJ9ZUBQ0Qolhfj+qEsrMkS8HpxB3pzsV7qF9EvfpyrGfo5yFtUA9zhHk9kV4YNY+f76e
U9Q6PRcsVmkU09P0OnJDo1pDIr1OhdkV6rD4bvr++JiXq0gTOn1SMMVHvze7A3WScNNGTb9pUpLw
Vs6dC0ntC7ThGn8lzn5zfxT1LUwGgdUl010bxF0Zq3Z8bBRbnCuKVNz1hVNfvW8gb1yDuE2FcB67
xKMt4rsxECEVDyk+xrCcb4tA9s/HsZMOkiUl16bfrMkfvL0ekAGyFmoqS3JQxryzuhe8zy6Kt4bd
FDvVRG6UJpnu2u1aO/Ktr0e0QfOT2IpO2MJdJ5D0Bo7FalajZKdhLxKvNfLpMCQT1PEjYrzDfSAF
xfYfvFQ6YpxysBmkpC+NBpFys/ZzIz6GpRru49iqkIxNoWT0R+ncimTj+h+sB0x9Xg5V1WUrDtli
3cm6MDkaJfo39L7yMx9aDxfKW4CdRb/GvvW6SkN+TWnPpJ3OqVheFlqeFjYyzcmR4ifzk4qID0ND
/NgiNHuUZDgznVEpKLw64aGXpXAl6HjDqRGYw1c40xRRjVt81djPTTEOZnIs2ZvrC2O4GOL6z4Ee
4OH9F/v2SpiOblEFo7n18kOGdLGdpArTo9LF/pap0fpQR/TNLStLVo77W5GUSh8TZVNq+/M448u1
xrgblIZi9BEez/Brok3VcRwra1dNcXWMTFEeCWrs876Y/A14o+be6JrV1GteZOlUuf4Bls5lW/3H
Qz5z4iUczbmvjDFjKIa/kc1m3BOw+1stcyaKyZ0CwWimHLD9YBPnDKoEpgY3ueWXByeTuv37rx/o
3KvnmTkWqZuT8VKwWtZ0dElj9qOapEMUV4ritlZYfM9aXbm0YO+e9kCcRv3Q0kH7lkKDX+1N3e/P
hqo3vjQteDodyYSPZj7U5+1Qj4zui0H9HEtWd2L0nXY36n0iuyOY4Cs4GpjDkZNwDF10HrujnXzp
2vxGVWtxKcpJ2Du6ntmTD2/VsFXLwfgyBFpj40ZijwwSUptyulGFkl7kbdpsfYKKm0zXyytJC+MY
qHOGcDoD1WPqVjrKuV7lUz5yo6BXEleb8tbrzByYkx4G9gDtktZQmKdnm8JVnTZ7EcOhwwWXZAAx
48ZmUaNNHwttsu+yLOLGzQZIRO1yTM9tOQ0/69JkQueShXSizV5jJF1YtOlDUWSqF+SVeSbXSnk+
VPC2elo8ZPdqgzes62Aw93QgebZxCETijnrYbBXbdx6qsWjuMio9lqcYWWe4ERj1jy2PHbpNEmSK
N0WZ8iWT8+CjGIrIdqXWTCy3ktvoo0QNTNrTgYOAZRJB4aZKbJz1dvnUR/FdYEmWsR3SXLmv2gim
AHWkEXtB1b3/Wsl2uk1k39RcKsax4gWxpR3m921dZkPUjG4fBuLUpsCTbzJBDLaJBh1Raa2Oxs92
0iVfrVDt2q3JTfNFL6w+8NCgGb84SmtaJ3TB9dQTXWRdlNMYPhhJROWqlizlKNW1hso4lFUXU1s0
jutkMMkzWhLV/j43CvsxKrKBz5cWgH0kU/jnzmDWH6HSp+FSA4FQtoPkT7YbidziqpMQ5PGkyJk+
ZnpEH1X4hZ1sk9bqpk0advmnTCsHJtwMpz3oYVHcMFVqHqfQoNQUm/I5swrlDQKkFL59UdGFsLqu
uy5zNGM3dYNwqJtOQrmVfbzJoU5FfIbKtXxl8tF1N/EHBgtMSUoGdzRhkNyXkRwchFlp48bPRmF7
SmOeF6M5PCLviNhJq1t+5waoElReocpphgFn8rdw8gHvI/kAYFcVQXmv9mX3NWgStANK2ULgvqnl
8otmRMWTw6jBR82YxMMkR8qAMQ+ap7djyZMEfXwZt8FobJrRML4abV/LG3+oZGbvwPb0mGEIDHAw
6o+iIlV3bZ8YdJMLw3xomhCCpxEX9ID0K1zmEPc692pixftomlV6NTsqs00QzT8njZlHmwAK6Ue5
L5SvRSrSFPG2JLym4xSobp4UerxJSGwYiAn1uwic8klejQwqpJEi/I0U5F3kRqqe/+n01FhdqP8M
4ZbRGERbTU21k5DrowBSUcEIVleJZmx1buV7a8xC5gGckpOkR/StNkIOa2SfcjGO2zSMhOb245TS
DIvN9CqDofQK1ZAxd7XBCjzcQP3IRF32WdJi6C0LR41hIAbf6eZ+1xydftDupiTvvvWUgsF0RUEX
bGAaZvC9SRQ4vSZfkgCXhan4UvfwLTFWpjV/BrGW167aI0dFv1r2H/tYtHf9mJqopFIV1d1AS+ET
4rnDzAsBniLzGeljdXSgk7lr8jC7SPsKPhe7goXaDbLWuInlSavcoXTmbDevh6tQ78vbqCl7PqjA
dKFHz9SnsJ6Mb7JP8uNOZTBe1bBGS4ALYuSomCUwMPWojK5w4AGMDIY2ddjaGDz01N2mDabX0Rvp
2uSsQ/P3a+fn4VdrVHrVlTuAJ65fy4wbasnk3IwNAyZeU9BVOiU70m5TYQ2RO/YBlfLebGRly8kb
kJ8dRbKhg59eZzITN0YZn7ZT9FmeDF3sygRoDwmNgF8URdVS9kqpr7wMBGrv+SDeejfthrIGYQSo
+6oMdXmXKZWVHwp16oKTRgoty6OLJV2LSTPjbRRP9U0TifDGsTvna8/LvA2y5iwznM+kjnHsmYLL
ZsPkiA0sNhdn8GZM4zbGgL+UoisjF5/l3MtpIE0kuOrIZESeoRVkJ0KNtiKJotsYxsAv0JyHd/z4
2nKpTPGdpmT0T6agcyARlTgsTE3axfdC91XhwnCafcrARn4SDWpAbCodTFcZB6n0HEnKA0RViUXc
sDFGCKInzbixR1Hs06FUz9Iq0bHtQTIyFwIRiVH+3qkDtzJ8H2MKkzTCJtqZJbnI0M8Jk4RSTV7C
YWARX01Z01nuUIUtnOUgmZhPdPog5PGQLGubQvnSdUGzRxkEvTJTKTNlUwRSf4oxa3T0tdLqvFz0
JbLCRTtYDGsW7UUrOOLumJvFl6xC3qgkQBQbOkcD2qMhlWcGsBPI9foyABCqVp1yL4WGfW6Xk/OL
Jve3MPeX5VP+sa2fntrzh/J/zX/1sSjHOgrC9n+//CX4718/eQaxv/jF9geg/Vo81ePNUyNS/io/
KHgq5v/y//YPf8Hib8cSWPxjIfJ2/mmYZ/4cAO9Qwvjv0fR78ZAt/+ufcHk40D5Q4AUxz//LdBnJ
H37C5ec/Ie0jJaL+/KNj9gssr2gfyLEpgduk8mQyc+HtF1aePyLaR5oKDCWYQ8pDv4OWXwLXgetQ
FmVMg4dT5i7KIqQPqL/Lah9kl71Rtrd2JsTBr7X4q9LVtY3X63LKzVboHGRLTo/91FcQigxasOVc
Gi2WO9aHSD2PxrAYtlWbBDeZ40g3GgOOMDU66mfOS3SrGI3/Z1D02haqXrfk+rpAYWTsdkMAKfyY
6J8CaRCnEBVKN5KKzk80+MMnmP5jNEkASJxRT6wefXnYEb+019GQJMyz1npnbVW9K8JNb0z2SUYc
2uwKChRMF/bVGThZ9RcW6LcM9zx6rCFJ/96+tNIflve3Cf//Zt6w3b9n34enh/rbH8cmncdE5n/O
H70if0j/+r3mufH/+Fm/hkW0DzNHL7hkkmR0JOdmzk/rt9QPpHUARJELmWF2Mwb9r2ERQ/1A3kcy
bZFizXNv/K2/hkUM7QP4GSjnsVfSMo7B75yAV8n7XBabVdbIaoHtWos6HWo3beOjh3TUgGPucmea
TizLPCBwVu8pjHIPcMUykVF/KZzw9tkbvPqZSD4fLViePvQ2KPswKQOKBYgZ8L2XSa7T0jUvHB/O
O+bPr0q5cQpSI7/4jDvJHtI8lG4KpSy2nQXM69jqw9hteJ8kLp2ZbMO8ANyrl8ppTJgfbCjWK6dR
mKfKrk7l4j5qJdlB+LwjvTBG337kChtPgEVNN1PcT3D1NOpjlzvhp5EC+3cpFns9nQZ0rhQxX6+J
ODdLJXjM6+xTrSul2HAdSrY7wYN4P0o5NOBOtIcgK3dTU8uEi/h4yw0mVzF9cIk5LyuN4k8/3tn/
HMB/KTNx/X9/wZxGdfT1oY1enLP5r/w8ZxAvyJwL5iY5YoxgPZvKoiL8gcowEzm0aKhFzxfQr4PG
/TPPA8syACMakIpN8eivc8bAFrfP/NuoEIIbQALhr8v1l22/N5f1o2n7dy2FJUxKVDPH2A/YGJnJ
S1s3ogSQbdB2V5QZ1G1QQFWfdOO3Lo36b1WFYA8aNIZXmLDPJLLeeLGC1HEvmEFQUU7dPnt1b5y8
hcjh/DTQucE8xgg7J5B/ffk0yhClWehPyVWflpNbS9qJImfp3WCgLklwVx8yJc/hblGyXelM7bYM
FahJFOcAedKfWtwjo9LYmVdldnM7aGm972q9OlJZkKmt+MNZ3jn3QwT/+fvPrbxsm/x8boq3MxKN
m9lZMvAPsd8KaEXiK2QvAF3IHL+WqTOlkT08cHJd1B1IlMluT1q1c65yWwl2vpqk+740+lPRBPWj
yLrmrkz9C2M4yRTl6f0n/IHzefmd4bLFk+K9ZwTwspPcFamuDwlPmCmpfKNnZfc98nN9E9amsaUD
b5wiJMg8rVzRDhSN5FWTlexMWlVAe1IvbKCq1TO9v86Dormw8qnYJ05EWij1iF7KGUqHUZceCjuQ
L6tWBGfOII+gEGZM/+D4a8XVlyU3siDwB9wONOII0Eg35vvjWQkwEnT7EqlEiVMzoS3o5FrT3VGg
5GDbme8FUTj0GyOcbho04pAeauWvFXWey6hRyhYtupH0pA3SvZWWsRdAY3BhtAmiuH4h6k01ldJj
Ru/d32R4/A1z63tpMPKrCWHFp3xsSG9DaiW3pfFR6xyXipN9VlVRu58mnVC9amsFWYkJrFHkKyHC
vvZY0rrT0s8QFdqx63fVheSM0v1/sXdeu3Fja5u+lX0DbDCHwyFZQaXoKtuSfULIiYs5x6ufh/IO
Ksq/Cr3nZDCYBrrRAV2Li1zhC28I4qQ8kcaYuVdosKtdKMD51wBIga+o7U++V6W4aUvV16UF4twB
rFVzsv+ofAJ6P2yCsA+6A9l/fWG9LBvt1XKxTODrYMbIotn+wD5Wx4KcGFUTNlFxmpVJcXNS+W1r
l/olIsbqM74ZZhXn6hoZuV3gs0YiW+6keBa7dK4dKnVFGLgwlW5LRYAHxuCRekP2OQ/k/KOjdR8z
Xt77O+SF9HE2ZWtpDS6obdhQ8lu7HGsYUTsyy+OcAePsNHO8Q9/E8k27sG86Rck8DvF6N4zUAYx+
UH5NTiHdUNtLr5Ma398cmOFBrxy8Acn03Rx0lR9NVotgcJtjpVdpP0byh52qD/ssHNgrtdlcK1mi
7E29hRmm2YXh5vW8T+HCPgq5H2/DcSrva5tqpCXiYm+UjfzgpINy5E94M1VcfSZfsi80FFYgbRIP
Ots0/gHrgdWm7baKvsbJ1MAQj8Gx1FQX+PVtzHto4hTxGigUg3kwy94L23gbDcWpgsP1/qdYiZ8t
4/MdsK6gvr/w7tdWi6UatWarwzgJZr06GIFk8XaHg5nibFIFU0q/JohOkZT3oBFMGy+SUXcNjRox
/x57VyVJb5JkGi4AK95siuWxaEGqcPlkYuBVMzdqDRU2wagR/U2PZqsqd0Yk9Kv3J2+sd94yCNon
C3XtJTQ/P9kmgTVTRN3iSFVQ25nq4I5mUV91dXth8503OZeXbGAcDTURBNkCtSXGeH2EqrhzNjqc
BKLOLPSkohCNWyFA6DeABj9nBTiY92e2/ODZBoOW7sCEY3qwnsBunw9Yi6rvUkVrj6HebOR+uh8b
xWsz80cP3bqG/gAqKbsw5h+WMl0qgAWESuBBaZCdDwqmJ6HB25fH0aGaNtcnMcH9qbtdNjbfLOr0
s2NtOnJbORa/VDW70Bx6O2fkU5HEor5AAKi/pBqv7ykz0xsKjONxkEToY/g1fUgos1MSb4f7plW/
8UjqAbxmf2kPrxarLS/gOfhHCgwZFquxOsH1vGso52r1PdSy+U4uIy+TlOIwWKoRu4BRMjRWo3lT
BkWxnZMseKSn02/J+qt91dndM9dR8RAHlXrhjaycDZH1AahITsVaILClabYC0CR9xM4mIr4323n6
0Nm9cciqQfWyrAlO89C45ohEdhsk2jYtnWurGeF1j8MPagxU6qw82ncELVtRAA6ZAYX7mcw6qgyT
66EsLyF3Vx1PHhcmE5EoT4vgCnDP1TaRVGRHJPy+wfj1EIZzV+q7G8W4dbTJV5EfDlt1O0iSG6Tz
hU+4WjuALEnOdZzUwG7DQ1w3sIMwz+OaUs79lLfADiZzrwIQcNMBje0yVYxtQdd176Ap9v4+XZ1A
L+PCFAVLYlEyZ6uebxklBdChCzHfa0MU+U1TNBiI4+RCXewS3HAVN1Ngw8Qe2C4EXZqnLIbzoQB5
Kq0VmckD3rrSnTVIN/ksQQS3uGeKoHPFpI9f3p/dmuNIiuFQCFk4TVwvi2LW+ZgZKVc0BfV8xN9+
dkHf29ThmxlXRa1W9lY6ZxvaE9mVVnXWFX6HFLhohRRWrhzkuVbccZB6NOJjeyfJGKy47z/eGl+2
PB4ROuKRCsChpdN+/njGKOKc+2s6Ihz3qVAQkAi7OoIkODmQiTTDU0NUymQaNE+oagw3QRg1dxHo
dj/Bh+Oa3L7YzKMe+xGYzY1tTqlnAs6pXZE34oveN8nV4vloxxH0oMgs7zI1nm/rRK/cdtSfOnte
6JPdeNCaPr50Gp8fSgsiEREOEtvlfltQxKtDKWosmgRhPx9pdpmeo0VIrdMx2ZTziBloJXRpm2ZK
c4jtbx2mB7ooR89xcABmEX1Sp6DRPJHN3ff33/n5RuOplvwXsQWWoaqxLJZV+uqQBk/XJ10wKce4
TbQfht3le7hUlofdX74RkTR+sYH+bJVAvhTpvHkfjAwalDCLWhek29ValK1RL4y8UI5RgOkxHabQ
GydHuXDTn2/oZX5oYVFDW4QWCOXX8wva0ByUyq6PHHH9rtaMR5y/LB+ZFunC6j3fz79HWl4m2uEL
qWatZQaiaIGoFfXRaOPwySgUiGe5c60qwBaGkf6UcChLvf/1VtHiMijc1gX/T8hI7L7m19tVOfbc
Bt0R4FuxNSWhPpgV3qlqIbWnmMNnI6Zp+Nzhl7mRm771bIHjIF6LGYC8MdwDlogBlFvNpZNmSUL/
E/D868GWPQzrAzPY1VaehzHXmjLojtC4CEAiVflKc7a7DgJtviqmMrgOEoy/uNPAQ8llfuBqiSkd
4NmQU6wQZGHbVDfCnTHH6iFt2m9FaP/Ucynx2pwy/fvv8UW+c/24C3oQOzp0RFmR59tAzeEOS1pZ
H2t1MLZzNYyZW5hyuLOqfmvXJVyRuct2ulXrW9Db47Hv7YSurTqLrya6ZB6/2VwpyixuAq0JkVVE
0N2o2mxnLGoSWVgWP9U8yg5hDdc+qcLo2ikpEvR6i1pbaTg3QrXzjd5F5V1dyF9l2gmfORgA3SFj
ZN1pmNdCKx7qOzEEzrFvS3srYpQ7OhoZyMXqFT3g3PSiLhMXgvKXYHj1bjgeuK+Ws5klttqotjni
kdKL6qgFJrI+UwHLcqr0gwHd/GBGhXHTYHa574fuwSjm+THAj/dLMPVPCeTuLScvThwUg13VQNhg
cpLpbpJ0ccBFL//2/mc8D+tfFh2HLDQrknc4GmswbdzlWTcLqTymk97unSktaaar2LGNqeG3szFv
3h/v7ZYnmgfrwcshsgdud75q4jY1QC8HID5UVX6CjOjCkki8OnIow0yteeUYMH/eH/PtgUYaxjlN
OxzoKbqq52Nmlk2xpg6rYzGCMajVSPVFq08e2/kS3vsPrxMeBGrBdEQWV+flUV7dDaPU9yZad9XR
zuwCTac4vCuAcniRSPJD2gWXyI9vx8NdVsNHV6GWSLtbPR/PykwhiEGKI4L60sehBBYZBmJyJxnL
bEWKyws+VG/uvgXEDkzG0UmToE+t5tc0bVtHfUTVY6jN/Yw+gYslXb81o8Z0SxOXkLjEYbOW++5C
mLnmxHHxUWXADYF+35Lxrq8lxOfMMjaZauRIw5exisZvpVLOn9scVdnK0HaUbeVtEsnqnVRFBkYf
pXGVIku+KRWpc6VcLXwb4MFToiJgNJqN5urSMOIKuTP5WX8cv0oKl05gN/U+1zXJq3TkT1G5DB87
NEzTHC0ntnK01ao2BzjTT8M+HdruupiLm7+5Ype5Ll7uS6RhaOu5lnWAWWnPMgpFijJFFUTbjOOT
ADed9u8P9WZDroZahe/wgfM5UDgA7FIePSltnoBeoeU3OI+tqJ7Uqb1k4PFS+Dg7HcmS6H1RjCVr
sDiDzhet3itxYcIjPLJU5cOI83TnpalTPJlFpfgD/uaeZokcPQP1oarn3ueIKO7QMhFeXWdi02U2
96Bkz/IVeicbKSvTnSS19daJ52hbDpp5LJoIeoc25u5kLNQTqf25pBUbs5cK2R3rucRKo5jj68qe
/Wq0i0Ob5ZcmukoGmdhiOc3pv0jZYPL+poQhTQsjrEuO0gwzmdPwBuTJ5PUA2LZ0K0ffGfWT6LUW
kBWmWa4+fn7/4745HpYHAKvwglmgoLA6+dKhpzaf1MkRxJ6gCi2Z+s9s0IctwXr7aRqyS77XqwLK
7ymjoURXBtsS2H+rEeWcBhCUkPSoRZV5sPtgq5HpGgsUPh+Ueh9KhX6X93XolzqqNFGlz64hxktl
sbdRHjNfusuUSKnQIt5+vsZwMLQolYTpsY6naNc5jtglulXE4O2C2e2anzgaib0ajvYGzFngcydT
Te/5TEFifOiD2n4W8aXP8eYiolrMWb00q6iwAGxfPVSj5mAAjfyoRIb9CAM4RULejDZGIikf3v/y
q97Yy4egGk9iuNBcbU7r87EQQaGWRb5wLBs1cQtboMc/0WVxQ6MJNXTMsvDQaXq+VRBO8qtCUrew
YLoDREpggkoZewZIZSoJeZzsFAW0GIhQELeNShUOPYgrawn2vC6BihQETiEuXNpvch06jIDUl/va
RP1rTarUFSnAuIB6o25jN5ePeQTbfLb991/TWhVm2aIvxI1FgoYjaU385jQA3jD0xbGXwp9Rb+2H
yH4sFvSoERkASQ2pdQsRBR80CKyuFHTKDvj+9CmhyOOlsnpRlXEJDc8PRx4IHMNCOIKKsD4zANZi
8+vkxZHWvOVlSepskkmND1FpfiT+m2/z6R5/U+kawaSPajZ0+/5SIrIUOV89AkUclqlJKWe5aBdL
6POlE0qYBEhtMXxQqBtsuhbPIT2Rf2UGciCZ1dS7EL7GVsv7bpNRysqy/kLlfJUJ8QBgLzXUEanp
07xbBEhfR1FaHCZ08+T6WLa96ZXzkG6KJv6cx/Jz2JSShzq07sdmRWlWUy6JUK8W3u/BYV+RA3NF
UUs7H1xOWyM2zbI5hmP0Q5Um/YZiePbx/XVnvHnHS+y7vGMmCQdgzfQyjbqfy8HsjpRW7Z2mD+F2
pivt8jnQFp3QhyeSMotrTJmKbRuBt9WBQ20kIYKPZjknx6Sw52czLpK73I7HnaYkwdPklOGXsJGj
HVbiYquKsdvmKE1v7bY1tgIFuW2UNSCeKdjs28GmQZ6H95hgUjft+uZ6FFaysxTx1JtptgOs62zk
SdR3ZjI15JiDtJniybme57G4FWOVulZoxR/70cIwuFHTrVDBkwdVr7tCFF+raltM1/0UNbve0qub
cPv+O1zwc+frlCyeJW/zqaiKcNucf6msV5JGG7X5WDnRdw2lDE91JPmQZk5k4M04q0tOj7hzHKnD
Lgin8msomi9JR724TpPoW1lk7W1f1uUHW7RQYYRotlIpCrePbfO6zAGPG1kx3BticjynN3JIEQFe
v10xqbdaj4R2U4fpfq7mSz7sb9agDX0NNBXsY/Ae2np1aJlkZYMt5CO5A4rV8Sh9gJAQPPz9F0iL
BTU5VHupra6FvsxIHpwxqJVjl45+MUabcLI2kBrQmai3ttKehG3u8Z3eRRx7yZC7fZ4/KNkuDz+H
zX2eo/msTbf2oLidk2/Cdp/W7cckGlxkCr3J6lw2m1tqw2eDG//C/fCHr09VVsHCFcwj22itSz2A
eJ5Np7WPnVXgxlkkuEnbBaG9ro6Ab7U24itPTUj3ojAgwNAmdOswLm71qtGBDlPZ6SeojyUoKq/q
h8Ms7O+AiMud0RnOoaKd/aGXaTDYkpz+wE9YbLmFwLRDpfGN0KDNqarDvoid9MLdvS4fcCERNhrk
kJCDbJVi/vnCVmJ9SIVQpOOYaNM2APdLazh8SOd+fJjnvrytJeF8bkxs07Shs9zBwvliqCBcFMCm
w0iPtpUsT5VbYSGnuRwpMd2j0fQhHKT++4toFdPwrEjFcFEvXRoKhy/9m1cZrwXbG0R6px4LbGUo
NBfwTMo58hJJlS6kKn8cinoh2R9lYfbG+WsJoc/g+yerRzWLA/KvCr4DYIhNwvI6vj+rdfz4e1rM
C+Q0f7xhyY1GqwxzW2pHLZ67faKHip9NOMYJTb4m/3VFXURXKYI8u0lxPrfOpO6hHFQ+9h2zryrs
Djku/l40//JMaAHYVGXBiHEunM9fLxyad3OtHSMx/CKWLnN115vBh1QbrAtfdZU4/B6KS5gPSmGI
ltb5UHC6wJKDQTiOSvZJcmRoXnlk+qYk4+pUhP0louASjZ6FHDYnEPBJcAQWvZ11rzzUC1b8nDtH
vDyKb6aERaYS2omfR3qf4l2WKE8jOpGNDzJyPwe29MM2ent2oVXNCXp9MRyFKdzoQLkeJdkKruYo
Kq8Uip+03Yp4urBD39481D7oKtElXprU69rn0I8Z9cQ5PqGYgHzXrA7fNaXU9mCENJptandV59El
e/Z1bsVH4ZYDLUa9laiePvH5R+nLfnaUPqtOTaeaV3FB6wnx/XKLuMh0X7egQPJu1J45lks/gVZ9
P8PT2egg335/rv8P3wS+yaHzP8M3wbfB/8uem39iqM9hnPyv/yQLyMZfYOAW0Qnwz0BSOKn+SRbg
v1DPAa5Pr32B/7MR/gWXVuS/0JEh7EV4C/Er+nmvYJwyuvuWsujxviwDfvFvwDhftP1ebTf2GquI
51uYDLSMX5qerw5tR5vDJBG6sq/KRjuoaYJ5XyVllvDLEvhm5FQAlIIsoosVa9VWBwyh1HLynPXa
cIMsBbVNpZG/xVZcXgkzfIA2OhEhqUcn1WEN9m1c31UCdfs+DObvfTUqHjRuGpG5PuVXetDcFv2Q
/O5b/a1V+b+6pq2f0+g5/4fb1T+fu38Uv/5xakHc4nz+vVlj/Zff/jfY//8OgsqyIv7nBbj7WdRh
9Px63S3/w+9lp5t/cVSTT1AwpOqDlvW/lp0u/yUvkRIHyCJiDIj038tO1wDwG9RKoKMY5HtLh/mf
4GFd+QtQF0AYcIK6BijF+juL7jfg6T+rDqQIEIFl4ZF0026gPn5+fmUVfjC91tWoYbZVsksnRBm3
g1WanyOj0VsSlEBuvCrsNXNr6vX4Se1T+5knHq8Cu4hVt4f+i06j6HTJVc1Z7Q400uL0ukk05wl5
QRhwbQuHzbMjJzEIU5Ohdo257+9H7o7KDUMVjmYWNvbXFrB75zbcbPSunCq4zW2naV0AFGJeJJWl
gtzbKjVgzMN407Z4/7o2ebEXWkqf3A+YOOyjXnZurLoNbkJtIXbpRlz9Ksp88GNJyM/zPGmAXVFh
h3WQczFYU0oMbaVCvouiZPzSVr31ycmzIdoJynNL3iGczDXh3EVuMED3dYc0m3V3hEn3bCaV8kPk
mUJ/C07yo9ryrV15Ymw3aDGOc0elrxbZniYTEN/q5MkQ5nydR4lpXkmqUu0iJb1X9dquvA4i20EV
OgVAutbSXZ0aQwGNLY5/iDiRJuJjfTrUZunIUBBby9yIYWpSj9eqsJfVFukTvabb4eNL0ACODXIN
+qxE53oDS08LNkHeIcNqogF2W5QwODEF69SvepMjxVOYaf0BHF8IdqOB44AuWRP6Mpxlw4W7bd/X
4HQlD9dKQWieNWPtjiBl1Q2iNvWjVhjOt3TsoblXWoJoc5MNynNP06/2QpHZgZ+IoT30oiZ7QZN2
kF2tjDPhAYZtOzel82e7Fm2vB5NiFhhKUolyb8d6jKq/leT6Vhpydd+PxaD6pjyktlcos/2JckGe
e4rAQBHBWwDAoGw40/wckJG060bHknxdl6yK3KGcGMiQoRRXeVFlHgSRpvNA35bqvq3SaovPSDG6
lP/RrBSO4MfqqLbpFca1erKH1jrmyGle5Qx8BIouoFurpPKeqbHGwjCaMIFumv7TCJi09ywrhuOv
AH0wSWPyGKdKIKvPaTjJkRdYpkWduwvqzQQ6NfNUG/q9a0AqzxB6LbXIE7Nk31ozcH4P5St7IlsK
FAWQkgRcMrGaed7H1RSEFCFq6n2FXaOVMOVaTksiS0S0mXRl/Jq3o/OlJO6vPL21U95Po9MWCpyp
5+/TYdrKU+18q+eWX6q6zqGfUda3s5YryKorsbxvsz5NNkNcsG9B1MJ/dSA1io0jjdOvZFQQ2+zm
KkLuuG01N45rY+L+Id33CL65lMCj178IHFPNi7FPSOD0JwpAuoJWBPxJqUi9LgqMRysrFg8ufUTF
oHVICD3a8jUU4Cj9lSLN+zVr2gq0el0GP9uSOgxk4Ga4M3p1jv20ROfP65oCwmZSxxX1FAdeuhtE
ioCa76g4wWmVqXjWKKiQti2GeV4SKeHsOgBZQr+Z9dgA7k8Dw5uUvJgBrLF4PNRVGuuQ61gAuDqU
bexvkn7ETk9fCvWGI80P9jiRWleGyDJftlvQ4+xRpCotW8oDPxcgZq7Mxh4Qt47qOPDKFNzFlgYV
6vAThO/BN+PZ1Pb0lMFYFFPLeaiFep1u6rkG3x/pZVZ6VKakeivmGD2goBpTZyv3if5UGHWle8CL
o892Wzg/ikDunqB26pI/yFHT7wg3QnWLXVD70QEVHHlx2ifmvitbNd9Qh2qUbSDF1rDNJyVE27iR
tfg7jzN2iIFk0bhFnEP/Ojp6N7hMvDtSjwrFJiulftjXBUzjXYilcnvUa8EKkaTJMB+StkEpe6S5
Xbo5gkDJFu1StF+trEl/SLHZeGjVOLgGgxYty/CDEy9tIavqYhTUC0RP3D4p9zmFe9dAjsyr54jv
SvbJ9zPAlocGyaZpZLsIia6buchv40HV3SoLrgy+vR3l13YxPQAI3Djh5FaRMrhK1t0lSGCZ7GO4
E/d6JX9vyuiDbCS9q8XKIQFSqnUCq4xgcIWZtfs+GXzNzq9NqAZOjCKG5sz3TVnZmygsr5vaeEKs
6sfU5CeKAuzSEjqb+qyED31b3WbJlLrRtNcacYUTxFUZOpupx81H5sAK03uUzdAXFk91b0t+a1TV
3qqHjx2yKBHVsXGvmYgJ5Pmxz4AUOZXhpoF9mwtN9dLK2MgVJ0z33c4iPJB69EiBCbgpSA/whm42
BPbB0eJHY6Lk2KZY9WHQ4qtBtkWtwx0SWPZzkvqNNh2iuUwOeqNJBzvrPoaJnrkGJKGyGNAoTfYq
dZy+mOqrJJxCAGj2vg6zbWr3x0bprnrTOThKyeETh54+fpt7ufVySh/ILg6PQR0+NrFO+zbXTxT3
Dr0lru1Eu4Ge1EO5nh0O22lHKCq7JLEQgkL9g0jH7+hE5RuEhhoH/qkCYduom885aW6esVPrdiPp
6lZQ0kzGGf8Lyou5cj0okgI9HYcmQ7/vxMCq4ciRk/wqDBqTnrhdPdVS4Wdx8rMwnU0lp/suVvfy
ZH8uG2t0zVnUHpXf5PMs62jSlPcNJHcl0jR3tjF20WvNNccs2iCuVmzEPKBykiufraLN3RYpezdM
W4Q61GNNxut17Eavm2XfktJtVVQfezV+4jz16MKKKzrfH/pBromNCg6ByOCirkCXbQl+TpVVXFdV
+qwirzIGrQ1pVlE+jrnYdmiAu/CvHDcTCv1ze7xtBrnzY9gVnVGMH3rBb5ZsoE3RVUPEdlT166yr
v9tLDlAgrHM7IKrrtuOTXqY5q9r8yXB+bCd3Iqpzy297w/EzA71OI1NuY0XfaALBG9RlTV8tpR/I
svh5OWzmdA4OalmXp0anE2+qs9eP0kFKHvR4EG6uIdNQuk3qdJFbqOZUELPoXzpK7DdzEvpJNXh2
WnXUMKYP8Cm2WSx8Jad3k9t8wzjXH7K83NX1XQ2U84qy7B3qu14ptVc1XX/efPRtjsTtnLUYJ3Jv
jOGdZBqI5JoPFsQtIozIG9FQwIPvpBr55Ilh8FUz3Ajd6jaIupQx4Q/9t8SG/l+1qq8XAfq2SYaS
vOzC2L+d6vA6ScwHVcmOuRW4jZVsDI7UUHYeVC4aw8G8UVEaDwwJIF4Wm1OhJeILe5Fq+SoSdSvV
zSeijKcIVQNHfM9L+0ZPP0TTndQhWpAXp27SDmbA5zf6Z6JAyYucpasX7bVwHh668HOaRp6l1Nug
bred80Mq2psJbYeuDYLbtIbzBYdDSrPMsyc6gerPQdE8nBOUTSWgcjdiLF0umXLXzCr5I45EtA03
cd7Lfr8M1USQlZziAXkSWdmBakNxAfOgMDGdLengvdFzSTvmNm0CTmZ1/p5UU+SVibHQm/TOnWqi
EXlufwCQ2hZD2fvU5oiRc33vmNndYKA+Ota5D0puPzTRUzaI2mdqhVsMiYPOS/VMbN3vneJ5VKWy
8kwZHwiqR5n4arV8oCsE4q0fWtreK6huCxKDtrU3QpLVxh0bW863RdLV0742s+SrIycIqCNwYsfb
unDGDSmoLHxRmMOAG2snbbMk5i4AVx/d6f0AEbKPIkQZK1D+35FByp4VPZv6DWWCoNyYVmDWblBm
2egFhpESa+V5VPsLCWJvmD1gUnR4uBJbCkOuXgbNdWlnCjiIkRSeFKb7ybtN+ivVDKzIN6NgwBes
tM0PMKGyX7g2AF/Oelk/WZKNNItsV1DxIkB8j0pb1BkKRHE3eoo5mPadGUTtg+X0lI+atNdPpRoq
SFaWKN/4Ysx01UU2v/zBBpNn0BRpjToIZhCZt0jAJO5oMz2/tNog9RQuiA/DoDaNp7Sg01OpRLYI
Uy3H8Mc2G4c9FxCiO4swU+UOerw8Zk6cdJBLU+dytNUlvnRS1TwUSSQ9DnMh3RGfTNV1MkGgzprJ
+oHqEZdNWXZt5o4Qw769JNl/q7Tw/6hggEVn8n+uN9z9HP7hPac/fxT5edUBbcV/lR3gvP+1kA8g
WZLVA1eiY/rPapdh/7UUtJAMAL69eE38u+wgKfZf4LGoSQA+XNjECxLwX6RlVf2LWtdCwyHMQgAX
jO7fqHat2wY6oD8wF9CEqXNg/ELt43U3ubAtzKHDMiAS+wZ015QfxSW81roe/DIE8+SJAXyihHo+
hFR36SR0GHBaJOPY+NQ6EXVXorOPLZHDqw/w8Lte8lpv4E0ZeBkMLgyULyoyhLXLfF8V74LIGRaX
KOk4IGXrTXcOurJcmoqLIVmm7/Md58P7Q/5peqqKPCEIQ9ria5CEHLdKqRe6dOx+FV+LT2CWgKZe
GmTdclimtbgqII0nL8CwpWP+alroEw22lhuwCGPb7a2QOk3tUVLBMvaSzfof5gNZDhg1hSigUWuW
V4ABQkg9LDgidupJ+qcyfTLL0gWP7JqRcuHlLcvrP1UvG+8GID8wGfi7xVJBpr72el4WkmllUaEW
J0j1zfpeqy+p1K4X+G9COWEJaA3+oqxW39AmIh/FFJ7KQL6x1Ts5NHypGzbvL4LlOV/PYz3Kqvug
V6rdT+EcnoJ+E0hEho/BvbntbZLPS97R61e2DIUPA65r7NwFvHb+ypQm7ALbCcUJRFbtJcm2MtTE
e386L29lPR8K4ItuABQaeREnef1dxkHTcsCq4lTDFeP68aZyW+dX47fiSv0mkIQqPDG66iMBJuYw
g7N9f/z1cn+ZI0BIpDEprarW6lRSSw3Sv1qIU59+mvTqJMiB4O98H6rywodbwxChO/A6Xw21OjCo
jMeWMlTi5PSIcLvWkdv6vtqqN+NtdoFp/8cv92qo1ZdbpM6sLGIoxeyvaqp38N0u7Kf15mU29FYQ
k6HGDd9NWX032eyUzklrZkOSZk/GNazaTWxnXqsoEHEuHUtvN9fyfRbiFwegpemronXTYGgHHCc8
jULdJA6Ha+sjwPb+YvjTIOxbYPELA5OY63wtdmKGilpzRhQi+SWp+9mIPwH3ubDk334cUFNYzNEE
gML7hpUQ2zmQXKGKUwXE6aOuCJJKK5D+JnKP5cYwOJgQEYCCf3MZyuNUa6VtiBMFA3eaQWkpqE1d
mMuf3hh6V0togbgJrbHzN9ZQSQNqH3KqDvWmS+9EGj30It69/13+8MaQ2wEaA5lTIQ5Z3UlZNZuz
YQzRSSGQ7RPFq3VpujCTdTNueV9ng6ym0qKiPjogZk7+7f1HbU9tyXns71GU9ML9t+PD7E2+7Bd+
edCv69EtTur15H74L+ZJpEVbGVEyYq/zt4mZaSGE1EQnDeXoRcH/Lszbzf/ZGKt9K5oUjodc8cX0
dG9PI/DuCyiCP36tV7PQzmcBNk1qRVtGp6G1640wOr+t60ukxD8PAk4BGguUhLXU1NCgz0z1Kjrl
SU3q4lFu3/83L+o/I6wu2paKT4ZGFCNwwDVUkEV+4UWt5F0QP1+WHJYE/5rEOiaxOiceojE61Vt1
h6nobvYj9yN5vR/9DEpuiOjTw3drN/h3UEm+0UAJjrZ3Sc7jj28SM2HwPIuIwZqIZ4ihb2t5jk5d
0pF5JwirXPI+uzDEy834KqYMI3DNIpqik3Nv29GOTteFW3zNv/39JsHpKQs9ZVFhOl9zeoVHXjBo
bN5vCO7usn25bXbFbXJr3AUfrc33L4e95fMdzWN6m2zVfbGtd2IzuT/+izXz6jFW967I4iaMEiU6
2eYJKj9hrOG/P8IaUP5mpqtliT/WPOSJFZ0Q1t0Fh+lnk2wq05tbN9xYnulOfr5JN+Uu7XwkeTPK
Bffh9pKp0B8/KEgIMGcvkdtqnnMbS9E4GNEpNKvd0FXZM0qDwc/3p7r8yHlkyO7A4hLFcriYbwS6
W/RhieNNJEOKu0BDmEm6njrNK8ZLUv5/nM2rgVaLR8klZyh6XikOIZ5ml+hdXxrijwsUyTCsM/kT
Mu/qUBxRkpsxO4xPt9+yQ7pVrpXHcHT7vbWp/NnTvMzPPXylN9116NMdczv3w7AXB/l6/1/cMQT0
gNuBm/I0q8l2eURMMGfxSUcRSouzu1G55FHwQq87/3Lg1RVwDrxUKPsvL+PVfjeLLqJplTQnpI2t
n80s9SclHtvaxTcdgwsDaY0vfWXMv8pxSJ+m2WifwQ6kn0q9j2/pQ6nHKKR3UGtTSOd+ktBvKOI+
+G6PFU1ce14kp7OYhksXxPKvMVSm772ZydQQy1TcDjIYBCIeRcOJweZcACXYS0gwqI3+Ma3UInHT
VMo/4Ccu31Km458NPIwcr8nGAtWKtKSYW8mIGMBib6CiOZGS3wX1iEg1urn6ca4ycWs3kqm484ik
5mZsjaSgtVpbuPP+b/bOYzlupF3TtzIxe5yAN1sAVUVXdCrKcIOQmiK8TZgErn4esP+JEas4rFCc
7VmpQ2opmUj3mdeASSj9FDZuClw/AZ3tDdJCGsOMUCuAqFp/n11V1vwn0DY/AzQGG4ay5uvnp+c0
3VjpnTSj0OIBu4/y4/srETZN0UiZeYccgOoW212xaQcV/IPSesp+6BzzjjOrXJewcfcAuGu/EaX3
7fOfYr2N3u0E4C4UpCB+cohB8R9dFGVlNlWaZiP1+Oh2bh5r03pddO4o8wsv0hnG/Mk51hApAI28
omCJCI7V0sAagjiQscpgqu9ova+cFdhao6N380HihLPD7iY/MPm67z+q2ph6XNZmeqC3zS6Z+6L5
YbuT8YJ9Uy8C16zURxQplNG3pIHshF1YzlWXJdlrmebx/eC1BHZ6n69ND2UuuqchHkX2Jir/Neoj
8l1Vd+uXyNXLe0XK5rUfbPVFF8vwPJf6BKw/GkF49JYUMigHt2k36jJUtFwzK3+0W89qfa02aPcI
TcbXsaWXD/TC5ZObuAbuyVmL6bcF4brY4P6kYwCO8ek+7jAW8NFwAK0j0TbH6YgwUT2TMb6lhO8/
HvVH4E1I7q3KRcdEAUdpYVS3Y3pQ8BLYqyiT+aqGctsQF3WNzGzRP9uOoCsZ1TgmRjFqSlX8Tzy1
E9gMu959vjXfYPXHPw7A7jU9smALn/w4gEGGtq3zQ67mzbYtQSjIKHIvFFi7m7rX4msgXujqaY7x
pWsax6dxUz8Z6qruJs1BbETrjredFckrzGzUYKkL5QvUjwSefV5RDJycL1FUAGOZ672BDPZWla22
LWZrvuJerEOBW81+LBwvTCYTJfKsNzafz/GE30JFw8ZZiMQZoRaPVP39fp16Ne68XlMPnlOsV1Ft
9q+ji+Gw39Safp2CzvhBZ3y5NLROmfy66M2HyXiT+Ff76i4m5T5U7tz9HOxlvkcNPvnK66YdxNwY
pT/HGqLuMz2g+74seZtnAhNjDDBP0Q4o3LcPKFUSTYLyyfc2phCpv7RRpAaDhyQC7Dz5PelE5/gU
YdLfaA/HTWC7yaAGiUI39E6x87ENUlUBfcEZiH+je+R9UzADuMdSDNFLNRv13h9LJ/+uj2n7DwLJ
NPK1plG/QkVWv0xK1u/1fBhMn761EkZF7pjnypgnlWA29AoDRtiOL20CoH7/kWfHTttonLzDILzY
C3voQGIvvAgIgSiG8UAvBnxSmwj6j8tAlTAYWuGaO8jbOQKxczR8/XzZTy5CelXogIBdpeKEo/NR
jKhAQEJnaswPZoHhMM+VBWUmjc9EEifgfGv1cNffyI2UMk5yMDXWUsVKy+oQRY3mt+iL4g2kjCF9
xYucpyYovQ1ofXsXIQ3Hs93Lu6mMqgBfjQhHrcm6F5zB7V/PHcLcamyFgtZaNHi/GHUfJ1ZpTNWh
mlx32/W1tVnQBjxzl53Gc3RNUHTlJqO0wrNzlKqXudASxOLrQ1F24jqx1ejWVWL7wl2T9mbOv/Tg
zW602DE3CFGy7kpqbMrYojeHoucGc3IJbA5JH4mJoj9FanmhqYoRLmWOiABSlQNCHhc2feKLAUuE
i1EZm+sVMoIGUC6ChdbEhkgjDURknLM/WyODdxfjOjdebODPdI1OYPWxG1stOM36MLUx4AsbTJQw
ARk4uZWcuYSPKYYcQjDYFPodnf+gBPx+teA0mqPZLvXBhTxwjXqzvXEa1fMRdaSoXVRQL4GiHTwt
8oIGwfvLv9ws6/Dwk8HDIhJCU+X98LYNl3a2++ZAYKoE0pbRrYpvxhkZAf0kamAY2htrZIKOEt25
98M0mKEIrCvaQ7MM6Kv3Ce3ufOmXTd7ayU4v035rkvg9xmUETi/S9qjGa8GomcqFXiAzjSt86Tcy
x/C4lzpOC6nzmiroIORLK/2KKDrh9S7TwFUBfsmmkuHn3+kkjCOzZqNT4yMhQ630+ELBGR0e7NiC
JxuWQLM6HNVULw4sYX3pm5XWhWPi50Oe9DnehkTicB3WRdf0/TdLjCjh3V7aQ479s6+nWnTh9oux
mTScIyIFuhX3K+luXmjB5yN/NFmHIYkK1FVQ52i1eh0Efdwu3cHLSw2ieu+CA1mWYmNiKhGipzx8
qV39nD39yZ3NfKGa05uCcUyEeRSuq11poohndIdM1H0wyzQKzDmxztxbp0ebdJr0E8oM9B5YM++/
qobRCGyqTDvEYC5DkJG/wEXyHk35XxqIr//+KrbJm0ivDUba0aM4xGJs7MQyDnHF0fI8TM5465fd
rKA8ipCtHlqKEZ/ZNMc8ckZli64oecy7tJXT+35+euwOqj3VygE0A3Lu+HKLERCfFwlAgNNV77nX
6NAfOr3d9pGLo8xoPfaR2fhRfs7w7HRBya5Xxe/16BBlrpfCH0lwZwgzBTyrHJKexpaWOa8yHf7j
/fGv7cb9v5fyn13odS++v6pXbjh7BidCGPrH7avCUIHIJln81AGu3Nh6PYC8itPQqN1yg7FcvPv8
bJzG8MQ6b5AA8jrE4I454e6MTIhq9c5BpPYzBP1dHHW5n5nJg4y+WFOOW1cFlHuAEpZrmIrpW/Sg
zhzQ00lDh+CAQouDhAfD4v2XpSxFymnYzsFA/Cqo9Hm5mglP6ArU8w5XcfXMK/FhgAcVf834AEHo
xyaIZcXzxWvpHpJUxWUrWXT9RwWW4l4ARB79jpbOozkvHmBzQ1pLoOj1lGyjtDBfet79vy6nruSk
N17Tv8zAo01etqDuHavxDhjOgqeMFWV1oHr9fKXfpEbfby0bLgpgCkQfoIsYR8XpuVO7Io3M8imN
mhEjtLFkX7lZf9F0i7YEVjH2l9DSNXPXm4M5IQ3mgDmCxlDTS00zFJ5Kd/ylNvCGA4QpZRy65uQV
QYPjAQmm29ypRW1tyZbz70vpOPgqDA017kSzYsWP7ci9JzmrvjVoB0mf3kjnhZMuRThbMr/PSEru
kETs1LAv5oEEWEkBXQ0ZerhFHilfSaH1KshS4f0A5TQiyDu0wAxqy27KUMlbBfTyoj/V3lJSY/Iq
VQE5h+ETxmnNEIfwRi2xFVlqzH6Te97djG6zDDiDih0kTf1YqK368vkn/2CfOUjRs5nQSIdxfCy2
kRijLca2b55izxq2rYdbmbcYSgFm1gVsjA1XYEWg6pwsu7IA1G7jrMmf2qg/19Y7vbuQkAYVtPYp
EdxcQUZ/3l1125QOqk7Zk+oU8fVsx40PiqM7d5ms/8z7LcYw5ChoDmqrEtnRS6taQtW6PMqeJgQM
LtpUda9jB7VoR8tyqoRALCM3FZt0UJJHbZjA2w3glD//6KeXyUoMBE0DNAli37HcXx0VtgnjIn1S
vc7b08yWT5Ps1Fv80A7GLLtzhPkPxqNmjvYa2gI8DMchZwOBO68XmT5BplVC9IXHi0VfXyILRx4r
Ts51404BFrzDKgo8BLp0g0mN3q8lKT7QxJS1lOgsXMxi9YkTZrxBzcEORNW2lErBZlpebfvS9opt
HblGqEQj7AdU3gPppNUX3LnFZRLHSZiRNJzpg52GeutPyD1OJkXedvxJKhOBfipj2ZMLHHFvoSQf
zAyPIrjEgTNfZCDHoX2q0rNl+Q/2OV1WaLxrsgxy7ngDtlaboWaTPVGywk+WIHNLZfFcw/+DRxMV
sVWOiQyAuOi4O2UnqjRH1wZM4FDGstVe29IlnbcWpYJdjNDWthkdOG653d3M1pBfWfhQQiNRjXAC
uXFmx68LfnTqqFYA3qD8D+bGObrYW022nYJe5VNaencyn19hIx3sKP4ROdmtqMdfnx+w05CTOBCH
VccC34Mo8tFd4lJ+dtK6zp+mxWqubSW2HtEM+04JUzszsdNkEvgjqevKniQrPxbh7ePIQo5ar56s
xXuGkdbfe5NT3GYTIoOdJqaNFhnTZQlwP0zd1N789TzJGKgFoDDm4VJ7tJfcAd/GnE7nk7M46lXZ
UQJsVBuLL7SLz0TxGCKfrCGiOAYldaAq4AVWZvOfF7TdwKZfvKh7ajiizYU6pmihu63pozEhyk1j
KnkT1JUxPS8QQtRdpFCShOyV1T+rusiGaycq0JaZ0lGHjrM00G/0pra+aG4b38+assQb21j0rWHX
aLzp6dQdJszXN6M6JAZcjKq4RbbExKSzs9Wf2jiZr1lBrWLUms68srH+/inzqG/8FBUAmwIgPQi/
cqC6cJaJCMK4c9MfXj3Mww4BafNpIiv+5eqDSTNkSM17OczmL5ijHgomHNBNaRtdF/SFM90YTeVB
eEHw/jFCWmf2oS+oj16VYcJImjFA74raJxGjllBxHHFBAccGjLlCQwqtVKRHW9MaB9+wmt4Oxqlw
vojaavcOgiOrNqlIRoIFPTLw8EYeDlIEFilzwzLg1sQS+wl9k0tnGPSrmErnoW6V6JUEeNWXlIPq
+AQX4/dFG+g5LVZebIZ6UBfwc44sg7Sq+R0VyAzebeoKLVAR/lR3udZgZRnXsNQCuJIENEs/JwSY
9eTsPIVmE6tAewAnqXm56+Jc+dG6/Uq9MTVEHhOnNTyfRtPshhMcXTotltFaIf02THiIGE01pASV
b+wqar4tVmTrMJNIMAPJutn3SlvTL2kEWip+5akDLqQe5pTQhRJ7JXLaBf6qY1d946bu63BA28Xx
3VFT+k1NLcr1+6mdr6Mq9n6lFHR/RaNZ4vYeJyr/UFfbGwvWW+ur08qjzSs9SsPBtNLL1BswwRqx
rH3ijdDxhCmgGPsrQfnWI7hcebo1uSkbo/qBAW227Wuq1aqUYsMVYKFKiyUeegx9EFupDPUF5d1A
4kaE4MQkbzl8anNnixwiD4oXZoXCnJN3wVJ26aNHS++LriZZH1b2El+hfFHugTrNP7MlN+1AX2Tp
XmQWlB5fKI6R+fEwa1uhVeVv1yqjzJfU1w+dF3ksoxsnDz0H78eQRw5emm57r/Rz8XvAEPamM+0U
mDACG9dSbXUvVGwR/2p7EX+jZanYodtU6v0CqLn2hUifzMlE7q1o6yLsDKB8AXlXCe8IHeLWnpMd
8snYqZk6KnHUJtS0DFay61eYhEnFJ8oXO+gSE4vKWK/sq9nDKhYJdNl9y0SDAGuuq8+t6CCzzEva
PbZdB8m5gzkSw6wZrT1eNV0fZO6SbBvTVqpN1pubbu7zpxmPwNtGSycFKc+4b+5SbYFKbAEtYwR7
Sp8rxbXv4qWKfyFVMnD2FdsoruCCrQvt3Y2Va3+P6IZDJrYUHK4dZZHPdFHJ2XHKxlnejo0s7IoC
OopstLoNIyUfbT+W9fzSul5/PUo4XK6Y+AxzmwQ5BtHhNKbqTT6p9gt8Y9SHknowvqnGMt2xHOy8
mKIbLtAKxuZ+HdfGV1TsJhF6ag17JC3s4bBIwvxDPi3aFIjeW16klmt3Az5KL7GOaQy+bE3zxYsL
BxNksfxyLGnScYO6jK7zWOzm2Ik3sWlUlGjbZnkdLRtKtHI7Zt6lp5Yz6jWReLHpW4TwvekCggb4
Fpu53QZsbL32DaQp90pMZgN+PGqvytzsoX3HeJn5vatBp5IxIpXwhmf1VYdjfk+0Nn2JI2X+iins
fOVVROu+MkU24ST1OcpISTv/zlwPUkbcDmbEJ+fWb3AJUWAYGTpLFhUpJqp120KAcq0sDs2Fvccd
l+pwX6wxe6jcPL1RYQNrIWsH1zh1e/Nbp1nRfKZ8cxoIIvFDqOBRdntjJLx/1fqsV7Q2n9unyBYI
TgtLD2rXhevi0UDPCsULh2mcL4bYOheVv1Vj3gdFqyIkOTsdShuv76MopZM2HPa5GJ5ykussiHh2
LxKzijfY3lpTqNaOW1Ka7aFTy3nmSWumbJ4CxYCnW1RC3IlIzfe6mekYlliUmtTcWX7y1onL2REQ
eJHdjE2f2mqHrW1p9Xew/HUn5IMMwAqmLn0qYvTBA10n/hSag4gCRe8i2SWutGH2jqLIA11SRYbl
r8UPA7465zT3TjGQfPVVEsJeCQ0koEe5gmnmme4NWvekwzz3h2y2H6be/Fl6Rndrea26qbu6Coy2
SneZMfVht9KkptIpNsQjnAPb6XGA0KObSETj3i4w/eH3EcBKSayXOJI4h6f1rgE9vxthYm4mc3Ev
Z2WUj2Vn2JcmReYzQeFp+LkWbEDCsr44uhx7jmU8dXL2rO5pXPik+QxFM01QuoWjb52pS51mE38O
dRLpenqNKZ/idE/zkMQbI52sEAtM70zw98GEjLWcSOfNogp0rEwpVTOZK9WqniKl+TmN3nAXw3MN
DEWxXj+PaD+YDyghqAw0+kArH8srNWDjhzi166du9T2W1Hh9C3GIM1WAD0YhjF2zIiLa1cHs/aFP
o8xt7TFunmC0pUR46ATntva3XAb0yGjWISxKfxYZ1mNlq1lVIlrWY/s157kI6sGE0diDwvj8i71l
cn9eI4zAx0I6a/VtgNVydICWurf6WY/Gr7X/HMLF9Be/Dpyg8V+TTRWcRVQc74Xj4Y6+HfqYaSRt
hoNj7GNfH4og3SgbLnTGyjZXqp9uP5/hmsUcT5CqPlhsOMdc1kcNBKIBwDVmPH1Fk+SuNwjPEfX4
VeTDb0XUZ+quxztjnd2fYx0lORGSfkI3lfHrWN6Y1j9pdvh8Lm+N+c8ms2ZZf5TodW2ilCj5fNee
3/qe34fDZgwvf5kBYme+FjwmwY77LYR57ueh6p9haRzXBUjhMJggV+SyRUvsBLAEHwSLTt2QT3mL
ZAL+8zWMfsjprgbdVhdXWt6AK2uqrFc3eY0fAIiy2cHcUaqFuSFxsO4KVSzVmUz2WPjw7efifiEg
pluJndBRKqt2iFwqdTs/oT0lvw8aci25RT7rKMlyObRmFFS1ET06NRLhUK5w0631yMeQccL1qLEh
LXfdXduOD5MmihtsrftwbtU4xEMqf/x8DY/2yNuPuhr+0mbSViXz4wNHkkloZ8snb0H3ZZhRJVkk
+eXnoxzteo6yRnVyhUyu9lco8r7fKMIcDaUcBwet7sR9SEtFxfoCJZmc2ttFZE/Nv/fI/xBd/zdl
mT8+/Wos/x/D+NufJYbx9z+b4ef/WumuuyGtfv/8U2Hr7a/+R9nN8v4Lk3X8MqiiYsK7im/9h+tq
qv9FKRG8E4AnwDjrn/xfZTf+hAgABRGKJvytFZT4/8iuOPRSh14pM/QNV0Ks9jdk16NtSQTLseGV
4Reks6kwvt8wkyEBLcG0vBFUwBG3MXrltQIpe/HHx7n/96r6s/13VPFah6ExA8oFbXsuy+MyUBlB
wi4ECgNK3xRPQNOW0ATycts1VfUNAWnzGw7uOuCuUv3WJrZ9pnB7OksPshQqYirxiAuD7v0sFcQN
hVVZ8b5CDmCn5Zj4wiT/uxPOHD1Iw8RvnG6W9RgikqhOX9RanOzBb0SBMrddUOjdOUT70Uv6Ngo1
Wuj3lrb+uk71j6dAWeYYgSTUJVTSZFLbqkQebaFT5JbnzEk++mqr+hv8LLjYELLfD5UPLdu6G5J9
NmfDP17tKluV6Lf49w75/7aGPxoGwwOoXxiuoHJ4tDh94lozShzJXo5lj24YIkWFlZ+DaRz3rNYP
R2GG9Wd1SJ2OnWvSUdSKNqrJPvbqBhwxMkq1oa5dBIQphKR+IWx3YwyDu53mpA5HudSbDofev9+L
ZKx0/CmLAgA4DiMpKpqRgljzPhHI5ycumLdhcYrnzw/c0UPwNtuV3EucihDfG1v+z23izVUZSfLm
fZurLxPdPJSxmgercaHY6Sj7fj7aB0sIgJ59wlXFU3zchhv45jjy2Mk+HcxhN2SGoOwJyfzzUT7Y
+tAa1dVMBjkBJvd+P0Y4ydh62WV7Y5HRDsfNFivu+TdurecaISfzMVVQCmDmANvCNDKPtmSZdxpF
lKzc91Ue0Tdn81xEntDO3Bgni4SsOsY4dNjAlkGx0o8m1CNU6zoNN8ZSIsERl/kLHczet3EsecBt
5FyKeTotev9AiFkgbHdBfbwfb9YgNVA8S/fRgicqCoIgzw3wF58v0+koug27iTVHmxcdh3XWf9xQ
bTFMuFBTVpWQCC6XDJxt3eTnEMOn5xmYPpEoDWWONMqpR7dTvXowdk5U7pH9AB4uKRxneitfKFx7
26SP9bt5GR8MtxWvzdjVd5E+0lVf6nn7t9MlWec06wA519vraK+kVjHXWlIlezMx500yKC8RnKPw
rwfhHoaFS/ztMOGjlSO9QDMp5YB5WMGjldilIWje9r85ytFUaoEaVWHMyb7Xc2SMdFP6Mar/Z0Y5
3fXYG3O4iDvwVQQB9X5/zAqYThz1yr0zWe0F/VuxtRUlvaR0OYd5aYxnPKhOrg2eMJ4XzpeLfRAI
yvfjqbU7uWBtKPOXmv3FMJIxwtt66r/mAHTOdbxONz9PGdcgPXPK+ieGXpjnAOJVmnpvU6S+7vvI
QluqKM4YXnw4CrLeHOT15jgufxn5LMeeOvPe1YCgGGUK8G/Oz5mFnX445oJ7F20RLkG2+PsP5yIM
2SiaVe9bkFZNMOrKUF63i4jQcuwRLj+TRa/X9x9JLjftyvRaaTHA4mBlHa2TQ4NbjEve7B1haNjs
tEvxtUjsIdqW7uLexs7ivszKYO9lo6TC//yAnW5KAhDibBW8AyXT48FjWEa1IZ12X6PdiiQUbaMY
C68u+4E5kfGcFCpA18+HPPm8RDvgtLjCAN8x7NHn1cELiDYuBTbsFlggtYjvFy/DRwe9kTP75aOh
bJR+iXrW4tJxzGE4cWpVQ90T+2jTb+Ql1H0rjWknR6TE/npWxDUk5dyEmIIeAzeneYDQVhXjfpGO
eWkKZ9qVg0AqS4mi758PdbJmRBxkJUyKYw116+gD1l4Ovd7qhn3nliLEAaG4mmQLxsxV+gtT690z
kdsHXxHQE1kXgaoGOHU9lX88bPQ8QRCjmLZXdCa0AqXDqqsmVLOkcyZfOjkL69SAiDoEBSSHx/Qt
tl8nVegg+1W/5eekFlmgxFSXpOVMiM1hJoAP4ggGHaT+mQU8uVvWoQkI0XtYaWrHprHLoudJj4Di
fsorddtSenmujGQ5Q4Fbyx3vDvvRKEdrZ7dpGw+ePuyNUv1Bz1RudDP1Lkqljg7oQU7BEmXT38aP
b2MSX+PnuqJ+jx4eA23hRYfetJ/c3AnNVPneZkkHv2w+ZzXz4U5ZcXGk9h7ByZoO/7FTEBxcG2DO
sPeaEpMNIzV8AdkjoF58Lvz4cCju6De854q3fD9UNdUSWxJ72C+4Ul1qtap+VyN1uUqFWZ1Zs+My
IEBzwjmDSiDiRHSgjiv6QrfHKU71ce8qWAz6je1mtwvcpyvNsOO9Oki9upCNg2JgjnaD6Tdxqf92
2q66a7tce+gSq9DPXKIf7FaI9KRRHkpaRLVHZ7KBqabyGI77earplqOCfWWOaXTmafpoFINLbb1m
Voz40XouKYaAS88oy4gZkNIOErtI5Cf/+j4jn6c48qargQLP+6VME9kPM028vT7x3KY8gzsVveBL
h/7690GI7K/vM2xBLJL7tWwBHGjdWn/s0mn2EqH06rKfMhqYqN52AazGNqC734R/OzU2DdJFJAXk
BPzyfqhZOMgWg+3YZ2rHtVUKoSOGalDHCBXoh1FQZLI8J9l0eolidUoHimMI1w3c3PtBY6eM6HrH
3t5EbHtGL9QS6U7pq6LD7sdFQxG35mq8LzCUrfcFBRfnzOY8veTI7qjH8mJg8naC2hsSXW21IVX2
ttu5VyjXa3d4b4hdKbDl8DOBVVKYiSg1z4x7ul3fmojeip1DFt1ef64/FtZKrIgqVR3tF7pYG4RH
wEzU2Bd+vqano6yvA5UMJHuorR3fBqoezdKu3Wgf5f2ynU092YCfO1eE+he//e6pwIAbXx2Q5ERo
6M0cPRVWo5gFC63ftSMf7EE6UjE3aFZb7kPsVR0q0KtqoC9b0N43sdfpJqC2qsa3M2s8WW4zQMJj
UGoocm+WaFFtuO8d6B01KEFQgyQcDAoihjmpyiUBTWeEFkTo2i8NuCehNYzRV8WukJYdZgMpmryJ
Gj2EqF+zkBqMZBzMmlaEg0w1GZrq5KawSOgmP3fZUs5BE5XLt6LS0/w+H1LOmJ42wr6uIpFmBWCR
vKm/aOngQRJtRsPadmM5ZD/TfJz6rTHqZnSfDGBC7nJw3q+W6LTRT7xCSW6qGmLypV55Q/8wFHGD
PoMVIzlrtnahXhiIfedhZg7ie1wujhOWLsifG9eNClhr0oBsYgOaKv2ksN3xBqn/5kZVZfG1753O
2CCul6QHewb6pGHcaPyUxlzot0mOLPUd2jxy3qTV4j4LykrfFJ0C1m7x8j7ZClgt8W7Jp2j4VuRt
rtzITGbOpXQj9Fo2QBIi7SGbNJrtdQmd6m4xR2XagkR2fhrmrLlhUgLkuKwrsSJq5OAuF63TTIvf
0pGnNQOT1vFHvI36y9HM0hLh2Clzt5GuyC/057UibNQ2+971ZZMgaYB0+0aYPFWBgX0lsqVelP5s
khXM0NKcToKeSu6l0sd5FmpCqMJvZAkPsswj8SuadPuxnySFQcLJEXRJb9bJpmlM7/fYF+4CWbQY
0yDtyRp2UYINb7jYSmPulWq0pm2+OJPGTyGIE9H1pa5/VxqK3QetUgzOL95DYIRK7gxx5leFhXh3
4yzo69eKh6vR4opfdlc3egBmrxi2ppji/CHvUl2Ce8Hf4FlSjkt+IwY26RcINbsgNiK1EBsc66GB
J7GdDNtFmhi9O1ZWqJcRTSNvK6x80mAI5A6EOIp1+bJx1aSVV5APhX2Z9waMJ98q3MFE8HXsp7BC
3R7+Qq4qCHMvIOgCkeORfW3DCYfWXHQdtP9Za8XWmxC32aa50aUbvAmb6Qqj6VYILAotifK5NQGb
bxWL7Z6NokyvO1EVqN/YSq+9TMCVqgZxtixp9gOO4lNQC0jgvBdtpF/2qPKlO+TVG+WnPSLJ7zdY
omL3q6t1sRtFCpDIiQv7gS5CglMbiHJN9e2oja1LhK31eOsUTd3tlgHA52Wa85f9OcPibLN0/RDT
Z5/wF+alNHGuGos2QZ1YTaPNNKjNvY0YPhixiebGneg6DBhs6VbNcybbhJIdbYeu+rpo+Gu9oDhf
xd9nsiRE52URywaWhlomwyVGjKiGrNrYhvjZoJXeP+ac9vlGachydjni2P0NvDfqBn6WyKjpwmpp
xQswRsG2qLJa5c7a4ish7ORqsQwk3PPpFWTVLwkpI8i1Av28fmiuukrXfsNQ+dF3zl3sJUVoN9aX
eZLstwjkoegsdeNYonwVgwSJV+kDEJ/Z8ysAjai6I8yQGojOi17cwiL6VgmTrZTGoBEy/a5PFbxE
rCXPnmZCFD+lpn41DEj024nYeJAhVrRo6RtR3NxGrTZtvcU0/ayd620GNhB4EURRTSbtQxYpPcDe
xfWLtL1LG7OH5OcoF+5Qo2WSUq5DtR/plG7yrdTeZ10MJCaylMeyrc3LQvfujCqqNiN6Ghcoqfya
k3EKc0e5MaxebEDYNVuLStauH5BNMGZaTvOq519Qd/puG/2F42YNfpepcRim+sYbs2UjZ2CzCMNk
FwS0Y1Bp+v1iJlk49JW2w5viGt0WZ/1tCGRi6XaumMVdARGHiBj7AdOumr2plc9GaWlBjJlY66DK
pYzwdGBLttcUOuLvyC1jVybn70LTKbPp6uQvZNVXdlJUu65FxtQtf9umtS2mKLowezuaE6jFrdQE
XQkIMRfaAHA2QFsaj/G1cTfVX5o+bmkuZ/1Q308l0sgX4MAQ9YYSY3kBNueacsU96Q1XdhGP6aqX
b1iB3SVufYcwyFT9I5dqkfczautWqCpd7UqsQdJq+j13cz2+5umsj49eXsf9bZaZC9V3KiXGrumU
RP9d6sAHe94xa1kOq0/4uPiqAsHyqoV72f1T1FLt7tW6rNJQ5URnG9FgZH1VIpfELamrxaPCPnd2
xbQY807LhhK2eaaRso0rY2HbiyKuX0u8FAbMGHhrMzcsAU15Q4BUj3ETxY75j7Y4qfcz4pIGGy7U
dgBLjEOsX1euNmUIiaS9cZEBjKHayImymqCB/lcEMnJAb+IeZH8fC/RQb3i9UFZ3kyzJQ0WP89ta
SK/bUKhyzdARo/e1xD6GBxdEyYvnVY2Owwsg0WuvFAAZZW2XKFXIyQXPiVuWeZFoI/44vbU0+IMm
pcOygeolW6pU87Xqo27xp9JqscckIi3g42fpM0+60fmInrYVCvNDcpV00KCAbhtpGuq4opfbdipU
cOiAXAB0DmAi6wG5jAOWIMk/bTlhPKyOvCo3reZVPIN4G+QhljGDettbVYGYU5VWIuS7ELzNrjQb
0oC4eeknEWlhjfFNA6Bzpi8mlcS07ytZLt2Fh0wa4CeptHm/jYrEm3ddtHjJTYeLyYRXSKcZ8ibr
nZiiOLYZdljqnaZcujK2p0DtAHwH1WjDyVwwuOnRSSqkB841yzT0poY24wGzS8t6aDuJgUOsDdVj
41Hy4WVW8/kuQcYDE9LWEubjULlxd9+1RdaFS6rbDuSfaQZg0fWivvVwFM39vps8kn6rtduLVJu0
aDc5GPZcOV0yKg+l0SDdUbZq80xUYN8nBX1Wv9In4flZLId0UxDkPxPlq+VVy5EkodeNrH8ZErW9
McG7Oq2fJoW+7HgsrCzohzwfpW/k6dAH0RJZ1U62OjD+ekwic5ePhKAB5hgq0ugGFrPciLwmviEF
cbriZriHmoiw2mHhoC6Q+KLtbfWa1hgizh4WE/a24+Z6nXFuSC/531E4M0X/VXSN7EbMUNZYIulk
g7dVkytQtGUt9TBPLXaNZXal8lgZLUxcZ555F9o4As+OFI/gmuBpacS1rIrmxVoDzctxxLII348k
o9Ei4waYqc4xnXZg8fFz1VSJ53CzVMayi/4Paee1LLetresnQhVzuO00gzQpS7LSumHZlsycwfj0
+4PWqX3UbJ5mTR3fuGxVCQ1wABgY4w90b/sHo8AuHj36VBbHIi2y4tSOTp09+VLEnxO3gJVvVpX7
sQQQ7h0woGiqB/yG/O9JoqMo0bVoUhEWCEYc8AaN/qJs0pSPMzl9eclTAEd40GAZd7j/nrl5rVFw
Q5scRiOvDdDQq+c39frE05MhDkos6oIUFWbOFr18x0UWngtDzjO0vtHcGfWmfvNzVMiLJH80Hdet
U5L6rK3AYQYu19hTa5fJGUq4qxzW9yZ4Uy9VQyF4RoGByiJ1xetnIQV0Xa/lEgc+m+bQCnDAM2bJ
yaFYQuPYGlWygxu7eSEyIEUT0yAeqS/ceL1GMODtyoiDqTDdrxGghm+Zb+2puG2OQqcW5KSJAfpa
TUtrpr6eTDcO9MVoukdh1074zp8XLb7cD5CtgVT5V4PNTOtxjZkc8ABGhUomQQNl5cnIu+WMAtEe
2XQrIHhWeyBJEAkz1ibLtexiMVddEoBZiR59YAhkmmn54ua4bd2f0FZAEA6gTFUbmj7EdUDk7Uyy
Po5JYOOdLnOfY6LMYMZb/Tfau1/vD7Y5L+IOmSf2FvXX68HSKnZbkB5JUHa59U5DLeufBae2ozkb
e4X6zQ9FPQvQovpca6hHmZd5Zcqc4qRuIgYv2yHsPgvfjYc/789pcyCKr3Q6ODZuNApzK0lKU1pJ
EIYlFAhHuM5nE5PsV2rhAgFTchEmVGuHcjLkweu1y7kVsKZNU8i+Wf/FnZ1JnqoFk5zXlnQ8pSmN
JwMMVxBTayH1pSlDY+kJCDdGDTeKdeMyu1788bWrRmMV4D5+BJr6SiosfylPoQMxc5s2WeC10/Q2
bwbtbeFk+Q5H4zbewDdTLUKSE3I4nN3rUfKBtozmD+5LX+XaMQQocyQJgpRQ5sb5tRO6HmpVodLw
PEEobnbpaPf6C+x97x3NqXLnptgINtW+A0xIKZWy7WoDeVFdNFY5+i91Ktynph8iLOTAtN6fy+2y
AS+gB6qEK6BYrFvLA46slp63UVAP8YhkWmHw5LcaMWGE6Kef7w+2MSUIy5ZSkyHkIDdffyN3cNE8
K3zskfJIa9+VYASLF1q81uX+OBtX+9U4q4IoqtyFH4siDqQxQO4qxVnvfggXERI3tJdL50Xy4f6I
W8sILITOOfRedThczyybpJeoBDxAiASvNCMbi2fEl4zkcbTn+J/7g20sI/LMoPghxKB2svZ/n40x
FdCI4yApXD1wdZm5ZMmIMt4f5nZOlIuBlJkOzi26t4YwU/xEeoBsNeiiPP22ILN0sfuKt34u8JT8
/xtL1fZ/OSNSL/eg5y1ZMCTG8h5MqXWqOm085zkW6veHul09VVZG8QppLxAiP0HmvwzVU+0Lo2lK
AlmY4WcKAzr+TIn72mYLXCXVpVOGL4y2bkYUTm1abVKkwZAlnXvGN8nvP7Sg2QZMUhfP3NnGm5Pi
UwHttYGirA8LDeaVa/cmWcQ4UhGAhnqUOiTH+0un+l5XpXkPoBdXLDeTQnxpq31lqHq/3XPRhkMy
8RgERtJwKNnDY6t51dseY8m3eNuKwLKqieqHjtvqzk/YCEqUDgC1IUdCy9pfBYrdpdSB5iYN3I6S
OU+2Ba25vkqrL3qkeN/3J6z+tpsJwyhRXQ8SNG110luRVY+xaNPA6s3uwiuIJqdTy6MipD07aS/f
RGVnPLY+Hd/7I298UJiQqqVDhqv+ud4QCV5gfo4EbpDOeX7yGz0596Mx70Tp1igo4YJlA76EUpBa
7V/2gu1NmVY0Mg3gcg5fHC2NixP/M4l2trc62NfriJ4KaoyMQZ67mk1IqSO0J9ZRmOPy0ZFW/TF1
o/CIsxnOBdR//Z0Bt8KEBIq9B3EQ6OPqpinceVyiUSQB2sE2VQ4xYBsn/GeJUMLH+19K/fabuXEI
I0cEgP/m1VOWS9qkVpjg6Nn1GPd6EdjRl3owtM8VDqmY0A17Db/N2akPRlaFhNc64R2pxueJSFIc
Z3XrUvCSfHbFJA5QsruH+7Pb2gF0M0ngIY6Rx612QJtIcBsT51ifyPyjg270m0aK4nmUJbZ9up3a
hzas/ecuc4fz/aE3ZwmPQE2Ucsjaw2OiLG7ZSC+iBO50/zF9mcIY6BbEG2YzlHvd8c0QRSIDoWbO
F064660Qx0UzQ+JOA6+H5hTWZo2eVpady0HHdVVbrG/3Z7cZNr+Mp87aX7ZeUbcUtqh7BcU4W3Tj
8x9RL9CpQv/umcYVGp1ZXuwgOrZWFKFokITIJ/HUXOXIqCvHoy9UZTMMUUVIYw8j3bgvv4UxTms7
Z+da6JtXDP5Zv4y2Ch3KTnS3UiMN9LarrdNUYrFJ8y/8I+3T6aFMy5ieIoXgWXq9e+hcs/wCbWQv
s1hL7/33Z8B4UUAWEJTrOo8fxos/JkjIDONIxbPM3fJ7k8XUk6RrUrEdqmjIj6VD05AWVjW+b20j
/KNP6ugR8+v0acKE4hwjyv5/yFT/TyLEVgQgeQjElyzEwKXmOgI8lAIcdOLTYNb7GB5dOnaXUscu
mw6z0WcPY+n+zWVf71RpNoMAOSNAbTzMEapbDdt6Ydj3NMJ7m14PWiyflzTUzk3uiJ2zY+t24T1G
lqXg9SAEr0dqPNGGnuTsMCeaQ0NY4q43D9rl/kbaOqEobtG2/ZmarPECskLZr+vnNKgAziCT6nQf
83jo3uLkWnxYXOm/MUNLPupNGL0WZqkCHGE0vh0iSvC3rudntZlWdxjWBxm+92e/W5pzZAzmM5iT
ZicdUH/V+pIBUAIR2VaUoxsQtSf6hDQ8C5ap/VH4hKrsmuVH15jGN2p/80Mce/O3yquKH/Q8ux2M
4OYegs1oQB0DyI149/VMMXNu+JMwC1reBA9CFBIqy6Ksfo2pbj9mdSIxTbdzuvaj/n0q7G9zOViX
2uuRKNcE3d/YHpdvr//wsFBsMCLgtJw1PjObZzS6DVIkrTIpnrY4kFzCepF/GSO2qeAXyv/QVeg+
CN1wdhZkK+ag8mjcvQ5olXV2NmK87lcacDi3Ckf3GKduSgskpU+G9IA2lidh2jR+dcQWqlNe+H6/
s7W2zg7TtxX30wQ0ui61ClRoeQx0aWAsiIE0QCs+wS9KX/RJoIysxfaDHw/mnhfV1h0Jhh/uCiVE
taevwwAptInqW50GuPrW0cGurEo1r2LxbqBS/mSW+p6BztZhZVFL5i1F2g9F/nrEaI6njI5WGrSm
3kRIOvSVf8onge4GShT5XraztawWShYQjnjKk3lcDzcsoVZ4iDUFOmotjDM2fyPiAm7Hj5P4Mo6j
/2/MS+vz/UDeXFalKAxqAKWBG2nwOuudBJJk0A8T/dQlygta5vRcHxRBsr+Yvd59uj/k1roq2Laq
ApOyrtd1kmk1I/PBkJNZvnPjaJpPNfbWMXB0K3v/G4NB2Aa3DaCUZ9v1qiYREutzKXnc223+2e5B
B16qKcn/bt2MBvr9wW5Rq5zKDIZjI15l4PFWfZ3JL7sGfXglGcc7RqTIXwlwrGc6ssvR0aPjkFv6
+0TrypObGvFpXlzaP1GH0KeY4r0mzNbBDSiPGwLUFMWGVUSpMlXvJkVG77XPvoWFlEFWxRQnyXe8
wMym5l2PEpBzMOm7vrU9mgA7V8ctc0otCGcVRFxuKs7w6+VvoA81tuAntFlnHX2906a3y2DPJ0w3
lne15wtlUzb+IXVpvRWJq2NoqfcQE8Zx7x24dW6CkKYPxJOMQq3aCb8kvUOUxo0ZtVmAMK93oXCF
jqO1RM2bvvbmS9/H/j/WVOQvdYU0105cqO++vkIVK1iJh6LDu84Du7afo1xkeVAWoFMPnFrWV+ml
/VeB3WF7dOauezCHHuGqZaylUs9pJhvwL0zqy/2fsnXK8JqiigEbhEBdxUQ6FnmWYbgQ6Mh2DXjy
0F86WrgPoHI1U/G/yCwK/xUi15ad3G9rZJcGncEzhxN13ViQzKtEySlXGB/dPUSIe8XnXkjrQ94D
TTi02IweeyUVsrP6W+cNjGLV8kSGAz+36w9vTX41W7heBLld5W/1qRmPllY2HwYjcXfeHVtzhMNJ
iJGYMdXVs0M4S5wA5aDdALj9Ek6yRH5ed57A/Yo3XRF/Vo7zO+u6Pb3/O+Yq0+1sLNOTuswCjcrY
m3GOPoAlKN+EVV083Y+drbuCqiU9a5ceHuTb64WsgPg1GmiDIKwadzqMBrJ7D03Z9/7RNcqoP4y9
aHeync0xISPCd4fnBiT+eszQN6EozXUWjBivZwcLdwRxYIfDnspM/4xF2d61v3VOkFCq5Ar3P3td
o51E0jeZaWTBlIBbC4saWRyjDJtHw8icN6ObxBILk6I/Cb/da75txg8ZFWUVlW2b6s9/OaPiAfTW
YBA/ImqfK/wznHSC1OH070WCXPtc7NU5Nh/K6EX874ir9S3xwNG9Kc2C0gA/i4iPdurqJjwDKG+f
XYRxT4tbfiuMCXtZOSwPSdwbO0fS1lNNWSCR3UP74Gy+njQ1W8CwNWFlFKX9kKDwfPDQ79kpN25+
VkVM+4lKoOp4PUq+xCamL10W4MObXWxq+8iyOx7OjkP8dgCyfhnkjM+dwN7y1e1BJDd+GXr1VZ0Y
9U7wTTQz6A6Lg+/k8afGA/N40FwFIr6/SzeXU6kOqE0DgGD1RaOkG1qry/NgFgu6Ud4wkFnVzTjt
VTe2Dh6AcgopD0rBXfdoDElBXk/Uw8xDkvCQOvYkAf/qBQWFVgMTf39em8ORjdMTstDdWneeaqNe
kjTyiFSHjgNa+nnzBRBs969wwj7/jZjkbada06pTY67SxnxKY1EugqOuz2tMqTSofqg57sTk5pQQ
5lUwX9ona5I8zICuivwkDyQ9DQ1FeLCxD2YZy49j53rdTl166yglFYQJD4cJW+JVcio6uuR+3+ZB
X5nZR2nJ+Vtr+vFXZFks79hRQviNKhMPNrQhdIg/vFVXyUZY6iXKFkse2K5wyfGL+mHwJVjEHGj6
sYpn648m7ObHVwcKsoVIl6sCPOLzq50ukYP3zJJky1pMnK9QYs5pHoJPO3iiM3beF1sZLi42Px/j
aCxDr70+VzixQ6c1qP60eQlvA7X658TK86dmLucHJ2qNizTC4m0K8qw+2K3WnARM1a+53pU70bTx
fX3aNkSSDZWTd8j1L3G6UOScoIg7D9ZUP/VtCKIwLDSwom2ymH/Ksu3+c3+pN+4r9IZUeR5WF2G1
ygiwyONYWUZyOuqsf+tVBGelTbRzoQ3mOyhf4QUAvDvsnAQbJxxlS8VXZW9qmDFdT7SLa0SSkfsK
rHKZxamNXQlGcjS87Hx/elu1J0449Pgp8iiZnVVuBQnRFVXZYgjazlZ21lufBhyOIvmnRaIrqyD9
6WOKH1s62OmZtKE4xU0EwxrVlZcw75pHp5zEH/d/1dZ3Vl0zm11MjrmmXC1o6za8oIsA8JN+lpgH
5geBJuwDRBrtCTJq/e3+gFtJAv5hqviHvQi7eXVDG+EohwKpyIAMKETZVfrHpTZmmA7aqFgVKH/R
AEZkugcVq7Fif2oiK3emvRVrHJWknvRjuARW9xr9JeBBPtuasuryZ9Isf3kinx+FNbgfa/D6F8Jt
T2JBRdLq3YZolurWK+3CG5+AKcstMdJ1DrzCnD/0keYsb2rK9+3Rp6aADHH+JaMlNYP06aP5MPm+
uXy+v/hbX5t0kFI2vEKa+qsztB4hlthI1NKJmlslsVpaONfxPPzhtuUg3/hLb1c7N8XWUmMXpysL
P57taw2rtkXhGrHnPOhEPnwy0kU8FVpqvbjzUGMtoonHGDrg5f5ENwelXE+pmcYz+knXu3qa7Nls
ZVQErjFUZwhc4kGbE3jGuIo8QlyQ38ZMyJ2g+hm66y8M8pFiJuUQKKOr0Ba5DHMp7ALb36T6QrE3
ATDujp/bpRofkC5FuDiZz0D3l4OwwujkoOh0pKVTP+mLjM9eW1kPVQ157/5ibJ48Nt4ARAxYHUQb
rlcjrETCma0VQelBIRiE9E/A8kbszMAEHIUO7wvhfucwJDPyxOgi0omYDzBAwyMihS3l3zjduVe3
IpFnCS9pUgiEaFY/CXeGejTipghoM7t4xwxQUVmdXpEQE63llhnmck9lcGsHqraDek3z73W9QpdV
HKI9WARirvWL3TbGE9rpyRMU/uYy2WAGfA/3maGYwugAd2/eC5CtsMRTgCowySBCE+rPf3mS5ckY
lyVd5wBLFNQ6xp4+3WEwTWgE4NmXBxTZ7ReC69jA8ETDhsK3A/nywKHSHltMdZ7Trp3/RUacGsfU
KiNbGeGCqRlj/v1+0KhYvY5ldp164ahuI/Kxq9sYYaDWSkMgon2tjf0RtoT+ycxba9nZqbdpK0xf
1c/kZKTIue5AZOmEporqrcmGqt3Mf9pcgnVfPeu5C13x1bOCKQhIUIUdg63Crll6H7qCA5g3t5wI
y9CqWR6sKGnGV6cVrBtCUniTqeRxjdvAQqFAa5muONreDXyyqkA6P9qToFPX1Ooj4X4GqoeuIUnF
TYnIMDtmS3mBBniVAP/yau8EjCTpD2Vixp8LURYw6DrAKodG87Phr/vLebuhuM0cqjcKfIsn9CpI
MAnBnjRNsgCklfuHD3NpOZfGoEVfa9HW1CKhHv+Dsn/C1SJl151HUc2vZqujoEINUuFL8Y6210lz
E9ORSMSYBW4y5+c8w4eOJnxSZewYfQbx1HhsliY3djKZ2yOMCw3wgQJRs0fWqRPaNFFFqsKzrp2M
8IgeGqYe+IwX84NdMPwpHqz69YhQBgXpavHm4rOvkQ8lcpC1MfHFWytfvlMOXI7uYA8PVm42b3mY
J18bf/B3PvPGTAG/06Cj0aJEqVZpg8B3te57ip6ONfrUeUnf0QTJS2iX5uQnUKFyzdtJGzbOBZWP
kinqXKm0p6+PyjTO4yJbKLEsGnTsU18MbvaYN2ZjHrxC9H/eD+StGdLUUGhKDjxrrV7dUA3Alang
cemMJlThEn4TZgnik9fJMaDaLsXOAbExPzqQaBxaNscr4K7r+VVAKZzaD/NAN6TmPC1Sw4Vb0n6p
P6P30L76ukVrGHMgJAkYkDPherTFSnt7NswyMPOlOmloLARD0UJPo5T1YNGl+PTq9VRWQbwngMpR
n15ddPPkZSXGAjBhUyd/XKRpHgrfmH+UToevuoTLuncU3l6taCwqMRCF7jLIr69nKPJYTxOc2gOI
FYY41VP4LkS444AxTv6IG43/xs9xqtqJ0o1bkvIABzAVCQA6614MtYoY8OxSBhxAxicBYe7vponn
p/uruTkKqlsIgIKkv1FV0tvI6lPg+UE1VdU5Nrvh6IlxL03c2AOsHdQd1k/B8VYRiWpr2VjNVAHN
4D18sRLwRocxsVPjshhebFw6Y9aznW1wOyj4VxiBSPTwMIGLcv3ZzDhqk77zyyCWif3BjRfro4no
wI8lDu2PedU79um1awlDiRcfIFEFc1/TlNJS6dBqZhX0jiPOfQ09PByk2OmjbE0L2Vaq7nTp0Axc
RWMZWVYaY/sV9IULM9HIYYEXVQj7tqVUvBjm5TdmpWAcQEBUwrH6dukcutJDJSBwxGi+xBIyplnN
O9fA7Rbj78d9HpgtfUd/rVwphaDL1mZNMOZl+lyGOPaG0TBwzxaYXCFSM30NIy/Ud0Lk9qRUw1I6
QQgXZsy611qHYDUn068DBFSGdzi36RixdAgCoIyeideHBzAjdKJM0DDK8fU6HpOeN5wRxU3QOsM/
fV302M68XucGBUkiT+00pANvoqOBGj77w9gGad+U5oHSd/N17qj8ne9HxUYUklojro4GFFGx5snN
YWlFOQWtwMCy9jDUbvSMzvu/Rl6XwSTqPaj37XCcwNTwMYIAWHPj4jpXFqIb2TIGcRV9mxrPPQqt
e+/Yg4frxLxHArzNfX+e9z9zMOrCa723QiLpj7bFFOiVcMCrhZh5hloqszPXt/+2HIrYR8mrKZrz
iJ/ZXhv+djNwWEKforfHxUpF5zpQvBJof5k1Mzsc4efSa79Iffkcgac6Nvb4rqy15vLKr8mlBtRR
4VwoMPAwux6xtzFSNBtfvMSYSZ3ayToLA1mLuPS43xb9tRnDz9Fcth0oB9Z3dYLpWgcHrdbFS5Ib
2iMPNOWLk8jlkQvfwc6Z82FnxJt9TsGZhO/nQ9Cg2bRaUWXtVuUNL06k3BbnNOGrKQ9RaLjfWy2e
7J29cXOnMhr3tno0MTly6evVpAlrgqJQ7JkB4ydr6sV7q5/3AIdbc1Ia+YiesyEwTrweZRrbCJNw
NwnGaUHew8Pc2Cs88SzycnxtksCEFPWN/a4E8ddXTh7baYlGcho01VQ/g+TJz7M+GjstdPURrl6c
jILMpnrPkfjcUFQ57bEvQ4sp6Cmv/FkBGEXHNUkpJsoiCsu/xzLJtBw3t0iP3vRmOFUH7OAMf0/Z
bmthyWNpdrF8yPStFjYWWhjhLAJu0PLD6twbTdWdkHmwh5fUd/rfCBbgmeSznKOUFdWv+aVu43eD
3btYdQVeCdDa0LQqOcmqlHLn9tmaFTeCAtCRidGSuB5nbOdiBmcDoCZ300UZNXrfE89YjnqIcs1v
DQZ2hAIcT7s1fjrE5QpGB4MBAh2oGvhpdEYtoP2wFMX8ap3an7PiUgWop05rbTUzlHakMwq6k0Xj
w7WyW5kgDmGm/0AaT94ZTpG+ej+wjlxEdLCoTejrlKioETOhclUE9BEUQ2d0S3GRRYU612vPZbAk
FK+gd3DoQWO5ntqQlmFst1QV21wODSoyOp6WCCpV88kd6iQ6NI2qQNwf9Ob6YT2JfsCrPCGZ5ir+
nYX3Y9IUURBVlggSTWgXgfoVmixt8bjU3Teji82d/O/mfqc9x2NcHTDUkG8aWCnNC+y+oWta6ZSc
ZVtb3yq/GT9wpqf4GaPJuDPJ2+1g8fmgAtIKBZtsqh/0y7bDetWfppHWQTZRlTj5ldv9I7Ro/rMV
OC4+3F/R29nRpaA34gGqA5jurq6fpsL3ywHRFhSTENXRMFqtPo31LBrUcdwYsSi7aPZcMW4/I8IC
YFUUAJsX0FraIvWt3HEKmQc+lqHPKCsj3pXPlvxgkNgdZDpFyJT1ib5zim/MFRQl2EHSJjpda0VZ
pwTCtrh0/fDQ+yHNOPk3L8v+s2eVDQBO2s4f76/t6kPSV+UZhBKiQs7C0l7vxQUEYSeManrhHAqP
uup5eagRnWLp7qlTq932ywWlhiJWMFeHDM7mX4srawCOtNpz5pcSC+GPbVI5VCGXZCdX2RqF5gW+
M/xiSlSr7ScXtJVKOU8vmtVRY+DMPqeWuevcpk7F1WTUVqOyCp4DAuXq3rFDHEWr2J5fFAcmO5p6
2hjn0m+RP0waovjkD507Hd3Gnf/Fx7quDsBDnLcRDyozGNEy/KZHlfuh0mQznbuyMI2DI/OpOlpO
l4gzc9DEIQJFNeCkCYT0adSQ5Xq2qlTIl24gdo/ViLnthY6tNT4Ys1nFFy0PC+dd347NcDKs2P/h
uwUG0E048lw6zJYbRW9Tx+3il6z2uvLs13M7HiOt1VgpiwfPowZUZX4q/ab4lGWxuxzCtjany/2Y
W8W4CgQFfydTpiqEsP3qEy2GXiNs5GkvTV92T2Fe+2e9yNEn89MGJbLGeB2JRo1HoRlIDG0M3sfr
SoZeZMISxai/mGNjHXWzts8KEHjoFzPdOao2os/TDVIE7lMaq+s0gWr+4Mzhor9omZSHPgIpsHTR
3r2mFmgVfBgTKtVbQhBB1tUCYhqfI8E6mS/YfQhUCdspvIxup58jPRNHY+7/lanuVJd5gHZ2/9tt
TRCOEEmJC+DnplVuinHAGC2fXhq7LE4lRrjvNSN3dyJkdfjyxSgFglOi2EUDgfLd9fViojnpTIiF
vKBO9aeTIDw1edqhKeMfEVIshzncew3cTssy2Hm01RTogLbn9YCi7EenLYX+kiK199il5afZqvdo
ZJuD/BTBoLCgEq7rQfyq62XqNMZLJIG995EeXzgvltP9L3R7olNPxsgUKd2fDparfE7mtTQF/eYX
gANhdRnqpbMPAJKpKaPgusvA2/hUFJ4gkqPYC5h1PSnXlU0443n9MsW+/q1H7e/JhEr+TJc/emmg
s1+mbE53bsmNOYIhZVjoHgCT1hJXwta7GXE764WHpPhueW34aRkTSFF4jTSvw1sRiwCh2W047dGY
tNataXuc9aRNPesFYS30wIWdnaw6hpGFbN4ppJG1s8NuT0fGU00rpT9ALUFF0S+pVVY4YxRSxHhJ
w2w8TaFdHN2pQ3exwrgdOcbp/f14uf2AKlf96ZNBu45m3fV4SZVAtkNf4oUs1R2O4WzW8skVXtk+
6X7nNm86uC0A3PMis3eyyNtzzDZpSMEDsEDTU8y4HlpqJF/jotsvCTKex3DSwr8BDwMwAlv0MLXR
/MGCAXic9GFPeGtjkRUSEzgrr2aYleb1yCld4Gj20NehBzme6jSUiDDO4QGEpncoy8l59Uel0sBJ
bVO8V7fDqk8HibmpIY9SIXKj8gDtOnvIliQ+mkmeDYdmmId/73/V27OG8dAJ5/EI6JQk/XqCs7/E
Vp5I8cLqWwcpS7Q0vGavZL+GRbI5GAbakZoYvYIbbZ9psTI3c8SLLeygtLLl1A1Y89rav7Y0o4OX
yI9J7HUnV5vfjbr96KXTtBNEq7rHf38CdA82KbPl3LueKVhrQJJkNkFvOX18ciZMKT9mFXsMuUXf
k2iowsUvHtDDjsMfva6jtOhqCBDunLu3+4h3F80LXkM8OOk8X/+OxTKaOEuyKPCb0D/MbV/r9La7
+i+nhrRap7D9rHhq9goTt9NX7oA8i6ju8VxZq8AMrj/RXCySoHJm5xFAfTefrbqotUMXG86MIqTm
/GUas20f6sWUn0q9sX68NtYo/1OMNFXzhst6tY1dt9XcZATSFSPM9NJlenq2y2bciejbLUv9RZXL
sSci4Na4pHRywywHYxuUwtAOYzo+02/xDv4gnum9773ib/cPo1FTAkLgWLwlVhuWw0o2aSSLAPuZ
8ltmltbZ89Px8f7Kre1mCV41DIuHsBw873WtOkZ/21oMUQVJ6i2OcWhYvezQthQTH/peT35UpaUt
J78cayQ7BULi43OEisR48koUHp1aG9yjU+A09BFpNP97RGdBP+g+kN1j2mlNdZp1PzKfOHHcdIfv
sLVEVGi5fSm1q3L7dcAXae9WZe8XQar3zpGGuTi6Faq495fo9qoHFKRcByHpgNG9KfBNuLrMflgG
rjAsPDA95zSGuXOsgQ5f7g91MyGq6SCegL6ScvK0W+Vnfbg4demGVSB1zJ3HIRZHD3HVnQbkzTnB
KOwVYoo3ED2z1XlVhWlf6vlYs2GL5NK0JqlEOzviEIYY1BwAkA+X3jHinVDbmJzSgCBfguLMNFcB
bZpj7qD+0QTSkcuxEz1MVUufzq9eQt5XvIfxkqWeuC4m5sWUZDPGAcEY6sNRdjLi2Vknp/uj3MQE
wm7qlKV7xn2K18h15KGIbidNMjIXZHMfl9lJX3JSmxM1mb1G3e1QiAr9zDXhtkIVWy3btGCfMvhL
HSxj5zx0veWehsiB6ifiV18gJEDQNaA0UFdTqLHrWVGJyUwUcZug1yfjC98mQzkEm75z2sxTcmjG
PkQqZjFem9+qYfG8wvvwJ/puNUNNpqUR120TpIYJCU3OKdLn4fItzOLi4he5eCXDByYkA9LoJ5Xm
rUUCcT3PRDaqElE2gebl9aMHsvkhzjJ57jP3la2yn0OxmAovSZeVet71UJOt91be6gyV6PWjliJv
2SVWf86oDb1JkT99fz8wbzcZOiQkQ1TueOFhmXI9nuXWqS9CswmA9DrnqrDLS6GLVwIz/zsrKoRs
AWDylFCuR7Gb3krywW8CZDu1U+TpxSEfneViG3O9k7duTogyJK0lLF8hgF0P5eqZM8rFa4LF1sO/
QCeNf3RyXnbO+NsjkWX7ZZTVZ6JNhN8AckUB1Ar7mDiunI5marR4SYAF/S7s8Z/eGdJPv/GxUHJX
ZxWfbP2wa9zS1iFDt8ESedHzqFTKTUwgXr+ChDvAD96R6BKsLY9tS4Yibp026JHDZSunWJDEyfzq
E5GMRMGBlVwXVL3VXRwiYN+0HoHehWl2tJBcDbwmmp5dJP3/uL9sGycirts0nRRXlytiFeOA/SLI
XksTRIMffczbRXua9fhNNCfDzpW1ORI1BSCkCq+6LuUmlO3sUroNipdaf/I6dCH1OPWOc0Ll//6k
NuJc+Uhx7oIwUZDn6zgnjZHmUKRtIKdIHIvaKC9GZH74jUGoRKpqAh3LdQZbaE6Ph2fZBrp62cti
GQ9y1vc2002e/DMSSH0Vw4Ii5Oo8bwe06et+IODYqU9NjTZ+M2P7QbLWPEVFuefUvPWVDAUuUVms
soK8Xjo3oarl9zOzSsIpJQ+ce3EpRSLf9YNd9TsxsfWhQNuB4FLCGxTsrkczoWeGxby0UKbN+iGJ
NIx6bfxy7n+p7Tn97yhrPFXoQ+dCl7QNuiRpT5T5y2OT4udSxdGP+yNtzYcOAkkMiZlJ3/x6PvD2
5EJhsg1akQxP6bhYx6ibwvNvjMILUb024Nyss5jIKCvE+/w2qJGDO7X6/I9e4MTwG4MogRm6IWTs
60w9aZtRRGPWBaERW6dolONDPNuvT9JJnrn5+Dig6m7wsqj1eX7vVV0AyMD7j24Otv9kYW5pPPzG
bCCNKl4Yd/n6UYt9k3SWsOhQV8WA9+Bnk+Yc2rJs9uRGNyMAKOpPHhbNEBWLv9T7pG9LSFAJy1bM
84mngXvA1OvV71nObB6birmKoBR33vUoeW9PyWAhx4Y/lHkO6w7DJRf4wqsXjTeaEqJBvgnsv7Ea
ZQBPbLcOom/5oB/TNBEns+5ff8KRjIDBUA7M6t+rUaIhdbDdtEHaY9/wh5Ek2j+wx8z30SKzp4lD
6K/7s1L51FW7hbIS86HPR7mLqvrqcvXKoXInDwDz4tZa/1jFshEfx3jul5dwnKvmpZzC0LkkLs7W
j7SIZfTqFJ3KIZVg9MB4ggA3vl7WsWDJJ2uog6ztKNHGUaT/qHOcGI8wqsRXRHn6vRPw9hbh1cOI
SmOYmFknFJaf4i81W2wzMpj+WJbCKi4gDJYH08ZA5OAaRbFXDr4dU2lFKaAzlRsypdVO0HrIlSnQ
siCatTE++VreOF/yxRyiT8JqhflXnaXRThFD/Z3X3/Z6TPWbftl9UTcOEzVfGcheM97q2NifbOqJ
/5kzctD7YXS70dVxwlFPx11H6G71FT1v6SyBLmIAy0mcphbkcd5E9c4FubWIhCr659TKqPmsJpQM
uhy0rumD2cw+F1bXH7CdetsvxlOfVnvJ7dbqKYdYetxQdnFUvF69qtKXjJJuH2DO1j0jwvU3aOD5
wVsw9L6/eDcjqdOLiAa3T1uLK+Z6JGFS+avlJAOvqsUpRWETEo/ZHZJlbneGuvlOnFvcyCCMLdKZ
G75CMTdV4uCNHIQlSllZ6venVNZ7G2xjQmSBgKYBQCnE8epA7ppp0BPMwFALSRrjEMnk+5SFBUbh
Nrbdr148quMOgAX2Mo3OVUxYuEw3o2cMwIOcCmZ3Db8T2yBfr48Nbo97U7s5L3+i0A3OKfUOpjR8
/a3Im+y2K6wxMLyRa6AHnlcecZhw2kccvGzaxnOH9xStuuFzw5Ov30lEbpeWRFQpWHIPUey6wVvO
OF7wibXAyfPkPFBqOXZ62D+Mi72nUXDzcqVCTGBCbmNv03ddJdvAjpa4GQsTZCzGnPi3VbxOvPSC
nbEVGHnr/p2bYfLa7icNM85m7iQll8zT+Xp9vWhq6OS2btB78Ake6ABF9gM65jrWt4OY99SKbvcD
VVcki4kdumX0QK+Hm8Z+yCJZeRCCB+0oY905aMbu6Xj70ZRRCE14eGXsvfWzRZhogvlmugR5DB37
1HqS6HRl55W4JSK2tbPJ1fa6OvcRU6VvRTMOGL4iuF5PqtZTZWowmwH23dYproA8ObPXXoz/oezM
dtxGmqZ9RQS4L6ckJfVii+r2NuMTYuzXw33fefXfw/4P/hEpiBDmxIAxLlWxlszIyAhtFHFirmSn
6SLqyYDAT00l770Fm32DUN+H5jTFQG6ZtSSMHsLhyDpjPiOMVgdHc6gZolGaNn2lzFVrmHHi4ujO
IR4tx/uXweZ0MjSkEbgpYM+kUcr1zFUpxJPSLySUvc2yPMa9EkpHqwxD+cBJ7UeXZ1czHS0c0/lQ
Co36oEDNwphSaYkFEOFLIzywShgrnSiqkHr1HM84tmmJZV6kkFgqHBrpC/6le0WWzaeGdgYnh1yB
/6iErm7atsusaJ51jb4ioX6SBT/Rn7VCSylT8kYekjzC7G6oDKgRaivjFqaSKSuH+6u+OUTLj1iM
uJcOJ4PQ+HrVBVgS2ZQmGgADYjVcSenLnGvyTm1hc4igzSO5TL4CxipDmLweJWvK2exNBMWGUCpe
hslI3BLc3+20Xev2m0Mt5Vbo5lyy1uoAUSkhaZFM/6xZrTodW3xXMifArm921A4NVfvR9UOGF5Sa
/wiDgZCvZ2YolZGNfWucR6sMbD1AnriKonIn6dsET4sgHMkenE9QlI2cdClbFJsS0zj34HSeYdby
bwMiy3M54OdtZbm4I6yzXUQ2BdkyvEsWkg93Pau0F5S57UzrHE5mQusGEgIOBd30TUeq7NEbj9cJ
0H2p1i/972v/jlrWUqwxG/9M/3mOMrkw1a5Q1uVBbFQNi01scaFKCmYmHyQh1FME49V5Z31vzJfi
ExXPRSp9Kd5czzcuNZN6CpumQCf9qZC6zo2ywjz0Rje93d8wH/3WVze8QvQLZs3rTNkZtvL1WLqS
Lh0KQ+LVvlS1dohncHmK+fCKl4hVVx/0iAvXxYIQn5GaSKE9inVdq6eynybhiRsxVV1dCxq6F4bF
UzNWwnj6hi5KXh+FOBp8W85bPXmtZ6XuXTOytH/rptIKu8AzYcJ8Nc363tarEuHmMLGU7ns9RSqj
ICJeu3GXdq07pXGBqNHEaVLtJKhpRaQzKve/JqrqD09iUpiBXXOhCPYg6c1pAqD2HaR4VOWUqO3o
SRnk/Tff0n3/Oe6gy32SBqGqP0tBVdduY5VoUIx5pCrPuawVMc6captBoEvV7Ac9YdN8rNXaH50p
nsfsa2fQ0HqqAzEIDrHcNrMrauRFtpnq4z9oouSxIyociEOUZYjqlTHNrgczC0bTHsxZqd6SRu6x
Rq51TXhCidfvHc7ZEBxZV1E9zAkSN29dTumusaVpGqyjGBlN/SPsEqSu7ZRsTEF2o6pa1auFofq7
43v13+K+NrOfo9x12UWIanDgoAwS/+tY4SqGEbs/hv6LqUR5d/FHWZzeLaVoJjgpkRQ8z0MtlXaJ
pFN5guCkEf8SeepvEGfN4un+ptveH2C7YHnwtilMEstc7zm4pw3uelniEW4qP4eqmr+HCsYESmlm
R0Es851IcPuWk71S4MKnkNoMupnX4+WjNCNe1JdeMaTaq8SL3bs+kuA/AJ/Dl4FK7WeoV/2fZpTG
ncT51tALoshTtVBQ1wlZkgYZvqBq5eU0pPVPZZ6iKUlP/oxnx6QYxWmib799GaRxtk4zwPcOqXcb
QVH8IiXE8pufQMPF9dR9RW2mXljeHz2VXdyJiq+1iKDuIe8ErHLUJrc0MO+4/+v+J94+5ED3LDcq
WWxdZd0Lh6xDVONdFHtCFQ9YGU+Daodmpec7Scx2K1H4QIEV1XkKiVSgr+dXFYkqdjyq3pC03AF9
Iaf/pvT4fudwQnOqU0krD/entr2dGZIZMT2QVcjz10MqoYwpW6UknpDMhXyUsUhPDzldvv0npB5m
8+n+cNuVJAtD5XHRNlvoxKvHLyrAkEwRvYMMRepD2k/S0c8ebWMn2oSGAIlniXj5g7U6kvk4BDMN
jP45UdT2VELdfC+6uX8SkbE7JFA0uocjFQbkgy0iIEuhYhXeymqsxhi9+Gc64eSTFWNJgcHTg76K
y7TokIREwmP6oaZ1/a0yELJc16PYszjlnjKHumMIgfHwJzKpjPJgk2hSbVmLOfdGRMBUKKUXYgxx
aLCStEs5aHb23XYjoLZBxy7YJnuBVHM1F63JyrRLBw9gsXsrM7U/xKG8VzW/McoyCXAQ6H5Qrpa/
/w/SlwbyDGqgD54q59ML+tC+nQHMPLxiWOYt+TKJzQev63oUPwHE17V09D7onVUmRH/Gspz3NDW2
RxXMgbNKyMgeQ+L7epgcyhgdQf3oxXX+GvqC4SRtEGM3Q1PN/VP64Zh4HUct1G4yclIX2MFrNKfU
tZEbMZ68tKCNBSZ+EL5X+oQJtZHOcu728jCbl7IJavFA/KFVlzHRW8keaFUZ/gkyAfysGuY8sGOt
E8wDTvfDJ20IBO1/Mx402c5murEyS48RMR+ttvze1a0iGGkgEfVMHgHQgkSm4tMotZ1nGkQz95fm
xo5CmZ37ciFzLYWI648QKGLfzTS8eTRhGLXtB6qRHwR9qJvj/YFuzYlAh6wOtR3u5lXyo/hJPSRa
PHt90vUv9A9mzgSs6JqzIe0s3405WSSPSxs7ijQQZ67n5NeJEKhtknniJEpPbTCHTpCkyc7KbR9v
Hm6uLkTiAUDJuK5HMSJRmYVgzLyu6rsnOVbL77QwagcBONC2EH50066bdqoot6YG83pRF0fZZ5Ox
LuLpwWi1DFrSs15GeebIQKN75+XGx4KAAZCFxghv6DpACOq+i4U4z72oBEWwqF+coCDlziAqyUWd
5vJnR898ZtMrNpz8engZRXX4qcZB+pJiafhK0bw+BAXsNl3N9oQgNmsARrnoEC9UEXrwPvQI/3MJ
okI8yZPRSV6f5WADmtnYomDIz/f363aUBTmHEQqpB6hyfTAoxtFXFuBZG05QdecokQ4mdPudrboW
deTEcdUS/S1tSAsBdbWLYlLdIpHb7pzK2aTblkpA+Ac1hK75FMxaJX7OOzLZJyrRE514s2GWp1Qw
Z/OlCvJAdvwujtsDpuXzaI/60IOazFO2p4G22Q6LABHhNrscrBHS5/VW1yVqg11dd2dZkCss7xXo
dejf2IKcyDtbb7vsS3cByBqUfyDiNUYCeYC8i8bqMwWU2umNsDgpcWK5j37c5cgywjLIovtyPaE+
6wvTmKse4YQpd7OYzAb5Z/nRKGpp+V3oOBCMQQnXPr6imjQSFHrxPAu69FL0SeaK3STsbKFNkP0x
Ck0gwIMYOa4pzBWtbNDja0Yhd7C7WPvVKfNTUeHRovvBnrfpdiuAXbERKEsstbk1OqcNMTlnqkhA
3JYf2UpCF4jWVAEAd6r8uP+Vbo61lMgXCyccQFZno/AbOjdRhjwLeYwQdx2qTiHwblg6OO/9obbb
jmkt7jMIfMFeXcfxWMulHXoF0nloA92RxMB3o7naKw5vngw+FZRf+oYR6+ASXz22c5IOrTyzeNiv
Fe7Q5ROwTCd8aRU6dmqlKI+SHu31ft2cGoCtuCRg2yRz1M2wATGUzvM0NUclBwoMk24Pmbs5CpEE
rSPQmnnnr0+U1LVBExaqdA4VPXO6Jq9elS7Y84C4PQrMGXS8l16NFQyut+M0VtA4sYBqNceP4+pZ
EJq9xqqbo9DezS1E38SGVJloIWqWk8m+qw2k7mPu5aoV9hggNzcDbVtLxwuZ6pqDmE1JrveAEmcM
l2ZHziJPF/2vaaF8jYvyc5/7j7la8tKw+f7/eGv0PhRjDSsZvlBctj/zAFeQzgpKV8u7PRL4plix
jES+RakbAGnjYtOgNNypkyCdlQHfyl42n6IgfzJClDmUav5WzcVPv/PfsEZ4UNLhY46sJg2wpOUU
M5cv+5/QoElrrY0j9gfi4P5J7voJarGVP6VAS4/Gs0xyYVXBqSGrAPe+Hipp2RbzzCYJO0t28JQ2
7cJSACGHdi99ubUfuXDhf/OMEJGs7kERnLmhSivjgGlh4GdlwotO8/Tp/hV467bVQeAW9huo35qR
FI1qp011JZ9r3zAPONb88WFFuGaQ7NXW195jfCaIQODZlHNhklCruF47ejia0u+K+ZwrSYjU5wjl
aCplJy2M/DTg/OB1czh+7nqpP5ZS6x+BOcunvA0G0E9jT3Rou7xww4kj0ccgGqM36/rXZLkyaeqs
zudRCyYnTy10qedceTiwIf+EerVQdSjbrsWZKfnUAYqc8jlnWd2g7X9qY7WnSrCdCtci+xEVHOoG
G8FIKr0J4K0ynQOhFI5S0GMZZrbqzk7ZRBxoiUDBoMq99JnzOF8vmO+HnRRaoXGOKv3TZGqfezo4
7RClK6rOe5tlMyWNIgsKzjRGQgWCiXE9mDWivNnHjXZGfUp1h0zFISZT9tQpb41CN+XCLKSowze6
HgW+bx9bY6+dtVqrbF3uraOadHtt0TdHAQylXRUWAsSO61FMs4aDQ3vAme72iF5hQcEMPvC/3D/I
N0ZZJCmWRxI1AOpk16OUsC3Umd7Qc6AUs4tnunToW2F074+yuS6oxNECg6LtQtPehNDjZLXNKMQm
YlJN+6VKKRZFStL+Rg6l2zk6t4ZCbIm+TD7Pwsy8npAZoX1c80POWdfndjHL/clQqS1GVlw/Wnxm
VvCYFrNQYiKy3+uhgCNTpJ0yCoxCErpYlSI5IiLl3WTzHhvsxmfCG2hpBqWszrZbDRUVRZsJDbXM
QMQbtfOl7rNkttOjr/4yIZqGwKZJdCjQXk+oDoH5IiViQpb6d4SD8rPSWagNmOOjoOGi1wAhCbc1
Yk10Da4HylvkW6IgCzxFkLqDWcq/C/TbdjIq+u/4Z66QPDIBAHByN2C8beOVmBNLyXpnnoe6ngq3
lM3gUmHpNjodJTIVdrNcGB6PaZW64ZQMwfdoKkbzzcBOUX4JQPCHH2kkJvlhyit0yHTCx9Khtiif
yzrp/R/SMJSzHSotdc9CEnrNluNeV55LTTBrG019OlTsVm9GvIWR581PeIQmjZtZ05TahSkGgitj
JzM6iU5EfPTbtNFtSY4H9VCI46AcM2toq6MlNUN2CjASHF+63tSrk2X42TFC38uYbMoWo/w+ZcU8
/AXHjbqqXo3mS5CEavWEXqkVPg9WUvybcgb/EMAq0nEeYjP4ZOWhGh0XLfautUd1FiN3KKGxvI8j
cfubn6hheJoGqQajEaKp/iQPpoYzAGAsjqpSno620vjWzyLr2PAEqJZIpz9mCXZU5BnG9vA+nbFU
5cQu0NXNP/GUj/WxUuP5XUwb4+9EGtKCX5uWoTvOgvrTVAEPDuaUz/IXvVe09inCO1Z26PgSZBtR
iAodYMMvdfmgQ1wo/9dkXfIGQUSSUP8g9DrmrYarbFZjNuXFEsJjL1NdDsNpbHAmOiYx3eBPPtkh
ug8olfVvQyT1fwuAu1BkeAu11LFCwVf/AD8GoqPPYzr9i6eZITsxrh2tk49Z2TipHvvG+0yIZR2r
Xi17J8/6uT9pUq7FT61ujHThZ8U0CJ95EmljVGs1uBQsUfTLMgY/OYigZuGxMhPlr1DLVcWhpy8t
D9aQZMabmEwpTd69H74Hg2ClTqk3pYDaklhVbm/Eg8jG6HrZHcYwxHaTlm31NUn6RHrJBn+KSBQn
K760NCdPT2qdJ7PNxxCovjdGZToZff2TQ40/Dv+dp6A1HSuos99+0OTveoBBl60RazVOGQzxezcp
o/g1nTvl8ySOKSbB7DTJQiBMF2NnyjWhcHEeLebnthWz1tUbSw7ftFlNY7cNVSHyJDUV4lNMbhmc
IIfo4WEWClM+TGHbQcZYPsOPqpQa+QhAIGuOGMdDeRyLuBRPUEM62ZESI6xs6tzWeKL2Gk92GKXz
T1T19H5xx+A82Wrlq6kbIS/zs5cw9nEbqBClTa/+KLumUkmaW+Kerh3qthH1P5JUZaITKrWcQMuw
5EuliJF+kcSiKRKbRqzmr4RzKzm6lgQypLFUao9Fo4q/77+M24ud6wWCGBVdmuY2+GRXBRHgqkQB
fcjfMUYNvwmIVL4/OAivOCC6BMBkUG1aM2Eo63ZRn8y514tUcOsGUXJDFgbn/iibl1cHUVoE5OlQ
hiK6BiykQRyGVChqLwDCOrZWGT1pkSB/r1vUb+8PtVm1JVjB7QHuEmEy+eP1+4FJhxbKTVN7Wtnq
T2E/ZI7SS4p7f5RN6LqMspS2aO/mBVkX0PKW/i+8omuvIg96gche02hIlgPj/IhG+P/uj7adE1wl
MExWjniciO96TpVg+WI6xJ1nFcOEDJle2GIgVocHR6HuSB2V9kzS0YUOej0KCgY+JY6+9RKrNzU3
GwbxVRut8UHXb5qhaOoGeWfjwRABBr4eR26UcSppWUOJkq7MMgn7zIZrGX+jNqIeRohFx0Dv8mDn
ky3J4PWLT+kOHSGYj4uTz7pxJI3C0W8Hso3K6P1nw/gVSwMGYkFDL2+SU9wPW92W6054uN0IqiNd
5dTB0SlGVmg130BE/Wkudf2cl9J4UhfHNCSUvtz/eNvZEWmSbH+kHRqEx+tFrZVZyRbxsbNi+sJR
F1TlNaas6GqlqR7TRH5NIzRorGZQHo7XiHFJd5G2JOghdrseWOkqXkultc5DxfoFkMdeG/zQduLp
zXlD2A1QgSxkcYDbGP2RV1XVoAvWue78+M1KjPgoqaXwow2pwCN3MH+7v5zbesqCdCIAS8Ptonmy
JubSR2l0AdeWNwlZPtiSkOM1VZUB/eV+LMmdnZiKGR6aJOuy/0nWtAirJoIPky4ZiuZTnibFeEwr
+sU/J0aqdTbm5/5eFW97rfIjgdF5GReG1bo1Uyr5h0PfGjxuX5GopY7dmFDYDrtxz2L1xlAkeFSX
iP65h9Zl1yDg64aj2HmZNvUucnTJN8QyldeyELqd2uTNoUCYIStSMaTD/3pHCWE1WUOodl4dBaPh
cCkA6WhB0BErinWlH3c+9XL+ri4GQJSlOLd4qpB8qMvv+Q/YN5VpK8qTMXgtXzHz6NgUcJKaUw0h
SBMXNKfp+N+ec602ZLtQerH6ZqrY20JqLGMDpWwpCp4wD6diMkhhtIfFbDIVfh5cbe5MtuHizHr9
88xBaFvo+L1nCFLkKENM3EoZ7VMkW3QzaxVdmaOwV2G48eIASNL8Q6c5wJq8/Kj/rEmoIO4xUXj1
uEy70MYcRrv4rMnO2m8/9fKusaOW7sVtRj6lyG0m2Tx6ckdJ2FGEYvZwLLUit5tmNdgJDW6M9v+a
XYyFZbyBC6csmiWws9mjL3J6iqIO7qofRZ9oAfp1f09tv9nSIAnMumTLaFGtbmOrwAM2m/zR4+UW
3pBoDLRnMHPZzTNTyY6owFSTkyZDHToPD0yxHRSZq+tDxvb6u6VGANMEgqoH/FC6QOqCHUrC4Hai
VXhSVaVPwxLP3x90czljiLIEXYDly0tnLH//n81izKhkF30weXk6We9RPwevuaBZqPRF/acmSxBf
vz/gjQ8JOEmCzhWBJepaNFVSu4bMMGdAFv9zYMRImSDS/c332+h0f6jtQeBxA6fkQ4L1W+s6pZ77
kjIb2eQ1ohm+ynGC+GAW7ZkK3FpBXk/ahBEx3UJthaoEEtnZ5Kl+OH03tKhxA0lLT2IX+26HZPUO
YfTGrBbFSNoiKCJCnlp9scaq8cGMctFLIKN+4V7L7MCIqu8Prx1+jgjbLNrmC0nvel8AEE25P1Wi
l3YZuntKVB6tVt7TbL8xl4VCD0pJuZBrch2AZGka5ohPe9rQqs/JYE2fgXH2lB1ujcIlDJYHckgu
tlqxIW8aKtO15DUGRIkkbUd6ScfMvb9iH35h128RMwDYRfKVO5+64fWSDUYUCKbhi15PuVBx/VKB
LleAuSAbWIziL2E0IbG38HzfpjqsrCNk/yYIAIxKwXqaalFOHNm3xu+TMU7zP/KQp8YhF41OczDR
HEyvlnMxdUQdUuFL4tf1b8OP9PalqKLe/EYaWoqoiUUUKRUtDOPjFPbCgybqZGYULhYzY/hzLOea
NNGix5b2eSV5ahYZZ9IaNPaTMlp4iJL04/6CLuu1Ws+lvZHTS0oIoLfaHGOdcX/EogRhT6RTW9Lg
odp00ykXMOK6OdRpLOs7sep2q/AccqoAwhantnWB1GwRLBvHHHcVIZFPshlBYZrVZmerLL/8emYA
2TROs4xLg668mlkiS32eIMvgWXrR/0q1pj+ycZX3fAbSmsZa/6Hifv0sTaK6w3bf3r4kcFBHybFR
nuDlv96jna/AFgrZo8hmlJ/SepK+dwnMl2ECv7z/+W4sJUNRAgaeoOFpTWDkrWmFpmAoX0mHzwpb
5SWSO+P5/ijb15pgAFCCHlIuEJS/ridktKhUY5aueGC+tZtrg3bMxtz8PMp18CWJ9PR/Fg7rx/uD
bqeGBjc6arBW6fWE7Hs9KNrKaV3ksuJRgLEcvU6i76YVag/H0gsJiq+ECDwV9LWP2FTG6lRgsORh
fRh9wr+Wo24O+me9MvbYvtttAeICzZRLkniaP19PKBsNqxSof3qWGP6qZ6t9FrtyOg5hs1fKu3FL
oj8HRZrSFAKFXJjXQ4U62LJaKZoHITwRcP6lpS8+JDFST8+SiiuiG6lDSb8R1kPSix7Oc+NWelV4
olWZ9UGOxnL6EUWjhTZpry7FrVEV46fA6KNLNSXB5E61UP0PZ+QgejOgiARPMqIa2UHPxSikKcnE
FlnqssiyoatUPg1PaTPtRTnLgl2fcA44nXeowrEHwJmuZ4kie+4PZqF4dRP9W7SV4hhq91z6tPzI
UfPP1IfPU1Lj/CXsRK83tubSt0OuTTSycMGuB9bTZh4AvGVPsQr906wKwj+pVks7B+CDgreaH0V2
HgFUWBhnjdT1aLDUs1lrHk1QpgP0r51TU+/cIG7bN8loGk9Et/c0aV3hjNNQXjAaiNxCb/fc1LY7
dzH35U0nnqQSKS33w3/iV/K3LkJ4wPQMjCZsgErBqceqALifk8Ojp37p9VsOIw/goq91PVSrF0Hm
U0bzVMGMDgp2FhREqIrcH+XGhGATw1sBYVvYJUvG+58JTYHYmqGeaaQfYevMaS7aRRaJFJp0ayfh
2D5DxlLAJ2ZdgMNNKRo5t8TqykbzpMAQ3Cno2m+6lPROUJuAHpIZ0gM4SlPsjkpa7nR8bfcpY4OP
c3GzW0Fkr6dpZTUhH3q3XikUsYtRaXAyh2na+WQ3FxMHA1ptQcNRp74exaSFyoyaXvOGEkpf3Bq+
1+lxdawKK965rbcnngkZCwd8MWeANHY9VFULI8ajouZNsDFRC+WNeLeirPkRsm3dRFGy/6V13P3l
AwUGdhDo1p5m6a3JLja2mF1Scdi8F2qkhn1ZCiwpvQ1fRiHsP6OuGPxgM+1BejfOP08u8nywTCBh
b9xJilpFnMKXdQ8Jn9548udeMOyk0i36IY04NpzCCofvRRPVGcHrmPYn0Wqi6rNeS+bsVnCx8p1k
79b6EzDzipG8E6euNpSaTAaan7XuqUEzAbGnGRXX6WvZVAe10DW78aVfjRUcpSJ9WNoXmjydkjBG
JBAoSPnXn37G5GRYPGk8QmfT6SPRh4we1KeobrudWd76xovSCm8oy08DwPVQDTUTUNTQ8Pp8lG3o
TLontDqqJImvvt+/iLYMLaaFVA0biggEoGc1VjvgXF4Fg8F+anvB7eZ++BOnFbqMmZDNb4PUTJNt
zF3qTUMSjS59tX5ybIu2e2/iTB9PSiKHeyDJjXuDvU3gBYAAerimUPV50DZVEZreINbquYDF/XmE
SPb1/txvjEKOg2QjCqiLXdPqi+pRUNI+0lmeMXQjdJO8KX72mj49ftcvLQy0PpFl87FWjCO9CI1u
FjKTFyVLYBxN0/ugScNRCnV1Z0ZLwHH9YAMpkZnC7VuUutegoBGrs9H1oumlZtt/67XQf4VZR+XW
SEVbVP3u+8MriHQNTGA6Ryh0qqubNxeKSgbOMj3d8FO7bFN6ec12zzb8xnGg8Ml5X4Q1eZdXC9j1
jRJYZmJ5SZZ3B9/sOkcqjAwJXrHeCXlubImPHjX4QIuY2FpllebLDp5Wanl6KvVur1Jq8vso33mS
b40CVEynIqKX3KurWywQhVqgB5KNl+iVo0WR5Sii2j2c5ZKPcYwIY3gaicSvb5FRCnPijyS4zGWn
nfJi6GxR8ff6Wm7MBR4Vu4D9tljJrUIzHQVhhDUQgSoHJXW6yEieE27IHTjsw5jlamdzTj9kfakY
E5ytbUTNeJCMDOPZi5qZ3exOXFrzNylp8tTG2bPyn31Dr0dX9XPtd59Js34ZtEyk47mQ8/IN2XJ5
fMdZEtoFEVadOsTmWFQvuhJCbGvccn9HIiordoXRq+Xi72Tx56TLhafUB6v6bJpDAZVDNHIqKpGm
Zd9qlEsuLVdLhCut3oq21Q3obiGnMKW/Cmwt68+FgYaCLQVB+p53STd9HXJE8RNb1mNVdZiB0ryW
tQ8bSAmECEkFTC8tO5G1+PeQYML5HsVaWzzVciFrBxUpo+F1RMTKsEUJjPjvoRajGZEqadJfBTWS
DC+y0qJ6jnBO8GlAGZCSyuXJorQ4N/NkY3/Rl7aAJmlSuwFMQfWX1GK+8+fBS8GAVPwBrXPnbQW1
eiIA5EEm0+t4/11dyQK3zdCNvz/K5qpbRqGlh964JT5ZR2KNIEgyzVCmZxZdfNHxJ7KzPlBfU2Uc
D/6QNn/dH2+zzxeRfTBXA1yFTp/1LW6plVXwt5IXd1FxrGQ0asNa1R6e1dJpSIwJ7ACora9Ok0a7
hojShOzVgVG7hRGXR3rRhFetHIVnTa722oy3q0gKubQzw4uWwOBW2U4Wi0Kn143iYbikXjC8s0I7
hKX9PfAVIbDFDtfj++u4zOD6IANzMDN0AhYK7hqbmhqrLROlJ4Krs8xwNaOs/qjDFJYnPdcC41Rp
wqgdcVkY9Z3Y/UPfbzU0DTlwWWE002e0LlvCI1xM6CzLy5qxm87laKW/EyNP/qqNIQmORiJ3P/EX
ooaXJmMwIuloIafSWX73p2yzRni2UryibEVPBctlT5owBhXqzt9C3WzkE/liPbtRRF+tM1RjW/6t
GFmAclwXT5pTJnUXHQrAntrtIq1ov1i+rv/ry73xg7ZSpbejCUlCW4SD+E/fULTdedo+nsnV9KEr
UeuiU2Ppwl/tLUmQpk6na95D86O0KyptXmwNmmrHk6X9Uvrpe2727oSQ/u+66Ju/1Vov967x9cdf
8DtCOuAeKN4EdtdPUh1C5ULKwPKEOIlOQ1tLNRVjOUicqU2SHRR0k/hSPVGA7RY9ePCZNTvaHxRS
z7qxPCuAxDiQM9n0rf7UR0oduVCd8lx+C0wegfsbfHNRkBjSYA2DBY4HLWDLkftPat8rNS0ooFOe
LGftsW1ISbOAdpFHRwENgfkAHEpur29WsjYyUUui+DJERffXIBSpjXyx/P3+KJvIy2QUuiUkiBbM
ZI3uatWMj1eSx5emF5KTkUniJ7onkyMI1156tbmJyNsZCKQAxAA0bX0TWUOToasG7pJa2Efo499j
EhiOTw9+2/Xhzi20nRj9rQu2xTslo7KwGi0I87EIyjK41ENfOj1DfirTUjlLWfewByHoB8xs8HEm
BagkX++HbByRxcO04hKPBTWeqs6OfYoMy/0vtd11zALVRLAJwEiSxutRBLA6Ip2Kl7D2U4e4I3wu
4sA63R/lxrItCRNPFBVs0OoV7liFRmEkQ5iwbIkSuGVhlT/NmUZeO27yUHTvj7Z5KqiZ8NIyIwNR
YAoa13PS/GjQs4HXXdSC2dYypNSsSvhdl/2rEPfFCS7pntDijQnyEsI3R+hleYFXQ3bcSPqctMkF
gnv57Gstla+pFVJOV+v3f9+f341vhvwGwBAS8bArPhjw/7kpQmMMVDEoUYkqmuCzhRr111jNisPj
o1B7lXnlF52n9Sr28gQilZrZBW1YtLSa1jr01rT3rW7NZam+IlTJsQKSvv5WYRBLOZIF2UXuTP9I
Z4r+T4CT/M9H54J6lApBalEeBwlejaI3uGAog59ddH9McBDBNC1pUaS8P8r24WAUjY9Cmxj6lesT
OxviLBdNnl+KVJlPGf1cB2tK5iMSTu2zKsijXSEY/tpWmb5HgNlueRK9DwsJMpKlleN6Gf1BKmFO
h9mlkIx+eJfrTI/PdMXI46XGkyv/Osll90svfS1+WNn9w4JBQTaFoiEA1yo8aMq0keKhKS5pqA+m
U5QWznO46j5+xCieUxMiNOILIgl0PcU0mnxjNoPi4vdzjroAjpFahtqZlerGw5fiIrbA+8XLhVDr
OtZU4qyAe94Wl7ycuyPgiH4p4rbYiSu3MOmi6UBzFNo2RC8wbK5nFDWx0glCWlz6OBme9ERNjqEh
+CdyseggD6XuZhm8WeBx0xlxmjr05qCec+68net5+4bSr89Rp6y9FDDWu4eznQJTGsWlxFvnNFS5
bmdDmB8UofZdKaGMdv+gbA8949GtD2oI8r7BMYpq0iotiMuLX0QxTVrVhIlwvhe43poVSS0P9iIG
sqnD5nKqcn115YW+nsCZFSt2csunm1T2y0M2i83T/VndOIM0CEJ8Jk2B3rjOiUhd5nqqjfLCUVEc
niflEFHdPlop/EZzFlFAqNrgn/uD3lhK4oMF8lw6ngDxrvcQ97aPrOIiR+TLluMjf6k5MhGsufPJ
biwmyBYINv1beDKt6RYSvOZRm8TqUrS5+G+k58V7luj59wZLv4NcRg+zUmkSo1GLtxQbRKToVnGJ
KdcDN7ZZXmDnKi+LiPZRHlWqNIr61/0V3JQGGIl7BTiS64uIdYVF1nUF5TNgZsAwyqEJ0qp3yHbo
sarkBAmTKM3Eb/pEz7bVh+1zHZfFzi+4sXEAk2lVg4XGDWqtb9BOrvp5jpsLd1yhHLiva/mgSEOX
vViFVFbPqBoI73khasVONvDRuXyV2y3UGQqkPB5LCLjWTA/DKIYT1GmXtMI5w+CB0kpkU9E9KIMX
FD+r6NkqIUZ9CpE0r/8tjXE2TuKQxc2X3JhpnrOTQp/1fyW9KapXYVSs6dSOctUsnUli/nz/U603
Ib0LbAW+0cKvWFK0683eDTCt+1lKL72RN24/Jy+B4F9yNfhB7fjRTGkZDAIOWNGSDW6UVWWp6CRj
jvNLWDQSHq9pj+uq+Gj6wiiINXNJLVQmcqXVlJq0lNssb+sLfoW6o2mCdWKrfdOssnBgSrQ7b856
sy/DwdgjjyezoEb3f5R913LkSrLkr4zNO2YBJOS1O/OQkCVQAkX9AiObJJAJrcXXr4N3drdZPNa1
M3Zs+vShgKjMyAgPD/f1Df+WOlYKSJuGMbcnVgm61yk4YzJzkBzMhQ3WaEyZ186j4TSNFlvyXCc3
osh1tMLlMZWHJAnpEc7xa72brKvaDolXdyIC3GZIJsWuoGHA7s/L5OdVsI+/RB4QFRGSr2KH1kLw
lyxxf4JAjRHUGHnL/Smvx1sZ8ldb5PfdI2PKXQIiAjkE4OXadZ6gtZlQmH0/ngAPwTdHJnwyvNZc
xC0UZpfCzYyFPyuqUEvnpIHWxGJjcgmCsWAGdJBJMsS+rYFgyJjuzaqY3fGBiIuH6Tw+WcYwQl1m
HiA0g0FRk3Pap5qxeHGUa2+pLuZ3LAI2QfMm4fBWNmLzaYb6K6YaROGeaK3G/8OkCA8L2AB17ypX
tIIU35cOSTGwONXFdCpN4UUelMRLSq7d2OE/pjPWqxiIglAPwKWwza+uUseykbNqBjI7SJLTTGqn
0Bqkt9lehAKCT+Y0ARUTps6EPm88xcUpI9j9Hldjo3XhbM2hxdKAWkcnyNoINhpNZPwPS6PVbQEr
GdsWjV2gKFfVXlUbI0C/pToNpoFkO5f0g5D3aNx/reP/9Wv6r/ijRBUAnn3R/uu/8fdfZTVj6CHp
rv76r2P1UVy65uOjC16r/15/9P9+6/cf/FfAAK+15Wd3/V3ffgi//9/Xt1+7129/cYqOdfO5/2jm
8KPts+7rArjT9Tv/f7/4t4+v33I3Vx///Puvskfowm+LMfv7939/afP+z7+DU/Lbll5//7+/eHjN
8XPBa9Mmr1n2t02bvRbv7Y8f/XhtO/wWXfoH+HWgNGDvrQ7dCJ7jx9dXNPEfK2sFARyDdcg0cagX
JWYO8UPKP2Bfjb4qYiBC4desQFv265eUf6yfKFI4SPbhFIaewN//zyv49mH9vw/vbwW0mEtWdO0/
/351WKHcxOA+oA5kg7gWwt73lTxKeZaPIsvDZhIbS6oluojGZRg1QmGQbdxI4deY9lso+roa4K9V
d19dqfNX+0bj8ThlQpWHcKpL3fwsL/FxJBxTLV1QkoRRpOLM/+1D+fcT//6Ef3FN9IzBDcIrBoZ0
7dCR8yiR+3xKw2HWjxMzS3/qJq9qmSMOpe4xOd0x85ZCxl+81i9IDFASssIfr3XQBrMvpSwL5UVd
/KEzNt1kPnaCgTk47ZZOJFy3r98r5HuQWiPHXt8r5mW+f4pgYBUGz0QtNI/q4GJ4kjDbSN/FiUpT
TFv+zsAeKYqnPr5IHD2eg9EdSeGrsLeOLDG2ZbC0pFdzoSvdP3k34nejvJ9qaIGfxGHTDZ9E2Rjc
gUh6l7gZv1Pao5bsMrDmVIcNlp5YTe4Z7fMCj+EirujUWPJd32zaxFb2/Fwmzkze5/JOGS5JAcm1
46I/w+JhqTzD8CI1JDoUEM6iEhoqp60UI6mVgWmfO1HwoF/R6z7zJtkXYriqoO1HQiPaEE/fEoBm
SU6hlGA+LK9aYudqZ03Zlj0rj+mbXFmpcFrUX5mQB0yrLFDX6/I0ghCq5B+G+DwbF9V4rQE2zENP
0UmV6zdwQ+y2hFG9/DFEL+Ddwriexr3bks1QFhANzCD+9BQt56iwoYsgjmiw9gOeGOF+ftJ5RiXy
KLBdM201baHZUlFT2okVBk1peyoY6PHghVplHFux6WItQLuqSXdKZOvjcy9YmuJBeoGVG/RZ/rwR
rlskgHpAcoTuBLQwv9qLV2cjPNSbOB9NLRxZXluaFimQ5p4jGxTtBAshUlyjZWRfjDVgQaG+Kzvl
Fvf+x75Yy06EATTT0aT5kfTMeodOyKwpYWe8dnOXWN3Ywvy6Gk0qIxW8kcj91dUAc65SuWhZoIb/
vi1UAYKUJfDbMOvN+yipEqprfWUVA99PTdLduNqPQANA90sQD8AqpnyvDSSiUR+EnkzZ3QRNb4os
xFY6/V6vok035jvNZPdzU9zKd74YCN9CKq4KQBK1EVJ09KOvTvk5imFAkOrpXTOrz53uJzkGKcwu
Eikz0tqReLvQJtEmjIqOPtrrWMtVcsfy4ayNhUHb3iCbvEtLB5UVSgce/nnRfaEy3+4PvQF4a0E9
HQchjKDWt/ZbLs9kFbwgOTYvRRXovYdPWydWZ/iqbJvEQsNREf059SV32oijU0UQkaBJ5QgfKRah
iR4tHdDZunQ+Fyzu5kGzk7b1Rt3qyEBpjzZ1bZmB1uMZLXxj01D8nDTaNYYtLMypk4xCZcwVKUeC
JlLhXdi329JXK6od2rf4kmzlXfOSbWM38SKndmSQCgQq61TidhSqz39+G1+B+OfbQCMdnUKQcK4P
wLhCeT3XqXkx7sfZIr/i2uIY6sQWaChkIaNPfVfeZx2VT9kOL2LCtK9oVxAmMSlsXJoHCGULtVVf
qmDc8Y/yDc+hV3S4taq+hKT/dJ9XxT5cJ8ZxGRLzwjfVXpkpINNk07jlrvQFv0AY/ZTwbp/Sw+JG
5+FJOhb7eds7Oo0g7i57wK+iINmYPsoCOSQbslpxuaz0zd4pM1uo7SyxoayypHuuWMZ03yV2QehY
06mjamvhBBsMmjrJSHVf30Wb8SSdpxAU906nVY5vtCeVssSuey/TKFmOyrRbVLeNArM8zZioL5+7
LixqizRUecoOES1dxYfnyLkKyiOGlMpLE3BPcP/8+X51Xa/fG1q/IBti5GylsH5f7SnI7Dk0+o0L
exC30lHaLEe+bw/5waSqLzwqDy3Nz32N1UrTlMYTVSFX01qQ6RLg0dlZ40s+OVlhGaXVTptmPDUN
dHKtQoI0hoWfyxqvNxyduYvqJTUMAWxjtFhvz9wzICRZ0R7uuIojJVa75zs1tYsXnDvQwROSbV1h
07nZS30Rtv3GeOQv2qMUDAe4YZxw8BAo4p5R0uXwD0HwuPQiVZWLOWwS1cZ+qEufKLZQwm4F5m22
OThQoRc7mieU3+BVfzmZ/3yLyFrA94MB9LXM+cyR4+Q4zS5REAXsod+STXIfWZWd7evEEidHAKG8
dJPWAm0UbZ880Da9m+2KHfNq2zyXm8mRXcWFIbH8OHc0C26Zi6DIwyf5+z0CiIZDGnBxdIRMTNhe
xd1KKaHgGdXzOTM8lnultOUmhWmZhv0YZzLi/y6tItqaTh5v4nhbsU2mn7XhzIuNaG5BdmqrZ8W8
N7ptCwmBOFBnSyT2HPmcWfWvynDjgQLN7z7nYxLZmDIh56KjjUhliSrvaU3NV9DSPmXN6cv7eH4y
mqM0Ofg6aaxspjyBhKNl9I6qW+MICSi3KW0mX5bSbmt7HrclP2CipMnsiHlZ4mKGvNML5DaJBVcy
ahKMrG0H8R5tcRjSHJY0qGov4WuQRfbHuE6X4tApzOp105aLe41A6tjGxhzAJzHcuvN00eEhFHv6
NyBTRLuk/Y7LbpmeB8HT5rcZuaJWgOAFEopW0FonTopRb0yG0kzBI+JmlBIgX4NMkFtRTgXESFjS
Y4kWSQomCSZhYcah2hqcIeGxRRt9n0+hnpyGPoA/uTsYD0y/wywmzTne1i1NmevkAqRADbRDbHV0
vlFCXW31KJdbCGcmYggXHwhqTXwTaTNx6khuQX7Tb5wcP6725REH3RJUg6CEXScXYs4VrWSQ34kN
471tkLqRNOVUhCwPjkv5BrnkGuAAeo5SFeSzdf4HHunX+jIdE7UWWHB84Vpe016qQf0pil9oLK95
/hZGTaLF9E0xDGQfQ/kJGKutLHEDqyZ925TklizvX9zQ2pZHoYrUap32RmX+exohjFxhIgQgQtic
PTZjorpIHGmia/uY9Ohfx5HXERyqQg51DgGKjvpZ1coc1Yh41meM8fw50F/nesjwkNZAxgVZF7o3
P4z7ZGOKoXeyhBCN9xQoBSbK2EEuDIJoiyTYS15GdG3B/A/W8g1q+b2WXYPKt6CjroqISB+AgoMV
c90hnhjpdDACxbBnVeuIaStagxS3UDLDyvtPn3CF0ZClYCIAL16/Wt5CnClJDPm0sINmMC0jp5t0
qG8tSYLK8oUQrtmppNw4P5Gc/3hCyJ2goYkeA+I+cKvvn/PUyBVpqkoO0xSTglbON4nybmbESksY
WUPE2O/Ngx6/QtSMksGkfEFQEA+GGKhmSqvyWa3vlC6MqodCPE3Trpguc/Uwt291h1UyXZJsP3Zv
TNsp3R7ZclrsMFFvzH5RB/PiA6mUFAfmYiji4Ger5NYTWHxdPlh8o9d+KpcIfqjwjOMCXG/xG06n
6qwz7PpT0Qeq5ufis1gjgCvCoV58ZQ5S4bNEzQGPbKuVGYU4jo6jV3nS4rA3Q718qHVUQr6OGzGO
QuzK5FdWPqizU06HNrZHzccZN+jnTNyY6q7Jban4NHWOfGAPirWh46FzW8CoPhvoANuCmS6CYwqP
Br+Xl4OchKiwdc2O8EwMb1HYysoH/FfV4VUqoVt7ZvVdhvIWM9hc8pKxgmPUhuNdCThoG1sX9qzr
7SoH2m5ENlEDiKP2v5JSgHvZqyThnaovUDSFTButNC+TrKSFot65mFHs+M1KGN5UaL0pG9TPmn43
9HcJvpWlmtWQC4zPJ+OhN12JODLxgVGwCIXzGqvbyiF8N96aR/1xaiMtW5vmmHEHOoww93151awY
Y0gqK2HC4gwFOzS+q8roaAFjHTqrQmMxqbrVqP+RTQODhQA2iJkIpLjsda6QLPE6giGScNHeiwFg
+AJlXkesY2qUu7T+bIUDWjbKhMM0PpNuG0PSq/CkKFDqhy53EVDa6Vkw3EwP8imA1A+TIWeong2U
Aup5ll5g8awotAKegKSx2Y6ZEwPa0bYzuG0KtwnHm523dekOpg3TEn1f0JzcI6tbTlFkaebZHHpH
TOhIbDV2B+LKYFgLVmtsIcBKK3FbiNup/YgLV1GdLnPK90jzRLw7cWuehzQ4LIQ24zHhT+WsUjVr
aM0wu9RjePNc6SXVmwedbOPBYs0xI64+0YLdmAfAWM+P0AGmGxh9GH6HPjFa998/W6OFPNJcEDlk
ZAutZ2QLwz7bQDfGyazxc4AMZrAMtHlSdMzOWtGMATaQQzU6RGdx2U5lTSFdSKxJD6pknylv619i
CPaz/CECy3Gws4IulS0TCCJYUFcULvOhXLZcD5IiOJbA2lJL7AtkzcpGwdlM5o9pgFYDeeoNvIIS
f+zLaZNLlQs+rJm9mOx15oEJzAc9cZi0sUsCRsXkC2/VSWoDzDNK8S4e7EJ7iOb7oR8sI4bW4Pwa
K2dSDSiUArhCCtqxIpQgDxCl3MpHBITmOM+vRr83SxEFUygwzEb0+8EuayvqQlEAZlda0E0qDBld
CztWKZo+jeYlhObxXauWTtS/SWy0uZBStbmDivz6ymbUg33qizgGmkBGcc1RwzMYgFp1OlFNt+cH
ad/LQU08eaSaeFBY2LyOkBI5jZguWHpqCEGmKTSuj2p0iPhoMwhTNu8EsS0J5H7yWQf1y1HdF82p
VR+kOPLTGOV4daw751WFyLbav5WTuodmwwYiQdSYalpNkFKzc/1D1BJag/zbLglG5LyigURS7erd
L3Ce9TxCXHdhhreWQhHGlhcIdTaImelMBeUur7bRvJngw9ID1+v7U0xmih5Wlb2r5E6mcJUUJk9N
PdCcm8znqyA7zgKk+W5p0Ht8mF7x8iC/CZWbgFUVuaJo81C470Vbeo9hQo3ipXbR4zFLy0zRMQrS
xMN5MJy7w7SgBHYxnoZuscUzD3PV3I10rxQZ5madOt3OmV3dd7C3tFDAZXRxJjSOKkrijWiD2umN
0KeC4rcTtwHrnUR3Nd+0WwfxIXlOoc7xEu9Mtzykr8KpTmgu0SGcnH4z+j3Q4WMPLFXb6MBdwuQl
LugkUNGvL4zj7mYFZ5nFNtWOPypUjKz53Ci28njLPfGrqfo9tYF8z8rvWSlGqKCvcKISuXyeQr81
5A24GgOrRDqB44ACMaGwUoUik2Q6XCxkbFDgWnHW2xhZ2EHuVKHQ7z4kinTfCvq+FdMb3eirRi3k
AjH8Dtm8lXuxcvqvUk8TnFYmRP0U8iTrrViVSzsthltCPz8ySjw6FP8xbQaHVEzTXZ1MpGNRbfBZ
DDlk1Gil9g9iIp5gGIkif3ntxOU0cvNGzMT08HXMBFYJ0HJ1qcGbRw/he8xEq1+QOZ+lMEe7d7FE
3c5FH0AUWxAJ3LqwgX9PBOQuv5APXPASrNPlIUOMBQpfbYwPidlvCD9Vt0IWPRyzpTDmmJcXnvW6
tqbhwFTEjN2cfPTaaRk/pPxJb3di9jb0J/B5S/5QDJ+L4RoEKJYlNfAGorVA0WlIuQ3VGOScElB4
qtcu1gBP3GK2YMyLweMSmRTfsmZT6PY02nJvZczCjhkxwzBTdB6SbGsAVnZVS/HlHQANH4nIuXVQ
TFrAC21AV57kzlbtDG7rxAfjHL2Un9F9+lk9lY5qlzv0UfB96Bq5taM5w3P6mL9Jz/VO2sgv81nA
n+pphH63iCY52iiwWbPxTxH7i+SmSzgI/lxsiL6fxnPhGcSv8rch/TXnUPbYiYMrDIHIj924EdqC
QrmNssof1Auv92L5lNtFvccGX2SX1Vsp3ZkAceJNxvyCuGbqTRPFgQ0nN1Ai8P9DKN7Vz1CVzZ9n
wNwltBoomnmCghBIoYasP7O3PxcIKHR/Lh7dWBvtKwLysxqZOyhkGFm/hIlkk9qfNJ/zvaK40uRG
poOkEv9d0WyZbdCCo2JlYWErLyYM5RVnqO4K/a0vD8DijSXokFhDKFfyBkarxEkWV4WxLMo3DntZ
qw2zZ+Gpyq3y0FpIroEQZFS7dJEzSjbPHfkYXeYn2CSns1uWVD0rT8OD9JmExUOO1XCO95WPG9rW
QeKm+AXmSzbaE4Yz9pild3UH97gpHqpX9WHwoP1fUEG10gvC/afaUB0LDhIfms0ku68oww36yVH3
s4qKryD46L62qWBnId1heNqttslLUVqZQjOn3XSfQAJxcEq0fVaDFLcWkEB1TEtwci/1NLt1471G
cZhYogsebkqFVw6ABhuKWwTjulS8RPvoThyBdwD1Ed/lTexxYDxwD+a0DmAsfiD+4GvvLaK1U7ry
m/zId5jLU89gSCl39Uix4xY0txy+2GnqjPNWBYYqOUvhi+hZDe+Vfp6HzUwuSbV46rQ3E5e3Fr6G
mb31UCioHorPxWMaaM/9CGcmGgf5fV1T/KNXDv4B/1ITfK10IUosdbTVrCS1IGAx4nKjb64a3Ttj
CMpRBFr31M5bkHd0xPe3wdc9I7e6Bai9MyYeI/ZwTjtLuh/f1Y8hkDt0MWiD32TQHD3KFE7I2DZ+
o1lZbEVw1Ui9VvXk7pBmgWi4umLjm8vUKmAE+5FgEgYmCNyauG3Mtti7kbqNTLvhOwiNq7A4JRtJ
co1ym4znFBBr7Gv9p8KQT10IWsSDz2qvVQJI9JP2OKI04U7X2fiPvU6NyitLuxsR6uiC5QKzjcxG
E3FE1wLtO3Qib9T+PyEQeIysnR6QRBWkuNcEPEVtcvAo8yXMex16niN2eMSmjKYD+h0gxm67NJSa
vSb3p6J0DDWXbQH/szBKA4iXpDdQ2h+IFG4HxwbMGdZBRTS8vh8dDWkmDN0mUig9mYU5O6JaocNa
oq0xGTfOKbT6foQa8IWRGZirqQGggSs0QswiAgnxagknO/frbX+Y9uOD7HDXdMYTtgarofpu5cm2
n+6q1AIzUQJEfC+flLuZU+MElJwPJ4z9cyDmAuoRVMIu5HPawpKZZyTU+LXczyK11Nccgs0q1Tor
02kGZX7DbbG2T7Lu5N0xa61xcPR8PaB67kyl3aAsg2P7iX+uG/04P/eDT/hdrBzmwYHkrXiaT9VO
fm78eJPvO2fZxh7zzDD1BKfbzSfFTj1gq4/4viPC+0PxOu6rg+yOiEvkoBBa84OOJRnZLXfUBerL
25l5XRosHcw9g1zBfdjKaeIWEF+lXsNhRND+cgT9LOHIkSxFx2djjSfhfo2NgXjC7ccv0OKP78UT
+mviE/kUECOzHXBiPabR87LY6MOgIEKM0U4k1GzNLi2Jqu6yR37rKhTnrS27yydYYqJJhfviDbxl
qM/jftP7EfvOoPUHXvQaavxlqz0lYVtSdlfeoRQSttU5q7FBh2I9Nc138zQKliJB953iv7dvA4IW
WkkpCgzaf5ZOEdRH9gTYZGsc+q3payH/iHE+j9tmn92pv+atHKRvYPQj7OongML4U5i2/J4QtJVt
pUcJTTtpp5J1qy7aPhvObbQz2sNo2oKbltts8OcJ+lTnvjsxJYgVlzVur9kCsSvJZQaCDsKDnQme
2XomsYXeX5gHOX+Q4oBiKJWlvQCw1loEbjtvLZVjtdD00SzoyiwQqObM3anqA1n2596V51BWgrS1
YBXc4rmLvdAHWQcdDNDo1MBkDyC2Ri3Vb+C6f7Fn0akACWkdCwNn+YoBYPSQeo2mbgkXDEkeBbi0
7zBOPkEFYFKculPn/zhGQHEac/OYaEGvBJv3e4zgpTbzcRTSEBrNmtUxAxGzqbelmL7PhnDLX+rL
auxbDQFwBzkHZJRA31ylo75fzuQVgXWBkYa8jSobBpJvqgwfegLZehAYf4kSAuaMKinpSsy8gHGR
TIWVFQWOVKhzWV2O4RecVpo5Cx44enDoMfvONeP2159Tp+uPAW8eaNCKrovryKp8BXLWUy/yjucs
rBazRGunxzLVtM5GsWMto9xv/ny5L07/7+9lvR744+hJrjQIzCB+fy9pZeZL1WYsNNgy7rJ63k88
Mty0TVpM9C6/ag0V1cwJc2ZjQaMlMXQX0HBhlUrW7IYGNSOep6ECVyIfmgg9YL1K38MD6MYZ9zVy
+e1OMXeHqXpw3jBkj9rk6s20uVBjfJ8sF/mlx/Ukmg00uxOOiqdeIs/Y5k55Rr80ucTb8oM8ItSj
KcpestQScuC1tGGuxk9K6WIKFnBNBgJEf8gBuDBXYG6a2khJ1MiWAf1IDOf/pVcOyuCbYc53sbQr
IkuF1RTmhzOLNxSS2wTT2tDDWRzVGDA7voG+ft8giXDR+jRH5Nd2nQeFDPD2LEThiHSfO6x2gAkg
EZl3+FciUPZWOvO5ztHkotAoQJQAkjEQQCQWQ7qEXA7n0WOH6AeOlW5h2iThdoMkEIPV441X/EV6
uX7F4ImjrfM17a9cxYBUk3TAr5l4WapmD+ZgahN9Uq0swUFZCZNMsWtfhwLnZ5Uiu8rFoyJFnxw2
LRs0RU5/XprXmJ0GpWCoxa+GPpjew5zg95WJUjjRsGWLiwylPHRxsqOijIMXsV/QOEfWej8Ppc/H
6ZZs2DUO/HVdTNkhOEFdHXOy369bEBhzaC0rLoMpuJ0EUlc18YUyDUbkMpMBZmm3nNV/bHo86qpa
g4IJHY4vbum3DpYida1E6vzCSz44jb6biRahyEM2z/PU/fN7/YuLrRsJ4geQIYCuzFXgxXy/yipV
xXvl9RNLCiTYxPgopf5+ztitzPQ6OcOvB4gAagPSwfVYucoECfxJAG7H4yVaUkBuRYtcW0bL5s+P
9HVYfF+4mDoHjo7W0DoacE3t5iB2t1KtDRcoYwLMKhc63SWcjhoVF2x/JH2WgaKX+UZ2UiFgLDrQ
flNBaC3ue7Ypix1PQsE8VtOuUh0eeaWpWmrmZqoj56C8O/1kw+iZNHdVa2fQV2y9SbBNxW9Tu2Ou
Gu06CVL/m8LcxYozK06z+GbkmCpa1Lb0iXISXWvo/iJzhNEWu8vvpAd9gtStQ5hVHZB74evZQzpQ
saR14ki1BfkEebDg3l6iZZgdMFXTMcwAHLgO2cq1iId3kSFYEFpsoPdGHAhI8F2X+2LkpaM3BIV3
y6LsGoXCR7ny5aD9hvBggKn3fV8oopDDv0bsL2K6wJ92OKLHRxdTnqyha556tTxiSPpWRFojzvcP
Fho76DNjGa2L9VqQt9ATyATDxPqCIV+OMnCyYf2cOKC2g9s1tIqNGRhAQsPkF0IXO3VZ3Wov/3zs
dSafgKKNkQFF/zqWfiOpifECByt1Ki6ZoDxkLGdWoySRxeuidjouyzYvP+FPkt148p+7FCEYfMzV
hATk62snkraHfiYbquYyQ6Vk2xmeAC6emqhWLsWC9+ft84P9CUwROcDqM7CqboNn9v2jFTqxj8am
xMVG41LDUB7qQhwtgc9kPJVCAekcmAdbi4kWUlaVNxLBv7g6mKfr1C9YgChdjSsQtcR5nxQw6roI
hWiiZ7HYkEELSK/WNhSignk/1pyjCRg/oDP39OdH//maoZAB+3foVWAgAqH3+5PLCqviwSiaS5u3
u7r9mmkxES96jU5mezNO/VjNuBpgMQw6r6z+ayDbhKgbKH5qewG1ovMBZI3dZhKWmPay9kBWNTlo
Ns1oMKfGjeX0gwsKCjieEh8xgFywUoj8/UETPI0uVOiA5RCMl9NGvEvAhy76S98Ju6KBTMcgoyU9
dbpATRwIFhiihqOwjWbGoGBWmeh2i+jqo6JdWvTZ//wx/EjPcXsYXiQ47dHYh+Dq1WHPq0wAGTcW
w7mGsVc8zZ/JULeuVlYtlVN095EM6KCuo5VpphMic4ciuk4eOyaj2aXkitsZfenkGtK9ioSYIu2d
JgfjreI3bvXHigFdFbNDmFnGxkSmfnWnA0SstanQqotZgb+9tOiYmFUtYXI1/QV7kFt2vz8O0JWT
Db0TLFAJY9LXDj1m27dSEevlBarpBJRy8FayqM9u7EH1R5zFBBgoNMBt0AgAE/cquI8qrLlbOWOX
GmQ1RnNTfibSFLbJsklqVu41BWy1eF7QBFbqaqepuA9TyEgw9doxEmPzVEYm5FEW0HsmXd0O8Jo5
VLBl3KWQL6Pa8qQYOVq7DdeOsKoDb2jpYegn/zJA5BWS6M2ME2GD2wBaClBYzqaDWatAu2GjYEHH
G2wDEYlKpwhbIY3K0MwLm5MOH8CyKF6li+25BzoadcZwXnQnwyxxCFrBDBWxk17DcrJjN9LTv1iy
BiYesRhWJhQOpysGecvgAtG3Gb8sXc4teDATaxDr0tYzqbTEBZBfygfFEtuow0yBAdYuKXM0XUXz
Q+zEAEPcDpmU4RFKp9bSAApoZLNxoQGn3MiOvqZKvx2i+HBXdZlVVXP1TLna+7VcxL1pFOyijgLz
yDiQo9SVggMlNBkiH1hRfVSCUFChKiqBnRI0GMUG2z/pa8GuiJTaQjuAEAi9tiVd2GaBakyuQxMi
VXoP+tLtXhHiXRdJsv/nuPDj8MVaxEiAuZ6/mA64ViUkfdEIiToOK7XL9AhWxx5NNhqL4LAb5ljS
zICz2X9+TURKKNdAIR9s0qv8f5RVUHWNoQll3v1asvYjT7LHLEo3uRHhNEQDTBBv2bFL11IKqyUc
pEGwkpDsQBL9+miAgG4ja7BuCAtmkyLQlItuQqR4eigKOFf1NJae1DzAQFJXb3MN5B2QNBnFW0Gx
GkN1q3YYg+4uBnvm3BIxnMGM1iYo2doZBINoofECTob8pnfgAb9pEH8qya4B8ochIHk4DhCKyhSf
F/BJDOXpMIDmU6V+NJ+6zNZnp0hRdKIiemiz2hqq+1x6G2unRR+vVzcwsDSTT/B/swQQoeZFgNZz
5V4rfeOx0OyxeCJkN2LiZlWqs9qTajj9jJYYmD/ol2qO1ltf46HTp1CFEJuleW0X0ybVA0U76s19
BCBPe1QyxTHSIyYmaRNCl3oo3SqGGjYg2cNc2bNBhWeEX3S+mApRRFdf+ab4VU5aYMoCbTgwIj2p
unGw/jwOTFSimOSG+5GMZO0qcGbiDBtLDRqLLSGgUExAOSN2iMGvLcchvbE0/0eW7vtWxuWwE0wc
C+b6r9+PcabmuchqZQx7xR3lc6nRaDm2LT48EXqaraNmQAzUJ914NasAxqxg512S7inpty15JsqH
pHxMI7Cu6hRXH5kQJBH00BwlfVx6qJKh6baLRDRj7iXjfp57yIY9xoNsdb1JIdrmMvTLBG51EVob
YFcMII+M6SbqwzEJStn73+yd127caLulb6Wxj4ce5nA4DBWlUpatPiEcZMaPOV/bnM2NzUPZvVsq
+7fRwGzgH2Cj3YIty1Ushi+871rPiuwPvYNWqvqitg28CgoZXKG2TzwFM29XV9zP753wMMeNa2Dr
GU2DKE4K7JRUprbbD7EUaCO0X29ESaePPTWUkeocFeaMFNABnQRNNafE2JBCsJwpTsrExtII7EXk
StqzYnxJpMotlGvnw8SuqsEAJqHoLygbRB/qUmwHDn2msN3wtypepjEkTtN8RB7jyglc5ZZpJaPT
PTwZf+IhGCnKN276OKBayj3Vvmmq2zT7otNFzlSHwsDejnPXie6d6CZpnkrzVkY6ExNo6zrmsQYX
veAsQvEm0tuQg9GdvVNu++oJHRV65snPNWQU3LH9lkA8G4E6Jel6b6vu8lgy+Xlh7DqOR8GFhlr/
oH5V7qbYpxWu6Ki8sgsVy4LuWRxwHPTVjXRDe3D4pB0n4VGoT7Zl4elNQM4kJSkyq1oKN8jYVL9E
0sdsKfuZ/WlUHyUnKKOAppCI/YFEpiyINA/vvNlvrXQHy9phkxweEvSM459OS21yr1r7et6kzWZc
bXlzgzLkIn359jRfYZDnDPP96b0czzTmnvryaaKhixx3jH3rcfyyAA1Pgt7e4jKkU9uo9052AOBV
kGDcfYjsPUmp1vBx4c60cbHYrDvWpnUfBxnjGPcJ7VFnW/aBZvv2dEQYz1DIr2K4aKS7DIlUtmdz
NhElk6MguBB9kFYnE8VI0X7K1sby5GbtvlBudA5eqr4Mys2Q34XTXUrXsYU6Oh3tZm8ytZfZQxFf
FuFJU7ZqtI3FQY+2YXqR9Yc0P9T9us/Xlh0yyWK5UoqjqfiFvhHG7Ty+x9GnDQ99vhH7vrya7e2k
b6rkvsnwCN4q/XWPAiB8DxbVXaa94QSOfYGiXRg7tdg59ErRQx1MOpO/c/6/oJzOBhLSCsFQIIfD
+X+uiBuKkgisbh5uFzqBCSLTPO1cq+jmzazId2maj/ulNscrvat1txUR+Ds18UPwM9tYppxS9yoF
4mxaqa1I5+qMdbA1aJ1nmQJBgwjppbi9M9zbaXHfhWsjVy2D3JKRQayKsALVVifiaVtPEaWYoZI3
Q8s0lTty5hnxe6fTFLeyRI1sFpwJixGz7rwkNxF+LuU2G9Bo/Xre/3EfysoI6+G6IQSyDrjl7dgq
VUabKrGU36mhPF6b8eDXWuGreji4y6AwGQ+4Wuzo09S3rSvL0e/g58q6DntzTTiA1Si4miDXbfi6
SH9VajB6WPOLYeR37OL0i4hUCVmbN1Wnf01aNIRd1/e4fKgSN/M0euQjf8E9TvOp4kb/9bn4oQa6
HgkJGyp9oDXA/WxtOy557OTpIO6WXH6KjIW5e2brVbLm3ZrqCbjH76LiX5ZVP3x4E5o2Wn6DfeDZ
TrwQGtkeqk4NtCUG2S6L0esy67NWOfa10CMcFL26N5tCIIxtwyDUmysyku81JsNDbc9I+0zxEEHd
wUE4NyyBisHrmsx11GdrYtLCBj395iy9yLveHjN2A9JeCHqghSKfL6yTJUyyOakz9HDcH4NSxNth
klVvDPvBV8akC6p8WFw1Yt9kItuFQxddd2gtIvqOfZEPGz1ylO0sy/1W7XXXqNvSyyD6bqKwNTdG
UTpb21rNMCJFldF27bZVKnM3l8ivQN98ngurvZgVsR1n9R+C7bgQK7ORQYIIBPwc52DFdq6msNSX
7E7FXeGOdns/E0Tz6/vshYJ0fgZfv8nZVQ8jI1PVLERR08p0PIiz2yRKUyGo4YtuY/2zyLE2zZya
bG4mgdk6H+r+qpjyapNaUNAB03oK2ODJxig0Dmi/aD95MpoGf4GSyCKWmWHCxCQgQyHit3eVHuFP
qCRr4/hcXW3z64/0k6d4raqrlLPITEBGfvYUVwlZ4Ua8SLdmh8IJDtsS1PJAlcCOxn1csWlZYyT6
6MKY1jpvFDX4a20TpdZo/+YGPacjrdeQFoaJanLtZfzARescPSSwtJRu+zrfGp02bMlKTQJp0fel
oeJWUIlBWpDn6RnULWXWrpykY5GAYSKIDBZhhqDlklq/UzT+9MBIBkBEyOOuQat4O9QV1VikedNI
t7UzL14XjbfaUu9ZH+Q+Yxsu4KJ7GvrQn0KuoYilo0xBwbNm5FIDSSTEccZ3pZg+/Pra/WQQYjvP
qMfVA7sP1P3tYTU99JU5qqK7PLSL08J+1tT6bZjb43Epwr0ZOo1fZXbkTfokezo/5ZltZR4NQwlS
6TiVFxrtUl2Gnh61nWCtYH4tnHje1HMhkxRUfrvZ/hFg5V9iU96gVn6JYfk3BKywE3517X4ArNx9
hFnyx+45fy4+/o8//lf7+bloQbT8AWzlj/smabuPxR9fPv7h9UX88TV85eVlv8FXJP0dVD2aYGyn
0CoResB8/I2+IsFYgaTC9p+aCZS/FzDLd/yKZL0zdajrQFZweoG9MlknfOevSLr8jqgGgw2hQbeE
u/of4FfO1iOImmyDzE3KfixJVlPK2di4TGJKRBkfZGLI801rwYvO/QJjabFrCmUQD7T4qvJTlOkT
btJY0hqW/krPMitVrRjB/qsTfP1tUH5tMDsb2Gj7YDDkueBD41ZZq0lvHw6ygebMdjCa5gBckfHU
PWv3Ia1Eo3mmNpfJZ2lobSggpSEGdAvtYjjtbmoXTcr9hAj3Qgomc1HZszbO7+QrZwUUk86Fw/ab
KMWVu0RA5dnRRY7IHRagvVvSlUE2X4m+ZvHfWTE5XSx0JbQ2cOuxqYarIoVBx8jt+jot8snZwCNd
NVFRZMu/kdWcCSzQKayIA6RpFLbltUKwLvpeLepUWqAFiLBDUxh5OQeL3OvThUQyFV3kmkAvQg0a
U13YyPZkvdePjH76sM8UJ7FsTxnS0LQ9bZTmBbmlQzQlstm5Te+FklvvWZHm0+BnTZogzG4Go0dk
FCozMZov1/6/YJy5LwW/zglOb4aifzlg/TsOQytL/3/+9RT/MAzdl9lz/rF/M8Ks/+L7CEND6x14
NdYB5ByqBt2Xv0cYS30Hid9A2YCm/2Ws+AvwJNnveMY0ao8rgxwS0vrk/zXCOO/oRjIwsUWA7i6j
1/nr4L4/wt/4Wz8nPL2U9f9efhHRQVeIJT7tNyJG0FnoZzcnjoZ5MSv5TlVutPqqiPxwkxY3s3os
1eMY7TX5tooucE65Ie5/81SJoE03y0F33Oa9k3kLbijn0BfbsjpE3NDh5EZfEbiicrunNFD6rM6G
9NqaTjhR+9yP9CsRexMIYXO1YjvjNpqDSbuooZ1hBDQXOIUpew2XpzUNH+LmSU48UXn1Fl9VN9j3
kln5HSZKJT0YxXWS/CkpT2ZxNclQpAlavsrVqwKboYza3TYvlewx0qmBQS+a9d2MjjG6GyYXW7Rb
X7X1gUH8nw2S388oswyXnG7ND4Gdo6x2pR0L+a5NjA/GECU+rGvrSFDzn9bU08Fw6KtKm/E9ADjj
0tJIrE9HVEWv7sKfjdXrhXt7YdeGNf1MRFPMXufs66Jo7Upr9eUui9VHpVfsWyOSkyM1XyNJPxDd
+NGs9AdyYiSqWs1Wldccey2f7wg18tntPvz6eN7W8TkrbCG5vdYc9fV49LOtdVnaajRr9njXqI28
6avE2bSL/qHT5q1IzcMaJrFHs/edfvVfMGz9f7c8MjiF/3pceg97LmlfVkObvuuLt2ug9d/+5whl
vqPtoHKnnBHoJMSA6+C1LnbW5flfyx9Fe6eugV4vbINVLEpt4K/BiWXT2l5eGcI0M1h+KP9kdDrb
JDBcgsBfif5EN8IwYwPzdnSKRqtPEkXuHtI+pcjbaCI/TUViyZ4xTf12bae76RRFWbDM6kBVD6Of
rcbPBUPRR2pW3SmfNHHLfLhsW0trglen9CcP2XrTvn7GODwGZ7b+a+4dyhBO0uuZfWTLKTe22T3U
KfpdRGkHROTE/2Wi1ve/fqvzx/nlrVhUsohYm8DnfbBusEa2ykv3MEszXqqxiYJIjn+X8bhe1rNP
BJMOQi0FDVZzP5AURip+UkNV7nFAvr9VTEp/AgkIgaOyR5evpv/cozrsujC7V/LZPi21dJk1+bGJ
Q3TxSlTslT5bAtgXxp2wOeOS4mR+Os/ZxgpvM4vWccaKcZdGlYYmPA63tBgNiDGO/DtNy9sS1nrz
sLEELmVzA6/6Habe11dnDnWtmUUbP1qWFH+x+kK7HmNk6I5qFhszqRyK7sph0jHx9zrQ8CFfvGjO
ZF90Bn1q/C55KxoUEveGPqTBkEXJt4v636PTfwCffHV//7BquvsoyrMRiZ//zxFJeYfVkZwj1cQa
T1ftzZoJwAnxJcxqKC/ejkqAvTHQs01hA4Yj882oxACyrpnY7KEVw9n/D9ZM+lr7fPPYQw+n2Ad7
6CW1+rxTG9W9JIS9KOBjEooTDZoG5CnhUn2pkhB/WmcYrhQpERFsY5WXnq0sIT0tYJIrFEWuR2BX
VYH3xnKwFo6jWNw2N81rnaIRhDFZazMvymbV8lN1Lu/SRfqzGVqMLIU6lp9kbWF5BJOgHQPUFtIt
gqOFrD7CUYWr5sNcBb1sxF+EWYEYGQt2HfB+CDPeiC6vrhNNF5u6G4faG9Vh6oMqqWvpiSa7c5VM
EbQaQdzHPssHy3SjAltaPU/L9aur/ZOB84fRDGE7Mh/UdCiv0NmejesNVzZZ6ly5z+UkBH3RN54Q
+uD/+l1+GJ55FyS8wFNZJuONOtt45U3e9XWVKPei0NugiMtmM2ltv5HQWQXaIH4H+PrJjcFHQeK6
gl8Q6qzlhNcjTq+KAuC4Md+bcjUfo6IcnibNlrTNGDq16VY9I6WrKqmzrRm8uRkUaxRuq1V01KdS
D7SqC1NgdIX+WRRy9xzKxPi6lOJKy+usEZ1GNJf6nZ7A8/TUSp8fems20NtobL6DpKI0Xsxj0wY9
AubeY3rOSn9ZQ/LcrB+Xzosri2AExFLpVau0mC11rZpxXwJmkxz0OL6pV/iRQqu+NeNw+hPNNSEY
UttrH43EbL7qIkuB0um0ZVx9CHvxm1XrD1eMfRBKPJzOq8v7h93IiIa36ydzuu+i4mu4lMdI4tws
qrND85NsXm6P/x59/wMdJUMkdUwUAtyQYHqYG//1WhHvc1U9Nx3Vs2+04te72Z++1l8jtey8Q6u+
1oW+17v+Hqn5K8Zgys8aym8eQi71X/hi+d2af0JbCRUxpdaVg/d9/ajI7+h+qYzjrEDWHpf9TwZq
NttvR+rz02CvS4RXpRfMOaSn93q678Ux1lPXUp4Fo6SOd0PCuqrMJ1r96kimpjcvD3UEFC6gwJsa
gQ1NIjzkpRsjzebp04My21mfM54eeBTmbV0TxHNanC2FNz3fWct7kBqp9WWFZxTUqJPuc63fKPpF
GN0P4T6OfBK9YIAoxsckvrOzk9SfrOpQq8eWZBb7Qk+vh/aY8fUohccluWon8LcYkMKjQrdfTU6N
hIyHUvnSnawVAwvSI/tkFbsQZ4nzaCRXJVjMpnAxrTTQL1sHiwoe2PxS4HkZ9qayGcIj9A6zuAeP
mGmeWvtSulObfTx+VAewgyVOnrD10v5WzHexdr/Ieyl7ryx/Dtneii/Ddie6vcnANm4bXmfcmKzj
6Co4F6YSukv+6AADzLxucsvsapq3ZrLRjavYuVDGIM2PbbWb4oM2Xs7DNW7KNqSBBULmaZUN4XHH
865RKJDcUNtZuHiXD+Bmdjj11l/lZtHfx9NNn91XI6TO9Chw1hinRr+r27swv0zjHb7sFCqkHSTF
au3NFr9Lt7N5aKQd2D0VH6WyUattHX9L9vtH48jPi17rS/wn6/zfA1vOUMB4gHYfVhgQN4w1v1yo
PRRJ9/zlj7vuY/fc/nGZ8Aj/cdV3+ZwU0c/Q5j99+e+jhWW8w2rmoDKnVovOe103/cU6N98R24O/
ENOw8a0Z9H2wUO11s4ncCSA4Gtg3tXbGEVwIfJg1KY3kESry/2i4eLsqQdPLSLaC1pnBKXtRA347
Wqg9O8YhMaOnekAIOTSxcau06alql6NU18+16LZ1xkMyRXkHxyDyiSwLOrtuXLq/Y9AU2pdXw/BP
lklvdzDfDwjZJgknOGhkey2qvBq+xga16zwP0ZPIqnojRSbkrfVLBg/ClzJ4vaKX3//6Pc+aDmtX
YzU6wDIBMQ88eC0VvH7TVlMLkoET7X42CV9VmkCIkVDUOa7dronzoKkn3StqnNB1ET+aOFR/fQDc
f69W14Qpr8VyZgf0zsa6tT67CiIuek7pZN8uxuw6gMviGg2EDrnXlPbsDdibJdqJbvey/6dvzOID
ibwmr0Q7/nv7wZs2irExadqtakowKyzMOCRMQr0MhzunHTctwndDqXZ1qT/9+p2Z/d58aG5hLjAV
sjWkBWo/TdG3741M2CiIwRA3mZu52KTdy8s/93vhWV60Hdzwwjg5gXHqdrZv7s19ApGnOULlOUkB
xD3f8ZwAUBTfX3+u2jW7Yte5182u47dOoO7V686FQMgPfh68z9emD97hqTk6ge5b/HX6aXyakScv
2wmQrnEZ7atAOS2n6MJ5mG5wgKTufK3uB1fykAh5g2sFTfD5mhf9/Lnjt5PX+5wnL/FvDL/3YJFs
QjgqEEYDzcUfHzS+vJW3ZSBvh02zEV/TPdYZf/ScnbMz/HRb7sB0YpFevsgnZT/fTlfTlXSEix1Y
F+qltJO3YCFgseAt5dUUYMPr69uBsZc2muvslmv9pO3XV+rd0Pu6O5Yu+CfP8tcfc/x6Vx/bXe7d
CRdxpAcwdouXcw8XaOvct7vR/R1N/aW6+mqL+O16YlIlTnGVTpwvPBKswSFxvvnNxr+6hzl9rL1y
G90MnxLUqp0b21gGAmyogIl3UYC3MFBcDGCbZUdQ7pYfDVhmb563p8NMqbrx7mZ33EU+u0iXbwRp
kPnsAb2cU16s/1/Oije6NzEzowtrsnhwyBSCgexK/riT/GhTeOu/3e1+fePqZwus9XMSK0DGCa1y
BuHz9kGli5HdoiZuptyJ0OGO9mEa6hSNY7EdExzE5ZyuLDX7Uyd39cW3L5AY4l7E+5c/EdbzVERD
u60Fdld4cD3z9zx4ylQBfx6I2aSsVMv7UBm9Rp3Kw8sXBWV2rKJBsnqeUIw2pttYDA08RjpWvPEq
LFL5EPLgHVgEfv9SlCZ2gTCy/L+/9/JzeK7t34xia73j1TD28kTTKV1rGNiraS2vk82rsTtciimd
oTXdACw9SLp0oRfxbdrFF7Z4lrruTgkNH6/tSZOUS9VY6BbYm1UAETnB0taeCjtO/hLFEPf18d5K
i49l6dzUVgLtxzn2onvf0xAJ2zF3i0+JPj4hNtiVSEPJ3wVP0J+c0twmyiO1BzugzneNI3RbVxOM
iCXemkRAAK26mLqMbEDoKnoYlPEVGdwwTKogxMNYWnjyzYEMeDSJ8Mp0vTumrDK1nFVind9qRXE3
giAegaj/+qY6m4FeTp2tcOLIkabzja7q7akTqd07JAjHN3LGVNOl1uBikwc8/VXu4EMl3VYxrhEF
b6bIGf7hm3PJuGJMgStnzGE2OJt+psZqjapTQjDZhEKEdYJCGUuSOzFrUE0JH5TpJi7y/rbRMYBy
cL+5cc7um3V5xhxIBgJrNIoX50+UMTZ2O6FwvEpb9TkTrOLxQeG6iOAYRa3hph0AksUhrcJJW2X7
m1P/9t2JnKVoCj92xTLQpmGh+PbUV3pPZEBvgItSMmAUenSbCjs7Kj3CYTmU8g0gXsjTRnlZVuU+
WZL+MjMgRyrsrxD74FooPur6UvhRt+QgzKvPhHq298Jqfleq/vmR0vQHL0W3/zxdr7DlpMxZR9z3
SvKE4w5fpAzSO9GsI0KRpz4zECsiksuX/Hctvhclwd+jO8oCBJoEpFKh1NbUyfO6vzKKxlZJj7jJ
i97PxzEMqmHZb5A4VCh+GpzFJCnpe5Et0N2TGO6WhVmdm4aa0Co5r3vnwioZ+cmZOA668sGei/Gm
G9Vm2zSAP17+aJYw3A0dZE4xI7/qZKo9Ef0PzZCv7FpPb6yuCh/07rSIcb5Io4NjxcNdqcQNZR7g
8alO0m08GanXjsVwWIpC9rFfd7dWFJ5kczB8GnIPL/fP/4Ot0Oud0K8Tof4NN01glV49Rz9Us+//
z/9usmR+fl02efkn3zY++iozosNPPBGlyG+7m2/7HtV4h/yNtS6+ZvB+L1l23/c9uvpOQa7Hvgel
DVPEOvN+L5JoxipbojJOYtHafSIw8x9Us9+W3NZRjvSjFS7IJE6x6Jz4gMeopRGs6V5WpU99PF6Q
CH4UODXENH58dVZ+sp0hvOrNpPjtzajbr5+HCjq94LfDS9a3alfUBrrcUhLLnUgrpTq0hcJCpe+Q
tALznFTlklp0+rVZmsLeihi3WqCQRLKTWwHHA0EdRgBb6UPcDiiQjH0WRWl7rdaGDTCeWLp4YyxZ
Ie3rVpjTUa3Drt6Z1mhdaklel1dZ3KkXRpt00amI02T2R6eZ6mNszFFNlUElfGIQdjT7arcYLXAg
WUB4S5slyGqVkW1qyLj0R0OdiCcJDS3bdn0HGKgzLUosZMxph74SdQY7hk3STmduhW+Kw2qOel6p
m0iY8cxKVE9OZps1tRKK+F7dWvTamiHmVKR9q12nZYQQospGA8Rlw4BPHT7qqdnnQ7RxykVW/EFO
ZQZjW46ly3Ga5D14+LL3m24cE+wfJL/U28IsFXExVAkLIz/vEflCxTbDbq86RRp6Yu5B6o9V0tO4
bBWn2cYLrgBXGSV58tqIi4hvKnUs12j76BGn01Lsl3LQ36fwXqgBR9KnCKqUokg31WCYPnZ2hNii
m72sxaQxJqHiqu2KGdQlgKjj+koZ6UiVxDsONhFbYx/oEhkWudKCzYoxd5kd25jKuo3MuPKVsHt0
EPNy4swYPKuKlcm6Bx10W6nJpT6zpDPU7Aupk0g8+myAiZhiS1jSDXc8DhXb2DsCUGUSAV1rF1ap
GW9NVFN9SEx4UTP6kmFSN5QaMnzX3bYUtfAkI/FSS7oapnE3DAss2lHfUaVqoOSNN1OdHhdZJH6c
SptWwMJqp8Lvkyn0sW3ZUF9g/gu2NHL7jDQZbIE8zO60FtAWoV6qk3GrF/jtZjX6GLfqYSbhobLz
ys9aE8/BEoqtUrQbvTau7SH306mv/FSRTngQ0OrifVOiU7ZQ18oV9bBgpAttWK2y1SIvSRsm4XSn
0Rz2p2LeWuO8W+biSll496o0L0pzuDbokbMC86K4ae7RvN5pPUCMYj7N6/JO9OGD1g1HGaCPpKdL
0DvY59ol3C9amu7tHDW4aiX+ghzQlc1lPSZg3t1IflU3u+RGPghHv8oz6F+RNdlu0S0YlmA6uXom
CuwK2PvyIn6vN/B7Jae/Gmya2lZHjsW61HRiPDqS80WRnNKNnAnEWZ1uY6N9bicky3JI+M04x3cs
3vwmh9S5QKmqcPxUirg31wqNUTvHUV0uiiW5LhGeuJrCtnWRT1MIDlPMBhkWcoZFp0hxWFUlTEoN
PzOlmEe1ctAq2hQxnaXdQrB0DbP7wIFegPVn29bJnx0pQ9Adl9dLEn8lpPOuR53nKs6wbWrzyDT/
wdSmXafBndML6rSJ0X6KG3wa8Rz2GyytujeXoeTPjXYpOerRmvnQS7UgsKIpEsRZml52FakKM7gi
rSr1rVNV14vUqjTj6y/9mEluk5LrM0CR7yVwQlpsPSMl24gSZvicRbeVQphsPJljgJ5zcfWasIy+
acg2L5YLPSIFRKgEC2la9nWYNYpdtfOJtiIgD4nPGl5mJFTuQ2fAZlEYXpNXzyU5eG6kShaub2Nj
6GSHTKnkDiKZ3MZ2/DyBUdpa6tWwaHynS45tLFfbRDI3Gmsgb7YA6Y1i2Czp4qGPOsSzto/C7Ei0
aeFmTkfiXnjTZpgglppHVbXETRqmuMETY/QGI++8TDMeI1vJ+LthDQfTbVzW+uyLybwLS+sa3659
HaLqDbqqgP9XWve60ji7GIm/JU2PbT2iIYvqHe3QwB7r/bzwblpjzp6aEVYixcpymzFNuwus5N6m
up9khMhFk4Ci3BVf57x4LE3rSzHOWxhIRBTJsQaYoNc8LYwln1EDv7DiVys7W3cm0sSyvguimrwZ
/nght7UBi31IaQNLh8meOVLyNFsvqjP5MSYcaAe9cRNGVaBraxBdGt7kVnQyRfO5NrjRywEtWxID
CbXrQLRgUC0b/6I8Q5SRSVppR8s1R5LTGgO+tdpGpxbf1Eykd2BitQqYJIoTN30JAXFslMspX/AW
jq10JWsCY2WPfVfL09qlJcm1HbJNbrYHy5HIjgkReKTOcCxrLG9IyzwkvF+1MWNoULKMeTFS8yCx
FXK7FxkHYyEd6rSQj4YNvzXRw2zHjjXG1pbcRHnzBMXyshTKfacJbmuyFhucQaO3LNb7wqm15zYV
0qlg6e8uY35p5eVlEaOSKzUgfbkxk0ZXf3IIK6Mlrj/PIpd9w6yviHCbb7J6zrcTVC8mv0+LRdpT
xRDtiJrwAknehbAFQBcDau0LgFYFEQTNWO4Lk+Cg0Ao/zVO0G2vj61BycdWhsnepHhOUKtLxqJgE
bGfoPZkiC3EfYQeA96nrSBtzjRPFRSrk6aGwUpyKQxxQN5zc3KxuVWPWfD1RLsECfKVN3G6cviIL
cdZOScZDJfS294yEUCppAQ6YFAbTbNNf9U4bYXcnHM6PRIGZmqpIVbX2qUkz1gtO/4gjr/DMzKIQ
EBuSW4hwJru3OvaR0+xlFq5gVRPCdVrKXJEsE4uSPhVd0e8r2WDjUTmBXC5/RpW4kRinQvxO7tg4
DUkCpLBpSaZfyBq8H3XqAZLr4ADoHu+WODvYZXJjlM2lbRV3hp1ogTLjq2ECHAMjVvXbBYqeqwmk
yNEiY2kzlydj6uENDPo2LHOSGTU5IbaRwC+07P1N3VbpUVely6qtHB9p1VPEE+EmCnh60oNnhnXT
CpxRSF8oOnzuJ/ykypTcGkmXceFY8ji2pDwint0Uo5Fs9YoginIxn5YCyBs7OmvTxYR0KILLXktY
XbSmI3MOmmVBDngwyOE+67TApjSlq/0Vnc+Pow6LnZHmwhxg/JthvunzCEux4Zx6MfOczFhnso5Z
Qqze9smy3C6j16cvR+o0hVsWw5dSzgNHUwj3NIgjcbKPZqYREeJcpV1yXw26r8j5ZROj74iq/HPm
1K4URmyeS1P2k0WGJWlcQw676RaxnVX9w8TOOrRYYrCQYxi0a9udcvljZydY+nvjkU9b4qgGoDuq
D7KFoiOxxqNolHsi0W+FKjcHvTfJC8hHye+bKLkSAjD+5DSDV7b1U5VKE3SOUD2VHMy0T5vVca9X
c95v7Waq4hv0B4LpxZZAWA0kBT4no4rbNo5rrOLZnIvbSFaziTwKc1S8JDNwFTf4Go9VImRzKykY
Adwy1Sxrt9KIio9Zg813TPuSNuSMP3DwsMVpl22vyywJgU8D3Gt5EXKfivZKbjR8vr/em7wtwH8r
9sgUbNmi4bXgz293JlGhcvryWPZKQSvGTQdA7ogv5otiiAnQmJOZ2NLUCNtvzUO2uz8XYJ8p7tY3
JspmLbZwA1J30Vax0as6YdV0Q0/5ErWGUkoJGyBJp0KQ4pX3ctvOqJ/Xa6ILWRSK6hG4xHUvWDzK
nGcHvoNsZXeQ94atVOdE7oUq1FFdKWTXEl1EhF5n5+CNpRKzeLoYx1hmuhZaZqWutMZhuHJDsadv
SkDakTRMv9H5/HhW2dmuRBkZvB1UqbNiWg29y0JI1HudaPLH1nDyx0HOd5JQmYXpMlkfzDqz5eDX
1/LMCfJyMYkRJs0FkwpyY+2shZVJS6dFMkBpMx3yxNeLSnvQakVvN800idBt1AGeYYkGKXeFmNhl
TBBHySYxLTDhTu1Iv7m71n3t3wWjb3cX6n+L3Y8DvfLcWExR1xgkhM9ez918pBpkH6eslehap8m1
VFXSZV1a4QDjlvr9r0/GD/v7l6IDLT3016sn6ayzhJ2ZairCIojFY/RpiOyK4aJYGqr1KiJMr7EW
83euQ6ojbz4uxD8D6zC4Fqiuq87j7T09qlRRrVCP/D5fDsLaFWFPDt2HX3+wlyN/fVLp1lGpxCeM
hUKFXXr25BijBnvJKgk9unM2ub/sr4Tpb1v305/DodiUH3RXuWHSUGqAg55n7xj0N78+BKSkb8uQ
K5Rp1Sav7g6LMRhr1NuPiuI4Ca0ICHgX10eEWvdxyPKryrD/EicSAmsYG8jAxmGKs6tKEHhEUd0T
dtLu5rxaXJZ567yMGKXuGOZKJIGHyYq/mlK/D6MemJXoUhZQpZbdqM0C+gHgEGtWwFcV8U4UAqut
bkJocWJvwTHcUjQwEA1SGz1YiXldkaNiKg0I9vLUNeoOCWBLI7XZl7VWwiPuvLAQs4uzgvla0xLk
1HJxYZuZGizStK7Yx+teCz808kozFHfEt39eNAGxHWsuu5hTbo7vG2M6GDln2ZiH92E/PqlEEslD
9T7U1EOqFUeJ0dWHahtYFftLXK971HfkeUrOfTQCnYi4RqG8yRJzW+rTXlbqK2fANNHa9udUlTZL
1xDTE1GVwgLNMgTmkhKLU6WbmzkZkXYDfwUDYRL14Djyn2NY3/1fjs6ruVkkC8O/iCpyuBXKsi05
23ND+UukJjbdQP/6fbQ3U7VbM7aMoDnnjcUU/pRD9jDX+XGdvZeyS1LMneSOhPK7Id+19cZPrspb
pzHVQ77vSf87QNmcGyv4YkJ7lFb+VDTrdnX5l62cQItefWpYyrpy2g0L2j73rUNQWL9r3q+uQ6mR
3+u/nd+9cU4TizAZOLCZPFjAaZ5O+jGz9zbOPeLhSRWhoLIuo5fCc7/u3TWzaj4I/D2rBr9KaNd4
cBdJHRgtLX2IFaY+daO71X3y3S7BCT/5heLCJ3etPue8vM/Gx1ojLM30Dy3OeqO87sUr51dBf/XQ
eDtbOv9ZYXSMSfGqHb5Y1M7Exoi3InfOjT+I7aSpJvTv6dpeTH9mblp2mar9DktroeoICCJkTEsj
u3hloHyfJ5oiQeSGVJBXnOKidJ6VBbwwT9fJa99ytc77YVhoSstG8Ru9arQfbechq7qDccnIII+j
s+d715TdbDOrfPBNdF4SoiSyhu8Y7xO2aUALUxB9OJJh1NbToRfmYSVULFWefKZQeXpqF4vJd6Kv
MqZKYDBXa5Dc8mtDLHfhn6uwv7CenhPDc6bWqNr3CXS2o010UKPwqM1wy2PR1Ou17voHXdWHLFMk
V/iVJkpoJvxEF/sIaQjxMmY9+aP17oOOnXxUwM+gNP8qDP73vflzEhPB6VOUGrx6qd0gllI8bbuy
K7+nZHoLG0IwljVcqHCI9nZkDpwHE+xSF2wKDo226R6sFtYtq69c123bdXJT4NtIQ7NAga1kygzd
EtKTxdxnu2iohnXc+aJ8jGR2FJ1xP5DqVvxE9Zb0vOEGYqybQHefMaKplNq59mGcE8oIGBM3QU+w
k5hmylUQXV7kMvzL3ODcKmqkWotW9sExtMOO/mNSJC+zVJ+WnMn5GdOcUDj0ztRMRETWgm1KFF+Z
/+WP9nC2huJoYiKcPKIq3SZ57KsVAjJ+Q8WzE1hHtjAfFg1b9gYO4goR8RQs+besSXN3hgPs7tFp
AmR1TNIwcaSP+5+mW5/Q6l+zJNi73CljV/50/XQWo7VzLUVaJF0Vw7LvYweypL6qtfzVtM6u6Oxj
Kci/J0t5jM1FrrRZOULsbTJ4htj5VubHKZxPZfrqnFSTPx78RljFpxxtfZjmiJB1j/WAZMytbJW1
62bqB/mDcz4c6c20mx6cJvwbWnNCXFFChIlw1gg5UGlOWdB6kmSr3vqJWrfC8prP9I5V5IhGZfCi
5oomrpyLnnA25m5/cSzdPg9T2T/ZVrkc1sTQkyHrD+S6kpt/rT9geOZNLxdKTl23esNZMdwAkf9M
Fl3C2sqAUZxtMFv/LEVdXhbrhQJUr6RExtQZfSjjdIt6ihOdxbP/LQaQ5FxMhDNVmQCIW+hJ7Go2
hbhOQBkC6lNzipYRpZvHvrTfA1c7L7ZNfPqmKaN3VVok6khfpkLM7q2tHJGkLn8kqTkd46wXTXdn
8nCuqn59tDI7KjcipwqjjVaXgqzpOoOnHAYhSZgsLwjj/ZSIe6oFYoPKMWO7WufwsdR62OGSfYjn
+AZFRg8269EWEQ1J3xnv91xV5zZ3MKpEnQP6wWhb1OPHJL2vYaEBgwgQesoi6aZjOFhnLx6eIFif
Vz3RXd1iM4yiqfvtrtMfr5lmivVCHIuDBRrcDBkIl1Nm03dio+tcolZYv0RBkCGheYCg2lBOQhTH
tz33/VmXPu7FImY9f2kcUwJ1NKK8glWRugXrsEdyTbRvNfiOJqukDYAW62Iwl9WfKm8rzaq6LTGt
4sMts+vI0oDeCcUAXZZ94jRbKWKk/LrNqALMM3/5D8vvb5VT4HFMotl5mpJG7Ze4aIlKpGMstwAs
tpUmx31f2oskV7zui0fwk3Aj+OfGEOa19jPF3Vl2l3/OfSd3PMsoULQBRBWxS2CRkeorH8Tw1Cga
17ZDbElsCVQaoViPf0nVRLtai/5l6ZvslJfVQ5AxzHj28hQXurROOvCwGjB3Jy+a+eJtsvIRDYcw
RL5NJYIntXIj09G2gFtt4z6r8WhaKEHGZe/L4rbqhRoYq/vQINtLTGB6bCggdO223FWglCmGBzo6
LFq7S2v+LILxxUlUlxYzB2Cp5/B5GBqRSh0lX9ZUeABcZeb/a0Fa30wz+utu9UzqL9W1cdEKVdHO
7wd7R0wlP3GIPwgUpimJ2zGNxhYf6rhUx8Rt0akiqBavjCJiEw0mRkUbiHsqZfFur2pd35LOz/Um
1vkJOnl5nAlt+2xVQWqxb2d7l0SbHdUoMDSkp28Dj9ia2M2WG0rC4FCbZD76iaqnY+Cv3oH1YaiA
AzUHuuPTMuTxPB81saO7bAIjXXL9QLrN/AUvFm4Xo17hEs1lnCwgCNT94CN1Er9x7l/HaB7OCC5J
JesY8NKxHmZ/z4hNSXgH3ufZlzrof7g030uRPFXKJePLnEZDP7pZDhTKRtshmqv9oOqcriFnjI4l
7OZfHRQtamdDKgt5wfeIH+omCQg4YMxX97enNv7ec7W4LC6HaGvRPWdgxC5wRPR9SJwPZaW7rT/D
pWM/fM5qsvAtI8J0iIL+1kXrIc5K6kMDAs1M46ASJrWsFP0JbsQmTFB0F1wOjzwhdIA5Cu/ZMJOg
P9Y/vP2bo7LnHSrGGPdN/TPlfDlTIoLt4M432fTbInbu1EC0yWf1Nw+Dl9C1JKvLeHbb6mF2Z3r0
fHUjAOH3UCWEZlVqs4LNbHVAPg90zArH5Byr4Z7OD/Rr1dyAVj4/2i2uj2pOzpUFmGwV0+MQx7e8
tki7kfXR18m9C20hGKzUuyWH0oPU4G1Y0grTlkQvK2PeYyd7H0RNBaCi9WBs5zdByOLOCzreu61o
kY8lzBB3WcdGSuX+NzOE1Zv7ROnNtGF3YQ5BWJXoVPvBN1zrJChvaoZzJZ6BmJceJVEdxLeRNp3H
SFn+wdKB/QVcOVE2QrluS+tK7yZiNw3MrxQB5KzQAwoICIFloJptDKITV6HdJP6wprKNjhgkTUoH
mP17HItCk3KcTH/KSoqDBVxxnWiYFcJfnuo29l5tqkA2wxLfKKNo9kHjt/+Fs3zUC2W+a1IcZs8y
z2Ru4yEP6vchqT6mgMC+IKsUmKl/jTIbs54zzGjb13M+gv/m8/gf9ky5a+yJLsoljuS1U6v+19YD
eZF6+a4qHZ2rmN5Vaeuvts5YFkxNtmnOc5TZw3oMwAP2w7iiBZKMrDTEllvpltTqZB2WKo8igkbn
tzVLoDWs6KmzO/FH9s3yTKwRZaI0YHn/Rxuy7mSC4VBz5jFlQ0M3076trA/TRs+dHrncPYF2inz4
u30A+zbuMad/KaVJW1pVpb3g/8myYiJ5XqGnu0tTBytLmObuQ0m+hqdC6KrcBrz1ypQqzfzV80i0
W/1g/gj11PaHHBxe3XTYdeQiTa1Fk4/IKPtinFcrWGFI1C5IOgc9hCkvS3fOnpyZ3glN9mqMgN94
5TM8Jq4IeQ3NcF1ovarJ7MRjQSZf4x7szlP7MYJSGWXyb6zjXm2I8vn0Z0py5oVCnKawL+NC1fHq
lH1adb2VkgVKvElFwYaLMW5TkOzW53NzyCerPIbwRRwtPxot9qa2XXImfQRJ3Rlk6TdUhr/jQNyV
eUQ4aMj7egac3IRRj1p1HmgBX8Ybmt+LktwBna5eRUtGD7RnE7tmk3RUoo4BUfs9fFqUj0/D5I63
xU8uSTTWL74gAsmlV3LMInHSw3wTYS7vnfFPA1QEkYz1osgnsD/LdeKUzL3Tom0XO157jzR0fwbh
vgdWFrzAvDNQ+dP8HTlYrqKSKuOprXO+5eaTvniseuv03VGvsoGg8E9Ur7xZa9I9k4vMoI+1fjcH
9CNNa5vteXxOgaQttHRz+ksqIIEwQ6BthwtKPVCxp4jDndKn4svuGBcT3UIVBdWDt2bNTgXM2LN6
5MVHzGRAgUvYZuHFDe/dvpDiqK7d51wmL5nFZR+if6PryDSqkudoCfNdOQTMQp2iVthiRQ/ap6Rd
3YOIp3onbNI12+lWmORyr1g/lcw2xJawEFVebs6iL0mD1DnhDSUnRThOyV+vtG4Nk7gywZgGTvvj
SZIzm2q81R3YgI4+Jl7BrBTeaYSSPgnpnZ0Wesnx8piHd/wYVrffTHA3L35c3Wp4pkedNzEg8twR
nUK7raWCQ16THjzfg7tSlZjoMswjeHfRn9eQFyQOYMNbeZWpHFtxzJW7HjOdv8JuWBt/AodnCNln
fTjhEqoswj6Dk7J080WsBg2LVafTlYT+0m+zLWboZ9nTNTnZ+nUaRrQVuXwSQsZvOiCokjxzGqqc
piQdjt6haja4LH35sUhablWswnNSF+xUciXoJ9BBWrTZ0e3KXyjrlj/d7HcoEYPkvNTmlz268Tnp
Vjpaqu9h8IGBov678cabsft2N+Wo5qOG0ud6Ro6LkeAN1c1fYuuKjeGM3RG7h7evJic9npx0gSOX
xRzt4gpFw4IQ1fTluZCDu3GX/CbKFgE1hUnBZFl7Uh6eonXR6R15cH39ShTzlStUbnXYHBetjnTl
upsiCC9E268Yqoaa+DGsmJ57rXTWMWH3yRWg9j97NePG+PH7qpx/8I0Ev3bdyXb9W+FoGjrr8kuA
Ax7YfykoVuMAG0b1+RK44WGexW3NK1gXYeJj0hS8p0qIUM8efvUS1HyaIMwZ9Z+k799Aqoe07WvS
P3rk4KRtbwIr+BVEFb8i8ouTCSnWGHpyiDUh+EiGxNZR9oVO+UMtCrUpmADpBHTaP0K07mHiP9Fh
9aVcHs58jh46HtVH0S8Eb4C1DzFbu5KUti0+n8SUy7Zw+/dhsN/XJLrlRKIvZefxQdxlm907xnHm
vzkIbVXPA23Z4hna+79gYhZKgurSewvhuN6AzEKVF2eZFpqCaoqYhsbFsrY416Cv/+Q+T04ZWDT/
eT13DyNiM5CVMJUeILNOls063tecOLDSdSajnAN5txreKOuYTFuf/4+Q+fWBCMD3YhCvBgFyOlTW
m9Tis/MLyiFRoeIyPtqruC19+8Xwe0oGNlx2D+DEkbLkFT0H90iybAdPNSkwGhzHZO2CoX/V8/gu
VmAeSw7PVUkbU9ePl2qg9cGmeLjS4zETRPwWtqKE3LlQ7fUYkztLZhzhlzL48NEYpaNVNGllN5+t
HYC0imtlivfIh77qS5IVOzqbM/Hjx8t7VdmHMEGUVXrNVziK6sMmEpW4QHtfcGEeYAskkF5DNB9v
7U0+VQ+LwiXoADPyjeMgtAP/97DQvFlM1d6biJ5REb9XfwUMqLKqWTEa2nryusNYF9Kg7fpgaCBK
S0Dqo76GORoIhTU3oV6KoedHj91xtWgel1Xf7WeRaP4n4GxHGI/ui4+hMH95uP2L31HFAQtFN1lG
lrXsMhCy+BmH9mvEnZs4cM1z5Oh9rKejo6pruDBRWsGYbYLFYg+EU2D+gs9nsd8XY3ljMSzZiIzH
xBLfVr8ZgJhEt4cx3TVTWH8llTtvBo+Gw5kjqFhg4ePR8nZeSJr2asXcTm31I3L5gHhPH1hz972L
HqJpCfdtF30bQgqthAyegBBeZvKohwQtn/BrigDy7dQmWxM2e7GA73WES26rBIgOTyijc5gcO1Ez
PPrj+F+wjL9JIg0ObFiGU5G0Gt/kQDLCczN3W7TBdJ45ireut9SM+vYtZvXGskO1j5Vl1zUQD6ut
H6C8HvMBeMob70nRNvaiKFjf52Ued55QGKzsGp7MO9hhdkbTV1EbxIuwcxjoMwo97SYungqjE8R5
4U+snJVXB7+2yfpsF6v5mZw5dzNFyLACQUwteoVzncwfdpe/dZKlNRmah9BGdl/a9Zu/+hk3RHsU
TThS0ZgFKewrsOj8mNvDUz/HT33mXeyOhsFClJR+G/17khwBhRKvRWsfhA8PaHTMwDTo0+yb81BL
ZqgCDlhnkn6zjiBr09kfk39PmkauTF9iOaXzOgCVEyOn5zLaWHGNOaRnk0Fm6LEF55sFhMa+p7ZZ
aE1QgTy7plt2Agbp0fba13WYA16WeXzMHRYCSgINl8oNdlm8fFhWiwVz+UlKAglcmS1XG+U8ryta
M33vlieFv1lla79In9cducGldV6X7I8eUUC4g2l+LY1jPSJsFqmyk51DrSq6PA8UtF1fnMyAZSfq
0o1JiGKp61MyQ5NL0Qnv0PZWn84jvtnKBiPLAsDHksNmjdSbzMAThFAWYkI8oNZ4j15w+mvGLbvx
yzDcrjLSzJ3UwGxlYfUfyGXlW5h18rYKO7vNltPt+rHFMZGF6Cgcp1Yew5aaN9Sl1MUlt3ljcnwe
JlBRlnNNfSjmV5RZWTf8CkLlpx6k34NXJMl+7DzK0sfANNtIj+PDOhYv5UJN1dD4P6KK16M2cXZk
7mPXt7/aJfstrS48DUHwbgZUp8iyho0Tiz91k5cp0Q7Opg7nb1Mj/zBFeKsXe92SRvOBtuGzTEK9
qZgiEDXdn5u+LzGYNH+anJpfRw3XPmQi8QzckEcw6sGxlmg7yQU8cHX/EznlmIRyYfedpiPtSy8j
1sCTDdO5Cz33b1I7VapdhzW7EBdLGw7xGO2VjVwEt/XwOVD2C9GP9SuPKTXD1tJb+bvPIr9HhEh9
vWl30IWEkzuM7cpdKoxAd50L4Bg9jZsmizxWCeuxNWLem1CziWoEMiJxTk3BN1VHnJBeRZI4sA6a
PYa6EYPnVtmkqrdR8EsV2ZPvzznNeSXOn3jAR+dM/SNRIjMXZh03Mii4Zs65j4fiyQIL23r5CMxN
NBcazbqt3TQKRl4QRASmFEJSOuX0w3WYWxoOAsL0ZyGsastnE/V+NIMEdM2pjAxDHFCpMzlucwh0
2bS7USJW3jjjnU0K2c0bZp4gPMsgctLcGZB+3WHswpGsrTVOQ7d/ak1DBEQWdjszjCj5BOTHFHq3
oYe24tQ56Tba9wVTuKczs09IZUzI5afV1+sZhBxgFWKJseyxFW6VtdJnNp/hID+1Ff5qegqb+XYG
unmTd3egTz1OXi0gdJG/A0JcE4XjYEVtu1VrMhw56GmhpvZsuVcAGspEUrfwu/sfUxPpTw54CjlG
aKux3I3AzjRhc1vy5jugvAM8HMwpEPi2/Wgjyojidms6NQapGsWjqL7vvvLkbfRYVmrjfluz/kjm
9lGHbBYhuxKoxaqydOV6TWii8s+s0F96Nuxy4O9LE9t7xyTvkSdfZ+7bqFfrFvwdCDfZLS1PZ8FM
mcv/mkLbcF2tv8vmqN1OCAkrP6bsPes+UKzsJt2e1ip7VNr+vXjuy7g4D72XueAMuNaTdcpT4emn
FpFREpnt7Htk74+EmHf1i2jkuKsnpJZ84n/IZ5/sqpAHkennep7dtA1JGDLNQoekL3ZD4h1zE1+y
EYVaUDGi1bX+8RrDaaQxoS7tKRs8WDfivoNe37ziv8YbihSA5my1yS4mWJNP9gnp/JbJv/PK1svi
VNB454+/82ri1ZW4a2qVxbGL/K+5K166iApKOyeQemguOQiqdOWZrfKolvE/x5hdJ82uNwocaYJ5
jYkOriicm6bHOsS2HxXXBXiAu+bE3nII+vK/yEgM9ghKTmKJjlPgINVcToWDBYYY0kNSRK9mQfwk
3e4yZWu7H9BgsUIatBll9Vdk+b8+aP5Zg7llgX9lKP+sS3Fx+vyOZXsfuS0QmEa0HqW5z+huLJQr
Ue3MD4T+IOUNmPh8d36vmvWZIWzauAVW/2K9EAm69QegTjvqunBfzSHR/vfkkbS2zZXuL/XoTCsY
W6P19+CGbAVKDSTl9dkrZxQUdT2Xdbpi4av7EXp+crgH6Yfc+pUF1r/Q7tdakRI7YU3hPync/D3J
x3xfm+Fe5zPdC7bsZj5lNDmYgA4/d23f3dIYhLMOWjk431EhjpjtqN96TaW3LdY4UhSK9qDD3t7e
V/gypm4uy6LfWT4Pr10LSkoNQkjxuAhmUCcnUjttgh3mAf7cimCtkNamadQkTQdBVLYpEpkljXJQ
GTH3+uD59n+gpXTcM8ETm71eTeRxRPS2c2Cw+y1FlFxjr/8yPpSOTZ3JVJDQwGtUok+Lq709KYpy
ffulzN1g663hg0FrgBRit0L9TH6E4rof+9dyoGA9LxqePH8mrwIxtNdbf9y+jLdtmMHWS7RqCyG2
T0XvhMwjyQGh9MFeDEXarinQ1Qa/RzamJ537b1FWPGcRk9xofoNkBjunG6yd8YuIvzgH/bvvQF6U
/1EI22ksivLTWrjXsMo/otU/iaR/lX1wnntFkXJ3Pybt5qclj1JxTpvS9SBRoVjGXNXnZuy/WMXX
/bJIkABw2YNXKetXZTjHk9Yd9v3gxSCWg1WipQsbuUFIDdgXy2dfrPz6fGovc10chW3VW5iqB9wP
A81F/cHqkNiS61ofiwmLScc2mKoq/qKQ/d2E/dVeI/pV6FVsG7XAPtKSEnQLBZJBtIsMDKxfESDe
z/W4DVxWDJM8MyFsoVYUnl/vlSBcJNPkwuZW+5m38jflDMxrHdxg9NAYquFzbGEOtTjCn26qU+4u
EhFWBjrThOGNDvJO4VAVjps4gOtkEL1UPTYPL18j4iIbXuf+eDbWvCtMu3embNlNLpwvlcVmLwd1
WmOv2fGdn6t1GE5jB0JeZdbTqCu8sN5nQ0DfVlqJvS9lfjOe0o/WWn2P5fTezdF6mmScAUhUeVoo
UgD6YHqJ6nafiKIjhq7Ab97WPCW2vx/7OtqRkESiZ+3zOs0QHCg9XGxHfaE05zbjx3SbjD9vGzti
TGefuK02q6JLNVn7XpGHhG41e3XiSN2NNl+oaRSJOeJWCWc/12GGrMdf/tjK+lyl4hMr/H0OPMtm
zTwieceyOHA1Rprk4+pr8e2/xehNrz4FG2nUSg5k+jHg5JGHrAvDfcv1tfvmElRsVV5jJelam1tZ
5AQP4AagGFwGvGngr9MR8X5aFBSkccS9z2PxENwDwlrJ4N3FH6TTKXgy9tU6qaHRB96KAxAGpNOq
tuCdJ9EVLmovGkQsE57WkillsZs31t7nugmbbZkI9yBXCLuoDSxy9LkDqnSkmIDtnnC+EeS3J5af
QASff1H5dO0V/E35he/eJPuyj5A0U8ps2m9HwADibXTWFU9jlAOs0pkQXERxB7psVauth9gdY1Dd
jO7VFXZQP65hxy9pzYJrxsopreoHZZdviws2uVtqXChniP4k2jlBS/mHJlWEx8WDHq9xQhVbhqD1
J3Ij4q+mjmKEnROyMO0oDKu4D9ZQ7Uyck0aja6v5qxUTjTX0HNrDxA99KINolbsoYKTDbFPzKMqE
4YINqqr+huVStR/twvON7QJZ0ZYqYKX+NkLyqiduLDiujm/GzxGkVcAFfoCLct1zNd3/mU9oLltv
rVegZ1qOiaRxLO+4NInVpcB+f3zluRA4FfN4J2F+M901zcNSxHo8wwmhMHLyNfnOiY2W+yXUhh+K
zP3X4EzV+pvsNh3/XtCdfBRUGJU7n2eAj0UQ09HkjKYvenY6f+uapn70HB2tJOaK7rDgslgfbZUI
fxszpLeHcM69YYcYGBsIQizUGjFbEklFIwYeAi/0dHCzSI17qpjj6sg7E5d5b+w529djuEY3El+T
5FIbO1bfzHpll0qknV2aieZumU7i2fqqZNnbG7K/WVuLegptcIYC/M2SpvOYmaGDaXwI8T0gGasR
a/QZMxld38QDC9T8GN2dNz/KknKHt8MxhDVS90oBlVTlYx8S8HhK1CyRDeEAbP4AxxTLoQCWQWBU
hYrBtphV7wHE1q3OzrDqdZUuYh7Ga4B3qnmVVhgyUkEVL89dAyl9lj6C+60YiAo/535Wuo9zhEUO
WASuI+srZNeUkVt2aq32EuwWZ9a/AbDamUEr7u3HQkfM8rZdV0DWdu3aL064Bl9TPs7rzhsUYgVP
wv0+u6MlWnR01byP83CECy0IVXHHwXG36i4bPdtKFiNSGLFmLHaq7wi38LUbYfFgw3CvDmJ2/RIK
E1JInJd8MzDFPIyqj7voIWKJOxmEuGPKpXTZ+pee0GEL8VsMvSUq61q2TOwPNVms/KwxWi+d3Rr3
FFhhFz0ZKjWbIwc6uujE6fR8xNeMctTWElzVKhACbMou4+BAQVi8+rUBgbHrsH9vx7wIYMuE6R4H
u48vFdKeP9baK96YQd4d4RTmB8T6j5UL97jh/YfgRFt6em56kjvTbqENNZXBOr0bq/MZEmq0bKB8
dHdMuTS4MICtz7pvNOa4LK/2DcW1MKB3xjJeaCcrBaDzZikmaFmkES1jUJBXpeZedJpfiEWcX2XF
K2Xj6f8rMZmoLFLxpsD/6ANNvQj7GUVqbl2R3GGvWoyo9Lk6t4aj7I5A9v+8Vpr20JZIvNPZXlCp
VWh5vVMsQ/fTCjAxbKg1wd5RzAsanVzGioCMOGFtr9xGIOqrJh0c+7jE1KBCiwSWsHirywVd7uJi
LZs3bja7/bkNm/lfzu+tn1rAEpC2QrCtjH5HwlhTwFRhzPTfJCgHtSKyDqYd7R4WXc1xOYJXBH7x
O1qGONy0VZnQAujEP01NJuSiE3kLfAtAp3ArCDngK+ClJV/fo2rhUU5kPbnXpeLjpHBc4hRUcxxu
q8qffneui9x8XJRwHzUqv6MvGjw6hoIjTHBBM50ZGGrIGGlzeNpLXp9VMdLlQcgm2i1GZotMVjuB
evVLl+uLdoSj00FShcXh/4L3sESHvzYOEgXZZtAe413PvmY0P4JHDU/YmjkiYVXep0liePFcGe5k
N9TDsVwJWkiTfimR2caT9RbgFyK5yfO8Y+Y1xcME3nvrbNxPPssBGW3oD4b9FDXOm7smSvNh6dvb
OpY4yWxeX1XROTeADLDyfgCoTEe7bbYxEXv5qXM8Hk0NAOiDT4GwHULVcrIN5Epd0WR1X+hsOULA
kyjsS4zPZOnZppi2Zs45H9mesp4kzNX7i/HEK7beWBKAUdYOGeHZaiUAEyi5VQmTB9rTjvveDruH
sTTxREvc2p0aJ9RfoY5RsDuBw3toXMCVu67jhdvFfE9LF87/jWFXNWlIJ2nHDhIE88aXjnws1tD+
hcSJmb+3OpALv8ivSGv4z3xOCYwui01rXpuIhPj0TNv/GiTHaVLiKk+zmdJistvL2KdpEjhzx/Gy
kEXS4hzbrFgrK1pGEx3u+pY55GzHjYV6hKdhUxfS+hGm0t+yWlDxxvNyw+Ucx1vme/EBWyjW3exI
hJ62hVIUijf3n2oVcoY79uJn21528T9b9tOTTnCLMfr2yKEkL07PWSdqgUix+Nbd0r+hflKPZYRt
eSTHKU8xJ3AvNa7AuFrmMnyVbYjWE+0fDj5/jX8yU/pfiOv4d1uXCeIWs2UVW0LJakiXzCpekrHv
0CHISLxlhXzwJyGnHRs4c7qcljca1YqvRA5gXHbU+IhM6kK0P9J22+fFsu1fgUBwILRqfpWhMwDW
BTi2LVpz4VFMD+YjFBHWE08Jm0TvbRE1URJf94T6STWG/8q+Z5BabaaSqZndPdib+ECVWmBBCgra
XGeDKocSNdvbzs4SvCoxSOvow7I8gb3onTv3VP3ZXjG/sOW+TSJwOaz8GQ3zFKzV2zpm7V+lqUFA
D78Lwd8IeNYvDPz5zeVt9BxDGdaXKhrRhS9lgoO7SDDjjuGYDpCiiEuyaudFQ3Ebik49eETZbGsR
VRRfTBYBFqX4H3fn0ts2luXxryLUpruBUYqk3sB0AZYsP+LI5ViOq7s2Bi0xFC2KlPiQJTUGmM18
iFnPqhazm+Xs8k3mk8zvkmKiSymSbd5OjLiBRtlSDi/vPfc8/+ecGKT5SB8NHLt1B2SkGvofHNfB
rVwB6+mQ5RtTBDxvolf0VfAehERzyGvb76sV0YQ0sv3yu9o01D4EccMZ+IBNylTUMfL2ZE5GmAxf
oxZVj6nxjc+dJhFzrIGyczKi1ckCJKEGaz+4VVSaURF1uUwbrjMBkCKJywcciqC7AgK9OHUJanCh
knqJVTOex6e0XW0RuJzoV0Z9BV9i7cH3+mLp1cGGMjiw0nTJNizDlm28LUde7SO5+fKvus1ktQG5
YYLeyb+bOy3yttSCzOhE/bC6ANjV+j12In2grahGOyYoN70ejWKawdSjSkDoBLjR+bisITOcxQQJ
43oV2PgOgOhp5a4C0iZsgOUPH2YoHx8NDdyoxtc0cZ9cGtMCxTSo8DU0EvuPIdW/baCOQK5muDH2
3QKDexTaMdSJEAB49/UaKJSHh/G9aHd+XNMfahfarI7UnVfdFh2pCIe99WblJlYrYK3BYjlnPGMU
11yvM6FcwMKxuOv5FB/T82ixPNHsBk3B6d7QwWwgC9hYEWikxc64SUFOecFWTrGZZ0RHvYdTRlHP
w3ZIXa5Hk6KKe09PYzaFbAIlRcu7sHGi+8ty1G0R6v4IRtmotyu2Xr995CIjynR39ki1bqM67eAo
jBb90GgYZO8qXgCUdEZ5CG3k58YwSjYrilaj1S0xFPeWC1wDh4grQm8yBvMScr2jHstb6TG6E/u5
HjSZXcpEwgjXgJAW/9m86wETLx9rj02n47Vai6tAc5YPDHdsMsqtw9poNTCe+JSUTR5sr/Wh3rTt
UyrNq33DJ2e6iBe121GdaYftCVaX1n7Al/tbVV941DRWm4CW6tHo/ShcrC4BVxnvH1d1m+ZqkSfA
6hSOOu/rQGRpSVrTZtVuq2xjIgXL0eh9I27plbeVaLI6iWeENlzSRbejVoOKAif4EPgAlIPmbDzU
VzMbbQyAmrhuvUfkH4vd0YCrUjAWGPzrOlW6M2rq3ROPvgpEyLQ57OItXe7P6g7fru37JAPb/sqP
r/XJMng7DarOJQnOgU7Tj7ij2fTzYfQ0DTdufWO8rHep1+BA3ckYPTIOIqN6pjEiPOim2v/RiYFZ
U43J1XLAth9Pq8vF1Soejaad5l0Ah8+JsMwvqjZc2m4taniUjaTkrSVUTc8Ly2HlZAKnBG26DhBc
TggQ/+ZG+BTmgjZ48MPFVX1mY3JVWsJzq8c1lNSj4fOX6mLBxR+PW/AltfM6c7xozlOOOkCytPux
4BUA9lQ31jRteRLVVw9Gr06bxXEvWjYXdycrvVq7qMVRq06VzJwNGt/NIELFJwrqMVouxmeVwJ21
ujQPqYHIWMV4xkb0OB+fTUcLvp9KAVIxd/W3TboJMPS4OZ7RLiCo0p+bSlkEGBUGjWWNGNTcaXbu
okfAcvGoekdwxHUMHgY6FiyM7/NIuq6PV49cOhI3dOvzYr+qnQHfBEoPVKEcgT97JJ42fruqjfEl
5iDr6P5PiGtZZd4LA0zY98QgDBE+2odJtBpPLwgOVCZXQNNajAeOASN2KI01xic2fXFo8zeqRwHz
BAQU8pGLekpHdITXcsW9AOTsjm/LE2cWdoj41snjAuyBq4FoWq0AfdpeAOOgOcg8qjc6cYQh1V7O
7lZaxxvhV3WcusNJLrWp672bLhf6w1ns8ux2UB57o+Ny2Q9+g4fqhDP9Rc3uLtxFTEzqLgCAQvtJ
YOdGtWX3ozC4w5iJIvvt1KHFZFuvhxol1s6YQo6ZYSxdEkVAohk4T6zkdKQ7lKG3wQQa0Qeml06a
Xcwi6gfjWR2QFP0G4JyHxty9Tc8wIPwe0ujWHsdnc29Mr7oZ36ZZMIVJA3KT88opMSDSwVolDK8M
p+bGSJVmRI+DkaaBX4kX1AS5jFlonjxU6LT7qFG6/h5/4a5xWl84GnUJj5PJoFIntInMXy4nNJFb
EmitPUbaje0F1Vl/ATDn7i2ePexXDRZkX8BDjW/DSguWd4i8eMeTxvjuHN3FREUgFncufuKI5hyE
Fd2QvOCYEv5WvPBaZ+FCr/yOld/823h2131oloFPOVTWCCBv2bavy1N479H2bm3HYNKu717OHxlx
RRvM9gOhiHZrObGv7QcS2BSZMQrWjj4aQevvVA4iEWs1lPVJpC1+Syr2RM+oL/W26QCkgT9dBo5N
SCnpjvT5119uCgyoktpYnVr+pTmxwvysK7Gaz497Xtvf9YuIFlNdL2L87vvYCpbXVhi76/fgNcWn
V77jRTf+y76UtYvaTahkJU++WU6tv/408GMvEiuwwZNKDa70fE+sZEnJevdRcE1eKx5CWmeQlRjU
oNEhPP35qeT6np19rFXeMO2EQlLRXZPu5Rt787W33/9i6Tbu/86+paf7cj5k6RQyS/3Un/vuZVp/
NaiSoDgZxZX8yC9fqb5h3I3eIBeFK6FptP96ZVtAhXyhLag2mJTYoCNalfLgzXOvviFK2aLQBXX5
Kl9dDN8p9Oq12psWnazp4makrwg7bexA8w0NICk1blFM/LoOXYyPK/TmVRp9GzQ7oAuI9MrGGxqS
VxoMaVnfBuqsX9eriyL2Qq9eZ2xWtd5o1JnhlPzIh45AaBlai37b6aev78Yb1aKnX2m9qWliZlal
kb4kDL7B9+VW641G7xwafJAxED/pA1+R4F+vKDU3PqvPZyi9mv6GQ6bDCE1mkx/5HjAAA0Bbk2KA
NZO8Prmvp1Lp5VtgGCh+o4ZqzxS/xAUNBlyKDujML0mZhI4Wr0sU1GnvUUgU1Iw3jKgSA/cq6SvK
ooABw6ILf42WEq9VFjCSuOAeVCtMP6VDttZMDRwh7zZkgW4wlVC8/ZoJXqE4FHMPC7EBylBMBKYz
DjkI8SOLQyZfVOj/Wq3TRTwTFa/rIuiFlWKt9Ya4U4Vr8EXebXKB9qbBHNW6aBT7ul6dRgVFTx9R
z8lz9DuNwDL3oyaa84pvJD/PUAVP0JipV4w32SFfMUz8SMcKd7mbX/tC5khtf752ooSnJKaoSF8U
bmX67C9u5i+Sl5k4ehsf/iuqZuNX6bup773xaeYlJotaP2u9G9vrlBbWFV4vW5D98cyxAjMYjJbJ
B8v1OwmH/68/Hbm2FTjmpj+MqfJlGVt+82c5sZeqZ/uuRBQruCjRth+Fj6Y8/1VXQdfyHDkgwB0t
vNgYbNHQyQgJBhJTgoqS7YzMYUZF0BTNtIvSvLam8b3rDEr+x1I0skp0TrX9jGzyEKR50YccWxN/
EBAxGZQOP08BB3bg7oA0TLby5D0UMAtd8/zADzfJ1ugNXnR7OhAITLd09DFwBqb3eY8yymL5NYJH
hZ9jTq3SrRUMrYxWQhkNUJTy8YNz78eRxPFi4lFRul17OY0yMmKxYqJQYaKz2Ix85J5bOo0dz5JE
leiMVvgBADwDmWxDwVWliS4DVWVx3VBwO2+49qcmaXlpI5r4K0U34tS8ly9hU8HxnY5yaqCp4Mi2
GQFzpfgGdD79T2SVhn86n/tOIN06En3FyV9Y3lI6NGYRFKf6zrnPWwXAYhXQtUKmFkjKhcEPCug6
97ldYN5mYd7tmUPTNsOBGWS0hPzRqwo2uGcu/SiS2UF0XCx63Xqmaz46GZ1kuTUF+wvZHFEFt7iH
Ih0MZGYQw6eK70GM9HViSUnjgquibHqymNRVqLmevxLydxbLPCECNEX349LBxM/IJCyhQmUkVHMb
IdJbRVebiuFy2wlDM87IJatuKWDk609/xOShJbOQGGb2nJ2Zwid5PNd4JkNJEJNuL062by0HI8t1
LYmZDU3BivtYa6O1wZktVOwzofvs15dvR9/yLNt0M0IJXTEdrSh39HFlA7P0zvI96aIYIpZbmLg/
Qc7JhygaHBemGw9NieMMFZr/xpe9tGQqfOGlfvovvwSs4NMfJfi5dBV8+m9v4EzlvRadvYs+6IZr
GOb2WkyIK0zX9FZ5AU1csjjhD/bWBa8qYGhmlYwdzyydmKGkCQ0xqq3oZhDicXI2vVFTsMld4jAR
yKFshcn1VqFgf9/yQYy6Amb73Zncm/ePMhfXFWxEKkP7W/e7oUBqtJ2gdIMxJwnRWkUB5aP7pSWd
HdOo6dcvevc3WnSN0rXD/tSuSORnYMt2fFIGrDz/8/VVSBiN7u/6DxiJ7eDTyhaECrF1GliW5yK6
Nu+qgGMUlS09awH+PKMjDkavK+DNvgkarHQl1LyVqKCesIlJpGw+iekW2a8vN1GkgfAZuYTBBDqg
6PZ8DugRhiSilxFM6De05j5fOtxIx+wLsnfMwLm/t2TTgphFBcTRPs2U0v9+F1gHD/QD3t8jLyLJ
QoBbOmwmR2Rn/zVW/Y4nQaHcjyhKj9z7vA148BRSFMi++3bkDX2cj+w4xVVW4IYdxWGUS8DpCuRP
23JtJ55sLtbQs9++xomH94BOjUQ/EsF8ZgUry/bnWK8Z3US6KbBbWbwZyPEbFVHNNhOtkJnScisK
lntseRMzGG/uggBWFlUh5wHbICtuFeGgbhj5uQhWY5+6eKo2WlmDkby3KsJBVFXmN0FANYru7YkZ
+FbpPBS00YcpueRGKzi4k8D0BpKzIdCmRZd86tyTIUTHZKTEclsKTu4UYL4XWkuJ7j4D5YkccWoF
9JyRyarYByxaeXdVxO86gY9LK4kG3KBsS14uMM9iD5kjbYKuIsB2PtgSDsBriq/3PDJdebUCH1eU
d99aQY7BAIspIEumnEyKJTkHuhhMV3TB78xonuMGFdGed040ivOmia4CxNF3/bk5zi9ZwR6/c5Dr
keWFkSWjZCj1U7DP8cKagBsI7IyWkGrMVM9+ffnN69Gdnj3JCCV0xdi+oqzR8z0z5/jWFFwRUmyR
vFgVka9LC0RPsKXldBUBqks/eDRlWaFCNV+BHJOtHr2lQClf+UEU51ISuopAyDVZg5w9BQyyOJ+J
Gw0yTeIJQ5RrFWXgfiI1A8eTojeGCq+jPyV8k61Q3LgEXFp4wXMThy4YSoQNFVv8aA1l5WGocJL6
j060Sm+dvGQF4vjDOGCLJePSUKE/1tGwC8ezh77sNqoAftwK5B9816EQVNoTJaAH30NBWXYgM7QK
r6ZvBfkEigocF46HJeCWvVzwrqYbCgIVCGYyuz1zYA3znh6VGirsuQuGY86l3abOj65CrexsX662
P/2HEP+7XDOKrSipYqYxM/ZqmlGpHn7c9wut0cODYb4ZAjtJeIg9eSZefHP963+++afuGuidYN2l
Z2WfZH/cF9dqmyMhU7KjSwwlBfZXZznNxXBUgHtOzZVZ6hMxm0rr1RToxXPcdomoitz/eRiYlpTC
00W9RVGVyFpnGZXkwFTorbd+kAMqKBFHjCoznUharYos5juLIK+cF9JVZMx+xZyTFqsiUfyeRgeB
RLWlgAv6Zjx0SkeBmddRmgLXrE/PCdn4NBRcsrWdIdZc6k4cKgJy0CYxr77o7fjNCqNS2/SkkCwl
esUp/92a5AxGFZHeS78E0/0pLOU9H9Rc8TWfCoeq1I/vh45INQykq1g1mA5Q/BnAee536WxdQw02
VPhvR/dxqReHEkeuqSvYo39cd/vd69vu8b+VBPMQEC1t8T8t4bQqAAzdaBrU8VWrh4HAu5T1t0FJ
UJCH/Zup/332BzaEx4U7UKvmD0g0H/jOq6hnSwpoMoYWqlHU7eUkyvqVnxjH3p3YTbLYxejm8W87
oPvPW2k3DnwZq6cnGd5Cy0y9iaMdOIYEiFOIdpL83MJcgo/YEknP24g1tnV7zRVMhC0P63m0fxU3
QdaM9UqzWW0azSplrg2aAdS3lfvznnGFuWDnfbd6vUodLd24qwbdRfSGVttnQoRP5G54xswxYr3J
VCCj2SKwYFAeX6/sNSee+qA2AU6q//pRXuU3tAqXqUn1NO9HgzLGDOYvbPylc9NTH9ej1GTqRyAg
JZWBEK+1aG5GcxJqvmnbBJYsx8IveZjJGAbrPqOUiJ1KpSH+R38MWiA0dBpQZh/vcI6f+lafMT+l
r0R2m1XgPxV2sULoTQNovDfAkj72+2kpI4FCPUVLbRzKlhbaXP8/z0u2XGeVi7vtOdAn3j5mq0Vm
6ToPGlJgA3fdUt905yaYlWyZCVtuKcONnX3iok8pnrSAyksXC0zX1+/REwmf+d5QiKOMUuLZHgZQ
HYatXLLBgWnH0or1vSi8Jy75CtTmRCbbOrjFmwzbRTOkxfq7/rrRxUC6Jdm/etLn63P5mlSSCP/T
g1Tf4i1Jk/yQCMOPNoWvOHFygKKSXZcdeuWJXHxEuuLedB5kwvvU8FMJB/jLOQ1cfLm49rZrDq1w
lNESvK0CUdBbMiVJjtSI/m6WuKTLl+8v0yzzh6ZAxDMY15OB/BUFa6Vzwr0/lM9MBfahHzild8Rk
JGG57Zs9Xx3h3MoQRBXABFSRXboQ/9c/us4YINVHCk7uHCipZ+XMbp2EQWFOg7J8dLqKyri35lQW
DbqKWODFMrCXq7w4oxCl+DakTivzU+UeDLTkLU47dS530FbAGBekNxgSkRMWuop7/c6U25aQRSu+
FyQZTX/ritQU7DIwG3oI5XhZRfEaQJuhM5ejznpdga6DsLnM32kV3UouralcSqs3FBzdFRYxIMKd
UdumEvrjLVNFV4FXvaLNFyMxiFpKjsJ+B/uJ9kof/IM5RWxkVyMxLESD6KImwM3IdPLhfUOFbXFj
PjjbO01Fn4I1mw5l7Rmd1MZSYGHcUPMqzMK8mDNUSKQPq3trx3aoQBTeOlaEtyfthwpR9ytpGX9e
Oo/oGTYt/VxiwB9zJOP1zdx8nGizrOAA1g+8iBnOM6LM9OdS9p/Oroc2qiqgiP0pyT53uUveEP9T
Yfv0nOEQXE3XDKPNTUuhGF+/wGkQ7HAQYb1r/ZEzJq7osWuf/zMtJNh8KDVuhBcVxEQSrWJyQIHj
/t+//2c4Npdm6TRYUivKCs5orzQxs1OT5CGhtXpFRXOdG4eWZ+V3Ii22+YYNg7beotFnUclIr4ix
Oc7YPfz52DGZLhnxVu9poWfKMKNGjdE2Ch567I+HPht4Y45xIx05hEO7WkLRBw9vVyjj22T3Pld5
ftvYTXpHOpttNrMF7AMYHQXxveT1KTAPSco5xPOSSrS2GdxTgp9xYqKnsl9e7rMfeXbsuHKQU4Uh
IFZLVFa6qyoweaKHG1AuopESaRWOWsdcgk/YJblVqNVOjjtUNKw69if0p5BLcVUosYzu7g6NKrwI
CvbzfQBUwCeI2Q8po4/l9PB2LvT54ZczwF1Odt3SCIkC+fwWPs6dn64CGtQzA9G5hJ4C0pJV9PDE
Y41C0Z5Isj70vdnMJ7olV5ToRb7IE0na0FABD0o7Llw4DBRNpOmlNXdkCaLC5Eyf8i4eyB69oUTy
UcvgDM1hsvwb/57U+ebhGioKwoTPku5PB770w13C0FBRpJxu1K1DBSmNMAQUWvTkTaXClsurossh
c78iJxyVbp3AdnYKeXBP2X6+XJ1+6O99wsGc2WH7vE1hVq7FJvMPi6+8Q0qSKFdGKDEvVJigfVO2
ioyGggAiAYyo1I1xrfMdEA0V5dgpd2LCRKNPf7jWZLm5K8x+z359OZ8kL9AzeYIMtBQDBBS4vukL
pFqg9Oe0Uvsv2arF0VaATWwhhPJa8ftZ/gIx8UPmNmFZyttl7aCi2o1MwEeGV++IazC3xKBVTqte
p3ZFDOk63Jr4+517ClzLvK3EBRN37Jn1JAjRL966PKvge80fCGyxIjmBpyIY1CZ5kCvhVlFb1Q5M
hjhLAkOFisGllgxSFXGbju/6+ZbeKsKV3QG+hIwqUtH56wTHZzAS/dhzzb1V1CqfmO5YRN93mW2N
g4Gew7bHaQxwQIpA6Hvxfk+0+/tE/Yg4S6yh70UsPpGwSP4QPpHUt96sZXz9cvV9ZQVxRiVxBg8L
1cO7+yGI84tlAF32mJcv9paq0RXd5aSDAzt5iPL3UwO7kMY/oFJIgdvUYJgTXzocFRZmm740+XCh
CsNViFt/pwOlAtHQ8YXX+ecLCxyqZ/9llyBT4Q0mwAlR/oKJLATxrueo6KLR8f3MJpOCDSpaaZw4
D052hYUMUpEtP6FTgChWG64B7En1tjMItmE8e3svPlE8r3UhrTCWWzAhFajVNf0EySIOW2jGz2Uu
AqWVa4qlQDEQgJQyp9slEnkn67BeOLPoCrHm0OQdeoNjggBu9jeJsyiFyZji5RrjwqHnJq51RilR
cSr6YXdGAflwYvfr15EfoGDll9ZjqWO6O1oCqOiTcOnkAqoquiTcmh5Ic9mcUBEjuTRJtEsbrOLO
ig3+3QIDlGte01QQDb9yogGxrZ3KhQKd7F1eztdX5pRkmniFHWNwxKjYL27jyybCXbEx8p63FDA1
Siocme5uEJOKioQ0XHRmuSRl/qV0FBKUDRkfkUaaxY0lLUYivhN7I8lOoW6q+J7d+GNsU2nXmKOp
gi4gp4yMkGCGCljkTUybntxiFXDmbxyvk0beT+IIxIq0cBW5wi0j0zic+j+smzoCoyayNtml3Vx3
jSCjGAtcYSAqRczVmorGWevS+n5SYFfq0d8pKP0aA7nBXtxpxjHBu8pkeuaVEwUTEzpfs+Ozo/ix
qOOz6cYJ0UkwbfNP3XVlzrq7ylc/Utjbflfl5bd9y5Sxnw3xOLV8skfS3VSBIb2Owxyg1lCBOLr5
9L9M3Vham1eSutrs16+p0V0csIdlFPLFrhLZb8sXu979ScVnh3ZhbVkkftqO2twf7y13Vei+src8
cNhrOTlwcb9++X8AAAD//w==</cx:binary>
              </cx:geoCache>
            </cx:geography>
          </cx:layoutPr>
        </cx:series>
      </cx:plotAreaRegion>
    </cx:plotArea>
    <cx:legend pos="t" align="ctr" overlay="0"/>
  </cx:chart>
  <cx:clrMapOvr bg1="lt1" tx1="dk1" bg2="lt2" tx2="dk2" accent1="accent1" accent2="accent2" accent3="accent3" accent4="accent4" accent5="accent5" accent6="accent6" hlink="hlink" folHlink="folHlink"/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_xlchart.v5.5</cx:f>
        <cx:nf>_xlchart.v5.4</cx:nf>
      </cx:strDim>
      <cx:numDim type="colorVal">
        <cx:f>_xlchart.v5.7</cx:f>
      </cx:numDim>
    </cx:data>
  </cx:chartData>
  <cx:chart>
    <cx:title pos="t" align="ctr" overlay="0"/>
    <cx:plotArea>
      <cx:plotAreaRegion>
        <cx:series layoutId="regionMap" uniqueId="{4F0A953C-0293-4B5B-B1D6-448F7797B4A3}">
          <cx:tx>
            <cx:txData>
              <cx:f>_xlchart.v5.6</cx:f>
              <cx:v>Sales</cx:v>
            </cx:txData>
          </cx:tx>
          <cx:dataId val="0"/>
          <cx:layoutPr>
            <cx:geography cultureLanguage="en-US" cultureRegion="IN" attribution="Powered by Bing">
              <cx:geoCache provider="{E9337A44-BEBE-4D9F-B70C-5C5E7DAFC167}">
                <cx:binary>7Hxbc9w21u1fSeX5UMGdwNRkqgbsbqkly7Ys20n8wpJtmQQvAAkCvP36b7dle6S2Yic1qco8HD0k
abLZANa+r72Zf76b//Guub3xP8xtY4d/vJt//rEMofvHTz8N78rb9mY4ac077wb3IZy8c+1P7sMH
8+72p/f+ZjK2+IkgzH56V974cDv/+K9/wq8Vt+6Je3cTjLNX8dYvL26H2IThG/cevfXDOxdtODxe
wC/9/OPprW9v7PLjD7c2mLC8XLrbn3988J0ff/jp+Je+WvWHBjYW4nt4luMTpLCSqUDq41/64w+N
s8Wn2xidUIkkSqVEH//w56Wf3rTw+B/Yz8fd3Lx/72+H4YdP/7734IPN37tuBpfdnT1zh41uth9P
9tNDbP/1z6MLcNajK/fgPwbme7eO0f93HIK/aczNZxD+e/wTwk9SIhGTFN8JQD0UAGUnTCGcUsoe
E8Af2tLjIrj36JEQ7t05FsO/X/39Ytjc2vbG13+dEDg/UUQIiTm503LyQAbyRCkshVL085J3yv8H
9vE48l8ePML9y/Vj1DcXfz/qe3/b3Nj3nyH471WfkxMpOFaC0MdQT9ITlSrGFbimu78j3/MHNvQ4
/F8ePIL/y/Vj+Pf/K77nr/Q8LD3hMkUpYkcun51ghpSUlD8K+0fn8O2NPA77lwePYP9y/Rj2f7/8
+7V+Z+xfq/WCnhAm0lTwTxH1oa+BcKAIRGT+O0r/B/bzOPpfHjxC/8v1Y/R3+78f/evJhPXW/7US
YOJEIkwoRNU7BQe3fi/lkSfgj5Rggn+Kx2Aed9nWndf/g3t6XAoPHj6SxIN7x9LIzv5+aez8jX13
+xmN/z4AgCAEYRIp8tADkRPGJU2FTD9JAFKi+xL4/j4eB//zc0e4f758DPnuxd8P+Strwu37H67D
TbgdPqPw3yNP1QlHlKeMpo+ZQKLUCcKSCqrYnQjY57XvbOAPb+txQRw9fiSPo7vHYnl1/feLZW/f
fzsC/rkijJATyglHktPHaoBUnYAoIGaoTyFDPJTGd3fzuBQ+PXaE/qerx6jvn/4PoB5umr+w9GX0
BEDnAPtdZYUgv7wXBzA5wR+D8CfQD7fve6H993bzO6jfPXaM+t3Vr1D/H8iAnjo/3fyFsHN1ojCl
kPP/h1K4Dzs6SalUQsmHcH9/G4/j/fm5I8A/Xz5G/Omzv1/Pr4FSuumc/wtDLQYHIzgkNp8dDITU
B6BTyIkkVzTlD2H/Q3t5HPl7jx6Bf+/OMf7Xp/8D+Hc3xn6G4b8Ptgw4NMg1Idl8lF1IwA1xRoU4
fOPj35Gjuf7edn4H/rvHjqG/u3oM+/Z/IKi+uv73Xwf6/89wfp8G/cIHb27CzfYjkXyPCf323Y+6
BuT20aOfIuOjxnIXNPfvf/4Raq6P1n3H4R5+4kFEfXlj1xv7n8TqyyO3N0P4+UewI8Y4sBJQm6mU
CA5p0HR7uEMgQSISqCRJMBZA1EFNbZ0P5c8/JuhESYHhmqIyTRlGEvYwuPjxJsYnqcCEKc4IgRyL
yC/s/XPXLIWzX9D49PkHG9vnztgwwIZ+/KG7+9ZhpxLjVAiSUqEwUgiYKwT33928AG8OX8b/bzQ1
KULSVDpHc91ulerdzvR2Lu583h0qj6wD5zxaJ8VEKGDGEFOCp+Av7q+TT26VM4+VjulQ66q3/jWa
jX/N1tX9Uvey3t2TwiPrfX2uFFMAPBVEsBSCxMP1auKV691U6XIh6dZ2fafXPDZPvr3KY6dKEeFE
pRwKcAwyvH+qcqCqhVKx0mZJyBUfehu1IqZ8Vsu17LQcULv59ooQ2h7iqAg+9D4OCsMwR0cr1oQN
svcdQMiGMujGmHlT0ooZbapivivIf1do31vsCMQeLeu0UJBXj+UynzbE0Vd1QZHZ9HPR/1mJKUII
6CAkt0py0JUjLANCNvKx1rTrk6uqS+2mmLj/ziqPHIlQgiU0hwRFXB7u39N33C4ikDLWWnZLdVEb
Gk59na7ZwAnLvi2qr1QQDkQPa4lUMi4OWcqDpUxD4zJPtS5Dh/ccDpOBUU/fMazHVmEYEiGBKXiZ
9MiAmzbyZlmWWvuO4dM6yibDOa/Ov30WetCrB34CDsMFdBwkENxCpEfSIUnaQlleN7ouStlt/DCL
RgKIXRlOWz7GoNM1jMNlN/L+pvBJtTypo+3x6dx3ZaXbtfX+JZnB2jM7qN7u8jnmUpvRNpeLxXLU
OOQR69HJosjCHAQ/ZSba4SxPkUu0n3DxYRoMzTeBrq7J+FipG9Gk/aJXS82aWd4OL1SF+n5vzLrK
jY0u/a1gHEf9bTAOZz3GAlQUgWgxeE4BTNB9wYIfKIYyYbVWSy2l5otAWqWuuQL3Xr8QY5roJkS8
G2bEo+aJUXcJ/O/a5SMyBxKEAuVNGT+o1sMNhGGEvtDEaz2jRGoy+VkjOiXf0d9HTIWmkN9hMEuK
ybFzK9Y1GYGLr3Xs45KRkfALGtC4QX0t3n0b0a/8KDgzxA8dQ/CmwGMeOZpK8GA4LxvNam/fp/NY
B205XTstPDXXlueE3xX7fwZDBlU0hx4lg9KOH2GYdLNxRsKSGFdwRDaPO2Pk8p0AcSwpglLGGEnZ
R5qEoaNVDLXeUJwfrDPB9SZyM8zap9MoN99G8OuFJIiIo0MoIge1eKgSvhaDK5Oq1RUW5TleOdYp
G+brP7/KXbogKQHVO8jxnvd0s+3LMulbLdVMdYxdtaFyNN9RvEfOAt1lBYKBVSho4MNV2gmzYEls
9TKJ9sI5Ueh1bJLn3z7LAfr7VkwwFJYQaDjmEvIwfoRYpUzsC5NarYa1uzK4bTdJJMt73L4ncdCz
Lcn22yty8dXJICIAjw9B7rCsgNTtAX52FgWfxNDrqfWJyAZkrddla5O4lR02di+jEr+wcczzDcn7
lmTgaYLNoEzuT9e2i0xj1JDmrITAFbcjwoPc9KKQia58H9utYXSS22Gqwpj52C5vB4WnNMMt8W1W
O19/WPupYZtRBE820jFf7QRdq1krGga/EcgWzTmvWdltaFeNk8Z0lVjPFUmekWa1XWbXlIVsoXS6
5mpmb4oBBLSLS0l63RS5b/Ws6HTmiRVUu+DbKbOJz/22mfrhdsHdtGbJRMSS5dPkvF66lDaZwuNk
9AzhEmVzjvtJd3lT/trIXqxbrLqqypjsO7dpeuzjdpBlO+uqxG7RC5mKUitPcX2+xmJSWWMhgr1p
ZizqzI2yQ7t2nHmfibUsd9HkHl3KlaVvWbck/SuFokx1FSZWUJ07mzqXeWwr1mwKK+J6jtTinO45
cukvpCxFCTucweemqzVdZhbMu9PS9pPTRTNPL1cIRG3GWjGZTIzLlDd6mKwcNiRKmWzyzqNq49Q4
p2fFQEubqc7SdxSUoNkkchRvQ9mW0+vEtflN6sY16JCAaWvK5fJCNSJ5P9c4nXVs2/7lGCuWvO0E
Wl8ySEZMFoZetmdO4Om6kHws9l01uVazqmzXrU9Un7zqpZ25lonBvwYxlG+SpUMu6xTpfusLa/JR
DyEdik01TWm9Y6Tuyqy36dDphLQTy3o8F3InqrIpy4z0safn9biM1Y7FZHwT7Ii6N2ndBrZNRpaX
u6qBwuA0rh1ddoloWKn7YaTJLhkKYnU7rPmik2qqyCkr+5FohZL0TeLwELUV1TrquSxAz1VN6YsG
lUZkthJ9eM9MQpaLoc1pspe8N6PuUVOELFEoNLu6r9fngDuufgGOA6N3vsmb8GqBianhLPa4qTLS
JRZvlnxJfy1mm4tNMXbVdZsshu7t0gGwVjX9uG+XvGa6ascC7Tiaapr1S92WuhpMl34QLWprwIyy
6t2QNnPydHSoSjUxjppzqfpQPeljLHDGSjF2b4dkaKtCWx/XXulRlOsZB4vv3veoM1ZDoujFZonr
vBZaYNNdLWoq7Ta3bWL0JBbC9chLHjc1bkSrbWQe67KPbNj0S9u/wqRg/YY3XWsv1DzKXHdqTYst
p4ZJ7ccCsl/HOtNeCqighsvSmLq1W8XSqWCnA20nwTcDlLPJnDnjEOi4Gpt52RrHmd0A0nV9Dk2Y
ttoUUOgNWRFW92YZC7Jvq3SOz8HllMOOjB6Xi7Zlx0OvZZVz/9uQ0hjCrTcRShisCa+4S7ezUIWs
z0pvzVq/rmSNi2yeZvNsHJvKadxVbHVIp7gqCrVd17qfJj0SX+JwsYq2mPXcrM1NDrBKnXY+ztuu
I+qlKgiSujBxTvW0hP71LMe+AN87F1yvjjZ256ZmxHpiwteZb1niMwYFgtIsodhqxj3kqKr06aoH
nKApkzUUCmdJUNxvYtOI+H5a/dJkdOzjcBFqQ0ptIUtFp8s8FvklKyBP3Xa1WXjW9ahsN2Zt+1LL
sULsbBYJMls0DtXTZHYQsjmd+LStQsG7vZFDarPeya7NyETV84YVa7fpA4bdV5C1zLobqvY6zFxO
L5AooIDpXd7Pp4Ln/aAjYQH8dFf3cya6Dl0lDVrz885OeQeG0hXPK9G0z0wFRgDZdG6u4TfErKc4
o3VTezPUF66R4JvxMrhcQ+ttktlUyRLv1wHNdoc7J68BKdJqmkztr24p0jzDTjS3oe9To+1EONSo
a65MBk7HmnPqZP42kekSNx3UEFTTKhVJ1o1J9zYhMa10qMr6JcVViLvZjD3aB4x7p3OejJfJlFty
GgZTjFCHyPxgLK1qdil4ldchDajboMqTl/NsoXrs8FiO2vfFHLOhFQxv12UVNx2Ezk63iBiUlQlx
b1oXsNMrxf1e9cb1mgxQA+k0ieCtU4zX10kK2fiOhLKcMiPCdAHGwXtdIdtdsio1RvuIItquJB94
VqK+ENp1ktbZ7NsBDhl48SpWA+dZayffZ2h2rLw1DmzkFWyTu71vx7QBBUoq/utaLqK7CC1K44UZ
QttlLU77Zht9tDaLlpT5GwaPxQ0e+rTb4wFPRea9XKeNEpHxbCxDybOqR6S4jjPj5Za2hbRZ6snk
Mp43Nboc6iQdNmYUVGZOJuMACloTdy4b69IMdX2st470STxVwKWg3VqafN0vlVLjE1s7Wl1IcDxm
OxO2VFuXq4W/4cTUDOl65PW0bz3E5F2q+sW8joj1+bYPBP459S3Pn3btHGyd0dp69EQNaT9DDLfz
IK940Xf+bV464T9MVR7DqaU1b88KiA6zduCYzdk64EXqqe4I0Qn4FnwGzFX5ytdF3oNUxbRk6yBz
t21MlTDNc5U0mSkWAy51Kpeg1yXEQvdMtI1OjOfDedV0EI3SQNSUldEUueZWWAiokDvRlwbRSDMy
WwQG3kDVf2YZUwZC87jSrCU8kn01IQnoJvU0bvpymk6lo+BDTQ/V4NaKGmIYlMcOchjjivGcK+Ds
tJkhKVvKhK9ZadXEdQ/s31NveF5tR0hbvJ5XiFunsXaVyao5dR8WcLMyk6YsXqU48aCT4CnyCxhP
8GIHtl9XOkGdUxuIdOqyGAUpsh4ooj6bcJuzDV5E9apEeKKblQ580KGpW7PtlnjAt+mT1227go3I
psEQ5HiTrDuIDavPGpNAWe5D/4QWSQ50YbmMdOummcZs5HR5HYcxeTb0vRQborz4IEFoSPN+bdw2
CJGj7ZiT3OQ6B7pg/oAF4b/lCRLjy7mc5+QU5ZB/Zkkpl0WPBfd+O0Hq9wutc/7OcNTZJ3UXwcuv
yEpwa5TOyzmdbCQZs0l96sTkom65sUOmOJZ1xpuST1nsBvWq8k1pdaNKk+hhNujXKqaJylIIpZB/
zp60u8TGtNd57ug1a1vq9wVMI0Q9eNymm8anUNSnbUMLPYwr5zoM0P7WLolg6dyV/GUjKveWpflU
nfZFvgK3BB4VZa5eA9OSJyLdEiVneZVaYHR2ohiH9Cm3FcRAXM/NlkZTl5ltSH++mrmM2lGHX4rg
ukKXa21vxpBawCfM6mMg9klWk94TOA8Dms57X88aagJrIEXo6fvY+5RoaxpmNS5bTPUQXfern+p5
1aJZW6ANba2WzEhva43Fyg1UGCWEIij/ayBOUzlcRQpKviFjXFAmbYmrTTNg1esRdJJoLgb2uouo
UBlka83FCLWN3PGhQ40ObJyhenFmufp2KUWPGQMopGAcCopDIQRKYS7tYSWFOCSneA2tTgIkPecM
jKPMUMjz5YkrfC52pgyJOl26nK2b1Ey90bFel+crDjPk8rV39W6B8fVlU9pm5adyblmhmeiCe94g
ju0LNg6jzEqo2NadLJKK7IuxIr8Fl9hxu87gDa+g1C5M1i4wEKOpE+I3gWSZvsRrSvc8WJFuZOyK
14xU8+tqpbl6tjQGo9MmTmN72kiUt+CsmKh166c4/vZtjL6GiBMYVlUQrIBWgdmZhxCVfdnlheVW
S4vxq0Ss+VmuKlJr3lboVcOW+PLbCx4TRsAQEhjBxGkqEQzIHnod99mBcalSVC/CQjqGmndr4tsN
FB2QJ7s14O9wBI+sxYAzgv4IS2FBdsSD54XvekivnQaqiO7WCHYYy346VShVm28f6+uincNk6YH+
5BiI1sPg1/1jKZubgbdFp3PZ/apMvVwu0vjvYPf1IgLBjOWhS3To+aSH+/eYlapXbS/GGRKTMlYf
2oqUz33bTfs/exQwFpJCOwpsRqTH/E0rPZQ2UOToUjXjGTa1yTCy7em3V8FfC+fw+0CppFLBiFB6
pAgwJ1orPvhO0zGA4x+AOp4hRcTCZWLwPMlkREP/fOiAS3glZkHQdQWl3LqFkj04TZaFkScQmXqx
XyJe0n2JizrN8rSd/7xwwSaxkMABQkMN0yPcqeoSBsU04J6GF7TDyX5IXPqdPspjwpUkxQx4VODQ
j1lAPKqRhG4BNnOAMgTy2s7LzdJ1cvkOM/0V8BT4aNBSaLFBu00d80u1Tcfeh6LXiQhhl0xlqLXp
ZZKtbOrdnzVBIOj4ocl2aD7AnMCRCZZrBOKKr14DgeS3a5MMWRPla08c2nxbob6i6sB/sRQoM8Rg
HAQI74fGQZhPDTSjogbljZotbtpDNKuemdIVl7kwSoeo0Pbbi34ltIPTJEgAy35o3vAjrq6QPpJB
QvPAtF2+YaZ1O8JAmz+u8qmR/fyOcLxryL5z3eJNUX56o+rLx39dfn5N6+NrQP+5fngn6z+fnnW3
9jr429twedMdf/Ow3pevwnKf1j+0qx98+Kpz/ju98btXv37n5h9rnEsA9MtrXV/1zT8PsP6n0X74
/l3THAY9YYQTdBhepFDwjhcF6O+a5gk/AYWTwHFLBM4FWl4Q1D51zQ9vhcF0FlcQnUEtRQr6+Kln
zg6jRPC6mGSCgolDy/vPtMwfxlXOgNGHdxDoobGM4JM8Uoy657nPO4u0gHqkPptxtb5mNVfnFoq9
J3UdEfqOpX21IszaEEw5IfBeCUBzFIFQm3RhcMOoG+ttRkueQr0K+Q9klrP33Q7KrvU7CRZ+qP5w
LmgsScxgzAf8ouIpAH0/ILmeG5ejOupZQO9OV+PS5pBm5hXVK1nTbC66dAvtdyhTGtMUv0bmoNBa
CvZhpr55O3VkdFkBCfovKgAnvbunLJ+s5v7YwkOPcNidwljBdBJnkIFTeTROQF0UeSio17Vb1kGP
dhDLJl8H8YxjBzTZ2kzQAOQOeIZvL4wP5/5P2wBWhvFv0CHMCGgavOdzwO1eoDZRpFXpE6eXkSfw
OiCS9LRowAPqzpUR7YEwg+6BEcQ/i0Xn8UVvouqzhg0JznzRQ7K39NE0LziuQ/Id/38UeT/ujivY
nGBgJGAdRz6ZzcwBfQdsdZe7GUpjiEfPPfSBNFD/FdAUfWvSs8Qn0m648Is4JWnpPjgIjyir22R4
E6ETd9VGWyeXJfAsyWYRieq+u031sIcKLSoYXIGYkUKcgtYY5CMPYWylEWrmAEbFc76Hattv4TTQ
ka8bdJYi/941FRD/TPnXZTGxt72tCq9Zk4ZnXtrmyVIV/DcRShh8wHYcrpI5pVm1NDXRUXpIHHoo
H3+lJunLTWdKvGyGkeOb6NUSsmoaoeKrl7qEMk015WaWSQCyeFHNfAVVPX675k6ws47kEdj7LkJx
9HytiC10ohylV5VqV7KlPlCo4FsnKwJsb+mgJgqFh05iA6xR9byEDsB8WqTWwnhNUQM/G8C5AXs3
BpGG69TzDoOgZvkWuCbUbLzpk2EfmyTsxoW39jQAHV1neUhSrhVOuynjFehcsgbn9x6KWvJsGW2+
7FcYxM41ciEZdOP5XGUiHRMP0WCab4q0BJp4tQqMQZSYmSeL4euk6VrXW3A48Itrt6CgRzQyyHK7
llz5YSk2TQDaJavSwVwyaPr4SwsjekgTYK+QTuYGaIWkFsWUFa6ua408AyiDW/P+tFdzKCDvJ9Dg
aUdTzadLgtDbAqhJAxMyK3yx4G3MmgboWs2noj+HYgWzXVht2bwchzBcyGGiCXA8ZbU8i/BmQKWx
65vXGPqa0AwolHzfLGs6ae5pCQxZnOesBaL7LVr80AAPXMlGF6yZnwsWwE+vOeIXyRjmVjdJCSQ6
ktA60GNVLMAJzxXNt8Bt5ZeykGwnlg6utsVIoYnBrdwMTq3ZGqcwbueliHu2JgUoIYkom8JsV51X
sbxaJZXvjZumRC9GaL8OVuihxfiKKxL8eV7VU9C4gsbZy8hGV2hPXal2bSlxVijbP+fQiPC6J8H+
koBrGc9yWorrjndu3gMFKqHB2xbTlayZAYZkLoBFx14ZvrV+dPued91pUgd8Tht507YJNMlE4uob
4B8S8q4Tud8NqK7eLxUHAjMRNfgqT5cZbzlMa2xNa+MFkKQXUxfW97iJSPcxDKfUkPEdd6S6RL5C
L4FpbdeMKmJhD+sczsLk6dOQ83ZfiDj8wn2kGxryAuaTcLtxMyuzcghux8MI519msoDkZbGF7iY0
k+vEjTtVQ0YHTX8Gysu6gHdzG/JSD7ICRz4N+N0KGRnwbSYnv2Bb5lzj2k4U+nuVP/OcxwicEpU7
jNJbEYrqZVIx9aFPer5kAZ5X2TA07UvXwVyFhhLMnGM/JxlMcKQbZmm35evQXUMzbWl0H2z1S+1Q
vTFejgUwlgTYbAziJrpb6gJtge3g0LkawIHBiNR6DoQ2v2Zrxd+aebHP/EyAner7XBfRpvveBHjz
HgiCRHeIu4uOE3Arrhd0zFyoqwDNNAujTk1k3W7pcXLrpPKXfTqv24i7bs6sy8vziS0l1dLF+oMb
VpOtOa2rDLjDUel6Surnsy+kOgWKEPo3xq8vUN1BgVdJdlEXQ5XN1ZCUl0tIoroAlq/O8NjgUccw
QyuaIL/tJjMAi4MgdCG0PqtVkkJYC2H6taMpKGsuCnpJhjLdDdA7fw68gjmt6hrVOsnDsB15IFd1
sYYNIEPP0kGyjEXHX/eqcwYapQYI09IBm6g8gbaLIcTtYl/Js6os0jqLEzPnQEIup6hveAAip2F7
atFyWpWOdNoeSOqysfEaQn/zVgpDLyvsx13bznl+FfA6lRvo+XtoBK6kf9HCAIA/S9YYrxYqSpQh
k4sLPipZX4zBlttxmdfniZ0rDV09s2qJGnBm5QCd4jisb2gxMGhBOiZ2q0oP4adwTF7V0bXJVQua
Dk2aSa3qDCJyku9HMIV2Mw1zuetBY8G2a/Z0SEmdqUlM25GgaVOJMslIXcVNAsTr+dzw56Oc9ozK
ly6X5An0UZfdlIRTUpPTPsXv2mZ90SF1O+DuBXZqK2rydimKZ36ddmw1z00S2J77oX/GKPTbdDPI
qGmEMomX+LrpxGXAyOwGaI7yuZnO57aH/6ppm/WppZrlE95isOZX+aTmXQ8kyM52qjoblwFvYHaV
7iHUpZukMNVt3uFyy5KiB2I7pttaTOHtyPr5YoQlUgg/Tmy9BBxhrqN/7Sqfo01AyVm5rPOwQ16K
BjpcAdpAni8wUuQb1V3ECo/AXKKmy7wj8TACFG+qft1h4NrNpWjrOG1wUqIdsHi+GTQAmhc3CZ9j
zGQuk+vOFMUO/HNZ7E0lKORatG34WZ4XSF5OsuZyq3g5vHQInCqpOgwIw6jrtPYxf2F7um6g8Z9P
ME1QdBkMd+XFeWuHA6ca+JOxz4H8DmYeTiHXmDLlZ15m1Ezz03qq1ASTMHHyT+jSzVszorUDUhpV
40b1Yz9s4X/BATSL9PxpL6DnrRfKujRzroUZgmVOF6RRWNcXVQ6Ygxvk9NAjbvlvfUxLtSUt9NfX
Hq1YV01Bxl0KidQrsNn+SbWg5TBXIWEOwI9WbKql7Z6v4IB2FU0Wux2Honkvi0APGKXbxWMiYaJj
4Uz3zlQvU0juoWye2oHBLEcryKmcEnaVJibPmkrVHzpcwKRA/D/mzmRJbxzL0i/UbOMEkthy+Eef
R0kbmLtL4gCABEGAIPj0fTzLqi0z26yra9cbmSLCQ/9ADPee850r1duGC5ApS9e2bbMD0Kp4nkNe
b3n8usE8+tHFqbSXeQLGUA2mT6ezAaaHmwPsw7ELp/mUjutYww+l9djP+n6ScuxOuE3EfRHQ7aeN
pXpKB6IvXobF44r/fJuQ6H0thuWS8zS+hVfbvsXeSYh8sYl+IQVOrsAU6allIvo7LEn+2lq9NHpi
9gvfLPlpIhZe8eCwYvDxmK6ljgNT9YLo92yeIl5m2540/pu68KP+3OJpg6wbDRVPrDotMde+5HCp
aux9VAECRqc72VZEvxQ3fVloTi9wJnP4JCveJ3fJOB54uhrs+2ms9qnb8Ly37ZLJZT3a2fHaqWlt
mFP9+5Cj9NtVVlxC2c5Rlavtm+igICTSgFhUVxF3N/Dmrn07rBfJdFayPcMvocs/fWiHqlDYbpbZ
M0uG9pgWuycNzi53N0XJ1XkxPVlBwNr4NlnPbtvaZg5U8eCIiV54R8arNNF853PlH7ySKSwxMdID
dxNQAyh1sFi2c+BX/gu9aVct1G2PgCGCI9SggDW5TPf7LhlNGQIwARyToCVC0zj/HuOU3choja5a
B8trgmb9NPh0vkhqulv4j+3DHPJrOyz3+c7GG9hOYVyjA7i0eXAeB81/ZGxyH4TZ6dWi2DnCZ38M
eX9EFefLsJuWYxqEQAryVdxoS2BchnIpO5hJh2iO7O0ewK0hewzj3Ql3mIQkB6GpaYYwQMc4S/WS
ODTpE8zto4efWMVF15XAIKKj8+omFypqaGvsHeWw4AGhddc4F7oyM3DPKNmW+4RzdnaZ7XDWOn/1
izIXtbrgBSVXVGsyBvBBuh2WJh43nvusB1iCXV57ncZvvp3FsUjUfnXj6ACqks9OgQ1IRzs3jsq1
kbxfj5wlf+ZUT/QA6wJsF0vZdQ52MO3dQgFW+Pg+kH56ibplvJVjCPM+BdHWbF2CctoHW7lb7g5F
3pkrKKus2gLvTzwPSK0C668yHZcX2Ep/qSuW39JRDgBmo1PZxS1Aij52ZW8dO6p2EEcRmgD1PjzK
OhunG9nJ355N7IDie7ym2T7hYIbaaJI5+cUT5qtWqRbnzrLc5RsJ4CtOC9ZU1lfA1aEZjqg82I5W
fc0GPOKeH5eU74+2MPFLnnbDaZvX8QBmrEMJMs70Fv75DthFg9UeAP2GCdC1EOfuF0Vl+CfXYi/t
GuGeYQwgysKC27TI+NEvafFKU4bmyRjhroFQtulW8VbsLc5cQmTJBGzelcb6PZpMHRg2XMxEgSS7
JENvFa24+sUcwiyjrr0J9AqT1pqw6edtv2Eqiw7OtM94JlvZJX1Ss44tB0vdW8HIWHm/ifPmw4cl
jfYGKniHPmb0ByHzY+f7sUn6b4sfnvcALG/yNbhjHC/Sr4fR9TiOOPqYCHfLS9/3ySlAKXUuUF+g
owM2JrJQHqR1T4AaiMddQLv3sA8eRNvvhyAu/mQQOS942lFT4Go5074/UmV9o2dz54GrXXEWoHdz
gXxGvbafeGpE1cUx7tKtv4ktgRM7yrSQFaO5begs/HENJlGGFNd7i+19gvbFDiiOf8rcdUfEJJN3
ONT0dgYTVsIXzeCk7xYWssU5wunnQovneFVRpdigK6UiW0WRmA5Z7E8BNhC4kTS52Xgx/B6FcO9O
FvgKtnbbzoXTZeL38UEMQsoKfFr+zKCkH2CMSlsCxUJRQzp2Ivv+oyfdfljSxKIZI9aXuMBkM69K
VHtSZPZcbNmWltJaeA7crHiE895NZQqboUxntAhl0aL4CMX4ycz0Lrat+D17A/Bhy+R9vtguO7PZ
ElA+ahjLTuv0R2un9JKt03oXCOI/eBDpBxepbSmZ8/MpJOQjVWFmqqzQ6nbNsvRDpKF6yIZwuMxp
kN4CnEwe0kWmVTihvXBRHz6ioSQXVvDxqEarLiDDlSzbACTOqIW9BGPhbk2vt8epE/pu7in+UYJH
tDZIno3cAmgbqful0zX6lM7IOgyM1UcyOp6XfOH+RPnI4Q5D8jpDDV/wCzqBJZldM6Ose1X5Hv5m
Qbo31Bb+d4IVfnSk2A46n1xULl0krpLBdSeBVccNtBiAMsYB7kBNjUwdIlHQ4Vbb+rnUi0xe8zhx
tmETQdG5G/o+7SLqq1yG5M8aLNZUls3z46LE8JbseKV6UKt9ZHngL5vOoYRyrr8AO9ETj6LkxzS5
6QKz83fQi/GSerpUAei2F5Ttz2Il/c08oKP9dioeXZGE712GUrZTmz2FYdh98rTgf5RSON/iDGWW
NsdJhMtllTu9MXpEjWS4egE+VjyGuR6bAYvmhLBBWLuBt+UGVLYarYmPYKCCp9iNj5tXXZ0S+2in
OPoSy9ZWiZzcLV/dTwDCIsGFFZqwnDagTzRM1/CIE0mDFZhaU6NLIl0Z9hs7SRuoH5smc+0mHlzb
bAAcjy9clfDcb2W05HUmgnFGAGjILsm4uaTcpISSgyo2PTBQHBVYC9tWIK6Lk/HasyclPOenNaEm
OOx6244q9tmf3AG2nSM33Kp2epYJ26avzmzpKoDbkTF6bGW+esg6y3i/ckHA8pDZRaCcwugSWQ3q
LLd7XDQaB0vatGAaurcZ8hMw4kyFnxFVmT8w4ewvisKLH1Y90yMzNsAqzPf4ilhD+rjCnA/LwkuI
Zz5NAxqXrYJ32pa5H3h/SnTedgdIeKiOpRdZcSXzylwVa+6LE+xaas7jDsHlRsUttLQpYIBKo5nE
Q62jKKgHA7zkEDnRHnHz+b6cHLUPOE5H/jEbBzpl4Vk/lN+LlvwALrREdx1fRfYXEhxXGu9jNR79
62BweJaBSC07JBIld8kzraL7NBMswcECsO8woGr5vUaJfInRECAgJ+wTxVXNrnnqQK1JLd7QPc0C
pZ1Mf+0g+e2xHwuy34XrFPfHnqiuIcSldxa7DO35EJOuBi7Vy8aja71tJ78tZwkx0UO5YMuDjhkb
L3lswV1OY9zXQTrKm1GowJe06L7LzUls43Esuh6l5to+doTloDUsRGIsrX4D5T0q8ZdaiK51BJKd
vEY0N+I49RpnehfFQjQt8NkJpVNkZhDnzjHAUGky3UVgA5ETAowEHR7KJD8lcwYLQccxfn7cQbYc
F0lhoOzLvD2s+4rtDfQwXZ+6Pjbx/bYs+PEcZedYcWh5Lww4Jx7YijxaqdzidAOgJjLV3nbpWuVg
zlnZrRrFhGEQq5Vjc3qY2m91BNz6dpsNCyJebZTbdzge7rTyTpCnbApoKQAWzlVCWKZxb2BbPZMx
KW5RlXe3oE1RJSZ2k12NrAh+D96HhFWP6jOvhpY7XuU2HfYSpBEwJ+EGyOgrlSMr94jvthabAT1r
UIHVgL1c/riDwUXkoGB9dk7WPoGooRL30JI2wDczzqaUGTifKhtMiAwCijYoTsO4vQwdDFLAoxko
lWz1uEDWtN+y8w6c09Qsljgztkn97sDkyQrw8PLTadY9LEky/ja5sG9Z7ChEcLXcp0sYLWU85aIv
yb6xchjl5o42YSQ9kYxFy7kT2VacJw1kqu50OoG3dWS5WWYB1Bhl1QP4HCCtFvGttwT1+7tHtuuO
TjmVwAgVTXChTuSVhD4UlaZbjrvZdvkH0gf0EEAqxy29jUWGBFm+yvfejAwFvVzy/i/Mcmj2UZdb
flpcipIfAvQoD5BhFnrT4r49gr5FurIvmN8OeOfJx7pSgKZJwAqseE/6BsgvVl/CY3fR297/iPdJ
vxRtYu4iMIJH6AxYMrC186I2qB/bkzFk59fdc0C+oK36op6SVoq6T4GXl8Muk/goEbd6EEEQxQ9k
zmVy9WIUukRULRbnIO5HWwXrnOPiZu3G6hxyvK+6SNLrNi7Q6gsf4GAzfBGV8IZcbG8SeQkzVIkN
ejUsbjeg3q8zYsNfPdh9XfahdM+p6cak6iaLXRGicceeszI4+2XFUe9EjpLCM3yVU99RrBbTZ83S
ZQvKVcQU5GnXkt8thaHxfQIHNYYgEaG0Uh7sYxXkKT6Cxq5cQQkHaAPjf6z3sGi7Pxsf4qxJ0ebd
IdocJzXwRXoplmgCoG319GshLlnK2WUAaNlixDP03OKjnw3/5eO5246DSsRbjKJTYbPy5G0PoQWU
dtxCiOu55FAXt/W+wPYb0BLk23vk+eLqhUJcOYe9G9FYLwHeYS5jnjXdJAzg55Yh6BQnbXiX6pF8
shXCszQzNqhtDR5dF21hd8wdUaLsV5TdeEUqgzpJ2Qil2yfqwAtQCu0wB/IGJqZXNUWO6y5F/Lmt
rAjDozM6gMHJgqwJ86RN6n5WQYcVHzFzDuN4cccxmpLtGJJd4MbQHeyVdVxTAR5S+KWSq3LgT/Fx
XImDS+SNlfF8P1KKMw+XsK2hc2zsgAZHjjcWPNvNku4F+sTc5PuPLJXTl89zstS4xpFzIOiPtsel
G1uUp9LFc+WX3btaF9P86kyupmqWE4wOHwzF+vQPG8tLxJrO4Y5YECjALvqcFkfv1gEcENKJcTGi
e0daoPRUtc98WOP4tALTaTJstrwMOkvfeOrzHv1oYZ5oD93kXGg3Tk1P2z8Los5VMrWo6aY+pedu
hVxU7qYwb4Swfau11cleThwB0WqacdWV45y6GzbHVB3UMtIjCQqI/AYq/3halxg3Q5eJFkGacbxh
UQyqlRdUZr+RGu/8w0DN3N7pzGDzErnt5ibcALyUBkJJfF14PuynaTXwEtE/J+JMqGF7PetALXhA
Uv/VU/CdD9kD/qYSECVXt/GY/Yz37DuKEW9MnJMl0uYj7EO+v8XsuzookKAqGsJXmjcFNIr5OWWD
73AL8kZFhloAjkWX1lCA+npEoGYrV2S3OrT9pu/OCHL3aC+dstxUMsdN8ZmCpd73cnNa2geo8sPy
KOc+ft3tjjjEMtNkO4TT0pKqmIkl9zYIBKq5tq+LNbzyMYqfbDvyg4Y0+J4Lvn+1fchuyT5FaH8J
uQJD2d9TMvWosJflKW/36aR8QcDLZ3BzTFackJDn93Pc6zpWEcD5ke35DYo5vFKsQlvDls2fMQLE
fHGZt1g+tM+PYdcB2woi8SdSev277O3WY1d5Vu9inZ+QJRjo1VlZXDM1Z7oGCo0QVBBTWrmW+Xdw
YP1pGVQDytr0Ne/2/NeWUvZzAbb3GqD0rXODpZDzbq6HoCV/ZC+LFOG0PL4FX2jO+TqG912KPOep
A7wQXxzzkSjFpHTdT4M54TAgJ7RVoM8glUyfqlPIoQ3WBdvBh8mIe2juPpI9HU6B2KAAFI5esyTd
LgT4RpVFAb34DlR4u/H8rqMqbjJvTFFtcme8TjeSBjBCWHSUotufARNnIXysMUzLFtMdvoNl20lA
IfyIzdJVUU75PXaQQpSgA4xe5t1ivxDnENANYUXB9V6HG5PGWVxxyCgzfOl+pGWLTvew0pkCws9l
d79Db23LXi3wVknrkU2J1NqW4Onl8w7I+S/MbBx20YqOrZNhOFSQlFWCUEsXVx3yAK70KU8b1LXj
xRmVICzEeySxhJ3wWCNeDWvPzogaiXIoCvsz2yNRI/mrb+J9b8/RJGCORewdkfoRdw9hwVDl0TSR
Zh+cfvcu+lv06XCn7PoKNtDjKpx446Fo3cA/9feb6vhWBanunybjSJ3rwk4lVM+h0khNXIA0w3ZJ
AvvS+bT48MJNNxEYiweIqVj4u0NmPCQ6rBHkw9qgbR+XmgF8QeBE0Bb1VczOAhxZUrE1cIc8U9lU
YzzD3H3KZAkuMN6qYtVKV8HQ62O3u8UAkAhsnRZuyEqH7rjiG3kOt0LeACWZQNGHRV7iPE1PMb4z
2NVo9B9S6z3iicRNtztT9IwGWbzBcZC14QDRt2BETISwok+q1FF6HRBE/4UsC24x57vp1akiv+v3
wf+kao4bWsBkGiDQv49R4KDoGlyp/aQhWCQ87BFYdBCySi3FlQS4yf0YI2/ZhrGuXaD+Bnm8nsio
jKi/GaHqf3QuAj/J2VDuAYUualMTN/jac18RBB1wRbLpMvQQpZZ4aCtRuPG/IOf+Fc4B24HYboZ+
AEhCTDCh5N9wPY3zEsmYDmfuMOOkLpC+vmL4xvrlSAy/LZT5/eBiVJb/dzTnXympf7zsN2sK9iv8
nrlA/u1lR9tvBLEOGNpjkBelFD5ltYDmjSNVIu1Y5uN/GbuOwn/lpPCqGHCXAe7M4euEefo9xuWf
eSC9ZNRIAffZrOm3mjlMIXyoEIdXCYTI6EO3OfuyMQMTN0JNDRqiGE4w/dHxrTzbTYO0T/jpxUJX
NFB9iOY1Xzb1TmJDgnMWQDFHgJQOE/mE3YwaWpEUhDAXfoD5XQBTIeGI+sAPkfnK6QQLyGKSQ4Sb
mY7yRDBS63GArBFUs9iTuzVS9rVAl+sqaVDWPk46i8ABhVaZU2flahszOO8b7lg+15H5HskxoDGa
P6kHM15ngeI4RbHpIJVhhtQLgtRwUOfBBOeQeR7AVXKzqvJs3c8kGbOnLRkEthZ6hU+3Odx13VZA
g0VpdUgCFJfV3KZJWg9tsKMsDCRboMFlYVZrhFTIuejDtav9MvpzJkL0bBshUD9A+ahLxDNkVlCU
Je+YGTQj9EWm4I8cAWiX47bl+RGOVf8zE2NMjv2wFqZJWeS/RIEASBXozc5IK21L2AzrBjBg7vas
NgpKNLrICUmBAOpYUIVDYuezkEYhJkg5hGOaa32lO8c1g9jVIIAQAbwt23zyvFaKavRjQT8eW7mA
mJuQVJHNkBm7QmzoBGSBiFMc3+BmSOmF1Zc0EiE9zJvfz4r6cDv+Y3P8tzjTlwl8g/x3dPSfydH/
RxT1+Gf6nqm5/Psf9f8hhQpt4p9Okf8DQ739EPjbEP5zhNf3SKR//A//waEmmGsMOg31P6aOfk+d
Bgv4HxxqEv9P8KUY9kowQybKgaL+bww1+B58CfiOpgX2Nxjsb1pz+c/ZTfn/jGJoPCBXQRQnCA/+
d0DUOMr+FfgmWQZmPf8eA/I9ab/4x/v459NHsmEYgGNuJd2KfIBEP837DViO8MA4m966MUT3gc+A
ogBpvcMmCnLuRrk89NRm9VjE8rrEWiBi1BeHjQf6MkdIf46tim4wOmAuyT/4rn2BgJ2us7m0m5jO
ShlfZxQ1hpuvOnNXksn4T0z9T7nqat7ZEzCuBm9OwevGmZvhtC/DTb2lJvR4JxsylnN6EXh1ZSPg
Oe4+ga8OJH6czwGFetQiMoe9p+jB+fUaai4RhQ7+opJ8t0jutLttlm/520dAvXCmlBZp7WYLMnVR
ztmyG/qp2aluyxWwmOeavczzh/fQJbaenCwSOYcW4b+rmqPnVvIDhXAFRio97KF8wWybY6tGKCr7
SbH5ZAZTU+1P0/dAAYtwQ7O6BX1v192PgUMZsuw1XPDK9tltGvBXFjSQsMpUCnofif69C3k1J1vl
RN9MPK3bTP1iqCpLaTIE7JL4T7gs3c+wzcY6NMSfPIFMKVW0V3YWCfBI3Gcbo9VGiwZJPHnyEmp9
P3b8adTdNZ1AmIeJvHJaBE1gUXei0VKltuFXYlJAeeQ3yuBLFwaPSr6QoauJPKzc3lIz1VI496GJ
s0eSpO1TEcFB4MtFmfeRX5iHKzgsvK3+QeDhMjo7E/3AioKzVaxX1PFPYwwXF3U44h5xjHBTBi3V
/9E5xXSQZTxj0gEqlGn7bB3cR8PnOmf8AjNor/Quf/e9/WpTcr9nWEu6QBYqnBF07AMGddf9JVhb
1ZCOEDi/RVbnyyXcE6hBFhahwMSEnAyNHjaY9St4YXiFergfwnYsbbuKi1j2m3jM0+OITuTgEvak
M3FYxqgUQ/Id9ev5KVTL3eIghaZi/sIQoi8gPzWKvHPC7QX55LFkFFIZtGNdMoM4NgzRB8v5n6Un
j5He/8aO2TJvzdZMUf8nReqVxhjJs3taERzm34nw1yI1r3xY7loVfmemD1SC5cshI9dxPIu62JIm
Z9152udLl42fi+33Jt/b7GNN9ScmgvxYKUxnMFzRvXboM6l+AYpaJwXANFhNiPfF1cDM7xah7xgT
iICKPMMRGh8w5ASzI5JxgqBtYcW38RfvkvjSBQihjBsdAC4rACSBuMycfCBq3mi5Y+0AUPBnuiPn
1z/s7ZUg6pYvUCP6ovTRiXFaahr9zjy5xKw9Knux62GP0PxupK0tvEdsflFmuIkziBCjPiZ5UMld
15OGXbjpXxFs4tIV0YwHbSBkrfWWhNCp35PledryWkuALymUHjR2yCPais8fDhMKYGjkCnRI9rsD
P4phBhhThB/KAFTMVdqGSUkx+kn9csZFIHT0OAVRydkOhCzjekA8RkzEdgCxk84/FaGHqbTqHR1Z
ksAp/CLDCvXkkOLUwWigMeiL9AwpLex+hcOYOVkVPufjY5gt6XifR0rOPyeMU4gwlSVl/YXqOZJT
ueRS5SfmkWaqrEkY1EWYLsBBXdzGdYioy4wjtYOQCVwx+dRKFvchwqkQ3INgfTSdTYGKkVSdt2FC
R5jsciWVGTAMoywMYvjHbk6Td8EFQG/nQ6WPy5xkX23Yhn2lRwQOm2VYV5zOwz6bBKOU2pmi5hnS
rIFwOaPZbROgSsvqA9nAhEFZsuO+ATwIDbCEjNsyYAYmCUG+JWJ62GOSN2zRxbHDLIKfEgoj8yAD
bEGqMAIfVELDH2+ZXs4Cu5zAM/uBbKX4WPbobgTtkxZDcDstYwLYLWkrNTGA02nmn5NIIaSd5ubn
BLq7Bs33hsl6Q9U7+xvCnDoZtcn7yKzYOoAMAE5XmEB0GmN9CWRHL8DFvFsqWC1XQ9xtCtqN9m0l
M+BYFofoupzWYWhajulV4fTwLVqulB55gucOLD9QyDLjpPWndr9EbjQVaw9jHsjblW5DzZX59t45
qnsoFUkPZ1PlN27Fv7DLnz0Vp7yQYemy7vSN1zsQzQDpinobeqMrjFCxQO/nJJ0qETiDRLNll6AT
NdPumNiV/AIUnkB9SjAAh2TmsGMXnbMWkn2HSTTACitwkRhSVDsOonRbsSUhrj5lPWBl1R4wG+kZ
bHNYqrxIXlqIFzeb3xBWD4Mya7dHMQXynAoYtBrOYZ9uDPOEMORlBdqBp3m0k4Vn4pc/TIi/BR+A
xyLXf+pWqKIR5eKUtJhwseQ5bD2CWRvKN2rD3tudaKDeyQcnv80Z+Vfb4CZtzZFlC+ZHhHdF9xPa
0HJop/4qF/VgRlIlYLUBWMGRH462vR9FtjZrQd+6YLtRan/KBEZNoL5Ya60lLp1srVB0H4Xav1MB
f0NvHnLgffcjXrje0v0Iua5ooi24WYm9y7WBnIBAMyktUscvNN0+mLtnnHcl0Hl6dDI6wDir6H6j
M1nbca0hO4a4Sov190TMWzogZa9yHP5mg0UcyNigg8MYg24ckZCfX02+XfZu3e9YIE9ZqNubDNAW
6eMHDHnAbADQO/C55YMknB/XdHjZu49xNY3s7WHd3RnhcIycCUErK3Vh2/BT7iEIvKIKJoDfwAno
OfpGDKbUA7LCJsn7pwUhXm2PWY5zeQvlaSmgUvcqo9eAd3/zBMFJzKoRejph4gDku6hxm6jVBPKZ
zrLSULnP1lt+xBySNxXPBw+hrQ2jEyT4n4he3CK6cpqR5GnDb7lj/DOsbeWkbAR6NpQxO/QI/p4Q
c8oI9iIb77n4jpuHGANUwMc5J2Q7JvN08st2cB39NBxQdf+wsJuux9qagZpjQqErcBjTFzS3N/sW
or55xXighoXZ0bj3OVlOocccD6tC3IL3dA/pURow7Sw4wTksN2T1Eyh0JM/ew/ljlcEXmHFc/TcT
W8M/yOddAc1W6QJteDO1YPRo++AVCjhr2iGPjyMv5Jty9D1yoXjGnsRsGCT6S8xiuJ1IiBRP9jcb
kiY0KGlminl6yHSA6AHKPXb6qQcXjBQJASFC1HswFxoiD6ga78YjmVKGGhoTKyGwhIh1ouKDJxDc
STR/mv7K2ibm1wXJGpD6w0owQKDfO0zX2dsHQIEQ1fo7O4A3JyY9YqnlZdvFMBqZvSIrgopn+thS
dVWmAJKGjOqMBClmcmnAXEUGZxNYSVeCnBaN0MtBgpT64TBaETftL4U+vQZi2DbUrY3Nj+2Ci3yF
dWIw9wUYRnFiUBFfB8dOtD+pcfuxy+xRRMtWB1P6k86fq5hrG3endfKm8Sx/zFUPLCYJcTIAag0x
4wmull0OQ8byGoMvqh7QfTpg/fgYSkF2R6P02NId40ZIOKMmkvp1GkcBZjhL9y9VQKnA6eXXm2Rb
B6iOGyL3Jgb3Gwf8dhmdqGeVvmiNKyZS5GGSfvu5x8v+t+/xZ1oYLFHS3Q5YQ43G/CHjXnePKTsD
veQ7+nbMxCiHWFcaMqefe8Cy7U0i8sOqsoMGgEdm05BUwBmQefC4w10tqezWNwi8LzJGhRX4K8CA
pRmZthUYm4r10XsAmFzn7ATn/6yNrkXxrdLn9KbYupsBodSOYq7PWLxbuX1hVM9dNz5SoH6s778v
lx/zFtWdLBpmbTMUuJ4cKM8XjB4ITnuGOQxLClex1SeMf7giY3gLtQ6D2FaHz8HiCrMxm5WEz6Ae
76VDqJiN9Y6Jh5BU4wwZnVmfVAFbDsajrlqMUXIkf1BFAIw5rRGC+lrllJ3QPYDJMsDPsva0ICOg
4PVWq8KXtxAooO0KNigqttcE+lA1fWvxoeEvGGN620l+BGlwBsfzikLwAip+OrAlhRQ0+0vvBGqC
97mwtMI8if/F3Zkst61sbfaJUIG+GRbBXqAkypLVTBCyZaHvezx9LfjGfw8Fs8g4rlkN7uCGj51E
IpG5c+/vW1u+o4j1UwuEfcf+Bcrqh5UaPlVPdzMOwarWjhwrjxp/qVSbbhUpMjLaUlUXgoYMr3Wb
PVqd50gRbD1obsccma5WSp9dGfzyenHdeOH3xmqcxhfTBa6EFyxvB3Ug2eJZ1MOIQt1tHQ9EHG+u
scYa4WDyAwEV6pyv4qqOZckGnBit4jh9LjLKXuHQ1M6kl1EToydz1qyxyN2NVK5txBoDZVbuhJ7S
Peu58pbGqrQ0rOA2roX3YgxWZZo8+eRy7DCxbCmQPpoaKp1SGPuqpegC+s4ot0VZYEkQ0PXk6j0S
gfJboaZrKCUdDkui09zIj3FhrrvRKBYozj8hsPCIrpyxRYxILWX2VdFix7KadlX08rvo4tdMBuXD
9ZEzZEDC7LJPtkIErKnUoqXi4jRJsxb/C5cPxWiTG6mviBLVd1QJ7COWyQ1fG76Zo/LDK7NHrveS
mgi20fbkFtZ106yTuIiWlNrWauY9dA3mU1d+6EIPf4Ox0jpIQI3ykVbl1uz6b7qbv+QE7jElmgac
2wQvKcwbK1bXZR0/uZmTVskRUUXxQLkJGFG7LSlBE+Iscv9HM8aboHtuGtc4lEUBb2XUwzf0kOWK
SsSUnPOLB0+Hg1Qm9w0Cs5+eT66QbTv2f3lKMx5CNcSEJGaptGNFCTBowoYXTECCD6VTqFi61moI
TPmxkuT8XpRGEQMva69AQWLHYtA8J2nc2BodgSgu4DEtBy7P7jgeioQQFzU/1hmQPmvieZ8bNQs4
kD1pqRtdtRnHpuKsENedJf5wVZ+aoSh60i5KcCMVWtFvCyOIN2XrvgloXZ5g+VCjNj35R9zHxXNl
SChEAUOtLc8INqmbmwusydUOh0R2zxVWOkK+6zA66LgditZn7pNCWfu+qTyhyoV7g22iwJzjDfKD
Nrohnjcx45pDiVd7pOjiQwMzLOoE6QSz9WS2+RgQ2MKNtIFDQ48yh6MlKjYUVuNlN6U5qqhuDoiV
pbtUdzuMEmaQrEHiDR+6pRp2ORT9jh0o23kUbHc43IT9WJMuLmvVzqrSI2EQyBTirGYl+tT7I2tM
dlok9y9VbvQT6DPjAOBnPujAID9d4qllgD0ZBlTrblEE9He9mwwfaE659IrJsBoylE12lWJ9so2Q
W1DGk2VOFHr+SsrycVP7Xg/5yjM3FHLCd6+pdBQkQ/SDjXyPjM1fFWMrbtG11/2Sk6r/hTM6f6lb
xA54dXTlsdPrAcFDqjr4mcV8kaHE3rboLbZiocrLhKt6FQK+rLQWEhCQTO6/RfJoch4mCz8I3XXD
5CPRrlJb9ITcbqRGJIlktBr8HFKFOVuJrnwjCeNGdjRqt7pcG1gSkvARtiDzRX07hG2SC+tcFt1H
tOXZTYa4wkmCNlomElVhIYiKxQjAE42xyj/TYQc9GohN3zzNb159ShnsqXU9HoEpcCExuyT+4QUp
wUZfZcJSJrrdGkWN5jQclG2h9lxiQSlpH6kYo/oLCqXzbdetI2yGQXlTkhnfY4EOnZDw6KWOumEX
NpR6hCBAuWK4FiWHTJbdPXJK3AVmjSgrzkrsOPg4lWfuT9iUBQ4ZVzR2AUJoivWU7PWjpLEG0tJ6
6JvsXXbLTVG6+y4qvQ3Cs3aBSNCAiQlOK9nVbg0DaKgaMgCZkZmmjdh/uMnBkNULt+X0X/SKH/5m
a23MADAXF/n2UQdAinBCESkKca9Pl3ptIAiLU3eNIlK0Va7TG9jBhoJjy3Afsi71NyKzMmhDu8T/
0SDOrz0KpFHDZcfrBHcjMM66NHMJ95uP68Q0uncT2XDbWhJFr14lDkhvYqU75AISMDmK62VkWeFR
GkfjIKjGQ6Yi5TbTI3K+dgPlum62WYGPeVN2jXHojbpIljigmm9emr+hApi+VBAfuyQIcfEoMhr/
hZCXwQ3cNy1e4d4FWmWO5Sbv1R+aW1O1lEi+HjwtRao+xInuECFLq3QQyLaicAIBFbR1sQfsVyya
rHY3OtotIG15mn/E8kjOczR0nBp8BT0guvLYiYTassxdimAEgpGfQ0NajE08svu5jQkxtC/cZUBd
DSdTWj4JVZGj6OLf3cPwCVeBYMQO5uJ2G8rerrYMY1F4YnPo5NxcKVIrPyrqOIUeo9nuOook5BQN
d9jXJCo4XqO8OvSuitweYZ8j565csoVI1hooGFGpJo0SSZW63pGUwd3KNTCF0wcCU9ygIm5+SFjx
l1XHbTjU9XxRF9nK0ts1VanJseNkjdw9yHXC7b5RxP6nESPg0mLiEC7MkYag2DN9G1tJAagmKn6B
d/bXo1mFMb8CMW+MBP2AfLCHU1mRLpFlvy3svMm8vT5k99TSc4KfxCuPsaXIbx53MGtRNEWacofE
NOuG3o0isWOHUdneyQYsqaZ4ijK02VrtHTHZ1JjAZH1ZwFVXMi70pDtUphdLTiZhlzWQf8ubsXS7
V8sVMidWyLTFRryX2Wu52gRvCt66bReXr3oS3kt9/di60ifbiN0xlYSl3MMBmpbYnLCakK1Ru2Uh
Vi+kwPhPBveldqV4BQse/W0YspYyc4lunUI/cEZCNi328EZ3buIUxqucqUhKYmnjlgWijli57zDB
YT7IYMgbeAMyYRt02ndkhvjDR7U+kme6D9J+HZBbxXisjJLhZFr0o2f/k+KSfK+gqYXTpEJxFASS
6RW49RVVYJTnNcEJDK+NKQgLySBf5w/d2pdd+c0dMsTo5MHsbmyNp6DUV2YFSq0RHwfy84veNBGh
EjloVvIzVuVbUc1yoL9ps2wg/KlaOKxzcMA/NdZKzq68VJr4TozaauUDODQTZdkZ3bdYV+sNpLr8
oW1EcyWrvQNh8TkdlZ9Vrb/X4VPlQlqEUhiMrbKJjecspgLRANlYRhSVbS/Kh6WkvY+WziQGxlMn
WoehT7qFQAKgHFqbLOIIzFMimRJWiOm6ZUZuTPOy+5YsX1vl2z7PVzzqWmNHcKm+JLU4ea2/94PB
uZ6geXCLcG91aYKeGW98qKoPRoGCtUzLx65p7lwLlxMXaKcblU2AAggPnYz5ZYh/+VVbkos0Hlqx
CLcRcZpDvmELwj84RBJBHrQwSrype49jAfu+Vf5SdALSMcvSexLEDz1RP3JW7spup33TNW0/4EFe
FoFhrWoRX0HQbanpqC9N1nIryL/Hur/mXlQsazP5hTsG55Cf10tOplAEZZoKTwqqtl1nuXqyUXTh
lczBDTQLC4kufhy5sUej77cgV4/FkH3kTTPZqDtCtCz5rDyYqr342afSs1k0QJoVJN2qGraLwNOC
TWn60ZqMylMXkDUXveLoiXm0J/08HvBNFuuk86q1GuPmgXvRLItKcdBmv+lxvLM8iZkjGwZ+Nnsk
Gw+DMBH3wIuABPaqaldDRfGIYsZOGxI7UyF7LmRXyw6gThTYx/oSoOVGxFi5FKWCmXOp/kObZZ41
cjn9y6BF3jJtLfoujPJBqMQQR6nZHftGEuxa5BbrW8N6GDN1xc1gWPRNHfGEo8mZOzp5ER/dPDBX
vSc/GnKBzy0M5bdG87ut2In6rZJ6HopSawjv9BAadavok0gfO2hff5hlpe1Q1VXfhrGNXjnIe7jt
/o9RcINXFX/WrVu527RhuXiCzvWEor04oj7x8mLPrQhmpYu/zcSt3sQeuheFb8KsBke3ImGtKPIS
8pLjNulEkV5JpvXeFyTsSHsIpKQojGGcPNQaJN+++yWzLxdx9OJTh8koD9ntRH8gi8OOhrkVPNXK
93HtyDrfaQ76AGHlhxz663TgqQnzFkbnrmMleirKWt/FUm6rEolqKVJWnYCtDAcyqvm7wlWeAgGX
XQPyiXx0jQ+1eBkjy3csI1wCw5Xg+nGoEGEsFG8MN3IggUQM9ylY2wrjVM1hvfC54QbS2L5pBcSO
1q26hZuaT2On/GyN4EYIw70UGtswjjZWRFwVVaRUqq2PGVaL3MIJMGTfdqLk2igKKObIbNWWiO6R
ksawQC6a4Xu32NRCHpLcVZZDox53sK1iotZG20qWk6rwVdU8jvaRK6BcyWHI6nn0OLjJs6D0n1Sx
eNzxTpdT8CN4OaXcf7FIMDVN3C+VpCTU78RvQRg89aWg2Hnq79QCWiw2ByS3B63UNyFFrAVVv5tA
7fYcjBU5YCkUp7rmutaUfBmqXEUMqhthhGo0EIEUgLJeyKP2XI01K6fr6DjSa9Kecsgj2iYbvWll
g3h4daluL1vDVQ8RT7LOUDLbeYKm2NSI2xS86K9V94kDe0nVmEmBzkKUEmi/ak9/K+upJYO6zRJF
ooCVkvBVFesp0xBnayhHqdfcKu34mAXBeyaWr2JPWSFx81VTDcgabwsc2UQO+oCD1lfXoWeCJ+GG
aUkCIuUGtSDhGWGDJ60yhtUq6dgWCJgT5iEMurXrNQtSVDb65ZvaU5MtDEqBeJlUAwwKLhBwldRU
XGn4DPUC9+O4tZLJqJFnEIzFSf4fNbdJj/E01iQqXUG/72l7sfGx7T0ZEfnlbpR8xJhGdQch62dD
taOthM1U4mwFP7J12cVR4kvpssrHNy3MjmHowAhdJWEuIu1UucDE2WPBLDhjJLGBS/qjFPH7hpAj
bxRLWORwPZho1p3Wip+6+DNsy+4H4vpirRkRg9+LOjYfSNLWLQDJY6l5dmQodzT68SmJJN8R4sIj
sEYi7vabQKyxHcWMDad5R7k7hIBbu+8KCdkQZ95iqLEEy952rA1MpdmGnCpFDV+lQs7R3rOPi9LD
ZDZFoAGiowyfihFZcdApn/q4hhYlu1j8smiZ+t6LjJO0i00qi7J3HBOKjX0v7QtvfHAJQVTRp+5M
icRLPj0db2SAyBnefrfRQLhsOWruCjZ5I083iqkti0ZeZBZurzR0b7wuuVGKhOvnqDdLmPjbMIWo
kHNWR2IV/+RA8TCMQP1IhQpzDdn1KsvKpSWDReF2QnCQYLXqyAw32fjAXcgGomvRpWBUlzW+jGUW
x+1CNrpHMsCku5p862JJkqQPAv9t4guHFDHTIjTiD6/qDnpcPiO35dNTLCDR91SEbMjzq0iayL+V
svSGwkkJCpNnTFo7yaWQQkOLSTQbfE+keK2McIECvPUPZpQjY40f6DWBkFUXd6pek3wMbqwcwYDk
veAzdu1cyj+TDDnCIHibmiME3mQwlcpAT1EvGRZyGxwShOlNpGcHuSndhVSpN6LXYJ5R0DK0/spK
u+ENm2v5HIx1u+kEkn8GSaElMSN2NuG1V6NVCgB/rWrdEh1IZ5d4cioj2qvJRxy6t3Xa2tbgczr2
j77qLU2x+5ZJ2aqU609yndQzRbDRlTs8dWYYvOFquR+4rHYlCeq8XUWtwHXILG7Mur6R8+Y+HV89
cbRzGi2I+Pil2DiSttsovrpp3GA1KWNk1qKrlJsecjc304HduTLXStztcDD4G2WoligBb+sWoWLb
8n/M+rbKOZphdyFXuKM8QOcGKDiZ8lMAVzuJiw90VnBK9nirEEinHVu5Is5E0pF6zZ2SFstW+Z5A
tfYo/FnqNxpZ7OtB3Pv+FAqonWtzZnMDFJf0f4i2pvAiFAl1Zam9qYwO9c+wwdtOpFQ5IcZuTlnk
5k21oz8QYt6taCYEkay9wNzUg/9zqIYFYOIJ+0GxBaY5e1zsGY8Vufwoc+NNo2pr2gzY1BAf5Kp4
9ofCriNv5cNvpoFBseSA9D9x2ew1T8nsXo923PERuuow/pE0ebW3K/XhUEGZUUzM6EXkPYtCu48k
UivJkXCzW4dUifswFhZJ+K6VKcAn4bFOIG+A7cldSrsj9waFu0UpUTaQb5pS3eWoLpejoJDFTbBS
8jOn9ijQskXf1tpgm44oAXAGm9W4kdxqn9B8BPgCPvHkXYvV59YY7si5TZq/50ZPb9qy2GLrWIxa
4R+FKnUF6j9DvzLEgTx9mA+/ZJerkzvAxsPSFqNyjLX8QbQipNt7K62XQyzTf7S97SiasLGX3Kjy
atVbAcyCKEIWkW0oNYIoaAXu0SYre+B8XKVFdKvExfiEVSCYyNYkXEmnqJ661zDgmnQowIg2/qwI
nIIy+mbF4zez6rZBY1InT6xDOJqFU0CTuEWSNN5lbX/TyyOhjvtxoqo7w+uTJp5b9rsb4SSq+y1U
mwiG5EnBQonm1Cn3VKiWWy3q+ZSl4WaGdjdErl5swB1EHynO/eei70ikBulgOH2bo2tHmIFquZtI
LlfEyUjsvv4SLDMaECByeCIwF2iRX39JEBBog75AQS9r1bsVu7xpiZwgJoIkjR6KRBA+SNubjyjj
q29mrXRrCpcVYIBRj379npZ/pcr8/5P+OXUL+7/TP/93U9Xle/y1beb0V/4jvJTot4wHWoLvacCz
hfT9P8JLSZL/Fx0QwaobnCk0oIIr+D9dM/k7qsxfVSftOU0EjRPhJX2zDRV0pqGZgCMlLoH/Rng5
LdZ/FjNDi3AfubtiJgBlZM6hwV6SGbXld7Jj3JGpSfkuuVy8ZJhooiur9Ssm8c+RZot19Fw1MrQW
MBRNmAKMJsGehTraGS0CihtB1RYnr+HMd/pVQ//neDMNfS+Nnhgj43Nq425RmLsWlQri7n8/iAY1
xsD6xBuxZuzHnBs1pttBckQJ1Xf8Jic/SzIYPtqFywNNszN/T4htp4bpvPTfzVdPN53EKIN+6ktD
lcmcaua2SbYuyq/4Ds6MYii6qhpc6uEsipMd4oQIGreiolH7VB2P4uxjPbj5VDkylmgklO3lB/pq
Nvj9ehgKY4Wi0+qNVoxfhzL6MqQ/Qqli1EJeZxjxiAbGdw+XRzmzCAxVQqEkKeRl9TniFNd5judb
UR3kvdi7Wu2Rrlr+aszN/DC0lXrlLcnnJpAtGWK1AtNdnQPWW+j6hSmbqqOrIgYaivDJEzwHiTg8
6BErxKIC/yPQynaqWrTiPoq88r0pk55KZGZVcI86DYAXeIoytlsjN96xU6KMkjQ6Zy1GPwwfs74e
bfryhJ9+Mekng1RuX4HlyM09mCprG+Yo8VdRzx9eebzZgfOfl6ZjVGAlGpLKrvb1pTVVJ9K5p6F4
RPZsNUGXsCR42ANMdStOJF1XuEvU5i136xG9qoCwmNLElUaEswP496+wdFqA6KJIu2He7tdfoaNj
1ok2VUcGQbOUMeCqVn0IJ4NjNYRrLO0rLafroiXu/BLG0OUldW4SLOoyho4yXqeh5LTRnXwkamZw
UVVGzVEjjKqKlw/HVHqoympcqXB5nCBUl6IpFktLD3fo0JU7zej1K11Mz/wKDn2Y9JwE9LRU5dmv
qE05TOqgoVIgRcWL3qSUFA3ztW3DaAuNsFsNsRgdmmFsNkJRk2lC57Gt+ljYXZ6OP75jzjRg8AaR
pyQTkMhfZyNXrAomcibc6PRL2AyW0RMJdu6VjenPd84wWKLYmibIvTL5F04nXVGlSkHLKdyU+Crd
cd8b+QcJtXFB7s72Q6SnHU5wlltw8L79+yfUJJFDkm3EMqYm2qdD9wDWutIbhRtT2pdU/zv97fIA
f2xS07P9M4A6O0QGWCki9n7hRpaPyaTftVHOidqVrXDaUL+cIJqiKVzbNROrK2HHjDOdxYbUWBUm
vrqFzScFQD6FEgEJKJEwdKOtZ1I+/tcP9mXI2dqoTISP6CusG+MuLl4l+cmMnirl6fIgf2y5s+ea
rQygul7bZggIPfGtS981adfFVwjiZ14QwZuM10STmDxj9oJERcc5pQa+IwgjsAzTtsi+996xVdr1
5Yc58zV9GWn2kroqxBFNa0enkdx1ppno/vrny0OcWQdTJKpzztMKRJRnezjJZrlPitB3EO/6GxS4
OxOk6ir19JvIzbmjIjy5smWeeyoOe3MqZ3MszjumtzEKpCKvGdKjAj50r6Vu3F9+qmtDzJZaW5Lu
wZfvO+XA5VJBI7HItWsh5fSlzz4hA/uUxB6ETkMzZ4NIlIHL3G18hw/Vpe0VErSB47xmGaTWjVl8
q03lysZ3bukZeLZMVZQMmV7pXzefRhwKmebbvuPJB9HDkusdhe4YUMz5i/n7Z5z5EpcApSLh6HwH
W8FG7SDa+QNwhsuD/HHZQGYwxZXcVZFlib8tYCcnpxi7JSwQBpHu9HSVqYtmiO/acNgg4RIoo14e
7ezbOhltttCTCA5TkA2+k3jJRm6SvVSKHwk588wCbIc2vKyoL3bGlU3v98n7xyo5GXcW2dKSrBUi
l3FL/0Es6k1lNahW9zmwIVl+aVHeRt6U1wSJAvc1iW78+JeH3r5ywfG8deUhCX52rboYvfrgdRQa
MuyW0Tqx4Aoq2qYH7JeaqEeFrVcOf7HTnb6hWW6jFo3CTGhMignKX0vEFEzhshdA3CTvl9/OuW3o
dKTZwu60Wm+0gbXgN8dSzG/h1X145bMX+BTCm8q+PJo8fZp/vBRabVgYFkXZnC7Up4d4azVCZ4yK
j7Y+oCBBbvrTqt6kEY3F0LwqrflITXDfFy9CSDKW/NgxzCcO3rDMYAY36T5sj3o42Cg2kMOsPS2+
slrPHGP0SvrnB85mfmKugxWm4NZgR16LBJi3DdU2Wx2Ha8fyub3SpKBoGly9uFPOPoyAqo+UN5Lv
xFlM709SEzjr1WR3ecrP7Vyno8xmfKAbrFtr6IfL4L1qykMnvNWDuk/k5MrMnX0cmX4iBJ9cCObx
eBhXGnUivrdIfPRpq9yiI7j8KOfejfnfEciZfF08WODHrmx5lBr9bWQhFCiPfxPH0A6GBlGKaqmi
PEcNoFEaxpJcObCYo4c+KxMLW1DyK9fus4+iTaE6l2KCs9mjZAENmvPaZQtm6Qvtd4pkXX7lbnJ2
DF2xyInQPE2ypj8/2eZlPaNcFeoox3FQ0VIyqjYhzL/L7+TPCxCHiXkyymwVKwoeLrPwA6eXU7z2
cEeWle75u9H18lUQyrQERrELG4CM8qtW1cnKU8r+yq84t4ud/ojZIsceqLgAT3xcIJVAqV61lkMf
4Gcd+qkttbcSM6C5l5/87JiGyA2czAVUglmM6AYDStiGV0gzZ6xPWY9tHzo9DTQeLg909gs+GUj+
+h61Xm/KFi2y07Q4mJV3jbwQh9REavp/G2gWwofTraXtTd/JrG91myNaQqes7E30PpcHOrsyDVUR
f99VuRp+fSLONkvpSKQ4qGvQAa3K4UmAMnx5kLPTZkpcsegcp0AO+TpII6MuLQGzOKH8Ca5oEYW3
lhkvQZ9dOdRmjY1IhEyfAJ2guBmTBZCn3PLph4a+g64GVRA4UzUMnOvSTDZFd0h/RD7pj3TbQ3tY
jNZSTNcV/QqEK6/tzGyaZNVQ9SpExeRCvg6PQjwMgN7woNZTrTz53L+ubSXn7v1fxpgtDbmEdN9r
jKGr+D0cz0BtSH/XdT3E26GoNkL8IZjylTeo8sNnwYIpaezF0kQiIEP+9cEaQ8aNgUnYMd3uGBba
UhLR411eJWcnjzCYYSzawM3PFNdoauprSYAUSFtzNRaUaFVSe7w8ytknORlltlc0ugC0U0kDx6dL
R0P9lq4yfzEEWSgJign/4+z6OlkZav0eXWrgjOYBHe3aa/UrI5z5oLiokl3XyROblj5bA1brx16N
8dwpxe+BfOj67MGXD4oYX0ksnnslbA0yJTVFghw4myxI/6idEYQ7of5LTR6E7qmm6nj5hZy5lFBs
+WeM2TeTVVQ/wpjGRSpNB/dwBAu7oYP9hpT+HpP1c2hV0VE0iyMw3mvXr2vPN5vHehRpgQ1r06nM
e6v9HtJZwPq8/HiznmK/t6QvzzdbDaMZSH1f6YEj3FSSvoFfhpYIPDqlfuVXMhQLQ9qouNy4ehmQ
yS6Pfm6hnE7uNAEngUc9gZh90HXoBuMFVeNCew7QO1vRz78Yh/DZsFSFR56QKafjqHljRjjBCKJe
9P4dL6JaPIriw18MQqEHCBQRBs1hvw6S9aoeqtOhqBhbNdogPjBu4mtL4uyMnQwymzHQ9ejDUao5
Kbi0lVYFD3opw6UoI8UOetX8iy9Z0S1iF85eap+z4WiAISSFzMZqQHirvByzwj4GdRQAVbk8e2eC
JCoEFp1QofaSdJqd9MhQi6Y0ODdKIPVE1HLYTX47oHd08WpuLg927iD+Mtps55AGF7czdmsHJITx
nAhgSGPMEAgyFn5FXxhlkfdPHU4EuIsT/A6q2ZWZPbuvUEUTFS4QOF1n+0ra55ErQZd1eo98gUzx
xG4GRIal2KrLUrJcsP+0hymHqMNVlFdXFuvZreVk+NnWYhWyVEvTdAswQho66LjC09U07O94Zn4u
qyDKfu8waBpmL5X+y6YgNuW0QcO7E+6KllZM/SFMXgKON6t8Np6kbEdUtKSeduVSM33Tf4wtiQoy
C5XKjzZbuo2okxTzm8D5PtD9waddc9xie45uDCz1ivEX97SpU+F/h5s+3JOtLAtDL4lLhhN7Og0Z
x7j8NYbfLy/bcy/tdIxZoIq+CHtbzxh5u8+y96A5AkC5PMS5z/B0iNlOaQpQNot2GmKpyodUXhXC
1hxoAXVl+Z+NE1XJ4O1YfPQg1L/Ol+tKrWIOrP/Kb2xCYuyyD/BplmEjfDR+7ojp6Nppu6uj6Pby
I54fmgberIopCpoPTWMWBW4jx2qSe8qOFqPoZbumxymUmxsDw9nCc4tyQ35PcpQS2C4MGe/KPJ89
d7nXUAk0KQpyK/j6/CBvaCuMIBFi1jHDkLOOmmKJFeMjCcqDwgtQhHE3pQ2VXFzFwqbtdkEqXikx
nV1QJz9iltMTa2ztQDloUSAdrBLCc3W8Wiw7+x2qMHtNY7r5zBPVplZFbVxnBFAlFngI+ToNHryJ
Oj1quyhv1EU5DDeilqs/L7/ns0tZJSrEuYDkai4l0Dsoxm3MwHUei3upVTchrTFtM9XbpeHBSKGH
ynAlh3b+tU7tx0UY8Qos5q+vtcnpOxI3Bdu6Jhwmv1S7lZVVRkdsqFoW+Ui6VLuwUAOcS2SVVu3r
5Yc+d39QaZoLhHIK7+dduLvadBu9nW4poXswanVJeerKp3t20ZwMMVs0qFR1HQ4zO132fcwLexQP
il5cCQfOrpp/BpmnvUADiLSHZRAhyV+ITsPoW29gFIRj0QY/4/jKWjkXVrE4Tc3UNTr6zqOP0XXV
EhA1z5Tsx2FYxPGebLOfXDl1zy5J0H0AsNAXUdP7ujpaCc2jCxzG6U0ErJZvG9pbrKVLKbj+3Z19
JANuHwTBKW84W4m4FUt67DBW2Jt2EMh2nX3SygCf/LWt7OyCgHmKsxOJCTqTr08FtjevcyyGTob1
tHc//GEtN8BZgE659s4y6ehg3YDZB7dkA2kAtt6C1vu4vPCv/Yjpz0/O37Q2OEwkPrwwfPfLwK6D
/Rj8uDzG2UVJlmhKAiDA+90B+WSMxMx9EQlH4NCrdaGZW4BoNlBqOoIY+dodr4x2/on+GW22WDwX
MzYuoMCBr1KUNJGr6NjrHy8/0tn94uSR5iFFqsYRferYJIG66+4bpqjF5RGuTdr05yeTZijImzKQ
cg4tCmr9wQOJ49MbKQbrYH0vR+/K7jRrQ/2fCy3Jrf++pNn2RPeFsOzdlhxbSLeC/i7Cmk6/NzpX
TaWgJoDmkUULTXwItQTqYEO/mxrWCH0Zr0l+rsztfFOJdLrZBAlP7sc0AzGOrhtdmduzS8SkQK+q
CKzIS32d2xHKsm/EA7tk0HxiRB930FteUjTbV2Kms5vJyUCzr6voCjp46kxqH71LSWTHKSF1Qvuy
trrySNdGmq16yS1VNHKMRBudbSFne0o3yByWafZ+eV2efTsnjzRb+WZKNysFFrETjh7N5vRfUVBe
W/vX3s9s7Q8qjbDKhjFG4ynxlVVa/ZBo/3n5Qa4NMlvwaIQNxRdZZiYvJXI/URxcDeLOvxUa34sq
cYVpzt6/GKo0BetZaBhxNh0tp4XkE1CwUwdXFtr5h/lnoNnrV7zUt1SPGTMK/SZRfpmDuQIWeWWR
nT2HTWJvpLOqhjng63eDVxlWskzw3XuagYpLMRYov7NFKGmA5gLpxvQw+vzNa/pnzNm3msUF8lGN
MZv2XZSGFSsup9nR5UHObraoHJE464QY8w0hFz2fm/3IrSL7jOjzpbdbNfjVinapr/tU3F0e7dzL
0mQOfKTvNDydr4oUok1o4RRxdD8VN0UmqEva6nUbzPTxlaF+F2Hm13mqJyrtVam6ItD/+sqqJiob
yDsBkqRxCx4YhwxpQ2ykfrbJ8o1V02c4oGN7hWVqWBrjUTPo1dyo+0qs7UigT/RYD5vLz3/uq9BU
1OSospCSa7PPWzbb0coiflMQ9EtCOSn9TGtocc3q8jjntioIlMiKKNGiZ5x9FF040KrGjEMn9h4G
75Mi2OV//9yqOf33Z1th6LtknoQEml2KskfHlhUt8DvRHdUuOSDTaHl5vLM3cLTdyDMlSaRSMBvQ
jwAnjPX0QBb4sLKIYB8Du1mEfWZsabgWLSr6KgAGwzyfe33yMlhodC//iHOLd9K3IQ0j7aib823T
mLpEAZ5wJNr7evhU872gf788xrkXp5uaRN9JTWGbmf78JPaJaD1ZjzKYmjROnipu+3TjKfK/2MzY
ksHwkEcQ0RZ/HaQIimHIhjR0iopmgY3og2ZADbRs8/xnlbcc1pbe/8U+Q0lWNwk9FNKIsxVJXrgc
xGwInUE8eNVTq8X4hV8lN7GT5DBA5788j9O7mH/8xqTclifquDh3bQSxRY3Cb0LHDA2659An6jWU
t326pUnhvZTfc/+8sjrOjqirskw7F4noalo9J28uwwAbC7EeOnA1iHkyM+XeMtTAEejCasFILPqX
QjPXl59T+vNLBKiO8wHHAbVMilpfh63AE+Z+71Go+AnlDPQglLTYbn64v8jQ9JJtgfEYNiqYPBF8
1B6yi+0jb/GupuP/XLn8EO50Fupt5nuenqLxYBLnXgFOYHAacSmlVxbQmdQwA2CP0en6xbVbna3a
wRcLBQcEIqCOKwcNecatULr3+lCgpH7q+l9DmttdSX88wb0dGv3Kijo70VQmJcmifKjMLQlFDlDN
Hyvf4axZeHhcOyryrUSf5VWtvlJXvDLenxEHFjDiCPZviXS0NnvcGIt2mTaJD4qmsoP2rcp7u+3+
D2lnths3smztV/lfgADn4bZYVZJKEmXJltztG8LtgfM88+nPR+//7K5KEUXYZ18YjW3AUZmMjIyM
WLEWErrHMIs3rqU1WwYjR9bSDedqFqruaC1mIeSDNKL6EiH3j/MnyZqBQjP1/9v1Q30RbAM1JrON
IJQv3RV2FitMChIASf+ZxCRRKaoY0YarvD+KOvBTYEmqqhJqxPiWKSiTzBmlIHQCmNB9rZDtcb5O
5lfIYtXPzrDxIl7xDMwZlM641Ze+8uWa6kwdjWaiZ4GUGl0R+HX8z5AQqMkdVKEkVN83jrzKv3cZ
25bl/Wtv+fuzSCOBSInyhme+Ajn8Mjbcl8ZdGlo3ttK/LSQwwfhzbr9Id2kEg/I/G9YXv7tmXfDL
Gk4uZEgpm0ihBJU0k/izf/St8tREpzjxHyENPTQlPK1De1TlYlHhc3kDbJyOlYSATVgaRMwqyTpf
+XITGNCxC2OprJjOeKe2UOnKX6b4bUojKNcbmJv/nhgu77Wtu/N9EsCh/KWXQb2UvFKw62eyEjhF
SpiDes520PaFZNXKtlx4pSgBjB6w4zKQQH1R9GHKtZExpaDd5+m7zMj/vgwnNLdCN4QLdMp2r8ad
eTP3tzli5c1Gs3MlHBBmKb5bYLhx6MXhzxxsCRDVFERUraxvUG4iPvCprn848Yc4/rbhTUtkEbzp
wpSQU9lWp9vSgKlq+BpPPwrDgxoZorIXa77RTVSkj0XxecPmyvk5tylWWfQZFnyaKZxX2GkaLzRu
o+I+9m/Gf9r6JTQWbnfGzaig3WwYXlssLSSqLhQ9eWQL+wp3Nds9cnTC9EHvf8ALjSqDrMGc1bl2
+0m3gyOCQofrVpeIKu6wyegvn5IJSR4Dlx/Th1mtm0bex2N9WAq7PsyTBV0NNd8IgystcnCQZ5aE
3NVOmlkNljpaBokqU4xS8zmv1QNPLs1hZtYtpNSd5Hv4OD+oanYTOi9Iov42wIffsOCUmEThnP4K
G2euCw/aHMvLanuUT91aGsqdj043Wtpx4V7f2NUjyptkGewmGDNuc7mzEwyjYaZMEaO00Kxp7W1a
PgXwHFnQUUJjottvis50rYW4qp4dli6hmiYP8DtC5eG/Xv8xK1ce6/73twh7b6o9ok8FfbmckmGJ
AIPvfEXUeGeijDl3EKWFUIdt3QVrsfDc6PL3Z5vtMJa1POeJwUry6pT2fsitoz38+IOlQYHAXBYw
Ol4tl1aa0jQYInE4rrNyi5yD1jn7tjX3SAT9iG1opDU37uTb60ZXslmeRrR3mPwi1RQ7vkXedyZC
g9ReUsYkenha3ExDCeC6lbWzeW5FuExUBD7taqD4okopzK/qbVc9awOFhy0cwKohhcDNZDLdc1lI
u7LR6Du/k3APCmkH4HzlTWFYP/VFk1hpAnsjy1vdPaoO+vIWMKn3XH6ydjbsoSp0pqiQCW7m56no
9n+wc8vkIemxwcSH4HpJ14CkhLv1IUMlRDMeFbk4SMFps7q4lmeoSzfsfw0JO9chMDCPiyElNB7Q
tjxUi3TN2N/RJdgrTW/uohn9Uyf+Rtnh7//bIgX3GDUDHp3lHjbn23g+VumHEronBSKi63ZWPxfv
KkpS9IF1Q7Bjl8wK+gaTM+RTLsM6WjYfrltYSZGZ3mAScXk8mTxqLh1CS+shZVSEyQcVoarsxSdT
NpW/0jY6lrSbrf8vIIf6W/Cj+PCf6+3/8fr5UER520DZwr8nXnpMiyh8N/6Aklu0VyX830wOxGgA
mEBibxFiub6kLROCY0wSUqiMcUYPU/uCHN++CdCihfnrupXVg3u2EOHTaEYuo0PPJMDws2AJlvXM
OMdcfr1uZflXrm2XkJiUwDBgHGAtIzSqSVodqvE+Gb0x7twy3nCFrRUJrpA5OQ1hYOUP0OE92vF0
KpDurj6rcf1yfVGrhuBRocoKZkgWofNdIkE4K3N6kE7e69WbMmmPDYqsMN1eN7TqCWeGhAsKGBf0
cMtzs1Hg15qU5QXoGF/8vDI2bqXV78R8KjAoZ5kUXQ7y2YVbI7Lm5AnfCV4Ad9JOCV3CT21MW00v
wp/XV7V6ZM9sCUdIATg6zjG4EEtv5icIiuWbbLKfWkv5UTcLw3s2/QOxXHFz3ezqV4P1BiVDElZG
Di6XqDRqpocdIARLbouDFTArUuT+RzgfGf0Pocq7bm419CGKig4Ls/+6iPlrZnnSK6SnH1KLWqtR
JFz2jPBt+Pyah1C5tnmrQg/Ef1wuCkZj5BHK9D9QP85wqz1vR/EtI8LBihCM6ZHHpcehnFoDRQXn
0Sy2+EHW9msZnKDSRwmHxOhyJX5Zgc13qHU0llZ9VHpEHQwpLjYeoCu9Gx1Q779mBOeLg05vp3zk
1nWc4jaPKxTtlfRLWsfZMU2R6jNbZUK/BmXF0enMg68m8r73JVjzTBMq4RkJxiE1tVslRNokDufg
BHXM5ujKkseIcfP8ZwrOCvus+R8QUK26hTmAGmihpIWoQjNubf3U+feak7i89trNGtf61wa0pemW
zYiYsENK5aeOE9HRag4MWtvTMX+9fjLWYg2Vuv8aENamGRDZQGFI+AzVeyCG9qHW8wP0ThnlnfBJ
n6ONk7+aai35qa0QtJdK76VvDRDjJ8FENmyUpXMoOwm1R3QBdlI+JIdFAR6y8SB3c5tHHayj5d+1
UWxVmVe3lUhAxgf7G1Hh8jek8WB2IULdsDN8YXbSietdmPxzfWfXIivVesYzARlbtiGcoTyACUT1
E5qA1l5WT+gA7SVe/vkXEAtBs9Ee/1V9fOejZ9aEXVWcApUFjdgTqfLR8l0ZtWQ0Np5pAh36tjxK
9ZdMm0jKuoOtNnfXl7oaLpCdhfR44TawhaU6SlSGuU5MynsIqd3xT8I33+q//76wOL+fOBsS/z4y
G+gvFdDkbiXHS9h8t39nJgSPkMZZmqyBG0KvhmOiRkdVuW+m7haC90J7Q2JuM3ldPXlnFpe/P7vl
W3RpJG1mUbH+LR0le+eEqDTDrNhM4Q9YNq9/olWPP7Mm3E2ZDLX5MOONMeDluaqflkujC+o/KMxw
p8OBp1CV4WhdLspX7F6Of00vJF+r+B94ov9kIoRbg6KwiZI3pHkiyw4XQ9LVEyFrDve04D7lNqzm
n2BMvL5jq0eKlxKAcEg7TBKHy7V0wCjSUKbQlcbdfVsUCCd9mpFCVFA/Sy2oOLUBOoWQEkXU3UwZ
ROHXf8DaJ6OQR/dWI/Ajk3VpXzErPSoGXvOG+jMF6UQTpcP0dSMrUYp/nU9F1kJfTYzGSIBHMsTv
jNcgAqFp8PV3N6jQ7ila7Atk5YZ8I1asHDQM8lYDjcINICZJwEYmy1foSgOBQxw2ftJlblTI+4PJ
eTOM6NTJpxaR9+vLXI6vcLxBujKVD6BehapOiFC1ZNZVZ1bxQ+1QuzNN6VMTJY+thA5ILlvp7385
ghWQdgCh8IcYQmGk0JMx1cfkFy4D6eFdqTwO9vP1Fa2Ejwsb6qV3GHHOEABS2w8tDcpJ90+JBYn4
+Dh0b3Vkb2zfqpcsfQrY0miGiF1KhBBUTQv6+EGff/XxoaitDMSlVF9Oj4U8fJXQr+J9b/64vsiV
IwCe9l+7wmdrdTudbamMH6QWEd1H2f7abBGKrJlgWSahhMLFu5dIwRtLdtIhfnAG+zHwIVPOn/tx
Awq9/E7R/RRoBHGFpdQoC+toTMQ2nAAjlgpK50dhbU2Qr/k3wwUMvCIG5ZC0X3rDqDQGA5JW/LBk
iVA0REcTBGbuv1z/HmtOd25GuCUbLfd5uIF+QCJsLNKjat+ptxE8xXr813VLax53bkm4HSm7VVo9
sSBrOko9JMqpLP81GhXNPmWX24cUddLrFre2cPlFZ/dxDkd3iWJa/KA5Xw3r0YwOPYqDDNpcN7O1
sCU+nplxrKltyBbjB0TX9AHmJBRwlmJP8pZU9S4t6414u+rf/3qG2CqJeyRSLV/Dv2e6tJbfuM3C
8dhlP6+va+26hP2ORiKDS5TjRCDejPpZkks+yJgchBYirqqm3slD7cVF+63qj+ih1j+Q7oAqtpC3
iF1WdxVkAxhU6NAAHVzuau33CN5rEkg1G5BfU6KepeSM4SN6VFoMqyGtG367vuAtk9qlSYi2/HnI
MDkoylPakYvkkDPGMHk0yOGl5SEMij+I+Qt+439XKYQR+DrzsleT5CExUcUMzeBYZ1qxKwZUHeow
vc3QL9swueo+ZHPLQx0uG7GvWM4QxtYLiFhNDx1t9pjyJKIw17dy1Qgz2MtwFDO+IjfaKDUlgyq0
YfTuK5jNsHvdbFuufi2encv8E4RJ5vL3Z8cuLcMYUlxefNGgIhHBcBnyhyWvTmCN6q3qbwST9dNw
Zk845olUIM5cYa+M4uegQj6zPNnzoxIdYcg/yL6Kttldkv5dbr2vV/fyX8PiWJ0jVTJEDhoFa+Uu
15lRNO0Dzf8Pf/DFFmjhcmVy3oTttNvMb6LRBHtDPRxO/zqtoZ66uW5k7daEqlFeJpW4OsXBeej7
rKjNMBIbykNSp/dIM3+9bmJttxZAHcVWaE9g0L50C1MNB6oumEjAyE/5V915hZXvD2xAoMRMAb/4
XbM6N7KiM6KIjLc9SUz6ZRMiZlTfr1tZu77AG//XinK5Ejvo4aoxA+J8/Zyjvj22MMshYyAZGxfK
r1FBMZk5tyTEWnNMfdjGWy7KMKjvpNTI0MG26L104XioUYFGOLK1nmUJRsVKz8wPsZo+N8PwtzVY
SJwF83hTKOg2lbpd7MMpqpBd6hARD9EWSWv7s20GjNkXTNY3WuDcoQvJfB/yqTfW2HYPLdB9qDt5
CPVBs8WysuoO5LcLTJ5+v4gZ8UsNKhrqzw8z8gpW2h7I3CNr67L6hR56t4OM1/J+ZcQZ7N/lt9L8
mfdYAMzZSI/AnU+ONrm2ni1zIOZhUuNXNf2o6gvqGZRX/Rya8ZsSV25vftDyfzrEXuehuGsGD17k
zH4GVH+U1ddAUl0DwcrUk+A52+HUx+setlau1ZYkFpJiWuXkFJc/O4thmJBDsnGzvI+H7DnqQffO
xZ0Rxnt5mh+QoX1sMzDieRU6uz6ERrnobqqmQWwk2quWhkKEevCrSd6Itquf7eyHCac40cy4bAwg
22Y3orxR7qJTgxrq9eVvGVn+/uwGccbY0VINzHaTRq70Vo0/cnujerIa8JhMBq290BWJA5NoVFf4
C+rxwfgSI9giyxvhbjVInBkQ1oBafDNJEQZQL4f6FPdS1Y9J8HZ9p9ZeCeqZleVXnO1UEfdF3sQ8
tkf7Lu9Pw3iC0yH14nbDIdfu9HM7whuhRg0GZyIQqYZnSfsR9DWEoLXk0Df4jgdeX9Va4Ro8MMQA
wI44AOLX6WYb2YMKLyMV0tTZHSzmZ0d08aSXptnHtXLPI79Hqey63SUYvAsWZ2aFb1b4klLMAwWT
OjzY0Fii76zuynl0lRDpKjSTzFHZdQriktftrn7FM7vCV4yGyE6TpYih+U8yyCcWpjAQZziHmoz6
D2wxYb0M8Sz0j8LlNTVMmkwGX7K3TmmL9GKiMJWf9reNH1Hw3aL/Xbbs3ZaemRNusNgyol6vcVAn
+EpfCaKB1yLbuPVXM0AGIaA2BNuJ1oMQ5J06041iZDZB9UfTRZzuNNuuMn/1mbjOYHEJ2psykxB1
v8nr+PVP9vO/tsV7LJ+rrB8HbA/pB39qblu9cUEC7Ur7hxP9SbXrbKGq8PHCXqqL0mLmQ+IVxLMk
LW46YLPPeTJnf4DLRaMDLqVl4olOq3AF6UpY1MVAIeq+NCoXeegbWx43eimrjn9mQ7hN5g52wWxQ
CPRyt2tb252yr2Yd79Hh2tHuu/6lVl3xzNjy92exkuMwFRBpxw+ZVX5W0In1Deu77Jj762bWgxfT
z3CqwDIg28JpNrsqaMOakbRSq3eTkT6VvnFfZqe+KO6kZPbK/FQ6bvbPhtnl2787afZC+LZQiAJn
uFze2Mm5lc2YrfxmX8SWm5WvcGy1/aexTHdaX+w0WoA3c7WFuVu9SukSUGDmXck42aVhiQQmnlHZ
QFUhs1wrGse7wZebm+vr27IiLM9XmHOu1cUKfLWuZCGN6yeEr+tWVn0EJMhCk4p2gdhJBPWJomXN
xWPBWdsdnIVset7oxS/f/92HOrMh+KFeMd2QjTxStDhUl9q84c4penLDFLojM0n/xyUJ7thSZzPN
hiVp/skevir7JNkaeV1fEURadJqp7ppCdpB0oxFqEyZk5Ey0nwZEZe2nOM/+wAWWQjx4Onrali04
2mTqVjQM3CVpOwNVuJtC/fD7n//cguBkahBriao2vBasb0UD4gFxx2ozu1lzZRCjoKjAyMC9LFxX
UjRKqTRw3dfNiUnkEUXCONnT2t3rvMYmd0wfEdmU5PqYBy9Z7uV+veETa3GXETeaQ9CQQpSz/MKz
UDglc4/KCx9Mx8FhsId/rNMPnWns8wilYSN5/YN9PbMnunzqtA4y6txbmX3H7LqrdeWjVEwb74YV
6h+d0T1NZ0oZziF6XpfrqoI0SrORh0PXl/vaenQGRP6qE0U1mAB7iBRD9BZ5v2n5XhqhJ//UbWkP
LCsRD/f5LxB8NIpRjMwnfoGdv3W1cZwzx7XjLU7eVQ86W6fgp0USJaPVYsU0jpGFAOfGvby1CuHu
18q5Bmaw7GPtMf3PHTlI+YYPrq8BTBq0GQZFDsEHe7WXjKTliWv72j9hYNpuWCrz/rrjqcsvPf8e
zPpZTHZZ6jKKT3FV2Kkx8vu8Tcf20ZDN04igbKffpSoKsumvCZFlUERpfpiwD8qZftLy+dC0Brxr
+8y8G6AXrWvXyLywMdx89rh9PxrTiN5bsPEc/UWmJP5O+s7qMviwMJ0KfiPXdQvbUto9plZWzrt6
MEoUkppGdpE2gZnTDuRI36e1mTpgCazwXmUwy99V0D7vkFQNn+xpKBN0P2s1+lSVKC8j2qrbp7jy
R4i+slrx4qRjuLLyYxTrUJ/KvqHAjX5dGXTxt6oyBh4ddl0+jt0cfwmTWoZfhwfyuNfz1kY0F1Xu
WzmYs37jE4lPy+UL0fOnectbD+iVcGZ1PSKLMvz2sdH1XckjxOh/5sqXlqBU1w/Ura57hBj6fpnD
JZgYWnr9Iu+EgnSBGViYqxgtBGvn7487vvV1I+/WtJSbcLtlMJNKpOjbJkDPVg4L6TGI/Mcs9fG+
+mQZ832CfngCDRPEk5+vmxTv4KXChXga80hLZZ8e8WXoA5Cn1f2gSY9mfDKD6W5oH0djuon0jVC+
HMsLR8UOH2RZmWXAvySkE0oX9H2C53iJu/vdviDvDGWBjpLAQpiF0MLlGrrRqZgJtgJPgmg/tevb
ujoZmX3oy62bQgxwoiXhuGXlkNdNagbebDO4JSHJKg3td6m1N4r377xNWJEQftKm6gNmjLCjdw+h
jOB8HtyDbY52dfwtRY/+uhOIBQyWxdZRNKEzCKeDOEs5IfZsBSUbWD6o8+Fx9PctBEuvdksr93jd
1HsXvzS1/P1ZCtFrBQo7HabC1D8NL1p18LvHJPsCuGxfmxvOvWVMzJiUgq5FZ7ONeURvp9z3M1pF
JM7saNE186763YlNYSdF8jsz6OZ8RprQ07OPUdK6ve3v5+DZmeRjGPy8vpXvj+7FVmqCM/ZmJyGL
5wSezLg94gt6D1nFbTltvUxXnP7cOzTBGceosXodUg9vhieCx3ZSqEel3PCLd6wC4s4JgagJ1VHP
E6wM0ufItD/3fvYGluFe/ZQ+VzrAzOhFzY1iZ8zdfvhdvi/R+BK9zrxyLkpHqxUfr7ReneHHlH25
/qlWzjOPa+Bw5JbghEVIlVn4/pDNUuCR0aJZrRjRx85UBzdQ6vLYV2XhVTyGNjKlte+GUsHC08K8
D3n75aL6TEI+ImpDb0gXAFcZtqfMmnKuZHnL1FoAQbQFgRvSJnBqgovAKhl1vdKEXqtXsXTguR/s
M15CLVx7ivEhbTKGPcByFeNNRSXh4MtBL20EsZXj8KtXw9tEplcoCqpmVP61YIoSLxiG6C8tQoUh
7fzhoIyt5E5lvQnoXfbv8kpDmppCD5CTRZZRrJwUVurMo9Mm3tjnrqr6x04dXbMe3aAeDsmc3MS+
73Zm5Kn1FpjoXbEIh9WQMyDtAV6J6PHy7c8cliaBbsyGknj02tK32Cnkm0mr8nt+Z8JDkPEXfrR0
qBzpr1YZhn1VFcHtdZ9eCa6oHEItzsgtHWZL+OatVcaqNGqJVzh9lR3HeTY+Nn0NjT/SSkV1DEGB
pC4C83m096Mk3GJcWbPPNQkJED/DpuZ4uQVAZnLJzOfYkydNvxniKr0xuqZ/ldWgdBO05u/lUGpv
LDNTt0pXK65GJVwBrUjGzWylcLIqhlWUpOsyr22U4KlobAsWqxqgYmEf+7ra6rKvmUOmiMPFox+E
n7DTU9ypjVVXuRfM+W5s1aNcZJ1bEYrNqN2kd36fqYH9XCoMfB9URkXgQN7Ldj2Ec+GprQ3bbrfM
b9z5UXSbqI9ZMLt9i76UTT/DhE5CetK78b7JtPsOIs3fdjCb+Sz+R/+fN5Kwy0kTtqFuVote2a1a
8lz1IQxzEvtU1uMy1969qFRjr9t81xPgYCE2wEQXxOe/VK4uvSqeW2Vu1K7y6sK+7QNgk89V9tny
nxzFbXQmk+L2Npo+BmqyEb5WojW1KWYR0LkFwCnS/9pTEamakleeouc/Wys4xMbA2Hicbuzqmh0G
O4BT/KfwKhybIfGTHuqB0ksSIqSegq4x3/zUMDfsrFx5AHlt3QZPocPFshzfswgVp3I8VlpReZC7
HjKEIm0IQ40hghvpk2Z8uP7ZVnx2IcjQTQS9YD4Sp0WCqPOlSEIjuQX38KxIeX4T2K2zv25lbUmA
Q5zl5DM7K75hihZeccuJaq/UGHVWYVdXbqo4eOyb10GeNvzhHYvDr/HwRYuF63S5xpeocLaBOKrk
DE6co2h01zU7ydnZp6njDdg+GTfZwSy/+PNDHqGxYH2JmW763bXyGpQ5BArapSQEQkYky0MxwdVQ
eulS/wq+yFrgatMdl8HeQXTrurH3n+/SmHCbdUkhTUmZlF7eGruoNnaUUK5beMcRwW4CXKPGvPBR
8AUFE1INTsnq7cSbXOdYnJR7/a76YdzSdHMTN9gV/U4JT5W1sbDlG12mCIvVpahIgYa3rxC5E9sc
tFrFqiKnhxEq/iSdGU7zl17S8/UVvj/Xl6a0S3fpJFPVGdFPvHLfxNHetl6SdGvocMuG4BRSHUs1
xfTUy4fcbHZ9GaWPoJrtvQlN+tv19bw/bJfrET5YZqdDVspO4mVBBR71rkpxQPte1goX9aP/my3h
qMEGY+SRxWeSIfQ/GuNb+09Q2G6abemVrbxyLlclRF9jnM0yzrBkxrfF7I60PByovneTFn4Mw3pf
Sh8pdw/p0xD4v3S2j3+wUm5VG24Wyt3ilIXTIqmrO+yqMjDAhwho3AxHeQppdvPoL16vW3v/LKCc
xW2G31FeYNbi0ich9p7NUU5SL60eESjsyhs92bfGrZQ8+s2zLn+/bm51d8/tCe99K1WLKTOwl+yk
nXzI908v38rdfMiOW+OJK3nCxdLEloE6Q3NZJ2nKjYPw4H0W/hxbmuoTFCjHoC53WtPuHMrD5dj/
fmReioSoby4fUBUnpZN6srVZy1KvHqV9tAt0z4aSvs6/MTK9sZ9r5/3clHAuwqSy9LrA1Dh/nmN3
VnzQSP3RL+4j3DeZbjRrH8zDTlJLBt8rN/KPZjPuGnmLZewXQkEMpOe/RDg3oa/PnWEWRJ67yhsO
/V5Sdu1+OHQv+VP4pP4dPA4f2sOcUtTeJeXOzUe32hI/XfXms40XvNnWkyrQkOz19OAv7o/5L8v3
pNHtPmXf5HzjvtqyJXiyn5KdDXaZelZwk4clCtE7XToy5J19N62j0W/Jhv/KJt5tMBVUlA0hwqEg
fHlUyd9URI261Jul43yEu26U/slgi87mW2V+kbrv2qmfHyPzLeuy/Vwfpu5obpUhV161RCTekqBG
IOcl57n8EY1cR1NsssMZyBHtZrzP/sqAYdOv+D6Pu2Crpr9ub5k2AybNmLNY/K4lKcmsNs08hjo0
BWZ5Zwx2eaxErRvEvbIUmqyq3Vl9V/zM6HrAwCbLaQ4jmVW9XT9ra9edTla5yBOotBiEo9bE49jK
FQ5u6M1Rzm5VzvSU3mfF07ipRLZ2rM9tCYepkmNaGeQxHs0iKGBT6YPkbDSm3j/O+ZJQP0KdR9bB
J738kuA9y65riMROMuzjzKX8sA9tezc1+3r82463ClBr9gxiIhPj6CLixpf2TOAKc95XqefPj4Hl
ydEP07wL+vvJ/DI4t9c/1eo1w3AkdM6/NOnEh2kURnYxyRLGmjeIZmD96BXIDfpxp+XKTpZ2eWC6
UmUc1PnbtFWqXFspzX/G8gHrwLck5HmFVudR2CeZJ6FYnWXh4zKybgW7oUtcyT5MWz3jNXvLY5Gp
ONIGaDMud7YONC0alTHz6kgGq36v1JLr+y+Bvrdyx227bot5fy30WSatKCC2S9No+UFn7x6dIZCq
y/SMS7w0413rP/+YQv77LWg+AVvfyNDXlsdAErUVE481xQkGlGlmWw6cjLjnwyYLKDtgxCt3jYhK
R/6xCP2Np+ovZJ8Qaal/aoj9EuqQUBTKGlYaoEffSLk3z9GzSYGyKzRvql41Rpi1Tz2sqKntPw5A
OgztIE+UFh+C/kOQyY/l3LsNEqlz9E1iCvfzhluvbDyM+rD0MM/JG1pEzzpBiZ6znxaencd3UW/c
1231j+aU34381kbJZMDhDF876g2M8UDZax6i4S4ISV8VvTj6tenK9fxBim+ocW/8tpXwCKpdM5eJ
dR1abiE8asgWaeYoFZ5l/hj96WlWQfpJKDKD6JFecnAw9bM5J/uuD9GxudVRNZaoPks9GtXjbqb+
ff0HLfbEjwgMlq4pgwgEOeH3xFmt+9IQZJ5v+66hd6WrW/ljNMTqvgw+Xre1uvYzW0K4rvtcNv1Z
X3KBvdQBpzTcio1v0n2G9OB1W1vrEg5fFkSpTTmTq0ELD1rJqMNHSW6P+dbEzdrVi/sb8AiSzHIB
CwlOTM0IUl7CWD2oN3milwApil3kJPspkd0OFpkw1Y6zH+6tLPl0fZEr9x+2QZCg4mZZNL4vIwwg
oCnO+ijzgq52i8i6S6b61Ym3iMnewYqI0qQydKWp38B/LqYXStJLVuM3madF8WPdjAc5Gh664GNn
/ZMGcCeau9nU94Mf3QbN8FXXX1Nna1xmuWdFP13AdRZwAtOhZnW5VIQ5tXn288zLGd5zuzFs3alN
/iBk0zhGk4+wTTlcLHP0UVPISctCw9n8LivVx2Zq77P206ROeyTUH41A/VvLjeP1z7jmq9yC3IQA
CBeZusu1qRAa61VaZV4BGQ2CaXdpz3PIXNROp42gveYxOCoqWWgOkp0J6Yyaa3yhoV0QPTL6FZ0j
HdLGUQ+KP23V31dN/boagL9TMxLu20ZDTzQK6S2ETQ6HkUYa2DQPEZWCjaO+bmj5bECHQFIJa+L5
WrWRNWRepOm7oH2NBmtPM+v6N1ozgrwG84dM7wGNFS47TdLDrHDIHiR1AJBhqd+HuoAFtjWn/XVL
a54OjIEhWIRhmA0T9s3PilIufdIGuGapED0X0bixYSv3o7EcZQ1QGGSGupBjGn1vO2NV5F4994V/
ysaW5otPx+amlKbWvwsljQey5KN4sZdoG95wO8lbLMIrG0r5mR4FJGlL50/4EZUWT3XY9jmwrBfY
uI9FB6lieHt9L39NPghhA+kLetWKCl8B9aLLo5XBq22b9Awhgd5/dg797ke/s9wP3uvnw7RLdm/d
Lt5t8ZysFbzPjYolFXhrMz3OMJo09R420Sq8HRH0QwP2UMd3reOOPTqMB1+/LRMYNE6StMVitJIM
GpBB8fSEDIq5VmFz+yKFmFNLcg8Ym3m0otA/1KU+7rLBPFAlL4+1WVvHWSu3qu1rVwWoKOQMNMq0
MKwIhzGLxkIN+cPjuiq/VnI73JnIUjNfVqAe2tqLRynxTTlF487IKtMdHOADkRJnz7mpSG6q5c1G
eF3bjEVhBS8j8vHDLn1glGItLS0HaIKU2Pd1AV9tQzJ0UstKPgWVExzqATQ9JCPyy3X3W/NxEzz1
IplDc1lkvJHDqc8yOy89yZiPfgm3euxOlXxz3cpyPYg+zkMK6BgbzpNRCE2yE85wbRaF1/mHqvqq
9refB+PnZg10zQxcC0AHCbRUVoQvS6t25Has2cYy4SumSNsZo3w3zNpT0c/GnsrDlhDbSqBiMJbU
ZnnTECqE04t285jlSVF67aCdlPxJIbNqU+ux0JS9kd72N7KzhcpdO7znNkU4Zl5qbdmCZMHmRzt4
jOQvvf3SpYy/UopLtSc9htZC/TCDRs3yT3VQ3JRbxfWVG4CfwIT4UgTgTbe41dnD0VF8xpzmvuQx
NbvS+KXZIndYe/ibVKVkEldmj98NwcngaJK8GuhIJ7dKfJCd/VDyUjz0/duQwmva7YL0U5ochqfr
rrqS6TDMSy5AqYrYL3Jx9pM5+r7Gk7FLoSbI9ParlnSam1iRvMtKu9xfN7fmP9CoAjfg7KF+JGyk
LCVFl6FMRGLVzdXOjOQSXeUifFZ6mj49A9+Jqd7VfVwxBSjJG7nWStwhUyWvQ+ZZJt8SvLegmo26
uUTn0Wl2RhO6yWOcpMdau13A5ITijc1dcRtrUVshueNKZdrg0m00f0pQp6hpPnafla7dxVsqqysL
oqSKmisTKDbDJkJmEqcgUHogZl6s6fVtMJXhrjDG6UOjpYnnFCpQKUkNbuwqsDb6WiuBlOEaGAdo
YC1/CPfZoI1DY9dz6TkKFAC90z703QSD9R/0b4k16K4AUgFopgmZOBD6ThmmhF4/Q69g8neBdrju
kmtHD2wEGFX6SEtLWriN+jzJCtUBlxHk0skmyPRzC4fN3mbIJeiLl9BqUD6z+v1Q2Tu/TY9tVm8M
YK05ChpdurIskSta+AnMEQVOF4HQgDKS3tmnpvtxfZFbBoRt7Bt7Zuomrbwmvx/lz2OxNaa21rUC
5b3gethHkhzt0teNUgq1zOdD5elxYYK8c/y9vi+aW/VowNtY7eytpsnK9WeRSpFOMV4DXEqwmIeM
Y0dTUHmZ33uQ9T1a2b2vHwptPxbH398+JngWXggchVfH5eKyuZTtsmgqr7Bq5VBAKewy2LPRmFlb
D7mJApIA4kFoFC+NmHKiFk2pV55e1m43q3uZEX2ziXeaPzyPyRbQb/nnhCSFdzvodohDwbiJ0PZ6
iNGb7ovaa1I6XsF4suBw0YjQu3BjYWuxgr3j4bTUlt/1Xqgky7xqktpLYrs66E71NCQdlL/RhpOv
bSD3p7xAdXhDiajJOZ26sen0muQuPQ5S6CnlDbye9PbLF3mrg7lyopiW4wmzqIJAZy6cKLOswyQ2
08YzfRTPndGFwXij07FmgiwLnI6+PJYM4bpKsmEaaAwCGGv6dJdbfnxgGHSrv7HiB8yVEsX/w4En
Qo8cn/iXKqCp1Nq+7614J83jnWlm+36LnWjFEskqEBnYPn51OC4dXKLJmmpl0XoZ8D89+t4Wb2jI
7irpt6MpADTud0QBFnI/ER+mog6f6z3IZxOqlacRoYovQUVN83pMeJ/KYIWeJiAcKnHvaMXlSI0H
GL4LLw/7B33I873a+8peC1rnzo/bACZcG8qssZEOdjs5h+vW3+8loZacFAYZAsa7EeexbsuCG7Pw
mqHMKdjGxrPuW+neL8bxZIxWuLHalfi+xHZqqsA7KGOKieKotooT6mXpaUMABniWWoUZ+djepYpk
PYxNHj/N0LDs7Pp/ODuv3riRbQv/IgLM4ZVkB4WWJcty0AvhMGbOmb/+ftTcM9NNEU14gAMMDgxo
dxV3Ve2w9lop2GS99vSveldInZ0xOLa/vvj3B52Py43PL8KR+AyXjhTqaR/oHllcKI2fEaG9V8Rv
iOa1UALBGrVxe60k0FhDSBspMFoXhMmX1po6DvpKJjSPuaBTt66L8hs3jNbbapfIT0OeU9AWUAKw
3EwI1a8mPS/5vjd7OXD6uMpRKOuE0smHydhiRFjzgpmACywrVzg158ufVltdaoSlWDwgVDb6T030
hMh91W/EemvbrUooVEBtP9ecF9sdVb4WdalHrFfX+nH0c++geaG0S+JIcwUvfBaiUt6wuboy6qEc
YfD2ENRerqwbxSxSI8KJpgr2oiDAtKKlt0YZFU6p19+v+9P7MHouvtKmJ/4iUFcWX1hKG1jGZYzV
+cjoquZYMHVNozMitNTG1o4y9x8X/LBIYAtXIu1IMurL5eWEz8QAXLp1/CyLr4W0C4xbxbcbuIt+
RfrWHf/+Bb40t/iCfVtbYuthro+aR6MSjoP+DShRaF/fxzVHQf6FiWeG4SGamB+0szRZjfyiNDLy
Hf750Cf+vh7G09CRH8gJWPot4ZRVc7z3pFfc8+9qai2aPW0x4v1mLB3CAAD5ZLV/TYr5Qxx/BlBM
XF/d6hU4SznNFRcaHkuVKtjPxUpVpeKhuo/j360r7yvTjX/WrW1KjvTyct3c2jejkzv3Vujkgqq+
3Mw4boW6q9UCgCcE5DWQeNW3LcgLr5tZO2hIgIgaKRaah0vfD3yvtIx2JPVIVCerxcIdNf/bMKnP
gqp/vm5rBQrERDEEV8w1zHP+S9SeVBteIMQyxqjDykZ2DPp8P8gO046h4kwaKV6xl8fPhvUsxqrd
awRv/QfROI1bfGZrvjNLlL4hHUBeL4581gy5kpRm+QBFvqw/1OFdXX0y/KMm7jfWPKchl3E2az6z
tEhTYi3xEPcxSiq/tm447S63k59aaDPzfAMNu9faYe1OWzRzK13Q2eyssoC7UnqYv/vZWQybKS4I
H8qHSYSAiKJvKKQ3aDTdiJ5mJ5ZEA3R4iYrkZSq2qhIriGjaBzookrlrR/Vjcd1AfpTpSTSVDx2o
PpILxnSq8tRU31KY0/PolEgfNfm7yFR5493FeeS2qfA4tlt5x8o3nkfUZtZqler68t2Sw6SkR8TO
pwwuSvvUkXtOquJuhEYrB5VLHPiAzhs5Ay8ud9rIjSkJPKF8aGXjATUiO5TvkiD9dN2PVs7phZXF
dQBR0CSHzLo9RElyq+sOomw2tZddk2047OpyKEOwYfSxCXgul9P7eQgTe1k9mF27E0145wv5plGG
X9fXs2oG5m2dWXuIWZdph9Ailu1NrCcRFIv5XBkEe5k0h4DawsYVtxKpz3nAP6ZmPzk7CoJYaJ0f
M1wRdDhAfNIi3wki4TlshNwurciOy8zJva2m3voK6U4aUOvPrBKXZsPO8CpFi6oHiyA1OYY/va0c
dNUnABnSQYFkCbTDpQXNywm7y2BOeCObsYodVIu3amTt4nwjCF6zRB8X/uFZtIX69KWltqzrcYyq
6sEHThEmuqugM56F+7L567pbrN1bSMiTXzANo/LGLiIjq5YY/fNhjpZyqYXecqz2UjFOPzJNbg7V
LI5XSOpdBzHnfkJZpQlzaeM8r10bM2bzDdUAJmjeizN3ifSprRhsrB6MOHH1NLbz4ZMv7ENB3Zft
fzhs57YWrqkLqdemTcdhO3T6X+YHo/txfT/XPtzMH0SeSOeCUPNyMQLkbJ4XT9VDFr/4yUHNXwFk
etLLdSvz5bN44+YpYJES9DyXtVQX9BOt6GtFqh6m5gCHM8rM1//+SoDOUCowLRmJWyj0Fw+KbtWC
3sQEKYoQpB8C1vktFfJbMeL/lWYII3yTiHaZl38+oE6LkvbIzCzOS2Yubl2/q4VB75n+StpdYX3T
giezfry+trXb6dzE4mhVXdJmgSYSHyR0PTIDoDnd2Gz8qFrNThQfE3Enl4frNtdcfC7FkctBC8cV
fOkVbU3FnX8rHzhBnda5nfoKqdTUtY5a+RvVmNUTDT8WQSzpDnCQxXkSOz+UOlOvHqpC/g49rbTv
DNN3KhWpAsaYpL2kQGeQp36GwCIoN+RYrY0Eb229qJ4C4CBPpvG8+AlW2vlD5FMZbOrbIrTuSWCe
Ed08SL70odE3ynbzB1seBsYtqXeKs0l9ceQimiVVF4bNQyAlO16blBEYb4tDbe1cnxtZXP1+nYGW
lYPmoQkzu48Ok/Uo9DCD/od7H/0bWp8cbRAqCzMC45yB1xYE7NYgnqDTg8DauK0jS3WDXIk2bt61
RVnAZXWcBZSesXBLr8kY9Rgos+MGJXwkXWM3UtW7iVYePb1pNsytfCi6nnNf7g3vsqzqo1VELzvx
6oeqafA93SwdWkExsLlA2DC1VkSaVcEZfMYpdJKtyxMnKV5sBVXbPBhBUTBt8TuLQHOHvqq44zBZ
Dw3jTHtzEtRj0orKHonE7EMfGNk+SAMT8GvRbXzZlcXTaIDVZibNAQq9uHbK0BxrY4hqXjlgZ75p
K13r6srh+kWzdvhp0DDyPVdWyESWz7k8lG1QBe2DfrBKtN53YXnXGDWNtZs8z/eyEXLyb64bXXEj
bFpAaLlX53795V7XhhExHZy0D6E9mfSYH5L8+8b3XNk96orQ0xNWYmMZI2ReOnDN1N1bSNlqHwtJ
saN2i9p6bSHnVhbnoU78UqmmqnvoJ1j4PreNm0uPPZ3y6/u1thjixxlPSlbOV7rcL3mIvKTJwv5B
z3/1wW0gOUrz87qJlZVQNqZNN3sbmdLiToQAJRfpLfQP6XSKwpcCLLUXyzsra3fXDb0jqKeGQTkc
9A2l+TkhW0Td9Yg0fCDAj95GYO7HoLivyi8UxsfAVfqUkUgmbShTK9YxT6WPlQGvxbfOd1r5Y9b+
6PXXSf+QZ+iQ8kErlTrFY5J90LsXPdSdsAcl1sRHPSqfrv/qte0B9kcbybKAZi5BcRBuGtbkSf2D
EUZuZrklIzq19hLq4YbfrhvCadE6miu5i0BqHJMi0Y22f6iL9AAFTlcqH/0wfxz9JN4wNXvN4hkE
lkD9VkOfz5CWt+swicMQx0r/MB786KbXtQNV1AgFzWpzyPt9eAhjJOcQ7TmVhuYynIGKfhjECOIB
pJZsn/eiuYvcMPhZSr8L4ff1T6W+WxasEbNSOJ+KzvMy1FU6A+hlKJOHows4cIcPW4wD74+jRqwC
+JjSJmXUpTNUU6n7dTpXo5NKdimi2b0aJgxC9BuByvvIE0OyzkAGnQNO5uLcR/WkE/xF1EcSvbHF
oAZ+bB7EUGcAM50ZYB/6D12cbMSDKxtIVUibmxYMBBIXXt423mAk9TSStEpqeYI+8BW9441LYKVS
C5yD9JHBInbxHYHLINamHoeEnC3cMW4ySYaTG+kHvQkS1yqbyOnUsHLjik6VHJi1O0yp48GTsXEE
1pb6Bqhl9uWNV/VyqW2RFGYuUkrJY2kXC9lO9X5c98aVT0i3m/IWNdVZxWSxmTROvC6oKXEVRYFO
hpLSr+godFXeqVClxvVN9bcng+kUt+D/7483oTyNsXlhFDeW4ilCp2nU+YzqIfSTo0ZhRQ9O/gxe
i/17RX2+vsz31xbYO4hakGqh3UlB5XIjZRVENPOx3cMIuPGmUDLVlU2EJ4KmGW8MJRc3PtzK4thO
II5gHAldtEW0JrdBLqVdjr28OYIZ+1J4MP0INZQY6tjdqrG6v77A9zcYCzwzuHi1qnhM/UIuu4fM
Mo4yg1pB6RqgqyY8NPbkAyNkh+sWF1vKYw8GjoSWhBreindZiqT6Sj+YdX4qIwnyUX3IbrQ+MR1V
iqa7pIHp/7q9xa32Zo9KMEMxCA7zNs9n5ayqEki9qXliXpwMxvpUmqchBf7SeL1uZQnmejMDZScD
m3PJF6zfpRlDrc2ExiFmopwt5OTcSh5spU1UFM5k9MrPZkzij10PIaU0jsadJ6mDK2d9jz6Jl27c
sAs/mn8NYCFQlVBDE/UsS8NWQb8yhL75JKhjvZem8CUzok+6BuMKUpTqjeDB53V9B1b2mecWVAAd
MfZ5WbHI0tqfQkWpTwoezMSxENw2fdAT5kzBhgstsfxvy+MFpEqsMeBIdnO52WqeKm0xyc1JCKTY
2I+a5YG9bZlateJQIMgPdQaCtLqqvgR53Jk7QSqy1s4Vwf/pabH2FVIt4SluxwoS5BYJdVs3p0yx
4QHJq10F4Rej2VkmBjZjxcVG3WXZjHr79ToHAFVG2POoeFz+esb+eJ5Ksz5VUlL0duxH5dE3ptTN
c2MWOut6gf6En+3rVs8PsTCI34E8NrIdtKWwF8oIvjtRaG+j0Ko/q14xuV3hVRufc5lAvf3KuY8y
U6FRsVl+zziegjHIjPpkQOYB20VUPdWCDzhsSCbHN5NyL9Rt4mh6YNHm0QXbNzNp40O/nZqzWI4f
MSfJ1DPeRmdJrS63Kh89KDwphp0mLzYlN5U9zXdlZJOZCvaMgTwrD+vPnG+v3QeADdt9BTa0sbNx
8H/0nacAMOubkshM6soPZjpqTqVp0S1MLJlPv8QcC3LQAe5fMwj07Ec4Dl3jZEnmkSd0vvIJ8lxC
LRHxpGmXDK1XQxI2iJ/+9OhI4IYg3kO5dUaELvLGKpxGPe7H5pTLUr7LqlpiFpnUodOszTL3HGgv
d5R3hfiYG5jux2JH23JOUkURW0JnuJ6fyIrT1Kg7CZZnurnveS+DkQOhFILxWCktB0GeviUKUyrX
Fz0bWv4QbgtYWyC4JVFf/BA/R7RL0PCv3BisHSxanzw9iY9ZH1LqiexQj+o/e1zfnImCNAOusEDx
li9uDaNWtSpWp+akT2jwoYmZu82kIrkFDfIOP+sPQOGam+vLXARKfxsF50hyoEP/sKxDhJ1vMjwl
NaesC6sn2oYhXEZZ7hplO+6IButDKwXqIRiRPPAm/Q+Fj/82D7SfczwPpS6RESK8SWnb8rn1Qq8c
VUv7b5lXSnZgqb/itE5vdFWonbirZIfa7BbaZNmQnc3TTiFW40Wc0eiLtE8TaXebntCddLEOnxO9
Lkhu0eEszUE/hNAo7pQhHHdDm7eOT/S+r5tScAhzPioAf5ymlEs3z3r/i9E1W925Rejz9tvI1EGh
AtmTqc9e3i1iOzCaJfXFyfepPJgNUxydajhkJ5JdUrh7MmmkPRaJpTjXXeL9S8kbSUGYWVrm3pBw
uDRML6noaA1Wpy7K4sGu/JphT0vQW/HgqRz8DQ98H3AxDwSbJIUwitp8iktzk9EGfcQcySkHAPGU
qMx8qXqN9ptWMN0RF1r45fr65j+4ONmMWXAzzoIKNAkXMWXoR0E0hVZ1EuRo2guz41H73uqWrS5r
Lh5Ra6Fuu5x4pmnTA0Pz61M7eHrqNFKnVLFD2aoQHkMvmYj0BE/p/1CyZPYaWu5wtM9sU1DILHZT
DycwgPPi5PEVKWFXAPydCpD3+M1GirXin4RR6K5SupXnkunldzMKyarIJutT2VRuk2iOoTc7fQS0
AF6rMPJDnW1RAKxEsQQlVBhowjCkRvHk0mbRV1nctW134mayvvha8mXQk3xXJKnmBlo87qxBSZyO
sNWOIyF3qIfRGA1VrbCHztviW1xxpFlcmnuL/8xYoctfM0R54dVwT58Y51U/BoM/7ZOu3qrGr9zQ
lAYh5JQgdlQZ+r60UtBgKMNQ7k6xmn5oLW8fG6I7ClASTTd5BY+YoXzq1WAjQl9xX6pGTCqD8GS3
lxfzIE1ZZvRVd6r8trMDADlSk76KdXAs1eP187gSLjMaMZOVIWfKW7skPkxzsvDa07qTKDXhs+IJ
rX5EQ7iznKjxog961GYfY88sLDtQuKddsajBjTZVmf5SfDXe92KOCBDP2Ae/CIdHit/fyriWjsS4
9U0VC9JjpwTaxi25tkEG9ai5lEp4sGy9+uDD2qHw+1PDVEyvWR2ok+67MpSFU1TJ4foWrZw1Kp2z
KAYx+VzOW/iA3itplc3v1FB1zlhNhp0kya/Gl1+DrnHrAlCm2mzFfWtW4YViHJUCtUbGf2k1avXW
aIuwP1W69lyn91P5s0sOsUcc0uw0lCyuL3LF0bmz5pLb28TfMik0+6gQhibvT3WnHwffgE/0cwYZ
axHvLCU7ZL88NGKum1y2n+brclaim987mrCU/S6XaI5M/MRi0p8MhAzhqR/Nmy7Ru73Py3FoVLE7
wECbH/1wjN1UM78SZzY7iVqnnVrBQRvNrTnwFbeaH0Guufl/79DzEoIXfpTW/amnjnMHKWpzGKlM
H5B8lJGVnbYmeNbsweIKqIPzx5s4+8BZ+WFqB0loeeZPkjq5OSh5m5P33Vfyr8SizcaZWUQWb8wt
CpiB/wnJzP9+ZixSAjHzRlQbEf0NS/nW1H42XrZxnWwZmVd8ZiTW6oxnddYxDIuj55tuMUjHKfp8
3XNWrXBhoZsNTgX4xaUVsyuj3AS6e5/rsN557UBvknI7+H8h3V83NcdbZ/HK37vGueCFmS+cZWG4
kPJi9CNMBZK+M77C22oP+REVmJ36n/aOMhE9F9pd9A4uV5UEuYZ08cQHCkXm7V4lMd/V6R9C2Gf+
Hjjn/jGyCLoVlSKaIaLuZ8mhbksTXfqgH429oqbZkan4P8zk/t6/OZJ960tAkHy5KFhGyaktEfki
HcxllFDmHvow2AtSXNFUUjNXD/t0w9XfhmnefbUzq4ubBYBlMTWVgmpyXd3K9eRw7A+jlLlSnu0m
JnqNsXPl72pn7YfQ+kXb/8HQ/Hs9epzi6FYRnky5vgkoGV13plW/hXoL7KvJdPPyvLdQTMiTZSKt
iMJybBwq1XfMP+6cvn3iMyuLxWsJsDgNBOG9ClNHKh9D60Uf/5Sj/W8jxA3c4Uz7L8XZej8TU9QM
43sGfqhNfffEEqA7AwrdhsOu79n/DBHLXzqQlwMCGQUhetNDjzv1VjQaO0+3uiJbZhbnAqFQMao7
1kPI58q+ddShbk3SLbj+7O7vHJMY4u9tY374cjVqHQlilrOa0pP3VIwfu/jWimAqouYS17ZE8/7P
Xe4NITkzMkGQsggjGH4F0hFz3gPxYfgopazpPzj1uYVleNT3AQIBXFtB/xxMf43dqQ23gONrX4fn
0YK6h5FDsA2X2ybnRWz6MedZy6JjkKtHmhGRtjVOtvZxZsDqHA3TiNYXj5cAe5XfxlF8H9ajLQ3D
Lq4yG8V6+NWhN4TIOtr4OGuPC511YlhKfGAQ5mWfvZaKhDr05DXxvRS0YO/b0ftFndxwzLIzncIK
jR0kpf/lRianeZMvoR2xDCy9IbHMrk/je1X9WmR7HtOD8FkLnLAq/ixwfrv7zy0tPENDPGqAczm+
97p+bzaf1MBjOKX7ns93nlX2/lGkN3jd31e/IT1WuFSoKpnLJllX9nKuTH1835Z09Sl6QLzRKMnN
ZMVkUvEg7oDk70KmZDdytmVN/P9X+6/lxbU7gtUuMq2O78cK8lpL8m2qeKe2lexecoB8BTbz/G4V
/Rh8eeO9WzseBCezTjUIE3VJYJElsu/JuRbfc2l9GbJxvFHH+Gs46v7GZby6SAjP6GLPvGAI/Fx6
7FgGZp6EqBEqfbHLPWQVA6eL8732o1b0u674nPaWW5u/rn/UtXNyZnU5FS6PntkxvkG8J52C5i4r
BEccnwf/Fprbja2cz/jygj43tXgH0l5mAH1Wik97iNVC0y2rUx36Tq28XF/TstPz5i/nlhZPASjG
Tox9bmaGMbMw2ZVhZu6G9C812MceKsRGtyc5orXbwgjcf23TQzTc5v33iQ5wv3VU56P4btmU/mcS
rFmUb/HKIlCWGkGOPLdeFe5kHod0azx2zUfnpvX/LCw2NqxVLy0CLJil57axsWNjNxODdf+kREWf
hFgTyvBL/xQ9SFrVcCCGDrRDMpgOQkFZSszpeW4/dXT5BtmGxPVOSLY4O1ed9Mz04jI3KynMvYlM
oUr2QIsdf7CttLI9iQqFviUGtLnQxVtlGqlGKE9cHVgvTMY4uh/u56Fgm7lO0uZDPwwOVG0fmkjY
uGFXXYXaOPPy6GQgcXi5xZIXGbKv8RYjVW96v31/42CsnsCzv7+4YoowE4y4UvmE8u+iqj4Y2UEL
8p3YbKn7rhtCP4V1zAx6i9AoGmNrSEZU1VU539G43Ev0KKdsL+Thxtuw6hpwDID/o136rsquqRGR
palF900qOnUSOqYZ7MLa3JWK5lbxj+s3y+pJO7O2cMRAqWOvHNlAwTqBH3JS4QUI4XUbq3tH6IIy
KLAJVnbpBJNsZXU3GOxd9NyIrqK8RuFttOEJ8x95dyn9Y4TG46UR8Nh6UAikS3gaLQoFcjxZ30XD
X5LfHwUlspNha3b9Ha/XnNfoYB3pKdP8kZb9l8jLAnrwHpK+w6deexSUyrWqygbTtFemyKZEONhB
ZRQ7LVcMB3rRNCt3hZkB4d9Uz1jdZOhamdaiOfcOrOgJkQTLKL8lRAizmcJT/naTNU6Mmu3177l6
qM9MzT/lLBItRui0GSrn0InBoRYru5a2+vWrh4CsVyTWYXx+SYQyWkXQ6wMZFjAQ8G0MMaV2qU9O
EsLusTXUu2oMISYALpQ7iIku12OZbSc0BcaqOvg86LeNWu0Fvz0I8Y1ZtFutkdUTB40/4/qgXGAa
urQGhWnXgKSP0e1+8ozYqbLbZNrqDK5+IhQHEcuacTtL6WPIB+tYM8L4Pm2EVy0yxkfRSLfKwGsu
R2Qi0SGbUdFL2qkgCEsthu/xXkR6LUpPlKkQRfUDQpR2o+K8tmkGmkvkWTPMbNnjr8EWF1FEdqAC
hnKy1/zLdZdec4Hzv794p3otLYSoL+N7Q3LFSTlkSeCayXhbUFbrk2h/3dr6aiiugiODGGfZkbDK
pNOylrtqYAQ2zSdbiSwI1bfSm9V3H2DEP3YWrpaJoy/EEpd7ktzHeW0HYuMY9ZfSD23JS/dIU9tD
8Vcdb12Mq45BDUGc2abmIaJLF++SJC2agLso627rvnaC8kuQ/kqmrWmbNS83/rXztv6zi6jqhLzR
fC6iLP1QhR/qYPcfvhM9Q4gp4Q55R6xuxtT465Acv5RORVztrOQ2sLYGa1Zd78zI/O9ni+jAlYVy
yVGNM9eLfwVW8izFOvAg4bZvxI2c7C27Wz6TMBf9s6SFo3spOMEWyYD7atxnUAYGWg1uzJG+FfVB
z+X7cTI/JOKzPkOzwHA2qlPX5U0Bg0ggu6H/mlZPaXtjmM4s+Zd8FHO7nWtsQ6l9vL73a+85oLwZ
TgFwDBj55baEmeTpNfwpyPYCaXiVdWGnoSbdG7Yg3JBg+fHTdYOrh/LM4GJnzJ7+kd7G3GaIVTZW
4UZA6LJxY2hp9WufWVkcDSMwAZuJWGnavzI/2wnxUbQ+aZELgM+9vqDV08GMz8xmAjXWcrZaCcZQ
GEauZ9AnP6342NXDz+sW1rfsXwvzLzhz3cgbkDwuqWL0Ba39Ko1cxStoBcP6ed3Q6oWCfslMozhT
Js0/5MxQkNZmWMvUvqzo1aMCGve3vYfM5cbpeBuzeHc6zuzMv+PMjpiHva8JPDPU3Ieud7Lubgjv
zL48FFW3GxPHS34E8kvbZs443FlAfozIf2qK+ghOkF5PvbHBq95y9nsWh6AqARs0Ohs8uEYQHXvN
eM5BpZZle/Cb0N+I61Y/J/AQyn0gNd9p9oLd8nShyzlyVmIX5W3VTfam2OB8jN5tMWBMan2Uhd5x
CmRKYfXTMMX3mtF/LQP1SQnrfU4tIXepwu0jA32h686zxKK8FU+Ygmeajm4VINDFyZ7iefytw6Rv
Kk4vHLv01iu/CkbraOWdnueuqraOWRO1OLrx7brxNc8lDJsnB6kwvMt98t4aUyHJsI2Q0NTdWHlD
+tg6mdhuTKVct/QuAZrhd0Il8vWkqbwNMmFvVk+9pT2SuWz4yZalRXWGkldDkxpLFmNKijV+SHwA
1KjuimH8pxQUc4r17/6BOLg8kVYcp2EgJJTZ0S/rhdfKfByy7//hG70VgOexsvc2JKpZacopa/qD
qgZ3QMFiBNuSaQs3+ia7vHR+yLkoNf9taVFF0BDV8kW54zyPzCmEg2Xnxg6aUaGCYLTWf/n9eEqG
6mCl6eMYyU5qZE9Gkj8Cg9tJk3isv4OUfokjYA++RNvBOMT9t6CfjqNYW3aiDvDsN5ONXhkpIMTE
1/dp/SAx9AT4B4EeoECXHwOkc5K2IT8/66eXSFPsNjxU40/JDMAAOrUQ37Wa+qCl5l3gM44lKRv3
86rjMRILCGRmmF6CuMF2Fr2sGhwmWlUHKTL1mw4E/2dlggigEooteae1C3Gmr9LICkVErRbPDoj7
IQIEhfPRJnVVsdX3TYZyTl+U8nFjb+f6xDvXAN2L0ho4LghXLve200f66QK2cu+xE4rDZJi5kyfF
M4X8W9EcX0y/2ulet1fSLf6GtUABUop/TC+8sgmaoRhLKb5PJCt3DK0zUBOQt6rGq5uJhjOtgBm+
vAzo5CmIiPXoO2hFOZ9kupjbHZ01D6FiAESV6jFTgQsPnTyReASg0H2VNTeTkd0EcXWMUVuDNsnY
KNStbds8fI/iEjBOhtguv1geKzVccQKJvBw/G5SPIb/dIohb27RzGwsPlBsh04N+Xo9fO+EAhC1z
N2PS1U2bQytQi5BtLQfpzTKVUy2xuJWaYZ/4rwUtkyBs91G09XKsbtmZpcXnGS0+heaZWFJ+m8xK
iN3v68dodb/ODCwCpqJUvRhCOE6seKAcZ8egYzZDmK39WsQTbWBEHmOhvBfCCZryG7M6jd1eFv+U
x2p++2bqM3ifIAEAh3PpYFqPcDCyLbyz1RNCo3Y1vmw2QVa/yJmNRT4C6ioeExjt7jPhpatDh8tg
49VY3S1D15C4gciW3PNyFcBsk8pM4+S+jPNdVTeHRnkq42bn61tZwnJIYA70yHXg0aYKSmfqrYt2
Fr6ruuyXmdVyxdRhb8sBAR0qlr0raZ0l2a3sx3ed74lOkFSCq3rNV2X0Tm0SVXdaF4duLgrpzgDu
XZmC/ueOefHTFo5pCMMQIfZOdtlVTj/cNolu9+ZGCru+AYAkpbnqB33D4koS/C5thxbEiCj5rg/0
IfJfmAErwXnn3mdazfpwKxidrfqFE+rUF+6iXrQD+T9AMN6I84CiQoZCqHD5zUND6kQjp8oAU+e+
EXZWLDvKloDyylm/MLJ4MceM0eC5V3KPCA7ki+MuBBjaGOLGy7zivwiUI1bGWBXPsrr4ckkwhMQI
QCCEyHDbTLCDwUUEYqekW7u2ZsmS53FdFU104PqXu+alzBnCp4WPGHQ8hcAN2mIvGXdavxXJzb95
EWwwVAFzErP3Jsta3Cy+ZiiN0JBPUxEPXblRb42sy4FE1t+oHOVOFxb+7o9v5guTi2vAKnQ4aiWq
EeNMgOaNHxM1cv3oD4c53q6AWbMLED7tRmUZRsWV5GeTNPK1ergSuy5oj2V3DNoPaAeoG4nlmgPO
aDbwOMwkUZ1YfK+xR5Yi4n5Wx5fmmGiftnpaK5cz0GICUB1SE/K0hQEpg1lLa/zkPmGk0IY/TnMG
q9rKj1eWcWFl4eBigmaRBKiAmGk/MKYXc20ybbWRnq5a4aswkgqLG2TUl5ullVUpSVOUQN1GWXH6
SEffbMrH6042++3Cr+ER+NfIYilyEoSp6ae8NbnR70D2PIt9xcBJ1JjMluTJrhFa042maCODXF/c
jEyfxVJpEF8uLgraFqAoVXZRGph6KOtd3vS9a7R/ngCxvn/tLG6IRLAYSO7YxKyIjlb2OTB628oH
x+g2Lr2VCwJDACi5+maGjcVp7atSnULGl+9RDjh6acMloT7IiXzsBEmyxzi4uf7hVjcQ8Q1kbZjN
pVpyuYGK1VaBUWUJTW95T2KMlufvOjE23GOtvsdsLNM5M4aeiH1x7yVFMMlJzbL6AbnQGNhVkyQ7
IxZPjH/bY+s99OaPPjK++g0zg9NtwIBBHCV2/AmBL6EuXsxsa+Url/7FT1qsXLMCzaN+ktwP1a4j
JYqz4/yOde1/wBWcG1rioqS8M8exq5P7jsFcdOKkuqfclaMGv0/Rsrj+PddKBTPiHgpwUnVSi8Vx
D+S6YWuL5D4fheZzmybRTdlL4L9ApKE+m2ZPZmEiUK/43W6KEP8yJSDWvRo9lV1mfb3+a1a9S2f0
jXh6VtVYHBs9lZI8mvAuRtU+CWLJA8RkVhb77nU7azAtkkFIW95EXYA6XLqxCZPAZAnssTclDLYN
QHVNW8vg3CieKtnbAxtmMrM9dKrieOJBjX+nNIHj5zh5GoINZ19b9NlvWaK0lAniGzQPkvuoJqsD
loAW8S5PN0LOtYvi3Moi0ptHLvIx4zuL8Re4aFXV7tBg0b5tdc3XsBbnW7ukAc2HNKA2X9LItBGm
barDX0XtjLKtJPb4jCxB67m/vY1rfe1sni9uca0zlJbWisl1IRbKLqULkCLUVqYvNDg3kqTV8wLc
YQYFcO1CAnXpOU2kWz5iwpzO8smoXXqmXEgT1B/RjVy7gfAsGLtYcqLuecNlV+pOJAz/Gl5E0YXS
856GPfs6eHuhu+3bHRJY+bBnnmluCILqstGO3zgpq855ZnWxs0VbJX5gtlwPkY4QdW1D8bqdD61a
gVQLmQIYQqHCudxUOKjGupvwGaaxXL82bat/Efqn6zu4egJodAMFgu8XAM6lka6uhIrh2uS+lV4D
pTowOkw+wvCwPSRbcLp3tFBkuLzHDJzNGDQm8RdfC9Q+I8Jqlt6bartrZAlWsuHINGujP1vijdd3
O7/caeVrtDXburaVAFDJ5dCqAvS0iKxC4nffCBktRESj92m99eimbBlZ28rZggFoYAaULIxolZTq
tWGl95Wh/2p78VNddPshlT8V4LeGcCsknV/7i2iRixr0liqDj4EGakn+Mg5UmoXIH+4M2EfCnQCv
a0D8W0t3vqIe/HrYcPo1eyyNRwbeCEpti2fITJskGvqhv5NbK/+ZGWHlcOX5bkBvb99l2nfaV+Yx
hzfAue6i792GlcJTRkJkMgkHv+Clj4ql7g2V2Pd3TcvYUqoF8cch1r+E6mQdszj+ICrlr7YR5Xsl
i7r7gBHgGwY55Y1L7t3n5VdwtymQSHBc3mEo+6we20YIhru0VajHvmbZzONfHqziTqTRf33N7+7u
edwd6jRSafjFkd++XHLVaXHhxwYfd3hQumgXq9oJQMwxzPSNzOb9qz+DoMAqAFMj6XxXp0syP4hH
A1PNV/W2PwmO4YQv/kt8Uh+jB+G2esl/1D/Gj3+8PoxSsaXGQoX43fOOxlVaGeZwN4L3G/vcscx4
J6N9lm5Sv65sJZcOc4a8TRz+ZZ47TtDh5Gkz3g2MRcCBmjQBFOanLP58fUnzJ1mcR6ZpmBSYuQln
2N/lJzPSXEd8vh3v5OiLX36NtrAXa8cAFgTgl1ydUH0vb0+L1lqqxOZ4B2XMXjA+R1LmzHrFUZ7d
m0nmBhlRfmE4k/wVFPbhz1cHqHcOQKnwkNRfrk4R2ynJQ+v/SLuy3shtZvuLBGhfXiX1Krvbssee
5UWYcTzad4oS9evvoYOb6aaFFjxfMAkCBOkSi8VisZZzpgCPfdUjcYl20KJdY2le2Kt3OAmUPnhO
Qgx1yaSkXU7QnNDLxsYkMuiU5Pu67zIXU+kr53nBn3HsWAwjY0JFQ373ekWqOldzCz75oDYb6hNq
tsCPGjGpWavlrxT8q3c1tmOPIEre3Nblh9sIyGBIiuNhwXnl0CN0LTmZrZSx0piCpsCgjkK4Obbm
ymN7UQiHBsOIA253MfEna1KtFGrCAjmP3L41PAhR1c+GmHwloArAaxuXESADrlfCFCKDrjZlwVC8
5TlxFTxOnNGzVxS24HqRFHvnhuJdCGImCTyqeje0MgsK89WStgaqYiDh0B10l9O1NhJuyMIxxtHi
zyywH3Bir+slGZpEopSkc4DCwq5s4i90Lo9M+53JqqeqntI9D+a0EoQt7RVw3NAdBBeMgFVQ4zRW
UotPgQs2MzfSw8oGTCbaHG+b3ZIW4W4x3s0HC3XxCDvoOUrq1GJBgwaZXNo0vfZWsOY0NFYwFmsY
oAvukJcVARqJyTO4LcEd1rLedXk3z0GVDt2bXRaA90Bfnv35i8QEhBWoCeDdsWtCkNxPhVlnusGC
NOl1vwF3aAjSDw24qfD2tULUlWmAJa8BAHkHfy9R62hEH53I0uZAqcq93ARaIr3Szu2sfNu387bH
fMrtXVuwR8QCPCsHJmOsUnBTfTY4Vg4i9mAGGEaizJsKw7Ot9mL2u1LdTLqP6tSKyAUvDJFADtYx
MQIXJYgkQ9ZLZQaRSZtsiVNupMmt2jetXdHlgkGCtxND1TJHoAAq+/VRY7OFJBbgnoKoVxo3Ypn+
A9B/ybYxE3snFXpxludojXphYQN5GQRty2jNQWpasEtmGmlfWeocpBO4JIZtVAS5YrgOWJnqKXEB
DXB7/5aUeSlPMNAGb3DdqGAwoJwqwWS3IbvVOaUlRV7KUAVFssLuolqfA2ocrCIcybhx1J1Z3Ddk
DSFmwVWhC4LXd9CZbSE1di2qMgyrqlnJAvRR7aQeXcUl3XRjtDIuvKA1PKHgDXnbG6QJWiNTSyqm
NyxgkwJgpagLMc6aDTQgzVptc0kUiCmAX40+XQTcghWWed6lVVnhDmu8nOTPkl7KwMxUfRswCbdt
YUl5l6KEg1VbTNUGBaIK41EB7D9ulmhecYgLtoB+PZThDOwSR0C53iDAiADVMJtYYA41MKvP+utA
0Q9huc1avnDBw8O1o2AARwFuIl2wuhIrABYWXG/UaK6EDlN1frutr48jAHgyIjjDND8uLd7/eL0Y
iSSqMukKFhM3YZ0+RPEew9WNfOjGdEPbxE2tY74GR7S0SxiKgu+D3cHhCqEubHIGZbKKK8WQmCul
817T8tSN4+Hz1z7Gi1GmwH5xBGDhLGVapsWjhdXBHADz5GcdXvKrAJPLSjQggj9eIUcQY5tjx0wJ
+wTyJgB6/c6jn+M2PVfecKDSia11yfCfEwIolFwQ38Iy+K0siCMxEnIWEIQCdDj4sYxm1dKVgACS
qceOsWOiSZvbVrJwgDngA8ImGTNX6AO6NhKAGs9JAWiqQJ8MNOPW9XOaoGEiQo/FFui4r7eliVBO
PJThPA3AEEQgit0TxDlqnFjguZ6DttXHo2aNgMlB1dCz8nHcNxiZcjGQ2Lppl9hBnk7aXpNTUBhY
hdm5KXNIkJfzGsDkwlFE6R1BENqeAVAhTmWpyiwxlRAEW0MiI0Z1gLDeNmtTpAsHA1JgQYCn4IVj
4TQifVzFcTvMwXiUQ/bPGoX9QqQDIAMkIdH8xhl/uWe76H8hsh3rcg2kQiUCXkyEuaJHu3gtrPww
RmCXymOSH7Sp/nJ7Pxf8JfAnEYGAyx6vGbF2Jw1wJabFoDpzcgGz51P2WFa4CvrZH+Zft4UtveEv
pYllrLEbgKVeUdjq0frWvgC5F7AUPvtmD159UNekLWoUOR38gZOBJ73WaDS1sOEeGu0sEoCNco8J
wn0bmV/Y8FoUZyN6xlTTvdYD6txvm6AF0xWG9NsSQV/slcZjKSfyPtVy97YWlg4sUpdgBsdDC2ku
bs0XG53M5oyJWtiRpj3q6n02Zq4+n7Jybfl8edeeCHjCGLjA/SSjC9ZQr+XENmCRVAOeyByfdefJ
Qs2+Le7r7rehkJcs1T3bOUfmUYo+/4aEYJTrONoreCRETM64nDH1b7TY5f5XC8S+GOGtTT3TeOt+
JIab9Guzch83Gk0cCGBwSwJ/6sOECZPNqcjbDkGmXJ3gI1GAHbCDzd2gYtxiPGSNwlmc2MpD4aND
4GJ5BwkPBFCVvlbw6MxjZRG4QrP4Kmk74jzN6Yq7/Xib8PYU+FqAxvAqheAUuqHAfFkCEUCzYiz1
2agBceTFYTPaL+tt9Ok+X4B98lIrhhuR5ALbwfWSBpBjSIYOdyAXqrqvdVR+8YJJfihNupKg+VjO
fxcF8BYkk2UkJ4VIjbBZn3CVzEHzWrXVrpQGf9D7u45MLmkTf6R4UsYVBqySYOpPgO8OyxmwJ4VX
DzFFuX/09EJZ2dElQ4LB2jgvaMLDX9fLz5FMUjiiWKCU3zFz4rLtgJqouu/jO4JE46fjYbxrcUTR
hc7bXsSU6Ry3tpmZ8hxE9WmUfmNAcVhrKvx4M16LEBaE8ksX5boCJY9f6fxL+/x7CMNAmMpBCZIz
FIr4fKQEWnTL38roQN8CcQlHLxleJPCA3vaZS+cAlU44TaQsMSIv+DIyYCQ7j1O8ydHdbO4G9Jkc
mu407WIzvC3p44WIFV1I0q5NYLYt+NIWktREdTNl2DpOCh4TLWBx4kfOisGtrUu4C3RkDxVGIS2T
jm8q8WLNM9imkXa3F7XkqTi2qMrzGipKgNeL6phRGsTmZlBlflQ0foPy38SildV8LITjTKNrADUi
XLq8oHotZwKcNWIYZBckuAwzdUdtcLOEVe4EQpEx+adyuidlas5jHu80Cag7zsrduhCeXn+BYPA4
u1WEcAZXAcm2UtLfca/pxM6R5Vu8YgqZvADVaJtGvgp2ROJN8lrL6aKuOcA8biJAyYov0Gjo9ZES
6IAzw6PXoDbuJPLZiXquZ6CJIoxAoeADYZch0aIhFBkPc/xZzY+YeVpNoC95DuwjuhlgL6i6COdg
lCtCcE8gSvHpvnu+bY8fQyB8/8WPC2Zf6ipoQmz8OJGOef3YJPeziXnNzW0pi0cZLWkctxAZNrGc
osYoVzZphNi220e1Z0jBWLtZ5w3j9ragpWsD71fsOZ/XRUvutdnLzAL2TwNBqOuAjGQ+F1H+htn+
F03dRxH9AsxMy7XqlfzhkqEhzYFjDX/F60XXUjOpoPko53LQ5L2XcZz1c4X++L9Y2oUQYaeAO4Q+
GiOTg4k6L00M+viJbgFN4DW26tng0OssawvWyhWHteQX8Y7jlUv0nGJ112tLWY9k/djC33dfTOvB
bAdX08/QbJbhvdB9vb3IJU1ibEvHoxZFD8zXX0tTi4bBWCHNIdM30JsE0tTfAaD3cFvMktVfihEW
VTkJadukkYO02hjUK7Mgq5DPfrktZckY0SjwPkWBu1L0wbGTc1apTg7ifaGcQGRqsi3dRJJf7eJk
xd0uKo4/V1EZRd+7WJNlrW4Chg/Xl6Eid5zEGyX76uB6ub2iRb2hL1xG6wGqr2JniTNUbY/RCDmw
0z3DlBbVzhYqbTRfybourQZwNQDhQboISPPC7dVFWpx1PUUwAyehJ0CEhMKU7NfnV3MpRTC2rtJK
cJKOcjCGQ/+mcKThnfrpuR1cEIis8a5HJhTAycKxTdG+SYtalgOmHhnbEdmLhl06rChsycHCwFCX
wcweiqBcoRcvWQm73zCmyZgcPVVYgz703hR7DmWb9cok/2ThOQvEHbQX4Z8glxKLrdWkIsE1STSY
gUEakCnP3Aywk0+3d+cjxgZqMqAH5NcGLAFgxtdrwrfLXcYiGrRl0Frfxmob1cAhvLPV75Ly0rV+
lB3Zm/4AOOWyClJAfRTszn5KpWOyrzGYlLuRp//SBr8vVm6ZhUzm9acJ6pZZ3zsTpkiD+ic9FP7j
vGPb7/Kd8f22CpZiqCsV8PN4sa1Z7lSRnUAOAVLBfD/GmauBqsbZVNoBLI3O9zEPdW2fPK/6k/d5
so+b/Ef7wk2aY+s1EDbRoKsPqXzQop1RIfXsqsrR6Pdl9lVPPeWblIAyLtpGpZd+qaWHZguomk4q
XOdxNpFtje/y/axvVOeNqLvOvOvm+xj/c+2q2+Q5e2xityLtvpeOlY3h7dmNqhWH9Q5pcWsZ/Hq7
0KBtjbTTqEODHnPv6bHLnm1QcKvjM1FMN0elxbLcDPmmIdnOo5ewt/q+L+ttLD2m2S5HB3lWH+zp
m9EkBz0w4m9K+1BVvqFXLml0TMSBUzL3jMGt7OdM+t2PILECqkS2cve/VyBvLYNfNRfLMJPJctop
Bntb9YDi4ATASM10zXjPwWdml3r1c/Jaut3BivwZ/nKo3Pxs1J6JXWjB4ueVyT61TpKXx1+Z7QON
m9DEz7OXWvZaMyDnNJwO8VHd6EB4c4YNlOZiW7qjUj7V2/pBmjyVnUHB44Rl9pxLpwk41+74NL20
Cgj8zvRk5m6tggMVA4N3cnR2Sh9oN06yooiFvCVOHjqbNA4zxaetrxXRMFvqJ6QcAiBmoeWPlf3G
7Nr5ULY1cL2nSg2yGnDLsWaeC1aOX8p+ABLlxNYGzd9hX653RAWpDqZKURXk4x3C+VAK2g50TMdg
hrmgB9NTDPqFIt+NzKo3dySw31pLdzs0UtStsikcc6PJB4f9yA3HzUZtMxkuQ46FuBLACYsx3wBj
bM+TvUWSu60MJFvJI7vB7PY2z+xjTtYuA9Kbe3kNWHB1LYJS1aFW28YBNyAeAaC9sr4ZewnHoj5r
QZxvpthGD+5mmvbA0k1LQG0lyBajNFkfcuWcnTXL1aV9uknprs69SPVp/U+9BX20AaaWsB5cXBeu
8ekIDupH9xmCHRRbcBld20HS1HTUzHIMfuiHB+3h0373+tcFhaRagkdlgV+PCLix5G5bghzDRt96
7fFqhqScHDpvCCu/D9pd38R4NCVrudv3wfcPFobpGlBx40GD+Pt6iXbWZXI5ZCM6SthZkqUH4IG5
9Zg81LlxrID33agdmpfhxkBiETEwAbZeFBW7WnUeB3t+Sih7Rf7uPunsygVPzz1toz2qNo9RXGJT
vVTR/Bizi9LWAWFENY8bom01O7CGx7FCO7RlerG0cn4/BpBQLDrBMMOoOmjKES60RgaNWGFXY9Bl
4IZsM78GN2XUbyLUPG7v4fvD5IP6LkQJFtJ0it52cTcidjAfu7jC0C56VmozBCrIs2akflFJ6Pu2
fFlj93QsvtG88atHkrwVPQEpSLGntuwO2s+xO2ql7qnGtFPL/cpXfoyloBDeYYAgB4VRkQooiqld
98k8BnGRgjhTotuqUnq/jE3TryQC+GUpOqFnHD4/1zeDZLQ+0WnmSz1z3LaoFG/uJR0Hbxi2LRpK
tjpgKO6SuAL4BGgUN2lru/CSJfIss4knIzG3vaqTx9vL+Ej+gElRFOIcdNPDPQMz4tpWMfgAWAyn
H4MaoI+WCtBHcAW5Um0c9BmUMsbBtncT+6lLnpPcgydhaztupQChXGGHBpHMmP9U23nl8udCBQtA
dw3HP0YlD2w3ggWgf0/hqh2D0Y4eK2dH6lCJ9e3Ql3u0pbY0SGayEhkubCdEYg6UlyY5/8a1HqYW
88ZOLkNk3nlzdgR85N8sSuPuCQ1teFto1xIaYo0SKdD9XiEASJIdUU+WWng93RWoOQ/Hmq30ZXMt
fdDihUC+5IvQAyOSlVHXEDhOGy11bYwQGDtmbOjaiV2420G8hZwyh2lAVU7sxe4caRqLCcpTrH1W
Z3vEWPfGKZZP/Wv3QotoGysrToL78Y9r+yNReAFGhR2VcwyJabbvvfoV/eYHsALcPhyLQhCyoMGW
V+xFPrMBjF2AxFfGwG4it2Q/nEjapuWjltDDUP4AwdRtcYtWfyFOMJBKL8GmmWBNxWG8l03PPvcH
KXOrY79iGAu+HNCUf9YlGAZTddbmDIJo9qzWJaLRfyzpDiBdK2dq4bUFu7gQJLy2hr4wS8uGj9S+
lbvhLfpeetpvHfOdbr9S3Fg2wQtRwv1UqDPBDDlEZQ/dgya70mbYlr657Y64QKyVo7ymQME/zci7
NtYEYcCLfsQY/3gGisRtY1h4QV7rTohkMg21BavjujsnD5S45Bf9OvjJUd4OBzS0DV9X5PET8+FE
XShQuAjyxOj6GrFEQLYYDmify522k+8SVzoY6Cheg3r4mCe6Wp1Yt6vayal1i42oMezpcOon2OJa
k8DS3XZpfmLzQkoH4qQyzi/Yw1uQ4e6rxK1mfw7UyoNdJG4SSDt7K7u+RTfJj5VTtrhE2BxqOWgE
xxDwtfuVprSqpAjuF9MIx6KHp58Ut1obJFy2kwsxgi06WVmmkoTDHAez5tdvpPYnZBroFjQiThJ7
rIXnTzbAt/JWQqC1BQoWakmqkmX8ytTzjQ1mLGNnz6u0d4tHDRllVMMANIUh6GstNuUQZ4SqeC5U
B30HKo2gLlzTy84dcU0QkR+KjUxdKdS7lYB32aPwmTFwiyO4FmfGCNBVcuCHwESRDaHqvB++OUa9
sarAzkegvmLqqPkOzDRv1KMV//Lecy4eRg5gw7mGYT3iG7WYSd+QyMD11iahXux686tV0J1e3c3y
2dAAOhv/6nRXz4CGpd4raerrcTD0u7H7wvjHOd9lZxvr+8+DxFq83wZdjeg55L2hgpeI0poCIrbA
4En62Iy/pfkHG19WPNGSXf2R8aFJLFPThNORTUF2Z5h7YOttiyA5me60B9xUaD6540FbuXoXRfJg
E+hfaBMRcYNkqbLiRsGy2PSzV09TvdOt8PayloIJNOH/J4J/wkU0ZmlUbQdMYAXRs+7Ne+I6p+mY
rIViSzHEpRTB6RgAlcLjI5/g8p4sJ3fNTNrNBRpezF0nH3qyXwUDEzlR0c0Ik0DuGsaAkRCgj1wv
TG3GsgKqxBQALGMDAsoNygvWqb03jo7X7elxOloP6a95a+7is3a4rdQl73ApW/AOVlnZxjxXmCnb
UVRPMJ13NJ9vi/g4eM/Xh6o/7yACD5RYRyuRAFL0HjI6H/3We/uQ7sg+31les9MfpW25tVdKAjz8
Eg//pUAhDizlXJ9IA4GjN7lryEeLGrtYjRD79Vo5WhkpobFyxIh7e1amX4lET9jBlTP13n10ax2C
xU9dxKKJYh3S07Z9bL70m/gnMJYO1LUP8z49tn5+NA/tYdoVe/VbdrK+RycW9A8roeHi2UZbDWBV
ADqKaT3BPrNIJ2qOFRtA9z4VkuEqTfU30Rrma9DwZUPUBw5tG/2Ijcb3zNmmz+RJP9obAE7v07vu
1B8Gul2xSX6pf1DthTjh6tUyM6/rqsGU4+9+7zwRnDxtm26UoNmPD+O35FT8fEL+d+XCX7SdC6mC
88+ruUhNhxsm4PrHDdolvbL9kg8rSbwVMe+vigtPWcpTNdQmxFB7L3VPdD7P+omtZeaX0kxoy/hv
y97v/wsxAHrHfI9VQ0y7L0vf3jUHs3Xdygfbhq8c+yfdnQGg+GBsWk8L6VE52v+bPsXYhsU1oNWG
Fvo0v8nTLkkUN+8mwNiuhBOLJ+AdwhUDEGg44Qq/WCmmRWWn7skUtPMOTaSoY7O1gdRFn3UhQohC
SwsAvBES/MHkZOhOPSlQ5YrNc1/+0eY5EO2/qxBsvk4bmjEbqyjDsXWr74bqFtV9RR/RNfdmypga
Rcf8ilCV16tvCRVM3rRiUykI1oXseexqv+Y79tPedXug4G2te/kVAa/5mu2P2nc8J6TGXYNoWGgH
w+3zn2I/8NzqZJhyp+/wAezcu+ax98x/9MbtRyRzXEy+/xyav/GXFxKF+5z1HZXTBnoGJIQt7dJ0
05OVG27ZfcEUFcvCIROpXctYMvXOgPuyMdFhvpTxU/sArGF3tYa/GMTjFP8nSdg/OWrHPupxxPKX
8Qg03K16ANXyvvGAU/JXThnBl4X5WA5iLFw0UT8nsjkMcCiqf9aoO4OX7tt4mr86sWveWcfxH3Pw
otfax0u3iteeKzwq+GCpF9KFQx5HSaWDkxNRc+mBxKX+7SDld4jfctVFltF+av/pq9VizuJDBWA9
/61ZOPegwVRbipYf9KmjsunEd7Lmg8o+O0+a7NlF59osrJxDXHxNzF9OkrhOvo3GQ0pe87j6GlfP
2URPhGl7tjZExHf2lj4Ed9ECfKvWG74b3VddlYCTtAEXvfpapWFcePnfvVQvVSGYWp0Ck3tWKEwt
2mitr+BWbr0DyvC4LlHpcav9XVP66Rfn8DeO8c8eiLkUJdKzeQavd5C1h+KhYzFG6b6a3TamXzrl
n7b4QRWEXHZIVnsNlmPjC9GCrxgkB4NSGbZfDqN7M+w9oLl7zWb0bbf1p2PnqiueY/GeuRDIL4mL
q4w4hpxGozwFsV0rfitNmEqMJG0ldbMYgVxIESLwVFUKpmYjlpXtO9VV8LZw8qO++tLl6rlho2Kh
0GB1nscDd7VAjjio9HspnwdFd7PI1RqTl+Vr6awxunKrcdO/JVZwVIh5dJkVWB5wk3LPOUVbe8+I
2369bZhLYQdmskGPgqKKicGS670qoy7JCjJPQc1AuTjtaIOocQ0GZlEIxlUwvAeEK0i6FjJJICnP
eg0vd/XoNIrXklA11oZjRIQbG5CTaAbk4MpgLwAroWAQzMzQnwnYkrDsgd4HfoJ8G9dsCwLb4yT3
T3H6WNFXtE2gyd6dHQxBoTe8KC38u+XzPrvbihXMk38N70rEa1tH3RGYQtdrnqtxqrKq0AGKvXMm
RAK0dI3pi76KJy3cKR8ECTsYR4ZWFShfhrUeSKPilnHus0FC7mICUlL+xOzHEmjRyqFSnc04Fy9l
L31uwOP9E9C/ingE+wsCZuETMovODZ51eoim9HiTkpruo6yTPZQr4+1ttQq+RRT1wY92eQpoxEkP
y1q+k6biCy/P3xaxtHNoiMNY+vt0kCGcvFRvWVOmuh6iNdx47FV0i5RjLR3Q5zJu9aZWN5+XxwFq
0B0N5ndNDEmqEs/dEU2OIWXVpjOIb1rPjaH7MVnxmEu6uxQkHENlkPOMzymFZZu6TYWxhbUxHOGg
v+8OEsAYxuO9krbOv+DC89tAzKOT2hthMoRt8uBYD6O2MhKwdMyBjfRHhrA9jPXAxSw7AwKmDWu8
pD84IPVQon7L5EOD4ZJsbk5O4Q/Tg2PQ49Cdm+F5lLcd+vs+v3OXnyIoVGY2TUsHn4JH96ZWe48r
FSh0G4euxA+LikVLMJCwMazmiFhCzOgZEuBQbFE8jiiWJd2zukospWJ3Lq6cf3cPnfZoEMdQN3C7
rnfPMds2lzHRGAJLFwMdudLLB6kx2L1kddSv0TZ8pyr0keqlVbiKmqJtkURuPVjoGtUxRfQXykXa
Dig2tsHzetdfYziVVlc0MsJp2FVDQPs743nVYJfOOsAT/hMixEbJ7ESsRQNJWKu6a2FCLXkoogyd
vX+zfxdyuOovDkY6tKC6oY4RduAxLLMfOhBBqfQ/ChEuQEBClGneQWNmuVOnfZo8rraOL7mQS30J
BxwjicCR67AO6KrXX0f0Pn1+1zluEUbcAdoJ1LhrRUVOXFey05lh4rx2yuxR+fuMJuOy//1pOcgU
Y/iTI1UCKUg4ulEFLOxUryAnsXq3ryoUjZyo24DnsL1nZru2LnEMlB8u0JAjEQ+8RnhHkSPKanqC
jrPUDEf5u9rnrm6dLLSZ9NWpQAHQVFovZ+ZDau6ANVoaFgAwDvQZXdbpsKlM7y8Wz2GGeS3AMGzh
aA16PWdVCkOJSOeX9aMEMkGrOzkYd7ktaMFcMMT4R5BwvIZusBsD1EWhZcYusLrd7pOzpf+qFURV
NubtDQfYkdf2koP1BuhBfB9V5OEByGD3oRE93l7GgpeANf4RIli9QVK7T+LWDDtkp607q0TPE2b+
Pn98YYoakHWBgqlCb9dLqUxK7KgZTH58U3T64vxi+mXlfInJlneFKZyfFtOfNhprhWQABeepwdB1
G7ZFxu5GgANI6LXyaYuJa6uo5PtYdRLQQ+tGcwDpu73L51xGFd7O13IxC3cagLxASw1WI5TfRbg3
TR5LVtPCChXn2TKAA2Fu23GtPWhRCJ8sf4efQpn/WqksBZRpaxErjMtDM/7QVKBQfS4V/q5RPp34
/yIEV6INcZMrNUQ4aOCaEgXZvm8DsLIzZSXpt2SGl4KErUuUZKKW3lqh1n3PwTc902eA1dDB2Xze
3C/liHGAFKFEMwyQ0x/m0XgqY3Zq0vQNE0O3Ba1tjuDsDQDggc6xtmDxkYs25j5BO2Xy+38SIsYR
6TgWkVI3VpjJgDhPce+mx3KtGUB4rcMGgAmKMSQ8gMAPAHO+NjNrIJFZMEcJHfBLb+D3VM/Mmbbp
6tnx0qQLkzRO9olN1iBhPqoQJAFA0ATgKbp+Uf+8FjxrpABOb6WFnU68JDtbSCWO08ttFS6tDhA4
4MnBIwXTVoKTRZlfsyK900J7/Gk54Tz2bpze5dEBCGS0lv3b0rgZX4eheCrihuQdOUCxer9JL2Il
ue9aaqmTFuZzKrljlm7Uoeg3emr5DbotZkJX8lUfzxUEwt/iD3+0i2AQzjR14NVWtBA9mNkQdpjq
qIpjDNzJ2wv7eBtyOcDuQaab51qEc6WBDrGoAUYZdpk2eLwO6mqxMuxuS1lezR8pwqFq0tHIUqpq
YYJSu9HvOPLoFLcuiMJvC1oyPQz0Ag8BZFbGB7UVfdlmmaNpoS7JXolJhLQ2XACt3JayvJw/UoTI
OUbTr1ESLAeY49sxP2HeyDWVzl0dBF9bjmDkUoIMR61DEKwPEz6PSftiWz9uL2bJAgAHy08qwDCw
KOG0sjk1iIaD1CNhgyJASs+5XqwBOy4dVwS2qG4gqYAQQfAJtTOMvNVSDwfnyY7PhlzTRwdMDo1K
n2JJA2iVOk0rwcvSoQXkAn+pwReBavB6ZVrbDBnFqGZYdd3G7t4i6XFG5Qtjhj74qra31bhkE5fC
hIvQjqa+yBoJNqHeN+l3vTkknRcZK8gtS0uywQOJ9zY629CZcL0kiQJpy6xTPQRa0osxbWaMH6l3
QInZE3UN3GxJFh/ERM+5xQn1hC3TijYFI9qoh8mXlP4w0e8ba/+UhG6yZkV3CyYI0+Po7uiAAN+2
cFOpesx0e8rMMI7m7oCOcIwiFaCNv71DC+vhXg7pefShwdUJp7brbKUbgGwexhWwiWxqhFTpPDQM
AGkvyn4ZafzttsAFk8D8PJiTgWaK0TUx3WrMem7mWWmFDU6fL4Er0rNaIwBAAQYI2Rr2xaI0tCWg
hAjIQlW8okg+9nXdQxojRlJ6NO7BETYZxTR4kzrbv4B2mmgrt8fCqcZQMHBNcCnyflXBrw9DqjF9
xi0ltfca8FNmTIBWh6yyT3WETsu4WzGUBX8IMi9g++O9itFqcRq9LTFKV/aGFkYAlTLrn2UyefPU
r6xqUZMXUoRDVmlkbtsafgO9mxpF7+0Qu2ONuuxf3FZXyxHUl8lTbmTAGQkVfUbXuVL/NMeica2o
XZ2iXDJ+C1sFVEn4eNRdrx1Hq41JPWQxAJ7JtNPnUGLpQxtTzJQUoKM4ORqmPWu3BYlSZ9OAGWdt
9KXYS5L9XAIasm21lUcfX5sQUaEggoFyjBBhqlMkga3UspOjJtLC2bknTvSbFaqXnoAvNEdh06M6
kI/x/vPnEeBSBgIdgEQCHPpaB1Nbq7lZNkhYAivJAusozZ9K9pagvn1b0IKZIk3E8eoRaiClw/3d
RbTYV8ySCchNQiadbLQYAzDUXClvLNjolQjBZWYza1C9IsgxzHO6syvzgDQpxYB8YbjwNvXKihY8
NKiZbOD54a2AGEFQXUzHJFNt4IOrdRoHDooRrlZF9YqHXtLbOww5b4fj7CLXerMZSOAIzY0wJhmi
ecBMdCkAp9c4gxbOAgpDiKp59Q/uUhDTmwjiGWhDwkTfZBYmddHeP4ODadCfZXCI37aFBTuHMM4E
B6wYWLygOSAuDoCTRj4+cjAtGxNvBOJ/96tiz32RbGXwMH0ShIS/+/D4gqFbAJtCT4lwbzfOGFO9
hkQWq89akuTHodSe+45YmCQA3bhVpMmBMknyZ8AC+7eXy5cjHGsNTNzAvsA9yxM611tYsTyO0qxG
vlffGtFPzZc8ediPwzFbG7xbOgGYMETdBVupOmJ40iJMimSJ4DRLmluqP6YhcYuo93InvL2kRXNB
/xuGCvEABDro9ZJMZ5xMfUZmElN4GyK/Ee2n1T0SIBmNa4X9JVHwGTZ3iBbYLgTH4fRAYYOLMkM0
9N3PsTt5prOyQeJs1bt5XMoQdojYVlYoObKTNmXbbGyfYxO4Et1bXZUeEnFgo592fRw9ZOmay1/a
MZTbOT6vbGGYX0zxVtMY185shqUJAptZs3x1jDyDOGdbSX/f3jSxw+R9mZfChFNA4rSbq4whc6lG
dbpDlluWN2Drbu4sqjivyjyawBdNzQcnp0eKCbp7qR/yH4xK9jZR7HlwI9h47PW56ny9/W2LekCe
W0VrANBuxAOaJaMyTnZhhlFbvzLyQ42BJhGXP8potRDPVykeRwBfmUjfYhAFILPXtptFbfvvNQE2
QdSSfEnxo8raEyJ5s+ImVesOdf9GpnKrKj9vr3LpygDnrYIRJg6QJWaB9LRiJhDAUFzIN7tiXLkq
lnR4+etCMG9EhqSYBX4dACUA2cm9Yt4Vz7dXwE+CqDxU3GUFJxGjzqbw+ib23DMbkMuhXZ9iTPtP
6vFvXt9QDQ47nqfwlh8GdoyCIMGNdGNUBjXWMpCVF+OSogCthVwwh73FpXptASmbYktpkaDtEg58
xeI92FhW0YiWVIWbxoY9G5gPtfh/v4h4mBnVec8mVCPMXYIpwKfVquii37oUIZgyA+uFPVGIkKV4
Z9loWXPSTWQD4CTbqG3sdZN8SLvRA+Ds59M9wPTiz2Cw1OEQCfECcrVIXHC/VUebLnN8pbdcMD+r
A13xzUuX54UgsYHdKaiU00GFz8KAfEUBMHInKUjISZ0rl4rraCtJxsVdQ10dlU24B9DbXO/aoHXM
VhrHDJvGcNHqvY3tCJ3kf5EPBorhf2LEKW+FzNqYzRCTdJZ9Lntl3IPN7RWk7iux1pLLAUQoJjbw
rEKnk+DzJRBdtkg+WyGxYrckmTd2a0BQS8cJs+poJkcGBrxDgt9hM8ZruzmGT5AaTx17UF6FpZq5
ZJUkakESzA1HFkwA2Byx15k1UwJeS8kMLfllRLw9dwFwjEDGuhLaL8QcV3IEI4jINA9lhhUV/0fa
dTbJqWvbX0QVIvMV6DypGXs89hdqHIYggkSGX/+W5r17T7eGasrn3XzLVd4tsSXtsPZa4BJyQsx8
ep1dBLZ2nuxuJbNecLh/bAGTLkUA7tBFQykcTm11D3AAxcl8x9jfvrYXNw7BmoM0F4SochYxT0nv
qhmeBlwURlDpJQMP6lz7pJ4ar9bstQGDBa8DCR84hEHfjNBGLqG7LXEiR0Phhbe/KgIuTfJ8e0GL
u3ZhQPpCWQzWtQgAl3NKvtP8odExjRwfbttY3DQoQoCIHuUxQ24W0aKNGzaV9tlsD8R8Z/Ndys4N
XYs+xU+VnlTs1T9mxM+4eCeMXidK3WEpuZVGG7MGeSXIWXqvrEjqN8301lWdeeBW5T4nOVu57hb6
zMCyEagIIEERCt2S+0EsO4kw9OecTcjRav20L3vQv39FxumBtXGfJM9a8daZQBN1K4dMHscQ4eiV
aelq0rjC59SGaR02id4e63rekYQGNm6pXyWoteNo3MS6sS/d/LGJ8pUwYHntGuT7iAZ2IUBrr3d+
oFAR4z0FmhvsVd0YHyEydkQRBJxGdxhEPmlWcsoYA7GfU4UVfb3tXktnBI+MIPbG6BTwXNfWeW7Q
vsJrc9b6BkzAuUb9VFXXwt2F9xOtQBfCLXBhVCrEVXfhXfNc5VXBa+eMyNAb6+8gBtsORpiBxGlI
t0P3fntRSzkGGgsgLESMKKZtpINpYppOGSPVAclMMI7P1AmqCmyfe6ZGe6gSB61VB7PzRenHr4x7
tZuAhm2tsbJ0fSOdgzwqtJHE3l6vmTUdvLUt3PN93G4jdd/XvqME+RpdwJIZYJ8A80NJATq6UixM
TUSX8YQSvTJYm8Ht9zHSqS7eMMs6xNpKHLR0GQE3jaQeFoFhkPbV7jh0gQfgQfKRgTGoRD8yb3Tz
UGjM2moQdFs5nUsXLGoIgEEJzgW0Da/3cJqUWKGpjsTUBR5INZnuoaYPir1sTcNtcWWC6hb1ayCD
ZBEOB8SgpttjZVPf7tvGBp/EUBGPx3dJaq28g/IM2sedY14Yk4682QLE2CCiPUPbElwcw5Rbe2ZW
oDgEuKoKQOXZez03mkCP02pDxmJjahlmj1rtSxVVKigvAFUf9ETzh8gmT07D+GbMuX5EVlTulSkD
q0K6RsiydFOIrUFnEwww4CG+/hYJGrZqDWr7M6+mr9CLP2C3Vt6BZRMIrCD/CqCP3AiiCS8n9Pqt
c5pbfxjhPyZ1WhsAXDovAgUh6KGFxpJ0XrSYNmPbmth7c/AB9tgBvHIanciPSQ0Gp2QFtbLkV6hp
iyQFDTSke9e7NuW0SMECZ53nYiD3pi4IESd32BmQ4fyZj2N/vn31LdoT/LbAoOEpdaXlud3UWL2L
4DQBJ5U5zdu0qbwGTJpuub1taelj4bxAFQILQ0gnOXGhQC0LSHeEwb2dboESg5iJxddoZRbXg6Be
BwUxUgf55WANRmosJkKscthRrQJZJjgdGbKwfG3sanFBF6bEI3bxSDlmmpLRQhtSaVEKTqH46TmF
tTaqs3SlIRhF3mUCUWrKqaQm4BYxtNfObsQ0T7HaxkvsuQcLW7SWEq2Zkr4QsEw9uqoiqK+s3VBY
jtelGGHMx3klDl4qAUBYDqxa6GFhYk4WSI0wXEotI0PyVT5l/btiYy4h3+XjNrUpyCnpxk2f4jUY
1aJroH6PfjviVl3OXicC0kI3g1GTVceiM55qp3oyEnDDWk34L3wd0YTgjcDtJ/cKEh4NU5+jVqMa
+YOeoCWo/uUo/sebgOxYsFIIFWC5Y9vmsVW7xWife94eBrfeZlH8whL1DjojP2+vZukKvDAlR9v5
4FA+OzBFjeZoWn9S/ZvW8a3Qz1kVXFr6SEI5Bv8SHHky8TrihB5FGsc+D9UmBid2Abj8Jl+T8liz
Inn6TFQQGCDwPBPNY3PIxgD1a1Ztb+/bkhUQnUJuGLkyapzizy8uCKyRMFLgxtO64i5Nj1qse9PI
fQXYrL+2hKYUbjwkySLrkyzFzuwoRORDDNIdPpKuV2gNbZy2KDzH5WvJ/4I/IIJEfRBVPHigXG0C
jF6f9Dpxz2OT7srZRQSCr+lPSuWPtPtT6FG+EgEtXLUmBpjg7TpK4FCmvN7JEmg+3o2Vezat/A9P
C1B5jcqajMxCSgv5TsSDWBHGzBzJKRqM/RTD0LrnuvO1HITM8Azwm87cYz8qtrn9xRbuWhP/EBSX
oLRC7HK9ooIgqnDSzj0TDBR5aqbFXmOlX5hh7m4bWvpYKKQZyCtEu1x+PyI34XOi1+45I3+a8ujW
ytaCsbzSfFv/dtvW4qLADSuMgZBMBl0jJGeTW0/uOe5CgNxKck/X2PIXzpTI0/5rQiz34kzRLEkh
INJj31zDR6NkG4MyW43LIB2SlUO1tHNIhkT+groqQuxrU9qYFnzgWE1v/+wz/Vh9rTHOPrM3BIkr
ppZcDzgV9JcJ2kif6BDyurLcHt2sc48RL9tP+OYhOzqtNzyjo3T7Gy3VDyAB8Y8tKSebqFPHU61i
B3O/OM4/geB0w/SQ9t5GAY3b3w88WhfmgGK+3sUhnqpKgc7C2QYVTnPS+N34zVJ/317U8v4JqmWA
UNCv1q6NQK9UaRwMsZ2H4UeTvhDja+EGQ9N5bvyoGTQY11QuFn0DZHT/MShdSL05mE6szS4QYbHn
WKCgI690fsLYaM+blctv6VRZkHcT1x8ekg/+vwuXr3qVTGiTuejEn5vhS189Dbz1b2/g0rFCaC4O
LWhc0UG43sDZGqemAE/rGUR7PinPZjUGkfGuaW+37SytxcYsL6JZkKp+ai+VKQiaSQNHj5KWBgCT
stCt1eK+1MrdbUuLK4IAHVINtMvQL7teEYQ+63I2Ivid/gIqcq9KQ9RWkn/ReREXBHoIyL/RYJQe
DWa01eCqdXTGlBM1/c71CvvL7ZXI/Goi1IMNqBcKTCXQC/JbUbQGyVU1wly7mW2xu83BIW3j10aZ
+aAJL+9Inn3TNKfeoJY2+wN4ho9lZZe7riDKYzaRPjDmZN4Via5u9J4Cm6Wr072WgGuoNYm1uf2D
ReIj1YY/gBwoZkHiHijG663nhj2NLQbezhhLvI/q+KlU7sroOe/7nYnW1OR+v21v6TAK4Mh/7Ek3
WpQlcdWDbPsMiL0LQnK0qZv4LV5T0FnKWi7XJcemqoL9ImYUnRNT++1GBHJUWRHUqJwA2gIpBYLU
JdpmmL+rjbW6wNLBAQBNNPdQff10cJw5pxMFxdk5Hd5Axucp7U+HrdU6ls4MmMDFoAmSJIAarj+c
DSpwPW2z6FxMNjjUlYHuCNW/t9wA+6xirTHRLXw3TAjqmDCB+g20YsTPubjYyKC5UZvg0jHNUEvf
edeLU2pB5a7MVlxy4YFANiYwGnBHAhDvtSmXzUAFs1w5UyhkGhW4SovJJ/3d1GNsMPMNGvlztfaq
L3wz1DxBlemKPBBP+7XRCBNIU85scQ4moMO8RIm9NadcsgE9aMyzCGQ3lndtg9fKmCmToZyzQdv1
GC6JSm3r0pXt+2xFQAVRNMb7bYL/Qtq+mHBzHBkcQ8P5ihPD06FIqxl/PcBwbeXTXRoRF0ie6GyV
gx8ZVZCsidl9dnBhAW1fEwwMUCaSPC5SBSxxKKNzDh5M/TUakkBp74v+6faFtLxd/5gRjn/h2N2g
FpGeVjhHpVKfUteYjyQq91UJMpDblj4foesFSVdtOjZG2oEY42yD2qkJksDcubtx/BdWUGAFHhBD
xgBrS9tWpA0CkF5zxYhWETm+qm5tIKoy8HxSfSXaWYhPEQCDSQVyBHjqUBy63rxaH9uCMAYvaLdF
96hOvW8ad9NQ+Eq+tehTrn2JB2Wbu9UKOmThnRWWLSE3YAqEp/TZkLmwhpnYzKr5SbKvte6VNqQ6
ii2zdpoezsm24UDYpc5j9FTWW1XZQGrFHR/VhL4akfOlLtam1T5fW/hF2AxVBz4SWFDpBoF8lKmn
qPFjqOtHCdb+1PL76ojHZ/yqdYkfr3xn8dddP9wAxqCAgOkxzIvgpF9vPYqLdYsIOwI/Fi7FuleS
IKuYsRJrLpwOEaYL6Rck8xjHv7YyKGoMZYcG2zzhuqIbhIQeX5sqXNg5jKHgbUFsZyIuk3auslM6
KAou/JmPW7fx8/4lAUoXLyebgmn6Vdi/b5/EhegAUiCobwOsC2kHwHavlwXJLaMt21o521Uz1huu
EJJ7CkZlqOfM7fjT6utM8zDvUXxR0JjqfA74bus1Tev+PZBBOLBr4wnXEMw70uLNpueKU5rKmRQm
mvOcv41GvzZwKPOOIywVctp4EJAao2/6KbOb+tGdKh0LdnJP04qDYUNeC5GQPjm+227zEryB945O
HzGysO0UzGv9PXgQP0EgeQHrgkSDnBqZJUb/0dhVzoN2zOpvkOdzGh9iL7c/7ZLDXlqRtpPVEzUj
11bOCnttnCcdUrxsXrHxOWbGSkQlCAEKOlbyoQClUk3qmMYhSidpvtvZw9esCqbn6u9HHlGcwVil
hQ6MgyK85Kbz0JFhJkUcZvEO4OGAsnt3zvyOfv/7Tbu0I70ZdmN1TWvlcZhkAL5N/MjF7B5beS0W
3r+r1UhXdjrzJjYtbFuWzWiOHAU5lGl5ZWL7/donWnR4G9wJOl4lVPVlDgU+ctYRp4nDufqe6xuw
tGbE2esKeTKNQ8LyIKufzJx74xm8Todu5Gv4uwV6IpSjLn6B9PEsqIOyuGnj8CW1PCARdM8aguLc
nVLbS6jPUpSO/Dry7/yCr7yOSzuNV1nUB8CZg1jw+nrjWi7UDPs4FOKM0yZr/k8Pc5xWTsLSaYNY
AlIdlEWR+kqJ+wxRAUex9DjMwa3ENk63S4YV31wIA8Hw/o8J6Z0bFFOrotmIQ1FEVPTas/QHO092
q2O/S6+QA2IlC2844EpyLOOCndxO0joJ26cpPTbpn7E+tYz7afwG5qhITdfAQSIQl15w3CL/NSjn
OeUM7fBabZOwtCyvn/9wJYPgJBYYJf6s3lUk8TTw9udZ490+7kv3l5jPtVCKRwFddg/Rd7W7GYZp
zbbUMREmfRvQRp4M9PTune7v2bHsD+am/9iTvKRqC7ybdpOEbke8ZjrPNPIErfHaIMcCtQ5I51QE
v+JVx/+Q/d7U9LEphyTU6N6cvrHmlFi/BqfyavsOkDOEwlV8r0HBtAzJ/GMsnxtly4t+l/J/cS4u
f4i0YjtNVAywaElY96c8/tFoL8m44j5LRw88BRhxEnSuEMW+PuO5m41zoulJyOAnbaT5KlhL236t
W7XkK+iJgW0MiTjGXKWVjJ2mZ64FysQ2CUj1Y2T8hRT7LGzt9o06X2475tJZvzQmnXUnMWo6tE6C
8B2UpKNxouQJFDRa027+f4akKIEXBMijxk7CNKUBm/6QvPSNhqBwssbpJ+8fJtDwfospAxR8IFQm
P60tTrMeZcOZlxs3U7cNCRjfArYYJPPGjVae2I+je3mnyOakN7YjYJdNJzpAhsRAfOdrZUCSn7P9
K7ZCzSKBM/2e0q2ZriBh5AcHmCGw9yBN+JhVhLLEtTNqzExNM9LV81zzba5A3dRwhrAelcKvGnpo
U/X99gdcMohsCzUi0a3FvOe1wYLUdW/RggA5C32+0trn6ovd4rUzU79P1zQil6wh2UKRDf0qjHRI
H1EbKhusSIycR5qWvtnYP6NS3Ua189r10zmNjbWkQH6LhPaqGGTVkA8AaiMDBpyCVQ3DCMR5Vqlv
9+Zdqc8vqlIdUdf247x70nm0abmzUgsRn+nSeySzMnhgSkGgPlGYRWDx7iJIcdXm5faHWzMhXdEZ
OC+QZiao/1LtWOTtFg3PlcMt34wC/gAgOgrsOEbgApC+Vs3ihHV2GoduXGxn293hudin9bfbC/n8
ia6tCJ+5qBsZlpv2UY7YXB1zyLRWfqm7fkGe85xCMxqdOvcejcjn20bXliZumwujOVirtb6FUb3D
TGsMJGi1cTlZOc1ig67dAEsDBhT8vMBMopVxbWWixsxGE1aMsvH0mvt2M/iYJs2zNVjWmiXJGyJ3
KhU6lXEIRVxUF0Z1AzEfutZWX9w16FFZghsJxWtpPYNZdmPDYMWE5lbpgteFB6vv8aeaAtwOhUqB
7sGxReVfssIVpjrGiFh4GG3A6mPFa2wMH+dPzbakycfMM8X0XADOiPNtr/h8pmAZToywFdUwEKJe
f68yL6F407n4XolWILjJkmDMDHt728rCLqJKgagRsQbYJ+TqtVUacRPhNQtdrTyAQ8FrSXyg1gqr
64JHXFkRf37h4bGSaDQBECIkjrNJyq/MOiYt2yp8ZZT/U4IoPhfydySIKD2h7CSWe2Fo1FmmGwUC
Gz16ox10gcCjZpZnNr7z+qFofnQq8SbzMIwYy4C0avG3xCgf9lEQBooFm4oxt2v7ANMDCBuXKV5J
EiTQyS3Hr9MzEPpr0ffSdxMTAAKbD04rUzpjWlw4jZsgk8iieVf20MHolb1tPN32jqXvhkFEIa0L
7A9yz+vljMAOOnkypiExUzC72L4WPTYq8M9rgheLhhwovyKYByRHla7A1ipru3OmNDSdHRQrD7gz
EhX68mO0UvpcOlUO4gvwWQGlDjyMtKKYx7SEuEYY6ckPaDlTj6hg1L69bZ8CNpToVYDn4IrYPXih
9HVAUgBp+ZLRsOi+FtO5syHMQNpDbmwdWm0B//BnMJIjhVkbCvroaF3f8gKHjX9aUEsVJ/p6fVo3
qU6s61mo2JNngkp4dnaqhaH0x1GZ99xOdzbzu/Rk2M1WbXlQ5691tiZ283mTASAUoiIA7QDIJbNF
1WkUMSWNaFidy3CNuOZTCQabi8F3VCfQi/9wy+sllsbAlMyO8zAuMMtwcKGkHoVj192lPd2D+J0C
f5c+2JTtnGQHqaRHN9lXTDvjxllxps+HEKOY6AYj68ZHNj7ELy9um9pIQa7TT0U45b909hs4ST6s
3GhLJuBJgPkBZWqif3q92FSDnIULDHpYv/Lukdz/NToNuwn+n38MSDdmkuRmpdVVEUam6Sn8xDwy
IeC+z1Cov30qFpfi4s4C8gTgX1vKA6csaotu4EU4dONhiPZWBXJcY40l+fNN4oitQjgP3AnAzdKz
Wc9t3XQGKcJkso4G+hta/hMSNE/F9Pv2chZCA1jCGROVCSTRcsHFTpkaT5GGT5M3fspzr3ttSxCt
0GPVNT6BWpZlIIiM1lBxSwfgyrCUvc+x5UxKBsMWC5OBe331NTWObDR2ecF82isBw39Rv5kDHQ9P
N70jdLVQLnTD21sgp8HCd0CdhuY3qAlMUMJfOydIqQDinq0i5H3nxVnsxcOXajhYuHoMGzTLaxoQ
i/Y+4n+AkwHplRZuJ7ljoyiC80amrwZrjdrLWVmj1Dpah0EnmT+TMt9mldHvb69UXJvStYr8Axc6
2ksIMWQ4eV71yggmHdAGGt3RypEJ2IGjBqljfBuVccXY0iUOLjAXD6EoeVmadInz3Kx5Hc8lTkqB
YAWwk0cjY2nQsSjIlIH5RZu2W7Mw2gCTcMqucuz8DjJL9YFURbKP24kGzljmK8M+S9uP5qzQ30BI
AMbr6889YPCxnDjDle6Wd0Zkfi2s/KDn0WFi0QMvH+sM8MXb+77o6zZmLEFKg/QPHelrmyZE6Mcu
tcrQJg/jazLseh3X+8h3aPzyeNfzxKv6J8s+aqTxBEiGvuRHtsZIuPCgoY2H4SPB4AdMleToFQcu
J47KKqxjDLTNOnc2BEpoK8/J0tXlAquJWjUqS5Z8obTEKDTkTlXo7NAOesntQF35gktX8KUF6QDp
5lRrswoLCUKQVPudzGdjxcSHc0pHBYUjzP1g0ANocVnLoBlabUB5pwxn1fXQnTGU12ijDb+MnQOB
m5IFRrTXEtUboIZhHfP8DRxpwykCvW3xPlWv5QPoGeZxM7S7ARmXqW07FV2W2261sA/YYoIDhhIX
gFbSPrRKl5UjwXSulU27qW1+MwOco0m9Vmf9NKuMGxLdaMyzomnkgDFOOjJzYXakNPoSqb1ReDZz
gjRTfSDCN515VH+y9IWhO85Mn0aBsgpeWHCoK+vizy/iE7ec56FMUBdXwVflPMzDg0KONH37F5sp
sh0XNVH0pKWqHeQo6QSAI66FSEGiQ72W0yBL1jIeWcvU+dhLkYcjQxCDyVJQrZZupCgJroJ43jcM
Un/xY4/af+NC4oduhuy+ZrtsHpDBVr7rhGW6BQYRNGg+lEe91DlmX9P0MR637egT1nm5O+5K545E
9VEZVlp1C/cFMiNUh0F3gwhR5hZN2wHcU5pdhnkFGijTwUxkx+gaKGjp8wILBkIiV4g7ySAD5o7z
2FtGGfLhLR7VXQrG5moGl/v77Q/8uSiGnrig+cSUE7jQ5LloleTUoW1ehdx+dgF4TZt3J6L+BCCa
+3PIz0NkrZzPhef2yqJ062djm2cJWh+hAz45XgYcItuMvmu8CHpljUN+8ZCC1gnobgCvAYSUHJgk
eqHPxlCF0+RnFaS72UtlP7lNE9R168ep9UK7Q90bqFkYZ56u1EaWkkVEFIIUCe8LwPPyHZEDcYcy
DGK5innQlfLUNLmPnH7LbeVpYNOPsoo9o+u/FGPjRXMzrzw7S86KU4UqONjuEOKIZ//ilkimNOoT
wCTDUo2UbdPy8tvUKOpKKWHBimCkBUgb+RIeU+n0ulaSZzmnLBx5Y28GZx4PRVaTldBpwVVRFUHw
hMxeDLFJe9koFnft3mBhZ7zm8QOEuHeRSvYkJVuX2b4NYQe9/0vQJO4lwOSAagTAFE+ezDRX88qq
O1LxsKCtA6mPSvf73lijHV04EjAA7wBTDop1RFpZPidlrCgND0GQ8kXNN2nc7+148FPrzyrSQPxd
0hN+ZUt6N5iRObxCdSA0J7QfZ+OUNNPRdIcVz//8seD0kC4XCCIUCmRQo1kWatrwsg5VY9t1o743
NG5s6zE7Zhl70NL6R9uq2tZ2krXRzc+RLCyD9FaEWsD1yxCcHAdhgtZZHU7FscqQIrkPqAQpGQ10
N1SjtYmfz/spzAGBIAZuUXsXZ+PihNW9BuSZbdVhYQVNf1KqB4BmVq7Mhc3ELwZ4DQUJdLPksesa
tombl21IBn4CAO7RaX7Q9AQCyS1afD+qdKOvhjefz7QrPB71OqDyEexJN8dQDxq3m6zFljFzOw0Z
hPk6ADRvPz8Lu4cpfF0MH6LKglLF9e71Vl3mJLe6sLZ/KRDjMitILL3etrG0exi9gTaW4F/Gm31t
wx0oT21mdmGmk0BNIa+H6v6xb3L/aGnOO2UxwEbN7rbRhWo1cOmuUDQUoEX8+9pqNZRWQ2nbhmah
P1atC7SifnD72EPzhyfm3ZymHqXZa0eTwIrSoM8esrxZuZgX6hjiVwjFXNHqRXZz/SsKKIpnUVe1
IZQRAmvc4KH0unzTTN8N/YEoqldVvc8xE7Cy+oXvemVXfJOLU6FQhw/DyNuwex+cwDE8qoQMpD1z
YD4kL/ZmSjYjulO655a+vZamLLy6V6uWRZKKeDbx6MK6mqpvdf97GHZxbHgjaTa4xadmDzItcOAE
Bh7d2wv/fJOLPhIBGyJAhkJ9+XrdI8qbdtbXsFz+Ns2DNhwoQ0ez8+am2dw29VGBvL7Jr21p17ZA
BkopMgB4mOBk2rHosTVeygE0BhDBADP0xBWP/fyuD49lE6OicVe4v9CErIfNuOJma6uWUmhjQl+/
ifs21JL+YLpggxh3uflWaM7dZKQrxhZyBbFulMJxLWE/5SQUIgw2SA6LNmRWrv129EE9ol7kThCE
Vuv3bu6G2k+nqJ03FOQOnedEmUoOtK7Lamv0Q7eZo6xgT7xFiyouTONnU2Ys99Ixt5+rotQYiBno
YG5mS0vPRlZrTQCKeqrsiJqzYpdUZqcexsbK9JOjlMljqg/lGmP8x6X06eNCswWSE4hBkAhcf9ym
c+momRM+rqduqt24zx71vb2PjuqGHRTIQHhDt7NOz9VPyHOZh8BeqU0v3l+oBf33B0ienNb6WJvl
3IbtK8u2hheftU1BT+P4a1b3Ge88+1DzgJKVgPVz3oOPq2uApWA2AcMCslOzIaNdgnV3aZf7zIoi
r9PKYj/aUf/NLqI4XDlFYiM/bfSFQdl3aVnVLmiGwmzkEHznew04HFs7ULsKWlQdi/GlMGYf2vO3
DS+8r2hxYOgA/4kKq0zehHOaO4xobZgWmu7TmA6e2c9rmqtL9zAQ83gAwOUuuK6v3Ugx27pV7bwL
eXFq0++R9kf7a1VPQGZRBPnHhvTG2FFsqzG0jELLfFX7kOfHvt4Mm4rfDaAsaE4AwjRfLa87ac19
zd9iALBvb6W0SLytaHCjcoAy/YdGsbTIBGyCqhlp4ynXX+LO8VTr0JYrfiJ9rk82pEVmzIBShAYb
TvQMFQxltekrRSmfDEgvJuItqOERGAAC2Jn8rtwobGPxAwc0oPLpmnjD4nqAJgWHoZjYM6U0IGMN
QV4Dc7hN/HLlaVr8IBd/ufRBxsTMaNXhL6f7Ym+9KisvwEc+dHFm/3evLv5+6WOg6IeBOY6/X7sv
vPP4OAaQg+Dn7I2c4y+t/47/s73tYnLZ/pNJ+fOAi3xobTKe3PRrZREvK6Nja3MfRfwAjF8ntfmj
Qad5ema8bvxRHaDK2HlT/H3ld4itk5Yuxgvw1dDkRqNEehfqKDbazDagxw1oEWD4pi4YE9LkmGlT
Hm+M3LQmLx1Us/Qw1Vw8RwlDJ6XOCBnxBNruvgdcJA8Ug6t021qFczTNcrxrTRfqHVHJ2pU8cOn3
QlsIKbuBYU0wf15fQE7m5CBwEm7dcIQlXaH8qjjPd1rsTn4ZmcnJnvU1AppFo0KsHE8JSgYysGfU
RvCYm+544v1XbXhzmwNnhpeIUvDz7e+x4OlA+6G6AyIiDJJZ4s8v4tyeoG81oNp4oqNuBAZPrH2G
jqtvtJ274vULi8JgPzCN6LCiJiF/+VhnSmeog3qquK+iCstBPsqGIFJEM+7L7WWJAyR5GXjEoHWF
aTVMIMmPE2hGjKgxIvXEevUbw6RVxV1ojELosXpQszmoxuR826L07ovzBboqwQsDz8acoPTu90jc
HMyPqaeyduNtMYNS1Yma9NDN7r4Br8HuX5gTGwlmASTPH2XDi++WlE6JDE1VTy4oTiFneVJaY0dV
509s12udzYUPB6gAwDwAfAGYIhP6pE5hj+mQk5OB+XUjrf1knH1qNsAUz1/qdo2CcunbEUEBh2QX
UEq5ostZYlstIGen3ALf3AT6xNpFZ0LZOLF9BJXiK7fIn7/fTTAW4UIiKM2hDiidAhssl1HhqCf6
jnLre9Hyrab+wsT4+7+wg09mIpmFPI8mOUmb1nZSY8TqVOSWR6e3+TS0mE9o+EoQunCqcXUA44Iq
EvBKckuQaNwsaduTU1wlr7bLtsNsBmCZXnFCOTsXTo8WlYsiC2i4AdWXLkcArRsrBqvQSVPYjDn9
og0KF4OUZCTjxnF75Mlj2/xx3Ey5y5o+PvSms9ZoWPBOCwuFYCPqSqh3SG9pp9ExTjEVdHLcbtPS
fouwdOvEMdSGtE1Cf9/+gnJq/r9LvjAnvaPESCoDA0jkZKNXxhJzx2yOPPwnrlA3pzsLD5CF4eex
tLaJC9zFbfPib5fuNSwWdKkgDhNi6VJSM04k4iWqeKeKVNCPwpM3R7vBdbyyvWdsl6vG71xhK6nU
woEUTNGaeK9xAcitX+DFmwa7D68tky829ctvZa8fFPVLZeZb3WIrJeulD4omGshZUJYEgkVyKoeU
QGP2pXZq3QJUD6UXR+wu5XRbNHHtjWa00g9bWh6ib8BEAB+AwKi0pxqdNTAaFtopFkNQ1jd7nDcx
v+/jc0Truwx6eLe/4eL6BK0FgAogMZZlBtpp6qwKvJOnCuIjTN8U7p2Zp/vCrPxCWxvDXXiWwIL9
X2MfJ/jinbBmKJCgDKqduj6JNz3hJzSXbeSJafLU9s2v20tbCMoxcQV0E4qhGECRW9cJ6hnUNrh2
KplNt8hpwOeStHPwb6yg1QevFEgPyUFU2kSdTWvthHb+uNNS690q02Ltblu6QwU8UlgAr5KMcxlp
Nnet0eEzQSmNeXWbzU+lWk9PRsOaDXI2uo0KcxMzp/ZY1NA7pcoHLxuzeZOMeJQh2q0fmTpbHp6W
ceWCl6EnH9cQGhPQEBLyMog5rl8sJx0x96IN2ilJZsyaaZ6WuDtquYeBlEGRnyITDOdpd2rqs+rs
Sm578fxSFztHQ8XUXhkMW/JooAwFaxNCLZSpr3+MoqhZoQAzAmUTv2ve3CKD2PoumibPoiumljzM
AtoFtWDMsH+qByeojDaVppBTo5jdnsLX/JyObCXo/1Clk+9ZMDzggH7kl58aWmXNir6L4WJFru2r
WTP2Q5T0e3PE9qZOqYYz0pigcuJvVYTvbCaDuhv07mBE9AsIGLtD5wzjtp4gO0ZazreQZoR0ydDr
voG/2cvqCFQRZa0ETptr6E6Ap7mJSL5xnEoJXH229r3JTK8sOQnaQXkxdVockp5E2Fb1telGYwsI
ebK5fbKWrkKgEwlmehCdfKIX5nZF+2E2tBMHa9K+c9ToZDBGfxlJ830oemcP9VsnGPNaf/8XhlFD
ggwp0DmfBCYT6upVG7vaaVasbR2xhzIpt6ypH2112uvxdKzyNbWFJU8C8SGIgBG6QH5Dl5w27eox
MXL9lCDihQrdcWymtb7oYrSAaUk8kR/BsxzwcVAeokUF5feu3E3Nlu+Sl+a7O3tp5A2/rZ+rVRG5
6vlxL1walFaFniTptAgGM3304mJDfirUy9+sZ5p6+lv8FOtBF3lrVKbLZhHSEkS2WK7cojIYtUkN
5ezTED31SZA/0nvrrje2aueRB5DOvHRPdbvyDCyVNDCzBhA7YgVoK8nk1E1pjKOK+dFT03V+PN9n
aVANG1P95mRozmRe5SLde8lUxcuz91W85+IVDBZYxGMYdAAWUkoaxipC6DBE2klRHJCnZQYYJkDq
O/uGExeHogKlfa9a82Z2SPOrjhW+5bFdHavYwNiHy59LhcSeRVrAg9Kyvmvq8fn2oVp6wcQkHzIN
FKJRcbn28NRV0ExUUOUnzJnDqmi6jaa35q7Sh7UK5tLF8Y8p1EmuTQFjVQIIHuunWd9YaQJw8cHV
UPnOqwOCgjutWvv2IlOSL+hLg1LQNtDJ+h/SzmvJbWQJ00+ECHhzC7pmk92tpuzoBqGRgfceT79f
6ezZaYJYIjRnLhQTIQUTVZWVlfb/KzVmba1ePI5l9zSm8r6XymeCtn1EAqNQT4qW7CVz3NCGvKmy
b/c3d3HFhBuQhjHoAurD9Yop63S8z6FGXohRiaasvxSyvFWt6Wthxo0bTf4hC+MV13FJ50Q+g5Fz
oHEgWBFH/tadk71B8iMC1VB7jAf74Bn+Rh/VZ2f60Xz2YabRttrw5FvFib6v7cSHlFZ/GKnarl+/
BfXivvMI44NAwj7HQ/J8x8uCibSAlab70Pjg1dKpBIIo3CXd80hjpFrIj3Lx4psPFe3gmffOt7/K
nr/ydCw4H0ShdBdwBsD8zYfEAsuvE03vlZOXP3PSmB9vN04eHXg/Yydc07sFfxpptqnKRPEOULPX
BwC1YdkXnog2iUUMZdin2Xiwi/hzbxou1VLNK7Yh/JGJ2hKqnCzL32ap/zpU9bswa3bSuAYAv/TE
iAIGtCA4wxTaxP68UYluNIM0lwgJK7n8NKkfAx2ogyR973TwPIwAFQ+2D9DpcGy0z2q2NjextPv0
j4oUokyCaN7m18am2ToD/lgnSft0fFTqeJf1iQvSgrLW0b8Q/ELd8V9ZsNhfr1Sr8sAGQUk5KfXj
+KnJ3F53nc/m2Wwew7X82tLjIsC1mG/kDzGBci0s4ujtpIjVk65B5NONGwdY5ODHa1R9yKlP96b/
ZDbjZqSFsmK0xnsd4fa5b2IWPBRm50QLC5C1RN8zE+OYbRTrrcMF8+1mK2Wmt3GsZK3CpoqfmZlS
oKnw+kB2FG7KzHar+hAylhUStHXeQfGZHjA+aNQAzCrfWVrwmINK0nnbromPcpm5HlnpdtoXRfEr
GJWDgwVK+hDMkh85VHbDlB6VIqD3XT5CQ71y/W6NLhlI1QJPlYYewoCZ1U/0Ak7VmGi2qdqeqGtX
+h/DZldrR9nbhr718/4BLIjDFwWCDL5G5v/mSBSaGUlKNRBkFX7nbPoRJK7KeKgI1MMOgt2mGnnA
+7XS+YIzhTUFjptkJClJ0njXqqc4QYapU1RwPJxdZv6degxVOFvHiJ5aBjysT9H0PSl/6P5OSbXU
jZu1lNr/5wsEcylTXXA0z/YZKB9H6qVRPZH3jRjVyY9R4Z1bGfpu++9U+RVI0Xu/N46WVP/0KOW3
gFl0Q3e4v/23913sg01AQvsnoELifryxbEOQZL7AWjqZH1PD2gU63OXpvqWRq3WMhzJ+pQnnvsQF
Y3otcmZisir30y4lADKktt2GsVburWnSLmoT9Tt7hC9Pj/TsR60zvlslWrJp0tB2pbaQH+5/iRB0
fSmvP2T2zuSRbYYYdfXkSJG0H5KgfDc6U7LXq05+vS9qwQAgixI0PbZcf078ep9NidRszhzCqQr0
faQzC2Dq4ScIMLPO2Ej1Swiwvubmw7ArvBz6gOdEcqdPjbkxvZd02NvDd4tKoUJ7ckvA70I8tHYs
t6/u9RfOdsP3g5g+AJUUXe790IPQhQMLjFGyy67nDY9F8p6JzH0of/bsY5qecf985TkkzmqVtU8R
1vDmYN5s1uy5nSrqchN/f2rp2H0PtbIib8iG9t1DUm7SYltFK9AIc9xJQjoWzygINRhcHLAer48H
5DAHuGRbPcla3bt9/2L27tSfq8J2I0M5qvaPMioeFHpsaD7Mmn2lfBiBF2oC2EvL/eif2nhj+ytf
9ZtPdr4PfA6MvyILAwjM9VeValHmUkH4DDFZ8kEdw3qX+d2wlcfpqfI06WUyolDAR1uXqKvBqXAy
eec3yqviWeAB6uZfVtv0W8cz7U2ZB8k2dOzuIXDqb/yjk0PY/I6a5RelsWLq1En2msdq+tzSprEd
6Mbc6FM6Hru2Vv6F0RE0a8KVZKJgnjAVT77ZddLvFEjfQRImj6+54sC2pufSJrfNd5rjA6eagyrp
gpNi//kTh19JOl0EtqRQZ/ql22mjaqCcncxO35bU2iBesosQDmdXGk0XUpe15tx5H55QMArbNPhz
ljQu/bYPb+ysaUmWB0y4dkrNFobqTq7eD52db9swCb4DojieNb0bIzes4+zByMGHKSbt7MdKRa9R
OG6ryne+9UWjMI5QJj+dHI7ULCmDs1R6a0grC5aAp5+sjWB3ZN5x9jJR60miUum0Eyihh1JXOzco
W3XbwiyyUUOv/+N0I3AJaDdM5oBd4GVfa3k2dErUNp1OefWLqoeUkf9c3TAYFIaZP2Bq1JkdN8BB
le4nvX7yAD6J8nJb2kwBmK/QZgrUnYckduvP9+29+MnZzQV0Gr4Ai8oxM+qzNeVp3llFE+mniYGa
h1STo6ekrcDlDGxlI7dRtCtas9jfF7pQKhTQyjQD4krRHDcHNDIxYo2ehMapmvIvwHIeSy344IXO
w9S2L2V38n3o6KfwUfeaFVO14MURp1KbJ0Yk4TFPEw1O5pRGZ+snp1KdYwPU/S7KDbDgIZnehzFT
GS5zOz+rzK9WDlfYwNlOi5dCMPnglxIqX2uPZ5mtDTKocUo6x40pJAXlp2pceb5vowRNDJ+BlYZD
DK7CzEuiB49EFHWMU1yB5ueDqOQ6Urk2lLi0iZTIKLkIthhaRq6XMqQSowijYZzkpjv1uraxgm+D
dwz8YFeMHqnaVRKw2wwPwQhDtdwLk6h2Dm7cwfveNoVtnAZ/619EkQW7I7uT7zajW6ab6uuvdK2p
bOFq4AFRl7M1aisYmutV8irUbZGnpmiSytK9HB9CkFhGP91k8bBSY1iSReoS+HdmjhxtTtiuDqXf
UkQyT1arHkJT2imlwmigdNCy1HWCL39+/377d7CbkYyGBeV6aa1Sl7SIKNapkZ4AHDeaXRYe8hyO
YTV+7Vr77OjbNF9jLb1VGxCA2VFmt8Qc4O8o+83TUpV0dhmjZ51Sr9/5mdLR8EW84JjQbw791tTS
aONUwxpB7O2d+I1Ez61AdRg/nF08wGemnHjVPqlVPO4LJXqo4miNSnmhi+9ayixOGyV6nHI9s09t
GXzR/NidFLB1pGjr2fleq70tZMDv+s8a4xlOcKo9ye2CH10U7oo1COJbXeJLsOl4DjJV+rkuWVIZ
SXLr26eilHdp+ETKuxhbV3UCypCb+5p0+wJfy5oV+zynLjuTt+KUBdE7eN8Iw82dlrwUybRmdBYe
DSGL9CoOEUPKplCvN+qTDL1eGlVlnxSxpVIXfgvh2wR3soi3rV/RipBX6qOfmtDRMETyZJZx//n+
cpdU6TdUB/KptM6zI0Ocj17X1/ZJCkC6lJumd7VC1w/3pSyulJkAhSZDXmQoaq9XWve+Lk9Za5/8
6P1QFG6QGm6ivaSABA9yeoi8Estnb6Pw+33BS6eJnSWZRr4BEjqhWW92WLW6oS18djgv0/JIt8Dw
avjykxUM8pNm9vLxz8UBOkSzKU0qpAxnViiWIA7t4sn+/SJK0ktffQ0DghdlLYmydGxvBc0sgDNo
+ViWo33qQB0hZGZo0L2/lDUJsxOD3nNs+xQJsn5SnU9jsKISS6ZT8OiRf+QlugH3H5gC0aVGtk9g
I7nej+61fdGmA8BkxlpW7TbPIhAdQOpiCJCn3ZwdSpbGRjq0kn1y8r+8zMWTbv1tMu422eD2xkq3
zdK2oeJ4YgLk4GZsILQrNi0x7VMaA6tAR2G1gZrXWDFSt54XrZYU74FEobrLcN61WneN2Q5VVVun
TPqYD/JmtPNNMq4sZU3IbN+KGI5VOWysU6QGbt3JbqE8/c9C5oqstZntAS55yhJ/oxbPNMFtw7UG
joWV4GoRAQpKACaFZ96doxC6q2Mgn8bQfwAE9ES71abUq+39K7Og0kRRmBoSuDLovkI33hibSu17
IwRJ4mSG4dbx85fCP8c6MF/65ykBrLweVjrXFqybhs9KqzlvosjkXgscsymdsNi0AVsH0/hgbXKt
cp21DM3S7sHgw1wuXiOTJOIr3iwrk/2hHdNJPuE7dw92mGxjKbP2wbBW61kSRNuL/Z9GY7z+a0GW
L8lyo7J/kZF/rcxykwXOu67qVyzPohi6Nul+wfDe5F0peJoAoCNGY8A6sJ6C6H1rfPxzVRD+vchn
oQtz7z4oYrnQnVo+pWXjjtU+67pdV/zsss/wGq5Vp8Ujdh2H6Rg2OoqBUxGcfGLBbw+IoIgmONTA
f268p6bMt6Vpkqx7bFdCzQXjxtwX1UFhdsinzDQBms5JjqxGPknm37r3C4Tz+7u29vuz17pW1FgP
en5/Gp/t/Nu/+338LJEQwm3/7aW82ShtUKLELDuIde2yxmiClxI71cP9RSypl2gXFeNc5D3mHlVp
pEFVRHTKx/nPRCs3oOPBKbji1ywe+RshM9vsGYpEO4/KSroQ0OvuBT32jeCbJn/N+7UM2pKZebui
mY1Wa9+Pu4ZmfDoqD5r6LRtaNzbjrbE2F7JkQDHRsHkJBAngr68VWRthxe44OjFjlbte/WmYLkx+
a+Y+XctdLKqaaFXXKLTBoTJ38xufwLV2sNUCT2xyTRjK7uvB0q4ZjGfQnSpmzOd9t7rRKxMhPhMT
afpNbfSLDA2IFrmJH+//hSQsNG8PzUnYgOttCyRjsgIKnydT26e6a5SEoyBzrc1OL52OsM6U42GP
oDB1Lcamdy5I8XxORuu47XOj7CRyxEpnwYgVUKxe8aWX7hHVcDFvQshHiutaXBHGQa6RQjhZHiyO
VKr5N7t8jahlDkBDdvh3Qy+vDa4h/QWzRzuNaCMyrFBU+MunzB9OYWyMjI/Z+8Z4NJ3WbULfVar2
0uT+eZCTrTetKMrSvoKiDKwSsPb4jDNnzmPUKqyUWDmNTQPWzKfcfufEiBoPlbnNk9f7yrImbaYs
k1mYhcc8OK2fgVvpxa725R7aXdf295M07spGy1e81SVjRUoGEhCRmaGV7fok5SxOKgVqrVPhHXQG
M+2+O6jOz6hKNh2jBX++PouOREq7TODR/jgTVkZxp8e0EIHeQ7uyc2rJwdj+uI1Klx5M1wjXhhYW
lwdBKWNK4GsSZ15LNCNfU4YcRVVpDFbBMukyuGnSB7LOOJlrXRNL14KRUCwkDzHe7Oz8bDOaKBXW
yqmAycR8VL0nI1qBkVsoE+NOvJExu+npFOaOEVOngnDDpd+L66dvGvtDryjbUYfGK3ugHtaF35s1
tJalvcQqi0DNYCB6/kLzorZq3VeKSONNwF7k/vfelDbQ7OBurpjNpZ0EQ4WhPVx2ERhen5sSdFo7
+sgygf73YuNTVhabpk5XtH9ZjEFyUExB3zhNPEEg+TDMS/j5qrVujYL0yRoa7tJjgzJQqaSrmYSg
2Nc3ng15yFLCEVVOvV9uIC71pdGt7HfTsBITLjybOufCVB7JeOYpZ7qemUUt6SIWGJJ4cgfKdQ9q
Xq9RfCysRpgJkSwiY8To0/VqJl0Zhzwb5JPdpsPO1/R6p02K2/nD1rcLacUiLhwQsQ3JRWDcfo+S
XEvL+9zQgh5fSo/eR9bTVF9W+c2WRQiQF4wgZYbZpfUImFqv5YUGSseBsN18ysa6g66qXjmfNUGz
mzvYdVyULPZkFr9Ami6C19FYcdIXRVCJEfi+uoD5vd6uhpq3Goq1jFPGJPwj75ebrbGNLeoZk3cC
35cLMtezVAqlMOgD5aQpHhSlo6MfqZp+vv9ULKqZmHUDHQFE2zmkbc98ixErhXJK9L7ZFp4RbyTd
8B6aiVHk0KG19r68JbsqvE0oWBlcvJ0/mGqnN/I2U07yVLZHGBqnrW6U0YZUj0yuSAp2VpgasA6X
KHoXMVahqAWoe/1aB9TSykW+WSYzBtnRvG+/cUJ8HinC5cgj11efasf71GVbU2ovK0u+7ScRk4s2
YTBBlw02/7W2qL1sjgDXKqdpX52n+rHRHoLEPcQfcBmbFc1ceDxgURAdZSLbh02/lgWoKCOZPbLo
/HKN4sEbcTDgpbaKYq/rH++vbMGPEh0FdC9CEgEk3Gxhhd+Pg1xzlnnK4OBJsmnJNb9ObbG1tU+t
vWKjlqVR3MK6q/QGir9/Y98VStZlULG0ihc43QFbWm/0H2W1VdbgH5dUg0fq/0maWfimiTD+KZI6
aLatv4v0a2/0GzNbOaslK/JGzNzpTXqHkecep6m2P4MytpGDbxDU3z8i8amzvIhIUvx3KXOwJ38A
NRkyUPTBtQ95cWit3XMzbdoffbKymiXNw+UERhKYWS7V7Hgmxy67OB9wJbRCBW9iyna6FVZHXNR2
k6WF/wI53NorebM8eiTxNumdpZeGMvJM3WvQbBnStZ2TOk2u6vnH3u++NO1+cJxjpxduOP3o4+DT
/T29OTfSTMIs42PQMkeT/rUiylWod1WnSicpzV+k8hjJ6cUx6jUP9MZsCDH0worOERFwzkMGgJwk
R/ekU5KWW8X5YP7QS7dkTorRO3/fhuVxyFaSqQsr4ymgkMvAEmM183g9iyeGGnQ5OMe0IAmCx25y
nX5FJdeEzN7nEePflbEanEP5GIQ72C80+8sfn9DVOmZb50FVraUGIgKzhvnwV88NXqMMuXmeRaD8
Zq9mqieVDkFdPwZn8zHbV3/8ZvDrNJVwm0g5i2m9ax3rwoSftziJPnsmp+8anx3rr2TY+8Njk//y
4a63uz9Xa5G3F2xkFJpJQF2LLE29gFRxCmDapvvZqcDKtjZDt2ImbmyrWBh5JTFXwofPR6N7P6AU
1JjBGR97I8kxPR+1q6SPY/frvg7c2KNrQfMwSs5sU6qhMjx3kUfw+zkNz555YPAQZJLDfVG3Gk0m
SMBXkXhiTTePridpYLAa6Tnk2pRU8BLfDf/4teCH3wqZHU9X6yRIJoRIAQhrDhKkep+mf3w5kcL8
v3Br7VtMZ280oq6L9PQ82d+AHtxkyWMWrJzMbVeFWMobIbOlNF0Qky7U0rPl0zCV9rsutbZVEX8Z
7e7JiQBg773KVVt9F4x0IWoVI4ZFeaZPcTNUBcNIa+mLpQM0RfyrgyZDM/rswQ+CJh+6LAzPTnAu
DIsy1aFcG2lfkTHn09KnUY8CJQjPg/O1kp2NuMMl6A5/ropvVqIr15dYjwMnrytWUpkfjbpw4Y5r
1ep/FDKz4H1Wj0UohMAOFkKTpIzN1gj9lTjuN1rQle8iyItolaDHh8tFbvB6LbUahnmVyum57hI3
toOH0fPdWAeQe2O38ZPcFru8zV2QAc5K/hkgYi2p9l2d0q8db+LkJ8rzINf6UQ0Ld6r67f2dvjVk
xOcCE5YGJGLn+Xk6ctAX9HHl50KvaR22pHjfKma6CSGm3Y1aG64Ymdv35lre7GThE/KV2AryM4y+
W32qt3Cd31/RmoTZscZJG0xNH+fnIfY3pvkzXIsXbr216yXMnuVO9sbAMFgC9cyuFZBfyJF+KuZr
lZtb0qI7c7j8b2uavdLA2xJSFkl+1nJjqxhPnSWv7NrCvb7Sg5kxc/q8ylsvys+tchgm5zQZj0a8
BtK+KMQifASrmtzTHHpqNMLAT4YiB6uUSITC7ZeuwIZ4WfXzz/dLvP+E6Fw4qurXdy4O5ZwB1zI/
pwEAtczMh/oz02FrzVALl4dyEM4NmSDo8uZzy0pNH7fE6PA5hSnP2thf+ppZyzUahCUpOBnAHAje
SWCtrhdTN4nThng151japYX8Cqj4L70+0rO+1oyycHU4GcbmLHw20KWsa0lZzyByZ2b52Zmy/OSZ
gbp3wvrT/bNZUAJR7gSIiQoCzTWzs4EeyC70VM/PkezXx0Gp/L+loY/chvTdmolf2rq3smZb19ux
SmoYWeH0US6ro2H8NfAm69kamOptWxxBIxlbkYbBK7xBkW26kcxJZ3JDLWmf4BFsprg9FFW10bRk
28mQ/Zb+SxKYx7p5d39DF+zRlejZhpJUSgUyBLeKqriL7qvbBFc0yHdN8sOJKteSknMbgil3X+7i
5oIozqA6ziLEJdfaosRercRVnp9rd7BfE9kNggerO94Xsqgt/wiZR6kARIAl0nGTZdCtveJjG0F/
nVndWmVrSfXJL5DWZzSY/P5sE+kThYWnHdHKJtAftTwftmNSDitbJi7QzBcghQZ4iBgNgcB4dsFU
uzJi3fMLvCfqglJ6Gqz2mUzY95CxVtfR1ZXoe3H3GAZBH4HDAiHo+oi0vNUzyCrysx3m2S4ep3wn
JZW9z+VAXVna0gbC6iSKMHAukRm9FlXHrWFWWlycndI71GrN2KtntPTI/Lk+0FaE8aAFlRmJudK1
SsoX5MW5tt+NJly1REJ12u3uS1lYDMkD0fpFnxT2fXZOTZjY0FM1xVmXDyCQI+Ff+F0kRnAJBSIs
8ffsZIImkpKg6spzHBbv7Dw55cH0U1eDn0amHe4v5lYJQNZgiIbIANATqrfXJ9MmaZwpTpieo+ib
lH8mKtCt1/9NxOzwBSNh2+VReqbYN3Shy5CFkn28L+PWzLEM5h1I1NJoeoO2NgUQrFQmMpKuPHom
0P4fy/7J9i9acpDBp5FXNE1sy/VdvZY32zbwsCmbqchzyFfIT+Mmzj729lFeIxtdOh68IXDryKmT
ihF//yYhrMb8RwY/PRdwMGW+eUrCJx1whvu7dysFd8gADYJZvd+CrqXYUe6bUjak52HQd8N46fRs
u5pMuj0ihNgaxWwNrwgv4lpIWWI8S5Pgvi+nTQ56m94za9D9CoNhw7BlfqjzNQzO20foWuTMbjej
2lhtR6QfGdJG6T9ZdOmhEP1a2n5x/xy6j3WRoqUd4XppNBaF5iCryOn1XcqElAPSwGoP7cJq6Dyg
gQT/mDrmHHB/LHiEYtNKz2qRbCxPISpLSRrI71eP6tbCYaXfSJrZ0XFK5aIxkOS0n8PhyenXwANv
BdCRBQ8GzgH1OFoxrzdMtSWFhNLoncr0IYvr/RiutefdbpYYRxLNn/heNH/OTCiMDJpS1Llzktpq
F0uf/HRiuDt7FLwC9y/PLZqN6MWieQnsFgaSCP+uFzNOSlFpWunRRvEja7aO/ImCB2wTnquOrjSp
D530yLCzZI9/F2QSiubsV0etCXfG2gDNrR6Sz4LIkbYt0Zo+n9QrIqedtG4C7my0+3Nhdclu6ikT
VI6cPtxf9e1tBldOwGRRH6bT0hEn/MYwBVVE62vceJRCmkNhk4iIw40ZZN/UjJGLdDww6PxaqZ/v
S11YIBst6hIOjak3aIY98Go1kY10KrRuq2rn0P+Y+Wv5pVvbTlDIUDguEe88lb/rpQ05nMt9Q1a1
1L29Yw4uFtEfnf0YfG21b3+8IJST4ofoGQDicmY5bFhItaLzwzM4jX8n1tdMeY0z49N9IQu3DaPB
88i7yPjmHNhQU31suxP7Z6cInW1Cxw9DuTgu96UsbJuD10p/He2JYDDMlqImbTmNJKTpsHsCieVZ
q58j/VVJOyiC/74vSngM168vkS5VbQgAYRqgdeD6hNQUZorAk0jO2d02DcAVnw6eVu/hs94kxa/S
XEno36od8hikF6fErZrT97QBbvIUOCGMrOODHkxno5BODuAZ95c130GRkSYlwaS2AOTif6+XFerD
ZIVxS2IzTLtTWUslZaM028u5hL8MVugmYjdWBjjna2PcjmQLUwX0+vDnnGA4jfxEJ/KMznX2KCkf
RRmp+XV/XXP9QwTzr79Rd6mc3hQTay+0MjUO43NgMZKTD/5730jXRrNvN88gwABfCEVXKVqKdb4x
SGFvR5BkNvHZo23Npp/Cs9Td2PXfc1AKIwh9769pYdsA7xTY7DRIWSxrJg6OXNkAu+1s1aRlI4jN
mGf5676MuY0V+6ZBcemQRxJclzN9sFo7jCpniM/w3G/Ggjac/Js5vAO/wB3aD2nldtXXP5fINC/v
h6BTZYHXq5pA7k0LO07ORaV8r9pwegfRc/9im5m8LesqOgaeOR6Gsq8PcVmvoXDNr7VYL08JKE6k
LEAJma1XHgCmreQoOesOmBVRYz8UrfGlsftt2w8HbXpcdXSWdpi+QFCoud3gZ85esaFq9BB6n+Rs
T9ALMeWrbby+2etyabmJFEcbI9HyXVrJHnxoXb1y3288BxZM7E0/MmaM/N28Y1ZqpdYejCQ7T62N
gxqW1cFQkm4DOrexteq+OMhNUe5itWgflMKJwMIcIueYDUOruZmZjTu407tL3njJKUyr/JJA9/fu
vkosXF5m8qHww60VfWAzW9v5BjRNmpKc4WWKd4mkV18TQ6pWchE3WE2/t0LQnwJaIlhkzGvNAzos
s5XShmP7Y178il7occwP5gfAF72nWN0Uw6b4qUkP99e2YDNEKz2NjvgwXLHZJXY0iB4nheMvlF9V
9zN4VqXH9H308b6UBbW+kjJzRfXWylNqPMk5zk5+DXl94SrWBzCwSiNx5TVoH7FRb9/G/2zkP2ua
XWFDayy/iLTk3KTGsOnVygevxpB3XqIBCF43/vb+6hYMIf0hQH5wdQF6mTsXnR/HAvMnOY85CI28
94+pvvL8Lh0TywLdSWCl8GvXumEkcVtzg5Jz3hZQ/cqR80QgFDxmSmK9y9VkcosqWnkWlw6NxhSM
Ia40Ge+ZTLJGYROn6GPrvRt38B+7yvQ9KH9FP+9v34IFgrOEXA9Rik7OaiZntINStipC77qTGCSF
H+8C9WT9VHhZuRt7yTiSYg2ex1z6m07ZtXLYonSB/iriZFBFZsoixUykA4WTnssh3kOhMrpF+ZdV
0pNd7Tqpej/VwdcsXtGYJQ3FuSbn6JAeY+zj+jh7vS/pXTXJNnixK+qdsJh41Xt7d39nlxSTF5r6
C8480Jri7984BFloNFYP3+I5aR5rAGg0/6lYK/MvaSbjkr+Lt0wZzrHdes1o+1EWMkLXeqBhYVA2
VuX2a2Sqv8dT5rcaknPav0RcQsf09WLCztd7Jy2y81i8C6GszHx5A+x2VL9qsitnYOzl+7Slj+Br
5TWuVLzkDpQ0zq4yfbeHfTXwNBqrG4th6PCl7r8owQOMxI/FtBYNL+362w8VO/Zm19uCz++iOjtr
AOdSpHYnbT/F6crZ3qoQwQxYT4KMlZzffABfbsuxH2N6w9TuY3zRiLMnJXkAjnztWbpdjqCl4fWh
rxWEk7kZaMqWDsZCzs5DmrsKOE2S8nfZRq485RuBA2L09BA1wUclfm/LErF9TEfq5HatsQ+kH/cV
esFdEEwSOuNDkBQzpDuLsLKeAbDR9OjBqfYQk3nPiXNoph9h+oiDsA+a/iGdVHCyIUQcfhRG+Fpq
1WY0f/Xh/v6X3LQtcG2vvmRmtSazLCRV4ktMa6uPO7qcXtpdt4e15Bi8sx+7o3bJOzfu3DrZF/nz
FLvMXNz/hpui2vwbZs9qodEDAh41aeXtl34XbOKd235pnteu3u/GmOurd73WmY0Mq0aSUkg8zuWu
3Sn77twc9Z3ywdnnj7x1j/Fr+DidulPzYO3egRi7lw4gBR+4Wwf/5ddD+r5yGYV66A75NtuBMLy3
Vszp7UvF9xHvcBdE/DbnviqHKioBP83OZRxX+1ibuP+2VW2UpG0PshFpuzowvV2WNWtHsHALkSxy
JCoxA8Q513ddm5LIVKMoO8eT5DbFoWw3VeLWzfH+SS+JAbGJRnox60WS81pMKuEWyEOZnWUjSYh8
YIrQ86cqCTbhWjpm3rpPSolBAUov/yVqFA/mG/OVqf3kt33cQjT+GPjtU1Vr27j6GcTnCtLak601
p6pvPzSgS9xfpM4Pv9Gy/ysYdhpy42Ref6PbvRFcBLXqSFXZXqTJlt/njMa7dmZ4H/+FFMaGYIkh
9Uqm8Hp5Ee9IWahMORq8+sdErcqj0alrcHPzYcvfi6Gyzuia6DUjT3MtxqvoRyxirb2MG2Wvf7MP
5ibfqMfik7ZpnjN9JQE7R/68ETdzKAKta9oiVNtLH9L6YIRDvKuiof2q92awnYqoJZyVppcgHS2A
CJXspJle9FQpdrsJQivcTZPfbAUA2rPhGYTycGgdkyHr9nIw9ftais2DrnrlpzJ2kudcntqH3g/l
lWs8t2diZIhCOYjcxN0kmezZ2YyEqHod2t0llYrgh1ai3xkjcu8Y9FYYqWCac5trSVIxWgYnR1hM
zaMy2sr3+xoye/B+fwVM8VQeaWAFMFhcxjd62GpWV49R0l/0WDuGaepWgX9smjUMiBt1Z7GUgPAC
SdKDEDx7QKRg9INCbXvISo3kC8DQJgFe3kf+4f5yZrbjP8sRyKOibAKCysx2aFIWM8FR9ZeSpO42
0dJfWefEGz0ZDdcL1/D8FzfvjTSx6jebp0a2kflwPl9MJwPl2kyk3ZRkgLzVkry/v7BlURaAlyyN
bMlsA7O4rAavrPtLAi56qXqPSdptrXBa6ZZfPqd/xMwe2dLjpmgwR14C2/gAu5z3qHZOsBJrLa6F
1gpGpkDFJol8vW2h3PZFGHRsW1QdMjjXzLJ67O0/jIz/owv/iJm7T63DvHDXIKZRfzbdYw/zZRe9
L9Vh9y+O5o2c2dFY8VQYksHR2LnmWiMsCjWIws1aT8Xs3RfLYR4J+EuNt58MxszIFk6shrE39Bc5
KoO/cstLNn5QeZ3LLFa308kWbQG1Hrd6Eq9VSBYOjKDVgCOFwJjWgZnBTYqoL+lQHi6tVG/sBC57
s9op0pqYpRWqTFFSiCG1S2LoWi8CJWTXlHy4ePau0C9qDaVqQoRVBSytBWG0TLOVZ3jBXoAchJ2Q
qbiTh5ptqlrUDD6q03DxBSZ5WdF7a8nRzzCg+8wcmvHhvqqsiZttpE3dsIvMfrj0fb93rKl2myQm
CIdqa2t49koeZeEyq7TggLqOf2PjP1/vZ9OoVUYr03DJkvRBl7sDo3Qr0DGLC3ojYnaVGevuAfdQ
h4uZfNbrfltLT7H+zfPylTd/UQP/kTOffMiq1ip7VRsucfLZk0GdjMtN7Ix/bpiwrzgyouuRoHu2
YU4b2VbdWCig32y05odSf/Smy30VWFrJWxmzHSvaYOizXBouEDcxKRxvALHddN6n+1KE3l65lxgL
mvGAoGfgAWalmV5nUhEnXhWMF6+Z5PcBIc0WDzB6KAsl3UlVqD6b3tivVBPE9twKpRoD0hKAXsbs
/pZO07ZkNIZLUOmmAMmWUu5sUI7jfgr16jt4HPpnmukg9gwkrz7eX/KSQ8W4LwDL8IDJ+LtCV9+8
xqU0TVIqsbN9VDzb04OkwVAog5hy7Jj56tXo0hoPTr9iQZZ2mslAA39RlGzm2S3TqLIp6qPxorcX
XUp2bbCV2q+9+dgHH+4vcOmuIQJOJAb1IU6ZbW8Y044QOMFwsRx8Rdur9l4emy7ZZnmjefoajOXS
aVoCHkwM6wOnMlMhK43HPqNp4zL6Wn1x6n4IXSOqzG7vBOOUUIyyIesa/RFYDM/M/elfbCwvjgg2
mcUFNvv6OPVkipWsU6fLVFT0EIVbO3Uehib9mUjDX9jRNRNzc5CQMpAZZc4YfArCz9n2drJepl3Z
tZdAZVkGmPVUZqrubyn4nq3RMN0cpZBF+Ykp7f9D2nXtRo4syx+6BOjNa5FsL9eUGc0LMRpJZBW9
N19/g9o9q+5qniZ2DhbYFSCskuWysjIjIzQE/1/k+SdbVVLGMq4EsznqtFuluQzWNYCioDQrywuz
eHkqYGoi6ESJDd2dAGKdT2MWda1RKWWLNHPj6t0Ntuta9ftV47/HRk6CJidNSB8bXVhw2ZMjO/MG
Kp7wyNmhpIkpRb3r3LCR4LaLOhMRaw5hWfpmhjsaol6PO/y19bX1osjBzKSiJxhwLHB+ALiuK+cG
44JZY5ZS8VgCKgVRF2iwP8g9W2Vxu1Ajm7eETDNgKSgI80MzQ1qWUcbEo0xfchkNrGsWyCRfDIhm
phCoeJDqg9Ef9Cl8NjKQaN+HoyUeISF/m8u1qyfsgP6yAjnnmrFD3rO3LFmIGuYGd2qUewJIQajR
BsXBY1BRuwq3YvCO8z8ob//Sm4GfAbiH6T0DIOJFuwRDFhVZXYwtfBehtyezZ10u7EFZuBUuvNhX
H9PEGzB1AONmOt8UeR1UnRRV0jEPw1d5UNFZ4CSqdKuG7QF1xibU3evjukwpoagJrBLwwnjzTrzx
5xaDVgpEpVfVI07jaoTYEtp01mZs2akcEwaJhN4EF3CTe4UYQanm94L5y+WDvgoAEZjVCVvCP67a
0hcyTR/NY101UNO4TbNoDXF3MiZuJnoW/cz7VzY+pOtC2TAaubr+UwDmeGEWJq9yfvjBvAVNzImF
Qse3cGfRGlIl9WPdP8ZCGU6la2HfoWsGcyEtAVou/TagrADkoOYzRTw8eyE1h1iKdTn0ElElysES
7ooK11Ju+9HTwtxOX82NCjUzxBeogKJXhX+Ed4EQJsbQUE+pYm0XBMWPrqPSbTSk8kpLheTFimUQ
OYhQ2KlicdwWkn5XRV21i9IaSShBXgi4LmYZSr8TWTh6PNGsACTF+VbTcoUauYTvac27qn3s0s6N
DGW1MOqLIwQrED+YEs5TzZcfdQSQvRR+jTpwkk/jrnXe+g37pHb3mkGyMrdNEruGYzHS3y+yqF3e
X1/W4dYBnECulMfa5rLkI+5vqdebEWnGRyPxwuahNilgEp9ZXroyqjTDkmDHxdNpsgp89NTch0Q0
v39FGZqXQLhRLyoCVxtAk6WlzsK8Thfg2W7ibEzfcBIEYFRpO4TT6v1AaCXbzLFcmpH2Myf5k7GQ
2Jmfx5MRcXtFoHEqt2JNvcbtOpcJtu40TmBLjWMwZ6kWuzR9nNdVNQE9ig2MCT0jvvJOQ2shuuAb
ric0KlYIfGZfKXScyPPZU3wraYIO+6Ii+TbaBw+W2+5QqWtd0Slvuo3wiAbepWrnha+ZjCoI2hDx
Q530S4D5ZMloVht6JGNcDDexDfoWJzRi3Me1eaxo9DORg4Vlu/DmnEFu1eI4BHgrwB4J0oAkVrBj
8lup/9DzdsHQnCtBnDaRgOCgg1L7fDorWsaRrPXUo5LKnFYH7X+MiNHuTHGJL2nJFLfvjTCWwTIC
U0PsDQLY6S2f4LWxtEFmjxeeDqh6TFcQH6TpSRD1o+zjeIkfQSat9bB+qBLlhva7OM63yq9OLrZC
LNxGxhKlJo9u+mtzntjmYqjYV0q0IljUUw17jG1qOvkKlDGl/1YIN4VMjGgbtFDaJHjWXPcqMxsG
FLVg18RbdOpf49YxKDWqSy2OhWhk26gYjpbaWyQGzlhparYwxzMrCczMxK+JhxqKP5yxOKuFqKNY
yRIqujZei0cB6LZ1ayoLo5o5dyiWgO8f6U8AgXllv7QzY3wI1lK60xqvUF2qEFq6yb8kNJjWDXYA
+kVKUJ+KMuenINZAuJqCo8xDRL4RrKcovmWmtJBluojqJyNodoUbAcM38KvnRpqgKcOmjJkHOtyR
HWhdOoJ0ZNIaEnSkz2tHERaC4C+2Du6qOTPJuZFICWW808GInX0CGRtm5EfqmK8f8rtk2DqBkLi+
qZZ6Pi6rgl/jROIASGDUsvjuBCkdESKGCfNGxU4+s9vkp+p263Gr23m0TVp7KRc5P6/f9rjdWDGt
ALAR9tpmZ73k8UMogrLEVgugJtdL4IwlY9wipuUg1EzJQS0YWhAYxOsvMG2jdwzBS6xt15t4Wixp
mFw+LbgZ5Zax1UrWxAwjDPyONOpjIZI+cnKls2OldyP/I+hWJXI1WrdwOyyuJXehx3qsiP2APSv9
zhq2bSVzIzwVweCx+tBC6qiFtp3ZhrbFbptqqe13msvL3fu9sJN3OLl1VfT4iQnIt71BFVI3ztsR
cVKRutc951yEhAcbnKc2CUOj2nFupkzyIWtZyrz0AB9BZGMNHXAqkyp0S4F0475bcJ+ze+jEIJch
SQDUB1U1llO3xw0LCVQqCbDew8v79ZF9RegXE3hiiLuOCh+CarIEQ/R5+Mw9Y29+JL/A09K58Z2U
kN8xUXavkDsnY2+nR8mWnq5/wPz2OfkA/miKas+GGtsnG0hwhP6lctOtoHzuFI/12tg6C+amc3Bt
vPzhBHBqbHuY6x3Ir/6UP+7Vu9xVQrtfH6x7h31oCxaXVpI7mHlYawnIQJlX+jetCsyq1yHVICGp
14XH7JGxJUTW3DUPYbiJDRHFK3QHnu9VQWozQLOxol1+23crKf2Mf5bZ6vo8zk/jtxHu0BdKwIYg
q5jnFzIUbEf9LZRLyaZDv6RKMxcw4eyhSgXZJKBw+SxlGrG0gmYS82oAMiRjN6z8rXJoqidN3wXs
d1FuhkeIYYH5WbSvD/K/HI5v09wojUpGlzWUBT2zv/Pjj0rfK7VdQRW1CMgg7ivZKYvf+mPzizW2
Wj0Hakj83zFYqKviQbNeVHPF0Kpx/aPml/f7mziPlyRdATJPTEfABN/RiqhZJUAFOCDP84Sxc69b
W5wCLuxBjjihmZHhMqvCVfnVpxu3JLbeAq29r2uKi22nx3ae7/rPkEnbztz00opFUEEE3I/a8oiL
9kFRtk0c/tHJ+p6J6eSd+H4whIEmYVodMdnLO93uk21LrKfgXlxq8Z6cwqXT+McST36koe6n6dk0
CVopkWEoqVOpAHNcn+v/4gq/zXBOP1Ot0Mw7DMiynmTDjQ5tSSKFJI75wnbhx4K1mdwNYMpICOJp
h4ZynpZDCBuhDmrAHvTEFa1bUKeus/Zx0pMZ5FVhPcVbVj51lb3P381qPzSrWNiiz0d6vf4d8zvs
+zv4u1W3or4RVbiSVN9ko60Bz7pWx5tYH3Da7xL9VmdOnVdE1pwedPl9Vk3lELBtHqLqQfA3jfBL
T4h6XPishenh3xWsHXMl1jE9bRu+CuYqrTZDCEnkOzzWqjh7UJvCBrX+rsw3kfVbZq9JS6h0RMJ/
UJibNiqA1pt8WKWFE2sUALubIMmcsTT2Skdic4Cq3VJZZd5Vnkwld5l3aN+LUtQ1PPUp+xl70UNx
k6x7t3tUX8KHyBOW6oCzt8CJPe7ujif5DgB5gJzxg3E1VNDOUwvoXwFtv6hNOHePwvtPOBPcAyAi
Pz/tcVICAGLgcKQKyDozMI8lwVZsj4rlQKu8Dkckzh+VcaXX9mi2xE8eB6g4DERN7ArBvlGTJFjY
urNh4ek3cb4YQENNyOsC8w2Vy2p8VQV8FqNOJowrpf4dxSbJ25+oYayub87ZhT41zHnlTpFHtahx
ZsJgn6WeApJUhd4ZBWi57zK6QnXSR4eckxsHqO5etz333j41zXndvCsUg40wnYsClCDR7Rgcklwi
4Q9TXmoPmfO7J7a+5v/Ew+t5abEa/3hlJhFVpKRfOjJzt+mpBc7lqiqTKhSbmJfIwyYe5G1SVJsx
k23RCBcI/mafaDK4DibBFrTZfP3+ZDQB1YdcFjGaKnVxK7rCL8PO17nd37Q3w0KUML81T4xxrmAc
jbos2g7GRGhZ2l3jQCN5n7s+6BGjZiOMPwZ9SaR0NpdwOkLOHwg6itcVYEye3CZkyG2t3pSyXT5a
d2CNzwJKkMkA0rbIHgzhGcyF13fmnDc6tT7tppP5TfsqNuQK3s8vzGwdICfkWL2Ke6tDeH/d1OxV
fWpr+pYTW2GelmkG5gMvyPb6aCfijSSWIPe8MRsi9Ie2o3ZQ3mUrcykUmXWDJ+vKuUGpN/oxGmA4
NDa98lkghWHZPQH9wpoa78bj9XHOXYKnw+QcXCRYWpnj5evR9LYUU5c1nY3GIr9FpigYEQ071+3N
j26ibEKlfioCn09r26OVJKgHOPmtNol3rlrVzrt1Ujump5SLudiZPDBIyb7Ncfs1UCIAqE0Mz0Lf
Z+4GN9LRsKEFhHgC4sHIQi+9zWYdGjKIKBGCbPBCHL0s0yYpfRMGQ8EiSkdHMmpIIlyfxbkCiDTR
Uf3HDHc9yDQFXJTiXmbxXaigXXFlFHfoMsUBJeokgfkBOgtFcPWUZENIFNk29KW00KxnPfkG7p7o
cyseNYZv6CDgu1b2kkTEjyy18+qlfFfuc0ePbmPp0cx3lZCi9L6UY+T75L4Stt+ToIlcziYIWyrE
jYTLWUSRdRc8tSnRzKcmAlpoXUAfINrU0THqDuZD9hLla0vY0Rj9OQOzW5mtEwP0VPI9LV4788jA
YvI/rRFgredbPUVLDpIv+LxEXMds1Ta3Yb1u6rcxWqWgPDdXo/8gRIdabLciVCPY2BITetrXv2L2
fP+zSBe8b6Pfq20n60ifra3QSSCe8OAtMeXP3ntQTIAIMHbkJHt8PtJYlptCDGTqWfuIoeIhD65K
3xPjkNY/GciOm1xyStPV2tfrg5t10qeGuWMwdhEYGLuBen703ISfyeOtoJOdWJNgeBcYad4erhuc
2/LgnQB5BsoRE6fR+UDzegghb1zBb2hsPdR3YvJUBZqNFuyF233OjZwa4gZG47EGsrdArbHvSE47
WzOfrw9lbmOcWuBOr98WmlFXGEqk5baMFqexO0TxXcfeinSltUs9ILPmQKIH9iRkrED8fT5ziURV
QZtWqpYKu8hTx49iklQDmDs0ZoOdUHIUVq6uj5FvovzyEFODKgyDbgLVqnOrTBKMHIJ2sOrUvwUP
VI6a79wnlLSbwoneFdeWW3szLiDEZkOzE7N880HU5yPUYGC2QW6elHfBT+Uorsaf4ovwJ+HtqSnO
yUg0STu9Q3GMxb6tt3vFcOrgQbcWwoT/MiSI9gEmKUPxjQuHgHxR20GZ0tVRI+IFIvQOlWn2hLbM
g6yn5UM5AMueFIV1AH9Efa9GGtteX81pi/A5GmiY/fMJ0+E8icisylSEpGHMMyRHLWsSNts2HQjE
7IWlLrO54wcE4xfsBe3yfEayEWvQkxRIBwVmYe6SvNQIUl+Cc31AX31+/IgMvBawNcE3hIbO8xEZ
VZvhIsfbxBi8Nth1xTPOnTJ+Fh8pIJvgU2oiQt9HbcXefNHprI2fuyBoebv+GXODPf0K7pBkg4TO
jgrvvSAQ9bWe5UClimD8v25l1lcDhwqo1sTnhfbV88GOjd76FUPwHocuqHGhxCC7IPcSsnsfWQXN
tAvzRjy09Xu/mN37OucXE31im9s69dh3RmkhDNT7O9Di7/xa2DVZsk36J1ncteJUlWR2X73K+W/a
xvYgraL2MAioM2/b6m3QnJZtNGlbZSvsfyfwfwk520YS26g0AfO9sGXoQ6Tt+o/mDI8BoHeB+ebn
TNfjtKwHRMtdAmKPt0y8GUdtIxAVfHPjcxhtKfKhZb4yFi6HaS0u5wudI6oFgCuQdedrVY8WdI4R
I3lVqAJiE1voMlfCYj0I0G29PsbZ3Qc+tP+Y4h4EetyNcduNKNegg8AN63zc5JL0eN3ItIWvjYd7
BrSmD8xmLeLZmksbNPuWg60HEQkD3/ODX35nukawBIOajYrA8fvPyKaRn/irFv10sphg8Uwp2Aag
6NZSZhsKnqsNdQIlc0KgI/Xx0FdEZINzfcRzKwiOkQmnBDw02D7Ojcc64PMdaLI8FfxBrpxp6UqI
QsGJmJ7+gV+eeBfRnghA9IV4nIB+rsyqrSlVlZAa9XfaOiCRccVWd4N0IQKbHRe6mQFFhADvBS8m
MqyFPrAw8hQ/hBROCIgt7SrqNOm49HhcMsX5RTUdAGhJksgr6lhfR3gOu1EU0JWYmEvJnFkHNfEC
/j0snXvKiE0k+DLTY0/My1hxa7OsYxJYldGsStqOxY0/Sl0y7AQNuSxb7BRoQXW080HvMUqaG6FU
SN1cl6myUZgfSdtkNIJmX1tyLzsyZfg5UFIoVzedISQPRpDR8lMSwwJ5RF3u1wN6oTOipaU+7M1O
Bv9soPdVsSnFHGIQbStWNRmHMDNtHCOwYy5dDjNeAF145gRdQlYArL7n29UakpgWshIhYirct5EU
zkdlU/I7sMGoYC9lHecuXkSFeJIBfA64Ns88X4wRiNnNOvZK813Sy52BO8lX/RCICtETso8qB4uK
gNRzPB6aIb3pqKtGj2nnrzrloxc8X3sHHf779SM7EyIrSMWgAxJIV1ARcU43tbq47vMg8dSwJLIg
klRMV3oMQqJ8BUVqknev1w3OeShY/OqXmOquvFoqAse8GgSaePWqlkgKVUKbfCi/xqfGg5DwHxgD
IeUkwwXKOQC6zpeYNYmRgV8FHBnb1kvWTUHa53hnJ3dsVyw0Js6cXGA4vk1xnjcLYUtup3HFuJ5D
0/gI8/CXJiVLrm92I51amr7kxMdrne9DGQiWhl0XbRrwGovEH57AGg9Gnk0m3KQu9JdVzfUTQp9N
8UXrNqx1WP60MLtzmwfeEB26IF0Exxm3eRIT4lZ5UiReX970shv1diz2rgU2mCf5R3ksCjd9CNJJ
MDkRBxLTYyqTsF9r2fH6h8wE6RN85p/v4O6d0ihGVghZ4iVJTazBkQpI2U3QkmCJq2XOZZxa4vaT
nqd611mwlK7oQ7ZUhP/qwuJChrOBcHvICOgwpD4mlA62kTloVmfRIwPnyz79KN6ykLQfIyAJtvgy
bNIn87bDwi/FzHOV06njYKKJmOjh+VaxOlbBd6HX2F7+fbnVzdu8sXtHrAg0zMvXsrWl7nf9DA21
FEwRCtSD7ouWSGujxGMzXcSszx4rAPqg3wY3BdTQ+WZP0rGN5QJf0+x6qB2P/msr7BMThagh39TC
HpiAUHtV9bu+qVdJW4FVke60cImmaVrYi5VBR9TUmAiuB75uW49RL0hKm3jPkvoL8iTENKFs0bqx
Bt5GR243vuSpwitakTtl6aKaXRFwqiCqgrrB1Ix5Pgd94RelafbY30e0fLpbdTu+FWu6TrbGQ+s+
gaPJFt8sRwQ1UbVvFvza3Jb/Nn6R8BTDtkxzdUw80HYCqVDtE3ERWj8tIj+701sUNJnAMEOh53yA
WjxU4KUVseXGnZ7bsbqqUOyA8KCtPZdPFhReDbdckpv5yohcs8qlhzQ0KYINdBqZ0zqdmzoU1Far
+k61/YH0pHGie2GnuK/b+k479I/r9Nje9rfhRvvMHFSAj/Ttuhv7ymdc+yDuaR5CsaYyM3yQRuRd
9StfvYV2ZbP3mwIdB63TuJpnbaBc9FFsHrK9hW8s98Lxd+UYbrC2nkwHWIFtvQluYvKKeG4t4f8b
ibFuHhlZko/nGbqmNBei/O814zZlnRV1ILf4WDDToc8seaC6HXu1LTjyiysdNbfZ+LfiS7Ot7c31
ebq8doBkRvA/IbNR9ORz3HJVGExVh9KLBbDtgwHOClcoGTdwT8iy+Uj6Xrc3jeR8WdDyhJECUTyB
xSxun+RKlLZFmdee+YSBttvfgGiWz4mzlH+dyXdNPH+TyAQYGKGqzN2nWqeaCTrkYIhuQwAMmqMl
H7pOJUafO0K0LRq0CS9gw6ejxQ8O5B6IfxGZoveZu9EqC4RNWZbVnsq0vcTQsWuF72WrrFo5/7w+
j5eeBOJKItRgoMQOMRmegcrvE5WagFZ5QSUewCKOl9SSvttlJHBugtuUJuvSXB+K2jPAYBRXOWp8
m6JwqCkBI7NwJywMh+8HSodIbzQKW32tHoM4Win+Egp6yQS3IcRcZ5nUTMMZoOwVaIQFL9fX5PIs
YfHxVAf7Cf4NqqRzzxtWfla0Wow1yQfICaA5qwpNZwRxkRZnLiu6T0ssF/p9l2xyVzrwNip4fpLa
S3xmK3qxHcAwlCb38CekaYG1URccxtw0giwBRAaT2iyY5M4HyRRmpGqKadTGQXcHg2mk1MUf12dy
Jtc4TeW3Fc5NdEGpxoWE7V2Q6mkkoRMdXvyGjDtbo06/kO6fn8NvY9PvT94AtE6zUbPS2hvsAaQ1
v6yf9UA0+/n6mC6Dr/MhcccpsUpwhvmw0q/Cx/B56QaeO63fMwYOjfNBSB1WIajhe7RKdYXR06wW
AZ6HTo1Gta+PZM7NnZri9nkX5QCcjZMPr37ncjLRRj4J/5avEHfiNF8GcI/QKYCb45yppBZhRSms
jL3gJPmaSsqqVNhb3ZjkT8bzbWna8ifrb1kh6zO5rr0stVLiy9AQBe0ccEfPQpEtRICzuwDM2Qh+
Af1G9++5La2u+4hpA/ZaEThpCDSe9DYiKLs+ovnzg8gaZMVAZKOqe26mA4Y+l0aYCcuboAIoWy5d
wUq3uQnq29CVjeAWJLN2Fig/wIDq9kH/ev0LZsc5hddotgaFDS+PRoMEJB2pWHtx9JpZGGZ8CMIl
ePGSEe7g6g1EjpNQwigtYRV24T4WuvtEoAs+duYpCeUUxNPgIcA+RK3nfDb9wBIaQ/WxQZIPH5kl
EMrYQGyJaOosoXYYJSQeP+QOJKqgoQIjGmsTt8lQj8jYnRaBTBFP0II+5mO4uT7LM4Hj+ZdxMwC0
SkGb0sCVg0ekI5SOfywBdP/0Rze5NTadBFSwYzwZt1q70t9Nz/Qroqne0rvm0vngM1BTxxtXBkE1
39DQ1Gpq+n2L5r7IskP5vpcliMTvhoRo+mLRbbrSzqOsKVON1zRA0VM1kRuzIAjaUKl5M6GRR0qG
ZFtGvzLL1X4GxS+8cQmQnkLyATahhbN7efUB9QROHVC+IO6ydM6Dm3kPkhADLYyh8VPT92X0dn01
Z2JWGJj4CVSU89CmPI38xBGVjTpmscpar666VidWHonSTRuh0n9IGtOia/xsvUmC2SiOmpgjdKGj
wtjIAnBazvVvuTxaaKBHrW96E6A7lK+Ai9EYRKYf9h6S1BJ1wMIhbtigi7kDUa0lvonLCwXGZBC4
TY+CiXXmfNyNkEiBXKS9J8TxVk2Gys4l+Iye9Xg7pkuh8+zQFMh0gMNEQS2TP839mDVmlfceYC7i
DhTN+m0P2ZAtiFjZQmQxawroNRNeA+ojPIDfp7oYpWqLgQ2grkJvaryRtUzZQ2K2X1iw2Tmc9Bjw
2JkeH9OnnO4dk7ZF6Mu9xzJakUDehFGuoRGidxttGN3ru2MGRjrxSiFLCSjI1A3BzSEq7x2i6Xzw
xF6w7q1Ar1qSaQGYrUAoZI12YAx5dI9zHNtREJQrI6mNckcLI37LmxZvPiPz455kdV4/RTQRl6hz
L2cD34eyPN6akx4GD0VXpCAe+x7fpw9aTVpBhpKS1hUutIFGOxeEJbTpjD3kxFUR29iciHG4a90Y
A0MoFGHwCrR27dGPP+x0WNnWWUUfRbUrFrB7l64IzAFIYYDFCGUXXPNnq319MS836fnf4sI5pIpk
Xw9UzNWD8hZt9Zfrf36mSHH+9zmvBnKXAOpP+PsyaL9/RvvQ21oVQTtY/pRARn2prf3rNj6/H87t
cWuhJUxpIgX2rBBqAvu4WksvTP/Zl+seqFFTPfZgIKyJuM1ZaKNcR7r+oQzfC3Wpm3+mB+D8Szi/
Nua6FuS9gj7bwFWavf5Lz29kJOaKX2wFzXgx1Ui8tpq7XwszPq3+tRngfAFIs4URVZzBa6wfeeGU
0aYaV4m/QtX6Jfgdr6+bm9v76GGckKzSlIrgrkWlhXJEUqWjRyMZdfiMDkBZ+3cWLXzSyllpXzc3
u59AQwx0PhpNwHfBrS+FivaAi3L0GkV2dPoRUVI8+tvXUdo0rWnHLjVX103OnTZ94itB/Ier3+Ii
jsGCPLjSiSMeCHq1YiLLV4NRL6Wspr/Cr9qpFW4ei9gKQRDbjp5ZZnYp+essXzc36P4n/t602EJQ
O3noC2ugcobUHJimsERnHuT/4jpOGVSKRs8yg+RWxIuBxLVRbCWhUtaVmnktY9n2D+bxxCa3cq1U
dh3cNWyKLQNcKO/XSZGZmz+xgmI8UmPAtF50qyHqro2aog4sq/UN5H9/dEAtLRiZ2/QTzaA1qYpB
yp0bSh9BEboRUWyW6z64CSRjJfvKMTbM1Bmopi5M3JyLniTWQbc8Ydr46xaJTCHz80T0RmgGks5s
6t+Y5vRWS5ti6Wqfcx46cooTsSG4FE1uYwStOqqVb44eAJDKtu9TsPhHVWarljnYaSQGz22NCqTR
QSqiKKGbanSWvhA3zc4uqugK4hj8h4+bphYVyeiQxRiRQd2xCNrTVGkGkPtreF+M5vsf7BiIuuOl
ClVHw+IWc4zkpDd8EKwZbV+txkQSiVnmgv3vraCjwABeYWI45XUQtUSQC60LoRdgdA9pFBWksZrj
/2aD9yFWIxg0xt6PEkEitK0Du7WWqpozRXOg2RDlaPCIyHXzTLtGZKSmkvSwglz+Dn231d4wB2vr
90N9bESk6CKzgpxNYIC8Ri2BNA0GnUh+MLgFIN+uRgVr1VVQY5GKYXQaQaePQa7GdhgPdKGna+7o
gA0G1Q00JkIqlLsLUVQvUiuRRSBBfd+JcD15bQ3qp4bFkXd98udNQZ0M0CZQnvIMugKT06CKLNGr
hGaw5Thsn7LKVIk2ABNy3dTcjYT6JWgK0RiMuhEXs/WaRmlcKdhLYhPcjoyNrirX4p/sphMrnCuo
y0QxKDy2J5uNugqbPNvqcaMuxA+z0wYFV7D/4nGNnNH5TWTKcd9GeiB54LgAFyfkIdx8lNktklP6
whGcabvBzv22pZ3Hzf+Xq4DjMMEUvQS5BdSCzDJtD1I/ZN0mUEaxObQDVaADXI1t6ShWkQwbhVpi
RaAaXaF4H2sNkmWxqhORalVA6lJDE3SmMrQsXF/h+VkxQMIqGsjf8a/URswaoZZ8Ea1yUb6TakP7
MYhd9eA3mbVQfJkmmA8FoPsBSB/eL8BKc0cE4Dgjr61IAs5RfupH7a0s5GOoeYGEVhBEzxPKpF4I
qeaGB9qp6Y6BUhO0Ys4XvQzVsegr2OzKPCSCBjWaXAjDFWAUwYKpuUgHtOCQQMLag9hSOTc1IBxo
pSyXvJClhO5r3el9F/KQZbcQE8wdylND0+9PnuC+70cQlcimjZzeJyG14yBZSEFxMSJqirii4Hsh
+oGEG17g5yYsyJeZVg7Brr5snF5Dm3XTHhR/z5qa6GnxqkULe4N/w3xZxJkEhmXi8JL4pNdoTsH2
EKaHGOozYrESug8DWj7spy8ijSHhARPXbhUcNGnTLQyWj/R527xIcaQNfq2KsF2Ov61wXUnQaQ9e
46KGVgJBi2rT/87aVdAsRB+Ldjnv6kOFJmIZ7ILJe4Xwxkmq+yzcSjsL0kmZYo+NQerhZ2YsqURw
p+KvAWOPguoBLS9QQz9fXiZnI1glS6hDCSWzwygFmR8Ori1VmbLgded2El5rEw4I9yLoic9NherQ
oUtETQ9Uo7VrhaGwbsa0IYbfjSvAgZnLdAOHckyL7XXPxkNwvkZ5YtrinHCXFGMMb5QeAh159Eh9
svSfNWhwLPTYqfVWqnXQY7ljsa49ANAgqdr1Oyq/9GV84+sl2rbuoUe/ke/1oll6g/GFk4tv45be
UCmuvNrA0ls72XAqaROEjAR4hMmrYLi33IkVCIpt1sLN9NWRcuKE/zZsIdEIB4wLnTPc6XVhFSkm
JTmCkGZ7F5TEf9Yz+wNBkg0xYVLjZQuiMvLyCkwtELUySpS5TVfBavo5ciAh6Pru9aXiboa/Pgpy
yVCNB52VqHGusy5r3QJJIDTD0nVDMzsb7sYElNzpOiQg7CblWC3Mw+UJwGN08nLIA0Pl+gKeJY+9
DI697MDQm0qMMtj7FuosQlgsOGvuiYGhnRoCceb5/melUslqVGeHojX3fmS8BGB8K1XTLsWFSeSu
hb8tfWmUQW1Iv0il+0kH4eAhO1hN+AZ0XmO3cbJUCpvZuNN4vq1w+6dq9Cas9TY7JAi6Bam25fzD
KgobBLn2kKGErkH0pdlT9BSrlYmeEE39d3zGf40T/I4oawIFAYLl8xnV1G4U+mlGDesJ2uSldCPK
T9f346XTwiBVvOnx4AZFJl8TpoVZpb7YZYfuwah3hY0M9xja/o9oqYDKxQx/jeXEEHeVm6hGMGOA
odoiauMI+brVV9BUWkpmzdr5Ou+TqDtGdD5nA/KUBUOsdzBq4CjGFzQbW1Vj03JnGkuI2Nkdf2Jr
Onon4Uno18i4BLBVZ3e54g5SaAeFu6j/e+kzsEYnZqbPODHDmlJQ0RCWHaDfFuikb1ehSQK3c4La
7eV/F9v9tU4nxqb5PTFmBmaZJIOUHXT6aYYMWtzHGJLXaCJeynIuDYu7mocmStI8lrODCJB4Y6Q3
zOhLIkNtQlY2Ypuu/EG6G5QlCuGlDTJ91skAqw4NZOgFyhACqTexr24MoM+BQUdJgRjKwlt5foxw
uig+TplrbukqqQ+Uhmow1n/69F2Ta6IB9l7upAQsYve91C08cuZH922QW750BPpjKDCpkvbGfFKZ
hV1tffVOP173G/PeEaj2/4yMWz2QRMlZ2Cu4VuihedYE83Go3Y79HMp2PXYbC1KVVtRsIU3bFtHC
HuWLZX9v0m/j3BrqsRVLEEzID2LY4QWSVxEePBHE60s0saBPZ/hhSAN4u4wgMVwWWQJplYK++Dpo
tcBUne7MWuhc0NfHzsK0TJfcedCBswqkmjgxbEzcuee7KwmsVvCBwT8kt3Rf2IJBhKfovvEA6vm3
PdV/zQKSMEgYIbDUv2bpZCdrSlJZdMD1EJprqv5QMqL4va17Vff/pH1Zc924zu0fOqrSPLxS0h7l
eIod2y+qJO1oHqhZ+vV30adOR5vW3azk6+48dKVqQyQBEAQWFtxOflVtxDj1/m/Wh40HlwY6VvBm
ulyfk+MWaQ34om43y+jhcF4GimTG3tQepPEpWt4nKrihti57lbUAASGA0iifmKkVpQ2HAk52qcu7
2HFuOmUWxBNbVopaI5q02Jj1z00/cj71Y2lDl61DBzcwFucYpC+jfFeEOYm7N6oLcK2b5rMWydmp
tlBdTYsQ+9i/oLXaVRqA8SylPqtIz7IJRmrSerpTkTJ5sNuHeA4bgapu3fzrL+AM2Ilo0oGBoAqQ
iMLVn2VGTDITZUSrOGPctrdIAt1htyFvGipjxUbaEISyfCCqyx0wnhiFFug5ykqhGxeH0BbN92H2
xQsBTxqQ0GCjRysEF19PS1na05BWwWT8o03nsIpAWEciQ7CWjQctcl5sIej7R1WEj5vkIYpBSQTb
c6Lcs9UXx82VylUMoriOuld/DNVjFycC586TN3xYPORBSdmMUpTsLq1PnnU2yVWvguhZkk5pAJLq
9Kts7gp0tmj7WZkI/SdMdpTu6exOutcKSdiYXvL7qxtASCNLyvLUXEgqL3odapKFePF0S4lD2B9t
55CXiuxUILdO9ffkhX677nW2VFW3AO9D9wUyW/zQGq2ftFGx4O5zvBq7/DYB0WBeV26R7FXtpo5E
vadb8hgFMFqMdAZ24JSoGFtjkCKtDuype6qaJ71Kbsr8pURezZIwdKvt7q8vcMs0gFxElIfSDKps
3K4qtVFXThXTQG3s4cuozv0xH61T3szK4bqkj/Ev/AEi1mdPUGQogay+VCEFU9PMxkpowM4tOnTH
6BAdmuOI0d5RS8I9EI1H+xSdu2N2QKvJoYlvojyQPTAqBrGIVILHZ30o9PpruJ1WmiUr7TylgVa9
VlLqhvZLGt6kobVvTWlXU+OEwUiIIAR3yqYhreVyr4RWt5cQhDU0mKZppxfeUNguyKnC6QlnrGSu
TSXPiV6ifKc8DOiMr24bjEDsRea0YU1oTQTc5GMyocIPrBnMNCzrEZ+ROaOXWjdpMwHt2BPNiFy9
EsSiH+Uw7ugVoGkA0EKGSsPlfXn0TmR1umTWNDhbzHKfQVXu4Y20qw4G/v/th0IYLjzy491//83c
dyCeXXQs+iGJXMOVPcWd/BnJEZlod9cVc+tG1FCywHBGAOQw0Y+LLLJ5AExtwl7o/ULwZMOIpuR1
Maa71lqOciqhWegGOL3jmM3+bOSHjlqCDdo4DQ3ZbMbNj+TspxpppmNWsT0WbdCPGI+F4JE08zFW
btNSxNO14WBg5/Av6BMCfIunIkj0WF5GtAMGo/2lA2+Mlt+0cueWy6mZQOt5vL61G3cipJkK3DaY
alDvvjz31BrVGiMf26DNibpfvKUghWgSzGdLhg5jEoWNwNeCillc4Gu0VQxiuRoAoehNzQcvO9jo
jM97L1ctklBvqOsvoYhI/VPgxoQCjQ3oN0bHAztwubJEykrH6MY4AG4g85dBLQMJLfm+NTTZTVmo
lduig97ttRZzp5ZEkE3/pC+I79GbhClQH5V9vvwc56G5VNMSB3OOOXQjKu9upheh72Ae3Ska8VTP
5r4QhG2fwmFEwixjw1ASqFh8dOmtgv50qnU7xxjboFJll4bK69QOjSDO+KSeTAYaXRieE0rK37eh
3vaTakFGHPul4aOHzXJ24U7P36JacB9t7OGFKPb3q+VomW0vdm3GAVTlMdEoMec7Y3iQqH6nlA/X
7UAkiy17JatS+6LXDD0OyoFE9aP6Ev0TDngKCnZvyxTYWCQ0i7ImZUy0vJQz9PKMQegK9CL91vQm
UihfLLrPz1Hm5eeiWw5T/X59ZZ9rSuzEViK5+wytjpJWGEwr6ukBAMdzjusqmQzPnDvXjpD/SjqM
uJzu5SkimE2x6O9Flu2vf8Xm/q4+grtfhrZrLEPCuivLq9pddihuLAlNqtelsF+5uMXYUlHMYfN8
0Rhoc0sd2nSpZxUa08bo2i8WN7Hul2wRHaIqEMMtZs66skTZEIrZ7gG52ydLRRxN2ivJfeLdoBOt
rB6ahQhJIT45a255nB+t1GKUnBByY/U9thd/mXR3TNAW0Qm81+cL90MSBs4zoCEgD9wKnQXdTeWS
JEFm65Gf1DqQ/8qUuJga+qikSuIWWfkKRPLPqgNlBAhtahdVy68aekQEd//WmpHgtACLx+0E2MKl
wWQYaF7OFGvO1PpkJL5tD+BpWIgkkLPlOzG/Dm1QGgBDmFl4Kad3aGK2lR0HRla3+75Sv1mjTr3r
+rnlPNdCOI+WFpWSarOBxTTZuzm61c9az9xIAS9CAgLQuk/d6wI3dw+UbAxfgdmyfETft5mWTCpW
5ch32fzqWDWYTd1Ofbwu5vOTF/qiqojOQDOEKEnmLlvbiEw7BX1GUA0Y87ZHUdFNUzCFoe0XyDYQ
6LvSHShGBIa4tZ1I/wAiChg4IjNOSyM9KUujmaCl8iGediiZWT+a0JUrMlaisRtb+rGWxenH2Mch
oPOQBXCDOxb4Uwucl0gCpxxROKnzNEMCSFDBIt6QvBegULcloN1FRwcImBG4qpWNYE/N2yUJ0Gvu
iQZnbfleNJP8++PMaa5u0HyYU6DSoAIybdzJfDNAlFm2bwJFY+bOe/i1FO7+tBUjLs2BLaEhy7fE
Hw4/7V3um0QQe4hWw7ZytRpZbQxJlnAYcfSEyQZ7KlNia4p/fTmiA+EUOA+dvJz1OQmWzCBJfy8s
D4kEcFob6mZlpxW2C32Wbhnft0ousEGRBE5rtaYDtnnGEnoLdo7Bpl0iAMVs+TDgNxFyWrjTEVZf
HoWkKDGg7jgKiglsFGS5ZWr7TvtGa8FpbLoTlj2TGQ0cyvCXggZjaDHXvISJ2/rRSJNnR7tttQfc
TXjds9awWaBkm9esupLIvmilZYuqU6OOIDG+k5BV0XNSP+bn2TMsorggox4qwX2wqdYrgdxejjJa
yE2krALFeoqywqcY/wnYw3Wt/gw5wW2AHAJAq6BKYODMy2VlTdk2tJWTQL03gUQ9yznRnyLf3Pd+
di7ejHt9l5Pxa/rdOqUROdJ0Zwp0hoce4mHCigIA2+A9hMzBBxn2amdbKhWT2ppJkM+78X75WXgm
PTvhaanvjVwPZu25RRbrVvoZxTVKe971HWCawnuptXRuA9o4j8YZ0JZAbr9r6JJIOtmV6Y09vhfz
31xMyDbjrYm+XwewkcvNduIqNspQZyZuOoTNJ/LASSTqUNwyc0RfyLHKJtSfZ9wzQlaFwQzlwNST
g+OkpxnN+9c3bcvOgUFHUyZQkSxLf7mQsmt7NKjbcO1gNNWrXfRizs/TJEinMg3nj8YAeRtgX2BG
AU75Uspoa4naRSGkgCyiJAgvd53euwAE5KMO0r7B1WIR48zmq28tlFtapsHMdRNCi/kNdZsxlEmz
N76ZyrsZzTtgSY7h8Hx9N7fWiYHMoI52FNQh+LRxB1ZDM0ydJEDUJSGZG/lLYN/RYvdXiwNZLNLT
CPxYnvpyRzMjtKuqjdPAmiY8hfZ56VpzQkzk46X4HnVgkiaYnyfKj/K4+A8TNxH7IVP2MbeJc9dV
21ITQ4aTQMOtk+io8/YFiPsNEDNGLo2+zN8k5RYEVCc1vMdUavUHxmHRXfOeml+BHBIoL98b/t+v
+ahfAVti6nzXumQ7eYvuzCSY/elRfy7v7R/Lrn+I7scH84gq2gEbA16N4b7BJIwfKFBcP26VhVe8
XqOFA2Wn/8rnrpLEthZH0iA/r0h4Y3jGz+kOrQBkvO9QBX9T9svZ8SW/GMkQfolc8LId84P5dP0r
NpVu9RHc9aK2YEiXKfRcHZ+oicY/zQbOxm2Kg2rtYtQQctDIXhe5dWkzejG4JpBA4hFwqX11lGYY
7JCmQb5oJ1N1e6u/GUqPxs4uuit+XBe25dfXwrhwyklGJ44yCJtPySF97FWYlsgNbr6lTMDzwajE
tpIPQxKl76UKs0uDAdRQRgEmMbP7FYWY3K5rpzqjdyws1ZzsJgpfE6Diry9x26xQQAQmRWbdVtyD
u6qjJmwxPzCYXfjH7L5KvfIxfVk6Mu7HuybaJbey67xWj9Kr9Aq0rkA8e4N80mOwZAFADto4JKUv
z9NSe2WJ0FUamPfTMcm88DnLCH0J70JCy5d/BNI2rQa2y4oLIOYyuBdR3NaZNIGyI2i66SCP9+ON
/TPpiVrZBJCFrnEN70lE37BpJFBUDHRB3RKUHdwKkXauS7BrB/1369A/ZW51mycumnoEW7lpGSs5
3NrQiVjWQzqmgWE8OwuqdbZXOoGuf5eOQzMJ/M/mFcfe4P9bFdvpVcBlqlDapIS0zvuFtNTX0OuD
5QsKlsIUKtOATxpiwTpQs0Cxm68mFEvnhJmE/aswn2OKdxQ9Py6ND4ntm8fhedL2eUaq59a6UVEm
DUUJ8K0wBZ0N/4rnrp0SMyXDOsNCd9MPDfyFkcDHbKvH79/nHHlmOeFiJPh99UaficNG75Q3lvUV
Lx50OBMqEPf/Objf8jifnU426CYAiwjKVntPU2tf1sWxs+/CynRDA11mXyINNHmix5bgFPmS3qBM
smoWEKvtsuBk+tcNe/s6/H1KPCFdVSZp2FLs4rCb/fB7t9OB7D62z9KL49n76BTnJJfJ/DN8td50
hcg38w6EmCrdX/8O0So5q1CHoV6GFp8RoW9alt6G4bahopwIix4/GQTCZpScFGQv+a2U0hguk5ne
4kWnV+swu8a5+5a44bm5Tx6pnwoWtelYVvI4xyLrlWyD7zUNsmpf6PcL4zFsH7TxxphvK3BQXN/C
7ftwJY7bQ0NqBjQ1QZy3qCQdwNeo75fao4GVuUZ914yCLNlmwYTNwPrffnJPhLp3UlmPsJ+jW/jz
PQKJUxv8A5oNMvkATArWt2nvK2nsdFeOs9LMAXfEh7Q6UF0dw8uGX4b76/oubnqtlRSmqCspWm9F
s91MaVAc7LvZ088ifuHPsAk8ANe7xsVGoCkqy1iDhP77dEYsfjOdC7/2U4CPsh0mOXmgTX/AyO7r
6/qg+bum/Jw7XooSz+IY2qHvlQGMFzqIuVsPUDXgErKT47c1+ApmL/a+SXv5oL3GLt1XB/mMVMTB
8NDt7867TqBBIoPkXPgyUrPMbRxpqBeQY1gNnia9CCiwJQUxC1ARH3ESX+Bu6xjIp1hKgwREMHFY
I8MgMPTNzQWqygE4GRVENNpeag1SPKhPJA6edrsBY933+mk80f3wD9rQgukxOqNxB5mc1m0ObVDv
u1/VS7svvoLA1e+PvVd/iX7We2Fqh9k7f+Lrj+IuLC1Ukyif8FHSbbNT/dprXTSs+2AsR4eOvruu
X5vOYCWN7yeZVSCIc7ykcZHobgKSfUp+lqRAk1C+R+uqd12cxnzLlcXxrJaLivKlWWBxPVh9x8P0
8o+yi6HQ8e34XbuVfcxD+9b4xcnYK4fwtsa1ld4g3FEJWmr33ZNNpoO0R9PQQfBd28r2rybwhSR0
ufdaKOO7PPlGupWOuqsdtd4FpUxTkeVrgjEh87N2KL/j0Xcyz8DHWPexj3me72ZNWjxDv0Y/NVe+
k4OUhF9igaJ+Bn3D+axPiXPZ7VIYUpXhlDSglZ4p+89yXxdkUU/vwnEIAgXkCbTsqM6pnkKYfHJI
QrT97gXTWEnqfxe9BbfCh/WyOK9tGBFgGMz+cv29z++0+lchSlVu+u21DM5v95Kc6iAfg4LDa8a3
gMMTTHPYzbvIm9D4huzN/vnXdW3afGOuZXJOGzO1JcNpITOy513do7GuBNQszPddNB/qcDlJfXtI
xu5+yvpb24m/DJglUefg3FvmvaZQP1Lsp6W/lUTVDOFucB5vmvvUaWd8mfOYAQA3+9qhx7jGnFSu
5A6+5M0v5akWWP1mDL7eD86l9eNI43HBOcv75GE5AJJxr3vFjnqdIFbcCjZWgvhqOhh3QlPusbzR
N4LlrBNnn/ojie+vH/Cm3oKuDPV0RibKl4PbrJVnqYiyIEsar1EwO7Jy00lg9B+3zydf+VvKx66u
YhodA7KMSoqzQGmOSfpLmeKDZR8cvJqmebibkprEpoORdbWblmgD1MZDrLhFOLsdIG75Unwd0YJR
9t1eC6sdGFZR5NMPGZX8KG38ztJuGYFwSPNHJwO3UivifmGGxX0+kHfgYEA+HRUnPg9QKyNQvUUX
B3oNlrSuITrG8qrRUzkKTmNLvTBIEDkdZAeBredLBEU3YaxRZgEK19FDZee3bbNLMt+R92r2BHbD
dohAoCHKP2woAUIHC4Nr0UEIwD2n1O2cN3jhtUkQAfzWDGA6NxE9V6JWF4EYPl81R3rW9kWHxGd3
iofUY512nSxq3tmSAggjI4xEvywgk5eREA4Sk1N1JN5a6I/fy+/CUu2GOgAh+VsC+4KVNlPJqTq9
RSE1X8rzWBmnwp52TTM/L728u26ezIlxmmfDLjF2BKVOcEKwT1mJCpuFLrOKqrCa+9mQePasaH4+
gRsm9SezzfdDbAsQRcyjfxaJkhwIeYBM5MkFknFI8XjF/o2TX6KNr8lGDE9G46BTHoB3ELypNk8L
3fb/k8a9UBWrnSylAhZBH73O/J6FP0JRRCRaEPcqBZbTbntJTYLOWqZ9CPIdTyrAAm0U03tvxBYB
0b8oyb8pUwMKGoE3yFgNTgmVuGklKUepDw3Hcnyz6609XXalqKK4cUmgLvZbDKeJba3XalShdkob
9aEcQRMSha7USYdpUXxaSwnD9kiTaJL3pgHoSGA4KjwGyjqXWpmrmARttAbAEOn4czKWvaPG3pjl
lZuhjeUvLAAZbqCV4H0xGuVSFjiU1JF2WGKiHKmrAS2rgXyB0F0o6orbtLWVJG5Vkm7OWluiLoMW
KiV6aiJ0sAapP3fnUnAfbmrHShKnkWhL6KpeQf2UNWuVfpuc7NINs6cxFIQrm9a1EsQF2yBSROd+
xgSl8j6tThgx4xdUgIbawkbYmOv17xFxyj7SAWQIC44o1vt9ohq76ns87E07ULS3vNiXFsppZkyi
dnbbRrCV7Lc/eSsTZDkGpjkiwuDVQ08l06AoQmjL+xLd/3nfIgqWYHr69/c5pbC0sO2GEb8fJb8M
+U14l2x9v6Ogwx1csQjCTKYqKwc/2K3lzF2B26oGSXOsLadJdQaBDW3Z61oIFyp3RpFXRp1+2BDw
Xhk6gFL9zu5/XTfVLW1DSyADFyIB8akcps/dmJhKlgSNc5Nl740qmgm8ZTeMFQkNuQytz9PAzAZo
DvIem4XcldnMezmSCLwDUYqThAlW11ez9VJFNPRbGhcVxZnVh3YGBE4aj2MGmraq8+Y4QhtNDvaD
rFcHv5Cz7muVtveLhZlVsOvxS9+XBmihi9Yby/HJzpZccJibGvP7s/jeXXtpKgv90rhakkhyR13W
d1kjiyZMb54lElZgnwagC0mlS71sWjp3g0kB2NQmF65QfJhbdxfa8/6VwFnW0JdT1/WQAMzyY4XR
JtIUkkQdiYnxx7pOalU/dX84u4XV/sHdqKHqr31QinJClS5WWGkeN5cpud2Qndu2vut7MAl1rFco
jg7XlWhjGy/kcZ7esouJUgp50COCKVdoR7qZ6V/cxxdSODcfxzkeKAqk1M6NPt3k/a88uelNwYt0
cy3wsmipBOUr3OKlSoAaU8tksAEH4LQ/5JiCjQayP2SU/e/5gCfQsFTQTqI/9ULG9b3fSgg6oM77
98e4ze8BfDMzHfdSm/bproySYyvF0V3bVf6cJqCBzMpqV1nVr2zIsiA1KXBnWvRtbrTl2E69qFX7
A1jC3VX4HotNwGF8NB9gvJWvNyMj0Ysct3Hk5OfSpCc5+l5n4bckyXZObBKzRgJeQ+vmQsCyRZBx
IXa+qzJ1b2XZOdfHVzk1f1zfpA2XiluTTZAHMSqoYblD1SKnK3INeyRJXrL4xpkOX5G5ikWpOJEc
zpmmIa3BjorgKq6rE6btHeRlIDQ2jkqlnJu02l9f1saNt14W/2KXc7Mwxh6II0zgBsxuCL0wPFER
KZNIyqW2/qe1MJlyjnGgBZHDu5fMeg41gQPZFqFjlika4xje9cIg/qOkRhdODfZNTZGanU6jl2sv
2nD/N9v1Wwo7vZVm0tiKsyGHlMQiE+bTBk7mC73UxsWFM8GbEhRTaPrhmRtpq+tpvwB9Rm27J+lk
WO6cTSJ4F1PYT0a2ksIpNHAydqmrEgtCTpY9ujpom8PlrpVTYmBUdSfiUd1W7N+r4hRbs9oU+YAE
RXmjO6dm/ZTlb3V+J5stUNwiWqSriwMnJXcrF0oDCmIGoUo1FdSbGUlA0CK/9NVtBhJ5YTpq0+Mb
aJ9nDZJozeT2EskiC6khrG2sXdyT7euYPl1XPJ2ZyKfjQo8dImBMzgJa41LzBh2MSA3FipwuSvy0
sKgX2XHlzjSTyDyU6de+lA1wTWW5T1Nw0EQ2fZm0diQOuPOJUrehi+glJXpHf80TQFYYpwMmwmQo
XNiO4y7T+N3I2550Svkcx3PmWUUagpdXsUkba1GE9k6MYnSWZH52+jp0ByWKb5cxUryqQtdpTXOb
lHQAS5gzge15MqdAiUEZocul5SvRKJFSb0xQNWja7vrmbG//773htj+2aQbGxSgN6nj06njwpEjw
dNv0LmgcA7gJnXggOr3cfXgdu0daFtls416JAm0+5PJADFHUtZXWxP3yWw5b6cq/mH1upZUMOeap
cPw8BM+PG+qIlU/JT+moVYKN2/Q0K3Gc06yWFJUIC0oV35FeMGFCtGWcwoI2vlNDBb9dATGq3zan
5fX6qYsEcKduDl1jVjP2KkpDv9GemhF8YRgdlD7/3+RwjqvMNa3uKOSE+alr9jYQwa2YmU6wGp7T
sq96WSk0bFf41H+x75Kvk6CCv+kSf581FzH+x5IwWIQC6YkyrJKQVkaf7CH+MYK6U7Rhm55+JYkL
J4Fd0NSlgCQl36GNtLdB5E3QbimLuqm37f5fa+Fp19VIm1E6hyBMJLOmhAzxDYyHXD/+zdWglGEg
8gNNAh+M6u3Y4/TZ8TcPDgBWktnDKm1ivZsiyorN9bDnOv5BnoOPYVopKqtyKgH8kPcIf4k2FYSK
cGSb62GM0Cznb6Bac+licrAZSIlB08AePQ2Nf2VrkcKKCZr/qCkIlzZ1DslPZK3B9Y4HxqUsh2Ky
ZFUhKdQWfpr4oPIDAq8q0Fjr1yKM06YvW8liBrZynUjHj6nUQxZmQQOZFgtuANHPc+5MXYYi1EdA
mPseWaE20y2vj0RThzYVYLUGzqVhAlDRWDLWUE5fOuPdqE51Ipo0tHn+IBwBOSWep4CXX+5ThBID
Xq1IDCHjHi9oOcwV0uQxqeRgzAXnv3mfqRhHBiJg8HkibuaE1b3ULwhbAhXFEn8eli/WSOV91JaK
F8194qI57Ua3Z92b+6kmk63UAu+9taWsZIuGYcB9kIS//ALMyGakBRW2dPknjb5Of9Ejiklyv3+f
ux1MO67LrAHcmkadV2YmscofVHu67oO2er/Ap4jT0pDYZ1x0l6vQKLhaYg0VwXo85zJYWZGtDrru
buox7FmlpLTAr1gBwYIDzYr7tLd3o9GRybizEtF8pK0dRaSI1quPwZAyt6OYS2iGU4xvUTDKykNO
iLpVnt8OregpvCmIkawAso+pGjwvVVs5oQr2cPT7LOr7EpaOryVS7yWwO//6/rJD4oNrDA7QVNnB
XMDPxCpVN8W11aPhrMqehroP6vm2lI/xorpt+1KhlXEpBPW8LdeIHcTcHJY2RzPo5YkaU59NTTvh
JZlFu+LQYHAo6EfnSMW884iEIvqDrfBiLY5T07joKrVRFOTXEuuoOMXXvC4AMlAoaeTk+Be7+Xtp
PCIDI5vACDBgaXb1jHZ9Eo8NKZ2FTA+aeq/FiyeL+g+2ALUgH8HjCNUvzAPgdbLsaJIuCdozy2ln
KNm5AltS/mBjlKbtYLhm6sVnM7mliYh/dOtWALW1YajAhTCWgMtTLBXVHEwdiY2YJtEv5OMxcn2s
lL/wYWsp7G24utrk1Flwu2F1xpAeag1PnHS3dPXu+rFtqchaChe2FTmGA/Q5pFjq/Ka2BEHcCbRk
bqKLYC5bho1uHBBfIf5Amo+7S1soR6zLeC6HSBcc2qL4gUZl2U3i6S9qAOC3wrMN/Z0IbPjhAxO1
iyFkbwRzsTu/WLLYy1sqIn3f1ILfUngkgDpjeJ+mI2Ejae863uSghREEoZspUSBPQFwCvIsNDqFL
FehKND9qHSpTBvUdoP27XfUkS19ohHECZ6d776fj/A+64Y35JY1KN1/cojqq7d11FdmKHUCcDScJ
zAi0nanQShG1Reo7i9ZoAs6OyRjt4upIky+DOe+0WNSeu6WObDANBrVpwKfwRydZTdPVDRAdQ1js
h9Z9LfLITTDV9PqStvzwSgx/drFiF7UlM1zFU58RcyT2P/JrmN5moiafrTtmLYgz4mnQDDr0uM2y
X80rRGUTeVgk38RICsHVsmVeKDPDK5kgy8UlfXlKdtKyUAi+/rZ5BIHcn8NenPWvczWUBhiDPDTw
6wUwLoscYK5M1qBeY7w24eH62WwtBOR9aLzHGDb2/LpcSCEVYFljHdrl1DyY1HiIq+5gSO9/IQWV
BrTMGYYOvs1LKXOMX+1AABQUHQY1IIU2PlrzIFCzzRoLar5AW2EIG6hMufu+HzO5nXKAa6bGpyha
aLT3DOdrZtpuUWLK1Xxwir0Z78FyQkrtJMnW7voyt+wJ40ZM/KcBgcBzTmRyk6rDjM20mrRHk7iz
q4HN8sBK3pBIiuI/Tv8g7Ypu9I8efnS1cbu69FJY1A6eMt1E3aED0SMdDyxxYtSCcOPzwiAJFxeU
0lYx2o5p0copLb1jRbRB2xUegAkYZkAzIyeNP6EhMPzDUVPQkUtZnEYurdK3dQpZxbOZY3QALsn9
nx4Tk4DwmrWfgyOVM97CluqyNfA8y0agPVNFSw9lVbRkMBOH2FZm/x/lcea8gNrbaIceuBAJHS7O
L638BQsTMp58NmW2LCTHQUaF56DFqX/X0Kga9Bmvc6n+DuzqXdnmX6QoF/EnbWBsPkbW47MBz0Sd
jostwtIu7DLCepS8JGoUu1YhExNvExqlCOMx5chJD3mL1pL2e18fu9ry//wA0Wj17wdwK5UKdTSX
BQ/C1HlSjJtMutH8UQTV2wh4sUw2xclCnVT7NH1HLltdavGoDvLE75qaoAQaj6kX0QKeBS1AeuwO
Rkl06hsi7O3WUa5E8zEvpqphCDzrJSvRi5fvAd5QRMmWjfcuytoqojZG2muBxPPSpjHBspDrqcMm
9pJvNAf7tUYfPCodIAbx4vnnNHvUGFzwdms40T4D2Vh4Sgv12/Wz3ED1X34HZx1mXo+0afEd2fN7
65qnxjOCH+FrvKufnRNmWZ3Mu+LR+hp5ArnMO14+SC/lcu99SmdlNkooUfQclX6puwznUbORw+pJ
7nz0nJWiPOdGrgYykQ8C6QUjhZU5mbJTVGNYwnKiskMXvu62mKA+ZT7DwpnhqR8o0fogXgTRykZ/
wqVczn+bTTdgYib2uCJSRW4Hcx97+h19AhoT0V73QG1iRiTOyPht/iHYZ6ZHn/YZVJLIh5lstA63
5jrJwMQhwdvqkkHk5icm7PhxPO1VZ9r1cXWTduVdnuxUZcDC8zejnEVhIfNHn74AM2YR3DNsL081
0tRDSNNYRv5oHr/IDdq/nPYHYqxvtJVu2kF/Fax4U7OQjAUMEUN7MYv40rL6BcOznGwBPYBceUC6
nxJpjMhc2w/Gk526rfytmY4GOF1JJgt2e+uihm6ZjAcB9wDPhtNYFEXtXkUJ8xa6XN5qpZ8Lihyb
u7kSwemShTgmDC0F3j/27CIjmH1CapNISe9SEViQ6cank1vJ4mKBwly0aLZ0JLd7+2fn6CRRpIfr
p/X5zQDTwPAJDYgTnBefq5/LZkCyC8qBsb1E6yQfxadqAK+a8p5IN7bUk0p0s2x5dw0nZGKkIsiR
+IytZi6zHC8moikD5m++geNJUXvv+ro2j2klhP39KmRLm6oGs76FB3PhVH7qmJE/ODJZWjbU3epi
0lDhgKtN7UOnyAcvBpJu3L3cpDbuj8JIg0l9LuWY2NmzNb1VACH++dpA0IwnlmaCpYhncExAHFer
DQxswko84CaHYA6NwdOXIXHVMfsHbA+KQOam72aFafCgsdjjUwwcxsNcOLiTR/NMv03znRmjISGJ
XK103Ck/2fS+sAS2trWhOjCAINWHmkA7Lw8RswWHQbNhzjHomCQ3TJGClu70ShFcEFvKspbDKcuS
mZORm5AzTM0PuXpss3jvfAN55W6WQodcP70towbJLtCWLB2MAORyUXSpq0zqkiywvimgVxDxhjMl
433G+uc5/6TVmPdUjkUW0OVtjEJSgwG/lh576aR2sTtP79dXs2XMa3HcEdWIngB+LdFONhqkGu9t
ULUJST63nNRaCHc+rdPFNG8YMHBwwFN1F465p0z3xuQ5tp9FgHwJgfQsrXptGzlbLqVumhpMwA6i
al82hzR6BqkuGZBjlppvHSbOGi/pot9f38xNfV+pBndz1qC2nIouz5D4AB+X8oCOHKIotwtyOdcF
bUZESNxYFhvjiac6l1XuWzULu6XKQBu3b0zwjnU5iUYHw0f6+HaWkn1imP40Vm6THQc53CnF4leP
BqjCFrk6y2EvsMAtNQIlpI1HKRqsUMu9NIpJyTtDMposmOUbS3/CE1HYPrC1uR8pRZTSMGGXX7Iu
OXoy5UYWICdBlOEXY7qOWpOoimh3t9QVpTQkwDDNBm8LzsJltXQkuphZUIHCMT5Gg3Luyuics77v
8qQt2dehEQCCt5wK6gPITSCBCzZv7hUxWNost5qeBY02kRRvUiEAbQODz+hvWagAEBrcMedYmsYJ
x4SiKGhHt+i2d1PphnWJjt5YvC1npUZ3lYbSBF6kst+Ou9784/I45CNu+JgOwJr+LlWExtJUF+xR
mPV2uYtr6al0wj9PbF4K4SxQj5M5Aj8eXoVhudOajDTW5Ir5X7fUfbWWj8t2FZ1ELXU6W8NDKG/V
YzTdIzd5EOvhphSALBkhOTpa+Niurp3RZoifIF3QqFEqAODSUvkuOb2I3mnr0kEqCc2yIElmjXaX
Z1M7PQqfNiKfWsrdMXf2sYNauw7aYQIvtO/bSMaAgFgw82vTosG0DhpPqCPmeV5KjRIDJSqZhQfN
cZasM0XzR4/jon+1PDa8AXSUMhhu1EtBGo6rKdnyALo/pJp1AIeWkeJxk2i7opoxj0AUbm0e3Uoi
Z88y2mbjykCMTLP5qNF9P2NkiyEIrzZPzcJ7Cc3mGLrBN2wZDdXC/0fade04jizZLyJAb16TVl4q
sVy/EFXdVfTe8+v3sOZiW0ppRcxd1GAw3T3oYLrIyIgT5zQd9kcsv6F3prYkb8X1L2WBy6daqOvc
dVBzZQnawXDxtG5jEyRVirIPUjpK3xz9lGcOeVq25uN77e6IVEDn8ezEZqRTwpKcK0BpIbZqkWWc
6x9jT/ZtDQ6dx3buLs+FHWpDsLUSh6OKJnrefGfJwl14d1ujiWSmIcU1RcPoOgnawmWgIq/No8uS
n/RmECGTdczThXBDuHdRgetXQNl+bv+R6V2GUzvxeLRs1bpX3xsmlozRg240sDPB2pubVaPJR9rA
n7ZRGfE6iDUCIoqtvCk6xkTuXTbYJBWdcuCeA4aDCFLGJ1ahRcmKGwX0ynvFZNRVVL+GzSBZ4Klg
iRoiQ5pPyVOXVj1R4hapmIAvDl2E7/CHloNgSRE6Q9KHei4Dcsfm8mgC/RPbXZ4GGx9/MxEigKOg
eCQvTP3sMeiob9aOwpsYFHmIi64POkieSzWXpng7MPF5bMQzUhnyKYmFxCgLP3gPmEpaMHn3XgXC
GTANPK4gXURdOZUvF3IoDIhLRlIZHEhRdO2Vc5XX+Iv9nf7hFCOqdCDoHu/g+yP9X6t0UTJMuZgV
IlgtjFyr14Py7ldfjOCveun5saV7Jx8k7xpaKpGfB6HC9ZzGEvq96xxzKpYAHFZs7FZeuTSJ98J1
lI1/qABADEHHj8hxVVzLjDEaonhnaF5jrTqygCdpg11qTpr1hE1K0obu47HdqbnhXruwSy1eiL+V
6TTEXUHOFKRn4+eJC8tDIXnsJh387ORnfoS2l340elViVh7PvWU+JxjDmBYrQAaWVKHvvtMvvojm
tVOBgisZtIdBQ4kUW+XT5yz+d/fBkjY3oKn9ePz3XBXqb1C9RA0Yb3Rq+Exdc00bwJgfoWWvWiUp
mn9Ts8Vc/zeGgPhBEgClCLpmFQbiGGvwultI7bCoPnBNQ5SP4OuxlbuHAphF0H1A/gpykNdbtR5r
sH9W8EMK+QShnL5eUmi+f9gvLFAXx9hWbZcBmIXqngANmlPjgMXEEcw/ARkNxlDBH/R4SIsWKR+f
SEocdX0HEmXld2UiyZeI7TuTNQ4XOIBOI3U5qjupg9Qt9AGUhHTZkvIPtUmgL6nN+jBIxs3CbMC+
Xc9qj3xNMXIee/Zrfw3CcjsqBXD09inwhAu+hi5a/WNr5kFAjwMkaejkytih6jx0OXdm22AAL0xn
yE0gWiFKtXtVrNBoGub9tqlEKDFK6k5u1fE1ZYQl2Dj9vv7nO5CChrQowGKcSjm9ImnqyB8i7hxJ
EEvNk90g5mBifKlUqDjznF6uxSZfhT5v9EWwSUd5Xyctzk13AJp5xWT+sHCAqKv+5oOo11NR5RrT
8zF3VgMdbPQWn+QbD7PQIkKK+5GUI+6fhb1Hef7/2ES3O0QoIGqgUZtdhbIaGwAqclb91BCjI5v9
SxrIGwvU5h5w7WhNBQtihWRdIpujNpzbPnyuumotM+GpGLxtqS0BwelDdWN3HvnF+20C5LJIqoY7
j9kfOX5l9lCpRlAzuuDAtHNgBNCfXoxQfhJKkxuUfZyTUFt48tN16H8+ArBgxA2QFgAv8vVHZFOm
tg1TcOei1QX0TRVMr8eKhKc/R4oeEotDhoql3FgeNwDxEQlbYVjSYqEC7ptvoLaVUodSrY0+d676
uP1gGRb89VnXta9DB0jmJHrDto87HgqJWW099mx33crF8Km7R+7VjAvn4SsKmpjU30he66LyOSVL
MLH7TuWvJbrNvwS63Fd8OBXujH6pCDpD+wlUNS+l2x/Ez6VLaHaHFzHof6YU8Tg6/cAnI1KnpvLC
EIxMFXeWm60onJnaEscF5Ax1z92YoI5N1/FJMvYlvJP8GyNSuQOffvi9qhdL2PX7i/R3MNRBadJe
6mUZBwXJNtRgHUlNSQ7x12QJ8EnX0W/GRN0yKHuOhc/CFbQhT8p4VaWWjAqzIH7xKFQwaNvjOJ2J
hOMUp9ag2kWHxQuNShytsZNfxVT4kkL2z+M9etfrqn+HP0/PhZ/glG7gUgkTrXLvQWiwHpIi07oP
f9XMIeMOQnB+bI+O/v6ZBcAZZXQR4jlB49lQWw+jUsWhCDpSYa8KqLt+yH9Snqg8qYqneqmYd98L
XVikvFCaT+w4zPNeB55ZlKCQnDS7iE9IpNki84EUc9/ydpFDX6zuXqR/yRp7M2DKAbVpOQay1+IG
YLTKDlSogNV+GZkL83r3UM4auj8tWsAuXC+kkg9IumYwAzAd/7wCacvLhJr2lifNLtmNRGefHlu8
e0QvDFLbuWF61HpVHByxmwg6f9HjxpsM9w5BWKOZ3h4bWxodtU39tinCScMaFnnxq26hRaJGeIim
SRLrjy3dPRAXw6J2S6+MSo/WYO48SQBLS6dYRV+lU8tbbdQLMPolirpg8a4HurBIbRAtBWNQr8Ci
0mU22DLG7g1wcN1fqtXPf8+N276wQ11HYsVzifSzYFVKgnMf2WwjEl9EUzPEerm0XQjoFtaMfud5
gxjFjYRxDfKqVsCD6GVkYheQuEtGqAcRylChN4bYhXyvma2ox6h/eezz4z3xf7iQ/z1cKnXj8QyY
qPs5mmJP9QdUSOwn70/l/I72Zax7C+fqznYA4l/g8WbXIGZEP0bSXhNAJcRy57yqpK3medyTl0vs
ZzBUwLb1mrSQ97xvD1WguRlOE+gnpRgJKoqXsNcp9ihthpwjDJ+hrqw4C7NIpUBmT4iR/bVEzWKv
sXnVMxN39nNTTlalxpEs20WGWL7XySGSSN/zC3vwzmlWIesNw0B0IbVLnWYRecUhF0b4jWzqV2xV
IKtXZZmlARpkNi07PUlRlYwkFcXB8QdRWC2Med5/1KFDyocHuzM6L4B7nvfvxf0K8GXUzAn7c/oS
/SlrMrjSvn9LQZjc7LOlJ9Sdw3BljPKSTJc0cg5r5zosNilbmUkT6+PYmAuDWrJDzWqqKXkh5LDT
d7IhBf6hLVUwMUzrEko2DafHLbQ7QN1M5CQ7FL22UuN4zQaxHeM5yY2d/fh77i7yxRxTDhRNgWBh
6CUM259cX1xz+bQL41IfOWETJsDwZazJRPXCLNw9NxdWKXcKfaIMyrKw2iet1ci+5XmhEWe81XTj
gqmF+aaLcQOTR5rSYxM16FrvxelNqfeTCGHGx/NI5wr/OaB/h/TzzLjYrB1kZVA8w5DY9DtV3roq
WbecSiYuN8McMWvCOAGuDFaerJwRCXCUuhwvKYgsrOaPL774CKjKd7nfYXMxoPMNe2mtDtVejOSN
1HSGVLarJAGNr7A0x/d8PA7PTDoD2hcQts6LcGHXL2ORUUIGruJ9aJC+Ix2Z9HVnZ6cCsEvSvS9M
9n3P8NcedVjLCIxpoBHGogaqU0B2rwgFM087fSgAzBY5fULyKwXvzQAey1oLrQX7dzcV2nYhwPzT
Xkp5Y02LpabsVO6ctahyjNGuH6FXLHT7qZb1TuttaZyQfJE39QRAAooNEXT0QkdmJtIKC3XSu2t+
8S3Uc68auGYAexF3FhKrZ4HABFmLoYwmEtNTSIb4v7nywFKD2QXG7ybtAybAMkFXH5IjwzsYQvvJ
4qAvsSTLS4vV/HOcLsxQo0IHUp31Ss6fswTMzKhwg1uqqIDsE9kIugttgUYVPeprjdR15OmphIp0
3RS9Kai5ZtTqFK/5evDsoGUGs+PH91AZyo0ChvU1ZCdEc+JRqFLifDKAVO72flpEq8ebZH400LcX
8oOgSGAhFsHR2fMeSSPUtXz+HHvloanys9+qS2199/YhsuagswQJJJKwVAQXqlHbAa2KWZLH0QkF
X1mpNYcGQg9qXY+Hc9fBoR0VUQ6SUciiUzdF3o9izQGaeFZi4VccyZac2D2/5wXwPYEZPuSNhP1A
G6uexLUpDTnEdXPNfPwR8+V4NaeoAYG6CLlfhAPoBaEfakMxeaFS1y66gAjbJboYgnBM+C5k3/D5
p8fGbmJ+EEIjtYkICM2fkPKmjDEhM4oc09VuFxdnpuRP4QAFzqJpScFOK2YqsO/Znl24kOnWBVWZ
zYKThMM7FAgjum7vg9tySoWhdutptNSms4tkW8UnHDSmnqxmfKuSbcG6fmN2XGf39WqCCInUGI8H
T6tu/HwGCBzRDY1KNdTm54D0wqXHNcg4R1Wr3Sl8ng6ZoKNYm3S20hIPLW7maPuMqWQoxecz+nsT
ylbKme2pKMxAWjcjlONIuQ04OxQICiJeDu5Qox02EFtumUN9XkJl/eDOqa3Bc7yAygAws4gZKZcc
KKVQx6VXu8VK+Uy/IIOtl9AqmhzPaDbssTIF3Ee1U1mN1TvtFoIh537TGNOB3Y/OYkbhxinPZOIX
X0O5LyYXY0YNMXs8BH5Ls9Zb0yeMjngdF6NHfn+NRkS+fWPhmXDnfPBgF0S/MugyoDs3//nFoqXt
VPpaxjYuFxoDRIxb/nUW/+RyeEz4zsdb5NYjgBIbmoxAuYI0D5uW2iJlPfZe02CnRl3hKFnlZvG7
VhV2HDRQrfC3ecwZE9TJ0RX73TBfrfraJ0tQmtvQY/4IcS51AxiCH+qURl7Dd0wh124MpvFcroCn
iU7+ScqNSOT1sTFyxiel1ple2c89CdzbwizccRPIxaGlGsBwEMXRxSAvzEJWzcLGFaNXD9J+ff4V
+fxKSDPSKixRikMRB6vhpa5WfbErEt+pgkavBUPy30IOvGe8uBAR3BYwMCdoNEQzDpo1UaeirgWU
gqS2TIXGFWpwswjbvNIZ3x4QjQ4RyTXJGNrvcLDl6FiyA0EDsxkL/EJyYZ536jwC/o/+Qw50RPgX
9Q1yn1WZh/vJ9fOSI5EGXIfa84saizeRIIaKBl9ZmJUcIK9N7XhUBEfwIHati4a12tfT2IzVl1DY
K6WV9K6XG+hSads/C2s+O5Prwc2SETPyDmRLcI60VQ1wFjYKpLM6OVNqjftx0MUBhG7SRhsJIgIi
o/XJmRZfM7dnTmPBTwkWcFxLnIgq9vUJZ8DmyCslr54NxrFWn6GJ/irC6bq8WXAltxcAZYk6WAkv
NRJXwdJoF9tqlRkD+coIFKIBYRF1MDTrFgdRnMbp9MDpzNBWDRnyOJwZGsE6tdiNb03HpeaIn4aq
q5mnvop6aeSS0EoS/MC51Ud9MKI/6jpbZVCiAjk1ETack1iJketfpCGVCWpo/LCGbDE2byk2T0ZI
VMVWYScL8NUbf099FvUgmRKBreeegHOvg85QV8yMFFDCWtIPua2DUHaojceB0ybPox87+Qs0ZzHo
zHB98vv1oyIeqbceYcnCbqd1nFFux56T0SkqzegMjm7s01imT6VMUs+T1WPOBUdyJifUuXW0H43U
qPRInzWSjDXm1X580ubxUMs900cjBgH9EnigqE2Y8WXDD2GnnYPcVfldCXWjqHoPi12CMuxjU3eW
EFrxaEfhcXfOaa/rk9ULnRxUEZopwpHkpQ54nA/4eIG4BfkYg10SOJq/nBrZpTma93vigglbuWTO
Ch+QMvpM6389dbgTQRbAgyZFwEONmjqpRP28qrrQFZqCCFJN1MJCH6OOAELn/CWI/+1CzRgwkM7N
2hFg8acOgMhAMRgJEFgD6MkDAiR/51/FejMuSfzdNfQj24NTjp0x//lFiJOIY5dnjRC6vFoSoJFS
t0D+rHTKcOEWvd0PmLO55xwsGBrcLXWBtch9SgoTRq5yTmSZBGJi5l5DSkaHnHjI8iZ4CR7vwNtH
L5Ca8kxDwAFyJd0sGTJ9eRHFfuQ2UGhtd5/ietS/GRIdUh0NHHYMta131mjsAj+BuagzfZNjns0D
3AAUL0AdOPPXU6uKDdsMQhK58nOpTwbkxZza0tvXhVHePFopM9QV1nNlVEVBGrkp8WyJzIpiJQn0
z4nwq8pEXZEE+9aojBDEJgJ5fy5031i6R/h5P14fv+uxUqcjQcACeAM+onjzHYZA3kDvSAvXPUG+
TjQG8zhB0RBssKSwVQLnCkz4gSXZwpLf282XU05dZ3KUcr7MYsoVMqJirOgihOaKTVydH0/6TZCK
OZ+Z3pEtVxCN0c6gFkdZzuImciUkBtUsgEClyPJE4U79ClqJj439vA3pyb20Ro2qbFvgsLw6cuuP
2Ez0ztIItpOumrzO64qVmphqqzA5MhiT8fkEmJwtA5AX2vkWslh6bTSkfpdJu2JJZUORy27174pE
DmNEOoR1jcFoDGa1VEsU7u0JZWYlYtFvgLuO+uwgiroq5sXI7SzB6DarifiOQtrTBElN3szJqLNr
IH9WpR1Z/umptXpLJvmKtYQEd+9HamTrYSDn0GCOgf14Su+uH24neAcIioOk7PpoDn2D2yKcP63V
SKQ6TTsZTck5MuIMwADSpQL1vakA0lZmQdMH5DgNU+HVWEuZrozRNyCvsinRc28lM8qWWUr03cJv
sDMvLVHeoGpLPOoGWGJHIlh+aZWt5SmbpLRFg0Fu4Y3NV4/ncmls1NEPKq0QmKzA2Frw/wfHdth3
4YBS/2MztyhBPElRF4QIBpqF8TKkAoowjTMOzaCRyytG1W7SxPURjE4rIGqJ0IWkFRGPTpuOcXo7
PgPaUHzVSz79dqz4BjDAz/wAiKPoti526gOJY8LYlUenUg5euPHKHc99/hdDBWX+D6xWxMVFDXXg
B7y82Th2B0s7CO+lmX4Xx8jgV7Gp2I2DYhoBQqRcSEXfneG/Zm8SED0gqT4YnGO32ba2eMpPtdFa
mjmtW4u1irViwPMc+IXB3rpsBIg4hXOeDvldkdqwSeL3ScwPsRswlrcT93XsjB5SDNz+8aTSWo4/
GsPs3LchA+8DGQtqn7Ih3r0APSXutK1PbwopCQJ9ULdbYEIkT/Zxu321v45fX95bf4gPAKh3S0yd
d4aK3DIoi5G/Br3ET4fJRayVQnQXdB9l5nq/Mov54EzofxqPR8ndhlmo76JtCATJApop6bB7LLjS
66ohc8e1+NL+Cg7+L+ArbMlhnsY/jdmfvVc41l3MkrwwoqUzOi/W9U0F6zObBODtoF+kE+hVLzRp
GQiZWxjDFlWBjW+/cjp46HHTA/mz9Ka+jbCuzVFunBsh/hBLMsytUic9DdDe1NmVtq828graXY5g
lM/SvrZAqm03dnjOnjXXM1mnfVUiou6Z9+R5cQGWpoDaz6wWRkyhzd9ksGZhyRADDyzJ7A3eyC1v
vyTJdne9L2ac2tVF0YVVmCuZyzANmdSTkOyk8SC2ulY9C70Oqs3HG+w22ryecupSL5hOGcDalrms
t+e7xBDKTSj+SwLH+aiiHw09ihKKi8iGUusayv4oKBUbuDUYBrjXYinNdWcQaPFE2AaBNDyCBWoQ
XaaB/IrnAldS/gzNkcns0FuCHN057Ij6QbiGblLEiTTB3CCl2iDKeeQeBEM0n3hSLzyobtOSeFtc
WqBuCaQlM8YrYIHzn/IhIWp05JIdO9q59EflrdwV/Y24lT40SEqghvt4H9xJnVxav7ksUJFKeX6E
dfGXX+r9S/wlWdMm+ewNf0cEZ4xMcRUWq+JZIPKS+OadaxizyoM8BJsEIEMqUy5mmdAKABq7aUp6
PHac6iQvEQHNB+fSlSHEQC4eRkDoJYEqnTrH9dSHtZz7ueuPDIklNEQES1NIn13aBHV2s9ZTGj+F
iWzbfzO/MZyX8oX/SNfBOcRbSVpDFHj6TvbpsXfZBd95k+j/xzga7jGTGCOdYeiqvsrVMYJxV9gU
r4EenOVtYjJHHIaALN0M9Imjrc2n5eLqi/OhLIbZGpoZjaHZJgHSGt3L4z1JR/WzEcS+EGqf690g
qrw2Ar6LqWxFNofrVWWrfI5TfQAedLNEuXkDHKYNzfvzYjRl36RpUU65KxBo9fqb/DnZcOtirzpL
V9yiKWri5IktVB40Ei6z8XbFKjn4tr8NniKyRNV0b4UuJ2+e3MsxaTHcrgxDioQXu/enlFdRbD9e
oLubDqUdEVVgBECgoL82wsmMEHscl7v9WgSxF+k+i1ftGQSAz8pRiki6UDS5eQ1hoZDshDwPEpFI
3InUQlW4aYo5JHGFA5+Q/qk+qQdEmhvhOzwsOaU7u+/KFrVSDch4/YBJSjfehOuGeE5pta9LCPL5
L6G80pURapUCWR3ASgwjwSo5Cg574LdLW+7uOIAOhHAX3pIoel2vUeh1MR8Dm+5Ov/sPYR98ChXh
X72Px1vhR6eDGgmueBR10Xcmz/W+azO8FCfQ7MtLN3kL9GHzZFvWsCGIFPceedVPTkRa57HJO3MH
iyrHwtvN9VzKPYCPKW59ti7d9MkvCX9obGy7hWaRO6do5uzGSwabDYQxVJbTz5i4zBmmclluFyUa
YQGe9v2Fi+OeEZTngK8HeoOFmtX11KHBOuW6IqhdSAtHQIeBgEkFkODxbN3ef0hVzNl7FAPxYqI1
S6VEq8qizIANUQoUHBMwj+dtkpj/PyvUUNiWyfoc7JmoN54ZPif5MC6M4wYAgmnCQDT4AJQ+8CCi
LnIpV8Oo9mCi5daTiLYrzZJ5XZaRjjoWIxmtRu9yXfPXjADGj1WWLWyJuxMpgjMZew/PIrrmwsVy
LAl+WrtDB/lVCIWleluN3NIw75sBph7QYtRSaZyLFLTeOPqA11ScAeExddTzSc86HczxgEjyb2z8
q5t+tbUBPS5uqS+fDsjmOQbKZnbsvAySEmqOJyYFtM8DPqMYK0diXz0Z+tP8C/QrF4Z5u/WvDVEh
EwcIG+DvSu2CI0hPRY50xVFauqZuqqL0cOavuLgLGYnL5SAHCEIiaG626t3w6X9lIBxdZQ5QSqgJ
hkZhO0pPBqsyTjxZB6QlkjFn330k2s8tfvnvDwq6gdERPBMR3xSqgymX0hS8QW6thMETp7GaMU1B
veAib0omPyMHoh+XCLiRNNorK9M4BarKNCgmqGtukz4ZFqtnFrdRkHkCBjVx5A1qvryha6uFy/oH
AHZ9I2BtL2xTvrMtOxZwWNgG8ejrDsVovTCqlbzuDrWFjLCVrz5yKzVeWHR+J+b5z+MJ/mlmeGSe
v170pCsErvX91gUE00LL20FCioi1i5WXEOTYLckeHEXvLRQxnvjtsM/WS1XvG4wAPfv0MerToWcF
zICv6nnzqbwO9dpT3prAUl4jUecCPPJqKy5JzdkZM9lpAw0Wg83+jAKI5PLtzJiv5JAwYYy8jvQq
12XGSDX87vTU+nY+fElgUu9B3Zs7Gms9nsA7oSpSA4Bs41IC3yLqntcTKPWRHIQtsCN+oYfFtvZN
mdkwTv2a7bTt0mV+z93h5gN5BdJds++5Nla0HFuVDNu6bPvRiVC57kPj8Xju+TSEJShcAHcDsnsq
dgyjUFSGKG7doI6S9dDk2Qq8RpXOtppGAIEvF+zdCVYB/QL+Bugv9NpwNOSuHmMlYZK0xfNFIrvo
LO2cMyBt34+H9VNroPf5pRl6kymJkjERzIw2dKDW0ln6zW0sa8cZ8rFyvK0t/SI2IU8deVppZvRh
MqvTiSXBr1MLvMe50EfyvTB0YT5bj75pXu0Lh8tW9SRpLb5JHkmsbiIF0LInNrA0VDFQTUQm8ZQ+
o6pVuJNktW8gWwYZAxDZilE6IzhxarN5FqIN991wq5r/1AxeItXWG41gKf91U+mcz+jl9FF3Q5XW
DWgZktblIcLd7YRCdzAhvpXpmqH3pN/gVyD/JpEZmZWt80/GKeEWjtoPmuHRfFF7kx86luG9vHX7
1B5jG8D0nP0EXsuvdM1htFMtrbX0lPaHEprMQr9JilXIfhZygp5BgnoJevoE5m1S9XinVIYmG6P2
1AHvHpsiHsziuuettAc/3XexAu8QlxGOsav4kMfmoOrQ2OXafVDsB+8Y1SCwrKGRJBP8jwl48b/i
1G63amFOsiWswt+RH25UMFhoxIdO+uO9/JPNpuZBAQki/kFRbS6yX++bWqs7kOO2tfv26/AJ0AxD
mhXUt44M+YSmIkrPc/kZ2X3GHIhvRsb8k+v4b/wmA1DRfr821yxZfyTOs2CCwQlX+xmU0wBdjUhZ
//PTO5mOM/D40++d9pnnAbmlWfkP7PHXn95WVZoOyoiwUFklLPs7lNud+Bp9KIwja1ZWNa7avkRR
tbR1bk8aygI8kCwIhRGOUttXyMPEQ9aucXsJvbL1VP4SI+2NjfydFk7swrm+dyWAMg0cuCgdIZ1L
l4CFqAqzVp5xu0IC4g63lmqjYEVDQWZafouEQ9qRulzKTd6LJK7MUsejFEq24me4sHZ40UhxFEuS
nOO1/ywbPXBrgsnpPGFWrMEhzcas6k1ml07wb4sh8BQo58wJ5hlfc0Nm3ithITJg6nJ5dh0STbX4
yDea5/EMSp4BveaciQfiQSzsxztr9pX0mUBHAaj6gR+CNB21wukYpWLFIo5hpF3O+6TmlzBDN6jJ
n5FdmKDmlwlK5KQGr3FLzi6wlGAu7PjA7nwrZtaFnhcIf/vPzvb7l8dju5M1wJxeWKaSE3IR8Voa
YHB4xFjVCuSZOMlfHfn9G/gGLCenV7ikfEPDzxIO46Y+Sg+bijl40c+mNggAjt2J6w59nPAp/jqA
TwEenn9DbxYItKxxiX3sBjBI26Ueyb3iVb7KYLprswJUA5w0OgfIYLyVgIIXUjxIPJJb2Sk2NABf
+IXC6U2dgTJPvwm01PO7HOSHSEEWW2av7LWn4VXZK7vBbj+1Y7BbStv9H6uMFC7g1mgUoVHIlc93
MgiBWtcbSPoSPxXnwJocTc9/Bxh8QFIwXL8L7rk2WZ+khrdXzcf77E6ict5nf7+AWmpWAKIgFbHU
hWAqie7ZkEdJnRg8ZRHxeOId2NJk+z8LVm8LArNVyBLhEY2OFZUKzVSG9TKhRhjE/R5WMvpZodP7
izVFwQr9Fdq72SM3bqFB357FxG1rIGJ5vYkX1nv2D7f+4+9HULFYX0sJG8iYfDVpezPg4Kv7UMj1
Ti5eH4/3rqeatSTxVlDBqElZ0vxB4/NCQnvF9MXnO7Zq9McG5lW6GcqFAcoVakLRKpHCNu6wZd4k
R8JDaDM9ywsTdveW+9HE/M84KHfITVWmCD3XuPG38Jt5i7+0Z3UrnstDli8M6P6+vBgR5f+mMSum
UICpqSX8Lwgepbsk0EvAhTfsdthpPWneH8/hj0IPPYlg5kIZDFqnyNRS3kdhJy4tUxz/AoSE78At
vadrSVr3xvACeYB6o7jpq59B02chuLt7y1wYpoVtxJplEFZo6ATBI7zayrb2pm0gf4AnwXdqhccl
fdN7bmdOYeHSRFyETUmtY5ShCzXj8eJryh0e1YFc2VL0XInPVTk5zWDmqCyB9DsBaHUkA+uAEazK
BAKFwTZfV6mnZ3Hm5JmV10vLPh98ag2uvoxa9ravBM4b8egQI4cvNxK6T7pjwL9nMXQM9h5jle/N
blon0efjxb9xSBz65gBCnolcEKvSjciVGvRNi3DqhH40DUB/Wccl+NSOx9KrTK730NG/hBu/zdcC
UznTI2IFQAaEhBDm4uItGPq1iMJ5UZ8C5uCPJ09jjEE8ZA0QO9V6fA1kXZC3eWsJoKnUjGi02fbr
8ahvs2D4BMAC0Pkmc6CEprmS80INglBr6lOroO2YMI0+sr8SvjGDnLU4idFlBW+tfTiuknKlBEaZ
HnnmexpBadaVBw0c+H98hgiq3jILC3Lj0eYvQweSpuFkAOYzb5SLyQERTFuhb7Q+CXVgdOK2ZL6b
2u3Ht0bWHAHX5eOZuLkLZnMyKEIRwSMM+DkxF+aaHHR/vNDXJ9mPQdy80YZQl+vjYyO3B52ywl8P
KgfPVTLKQ33q02+l6UjTgK+2K42aRQaJfYpjK+KdzEv1snWy6RmcxQvn6/6CX4yTmlbwH0qSj/bn
U1vqUZDZCtOYUZlBQGNc1VNucKEuxgWZUKKM39+HcivGv5rmGZQyphcYXr4WlZpo0RG9Z5yfOY/n
5+4iIBmLDcmC9p+Ov3I+Y0M5msDXDQhC6zuDV+tJt/r3RpDsQtMXwPKQqaROXauqYdUoXn3qVOaz
rsPKiZUpsVFTX6J2uM1yYrlBf47n+ny4AKG+Xu5aaIOmLbjm1LHNLzn0TH/YTSFQyqLN+7UONom5
80hwstSohaeufRKGtdQ64bHcRB66p9JmOyXngLcCtBH8CvXI7NEPm3qHrlzlnZ0rpAfvR6mX5RJi
4+4+mUOzGQAKJmiaQiUfoA85aUpzihluE/eSyfQdGYPxKURziwjB71Q9MvX3LPcW1AhNlU+8w0kd
HvsQyGJIGsSJxb+1eJ80hZGIrAFVxoW9fBsiYHo1Fi0HaPJBJeYngXVxZsVxjMpU6ptT2RugWo9x
I23RRe6ZXUXKs/IHEM7ReLx57lwTVyap66nhIl+SK5iEyl26a4E3YiAuPZ46PFSyj36xX3DejFfX
4TzEGYmLWgh6IelaVwgHiYyT357a76ZBc7xMtKfUexqP/VARxKlOKC00pN05g2BPAPU72knmNkzq
PTAIQKlmUj+ckM2ZjLTo0S/i8zH0uZQlsb05yqAGN3t35NDReowuAyoqZnOtCrhxGk7AXBkFD/kN
zdfz0mn9BU7Mu2O6MDT/+cVG4Trer4qGHU5dYytJQZpo3Y5LrEc3MT4CiMvRUDGVWte4Y2uMpo9f
/eiz8F4eb73bPBplgNp7o8fJYeTDgMQRTnG6Vg9GC20RKHvKRjntu5duId6/XSDwGMwejOVRGcfg
rudN5NskVrxgOOV5mNuBVMSbpmdHQ53GHMh0fomV+PbOR3kDDTRI2KH3F1qA1/YmT4oAyaiGk/8/
pF1Jc9w4s/xFjOC+XEn2KmppS/J2Yci2zA3cV/DXv4TmjacbQjTC+uYwF0eouogCUKjKysyc/XBP
TOjRx/2mpGO4QrTeT3LZFPj7RQOAAdgMHWZRvuNnsCcTNFVoxi0n4noom2YY+S4qR2bl/csCTAhv
DwuIxGJH8xcBJdaYupmFDzm1zqEjpbsFjkEPZrUpwrErm/2iKMWedHhb9LT6Pbkj3WSLM/kJ6MI3
YHFKfIyYTFtA9JKNWyxkZyQgcrweYezzXu5H/ErGx8wqeS6G8y8/fzZZmdcaKT15zex7XhaoQB1q
sxu68zb3ZCwAok9/bo1b7N7zegsC5jg72zpMemtv9pUEOCpySNcxegpSCgOD3lz8Qg/NHGezoCcD
YK/4ObMQRre28VnVPl3/cjpLm/hPB/1KUEioKnIXXuOtIHFmmeVIT2lTb1PyXe220Jv18yFY7rsH
J8F4g/sldecQmgjYtt+z/FOZ7HLvBkwHDWaPp5/WtypzfJdxciw/rv+698cfeDjeuukWKuFoI1yu
6wxNU4+2Mz21RRJlFqAgXgtq57SSyeSIlhRoeBcPS5RksYUvDdn16OizMtATNO/vErPb62X6fN0X
oQnMT+Izo58AQ5cmHMUce3OGL6mW4slSaRacUaXSoCwR59eTYWFxKbFBWB4aRmtbazvboqc6BvF5
jHNhlzjaEHZWPQQpowe3sn7aV0raBSWl/QZSceVx6Lo+gJi3Hl53WrSAeJ9BcRcvdmxM9mvP7i9C
5rrpco2erN65txA4ZCzvQW+0u25GcNwz+UDNBhsXOts8pIsQB7Fhq/SUzemnCqwYxVptuu6FytjG
RPvSBgk3LhfWROfz/NXqbb01ivXUT/lrV3hhhf/56BOF+uo9tUMva8+8T9vwpj8zyO2AYdATw50T
GByH3Qz5eK35aVZPRAVw29fdn8a0uf4pBbkpLKL7BE4VoO5x6F8u2QqCx7IEUOlU5kdtNEJdO8Y2
AaPZAKV3BfrBv+hobuma3DtqfuirRPKUEu0TDCOCUpFVjpBEXtqfc601wGW5noChXIPOSJqdohup
xM33BXtcbA7wZkzz2sGLituOtEuVss0cFC+cYq814UTDLvP1IYxL288fDWeHoWWwcO0aBfS/Yxsa
q34DZp8erdms+D7b+7xsj91gPEq+//vEGT8Mczmg8tTAtfGO0FPvh66y8MMW5d4GjAUs4Kmy0dt7
7dlotpn1fZbVeEWbFB8CgCJAszH5xL0rdROt8sI0VuyeZKPExhaYikNFZC8Q0SZlE7kg0YSAgMc3
vXSoyC1EXdfTskwEw+U52CvctvPtFARKc/rr+ncUZGRIvsHlhAoVApmXAhrSpvCWIVFPWj2ouzor
nl2iWIGaGENUVnm5KzvN2UzmIhtcEexYGAaDKAQeUY3lcxHAnV2T9ikMP+rH7mne6XOwVsfhtzZ+
u+6iYN0uLHF5SKmWhtbkcNErq0NrgfID1JIpdR6umxE5hGYHI0Jj85T8gWCWZPWGqqYn95YE2CPt
50+1FRhpUKv+dUuiNTu3xN0WtALxTVzDUldsPfsVMMKgU08F5rdV96mXERyL/AJqCEEP4Pl7ZrUk
bdQ59zp6clSycdIEQCwtNNyQgtJdVT9VDRqk8dPfe4hHCYNighLn3dQURG5ByVvq8BATCeaJYqQb
zHEVCCq3Uy4B64m+5rktrmBGEteNiYe7Vw3Uuxo4ftBU6De1xIroIMWoALDUugoqBXAEXZ7XkP1w
Src16Yl6ACCO9X09V6G15Ns4tw8FiXJl0wGBMj9Y2byr1uGzgopD/Muz71QryFCeP1H317j+vP6h
BYfNxa/iXgSLos2KkiENWhJMPLvTQc9BjAN+sALEwddNCb/z2QfgtmHsYhOqI0opiW4Sv6/Q9dET
yFzhJYLIzWcssUy/T5CGoOUKqV2Mx+OQ4fMdWiVFTtYMJ/agnuJk18TqxksPE/kBldPr3okOGUa0
CDk93AyYjb1c3lhbi6kz6vUEcN24n2OXbhUTT8HcWNvDdVOCtgLgs/CJ6cSx45OL2JraODfXZj0V
5LHTP5fFK3F+DvduHmbr3dB9JsqXqrkZyhCYSjDZ5bvr9kWuIvEAUhHzscBlcPeg6ir9nBKKr2ou
xQ4CHz+h7ZZsILFNJCEjOnpQXMXtwJ6raNxcflQd1H0e1XDjzktQfjIea3pv3Kx6BoKDbZLKAlTo
15k1LkC7ZW0SpbbXk9Wi9zgBJOxmm3ZMJG/W97A7Vo3AxY6RCrwoMcFx6dVAkaAnprKezCmEPIaK
cntz8rxvVdf4ZQ+gV7PJrf2kdMGc/+r6MEZ1pHiIDT8vjm1/aPXcz6OENIG+3lnLU9a4UPJxbu1K
8igRbVhUX4FIw+gqJkC4dY6X1lxcK15PQGyrvtEZDyOo54Op6LTAS7Mp7EGGHdTu8IEqEWYMULFB
XRRqjnzZt6V90zvgzjs5XwsQ3Ot96CaAiB/KdgnLL38dzMiy0PJGLgksOj87WGDSieLxp54gIeFt
tLSEhs5QZ5tuJDJxqLdqBPfmRJsLWqJ4FKHoZrMPfvbKy3Nvnm1n1k6ukzzZRC3DOkbmTBYN8sq0
UzcWuMbDpVMwyL/aYKi0Vm07dmq5T3CQfeqypYJkZwZ9ndEublxkv1tnmuatkWWJ3xFvvM11swpd
onVRU9TupurGhqB4GGtfjWkZN6g2GxtgIcoHQtX005ImLvTxpjokmPeSnFKCmwXcFuxBi5ITGm9c
lDfj0ObpWBmneozKobst6YPbo2XgupIwFR2H55b486hMs7pdJ2JAh34L/AIApCsyoW6TVvVey+4c
AmawKQuK1K/NZJt/p/HNWFHfWZRv12PJxPpx68tYaPEmhBAzqlLs38/Wd0Tvr/M8/BBVq8LeRIFd
Boh7j9vCtjg3wc6wMxODUq6LVxXGqbBu7PrO6TBggFyCSa04S7T0dw6QgCiqEhoNNg10sBPlGwOo
n/zTR3zFcwg3Oi49fqZKK/qiH+zWOFmqEhnKFEAZVfbEY0/o99/zPxtcCOXdqGrD0BgnGlRGSOxd
GdQkcHbdseg2bRySr/+TT3wg6RPGq0gJnzKU3i0gswDBvm7hPb4G2CCMpGBLgK4Ho2icS8bSNatb
KeapXw6L/bs3vwy+SV/HeFv+bCH0sr1u7/2VBnMYGUP7hZ06KneB9oO+dikI+k6IzG1W3S/lXiUy
Qa73YW+gjQTJWhtHJBqvXOrj6WpvF2DxPM0pRtdpNYCVG10lyTZnX+YyGEA9gMOT9ZLwP5urtyh9
CSkuxbZOw9ZuQSO/RkoAobfO+vqs5TJ8pOC7YawSMyCYwEa10+FSAVJMSV9kiXWy2zJqAR1TwsqY
JKha7n5FkwDNkDNNSO64IMlo0YWpTs6Ac7thdSh22VMq61Hz9MfvzHBHBlWAeMp7mFmgMutbYFZr
fXuX+cl3G1SY2z4C/ikLvySbCURWStgekvtp8/y6buLN9WAU+esZmFuEGAA2NX88TsaE3pAeQ3W4
XYMcOT8oCP2m/UzNTQlyfExPStJHbhXfPEf9BLAO1htA0FwelnjPZqZW5iTSsgJVZDX7VSXZXVnI
QNpCOxb4eBjJAhuVvbRDu7Ly2mmEnf60NEfTPXj93zU4mSsAybDpYnbiYjDy0oTTr4S09UwiJAlf
yA00Lq+vDQvos931z98HsyDA3SBQx0Tx5d/XqDU2GZg3okzdmW0w7dvpFvLDuqwDJfhUYAn9zw63
JL05OZXtTSQqm99WfVyTUyMTaWR/4p0rb68GvMegRsC9jpKsKFzFpqBCJw4k3m49YCt69XUmp+uf
TOgKaj2oi3joVPC3RZp4ikpGm0SztrP62znfONa3/80Ed+YlLoFKRw4TCxhrqyNMKKnEC76O/c/K
g1TeQ80KJzjfO1oLe0A9TMsiMC7exNt8CzljHyix/a9n2anKo6Pe2eJuCozcTkYKqYAoz5+d+WjM
NFi90veM2lfTsLJDkmHSbzOTTwb5Ketd8SR+76xzgZElY6W0zFMl9b2fEGSlN8ndFKnP69by64Dc
/ND2Q7jcDJtsO4bjYx6QfRvWz+OuCo0bujXBVoY8ElM4m/6RbhvpSc0eVO8i92wpuHOksrvGKNnn
+Yy5Z4z5rAcd1pwAA0lBHH6pH1RMd2AKRFbkF0bymV1u83fDsOYN9KsjMse7DgRPqr5z1+31WBae
MGdGuJ2/jF5C7AZGrOYJ8uOl8kldQKhFPUlAv6VQ174id3cvmVubeDhlkRaOfns3HjECewDSEuTU
dZAG+UHbF3fNdg2dG6AqAu3ue3/sDmmgBDsjzEAxqYbmtt5CpeURzHT6lpwgGgMiawrm7nRj+EWY
bcutjA2DrS3/q5GkoZGDsgD0krk1aLyYtrqZ5hHUMbo9XcPrX/+t+vzu70OaA2evih4xL6SdxuqI
kcw4i5rkpTFAj7uNizkwh8892YBCAs9Exy7vS0dyb4kOY7Rn/pjl9pxuKz2xMrgF8Pp2WEjqF4se
afb4Yk9pKXFSkGAgXUMDnE0eQF2F2z82wjgxLPhY6GB86XeY5dGqZEv2nrXtnd31LyqKZ0ajrDGS
ecBZuLMZ8iKx1aRFHvUdaK7V6sZToOZQnzJ12ZXm36eKeDL8Z4w7OEtilXY8ZXkE8Mad5fS3yfjN
dqYw61pf1YrtbMoEfoULB3JtyNFikANLiHg9e2i6CbrzTUXyKO/Bp02bdtjhrgOneAemgtwlMqoW
sb032nxGY69zu9bLFWICKIvClnb4fshRffaWRpLkCO8fUN1CeYBx5KNKe+mUmi2J3jt1HjXaZ7Vp
tpOJUn/2qLdfU/Mwj4cEhNsEwrhO8dqa+7L7cj1kROfsuXnOR1pldCVxk0dWbHe+U5u+E6+PSdt9
um6Heyq9XXR467HamQlojMptugY9tyStB4xEG9+AZbkxchBtlo+6+9JqDyQHye4gg/WLXfvPJLf1
kjotlATT5ZG3zn1YqParCWDsobRbiW+ibXfuGxeXiVFC6rDEEtK82wEpHjZ0Og1ukwJK3/pKbB2u
f0v2w/lz89weFzJrpsSA3rC4TBS0YT6N7q/rBmRfjgsKdR49LWYGmidgyIKmfjQtySEsiwd2bp7t
5TYHbdHUIu6qsfEdkp0AsQlV9SHPjwZq9kr620hluZ5wnVA1ZsSvKpB33DrRvssBRyjh1sOCLCYJ
inlfGP7QvHzg84ElBvhgvIwABLj0LW7VIl41xHreOz8oCJ+CWItvl4WE1+0I44AJXOH1ylofnD9W
C5HXaljyyFye7XGvWI/X/74wDOw3wRogst/V07J0rJMqUfNobszH0poi6lLoWNXb62b4AuI/Z8OZ
HRYrZ7EQq7RQ7NnII0WDKZSdilABsZP+e3at3ezoIaTrzYB07rfJNge/6sFJ0/kAUEYlFjOplr9D
oP7ze3AYO3h6WOC/4GLTUJaWAn2OOCmi1Do4CnS6fdeTrJ7odkEpGlQeUFZA/YhbPcWoPcVa4XXu
PffNjwFPQnN+MAtJ7ilcxDMz3GFRJvY8AG6bR0W16TFfUizgiiUyOkeZFe7EcBaTVmkNZwwCNE6m
2KcxqybfHX9fjxXhscGkNVzoqmGGjLODfRCvK06GqC5j7yannhsY5WKFbVFmINCau13n9e6h1ttQ
0TqZl8INx0R00CdjgBsuvypoWcRJ6+TRFHk/ACa67psoVUQegAqsDdwY+jGX2yBP9SI2yjWPCKGb
zhkOmTUEM7ATZfOk97valhzBojU7t8ddyd6SuK2jwJ5jYBBWKTBYXvvSKVTRoXtuhX3Ts81dN71W
KZqGi99esELe7dp79/YwHCev2ecyvUfRCgFyh96s6YIVn0dgMco9CvWmPOrMVQ3qMlkCY9GkLxfR
qxglPEzPMdQ4phYunWrquhzAKpFHrVVvTXWvAJmuB50771a0PCkhIUhOwj6X1c5FZ8a5XW4zN01q
KIaNJbPLO2/aDWW/9ZqHsZE5KPyMZ/5x28wihabXLTv5F58+zvvrgS4MvLO/zp2vijdXw8S+nt6j
Daa8qIkKeLmMsk1oBbc8EyWE2hr/upwbK28XS8Fm9ZrdrPe+XZpgUzle90UY3mdW+E3kWSlGeBOQ
BWif7bgJBh0SskTd1PS1N54/YMtzmWqNa+DM5u5JRe1xzIK4PkKP0/INC/y1RpGpod4l+Q4JKLRJ
mkImzCP6jOBXZgcumHkAn70M9aSKNYRZVkSa+TogGURrFsN6H7ikMBeHcjL4oFjCcWkkhrtl41bo
B5ja3WSpd8lg3S1gzfn7DwgpWLzDcbmDMIVbrKksJ6oXbRE5dFt0L44ZVQm4jIyw+Mjb49wS59A8
Yd5Q0ZE/IO4OYGJt8+11V4TLAqQ4YHWYnEB8X36xZDaWsRlgoFXLjbvsVIqhzkQS3KLjBi+2P0a4
G8kmYABTx7qIGgxiFps6OTrVbpX1nISu4EpFcwsCSYiBS1cMzMOshTqzZtBGbe/ysgpS3ObXv5fI
FQtdTjyxMZqBYYlLI8Vax9C9tYqoSzcmJvnjwDNPhb65boVH1L2ljudmuC2q0t7sHSNDT6QDfwmZ
1jnoVu2bRmtAatbYjpHZliRsgZbaLPGIEebBAaOLqYy+OkDst6ZNYDi02uXmrGyGzgavEyoE4WSs
U2AtE6RMqbE+Xf/VogU4+9G8uFenNQ2KLvg28xRp7c5YN5r9cN2EKLdhE0/oSCF5A1XR5ecfpjxP
pg5PosS+Gcfn1szu9X7yvcmBGvPrbHSShRC6BBi8BzkRE+MU3HK3alLXozbnUekNeTgNlnpjdOA1
87rc2l13TXRXMhXTf01xrnWdmS95PqLotnE2MnpVsR9AXQOg6YIwkrvwVzKPWse+GwEVC9rNQdqs
gTdLjl/h5gAC4F8r3HXfGTRZiQkrvQ6oTtEcLUoCb3wB99fj9Y8l9AdhgME+XCq4xy7joMcsWEPB
2hQN2YvlnNBrk/bAhM4AG8xa/5h/41GPNhlbSgakgCCXoDPqWSvYM7yTNH1m68pXYZho7b92uGPL
9PpC0VfkYuVobKwGI+wKhqIVGvQgcYPOZ+BpYF5OJR+QR2v8c8IAQKqh4cruZO5moUAAQMkWyRO1
miAl93On7cAIuUwz5JWyII1/6okTuD2IFa4vnTDO8S4BPB4vVtCVXC5dU+v5YsxIBEieB23826tl
w3nC4DizwP797KmAcQ+zS3s87pb4eV6Osbb48/j5uhfCg4jhgzDrb9kGT1ecZrY92zmecG61U7Mg
Bo+EtvH6bQ59ThkoVZQbvmGR/t8W98X6eSqA44OtosE4Sg06W/MeiF/H7La6JcOlCpfHAxQLcH+Q
dvKEd6m9ZphrRArlJqoKYuzqoa6JhGuZl795Cz78aTakjWwNo8WXK+QsbAy9y4sIMBTP7f24w/T9
cbu4L4q+GerP5iN4VFXyBfQlOZRle8MHgeOyhM1c+IVeba+vpej7MtJpIJvZrCX/YB6VYaULKYto
UqtNVZ50oAYp6FjdEuBcT5JAiIITDC0QG2TkKeAnuHS9jgF7zlTkjuRQq6XferclRLCuOyQ6UtjG
Bpsz0Hrv5oeo5jXxAomoaByUY56XYB8jm6ZT/WLSOrgFPZhy8GtLkRGRiIIHGEHgOYAcwNAml+gN
djForYryjTpXjxXWbF6Kw3XfhIt1ZoI7LovRtEcFxNWR6oLfxXzUrNvc6LZVOwaLY0gWS2aM23kl
Y29QLFTwDLItZggCg8ity7aJuUST6UqMiY6U84/HHVvKuGh9jilybHN6b5E1tDPTJ3O5ceK7nlQb
okvTTGEwosOHQRQ2nclD9kpGYqA3PVrWPeocfkXLegx60IQ3gZrqgNrbVQcNC7eswKY9aiAZybUe
4uK01n+Y5eC0fpa2QDshDR1/lp3TP5S0yPKNNdNs26wY3qvjbn5NvA6IQ6eP1ad0cbLYt8cifhiJ
5sbY3FOX3SoFWSSpotg3D68axrNu8ymP5i5FMUJYFHBy1Ic0Pxn2M1j4r0ej0AhGeVE1x38Ywr/c
zXGyJipFOS9S4sLX1x1G5H3VfLluRLirLENjJXq8bt6Y/87us1IhFV4cBR6BM6TsMrB/b+oFs17X
rYjyHZz3+Fouxi4hZnvpSu6uY+dCui/CPN44YwYSGO2jFCUq9AVjK46D2Q5067kdlS591TsOjj+Q
4XrB+HTdB+FyOBjlNDBnADe4IkPuQh6ld/HXLe+5yO+ctPOHVHLzCz04s8Ed4Kqp1GaV4cXcQx/6
ENeV4reZ24fXPeHpHP+5IrHaDEsLhiu+NLgOSgyMPHszr1tK/K/uLfWnBHMRe8zfkeKTtVfLPFDH
nfV83bLozAPqGXq4ePCAFJVboYWCKMcmNi6orKSbPhlBY+RU60GZ1vpGmdVItypvc92maN3ObbJ/
P4twbVSrvB9MxF41b6GlcwumqU3fLZKPKnYNOqIWG2bCjDNnJuv7bp4ddGNMI4wxU9TmZqir1YM3
qn7ZScbihLgUAKHBXoDkAsMw7OeceVWp82Q2yYRYh2L5dJdC5+7YVSDLOo72bvi6957+/iuikmyg
NQkMqs7T+DpLlSRkQNGgrR+IraMkCuajvJaslegjQoQaYEpMLSFf4taqyYzKKicFa2XRENQetAe1
qXczqWXU1NUHzlc2kAzYBJChaJZcfsIahFN6tRpFFOegkm13wwxpWtl8m9CjMyNc1qLYdoxqi450
qV6CfMJcQbZdjSWIYzc0xtMHFolBFzD/wzY2F4M1rfKpTRGDk9r59XxaMPMyLZKCm2g/QdLujxEu
8vLaK2a1gpFiRGV8jXegRwktNZPsJ5kZ7hXuGaQeWgXbdhj9Jd0Vyq1MKVpmgbuUpnKlfdKxkpIF
nYkJgilQjM8cCQSJHWn8E/zsc/GFK5pYS2K0+Fyu1QcTGFu79QM9MpZgoWiFLgJOn8s4tubYqmOH
bZrc9h3vR54XYQVezg/Elg0BHTb0zsi8L61oVTt4hgI/LPV31d0m2QgWnA9tyTMj3JI0GRljgHeL
KOtBemVh+AmiFrJ2iCgZwVTkv56Y3EVeNNncpuykdrVj+0LiGw1QPkn0Cm04oNJjOi1MpfDya+Wx
iWu7BGa/TL8Y4+/K2M1p1JqSlZdZ4U4wjbpZCmoDHMrabRWCCAXp9MM0SU4VsRWMXjNhDxz+nJVu
wgtWzzEO0FvVXk+PxeBBn3vn1S/XI4wt7rudApzBv3a4OE7cDMpIDUa619r3dC9Qmx5PFOq7UGrN
jB9kUgNpwiXzjcux6xGd7qEoUQv/DojDeOeA5grkWtcdE2LFUdBHUqCxvIePhqE0cV3iW0TV+rC6
+n4xwD3fH8gQGAPeK6rfm6/N+tSuoOczzM1166JjDrwYuLcZgAP94MtQNNcKr3QP0OG62aEJ03a3
Tvb5uglhwY9RUugouYBTikf52IWq9V6Orl9jxmmgq2RnZvTOmUBRBkw6vR9BYw1QJB5kfzlsy1JZ
gHJxwaKshLEgHmwB5TADQ5g4/Nb6m1IzKVCLHAcV8JHw93UnBaEC+JKGuhxMYaqXC88VvEp0WVow
DszWHqU/c2y3pNhXsoqc2A48caF0bgIIdrle7ao0eat1JHJN5Xkx+5dpdg4VTY41nqOSyBTEBnz6
zxb7LWdZZKLWLTTVBxI5w9HKNvAqnSRnlCABujDBpQt6W1i0duDO1OICLDOQu+pG/tCR4gS2tr0H
LbTr6yS4cAE8hJqGyfqOwKpc+lQaRtvXJmJRTb+szghN3O11A4Jz6sIA5xFxSW8sA/LGVUHCuGl1
ukvKg/sAMOfW7vrd38o5/BPjjEkI8mroF/Bc+E03WBqBWmI0J/arolsPmHh6uu6TMOiYqA3mucHW
yGcpi7c6ykLh0zAG1a9muEm8fdJILkXhykCeDsSCmPsBfuhyZZZejaHXhAO+wjzl5FrbdPn7ZAtX
1H8W2C84i+dVTby4zQj2DpBq6N0McfORHXNmgdudqM0bJdDIJLL1Uwv4Dul+oZn6ASMMZu2iaoZK
+Zs43ZkbVu5odUJwX5TOTfNj9A6ykULRSpwb4Lyw54aaRQUDmCACQcJcSPagaIugr4WpAnSeVNDk
Xq6D2qmTiTYxHFCnxjetBHP63p7oju+ALdycTxpVHy093f99FJ+b5XbmQgcyV0DfR2l8q/avion6
N6b+E1mbSXTfMd7KP/5xd+qCElRu6/AvJy4mwCpdCYZhJiGIIh+IdU+odk8z73s1mzaa6bFMHYP9
eS5TujDPpcmJNo2m3sB8F9+v5GmaZ6gcjWCjo1Yd9LGk1iA6GzSMEGMwhLVt3igez6Ixm/qUNAas
QWMtXXtfN0OFHCtLNscltKNjhgcVVfCa811DvJS11PSwesBYrOMRY44VOUJp6nqMiK483N+gGcBw
Kwo13NIpjpl3yYprHCbi+QRPpK1qmQlueUjq9CC2hAnTHHH/FM4XB1V3t5KxGog/2B9XeA7kwvFA
wOHiagVsFtAXyHWt7db70GGEKWBkPHjHohzN7eUGIMK2m0g0uM9u4oY4juamlRwYwgOJVQSBmwXD
x5s63FmMaVTpYmXAJzMUpQrLFs0QJbf+kl7x7SLF7YYs2MEORanu0hU6VHqtNbDSa3aIxYeaSqtB
tmEKddkckMghXEXo4YC2HaxmXAyUylw55aCRyGtqyKs5RA1Q/6aSzyaKNMacBDuQ2HoHS1JW3Zoy
qEJEeUYW34i/MZIf4qmyrrco0vB6wbZErwONAu7mbqbBrS1iIKKB99kVs+8aQeZI3plCZ1AafutG
sDT7cnWIVndDouvYmUhDps/gunR7yVEmSkZBjfqvCZ6ahxrETgcdq1JCq73L9xhztpOdpjpQtJPV
MkURYDDkBSb3DTz6eHeMrGhXayqjvk22eHixsvP1o0xoAXVSrL0OXBgvk0F0BW/mFLmIoRS+Avba
6gPgOh3Cl38scE//spkWy3h7HvcvfVEeq/G3Sp4Th0gubuGFem6Ie1yliZOBggeuAOwYJ0eah2BI
eUadmU5bE9SZ8wcyrHN7XEDno+HNHUvj2KdjOI4OLDiSl49o02BMDMMTYNzEDuVqQG4x0hFT4iTS
Y2OndLZf9NCwGr7HtYyvTWgJrE9A+2N/QjDlcue0Zd05o4Yj2lA/1+2Dh6pCZqAHVsp0yERbFJOw
mIPFFAMUIjhDqTfEIOcC3QHei31mHBAMhfRaE4X1uRFu4+AUKJp8wKGW2BaqBkfw5Xxg9UHhr7G+
Kl48PCtEbo7xNE6wMJe9P6An2VuvqiV5iwi/1ZkR7t40Ek2x9RLfyszK0Bt/sw0KIqvw+hkgs8Kl
vLM5JUWfwUpTJeCjmlwnWNwWcpxgzZJcNuy781knmE7Z1C5mjlB04aKMmhUInnE+T1/t3+SxwsDR
XoH8U/dF1mwSHdMY6QYDFuBPeJMyp8+yAaJC8ada8zLyOjD4r1U3/+oT0LWlqaqcaFW9TPYoUykQ
7iHENCTfgFt/N3inJbNrqqQocZXGaH0uQVf0vlFNoT2/Xl8ykSXLRqUejB4oVPDP+UxJlbauSBlp
VtQ3VdikJ3DP+0onIcwThQagXYzmGMpNFg9YX+aumbykKqNxE7fBj05GICb7+9wqNdWkuF0JP1Tn
ZqwjwK6T6eH6pxKF3LkL3B7CnNZSNVA9Z7WcZb4pXur5BhjdYDRe0RoIpK0B0dGD6V8AJiF+5zkG
d99paAlVIA0usWcp+N9Mf/wAtg/ZICuVAhmDTIS7FPS+65cEuq9R0cb+WLSbyv6afevAiu/UgZxi
R3ixAvjDIDiYKcCJd7mVyhWZZ1PWsBf3D32Znmq0CBJ1uMlzW/EX8iOpfs/ZVotXydKJovzcMPcp
uynWtbKH4T7tdspKfZpN27g8ERkwWBSGoLtlxW1GKM7TIw2ZZVXUQ5gr486pj/G4+0jLkzHq/jHB
RXqpNuvSY54Kc5z4WFlAx+OU/L4e6jI3uFAHJVyeLNCVYGRIIKwh2a2z7P43E9xdYZM09jqwr7Mv
hTkJfCmzPn7EBEPHoFLOKBsvw82wcvBBdkOJEfpk3eIZBjVWw/ltUS3ZXLckOhrwTkS5ADcFWp9c
lpAnVaNVEyy5yzBjJkOb8JCzgCj2ukWFalcy3I6x3e7XdtC+r5Mua+wL1+s/+zwcqCEQ5LIcHBW2
+h3rFRfPH1svF1y12L44NPi9OyQKYX1MbCG3CdwaFD9rYMpGA4T79MwIt08Vd8YV7LhllCXzLkmW
cJ5Omas/SPmlhB/szBCX4pMYRGC0tHASgY8aE2iovDgyui9R4gBqKeC/VVBnQrDwMvxIAR681opL
8H2okE247d3Or1TF30iyLpbn8qkQ7gjWDlXxLH5XEqugANYrxpsviu5DXDp9dJ+m9FZ6I4k8OrfE
JV3WYPeVO5m4ASEqlFbPcfvbJNN26GO/mWSvMLbW79xiyrMWgOegEed27wzEN0QAYaz4XYP/FKMW
N0b44I4BjX3y3ZaKSItCwjmzxzk3ldmUaTlCwljHyJnsBfqOdeBWtm8P6YZifACI4mU3e6+gzdym
s34cRuurpy9BW9iSk0v4odkgPTJAqLHzsopqPIEMFMJ/0age59TYjn0cONXNYD3Gs3m4fnYJbOFh
wOaVmILKO9Al9I6oi8lVMGo1nn3fUtX2jQSSQsqMgSynL2tIetZEcmDyWkus+mUwSDxLAzQsMLc5
rNIZMogjZRGGW4L4c21tIUWxeH6r34OnZuMZ2YOW3xJlArft92VGRVn7otXjZgDPRTVur38CwbGD
H8MKvSoYh8DQc7lT7dlTRmtqskj3hm21tfrUt5Vd1sq4DMV2WDUJVwSucC7/qSwrVSt9zDCvkbdb
TN30vmlmywbzWPMeY26t5GRgIcttIdSuwavBpMFQNefsKeD4ZuqA+MgjJtXXIq7CcbH+Uvfmn6U8
s8J9PTAPZQ7YabLIwORz1W3TbFvZRBKlgt2Jeh8qiwB7YeqRb+LMjdOnZjdnEQRDdo7+UDbKIc4k
T3Hh+pwZYVvl7KnXlBWe9+6EJgpmQ/On2HgF3bDx95UYFPsR/3jtoxzDV5cLsP82IMzPokk3joW6
eV1p4HaFpLj49jp4t/ZnZrjjM6MW1dd4yaKkSINCOxb2fWYqu8aiwTyYj+BL9fXkpFXPVAXTpR14
/RLGbR+a+t2Ax3S38Rbwfb1QcCy7+87YYy9HStEf6hnM5dq9dQB6djM2yibub11Z5iY6kwAkxQgf
aBmBveTyqUmf2zrVDJDZ1X6n3LSH4tv02nwARYZd/8cKX7Isaz2ZBhNWkIIitwuKAm+swZRUKoS+
oE4BdCdGYVS+zLuUGrrMzEplBDEaPOsaJA/x8MV0nq6fYkJDjvqmi41nI88TrC2OMg4jWoAW4NQP
xE1+dUOmh2tcKjsroahgN7hGrtsUbUtcUX9scjtmTZWZ9COcw5UR2OXLoh2zUXJXiHYlpukxQoW6
pYVRn8tdaQ3LjEI8eNPQ/PGH8hYcQbWzS7bXPXkjluM3DOaVcAOgDodCKeeKlpNGT0qYaTfmboqU
PbgWqv8j7cuaG8eZbH8RI7gvr+Ci3bYkb+UXhstVJrjv66+fQ8/caQniCPH1jY6ofqgKJQEkEkDm
yXMcf1M85TbEPCISEINIM8ckST3qxe6vl7fKVrYvnautg6fKrmXSb4xVZmP32PEmdl4zktnRKtl0
fznfuhDXLz+VyXx2Y0v90AAhX5jhLlT/psrqvoElkJhyaYHZgMLQ1YnsYzIUPV6hHufpA+iaxedE
Lt0hVYBj2VbarH1gGDnJeA3uSwRHl+Z/usYvArHfx0GmthigfDTejZC0E6k/AL+EsNFj9+m/N5/D
Q0kJPSLld3/kS0cmUiI/Xe8o/bLZa8jhdWKUgJrMKCEinyRZ4VAw7XK2jbRwZ8ePIxuGowyNKBZz
Zup+VuLArsBlJHha9OH3oQvKoXXRkpiokI8AwyRBQTAbHfAtntR+jRqkDmVJdHgGlDojt+ixFDwu
P4jZZFYKFecgQEezAcLFCn0PUEAcZMNWfeSeBs5hvjz8mboCOw2Emfq85S/WV6M0FaErAPeqR7vw
Y2cCaV/sv1OoYLQH5ZD9HuScKJ0nd5E3HKSTOHqB9JQjYwMx3/srvjjyi29h9n0ZQawz17Hiuu4Y
01cvgCkxX+c6KUB1dt/UUq8Luh41QHaQ1Z2vgdfjTqAtZGk9uux98ZhFJnp2GhJLB6Hc+qPh+UFI
/MYxrOcidIdiPc7Mhn3HycQuXr0vP4L1vSJENUBCSzle8P2uQ9SyJ5BRkjAnwXPzbQ2O9BGREQ0P
z/Uzr/dv6cC4NM74GQX+RU0VNP+PQeoM+gdKVjZXInGOTjehHNlzBU09mGT2smiF1VgOE0ZYbRJc
fGV5OxMvp79FZd91n4B2/IsTCn0owJqCnh/sH3NQuXTnqcgsqDFj8zTbMkRlEqjPMEfeh4dMWMqg
QuNXgWgekrZ4FijXloKo8AVA8MACGHd2Rk+lZNhzNc8PC9vq0MSBKI1H4onjt7NL3EwoOCiRJMYD
EU+Ka7OpEkdGStHuOhSWV06JPSWeX/3pKyLt48g6WNOLlE3biHNVXuL6VLCAOoDPuKehGnJtVxJp
oSS9DEZK+SuSBxQSc1fTQtLnu4wGTkVVYLlG0kDtPJkmoof1Gm8sTiZi6f5x+RFMsBr8LIxqDQQC
ovEGxJ3dg6YALZ+byOC40ZLbwoUAUwNSVMIaX49WGVLNhFxzjNE6ZuNNn01Cgs4Ov0zsRc77YOmc
Q0kBnTMz267O1n2kQQcH56TjqRNqf6Fb2kN4MTI4oXXplDNwhqLJDkkM9KFdD6iO+ynFmQK30Vyo
N9PSVT5zum9N0vKKwUtR/NIUE1cAgEOdtoCp3s5fpX1yLoAa5YXvpW1waYTZfWpOpzjuYQQUix9t
T4qUdHY0ETmy0RXLY3VfnD1IKIqgXgL/5s/muIgqRpSbkRnAmm+Im1Gdy88EotuDBIaOjvg1x82X
IrNhASSCoj22OvsaMqCbMmOEEDR7JbSz0j9YSfLtVz7v8F9aKkhnWWjcm89+9u4z6kFgxSL4Rhql
WmsS9LPS3QRmYtB40x00b4IyI6H+IFuvIBCuei8R9XXd2XR6DiQeZmlpG5gWOApmIXOcyEyAGfJe
rMB+Bc4zpYg3ptFEbhjUEmezLW1sbDIgaE3EbpVFrWX5pIzFoEb7qfNXNBHcLARcn9aONUCfJtvW
ZXeMjIJz0C8tKJp9ZDA+4F6BP653H6hw0PyBIsiedqYNtgcDKubco3ZpAi+NMEefJOWq1ANDv5+q
YzG9qnTibLof0mj27Lm0wCyRP838tDkmj1qPud46Phr1tTTfiiCVyIyJpMH8rE5bYUvTxyg+CLix
QikkKuNVkTY9WtxUglc+BAlCwDiNh6h3g2TyVGVVgwlbqtaN7Bkhr19+yckvv5o5NOKxEtA8PS95
vB9zNxhM6Dl9hIndxLzQt7zO4DAHOSqg7D/aMRdxAiQRWpxbOCTBBAC8UkgEpBQTybt/B1hcaIDl
0dGOWwAaGhhvAn9CF/uwQisTQPPQFuKn+xYWx3FhgVlooZamYWgwZbkEoGqv2ybd5xkPnrRsxQAG
DnlYPPSYcbSBmqRtjV1hDIbTofQz57CGcXV/LEuxGzIA/2uFGUsa+iUF+QC4jqaD7GuO1f9F0a+r
ElxGnUwM/nMCXsWS0RAN5B3EeQzG2/J+HNTUAldImD0gn5cO8aEFyyaQegFnOy5OH2BVSF/L6CjU
mIGFlR9ntQ8K5ZmKcsSNwepfZInH7Dp/782ev7DCjAdDnaC0OsHZ2sJNWsjxQptMCLZTzXvvL4Xm
OcUIpXr0KQPze+3Whh5XjeFjoRI9RDjJ7VKzteQdrRqFGrtS5yJDet81FiPDhcXZdS62a5gZgUBD
bKQ67xxflr3RKgNidsE6b+hb5fNKLYuuqAFZBvAksBc3K5bHaRnPtMlxVlnoXq609aDXmyyLC1Im
Qej08CfoF0a8x8qiq1wYZhaRgglzCDOc8/rcYt4eZPUvGq3+jT9CQh0SQcrMUygzswnQnD/5YMv1
LWUFRGiMLEqtH//FkoE5DDVcRD+dbYEJfFqjVwwxAwVQ0irRZnizugmnSr6y4pZzaWalEOecvQp5
JTQ5IK069zdfD0nN/K5uBMRBswgJlaY1+CotvLQ6VMShJQ79k4O4TYnbJsnK0F2Dx86/sPmAFAWE
GyPFC5pNvtFAESQtSWLkppB+hyb9e0lLcNr3hu0HOeeSsmgMyVZ0YIFeVDTn/XmxG4y2GpJYAOVL
L44ZZDOTzs6bVHFMEKe5uJDyiJsW7UHLBF1p83qyF74wNrVe6xtQIAwKGlw7aZuOtS1OmSuH9Ou+
2yxsACCtISI+y4uAXI+JLWlpyoWIzYdyOboHgmRAWgnN8Y5a+BHHaXimmKBSj3lEBVDn7CUfGYCw
JdIQkUri9assJWbhmYglM6UumGeZPd0HYTGivIDeWv0UEjCIO/FzvBGJ/5jvC7vztK1g5xuB82RY
CJlXVpmJxLUgElJxvklB+8cgf41V7NxfqnlPMQcOFHtQNJlp7mb1mWs3FJKxS1sDfZpV34F+RjQ9
dOX/um9j4ajBkYbuYNXCO8tiX8O0DzKj0NA5qZZ0gMq7sROD2J1yV6klNw/TX7NYpfB93+iSYwAZ
ooIhAx3zqDtfD2zskyjPFRP3UPRlxdVHgjy+wFufhSMGxS10oCFLg4YJFoyb6pURNXhA7ZugtmNL
9sTgpG2pYYvCC5f9dskZgPhFsADzEUQBmaRCOra6AOFstJBnrylEgcIPJfJJH6U2AH3/YvLQBQTE
/MzDesPyVhSVCHoRjCvKFRL4grgCCCu1i2ocOQ64OKoLU8xjTZgSvHEKbOAQoACx+ej702g+VsiT
lAXvYF5ydjSeINgitYbiBZPNa7uiTdIew7KCUweZ+BQiNvcnbilPiaNrZvs0kf5BQ/y120VxT41e
wRmCLmISWCXuvCPwNKMdJwIJ62kVpn80JL8t8V/0xM5ci3jKqyaae1mHVwQ97oMIzcOFQupfXWnj
SX9/cEtHiAJSIBMBA6H9Jilp9DRCRg28WGPynLQDyfN8G0aWG/LK4Eub99ISE207Go5tpIN2Jmiq
wpZCvSCRDyUWU0tEjv/xTDEBUJnMaMhz8JCU9LtIv7vqw1Q5oKbleUMgx9ZFcl5nNm6lp1aSGxiN
qEZ2DsESAGSzPPDClnNcLI8FoLH5RYyOX9a/yyKZqgJj6Qe3y9cJLi+cxPTyUP6xwAzFVIqgVuFp
e3O0fwMz5O/+TXcLEEn/mGAutv7UQrV+pk/y5V90lln9nHiHHm+emJgDKpWMgssQ3AHFRvU0y7XW
93fKUlADQd1MUj4L4rGBRi9Gao0h2D6gKlFBtsgvD7G/6c3jn/t2lgLapR1mOSolhqh9BjsdhATA
rypE6eo/twBSbCRYLGRHEdau45npa1ZuDGDOqiQHeJhReb3/+z8gTfYCcmmAucBZRS9AVXemVUhI
rdSu7Oa5jQJdsDamcx9+T9kmQvk9ndy+K+zirQFH82SXyceYWiTaRsGmcMAvLPAIQJZ8BMTTaBvF
fQ9gMmbg4yg0VW3iuwwTjLTC3yHgi70uLR+qWSiggWQEZy0T5vpSGYzOsHD2QdG9gLIvVzxrqeCM
m9c/Jphh+IGcWrkQoG84jdaBfBij3tYHB0j9Rz8C+lzxRSIB9DiUz01lkvIc5442Gqtcih2FnrRw
VxU8XMvSrWnGtMCtgALAY+vap0al6OKuxTcFRn6Q9TMd/0hRuZMz5aFS1A0EW3gw9XmUN04GeMv8
7pl7zZiJTsRJ7kDoCL6I/EmSSq8w/rRzRjrd6enLfYdewp+pMxgeuwUlPJl92BX+lOeFDPYs86Bv
s724Ng+K03jarlvLjnaM7dTVz+GheZx+g6bQUUlhj44AWE9jq07qGSuR6Lwe9aX6++VHsfX3QUgl
PYjxUb6MTaRGa1y77c5S16ForuKxdhqQUKrtYRhV2wzDY1YPT2ZjvgHp692fH+6nMDELlZHGr1Uc
IcJjuhagZppufU9689fgndxHq3YTnu9bnBeXXXysOhoy0dUOtmTGoOrHhTzMZ1aLblbaE3l46wrQ
hp/um1ny6kszzLmVwtNlgWKKhw6ajHaYuziE4zXiU8OxtEQ7qaK4AWpp5O1wT5pj10XuQKrUTokM
1DDbUj1bWvXHCpqdmmgNmcJnU3Xi2M0Aa/Arw5EqnXO2LQVGPO3xEMGLTsKpcG28boVULsHxu4+V
lT8ZdtlQb8h5qPSlHQtoNqAMAEIiRcnMZqCMigbpP4BF447oUSkAjZmhmRYtEkWnftFa4JSqFg2i
XgvibngKOs+uh4XMVNMMOuaUbsyNBpFcuzpmvDTC4txdGGHmTpL7AETNKlCDqNV0oCEsrQ/Z5Oyw
pVMFrYb/OxLGOybaAYCta+HeI5yl/6FmYLfS5U8zcbQtaiMu5p8e3cRJSbxTVlEBhJrqNHvxb33M
nqad9K540Ua18Vp8AhvCShpemnBr8qAnyrwg976FOdksscJjx8K3WNQJdvQPtbV3DQrgAyrhietv
lb3k4WDLvH5Pm92wAqYoflJ36a/BzR/9r/SxeYi9mAwvFsAGzv1YsHiruZyoOVhc7NCOTqJPA3gT
wpsLVljEAzcAq507hnaKpPe2+GU1xIRD2+Mm3AzCQ/8Hyt2NLa4NzqOA59jMi9SQRzmcZsdOkaJK
XkMn2lBOk/VShP1ntDhnr0criEVDoUIFt3bag+5VB8503vdo1OCufz/UklzUBCy16LqBfX+p7k8P
+gWufztT/T7X5pXCrfIrdyZbdHhUl/d3vcZilywh9nHBw+fr+k5Mt72+lkxOCZE3Q/PfX/iboE9t
n8xwZKHbYo+SWuKpRvDm6Saq+BQVnHmeEtIp4AWFesKfGOw9yG/cX5GlwjcI1/9fAEOsuh6MhGMv
6EyYcvz8Qba/AbT9FTnxg+w+B7v+JSzJX3A0yl78JO9GvKZX8Xv3kqwljmfw5pQJMJHoq2oMSMh+
Mg855JxHynlML5/jFwNlosQkiUFVtjgOVOCtZ2126bVZoYL5KPTEeMxW9+eV54ZMIOihpqZUCQ7u
bO8Nby2nnrFYvblYNTb5oOi0roJ5MM2f8UGwh3O8SpCJGolsF2c87sJ1VTz0+WHkXRUWc/OXlpnw
INMqH6USA8tJ4Vj4Yx91JFjLv+pNuelX1gNa2XoIxnH8dJ6v//sAAsrr2k3VjqI11IebTuBGNkke
erVGOicbvxXzTFuOs/CsMfeT0hgEAYTP4b5y0LX53q3jTWBLNnX/v5yERTsMVFCHUJ4DieCUtPBi
JXFLnXNeLI4F6iHoAUKhD20U1zOXGK1VIPGGseDoplugyRSXDnb6Nu54tGnLbnlhi3GOimZUDyLM
mygAiTLIxJpkMgzGqrMAl6lGiKS8SzmhSXoMWwNA6GSlQ0zY1NOONDEPAL4YUy6+hvEZc5BpM5o4
Coywi+xpME5qoXDR1vOv3HjmhRXGVwx17H1x9kz/kDiTZ6xFT9mbe1w3Qq/zeA3tiyfDhTXm7DFH
ZdCRLcbpH5IUPR8bo3cK499cai+MMMdP3seSNYjzHs8kdyxfxlTgeD5vaZhTp1W1pkwtWLCyj7Tf
5SIPcbEc7i/GwBwo6EKiWt/CgqC8Rq3q+tFmjFqIWLvAkoT9VqKdk0PywUTG8P6u5m045qDJEz0S
69kh0u9wm64KV9oJLyoyP5v7dv6P3faDcZzhtWxMrMKhGqygBRpVjsH/m7WaDv30Nm5DuxjSTHJM
MR81POjisScQf+6PkWRCULicjAlSM7lSrFtZysKVn6U6umGbEMehlSk8KrV5wLc75J/vZHYI7VDl
RcIEEcj31AH38aogbiA/DT1nRhavxnhNzoolaBe6yQRLk6wrcz9RFfs2OmyIP3p+Xzqd8Jcz9Yub
/sISE+jELlTMYAyA1q4TO9LRNmMdIuF5ODXoZHxRIVChI6JBbEuRzvdNL44RItuaiqc6yFIZv9Zq
KxEyZRZYl1MSRopEOtNydV/ZYp159/XFlbswxriyMol51w7oWqHh9DH2gbIxsmEur1HRLju0So3Q
N/PMseIlhBf3EPRyoW2LMjY68K8PLaifVhpNARNu/N8WsqNh/zjK+6D3quAxApoIoJT707o40guD
8wdd3OkTTRJ82sHgWPcrsB0Dr/QwgA2HSqgiaZpDJ06dao6hN5vCRJsFwD7os2LXcSqh/AFoDzbv
d6Rk21GqX3UJ/UD3h7V4XEBXVVHBcTyT8l0PKw8hrGcOdbT3DGjqDStoXkUqCXg8houVWIA15gVD
pz1Evq/t9MALjkaO0WRgNJjQuSh/5eFqFBIiVU9oTCV5CSgtD5PKdm6g9Do336BhBNBqXG/YDV8N
htgrRq3NrMeVV0tNddKiJlhXItTasoGGrq5OQFnEvbRGc3dqJ61BHwylyVelHOTrXot5VNnMjP/3
J2G4oBAElTk6H65nopqiTMq7QjvWrmm8CyIp1S+wp2sCx2GZOAA7AEOAjgOi9DO9Ppuzk5tJVwKj
lo4ThRSJQvIvffA0sAjedyDGTX/MAEqO7CO6CG87FSlK7+KY6tJxFEpc1kRgteRKQRFPMqr1fVM/
kK+LLfE/tiwTdFTojAWhyfXUWahEilqtSUdpegtr600ZIleWdnEsOn3tdkZot0ZNcG435kRKUCfo
8hrN1Hm+CYU/VH+ukIylTtn9uf9dbFnn57uQxQMiCTMNcD1zWYEqsJSHUDI/9ooXND6p2/6pKN/r
cvrdNRLKY/0sKbyGdpmtRI9RHjpV+1iVb7nYP5fAP+qZ/Ac38K/7n8WEyJ+vAs/mvN8AuNFYbgsJ
FMgV+OTkoyRsjRQ6ACOe7jWa/KmXT6+DQIrx/b5F9sLxPyZhbXY61NGYBRqALZKAFJCP6QlIJlKX
vhPl0DgIxNgWGmSMRXQbdg+lhS5S5ZGCowgyM35nbIKKR6bB3u/wLRq4DebMOCqGM4Tx2lnMMo+7
fqTqsa98y5WNOPVKSJOucSrVR4BcRFLkgu8MqoouFjPX14IaZO6ITsdvzqwwd4H//hJsdxCMzOxm
LAFUXNWpHgihejTQN6tR1xB+NSDhr80IeRu3SR6QaNxBabz4Dzu5bgwzwV0EyF+pVUxBbBX25Iy5
gMb1v4lhp9YWuPma8rIOSyNFlR1EbqgmYkMwUd43BckQxko/AjJPn9uxd3JhJRwjET7YkwzVYq0n
taV4Ii+rtxAb0HKAcAeoI3TuIH1+vdyxkvpC0LX6EW8fEqI33FI/euiclggOIg3tEIgf2asKwNxI
8IUwkVduAa0Ff25wPYTRBqhW1zJ5ylC30X7+rPnujao9Cr/MEshm2GTQBNePgiavlXpTgJGynSQn
A9WMX3MO84XjDrg3KGSg1xRHLGpR15PQUUntFRSMj5Ch8st9JbsDDWw9Gr0oOo+UpI9Vf8jVDY3G
ncG7eLKZn9ndQOoLhNqPLAOqUtfW2z4DShfS4McGbS4ZyGv8M5pfo/acdH+S8mS8Dm5DMsj1TjUU
jMA8QcaBo3TL3NJuPoHZ9CLN9WoIe+OoA6gkeHL8WsIHev9ggt1v6DjzfXv2XQ+Y8TlgQaZMECbj
OHP+232RqLZRjBCMN3NeDWNxadGyDaQhKNqBYWEmt8+aiUI0xzgOFMnP4pVmz4m+kybS7dS82fQG
nheghnAS/xC3T/cj2O1VAuO8sM3Map52USM2inG0jFUIIgr/BLhAzwkePzv0+nQHARNSE7PCA852
Nnh0Za5ldaJEJxXAShTjEghGOYHhdxYBI05UggsH3b3gplWMjoRNHOeHspaGt7AICgilKkLjrwex
Dj/LNEzfBMsqoo0YKNlDlA6ttO3yET26Fv5xABhg4ssAKNPMXzdxBGnbWTwV/aCxCVqDLuiNv23X
opkZusJ5aoeDVL0AsZ2+q3QUPqGSFwYEu2AyVhGkfntEtcnQtzFEd1pPVQsoHUoh6sW2kKnzjzZC
Yvdxk3w2Uz1OtiBU2XZQAE0gSaVJRKfx8NaLrd87Wah3z32qSKmdRYqSEgi+GaDy0NP8PTKG1ncA
0BSeQKUuy6SOQNlqjyA7N5+Gygjyv1KdK3CCfha5AwX6+LtK+zojQ+pr2cOEWPfW1m0ygdtBA0O+
lMyYtMpPHfAO9LGjtSYY0/uyEfaTqAQggUYvdO3omJvY6bWp/60jrZzadQoJWdLKcm6BxVJTg8/U
ApYTirVaXnphrnbgLkjzTnkZazXZjz6VeH3DCzvvhxwFkQbk9QYLWsEJVFM5jcKTFOhPKEy7Qfwp
GAPnYjcHZ8Yj8TTC789cgzNN2HVAAzFfacWBFZ2gSfwm+M0D2gF4D7CFvQX6CTQ6gKUaba9sU6av
SF2gDkJ0qpBr6ugu7bcmuA+q7vk/3sOATwFsO0do0Lgyzw5B8ZsMmJv41ESJMwTUM8Od6pcbI+SU
7hcn7cIQ81AeBtwBfegAn8Tmt5+9TNXL/YFwfp+VqgNySNenMY9PlhH/tkBkaOm87D6LipmPkcvJ
UpmFBztVDjhRGp9QVjtUaPrFf9IOUka9LW4GyOjYpbrmaS+yb+Qbq0yY9UstERQBI9M/Bm/86z+p
G8Bk9v7b9Ov+FC7snqvhMedWoAudjp0Znwaz9sQEj6UmbL3BEnltLrdPkHkegRqZqScBgmXmEU8T
wIu6Kj5FiQ28cAQeEVKlRN1nq4mb0F0e1T/GmOnrqJZFUwRjhfmYfvYPOA7rEsoPDm6d28YeDtlq
JE7LeZTyrLJzGap4MghlfGrVYj9O5boAIAf0Mbx+9YWbjSXpuOEiF4rdxTIl+GWh08I3zCNOrqcJ
DaN+oaEJTN+OzbFJf4Xc5selfQaV7fkFiZsk0NLXwS+MwOoEGTnrqPRnydyOkJG774WLBjAQBCR0
4d90+stiV+ugPrOOtbVXzccp4HnE0pSB2QgJNARXtNgykagFZVdSGb5/zBvZ9qXHmXE5rFMPlXkA
TdRS5BTSWEqbnw2MhgYZOLD/BuleT5lUQDpXLqkwX7/TkeiJ6rTha9W/Ft24SVGXLJ22PVs5EqKv
YkhyNSW+5WllYUc5J0reuiUwrMiCog0XW1Bl67953sV5WQzCEU2LtlINbgqRKSviNPwu3Erx2kCf
ElJ76EoECf71iBOhNEo/i4LT7vd4it41fTutNEB6NuGX6tt1gR1332luI4oOmSIMCA3gGNXPB12k
YVFMy1SqJeFJb5DMQSwpp1X2lHzTUPKCzAt5aoALQRlUs6B+meGKkGdj7wCGIA4DlGPDU65odk3T
lWq9WV8acmqS3UrJdjLoYcLb8v4wl8yCwQdvWVyF0S/FYmQjQ8nBMtCFp9oURUc3kTJN8bRyfaXq
T1FaZhvD6gdcZ3u6icNSerHijAddu/Uh6AFBSdsALbs+M6VfL67QpUj61VN4KsLRtCF0i+3T5MKm
0HweRejtMxn88vM1C2xChnVD62x0Y99JYpSdjHNQE2/YRqea8zS89ZxrE8xolFbzk6ybTUjEFNym
BassyEzM4zQluyRYoxPVvb+ISxbnRzh6+ZAPQeC+nr8uCFMzFJPsVIFIJyBQJc+UfWA5eWt3qkp0
XrabZ2/++4u9oWiZpMQa7Kmmgz5FQgtX1twp3s7ooORZPt0f3kK2D5wk/4yP7dD1k2IK4xD2BMk2
m0+9Ilq7o+hhbYp1mtsdSmzhpilzxB/VpscGYDueetVPt+L1FR3KjJqMMwoXdMC7Zx++GHNaJ2IX
G3520suGaPtqfOiETz84SO1zmu/a4qsuflspMb8H6djkpls0pO1/xSUysUO4i3M8wYJ0O1Wix5mc
BY/Gh2HxkY9B7wmLCm7RYx4C2IoPSx0h2OvmPv0lfSo2NYj4OzhDxL1aaYd+U3syRDM54WPBE2Ac
Fy+QZEhguGE8L2oSIHD0KD9JrUWayWkR/ldDgUsDOquSg8HZWrdvGCwCHi94VsgorbKJn6xFe1il
CNmJqtlzfJJNXITSl6CIOSWNhQMWjzFrVo5CWhtDm68UF6td11UzRnKSn/rmU1V7Yvm73sHOSt1f
36hPf4eAWJjPtQZAR47q6q7kvG1u3Q3dhCD/hKwYVhW8FcwHjK0ihnotqqfSLfb5Q7JRj/pR3iJ7
uDU309H6oKf+WVuhjO1UtrXhEezfJrUZ+4y7aybUdlFsUU8ZKAC6+hyWIbi5HDD54n9PEIxCMf/R
GtGV0/H0MX9eoldbjbE9e8HF5FdFkA2I4epJtrMNsEiALjS7bN2sgfLdDetwFWx0D20tIOWVj8pT
7OWevJZXyYqnmXp7OM5fAqA9aGaQLBJZ6qa+FMH4GmAWdOmgFp+qvMWziSjiBkU0JT81mocMCGdL
/YAl2OGjUxWltJmyBcDw6+GXelEMZVhqJ43I36DzgyTfIdhD/+LJJ/kjr9x8u9K4auAmiSsO7jkq
JNOuzYmjqdetLOin9+Qx+FAzu42I/lgc8FibIkfkXORuohUgEbgpztrsQAcBOHBtLQb/QhwksXWS
LbftNgnIjlV7JIKi8aZx0RK6cWeBPoyO3UF1V9ZVmyfWqVt3u+4tO5cH+ZcPWLi5jh+jVe3SffZX
5WXGeVaZfROPiaxbPqyO9Ns/Cv03BGdIszJoxYv78y9duck8kxfjY3ZJ2lZBPdSYyaICYPYtEEDL
W+qkPVUiQI+2Nb7K9INqKtx13QK0n0mcGZ4dg/kA3I7RBD8/eXAkMvccvxAjAyAw/9RqQHkqu9gO
gtWD/nL/fFsY5pUV+dphpMQv0n7q/VNKvDf7/m/f7m/kCy6HwDw9zTYXRBGouVP7AHiS8fjcP/kt
KYiMJeOYmn/qZrYMhHJtzqpDgep6HGUCPkehV/yTeBQrInxZXnb2f4kbOH4U2v6b9cQTAbotk4Dg
DfK/APjOqs/I51+b9EcxUFtNCs7COtiFnTPsLPDcblPv3K7F39XBfMjfNEdzOCOdtzAzUpSnkcdE
Lxze9SyLgNaX2kRVSs+p6uG9UttgUFdAF62AZL30eKqSC14IflWQZc7FKBSlmA1XVqZV9llIzxCP
WBkp6QE+fvRTInKAuDdXD6wcrll4eQIjg8DF3Hn1PM7CCcQteDage+RP3p3RKkrGhgdRu33pgvbT
hAmgSXDsIzBfr1qVQzgnqGlyBvmNudL/ViKhb/RNwGmwDz36V/sz8Aoi7IIxFhnXHGQ/AKgvSM7S
V1aQ7g0E/TUIV0nXcyLGTXBkDDEOqfZDGYgBhoaqBgrUJxRHZWV93/1u4gVjg704yZ2RSDhizt2T
5eIiev/XuavDuBv42swyUvDz9Dl/qO3IMR5ifd2+O6mjoeiNQntjc0zOX3y1n5gRMYG+Q7NuUE8w
2bu/+5dEtnX0k7pms/XtP0eoW943d3OjZ6zNa3hx+bLEbjKqeYAl3A/F3SdAVXHbmw7Wk8pD9y7Z
shApAFeQUV5hsVqS3FqlVMtYq5zkEB1GkuVrbG1zPTdCZJylu51GwIZgBLVxQN0sVoeCDko89UHc
n02BRo9t1NeOXBo8XolbKwgNYLUGIhP1IrwerqdP6KE+PYLM/Rw2iS2aj379fH99bv0bBvDOwzGC
69qNsKCqjUkSCa16Bo+B1KA6Jtih+eu+jds7ISCdl0YYL0/TSS3LflDP7/En/CA8US95y171r+4z
frtv6/al82MLvKiASGNp2ACeiTI65KVJPTfeEH+oH1lH8Ka2lK/Uf4rjjVYMJIl3PeQWkO6WjjPF
X/VaVxsLeGJgW/YJj0DuNkrNg//ng5glRP1RisZEUs/lazq6OWQ4IhU0BWD5UTacsc+R9XprwxRY
YXXQgSHbyGY1lWJqaxG6Weddb79baF75UN0JkgvUCe3B/lU/f35+j+TcEl6vwM2pOU/6heF5Z17s
8qDUs7ihino2X2KdmE70GWx4PNK3D5krI2AHvTYiqtlkGJMMI4fiXGx++5t4BTzQxlqBdda7P5W3
OSLGGHNsIvmPzCyuu+euWovICT0aJ1SoV6TZoneNBE/dg+47Am8el3fK/04kICnXY0zyyZrECBMZ
vyrPsq2i4VM6GgfhgFyqe3+Is9/9384CmvdrUxa006UIUeHslMdN9ypwciu310VmBufQduEThjQA
QODD74GqK+1IdujTmAJDZKPQ79bYlakDaPfXNLoq9807rw4zNpwCFoCNgFkjicX4Y6EIPcq5VDtX
e7R87/x94/qP8JNVveNRlS4t2aWtn0fBxTgjK09LXfPVs7ga9pFDvp40u3Lz/fB0f71u0ZogT7kY
1M+HXBiqAVVXhdBAqD5Xz57SkGYn/lKfsl3ttI5JFLt6oa5VEOGp5tGWLtxTrm0zftmVgwLhAUs9
V9QNdv7TE5lWwoe2mr4VO6CEa3AhoFyNlXFOsL8GcVxhUjUyeaLbra1Vhc5GzowunK5XVhgXTYt8
TMtBUM+9HW2yp/IQlMR3KkyoYncvdNu+1Zzr5MJhcGWROQkNXa8ycNtqZ3OVk/3gcvb0zYCAr8Jb
EPIrKtIiQDZf7zk1bgZgi1WQoaB7VyreAHfiTNnNETNbMCRw4SFKzSfstYXQStL5aWici3fx2wA8
D5tZqMnoJbiDu7FDeVfkG0+AhDOgsHiQIUEBjTlmSFWYa2moSMEz2D6kZ/RoQl8FmxvqDUbkmRVA
DpA4V0+dRXnB+CZAzpZxyQNlPTLEBttiQJUw6KZ0CJ6NfGPiiVviztq3fzgTevO8/bGCnDDodfC+
Ze+Rvh9Q8O5jfFpJPSV0K/TXNUA7Ryu1nja6ETvJSmqC1X2zS7OKlgYUI6GTAE4xZhkVYGoaKP4G
z8AK2ZN+QMHMLiDSlNOVFH0pgFrdt3fj9/9F2nXtRq4r2y8SoBxeSUmdHdsez7wInrGtnLO+/i4Z
F2fUbJ0mzt7PNrrEYiVWWIU6+bxuEolPmGOs4LgUm0ZRgkoZ5eA87kXH3/s7yek5Oe7r7MtMA9I/
YyABqpct+6XCEFphpwbnYKfuh+Nw0Hf1UXUjZ9zePsy1a2MoMdzzlHI0YlULzpUrAHwGULP78lRt
Y1o43lZ6DHfSHgueeG0B1wEQQ5ZhYowtk20/gWy/Dx7CrUqzB+nxZ3RX7kyXh0nJ5SZjG7EefhKE
XA/O8d0ZLXXqM/bVutGp3OY8bs7cunDWzLEYm1jKou/FHo4lbM2N4QJO6kNztL3kiNvgJHACu1VB
XAjJrPQLJ9qnphIkGY4V3t1LP7L33OWdZ44tro+D0QVoFqo+7PK9TLESLRaV4CzS3tH3/nbYAuLm
HgkQjhSu6LCJEhk6a+Yn75W8I9uf67FehefcmVwZffKJDXiog27Hu4kqFMpsh25P2u0rh/C1yZo3
XKByhnWSqPWz7+w2t3TDK+ToW/wBVYoSSvJlbNQDD5Z3RQgvKTG3paJ/1U86UGrsbjcRzy2cH4pT
H3KO37xunAPc5fJIs9gsxCLo89Cb5iMpeDbd/eoe/rimrZ1GN3jyf6IixnOjPBbOd7ugV4zRJBQN
6I2wVAI1nNZtbaRSuaO0q4SApYKRLR2Lcdh5wzBJ1RJTZtEZ+UxU1m3pzryXnAAQberTbbFgYX1M
pO3RD/qXFBN05yH206PbJjqXTnVM3JIm9q/OTUm6xTouTKmR8UG+N+/LnfaNTzM+DX8+sKuEt1OR
9x3sMEGUwquXDb6j3yc7CZrRHM1HFL5EOjqZ6zv+Jtz1bvsW75LX6M7aKLShsWvsuEI1S+elJbhg
CIvYGZiliQgTH1LYjY3u+poKT82PPz8BLX2qNqHrOZ4T/c+9XLgFDNHC/iDuAdo6ozJxKuedhp1P
585FY4NyDOh0mDxq2uJ9eWze9zR6LE7lD4k3HH5tWC/pMhqUJhmG7bBG4+y/q3vpIEsoJIscEbs2
rZc0GK0ZiiBEi9W31ghkIr9123tOXZ6LmP0Ne20YGwDms4Z+bESzl7opyGEz1likcc60Yx09jNqH
N/KMNwvt9K0sSyKMey08qajaEUTEjbr3NthT/V2Mr90QnRXtxtvUm2or7SfH2Ohubuduv+Wli64f
Cxj5m2FFZ/g3TPgwkjJaja8ALjk568CNHJSOxDG9bRKuPdQlBUYmkjaKykiuknMH9MuxuEvNjHaj
I8TYTfiEWdX/3SNi0SkQmWfJB4QxWyqKZCNqa02Nz7XyOLS0EdBl5/j9k6AAG0dyNPQeeKm4y1t5
UwHkC6gyWJNp59XjUBz1AJAvuXubAWuihBeEaJn4LlTpGFGq5LSFKspgsVe0NvKrk51iNYATd9X7
bUrXaQjo/Tw4j4cZliBCTy6ltp9MzAL2RXpuv+o76ZDSo78r/0gv0Ul64JBaExw0vgIFE8PJANmV
L0kVcdQUTVimZ8yejDIdc7/4VPs2FGgbCPmn0TS5gbWfzXRUDKN+G+Vh1Gnie/1Jl5pcRhebFeGh
UwvJn1rT23LD+b75qKwCL7+PYUWIuTHfL5v0HOeHIRuPFibEg0nd+WJoy8lHDp+gahlWNJa28hIM
6MDoH29/wiqHdICTojsYAIvsPKkmhkKfTkl6LkxtbwHKUcA4I0faV2gAF3ReTIXNHXg8zp5/GUKk
aesjD5yeTbFAv2ok+9TKO4sjwWuREQYTjbl3CEZLYysQGMnALMuUZufK7uzJlhDOmjvdVtGdbu1R
6d7qnJaO61wTTC/WfGElCarNAI9n3gOZlKoC0DuyM2apZsA7x6IPznux2RoPvABzjYfzNsg5VTjv
kZ3/vuChZnRl0Xg5mr/oAy+/us65xY8z57C8wcjGqsjOHuaq7y2hkt8wxl49CkXb0mC+WSKJnW4C
StQoIJNFLWFhKXpiFTroyAlsGjOVEjQjJ3MbeGDVAedur2slGp7kaA6eZ9dgotgmxMYzRr8wje4s
FtREY0lQhT1AVB5L/7OJ3B59UNZT3+0iOXwWAouULVbn1me/DeiIbSqerQiOpaDBARObPDigb/G9
VGJ8G7JYKJOjCREFsMurESexTHSh6s9CuS19yS28360IEx09+UFPvWk7ZrUTayVJDTcUwp3XoWEL
G8nSkgjA5H8brDfMg6FfJU9cXXOCdJsEXy12X5r3JlBz8N9tdQJkRIihL2sqCJCj9LEheeEIyGiJ
qOYVb4IKMK5TWdS26P3JxNwJ7sLPtNtU8W89erMwEoxO+NuW49plagBD/W4Vx8o7mbWtMKJN1Ela
f07RhkAyvdMdsU1EV43Cr1otAQYrmx9dK/AwRb+9PcNvpHgVzBwgHYS8HuOrpRDAPo1oogtw+OFp
w24Q3dzf5dnTmD+J4YNiAAn21RpeQwHxckAKS3KKe+W3vpOFfXoUnyPDjkyTRneAUSl8qkn3QY0W
zp16UE1X023pNIYAkh0ejdEpnPBBtlxsvSBFRYZTrm+6kJbKi/UpW/Zthl4PWCMcQDs4dBxLNJF+
YoLGTKt7w6uE/izGAXp7W1Kp94AsrnVqqJtgOrUlgAxC23jUqH7Q/GfdOJXVQIxoY96lWJId85pc
lTmwYlm9/CJGtIdKHeIx8PpzF2ZEcvvSjcuH2KK139DCSjejjvW+Nqoi+VHf6cF79+oFpBIeNJGm
zZuAreE59cwthPE0Bs5k2HJ6ylS4VVtCz7K3jZMSkkPH5uDbTcDz/le1FXTWYxcpYOkxRYluJ8bv
xH1cDJM8xGeN2N7ojANers7zSLQHHiDoVfTEUJq/ZGGdY9kI1SLr43PkCdpuwG5dWk2DafcAceCo
3dXLYialomURBRZxRm26JFV6ZpeU04RtPMQ2Rrej6I8BqhvvjXzlb2YygHdAzndeA/QtGYsT1WYb
JWi9BhkLzfSIkFoqmw3Pq33njC8EDGRgOnBN8+YVwBxdnkay5CI15Do/19UgbDNfzYGeKIZevJFK
PddoPhoY40katdpMSdtWNFGT0MSo7xhXpCsBPUOEKTQLmmEPykgzb8Q6JA8rSdD0VYR1tInatvPv
QkEIAjJgWkciiuLJz2WhWBBNrNfoaKqPWHFXtNiSQMUg7mFlgWeBhFSg9++JJUSe205ZoFCMone/
whzgzFSsRoMHyHbthsEMBe2oyFOhcQ342ZfMENUq61NLSs6D2+zKO8WuN4EbokQX3b2rWwwOtxxZ
ug5gGIqz/i9uWe/abup8RP2NWxxPobJPexruYOAmoLMLtvfEbSy+inhnV4lB3xlyCdDnbNm4Hau4
UNAJhXfGXeP2tYu2Yiwsat26c5rsVT3UH4CSANIE76izsjOShsQSXo9o2QSMt8owVypMb5TCND3X
jkHU/Smg+q5xxjPHiM/O5xYZhqOJEYxpg60755amLz+fv3idZNeJRjBweQ7G+9VWESR+AQLexjg0
5HinOBGh/3svI0OG8UWi0U1FUc/ncDD5DzNjkrsADRn0ts9bk8CL4zAeRgsnr7ZSXAuaYFwcyXV9
ou5M4lNjj930PClYcQkqCmR4iSBgR4s7Yz27SjSrUJnJ2b3T7OTP2ibda0X0Hx+3D3YVHc38WxBi
xC0YpmjsizA9v5VkOvgkclKXI2rXVZaZBh5tMNJIrEOqGe3VFBR3xhw03HuwbXeMj8+P3LzsmsYu
qciXVCKzLDFOBipIO0jElbYY7URryctLQb8e/3emYWJnhkg1kfq0GGEYJDNOpNDPzkJA3vIBSMeR
T7bb20RWHCiye5htEVEwtRC2X54nryylVJUWLyni/VLus11HxGZDaw643KqiLukwrg3oFoIgZKDz
NnnEOhH/jC3v+2eTNwG+JmlLOoxI54kyKFYIOt6jTGuq36Og4nBE7SoOhKQtaTDSjD12bVvoTXY+
eBrBQNfHwANrvs4KMSQYuybUBlICbQ12JTt5I1LBEX4p9JlXep25wdrn5UlYuzY1ihZKOEm00/du
dZznE3dG9aRm5Dl44SVP17zBkhoj0JLUSdZY41AYQ3iPQ0K/OBczM/7Gcdg9JwmShXql4+Xe7FQ7
2nN+fdU6L76fHQMqAK6CxBp+Xt9jUa7m6OSuotuPkSqk/HFbLXkCwKZEjUr3uyoos/NIEXCSGb2/
tNOjhCEZbl5wLRhYnovRTSDrdl3eVfO9IBBw5YjEbugKNkfaOKrJJm2iXh+EaoKwNfbwjMXGm4oC
b4d3STwZYJQzT4axH2MwrvyKXHX3aR12mMfUnPh53MoHGU+r19tXxTsWE+P0kaD5xQiCdvj0mR73
W96ROGrDAnPmXiJ6iggCbyqVtuqfhPIqCjwKjBnoi1JoJxGKaZ4OkzsQPLZ5us/xM6wzC1QfoD4a
Lr8HMEe5qZw9nuiE4zFXY4C/kozRuUtvNraJIBt1N0vySLsj4GA/ene/Namw+7h96xxjcIXVU/mT
mlYKlMYOaGQ9Hp0XUSQ9UX/UAckob7yF4z+vXwpK7UuiMJs219YAN0+L99RO9gXlsXAtwFmykDEG
vuxLnl98G4MZz96klTvZ2rY6AEO4oTShHD7OYdl/t9kY37m8Mr821bxSZvWJyS/lENm6fXyJ73lK
dNtnY573kkzjlVHfjOAf0obqrsbu3i3nILetqMrurcDG1EEOK8geHqrNs/kQHKhDTd7MPVcQZl1e
PFKzom56AcgfZ/GLkNqdKA3wMOBZ0dsWwVAZi9BlipSNOsKonqLMaVJ0AN8HNKQq6d4zvE+Nr/Yo
bDKH96Bbpzv3KiJThSEAxpjGfjX4yE7AejuVfaoJdgNzzPW6IfpLgeFfqoW9KOZJdpae8yeBNnsF
hVoeWjTvGAz7pFLrKxHwD4iqfyEV726Vh9vSxiPAhFKiPoTImoBAOpGEZMT8E73cpvBfBO0/jGLb
MawWczLjCBKn3rR1Ot05Subs6cjrUZ55cW0A/tKZDcRCoAFyjbgqizPkCMTXyDbvXxKHo5ucO9eZ
Rw5kzVSxqGyWZosIGG0bnH1x4hD5LyHb34MwljMqOm3ERmiYGNfcpOh/Fki8qe3oLtny1HP+4Fs8
Y4xm0lepkjZ4GkbHQ+torqmQjv6cThnd8rJi64bz76kYwymVTddHWoiq3v4tJPoz5yjXXT/fL52/
v89ofGbVoVS1uBup3htEkm1JI9KdcIfaDUndijgJup+enuLPkBoDkRFdcQzCuqArSB7PKGzo5GUs
gqx1WhG0czERy2qGnUSMLZqNABxGeb5uloCra1tQYswCxjzbpNBQk5U/S59WSOkExLIPw6mgW06w
vZY+ncux/zkVYyGMNEvSsMOpRoy9+LQ/vlMn2e6/XhVEKTJH9mchuHEwFqsAubEe6WAQC3bBMy3d
26Zo1dj9PYrKWAiztHIPBiI7v/6aAvKU/nm+/fur5gGp0BlrYU6+M9dSoisY0A8If+3BttPt+BKl
BJHVbSLzj1yxaEGEuY+iKKtCGhDnmBs40s0LZj7+HQWFCX4rASNIgY8QO3gD4iZEq9mIW054uHrR
f0/BbtNUivb/o96nzSNHYldvefHTjJGWxxB9nDUYJL/2G20vE3XLuWceBQVXtPA0RVNYMaZaYcrQ
W9c4z97TvzwCY5Y9dLmhRwYEkoeO9rbDfUKv26oFkxhrDHA0QIwbEFUg7Dz9zulDb4vHinLOwZFV
ttyVWBVQmFRQGR/fflvviDA//pUysCY3sIRGamUQCM7TNt4cc7fa3Kaw6rYWjGJ0ehybNNdQQjon
O/9FxOYjjt9a9/YLAow+m3mB/QPzO0ndvFa2cjCD2WZgvyJHqzkHYU2rofZTFJdQi/IOGyTPwOYl
tzm1ctloN8LWeDRtAGqGrbOlpYcHRaPkCFvwMs/p6JLM50nUGrsuqMzHXOoeZsmtogKV2lHc3xLZ
xbsBpZqRF96v6PgFnfnvCzpSXmYDoKNz5M263cywkSe7KxeiobkJLfRAzNEltos+VhXsFNO1HC9x
V07QzjqUnCu/HmLFzM2SBMOsacQGaUkACe9X6/Sv94VbvxSOaEuvNP4ICEfbV9zfBTWGZVaRS1NT
6Pn5zTu5YklVQGd0iH6qz9uCxqPDqGQlm32T1DMd9JhjN+wd9e54Dy8eDUYr4UMETe/AuZHqG+8R
mUYbvfNA5T/fPsuKH1zyjM00x43RG/FMB8DJJO+4yYSVrIgmoct3bgxFO53I8MpqekkSJvAqfO2d
mpjYEksUxIt89V9LZF2QYljmCT2A22SQ0jAFa+DR4gbY3gsJCJyRiD94CZ/VG/p7sm8Pt1BQYIi3
cTSfTCOWK9COYg/vF8e9rFubBREmYpRVf2jbAURiEu0OozPdIU/ywomFuFSYiGXUGssIRFApHXVz
ig8l9V+kr5fxB4cQj2VM3DIUU4w2iW+Wte/SVn92sl9ft+X5utvKBJSaDuBRgEkB2pAtBee91Fe9
oc5PZAD63xW7cZ/eeZuzZ4en8IRWiOPP4XU85jb6IJzbtL9/mwmNL2gzQY2PdmURq62QzAho8lHZ
oV0XTmdXwSZ1fHXbVoe8xCR/1e87G63g9WB3ChWdkQIsZPiJ5eMACQkPGNNQv9K94ZR7xcVWILMi
6ck8yXts5PE/y5hUEUl/VwpRRxK99cfMt31v2/opVU5JigVpW/HdMzfYEKX+MGMaDO/oOgyrczNt
usyJkl2jk87n1EVXnC9QLbAUB6i26ONk7UiXZcD+riS8fiW7OEwaeQltTqTCI8HoQmfgaatY/ZwT
l6mrH9+feYMXa1HpxSkYRVAEWR/lRszOeUXeSkemik8yDXx85M32rlmrC1KMLrTYUGbqFU5TO9Gu
SOgbYBArbDyic93F2KUc37hi5y/IqZfhhBXIgMtPQe4gfqIVSvp5W/TXTMjF7zOir5pq0kzoGD1P
96jyG+joCmhGtq/5Vn66TWolMLqgxMQUJToXFF8CpXEj01O9Mf9s/x0BJoxQYw0r2fVpLiKJ9Lf+
UHEOsGIFLw7AuMQBuyayDBs55tTwTnWqhLxvvzjXzdOV+RsWzqnsQ7lvYwhyiJk7d2ydUdny8k23
LwJdg5c0sAmy0nMDNNqvU75R7eLV43Ti3+YUcLkvKcTK1JieiJvwXnKC9R4WoblNOT6WdwxG571S
xxbNEsc4dEjUv3C3s+AbGZ+wuO2rCZxEqgelFFFNyckpJJH9ZDkxbxKDdwRGuQGgn/lDPSLvI6Io
mdjYy8mZ6lt5K1ycglFvT8j0Xkpm8xHu0Sfsyry2c44B0dmq0xCHtex5oCAcxP1prpoAQ2twX3yb
N/t6Wzd0kdFvETn6qTZwI2VJTEJ9dCKUW659X6miXXCM0fIiBwJ03OBO3vC2kuHlDVoejdc9J6S6
bdd1FmgGI2i5kqk4zHnXEN4jhMMpNsSFu1etKMGPi53tTiT9DE9NyU0mczj1LRkLW5WnqVr3Aexh
TxX31zxXqZPwIeI9dznG5LvkviDjqUageTkETCOuKz7Tj9zhGN1VCjJg0rDHANsZrt46ugl8hE6B
khjopsonoj2S/oMTBa31VmMu4y8VxrTXmTKFviVDUbYGsetkWyL74GI/mA2k7Jx4KG53GxFNxTkC
i/hO32wbjOK3P76cd/F+z8ujrpqev1/Dighi8VARRJw5Jvmv0v6J/moOV1eFcEGBcQK5nOd+6YFC
0xCLCg+HHup62+OvWrcFCcYFYBiyyOQMJF5xbTqo5B65TYF3CCbai1AcEtQGMp5UthsS8xjopKAc
0eDI33clZSHhSRuUct+DiIZVngR7PW3r3sVYTH6+fRgeHcYZqK1Zh2UDdo30VzW5FoYiqKO93CbC
4xgT5lWDGdZY7wllqo4uehPt6rXipKd4sss4grDrhzjvQcK4d7tDtOVZNp5YzUdc3EetG7mFRWuQ
3JwMdgNU4efbPOIRYEyBlU2oa8P+n6fnN+2pdbl91aum+a9ifD+2FydQoyGI0xmbHqD7O4u8xXcD
QVkz2fvu7ZNwruJ7UHBBqB0UDPQKIJT9yck9ND384Oi4xJFamVHyWmhbvZVw26XT2JIrUg11pYwK
KDSHmCntKmo8OhV5/uA1w3Mk+XsSf3E2TQ3aeQZyZqJk1xH5scfeu4/b/OMdTr0UNaxPKsaiBI1o
1zvm6x9pY2ymz39nX74r4IuDDGZrFZkBIj3VcsBu2RL9Wd39SyKM3iteOSaAXYHel68wYHfpDkNX
lNees1ZVXnpRdtoQDrYZu1ng7MHaYBy2o7vmXL7Frvr7oG555K7RFtD/vnDabGU2qr2u72oI31t3
lHQnPJ7OmEJ8iAdMFw975ZXSYbBxTqy1/cL06D/MbCw0mTEVUesnGoAAZiE8+Vt/rz6b5NmwzX/y
YvtLhi3dqt2A/aWzs34TN4fxu0kFk4T579vSvp6nWZBhYoIpMLKi9HB7A1wD+uA+3j2abTg6tVa9
WF7adyS2kHcRxmI0AvAMvaS9g81FnmkjjYjCUiCfIlLAevCwY7gnYwKF0AsNDMeBgXaTkTwi78ij
he4WW0/+JQsZixH0UTmqIViIV2n6Em5+vGfUeOBl1Di2j63JJaLgGamkfbf8DsTfdY749C8PwhgM
jFMOqTaAxCndum70kdUuTd5uE1k9BgYZ584a7GdmR3jN0CqHKjcRKQDN+WcO8Dh9G/4Tw7egwWho
EYe6ICWggaVHMdBypb36Nh54SdRVR/GXypVHLzUNBWt9jt2in8oj+vDnZl+Dc5b11/yCDKOgugn0
CQPx29keafBgEZU2RNo3d9vb9/JtN6+yKws6jFPHygbTb3LQiYuN4Ri/PDKjjhHqAENzt7+rz4do
J7jmviYGXkQFgHoxUc15gq+nchcfwehsDqxQvQjnw8r5wX/E5iD9GT7kR0CETWrzfMm6iViQYzR3
CjwMvI4QlMNJxrSsLXVzk4y84R1rNfhb0GHC/DDN+zSvjflph8oEeetsfz99fd2+QY5msVtcq7RL
Ql8EEYyhla8HuSd4GWEY5TaV2QbcEhM20h+swAN4M1pyADREeuyg+Uex/oJZ8zkXvmLM0mAsu1kQ
daLaGG7++HcnYKxDKDcYb+rx+wNmQe4yblvDrCg3OMQ6bgyBj2OsgUPfZVr3t++EO/oeOTw0hLXJ
BsA8/MeUso1XQS8jKybgIHNfg0zvJ4KuX2x64/b/cySL9d7doHu55+NEKQHwM21J8PjaYkhYuA8e
il0lbjpUhTG2Y5xv3xTHwrKz74LZZ3MZen6FW8/CfXcGXoCrBzZHpFePB7CxudcPTeYsHzF/VsG+
WjA67WtziHcvsc214qsWYEGDsa5jH8ZC34PGQd9kR3Ev2QMZFfr+z96ZJuZ3gVcJ6CgW/QCwWXHo
h2GOu3pNzgBcfvVJCMwUuKbbl7P6zlwQYmya3qVtXYrRTMjAIhdMB/LajNcFfEGCiUewxHmSkime
25AkRKejU9PPgcKX2wHhZZlXZW1Bi7FrQzOMWK4FvnUxvQOqH14QoW3xYoZ1j7Mgwxg3azKnwohA
5m2yp+ODft8eH3NOmm+db1jYiSl+SDPWFVxa0LqbRiyCyOZWh87N3/t3xKW0tsecqK5sc0VujkCu
DN5fcsYs+wuDXUfYEyaIRY7H7OSOr0ApJA8T9d4kh+Ph1rm3oMTEQqWVWV2kgZKIZdj3ga2SgqQ4
EE8YVmV7QYfRVmxbbQUFWyPPNlYvCPBzAqfGv3oSAx0a2Doyj6izRf62V7u4TyuIG9AkdTrHHXO6
md/Jvuavl4QYlmWeN+ip18xqGt+FWJXVVXZz/D2Q0pb/QCLqY3lu6D+5qCVVhoGi0HjqNIKBCpne
UrwrG4DMd8gJ8QjNP8TK3pIQEzAOUicMY9rmZwN5weSnSmvylJHJqe6KPSdFuKpWS1pMtJhEop81
Je6scRHBjY40a5Vb2wWsBW9pxZo5WtJirKs2thBCHdfWzWi5W0xy5Dbg+u3bNlziScf894XqGrVi
Yac3yBSod86ow8A1vcemCoh8RxsH68d8mEEuLByPLGNs0SMrGY1VzwZqcqsdQA5t9V110LvcOMnd
8Et61fmr7deUeslSxvTGCdqXY+AZQhOmnLSvo2O4hmu99e8B9VEoM0wqak76wB014goOY4/DThlM
rcJxK3AZA2y0OABCBtixxYYLRjEL4X9XiKvNKkqa6HKizoLjyjNy+tGVjjpNNYeMzzzpWQtq/nIU
YEuX0oNndiQ0GJOBkCYfsuOTP73d7rzDI0dK59+5dSbGmvR90Td6AjpAIfqdOoH72TjZnYwlEtyY
mnckxp5YU1z4fQ5Sk6ui/I8FQyhsZ+h65AY38y/dOhRjTTRBlcWgxEUZZkS0vnMV5XNUHy0UHzPR
rhBXV7bebftmY7XvZdH9z7DVyKNiU6r6jaMGcGNGKBMjDKugHuemSwM1IQXO1Cnw4s/o7dtbV7v/
0Pn2hAsTg4hbE/z2m079q3clJ9v8g/5RwGYCIQsA6iYGnJijCKYqNIkxzHKI2cf5zoST9s5fX7gm
h1j2aqBWL8oYC2MsiN9bQu0D6xZoBSJ1M0jHg7Z5id2P2xxbtRdLOsx5NKkeg84AHeDo/8GOXRLu
RtfaSCg++zav1//7AlhBXFBjL2gIVTX1ZFDDNmHyezj8mV73PLQkec0sLYkwpmLy+qoMZrPUYzdd
SpQ/eM7Z+kiAZWTfP022i9frg79TVWf4irZ7a8fb1rJaplh+AWNEklCU007EF0zdXssPL4dH/64l
Irnrdwi7TI7Ur3m4JTXGjnhTGxvCBGoaUAeQyGjfmvfbUrKmV0sKjP0Y1HGAkMKp+O/oresCauxu
E7hetgwLsaTAxCCGPIqNVuMMlS3PoDaTnaEP3CDaLiVvJ/8xpAnp3QfVt4cXx37fZ/SLZyXXnubL
T2Dik1YwrMnX5pALeAMxErky+eJhu/NoMMGIEabY5TKHWu3rrnAa5923ecdYzWsuz8FYjrLOmtHU
vsXBwNrTM7qIHc/u0G3yIh6sh9sXxzsQYz6CRJTydDYfyr07kxnoiMLHbRrzb9wwGmzyu/Fzrx4b
+EkkguR3laRY3YbdCvZtKhwZZ2vZ8jjJ4RCCSg+xA7jzFNC7r9skeAdhzEKmDrUpCGCWHSLYJTGd
aIyOKV5f4ao9AF6kqQO6UNXYJ7kVFVKed2J+/qW40y5+ULe3j3G9ln5W1r8E2Ed4IWCLc1hOOEcW
OK6+1+kAEIiIyDmp4NXvsopy16WtGvUFTcaoR0riR0YJvwtEeJoTHcPac3Sr2x0VXVre/9szMncl
l3lRxSmYiPhdpQKWIsoviRtT/dzR98ARduI84NptOFK47iEBri/L0GFFYYW96wsFYJsS0g6bzo5+
1jQQSX7eRwO3/rEWfgLa9j+UGI4KKozRqICSJkPiG1cjpyG3p00rc8eJeKQYZvaGng9SIM8eyo3s
+HTcA0KfX4Wdf+bKUCxOxDhCwPmGZqrgzup4i3Qxlj6rRP0jObSfXJ588GgxLhEBbVZECY40uR0Q
x6MAkHIKre8fQ4yo8HJEqzXt5V0x7rHutSwFkiZGfYDApDjp0aqQCGg286sELYOHfItyGQ02txV9
1V4t+Ml4RKCyDrnYgapibur6tWgfzGajvYjJi9i6qUhuU1utPiJdiX1fwFxGcpxhaVwYoiDGCl4p
9zsX7Xb96Tige+yfVGyXZBheYgVeAWhDdX6bW6RViXQofum/eXo8a8+1LP49DMO7uAF0vOTjMOjp
K0nwNg+DHj1ivALd8Dbf1m/pLyUmpmjFRphqC48e0Umdz4Qc5yckL8bkXs4cCCyeVpVVtH45X46d
HE+ZDYR9eHrF4anVuu/6e5j5sAsygWeogh6ATPZgu4PdOvVLuROfh/eeRLSyW076ev7qG7fE1s+E
BCsncg9a/DZlpLgr0N2ZcTGmvm32FRUVy8sBQjrvl57N4+JQkgDw0aCExM1QepL7Ftr0tQ1pvFW2
gSuf0Zm/654Sx+MJ4apkLOgyFh7tD6peJKBboaLxq3x5KB8eb8veKv8WFBjDXqCLMdJqUDh4Jwwf
Uth1zg3xzsDY9BHb7lEuAwVsXUm3/t3gAR7uvq+3fv9PpneRIv97T4wB0rLKH0sRtDDAZ0tPIsk2
j7xpw9m6XMoCQLwxXg0AdA3rMdhkvKr6TZJbanu2dzw3O3/erZ++vO7bF3sdDV9+JnOx2tSOgT8p
LRBVajc99S7lFVx5jGAutgcEdO+rYMTvpwdeXyrvt5mL1Icm1VsDv51S7p6wlffVJWtY/+FbQgsw
7fas2E+1Dbge5+jD+T5/PL/evoOVmYFLSowPKWAJhW5mUUx2QC3uyQEG41m3iUufn7LN4ZcNfXNs
B6OHDqcj8LsQfUuYGK/iYaIyrjoIwMn91b+EL6aT0k+AT5/s7v4psLHufUe34bNDW/t5e5faHvVd
a/dxmwO8e2ScDrbGRmJX4SPcJ+RGOX7z2tVccpdxNW1njuJo4scH8snT8pW02vLHr6bszFbTat/X
2vNr7Ah36ab4nRBguEcvtsDboHZb7dlxu3/DcOy7vPRUsuRNlSbPDH/gXCXvKxl1L4Xa88ISsvyv
f3mmvPCu3dQqljebKmBH8xo7bwugzsI2joKYhv2Ir9YIIZys+Eqe8lJGGPXO4rQJrVlGgH7/VFuO
nL88Jk+Ni5Syffw4tsANHQ9H5bXRqHEKfgcDiY4RD4r/u4H+vyv61VxdL3mjYc46hmXWVCExti66
xzmvXZNsW7pvLyPZbJ2vfykOjGaPhpF1ggjGDoRyflrhiRqj2EOBxs9Yx2/jURaXJH7MN3vn/jiS
J2o/tuS4facfz+2BbuwZ222vRHbJi2M5n8DkuW/r5PW6JfNCTr5D84WAh4GEcY4J5zn8agkq3JHt
nrxdRWTifGILwG1q2OR3M4zQv03bglwvW5PRJxDLkuxsi+wGW/gdk48YJdN6K5Bd5WKsMCV5SVTV
ju9OaJDRdoKzC9zDbkR6W/aJ8vteu3trMtrKh/MAUH9sy02dk0ZEn5SOXzjbadtu3urNvSk6yh/9
UcJ2t42KFb4b66hgnx4JTBJi+eSwL4FsQcyT9ARUEOIHaEtNdm1Cmgf9S0IX5Q7wC/iHyQ4PAzZ1
YvXXJjn++FIilOjNu8qWnuvMjh46Dys8nrJj0Tj5q+HmtMHnCn/Mdy367oiIMtJvFBe7RWuaHz0k
l9KNhH0fp4d8xkv7PIm7xt0U7qdFNEy47lAxo+K+dE49iIbxdrCjFjVtpDS036IzHYb7knTP96YT
UCSysYlMp4FduJFJ3nYlwYJpeLOcDvfo4XWFhuxcbQNJtVKK5yj9P9KubLdxZMn+0CVAMrm+JhdR
EiVb3u0Xwi7b3PedXz+HngFKSnNEdF90A4Vqox2MzNgylhOADSb03d04wIK4UzehZakWMtIH/eTv
iwxljJO2Sy1Ae/Z2gdJ58iFjg95ER3MQDP1L3YtbqaFyiorv8TYw84FulXDum1L2SNCdGqzX7D3z
U8Z0hkbL3nDf+Y90s3su98fSlJ9uxM7q6D3Wp2VmCrwnsuXMk7crHtUHuaBAXAWkMZYGWRxC4w0A
hwXUNZRj15ujw1vbdveYf6S1IW8C09Ba4MaEtnqE77MaQy2A5IW5NrRoQEawTCCekL3ztlbh3PeU
ABM3+/7sTfHG+Xzsn2VCabAzld241e4wcLFDt6xDqy+lp5udAuGfONocDJoh8jAkmK4/WNH0oBJq
V1hdEX2phr6Njmh1uaHWfUUTqzRjE0hfHXYcP3dGhz1Ou9j8bgXAQDkV3e7IwZhOx9DmqXBXPQaw
gA8IfHEf3fG4xf9s97QYcGjIXHX4FtM3cPqO8nmU0RlkaPilOAnOeAnM7GPa2EBnz/BXwdqn1Mau
pWcOxf5Pz8o/ekBcJ2jOlWhvhoWlJ9bReTaSL2lzk++PrQFOASihoiS8CbEf5aHY6LeCsE9oa8aP
X/ByIyTf9VyAxxaHTwyKUqmgn7wj0tqZVHu3SXY5vdM//YwG36E5vnj2o3qLldXFY4ua6y7HyLEJ
RePpYCFf71Cy2W25zPR8SGVgtUZ2QMF7Y8if77EB9FhyN8P+7Fqzrg3qJBRH+weZUG57TBo63tT7
xKpiSp2tVQIkXjcxM+1b4i2HeCe+KagzGh7O5hu2CniktNk/fr6kN0+pPZyCQ/RuZoM9OTyUoU0O
OwX8XzdoS25WBpCRpEpEwpAvaz6VIFI5LvQ69OASG6o/0LfwODdkJGaTUu1GsWcYeH2Lq9qF6Pte
cUer9JmYSphqUiWS3gE+UkgNYR8+PNgh8PRbG71Dt/m2QORMbnWY0eyw8oL44Y1x7he8M1GXkgYR
n2mgXY707UEHikFoeBRZSuf6IS8092AC4eyQZ4d45jR43lcxDs51Dy9maB2AekOO5QuURcY6X3W9
xvU7u3ZJjnmD+VqTTEqFOy0K+vwqPEV0L9hQgDW2FuI/sEWwUoWIRAFE3SVbYtEFYuf5/YNOUe3P
eBsWEqP0+S163SPgYZW3qwhyCxWAmbe/NJmjjMuoTX0NNIHsngVwg9jtEtrf/QpvayHKJWvXr3/t
dzGfPJBcjLoCEYp5t/KVv9M/l7EPc9GBXwsV1rnNAbhOY0s+ygDu72m+QkZco8PE4oAgy7k6AZ0X
G4BqlB5uOOPt8OBbcHXUwbKlp73F0/snZw1fcUHCzvJByk+t7Uxx/LguhXR+vaCYtfZ6WYuE2QEo
VRuKnpufL0/7zrYD8yFCH0lGnx8QgNh31LG28mb3FFADUPGfo7HzzbV2mZ8ecMYCXfDHBOOeJCZl
M4C/F9M83H3e3DglfUVoae9zmlpoorRtyHlu7Lu9Z2LVFPDffGpOKI4a35vTYFj31k7a38M10NvQ
vPuGs97uvpyvIw8P9Uzo4RAgBHM067pE/0ySXvlutg7H6V0NwAZEwYJ945mH7cHs8alvtuzUeDZg
WC21CXWxwTC/Wavgr2jTz3vgTCSiScAy6jntkxrWmrhJv0txFwrFzlMrfZAN5fyYMB98etjOJ70x
rI8HtMQEFGFaZram+RniLTgipzNHa7JpILRSKJ5OK7ndHxj/a4d8aYP+Qwol4WIRH4O9C+b25e7Z
P0nbl83B3JaGdttQy9kY9B5/YnIGbQWKZeEDjY1zjyWbgMlw1qR1RRnZChQXqJrSzZcORMU1Vzzz
wvKqI/1PsCwVIxO/XEkw+mmTYmkuHiyVgDCof9EcjIlyZr1fu+Ula3ZOi7HHcoC+MkDadbCaodU5
fzx6P9/ldRVZCi6wqvovR4xtHr0wjQdFBsKTcYjvPlIjecc0wyoC/AIEALzhGR3GNuuJVue6DDoq
Hny99UY+KqwEAdptBuByDi352HJKrcfvyr7O4NopMinQto5Q4U1+TpG3/DcVvude7elaU9waGe0y
xggifZzCAuyZiUdJSr0/KYQigQZeZ2cx04NBHewQFfWfpYWXhORAjXNv0BCjHQQMb8EfVA6HF2eA
5qAKr4jU9O3eUbfJ14ywUK4o+1JF4Zw6o+tCQYoxLGfq7d1dvc2sz+vsLaZczwkwQj8mdSXUBASE
1E5HM1ct0TNe/S1fW/rT6Jm4urXFRf8PTeBDqqIqYNc5c3f85MXcqEOpDzrgiZRdhMR4Y02WkT3+
K+7+UmL8KIdtrS2JwJ3pPUWTWZt4vMZm6/C4MG4lM7mYAppn/f6PLdb5AUI8q7oQbBWmTHvsnBSo
t+UxqQQIfxWoRHSFuSWndE7vsnL1n1gaJj8VwFzyOjnycWOIKMQGO//+Op2lpxgsyV++2KeYF9Se
FOI5hERK7kgm6WzOKvZopRD3KRZ0JQcPcQXe9bsINXTlWKp0zagshfcX38DoQYDtL3UwX+SIhFFs
NY7mCtZ9+fFfHyqjD17EcZhOxyWO2KGD+RGs0rEfteO/mOSfzfPfQ2XcQCSKpd6NPwzNKHYpgBZ6
G9u1Nqsczdr024X+pcQ4glDRpDEZwNG8L1QHdFaH8XRMzx3n6TkPsVKEPEWIgcpVymsCyriCjOcq
XRdmPbcBXXmrmNzGB0Xh9rqALruCvwwy5iSSgowLfDz9UsyMxJsEmMvv4Wo3kTiL2LVzZGxJSzQd
K5dwY9KpR0YVO38NAAijwFggsNUNzw4BNbrpYD13yYHb+je1s9bPt3KVbONFwtWp6EnwraNRP7Yt
MGMUvzCVwOq87398psC3VSRRROAFkFvm6tJ+LKqcA7Od/VIDJKzC5MH9mm9dzn+cUWFuTmn1afKx
DfzhSaeBEQ90AGKrT2tTRJNMYoW2fz9+rFJduMgL3piLlNKESKkEsezsn5gSb1XBQi7S3q1u3li4
sDNSv2Z9ak8M/XLWvZTymI2VLdG8X2vBJWtEGD8gKErp+wB5xHCFvs9eM+TJGkeyypN+N50SbR5h
Rr+bUSBQyZ3v6iQ6Lqx3RnePyJGaJkZQTaDXmLyjrzbZL0WhFwfA+o48HbNsvmGcNa8ZpaGjl+fD
c2+/iv1zgQ5Aqjgj5bajhyradRFe8hmygGZQXcLwDNa/M7QzmffjKIJdGA3MAnqu+16shoc/E+6M
VbggwjimtI969IOCSGmlR/0o3bSP/k7ZlhvZCk8xZnpnn3jMLGc/IBX+3aIh6zs7cUih0xGDFmvJ
i6XnxcX3MP5Lj+WhrFV8T2UfRIuX6GawumODBq218fLV82VcWMqpRavUIGV6cx0mBgby473+uvZi
WjDvFxwx/otHv20iByBz+PB3txpEpqeKdV1WFlXoTFQYcye2JV9KI2gUt55bWZJ9wht+JZRf44Mx
drEiRD7fIPt6iG5D6w+3qfAE+zc+9+K0GOOGMR4xqnhwUlq1lVuthSZsuPd0faHyUhh/ToptaE98
YZDhePsHzChTdU/2Pkpux9xuHovDGl9LSY8LYoyR0yf0QkscTk+4EV54GJLDVkX1UzBtDBu+Sbvx
4O8SU4E9MV/brZG9y05ucIZrEYnCtHnUKLe74EBQh0IRzPLs487pXq9L0VL66+IjWYsTdGKRzCei
DRhWeA4Jil+YdVZ7O++cQNm0hObEDKsNMOMj4SYc6SQbwWRUvJGklheheITG+bGwosCMpl1VnOpy
wxf3K585f8YVm6UyNivCSSpNg7IDb3g7+dnfDz+Vz43F7wEQ7ETUwAF9fJYARAntpxXiy6qmqARD
FhK21zAXOSjKKOcBLnI0+vcX1Cp72qBgnpnhrj8kGup7k1FM1AofpBt4rhY/jWm/183CXPmSmdKv
Y8AOWAVhjib+WpfJixzxOWyWRGAcdUiUCyiDo3r7VW5vByfEKNMram/3EZX2mIIz14aali313+IP
z1jqjFSeHnR4VpHWiL+weDTdQknvV7hctDpnVBgj7ceFImQ+jps3qk/OiF+RlV/DxV32BGdEGBOd
ABJK1CIQQSTxpGBIJ8RrsH/g6en6lS1kQ87rZSyadcuXfCUVoAPM4TvxnuAF6FynsGzUzlhhrPRU
pVrazOIJp9bdfL0mTm6uxNarx8XYaCJjtLfKQGPE5gzBKfbdrv40os3aHoRFVfvLy893nKXE/aBD
zexHwiDdw5a7U+wOOarrJ8bCkgHDBAO3ooABBKxXAmAGI8dhG+TdWKeRK54Gd3SUXbDpD/5bf4fU
UXtKT8oWs3QfIrCu94WTnUYUk0ezvS/RePCYm/JmFe1kFukzvf71QYzIN32kxf78QaMB9AArRmU9
31T7yI4fJTu+Ia/RaYrWgs3ZZl4jyqhAkIyk9zwQ5cF/dPvhmZXFbSZDcP+kt9nm+pkzevCLQyZc
USukxCvu58gz+0sDdke2EhCxac9fJFg9qCU5DHuQKMz8qAe0POq14aJ1aS9iSUTpFEaLFoXYFnYe
soXVrt3yz9eZZNXk1ycwapKkURspLT4h2cqmtIl3DTLWniOg2+I6pflurtwdqydeJXpprINQO9Kq
ORXFTsCSmrZ/uk5mRS5/HMKZOtZpOIm9l0Rubg08JavZTrIiFj+27YxA50+VpmTgg9yUTmsBhtn2
jOJV2lH1mB+lrW9Nu2FD7tHEZGPgdJNkVLKyj8iejmiDOgZu/4w/McEbfwRA95C31/lnE6Tshf78
/Oz7oikK+CrC943ZU0VM7SAZBUr1iRkDw+SYmbz64el7RV+1CIyn/0WYMVFD7StpnoOwaPTAgIwM
dY8KtZlu0UC3IkuMzf1FahaCMx6nrCvTtJhlyZK3Fdp5BvSxjWsnuSZKjLXxpYZ0fAUqh+HzFkv5
EIDP/WfE+KoO6la/SW+uX90aV4zB6QAgXIYB6DWmYul2i4T9gMr+dSJrasiYHImfW1A7EJkEyh2n
HYBBVy7nJwV/TdMZkyJ3oQA2sshVm13q0+JmDI18J1oKWviKG37bosXtkB2Hpxzmu/18R9r+X/BI
BBW7BnmAv7EYsfoU8pE65RFGEU+D8qYPbzV5VNuVDSaLhkDC5JSCLgIFCd5LIRwrXfW9tIncWqZl
1hoKt4t0c8JC4WQlImNnLP9X3tHcrolEwoyWzEhGXhdZlpIBNude9ZDisfswMbTwaRAEu9NEI9Zi
2ooxVTEzyGFNWXyQ0/cU28Cun6sws/TrZhURy9BEFSCB2vzmOdO7iE+VIfLAstAYffHpK3aJdWTo
ynsJ+beql7bKNFA9Sq1Udiey49Y0cv79v+iroo4ZTF2QkdO8pA/jnmjyIESuV0hGG/8B+AN2lpVG
1jv9dxrZPfo0+60w7Ab9c4X1xdvG8CeAfgg69VicGF4LZKkIJFg3DSVJYg75a1hitDy3OMnJW95u
0JYr4101bHkB4LTSiW9Kin2VNHG7MluR8FmFfh2EhpUgQF9RgB88FwXOLiLTSSIXiRy5QZxpNKm4
+zbX78Mm0/d6HPfYyYYG875KOqoN8evKUSwa+jPi88/PiMdNUVUcNhK7WRyZQSU8SOS1811JF7dT
JB3rFkOlqW/l30G5wvai8dKJIkg8AWKPztj9vlX9vGkVWBa8WLVDqLl9cTP439cZXDpc7HuFpgH3
AxrHSHmWh5XSKDq8S9Xt/TDbiUULzsqHMhDNXmrep0p44Uj65zrZJQk7J8skDLx6IqI4gay4afyE
+kVqcV5GPbU8NGO7ospLvk3jZ0nWZcyOKIwbGBXCFc2Ek4yL77w/5R6MR/h0naElf4Ynv64SFTor
ygyNWkqCgMv5CJLhGzl5RdQn5ZkZI1nbakacCyvSwVY6fswk5nPRoYhkA68rjJnkgYxQxhNBOI1O
yLB+98vOFEsMi1Qn3WkTzi6ChHalRXid1mPolOIg0maytEJ7LwJ+pWK2eMQy1qML89ZInvUPLccn
EhfgPolUUU54jElpCGq1xvSSNmIqfU6JAVhVVWdpPtPGfowKMdY46ERIW7Jtm5jysWo0MSDzIguN
1hJ6NLGVYi0zvciehrw/2oYkSCYrrtMkp0ETxW7aAcS+P8mDYqJ5/7oIsfmbnyvVeSIrsgA5En+a
I8+4w1IFMcFq9djNAea6ByQYMWJSB5bu8dG2mcTG1oqa7McC/ynXXklfKvtWnZL7le9YUk5UUSEZ
vC4qGpkt09l3NFUX6VyI7+jGWz82qxDd91lJieyoqpVPlsyRg59uy6k2/Sx4FSXHkw6cKFp5Mhl5
4zvXv2fp8M8/h5F0r+rlaiBV7E5q5LQ16vXDY8atydaSIQS+F2aCeYRSaCO5ZHpquKzvS3iZtAYU
uv42Dtg3qia7VFEoahJHVSxpmbf/wmycU2XML9qakjHuQbVQv1OxM7SkM6YndSA0TScDFtK4fpbz
1bG+FAu2BA1ZldmtML50rAet8QEY7OrxI1Di7CjaaWVgtNrpOp3FOyMok2lY46bJEnNnflh7vjbC
HnDSd8BpZou4txE5619QAZaqrmjo5EP4e3lnvhT3TddkUJg6OcjtF6BpbH/6uk5kURvOiMysnmnD
WKZl2U5F7EqY3RnLbx7zV9LtlJpZX61YgPl7f93OGSlG8TguLYd6AD+w+NhH1vL5CoFFIT8jwFxL
VsdhC/zm2FV68iwA0gbz2dZQSVs1QaMPL201b7DCaNVwL4rdGV3GO3pDrg9+Bsb82vts1JjK4fA5
Kdx+4uEort/XomfUkTuUeFXVVJGV8Qrj/qqPNYVu11hScOIHg1dus9TWupvMf9eEiGrTQVUDWigH
n3/xU3Sa4yExJGsLABeV4OxDGJMiF7rYSz0+pAgjQxAfRSWmxbS5zu6izChwGIoqi2h9Y65Uj4u8
9zuIp+ADjR37GYJEWZGaxds7I8Hc3jh1o8J1kBq/Do6VIptqVduBKn2mtbJyeYtHdkaKcfBemUt9
N3MT1t88hkqK4KtQresntkxDlgAeiVcVtqpfKrRcSELP903sVnxmaNxXpWEUbi2JvUaEuftEb9Ki
hb652nTiEHDy3aEb1ZXTWjRNyl9OGO/RpyOW0OggIqbYuldsCu4BkGPG1OXYif36b04N4PJ4FQKr
il01IfLd6DcVhKASKlpWj4Uq0SpekbTFU9NEGQE0OokR4l1eTRemfRfMEZBaez12R/edow25ZzdF
vNbkskZq/vmZWe/zRBC8HGfnZU9Zi0Uj5QkrHFYC1kXl1DC/j2XqOrrzGCJjFWatR/rYrSv1sZ+0
L4zfr8jAYr4E83RoBZIFldfZjQmpGihSWo+ITVW/pXHQHQUp3WdpYvpNa4dpc9tATcUuOqAP0Sg7
S8n80KrDwIyJ7/aKt5IqWjzYs+9h7lAU4s4LlGHmeaR4btXyVxE/XRfGBYsk85gFw0ODaIBwYYxe
lXXgs4WcZG3rDLwWbRSxAFp2oo6059eqXktp5gtyjAEsRD3v/AHXmBa9nVUwF/2HMPGPGt8/ZxWQ
A5NtjPbfmqBvPLWyAqVnYeWaZxJMaCCjFMbjHasp6Bsnl+LKDejSy8YOoU5UUb5Oqcy1qPJPViAC
uxAjnMM/9ysXBJlrjJWAH/Vqit1GJABiLNXRkrxMW6GyYMEuqDAKUgO7WsIC3tgd828twmi2IG96
BXnU2LouMWwZdn5cXVCaRepM3xFntFGT4w7H9i5QTkUI3GpymJxYvo2hKxJ2v1aHBgC/bbdiBP4f
0gRgQ3ga84BsvCQt8YnGxzWBU1PuY3hnv7DxfuXjTSyEliaP2AfoHTQMvSviERHgCvkFfQTjio6U
KiE63s2X1LMh4scsFvF86lIzbnZxi90Gyd31410ILGWeqMitIBMN6WT8tlYkAKrU2sgNv1NsIDp5
0h4tVjSZXBHRXqp8XSfHdpD/723+pfczXnV2m2Wd+xXfdcgJpnafbQM3doJTm5htf8NjCDrBgDsS
4eLDmCVUyC1f+qrqT0G+8RIjk01/HiG3hBtug3nu//LLGMcvInnRxDJOQknoJFLy6m3gykIncPX7
4sFH3mKjnQQgV+qUL42koHJg8fxt5qWGA1CBV317/YMWXBAK9rAcEuaC59TJ5fUPatTonTrihSl9
oz6QaytXsajBGINDoV6UABY4i9/ZTXBRC+EL5sTXIOyD/insqIihfPkbwN0rNaOfMY5fRhCrM1Rs
6taw44RRpEL0kSIJ8VoWBBpzz31qCtKT2ABzoapheh+wGcVMJNXVch/AAnY23ASyXVYoLiH8V5S3
YSXrtfxBeN2iHRSpL0lmPijEhwaDjg9q+Z3ebZQCQBwALLV98a3N7pJkX6o6RcooKzah9CiaRfs2
SU6QRMCYSFb0fPGiZU2YWyZ0XWfrJiofxBNg2iJ3UHJDll/1tRTnoo6fEWC84FQRIdMHSJJXP7Xa
uOnLYUu0nVz+qSTtdSBPCdAwrwvvou06I8mYFSGCHBQdSGbJoxTufHRVhQkxrxNZaguAamBxjopC
CxF/IqwzEYbNzIUo1UCliHIrQarYirFqyQZYP3yt3qDoHWYT9fkhNkO0DG46IexWHOHi4WIoTCFI
maCBjFHTVOnLHhlkGNDinTxDiiy8WzM+pjWZDE09XWd5MZqAHqG4pBDop3iptB1PPD/1wPEoyTew
VuYwjrTuHbnLdvHtwDer3Zb4hb8094wgoygenwcVGZAP6poDmgpoKayJ/+IBziUMGQlLjbCp4Tgs
BDnWwtglXEyj5D1tDaE2sg8ltrwM84nyWmy/TFBWMG0m8Ao0/fIMMZSIhxKB7qtyADsuudEwWVKU
WH7KGRH6S3grkHzj+sUt5YhlZGWRhVbBKFLgl1TLJgrayA9iN2j6xCxTITTUoVDMVky8TdoOOnL8
ZDK5RN1Ush45ojpWd6PuhyvyuqSZggAgaB1IZ3AvTHhIMr0J4xbfAXwbuC1DfL7OKItE/+Phzwkw
fsUnXC8MOe5T2RAzffetfiO8pI5qB38azJw/5EY0WaMLgJs72SAEeEbxMdrGGJ25Sf7h5qZf38LE
jiqf1Kgx4lsQ0igbIectgXx3cm+n1alq3wTPDZKVF85i0HjOP3PRw9RxmQfEKfcwJrR4OUyVOU5W
BmQUvOdgFoL53+tnvuRBBOzmwNMbuSQM6VzKVu/pjTTwCXIWsUqD8ltUXq8TWKqpy+cUZp06s7R5
xRElng+yNQJ72LZmA4B/l4QYMAkd3SJO7dFwDFf4WiFLeEZVm5FvK62OkYjraCRl72JvYS6o7V6z
vNsOzY2ICuTw5GePflLTicdgjbJicJevc24mAPgNTAbb2i5hk32UIo3hKk3xFXdZQdVRsJMILeXN
cJOoyQZzV3IQGpzv1L64EzPRWTn82YWwNlhAnKYRgjsW2YrhGCVDgake5OSF4CmLUqpEsI0TZ6SK
6IjoGOfFgQJ81Wgjzh6kf2Mvz8kz0pV0PA5AgwuQdd2QvMIo5ZKKn0IgGSh08ZVJ1GjFsy8aqTOO
GXETokguh2J2qu17FmIAA4k4n19rBltyBOh2AFKMqKmSwIYPYdbk/Ch4ketPAETjOwvRfdW/EP+N
z91ULm3URFdyLIshC+Ghp8hfzusrGfMbxxjLCWoeFkmtESK8NIOOWvNLmHrmlGERX3Xw+umUdv2K
/1kyEQSBvoQaL8H2J4auinmEEqCBSAXHCtotENWuPVeXUjuSClBeHvOXqFExutr1wljHHIxQoR8I
F9E0fGqHkq42Psz2k9WGczpswBWITcD5SM5jHYSZNF5okIQgcBZbuBV4WLwn4rUy8lLYdU6TCbua
qah4rUAOdYptrXwaPrX8rTXFqqdJV/+Lm0J4QFRMImhIGzHn6FdA4O8jVE3b/JvzAHYnv123J0vK
hXcP/tHw4MCI+qUt14eh4tQJafTpPqoP3OCbYVOvWO6l9joZO6t0DS04Ag9OLokANcv39QTJiyZs
RCf0tNEcw7wxsRSSM2qOCM7Y+5w1ZKFukC5pgS7QCEYllzIVtap4S7r4FOuamfueZwRqP0dLY2UN
eaUZXs2lhp74ZOXklw4GQRFiQnw1Wk6Yg4lbEkQhzyE0agYjrreaRpVOWTmZRSIinCkWesEQ/Np/
pctSF8Zl4k4hLVI8dd+k5vb6BS/pOhwWdFDkERP8QBOfOeuw9dAQGISJmyDjL3TfWb4GubGkD3jF
w5IIuGKeTeMOdV1IAQ8mkCsyOLw90to3auUAcz13+BX9itlcPLQzeow0SRnerxpSQq4vnqpUsru8
N1Zz00tMIfJH0IgCk4Tk/6XIBnInZ6JaJ24kKnSMYVIEtEzw6NrlK7vNI0eq12Czlm7qnCRjy+SO
q/OoqxK38N+RpzZ5LV+R6cX45ZwEI9Q6n8hN5fWJ25adulGqXjRCPsAUVVn6mwwvO6PKm2lT8Gq+
48ICyRcCcUmDRDiVjc6vjVyvcUwuDzmZEq5VZXAc4LU3d4T2ax0MS14du/KEGaJnduyzLJ1Jv6z1
UqnmTeI2+QnuxzOF6KC4ucvJhrcC8r0klggJsRFW1zE6pjDPi0bRvCTtisSVu70onoQ2oCL3eF2Z
l9yqirEa1A4wIyfojOOOA7mqPGG+v1w3ugxrHNA+JWAGbk3HFs8NTgdNNCqKFaz1ayvgy3SZlLhQ
EXTqTBuJf4vktyCTd16AJuhRtYJ47fG/KJ5wEzxy/PASQJi8vC3ADQBlQ1ATV8S+SL6XT3nWG2Ei
7XLy0HeTRcbnVI0NNUKdNOhNT0c76/UDXoonsFMC/S54PulYXnD5BXBDnSdM3sx3MNG5XESVKYuM
ZtB2o5pZHABwr1NcMDQKtsIIkE9NVESNsWaT1Oe5OKSoyHKTUSZ7tTA76WacsBwpeQvX3P0CfwoY
g0pgoZWi/EyqnumDl7Vl0Ce410B0xfg5G/5U70V+nNZKe0t01LkNCyOjgoIOostzjLNYRRlYSdw+
20ueGyvyzVjXjzKQdRVReL9+hEvpFAQWaOlD+5BOeIXR8lgPNbWbqdVqiineTijMosa4bFxFOsrb
+kOip92uT9TGwLYIxeADqd/E6EHeXP+QBfVUoJ4KQWfjHOYwXJeFUPFCm6YuV5VGV/yZWlNDNNqm
K1K6oJ0YlEUlgGBzJgpSjJQ2Qh5nw1CkbiUhydk3tNa25ZbohjABRvorA2LGdcYWr/MvQfbd2+d1
VgbCTLA0w9xChX165pudkFjX6Syl4tEiLs+rOtW5RMr4QOi611UeTrCOnAzIxt8YvJfMJjA0kSZ3
PlINz9Nm+AYEs2w4CQAYV6KlxRs8o884yCIK0yGUQT9S8Hbg77kiNAW9o000rRzpkt5jcRK0XgLH
KKtdagjxhR6o7XLi5p7F8RhCjMSMykpg97nuZFEJZBBdXFOU2aEyz6W5915Drg/tdhgCuSQqzoA4
mtekrir00XGo+VfBU9A8oXuBTvskLwytiFPbw8zCsfWnYiNqQ/Y4xFlg6lE/WVinhsf39Ttf8JsK
qki6LqF/HfVF5sql3stEzYtTN/O71J7SpDXCAAZJ7cS1dp4lMUaQ+mP80MrBdllVcVFFQIhLXHX6
Uqpx1/G73sRjbtNxa40pS/1r8CESNuDIaGDTJYatQiCh0IVZ6gpV1R+7QPUsDwMq6D0MfEsWhdDJ
s1yzQnQEGKPQo+cDXsIa+rawkr6qLaHPOrRC8P1+mADqzNdlvnLwi6eBLmUJDdFoa2F9QUOylB/H
KkX1Nc83cV6QjZwFuh3nSmJNshTeSp6Xba/f9pKCodFz7qdDc/SvlEfdhGTC0FiKNuD26Kvkdhxf
KoXPKe+t8TcLMyvs8OWqImMgQkLJ9lLYhSQM/T6DsBfVTlZOSb6mwgu8qDxKFfP2IRRNtfnnZ840
I0BOnnxccSHfdeEd59FeAOD82obIhXsCyCBCSh6ZRxVScEmmCX0kUoQR9xTAn2rHRJuoPHB0FJtt
Ofy5fj8Lh6aimY5HiCkRGaNDl8SELNV9JRCgjdlN1BzSbG2ab4kA8DrxsIZ1h6VlDm2oszgRInBT
54VmxUQA8HzdqJvrbCxdDZHQVCfOb15UWS7ZiJUokzsPVN7QSadj10FEE8m8TmPpXs5pMJwoWTGD
OM2coFsIKa7YSjMDjf588s8fvOo5oflDzuRshBiPSQtCLUoGZMDw+PCIBOY/NwcXVBiHxNfdmHo5
qHDtZih2FRY8a9spN8J8pRCzdm5M9OKJSsn1Egj142biDfJdvPWjqaxp56KgoZUFw4eCMk8pXZ5a
N5aEyJmG7Y4SKvUVHokWqmjiyqktCZoMC0AUVOsJygKXVOp0aHOU63OXr7133bv1AtXuY83xk2JF
pBf8JNpykE3FM4Gov0ZEG1KFBFjDuJ+iVPeVVANcJ5BSJ5R8Yl2X7AWm0IEAEnPXP/JSzLu8rLQB
2Hl66mpcYo7lY5F+kzqiXbWSfFx68KHYO6N96kCER2PV5enJaVaocSGm7px3vOOkp1YBHK0LiC7a
c3vNmIjRN7dcs6K5S4l3DKYSGO95+Aoh9CXdYPDm6IKkLp83zhjEltTd6Vm/7wWfKoN/yOUKGay9
qnArlJdOFv3daF6H+eMBo3dJ2G91DyUsCOX8wm0kQv38dcCuFfHxn98g8laiLCPjJ4rs+6vgKmUo
BdygXwIXa/gf0q5kOXIch36RIrQvV1JS7uktXWX7onB50b7v+vp5ck93ZdKaZHTNoeriiIRAgiAI
PDyQvN621SHj4fGWbFLGEoLMH802364mvwY0u2jDbJ/In2V/QNuyFHC8xbIIYBwsVUYyQp7/fub8
2gnxqmik2X4QXjLjJQAujNutvOAq0BaGByS6DWaUFWOGQTqYQaTnX2poKCPW6Z9sx5kAxoPnhThU
elRm+8o6AOE9TTEpqwO3GrJkXXMFC2cKIBTMRL1cq8KXiixSimxfSgdgdhXDxgvN4zmiJSnIIWBC
rgLcAMBol1IycewqkJZle6nboTWfqPGvzn8K86d/b8Ia0rzIwSOrDKzYpRhhlMWqbNtsD/TwKnVq
0JWVckMtXofuV9TPxInom/1H0JezOLOw0YjjSsg7WFhrEcVsHAh0kzi8Q9BYd7v53RP2JUm0U5SA
+Gry9b1ZW9sJ7Fjdh2id/rXagPN8hcfAMSEQu1Rbm6RibAJUzrLsRe2ePf1e0G9D7d9fJhdSmMve
L9o+lzIUshOr31qOFoNyrBA5zm7JzaL9HJ0NuBlhlTpzj6CzTA4NFdUrIC7y0cBUKKxlKYJeLNlq
2moKMXlIyTh8ywsOA0JNc/Z8QEWx/ZdRWkhlJAOMHIqroMCQReFWajgX18IRAPkpJtAizMKQN5ba
HuVajFxrR7R4qaPd9WBHy3M3RsOVFwecRZzNnLHOC1HMabMqwNNLE6JG8aBH3S7EmKBK3CDnRYXs
I6iztS85101wNrFrIhl36CmZWA8NsP/m8FjaWb4zDJ3U2mRL4Aa4LoqnHWPtQTWBbs2AqEJzvB9j
md9G+i5rXyr9toyfPYtH7raUKrSQYEalE5ZhAS14ebxwKLxqlACIn+q7SJRJJYARoSidSVXsMQiI
iknZOZUNPBjS0vz3JYIL4cx5wBs1leQCeylnn70sEUm509v36yu6FFNdCFEvNTSaQAtMc9YQ+bPI
1l8FiRqYIicSMyCWSEaBZMmq1AzOVs6/y1rN+coyhopHsj/2GZSTutzuitb29ZKzfrNXuiaCMcyx
mTxf9ICXqAParwBA1EGkWm94BX6eJoxRGpIOnJgvxft+6w6ccGb5t+fhR5iChBQnc6uhg7LOPQur
hBytvOddHkt3GTb/n59nByLntd5J3lxpTzbjo7pKP9KtRZMHIFhuKmebC3R0rM3M+nrd6DhaWUzg
EaVtXfQqMolCU9XH2vdqx5MEY3NdyuJ9cq4dc3hTq06qJIV2wImD/3Ee/JZj5ELi8EaXLLmlGb+r
SahFIU3BWICQiY3kxxoyowcUfIRdAIbE2kb5H9kXztLxRDE3Mco0Sla1ENVjnqBi9dQPTFuqkHaW
n+pmE7f32cjLjPFkzn8/i3gEcayquoTMHLXsqncBaiNV5NZjuwYdSyt+WDwenEUD+b2gbA7LlwMB
TlmFltIqblZo1OWYxtKNPHPszA8RU5LYB09Q5LWXeejOMRRq7e+LXbwVHONXvqrJm1KS5l5cqxhN
d13qUqhxLpRZRzPrhbYzILSyfee+4ei0dA2jJRCpSxVoQ/RBX+6SHOLlLKgWwIbys5QfRFFc6+kj
Hj9J9O+rHnhf/ZbE2KBnBJIURMC6GKWdhwP5VcK3qql7fbUWre5MCrNaeGB1uBq8+WLC5Me+oIO2
m+qdHz/KGUZiVDPOgpfU+m53yGWi8K/hfYe3KEvoksl+aILLFZVBAB5cServ+krkmcFCUDFLQW5W
lL9wNoz708ekHJQkSVAeG3QC1paoo6WireROIrX/Nrbogh3CXffD43HnfTd7SEYa/SuZCgg7s6aI
r/XWzIC96STMTJFRMcEA3oCTf+QI+YJ3nbkLvS5CxNNANqjyoU+S+elaK49gC7luHws9sBfKsMW/
ZAjFZJIB7ElKcZ37T1Fb4HEZOzFgpVXzUy4fJWRNLLCJnqJ01WUG8A9SsR6FgtP+tWg1yOihJi/O
NDXMqppCpehVCoX19Kig+KhNj9dV5QhgG9+U1KqKMsmB4zBK4mUvEa/vc+GqxFrO5CAzxHMui186
jxij2NPKwFrKgbqOa80t6ttMPHTZbTSCYTXbJuCa9Ecej933CA1iZ9w50u64OVk3PGrWHIEMEJs4
eIJV77Jwm4ap04imzcUuLq6ijoQHICPz8WOO3RBJWdwNs7DAIIZwi8c0J6b97uChzlx8QaManpQs
Y1DkaXIwBZAQBzoiaNBOow8yx7Dm6+bAEzMrenbAkEADzHMWkwJiNRMm1Nlh1No/kjIjV00ZRVC2
JhJV6K1tvQk1pLSeW7rRTin4nPB2oclaAZIRqeM5uwnoh3KpSpSg7KmKMVQ5qilB04NV49l4jNqV
Kr9otUJ9r6HBGIOfxAdUnXOuFl3IuXhmJWMAj0MvxcEyMQrFMI6p/iCHmH0tHoQEU3s6WyhAl9K+
mJHmNHK5NvKApAL6TXQupcf36xsrISFjjwyWDowlc31jzJrppSpOoLoqqzc/rNBO/hGhs5y/6HMF
8PJddCmKub8HP9GEqITWUZWtvNIN/OMYxm7ejzQN7dxMidTT7O260S6dvnP9GA9TeHrTjWOazIlZ
Q33MO97dPf/Ad61MdDkg+sEdzmhVVmIuihPQgaKIHTScMrz3/UdfXeur4VEQOKdjyXOBrQv+3kLb
GdqfLw03mcQiU0dIC/0ucKUC7BveKIwQXMcbvTVAw9aiQd8wEvv6OnIEs9gao1IyzfQhOJ3rHWu/
txPpbdBWWvwQAAV6Xdjipv3WknWZZiUXkR5DWB++m+nBGzm/vxQqnK0iCyePEgBJ63SOR3KTaOqj
r/kEk17APMYJJpcdjQyg3pzq0wGEutwvA+w1hjh0yX5EFrFvPlO/ORbBoX7Lha2svAnKSlY8RwwL
2ilbnYfVXdw0ZY72kDpWkTW6lD6j9tK2hcdW0Mvqb5BMke5ru6Fl/3F9wxa9yJkgRs0uEtQi1oD4
rIaPTqX6PsqcuiUJWtD/P0HMaYvScWinBhpFz4EbjARE0GhC4Txpli46gDGQNkUhE2POZvM8u+jk
0ogKpYA2Q/qCNvawPmTB53U9Fi0QRcsZUo8LiKVpMPNgKKxURsSPESeYEE55Ic7ijpwJYHToAJaJ
BxkCio1kd2iaDKnIiT+/2mO+ub4zGfM6nq2TIBrJkCuQkW918qiSeAug9vbWcor1R0USTB1vSe1U
9D3D65ZSkz4pbul8qmuB8yWLG3b2IYydixNoWZURH6Jom6g5ir0rlg/XN4ydBQVjwO11JoMxcVBf
VVGdQ0a1l9G/vCt38WvwpnzWmPvlYMCY21GtIsW98GCuS7vl0BF8MetcW2vG8NvYDFJpgvgWU+xh
93Qi6RakBGlBJ9CBCwRjAlwg5nwS/SicCiPxQruyMaXFlVbZ6/RD/pX+khwJnOG8d+WikwEEZ6YB
AISB5QJo01iJWkGBs35VbA2Qx7201jdGuL6+ATwxzALokejLfgkxMXgSMQqn/6xAFZOtlfIdqNo/
8QBnOjHX7DRU5uTNwHJt8EnjkS5EKlfhlGcWrRaTvRRwmWrgU2KsVvWsRDBbCDGCx5nKVBd+1FXn
Xl+2hUQ77PZMCmO3Uoq27UgGWt3A3oSt3XprRd332nNnvKD0WjYmBS1eDNhqwCsKLTo5SzTRsAiA
NagGLv2DkntZKHjYslBqh5U/YZjRaFaSLaUViJtLU+EBgBeab6EsSvB4DX/dt4zXU02/6cPMxNtc
nWzQJUsdAT9/a2vKoS8wvazMaYVgX7uLfRRvYqAoVI7lLJrp2RcwPlECSZovtPgCkfbazyrGecxW
yRbgDSPiBYPL6/tbW8aALD3o8ZLw4JLAOR8HH0P8IHjgAIl+XLehpRAXRB/STOoz40HY02BowPY1
UbrXnoJykxt2bfzMwvFW82/kpnHkUnCvC1xoyMeAJdyKgI4D14POtkvLGWQNPElJAACKVanbuseI
5EZpIifsuh50YnEKfih9cvHEDzftmAcOmveEtdXU7U0fFwqV8q7Y9o0nnHLLe82MtEW5HBlrrRzB
04C+UpKB2MHp0hb9RVlrbuOgUoFRGqyDKYXWDjBWf3Ndp6XNUvGiRYnZQHqRzS0nfi7UgJAme8Gs
XWRjSdGEtBFjpzL/PZMJVk/VkG/AmwSvXPly9TpMhYp1sL3uNVxOcgWu4pIIImePFnM3MzJy7vJR
wAjJWMXcFOjVARzL8Na+oLc+X6FAOSDCBKdszXGVi4v3WxbLK5U3kRrGMk4VEvNZudXyrSZtRI2X
2lt6oQIii5gM7zk0rTMqieqkG/6Mq598zJGe+tG3C7N7VrMppFbev0Zxm7hSlVBVTUFI2Y3OdRtZ
TNGefcA3PYuuQV8IUOaFjTQO+l9OMrV+dr/8DuMH7O5PMjqgNjIxQQx1ZpXNtchmqea+CH1TDIrC
YCNXs3gaLS4pMNTgY0FbLcpil7YYqnpRl70AH1XZYHSbdk3qJuohUO7Mn3FGeEPslsLeGbL9tzjm
touGJASeGy4RRfr3KnmUvG7ly4Wjp5HdNJygbDYHNiZDlxt6esDIgukNjLChAWG/ZWC3FIFOmSu8
JfVwjMyNZkY3QKn+HHKNc+gW1UObLOptwDYhGr1czRGc9V0ddOk+ThvbL3d6i/YytICg+hfEnJts
KTwBB/k8hwP0HOJXEussuq/aWB6lGBj4vKzcUigcMbe2ecG7s5dV+i2GMRBjQlYKs5JmMegQyoNV
B54TIIts2Zu24WQ2nBfk4hmbEUtz06Axl6wu11AMPHB9GugSkvMfQ7OOQGBZZdVa9YFXx5i5LF+h
eBWUT02tckQvxQbnkpnYQE4ClFD1PN13vl1riS2mtuYPq6YWtjA7avV3193J0g6Cj01GdRgBkcxO
LJISIZJLFa0TUn2X6SHNwkOY8yiQl/bvXAiznPogKrrhwUwSYx1g9EAU5XbfUitetSkP07eoEK5P
Fb166DRgu1UkvcrVNtCA+NVTlXbSmNFJAP0l5njw1FoUpWOCwxcN5jf6N2OqJaPtepil0um7SJpG
OxfNjQzAPudMzwbOehG0McwdiHgJoFB7aY+5MuqYZuIB5WsWRGgHuw1+iKAgiwvn35sDjB66wBbg
tZRLQUWWBC06m9L9GG9zEOqKm/BPVDmTwNhC02YNxgkDKB3Uhzx2uoqm3ibjZe+XjtG5HvPWnTmm
KBY7UENCj1BzhSm2++5eVEn5aHqZY7bd6fqqLW7PmU7z38+kBWCEx9wDANrxFBycKVTQKNkadCiM
wFUNPKiui1tQDnYgyXhPo40GIPpLcXrUa1mk4k6pg4GM07bXf4HkUm62WXlMY46DWNANSX/gN4Hd
Q+qaJWGy8jYv+nZ2SOV6rPfoBw90j3a8qWILZwmVHNz+wFd+eaNLnWK0P/gZUGV7Ed3QGuZot1tN
4B3YBT90IYRZOBQXBk2ZuwHizGkrOnYHUG1nJShXOF58SRDqbBhMNdP3gZPkUhtl1KbRinFeUTkM
fNURhhddSEirvwBtzLGGpQ0CyBaAbxT3AJhmTF2Wx1SIPAFNKNLKi50o34Lgceo4cS9PCrN0RqHF
Uj1BSipttQy0QkQu7yJesLnQa4j+UTBXAumPPBEe6JcL1woluFKqONunMoq6ysk0kbFqVdz6Rr63
anWv1J8CAGciatm+an7GoroKVh5KGoG0UzJeEWApMwIuGeAtQC40ky4wz6QmG5tMRQMj6lFOMATE
NAEjFarDPD4x8G/VhCqYPN89+RaGBSXSx/WDvjB5FNQIQIzPs6/Qj60xzlIVmnHwawC6szhcFd62
7zelsKsCASW/7g63juvXI/IzNa2GVqRa9tiLJaYHHAYdpAo7TfjwDLeNV317zIDp7aVtp3xkSGoI
8i6UV2mzMXk8PwsUOfM3A2yAzkgMNxKZJatSUWiDqQZ037CTELUT3V8nlkrR4BNQ4z3VSOGPjiBN
1BA6gq/qRJKHx7g/SENE6slY4bl609e8F++8VswdCpCsgno+2rJBFcWYljjoHd68AGkLcu47A4Lk
VaGWDadsvHDyTRH5erSyK3Ojx/z3s6vAH9QqsIoQgLRkK4LYWHnFe8kybnkl8IX+cuD8kTib3zEz
/zYjqJW8WtUqsC1YD0G/7YI3I3vOQIyTKxFNRLvqpx2mQt5Yr1H10aQfQdg9tHJFcPcZYrxGazrn
KbDgIOZCCFqSAR5CWxfzPT1MwQCUfObjj2mTtJ/tJK+myLjvC54bXxIFhkf0w6JkNk8Fulzjzgsn
r5xnGaRhbJvBRtYikg8RtTIeamJZEh42aNjBln4jrVKn0FQLwP6fGmvVl8dCfxp5wKelqgEYO38L
YYI7lHCFrG9LwPxl0048iwrJL8HEdFJfOxrDe72KNGQTxs41leYh8Go78NaYjun6yAdjO4EEE/bN
vwfSKcBWzL1Q6PvG3c9sZySYelVMAARO1ZPkuWG/1Yvngde+tnAmL6QwZzITC61BjyBaAlbFmmOQ
8xcy591EOzhiWH1uX2db5DWpq6fGA8S2qbdoBE23mrWrzN3ndRe9ELfAzaH7G49EdOey+esR9Eqo
7YOADnVAcyoIsFzEu/8DGbgOMexLMYG0ZoJyvQLSH/NqkCOXT9q0T310AfPaCZYsfe4u/VsGc9OM
YpJ6ZQUZSO4CMKnSKHZx1sF+adnXtVnac5gVolcguoCrYiwLjqIr9ABg0BATe0Pwj2Pe3nUJC/Gx
eS6BsSrPAn4/TSFhnNbiAECV5YIFCm0DaIzQNI46iwuHtmzQtaCpFX00l85IGSosXAeYUHivhc6o
Ipm65Y1vXjJlsAzg9+dsNwh+L2UA1VPJowcZ0pNh/irvjfax9NHx+SfrdiaGSW0aGZ6eRjsj7V4E
oD2J7oENXjyJxn3NixIW0mKIETD4aMbdAPPJmFsuZ745ZcBtZ0l9Y6j1g+WLx0RH/cWM9JMkiCv0
7qOBJR0453Vhuy4EM9GyAGaQJCzgcWR/sGtVRn6/JuCgJapYcRzQko4IYzGxTkLgCHLry13z1cnw
hQ78phNixknaWP17cYOhEtKjItY00WX3utkvtEyA++K3QPbVUUUxCogKGu7kRtlX7TCt21hCo4SH
cU+xhpJHbZXoN5iCdOtX5kjCIsd0N8xFW4edqFGzMfrYFizM13bxp7fJD5U1CMqHDec75yPBeOaL
72SPDFhXFdMH86qZKvvAegzK8DbyQLfr7UIMh0TRJkp9ux1GYmp312Uvbf/sc2DJQGN9mwsRoyUx
lgNETRqegI00kk76ZYqoq+oCx2nLs1f+piUCzZlBHX7BYrbfy7LSKGREKRiZ6A6lY0YNGTTTBkvq
Wql3SrrzMYQOxUBam9kKI2Mlw83KtyxcN55li8XK0mk+IG8MdvKxIZFVPCkt78gvPXDm4Ub//cpv
tJzNWPuJl7doREmdrn5GqoyM402ntK4AdlwgwH8G/fSUVZu6OyptfHt9OxY8NcDsMq5pPPowNJqJ
5OSpEMogRnyVzJRhd7qHWZkFlbqR+J5iA8/6f8pjLC8p+liYeuxJE+7RXEQUjE32rU3RpKRD1U/4
I3GA4YEaHcX7r9fu2WMgFAJMADawuOAmJYL5KCg10Y2eCJj2Icin1q85l9EXsPyb0X0xnsx9+bjQ
L31OAS+WaSOmymg9yr1djF7EKCSB0mwrQbcL8Owp2XrMHquoWie96IaeQc1yekxHb+NJ9+m0LxQF
bMjRTZO7ueX6ivnj+pYvnUAF+SREAKhOYKjW5ReaeukbVYj+GbnrAMwQ0NEvG41byKOjT8rI6bNb
8sFY+nn5EWMDfHIpLSiMVs4xJ2Ef57mjJgpmeOGwo5lM8W9LzA6va/ljyvT1dR0XgsJ5z4FMnpka
sQ+XUpsmAw0ToMFgTDoJRoa51GtjerouY3Ed0a87N3YBFM9mSnKxRCN+icDTiF6bRp9bGWaO0pA3
mmFJDl4A4IKbASJACV7q4qV+9Rd7rBxtC2skouLTrHV1n5fHmn+INd1zQYy/FORayXwdEWgdtG5a
+qfBvMPokk5tVkPlOUrtr66v4EJUBTIrgLbQpD4j7xnbAKol75ov2K/3OPjqIVMPYkcL09imMo/n
blHWTGMxlwtUsJZdrmIu9p3fSOjDMEMV5O596+TgKS2sYxOHa4zs4hIVMwLNuWscfF3omkByQMVk
hkuBoSpi1FsR9yeNuOMP74cVU2WX04aYxHSTNX0myvZVJoKtHkWi/ahW7xxXxD5rv30BcwjUIPEx
+iHoT08D8oWYybDtdpZT2gMd7YiIu+xgHnUntJMtbj9O6MVea9+Ez1Z95nlHdNcJQwzhAxCm9gbJ
ub1DOsd5uG5CXzCJM6P9Sw6GbYCeCRSbFjttKMT0CwVUpv2ps8HtCQwYsQgudArQWbw6hGt1WxK0
mzc/W6S2Ts1K3KGP37fRHJGt9J/xA/5fF/T9+lcxTu/bRzHKh76GimnS9afCBpV4TNXTY4zxDD+v
S2HBHX+JMdFThEIKmoDZGN7XzCxMdOg+bqd1bT/Tx/UPjgjGkf5XBOaYiyKYq7HAl9volWI2BN4w
a5I96S879S650TfD/ZCi85tkL3cmx3DYqO1LIkJopO1n5oVvcId8nqUueEl/Cj/jH5MrkMCu1iHd
uz/fjrcN8YlxkO4mqtCHYFXwALksFPy/0tHMj+QLyN7YpN6Yi8hjiWl/MoDeNEh1ioGWwUvPrciw
euB2Ic9OgLVeDKH/Rxzj28NcKkIzLvuTQnJyKI8YgdEQD4BpKqw0ygm92djkL+VkoCDmmjrEMsGe
n1V9mZmwl8oe3OjUpNQ3KFol7WTt0P3zMyLATf4s2q9bznlge2m+SWY8feNNXh52dX/aGVDUW2Hc
NAkocE/vsisTdJkQjq5LJxAjSf9RVb60W39UvFxAP/Ip8MhB2SdEAwuwy2urleef+bZ/iow2D2Pe
RhZc0sXTlFRxDidfmESpHaUEbZt6lxYKkuqvg+nqAkZbSOCNG4mSH73kORXWo/EaBTIB+C0HR5SS
dR1BU4EU+LYpck7T8sKffSBjYLWch0oxnyYcJcONtz7xDx+erZJntEytk5IYvFtn6d7D6f1nSRiP
Aba8Dm9LrLzyINyU26SGV64VMipE8J50fXOcDlZGMWK802jQAF7ByaGw0JG/bA0+UQR1toWcN/MB
QSgomG6HD9DIU7e/tyiGWdGjYPMKAMue6rcg9rVv9tU4NbON/Rjsxs3JU0xUx3KzB6kh4VaFJdjH
V3lX0DYj0da6bQ68TN7/sL9/dGVhCUqHZlqxxCfsGltyu03/UR6Kn9luWqWb14D4GWnXTuSso5V3
VDgLzYSLf60zEB6mpEt4SrA5sSnx5CQpxv5UAqhJkHJr19woYtGYzmQwe6maiSVLOWQcmtsspjGF
IAQuq0dCTSKSB8HWnT+48RBr/60W26HsSWXRj/3Un3qq7dKeNOv4YDm3254EB8GWNuUvZcMRqSx5
kTORjHf0vLgYvQiXrJ0SmdZ3vuOvMDTGobAam5cuXb7iNKBYwMkHvlaWNkScEiAzIhVX+sYNRZrZ
PnnTb/p98xJtR07Px/Jh/C2MvXK8Nu2rsoawH0ZKI/S4SDS3ZZI5CS8SZCvXf9njmShmFfUwidO8
lvuTt2reh/0QHGVjU+MR7ealE6yTw/AInigH84BbTpaBt6TfmIDaZNT7FKIb1yA3kew0DXnzSHLX
PIY2amO8IGkx8pPPdJ0t6iy6TrMyjYsMAnO0rZOYwsFh2DHBdBzeBi4FgDLgSCaAjCbGozOhbJwY
4Zha2hwANrbm+mR+Qwz0TbbXAbhSuCd+8UbVgYfD6wn/NObEK7EuCLEhwKsMCvj5zFboJoIJrtON
nmqot3UYV9DYRWqMCu28MgQfR1Kh6qqOZqs7Xis3n4pgSG/Xj+hXm/63ix7gW5Q1UGjAKLTLBRen
WMilPh5OyFkJKpXap1HeIpsxgI/BCnLXDGmSvIixbUgDicz7aHprQTKn3CXoOkqetFcL7JdrrfyF
8Rcg55bHn9aUO3V1yJXPVJ7HvtJQ/oXm4VjEJFoSZ1SvVmO9iQZi6BxWs0XHbYHYb2ZzBMyd0SXX
ItHolWg4Fdg//aN7yNC5rLzGD8rj9VVbfAQClvq3JBYJWxqSX8kyJEUb4A+aHIiNX+OwjWWKAV/d
SxisookWPc+fznHs9836LZbxBHNo4hsmxMZEcrU1wSQgum0oj9tp6XJCcyCiabyMcAcysVU0KJMo
jMlwCl+l9XSsb3POXfT12mAVOZfA7JSpCHls9JBg5CR2QAqtj87oVEBkP4TbaY/Zjt0muylUqj3J
wSYBDqdAZVIjCYp6w9rEi5fKyOIqPhn6g9jSOIK1TnQsNqa/ErZ9SDodHNB2W6wt7lNq6STDRSFj
BdI+nOT572c+ylJ6MU4LXKSVnX4eMJ1J3xQaaRxafHQHfti3ZNXn4hiXOGVqXwlqP/vg+eV2OGW/
hp3h/ARnKTGdz4fXkXCd1ZIFnMucn3dnKo6eNtRqDZnqCqDkm8lGFCjZ+iZFpWcf27mN2G8NwsLr
x2ox8DwXO/vsM7FZ0abhNEFs7hikJMFNZpdwRUTtEd2r9hwZiet+ndByl+8qOzrkTmH7nEB/tj3W
Nuekyzyi1pABArn8iBz8D6lZi/0pJb8S23Am+pqsWnpd1cUc1pmUr4vwXNUIjzi/VHoc5ZL8uhHI
oSW0XCsNaR7ifbQD58mfvFXPRTLeI28wOLUeoRjm239MJ9t9sbu9avu33Qr0J2+80vJi8HAujzkn
AxjCUqODvEOxsVASpB/TEdSPEsWYCrzP3lPOlb50owOtqKNXFtle5F4vN65BMTsdO4RkaA1K7MDA
C3UIm4QKU8Zj7Vy2kd+i5vNztnv96AGn1Zr9SVwpT0j2A5BmdBRQSdLJ7qRyLHLxusFwuBkABdau
bzMZ/EYPvUCFZjZC2/o+32L2IS3ugQx3/sxIfotifH/bjQLGXiAsGqlMh80I6h27WasEA1kdu34Q
NpbNA+guxtLn6jEnTiynAf1VUE8jIsXEA+ettSdHtjNuFKbONvD9cP+jHvsIqsq+VgQFopIUdtFQ
SQ3sRKdSsGqnLVo1AVN3kvchPeR5SFuMUnFQo4wwTKCPb6Nsq6gHq7d7oEKzbVhvNN+HKdOqdT30
HLy0GKKT7zzd6ZK3Jniqi4MVvE+oyaIwFrtBfKv6To6XV+Vp+169EetjNKw9HhM+W6z/ei8YsoHp
MAAnATjEbCESx6aZdMJwetq9iKj0ojLn0DvL/ixo8mGvx9V1V6bMfoNd03N5zPZ5opLXneINJ/tp
dEpiecT70R+QG7/f3Bv01vn5bIyEajRZb5vVSNKMrP2btckz3a+g69t3YIzSDFzHWAa2UTSPvVLP
zH48PT0hZzHZil3T07SOMdMMJAdkT5zXiIChffVQ0GL16ePm6Mnu7vpqLHu9mdVJARsLplIyXlar
WzO3Ig+ZC5GWPmmPgdsR2fUpRqXeDavP6+K+qi2s0ghB/hHHONlGnMRMLyGupznRB3LQE5JWtHLQ
hvpD3Dvy87FC9bkidG9Q5zF0P3uSurG95aE0Wdjol9mdfwkTp+R5js6mEQ+cg2nYL+ZHfGe5g0fu
jWJHHz+b13FPA1AyXNefK1W99MRW0jZdWkCq7d+7KanXGvLbshMglPwkAKzKHclWwcHgPDWWQ5Wz
dWdClS7RqlI0se7joxKQRtjoGAaI+Xx0QNJTfMpvh5KGz82P5rMcfYpZTKFrnSb1Z3TUE1CLVtGv
6wuxeCOdfQ9z+QWREcR1jXVIkXglK9E1Uf0pKOeKVeflvGZuzMVXA+5RdxXEdHY80Wwjbo2W+Mcf
EXntHPLQEu2mB8Tifr47JrBCGC/hKj3IT0fRXT1brxWpVh6htPsU3d4+PouuQu+4iaClZ9L8wgYo
W8cTX2csESMG4zgT/fmZhPFAFHh+B1yDG59yyxw8SYz1hV6f5sUISZNr4zFoJyS+bWjscpZ9+YY8
04ixNkMdzBBwi+HUVuSl2xTg3KhDso3tNW/S1GIG5nzxGENSxrottAQq6Yf42B7bw3S0VkVNEANz
zu7XZfvdmH7vE2NMla6nVlRBq8IWACcxRAwT7MggbySDZJ8PQ7BG63ixTVMKkEtpklLfRCGttn4E
1KV7/fws1pCwwkgfYsrGDLhkHEmGuFKe8zPF/mBOFDDFeykg8eEWl1fufpprOjlIW+yqQ7+2r8v+
H3fGb9nMja1PLcYElliIobLN16HdVbeVSsuKNo5+yu80t0G3l9z9kVjMN0T3FWAY4Om4VHmIdaXD
oA28QWJMYr8zmofoPfWVlYJZPR1mq4GS/k0BQFwrNj3nmlx81J6JZjQ2iyys1HG+tqyj0FK86IfR
trTdWGD6KEfPZVn6PELFnPEs8yE+C9Y1H9miocPONm67nTABm5Sb1H6/voc8Icy1r1peg3HLUEje
eitrl5Bn6UfKUWT5bILy4G9NmMs+bvNcn2bviwQp7rYB7RA36rhq0u047o380fQ5R3Q+7N9O6JlA
xpNOVhUoeQutSqd4V7YS5U3R4aqkXm5OM1lyhZnkc+xvl/c1mX3o4AyrmHO+FwuG80CZv9eOcaFe
odRAaUGQudJAQ+Sge7fN6LNMthFoaX7OuRRuNnv++O/Lh3IdxkKib9hk9itFD3GceZDZU6Ol3ic4
cILn2LlNXrNil9rcUsF8YK/JY7ZrDMTY6wLIa7R33egfi5dsot2j1ZQP16192WPpvzVjti0AKUec
dQHeGL984OzorWo/J0jN1GvetEmeTsy+WRmQMGZkIcDTfoYosd97tOZ0Vv0PI/ytDXvniWquNnPA
IH7Gj0GDqp9otzvfFt45yzZ7gWsbxHjcNKrkZhqxbOHnE5ysu8HAwhFlo53NEbQYmAAZjJHOs+Gx
7E6jKIL+yMvnqzU++usbg/5MTxFZXxezfGmeiWH06RRfbSITYloNkxOolgDWkq/008/4vXHSp1og
+h40inhzCdtPUEWUO95E6cW49+wLmIukmyrZrzR8QYTnD4AXNRjHTPLKSwouR2BncphHbhT5RWOW
xbygAY1c79a01c1zctevpdvri8rRiL2uJDOOFK+GpNzxjwG999bxBkNT6P8nhbmvpjyJoraCFOUh
OOmoYJa26E6fn9elsJRYfz0Kfy8b6wFBdxEVUwwx3odykxM0S/2HtOtabhxJtl/ECBAerwVLL5qW
4Qui1ZJAeA8Q+Pp7wJ0dgSUMK3budEyEnpDMqsystCc/NVM1XGu2j8xsg+Izg+Bg4n5o2IggZQLT
OCs9OQbBZqhYppvK8Wxhue2ItljNF4+JsW6KMoJcyLXz2gMtzQEaH4RPMtfiK2sZJIsKZQAlH9Ce
yqDK/GZWownQI9xR2agkZdiM4Tv0yWEcH0vtgNoEQAhKk9p5VQpiF3animsE4Im7hdH4fmo3Waux
bmnKWwLSPMaOgbMMLNSB55FLlkh9E3FYKYZuNG/VPGU7LLEJ0Lyj2HMzRf6IyOicWqmufjn/qwBn
RJuu3aESKopiBNpWtLvs3MtTY9Yv3JDWdFl1rknxH9OitEySO7/UMtCq05XYnyOUzn2jqxeRqbpG
yD3JmNYJF6XBQ/tE+7F0MolT3kflAtoc20BgSL7czcqQsQ4GTYb64F+h8dnU9gx6U87imFlK9Tou
iBoxBj104Xnmq2/OdG4h7ZNV5CIfhb6sr9TVWSCzk37dMEI7dDVyGJWj1CNXXb8OouEJOmwsH7u9
9YNM/EbnjePxi7WacNJTGFOjPAVfiAFWUIEaqt7bLNRL20NCY9l3LJdkyo6NCVEva5F6QSjLCZKq
Qm8UJk944jhfrilvWWH4ZHVhTIpS/IwD6rlfgqfXZK2QcCv+FmLU2hqTJSAsniitD2X/AisDQisL
XXIvyspfVGfHcHXM5umPhXHKaI54opcHJJ6HPVwdSHnPXk7K9cxgtslNlvDGNCjl7spL5EctaDy3
+usq3J4Fw7oY/i/JjDOiH5EMe37M1GSmfUyR0mgM1MlR3cCcrHalHprv7zlZbKyzcDFPohF0Zr0G
zO7RMxz9utGdBKm1xQezNjz5TnwrnEipuYsZN8GdD7e4yazQ070Fxul0x/GsD6dhgSFP+l1jlqk3
tsgLoah7sNzprwpBj7YhkwGvWDFYPYcskaEMieRGFZfnoBQSw9+iLrpQyQert5DG3bg5ROjqR1MF
BiiQjqAMiNpmUZQXc+i1+LvaRbxZvzXvgNhZIwA9CEQ2HeNY7o56u0LyCVC7qHxbH6x04uQVjn4E
ZVyqazFPsc8GkmtsivXlaW5Z9e8cPReHFyTbPJ/hWUxGi2OmKQsTpk1RKgHoZcbza2Pkev5nq+t7
Fl+TXgVgG6RhTZIk0Wcbd10pZLGEs4VjYbaLC9GZXcCTRzeiQR1dFgZ+lwLtBy2Nv2PFbBzNlI31
/NeyJqtNipwMIxqYzLhjiuhvpqiz0yqtuHI+CHLns0L4ZeihV+1wOPQk171lbO8Wp4uRAypymR+/
nH36vkf/mv5LN69fjelhckI/7mH7WII88PnDWxz9LMqWR6Gay1Eu4tHApoFVt3hs6abfpO/P397h
kYMYXVJJiTN8HsAini0el0tnv98z5HJS40dEKAMeN8oca5xBxIhzXTSAzatDKh9zMtgn+pwwY4I+
EgBroZ+EOieumGO0Vu4h+peDEM6NDD1ijylMuV2o9aLlARP88N0pi+KlYSYG17g7JW1gYWepLuVY
kCZj9ovlKbAqrDSKLJBr61JGke+0eRdk2ydKReLPQ6xfLM0Un2xbN4/cy1dxDv/ohR2YX1gWTfrG
ZA2A3aBufhzqd6VXoi6uri5NnTdXVHqNTYr+mV24RIFNJPgpM04ntl6QI1ZW4t9XtGnJtTGZZd6f
py5jiAYrhDEDB9+TfgXbQL40olu1J+zGBKzBslkDFTgg2cpfV6YG97qyeQdj5ozL/imy92Sp59CV
i6ZvJZCVMGziE3WxxiS1yXoKb7tZ7w8YZKAZMNpI0kv0COgcGEmCW6M9XbaxZtxdeompkeSImnqk
a0R7D7B51BD1bJ1ohgyM8t/en8QjRUnEfNM8B6yFkBPm4P73UFo0q/oKa6/Q+JiGmtQYqZJri3kt
tV8Zl4lYBTRXrikp5nl+0rpGBQS/oPiEa2veJ66YYk62FeOEZQInGi2GXyUDpAWqPay4vY9iYyXg
XSA2/WfIaaZhA0EBJJAtv8N8xFei/2o2R7SovTxW95+P3D1Ryv3iBGBzucocNQA7/1Va7u4IV8h5
TGNKyrBRD8tfBXHwWKiKicar7QwTwIOUdWZoXgzJxvpewhKzCedOxqaLbzqUHkdx5Zd5Bjq1Xlk+
JnmKl/k2XmSE3dN6m5ekRXpMi7qsedgpgZaCVrtM1ictJrscHROKAWx0YfEK87FceQQdpnq9UvXK
kJd8bHRmeljY3sUIfvemaPW66a81M3ANZd+uOyIZCuZNm43BzFH8fDXuD4a65PoailEH+cb4XLTI
zc1JRSMiv5DJMrNdnfEMTknU+GQom1JwvRShF3K47aFrZvM70ZkMDaf76PQp59oN6l6biTj94Z4B
oo6SfOUo+mwzW2b6/57bvD896kXMlS6/tO3t9FKyq1auZQLyluFETz0A41OjHEH0GqVo1AaRfDO3
0VnA6mKY1kE0EEnIjyn40r1xiby2aoG/ODR07LxP8/dXuXr+N1r+TYE6prq8zrrwCgoYCTUDI3NU
EqMnimkmB2H9efffdKiT6mpZKWZDq4xk7V4jHc1ZlvrWPMcW0zkf7MUjSpSv7LkYmL5GN452vh0Y
McaqEAa37PmtaQX95ol6kEqOCwQtB6XSDE45gTPeEvEoE7TcBLZn5CsWitZE5mkQ6r8p0mnLLo8z
KdBwis/lPkcrrb6Nd57BcC8mH9oxFcoiBxcxbDQZlTCJ9Nb7xeDe3PVcR9uYYoSMh4zJEWWRfTm5
cO5wWzGpTQsV2Y9hmNH5dyc3LHmEuzbgUVPGVOZmXinxtzaTs7fH+5wBqmCG9CthdYVNJCNxSSNS
lCltk6uSh/MbKWQrrFS/vLhGYM223gJj+XGJDu/HOjz9hI4oUmailLGXJktQUQwWV+M93FyXPdrs
PGvPcv4n7dGIEGUtFLdMSjFEdjc3X68KIaEBhNLFY24GS/BDf0c0aEsxawo/0DCMhIRaBG2Klozj
YjFBGQgp5QvFzZBVXUWL3mlIuEBliNXPfAMuecQGZRzmQi/VsxpHlbwWmNk4X46bUkfDHLwNdNUs
OX2+wC5pIyUZeuT4D/FtGFYXLdUy3+Qaf5RG9xQultKiZfVzDPw9+GV0WF3P5Uua55CWjbjsEVgP
C8xYy7pvIe0jIpQN0a5VXcUiiDw3CdmcXT2CzyJhH9RGfXJFzCxz5GJulweimb7NnYzkM7KZSs+4
6ZuhGyUQCsV3o1C7GTKNcJsN6mZYeuK8xYvtLz0F9rh8YHnmEySHTUqYCxsQdX/iWUfXEmuiasCS
9BYS3BWQK9Ijw+uYsjBDzQz/ScAzBnwobnjElwKwRt8d2liwr9JCOsFqVngLgKoQmRfy5bIAPyaS
3CjpAJkCO12AGiH+gLIJE3HWJZDlVSnrMULODUaBGgMOqQc8L2uux0Ziq4e4ItzhsTEQJ17zO9IU
qzM+8aVEhDHNv7CTFOmu6xoYd8MveL1sMuOMBlsy2+YEf1wMRW8t/kk8XnXM+1234krX0/VSWwyS
51mRrTwxvKeJzuP7k6GeFV5qCixrwcmgz1ufI3QA9vFWMtuA1NZR3ZpbdystWCXniY6LgSow5mQ8
0xhQp16YRCqxvcqHBRNAEdvYUK+xImxWRzuYoqOAujxij/ZyZgALGRHbx+MrmSgp3lOnXhspRqBd
uMiRczZvb3hz7sCLN6/LjCjnxE5fUpa4D3dM2RI83EMbC7xgIKFSkWjoZk3timBXIgVWCdY24gYi
LWfL4Y1jxQ388Ib9oAa0uAHaCA85PaNbRPW1CRWUNhByKSvLEix+qZBgV6x8PdjO7Mw0nT3ayYmp
v3UEe9MI43yH83vwA2h24VSml2qorVSIPefwHGI7W4UbjHBsAcEPUDmC+t+/8PlELDzGWBHQ+rBp
hbLX116OL5mgIg3KLztTsCwk9rZPqGp6fx6zN1H8kO8oURpdSgoX+MOkSOhc0QsS4QnsrRzDGRjk
9HXvlKB9uteffNOcnQPdM3iPxBhudJTTnDmDOuV+3v0YSn+ljusSsSm6k+Zer8sEyJ1nMcxFkuXN
ZVUEiq+7aozhDS4ubDHLRMdt0fLOOJFBfukLH589pc4YL/UbL8fZC8dAW0SJXjUEK0wbq5aMSLJc
jM4AEKKO9AzdpBrayy3gPHIwas3i8S+ZNPTjX0Kpds0LSlTXCionuTFbi1c9FWwldcRQlw3uutwE
F73rtoq38KtVpPOYC+3eFcFg/IoJD/DuUigvs6j4sAZeExwUSKIhGxgqWLtAV2h0eQUPYs8qr0y9
2WOuKY8ziQsxUBNwXRkpPKKXtwYTSiymJryuO6YorzNBvhZRAZgSMPkoEH6ekbYx/UWp6Fj+HceA
V+mf5tpLrX0EjSX7B786cZyRV/tYYq3ynMid3+vgcCIjByLk0AATJYO290Bmiklf62d/Gyw2ySJY
FB+eqZiZYvgLxa6NhLxJNm+Yaqwz4Tomuv/xQzCfNhcEDEtKMmUMZm7FuZLvdUCZeT2rmzNq5xom
bbcGgTc8eMQ+xrP+jXiNaFI6n7kBBlID0OT2EgzL/DgAqZnY7/d0wZRji+vBtJTLHDucconveKXU
fNZ2f4m1AtAMpXRmmqMcleQM7HcRK3cKC52TDZokrTjU82ilJpagkoL/JcyXgL4Q4hcMEF1KS2sJ
16+UrCR5tanCRVbo3vHxEU0qILYrAA8CK5uB8HcvHiUno7KS+91JsER9pmvLLStLw6JAaUOflZhN
bC/dKXYCQ9Ojra59POZh6hkHbPbfPFAiPufqTuOKgQcivOtXmyVGk0bj7++j6+j+jNyAS/mqAwdG
j0PKdhV50933xzxMuVoSh6UHHK+gujS/BQIjPY3yARtQ5btTueRt0ZRA6YCVDPqnjPY4bOj4F6px
R4+yvL1YYZZ7BnraccjGIzteoitUXnh2a2k2VmdYHNohTo+5nLCMQBkFVAdaPFBooIduwjn22RQd
Cnk1v09mGDLStmIxJ3XlJB7y6xljkePExd2Ro0QvL71UqwKQE6CGM1UhYrLHsKwezFOixS+uVuuZ
//yYxamU2h1RShq9eS5f0PLRofkhfa7tehMjNPxTrgVA6LBSD4MdodyJMa2bzR0JTTerYi0KUaC9
eED4S4Ew2F2cx/ywSFDeolh3PHZdg0RcY6db8R5Ei39BADP8GN2D7EM27rVLU9LSqweZUEM4ogAI
Kf/3TlfgF48oUK+AOvMV33e77uShWf1itAzVnXDi7z4/nODoEiJBrYWrAAZ8oN3zoQFAHIDnshR2
wozeUaH8tXJWZ54y3IMUBYYKJDbexThQoula9EcqGbsmJ8aM74+Msg7RHHBJfTzvTqvV5lZyR877
FP05pTpZkD/rxlyHa/KGkU49MZfHYpPoyeYDOWOGlWIdLfU6uTP+mgY+fgbXNwDf+9M2AF7JWXHg
pIiP5IMyE2UkYaQ64roTuqVREfRa6yrzDCERBjH+oaojIpRZCDQfq4MRg6CNbmO1Bx9gsh7RtgBZ
Oh4OQol4aA1MOHL0ExLvjl/q4WulnT5WrOn9qTBoJEc/YNqVWRU21xjSyu0vT9dFfGh2cyf+8JAk
Z0HCT54rVjgNvW/AFrodyUgxRD+uOUAqdScXSD+q8HGpWc2JUxGmhAD+bxKUakuB6stxBxJwqQbk
0V2/OCXW6bpC7s+2zXVrZOikrRDCH7XF1wfD1k+K54g6pfmXsM2lQMGdasWrlL8kiRmX9mPrOPli
4vSQAETHD9ZE3xuXaxdIV7/x+xO2s/3hA9+otavuXcuPOucqcx4CGsltO/0x0Um+JCy+BJS+LMIr
uScq5mj06v2wPxX5xg23RfU0x+6A/x8NirE6reZ+Wkb9KVDf07ohGr+ceSzsJhYjlNKJWuRGnBbA
dBWNLgiLJpubOdz/x6xM+m5Y0wUwWgDDY+XEoPsjQe+VrK/nfdrfqmgr1Z6ROZnprpWQmZ0aHWHV
ZqYSV9gCgJwgFkkhkpIHvkcEkZjoFPWa9fB4Nw3SOMDPWhcn/vl9l+4tkhtrpSBvxSF+Kki3OCa6
s3/M8bTejX4A9T6I0rXK46jsT6vXq088eHJPnbl5zywr1g++nhsmsFVyPfltLnmjQIXK36Eoy5q3
uBXFfxjV0c+gBLUUe08Wyrw/PT9vsvW5JO9dqnvEnuk2hvq8py3Qae0QgIItCRAWMNR/UjdH1CkR
VvvZDLvyiv7UZHvRO7bY/8hlv1wpM/kGTq07NxmnPpzqI3Ypcb5ymttxFdhdoXWjM887zXovN1ey
+PR12wyQgy709Hjcz4w96yUWJlXpm1l6wYZUh3XMawPt1atqn4OPs/irhz+1ILbZmK3xtvx9XLbO
15Ij+hvw0X8FhFUMmXxPbvsvgOHII2C9l/pKbL1L3CU4b/4znR0K8fT4fFnfp7TK81txljVQ4yA+
h+ovecbIbk99n+ewTmNYbsdpdG2lCPhyfq3k/qTI6atwKV619PovLLfAY2eiDGQO7HSg3sM2bPo+
v3D9CYiSROsWtfScdsbjY5rqg8P5fxMZ+BxZn17UyiCQemidZMk6F2EQszieXmIe2GIAULLQjVnH
RDkxyE55UED6wlsIrB/AVFPKzilBzKc13vo2uM4CvdXQ/617ngY4RrEVc5f0cem7eizAGK/kTtM2
fjBXIlJd0blJaj+LrDxK+znD+k9gF6MZEDifwK6f8xjxpn6XL7dFghaKOaz/jNcvaOGy8k28OfWo
JMx+oeQakKW2BBTK0nFq59n5348FTcBY4gvsYvxBw+AKqh/HXtDPAce0EXV/iRVR5vJrz7B1U40H
YzI0AG6uhoUq9eAyN2OCnp74XJjeG7vTZrBhlI27o0PFm64UXbq4BZ2ZA39us3u/AlJI720Txo0c
9w7rDZl6vNEqgjaO4UXFIidKZQTPy7sml+YntI0C2HO3sGFMAZRvLhm6+fO5UCAdmIFEXzh2wHKU
2qjY05X7NQYuDask3dta71nuzoRzf0+CsmCu2iXXtojg3C/7FTHXy+2xY4j7hCDc06Cefi/3+xm2
xWBuFJXhXF+QdWeYjKOaSKLcE6F0ivfhXlwqMLKaEfFtixYC3UCLC+tVYx4Y9YTPODQpwgtFUnoj
YE4lObAm81mXTj3ZblelWV0Ml17uu9ejfGAYY8b3bwyObLGGXbR9n+L7JULJhOiVfWTYl0H+7xXy
7ipu8jCi4AsNOgIaUJCw6QD73PSL4zgfrJtg8UG50F7Wx3kj4SLC39pvoJaxZj8mGinu2RjYHLFx
CbCFrEdXMOJvyUltHNUSUtWRPQvdZ6KZ/p4SpedSkCIfLYJSv9u81vrr6/miO7tUf99trAzDPFdM
W+7gpTF8cpbO0BlkLvOKUhqUf/56fmoIWZtmQH4xNPOneR6YwxQEtt4Ny4IphUkCufLdIsVICJox
YJgRYJD+7bHITYCt3ROhlKbXcn5WzpObpfx12AFo6+ocDt6mrozDeh/2hpZh9Y03IJIzKDPYE6lU
/wVbCNyCB+XLuj6g52VdApbW8u3KUXGk88OavJjpAuO5v9Bnqrx9eT1mrVRdYOrDRLns7gxu3TIj
ec1mwHEqOBz0s/rreYMXw1qQJ0VfF+aLudVZQvsPhvDvexUp/SvVUvMuCcjlOaobKMWt9sa/MlXf
JCgNvIoyJtuGxLiRkzDVXwCLF4iMC5woa98fG6V8WoV1OC2WrZ82hmVZn/yT/bQ2hzGvQH9mAdAy
74h6bq/KRVG6DIeGnF5v7aw5LskunMRZo2aToQOUjTH0Mwy75496fRsuKtoMNZRTv6otXTs9lv9/
sJLfd0S9u1KTCEkXl+DoNdxuMHV8QmmWXJxsazD7UH5Gs/esUKYkRG9dwKc4PWNzBRpEYGHoQSfm
0UeHmWawHoCJQvg9OcqopIFYupwIyVitYmJscF2LxVOj25+Vc4B3ucSAsYYBD9bD9g/+0t9HSg/X
dFyJWaQZ2Iw9XTovIYoqGsVKhxFcTj+g32QovznFLnkJY9rIhKaEW8g7w2lZjQ388I2frsA3DcpI
dHHnF1gSgCM0Xq1SRzcrci2yQUxTP2Y2JjZZQQeLKcpkSN2lDbs8707yLwlRprWI9U/RsDEEhx1h
OusImVdFGQ9BnldKKkFEEqyjMLxN+brEdP1+z7iqiVbCO1GUKLsxvwiZ5w10IIawGagDoDPWNnXT
0YC3zMQRYL2nEmU0AiXvNQ4rbk7PMRp0b2/J6ZP8QX4cMZXueAYLHY/1nEiUHdGAXu3LHiiGZGO0
m9LCm7JjvCcsW08vAA1cpGLrDNLxaqCH7UQWyPljpBezwyvVZOnxRM71/tIo+1GGWMkyV8HSCuTO
oHexDuTTtWwzQX8g9Ppr//HBMbaOTpp7nlexfxWL68Rb8DryAjBEVcK/h6QoNUlfAaX62N5Pa/To
+5QkYkNQ4mLv/NA68YwJhvN5t0BCTyRoBlJxlA5zD9+gsT9MyIggJYpXoBTMkfiHiqH8BZSyIbDX
LdVs3h5zNqjqIzqUAEYSj+3wNQ5OckSjfXn88YkMGGRhxAX1dGVyEStYAD4cGwA8MQq9ni+xmsPR
nlrCdAUnjeCIGCV4tdKVcjPDwDfW23dvKBKyEhPT9uibAt1G4NXeLFUCsJMhh7SDWf8czBGSB4AU
Ydm+nx2Qd0d3k8iRRDdChyZIFxejWcEuc1DtxM68D5ZzwdCbW85uRKWK/nv9wtG3Jfvx9U9UP+55
oJ4lr+SaOhqc5efVfzpaz6FjnXJ7YSMRv+711jC329iILQdRHou1iXzjPXXqlVLUrqp4DSe4QtNy
v4jmmEIvMPyOrYB6+Q64ROfDOf7iVsyRoEFnHugUPaIYR0UV1UNwFNR65L5VpMB+b966CAyjxxD4
myUeXZ6WzJLQA87ySdmpCwlZU4YMTvvtI3mnjEMx72dhlQ4naKCWAS93h9iqQiGjNfRl57DqFixz
cZOnEUNFA3RqQFQPKTMsdLGs/xhZw5T0pfGvsgAj3ihrIWmJqCTqAA+BKQFFn9tv+nK/rxjmdfqB
/yZDjycWkqhk4XCE/pVwEIUWiIWYgecVVkDHeDBofP1Wy/8SupXBmZLjLnf566/mjDEm5gs/6d6O
eKLc26s/T+dxPohFTJ6xj2ttSWt4FQrSwQB4MsPXJTPsHj75QKXo5HMHKFygruK2kJUiRkmuq+Ko
YXk0KVmjYNPe0og7ymyUOV/HUgCtQvQzBD+fQDOD82Lqztdqz0IUmE6CjahRjgWnBj0vuWDMQK1g
Y8UmWocWh9Kw35bmsiNHB+HJ6oNhl6dlBbUhAZuxsTSTioH45ipX2RzRqwDcxF12PC0Qn/ALYuL6
HIwFf321t4wfg+z0Y/NNlpKb7CLMMpW/kX193WEDB7YQmHDqdWk7OPX6F/p4M/SZcw7KMqyi4kT9
YngOvqlTj5GPJv6ILyqUxfRqHZzOmwW56qB/2m5Z6Fz/4C5+06JkKBDCypN60Fo9Y1Hn0BnmE+tg
Vyg1wHaacLwfH+0/CO03QUqMck/MuWIInoeIE2YTMKyyYSP/tZe3DFrTUdLoICnXVIi1UpaV4VXn
7FfM9G0GZ9i1Xmxz+9uEN2waDoO74Ys/tf+bO+odatQmCK6D942XnMQQGbRu2L8Lm4ny/w8+wzcl
ymHNY67MshlM23P1RyECtGNhJ04PT/8Fe0J6XbQAG8Vg7x+e2W+i1FOkXMq/kqmlWRmrCzpU1DWx
Meta6/qHtNh7xsczqyOMoQ6os+PMR29tVV3ERht82cIwXjl9ozg79FGXxtWuGfz9w7P+X/4UjjY3
FyWO4yGWOWs711gQETl3/RZRsxrNJtY2jpVc4SgTU/ktoA4uQ/BpWMZucNEPsW35qzOSnMjAgL/1
2nTmun50DOCsOb6xj36xUmjT2cG/NUShJ+th0pW4UIYHErpvnXyCfAzpl8gfMM92+i3+PlvK0jQz
BduPi0FggUyAQcvEQYCtbhkvhswiQ9kXVfCEtmhBRg2x/hLTZ6+dLvyJSWVg9WCMenBjYGCtJItE
xc9Y/LHt9dtyibjoaJpkcbFc48+fFwywvKIfVtuna/3DRdC8XJoIn+uUFa5PJ6hGF0CZqJnsloE7
ZLcNwOplC0w5z+A27BlmaTpE+z57yiz5mMK8ukPSIcXIrT47c5a+d1igXoPF+Wfbp3CURVLmSap6
QwjdL3LDJQPW6WM2phM2o8OizE/j8RVfXsFGSJA83L+iV2XAzjtgyoxUUNWtqftPgJY87ldMlNrH
ngjGWe+tUJBJrsYNEeIGVEtdM7k/+tKrCIPFaffx75u6ycvI2IVqGQbXIScFYMfBx4K3ajfD5iuz
0I8AhWCVcBgmXbnVIEcE0+6KyDdAym11zodRbDhYhyfswyQ8+Vpit8IxsB+zyBL5G9bkiGKdXdHO
dKsFyku3JfM97IDUIt4w/p+EKItTXbisq4awOrXdNzz32G7gHJmC8dhXVOgibcBdQ1W4QjCeVxkw
ULQt9+YfI31/8w0fc3SLxx+o2JyyFs2M93xpNkjH82Yzx5OPxTrExu5xB7Xho+4IbwpLQAadekSS
Mh2hpLZzLcEhri5o6cXieO+0Z5mnx14Tlrzc65YHJPsKC1mHEp/vIPWxi1+/8hcs10BIwYS/nVhd
e/fy3jzUkfxdKqFN5gkk/moZ5xXmJje70+Lgbz5P0e6A3qROIJ+fhOglWsyBJKatV8fw2DkO62QZ
rrBCJ+mCEtFpMqheYaxezzvr9ISdPXj0j3tlEekMZ5ildnSarhP8PsoHtmeOlV2I62Cn4IBNy7hM
xitA5+kkP/Ak7K4YIja5McSNmpE+MjiWbrPIUDFSULt/FVwsrFFGIV3TD0T/vUQNH7rHckEZOnAL
jUcS03v/NSSrDSrd7hMA4x4rNsvxpBNxTYUsTylDyzrbQEJptwisavUHVn8YdGD1ejMsFp2Nu0aZ
1KtXSIK//MSo+AeDF9bVUBZDymLBy4cauoH27eE5Qfu4bQ43g8rbM4PY8LEH5olOxF2uUYvXErwA
ieB8Qt7UXa9vZY5V/M5KJ02gIN9ZDhoKtss0X8gG2a5jg5NIIjuB5ETXdaQdhRyynot2Uh06DLyV
+mM+GWdKJ+eSJpxzzRxsrtov/q3YfjG0dmK++Y41OilX134UJIPbHP/eoPs81O2FtRFtC6J48GyU
n8nWxCBTS77QYMWQfiZxKhbKZuh9Lkpwl5qvKFeczpaxEjfz3Gj1PjPdeq/u9O7F2Dtfx2gTpDBb
q/+ndaTTdlUdyL2KTomh/gNQZnjJaPeI8I/B6z+kWf928G5zeiNbUiTCHJu5h5v0f6ONTNH5V3St
MaiwxIUKghDVBel1iGPzVM8cmaSnjtUzzrCJAuWKdBdF9bkQbSuIyv2lYjssK8WK++nldvNECySv
BIXXTbzl9DPJkJMCILg9WzxWLlYUTLfA1YJY1fIAJNLq2Hyx9khoH+ynbXFA5Z5Bav7YXt3SAqPr
98I6bFs8JyfDaGXSo4ec/EYm88JwshkCIFLRSjTL68rvwRGCyRSwtghWREZNh5FdA4jyvdcmzLhM
jTokSVsdwDbGDhtbPfKJeJpginQb3NoQSqxlY4HET4csAjayaRKG6NSb4IzOkPfmruINZlhznq3Q
PMnGJxI1Jqr2Q7aE3VM86Z6O6FHa5F5nlzJIcGcSWV0d7Vf4/lgopnN5IwKULlUYjYgwYQ5JxxSQ
dX5H0IeqY0TI2xa1sv3q30nhiCD1RCeCEqq1O5wgWSxs10LXFHHN7vCYr0k/Y0RlENLRPalZnFxT
f3DrewM4cSyTPZnUGH1+sFCjz1+8KLpo+aBK8t63I3IrCTAMKUvWaB8dGyX+ChZeV0DpGprjPxGO
r/VCd47IDLF4mswyfPNEO+ltL6iXdsiOX9bvuBoFe6BXMrBcNGP+VrIqcZMmfESMenYlTkt4/j/E
jE1kcX8cg8XPpLkbkaDc9EgONc2/ZTlFfX54QZYfASrLPb+FvT+cwBEV8V4S6qgpY1/AqUXGGet8
Pq+AvyKA50ELj5eZj4WaSYyyBrnXdp2ggpjx+lqsY7JqdRGdoZb4xqm7fOGUtcWgOPz8R+zR5iFP
eMDogWIIpPzUJsgOExRMHGnBknbWdVF2Afu+4EoPDb0oomNQBy1RtoSS8xrFEoSl2qLF4OvzY+5Y
QkgZiRmaR5K0GrRYLMgsxOwJs+TEOj/KUAi+ljXaIITJwt9cV5p+Rf/w1+DcBfifIfLTOZpvYaRd
9bq/yrmmgdrzBnl9HCEwZI0DALDwD5WnAWEBawVqwqEk/fgop0u0I9LUixzy4SzoNAhKAZjSAahU
QZ601bVjtvNI9/SntZplvxQ2XggX2nEeU5+eVhhRp81JmKdNPPSrrs7xZ2lJkNC9aj6zYDOmExkj
OpRNEfvO49MeBywQF5D227jF8p2lc/RZydjpBM2IEmVXfL7S2kAcZHMztAcCST6ELixRV3NYuC/T
HVsjWpRZEWMhlrgLfIDCeK1NlLnwMFcEqygwJocSEOOuGFr3w3tPPSyAHUy/gdbHdw+O2+KAQgha
B7BxnmmfGS817clLsuTOqg7Uan2TE8+c21hww9C7aSd+dICUIVHAUJ0PmfN6Ga2x9uBLWEkx8bCw
b4sdOl9MH4rFFGVVrrXLcb4Cerfp6cjQzrOnx7fE8gtpL74PhYEpkLB2sYkkV0P+oMVXJVukeveO
cHpMjiETtD+vqnKiCu7A0CYy5tuEyAdmBoXhEtJDKbXfdnw1HBq67MjhcxhFMNGtbO4LxqPJIkQZ
iVTWSkXJQGiDDbYLn4Gmw/o6ZRiyQOAFdUhYr2TgmZaLxxfBsqS3TRgjzzbitSwpeXy+1tulcR0W
nv/pl/lCX7Fc9EEpfroWMiIpURsWXFM225fQIZUHiOHUz9rQUwO7HFgbFyczdMI3Ceom3JnMp2oC
EtZ8xT9FhGeaFxYT1G2UPeZ9YxdeC1qeN5v6HBgCABteOpLY2MSGbijkixg3NO0ofTNFWWtVDdtC
6ECSP0dYI7x+Mt+WOuNBnY49RCyFApwtgHPpOZN5r17mTVYPfl9MOn0Dfwz9MhXB/BPmAPEMMfyH
SQMwoke5D/NWiKth1PHU/4kwuCMsYTcZ58YiQcmbUDR+3mjNcFXAE0Ab2Q6zEgtkG5Fvw8MasqoR
094Y9vsImqABbJnGIpPKTkz7AR601mPil6R3BjiRwSs7XwzVX7l/lkfMaPhWshGC1Z7VwDYpmiPy
lPB3sps09QXkd94eLsqXx3jIp5MwIwKU7M8ustrM3QGZlFzWm4u+swKj/rUgB+4DnYBX+4jhq+gX
KwUzncUckaXkH4eteF0vX09XoyfxL99Gn21Zwatl8DcpLyM68n1kl2jXGRer2J33/Kzg1lSj2+Uv
DJmcfMhHNKigZ2gxrJQcvKwMF4hFaH9B2Vt6+2CQGW7ih6kdkRlEZWTUsZ+1uIjD3sH84GNZy+HW
w4iS1bFjMTQo0SNKw6GOKKFc1UZKDIaCBphkVakTK/z0bE9asEKrW6non0nxdG8WL6mXXO4hfis0
hcqfIQ+8a9G3Cw/Z8/RCsLllQPm+WNz2w9grAWazVxJDRKYdv78PlqebthK/KstujoM1jCgjBA1+
CUkOxyNz3Q5D6nm6ZysDFkuouVg3uMqaFSpnMWyHoyz2DEmZ9C5GDFFGow2idhYCFewURJaXeKRs
IhIAxrdZiByZz5e+Icgrt3r9NeufKsFq1QXjBzwW1Z+4FkJ16ZNguNUNp2dvpb+NgD/SKcgRuqaS
/R9p37XcOK90+0SsYg63TKKSbVkOsm9Y4/GYOWc+/VnQDqbxcQun5p+buXCVmg00FhodVrPerevZ
z4XCFJrMSBjWgoF1laOtzuemkFjdRvxdv3SSxctmVJnjZid+jvvZUcKLynrnrXooC/EUyBiD5quD
DELl7CtKzOhhF7Cu8vWX5EIEhTEBpvFqTQwbRV8xaJ6SPa5yE0NstN0vyTnbzKYslkoU2CRKHvBa
SnbQHn5hxjAJjw/26NSmZzGATWTJouCmDzA0R48g68Umcx4KB7Nf7OLu+N7Nln42i+3hUDqdq94r
NcgLEpsVeGDIpyuzoloFyXYD68nt9uPOwTV0+ziwFKRrsrqsKgcjIZfQ5eLvtpED/HbFLRJ3JMRh
F97e26muZ9nMUAexvBvwShdnjSC7jgpyMOxj+bkdzafuT2C6pefLFqi1PeXptqbrD49vM6VLs/Qk
RoXReJVXmIMTYi5GclDdHGEyhqTbF7tI53DKSMHcVoJxxC+bLIygPZTe79QkFbd3vwoMwLYZ3u16
3GihHIUyRaEWpRzhmBfOi/zV7srU3DF7uW47fOI1ery4e1Mjajp5hsOHDnjut2yNu6zHXOjbq8e4
IK54uhAy9vpcxuR0u49ft395vcRhsUgUcJTdkFYlGWdQ251mT5GVPGrypvadvjLLF+OIoqjOK1g8
eEzDozBEr7gi71ssWxjCyTM3gCvUfiGwx2qaYZwoOp/TSfU4JmR/kl/xef7l3V4+BhTR6RspVyOJ
n7AxR3/jam7GgFqGcdG1VbqWVJFMVgl1fwkS+28gZbutAMOyrs+NhWUpEycEZQEF/C26P5rd7V9n
vMZAgPrTMxX6rp+0gZyOy3HYkWrs9pBHbpNaIJREqenpbFnO293jplRYgLP6Yv82bLrCCmOIRENp
CeDsLvoJL6VysD9ZvbDrT/aFFGJ+i/WTyx7tXxkUBMuy4L4TgoMNSJWRPsG8G4tZQUjW68b9cL25
FuJAHRINUULWM7Xr1rREE+uIaDESk0w3m7WAFDIIXIA+LA7I0NXm5VJk59KLX2b/HLLefCygpsus
Ek5t647AW+02Rx/BjnrDJqK4/erDdO+fOyUKhR9IZFrKhEFLr9Wx6k3rxBbDOLJ0XVU+NqLeiXiL
DbujaukPidUjf4d+rsnGyu2lB2Z9K+s9RHPX8onEp5kMkZqHiLFjopvBswL3k1W2xbor6JopQ+Fj
oSFHalDsAmN0786fyicSaiRP+H98E9FlU8og8XPVwvoSJLSilx5T+Xq7xyixCRxvtam3O4d3b6PV
1Qe5cbquBKqL05VESRH4KWRKHchDHlPzdwuqJlAPMW4NBujSyZiik0SZizFUyWjNyDcbFqj/j/cV
qkgwqUU3ZLrLp4r6PhcNDE0BW4idu9xjcnyzMPdtd45cm8m/uJ62AKnnf8RRKN9phd5hwjtJJJCO
wlOyf9K38u8IowoN29vFpnf2Toyr8X9s1rdQyrvrSl4wMjKUZL7fu1uXs+ZHDLP/YiI8eXz/0yi+
5VAI30xZL/UcWcs9yDnvt76NknHCSFVjWht49JgC16M53wKJz7GwwhZUlmXoQ2CNckjS/4YGTUKg
STxl3Cu4VtBObzNMf92R+RZKgT2PnqRO0mGSL3uIdI/DgFmbD/5ZtHnQ6Vunas+aHPo/UP9bJOUC
VnzVhgOPDQTBTGPqDwdCdQeSL4Zm61fmf8XQr8UQjHpzTR4eL+nhOFmzi3hRcZwiMmaY2Q7KMJar
zou9MxpOUsSYI8PBXPc9f5J/JYnpu7+KzmHoxTp09FMxSPg2l8mIKvQNBXvFddF67m3NHWoNzs93
3VaCZ8Aq71l3pr/Xkqi/UI8rBV/WC1hJptk+xk+HEUMrFnLRz0TNx+hprSdQglmronmRN8jsvgz6
RnURTrcZtwzLNigMKYwkGJB8AxDv0eoXvd42vetdfwM66Ldh70tBnihXiLIv4g5TtDFk9INQbo3o
OImsFu3lh2yL2p4U9Ft2ukHf5+1PYK4nBSZlK5dRMkLD8pDdfeQ2MKQ5HF4PuA48Vlnt6hNf03RM
udQx6JR29iuMWRXLMkZ9aAP+MkxScEFpggjwbZVWHayFFGrP0nGQs0EERybXWqniVIWjYAhYvI3L
fdYyzHG1UF1RJY1MO8KUNZqlH0wEVahOpFveBkb1H4UF+jLgv3H3R7UfUJ4cuN0+cNW7zwCEp7rD
2L6187YUT909uVLpyHNBPGaoFqjMCv/cXsvVbNJSAGUegh9NIBtHBnB/dD/cP+q29UhBL1KbOYzx
84VzbwtcjagvBVL3jKBluTpkyAeCp2gvO6UXPXj7l9tC1ixkKYO6WMaxlQ0+gozLxbVH8FPFFePV
vBq+WIigqfSTth5iiWzM/lie49fqN+ozgsb6ZA5FXruXl4LII22BuH0n9HpE6BrQpuDvfPsBBUKp
eSA+qac6jIUj5kTj1VIY8UwWwvSxG6VohLDGQbu2w7o9Vh8qmqQoIP4XkN+moyVC0AmgneZJmYOG
jmyhNXUQr9XQ5cSVJlovGPqsGcJSHqVPL6KMe4ggT4rM+DU1w1MOXtTbxrZ6hJZCqDsxEOph7EUI
qd3LHt5a57znb5EjvjWGGW1bBUH/Abp9eT5vxZuKSQxxvUXoXVt+ALnkFrs2BG2kKtwMkEgQXzl+
VBsTz0BhY86O5wmMEiXmHlLw2wycgsQG1IUw52iD2119IsG7CVoy0G/VxddkEbllQdUkUaee7JIo
cHM1kP2DYhfh3yAY35nTKwszrs//f6ziQhZ10CY0GGR+A1kve81038sHzYvvR+Ti7Bp0bfbZd1AE
eLZUFzyBuNSYceT1hV18AGWsSYIOukHAB9iXdx88iHhhePCGNZbPs3bIl4tK2asaZIWUlZCzB/dL
+Rqcb5+H1TO3UIOyxiLhRn+s8fMp3kn8trMdr2ZyPK/FcpY6UEbYhUUBMg0Ba4Vqr/etGW16S7YP
rzm6aa3OFLYDw1FcDX0sJZJVXRyyOSiKyi8gkYQjLq7LOY1rns/MHiiWZtSFPEbyIGJCDKF4Qr+3
ASnWTn68vUWrt9dSGeoSlrVpFFLErYlXg5ZNDKSXTfGVAYyrrudSCnUND6UwBygggJQS1ckzzCGz
8v3Ged55gcuCCnI6/nF84aOhaErX0SZECVOLHH1WigRhLRmi4QhIfHoARMbKEcO6IYYOIhq+Ecu8
IEMMqWe6jLZ2J5uoLkdu7q+W71sjOpDYjKni67NGNHKPuY1ceG09WGYIl/pz/P+oy19H24VACoCC
UExEJRBJexdayC4fki3bKSpPv1iqrZatawtJFARlKR8bSYJVxFFCtCF8aMBqMKOEZP/AI3MNfI3O
/B5yP1WHdZAZhkLHFQu9bHS/UkGxb/sP8+Zw3nlfyla3WNtH7otblkJBFBjojWTuIWc/7AwXLQGv
80mwTgpKFm/b5LoDslhNCpqiSEyaysBqviSI06PAzh3Rz2hYm83mDmft6+Tp1m2RTFOhUKpU22Ks
EpiKXdvKtbBvdCVb3OYvor1jreQqJC70o9BKCsVAD1scBLsnPAbSXXHhFKA8s8CbdbgpDJFntcpj
HRjPI+jQb7m7dN/8vvsaELusmFNyWNsmU85NzwllnI1Yw+pdekXflyyZrWM+O5sSDn4LKgxPlzcn
BNoBNRUzQrx6TX8vKl37XY6xHAk1pL80DkaKB3fusdtImYmZU/PpjX89vbAqj9dvnYVICl98UILm
PMYHk9IxgObjG1DzC2MgXpgbyTjjMoUvaYZe0apRsLQOoXctW5Nz5Ffv8/YpWHuaLVBMln+6BCiJ
5Ap/wLmrpE3Ubjj0U275V6M93haz6q+hXhsDxzDJUeGp4w3HWNdnUUfl8Wa+89itoeuL9f371FlO
Wl5UexW/Xzk2+KPJsIzOnWz0od7WY93BXShCneMIJBS9b0AQitwtO3kMdsFx5i21M+vjCZn/O+Vp
ZJTt/w+g+laOOtJaX6exIEGmAvJtk3cwyBlJ6N+6uQsr8/OTySqwahOqBDPmBaybTi2mjEHOvU8s
r4Zn+pHfZ88K+ipahGLb59IKQGPNbrkkOvzjplENXUdFP2JvV4K0hWsqoi2hNXzMFwWZAvi/OVPx
QsESt2ONATmTmbjeKbVE/q/ugIVY6jiH9dwbkRjP8FRxxoTYen22vG7vSUxgVsh5vaUhdZ6lFrN4
xBiibPW9MCU3tzF8xH1Ek8TrHyRYH5zXt8kVLN983u12qDi9kKcNXBhkvz4/weVm3b3hLXUC0DDu
3nX7WiwChQEBAv6JXuDLjpKnANHuMEARdBnClnF2yO/cWgHKm+h40KzxZI+h2rE4ipIZbK3S+pIe
ir3qMISt3oMLpSjEGeRercQUSsHzvGDqEYIJdwIWMLVY4elVUkSMbPuv7VLnxZ/DXlcnIgosOPrm
ImEmRZA4/sEjzD6eZ4HctjXVAY3+aPUnfiEGS6G9o9vjPc6MT61C7eJraITSwkBJeQzNvdjv817q
XMO6Xv/hsxyYzI6lq6t5a1MpcGo5rRVECeJIlna2Q3f7uA3v9dxCVCyKbQ+g6Fu66JVgpYAZn3dk
4tTpheURr7oC31rTsUx+kEIhiWBb2ILBeW8wIcw/SBt01yO/SeZ4ff7dM2ohkjjPC8iam1if0gma
+4npVjs+Njn4IBsnwrQOT3nrmNUEjJ3VKLAK/BDtNhwE7uUNnA8hQ85lx+8jTKACX8UnK5q0Hi5Y
KEghlhxjUujcE3kok4/P073ngcyTgT4M4Nco8EnKaCwUDUKQQM1AIYo0LTP+zIBejQIehOrFuGsD
MqZ47xquwlsOLjLwvrI4MVhQqlGo03G4O7kG2rzAH8VMldEMwMNPmt4Zy3YNM984d/Rs7GzQelT3
+qRyYLDig4a+JKAOIrbCHQ/q7mb7dUIqx7dUh+mZMnBcoxBG8buG52osZ4JhHXZ0kh5J3yXaT6yc
M/9vMK5R8BLLaoCDTWTV5v5yFHOL/yyRYscIU1Ox/+5N+G3ydLC2zPNWyxNySb83m+Q5OIKA8Qz6
psHkDqxoz7qb9d9rQ6fwI8rDrBwKQNYRmOV+5Hjx5ntwnEZnb/+XHvJCMwo80JM7JRzYdUgRY3g/
40mNFWQ1jrHsX6cgYxwNUS8CAsN2cho15EVQIGkjXsCaPsGUROFGN4i62NWwf7RYXcOM4D86IFmw
Z+I8WZkbJ02n0ENLgkSK5XBGQgm1M6CmIiTc8FtYNTMsvNUp8BDzMuViCba+vzTH3sy90gQfkcjs
Z16tulg4LLSD78tFnmc91m7ahIUJZyxyOEczLP+Qt2Y52WVtqmZzgLf0uQ+jO6O3bp/qazHfrSWl
EITTjMKPJ5gJgj1oEVUtaY9JyqkdOaBR2/qV5YPs2B1QGCpGTmDpHm7UAL4Eee+wmZKYtkSBTCeI
WaJWOPXTznUry5gwKh7cytwWGRJMVbyt/HpI+fsk0hOMk1mYC4mHPSFAecTAqC0Yno+Pr7qJ2WXG
9pMhjRgNvdS6jDEYqqRjDvf1QbvwUqpOVPpZS+EOSnZxlNAouPGi+9z6jI+feOYwpK2dlaU0yoRn
BPGK3oA0dNWYuR1ZrxO8E+YLdS0uuRRDedxzWvSoSsmuTgNnJuCD9KYPVo5p1SyWUigrzcM8ygfl
6v+gwD8ChxvI6ZHNYibIVwuwl5IoA5yqWEh6H/rUSA+2M0a+oa/dIoWOeD984c1iYNwoa6/WXkgL
odePWlhGquT+FCpkry52z0O/Q0h4EvFA+mQZIUsUddUp+pyDYgWiSHD3YhsIXwxmc5EzSHv5TC//
NyukOw40AdGLmmycvwnP0myqGfK6JNsQs/g7VqujlotIXXg1WNADvYFm06ZCC9neRWexjskXqHUM
TMWwK1TRW/yeiNe2GkqM/WvQl8kvs+oPLj+Eug+TUOzDlpw8+2i3rQnpGFOOf1+IGSAA+/nCcEBX
i2B0WTfwulNUVNNRpyPMOCXiygZONTqoYa3/YVpi7CX57n/i17cY6mgERttxep8Dv9DbhYZ70OU9
k3QOyxtjyKFPgyzMQquTI4h3SHAKMK4oAtmhiYW7rdDq5btYt+tGLo6dFqIgIJCgEO5dlzAtjd4I
HnhE88idg7DAnhXjXe3jXIokqL0QWSqYY6WnEInCZlDZvB8lN9spx27LIxMX4V61b+u4WhW7FEid
CqnvOX0YiI7pfQUaZe80bRgiWPtF/r7QaZjkOe26Ejpd5kNSmcYphrdE6kbtT9YUIWH9Ev2vEdJt
OKmsJjzfw9ZfLoAsW0VFAOiNPDAvMLQi1nzD2q+d6wutFJ0PVDGqyPvR5q370Coqs/bkJ233ddbe
yFzY/4/JsCztqNuUU0QVPE4QOt+/YJ4DCTHHdrlPDskTeFVYpY+rnFFL46CAI2iLKE8FYo0Xtz/H
vg03DyO7kBN+/fz6YhL3r7sk33tHAQjfBMhAyxBH+EguNnxNT7OGJyaArPokuiSCEd2Av8VTBjk1
2ajWso5QMtjLhpPiKDsrFt10w3x/r2q0kEQ9SDoxkQMdSmEBldcYDVRonuK24ClgQNVasktBBawg
Y9CLoGNU5c8zJoZZ3vqtjGMsb57KD+NxeKsrlA3tg4/bdr+WR/whiXIQxlrluFxXIGl/uXc/ntrX
R8P589vESx8k9qk1mArTM145a+h5E3hBN1SSXKE2zOfDoioCY35SEat54czCqgZLB5muU9nP5/JY
bv7dy/nJAq81fw85MJADiJok8ygk/Lmw0TRlQiIXPADZ9XdPZLy1+TbZd78wBYTJ7XftaKJA5Yc0
Cv6DMq/Taez4a4i2wEgynPBfhtuYH4EZu4/gsUmvMwffftV3uouWv9IC/4q3x1Pr9javPX1UEYqL
YKEQNPVqBgt4i3ql7PIh5JE92x9Fp5KRCIdXzUOi92VsySAmhkQCJpTuPyRSm9zyUzSOGN3xlD4g
Maxp4FtFOBg1T9PrCX71CzvQsuLr/pBInc6p5+Jg9mOepCKPku0/EeYzhFuYw43XPIkfkgiuL1Yz
T7MZJL8JrKhHfPZ+nm3x89WzOs94+sQ9KBKCQQvVoqxbSl65MFRREA1kh0HxBBP+KbguRAnPvBQG
pZij28OI5wPodByMutdM3JCxRbKjiMqgU6Da6G86qgI+0ldjY8WjNew9DLsBJbYVvpSPVnZ/tntW
2HCt5P3HF1Kb0IfZUGMkFr6w2yExgVEVR9jbXG9aB1yBWBrLtPRDJpsKmbWpf4CRsWfVva/B54+P
oPanSuQkC3ksE+isFRPNu8hJuLoZM90tst7/MPLFflAXeBwHRlEbObTFq7s/i2/Zk/P8VX2wnvdr
ma4fGlFX9zDPcO1CaNTtbNszWhCPI1vrn457xZTMEI2NpZscDXQVwKPdYITzEXNKYBDci5Z4FjNr
vPbo+fE91N0uJriJ1Z5ss21/yG/zh2qDhwVsl63Zo+WRxIz2vsEI4Ky9+ZZS6aIXrvHFJhWI1P1x
uotOYgVawNB+kLeb4DAiTIDJXKEzmRgcgfK9Zv8Z2NO++2BB2yrQfO86Xf0Sa0E4Gjo+Y0ISEVGQ
Te357ogpqwZGrzFglDjsNyyMZtwbgiI11LTicT/juPux3T96CEwwG93WMW2hFPVyELtQrrnuKshF
WDyVTCFAWHy0OLRzoKHDgnJBzpw1dl2sWwpSkJaAjIkv+hIKFubkJLvCmr3A/Lh3w9JUUHpzl6Zm
YcNJLTfn3bix7sDZZHUR6LAIwpJHPVL2upW8/k3y6oe1UVBWNsVshCrOHPD0guwVerwwW499bzFA
5Ar6i9tEi5MALBNYef80CaWZ+YGp+1+ZHcRuWPwafDOYbS42MU7D2E3yO8PAVnzaH1pSEFaUhtzz
PtYfwSje4iJX/pQjVInOhcs6N4zbS6ZADA2HaS5oZKttMjjUCdCtfyDPuc4LNyzIJN/9D7uSJJU3
dEFUNLrwieu4rhk0rGo6uYaZDneq/4vfa5rzN+u3kEOtnzYKPlYPcl5c249NREl41A4Tu2QIWkWC
hSBq9QZpHIywqcnqkQs+2XXuW4jb4LaYtepauIff60YhOyKGreL7ENNZre1Od9LeB7njwfy9xc2S
m157vEYu0iMzWLJqid+S6VbbWNaDvu8gecRYtNc/vht8xuY8WikAiDmGbfXQLYRRD4FOBReGYBC4
E53GinBv+YAZDE86M7P5K+/T5YpevZXF+U7LPsR4Feglmce9gEJ2xXmrN6wABmv1KPxWNF9R5BJS
uHt4V2/ohka9C8ovrNv2sRbS+qENjddGDQZYYu+qZtniH98Gn7Zcoku523K290lKXaL704khdfXK
XWwXhcW6mFfpEJE17K30Xj90rnhp7+zy+YuzP8MNc3z1Wgrih5qUC5npmVCXGgSClECwm2PXmeev
7gNYxRw7Lqzi4kI5CkKaJuf1TCGyMJTqvTLdbWCm4Ho7M+ODawSMP9SiQISfYzQhZBBV2q1LppxG
lYXGYsNUrcThHrNoP1v16Wt+9s755ksjpUOMW4BIuIHLV/tanAZMGQoNg9gPeYcWlvr7hVWBtvbI
Xyp5/ftChA4WjqxqIaKzrhOA8drmZrS2f3ngz7Q+WVQ3664T4k46Xta8IOjUkcgShWsG9Ko8qbu6
NIdj8Sc5Zs+/Q2/XJva5u8ebd08SmoyVXCuJVcWFXOpQjFoXC2ULueFhf6mfEJCSdghkWGcUETIO
4ErI5oco6jjwwVhHDQdRiZk+CXdI958/GUd8FZEX2lCnIPGDutR1iCjt433/qjlolTt76YYVL1x/
oi4EUWdAr/hU6eQJnkHtITCZmckXskLo2yM1hKJT66bwWDudnTw5TokedJc7DXjmm8+smua1oyAJ
Kq9JsBnMJqKifJEW8r6iziQYVSaWVJk2ywlajftIoojXmID/ZJpKv0mSoOFbnZw299HvHR9FvfXG
+joNKEJBCzBjD9ecrqU4amklpYinqYC4xLTf32fzfgP26dS8e/aYFUOrT9ClLMpR4SYOl3hDVMMb
+Hi5f3JBd73xPRkMJwieM/2v1d36Xkr68Zki8Ksr6b+WUrXGDM4QXtpPwWZ0QLH6eQpZsZTr246G
yoWG9DszlfwZbwMN5zsypY9k3nGCE2FW+07f75wN2vv+mAffvNuZhGVIVXcnG6G8T/URtGi/ArCT
2IzdXQOB5fcQF2SBq6Jec5VAVpzPnLrZbzaPIfh7f79ZE0ohv6xWdP+qiVddyqTcGm6SYiVtsAb7
yyVEkNh8vduJnn/HcJ9YqlEQrktcVlcpxOD0dwJGW0XjqRV/BZzF1xtDO9xeSZbt0oz9mqQGASrs
cPKfApMMQnOM2NpuNiZKwPHUy634DzC8YvL0rHkakoiCFEEgwWCVWs0euUjMDfHxWOHArGxeQDqH
bsdiNMfKQmqGZTBrPulSHLWqWY/bqWkgDk5UfxhjK/ask482tu3t9Vw/mt9qURehrxVF3xDD1B7P
KFBEx+jt31+9aZeKUNef6KcRCLc4KGKPohWehY162ckfmHvvBffM5q5VH3spjroKg1ZUY51ADYbi
prZdyt7kBpYzuW/Vdte+e8z28TWmRRyz7xWkgDuLBx0tElAQiercxvgfzCAilJGbBzI7wCLZ8cHU
nc5UHdbarj2PlqIpHJ/EJBD1NBSeXqYNrmMMb0wGU2WZPsNE6DL1utAbqSixpO15sEFOgQIDBoSs
vpwXimhE0QU8Vs1QTjPGvMCBIVSVIDi3SDPlo34AeQRm8/06Y1TzJ3Pv1nL+y72jq9OlPprGQg+w
gHbncNg5RO02LLd9LXn8QwoFHfksKnWfw0Je7Pc0NjGnOXjgzWfeRO1EYJPpWCz3lvziP6+//9ok
nSYc9bGUagPr2dWmYPrbOSO1GsggIOf6xdi81ZSBhLkZyKvIqKyhqXriuVarUcmEp26ybP5ZIPmq
u+LB0l0Wfd9atam6FEWBSd+2Yq8aqUCuNJsPthGaJp3ufjcJDrPUbBWBF2pRSKKLaYv5GTls42In
Tu1Jlg3eMsbjYNXrWwihwEMdxkFsOgix9crkf6veOXtlADC5Kf5hCwsRFEj0cjmnSY3tGWALXuA8
NWZl6VvtXbB2rcqkflm39m95NFxUJS/Wg449Qj5N2gte+VBmVlmVDmfYYbYfZ6cfzNo1EhvE+mKJ
zk0pdoru4bbaV/f8hto0pOQ5ZmZICJo+7RsHre5lD1QhHdNdYL74G/Q4mPnH4yOSyXbsKqCXUp+i
C3rItjun2qqF2W3h5TNrclYBe7E2lBuoZnnZKVMsPJW6mQzePFsINU3ml5oxrnXWSdEozDEqBUeF
wy7koh0aaCv1wpO3e95Vpcnk3iMWdGupKV9FSTstiyYsNYmLHI/bGGRnvbk5HN52OyZL41oN3xID
6MaYiJszhHIh7ThGJmZdxpZ88V9ZFHKrkQlJ0STEJsBtodLjztUuaKUuLnBsrOBOsquNv5Uec298
lMnQ3RqPWuTLkD+RPhNTfb5tvOv34UI4dWajuFd9Oa8EeDGgNz7eq9Y9vN3HFrGt2hktkp33bPnx
r66Nb7E0yUaZClWLaVjCk1J6uXdnjYEl71FWQYaL/FUCeLHA14zl4s4ffaGVfAELjEKWY+8WJsZv
Gb2N+P+eSX62aqGqjCAT+PFQtEOtpyKBfMKfanJvuKKjWnjwPv42MU5sd/4CUert3Vu/EL+l0csY
iX7ZZVMjILhEknLBbvwgLapJaaOOgCFr9QJZyKI8JyMzylmRoNnxGAe2OjiyiCLayn1u388JxsJs
WDfWelxkIZHCsLj2c2WuoZ1k9m4uWocd6G2d0RENJG/sz/l8W0PG1kkUkMV16RezNAhP7rDJPdk9
84zp2sztouArypKZSwdIqDl7emjBL5tggs52z+oaXMfkxcpRb608jGWpy7FyNsJ0kYMkMdogUS3P
JkdfddkXkig/qW3AXaA0o4Bg0sUmL9UnwXyqngtrqx82vywruffOqXOG98mqs1nHzYVo2m3qlCER
hxZK7t+P7+7TVJmYpGhaqReaPKnVP3ks2GKdAcqJmpOs9OUW2mJdFcHiKzN6zvek+/88teY53nUf
xcdtq1xNPIAV4j+IQk+XDwUtlEoDMvkNXugoTxuc6GjUFrexmnKXWuwg2qo/+i2RDqJ10pBroQIz
fQF5T2ihXn7eVNvmQ2c9K69H6h/3+UIShSlx/Z/1VAqwUiDD4RJ0funfUJV0zF3jUXn88/iEqZLd
8+hxIQqEiq06IHvFet8SM731IRTUiEUr16NAbAmsDvV96uag9LtcN5VQnKKWg7GrjHND85doQV0X
aYwT2qJy331vt4bZIGy/H+BpuDv1A1k6hsTVl9pirSnwSesuMqSxIydVuMeA6+lagiY/zTXzlS2x
lpPCH7EJDV6fIatyapcMhbjkh8nSwc1cmGiiEzYgcXsbHed1I4NSCL01GIiL1I9h23vWQrOMmQIo
RZRVNQxwfPIDsbGPxlLvaxxY5ouR6HTLhCg4ElACn/kGdAaRvbwBbSJY1+LXEndk7lj/V3ulgKj1
BSGXNAiLU+u4dz8qxSrLjX5noyo1tqK/YdhWFyAkU25NQbgbVR7muod3iHddZBoWbkjPR7Tptp1e
3d0b60hPyCybSVaKiNwoL3axC++bGF1f2+19blcWp5jtxoKTuE+t8AjGzfT4yayKvU7YuPUFFCoF
mR+rajfhmnaPe0x9Od431kdkJrstIYV3Um9XmqL79nxmdp0xXBCFgqEgG/W8DwBDRxv1uM0r6wJb
o1lZ7uP17wtX2O8FjG4Veuxj7x5Rqya5pVs8D4ZjOKicwqvtPHzkltVvdigB3fzurYfHh2zToSL1
OQSHDxg6NvOGv7/rHUw8Ty3vZRw2I+NBvRpZxRhWlbyGUMhPVwVFTatx1cQTpOI8NDCn29FuEluJ
XC41h63xsqsxbn1/YsWXVnPSS8HUER770GiF4CqYPylmHplo+Lgc+QnkC7vuja+OaK1nhSRXvcKl
VOosV0FqCBXIhp4QGbzcH7PHJLCEDNV0MuNorbqFS0nUKc6iVgVTEpFkoM5dtvLW6rGWO8kRjtrb
7XO8Wge6EEZXCoFXu5OLBML2aEEKKjd5D+/Vpyy0u61VaLhzKsfDSLDMvnPuJGuXOx4OtqqZrHuP
JGjp07z8Duo08yEe3kVNlK5Dm3tMJ9Mqd4TF6La+qy/ppRzq7ApBXo2ZMUNftJHd31fWI6ZebTTL
MXe420h/dmyxUsdreLGUST1Zurbow2qGbmNnfbgxkgEo2N4xOdJZJnotxFnARiUn/zbRfXuWNm+g
HDzpFuumJhux2CgNo0VIy4csqiBqQZ0G5TSgWTSdMrVID1H2OXNuGsrPAv/R4bFZdAgQnOZYtn0/
vvd96/bWUV79vwSrugpqLUNQMOYbH7bQLk+NvsHo9+Qg5zam1UnWFNqZwbqyKf/rKgUdNWioQVRA
N3jKDgMjVZpYHtNDrRmB13NZb3NNNdva3MmWkejcJlf9dJ8nVbBXEed2Yr0/hUJgnKNKVI5CmkSM
T6I8ln9/EQjnyHxoDYzdP/VuMITBQMVWepCbyeyML70+jUHNWFw68/EvKRhSI4IXDjtMT2uuWk3t
O0lID7w83A0FXPhRs5U+2wmBiv/bjRgZdsPJO6U7Je3s3t5bGvP+JV4CZyx2l1c0mcL0fJYwKXrQ
0oMYpJmp+GJvV1OUOnwZ8qY8VL3VYkqdJSe5b8fdqGPm1phbLTiUzb4ruQM/iyyCh9V1lzRJ0xAl
wjhd6pP4bCzSSJFg6F1qJrFmztN70qkMtF+zauysLkg4Urwuyz93VzfypisGOT2ETWXP8zA5fFwa
ph91oCjvsrsmYxzgNYGqBoVENIxhjgJl4IZatUbfp+mhidEzNrwJ/K7gjvJc79Qo2d7eVvLxNFYs
ZVGmOxuqP85aDlmhmmCKiM85wSRrDExftV2NN/D2Rp6fN67vnAUyFLKeDoGBMxsbVenCO4udMNR9
NwxTxdamYfQUvpscaRRyR01nQzDz3K8Pk56pm9sKEyeAVlhDyktAfZBkYD9/7qZU1JPapzXO6lwa
VtFXqEdQeLQXBQmKb6WwtZPYeBqitmeABPWUu54fcLMjOC3zMFiFQuU8qEI59rHSvfRVI+BhyMem
i22dYyT31g6Fhp4/XUbhgyrQ6F+C4XaUfSjYt7NiNrqcePXYVXY7YejC7bVcVUlSVVUWFV7TDQrv
px6XQFOW6UHB0AClbo+JFJph8iUIGgN91pSCP2XIWDgJpCaUwyWXsj80Hewnqx+5tjYjozbFbGLo
sypFAiWlJsMyZIXCk0pJmrzqk+xQcOV4TLj5uZVCzZuNwGdgytrKIUmhgtEAXhPq1X5aoViERqDo
RXaICZxXplbcjelvJfwLW1iKoU73NOd9lOp5dhDFkxh9BYNiGgFjbuWqKjpvaIqgCIaiUlszFhIm
fKh8ejDqU+iXtoxEZYb5Edmv28a2ujnfcugkpSwZea3nuP6iprYE8TlMVLNMGOiwBoe6ruloRUZy
XKGn2gGYygQXCeBQkNw5yJDwrP9m6xciyHouoBDEbTnX5mp6KP1N7uu2LD7w4jMvMVpd1pfrWxPK
lnX4f7VYQ5PU3+bCc2dsa//P7R1hLRYFpWNd/z/Srmw5bhvYfhGrwA0AX8lZNCPKtmxLif3CsmOZ
JEiC+/r199C3bjwD8Q7KSmV5cTLNbjR6Q/fpvowZSJgJ9426DrBWW2M0dVwoyhXlSW84NYTVmqwM
UiQenMd4ybPfYmA8BDdwuRR9t+rbIceK9RibzvOwd7KDbX2zs+pk8p+3BbZ1VRCZcwtot5jUoatA
L46+pImMs7H+dR099rV10b8yVbtJdBo1XsWiOjmPo+ltXXkEH6eILaXVHC2eXYQUkWH+mA7fTNS7
jSJIjL+aKd6b0x+HLIDyJ4RjvB1/I3S55qzOCFaRjbic2URPbP6wcKy1wgBdbWWnsfnyp2LElkZi
ux4mg20OJq+JZVPduxkAssNWviurn3MZVuPXuNItLnodKaBtGjgLaJHxTJyWYjyN3FoWq2my0Dqm
eyj3vtqbQa65Q69PCkQQzjvQCCC7qkU6UrLC85ohC0fnkFKy46Q4NEMFBzcHLKZodGW+a8x3tyW4
EY+tLeHroBggu9YZ62sRuvY4j0XiZmHHjiI9uvZPe8Q819KagdG07zBS7E9pGWTLHJLoj+80aHuY
UgMI89p9pOhKmpOYNbkH2nZyquxhl4xTsNi6O/D6sl2TUeysU6adw6s1Ga1bXxSHrmh9an6k/HBb
lqshvb5r13QUQ0vdGiAjhZGFfCz2Wd3t4vFhtLtgwsoGYr9Jdpi7cKAwiB2UiMusF/QtjgkiLvk+
z99jw6wfz5p+3U2V9NBEj8BkzTWV61VE+UREDBpO+c5aAqBoGd+EsS+LYP7sMI03fG3gV+n9JqYo
4kyapeJmDG8oyEe79nze1Q/W2GrkpuGJKsMHRcNL7pTgKXL9cvEX4s/AyMqDWPhNGeAh7LZOaLhS
YcbrwYgKQsAVRWKatw+V+UjZj9s0tvQb/orDjZgUKYVyTNj9SMZkKRA/ijvyrf3qoU2qnDXmSUdE
OZ6uBcB1boNIYWM18/jRLLKAOlkw66o6WwdEHeQtGA9BbqQ+49Vgpxpy1KzG9Zpmp4n77vAymu6Z
Ge6hKqwgLwqNUmwxR12GigbWZuFf659fuGOzoWxaBqQvTGBxK/ZI8fiQDmLXUs1agi11uCSkmAib
jtZoFW0eAsItyJDNpz8IfYtpQCaGYojJkVZwxV157kKYuxKxkgTCeumsozbW32DExAAPSi34N2pB
StrS2rwXpCVFyBxxkPV59oB2hCzzjzXbtEwHpS5CEMO8wv0Y03x2PacI5Wg80qnc8ZYHzP0iJk2Y
5Lw23SDE8DjiMcdx1Pw1GngvARJahF0/rezUrNJQWE9WcQ5AoUFkBFeHoqin3B+O9EFguVMRmu1j
NlYBgtcgTx9qLz607h9H/M5vWqvortV5mmk2CILDQR12P4p95zi7avxzVQYRCIt44MtUE6QYretD
VCGybCnrQmmX+cFoBoLK5xAfbqvBlrJZ8EKA/UMNDEnyNT9CEmlYQy7DlBy7rtghhUkbXTa2RcS1
ibV6OkSUqtBS7nK7k0KGcfrY1Wi3XUENTfuPCwuOiUDLgeQodqOqbtuJC5rAsckQleq776auiLfJ
hOsgUnVMgl5V5eQHb2z6qixl2CR7031g8uiUmixfR0K5+R0TzpwJcDAue2f5W+Zn3v/88/N2UbCi
1HZRbCWKlcwwkEEqGyTSagkMAsvi0IC4GgXeMPqmu1YhETxhsSZX3KaQJgIcVP2QUdLdmNq+YT26
7hcmdOuZNyWGMhIeKJDvAYXrWn0xcl+xNjZlOJd71PpwKIPUlES2rIv7m4Q6UsmGtnbyzJKhF390
nafWdo9LSn3skfMNo9rfPp4twa1SQ14JNfNUq5wz5MgM8D/hlMqTcAC+5J3MUu6SZdBc/C2zfElp
leyFX+5No1rinsrQ9L+Mb/Atl7+9cnnx2yktFiepmAxdgFGjApvs2+JhajSy2jgYINlBhQE+hnYO
tdwtTMm9pDLycMm/AhLtZMq7haR3Re76wtTU+DbO5YqWcm3ITLmRGKA1np053XUkaMPc1GnzFhX4
MbxGwC9bKPNdy62xWqM0BlQSsUk99msjBoBw/c+C1HLHsAxUIz+1gQDFctjKC3IKU8sskoxR1EfJ
1zZp/bb92BbNwUEdtmuOTv3ZnX64jW/PfiEOPA6dIzV27Rh6dhzAjOzIfGfoJLBqneLKrz5JMRxF
XIpCeJBAMtz3MlzG9wm9u33FNhQfJBhiOJsiZlBf+Ja8sb2FV6gPzZjTjj+azdNtAts8/CagpI9l
PrhjshJgDDmxfZLNh9E7/DcaK5MXN6xmjT23RlOEPf80xE8jj3xcsds0fr2Tvz6M34ysjF4QMXtn
APwdwhDLpX1gmWn3ibce31EXDfBTWXfv7SouDxk1kz1maUrfMoh5SJ0uO3WTl/sisbAWTw7Zx9sf
pjtB5ZrERcxZtgqY809y/mEM3//b7yv3IiXd7AA6AIW9fNl7bnvfJ5km/d/UEezGQtkQ02iuiu+w
YK8I7Qkioqk7Dp8M86wpFW6KCFW7tSUJe9rUd7BhylhsZPh9E+/GVnKeWt1N1VFQDmGwU8miOUWf
Yt8ERUoCpkscNmWEaJ78bxqkRsE23FNMMdUSGuJbOp2J/NpKjS1YP/KVhl+QUJiY7YnKuQGJvhJ+
UQW9dSCfZpRV/1yhUEsFHgtqgR7aCq4vkkPaQdQ9EpS0/0a6r609aQhsieqCgNoDPUc9FjWnSOY8
pzoaY/9QUIK5h+znbT50ZJT4tKVZLEYKMs7A/I49mImBddC3aWzp1SUr1rWs5tGxjWmxwEqMvcn8
s8V/3Cawdea2ifZQZAmo3KsRsBx6lwyrrORo3Zme9UKNdxWLF2D164a8N3lBH4eJugTFTVdSBlM6
LEkIeGmr52mgfunqpjFXf6gqMN4e/qWgnIhRud7EEjATLfVPyTIsgx5PZd1+Zs7fU/awsERHUceT
cj5NMSw9s1ae8swn+VPe69zO+s2vebKxM9l1sFHHUy5lXwg0GI6sCIc4H3aNmbx4VrPDOgrbt4Ep
NPo24TuxuH+XBPstozeUmi0gP2OJJSpWeG9dBXDh9eRcLfPk8AJhZYXyZZKc68E5M/m8jM6xIWi3
ua2P2wL9TW+9dBf04qVC/kThZQf3SVQvw6BxBZv6fsGPIs7W6peSGvj9g/XT+fuL5tc3TQIEjmoF
HqfxpHv99W7fOTYqVkU4GQeXA+WP3OelTufWH3mlEWt1gqwIy1CMayJYo5PSksUyLGbxvc5RWo6n
PW3vcsvZ6Sq+6pzur6jYRkcflqyAItBZromZWR+PXYqKyJgPyTFy5tgf5ni5W/g8BKZrRAHJXPqJ
d67wE7sUB9HWj5UQXwZuAES1WpxgiON4Z3rCu8vQJsiDukrTwOsnXQ63KXyKWJZb6INGv9j1pxa0
avq6wxudO6AJ5UWQHpI53VbPbRou4ISwGwKuUonIp7x0WFNIRBJxFJjL2s0DoGDxfJvKppKiAPV/
VBShYzGEXVgOqFTxrsNqCOfd0jzxf24TucUKGqTUMpQwPXMG1qsMWXfuvEM6fuqEhsQtPlYSij0m
VIxZvEork/upOkvnoaoCbUlCx4h6H1AHNeIEVOr++1w9Dc27vjn+N1kpSYwrDJth6wMYsR7xluOZ
52XZv4EE9ywAQ2IJM55/r7XXkWUpeNLIMOLRO3t2U58ZJPFR/9rdJrR5KB6SPUB9EbzEKm44jux6
MSTSydFpDiamo2Vi+pRGQKnRhPWrmqqGak3d0XmytjiosQURnUXMDraDdVg5FR/4uOPRD2P+Z+Ti
Ds06M9O98255j0uKyvXM+TwuVVvIkBPABnvPUV36t6Wn40m5mnyoAL9tgIKBBsJm+AAgA7+j55pb
ftuETrfPxJfbFLfM/S9r4zIPrXVUMWt5LIjMPNzTiSB/8ecyyPlOfnWiz7fpbOkFiuyosGNw3nyl
gPZYLqyqoYALv6vE+/y+Xw5ZpiGydUDr8z9GyPAej7+utXwuClH02FkRVuzFFo0/iDdcIxTAOBpe
UNHATr5rAm1vUsEqOMcpkcUXltcN5hKKJBRDv2hUQcUY+OUbKdrCGZ6M0AumbnBkNlZIGAusggsc
Y798BMzkIRbpnlhhRczHJe/8xn0puC7Z3DJ4YA59Q6i9A99u/fOLGKkWJavaZMS9qud9JZLAS1/E
8ufVd7T0Y8wfsHkI1tVonSVinKxkykLm5vRTU8XTwZ7s6Vx1Q6SLcTfidgS46FNd69YOnniuGarS
ph9jPmdhmUaHOknf2wm6Y61ut9THiZ2jckKoQUa/s5+siQbMGx7Rl+7LB+7VfpdhXazlpXiKjnrN
gvKNO3H1Yas6X0iajkNHMg+tMqbpfUm8wU/R8kNTcSd0iGUbve5QoQsZKIfazevcbt9jNU0/HyTx
6+ScLk8993zbfm/ad1EV0gkLetL9lAm4H91AwTar6HYFoDMu0K/BugtWS3cgeYRKCXx168/xTysj
yNBOlm6F2Ybygs/fdJQLivfC2Wsp2oCKcY7ed2NRnNx0/twOmC29bdA2KVGMhVgEN5SpbdfYuWK4
Y7VkIRbq7Vz3a5I0fjnRw20q6oz3agWwLOI3GcWkDTUmPyrLykK6BDbz0gDVBn+R0WExh+/Z4MAG
1Hv0qz4MsfOOlOOBed3RsSYAkZNlz+M+ICM73f6oTdZxdWHGMRVD1ZHPhtKlZiMuVDp0vnWKsMdZ
aJ5+N9wSTB6lLob9XHS1K3d2yY1yxks37izh6V0jm13uTk+0qR8L0j8DW4rsbvO0SZDba3C0vtR5
yl2corFOkLllYWz8lZTujix++aXPxl02/bxNadMcXVBSrqLtIjamNSjN82fL/GwITF0DNJByFPsB
Vjp+vk1uq7KM2RqCf1AUYbC611ZGZJ5IaoF2rlGQBcAEhdi71ZjscpvEQTflEdADs25nJtHkZ30+
nDBnWt85lTT9Jcm+R1U37RJgu77l/ng2BMFtx/XUqiwfrWlwCT6rlWe8M/s1ps2t/tNt5jc19YKI
Kuu57xNzQctc6yMadMLRDG4T2LBrGJHC9WcYb7FctdtR8nyohMmyUMyNt3Pmx36tpMXVY4I3y/1t
WutBKQEvaGGrFCola4CthGoSCOFkqmDbXGl/bZruLunbD7dJqMAqq7kBDYZgEFEUHIaSJ4hyGAiT
EFi31CfJCz8akHRT32uzQFro9amfy+x5KTAwT/Mv1iiCeJp2DA8Qo1kGcsazVaf7po1DvPom61qB
MeKGhzrOs9DL7L+XdLnL0TThFGlQ2/44fSoszOOaw27o3jVNC2Um34RVfnVgKzMn1QQTG2bi6lsU
u9RFwppJjD44tBM6J8zdMJ9kc3VmfRX5+WIUh6lYxuPtU9k8eMthqMbA4GII5loAMk2qsRtxKLUr
2qBKWmQfJln+3Ko7aBv5l4oiZmBEV7yP0cXKkqMn3tP2JKPn24xsxbRXNBTxjWnr5byC+IrxKUVM
ZSH2Is1PHv+MCA+auQ0SZt8ZtW6Oc/OaWhzTHCuylKWOWmS91cgeXVihQ460OCfDt+6J6IaHtiwt
uPtNRTmnqsTE7YL1iqGRuhbaMKZun+cpppWqzsSO5sFc7rFduvlLjKI5Vf1kvEN1C7jtRo2xbiMS
ARdt75ciijSp8rYC/f4w5WjztkzkWGIyp90PHwyNP9u8nhdcK2dK+3aOYATRtkmk37r1bp5eUvZ4
W3N0B6g4sdHJ7LbhUJw+jvdxzPx+/tkmGP7hicYv6SgpLoPIzkukgcbaZTrE1sNyNyx3jf3n6c+V
pqwfcREOd202YnoZ+jj15zqudjQ68TzT+KZNW4UEzkanFp4m1ZmJrK9R6157djsRBW5/gLkU7Xcv
P8vy2+3T2dSv35TUdi2r6BYcPny5ycbz0n8UKX2LcbqgoFwtGqNuP1swTjtJ3pnDh1IHd7fG0a+c
6wUB5YrExSBEJyAsEyNlmXku6sQv2Id1HR0Ck9hpfMA43Zba9vlgwyDDhkg8HyskaWlGIpnR37oM
RXtc2ih+bIvoGHuRX8BYIYrvxdNtkpt3FVD1Dp5APAQsihhLmEEoBLKJ2vmSefctFZjF0HUg/grO
X8nygorC2EL5PGGpJzzJmITOFJRiN8rcnxzsK7Qm6S9Oi40O7aceAejIm8Qfs9bPJHKWAXVcr2j3
totdoC6Q/5ppZ6Mlq3N3so9Qa+k/MVPqqm4bETmeOtbne4xKAjRBkcowDWs3EL43rRKftvNuTP6x
7XNO/u4eKNOlwptnQBErujZqERiWvL77aSfASr/G47x5IHBLx663gtoZPU0flY7Q+ucXRmZgE+mK
EnETWgcClz2yDplGPGu0ePPuX7CjmLLEQnCWU7CTkTu00vea2GdrsMfBUA8CH4vj6VUdrjFadJ6J
BlzU8mzWMjDlKZNYblTgCeazTOku7vafmNTlg9tsragT6KNFs/N6eS+EV+ZF1SLuxKyU9eiw+IEN
nsYpb2odimz/R0EpVeQM4AMOplnD3iv9yWa+lZKvaXxvVHXu8yScHF0gverxq3t5QXG1gRc8zTJK
q3kdTckT466iCXAMhj3rJSL72Acw1x0dT8IkuyXJ/2prXQX4tkTdVy9CjpWTjIHfhsqT1RV3Za3x
qpuu+1/+XPVBqBEtQr8J/NWj7fdL/IGnzvvOob4jdLMJOmYUE9cn/eRlqyhTvNc86NJW3a8rIVVv
dGTJJ4iqxsq8u9suYPtCYZwCcOB4PMEbybUWDKlRjkuGTy/rPmjEcBxKukvm5SQX8++0tMcAD6mf
Gq//lDRJmPS6rv5N5oDTjZqqAyQnta7NR4MZ5joY085561sYV/ko62b6fpvNrYZL1K/RHWF5QEcg
KmqAhyXMdi6AToDKZ7DgtXwqzN3iImuMraDElu7S72bhO2dn/Jx2yz4byAHTuXddZvto6DrMZn1q
hHmY6jQcE/rt9udtCeHy6xSrWXWyEOmEryNt7sctx+D3820KWwENsnns1PZMjkBPMWB2zzDxW2MW
qMhPcdPuRVofhnH2yR2iA+Tzw510xO42za2I5pKmYtIyymVprNgbMv4mBieIsz4oqs8RxJm1P2/T
2tRj4C5g1gHvmihcKJdkcPJGMBPhE7OfCzQQFrV3KuPpSza4wSLpgzPszSbeT4n7Nc1KXfCmQpH9
qpRckl9P+MKY8lIkBY/nPMQcmcN4dsTTPcbV6uNQk4eu+xgbyW6iaNxt7mu8EGF78+A3KB7s+mSX
9M0BTZwHD7HXEi2BIw2Nc9ny/eY6mMH52nisPuKYSTcmhQvhmPOhTN8Vn7NWE11s5vKmDSLgjqNT
RHnpzTJqN6WHbLessT4gSoKh/Wi6ZVDE5GPLzaCJoj1vg8gYNBHH1mMGnmF/U1YsmJljkexgAaAh
HRc/BUJRMr6T3ctUvdTTi20vPpHoMKvvDYSVZuTsW51x+X94x3QfYZiDwFv39eETK+blgJnfsCdV
wOrHksu1ITcY5iVYLPSse8U57u6bdNBY780bhgqQA1hF9LmpdfGucMdhiEcIPbLCwsVcTGsHfdn4
jLfHGnBJty/ZphpdkFOUHA0c2LOYTIgY4o+Y8z8ayaOnnSvR8aTEqUvaULN0epRNbKBG195DY34z
izNQpU9mVuxvc7RJDDNYGClE3dlRV+jwcqwxJQfdsRovSMd942KtDflaoZC3pBofpKOlSA9QPFw2
az0olXvRIp9rv8+G3yP7oU5daW7FVvBjXjCmSLHKJviUlVhSDAeDnbFW9YB23yDHXbgtwm3Le0FK
cV52OpCYGBYKC/R70ZT3mXUfuYBZEmUws+8IXQeBXvk6rKpBE+Ft6iOAgFDQcFdYMoXyYtCGehJG
1+RAHx5/Nth/OFYaIpueE9mZhWdpx8N75fXl5rlXml0PSQIF5MjjcyuKXTbAmEeHbviMUqLfmURT
q9k8vQuaqypdeBOG7jKajaDpNafC+opVu1jhXBwBePDx9uFtEoLo0FPA8Bb+y7JdEMLQG3BEuxou
Op/mYzkPA8Kgatm1JPb8ri81OcfmgXFUB//3+ZkrTjrp4qbuRvihHKhpwLgZ0sanuuLgr1hOTWxM
NK8ipnUQ076aTCNiKLsKVnH08l3H2/4UMTzHupUZFD33W5o/NYKU/vKPaPNjhXaKwTwkRXa3AEFw
5rqnrU0Ze3BQFka/IWPlMJuO5H3vQUub/l3dFovPy953nGVvCwQBt89zS8AWgNxgpAGigK6Na8WJ
3ajsIwtYbgwdpyA1DE+D9savhkqV7yURhSGAyHVtOrmY/k+qXSPPBXq6brOxZSovKSiRozmK0eqw
rTscyzyw+h/mcKSJ7Xd457Uw/Heb2Nb5WM6KvIQi2NpKey2z2UOmHSN8Q/NJGdRSnKtpPrXJO7vH
bbhNavN4gCMFWBeAWyAbuSZVoYUEQQAHjAwVQWPtZIvuKt0IoI6IcskK1s1FQiE813uSAyCY030O
wKr/xonizJzIHFlqM+BaDGdumAGVDwa27d0msqloF+JSTkZmGAaqGoiLjAG/qwvNz69a9EqP0egO
vDUHcZur8LD0QrjegsnCgdafUV4NmiV76nvnPFnk2JbVP3HiaUhuKjZ6tX+BTGK7rMLRgAU4mY1c
NEzTOnQpWmvsU1rh5RCdzihyvkF8gA/CSgA8esOdKNpmO1HddoB7M0kHX0zYeOTCrjS+alPdKDol
MAyKeSdVp4fClokxFZgbzDysOrRqJ3Bob8Ifj/J4m6HNmwpcmBWp0gSIhlKxmgzhYbEyRhQ9oAlV
znOTxIepz3wmNAs4tnn6l5D6jt+hY5VFJcbcqt7zm2Hae+NTpgXe1LCjok1gsQ1ypgVwWVj37Y8F
/97wD0le7wsa728Lbusi2UB8Q6RkoVvgVXI2l3nrAKk0jLsFHVfU6bN/MJmgU7gt7Xbg2n9BQGI0
RsmD8sF2+p7C+4zzcD8bcLFVXL0kvfnRafAyXkSfbrO1JUBYbGCAYdQdXcaKggOQKI5rginaumkC
yV+EheqJ0R7k+Hib0OZb7iUlxVQUDGMII2mBZwigncCaE3RMe6372DqcHmLCAag8N93JibMBcxje
S0+jOOhtYgB7xwuFUdOgLez4Dffh8qsUa2KkIh2mCfehsp8Z/2GSb3jOS4r+DTecY98ULjmgKpAm
XdsRa5RFguZE2JGs2tPuvHqTsdNhCm1ZY0BUoE8XfV5rD/c1FZpzbk8WBgKtso193u/ivvzKuvrc
WsZe9KhJp6bmWmzpD+4EpgWArQstUioHjRt3Eu+IwMPsF9tPhg+WzQOzz4k/9TozqaNlXbOHhrKO
u+u4GLpt/pbpvs/FLkZBIIqW3W1l3bqFKPNhKh8NOxYgUq8pIXIqiTG7RWhbUyhcM4yAbgUkrWOe
00OVZ5oemK38CL1kwN9HEzQ6uhWj7JiNUxUdmqDnAlBatKfv2ulvu/fuE/feRgsQ/q+zN1GNhVaR
xn8V3NDHBqRBFCgBO6LcfSfJ6WQkGLN1E1SVku4xStv3EkWCgttH20XFdpFBUYoHUo/3dIn8dGzf
YH4A0ceAoocRIE81d9Ys0tlimMP15vo81uyvQthBlQ13rNa9Dm1qDyrXaFrG0b7a/A2dzErTxXSD
BGLd5I3vGJoDh9l94NrYe4MUXmOAF4S1woD8Jsp5SmB3et6MRnMun3mzBE0/7WrJ0C/wdFtPNwkh
E0TLNyC+MMV2raeWWbmyZjjB2nxwuftBFj/lfDYo+/Ok0yWYNACQiGmizqF4JbflGcpimKJwDHKK
0dZYkPb4lpHpKyrKraudKWn5gMmJCmUrwR5TF4scyzeErFdUFCtiL11SJesUwDAY77EJ1KfGJ8vo
1gdC2aW7iHUa2791z0BxhfXxfvkA5ZSqeRzdtFoneBjt/ZzmgKB/pO7zDOBGUu3LBrtx48GvyV8x
YOYwoHO6rSWrD1OCdBfKgZI+6ta476u1u6hQlJ40hrEkuOfO5FfFTyQabwH/uaKhpJstxcuI1YNG
4VQ+nsZt7vjun+P7rjiYeA9BFQA+R+3vSPMcb5EVwGyE9ZNJlCKaRwGU59vS2rpTFgGACeA8wZLa
FNovNRnqMi/DJXXKYz/Tyo8K+6Ui9XsgajUaT7NJzSQmUA7wgghy12fTY0uBi4UEmA2Jl1NjAaux
rj/1NnYWS922nw2n5gI6BKYW3TGYEFUUn7gAbUyduAwT76mJ/KU4CXrPxjtbaCS4pW8W/BiqNSgh
eeooSk2sqqKRIUNal3sZdWfUhx+ywf54+6B0ZBRzMQkKYFs7K8N2QaZ0ZIXvjZp5kvVmqjfnkhNF
ZBZvJ+naogzHIffN4Wdf6xBkt5kAehlHpwwywFU/Lu5m3ybAd+3BBK2fQYB6T2T4eVtOG9HFOgv+
Lwnl+rOp40uKSdjQxACyn85D43vdgvaEfZZO92xydkZd3RsFfb5NdyviR80XM0ImnlaA5aq4wUoi
OOyYC5CNsrGPXlVUxyq1ez+NOgkPwmF6EWgdp8lyn0ebYQS5YkEmhb3ngjknPH2KgFQzQCtvf9jW
ncMoNpZC4KPWOddrmVfNmIweqrahVc9H12NIRpbDbD+Ui64uttX9DTB6YOCtYR1c9Hr8F8c7mUOL
hABXwRTuaeb1YclOds33bPQC3gUET6lj6t0B6SeIP3ide4jYuJvL9MPIp8BqPlFH1yy1pdIAJmCY
AAE8AKqp11/UzECPiNOyDGXt1j5vnBjLj6I/X7uBPPmCinJxmnG0ysGGzk1T28B+Nm5gJUCC5NFc
HW6f5qZ7hX/FEKHtcIzYKfptl6WVmossUQz6yWozGNFmVqXrI+VIgGB0X5l3k3U/SzR6e+yEbS9v
MOHozcPWD4xgI4VWTHgVFwIroJsST5fn2ToXX7HvwNfc4S0zgbwOyyGAv4KQUjm1eZR10fU1Tq01
dml+XJpol0yaNERHRDk0dyoAHcHASIn2NsRfHFs+sQ3n9nFtEkGxAa4IsJ3IQa71zyNRa+dsApHk
ETWBoG4e5DC+4UjQD4MmULw2QV6K5fHGYikR8lQYyG9Ln+UP1SBeLBcTiflbwgV0SGG/BZJr7J9Y
jc3FDW8FYOi6rq5C0bRHIY3vs/WPWaT3uLy3BbfhvuEhHBvXCq9oTN39PQuSAnepK4GS00W+VxkH
o4vPnCG1EOPO1W2Y3zinK3KrHbngi3VRgTpYW4a8n/2o/GZmeGcqa01svEXFRbsJHpo4Aju1fTaa
ipokEYFeoydYdu0xvkvdTOPFt9obKMcM43o+DiYm16+44CUiCTR6qqqwNfhx9JwPSfxU9ekDxfjq
0la7svyGVtpAisZvo+KI5pEgyzuN4m8YXnAJFNlfKKJo8Lj+CAxSyDzt2yrkZXUqm+YsdWs2NjQE
A36AbUBr52qNlKuFV4s+70VehU3r+nX0LnGOMQD27SLxo0nn2jbYQbEaYQXeyWyGDSLX7DAaS87y
uUJpxLSXHbS//uomCVK2P1Z7hld1LPPGfBaazhSjNDp9tCyzBXvhdfmhqC15oqMUh0E6ph9VmPPj
S+Jo1HKDOcTieGECdwDO5sqlLvDuNw4AaQvdvNpn69KwVlhvGH2H6Bwc1ToeCdCeawl22GlueJNX
YQLD48euMrJzmnjG2SmnVnMDNjRjPSVqrcM0zFVxcmVDehR18V6S4j84TO5gn526T326UPsgZeph
u0xnf7h9cltCBEFU0QDjD9hpRYhT5/VGEcka60Wab0aytqh70fE2jQ37gaZ7DLyjUofJRxUOMY1c
0kyJU2Px1gMH9EbjVUCu0CFhbVFBjQxr8tC+gC4pRdczNxKyZKIJbaDnsuUJT8KNsf9zTi5pKJdX
xJPV2iJrwry0g2ON+T8z07RhbB0IOgeQ1SJa8qitKtwwWy0f0wZeUdzxpXkpxFuGuAE9hZkwtMnh
TNQk0+5Mt+ntqsEkMz3GzNiZdbzv++jutrRW3blOzMAEdiPhHRCpBQCNr++OLJsWy0uQyy40Dhvn
KzUbvyk6f0h1gJs6SqrQRJXDuyclRi8+MfGliDBjR99nxpfbDL0+GzAEO4CjQbL26mxawWg32wO8
+3dz9jtdSq77eTVGBa5T3CMiCo0MCwHZTmZ0998YUEIubOBJ46QHA+O+DfrT7R9/fQGRqgDvHuEV
nA7Qcq+PGw0Lc1dRfH4THZmHHfDdM080NnKTBmq1qBpgX9mrXndSSxSGY4YTaB55+gzoYuxcus3G
1inAhvxLQvFlrtW0cT1RaC2ffTk8A4DuNoHXygoUKhjc9VrAYarXwpEkmXPHLMOsnRo/oaQPG7PC
q3xViWAyxkXjJ3+FFNf38JqgcjuqacRYEqBowmYI+Hysql37NGAReXwwzql8MAeNIugYVPQ4ltKZ
CN4rQ1pGdsCdOjpNhfFFEjSm2k3RaCzmqrSv2QMKBGa4sZfw1x7ai8CxiIxE9vYC9gx73Elsq/Qd
xAHm2Oyt4Udtd7vJLA0/mkeNfVvl9prwuvkN4RUW563KekF4iJaU2RGyJLTtFNiGKOMddgJEbRKk
2eNtndnicX0/WDHVMUClop1jdEz00kKA5bEmLIB+x8pzhN0NvDhY2PdTcuZTXVD3+iJguhCQQvAS
cNqUrX9+wV6ZlTaCHNKGtv3SrRDbmlbqDfFd/b4iPmkJNmY2fn+cUhQe3kW+iN+XWCvONcLb0Ec4
OogNEQh6xVQoiBWi07MXq0VQ/2PM30EXsCYU+y500fYmQysZgGsjzlF3nxRF67Jlitowoe5dxYCL
8rk3ymCph3Puat4FV+EougcXDkIIFJArqZ0OJdY+LRZJO/jW1C8Ba+MkyCa+3Na6TSLYQ7LWPVes
FyWkakpjibkDIjHkVYrnoT/k7fNtGhuajUV9v2koIZVhAlOqj/MOgDIk4Lk412hunbAmYk7JPqle
7BErrDor1WQsm8rNGULedY0bUpdr5W4GJ6LzXHRAH/ko5eM46mrGm0qHbNbGz6PGpm5fynmJYbqy
7UJSf8inCDWaaQeL9D+sfVlzq0qy9S8ignl4LQahAcmyZFv2C2FvbzODADH++m/he7stlTmq6L5f
75eOOBFOZZG1KseVvSja9w9wRhPUhzWUZadMofRLk7zkJSxebTYRKBxsCQt8l/UlMliPyPR6UwaH
vhrErKh8owOKfrUu3CX0jUZuNkM+mqmRPheh7rWC4HTJhahZ9zg02aM85islWqjJStCf1fbtvqa/
TQVtV2jvmdhoEffRQI/3EZVNVWrBneLndojOAifmRGSFxc4nlZikdhigNI/VJkulH7Llfem/Pyik
I3GoYKkFckn07b6c4RZeSr3dYODObI2RpPwCzzs5q4yQ7DeM3AqicFdo9dwPfK3dJLGbp053djqM
9gQep7K+6XR/b78pKu14uFBtBFcxnPTbS1BHfqXXatttLl1cJiDxTssVL+W6nYM414xGMFgaRuab
6D6vyLkPBIfj62Jx/1x/gwx+BKZpEPAiGkHd8PZHREKmxhdY8CYbfasPwCAR94SrZMaFn/l8yMui
uwcXBUVDOgHd+34+KB3oGPXOjh/qYBqV3ITnnCHmt41OsTtYRrE1AsGPMv2Mq0ezRu0k1ZIKrIJK
ya/PUjN6IYdZJ6lN3y8aWLnVga9dOR0OaESXGA7Jdybu9oOCphXTOaCYQ1O4Rit5HttR7wtN2Cgg
LhpkLMMaj+fUSz+72ErWxvg4iDHhW9NvHCVZXR7xhxaDf2y/cvmQ+EtejUwWB9vvc8ce+YkxC4ug
kEOks7yZmCuYKA7FTdTXZ3uo+ErbG3nclqYSKgUG886o6DAgcWZQCeR6IPKZBibwqenycNuIaXtJ
R6wz0loiYfQsMxqMN+oEpKZELg2rSDV7GGO7Uv9zOEbRFjtDMHqIRBim9G4NIBDitKhTQdhIGYct
eImqbOroUh7vX5qZU0UzEDq5ED6A25TOFZVp1aL/PcCp5pGw5Fu14kiBcTzSSAi0O1ARMEDp9y3F
GwZ/EE1kE/conQcr47HXtfMgbjBdKYKyTwWX1kdaKVXmxX0R6QxLnolZUP0yvvnCUOH/Vf4rKtQ1
4qIWNrxqZaUpa9jmRs6SBfp8LHgzthnGcPr/GOFvZVKuCB/7StXphfBNhnHuHhqrUEoTHOT3v90M
RIAlFlaJXjywlOjirYUkJaJDZPqEjZbJbWWOykXIzLSocsQtaVIWJvp1sTdEP19GKwhHjKBlHKgb
7/+I348MfO//GR4BB8QvXmcsLtO5nmvxIzhBXCDHpFs9OM8cIa60pTJGTtfIEetaUq4K4oiJ2w6h
BHARfXR0oTWLxwDjDbxwXBs7z0sCMrpYHW+Ybm5+doQRXtAlx1/SKCjGcEypomwhHP0Kb4q5WrWL
9/Nq/3n/IKf7fAW5v6RMB30F+AbIAPNLIAhHbMjlHvsM7HEY/lwzlKHJRX6JoWBFaQyxzfURR/f8
VpLdMiDLR/LwYtu2uToc1i7LSOm+gF8CJyu+0mvshbiO0+lbrS+Wpchm8VS5/q50QD/kWhzDHOnq
Dy2Obl7ruzRN2uljZcQynHxtxsQ9uA1h4QqFY/8jB7duitFggHQvozAqoSDlkFOMLiI0gjnI8QO0
gE8rn2xjcllYLIkUVP+SSKHKBbmHsIDjc3xeo6En4AgyY+bhEFn7PWv8edYWr5SjkEVAy1zTdJOR
4BTl3AR9vPt839wp8PqlzRQmXJlFpbZcNGBd1JFrSOkpL4GNeZLIQQXrvpx5g7jShXIL85FP0fUN
XTrTSh8Ks6oIb7n7tcAA/W/Q+XWBrwRNFnOl0SUItdaP8H3WrU9KxVxt31eHZLc/6LZvMq8VFUb9
Oj8KlDiJu8Q9JwtHS/tzfhVIsQA/Q8Jb1n7dM3KlNInqL1kUNIVhe5G1b3NYO2+7kZQwh6+OfH5+
xqxIgqUWBU9I9hlCMeAQz9b65I1WsdCeuBVggoGDtF/wSycKlnhwkxbYiyAcJeK1R+FxJVpPAezi
vvV9D/PcMQq6O64Ae7Ie5RCTkWd5cfLe3nZLkq//pGRjn8n2yVyHjDCIZYd0O3ubcHnLJ7CMwj55
1QarruywcuLtGnuD1qn5fzxIeis6WJgabK6BuOcTR+RlTEzXZchgwBHduh5qZX8RYogIY9L95V/L
pdmKLIuYfxnh7KN+ifWvqNvf3t9gyDoxiXXh6Fn+Am/j0ln+fYjMBR7GiqxMtyN7VpMmHV/8rxX+
yKTAiU8r+RIGKm7xSSNv7WbYcpq1l1gYOOsvXalGQVN/AVl4WU9iMqKRzh7J2Wkk82u/901W+ZRy
CH+pRAFTVnWtnl0gy+OI8OiTVc+IIOitJ78kUHAUiZUihKU2QR8xyMkrba8PCWdLnnzKdufFl8v2
Yuaf+58PReGSJqCzP0DIfHzOyKkSySUkmp2+B2dyCKw9422cjug3aPwIo7BpFC9qeEmh4CTMi1gP
1f0/jxaSW0Pvmy6OE/QxHjXnIyDc4+Mydxc2Mc1hXWDvNQvSJ2fhn7XBlPWtuLMud/6IyZsjB2/i
1NnnQ7qunk1+bd3H2llIR6cUYhC0PSPCpOwC28/zdLhcxKPVWv7rQ2Z9DcRiYdGsP3EthbKE/qxV
SdZAyvrNM0j0JBNbstfSkqENnYL5tvJrOZQRxClYuIYSck5r3vRK8nZcLpcLYpP394o8uQxx8txX
uhJHP1SJOPKxkUFcZ64tB3T9i6OzA0+onRBv2J+wM4/sSuIsyWP9OjycFfJgD5uKmPvKWru5ty9f
UvPz/gelOajoI6Bfsqy9aGVYTx+0t7xj7DwSf2MTnQCRB+J+GhvGvfveAEWb6vUhTId05cIpvZZI
TQCBZ0tcJAOR3+AdZF8Z8Trb25HIe8R+D+e4fHxcLBa9GT9vbFsx7ZRkBnnZ2oJt52Rrmp971kTh
3JW9/mHU23RWek6sCvywZ4yPYMR2zTjqWafhWoB8q/mQN0XTn6ejdrzaxECftFi5X4ibhFfWa/Sd
Xr93ytRr1Bp9XvPTPeXctVcQb7fLreUxdJb865/4BavnlueVuX8GizHj+7JOcfrvV59XvnRohpps
XCKDaWxT+7690pxWv+yVAiAxS8N6+P5K69NbaDrLR83ewFpjstoz0xJzThHY37ClBalJzF1Qp6iB
RAU0oZ14rJoVtlCJzmX6aCB61P9TfpD/1etHFHVuLd9gAUYNUevBhAebW7F1to1FZrlf+//C1bvW
ijpCIQFdkoJth0d+8ex9yMfEYQDdrMt1LYHCb2TJQH+VQsL50NouBx0sloi5IOZaBAXdxijqgxZA
hDXhRgTUfJQJUVkP3mxwcSWH7lTrx7MsxUY72bPjDN4x3P0lfzab15XJk6/BdeMF6/P8AyT/2xTo
gYIx8LE7YmzwKp08x4kIsHDxABf56YuzWBmP73Go30DxI4yCY1/UWxVDFdM5OsdiH5BglYYksMlC
thb2xjYP55J8nc0v7qEjuv3JsMXZxN/1+VKoi15OJR5BlXYcFifLAyiKxEQUwHp7J3O4pyaFvZpy
0fzxAnNRiFeTwLuYbmoybPIfQPfnLCm4SPUw5eMSuiAN4qHVP2kstP2TzLHOi4u5+vpUrP1X5LAC
YOYZUthxhq9eNQXkwlyA8fpr6/If9Qcjzv4H6P1Rj8KNof8X9K4tfX8yiNe8X1z5Yuokxlc7HNLF
Xluy7IMqe9K4qFFQkqHlIBUj6JaRtQcnrSDhO0uxeb/sRzEKS7D6LTmfp8eyIOmDbG3tGM4fywK/
qy53TJBu0FCqKml0CSYIO1ec5Ueyyq3duIG7Z5i43uHjdmU2a3ktrgMmWjI01Kn4QM0VDogPSFk7
wjpYGWbpRM56rzBuwGwW6+o20+USWSnERhhxkmvn7PQX0nEkXXcWclkdqT/QThqbJTNw/OZXvney
FIaMRo+97g20SwjcyDdnB8zERLX5mJh/HhabVzu0kUrDL2AGKgxYoTfE8GdlUJthOtd+tJzlHzgi
ITlwD7kZWA1Zs3IZrNdIpxAG9GuDVkg4X8tae86H5DpLpzbHjLyah4EEzsEMQsL4qKz3iO7dT0Xt
jOwGlGwAax4eJOf4d3Ehi41dLdasI52VpqP6jAE/tG5g1IhyII044/xkUtEbHaSIIrIkpfWiLFbQ
0F0zPeW5q3Et79eRXnQ5nQIg0LmvkDysyTGG8zVIRDG3vLMyI+vTsNZ7Vg5nzrdE+wF47tDVDRoT
6kqK6TlsB52fjNZp3jBr25xZ137OOq9FUG+7EpeRINUCrNOydh+dc2CA86w5XgugLh7WvwaikkIA
cl5TkPGBj7VcPKDQtRLJipmjnB4Y+p5fi6NMgwNb5YXDwMVRx97EgJD2L0Mherr0+7W5lkAZQ6OE
vZheIGHtIR2w+yDZ5AHtWS4eUw71Yrcp3/pNCzmI7E+70AzN40Lbw/U5MJ2D6SffOzTq1Q6jIUWa
61slC8CYOsJihSWaxGVl1Gb9g+vDo57qpipDzFuOEzh5uSOAAQXrQCfkD8nqy91ba2aBZs45uJZI
Pdy61hYVkir4XCWRj3Do2C8a45rSORtwNoaJ0kEEaKKJB98R3jgy1i+Sudp/Pd8Pbhn2Tedi8nMp
xVrU4wAHO4wcXbAtloHPo92/UYeuJBRcVheZj2+kXGy+ek5ikI6QkDMrkI6DD9nWUku0zv3xvmIM
IKKLC0U1GHk3HeK6IHFIzivXZGVXZnN5V7ZAvxtpnlUl7tWU8TidVFM2jwRQtLGj49Z2Xaa1z5Yy
ruVRUAG2skRvJzCyTsKJ/ypItdztME+3kDs0AJLYXRUCecKKlv3hk3nVWJ+Rwg+lxg6nbpiEW53t
b5BGslhO8fQn7uAGTc4e9uWQijwsZX1y6sfaVLagGHjYum7gpMgc3TcQFiCqFHa0gz+IaThZyMnr
LQdxjG49Lki/ePpkuDOzyYnrD0eBRg0WBWkAqxfC65Pk1n+U18/7ysz6o1cS6JzB2BYSfy4GKOPh
3ZXciAQkPDw+wj1E20JIqsWhW3+5a1ZllwH1dOIgV/pxFGIcYrTY75lgy7jE9CCaILVJyTf468+W
8mcdLpGvRjWyPcqKmaauOaV5mFW1f/AG/41X9Ix2mPqY6Qy+3xTkxTyMjZKPj8B+fY/Ju23WS9bL
zIBgeo5CCvS01+LJo6keoofD3mWYxuTV3blV9BhKIoCRHY06k50X8C8SO3Nr4pEoIBKaHVtiPjUJ
nADWbWaeIwUY5yTppRq9xZNjg6WZbmihOG6+bw+mu0cG+v94nTXK6eDbPlNHdCBO/o3nCNYRYwJE
sTHGBqj6ZEEV442mcwS+0ikllh5OyimO9xZ+BvvkITkWS2DV/4eLQAHIWRWDrOwncRacxJP3zC9O
hhMLZlAQ/xEFscjqXu7bDcu3opMHWuWPWVR8ozEyL87ucSEfF/ZqNeXKrIJhpbMJpSsAo9MFpR5J
2MYMDbFoBQp6PsrMhe0asb1nbUNmoAqdMQAJx2WUpe9v5z8UG6QHWHWd2e64a22oKKXVC7QcTGGQ
VRAEy65mvqK2dUC5gPW2zGZTr0VREUqSlecBM4NTtgrC3hCbIxUR2Jn5oG8I2bya6HMwD9wSXQ4J
Ue37RsJygejsAJhOwgAkIcgDZlsntSp3sTBtdEghgpk6Kxi+pDQpcwfL6LxAq8StkmAFMlxjJKqR
Gm9I05OjQx4W5GWTv8PvOgwvh3SPCXJrj6ap++rO1qKvD5sCmTTT1B7DSlMEjX1romz5EflCEMCS
w4gy6Hm+IJYjjpMm7ERtPbPDLbpvWE4J6ywpTBlUTuPDcbJRhBijKy2e0DliMR9xlmtCj6IJSHVG
Qgk5lXNC8wjizmOKSrRvPS4vRLYIiqumbboJZ7KSESxz+bXCDvwQYwJGevhd6MNxPpYBSfAq9G5h
Oo+Lfu87C5X0Zk425nZ1QLZuzW0+044wMz7Tfb9jtzTFAVgJkiptv+0G+ax2WZKP5XFKMpEzed0q
5uTK7FkfmGFEdOcTJwlnQywgNFxeLCtaVV8rlxUDMVx2enayB/NGjEETGNHby//xSTCocEe4aFHi
T6kex+uXuwA9aGjX8m2GGBaE0YS7LSf6tQESweOzpyCltOsRxP152BBziw5j6/M+grDyV/QGvYs/
VpU2fZQ1gjjnzesed8vHPwubW2wvJtaamSwzYN6/yZW5Ko8PmDFJyu+MmSc41XK0UMNGzwk5uzZ6
jVtbMp9icvgylgxVWWBpUAAzyvyQ8NVkG1hD/TLCyDukZBjned+71eiuJ1/9l3Zr7PQilnPE7V7G
1uPDn5fBMU3ulfngzgbCYCgDzk+TfnQ+A3SCzVipHEDlggJmTXaPIeJGBFpnIphojNtbz6z293kb
vZJJ+RMNuMN8P/bFY77kx8V22LzqZGsXVr2b3LHDgScHVif3fHx8JVO+tZso7XrJwBTR0QqX4N4y
RyJ/CqviE8biojnuv+uanEj6/3Ww1H33uwb/bTQmFzCQiYjCs28yW5FnA9YrIVRUEgdSN03kikfZ
5B/8x/8qCrn685SDoBVqHoNAamo1gjUmo90e+48h3rjpwn0yq6d9yup+me2bvD426n5LXcZFF7Dq
HAezSDG1ePpjmrmnLffuCpwRzp5pjZMOvx6zKx2pe50YTRWKUSAdLfXT/Xr+rzrurxSicxnaOFQy
H8Hw1nAXarPAv8WraCGF7Fqs/MW8+/yjDJ3AqJKAV9oRtzkhnekh37rb7ZBvVdEk/AC/5P0dYlcd
sT5ZyQ3WnaaTGyEX1hInQPL6hD64qa9o+UA2OnkNTPSaMQxzPhq/0pNCEKFu6l7h8dHCzdp6e6vN
gPTkQT0uLgNau/efwQfzaGeh+UokBSBVBVbHlleh4NrBu9oeUqtehBZGTAVErB2GkqYCooV2Ftaj
wLjkdMqj0gspRZ1PPF6cZ88LH7zEdeByol/HWmy0xcYUTNGqTJeVFmDcDJoINsD2vyLJcBU/jlMC
7sJgn2N+RApdQLVQpfn09HhonXSckaBLh0ylr8MX01OZj8ivPh+FK5qeRUHewWLWb/XeMIsHC4MU
n//N843lEBMllwFWdwrzxygWYklIJGj0hvhxhFEuH/CWrmJyNvfunpnemw/NryRSDwAWAPTCMElc
p8u3dokxKDherTdVp1hpgHln70oW9b2qqAl6AatTEZs/W2/ISTmPQJY/C2Km9hNqfJ+M4/xm//oN
zT/HSX0zXxbyoFRjQLP10TxipifD/ghSmmVPRhS1xSXZkN5+j04r94Cy/VdI0v0UerjjQ0LwRjHi
2EncvZ9DvRRGd5aFpIb+VuIOHcmW2cFiZXP+wU7/rfP3pbnyby9l7qOlGDoXiXt+USqHuE8r9xm9
EPdtlaHMN55fydHFRruMBZRRPpKj6ZsNYfayzIaJP/bybU9XIs5yFWRBFkrId+/U2O6s1crqiNsi
bXRfl3nf/EoS9RxkaR6OZ7A0o8dQwT/07yPGEjrLYrw7zK8j33qRbZ5f4vAMQWvuEB78xvaJGxz2
EU/WDFH/8JT/GAKFJec+FZMonozf+25sH0yohZQYb79lT+k6OCIr1GEeIt2idSVmYfOkyB1bFylc
6Ro98/k6mq7eyXlzlsdvLFsQtPavzCe8d/hnMb7i/Dv3ozGFL60W1KM2yWzMZ3VVo49sBXeFe1h/
sjueZrMJVxZDQUsxNGWcnGGb66ld2OHQm7pctGRhI4BcIVC+rxrrslHI0ZVdOcQGpFmhT4T95dn9
YjlgLNOUJo2vbhtIOrBNh580mvpw0NNbm8fzGuTCuczCDqasyVe6llXwY98L0832HBX7xU3gr8Md
md1a8z7Xvy1CovpvhouvntXvr3QaTHXhvX2QI+bAX1876x0BOOMrMdWiYAT7UbBiL5mMXoCLpyM2
RO/S1BRx3xpmGxkxv/cvN+E70Xd1fI0Rpjn//ZCcvPPy7YMjiPHh0GFaa4HJEZTmnlDjNwd08bJy
vrM+naIbClgJJvZaSkUFzLuSJBcSAoTaHtFSwnhWJkv+hRtXf3/ClSvVVKmXMux8h2NuIAJRQKBM
+M+BNXc0X4K+EkOBowwM9pVJjWc4w5qHRDmC6/tfaXbaRL+SQUFgq0d+nRhQJSMXZ6qdonGvXeuR
lRxjL1ycLebM4CwAXkmkALBPAj/Is3z6OOLiYqFOBX763vweVmU8L/OO45UsCgCj5qLFiZFJyGNX
1vSl+k2VWk9on/piZVWF6aTuGQUFf/oYZJ0s4yQbyLGc0FJROkWYxnozGcb3bTVXxifKvDzKKnSK
Qfp4PKBlNfhgGMXsu/FzbN+eyJUI5Zxr3TmDiGeU0sunlqTgi9cdJppP9+TOkX1D1ZUcMSk7PQ4g
Z1isT+riLVtxPcnRPFKyDm3eebpSiYIEQ6+ywlfwdTwvBsGXDa+iI1OTMTPvxzo8ChxSnyuxqheS
Svtk7RynJ4/fU+Y2PFxz/cyqws7nJK40o1BirP1RaM84RAltzWgax4jLo2Y+XMjD5hXTCzqb8GA2
m3olkcKMpBz7i59CYvSschi+Q+PU3jhmL6AqIvctkakcBRZFGgQx9hZMYAGPVyPQbrnACA+qMBg9
ROso49Waz8xd6UYhRln40cCpEMgv1Le1t3NQ8Bq39R8TA1bMOtvMWwwSSwWsT9q0Yxnbh28fktY3
wE8kX+DOTCucHY3I+7C0WnEFskT95f5ZzjQH3Aqj/JkOBImtkJS41esT0ldI7CwXC2OPmgn+x3gh
ZzLRt8Iop8bg2hIL1SdhSHGScVOFJLSW6Gyqm6kkxBL3G3xvxVHXu6zlqh07iKurzcUaTHFVEmxE
tjRvAyLSo9IjhjGt+wfKkkld9EDOhySOKuloCJsstwvw4nf8AUxk98Uwj5K64GEeZWkvQDcLzUBv
WGAT2fXgrHL74Lojx3R7f+PX7VFSt1uIOUPoGqiFHjteJfk7j8ZB975Ov9+wWxnUtc6rNgo6MPwe
y85yTqEpP/CNeTHN+1Jmnv9bMdRlHqq+0LFYRUJ1ApPbCb5RgHmPYSc3ZiPA4WBZ4WRlt+/ZrTzK
BdD0+KJyNeRZ0s6rjglHRg/5MCZKMSyPjoKGESRIlfj9ibK/1RPL4KZjuaMGvVv0DBdjVEt8Hcxd
Y7iQxwWG5/Tn1FqynYWPGkPe9LHviaOggsPE1XieTs17jt5Dp3vIWaDO+C4ShQ5tkNRg44ZCGJ9f
x0e5s1TOSZ/PSCysGZY941Df2AAd9nBKpGWjDlnPnsWhZ89fthjuMw9TBxbDvBk3leb61EKwU+g+
Dg6shPGFNA8h5LCyQTP5yVuFKDwIs0K+FDqkPHun5vltsA0ynleNValT4HiwTZW8poRsude1t+Z2
3toyy93E0eJaTIfxt+dx+1so3FCjAqvb+8nwI5U0i79Y6pUSG32QrKNlWQyFHAmf6s044GHu0M9v
dfFSM7GvLFeJxex4YWChRIFGI8RBfQla5CjJ2jq3RN8MfxLWDA7rEZEpT2Ossdyx6yazxGirpS8M
Av6jI1ksYhWtxs8My/wd4918J5lyNfLKDxPsbJSOpz6wFVJtLIME6O+ylX0beuy6h3wfQr4pNa4C
iVrEgEeIxWcoSezCcrVBNVUzLeHBwHgdwzRmCgS3ulFgwpdizafTSeJR8d/gchdotAQZxyJYRssN
eoOYryXrHZMn9a/U0xr/EpQd1LMAxzuPZF63NJmuLwOHaQLSoC51/zJCSmN2q2wgSHpdMkK4J2UB
pEShgQXLDPySKWSph8HA3nVYybh71vclSlUNMxU0E/jdfi4KMqqwuPhdV08O/ckakfHqwSnlJaF9
3+RZh0cBxpiLwaUzJpQEXeQ6Z/z1mVTQrRYUSGTnsOLbFlpkz4VK9FV0Nmt9KYMn3jFeDdYbxvgw
NKNiXteDoVTfZ9Za/LPhiJ+NSES3dlkFZ5Zp0/ONsZ5iRZMEURZmtlFuc3ivdspXvGSspODM3P3N
GdIbrZqhirCrGaJU9AycVGzjxL8dqlw1WQYr/lDldr8ocX3BWsXwDFmgoVCgUeZqLQ1nvCcSyhye
Ax44cxkhIso8DfQdDTr6RfJkNqAAyz0GGDPeF4UCDzFPmiSbnrL0YsujeeTMVLeUkRUNMb8kFaYI
PlzSpoKciaJhDC2EX6mDnCVcLIZGM6m22y9JAYdQj0Mm9WcJHTvPHujhm0dlO74h2Rag9MZMuM3w
TN2KoyBEbMGqW04BGJoivPOHTiZnjjlizNSKghBsNsgyXoGYznw+aTvHEu2usVGMGm3bvSjmfcCa
yXTcakVBSiUWQ6JOIfOzIsC/X49nwi9ASdELdlK5JtgaXFezdJbY6em/4+3Tk5JBKmfYhzUdZtiS
s2+CICWxvjCBwXin5wEZ3IHgtkYdgG4yTIo+rrpkgHPcTCRK3F6uTcat/oe35UcG5ea0htAM4aWb
wGvdv9hIcRD2hN38/f0RQoVHpZ5V/ehDyGnqAq3NZWai6WiLjqNVvnD/y/jlRxyFVFrSYX/LAC9g
7Z28zDNrC4NGTK7KeQfxRwoFSqqaS+oIWrXj85knWO3FQoj5QOHn71Ng1F5EPREq/P2EPHuSJWwx
UYfeIYaY7wLxb2P+EUMBUVm0vd/33wZQvxvOiCkm/A9NppdPw8y3ZUS6jTm4eM10x/yKnxhXeP6d
/hFPAdOgZb5cNRDv7Bx0QNtgN2e4AjOdyBNK/IigQCnKQbgtK5OGJzzQaETeHcF+9xCApfAVZ3pY
fRnWF+teTTb261ixxWXaCSKJYMO/9Xe5RO6wwHpESBSSeJNs01f+r7xrlrmdYHbqELvM/sWZk5Sx
Nw9LXrFjAYs8KTV7JTMCvx354+DXo43cdvAaJBjqJvGZR41vjMRNoRuDGxliYBWqIG7hI1X/2QIg
0AqghRLk/wq2TWAnCd2ljD4xQeE4kT+e632cYtYvt/Xi5b7NTBeLOtqpJot1L7yBRQP0pKQW+QNf
1KV47JOjKqgkwo7N+xK+0w6/RWCpDNYAYzsv3RGjK5gwEMtKhFuPsbB0iaz9W1CZuxQ1xmC7Wwrr
R85c5O7mRSWddSbQVHSaTb3Z2k/tghX5ziqM/c2y/r3S67sD5Sp2SrCkWsmbM5qHQ6QMpNJSatYe
krmXW+GxigdrOhTskfm1GCjDQpbgEsC7u5gn7GQNiQFu1zNJOoJE7Qo99H1sqVufcdIzIIqldtNe
YkkCY6BCveCBLgZyU4kQK0ukaN22xwZApoc+cxmxIhFLsLGXyuD17wn3qwO89G0alIUBBNiVb+2L
v+FWqy8pJsoD48We87NuJFGPAggUgvEcQlLlrDUSHw07AZE2eEMbopuVc99M58IBTIgohoDPhnE3
jTq9Ii1lOAhAtgRDdl6Z261IxgCJEQldMo+tKWPSoh63nNerpF08ocTFHBmb8VHQscJPKzim3WL0
BxyCvq9kn4PLvBK3H717iUjkwkHX+EW2BAV7blrjjrXibq7oBKkyljVMe0Kx2OYWXWOFv4wDn8lH
qVrGhtt0qsljcaEZP54XhrppBrPRiJiR++c95yzhrHURa2mxWFj4Lk9d2RHfYeeF5gvGEYlxu12L
y3IZEvFlz8JyccZhwmoafVqdhW09Cj2uk3GxmvelBEHWMJhW+c5P/QXVc0p2KqbJRsKR7L3F/5M8
ITRfYnBaWNKKn8hOdI0ID6w3dM7TvvlB1OMSC0Z+STnRONZ2sPVSJ1rV5lvgckTbpilpt7FdgP+B
1Zk4/VUKhm+kUvbtd6GvBDyOIY2I8ZhscJEO7v1vOmO/VyJ+0RcLDZZCpti7fRxaKw+tKF33a3kZ
KQw3aw5fb+RQFqs3Rl0LAeSs42VjD4bZdo6xlUl9BONrbplSSVZxwUDX+2ak8pTfHV/kLGgE2ThC
5mgbDWl5q/DfLz36SJXj/YNkmMivRat5kChyeVYnmxVX3btkdTWJncxUVLJdSaatngqLmaa9byEq
T+Ft2KVcPGY4VqtacnZvbic+svuKzVxGA6uoQWGNbWCSItNTlFxdc2nR+cZRsiSSL/JN1lvjYjSD
J253WbYg7KqfYkSeCtEUL0hMNXeSxAxQoFuOj+e3lFQXkqTHQFn4f+//tN/aY2ErD3pq7K7hoTxl
VPylD7IiDP3jWFpqvblo2bKQDSK0aBNOU0djLer9bU+QJ8lYyY0V8dhXRsUKPea9L0WZ+McTbx+P
oYnKxYn1WKvTJ7u99LdCqIhARcunca4g5Pm0++s4a92cppFBrSC0JHOLheeAaQFjCLslZloDN9w9
vK5WmFV+32630ip7QDS+x2Z3slpFDtbrHMx3VvLmu53x3k+cvsvVOxBE2BjkK/iJFjrsPz4mmoIW
U/CnDiwJx8V2haapcbUSzNEG48QqAFPe/e8+8/7hjBRdN7CRGy2C9Ks7RgEWAle+j2rg6LQtUdzR
7V7PA0ndYse9snpYZj/Jjzg6mMmwQC0ZK8M/yvrZjNWTUjLChhl4vFGIJoQKSulSdC0kVE6+jGoC
OjzeLlelaZjhNng9k/65MkUG9s/EvgaPtZESHE8ZwQRNyRCVZ73Pi1yepmILAmYtE7xhziMBm9Lr
Bub0hI4ZlvHMTNPAh4Aviq5S9HYiNKWMp079uI46+YigQrDQUIr2nNLyd9v3jhR2Y2vw5Q7v9w1m
ZiT9Vih1c9U89AUwVssAZ9yammAsKfrrW0vHO61B+vf5WbhW17plgWuzyk1zr2bEOJP9f/4M3v4O
6nLrnNBylxK/Q54orYtVakX7YO8/LMlwym31Rf7gjvdVn8HIm+Om7qoI/sUhLhv5mEfk7SwRdYkN
06xo/3eu5lYtylEJYrFOCwVCLGP3pv59HFMQOqGItr+vy29n5UYM3WsV1rnWV2IrH/VFuHt8kFbc
530BLOOkp02G6Kz5vAEJ445/uyARJFmYKMCmANna9KvulIK3p2Og2cwEBdRSJVETdUPkNZqKKBky
rPRNB5weRsUxwxDYx9o7Em4aFlw/LjRzYSrmgV+DbyYnX3tpyVB69liv5FM3kpOx0CRT+ulyZBOv
6sRnUppYEZB5y8R8eJlmrLdPh3AV2siaM77pTE/brfbU1YSHlkdxAu3bU/SurnAzexcNlwB1++Fl
Uyy3IGoIWW0Ic9B3c+bURUSsj/88nfk0gGo5O8U9LlUOc3BgmZ+2d6y+ho/pxMHQy6xizd6Wq/Om
rqQ01CrSGZCNdowApcDn9LAk4962s4d3eTPxhpnGf9MPcXvO1B2VJa3VRg1fubad3DoC/ED8TexX
jWXPM40KkIQUnAxPCVl7esRWNaI4D3QBXxTX50NYLxdY0AQiArAtu5E1EFb30QxD363AKf9x5Y8U
UQAC/xECwdMEWtclbOgRrHKqhQ0fqMrBZzWRgGDRi8x4/LdiJ7fhWizaFdDcD7HoL/HOjiAv0624
+dSO6336Ng09sQoic47XzclSN1Ubs0Izekhspr0iiVsuWrd/KUzj8S+6h0DVS+z3p6fKS3DKxnKv
7LSlbqe2vGUA/vz1+X+kfdeO48iy7RcRoDevmSRFypaqpHIvRFl67/n1Z7EucEaieMS95w56Gj0G
FczMyMgwK1ZcHPHk0vKVh6lBMT4kBOJlZzY2ZmmjMWTlb7dbYZ2RdaoDWcT+B3XYOVfpag8mNzcP
5JiTQojOjWfg2dBXka6KHg4vC4KzJTsx4/FfCZtcVdERmq4p2XGdwUOTnOqUSgopWCOUD3K4EK7O
ZM+uFWpyRXnMoUuzbJQ20CaBHWSf3tYlYI7HsSqq3zf7Sxs5ZRrDoF/GdZwBt2aH8EIlDSps6OgZ
+3nAGLJg5mdg4FdrmzKNqQVmPgkFjJ66y9dgeSFkhW4iNLONVNqJ4evKwrM2A7i4ljia4avrGYZ+
WEGihALSu7kKbWthB2cfzn9ugTqxO+VQxWrUQkKmm5LlEm5vGOB2B2OCdVxKds6/kxfCJtbGF6RC
kBIcV6Or65LwVD/9+QcPqr5iVpEVm4zO6Evk1fPOyYXYicnxtDjguRBiR1r+kZcR/pBpqzohX2Tb
6gj11iDf+7aWmnGWTMyUdCwSFDXqUwh+fh0H25gmBwuTnhkMrPjaGogq10+MntCIBnRJV8dzm8S3
l7d+Oqg6qKKyFVuIxgyCB5lyI9c1HpMtYJIGyCifkOo7qv8iBLwSOjE1ca8GyGVDKDu2VOFsT+C1
t1cgy9rzQFUtqO7SEiemJvDCSBNrmJrNRm4pqOqssRL9b9ojri7hlIaskgo19FRePHlv3hP/LaOG
yrxhfM8iy/of/PHOoU1ZxzqNY2Q2FKAv3lY6hHv0Vu/q52LL6Z82SCkr8viI93G759GKv5cJ3Pmt
oazeHAJGZDB/hJ//fzs8TZsFbssN9XhfeYMDNSABBxqI9AXqGeLjfVEz0KTrTZ7YoQojMWXQ9o+W
HNwt7Idpd4QQn0JdzyDWhbr+Ll2R22rrtciJNWqA94rYRELMkpnRQar2rA08gwX+P01vN5gQAiCP
9sZsy6UixB9S8t45TwxSELhSEVVYbFgQXSEsrRj90URysl7lDgG+F7jlsR4ElCzu0UbfPFlP9O3t
Ba7JQN8wUGzpKo0C733QxBfyxLzwMhavgIzhiZ8MIhebWzWY4mP91uT7/lEveYDTyojKZqXXl9j3
EETUtYGEmwkuLNtfcTHhv97GdkVli2SGbtEP5INhKO9/wNJiJ1ZK9sI66QMRj+rnV7g4Xphb2MqJ
VSqFVGgx6kk8Bbi2BPxsILU07i9gIVjgpqiibqh8DF2C5ZPcjYnRPQNGwXgUbSUMyoYMaesVgrDq
MSBGrlksSc4LV2fcoRt10VhU72WVxzyKcQ8u3BLWqV0/0DRc1mQrfYpfYI1akDDrllxImDg+RS9U
wARAQugd+Xjb1HrPUIkh/yqZdSFnYnaYxlE8YYAushT1R2P18PLCgXF1nGasLzniM7VHGJwLYROD
E1dpyo/h1qnSSJEd1N8mPnMDnOTEKE/9pgagliX3VWW8uPdOamJpNLVvkpLDPvq/r2X0nDLrWl04
qvlY+WJZE+NReEHpcLGKSi4YR0GDNfJXPJ7PI0nSwnEt6d0kbmK7ypXLHhu48RN92Ij6oOr6ope6
pHsT+5Bg6G/kccroLr6i16jDCNTPzgA9hq//tpYGMqPnRTzivEwFGRVZQDHor4B1eaMCDU+R6Eno
2dKjAwwhHqLfdoMgxvpeLPiPl+dWKf5X2LRxq5AaJm3DQEJUoe/0SEVmUCUU3BWLkmafWO0fSRND
katg3HVdX0J0gUYkjaSvizyO8xHnhYyJqegLTcTMGucvhfHeYBzcSluNA10YPVot6N9c0QY3+J/1
TMxFOlSc2juQpVk7XQAuy+Ttzojf9vVSq7gwf3P/ETUxFoCEJDnLM7CAOKSxNPV+2NVGZuslNU+P
GDiq0czYYmBUvd2DxWL9+wuGwMU+k/kI9GLFEwPSaY7nOgUUUzOTsYvcsc3a5jdLIMIZhN9oG/9Z
7sSIhL5Y14Hj4gJsGj3HQ4YcMlg6kg3yQagdgRY6ocejvkS0NdMody13YlK4tokcocf6nl93r4pZ
74bj/jyqD12Mjuas1wjzkVXUeXl+2pPX1E0uOG0knco1yqEpkXukR5hn3xZf4WjB2fxeGgg56sj0
ovMK2ro1HrlR8U+dL6yKy+ZZUcSCdBJlcE5LPumWYDyjNzOVIGDWqMyj/iawU6ZdKXGdVGHHNZGM
Ixj/+8H9LL1hs+7OpZCJbjS1FzFqk0ojp7X+Xn6Ee0xz2MS/u1cfOCmkevR++x/Q386ZyUuxE9UQ
xVR2smEUu6t0zx8b/0GRbjinipT6CmRQBuYkQikX/OPZLMml3Mn7I6b1wLR9PBpNBev9I0sCp+TW
OIPXbskpmVPKS2ETd5VN1aoq4kw6DTVV833srIcPL1pp+hIjxexN+0fSjdNalVLj8Py4na/AQgsv
4XbdnME+uLSi2TTdpaDJo9PEoeTVo6Bxwh4YhE3k08Hui1FfBBBPaZnLaPyB//clAI4P//3imgWi
Won1eGCYjhaNKG/6+73MQrG4gZPHp9CyJioRsEJMob+qKwXlbgUwrmzjPboB0fWlnfxr+ry3sMkb
NARuLQk8JCJX/7qTkKp+ZSw2J4Omy19Ut55Hrtp+jb9XR3Tans9rY6AvSQRQNgW9zdL3zD71lyc7
eYwEIe+aXsD3oOpkxka66h4xsldoF8OCuRMV0WAujRUgAAwmJ1qAD67GLGUIYhKy01550MmaLuoD
T0uXfc7xu5Q0OVSxYVQtqCFpeIL7zERUIZrZwNIABgpzOiayCZTpflQwW/a5lDo5WI3vY6XLO+kU
aKQP9XjFVkidDZiaexzZsHhkf7+X6i3jz5wqkyiPM3LRCcPxU6RTU6N/tOglCZT6HOiWUgAeCUc8
U9L0zMoL3SEYnY5BZbS2Ygd8of1qYdFLHzA51EZ04CbyonQCHtP5iDOTP2H2rEfd+ENkKfC1KToJ
+nwl+AuSZx+wy6VPDjkoOobpIiw9KfX8GRVa9k2j222N1DNcDaKsXigLXKR3HIKlk55zIy9FT04a
CVlXjjyIzr54oytOIm/LgLrXDnBwrc6/qW+aRllnEwItHq1T9JQt7PqcgisjqhiHzincFOrPagkW
PngKEtEg9TrsntNH9+hF5HxuXzzUNb/vy5shfNMQm/0jb7LgOEY/R61A3ibI4J97HJX1BjMjUpq9
AM6M/HdvbsHLrG0lMJemhrfq0fplCf+isw2j2AVeFDEvUxu9sOtXwW3ZUAJ5n3KK0LfEisRTjq0p
rauxttJb7efxKA5knNa5sAEzL/qV3In7EBeK56C7TUE4Dl5qkGa85mhpPX0OuGuPoi2evhIw/66H
93W1sxj7V1ni3JuzLldfMPEp8ooHvR+PL3At6QVtyJ/oaT0+v4rr1025/nbN3lo49Lk64NgZoEhA
YyEtNW2v6DPwasSAiZ3a8ME/8ToKOv0mNsc0zrHceCvp7f4m/3F1TIzZlcDJEvso8d2oYaBlwHZz
MWZiHjrdt9jGYM6x/bF+cvZPa4N4z3/1JYAGABmoQFgdoodg4VPGR2/yKSIPlddk9GZiQOvkU8pU
UTutLZmT6pphFxNROamfBbMq/AcJfUpctm6Ft3RQiNT+xqkZ1seg1X2tIz6bkYz/yLOdFBQkgAmM
wARqhcG29UmcHBqVNp3NRDXl1VPB7L3BwITA6CdewovOhdWXS/iri1w4UD3mz1WZXDAn7qn8FSqb
1zxQ/tbazuGM7MjYuUOb+nR/3+bcxCuhEzexH2SuVeOcOTGsXsB3MoNvhjOkzQB3xqREPVBux57O
LLAsxyU05lxYfSV88hZFXqx4kYYVJzXAxk9hxOrugyw89pme5gXJmEc+WUh7z13LK5mTVygX1Fzs
1Iw5STzNS9NRKccTrf5pNp+gDBZ+8sKuvxzypUhkEGET84BbegwWdFWcGOchYtD5xmPPBZ4GPP15
PIylyczoGANtpJhHYS0c8riPV5cDtwJ9SSqHjiF0X03hdmqtsgxbdM7JVam5S/fZk2gEpqKQCPXC
vUEbA4geGh8WLuWfxt6TO1GuIlMDyeMht+Ts6qXYuCO0BIMpBQuJFP20Y1FQi0yyKs3VKdHNlbsK
4D4Hnv0UGZoM8GayiqjwcH83bhPQf7uBbhtsBMiZpmZSYtMO8+N555Q/az5Ry5A0nyg+feaxXmhP
DFsTOVvwfW41fSJzYp7UpnISTxQAtFa+hI12lOj6vERscFtSuhZyk9FMwR2KzjvnhCRZbOHRU8jr
JtMbz5AfwhWabdQHxTGknrCgBTLxAqPI9wsaCX74rzV8/BJA63mZkwQO/3D96mt530R8ImO5goOC
/+HzwMKlD0o9cdBhs/a6BU27zb5PBE72l82lwosbyTl1hVVVAFs33/VO2Q1Gsd/HJ5hs00d2kLcW
5N76Wddyp7M2kiZLHOy4c9qEv5vXcJ8STBtLSPjumC+hP4LlgDIYoxft4Yixak/HBV2evdn/bLQy
uWFqlEaYF646p1QibEkqllQGc4wf4NXAYN8Xdts/Mi4W/aoih+EPnDIFctRurVWs6DGnjbhyjsFD
snWMngQGME1UXIMmHDhTDMVwVwP6gd7iZqzPo5fr6ff+d9z6OZPvmPiUHDrq0pRjHNAJrMKcpIrB
b2mo+7pv/gZGlZPfzdKgvttG2onMiUarHsNxvOoyJz1KwSjbbc3o62T6IYZL70j7LgrkQzYtfrPu
X46WFRnKx0evf5zh5S55tqMqT42qIomAFwvcGE9MXg/Nzd3S6eHpoHfk2UUScDg1B+813os0XKur
dtdyZB0ZJUJJ0dLW1XuAAYbrnCP6UlfbrFW7/JRJJgIjeQvGqfEpZWRJ1UvHUknYtE8uR4IO3faM
vXDw49ImS9dAzYnYZVw7Gh2uzUqmthXGD+GWw0+p97CjRodBF6hJeSgQfd8XdhOxaRgzhNdSUWQF
QqcOZcwqcarJUDKpoj346ZINo6IXaq+d7su5TXT+CUKHpCBLAk51sqjKD+oiVwI4JESPH+v3JkR6
VT5Ivx+8HhnN2ULKX1kkE7jNIl2LnYIGm1BJkfIMGeRX9RB7KQZkm5uyCad9acTSnOHQeAljoQT8
xsMBuT63sGu1NEghqxmxHcfGMgWrPYfvp9FeEIB5MPrLeBJf0gPqVYDVfOLatJuaLuGL557+qw+Z
OH+pmit1muBDcpmI+0Bby47B00491spXReOaZO3CXIPb7OG4zxdrn1zXMOvZbggh8nmDMdnZt2m+
v+82m42Vgc2uPCS4xTI99D+nMif12YhP3JgVyN/wPCfLSdrZG4T6kigJAko+f2buIsbguDREAUZi
TpFr1Bn4qzase8gq4mlmra3UiMrd3n/TOto2q1IzF1R9NJI39xdPCNKlAE2g//haDzBPUfTquoUR
VYizS9Cj5FM30FuTB6fvdzrOBFmiOJ9dMI5ARhcyzwncZPuTgAnDtFaYU8odGmwtmyZLPsBNeRc/
XtKQ5EDoqYF0YGIFucxxu76uvTOv7gEyoHFgC+ExY15lEeS3icnQ2JBBB+C4z4nwpm6EgWKD+2wt
8RspMAbNWfA2Z+8b+skVAZ3loCT4MzkXp8xrXJH6wHScB+boVXaXH8X23HUvJbJ7GVVTyufPfF8R
oXxteD0YFKMZyPActB+KQhv0KCtuqgsDyaIfpqW+5tMhNVt5pwh6A4yhXy35izf5ufGENEkSALJX
eJA3XCuGq2SOGPmNexZMxcEshOhVVOAwVgkZaiKmVBWMpFjlLu0RosUPkbvgUvw5pFPNBKGCJIsS
D4KIKeZQqdq4jHLJO8cJangPKhj4dfhxid1+VKLefgxgntbL5yHbcflblYEoQwazvPKZphTQlSAP
dMmMwVJgqhWthTG3KRop8zE85udYo5xLWPlR1IhvNL3BSkasmKxAuZWz1VSqmV1oyy/ZQIe9b9cO
QQc6p+np2pNNBx3q3xiSG5+qnUMxciiIicCQ2te9jxazv5zv+1d01lxpgiaqgDSNWj3xrbyydiTW
kb0zE1DvkJPglafq2qORboIRnuIC6QbwiAl5OIh6ZIW6kT2uQ/ND+bAUW9IrU7NadzG9M/NIKqiV
gcVkjNnAZTIx3DHviYrbi7hjw47LiD/Q7KFWWCIVrpXnu2bnx5SJSPqkpnrCWJLzVHSkeaxkWotL
t+vWpOBbeEwhhBuMLP7UDe5R5UqGPvDPFTqTM7vn9OgDJ5z/SIHZhx3JwlPhUp7TGWk9+kGYixs0
pEdJwfUNPjIZW5NoEhpc89IyS97hrTFCghl/4S7Bb0E1+vomxVmQh2kb+2fPZl49M3UeysBif0uE
3nsnJxmaqlMSMl/DTxy+B+xOC9AswFr8fw2C1vAdIlQI7dUYSyZM/OW06+Siagv/HPUP2hOuj7SN
zygz1P2RqX2w+JjFj4wM/KCz6ip/UpqFd3cmMgPRDCos3PjMYTLaZCN8Jh4KzmOCcw6AQUPLgaYK
TX9K5yU1mH7T5mAU2TakqPdwV5nisUvN3DValaSf7iGUMEAdbp9ZBofgsSqotJCEuHXir79u8iwV
nVcOwvh1Fdp1PRr4eJhggoedlj46LGkq/f69ngmQFbwIqAgIigw6DnbySOXFUPfV4MXngN9mmIfx
wTpGHeg5u0l3jmPCxPgntrA4gXjnNKBDTtwlBMNtglMD2YgAbLzEogLGTd1AJykCthHC5FyvMP1b
fXDeAPGCddXbl9qOzqy78KzMXNQreRMViOWs6pwA8hL2V8NzB+Tk/V299WfGBYnw3eFJydK0baSL
E05xtSQ5g73SxUDg3/bzP+hOG72i67fpWspEVzgHXZWyWyTnRrXrY7cRzGqjrZGsdgsr1cUNUy/c
nZv8JM5J0FQFQxCAaOGnSQXgPSpGELz07BS/lWd21XOTbu/v3EzoeC1jXPSFi5L642zcHDIy+7Xi
CRts5BOzYjdFj6rUfVlzpyQiuIK5VkRJmc7YdrTY5aumSs/wJereQLYrAe94aXDPzGIn4dxZXcqa
XLOsyYNIGsr0rHy1BewOYTeetw2DZ6Y6yK9lTcvGjFLj/gJn8qxwPOHfyuj8x6v0x0RxsZlBnQuJ
5ivZ2WtoM8CBUF7DxG4YE2OHPWHblHocGuyD8JtHA0E+uwpPbm0xR1fbMtK7zwWE50juWirgWC2R
Ap2PaZRYivJaMc91aQ+loZZ24yPbsu7hmaBFr4efGNC0fnKWcqW32occJR6v8VrBnZ7Gw1kiNJ7f
tvnZ83VJek+TnVgvBCK31hcikENABkHmEXGP7ujFfkVJ6TCONuRnsH2TrnsqADPwH9lWsno7OcqP
94/ntuSgqQA8CzLYpeA3IHNxLQ5oOKFn2TI/Ixna1EThaGN7xcqr97Jd6sUj9yihMVsLQ/ib33K+
YpYu22jori0IPgC3WUP2Dv7KlPYiCOI25vwO6+0AtgMlmov0P5DDLWl2Tkm1h9rKxIUX55bTa1z1
hdCJT690LQv0JoTuuhN//jQ/g6do0KMNB8aZdYXGDtOgygokJ0+STYPGur/pc0esjdEE7j3mjk0v
fVY2jsC1VX6WBj1zSNupq7ADqljT9OTDr6hUsvS+xD8m5ptdlnksGowmHHgDr4850oTKyeseM5p0
oTNT1BWThCMcb6i/+XMNqqKcaEbCUIfVo8TgfLNOSSvS4RE4G+JvepkmqLx95AFyuHyvwzOL0GpU
YGiQR4uIDi4tH7qfJKMdICO1nYH91qf1sOs8q4gt+ZMvacNYeWZkiE0WmbNuZw8gkBxJ57AwBSRt
UyXiOt5Xh0Yqzp5A2CqiUfESxNTNzSLsqdC+++mKdZ41zwzfeumxE3WxfRJ+UGSSJJD200QDg5sp
qIYWWwHKOyUA14XdAEbF6yxCUZTCFEvrdE/Z1Jyeaib+pYR89v1DUm8fg+tVTLSSy6NMZiW5OKOl
3dd0BYAjZSeAlWvYlr/DJ9ASKAE5q+QHs8Ddt0G1g8DklJXTU0W1yoCGw5pnV73ey3pQWW2y0oaH
iN2KjJFmZuFQ71ESDumD8u4/CpnhCy9ui4mSKCz3hnsQvyrHUNItZiQ6Lx2zKVaCvJa1o4Kg7icP
VkWsM/5zqK3K8BBy5sBYTmjyEi32KWLubN8HmRE2ORU9MqzQKOHhp3hrRiKBTAWI35a5wRYm19C+
ffA+a0/PNR6pHPx6aIF99aSF7bzt7ZwoxfgeXlhSvyoFuVDF4syvA3vHvB7qVZyTCLm0FauDvNMj
MlxbMvxkGNmL6NVIVsXKN5fK/9J4bJO7x8loGoB3CSIU7i8auPiOvGE8EJOpxVk4tL/KV7rP95Xt
mRxIINxTvDUTzJo59HQww71LlJ20CvaYoIr0/DkiLxRslxhJxGIGGXoNWfqMWb5nS1rxpn8IFqLH
mRSkevWlo4JefGlfpEJYMkpxZpWSJuXv2K4tPyWP0gqnGprekrw5hb/cmUl6Oc86QShc7Ax3KMwS
9ZpxYu0AWhBV90zHdkxuLx4izC6uFyzwTJnmaqXTcqSQsHIMmwHdOIbP7qaRHoc3cdeqtCyJXL8N
vQ2/I9WDcJ1KUA3+6f5V52devcudFiZXvQ1lB+qPndYsnvou7ZB0Bhro1cVNIL6Jmpwu2OkmodKb
Q8t1aqQbwR7BKfe/4//QTRlksmgGAzHf5AQkVELbOB6/Y5N/yMeSdptELwaTlxF9bnBd2HHeY2Rn
Cal/2Zfsocv1HImWffXNBlT7Uqw4jom0zldpYwQhcQhTEi2nDJiNanPUmvDQnhhu1Q5bh1Z6rDd7
lyf1Z3BsYETWoe4oC2uacd9xtooATAEAR7zyV4q+0GKu7SMtVvzy3Le618F5/JVTjapJZNX8lmVz
GuTMvlD+66gZUuFDIaegaki+TE5UZZtY8iUHuiwaTkTq567ziPLubdzmSV5idP1LDd/YFEwsRSYM
QbPyZ/su1piLPCA5TFCePWR3yh+v4k252hXpC4BBYmYNwZfU+KQSVj4mFtQ0ifgFj2L26l58wCQX
F3i117JpWJ7F0I4AEoXbbVehrZabbsFKzKT9xp39Z60TqyQPSeEJKtbKrnfMITgNJvtxAHWQTGOr
GlvZkPGrxrZ9+lKDyie2EauRiCa0Mj4ykpu/kW1hcgKeKuqaS1HVTERw9XGTC4SOQaGPxfHjQpvL
rDgQidw93r+lfxiY6WkrSC8iIEBvys0tlRMZac/K/dPooHzLpVMkWdIhDsG/qpzlfpPXKyYzFTAJ
MUBM7PIKeVqj6t468CL2K9Y/3P+gmYwNnEjA+EAprCLh+Rf0Xaqf6kZ9I+P0FTzhtbfvzBZ+H7ym
CjNAme2AET4SS1UNIB7COA8Rlb6jdbIE4JzTQYSWYGUE6yY86UnyAWhlOculCjoIzv46Nx3veUi/
nBIAA6dbiFPmZKGPVlGUcVywOM1d5lkYtq3sVWfgsasvODIMMtxIFqL+gMz3wvbyMx6DOiJTAVJR
4NROYkBPKZsuHfLqLLQblXtVfxlwDisKyH9I6K4EqaSqa+RluObDhfTKXDzIXYqe3GtOzuLMT7Lq
XHxxn6EgUKHXRYmmlQryKJ+WpBb19EmWVt2+FH2aAGWQFht1KdCeKQEDEXaxBZNLnyZtiqHGZXXG
ZGH7FDxJMHNvyupJRbL4oOj8whWbNaiX8ib3uBEzN2M5yHPYNYYNhvwux4zZLEDF5Vi1tlpTLiQs
R5XGUk5as2BNZz0vjRNG3P3fAzI5cU0YnJSp6upcxyioZJtMNMScOt0uqySj0AJacmgDyIkjnxZ0
bfzJU9tyKXly4H1Sy1yJFqNzULakTuAUKzGNB8NlUQn8CUt9qD6S/Cvun8p6w2u227/EFe3e7n/G
LQPMWAqEhyzAprCs8OcwXViUkPM6KVKwAT2c4AewoIs6n9B81wdEO2fvv+r+KKGG45scPUt2vFGN
wKhJaUk2v3QFxhXf7AjKbCIywSNr5Xg7Lz7FC/1ayFOY9CZ873dNbiDNqI6Zkb7FMM3hg0k3oWgr
HvVfuYPa6mlm3d+MP+/v5gvAOooEgYrXXZmcCT+OXefLuDxzr6khPbRICFZ8RETWYP0N4hRAnMoV
8MJlZ/YbcIusnAgl+eCnQrS1LgrUwfxXDNzdeS6VOqr4K8AHm/Z4/yvnLCJyev/7kZMbmjk5rwUS
tqlISZ9TH69rvMkzlGldCq/xvrDb1qpRPzQekw9AZY9jmbhXEhdjvmlZ4AmkIMiSiT2gXwCBpt6/
hqfe9gyk/hbqVbM340LkRA9qJQnBXlWW5ypENhGBq+fsk0APlIVgYKaAeL22MVi4ULiiDlLMHv9b
mwaqkWxboy1O0JG1N9AXYYO5dCuA6CwyElBK39/X2UMcEb1/Le0ghrwWHSVRo2R1U57VNXdo3YgW
A6QE9SFSFh7Q8TG+0ekLSZMD5IY20yIPkqoERPJtwkimW+Yv95czU8YZt/Kf9UzOzBUCrhFBpnZG
Su3MfMq/QW4lwHAIWzkhbGp7u9JZSCbOeIDgqhc5TuY0icdcjustrFvfFZVGAj115RkBbGOYvUnC
go78BaST7buSMjEJtdOpPkiyynO77qlo1D/5yIWd6bWVG5UePbgb4bNDUo6jrNlQH78LtLUbg7U7
9MF2+/BpCSE/ozrQGhD6jtUyFT141+vWCgmZ24Apz1H74isYtd0cG7Sl+qaAGLptun+zzRfiJvrT
+l6UD4xTnvPkp04xXEX9zEJ/4TrMnqWIhqDxOGXMWbleEzzwYKgwmvdcazR0fmMB3RThEiB4Tgin
qnhZWA4JfmlylBnX1UwfBPXZdQxXxMTcCmTnS21lswoD2A/auVB+4dXpG8IUssjAU6zPhR7Znc7p
4o8HDtIBbakF2iQN1fZpbKuH0EbI6D2CZRz0hlQ4AFphiBavF+T3/t2cQf4A4o88P4tUA6q80zyY
1jqqlqdpfeYSkq/yM/fJ1rpraLQ0K+S4FIqkNBqORRY0Hrq03aDxSjFFumnQGNaRfBMtPfRzGnz5
QZPTVsJBqxMxqc8K9+jLNI02TLv2Q19XA+KKLgEcDekMM1YJL7Tr4ZVfyRi28Sz3C6Zx7gHAACMN
bXEogMg3gUzHdYXaNEV93sQotIM7zG4Og6U89oce3dBIrkdGTJqtnq25XbHwjM/Y5SvZo7ZePD6O
kKtNyOJUOhTVB25XdenC2z3q89R0YWTSCKPC9BJFmdjkfhDLLB7q+izEAJp1uyrbOLUVlQ+iYy6o
2GgELkVpIw4HPYyocQDFhz9cL8ZvOFWpRbc9u61evQLOBEjWCsCKBOSPOzRy9lsXbDQqbXULhcX7
wm/yTqg/iOjbADJpHGekTFGrQ5eKQxblzSkN7NcBV6z6dA4g+2636cJrMFXcP0kyqoQYyoK8iDgN
VqLaSaOAr091RPg2Xmctu/MCTBLzqmPQ20DOLmzsVEn+n0AQNI6wGTTvTUyW7LN8UBVqfWJ45IPR
N9iI5YJ9nxUx4sZR3gcmZwrKwSjxKAk1vzlFMSq9vIfml//SuP8tAs2HgB9JGgrhk12TNY9JYr9o
Ttwgm4z2kAshcd18YR03ZYdRDCAkOJqxz5HVhGsdrOWaa4ZRTKHLq2KrrtS1um6f1bVrcXqiM4Zi
+Jhpk9sc1Vapne1r27N40sLeLSjk9KEZvwRoOZEVURYD6/dkwdyglgOcpeaEQotvIaJSQUdAYgbj
kjYea7FbPrXrz3RTovrx34tWNeRlMMQCiRl8x2QT2ChQCy3sTjIqCb7R71JMhw/29WMoPknlSazt
ht/J/IOUGMEeTHsL8qcmBytXga1CelTAI47ZRRPxWublQZp3J9/3aM4A96ieUY0qRbtUFiJXYTzP
a5szyhLQ2AEcB/Chk/NWW5FpXbeGLIUleFq14Cg2OxHFOgY9zbDnqH4pTawHiOBkZRWLHm2qb6c0
ZKEgffHileswe27LTYRed2ETcqs0MZyAZBWVuTVguE9ctZZTgwuBdszFpbfn1mRef/7kpKTCaZlC
wVZVis2jB5YjqPi5j6H2G4VEE0ik0ej932gHB1CtCDAFFHSimL4nOqHnNd0pVPWqtEpDqDfZplnz
opG9pNxTD54kzW7CvfRWAx34b6RjygyCa3gi2tRxRa9/pbBD1Z3q4lHsalqg/7h3CK4zcQB7FDjC
Z1aiFsjD2ExgcClN22dO7Ra+44ZQCawVaIbGmwgzAXdzOkc7L1swd8YdexKTPZ8MG1eITmhZUUiT
WKr/GOVbPtho0XPIJTQuDV+kdWeq2qf4mTerrK2pMNRG1WJYiJiSaof/q/4ulmBkY/Rypd1AgACo
jYkBLPpMUMW8vkmMGwqZwqjsKRhM0Yi9TPe7knjM4/1Duen1xW29kjN5uaGGTuijxH/qDtpTWpBy
3dklRTn55GxVhhQuadbxdvvW2v3GW/vcwttwYzD+xCt4uAHEGlOu18tslAaT+VKIl7ZutytKAHQ5
FCO5Ec47GPfXelN8/FurCB8Y1lkSgf+8FtbXcodYBsK47JRzlpJbZWLEAqY4BcQvFVoNmeVhBHMZ
Z7ugrj/+h7Mz243barbwExHgPNyyR0mUZA2WhxvCdmzO88ynP992gPOr2Y0mFMTJRYJ0cU+1a1et
tSqqmh90z9rE06FauyQuri+oS9NkF5IGWBxFbU7yQhHfMtZIH4/pYY7va+lToq2O+ixoYYoBV2qm
CkuPy2ExxbNR6ZRdI+V1+EOIqU9PORt/Y0vP2bMq8AEhb6B62gbdI4oMuvLWBIi8FsPdvLalL34I
Gn48W0l4oElwOv19mqTdnKTK65TdOZ1E+4DeAiff/orrT+qwhuc6y2yK1WZ2bYgl9Cowz67CYsqT
0bdkxArRVHHf7r4KpbjHm9ebHnlr70u3BTDuvoQQMY9Pb9e32qXVfW97MeeZ1qhOEHJ60/Gha97q
uwriQDsfrls5w/j9HaJtAI0jQBR1qtMZ7eIsGlorV17vGdtXcLMH3kq0yHP3xeZAw4DDIUFl+uZV
cZPd7KKI91nb8eeHYO5P7p9VGaKzx++/H0Qcho9lpZcIq97y47Qyffl12yPLXGxev99///r1PtnM
m24/HKpt+lAf7o4vLw8PTyh2fbk+H2fFC2Eef0lnU8emfeIZ83YA0DwmjfJqNbvmczZmUDLqjUYO
P84rWiZqrkoU+tTP3zIrv3VWKtFnudJ/zf+N/hB8O9PxyqY+IDytlVeNtGgKRLw+1mEK5unJ6b+P
QwbZ+fOoGrvWoOFhstWG1yoT3dSuz4LwHMubQ+jPqvg4TQdccLopLKhNSaiPyqtq7ot0Vw1Uxn+U
b2qy74fPEQHRdXN/y/pLe8D5cWXQMKkILjxZ3Rl2UyaK8moWD4lCJ9XDPDrc6A/0mG8HWASzcdTS
7ejvHX/blJ/jN52ueWZyGM1XLXPNwDONzUgDo3jeyf2GHnNZ/RN8WHpTjPdzk7tTtivXmgee1Z3E
WhGgslg4JHIA6uksTWOLOkjN0SHeCL/OdxGFNf2ooNL18gc1xetzJI77Yoosqongp0UH4TMRFrBz
SSrR1/ZV+wq6HR3r39d//8KSn/z+YglmM6hyLWrRYf+HFIoB3/emv7ONw/G6mQuX9Xszy5jEoTwT
9xPD+M47Zjttu5XzuzJNS3BOZk1BVUn8vrL1t8698u36558V+1jzk+9frHlrTL1s9vy+0Ji0+Ht4
0G/7GzeMNsWKrQsXwImpxePE0YbSKh1M+fc/o51xHz9dH8vaVC1eD2XkG9okfl/9ExKbuqtcnTUD
4r+/S09FU9J1hthSiQunzZ09G8rStvPg7v8R2gWrynKLzUX9lYS2bAPXE9RYyLGnBjVHnkd8uuKN
k+1NZng/lZHuFppTb8ZC9gIn3l+fwsWh+dcghDYA5Wh1n9H7Uklr9BbovJfnw6+Q+1l1eu4INYD4
2h/zONlIReNWSb1yihYz+69dUjqEoThoKN6nA1XqUK2jMVQ9szOlnT0O7Y9ChRDYxk0/rdwFi234
15ZGvtuiOiNyEmLS362ik2VFkY6z6uly8NzC00ySateZvyOyaO716RQ77p2P+9cUKhBCGBCFD3Nh
Khmksu4tW/VoOhP+qMy636tSLa9M3mUrUMdo4U73qeVlExhRMZNrVD1JLijYT2V3TMoh2F0fy6Ul
AiPOD4lyNMmU02kbBvo1plaseXaazZ6sdX/0MGg3VUaG8b9YsmW6IIv02zImLp3ATuIk1Tw/NX6O
g/Ey0W0B7fXf/8EMSW5ycDCeUYg4HRBv4LKP00zzmlm1PsVj4BxIounHspLnFYzSIsoX+4CxCOKu
wcP1bHvPoUztNjBVz+jTW8NJaP77parlTdZ/0iTpwJ8PDw0KD16DVx3d9ZZDq8h7hx1tyrxu/JbT
mtDpKBs4KyXp821HQMuOEwKNJqdpMX8yRGRjMiLTKy092Tvl9C02x2TFIV00gqoE2Ts4LnjD00Uq
opr9PAYY0ZtO3lZVkfE4sUs7+i+GSMhyyA2aFBgLD+R0SVnkRmV6jgaAQM0zCXDPnLf/fHRlRFNo
k+bCOm4d3YzT8chzrcdROpme3TSZvGscq6+O/RQjltLllRI/f9wc+04WYsumZi8vkK7164Z+wZaX
WjXNoK3+RQ/to2msJNEurBL7mveFId7Tyt9w+J1LnbtqaP02srxQqjxhRWvqFaLsufsRHBkyqKAO
qWj8TWC9M+GkmVmkUmB5fRt9Juz2XXO2/qlSu1/x2efXgzAEUpdb14YfvPBzemylk28nlhfJ3xvk
KIr8e5Pp+0hxPnwPcakjScTNoMOOdsRd/G5E9dDJfhnGlicQwcGgk1eq3Uqu3NXluTSk/1miLnVq
aaANp9zJLE8/lju1/a7Z5XboDDe31+7W84Dl/ZicZTYpbCtnDFQsaf69UtQPVX5bSs2DEqDRHq/4
n8ujwinwtKVGvpToGCqO8Vwxf2pMYj0P1HBfl9GnIivyu9xuVg7uhS2OvA36vqTVYaYtR9b13dxl
8kDUENozTBUleLMm0/p1/bxetMIdYVLZIgL7W9Z7tyeiRDX8XK1UrxrisnJzTa0PCsHfh68+mKuW
w/OU6SO2XOzxqlTaoMxklQbiabqNnSwFKYvQQmUq4+4/jIjEAwQCjSTE33LzuxEVkarkQ9MS2elR
v4FoDPOysewVtcKL88ZVTjUQvRS80OkOBx4823bYq14WZ86zrcrxng7I9vb6WM52t6qiPETXWhLQ
dDBZniNpUPw4SPzW67KA6or+3CTmttG4zi39RSualak7C8YxR4layH1ASAeHeDooPWzCpi7q1qOz
u1Edv0/JwT82QGn0XZR+1BlhC8gjaTPRkJc45dSWQa+KcfLbzktkyU3xdU7ubLK9Hqx5iLOVQteI
Dqlo/ws+OLXVU0P+2IBrUdTOa7v+LbCnbO84krYymr++8yTwFlZEPKwycwK5fGqlE4yEoGtmrzYK
qd+Y2pQCXMh7/Wfqp2W7NWIp1x5G+gSkdzHwl2dHC23nkPRmat0XfgESxq41e3aJrcJu2+ij+Y/W
lka58w0r+m4bsfJa+LICU3F0WmD/Tac/aMOQdNtKUqrnrM4ByLZl4bwVY6j9Kaai+mW06vxILTJ5
zRO1fkrbSdqlgY9Aqm5p5Uuvjr3mdlqRFtty7obneOqyR2BNiELEliN1u14bql9qXiQ/s8mPXmM/
THPXyMviyadfYbopZ8O810q5CndTD09hU9VR+DVMVC4Vvx+oKRXhMO3VuemdA2nxFC2WvkiiV73I
w8LVUme6r/Va0vdhpEq3pOW0n6Yfy8geFa0mI+kSpU99Js35Qx5J6NjO8hS0u7DywcmkGXpFgRwl
X2erL74PVmPdxHI1feVEJbB04i4vNlpe2z/yOE2rXZMVPdIfgAeiXYrc90tQqb0MuhXY3DYzlCre
tG3OgyYN2yZzq041P6MFMXa7Jo8LSmRg736EUWEkx26cABz4HSo+vRxXGbIvVVtsnSZU2l1SxY7v
QsgcvkV5UMw3HXNnukY/IB07jUG2Vr75+4BcbD6AsqJ1B29o9BsW5zZS47BRh3Hw0FrKx40y9byZ
aQ8xhHt5doZ068eW/NzVBQTjLHWil7ZorYgJ0Wiq03cFS6FUTo/856RkP/wyJXVoJehRqGisUphR
0IdgVuhwv1VL0+53KYI9yaY0o4w8d2K194QvoF6jCabCxtcIMTc6dMB7iPHZri7n6lfnz3W1dZS5
/S2VQZ5s896OkKMZECMQxd3wDoSk/2JFWSYdlS7Nuj08gHo8tE7dTVstTcfcpYhjPY/NIMtbaTIC
NNjGeaKtmNEEc+nCtbfA5Ne1Pa2EgmcXP6faNkmHCHiNiGtPD3c89WWYm9PgDWa5aYeDqYX7vvot
pfmKv1/mzsGqERmpFMXIFOBIllATW8r7sZOD0bPjQHmeJXN0Hacx9/BL5V2eVVTkurGN3Sq30e2E
WrntfEvaF9ZUgYh0kEnRq3gNT3DBg0JHMBBkhfQv5KBOhz9qY2K2ejZ6PFQgFFt0AUhN889HrzrS
5EwvKFIQTBB9F0a6rim6SJ89Iog93VQ2odXedo1JlnD6TZefFYd9frNyGwiIhAr5z1KXZfB5Nnu9
mAPZKygPPna+jupuyebN6qknoputjUYPu5X79XwfCaOIYCPBCn5peUmkdmMNzSjNXlTGzs5AE/zI
fdvdkpQutgWYmpWXhbhDT/2CsMeSEfHzSrIW+7ZvxoJFDWUvjCNrEwR6ee/0Ur8lBSutxENnCQf6
BQECkWVcNGAbWeyhd1GXNZDdr9VY9mTDn24MM/+htvZwGCPYG7o/zw+5qbSbVJGq/fV9c+HICCU1
AKXc8NQsliBuWULqvFC12RvHauNU6k62++PQOU8AyzeTjmTG+Nq3FL+0m6igtB3NqHeX/lou+O/i
LSZbqPcYCICSOjgDViAz0Th9myseCn/ypi8Ir1xrMHsUN3NYFDQfQNevNje4SjTm5qjcOHEPvjLq
Ev6XMXCzof9dgSXedEqb32WdLN3L8jx/bocGDHeY1Vt0HNObvB6dY16F5Us+QXWb8snf51lcPdhB
0b5cn9zzkw+yR7BINYegBgTj6arKZaSWjdrJnjZOD6VafWlLTf/4JhWqhw7TRjIRvNapjXKKatRr
59Gbg7a9VxGl3rKfo5+W2jkrecvz80CKinyvQvkHdsvyaZBpfVSEWql6RVLprmO007HJ5myjj+24
ch4umRIpJJFSBPW7BPTJuVnEI9GD5xg7c9g0/oHK4/XFOY/WmTLue4ApXKtAN04njixcyLQ6mlfL
UXWntg2Iz94wn3MK33dEBJT3OhM9jdEMNs480Xruuv0l3YDLSnwA6DrxBzKk8LHvznztpLWh+Zrm
KePeSIbJ9R0kI5Ofkq5vnWnXwIvTZyhk8rDvg2KTTzf/5QNQerPxAAzXWtwZdsZTMyP15dV6tu3G
YEdXnE0qV7eWPr8p8udKqW5yS/NiyX6Uh8bto7UX04VlVknRcj4s5BHpMXY6BVWH/alXcHtF1n+u
Fb24JZ1j67BlfKVemfALCy6iAxIP4rhof9mL7+Z70Ky4jfVW9jJZg3YUWzPC4b2u762kGd4GKfJ3
jdon+9xC/kObnTU1o/PrizyYphFHCNXdM7EaOxwln90kI1ukOHfGFPU7dnlDTGum3/Nc+iDQV+wv
9S8nUIFpwRN6cX35iiTPFaUOL8pj82gpeX4b+Ha6twO1/5QmfvYg+YP+aBdWtVLYW6KZhWlNzLOq
k4IRsiOn66qmvj3YPUNN1XDjF87TFE90J0UtpBsAKjlPYRG+NjHwdL1aWeXzm1SYtmnCB9dWhAun
puHThKMNgdir5FwEBRu//1bEnm4mLtXMTdQcVk6RcLCnF9epQbHH320rLaLtmd5h0KkGV6q+JXay
b7TskVYMLtzu2yiMbvMKVb7BUlZsXzg+kNlM1pdYjAeBemoaHJIWmhLZJzOzs62aBMomyfqMXW0k
K6bOrzKdTLFIc4maElmHU1MTWFgq57nq7VFPXQkmlxR1sV3e//jyDotKQG28+FVvLAAjwuQYu1s7
N+9nP/1HjpqHdgL6nFQ3ZRU9D3O4U38OQ/8ldhqIptLOT4ACyWBl4z9qhRrNYH66vsQXDq5O6E5U
JoJOrsDTsdukDct4JCVmaMBvzWITVd/jnDokbMnrloTLX+ylE0uLvdTNQebnA5ascFdKsAVd6VOY
3n2+bmVtPIvTSdHRpK8AqdEk6bdyf9+a7d43bkpnTZb6oiEqgnh4un+iU3c6cRDsnWb0a9XLG+dh
qL/Hbbm3BwNo5EdTy3/RcTx8DIhRgAQXgZYRjyMIa+q2aZxuc/NHUZpHTRt2UmKt7NVL54CnJW85
sLdg1hZO1fEt6Hp6oHlG3ObHwMo+E0esaXxdCA1ADyDyCaMBUjPS4qcTpySSqQRponha4webwe6G
myZVgtmtTbWjt5ox70yUl4+1LXRa6Y60mwhDkaBx2s8U0PuV6T0fNPhD4cnR/+LeXMaxbSjpfVgn
stc06uz2zdwc1KpPtte35bk3o7sR2oy87lCTQ5vhdNBJYnF7spBe1sc3s+nft213E5grkeX5/UAA
i6vU0H8kK7Ek0LVTJiVyOCteokKMpmNSVRpk8eY75Mx/QEt+0tY0SM5PAVVkKoeo5KHRiP88HVem
O4PTwxn09DyfnxQU3LZJ7pu3ttnNnjSYaxTBC6tFhVwjsKOwxygXp04i4WMXc01Y16r5XViYyMGa
IbDo68t1boY+t0J1T6jyUkxcPDzi2ir0SB51r8h09JH1pDkMRfDx8wbcgjAd2QyZNMPyZKdSnfRh
g5VQz4xtMpLRKbpsVWaLJTj1u1gR0hz4KMGMWpy32cpyf2w13bNHv/J4OkIvJGh9qppG212ftnMX
zzbGmtDkBji9jMqaTJmjOI0NTyrb+GCUGTeWnMvHLFW1wwQ07S2UurXb+/xoYZRXPm6SLDuc29Mt
CILYz/KiNbyo1gFPhl0c0yyHDLPu6k0RrKmnnW8NUPCIQuHzcZI8bk7NFfnUlfNQGd6cVcbG7udu
3zXtGq/s0qCE1ipPUfIFZ6Qvp0z6uaIbkmcFuVvMj04CSSpWtx9fL17v8HM4Sqq6rCNmOiIaapuZ
XmRH6BD2ekqHRW042n4RHp2WYgAcyA9jdzi1zBs4FCpKBkDgxQTq5tg7nW54iVn2WzsMxzteiKU7
KU67sh8vxOrCFsgTRidYSIvF0iYjqXXfMbzKttJDkU3SHWQ682gqded1Vh3c5GnYHSfJ1Db6AKsk
GydljQ9+4cajWkuHcHD1pErYqacjjsY+kHs/B84h57wKxttWD3Z6/s1MId8rbqEg0mRSuXC17MVa
fTRc2EqCXwrvEh4DeQfx39/F8GXtyIE/y4YXJhYY3iYct3qIsDmxd7ky3xdN8damfgfIiDfKqalg
lCyp62wAJSbY+jtDa8bhUzxFKc3apH7UViha50cRRVgS4vQPpD+JtQTqZWkaVjpahp5U0MypTq3m
dzn68srr4HxQwgrRAb1rhFThIqJsZlPCu8qmp9Z2/UPtHW2fapS73ChpupUDeXFExHk0aHRwoUut
tMKSjDSVkJhw2nBArkRrBno40NJG/3Cox6Co6lPMhQwMCeN0pZTKNvKmZ6W4rPO31LeyI93myhUi
+ZK8xONH3G6C30xWgiO4QBg1MQWfwox8zwic4qtTZo6LXpn0WA91f9sNhnwXjLNym4/StIuRrtsn
sZwdmizrnislvdHjON3IiU9nprjyD7bU69/lNmm/xOVUPlrhQH/Uuk3+sSgtrkQAF1adRhxQ8FgK
uNPLlgrWUPP0jxrfs7LA3xQB6VQzM16MdFpZ8gs+isP5tyUBkCXyCouou7NGKrC09/Vari+kZ+Uw
/GpyV6NqkkvRr6owq1c6sFQI1Jp9SLOKZCje+sRQ1oa8pEeI1SJAJRxmR1ASXxZzipR2sHIc2p5v
x/G2jOWR3pmh027tINkDbvGPPQ28tklGWFdDjty1k/8QZU79OIRDcp8m9ptex9pdiuNfeaZeWA7C
F+IxVDHZsEvRdlnpeqftAtuzO3N6NQPKkkUWlE8zyZaVo3EexPCaAxUHeAguJMDE06PRdiLLlZfJ
/eBkGzP7pbXgKzrUvGjD8FHdbKYc2C9JB7SMiNv556mxSQuaziis7L6wH0yndpUZKuz367f8+dyJ
kgPZQbLo+KllMpihUF1LUESbcyqz2aj8o0PE3pgBOavrls5eAxqpGjIooO+o1+GUT0ejJU6uhUGR
3vtcpo9pEonUa2htUt+Ibzk6/f66PXF9n4S2AohC21wWjOogvuzUXijafXVU1+/zTNZfJtIs216H
JzqHw+/Zbw3QKe28VULNeVblMV+xfvbawjqBO4lu/IPgtp9a7yq/1eq2L+77JNDv4xw+ZKmO46EJ
29+JFEaPRSjXm9BJlJfrwz7bocIwga5GNMFdsazdaV2mBXPmFPdj1Tuzq2kBQuCS7wdIoUE6GvfZ
3Na/43KcPnoKMYyDItPMW4+6z8JVRehq9rkSlvfdnIMzIaLcsZ1ox5kO7cqte+4WhS2gbQBg8cDA
jk5nNzZyeOEaRE+jGvxtXpeO146EaUqhKJ8AMYd/7D7Wb/12jFNaH0XqJ8UZ8+P1mV6q/hFT8BVC
0JEiohDrX5zPwQ5CoAxleT8rtfmiS8BWZGMU6AWLhkEqQt7xMOV7GZ2Ql8zojMGN0mR6moo2dWcn
MW9bybD2re/8VAHw7mdn2tNjBTnxpC1/XP/Ws2P+91OpOFB4IdG29N5l1BtOGdXlfeLH+i6lr1VO
lH0oc1v7ed3SWZSCJfww1UxZk6m5L17HlH0SxZSM4n52lGhbmT0SOfKYrfhhcXxOD7c4XfQ+BZCq
ijLg6QaI7MavIrPSqID6LS19+1wl+1ub2VPbyPFA7+HWGG+uj+x8DsFCQ0cVAaxIayx8P2/xKeVU
m16lz8H8klcJWrU5+KLqsRwL5MA/ak6nLCyzszjP58xfo9OGue1S20uGDqCVRdXWvkdYCgGrSA6D
5sNoDQE/40QJkX9usWWuq9TrppIm2/ICNUE+3ZftuN/n6H8EK5H5+TyCgdWxAaGLBhdLVAxbZq6T
PLK9EYjfBi2/MHKBiiUvgx8a0cpGOd+Op8YWtwAZvNDIYXZ6HfgelxcVMiljbH/Y2/N0A8RHSgj0
jbUMzW2g63NG23Qvqnr1oM013aHYRb0b6WFMvyjEIU2jRXCg1sxkBWR07vAJQ8l4UfkRSIol3rzx
46kejNDxZptuhL1/F40R6IDmde6VAy2pr+/KC/MJNRh2NAhjSAjLXGXQTsUQEyF6XZVOljsZcipt
WttMnJVw4WyXQH7ljYMSCyBMkTI6PeG6XSm8QcrCk83kGFnc12qnSDtHXaubrRla3NRmZWt+bhRo
+Js96pl/iuHJKqOVu+Js2hgNL0TZQLGCssBfcuO7d7ZPe9cw8scC2FAb7+OieM3lLlvJ8F408hdu
ReLc4YVyOmV1KKWSb9ONoOsjgIxG0EUPcpDna/0RL9pBAuffnnLwak7tGE5KysixC28MIv9myFDz
pa68Jjy03Nfc6uxpwhhAXTKF3IW7DdvMFuxk486cNqWSbLoudv14V1vTYQw+6NqxBUwPcpAqZN/g
9p2OaDAnyygN37hL5U92O26qrdWuNuxahoR/jZii4OeQAAFGcmpkgkxDpsKhQWdsSmBYw/ht1q38
jcbaSMFPTvC15a16O4PROwTaHNEjsdG/yJ0ZPJljjZy/ZOdurQfNbV7S5n3M9F9F4WhI78d6YK4E
DJc+1gAFYqKtBu95+cTlfefH9pybd7AHyt3eOCi7/r7/dt2ZLMVcAIBQmyLTQFMXChLkZ0+npNTm
qbazlA6aKi6yz5xgn1aVsgeSXRyoCI7bfKqRahwrexvbUfJgNs14kFozD0gJdv5todrVzreK8MFq
Gv/ekqLitZWL9tnpx/6IZflmnkM/3tZNIG/bVnHoBT91RrPTLfDdbqiA6F3xXMvYhEFBMLKAloH5
JG+6cCiAq7N5nE37Tk8nHoYHRW1upO57Qn7j+vStGVrEn6U8geuAonDXI4Oj9rRs0dwsekz6t/9g
h2tUsD1EZLA4HbOat22kY8ei07w0mzsnj76XerUbZ2t/3dSFQ8/z8H+mFq5lMrtCzkLbvmud7pOf
mW9WtW+n+9aQXVUdVvzlmrHFQkkWLGkVIYG7hGEF23t6Bh7bNan7S4vkcCHCGOalQJrqdIuraRdp
0OYchKrmfDNoWX7TFLV9tKfuQbcmZWWtlr5ZbD7gH/SzZKmIrhbm6MYX+kqBuaF2Rjcx825bq1G+
svPODy61BwEcVywQzgj/LLZEQs4rdqwq9AY1KpExNgIf2d2w7b80AbowdP4Z1B8NdBp86ZSG42Zs
aKi7kUe1nTZJ4XSvnS3n4bYOUAFzyatrgeZORaJrrhZM88/ezNInM6fP1o4uoYO8Mat59ndZoaTl
Xadn2u9WLaNM2lL54U0bqUG1Vho784DwoJHcEZxRwg+4JqcLl2n6OBuxId2B468+95ZrHlEyl2JU
pFdm8+w5S0BAmIvgmiCBQHRavJnKxoxz2+4CDzmLdl89wKf6OdXb2+yx3F4/X0vlDJ5+INEFYBoR
asoOy4egMnW0EVbGwHNigDm9/QSs/6jXtGuRc8ltle99hUqsFlMey77M/KuYM693/W6S1gCcZ8fv
9FOsxagzcjZKEQ2B10q3GX1R1K46pCjg0LHTkvLD9YFfNoY0OO3nwKEti7ZwwicjbKfAi9IvkSbt
+ulPH76mqJf249frppYB5d8pFtUrCM2aYPacbhypTTQw6XPgKXG1Vf3bEbLDFK4Qtc/cCmKJpD64
Y3gEi7jy1IhjFL0qF1bk1Zl93/lvvpIchhARoW7leXGGUWI4WBLkbC5hgoGFl+wdx/dDpHY9XZHu
DKsYdhqPjbbSipeh0iaasBXjLlWMYG8GSvJpDO1mP4V24g6h3R8g5ahP8gB2vVCIryvCl08+sf1j
l2vPRe9Yz6CU6S98fQmWYmFim9O0TbSnF9E20fDp9Og+BJJoiGIvhH+j3yiBNxo3FH2zT86tkmyN
H80/vr/d+0/5b775unHx2+9zE//a5hmNE2ZxlilVM/fDRqE6AfmOxNumKbz5qVBQODyMA4K8142d
1Q9PrZ3JFk0ROPZKw1oV/xMG1U1UTlt11g+4mb3lQEea7noEA/MvONTUmlfGetE8FWLoAELJm6TM
6URXcIDqSTZiT8l6V6+gFgY+NUyjd+ErQRIeuRuMT4bxLai/dI2+DWNgeten4MLRhqX+v09YHIVC
SRIjMUzme/oRxJBdW9eXtn0rb7Q1uNWFO4F3lUBPU+wTb/3T0YajpZc8tmPPn45D9Wf0Eaztv2dQ
HdXgs5F0K8mL80MOt5uZFWUAwoelAMiQa21aq13oKZHX2+amtqNtDjDcyH5en8ILNxCW6JQjuDrg
9ZdvE9uPAjUmjPb6veGqdJBI3WoTmkilNysb9tw7kjoTmojgWrhbl6lbhEZku9C1kLSWKmgXKKt+
ztaMLMWCOP9YsYhVWSQydcu6bKw0M2XEIPKG3ej5t+bm2dR3wVba1tu1/m+XFum9KbE93z3t4zRv
uz7FVFX8lqRN8JQ7d2298hw7Y6uIAYEqFlrgBF7asvBkxlMTFXkTeeqheta+yjsoeW5t7Z+qn+kI
WDL/fH1HXFqm9/YWcWRSTYYad9grlGaTlts0pP40reU4z13l6agW5ykxpgYtfKxE8y7a7QE6Kbv6
yfm9qtcqfujUJwOy562JR0beBJbq6SJJVqBZvmlEEFK+WFr2SQ6KQ2GFz3ad7MvZ2UR5s6n1r06A
Zrrd1o/zJP0RCgfSag89cfsvv4TNj7AhagrcUYshV8TSpZVlsWc9Ko/mm/2Puf1VbOUjjUD46/oi
Xtqa722JRX63NedxKh2BufIa1A1UWE3Wz7rq3GFc7Yh3YVCcZyIEXh28eIXffGcojaoQgYsh9kyJ
vqBI43fG6AbxSsxzVoMWhwC+BFl/uruI58epGYEJCPJmjj2qzk/xJ/MWYGj2nD33r4pH359tkaA3
d+xWPNalWRTqpnAKyP2T9zy1GuqFFM66HnuB3LmoFrtwnl0SNb2+Empd9FoC9CfUDyG5L4NUi8e8
wjaNvK/G3pzc+W6gCVi6a240umxe3xoXLm7KJ+9sLW7Nco5HJZWwNWzode5+b9wvRAkuD5DNWrvu
S4fvvSlxJN7tjqaW1ZYUceQ1O2P3n34c9NRfURcqa4txyEqvhoEP0aGJ20+Fkg2uCMy212fr0hYA
mPv/RhYj4HWomPNYE07SUcss28dSK9zEeQpqe2UPXJwrUvmoXqDAedb4W9Wr0XGSLvZiK0PZVYof
ZWlYK/VcvO5BYBFUIL5NLn+xpceqKOs65bxOaj8e6lDhmnRmY1uDEqZGYf+aJE2mcGqkuzYfnZ0/
0Lv4+pSeR21wgcD5oRfBUeYNc7opdNUfTYqI+MHICLeSY9/VcNF3oaz9mZrS2I46b4vrJi/daQ7e
A5ow6j/AaU5NIm1Wj34iDnLsHMjYzEcev8kmjqOPSvPgqIhuwDoA6oOQvayFm6XcVUMeJJ5i/CmY
P0ICLak3gk374SGdGFosZBB2XanHUuwZaroDqH7rD4aHKsbuupkL97R4a8KBQVVN8CBPZy6Aqt9n
UZJ40eBUu9LPg8GdZuenGdOcgookbbRsny70uT0EW7UcVnFQF5bu5AMWSzdLUc3jpki8RpG/qpJ8
6GTjMZ1opyzT33609YfY1L5UQXWchPY5dU5AlHGVbrKYnsljmtEeBaTw9vq0XPoqEm0I+1DrhsC7
+Kq8AJCHxEPihTUyi2O8S+dnqzRW0pQXnA+HhOaJUKTBHS1xqlWshR1ANjH25r6qfoTao6JGR4dE
zceHg6w6qSjgmTjsxZGMyENFspMyHK3eKTocYetnU324rsPZeG9l6bA7zRr8Jku8bmcChAjzz0rz
u4Bo/fn6aMSeXARagnMgsLUwOM66mw9a78RDPaeepDr5pu7LgifpsLtu5NIOeG9kMZjJaEs9KOTU
C9ONtlNz9z+cb/pmEvaAIqJGtYhbs6DWmsYouQ6ar2r6FqvHOv5zfQiXtpfQ0YRBDbyP8tTp2Vaq
zEdVosJE8JD5z2Ny0/lbM7u5buXSaoCE5bIBWYCCz2Kiqs436tHAI2rFXP6GwdZsDAOy88qtcumd
BDr2f3YWN3Xd0OB3UMLEK7+mRINS6Po0TvJ735XRgKwr+eBn6W1a0qV+QmsufMgVfeW8XrpdT75h
sWhFk3alJfMNJMHyfyhdmb/tb+VdTX/uYhc+XZ/YC/coDGaS8MA3ACAsQ29ehVFjDHHiFZI3Rdnj
SKt2szkOSbgLyzV+1oXtTgKVVAE1QS7RJTy/qyM9sGIlofXW7LbmnwCB59QyVg7VhR0JjwcILYV/
IW232JG9VIWDX0+sof1TpsuJFOwRo2ER10CtF4dDMhiKGLC1M/HrOLC7qhlVrumupnF5sJnn2ylf
Az5e2PqikiooUIJMqS2GM1S0YIwtC7dqm+xG+jw29X+YMZaewjUAHh2I/ekZTocmDtrGTP6PtOva
jRwJkl9EgN68Fm07tdRN2RdCGo3ovefXX1CL22lV85qYvZ2dmQUWULJcVlZmZMS+rH6F00MHFetx
KklcnW9vtqWVQXceeqex1RC4zXHCRSQvRx7I40EL+h0HC30AsiBfFxIbfF0rB3lpaeAoZgAnHnwc
7fgkX4DgSOsnewnCRq34rIGuR/lbYj6EabOrmMG8M9sJDXSPu7Lz0q6GETkkvmpq/pELDmWyBjFZ
CJ9QSprhXHMxCTDbn9MmobVkgDBpsq9jj4RhbFZVuInlEjIu+y73t0GrbtENYd9erKUnHuyhvQXb
Ajf6VQtZ2lbj1HO4nPb8A9oGWsLa2VEFxYrRfnYxcHkri3adHp1BFH8MUtujYCN0WcWzQZc3E4N5
hCymKazcJEtGZogaIHF4JKG38OdkxtLEpmk3JvuJu48HCODxBUB/1qdYPK/M3xzvUBGEhFsR+UOA
/ZHvpU5VFKk58ItCgo4VkppqdootqPsoT9Nv0NyPazWLpbN1aY26NTK2KBnkTbEZOx/Q8g/RBw8q
W0PEZiWfsXRH/hjX7LAuTvGU+xwkWkXMYLublMQZ3nA1Zr3ZQM0v1rt4F0ZWDZHMcrtGkju7ulsz
Op/6C8uFLAjpoPFobToUwX4w68+6JerH7XVbM0Kdts6fptBXsGxDbb9F7/HrlOve6baNJfeEbmg8
nRH8A7dC22CroNXGJN3XTfSZowOnntDSJK/Ju62ZmYd6MV9MzQ7ByKTpvqglJ8uCzZSMb4oYrYVN
S3YQAn4j1vHKoB0h8G6ekE1xuu/RCk1a9NhYce/PhQZpLZu2dBvi/gDSaSZXRGj+c0iAjgAFxWUp
6IsjWec8dOtCO5vcXp6FswTcPV5kAJMiMURHEINfaVo/wUcgt6wHEtgEal5HaRTAuBVLCwV1PJTA
Mg7c2NxFS7e1KmqpJq06JPuo3bZ1QMAAzifPZW63BeAXv9huO4Yfqf+O0nPJSfrYrIUXi2OdmXyQ
zJnJdKjIOvKqXBh6bPecdRQ82orQ6r1Q99eCpYWaKkaKmgrCP6DXrij3gxoEj/id7kHACIXRyfhI
twP5TQTkrTNT0mOUV24v4/LkXpikNssU+2Ms9mGKqkdnsdveZE3IrjbkntuWm8HOdGnF4sJBwBjR
Qg4ZPjwd6QIfx+WS1oEwHIzuqZ2DFAzVKSa4vz2sBQcFkhYI/vyzXjT9UCsXaP5ovGQfC9BImOwp
4fRKeGi8J6ZeSZkvXJYIa0HfAaVhVD9ocHBTAqQjxThtGRhwSJf6EIbXotROR3HYFC3ekykaMQ8h
2jD/w0zOCk5z48GcUKCuaSRreD7FP3tF3Hfd73YfdX8PIEHPGUDrqPFjX4I97acrETovLwI/CPZt
81EAi89K6Idstyn6V7VVjtuFnYGMLIAjAMHNPWbU9Qwis1pmpjHcT0GhZ+W29sGDPa485hbOMqLD
b/p9IF6RKPk5IjB9pnwsiaiHiQ8QfzVY6UvWUNP4e/TI3Oz1x8482It7JVQCBIYiymGKdJI9xWiZ
9yg/Adm94h0Xdjp8POoMs2vEHqQCQrDXDxW4a0PIgkSmigeDEUocSvMcgs80fpu6gjNvn60rVWBa
Joa6mScvyHpWqUUXIlJma2rkyBFQ5BCf/ErIs4kWmzvna63+RR0zpE9+atNQ93Q0KUKVps2sTbOT
debdUU+fK+Oa99dF6DSbwFMIQABoHaOCSd8zIEap40EaRPfAHrIzp+fbjrT30TbTd/1KgEit2pUp
ahdGYTgoYjaKbvYa7xRTDAm/W6tzrNmgdqAGsREtEGCDLfVaJ8FduzZhVPT+zyjgetAVMRcl6QMb
JArbMAk3a+DkgDRAJMEuoGVM1uzM9+vVwlzYoWYLPpwXGRxl17/zifi+8TeCHd9XxLuTV/b2/JNu
WaLmjIkLr8pCjOgAluS/O6lXs0UdG+g1Snkc4WenNbFZo9+vhg9r80SdETGXqqKOYcFNB+NEYl20
BBOUV6e1w0i9tq+GQt08cpZx1RTA0M4/WR/gPDd7Q799GhfOO6oaf/YW5dcgZDOUEcOKrrw9+DvP
6Mx+syaWQ90F9DBoZFUEaDLyLdhX4am1kyfN4J3bg1g0AMkNvGFQakQR7ucloEQ+7823qisQzvDt
yv7//XgqLp2atMjFFD++/oruc3saSbdigQ4P/5miixFQ4SFKTnzjwQG4xqwHhl11Qjy61eyz85es
81eWqNtfGXMQLOMV4IIDFzGGnru3J4su/f9jAEV/EcxCYKqh1dmSOA26llOwaV8OOQnJ79rgyX9Q
skPx+48RakkatBB2SQ8jgVGY2kpb3+oQqNVgEWmWY4ufngNPwOuWlR6krR6sDYJOa11NFbUWPsq1
cZ15WIuUPD08ZRvJ4hyuN9Zodhb9yMVsUY69n4QeTgvjmUXUUnKU3cI2VpZ98Rq8sEG5dKwHSOmQ
VXWfnqAxTlhgMY5WqoNVgN8/PDysNSPQLctXc0e5eU0OG2/A7e6GzuagnPTHc092u5c7Y//4dXto
iy7yYmSUu0eVp+rDWIPG3UNiiZv9ZEZkbThrs0d5ejGI80htMJpoU5Nwv/16uD2G1S1N+fmxmlqm
gWiAe9j5d9nGdU8NUt5kxczyRpuBpaD4nl+FPx3xFKtZ1SCZ4XYvmUfy36hYP+bnFW+/ZAQpAqAe
UMGHyip1arq8VZDPDCR31FV7NDlINPo6D7zP7SlbulQuzdCHpmjB9d4yoqvaoQPRUNv/uxft9w6+
NECdGK/2FaaZYKDfjl/lI//yK9quwg1mR0hHWpdGqGPi5X0zDiyMsAmJ7msiPOQb+chtfaN28pWF
WZsx6qBE4BNU5AG2eJvbe06+WQvnlw0gtQzyNaRu6NIrwPFt6w2h5E4amUIibqIJMdHtZV96dgEF
MVOkzlzqaN34uYcbuYviCpzOeAG9CEb1nO0gC6sXOsSZ4cV2u5Y8/ReLHHpEkbUEzxMtPj6x/tjk
YNF2Q5IfiL/NB3vYdne6A0GJB8n4ZKxWH45rq0V3Pn3vP1Ap/2uW2hpj7kUeE6mC+/RioCstOmdI
uUmENb4eQuvr6wuAPfyqHdVsiWSAuW/lgPFLy3n5AdRMA0sXdEqOD8BMTxauwKenxogPiknu708n
7u78hcqv+eV83p7v7xoifSZAHgm6GICnkEyiTnbWeX3KFtF8HcIymKLTRzkiTmGPZHunmxyW23Oj
O+m1Jy1ZHfXSa+7SOnXspY4Po4aH9acnWN9ZaAj2NvLGt1+3jwE5l2DcMjJ7rZVzMda4NEutdtdC
mEWuYdZ76Bz1M9s6Dw+JvmZmyTdfWqGWdAgLKHxWsMLKxhEPVTIQPCO5NfIiuvDzz969WELqvlTq
pmUSEKO49dbo9Zwc+lN7kBIDoOeHz5XQhhaXuTJG3WoxqLhAWAZj4mFW7EUBX3C8e+30Yb29vfVm
9OwZCNfxywFUmHS7VAZ8kzgjWJbDwvgC6BGo9t+M8eUb56/t4/sjNM9XLt7vZoOrPQ28LUTtAMhG
twDltbxelmK1/yfEe3lJNgqZf6k2RFLwYfNSuJuNeD+ifeeRBce0SX79inXZICqpnMJsSAJdXaS2
sP23zufXrKzrW5n+VdhfX5+rPm/Z+YBCBY3xQJvhJv/5vQLvJ/mYIglUm/xDsR9eFMvN7cAKnquN
Vds18Tfer8wW9G149Iho5MDTS5vbjoBGYf+zsBcfQe2iaEjzeErwEcIx2Qu/8rvknB7iR+1Qwppv
BbvynlmxOfuWq3Wau9DRAAF/TwPtyl6phKKcoC1ddNC/ANpCRyBVrLjWxXAPzSkoTkE1FgBsyskU
vZqrbFeKrvZS69lm2kDrcO7DLHpzZectBuKXpijHwveMIKcgknVfRnPaSM/ZJtC50tbevpSIqAjM
PEg1q5ZvyCsA43l16Km8NExtoQ5MIrUwFaJb7UMTp0+XSbRdc2g0BGreIwDdAbEI6i1Ux7490UWC
uaqjkJtUZXKLuiTS+Bw15zGyS1AOPQ9JqLNcRcQs/vusDDoQBHClgaAO6HZqY2Yg6Im6pmPdHXqk
atv75SE0OP4luut7aJdWKL+WiE3R8Xi3uZH05b8zrd6ptjJZyfA5fjZerSvBqtz9/HL+uWY47agH
gGMGpx4d1z+PPajtE0XAc9QtJuQVE8HSpqcaxDJgtBH9TC+66twNRi3qnvQY8NbKeb++en9apwZc
NGULLjGud9nOmLLIKBvB8iB3VoibohF1WXGqmN8BbrRid96JV6MGvdOcDQF3ikgFHH0ytioInQe3
Ga2k2zJKTaZ8AtNtYYrxXTB+VZoV+ZHDgiNWqg2Uuk6ZmNkNqv3dZ7PGvrkQCmAagJmfuSrBWkQ3
rom+zyuxVg2u8qsWH6bqoZycnHnrvuROj6cz7tDWGe5X5uD6tP40Ss1BCI43gL7KwWXYxlS52qwA
Chn2paKRKnLG8YVpnhhho+b9R26M0bHnFNIwIZmy91E8NGtdYQse8uf3UB6SLbs+xO4f3Kk0xmyn
xLgYc1POdEZ68Ln7kfBRbqjDylb4ji2vtgJ4CuGagRq4osGckj4vua4fXHbL+7oinhTQgPi8ZNfF
W6S+CopVyukduN4K5gxIPxnyQ1Fv4mkjdAcBIPDyfuB60gQuegpkKH+E5Yrrmcd96wOpdeoCtAPX
bDu4US+8FBoT2GEb7JiMn1ZOI92ODfczr8CfqaBWQInHgAGVwuD61VMM4TvoMSMLqmu/4sJiZFdJ
Af0zBIGAga1ItxUUor0DU58i7qFKzhxvsf7ryh5d8k7odJ/xpyzaA2imJimcClXwucHVklAdoDZX
xLovxuK7NqqTBanq3yBNE46VVHomyw07BqKCkN4T3/tETVeSkNeBAjAfgOUgmw2sJeKkn54y0pgh
i+ppcAH+xWpLmbhRfXmttr10Ki+tUB4xi4MkFBKMWHqJehuUWz0HOt4Thsz0Lyuzu7SzLmzRZQA5
qoSUqWErZvZM+qqmIK98k9/4bB8CeNF0JIid6C4fzvx4NzF4cq7Yn/NC9M6eE0YIi8BNdIVvCUK1
FMANOrjgEQEDqZF2JgEXqbSJDiCGUK2n2/YWnpnfqJ1/7VEnKZMzJcQRGFzRTpqzNBkd3JyFeDoD
3COze2f8wG8ntEb8yWwS21grs33L1d4aMnXEuplAsZYg/6ayr4l6bNiSIP1v5pFTg9Ug2inozeu5
8NjGjVHlr3LzPgLXPWUb5Ed0Nd/Fwe+8NGWI0g67pmgA8ThNmR3X0p3KQBdX7fWCua+bctPI3LYX
e31cKeAuhOjzJOKVjpL7XN6hRuA1sty2gTK4UCFidc+ef1UbXNv4O9CHyhp4O9iubJWl+xqESt8d
F6iH0z3kxaihDZ9nBncAElo0irzEw8gfUT7uwfhveMo4gRsU8fR/2TEXdmf/dBFrDqXfyGIsD27N
5wCJG2HWW1IBznbvXkn0WIytnnnmCtvvDq226X0QRWok5IncS0Ygv6QxGkOkXg/hJ7NdvvJ1izem
ogDsA/Zk6MHTfJiJCk83dViKSoyIHH4mxR1e3ImKm3IDLjulZ0i19ZK1C4lm1/6+JwA5V1HwAQAI
DbM/ZyVhRPAU+FgNKeisSAZLGBipZA/PazUzPG0kvp9AHtVkvF1VEJY7FIUb1QYHrqCpDUk6CTsF
T1n5fszx/vkPTy1AUAHeASoZCUN0uPz8vE7uM9kr1NathrsUEndFeMJeHcRQj7sMerKuX5B+3K89
Xhf2KF7OAoJKdD7ihUDPilJmUNNkOndin2oOVUnZrvPSGrLUFPqVmGC+BSg3AlsIFcFnhUZvGkum
aSm64US1c8XhWIgB6fqnmLFkHlQOO7RTiqfb52DhzTXT0OPYA/GI/D5Ng92JTCZNnNC5Y9zm5wHy
9mYBu2ABEXUWnaSmkEDwLMRinnm/V7ZJBp3j29+wcDGCzB0YUTz78ASkQ/ZCTBK+CrXOPakBT9pW
JCz67JnPZKr0ZI144btVnp7gmV55Fs9hQTlMXRXJpLVMlsq9G8tjdjeJEnNKlIaBym3sy6DaavLt
0GLHC0U1Gn4DVv4M0LBs1FozHCd+z0wqxHhlYdRHD2SMcZEX1lwl0Vs8eXZtqD5CX1gwFH6U9UmB
MkTnFZleanBmEENvTAES0RVXFzaDNKHF9NCHFsdGJC1UHiyRHaWS1K0AfyMJ5bTi4pc2Mnwe2KJA
w4ieD2ojDwFb+mEa926XZM/Q6XgQmQ+lf+jKu1p4vL2oSy8fyEOg81CSAD262liJ2vTg8Mp7V/RM
DeWD3NtoHHQZg4IU/VcHcloAhp/HutdThUHjSUJWPmBOhlwtNJrGEPvO/f/fH3jh4Yuu9SeFKXu3
FC1vUO22DCwet3KRGyDJ3VXTJgu3KXq9ZPEX257zFkT4pQxasZcs8leeZEtbHAUOEZrGUP8B6van
45KySepEqehdxnsr21+jdowLUslEye/yNZq1JQ8CKk08gEFzDJAjlZ4EKWXaB1nbu3wTfQCpT1Ap
QgwWHuVfHVPoUIpv+ZXy2vJiX9ikHLNfDXyR813vCh7zS1DtyLPzAlcoCixJbQMBaYwtCNe4gXjZ
ZPDNKqB6nsCrxUaro4Z9DXAKDa2figasx1zTu6m4E6NN2e6l5BC3R6i6N2Y46DkaOatix0VwoZOR
Haa1qvLiCl98AHW0qjYtxXHebULAmFKSkkHKLO9ehMhECwpKJRNXYvy1Ec8fdLG9cYXLUSRjmaOR
uxu4elOm2l5q1zJ/S6EIttKfmaWeLUwPqU0twsyOTO1wcWmwUKAv5E3IDARypzo3zrqggRUB7iDZ
K2d43jc3lvX7XXsxSG/glX4UMcgmsQ6yrAOAEujqizk9nmtnJehaXkHU/nDVz9I+1B5mvApqIDVs
KelryTpNfM7QAjCeBA8wqpVxzWfwalwzQa0wW7tCUYWBP/AhW/Vun/3uw4MMRQNP0IvMQIdzUpPc
s77y5mvF6OJkolkXugaziMpV9JQ3Gdt0OKQt7i4VjGyWhOdSQbpWZzTSSY7aNpu2cYLftw1/U9pf
j/aP4fm1eLGK0DVUk1zqcTgn1KdOoDR+nNiYNAV8IPxgMOvc5xFhQ4ie+pBT2vT9oWhUR0Nw1zeR
DvnqDUpCQXlfsmfeawkeIgADDx6yZ3xHYtFR/5K9dA6EZ92Sf+eKihLqsm+GNsdcgX4u2ajgbvF7
p2HW2tqXpkabHz+QvJuz0DSqPxj6vJ0gauRG2kGyAjNrdaEuSPrkSbbskyQwElDHgKE++agftcpl
MvTGTcB7aN49zxzwgpfzAwgvt9Wd3N4Pk90LzoD3/e0VXDgaaHdl0ScKLQ68Ruar9mIBQVYRcAUz
z4adTtvBe5CETQnw/ygeS2mtDLBsDAI2oKXHbUm36nnhNMRMKuEcZiDKd3yhJxxL5PgXC5qWrItW
os+FMAFj+2OO8m/oKuIg+SH2LpKje8+2lPE/Td6/Br4j8IvJiwZJKqaSRR4+qfWSlc0xe/e3vi1N
aIPu1wRM5o1JnbXL4Xy78wtrJVP0Yj1iODuJdCtT9d0BdeuHUy5SLIQmzjr8cD46eyzKiUqNfIu4
yfzSqMTGqJsj0xCl2ag4Kd7AgstPTIlSHSuv2vJhc4jHtRr/0gMGA0YrNhoT0K5K80+Ap5/3ke3G
3mTze03xCiT5k0wkXcMrutqP8WvHSb8R3CtbKaqrjEht9pe9ObO3mEm54DPQAYQuHep8dGLRApeO
LVuUDwF/YnWIEkANx9dFfnP7JC5FWj9MUXFGVA65VgkyTkepHMvMaV7KrjXGsN6zzDb8VUlGdPBA
1eVlK3fW4sbCy+E7OzBXVn76ACH2vKriGBhuc5UwGqqc2hA1a1tsIayZn73/mpn//8X+rYesiEbV
Q91odNRwtLp6l+tDUZH21W/tqj22O3UiYK9DoceosnduZYK/+5uv9vjFB1Br2RRcVCVSgGTwZrA6
FzJNIYnN1q715v4oWYL1xpDJOEQsMuZ3XeI0+mA3Ol4RubNW7p3X8upTRBGEJChgo09vrrFdzIXv
jWk7KjEScsnd0OhJDcQQSKcrI6leoshG/Edq8VS+NJD1ECbdm+609tTorfd6e9MtVVKA3/nzIdST
oozzfEpDFNWkY5cDQEQS7lSnTqNAxMZOAcdPsCInJdI7vFv5fj/FJ66ymkmv49ZoSgskUfExAIlB
tlZbWtwuSFvigTcnmukyQo0QWFPReuIKXf4SauXn2OyC9P32+BfXAS27s/QIlAXox4UqNKPERViH
bOAYZHVBsu+xoSFXmZl7DUiRh5VTsHjWoIyGLuFZ1JI+a9kQd33aRoMLPqhoK9RT/D4GUbZSlF6c
uwsr1FEbNMFLFA5lOSFuxb3Xi/6uEILAyqVGO9+ewW/JuautjNIKgh1NQPKFsqW2bFaFDaYQ8VRn
Nda45W3eBq/KI2MFdvGC3WINv4xow25rcxyPue3vn+PNaGlvreVvCrO1OLu3sq/gXVL0ut3gz848
h1airwUESy8eDQ/1f7+V8gCg8BZEuYAHiPiA5CMZOGQFvAO04WKeJ2rpeP6pOfyXTNwPs5Rn90DZ
FMoNtjJTHEL2LffOHWq02VFK0IJ5X3DwMrcXZXH9L8ZJvSDzWOXiQE1Qm+7CEUjIoTLztqs2shpK
KzHQ9xG5Xn+ksGYVX5xTanAV1ABSP0QdPDf7bWPxdnbPGcwv+TyvLuRT9rKV2bVze4CL5xYkN/9r
lBpgxwwySpAZ/CfTezsoR4Z6UeXivqoDiQS54BNIuitrQ52DoFtDpQLKFISrahZgqHyfm4MjNRNh
hmPlQHezygCcM3kPWV2TSde8xvJ6/jtcujWHaxFpegK8NCs1Rx7vBhSYVKZfcYb/x/H4Y4a+DBIA
9NqmQKFLQ5r/PtZUvWO3oUd45dN/7bKAKNyZWYs9l0oTSPsDRYGXK7qDNepUph4fcy2YVt2QdfxU
0xXkTJsQyuqhAWe8kYZJbzyrZREkZL6hyIohcvd19qrV76WyYd595osfdqDl1GVx7cmyVDr78XHU
9uYqpstiAUcp9Uw/suv2oYlcVTTGfpOaSqursZUbUryLWpU0YMHT/j6x+8M+tdOZUMv6hsHSF5mv
h1A82MeK2RSVrhRr6cV5nq+2NyJeAOqQY0L24mdQwghZ14kVbg1PfOFHR25fZQaEbPbto/t/LPcf
M1S46cl+NrHi/DBmLBFMPiiFiOq5SY+1xJplZEgIeXgSDqqRYK9J2BCq6JMc8UeqOGx+HJiCJOGO
izudD7mVM742B9RtFjJiqfJdM7igEdXFONAzz5KY/KFd5chddpwX001t+8HLlY6bMSJMnFtRuI+1
u7KMXgvtXouczC92E/sqTKeU3UaN47WtAWrkLaPuS435D4MWZ6UJYZYsvlJ9D9WgGaR8hHtRyuFd
DLvZjjgYQyFz+y5NpbVZnjctvdMuDVI7rW40MQpKgAj8u1q+F9iGgCu9Da0w36b8Wrlg6a74By4H
LCCHSszPba2OjcAPuYcT/O7nH3WwYaEo0ZaK3X/c3tlLhlBjn8GAGlgjaI1Pj5F6dSa7dIeyNACp
BPKqfUTbkzPl4VEV17z1Ag4PfEdIakKmddYhpDzDGON97nUojU65YsftYz+kEPPsdLXdCtpOK7it
EH5pWW3eHuXSXXRplppOn2uEWAqU0Q1BIlVvw/IlXqMFWtoeFyboGvkkDeivZKDd29UvfXesqgG6
rFaYiESN3Speu12X1g1ZUw4ohLljRaLOPBN6pcDkzOg2AdI4MZ59ygPfOmrfOgEqhben79oYuFnA
Dgr/h2I3FFl/7kZfrYYoCKCWLAKwUlkd/y685TxR4pV749qR/bRDHzE1jpLQhx1G2zbK26S8FCD8
Pt0ezPVr5qcRypU3XQKh3gjIGCAdgCwTPXbL5CNr3bay8HCHGYhsztUfZFPp9DZEcUe2iwQ8Uge0
lagfiH4GHrTl5sQYfg0Jqm6Tv/DhJzM+pdJOGT9HZBCKgDEkoAZKMXKC5lcQ/hYBbRi3mVo4vLjh
c8PHTdO3PRSJVqblev/+/F5q7vM+DCWlB+osze/H6aFxaqOTSc4bsv/X6O2flqgFSAFUqfsSlipl
E6ibWCrN2H9G05fORizQGitwugU0FuzhgkA6DIQ/IPL4uXsxKCaIBw0ji5OD0AVOXZhVdx6EgZR9
e85AKKdafc2SPp4IQCWRyOq+j0SLZzfspu10LnuPMlDW9igpbfg1HpNr3yQDFY36B2giVZSHqc/r
OzBpDzU/og7CeaZalSOJC1DQd3H0e2VPLpyvGYGtAAkH+YAr6kMh59QaMB/eFStc0YPODZafm8p4
1qQTJNGK8tjJAYmZc+VLehYCf/lQMA8NYEbhVyTtoiD6laqfCv8gZq9y+wKxYqb1rbxZ2SArn0lL
SflcARfmibzbiTFvgbXcbJQy3CLhGt8HYxOueLdvFo2fNzvuPwBcZrbrudhGPSHA0pmkMdhf3F1O
kE4r0Satf3x8iPrH/f75+fn19fXu7n37iBQbQXdMon/+9bLAPvI44PedqdikeT4uEmtFIMs9mLwl
N9gDZ0Fke7AkC6R5B98O7WYn2J4lnFJ7cuQNZ+ZH2WRtNFgk2+ixdW5/ykL6elarnJss4bIAVaZy
fKHmq3ICbUxXAjCBWA2ECX3wHzKvtbMGUVy0JeM+AUkVr0J5Yb51LobNBZESVq0iAxAdvGrW5KAJ
8S4zZchIrIxqvt7pBZ4Z2cBAjO6bq7TcyAqRMLaajK7+46hDPEJ/QYvab5GUxv3+dRug4+nptsmF
zjHUbAVMIA404jeat1Jplb6AXIXsGrtDde8erTfrYCT6qGsh+bA2xxB5XNcicCun+t5xHN3ZmqZN
IgzeeNit3KsLD8KfX0PFP8GEsjmbF7KrkNDMO6N+BJAvdCNH18v9sE2QTdquQZvWjNJ0ENjRECwf
MAV4cD7pb+NHmZjCs7Cf7qB82T014LQ5++eVeZ+vqaul/jPvNICTDSM8wYMS824cjLfD0ToeM8M6
BjpD3kryMU86uAlUgeSb6s7AvJ8jor/z6LFxHqT7ljgrG2EB6z5PPbjD8ErRZvrUn7u8yhLZH4da
dr1DezpY1T4Jrf0zb2mmPYHThfuNXsz4a9wqa/DExU1/YZjyKhCKQ3qYh+GJM3g9P2jnqrPLGO9/
qxFebk/7Qh0IowSHIMT4OMgG0M+IQWvLPGQbnLCUTPtOe+wn4sn3g3/wnpVQj04BBCpXpvY6KgU0
GCqAc5M7/v0uZl/4D3DVM304+KpbYEUl87Gw1xqll7bwDxNz0HRhIgu1Ies9T3FZW9wCcGtGVmgy
ekeen1FNc0RnFYpxHQ38HBR1UgFEaIXEZxR3MDr0t/oOc1ft4kfuxBu5hQ3qZAdvxT1+VyWoMwOu
bwAv0eaGEITuTJS5ckRTZo1Rgrqj2wW6Zpb6R2BA0kJHOwpJrdzKyKm0y21p1wegIax5DlLbJ6x1
SozQiYyB3Et2RSIzeoCQAnqn569v8V+FHRoJYfRnwBf1fidtkgOzaXTf8vRgU0JK5cxY6sqIFnfG
xYCorS+nVRoySqW4RmH5D4/5cY1K57tAQE0ZEOkq+C7AIT0rl//cGArK9E3aKYrbGKIu7Lx75lRY
kYUZMycnfguMyfG3tc0911ZF1F2OjtKANHZjx1hE78RjHqD/4Hh3/fq9uuACZ/odwLWRD0PBhrpX
I7ULMxVtLOBEGsEe91ZtFGva8ybxXbQtes+3j/5CagzYiAtz1BmBuTRBS53qtma3rwHNtxQTeSCi
me+5EVqRHZiIqYmyErVx8zPhagku7FInxffqQKwEDFO21W2zye9CNGJ3pDKfy01nd3eeeXugC/70
G22toV0NQlx0aDRVoVpHyaC6nh0ZgtPssLAW65QrIdiaGSoYFaAriawpzCAMdIaN/6DZkVPoyuvt
0SyAJ9AtDvD4/w6HenYkKt4JZd+r7ku2QQOOFT8AEXvyD/J+sluIKCm4IpHUfOXWDM8/mF43kJPO
DIDgYUAu8efRkRHK54k0qm6zL7fyu7xNjMoUDcUez/Ev6a+RrjNUHvqDggjMr0ITy7KRV3I9Ottc
oTRDkcBDoYjmoz1gTcJpKZr9YYmaT78RAuilRpqrBWavSwFwrftaMOL2LJs9p/MrId3swuhZhDIr
BJAEqAyI6ryNLm6mGq0rzZRmmpvto7N85o01Vcz52N4wQFf7oTXLjd5sQD4wDpDhJ3/PWuLKZl+e
NTw00M0tgfiXTt8DlKIpnVxqIFhg38st/1l9RafM5E/8ypty0RKihBmco+KRR6vntakntkrTa26V
k/IU/VKgsGmhmAkBgOldWdl2i87p0trsvC6Wp4nlLpS8VkN6boaLoUkmf/AfuEO1U+7YWK/eoE7M
p2Tthb9w8c2h0L+DpILNqGVUj+dgVjs2x+gsfnK/2zWC/CUHdWmDuly1vFC4MO40BLRBR/p3dIQd
q6/cag4rHmppi0tz7w9eo2g8omEHXOiBEzPNPNeIa5Lc948b/n40dEmv95wJcojk8bbBhUQRGCEA
nuKQi4HCAU00nLBdxqgNDLJbhZSgpJgcadfi/gxQFQYhDeGtFBgAQYemtd7u+o81trYFBqKfX0DN
LTTqfegd4gsqAw1dD0QxA0v4qG1583zHG6mhvSaPoCD4a18CHMRcPAOmBHJmIvXoH9Uq5SZF8lyF
nSyP35QVt52+mKa3bk/w9YICjwZqAxUr+q1u8/NQVHJZ121RMy6rFVvEob/KyVecNEM7ZsEP7EqA
cBVJg7IBfPAikl0ch11EhUGjEEMJqoh5N2HghOO+yowcAj4mL7TCSrwpXp0JpOFB44xyFAQWZwTt
z5HxAeAx4yRILjPdceWWLXZqtCk0oqATzWOePe8zhNhVdGABM/HP03Av5UTiHxGl6YpgD5+s/946
incuEn165FDBxt+/q/c8dzT13P8Pad/VI7mxNPuLCJAs2teiacee7jEcsy/E7M4uvff89V9wdK7U
Xc3bhM7BQtIKA0wyy2RlZUVGVAaPnif/MA4QpfRszzfb2mzQvADuoqq2gO5v3+KENp2llEjMU7yB
uUN8IP4KQufmSICXOEKRV87atzdnjgQFrzSbb5RZoHlWWY/QwlZRRoyKlrOSMCq3gVj4VtmO3srK
WbKsSbM4DAi60MnL7AtJHojscZXyApIxYSMOkCDxiVjs6gGDHMp6ulHrOHuU9XHtoX9paucOJRRm
kSrdchb3XFX6ENlRAL8BTkKgnAcZpngvZy4RaHFMA7vN99DSUKLj5O8j7ZTpsVEKR74HQ8g24IwJ
fPo/9fEwTXZdUV85Cy3QmMUP0d/GmkXA5l/bXP6a/AnLY9p46OHctMmHnxqdTNvY0A7ie7aXpUce
jehhRL3erjSH4G/3N+dtHv+9gqEAIKP0h+ZC5kqjSKC1biaU46B2fsb9qQL2OCFQ0Cj8bVE3o1l1
iWjGFel2pVw/NonCm/FYPvtK2pqi4GmGrHtmn2Z/0tlDSIrlRkNSFczLJCW01GWgYDN12N3/7lsA
yIy104FMQz47M94w+SQJxF6ZfC1xSa0lOzC6pA8ip+yCBBI4IQDs3QBRVeINtl5gryElLmw5jeqV
4bvNL9CsLEPJHpfBuZLMUrl1OYDyUTV5L0UEtZ9GyB8jbFmp6mmOxoISMxkrzTlQX0NhJfrcFl9g
WsPNHWoU0E3i2VxQ8hRS8hXvu2m+8XqDbHvB7vhN35ih2zd7wDFl77e02mV1c8+czcJnKKvhHgxJ
tOugp8Q54UFi6rtRq2sWz+G5qPd4zxrzLtjUoQDd9q6ut1PgSXsx4DobfSW0jabC1EiALry+bNbS
yTnOXiWtEphywZwD+W9ISCHrv/4kqWsgzRHVvlvFEiptUW0ofCwbaDeV7Yrko90CUmjGTaltdJ+f
IJtZZ3YTRtFOG8U1hMJtkQBfAz0SPKtD2wyhg8nG/IgPixbwH1d41gIjjY/jH76m8WSgoTTCPUsy
+97KQot4J0Gyat8GNCeXSsqnpyT/JToi+r+LbQpJRjA44nXsa+w2crTPZUsVDjIxdf1VdX3JULm1
cby5W89fDolMiBOhvoE6x/U4pjL0e/K0x4p69RQa+LjvEid9bNWHUtJp3bzn/e/xEE2bVJlWNtJ3
hZadQ1wF5hcq/Bu6Vte2R9KLkL8pfFfUHhA8PNN/GjlA42hQ7FuwSnXbWDo3ss17pmhWn8kj/9S/
StY4mHJ0EAxwvYuUnOWXVDN7sFpzlg6JlrWgc3vgY4AuPpI9kNpSVoMy990BceXE1ZuBWETd+0cZ
74bNSbCkQ/o2vRN/qz5yiPqVKRi8vDJN3w9DzFCBGQG7cAaxzviN66Ei6AztW1nz3bqPrfxxLF+z
0hr8jZcbive74Zyu2JTtRzaBtlZygvFXxZuKsFGBCxpkKmQb1BhA+x05Ja4jfGElnSlxm2lEa8JD
kliRd4aWklRZXLxtdSoklvxIvvBC6j3rT020q0Al0aC4y/2WlEfw2NJWOLb7qfkAs88AJfBwFz7H
IxS7sj2oYVfWybcyxj3nmbgvcWknpdDyc5VjrdhodqT18BT6Rx1URvsweitLmm3T+A0tTTi00Zz/
kZ2jfBvL5hQ4fmMr8ps4mOOX4u987kkCMjzfq6PZImLr9UnxwPVXPSHa0Gxw0YYO+rxSMsL+rCo2
JE/UH560Uzs3iXdldgLKMEC4Gx1FtaXpmBWHBLjSkHbczteMAg/H+WtWmYVqlcOh2oTqY/GOJpX7
J+HCCY6HJgW4eKRoqK3IbMar1o3Pc4rvNrGtlAaw8aW/g1hKZwKslVAx3GiNMR7zBu1qFtrfwA+H
fq69ohnKeJTqlc9ZOpauPoc5H5IMend97fnueEwltP3adWz2eEQPeJoHr81oSJIl8bGpiWt0Ggu7
88oyE77aRBymVOJ8l8tomoLrsgLhXq1SWbEh9lhlKUXH+Zq7CzFzzv4R7MEbB6QBsxnR3k2kqvID
t+EfOJw80TQcA1+jdQE8RUYHUlhxDXIpWd8LSJo7DdsxGHe6tibCdgvSQ5ZOvpuAoG4JCgNmZ6RR
IZZSSwI31+SeinjFeJBbcdiUnSoY/VhnTq0m2ksu9Ge/4ZtDpvuDmafjQJVAEN9zpdWNkU9iUyyF
/KvgvDWo9+IXgqsSDFDgwgJ6j1ka6EdSw7QOQrf1yLYKI1NXKwNQ9lrdFLUdtJ1Vc7ss6iA2+hRx
r0nl6JUdq4Ar/7y/Z25fePDYPbOJzt0UgG8pTCBXComMCsggXWUTA9IkvKn2eESwiiWQTu1EeYuK
4Ud8AlXQWrVh9pGJXxqyRUJwwgLCKDO5SgcshljrQeIq5UOm25UPTp5tHp9VzyXKr0g9QsXCQ7sF
/9AoVq3VZubx74X4MoAxIMhmtaUcQNP3ngeyOvEMrQj3MAW52MYg8leggSsmWLkA3pSX5sG6+OR5
C1xUtQQpkTjkXbErKilxB4QhO+rrGiieBCpTVZQZ0pAHK2ftPAPsOEHaQccxB3g8ktxro1wGjG/I
V4lbARLh1GvkNkvTcPnrmc0Sin0FnDp+vTA+qONr/6WSffHQacZaYf/7TejaEVQh0K8DMBJq36gx
XTuiVqmXkyBO3DGZ9n50lMa9UKlHr3VKF7ygVp9/FOO2M5BbmJzkvays9PnXM+ZxN0DfFsSxUdvX
mLwqFTmp9QIvcCthpsGKehqP6Pi0u+SYVRFNqw2/1rtyu15wXb8wyWyuZARXlNDpgTvrTcViSxMi
oAHrA0ItvzkUme57ODvAOiiqKt68QBakyWyFF5SuA16n1dAlQZ+YQTvVlM95g+vVNZLO20d9lMoQ
W4HsA0s4SoXMWOZl7Q+CGkVunh1G5dHvJtD+oNdM/I2KjvzZdVaSWaUtRLR3FO2kN/Z0BD8PbWua
iYd47QX3tm6I7yEQC5zDvTBr2zJLqymiSOSSyG24Yz/TS4hGyj3Jj57NTbTIdulJw5PkSOszcXXl
XIEWuECZD8qj2dpldGnOIReE0qwMPZab63jBD2mVgyvLraSvonjpqseaO5MUqoGB5YdU8dDUH7ny
YBK8FUt7D4quSC/FVoR4sXV/QSx+CgIG8Jd4+8Fhcz0qcV4OvcD3gEkRgnRIb7NNRaIGuFxQcEZq
mZhIEtbuL0tGQc4ETp8ZJk90xqgc14GQBmHsJoGmbaWu5nd9+yE03QEopAlXvEhfyYQXKiDf/AmY
echrzVwR136OpRfW3ohRnaRf0rgbVaiFpbhvSDVNnwck43VoCa2lrcGClzYcqFxnQjBw16PWem1X
7NsiwiU8clWlm44CGE7iFL0uTTWtxK7b1AoFYxBQCSiwgFSPbbYhbc+PqhbEKHBAIY+ECF4rh8xS
cL4yMU/rxdHmITajyz+K3aAWqADR83ZC3v5FAF145bOPkVDIDtaxE4FueOVpamnFXHrHJEOKT3Sk
Q2XsaoWsgppl4IwoEQBJKlRcd0GTD9qpNN38+72h4oaP3iUFiEc2A5uCQJh4vY7dZozQMPvikdIM
iG9EQ4H9uKZleksVjQClokUHD7/ACd2Qfnt5FwdTDh/RrirYea+JtMmGcj8J0xMXVhx4ttTY9JGr
boW2ADIsQquuFLSh2XAVqBC0KbNiYOzttla+1GgkoLbiwkM6iast7fOBzx4jKNcAty3OJLksI1cD
YowinQRMR3poZZRd0apHNfJQQzJ02qM1la838Rpfz+L6wxCBHBYil6h8MBGcz+WRSKMcu3pam/5Y
b/XymZuMNHtBrZtUdosb+qAdat5Ezy/vr2VB81ZlnUYP3fw2qoNUg2WbaXhPLCaxSFw+78Ijl2to
odaS5BxJgRt7IX/KQFu8kTUvNcai//jXaxH1C7y7AaEJYtjvHP1i78nEj4uhaBIX1ETotj0Q2exL
S8pAyfLjvqXb1nEswUtTTKgEs6ruxaROXPGInsvdu5rYjWe9te+hAQIBK7HRhLkH96sKNdj0FEHi
ceuflNXX6NucFohfDcEMuh8z5yyz5aHYTqY4TFIX5enazEUBjGMxTdR/fwBemWECdKnlSRr1ceqm
U4Qu5T24pgKwXIOxZq3WuXCPuvKITW7F0g/4VoMp8ixuppyqb9qH7FPN5FSjsVACC+0BugLP0/PK
jIq3KxdYZYAAkYmBmOC7KHKxeALCRV0VFqkLuJmFgvvn6NbHyP4dnWpqR6YGcElv1mflAH3w8YDz
Yy35Wjicrj5g/sCLD5BHJQSGMEvdis90Oip6YvnxmNn3/VyopmCAL/xk8gpfyoHcL/LULUzFO7e9
Ceo4EYLu4MK0OXFbv4jVXsm2K1YXzqYrq7PzF84pWl3Jkg7n1NNX9SuleJuKTel9MFAJ3lUG2RvW
+PPxvtHbG9nsqQbNeqDyifaNrbiwyfuiDw6DJnW5GDdKUKP+xKGRbby2i42wC7lN24uDIWX5GqB0
ofQ8X8eBqQGgDTVVndmWeMHx8VDUJm4Cdr5T1AyFgKPYl1rDLzgBYCy5nLTnufb26vPx2NAhySvZ
KfIchO3hGKevgR91XzGn190X7nv1iFJ013Kg5NC1KkD7SAkm2UqQisrkI0Wdjr48gUckrOpCwWNE
r//ioC4v20OcQ6IrSKEBICRD8JMMoR+a7RBV8bGrkyEz8kzBiSDJTdab94efiU0gY4SuLk4gnNdQ
PrjBuUm1QAoi6aFTgHlWAiGhCEQOSNYU6Ejdt8TkjzeWmKt3kBRRJmRe6JDay2jf85DXVT6HVl3B
N6zZYXYosMmDgifE0ElLtJMRdOumCh7PV66fTByYvQEYFBQZ0lxOkr6ZPi+XrYCTRdayyGkredjo
QrztSF+tRPRlI3gqxfs73pZYEGLco9+4j4rIIcPbpPh/QKX+dX9SmN33Hzf+scBMSofOJ1AXwkIM
RqVE+iRZZVS8uuWEo4Ln4HKV5XfJJagjoAMVj+y4pTEGWz3C7UWBQRDxnDLSb/mxer3v0+0CILPW
uwDqT+iiYPCuoxjaUb1BAM7E4QrNyAO8WjQ/h3Elo74duNkI+B6RRWE5fdc8L+a/q9V4aocE0vKF
Zye6/BARN1SkQzAMpyBt9pC9395363anEjyRYcEhkcDVjwU3Vh4n6Y0Ct4JeoR1k0Icz0PBdtLLm
1sww20dq9QRNwXnqKKMB+kq1fZgK0Lut3ILWrDDnW1h4TVBlBVTeFbx3yuiPqUtcY8uEVvrv++PG
HGpY4hg3dA4QYOXmEgXjkKhziRbxfQoS45MXFq9NXtFiqOEWVKsCxbxvbWld6BIKzPOzgIAOievF
5/EtB0TNmDhBFKGpLqvAv/FaSo1RVs2fYAIhWfRv4928e1UUlfGGC2fZfjLOV5uBn4rWkZKoMusk
T0wwi+Rb0g5rbcg3OwtnJXoXCbRqtAWsuVqJbT4GQufEoQeNrCF5HyDJawNN1q5sr5swMVtSNB4A
NQ36GTyTy1aeInJl2XWOD+pxTi3MINndn6j5N1zcgbAQrix8IzwuNnDqJUpdFfAFu3W+kPKtBYuV
PWVxsxUFJTI4vgIpslzr5hAPgnvfPJvh/WV/5o1CC828LOexvrAfaLmQ4XbWOd0vCS2Wxk5QoYWV
PeUd7UKjMuoVf28W5uwvLnw8StJoPdTmEb+wp6W5Epca/B1qI/8dBJTmZtGaEGC479jNdmPsMH51
pRdIYyLCDtpNwSetii++WZEHsVkxxF5C/jOC/3jEbDXSSpHo6fAIK758TQ1pF/7WrQY9AaHh/gFc
yV6ZszXX5p9fDKHvo9Ws42HwOP06BybENY37Y3cTFeex0wQNjWMobOMIuzYAZWu/7kuM3fQrD43J
QD+29b9ZYIJhDtCSlM6roFYOCbDRHmjdItUYp1/37bCQ6L8m58IVJsDzeduKpUywvcInkPSH1VkC
28TW8TpagFPq1X8bIDovQ/PyfzTMrPNCLv0p8WFYPok6ZAKM3g5K4623Cb+V9x/VZ0FXxnRe0TeR
5MLV+ecXy2JqyljAS2rnNPxrTI6S/5qQFXT0mglmqeeoyYxhJGE0ybkbfvbaMScrxRIW0nYzY8zq
zoV6StN58cVBagJWCrJj6b0AgslsnnRcyMSV/bsU4gl6N0VIDaCozGZQQRSCLwGsxw4fDpT3cBiT
tabIpWG7NMG4VAd4RYn8sHfEgfY75bDWS77mwhxzL2ZeiNUMNuBCE/0QAcHvnv6LxXzpAHMMBkTg
6lIKescbdkWxywerDB7IJzj0j9oDf3DDU2Qkj/eNrgwaW9tJGtQjQ9XvnSQrzVwoDZBF0GyN2nvR
ChioCaIdFMnZCmgRZmKaZJgabzBEoBboWhv40nmHNqC/DTBbJkz1PqmbuHeyL4hPGJH8UqcbPNVV
4QZcTfeHbDHa4YoGYi8Nz3FodLpeCEGWeGIXZL0zCj944gB/iBd7GlBo62qG9AOTtHJSLGUvfxsE
ISrzuhx08dBU6mzQgG4MD2D5z0alaDEuJoj3mPfdWx7K/3gHYzfHUhv3WpT3Tk7HPzqlw5/PlevA
wmoAFyTuuAKatxQIMV6Pn4b+eYH4WHNF9ZhFL0lwHKOXf+3ElQnmQMqBy1VjSe0cUfjIky9s1zI/
1c6knYV8ZdsuHONXpuawcREWxBYIea3UOycFnXrffxLtY9B4kNVv7ru0bEcD8ELHHZSwCLA5uPUd
wR7CEtB7zci0gOrQkpb0tRUwB0rmiJu5Ov+2xAQ6aEqIAshgewdU6UZcw0TGWTEIQcCCrqyM3kJQ
BcURurbQcoAbNkul4/OjOGpF0jshSteZNNEedOv/xcCJUH6br9EoQszL8WKCZIFMDbRTeqfn92np
2xrSYUnZSkO6vW9oadxgYX7G1HjAaZiVoJWD3EtJOziD34IvbpcUb1r2MdfXhPbf5/fAqMqoDeAZ
WkU99dqnJI/A6QMCRkc9dS81RzMBDC8GAHBxumJpaYIuLTFOQS/R72d2PEdpFdVISBQAcpetXaSX
8hGUVmcNlZkvBInxtUNcEPqqHEI6soE4gcNbXr7hue2g0CnZlLtV5ZKFIHdljglBvQZtW27AVAUk
PihfnOib4fgm+paAFhSpXKEpWgp4l84xszWiLqmDaHdw5C4y05ynKeS6W/P+6lsdQmamqmHo9ZE0
gyNWDwC0KoaqG90Dnx4DUFJ1FrdSiWC7jOcU8moMmX3Ve4LS9zLGMLc6UNpEp9zFy4Hp0YYK6P0P
6FdqBkd9ZZMtnIWwiuKHgBrP/Jx6vVAqAfD1uqkGZywPoVeBph8vUeVHVVLifWmJLbXBSvxY2NYq
Dipovcz9F3g8vrY4lVWctFmPpWmWx4J+7teO94UtdmWAibc1UTqOC4fB6ckxlwNaef9+zK4MzGN6
EQEJnnx5SJtgD8eD1ceR0RYU3D+xTGgiqjORg1+srMaFJX9pki24DCABi1sOJoUSx5V8DFAfQ2V+
ZcnPk82cVFdWmKgx+omnFxI2FjD4NnkndvPTkffje2N5eAvM3+6b+25PuDWH8jzyWDyns4lfA+GB
VOqx4nsjOENYc4fMj0oUMq+2vJHMEG+U9QbUxs7DNCCKcWCCSEHt8XX/M5Y2Orz+f5+hs+lghJZr
rUC9z4mjXTf6dCIKCo611bUKjSOTx+mjTgZEi1/vG14Imld22dFO+Cr2O7if7IqX3vI+Wqd44lfW
6lJ2fWWFCc2gN4umVMeBo9UQqDGFlop9OBc5IWf1TsLc4tHfkOs/pVimY6dRwE36uLDuu7q8fP8Z
YibKeODJh9wIXH05G2sUvivLCMQs19vRy7MKGhP45b4oUQ7Xe1ChmUpwbOBqxBk1ZLMn1fTSpzKw
QDI4ZXYNJbOSJugTQvGr3XSlnXfeTooLY5o26B1s9Icailf3x2A57gHoB/jGLA3J3KnQHdaNjY4t
3PKbGiBykJ7oQPZYnrAy2GuGmABbKZFWgaYUu9iG2uRu327XZBX/P4vqH1+YEMsNYtfHeK1BDMft
ELtWsFUqmMFnB0LhRxNlMeP+4C1vUrxyA/oCZVqgN68nWRP8VvIifnBCAQ0C0D6qmoom3e8WcEkV
ZCbeQ9TYbbgGGFy4JagQ4fnbLBPq8W44ymmAsRz4Z93PafLmSx7l/LVdurhB/raDa+K1e4GOcn4l
wQ7RP7Vkk5y5bjO6aOafV3Dw0fk/arPoCJ0aEf8NjTVOjoU0AF38PBIAcAgAds3YFwvZj9CliigR
8uiY5ay++AMFLHuCHIwYdjY3uJy3W5nTxePmwigTAJO2bwA/hlGUMx41Dhj9AB3S+R5IQlk++KC6
FV8lNdnx2K9BBsndfCXn+nbr5gRCeCd4K0FFgAWwCVCE7MVJQOiX02xDmpeWxFbj1T+EEoqOndWq
467sS3RQmwGIYzMI0cXCc4dWZTHId7EPLcIfqn5sE2+f+ivHw3fB+t7HzWvmIs3oK+i5gmUWcU2R
bdlLzUY/e+2GDKZXHXsMyZMw7grUhO9Py7yTbszOTKwIyjKWA7MUsjRPvamfzXq+Mfkb3CCS1D9W
nP45DbKladxK/WLZ0QuLzDogYyBWUwuL8jO3ffHOwn7Yi+fS1HfhSsqxHLguTLGnYRomQTnAVJ1a
gv3imYopbx4s3Is2yYOzxoO0HLUuzDHnXlaGWYQXpcHhBHOcDOhpKw73h0vN4jEz1pjXv4u+92aO
OQgDTY9DkN0MTpHJu2lqt36J/haRyo4CaqngWEsCfvRKeIh5oizgQ4o43nUTjqOK/Df5KhAxWEW4
10B/7HrtKtDvzAtfxKe0G7E7yuJLQVaWze06VdDHDkk8DSx6aCNnQnNeFwPxc2F03gFMtBAR1xKL
25gIA8DJoUkQfwHa6dqHaaxJOBYwoPrZC4dHRbzJpRMNJasscxRXPsSiW8lFF32alUYRg9GazXap
euBBbiafjA5574GejgyIBp3bGVx5f49/d3dfLxW4dGGImR+RbyBYO8IQdrdoND/9gZLt+EpMgYZ7
1RqscFfbvysLAqQlysumfu5/Pq+VsZe9RV+8BFZ1AgLo6wFGPVMZ5AoDLCqGj1db6cCZa5DD2wMc
joLYambiwO9jWZN0r6wzJVFGJ9UMD0UCrbSEyKzR1nt/RBd9ubDD7L0YwrRTJcmjE73wCs2qDZfS
6q3iH1sxX8mFWOwdKgXXPjEHAyckYdHw6ugMdkw1q7HBrLeBVP1eM8YHOoHgUZ//GJUFbjIj3hSI
b/uM7itj5pbzVjPw2+Tl+nuYzLaM9TwWUg3fg6tSEtmeUkMfd8XrZSMgeEbCAIojtnOjHLqE+D2M
KJLdgCVinDCLzUrYWgjYsyv/WGFyZx3A+0LhYEWK3jL1qd9kqS0hB0rIj963dDU1yCCveHabr6N3
X8ExMBfqUIlm9qIUaCOU8GBTje1I/9VHG7V5KHRDBxXIv16k4HvAZsN9SOQBsLnecKOQSqSoy8Hx
Ylq9eCBGPninaq+f75tZmCoQnCqzKAPu9SinXptpBG3U4zqenCLiMWbtqdCdKSyt+1YW0gYUrdAf
MZ8xMMIeAG3RNEM/RZOj5qf8qXIKeJUWgO5QgPAHyLVAXiTB/62YvZ2umdcH9E9YhEDZsGRJKhJG
Nc7gnXbk6CnbNTZv5daESxBn/W5tEhgjSLfWilq38eXa6vzzi2QQfbdTX8iwWkuyIeaHDIjWwZDJ
iw+oVBNuV5ycE5Pr8+HaHLNSQKeHV+cG5qbY9oKjVIH9rXrp+r33FCebVuUsiVjcrHEQQEy4+/m/
mWdXkB8rUC9u0slpfmluD7xvvuVUG4p91ca3QecUIgH/l91oiKpXLrPU5k2Jzss8yyYnCwtD4t9L
5W1851EL6vs/991bXkGA1oHvBC2YGhMvpbpNcFpwWCbtc8S5vPcjqP4Q7zcq2fcNsa0yf/kE3gvo
XshYrCzQVtO7NizGYHKiVjXLKLTiMqQ4cDkUEuvOBsa38BIQf+DplXssfnRNvVKqF27PX4wqvgPL
Ze4QYiF9U4JWmbFJJifY5VYTmHmwBVK8srzn4Enfe8YzVAUeg9/x233Pb3O32ezccQpUNtiOmCEW
U77hdR/rd1SootAWssMT1IiAZk2MUt2LT/fNLZwb1/bmKb/YnmLaNmmlIRaN/JGbnuvP3ED9FBQi
oUaLaYd6ycqhsTywGFBowwD5f8OaDoKmNFeLHAzSNuiCrGN1AuR//rOTqEe/IoOn/srpuBiDLkwy
QUFryVD7fTE5eI49gIZ0L+9UulaJYKkF/1qz/1hhudAr1Y+7YIKV1spOovEy0cCYtqennx398MEN
g3u6kWzAl2uSNXmBxcV6YZo5iVUwOTQxjxDQTKURSqBJmSpQcp3APbGyXm6PSKyXC0sis150pRHk
HJYk0GXjtUxJJ1Oe7Jh/yZN3kBoWgQzhjY3I+0ZRCDvcFIyx3jXtSqCds9KbMH/xGfMxcLFsqzrT
6kHHItK9j1D/GQ8r+2Ix0l38fiYr1ib0EAdBOc9lWjxpHsBdJ7E0Y2nt7rtQyUFfKBrE8A+ejHHv
vPYkq2SvTiqsmsEG9Op12g602DbbxFTtU0bJXjAQCGyww6E19W3V+tJxeWmdGcfeb+uOi2Bd2cs2
Xg+M1ICg0bHaqoBTDgY+wPCMypSOERi9pQNK7HSllMX2tX9vG1CEzHkkLq0ANVwPAMg/hdyvMdSN
XVvcabA1y7dls7aKnTiiNqv0BkAuKDmLiQ017txYLXYshQewxaJ9FRJzMg6c6y/A89dYd0E3Oflr
0xrxU/WSncVPtTOzh/5NPIBrA8KfUAY/9Kc1lhRlcQIubDMLTZUTLZP4dnJKq6QjBEqrXXUedt4f
gDUfUXaRzIKSjW98fhTGq4xbUGt8gWrbcjcPrqvR0NCNp4R++sbH5qWmOxANUo7WhvXp+MZgOQ/V
g2jLRrN5dvuD8rSWUy7FncuRm6PFxTZsp0QV8xQjB00TpzmkDqSwVgLOvP7ZnQ4kP7rFwCaNCyST
PxZ1loxJPSF2+8lRzoMUhIO1tuV4PgGj6MQd0x6MCySrOyNXQG+l5uUurdoIz0M+se9/zFLUQWc6
biAKNHKRwF+72/CdMJahODlh+UsNTtkaOv026sBJHSiYmVwIMHjm9yfA4nhSIGtOIxnn2GmdDLId
911YeK1H2x2A/ADaQI0IaeC1D6FYS4naR56jueUrD+7Z3MAt0R4M3hZ3o6lQcOAmVv923+xCmINZ
MO+i3RpNElBMuTYrByDercXKc+wisKa3tKS77qf0gpQKEvWbgo476Q3NdiB8A5EZdx5WbnYLhzPs
o+sNzTugRgHP6LV9LvVJ34J60znoiaHsxVfuIf6RfQ1U3Ok/9GNv5i/luQENe72VDXLmH9ZIM26D
DEh1IIQjzZAgDDsT5rRA8LxCVDzHT0GHBQWi8SxzZxTIUNDsxZUr5neZ8nrXXFtjdo3QFIKey6qH
F+qccqfwk6MziZ246S3ZDp/AtWzHG8UcKMqC9OVJMX16fnhT6NuDYKTnfjdYvCna3YYHKGCyIANn
3l8PtzsJWCKUzsCwogL5x9bq9WCK1Tz2PSfISiqBLmRN6myhT+DaArPgQAuceM3A6Y604Wz5vd7k
bmHVbvemu9VD/pxthDOaxO57tZBNXxtlDnMvBcUE5Eo8p35qDhNUESYrM2KaGWuwioVIgXIICFFB
4gixbvbQ1PoiSAcN959BBF9w+ZBaJH6UhBiR/r5LSxtX56GeDWOYJ7TAXG8cL2/6Rg0EzknBCXgM
zt2OHJLn/FjwVNrxO28bPIyO7EoH/+Q9cM4abzXrKF4UZ1oXNF4CFIj9y0yjkCrdUBaEcziU6Pzw
Kys6mkAhuyJoaClXnF0yhiQAVTr4ilI2Y8wDCFHJp8g/NvUuO+N02ab+RDUgooNppZOUDQezX5em
mJXSjFUFKobYPxLP20FTFgw5JWeXNQp1PhRlI1QJeH/tisJeLlmjTKIzjH4BYjz4V72ctMgMj8ou
RrTFEv15f9XcJHV/WUJHnKjgjVJgKddQiiQZhA6xHtD24YhGYSdmZFYHlHQTJC1QN7cqmtvpST+v
SXDfbELW9jzLF0mJUqNFqG1hW4f6X+u/KNOm77f+MdwNxR9/AqNz+HXf3cVxRfquo2UXu1Jmou2Y
i55acxhXodmIslkOPOXfAZikqvc07tTw36bM3x4iaOLFGzEUx8q1h3nci8kUY/FMYfKcDLlZdhkV
ah9ltR1xg/RZDF3fm7lEgHaOksdELYwaeikzheVIu+K3OIVroW9x7/zzTSyFWyIMFcSxMAZ6QFFg
PHn79hi7Y48oETu5A7LRh3Y3y8zTVQDi0l4C8xOe677ByiwiOmj6rA3iAsSsVKiO0a/izfsoTu1G
NXwIn03ErgPKOcQdbW63poDGEnLi9ILlC+PM3At92QK4DOMldHhSazg0p/RTMXIjPoaOHEBc6XM8
dBb//MCdO472a7Q7c/y9POlhH12uABqD5AdNCN/CTxerPZcQHtte8o9+tknbUx08Dt4ZuO2V+V0z
wxwDJOtHoWxhpv7T7SdjJRqy6cC3EyCen2HMoEr5viVdOIHuxTBDgoTAq3UfXljt/DZeKeh9l1/Y
gQJaXkL5G7V9ojDBPYDKGO7ZXXAEEfSmsLX9ZKb7+ihvj5ylfNXHPITcom5Ox+IRDOwnD1Wa7RbP
DXikSo463vTvx4ybRHz2+fJ7mBMgybSyVcCifqyr1077gXdAmoOgFoyhH1rpjrWJxVP1oFX5qp24
pR2YzlNXRm3n/ncsbJ6rz2DOBE0PVS5EG8sxAem97kHTiTxKHDRt9iTeRPKKtZv3W3gt44EFWnlg
1pNx7b8OXVUaqKWfD+ExyCHRGBvCW5PRcaRg0Id2DzqlIRBpSafBQsHhz3jgzaCk+cGrje19t28e
Yf76EJR3QYCN8st33nOx5Ho1GUmg9OFRH55FmWbkofchXo+utGAbn1D8PMprVwCWIWuOFYDqC9Dh
wMs/WMOZsf4/wq6sOW4caf4iRvA+Xnn0Ial1W5L9wrBlGwSJgyBBHPz1X/b3tOPZWEdszM6Mxmo2
ARSqsiozI1cluas8heznXXFQDhI6h6W4GdMDfXLilFSHVEH5BRZeP8mB10N5h3pIln9Zg3+B638+
xvU0/sdXD+CEakm+00tCvttobWbMi/brA3/sITXqbrf5NZ7bGS6dEEUJsvf//eL/y12ZA9fHDDXY
8uix/REv3TJACYoU42XK30uIxfeQbo/6evom4XdK4Y4r5r9q2P3rbsJcAkILCNcxwEuoKfzzC4PH
ouaJKXfhtQRAAsX4Zq3zJu7MY97sH/jX3348fvUt9PubvX5fwH6EkxvwkxlzDDuylV//7we4g5yL
geLTVletRWHUtCGS+1vSzgDKIAMJR7z//a7+BFtRKpco1dH3BDCVw6Lin8+9z9W0bRiBvZj5lQak
nhdMmv3lIPwr9F4/Axn+VQ8HGop/ylSxYTAE0m3ushVzba/MkfFvKBHcIfGg/4i9+BBge6B4QXUG
3+OPRd90YFk1DP7im2+XW9Oemo+l3T8h5nQC6hk3P1z9TutvHG/wI+3qh4No4YeDud7m4fUBquR1
ff72ev6Eh1n7frV/e3l6Sur25s40X3/z+sYe0jqvHwENoYBlzek6VHMfHfG3S/vbNN9/b90E013W
2OZ3/pDC4yfBP/40hwx/tlkOL2XtmrKezqy+B8iWPQCiP94lx3fbfhX1lztWd1vzv5f2X8fgjzfy
RwpXLiEmUT3BGznu62sWtOGnE9iaIRTCzpX4Cx6QXF/w/1iAP/uSgZF2Swt83O3l2yVs2ql+k/X5
8vPb+fh8aS8P56XD/+66m5vvx7tfy/Hj1P7v75v+7Qn+uH45dSO3EZ4g/6bb5S5vzt8eDr8Oh8eu
BXt/rl86Ux/z+lh3p+7+rnk73XV1/Vjf1Mfvbdn8bUv+t4jwHxvyT7/w3KcpKXY8zVSr7qNo/iqM
/pf1/dNpxQw5HSuLD9CwlsK8Ai6539uv4DPfOtinCmz6896tt+kDo08BCOut+Pg7QfVv3/KPQL+W
JRw6FB5Czo8hhnMx6xxP9ahr5Oi5fx1+Bv2thAzLGtwSzP6gdTyJepv/ltz97TH+QImF6XsiUjzG
4U3gUF8+HiQY+rdTfYGWWvMKamnTYA98HA7PGvf/3bF7vDnevbwnTXP75Qkn8Offlv/fNzEMTcA8
RbsBwDIEVOJ/RtbemMrPFLLIPMZ8zHldv6xStOobFe/wNJEr6FnhHeS4hL/YvglXTNuvtQZstrbV
+DeNrD/NyQvEeeiBXN1MMHkIafk/zkYRFKPNgp1dPgJ4qrb6TG5FG9yzB9eKss5gvQq7oTY6Lqfy
jBekj9CT7xEsW7hOtOrwe7zoL+JvY///5R3FqCqQp0HxHkPG/w+p/meaoAKxRmJYL1RIDDFLRS64
jKa2n/vwWMW97uKMqGPkne6gB6s/UxFXZzgC8PupYKxlXgwHUca0E5XnR7vK4BIWOel2Gv6NLfLv
mxLPmsKf5gqvAq36Y6e7ON0LGY/rZZZft2SFksHLCMmT/x3D/h3Crh+ClbrKyF/Fd/65aVRRQQmk
wofkV9T2tdrrHZJwZZ3/TakzgV7VvwI2+gvYE3mCwdfr/vjnZzkZS5UsgXtFVjOkNcOI3g5jMArR
mI1E30lqxs99cCyE+01qLn0Q6F/ew9j9CGpSD7dzz8XdYqFWDhUOHn1bhIruvQ/ob8mm/Or8biuU
xonbDmxGOm4r2T/sgPreFmGhkTTZbIpraLrMX5jtlbnpGZVHC4KkO0bbLl4HqJVmzZgPDr5PPcOc
TQZf46PfsZXq3skgOrPMsHdlbAkLimRx8Ay2qf6p3Fi+LVINyXmG7vsGvSkDd4C4YPtbqNZ1hTKn
4tLPd9m8QhmwhppsOP4ekqInoPiVPdwkMWG62v0g00zIM90q7g90Km081sO2jT/8FmTI5ZJk0e2Y
mR2JBPXQzM+J3v1S+ymhC2CQKV3rKB9y1bKVjtl9KkvJz2slwIeLZgqJ2j7ZoMKYZ2zvoZYyYvhy
MmsSdgaaXWGTqKnkx3jPN3rCo2D6JiBS/9QEmwdDyqlkDZq78EthISbiygK/uDZjrt9l2Tuc6UzT
/Da1AcxE+BoN5yES7lmxaYGIuMzmu4Hl2rRmjtYnx0Pyvo9c/4CSSxxCnWHJLvE4VRpDTNArVEVc
qeMYhjKomU+1bSNvsjaTEwQVybyOcK+Zywnav5tdfjkobUZtVsiFtTBnVLifEj+OB0+TqUfpF2bn
WfP4l4LbV3AUoH2j/SyCqaOydPtBFNfldslWZHXJuB6gOxpocoQDE3/tixB0pE1nmtX5FObHQixR
1YKNsu71ihbMBppWMYqDSkh0YevVG8Mu0/wgxMBe8Kckq0lKE3rgC/TC6t2z5QlSKNF4u8MMGF9s
HvSR2rmPGhmEsT8VqtK31oU+ahzoNr+mXNLgnEjoPZ/pouP1IME+GWsvw+znKJcC1l1WsqqLg4Ql
9eLC5GlJbD82g4GI3GlbtmKrF7WGUVul0/Apebl9VokBKWkMVq3qLXOg1EhR6rdgjQxUe/Mdi0aI
3sKG5PECm+JyN7xjMyTq2zw1FdDqdFq+TBNU3uCTVsGFJuArTdqlyompN0Mhj+jspp6sS+KPDAIg
x3EIh98Z6JKkCRefHedxiKImk6t4z/yy4jBQLMthTrUc2qSAbwPUi6PN31i6bMGlAEe2vKwB+Gtd
JKgEkpHtadygI2O+O7tUr64P8yeLV/m0hbo6MqyUb2DJ4X4ayIHAvZQCKm+icEdPjkqdvO0pHb9w
kLS/kCwf+jp2FTCtzRC8A9ljr9WF2/L3kNsCqxoV6hc4EgK10gJZZTJSxACNW3CqEw1OEab49QoX
xB7amjVgrIrVBZTMwB1ydnqLtklPDTDr5YcTzp2jgHtaE54Nt6IYKtXNpSFVc+WsnewImySILmhY
8la0R1lWZGA7Ex/0MTSoLMSHuBAljLt7PnQhzC9xycssgOBEBPwBmubqyzxnfINcXMzwoiYaXO3s
Yv6Taatos20bnpHuOSsbnfGINsFMY/jDyxBeSRqWrK8Y7lDoifTgD0BYLEO5VqQ8+5ktvYWvhx0q
fN8855hH7JfoSwEGo2+BQuQ/lkIj9dtXCdewIaTTq6DcfZ+tmoampD7JTqkfS3VhFUVbshhnSL7b
ZUiuewxBoYr1chP0IKLUk8gRtHTMMtHtxR4mpxFUzR8bHBQLcL/6MOuSSBF6hxnY9Qbqpj3aNygJ
bW3DZIpg1uOxBsZWNgcBfvQZPP8qi1I53fXchFA0/sgjLVP4kmxQLKsWH1adcCSG9C9dy6dtFEgz
x4lsZ5EP49vAVREci03w90okwXIuq1Ue99Bt8xE6qTKqx34PpgOTvCovw1DR8QlSZiRug5XDSgK9
GHvrNjJeISKwueqF5eyy7krmx90F+qWap+AeqPDEXmwcrONdEG4ywrBgenUBTAiYdoj8H+hJW18n
0a5/rFtR6Q4oAf3uMJn64uW4JnVsyuwJ8uRaNaUoltddMzRGktllWQNicQIKU8FDcyyRN+4dqzaA
ypS4jZ/T9Cqm5Uoyi2NAWW7qkSj5ukzovZ+ifAvy45r5/sFFuG2aHBJ9GLdNefHDrUJND3umjG44
A83gJcwWNCzSpFfzxa1zeZmhmIlhfFVcj7dk8dTYUmkYMdqM+Ft4tw5DO0CZLK9XnwjRCaIr9NN7
PH0TYX/OTY4hJrzGcWSQE3Z98YpkA/6WMI7P9ls+KNgBpUtawiMk1mRuohhAcjMky/oVs9DFs6R2
+IqyzY64pCNo8mcVdcvdioRgO008cE8T5jTHg6Ih0iCWVRKNnd0HXRhu8Kearx/WLkMZ43hPZXaO
iZ7hXRiPYfUGtghU6EoCI7g2E8tm6jLQ+zeShXgJPV50UYeBhTapmYMEIidFAivimceHQQDKrfso
hDpSphZYgaFDSCmS9M2TFyDx1dTybR1sY6AEhZEZJ3N2Q/xEiidDK+yimYeFbswcGoSI64B2i3Ce
Yc4pLAYBwh42d9NX6/xWkjyEqcnqAkxJM6LHY6rnVHQhWchvl01u7viYFQ+YKbqCJ0lhp5bZgOl6
za3CAaUYGGt74KFLG1gZb6yeiyDUDUnwKceNKIw8xAHSGrcsg77BWoQPQT76/naNNj6csg0/Pbq+
MvnRRFK/FhTqs43p5zU8qJxP6pZQGtwGPZl/ijFjzz4zcMnTA8NkQU7mjXYV0bYEsCjT9VztaQrx
0sBfBRKIgDAElACAfsokNtEBfifmiaXakBeZTGp5KOd1IK+Z1vEXrmUJkwm0z9bbXMfe7PXioyIB
0U6F9E1AjRKAbtqj04TsA+FGO+UtrOaQqDZe7xqzHXre3iXcOn7vhs2i8SC/2BMGYSmpkbtX0aHX
iiHfQxqKYR6emAGFsszNYZsiCns5aG93slDlDPaxttmJxJAkf95FFQ9tOSuBcm3aIvbSuz4ibeh7
eKWEhbQtCXuW3hWm2Md2hz0xOe7DIjEEmuJXnlHToA6OIMwhvgekKshLjzPE6yDAZFhrt9KGyLIm
5FBIFsrC+hc5SRPfCzyVbE3hkneN3fEt7vNoPvQ7/mIHTfiTpKgyoc2jww9IermhScCpeV4Dsn9m
OiyHDoaq/ImjeXgjTYlyxVA2vZA+G6G7vfHwGUpp6ANf71ukliwufwJTGL6h1+X9M++nkhwEJwoG
3ZAjHg7hIPa5GbZogD/NLMnYUGHUUMtgDS+wwnSfKTNlWVuorlYwyKQ95u3yBWu44BJLatjgpvhp
TPjPAZY+6sDltvzmTPZfVGGitVMIjaxJaFbqOilB2UPDaSG063mRDLXZOTq9Xhh+QCAL14aOBbkf
MXAUQYNAxY+4Q3JWT6UXX6X33tRrZQw5eWpxjty0w7uGE7zlurR0qFCCMON/RboYn6Kp38H30/yz
QlS72hIbBEaYEeOOR5ZRvcciy3H/B7nYwC5I/KWi6wAv3zDZeRePuA1mPVRPmyv42+yi/jiJGE2d
oMqO0x6W7wR2GHcmEOYJHqt937C0h1tnYpboWzWEAG+GTY1YDl2mEPXO0ukEe9MCCyq3fDgWJFS6
G9TmxE28hbPpaAaX1BoCrRAhQas/Tds11Yu9xytCDk7LBcg6q5YADSc1BzckQ23cZW5Sb328AQcf
SqT6kLyB7FgdDA6UulXHpeu0m6qimxYJ6SKruAEDLutT2mabDCHsOaW7QPq+o1cETB1ELlYM89AE
Y1GpX94WeOfJSoatWUbKx6MZq1UjbOH6uaAEk8txGTN+zshCpxME7tK4jcNlXp8KjGdyHEzcWQw6
agHUa0D5hthLwRLWiHCD5otJgaaE5JppxAlDehY6WC43xYJaupZRCV9r3J35xyZE9p7oEUXHnNpY
1UE5KozIaGPvg22peG3zacrQBsC0HUb+jVsaL+H9W0sy712GSB018YKeO5zsMoFUz8Kpqc7jZLsl
GUjXHJUGEK7Uyrt4o7xCZhWVN4puDsOSOWZt670MIJg2hZVDv5EWHySGhFK9Cr9h9tZ52Opkqage
XCLTuWaK5OhNbdmU1+nKJ7g1MwplQTRH/GdPChbWianY2A46NxKEj1k8yWkKfobQNwPMVhnuW6MX
JpotL+EeYLCfJLJUOryARJg+rczqskvXpVhrFRBH6oXHxSUYqow2PkWvpAZvGy0SpSkyUYtJ9t8L
ujeQgkhNeqvwM7jNmow9gGaGyp0nE/9lYjvdR9NARFfOC47kmIuSNgxZE2kYnZICRixFBhrFKPBM
WWr8YxgO43IIYwQaRBRVvGLnDS/GQrS2xs9I0EYVg7kCE/Hy4JwkS8d2kJJbJ/EC8DukfeQkDceO
qImigjIlrO32eGJNmM/CNrndxP2Wo79AohGuhUjcdoJS1hn4dBgbwkQbdIR3nbDxGb42OaAminQ4
lBPMdKFfmsfwhw0V/BVxGuAam0Z4WTyep18jX6IQqr0EYXAwZeW7Kt+HT7+t+7OmNvVt0gPlwB8Z
x1u82YUgG8zlPc9QuOKtF8GLjyGEHslEhl24jDmoltGU5G2MsQNSR3CrfUO0drydyAip4L4YfN6W
KOy+lqxPQxis5vyB093lHaSnh68exSqQoS3TWa1mpEM1G1j5AG6ugCgB84i68RLQ6tlmWyKPKZ0G
1oINA0Fiu2UUBrcIwSeOZiqG6xfJojpOS/I1SlMjblBMyAgp4QbokpYBqlXMVu5wE+qZkl3hIxJ1
JMmn02xHX3TWsuFTMcMfJSDp4RSrKVEnxVc1v8wVYbist3CVjTUCcyRMcU5gHCkWCom0XadtKSdu
zjriywdMC0rcjGtWvRHO5725XqFFne7hjCo4nFGyEJ7O0WlnTk1H2Wc6OUQD8t2Suog1EroxOy6P
JMqaNYiih5yMiNxOhOvDEkcSyfUUxDj3sGuETq0M4uFOLtGy3WbLhloRLEG0SDAjWyHXB4Z/yq3u
fWOnxV0jZQyi7DykAkms5slc59iCQNvd2ON1xels2nVwadksFHVAC3j4Db/OHcG3Aeo0kGx730sp
XaPVIlGMBehWPvAgXIHCaEBSdeVA8LhJsshRZFR6KVs4WRWgdWEnxE20pCSCgRSoCXVRjDATIqic
FSLUGovbHLrFYStDy+6TikOkFsURot0eijRpbELSsUkKgpH3aSWygPDZPkFmhQuFEU04f0UIfTTp
bDRO+4uwErmkuPJaap/0ASTfWI42AkB29O5LlCe/wl0GX3eV6eiQI7vWuDSnNKl77HVwwPNNVw/z
QKoeeP9UPMwLsRWQQhcJZJcTvgZsDCFKIhcSlyeWZPxbFan9LQ5iD9KHCdzvmO8OtUyyRXALSV3Z
lL3vnysVYMfbeML9VyQE1/iGoYL3YCwN6otsAgRWAbZSOMnCH+YSIbquoIGDqLeDanlAPT1jPoyl
a37ZoPEFMxLPCjh0xRQxdpuwoh0bA1h0Db7Y1saOLiybsYcESDO4XH9NVuFkN4xkSWuU1wB7Brvt
30u7JT+FT3KgNyKLX4zyK7TJVuRGTSFSHGZZDDKBt4uccIdWCf80U16JJr9m+AAIF44AvpLkOpEh
N9FoHYEQwCqGOGYpiqee+yBA3WUKkHziST701pd7V4ZuJi3cvZLkIXK9082EcPCLzVMV1iYN5UUu
IgE8SOX6HkcZS44i3PWlLJWkrZeAaGo6rKG4VNOUD6e8MGt0iL1N4sMYGLSEh4kLHLKoT8wB7R4L
OZLsKv82xUtI2sBEyXgyiO2PVTayoI1pTpG/BUVBG7Vnkj5kPhjprU1GQeo1iiCisljYC8I7sqRp
49WmP5NBR3ObzSEvuyrGTGgzR5yWnVFp/KME1xVrs0/KwCFlSeNuT8i6NGaJ7XtpCnPP4RePWwDe
NlsTE7V8C7agQva6btnWGsHgqC2GEb6KNprzD5tdYUiHYcizrAJpz7MMoeY8+yiRXSC27FQV/ehb
DmZAVAvCo1OxoQDpqopxehSe87K+6o4ilpKgvFc6gAOhGpBVydo4hIYWBr8JKKIeF3bggc9sZGHP
ik8MsLGVeXEcdTJU0I/dMH5hfOkWIP4ycQcfhhSCqDuORBNxEgJg5miuHio4LaKXiLpsgN9yBVKb
yoKpxTwn941fhvR2TVWxnAi5lhZqcjhi0EwvMe8OPBMjcwVfdBMpV6h2E7H7NmKXycYwNiHpnUsK
3LMa5taaeLwJtpwHmJcJEoAweInTzTrhBkSalc63sGEDlOOAld6nYWoXuCKT/bTkSbzCI9qFFvg3
l3d62EI8QrZhpgA6ElDo2SX9LIcSMZD48A2gzuTbSPoECZMA7xOpjJJwmgbjUsM3F1kbkCJd/o5o
lcPvQJo1PMZzgat19Jj2b6HjEYoTEhEumwh79NNguZAV+HQojgWkEIePLVn678jI/NAMo6Ow157V
HK8n6SJKgeuGPLgZI6HsYTf4vxrNJLThymRTsB/ANQHd934tAQv5zRctBvzL5ZCJNX+ZVDTdWMJy
MI3nVGWwhwZN9o0YN81PATMkCmu7hzSuy7GC+ZqbMEOtnPMeXauth+s9UJUG+EqS1SGTZm+XqXdz
WwAh/vDUIUOSkN58JjnvP7Jhzz5VP+7iYxJIMx9XXCHZa4xL25/3HjLhj3hKB3POcM1wtUGqLr4N
sz7uv1m57Fgwoea7aLbcNKJiRDY4Xwb6Zkmh4JcHsZCvC7hT2AypKF+VLcEY6EPDkZyErhcvfp4s
whrnK+DVePWktA3TkkM/oVxzwPA9fAHkg03dKs8k1jKC1pXMlXhhPoiwFrPJ6cM0jmPQZkhzsdKL
pM+MSYpBLFRL5icToy6Bj6NhgDIfcx48v1sSAa++fthDfuj7Iaga3HsWAiObych2o8egiBGwxRC0
AbJVewOFkOgLwHF9UQUKuOOELAJ+oYsZs4vf7fKDsHLx4ISLVN8nLIRQQjJ4DvAa1SJK70qWaNTj
N/Ezn4xRJ507x9ptLZy5MWhYIUxfJSaQuUXbha+Ln99WnzMK5EHmYPACgAf5c53TE3NbyE/aSIwo
18Emhhh2uRY4PE+CAP/lvJUoJKGaMMAobseibSYIvyLjzcd6LKcQkh8lz9AZgqbs9clSLBqZBhRD
6HDkxS0Qu3Xt+m3cfUum8upbD1AVhn/wOIyaSZt8fl5QJLGOlgikLdzxenXIxoj0R3BEki9pgTQF
762kQUs1898GSKYiidzmvjfdjjkyGLxbw8azrtZU3Lqo3PJ2GOFX2+aT5vTd7oiJ57FHftMD5PMQ
qwcGnujsVxLCquQ23KP8rEmq87qSV61iIEAfPFhn/5NqUvSfgOpc8YT7NUEV4sV1OnHhyJKGCJaO
qZQFGliUIY0VgGqQ2w/BaU1TCaRrGeRdNPbAttARwMCid0DHFugTnxCqlrDZK/h6/V6M3PltkA0c
Wv1zIR5WGil66XNvQ6QwEzo2Kdki9DeGJWYNVbPYnyekI2/BiDyv8XnOXtFOR0OnmQLpg5uKVqZ8
n1kMTSS1I6XYIZHFzn7H+jRzGfK5JWsoi2POrcweKhtRqIrM0/ojokmO2Vxv2VTPMNTMT+XG9ENh
1zGv/aqjLh/T/dLHEDDv5h6ZX5dIvt86GS55TfpqzCCOvIw/42EKi4uRasN3mIGHIVfNXd4g7qzD
TZKYZXnOZOzQ6ZA8BNVynJDzkomnQKZdyQF06nJARRKDX2EE38+xKsfXgWLbdizIMQi6GaafFSxZ
ng2SbHrGcANQBoErMq/nWaIwGvowfsMrLR9RaLjLpG3+zVRYslqmgzkWdO/Lusj5+nXPKp3UPGPI
vAaVJwR7oVAY15+pBk5ql/wpApzJARvkBfgfSpWuBhbgZR3ZPHidgLwHNeY5IeQ/ih5XggX47+pq
9gVEX0OaQg+9l+ClFLiqcYxU7LsCQfvV+ll8X4DiPY5GIx2D7YpsUphGnykDBNXNHgVfE00az0RT
tij4+Jrwt+BRout0VtEHGwL5ncRTsNWzcfw5RZ6Vthtqb9et8bI8WeiQwFcTvrXvGxPI2OZSZN0+
eAX35GueiTZGPr0N+Y7anOcDOj55PPRvE1szzDxc8XqN+rtzGH+gSGnVaNvBGWpbM7G8wqlIl5cK
7WhAVZp6zBQCTxHNOszVhx8wY3lmqAHud9AJXwg16OL1kYJLYm+Nf2DBAiQ68oP5TvoCWf9AGUY4
IgBoN6sYp/xgIzGe+9V6NNXQGoJaBRBNrCPqeexR2EKd0AnKkNeMPH/0gALecEckn5j4QYOoRGMc
XbZ+T1+DEZc8CqdtfkvwIlkdclztdbDwwAN5p/H3fFvL+5WpGY2MSKmpCUptEGqTeHnTVdg/RSmU
GEq9V6++7KcQHR7jgzqiC/B+tjEAd45GyxMIbtnYITwiOeGEZO9bbAd6VIUbjkOahbDFQzvqzlkB
I8xg8jCzd5VGk0amo1maHIng2VUpl/WOJs1PUqAVUgMD5V9yEgngYcAOnyEKIWwHYZW1aibpQwjc
RcOaNBlDLo1SwvRY6cEnNwXE38ZaOWo+h1CAUYm7GXhtlFllT0glTQqsHl3tBrx5jt7ZnLrxMK99
+Kh6FRa1dYC7mlI6rO+WhlYfl1kCqdAU7CBnY46OsmHuy2T68bedKyUaInSBZtKo81cRCJlArC2R
b2j876KuLErhRqyslEd86/ieDClFR9zS6jgmSBzQiuhBgeaUPi9qj9ezmjQ2VQrPQYlaEfpvOORe
nmY1MnQ4fD+9DGrdOayuKye6bINcVBMmvvzcxwQUtI339hmzAtMjx2M+bCSz2BHrtbmB2lh/yEDL
O+AD5Kc3w4oKEsnbd62S/cKnGEhO6fMbHl1ZLEZX2UsyDBm4G4Llv4Xb46oz45aLF5eg44Y96Ofz
prGtFrAV3lFiXJFzU2DazBAhb9U2QBR/L+MVaVEYnwfm+6Jbk8xjJi2fhu8Vc/oJDrH4qhpFsz8A
pnR942zivgepEOLgt2X+wMAEkp+SZDRvkV0GGYYEtvXGxh7imhYXuAIaSZU6T9zb+TAi830phmRX
XzF8ugWgjaF7zo9JgGnahheBOgSOLOp2Wyv0mvPEX3fZqMwOXCEe0hPaFvGAhnnI+XmbDRw/Xe6S
5DjoYI9PI6v4+4ijlgKwXbLkByBZHX0BvTZZviLFJBi0sNDzAcSMP7mP0+gaBO7oK3B4kR+1W2nY
MWk1XuDi8gDVFD4amH6BMbNti6DhgGFonT2GpqDICmk/q5tsR0LbxrDl/poLNMfbHjEq7ASbUgxO
oMGPoXIUIfSE8qy3TelsXx32XUOjKZ2AUh2rMWIKTDOvgFUUVv4qK/ShAMCN+q1AbVZit+d4kQYj
jFODA6E/WVlyjjHxHcSmarNBdKOQ4i+HhG/Awms+KvFFEPRqPkv8uLidaRjAzWqG23cH59RyQ1eC
8KTdYeIa0NqjA1K0C9zLwOr2fVrdzv06wpATMDriSV88wnA1/b0pH/adLqM5QiefFt9KEUEGQIZb
iKYwGvKHPBsDexoHMEYwGI26FGNNIcSQ/Zoa+FsvWgI5gKd4sHaZdQiyLgBKeQBROV87bDuAA2hZ
p5io270Atd4EOKjCB/wxkdP/EXYeS5Lr2Jb9IpqBmpg6XYbWERkTWkpqBZIAyK9/y3vW1c+6Zrfq
VmV6hJPAOVuW5eMU9kCkESAKWogAoc0N42tAVFjZU4GgywAxUcaV26ZNGJRd6itvZYAdk/BVuHLT
cMcrGyVijtq5b9p4NOx8sgBR80XdHP3a4JdfA9RHkJ9xB2O3JO577blXuqMhbediV5PFuz7Rkcu5
LcM5bQrJDrQw2Cc7JwYpNRKqNwWVT37xHtt5Vw3LDDFp5ynfE+WRrO9erbjxk9bMzgEV1VDdqFJU
ya7YCtgxjZAiOuiI5TXlQI0X/FL56u9JUGfVXdaq7fd16/n2MTeTC9GroOm2g+NN1XZYhnYtnqzK
I/KNJoiop9BHAlhwnup4eTKAambfhf1W3PSDbutHFYlCnHTQeOYilQG1b6dKOE+oq2xxLqNGxmyd
trtPpj6fidV2pK7ewfFqzb4zqP7FVyvFSBA/wVC+uVlYy0vSx3AvS+OEIb9h0ObPvBjc8dS5LVC9
3IR589nSol3hqvUaw1tMzd6u0qwnmfUxMF7l4EPvncH+QTYGKib8KtZHBH900QJa+v2xrrdkOmYr
nGsfrOaX9p1lObpO1vX7rk9WmzqbyorUBD1SvZXPBc/CkvfUFnrJKQoVkvupM5m9RYI3U7KdQNCm
BV0A4OsgUQCYrelkulxLkFPmDxp4mtbDMdfOG8BsMqtheMnbAsCei9ZsB7cOcVCMpbzKi4SJ1lM9
JvMPlp38ObY5tIgXl5OXTsgZRgAQgrgOc93pewXdvx1bZ8xz4hQYLL4qHc949cohyY58yWjiugYS
eNdi1pj3gxl6ibjC2+QRlVo23smqKOsdTdymOpS252FqZ9+iL1Njb78aRIuUwClv0h8bP2X/PGWI
9A5L2PrFi14g0b/yxKkD9GgZUd6h2zfM3DRr6keFgeB+dNpy/nS9TQ8kL0Ujb5vm8k2zsSRGNncn
Qm2HnJRSucvWoSpf2xaiJs0CjAYEZ8Pxgm0VW3a/dn0AaxTHNd5Hih+7C6pJG9x0E4LbA7h1aY/D
InGF6kFa98iEmkQHsJwOswFfeXZZy1w9OnBZ/XnF2FK9LhJM60MkQ+HddFw9xZ+li5P51l0xMNOr
JkJ7Xk0d3bl9PBenPLPtlnbF6pJXGqFHuc9sg1sbfSWpVcu2AdIVTrKxdsMtlO+OiP2J7oa4lw+z
dJLlRzD43BxOkBvvZmPOIfo1CxSVrfyw7X6bTQUriW5kISGqcbm16ixO7shZiuVpsdCM56aZZQ1k
GjHNpfPE+3OCEJ6Wnd96gXsk0LJaDyMVqpKnbI7RZYRTUNx0ieGpNMis7GnsRdT9dUex0VGX+cjd
5kHKFmps6q3zngR1Gx6qxcmqE2INW++dULvDI6dy8zS0Ltdg78aDeWr48eS5U7bJPjpqk/WLIOmd
j851ld3XJmO8ta3Of7sODu27a9sWSD1QtXMLiUhhQQPsS1zDULjVH2Mjj/qHqffVIbd9AIkKHJ9d
qhJ8AOHGZiGmOLhtc9isadyj4Gye3xyYnfnK3kD7MW8mKBPBqrPisuRe/htAwnTODu2Nv+47tWYU
r0LlNZcFQgBSWbY0RDqddMwxFCFh7KtXJflN5PSzdwo3d3uLKTwmyKfmY59CW3g4d3h0Pomlm+xh
wX/eQJZwbfc7IBnwXZQvLBtsyQuGq9ihoBGCHF2+o+eI60NyWaNRU95VUTLF89npF0fd8pqjZ0i2
Nqh/dQ372G71Rjc8GKm9aB/oJQQtcr0hIkDNdtVt1Mf6Vo4VK+A6OwQ0zcEW2Iu2lQuG3QZOeXTW
Gt2IH/ZBkHpTSIIqtyTXqhhW1gKVMUuPNWTsqUeFbHctQ4/aCZ3Mzh59HfHXS+YhwSvBfmAz0Gnh
tZEwoIeqG6PqR93P4rsLRj2CPKhs2yO/kGqnTBz/gCgO4lNIQeYr+xFpR+tYBRx91TSWD3AnrTnZ
DsbnUnX+9V2eheXdr1qqYeYlslzTKojGdKyVCm+dTYiZxQ0v+I2TOx4PwRaCcXthXW27IbjuV2rx
/BX5Sucmlw4rwHp2tr6CmW1zBjInCP3rBDGxi2LEDuW+y1BPsAY2CcFEy5YHu3KYpn9t723/8qiq
okMLxfK89RGYjVw6gSE4i7cPTg48RyN76LMv4URPYzbZd+MUWP1l300v4PrDo0zGMmMFmtbXkmgP
cyrHTm3HhuV+Q1Q4+n+7yivCHWAPk03p+msAc7pFcIyRcREZyWT+FzrTGpzzaKHC15L+UYMR0SDI
OhU6P+FS5hLx3RC9TCuEW0ors2rTrJsRlqlc6HvSMjQ5LEwo7tldpSS1cF7XcUfrWPEpSun9YDsb
HjQtqmq3GCnqVCM8ds/KXeh09IJqQEIetSoVa1jne+jXCXdhXI33xB3nNk2o/8t5Svv5PUYP2J/j
FanQLwXqvaAQjHlskZK35Q0wRTCSgdlqsVtsnyAuy3nmD0jHzMwE6PHA1WoUoAtTZP/GutlG3HHT
4BznXCOusMXkbicEZeJO8/bU+06GhhH2WqW7k6HP8Kqm0jsRBSpRCHRJ6x06H4RtvyDc5Z4J/LU8
Z6JXPfBDPXenri9JAeR1xWMdR3MFpJMU4rL5icO9GfuNJrghCW+FkMgV1UAlCXcBlxZCA1vkx2ip
KKTTHkMHL9jUDYdZeKgSbQSPy4p1lRFGHuXSqemRL0EuGHelwyPjAc/0ysLDbCTseWor/VAgGu8A
5JggiMWqyMRQIMzmwGhcnR0qiod7mHT5JpEBNIc4WBwk81MbheniNJt/qVCl2hsIBN4GZ0NcfWhL
wyxg/LFDzloBC6VRmY8tQ3xs35OI/SgF5nTzk4kaqPx6kqo8qKgN3FRsWkD2tcv4oirBoBHG1F2Z
KBxQ1q46i87ekvCZFfXL/lwnf8O+cl5R5sRPOlNIDgYKz/0bPgz4l628pkmHyGiE52NCqhNrwPp7
jsew+7JqEMMu7laPgsqoysMnOAu/IFKvdVoPtiUPXO/SQNXx2MExuwjyURsflJjC7b1IwG93IFAl
4dSzT95pHQxLc5yiLXxw+XZk2oeqHO+ukpqfIONtk7bbWE6p3/X5S1YpJvqWJ+sGvoRn3w/ZKY9d
OU2vBXU99L+scIqnec7Be9dJZF9R3m3JkRF0y/ZtNgDNqYk3PI2pGxb3XeyvZ3+bciS369wxapcz
+DI/ee18xfGm2DzrEvuMNn6Qfc8QQudrnUSIXoNHeD2FoqXyq1G1fXWcYF5TnQB5fHezr9hXhpEo
PhJtHZccfk5ioIx6fW6ztUPqFSmaKOIBh8nRdz1lb1qOuDfomOS3ChE5XppkWr5HpBTFfgwD3i4P
mbE5lypuMUvH06qfewqLKJkq1qn4jANTmCO/W5q9GQSdDz2NcXSocs7hdGzm0N6YPs9UjMQj8O8M
xg6NJkv5mB3LMJY7UIRNH+M6k9FRl3V/hWVq+R0PbvKrWzw7IAbu/DenVdNXMDoCsxb8VHXoomxZ
06XckudpqKsCmSRL8bGJKtfByp6TNoWOg2I5yKPazx7QZZbTftYJoWWMHeH4CqkSkbbXM4imsYkI
lxfDAK49r634XgJdPFVT4VOk5a9AjU3DuvbgyW1Q+yEvLaIY44zkjHdz4u2vpo8RBMOqD8903pgi
E8neDBVZAzrYssy5EjjIDmzG7W0bzwmXWpCDQjNX4cUATm4+OzHMf5ifa3vf1wrMJjZ6SQ6O8vri
UvIt/J3Doa6/A4EzBEyKk2evFwNa4SvFFSoHZ7P7KcyL+RAVU17/5AssUGizoS57ixmeHFxu43Yf
+UH9c+B6fBRG2G+kuHWYJluIjGl0dTil2ySin4v1x/A4c3KWLIbR6Ly79dUvBwPNLd31mVx/+TgZ
HusBydkvpSrrXCbE0XQxZ1D6txUJg9vrlsNopmVUgSpA9oIHH/DTtM0FNDmb/jAGBeI4J5H1bmpr
u+HRcZXiXLOb8XfaN7AkoVK+i+DBzWr/dl7DKdujE1wiknJmHbyEgw0I+Kg4BM4b9wI1HLkpkeQN
ni5OaptMfSyCaWzO4ZS38Y3minYuYMTwoG4/QsdHbjC7e27HQhxzL4Qmz1nGwDySfH4pJ8m2LsJg
/DDFEK27IUogfl2kU6+RnEt3z2XYEJ/qYXBHYVHAis5tMnK4b9HwMKwOkvIICkofUWK7fOpsRR1P
H4dFZ7f5HBpw4ro7jcrpgzsexzg/2Jk9Ps1dgPAd3ZJOcOIc3Ja0xUnrnKVwEfPNiMP49dbDkubC
ON/EOYyvjZrV8iynxg8OvRHZr2hCeFI2YZPtTZcVf3IbZP4un/2yvLfx6gDI4M4q7jzCkX+BbMhf
uo9ZgWsrwuSlYdsXKE4QttWnGtYMpTGE4fKaYYVCkVG0E+NnGFrexS3OxHEq57W4mBAVMOeUKMxe
KH9cj42ZkuxOiIyh2DOJNzxRlFKU+0VNVxlfFcVT8h047Ao8pM36afq5dk+uq9C9J9kg3TsdbbA/
tttW/z4L0MEc3djbGDSI7NPxcOjwWowLQp8GnRsoWGevU3i5hgO6ht4dwAOCMCbnEXKOv8lBa9y1
MnDuXRdYNuftdUMMyfDRw1sL89gdWwCBLR2nzONskG39p+R5K9IE0nn4UGFcEiWAH4K1Q1TG/xnX
Pl2ZufQNFrYQVIUMi6nYQJ6ZwozR6tcAD/ZXrkGHkdAj3PDFsWuXF7vBSRoAjGFVb3U1C8n47XhO
fzuLuuZwavLhU+F8gzbSov+xDVa/KbEu/ou0OXVQ0Jbdl6faJUh1OxuxC7vOjb5oFxiQjpbIeXde
YVsevc2MgIgVY5SXGhuuydFPCMPApxNv/dGuk731AsXig05tKx4NGJXLslyCzSwkEfe/g2EDMp6T
fm7oo4IAbA+TSbaPtZDJU4tRSTEpe1V8LwAq25ssyOb8TntFlRyQcZX1fSBUlz9bv9t8xeAkyxYp
A4PVioKyt8nzisZZv8OMuz8mATd0IMfDaQ7FjNiFA7qIuWJBFswu7xayQzo3LN5InKv1WbvIrCF4
rG0f/Yy+4Z3BeGdY/ejLOGSNw32RNUX1G2ZdAOyhGljkU6QIjHttEkIjU55Bbhb01cmPearatzqG
3cFK07YAsmyu7nGqZcRzlBWzl6KEne96E7O3Tn3QPiCAvtqr7eSZneeu4Q8Vi619gv9kbrKELef7
2J3abxArn/sLFhLxzxL2WCdcIHcdVbLahVsZYZrorgpnUbomuUOQAMnWLPGEPIr1q4FwLmvJjTxA
/mch//YfwG+eXyLwo/5YRmiVmDdQ2nN+ze64x/zptveZ2xTuoWTWRQWTNBpVZCP81jzmzIrlxcTV
tpyE6NR3NbDB76PNXzUbv6vLXVwV418b2ui7EOPAAdG5VVrppH7qM5N8uXhBvmOnUigRcxzPezdO
pnDfLT0eUeX29bcyi+PelqGLUQIte6kPXi6nS23mMNlliOXCO3825fJVqXDJdry8Mb0e0KhqH0cl
EuclcJD/DtInlb/qGh8ufLTJJwN1r3YRrgSSnrIcTxqSfwSRMlst31C8ZPZq2liLHb96Ji1dz+GY
YgGfBeN5qNb9MLWu+bFMPsBg0/Y2PyfBEGAclVfXHTQSo3zqQB4VmCDX1sMbl6jnUGn/HpxiXkBX
m/l3Z5MYw00IBgrQhI9m+8ukZD8sNNtyzIeBQfSYxwhoO7o/G7P3oqIh6Y3NjrU7qO2C4yujgmIa
+87bZ4XCZ9EFRfvay6gY0I60kUpnXY1E97va6RFsZN0z5k0eNulpccOIniV74YzFKy0HgXO7ea2r
9pVdsvVhioqWqVcNMqDonQGf4SvirOKlQN2hlDt/Uqc1RekSw/VlxNVouLnEfmblUpjPzW7A0MqL
ygVt1/UxNXkd/AWo4Xuo8F9mZ7EsI1M3rzXfkt18L4U2DPkmA02zSIA0ax+PgUPehrlCG9l2HZLG
3MeuO0n4TBT1pbhdS4m93WvL4G3Mx5EOx8RDiRPl+QSSljvOQinRsrxB+XaIchpMCCD/ZZbtY0+Z
WypiKgBRfpOP7OX1YzRneIrAoPo2DRHNLodkqwSmy+nqlA4dAZlbYvcMdhCa3i2oyPKta1ebndXV
et+y7tGFXmeZPXX6qtmEfxbPVvBLedAzXMUFQk0PBAVO3W/U8wMLehh2D/wCKws+h7gVAqT01dGV
NRW2nQ5cHEboGjFJ9Jt6mpxlaPZ507PrO5IPcQgDlfz0/QW/ASAoMvQ28BaG8JwAWto7N3zfvA7t
iC7hqu00TsviKJJO4OFFJZgCaMrPKJbRr05UPf8ZPPtzboS4Y4Ett7SHb/rIM4blNDBbj3dgyern
CRebu0uQLYLvAsvt0JODrHApIfodAJh/c/rSnIyUHs8gX4n1j7bMrLsL/Wblfc8lceDMSUt8X25i
fspLZ30qPLcTe8jpdjxFrbT/2hFLyq4KZ5hDSoCXdxiM4R0PEtdU4jd1eHYnZPi3Cs7yd1tn2Ba2
2tfhoYiK+oVoVc2yP/rLQzhA0F+FAAt0xzS2r4FVjXcgKQ3pZL7ZCtf6YrDkdYJsl2gIY9Z+18+6
jiO4HOQ9Z7CD+isLPfQ+kOrl8B0gSCIFB5vPVP0skUSiWOSJaG/cwBnNXoWhxDmS07nwLAQb+FMw
dom64ezS/0geoDOYFWspTmMbdp+WJrQQgVfVT2/VEPTOseya5KEEmeRuLQVfLD8IqjotAEWIE/AR
IQxVAJXHgjoHty6myBG/U2MDc2g7MMyPrQ3zJ2Oh9O4AOcVLLZJG3VYyAs+e/cEvH0w8heo26/yr
MnuRbnFoLHM7TqR6+42FGOaIDYeRhgUQyhmKOP+RTExN/C+y8J8fg+juHNHgNkj4/zTAYKgOz2oz
iUy7xsseybkql4O2cno2jnX9SwhP7H5lKvPfgrmafm6Ba0Z0SstAx3YzsKwiVZBzjHSirZ1it9SS
LsI4Ru1zUaIR2y12mD55xl+9vvpdjRTCViPe++tINt9MQ1xYvsYGnx92D3g021SJs68GNaKgLI2f
HTzRclkgpMrOkAT6ffY6/xPQpaI7aJmpq0ZSnCRpXuTqe0sSH5W3FqvY4foof6pNzj9kVzu8gDbA
j2JRn/7xmJAgECcQnBR9tNWfxqkXSLyFU/EI5+MHd5Nr2YgxFc13De5XPHIy5zhifa/3cu1tsMuT
Fs20BoLouRM2yMHFDwS2CRIyo2MgmPCfpTFSPsXYhpD5xSZ/ccAL9aONjCSgwWep6cDbHRS3ODoz
oqmcDjlNi0t1TsXYK/8c+AUitJptIt6vUHoyHYN8euvqUGOgW/AJwfnG2UEHvggu49QPkDVFrH4M
ypmmk24bzKzFsjR7V5VRxOmddSPyfDoFGbfEj0FvAia6G3qg1spvzy5I79XHptoDmEQ48f7YrU11
5bHBLYFXnE3DYXGDHz5D4F7Wjvli2mmJXoLmKh9qpDPzXxa4jiCNJiMgaAc62sTc68X6MGAj+DDe
jHq2m5kldr7nmfF1DWSAoG9DVMrHTcLmg5l0KS/ke+k/dYFDaYdUaeR8GGL/R9g560MtVh7CvuyH
+qjHZXi3lW1f47LZACPMuH4vXNZ/NAKV6OqUWp66onSGPTndq4e8XyDrjRMbvobZiogwVIn/2RTD
9ShY46xNcd11Dd8Ho15qBsSVu3KcSdOZAwRhe8nnjHcrZ9FHSOAEWitV5h9zVtTlq4+SC+afc7V5
HT1bvNdtYlfEivPyBC6sBh7FDTfNkotEn6GCgODDfG7Do3Dx6+4GoMe/8cqcuZ/8rXqY1wyLLpaz
Ca0L3ri3hhy6DJGuR3wLdaMrLpu1bL7nbUhwXBoHvSpX40/B6632qEi77xjknQQqzIh6j5uDHIPO
iDiFnDafpMStAWbEqnoks19SwJcIR5xmRsx7VBHFJzokJPXhsFVErJLf8YnHS6sjMcX5eMrQO+Uo
xad6/LlxjzODidp/ZcNMirT1O8T9opzUM6oTW96gWMr5ryNju0tEwEx/tzXtch43pXhKIJNKnt0g
QgkNJfBJej9fQTzN+qHe+uBbeahOdzH9xwTpKgPI7UgcPUiJIvRSgMLTW8B6/hurRzuf2ky5/wjv
GL2Dpf+JZiDYeZozdX79NhavRGJPsNm2wO2JLcQtMgxQu+Pg9X4a18NKhDo/gPMQq63/ABrzrpyf
6T45dLsHy0wgUhDahGlpKhe1i4Oi/M0JsLg7XGFW3q2kVkAVe5W8ASnG7o8Wtq1fAmIBND9mDw6o
ljlhTJS1uY8DdFkceQNJouXISLUr64YDRzfhFL1rstmKn/hW8uLURbq6QzjlS5BF0o14aFFlDECV
9gysMo7nqViIVAgr5JNp5FX0aq2BiL10G2KDOSDs5J+rtupewx+I0zYlJmRgH1d1e0WRf5YexY2I
E2L/vQ49CWpuTZE89q6Zxhd4KkxmbXLNNnDK2lUPjd/N9WGJu/BrrvKV4GGms8cMzolZHsnT1+Cu
uFq0123Q5U65dtQcr6zIUtca7L/Pmw7M6KraAH/nQeBVGPE4Cq2Y9+NxdR+6acsfSe+p7hY3woi9
44BT9WuLb08+RLHpXKa0ucL6nYpAOK54IImFNeLYV2OYJah6l3D6tbV08qk9uC1y2V2bBLGxRzpf
tbM8o8d3R/cpWRcMVie38MoWUw+GwDZ/kSsRC+Nt4iMKZlNk3/LzQ4SlPoxxqGAPLy80+iUO3c2h
2zjMqaoYf0ZDtAk2QPRO+7rUA870LoqzY5lRodPte+V5RJNWCdM3KVBadP+GKR/RZMJXG3Pv9DKQ
r4jUt+Tg9cYweYmSHAW/n+Nst/ju+tcnwKW/2TIGDsiFYOjeTJm1w03BSRjuFxooviUBTuJpgsm/
2rU55JM/jm5N/uTFq4SzSbxaklJpy2a51E4bb6fON3RAX7NEgFxM3uY/tzVS7WUdTOGfZ9DO/F4a
AkBvSP7jzPSmrWj3RlSxfZ15pykj7uIowpxBJMLHuHjVdjsldZjdYzHCcOWxoGLjgg1FBuHy9s/e
Dikevqxdx9sVMrfiITmAfCjnBfAE746toW5vHGI27U6QAcPbsxFSQJZRgywnn+XKHwuJrnds3uYK
8Y10Ypq2QwwnXfeJIN8aaf1i3Q0vsYQgQHFRvYdaRT89XDTcF4ORL+6wdZQae4CdK9QibqGmrZhs
uHc6FnGZhbs6ztanIAsD/Qg1xR3GGxm8T35CDWfOO/6gHa1JPODrljdOqORvW4z5r5pfwHYoEIYL
gAaQncOioul3WxjGRxOUQKBxC3+U+YY/s8w2g3Uu8LYfw5Y72dmrB0edoe/sh+5ic+yiyJtO85RZ
/dBZRexKgp7gVUsgPmQTWIHPNhuwnRIBZHhW4poEVM0T+LD13LC3RYz0B9kkpwOpQVV2gOhW563d
5vHQz2P/sq7/577zXfs++pBwiOgLWEwcNF2UFvy9cVoY6Vow8rDGbDIugT1nfV18kjpSsjUsrbzD
z0rkiQma/tAEbhjvUFqgUi1DxOg7oNulP3O8D5xZgSb9ZyuKZ8AuV+1Y2wHqJsEGdgWuXP8wYcV8
hcKHmvbHxnlciwLIVuUt3vVMy+WfMdHMesoLNBwq9BSs6iDFPfAgxrSHHI9oRvJD7y4XC4Zym2wz
omlLTzslqmT4eLeLPyTIrPMJ7YSAmh15oVpbHQp/mPjR8mze7rwYGBR3usp0aiZQaeJF3I2FZCKC
+KlRvi1PyZQUV5/WOIo7T2MsgDpwwO0GZbXdi5aNK2X/FWgn1gotVtxPOEpyTdICjFy1yyfP7/de
nZu/COjZ/TIEpwRlFvESnPopznGScF+feuJFtwMJYeFLMRKasL9meT0Lk0BxL1nG4oQ+j+esQe/2
PmdjAFksp2kfB2DNSOeEeiYBpgTPIqxB3cWEjX2svbHZQ0/z7GciVrWvPW/RP1YfyhscfZUVcy98
Pe83PC1+WUJB0TcqLXfQOqJLiQol4cWtgCIPaE7QuPpkDCC4YDVzsWyq8HO4rj37LCQrmE8cDe1F
Blv2rkSM7RniNnyNB7Hu8Zbrx1Gr5rghdM3R0UfzH1z8aHcwiIC/k9XHsrEB+4oDW7x4JG9GXg3L
8KQ7EMgayzoebvfgYHMiuwMdMhpCNBO4S4cNot1rVfNZt6bJbpOmcSwa70bs2yoiL0C6Cf8sh5Co
MxOa7X5kaf/dYzPAq+6Y6qXYVOjhpcMds0OBvPjwlGiLj5ULw89zJqfbXriZR/uJVN3LEOTgKJ3o
pn+dq4dfPdAwn0B1CUs6iMH6S4etig+JHO1jC7RldmWX+fJvJBwoJB9u/pS7taTCaXXnV1IkogHr
eNKyFc1D16IUGP0bGyg4lKkLi/zSR1Oy7SUU1HBIFo9unQTV/a17TRo6rH2hHzlYdX2AaEKF5nIc
OKdre5v/MLTLam5xAmCYMESQuJexxCImWarRAYpp+rVw9i93C8xo9tRPThmyp2zeXkAGNDuUncTH
YTYsnOoctQtesDKIi584BioUwZM082OR22ji67FIvappiY7zgCv3kbB3z9wLnVkIEwwtZX1Ex5Dw
4JoaZ6CLCfh3CQb8U+K5eEI3hNqbgULH5ARJLI/8s9ffx1gbnAtbi/awB899cxhhoXoiITDSAEqU
aNR2GbOUk0p6xuqjaliceLNKWMG0VL7j7aMmS7IbTjnSPEPfuYqICNgjjkZvZnlCkE+YOQ/+kJBp
km8o/uY0LIPFf8wnp0PCgqG4NFxqBd4Mlboc1u0LGNCGRZP6sfBoZpn3ZxnW+BMh2xb/uJHPGdyu
BtLtigR7/Ha4fvespluRlo07/zHL6D+1AdnWTSoXUJ77lbJBsqi6SGQcmfk6j7eIbNrgyyVRAhI4
dBzzDERVqA/UkkWOtR0VQbCvkLughvGgB8EGCVbpPspYR78bDhrUHz4cRbzpAL7HRARAImmLm71R
yNBRg0O8HtuhnrNLYyIdnwjrUdNJGgYWLkQ0HDIVlaoHtM6RJFXTqmq56bsWU3KhlX9vbS5yCUpd
uP6vrQvUndeB7n/FCLrcpxnpIS6i6xX/glS6Se4kXknQi8FxyErf+GtOI75b58sNJt3T6cuf9trE
4P1nOSrIfNwvHvI7XOJ10O69LB+fZ2fuvMsCtpCQweR5r5VX5sTBC4/heqwNyh7n6ogc3XwWNw4a
m/piMW3nRw5khAGzclkzpZoJG2jjpPhmw7TTiezM5Ul78TgdShMtGp3y7OQXvMW5SAfdr5i6cCG4
zm0Cek9sVyaL7DmrB+93NTj5eBmScUiQpkvWECy+0TdnykzC0AxbR55TnugatCH2E9izCU3M+NVv
3IADPrq2qG+KohLzdyIYuAEHcMIf+nId/YeQeLri3FdIEWipID9qF4Lk0RLcVHn9SVSLya8i3VC8
9OM09I8UAdMzofxgmp4mOaJ32/jOxAWjUM7Q7jmhP74FyxDBUS8TqIc2VWn37VQE7RO4ubU3foTu
x9F+hBUgDvoMN9uiA0ZFG5p7kqe3P0GiwxJd7lz9+v8nd7r/W5wmsm5KEoTH/ev9R8JqrVs3Qfo0
3yMcXspXr2kPLSI8/kLUTWK3OflbvjXHpXcvyXlOU76p/xLB7P5vEaWJh75I0BBCVch/fIQx6uLB
Sj4C1XYrmdf5gSiRPcKQ+/ZCa0WaH/9rxcA1xfb/Tn32ALK88Jrr7WNX/I9UVIcfSzdxvtybZlwP
WlGDotBgQQgbOgYxEqCqkBxrtR2XoxPFPzo8axehC+8xx6OQ/Zc48/+nQ8L1JHJSSu9jQY7q/5B2
pruNY8uWfiICnIe/JDVbsmRbTmf+EdJOJyeR4kyRT38/uhq3LEot9jldBVQClYCCe4odO2LFWkM6
c62CT8c/nao19Y9J3c7D+NPy3iDqGlnsa77h3g6M70w27D/mYKa7RqpkmpOqtbk7ly8npz0vjLUm
TErHkF6CZJ27ijeLIWRwTkg6PsZj8iw3VvrC/oBcmAyIL8OyQA/qb57UaYmsqTahn6/9o62bKdjy
OaUTX5r61sgESzdHThbTQiJbZuzDkRsBenxiWSHCkjpdtengzeC144kzOAgsbkotpaXgL+9O8s6T
tMccl4tW+Ss3wjQ9RSNb/noeyMCJYr/cvdz0lxz8NwLhvKTPs4a7bE1559HLptTQ1mH2dH+1bxqR
UHBgfxu6NNxUFGmV85EOhrWkxjvAfCulegrV5//CCG9V6gCEZvJQfzxKPKXU1UO9htL21dKlT7rX
d6avjDBlD8fCsSAGoR/QsEgsaubgvOqCVYimlsKmFPzIpSfZ2JvZiInhDsGEJIIu0SVJI2iUBhLn
UlpbyIvL4SNA1LSc5PST6vP8OAdecX/Khod9aGiwFYmhtdIkLHsM010ZPUWHv7L1nleP963cmLGL
4QyOWoBwQXfMpfCxyN/l4I9pPXZjSl1jMzZgfdb86Eixkhk7qk5RPSpcXu0EBLiej/iNsbEMVj8V
zgf/HCjhoxHsD9rmoP5RT/P70zW2KP0nfDuRkLGdVatmuprDVvM2LIoYPrXFf3hahks/0Hjxa4Uu
KxErcAk6R+kE38+bqu/uD2Vstvpl+zaUgEYBgi8tfFToPYmET2gE6bwc2V79lH+/QP8ZCZGlIoky
J2cwEgACqZCKevjYs5HZVM6WYkkn7v2R3FwUk2q8xqWoA3O7HAkvOQDNqKI8+umjCadsCOmoFPzJ
m3TE0NX10A9H1nAwikEmRVEGp8WoE0n02+j4GJQPpDeC4oE++0kAgLBLf7YaaTsKXfBkTjv58WC8
RdB8K7HpnCnN+IAvLejA7g99yKg+/KDB2TqXnQpFLx/kd/LkCA1aoMnUej03F1J66lBU+XHf4K25
/j4DgzOGDsZBL8gKPdbWTP6dwDAZmxQ2R2e6X7PhxvluZ3DQOiMja5p5x8cIHtMY0DKtdsCDoH2z
ZtDqWfReRuepQfPD/fF97cihYVMxuPUUCZz3cMdWZiSJNIYcH61EeKRzEkjdFpI9WgEg8BOeoyfj
nadi/RAv9YcY2iby4GNiI7fm2FTNXtKAYE/VB3McKr5WtYD3HlPXrya+gKAKrf1aMjbU/ga5Gqom
6TItBhryPoM5biXzAOqwPD5m5RM5XxvWtCOvNOnnwTZ26hRiLbB8R2dkgofCHoaMfBPhjC4SYOmy
PnAJERivnAxTu5VRbBJ5yBbQQqDSHNZPevMinVZkBkMyNpUxM+X3c3bc9msBAqaFJiydk2mcanU8
8lVXd9TgowbOsAyC9gz1W7ut6Lxszy8BTAgWFGMV6QvpNL0/BVdOsTdGbK1AsGPJCGhc+qsUFlAt
PjADhvdE6sfO88//3IDO7/f6UBAxDV9K5CzBGGlpu20o4ykKVN3Cz/sWvsKci73DGL6bGIxBqM+a
ydO83RIP2br54Kt/GPNGjSYN9N3UxRdwgNSZNbJO/xe7vMQMQyMAswZng6QvHIhJ3W6jZFOnP6FF
dIW+b896FEzokN7PFbSTYxJvVweSwTKNBjKBqJ0Qwl4uWEEvS0ZRv9sKkEqXMb0RnEmgK2vVHzmT
tyyhjy3x2kQnA/WQS0tmdjjkjZeJW9WTed3nziFcwB8OUmpExnrM0HAereQcqd5R3FbQC2zg+xXI
V8Kgy8E9LsrWMt37G+amPUMmQf/1mDEHd3SLSgIv4rO4lYvIPpbPFvETBPlZvLhv5+pClPU+R6DK
ss7Wl+XBUmke4CSALyId8MZjqUWzMnvxshxqJZX6jLytT+LzfYvyte/ApEFsQ1aCR8fQocU0txdq
04pb4wS/6lEV3ouDbu7jjlpPDO/XSlOV07KgbrdUi076Q7ovg5GesiecscUmDqlpdRINwvbBC+PV
uQTmDoubtoRKxK7K9FdJywu92Vo5r2GmsEtqH47QCJvY1MIF3J7+T3rM/ZGTdmsiFdpgIMZix8va
YCeCpjnRgSKLW6l5Tn6GEX7Q6Wq3zDfpyFa8caZ528IVSZ4FdygN1VhJ/wmnIrU4XrCHR6k0TXV9
EnRLxTw7KfQ6Z5p0mg56p66d3F+766Xr3QjC5iZO0iCwuzxupyKSEe84d1tDF6bQH0D/IUzreOkD
YCuUX/eNfSkiXvrMS2uDKaXPX+Lmq7tt/gEyvfzZ/ZGexaU1DacHV13Ii9qDCdG2fscP3kv1ki7z
6f0P+NK8ufoAmec371ZN079U5r6F/KoAdw9o1G7bLL0n1QFIrNrCRnvS3W6Wvm6CbYzAq7Uo5uEa
SNaI8atoQ2b0qmJqlqXxH7n3EN+MR/AiARE2uq1XwN5Ec9XK11FmCOM3Kab4C98zHHHl+4lWaZrG
3FLp3v6bL7BItLKvZYUkweUXnGUNODzEI9uiEDhc+St528Xh7DahtqBT/Rd90oDxdTOyK+La+8Zv
7TQiHvS3NalnZx34pSrwurCg7L9VkuLFXBaGYyXJc9z9NdPZ/5elr134bZ59yu50ruhfe/pkqzTN
U5Bfxt1xITS0OJnJ63171569TxsRq5Po1LgeB+uaKOCerMgTt4xwWemHKWTQkEKkT2Y9YummoyD9
S8MvlzGX/8AUSWe/U8UYn/SY6Sc6Pz7C4gVxuJBuN+GQ2tlRnGQnY8w/3RzhN7ODfQPHoBJHOWYF
o5jm9Swoc0fQ0/UxPLwcDjKg8onvFWsvzeGKdqH5qoRmGVjRJCU7n49pkPdR+fAQc9uQoTQ02Nn0
wU46y6f6BE+ruE2aYzCz6vNfRIcamuVhCLi/srf2LC8gTbQk5Iy04U6K5UQDzsq4VQpwUQdR8xzk
ZNrsNdqX75v6SmUOR/Xd1iDb1eXnNFOPkbhttIqGL7RlHOrPc1VI9qAqNo2sCE6onh+6LN9R1VrF
nfocH7uHEDorB6bpcFLEoKE1aPZtw4KuK5EUurnERw+6aL8rd14gwWMo5J17IoMIuQWFmYP0xze1
mQy+0cnkw0SvG1DZcjHi+K+KJ8gyG1yiOmBfmeynNRickYUB+NOcoETWYDZWyk0VVT9ErQud+Jgg
9qQk71AiL06Z+ovi4Dow/eUxP8m0ECtzgNndyN1+/QDhexRuAJKlKAlbg2CM0JMM+KEStyWxhN1o
cugArlVHrNw4riYBgmYCZOC5R67y0t+mlYXqViRI25MNs+uymZ2aSfgIIDjMprDe3d9B14f00tjg
MZvTxC8oiidvzZwGilR+iI1Nh9Aa0G1xft/U7YEhHaBTF1JE2Ro4BAUuSCWlo2dLY0ijT0PX+OVv
YOKiV35//q8GpimWLIsEz5Y4GBiI6C6oyEhzMniPQqfow6AK0oBenPvDunYszCAhLJ7couI1jPhg
FTp2eouhriogbJGzblYibTXzToo3EqXfNKWLbEILxhRd7oPPb3eUILVxWvEA2uYUwP/SMxY4XtAk
H3qgf9wf1LUPY1D9cwCsn2yJ5nCpIKbWLA9LCYgMMBvOsV7qW/g9UTM7jpQGpD6Au3RiGLNga7Z0
RB857pfDio5qVCBcIoOaSCEFBnZn7JGXmqvGS2n8ikERBMErDZBQrs4jWjwVf0Sj/fpggxXVeYXg
rk1KhIO9kvi0EGYNUiFmC5adECd2EzHW/4uNwivOUAllJMCbAyuwm0mUpht5S1AvAo1RARTKiSM/
3V+6Wyf6u5nBba/m9OKj3yxvT0ec4FIIdtC6Aga7b0W6jkuZsz6EYUTs+2GNNy26VDjARrcNlc8W
cKQQvZQwqibxPDp+gliy1RiJdUDeu/uGb52B73YHs9im5N8Vo5W3HgVcNVZXRjOX0nJ634ok39iT
380MZlHRU6XpYkneJidIDcyD4p5QI5sUOdn/HhaKpkdZL3gF5RvovIMl3JPxOjKi4KGFnWDka3pj
gwOCbr2lqtw9XAtDHXG1TOj4bzxj2wLdIdfAyxeCHdvLDWUCCXE1uT/4/rwNzFkGb3OL64eVHZo7
UEbRIxX+vzr8pcArTq7M8c47OWXHlrT2eNXKz4qRM3ht1BLptddUUye9xzPj0gnQS1PTxxYZ2yCT
5kJid89HZdu00kMUPpn60tJH7N1YYcgqVItQUOEhy71+aVA5hGdAlY21laVqkkH+UQS7LFpA5Q4b
XW5nNbCTaq8qkmPQ9IvzGJnlG+9aUMomPZm95yMu7bfgN29u0UNjhmrr7+Lqt2Y90rNqq+FMAhMX
nZ2qnvtnCBiZcnQOhHgHgLFr1wZtU3BBZfCGVXqMMuUfS8tGck63ZsYweZVYCnKivHkHe/9E6zRQ
Humwjei5AUslFsSPS5DpNch4H31VEkN0G7/p02BMs/kKrdJfBNCCS/1Lm3hqqNhed0oJ9Nbzdk0l
v6b5Io2cspqSYIQHf21U54kFN2suwD9ldbNTvNaCrSTMvaAYOXI3LiUAHATxPM4IWYhEL1eH9hu6
pKTI29E06Sraq9iRVcmfTx8y2I01CF7x5DnQ7LhN+tPwRq7f6yzSpfHBRZ8mWllDm+HtosScZi1E
5/AtWOovaN+dFNifdBiT/u13++WZZ7Kh21e4n0RL1QenIWhFYLGa4u1gb6LzMADWBpOkNYcvZaxO
c+Ok98EFxw5ooWoM6zQoeHWt0RreTl/DK6kGi+S8MRrLPurR5JT9FMyRgzZmbzA0NURNBbE2b5dW
fTEKYpnkoUKqj3Z+FxbR+77zOq2pADwBa0Syhvc2Ue7lvgHMJ+tQoIS7rt1486O6aL21Gv6tWcAo
fKlUquww46fTVvc2x4YUsiOdP0IXWibBkYWZJawK+JAPUKhmqeBkzYxWQR9K82MYjD00rtb88lOV
wXsGUUUY+qMq3J1e/Z8suLnNPrM9THGL4xI02v4AVn1keq4irYHJgZdvUI5Fv7AJd0XzU0HXu/q8
P/1XN+Xg9wc+FV45o9AP/L5awzdiZg6dwlnwu65+/ud2TFkny6tzPyrDkNWs8zJpuzbclc0PNS82
ZopLivV2F3iNMLJOV7E4YzJVzguBI/eyOFimJNOaUogOjMmIk5l4Ph1hH814A3fpaV60Vb2g8XMk
yrp+qynAgYg2cAd4Y1L0l9tYbHmYwh3XrSsHNZNJM2N3Lmh+CEZha1fHE0skV5X+QU2CZhgWxxqd
ikHtiWsy1u55IWzo/p2K82DkVrveGZdmBpdaaxl+HApoXlfLsxvNAa/KY+/b683dm7AoaoCq6OOn
yzmzAiMWBTUQ1+WC7LRL95JduB/e1lnCNvXw5z/dgRfGhpUh8pUo53VMWzT3XcuRH6TFfQPX2+7S
wOCoHvv4qBW/1qWZwDrzAHxgZE3kaw90aWNwXDPRgh2p8cW18UxjSExXCw04T+cHpu/H4TFwDoys
cYMtSe9N82HtDnazoAllajxUI4fs6sb92oX/u3amcrl2JeK/WdyE4rqYWNQVLMdaBq4xMt7rR9PA
Sr+DvoV8De01BRyj7BC3mUBYNzVd9cOWbXJZI+O5far+Hc/g0oPzLK7qkPHQgLYKXcExdvJccMfM
3PQT3/a8OThWsBfTbpywgsUENI9LQhA/kfyuZ2PbURpboYFHghgDGuEaS4edNa8m/SGmwWQX7dOV
tZEXipNN5R+of1muMnJpjZ2EQTSGjD0UajKWZcd30pUy8cbncWx0A9/RZXWU0dAlrrupNY3Pc+Wd
8NtJVqotOTCVOvrG2sLValWuNzq+29uSjCYBGWBWopbLbZkloRpo/rHfltXksDy68iJzwZFMUX8a
8SrDAJ9XLBAhNMmBBhAJqcPbjDR8z02VHfeoOYEIdXn1wO4ozw47VIGbB02ZnU0H73zkeY+eHuJy
993aVwD2LdK9+oCBX1MRDgyPYX7ct+G8ous8nVWBDt/0kkYGRXHgkTQ+THl6ntI5TUdVOPULW1sJ
1TSdlX9z4c1/Vfm68qlEAxLsnxU/Z/q6U0dcxc3PhCiHpzbpImCAg03XZL22Qdgd9534GfwW53SG
+VC/yvk0QLqsAQZqQwvLckJjQxe39iYcNjH8U5C/I5Z7Rqs9WhwOEypzkezkdM2fF3ngQGKVGbYY
voxM6uCIfE2qKkFVSfsyIdHwEq9aIYP9TzruT+0801cVTBaRPwVIp4D1IENUNcGEPli7pke/jt7g
Qo8OS1ChfJxNtxjKCabyarXI+TjQKrWAQy0bJZcc9pCmHnGNg6P2z7eSwzBEXnVg1gZHTfDzoGlD
67g3CrjdvUpP3QwuQNtiyienNEVbBCameZ6j23B/mgbX3f+xTJxDzV7SwepfnjNqE4cs0lVmSRe9
eXFW0AFX2m6jxVk6uW9qEO58mSIjbfCGNcCOD5+vKR2MWt4F8T7lseKc86qdhNbplTrkEqrU0Sp1
f1EPDxWJ6T55q/f/Dg6VoLVKUNVNvBfjFRo93N+VXRbOoXzR26kE1vNH1LkwFtwf5PD2+Rrld7P9
Z327Tw8mbb/QtcT7TLf1bGto60pcIToOhXW0Ss+zNp/dtyjfHKgicY8bALmuoPJnLaN50O/iPSxx
uTpBrfBQvMvxzEMbQf5h4c+2PmWhkM5OOrMdYwqlQzoBDhcu4GuWWijpRj5pcNP/MwcK6WReItR4
h89pMYM+qBKEeI9wYL1s2uNekUrtWUYsdU3G21/BMek5IsT2TmWaxub+hAzvjn/M8zBReMxT2hn6
czrOfUgYomQvFIAAwjejDTdHdS4YSwVFyXM5O3q73KQLrRw5TF+n5WrPUUvq06L4x6+A4dviq1Ks
0EeF5Qb9oGxHF5sLo0tzCCe0XTm5CJuZ/qMuH0wfPk3EwXWuTxgbqnSinV86qaYvbXq0HjPIMoJX
ExXcA4qcIx954xiqPaCQzhgyhND9X25QARWVUIqlhB7nI/RkC6+o6aBb04czsgy96xhMBohX2m+M
PnsDEO7SUJZVugnPS7I/PuTPsIvahUOPvv30JD195LZcjPjQISamX/YLewNX1nQJ2tI+9k722p+q
f9Op4Dx9dptt9KDbP1JbcfZF+P9we/ehyL1xDuJaiCVpHQ7lZF9/dNRH1VXi/07gbwc9qZrBjE5o
qBDWCWpT5+dCWB34nNQ9RpPzKbar1SmdnI4jOIcb5+9iJoYRcKfqB17uyZ7s1SawUWusxZhdj6iW
/1kgQXV/pW8FBn1M0HcVShA+D7PzbXsMjCLFXnueHGBSmHv24jTzn8+suZvYjmg76ZpL154gReDM
G9v9E68Ohf068h03LrOL7xgEKHEN3J9XaLJfxXZsWzaaBsgN2ggS2p/Vz1nhPiS2PE3t5f65ed/t
TiMX3LCp4J8d+G0eBtc4etZKBiUK8267YAAhq3lwM/sUzs5L2pRpdLMD4ted935/3LfunO/jNgbB
cgBXTKkGjBspQM1+kwMHP38Ey9LNXGVx31jvHq52+79jHPbVCUixHE2ET/amsapRoArL7aF9PXuf
iGXetzTMdw+nc4jpi81IRXOVYSmPlJdo5m+V2aFeFc3KK+1c3YS/6Bmv14dRwzc917cxDjyX5nkE
FT4nupXmJCGRCRPXIun2ZfTZCjRluEJPnDDJnmV9BGBy0zl/szzwYWwfFMo7ZldUdjpaFKdwej47
8mhwfNNnaZpMYp1Cj6YNfFaOYqGqe1qy14TVUXEr1MOkqTqXp+pCgD7UUGFboNP/twy2pYJNEWKB
TeWqsZPNEfQdWec+ErveUv9+zMBdJRU8rDDnJfswXdf+5My7RkDHcgqJ39E+a6vYFdKReb69i/81
ObgElcMZdk6DeVY09DmnJcqCsCfGtgT/6f3R3QjtOZv/Whr4JFmmOdxK2EtT2HH2kugcHqGQnd83
Mizc/XNUerQ5TQgUwNXBFDbiMZWQ7Uv2r9OTHT6izrCmUwlmJGfZux2YvObN/NlpbETNR0zfXL1v
pgdTaQmG5x2N3um60+oTaV87mCDxZpv1IoFuwnH+Hten9yadeNOocEZm9/al/836YHr1qmkiFA2T
ff5RTFIEPzUu1RdHeRXdpVVN8umusXdIB7vzMcv9UbzatQY1Fb0Hgim6zN9/i/UCRfBRiuA5c1Q+
oK08Q0KjZ1xyXUC+0DRfC3+WlkdIDhZ4qbyXCRlryfsC1ww/wRAVOgx0WdFVfeD3DfXYoEabx/sz
xJ7mDGmcEvDiRJ60HF+n/YyjaQuZXDTr1IU1i9b5Y44q4Eyd6ui8PEifXTyR50W5CoN5om3v74tb
nswAiWGauDMgO4Nt0YReDYuyGO8tCbEQ4UT+ImsTTIepA+fwWBLn1tXfQ9QIvcHniUPofptLaqZb
WryPzy28TMfEVnMo9Expdn9YX03UwzkHKcORxhYwk8FJU9ropNZ6mez11DHeobo9CVtKeGDqxVf6
rTJb/CxSyHEaeBeX0SL3p0I+RSiq/DifZ5T3kIfnZu5iGHaWXgB15DL6IT+oT0B90KQ54Oz/evGE
O8Zvdvc//eZ9+v3TB0sC7VpUVn7F1a27zRlf3kCfbR+hkMmdaiWEC3TFT/Pm8TTSzfsFCL+as34z
GAqFmyu0ehBBD+kZ+MCD7hiQBdkviNoHtbulGc6h/6adlajX2NmfYFbse+o9yLBLW3M+oMcoHgJ1
UWkjy3jr0axSXf7fTxpcgMSwvl+f+aRy6rYTddJ+Thf6dpbYtf2R/lXn89SJp5Q5Z1Sen+6vg3LL
c3y3PdhCvlQiCSd13HcLfRf9flP/PgZPxkpfxA9IRa68cFZO/jqF6yzj52CqLTZgXR4dxeH/T2U3
+G+uX/yXBaaOd+tVo42IYHTZZvFpr9IQmy3g/YS5B57o+K2uJfG1DODtdhWoUuhhQvX5uepi8bUt
zfjtpKDRPnKf3PIbpH3RHeJbRPNr4b651dbn73hPnfZV6XdTsTglaNPEH0Upas91Lo6Bxvo9P9ia
8DKA5lfJV8D3OgjZrbOB8klhnPYgy9SFGUi8D8hfuIYAiaOSQfaMTvBYfmRYOOiva9hXaBvktaRC
TDLITcmtFElpVZ728tHVNTtHKlh389NcecqhyJhJ7ZPqZutcXynS3EjtKCc2M0cm+tZrhTZrHTSl
yMGkn+HyAlNaHyW2tDrthbkurWVkClQ7e8hoymxtZr1yxUWhThK4FKspbcHphzHylLiVqMGJUpUk
90gzyTDAV31PNnwtO+3f36NJ5sS/Ti9I5EyDsffRjT2Fnb6hnMwHDByDA5cmstKJPiM9wKbHQIvu
JYPimRZv6IwgxYc9C5ZaSaPhm2RM7jkdOomvEeDzTPtPIQ5faw8kVwLU2bc/XA0azu6jpyasfT4t
T8v98llwl+qDbxOk/Hkdcb23fD5IIcDqIlr2dO31vujbccprPzh7WnviSUpgQgiwQq5QTxxtA5d8
hYAUsbY9FhrdeF3QAAaCjUjUok9m4FzJgAlSBSX4vhHTxhWy1rDlCjXGFOJgWzihq2XU8IEeffOl
sbzDDNWscGR3D0Ev/TRzuFhsQg9TvGLYqaUMse+vbzgcxB/nwBP+JGfFUtwEDmbwkvkJzhkCqOYF
wmmo9KyTWRibQ6RZEJYf6ihyIyA6cOSejx6KJ21VhQ8UuIvIFdtI/pGkivoDznRwcQiW0tipGoHE
nWGc0JhqjqJlWyh+v6J0pb3mCVJXUzSW1b1SJ+kYmOjWXQbeA6JsejKBS6mDGPgII3p+sHreeN9B
ew9iV6OmOSKyobpzhOxd/snnCEtZsU/bJoPtUHL09+Ytm+oHB2V5mqZsXRzLhQ5bJfoFADTJ91DS
IAwcEsWg9IUgtS95+56Mz5jQ5S9PJZhnZ2fIRJfeAgJGWFmP50mnjCSAv/JNl04d3IYGRw2AJ+gd
hu1hWeWpZoTQxN59+9VOksW6c8uFYP862b+YCPuxoCScOSfHd80F971tO8/u393OWVLMdx8ecINu
7Rztn+Sqdvwzb+3n58R5RqHWTpzUWS6XzvPYe+LaR3FgFIspM2nl4Ea6PKh0h8YZ4jqHFyn7CYms
XZSLyN/655HA5/q+uzSjXJrxDycNsR7h8FKJ2sQ7bgqgxDQSgNxZKWi63I90hmAK9sCltYH38U4Z
F0+ENa9xWyddGHbtFn/Th/V6PYWNavH5QVHtvDw79kP3N9pqIzD+Gyfj0v7AEUkkhBv6Vg4vLhrj
gb2evvc5aLKT6nb7QyQTqBNQQXvowP0z4oCuHySXpgd3DizBpoFE1OEF/mI1/StFjxGs6vfn9zqQ
vLTRL/Y35w61nRfjVg4v/nGfVZkdlCMn6QtXOzxJxGI9rL4vF2iDBRSgN2065SS8xPPD9pM8Zr3c
0Nj6B2TUSnPHipG9o7q2RlTeV+MhMxrMmZjpXq3klYBYI2SQ5aLnYG1hE8/eS/1Ho40EvjdXCN/U
X1MGdFiDE3eQc7UT2hprMPYfi1lsvCrtaeQI3IhxLJFWH5wgh1skrL1co7ZrZDQgBeHlNIkm8cx8
MO3lX88FUDBi6ZYDYV5Uep8pevLQujSkw9ZoFOeD8HKmsnROl2Gh2EWxzsr/PGRmRN8MDeZNKdQT
HPEYQsWJtxuSdKoIobxhB+LHEQmf+3v8Rph6aW7gsYqiUotDbgkvK8ikn5qJvIPi3OZ9/SE5k2Ti
LPXVyEP51rEiJAWAT7xEo9FgJnMlU46dygCPVj3RYc3VeLffH9WNvUcAiLwxIEqjL8ddLlZ6LEro
9GNvf9TzH3mQP0BfX9l+EE/u27lxoiSRC7AfDk+OL1z9Nw9hGmET1uhq7pPitARA/4gW+5uVBO9K
1kLZUE8lWRw5VjeyUohkf7M5WLCzevZ9xTx5+/X0Ec4dQIf8cbY/Pxf2bGFz2TrL+WGDaNfj80i0
+8UPNXAgF6YH7krKqaiWqGvu395E51WfvDYOxM9zzXan04U14RPeX3r/T74hhwh2pbq6XblOOSNL
WMxXqev+nd9fgBv37cUX9Rvh2wIYgmKh7pN5+yCw5nqH6IgmPmRnyY3z0ikKeWTyb5rDyfSvKsgl
h6CHUEK0Xo49bx+RxJcnQaXRmzOPylVKsfH+yG5drvRESHRlAJ+i6D0YGhKZRXlWTW9fLTPTKTwm
VLET9KwWtIZuE5TZneKAXg8XrEch7oB28wtt7L+bLLdPPyn/3f+eYY9IH2xcfM/g9oC2H5oNQfb2
IMakt3WoOuEU/ty/IZAW5zByM/Z5geFO+z74wdUL1b4W1ejb7Itulj3VD6K0+q2RSNLW7X/agPLP
wGg6BvxMtYas4+UeEs6lGGfR0e/LmuvOlqRJ++fP6hXtUudPM1fG2lRvRW0UEv61N3hPhAdfq8UA
e024qMsVrY/RykeRFukF0Q4Oc/IDQWf3+jhHX3EVdVUHj5L4FlsLuVyhvAyATVgayQSpDJR9HqKD
MRL3fD0gr2b/2xcOsjYtSnEHsQ79vas6kB1PKXrQMW4TXv7xls5G+iWHLrzAk8+Xx8fp04MwO26c
5537tl7Nn9X34DFwE2d+mPwx3MZu7Hn24/5WvH00/v0+bXDpJ4qRdqof+XtZW4WyXf4oYIIvbNQx
Q2MJR8Vp2UJ2IOcL2T3uWn2dvRSSff5dPgmJ0xq71B9Jxt9IOHE2vn3Q4L4hNxIETcGSatAeHX6i
UzfRrLlySN2mtPbaaXqie1wh9yTmcHcsi9SFaN/6zM01kjVIEnljh/XGHQsihIQ9b3RZhXbnck8D
5j9nNLT6e9Exl+qkmHU/5G3giG+NG7uHg4OE28iJvXUVfrc4uJbaRLbi0j/5eyOf65nTFtOjm7S/
SM37YznM29NNIUKB2KpvWhycoIoMb621THemTpXYkWNXfc43PmBHa9JsEI91Df+xECkGzDr0I+xj
51gv9/fgbXeo6T0fbA/1GbK0VL0ECWTgLHk56/R8IiAsHnq/G8/JZPK7SbigwD6TDwayMYWjjZUk
bwW+NKvR0Aj4R+EqGngtrdbRqkiwj+qtnf1FqSa0kZCQHCeajtz7NxC8MOwp4Be5AvomwcH2RuvS
Yzu1/p6W16lXvCIdEh98UC87OViFei984QTwess/s9T2BBchJ814HZnwWzHd948YbOkutfqGtc7f
V8ZzZTqWOZfCB/Nsmye33UX+Dkl0V0KNT6Uqt5B54uuog97/hi/y7qFjlOne1CFhkgAzD74hSjvp
2JV8A6XQaYyAWWn/VJxkk2z2+308jdzT1Lf/4vJ29w3fXoE+kwyPArTeX5HZtzjnXGhm6Yk6Hs+J
JwatJoJzmM/qyeS35vw5vWsjqeObdxRBzv/aG6x4UBhqdtawVy3d80P+kmyjSflgzE9r3fV/53Nl
0y2F2Qb2J9gzl6jsvXvu0Rlb8n46h9NNXyoodd6rGk3yl14s9/IKVd0igMv9GQGMYGfkE0heZW9p
WJs4evD+CEtlDC5+M8r9bnVw+wW+Rv9gjVVfcaZvv9b+RzUrnMKe9vfgGy/zZNE6SK0haDLZgkJF
XpFi2ma/gd/Tzu39c/tjVY3svFveFaw1HbIEnXTQDL7JQuHAigFe7oN05pcvebVK5J+GsvLPpzGY
142cNtRPfSYf7kAJAqpB4AkFddodFZH0XjMJbG/ZrgOkrBxnI9sGfLH/zd2JY+l544F10hF+uchW
Hme5EgnB/lR5qJF+eIatyJMUPLtlTSt9C6ozKCbC6W9Jr+JDHLooeTi66sT57Ij80v2D1hsb7Dhm
F4ZcqpeAm4dIccpgWRZ4cri3ypl+nEvirjnMQm0kwOp985UV6EMkDPQNx4PVPCuhgoqpEu7rciko
Tqm40aT1t2b35/5o+t8Z2AGuYqhsGiIB4tvLqZVV4L+lJhz3UZW6Z/SXSfio1SJYo+IYyDQ/qKF7
3+KN+VMoKqqwLgGW5ml2aTFAO9qPziDtZeexXLbT9un+79/anBcGepfxzRHmRdgekgoDp023Slz5
M12B/SDeowvIemnehel9g7cHRKabSAooyPDgZQkhQKliDyGruvihGZukW4bJ7/tWbpRTSEzrio5v
h1rmiq1TQvBbLrIw3r8WEwBipWvY4Quyqw80ZT/wpu7spxpU+TaxT4skmZSvEmny5/n9r7gRNF58
xODg+wCcvLriI5COQYP9jLb2+30LN2aTGiHMbiKxad8UdLl6jVwZvWQfQK0zF3e3COiMbrKdN7IL
bwyES0MlVqEdG+K2/jO+b5LkcEzbEwPJ6/jVEEtzKuX5WL/FrQjswspgMDUED76K9skeSHldL5WH
Q3B0YOk7Suv29KZ0M6DAdjEWi/Vvm8GZvrA6uBOrHEmFLvXpu3Ai41nr/hbdLsw2ifciFbyHFmGz
uL9mN5wIEa6KE6HVFXDJ4LGVnwKrTqIo7kH3VQkiNXpqzz/zcnqWUTL2d2Pv8as9gkPEEB0sJI15
uQwWrzZk+IX1U7IP2pBO+WNK2XgGXWLgHCN5ZKNcOeKBrcESqmYen6WQhgKpMNwQgl5fnMYFxHWQ
HVbix/2JvNqVGCOI7tOS0IAwuMtdeUpQUDUC8EFwJlpe/V7nxZ/7Fq6Lgr2JHviADAu1i2GpMpWO
YS1JNThFgBU+NaH67U06wPM+RV9xtRLGNuNVTA7CgeMFxAJaWuDpg7VSUgjbIHNKKX/jsBa1K4AH
Bw2u28aso4+XYPj+CK+f/gOLgxWjDq+fI0FJ9zT7rN7hiZrVTuB8hlOUu9uJs6vsP3Mn+nBHwec3
Vq9P+nGp0TYJrmNw8aD5HkShF2R7XjfuL2uFjNxhaiMv97ucIUT3Z6zecHXsGChgCphi+q6j/yHt
u5ojx5UufxEj6M0raMpXqUqi3AtDUrfoveev30PNfjtVELewe29MT0zEKFpJAInMRJpz8Ni41RY/
zFUwhvalC5Y9FLttzNYF5hST4u/ASGr+ii0pSdTLPQJROqIhSGrDP4lqPbY8eRxZfbqs5czbe2WS
lYgTwWgPIeC0B9GyvFYN4uqexXgoscTQLkzlYrHyhNItbT8lfoREtGGDAU14U57C0LmvjL+DkXnn
MG+HIoMOg/Xj1a8WhTgRZJO8WkL91Xf93UnfjfrYbjAL/diD29j+D8SBEAxNF3j0A8mIWpzaBHVT
oO/SRd+rRnbhR5k7tWy9qBl59C0VFMSMOPV3ogULhCTYExGBJAzL7anxnlzUwLeoXFTXRgICrwLY
fQDWO2nIWmFQVn5SzCy3NM/skseGuyR/J1ZE+TvRQn0DpTldCETWGkii7gH+ZwYQsYqUNIFpFmgU
AKvs/U1esmjXK6b2uNC0ziuNoXIrB1guu4R1hktm5Pr3UxaTrwNdAhli5ZbhBveaWAdHLwlfvw2x
tZYetCcmlvEcct8EDNT+URYTPNixmPtt5WbGQVFX3SsnQnui9Fx6W6NG2yxhpQKZakPFKJFWKHEj
QW2k/CBw1pSi/fQFo5OpE30VIgFXbQ4wnlREtzQaA4nAxab0hlYZhXllfkVLWDyaiX+QlJEJVSif
2/QxOhC5tHYF/5IOFgiIiSaAoNhs+nXUnyebVWP/3TEPLwjWhh8cRdz9n0zOlU1ADD+2YezV7lC9
xmiHc5MXBSnJdG5Tj4460Q7ZDuCp01Z3JCSK7mvvQjyD4VjYI8DQypgOpe4Kz3dSlIDt0y3a16g1
O0vtHlMQUcsMOQsuA5CoeMDOXFso71MHjGY/sHeC0tyNosskrTXXr8CkiFx/MDB6TKT5QlDqC3g4
AXUZA9UZYJ/fmiDkREqgBEuNy9stcjCf6DPSHH8buk+HqALeysdWRPbFBMkqyVb+KTNN+/JY/d29
lsQCYyhj4UvxBz4HuaiZPgsWn7q/UzkaigduXzdpzQAo4E5a2tk+3GnDN052nZB2NRm7uNko01oM
SI98O2fJR/07ea1YrGe/05HQteuPoa62P4VR11d6A6fa/Yl3nz0QOaqcAFACYRgqHgR0RVsxsDWC
mS5rx0rdLNgyoAVCBxBoYtaVp45GqAu144qxdcFwOhDPkCYzLUBscV+nxdnJ0BqATke8iudOQwR4
txpQ9anktdwsZqoIkALF56TazIDOpE7tCGB966AjmgbmU1sGHSeaqQHfgJGR7kPvQf+8i+Rd25p5
8Hb/u36y3rffBeo0eH20MQjzfylXgcd81GqgbncrcAlfPPBCrLrKlr5iS1sDtXfyV4BvGAuzL/eg
o+1zW5BOYIJM+bWWWX28QzN4uxoFq6j/eBZoJWQD+Ny2N/2JRRaO8cIe3n4rtYcgz81jwecHt8bw
Lu5pY72jajB3DkyY3wztp2xXHBXzMTERSfy5v1G/51eBZ3G9UZSaIssY6nk5DXiyvifmYbSRs4wB
/fQ5J0+fDgZ5fwnJ24eyEkzXPL58MOT/bnGZ4VdnhCY8jubnF5WU4gx5yPRSGRCmAW0otqd1ivbD
uMLsrO/4lkJ6E2TcJkPsb8N1K5W6HalkNLqsGIPbDMdRQXyW1EDUXqcY6ry/v9Lve3griYrSRCBS
y2GN9TkpcU7W+2gOTmtPGBUD8allm3tkqT9FZLDTlWFWRLQqzAzvTFhrwspT/55FofZ6/tYr92dk
6aCWgje46XO2l15k4lnT+pJAVAB7VJoNFM7/g2l464yygWWXDAP9e1iX+gDqVk7ALQC8Jz7AL/8I
DYbFSSPv41YmYvYWR8Xc+Jn4LK+/eL8w8w9DiN5zA2m822VzoZ8DXY3Dsonw5QSPD+8b7qvZRA4o
3D8+JA3dsN7JO0okWfFgx0J/2n0d+N0VNC8bgOlIR8LtwyLdfoDih4Y46f7oQvyYkMMpxBTQ1ieX
v/Kf1WWTPK4wK6iY4qd8/LP+NiuTVZT/Pbk1fwFak4BIMYPY0CDmHJdEspemo/u8ez0dwt0ncPiO
J5SqQnIpdqvV6mg/jmS7/ag3R3eb2AFB0+95/Xx/I+bjpY3y9VdQxy8kjZh7YoJ9EM2uegHgC8nb
kHHjli4cjhMoD3gTCegLv91stB4UWlUXoxtOtldrdiIY9v1l/A6w5lr6vxKoK13VHqjVqnJ06xT4
OEoCnCJc3Bis65qlxHhugpL9vkTld+x4K5K6ucIYDQAXy0e3sJ4PBxQLcrIbz6+vh/fAPD2Vhye4
eCsTzMtANhPZeBufPEm7TWquCLFtNxeIG2zh7YjxsH6MyNbOjhiOdb8z8491/1OXLKs0o7RiJBPj
oXSGUObmAm2Ky9anMyj/OZreC9kOU52xJYty0GKN7D/aZYGTenvMkTdNUTrfqQK58Dn1qSO44lU0
UDTf91e0pLVzYR0jNGj0AvDzraTCk4puNOIR89JGTxQFA4Oq2JMOGdD/ShBNaFD32LtkvqRG+uaJ
u4YHdMzrfRGLu/bvWn5xOPRlDcj6aAQdRUcCf5/iYSDEL37BqtUxNo1uMO5axTfgTUe3lcGTk2a4
hxlgycs42Nxf0dJ1vzodg7qMSpOP3KhBkNfjTWWgzp83/8G5YKIGIS5M5zxRdKsArS6CxzSpRreL
W0tI0DzqH5WIka79aYamjeO1FMpJ9Bqw6MsMUpAq2qfz4+T1cOLtk/NQrDtyGXaXS2e+dfbbhyyS
D55YmM+4v5WLseD1J1CmE70TnQfA+tnKvAI3SjNgZg6Oc7rAVa0AJiOdM7L/sHPrcY0+isRkmI6l
o/wZnJEwF4j+BupKjyDz/kf/2wFN4nlG9JgBfbCkldcSZst+FQDVRaT60YAF1jF6FgJL9Z8LgdWh
9385SUyz/O910AZDSUWtTiAljNYpeT7kc3fCaXNRkBF3L/3Dl0wAGEc6u7eOiPbmvcQMBsM+Mpb6
E4pdLVXrIwC86/iImam2Nf4qbuI79/VlSQSKeHj7YYBSQnRxu5tCB754zR9xLzC9XWeK45X6pjRY
/eILL2kUC9HTI2OgTQFEHLWfSRzJUit2E/pdGmDL5OiyxfC5tYkPxAYMqm9WW+2jMNes4bKF7OaN
YLq6NsPpqID+nlyJVMFK/QjjXf3OP5Qd8G1Wpbw2HvLP+1u6FFogSATyPtwnanqUgvJCFTVSXk9u
iiamMbNlNAVE7QXv5Pc4YmRv5m2jDQ7kYJYfI6hgHKdkZWOZlXUvTq4O/L82eWyFwiokwr9y0dmQ
im1asmZ2Fh971yKpk4yaLM/TWprw2NuBGxVvTdH01++S9eT4LklbQEwSidUztPjqQNZNAHyygZkG
OhfQi1kc6Z0+uVPsGIlTDjwZ4txKpZcQeIb8vm1tTKtu7p/kQv1BQMjwr9TZFV9dQB+8QZlRepPb
AZlIJVlno4lYk82u/RZMI30AUj4gANJXjwV8vHiuV4IpM1olXcmLBQSLxkO4FUSSxG98/hZIq2oL
wMn7y1wKTK9XSSlRrnmAPcxmYf65BzWM8rfIV8lwZvWWSLMf/6Wt6OzjYQU0xJCUn48xWOunkjK5
h0Nt7hxkkdbdU+ly9gpTjGbo8JYrmF+jY3+cwRRL2nWx+o7sdndmOKnFBQNtA1CpMi7qz0vr6liF
0pNC0EpOLjL1ku40aykwwQXBqqwsHuKVGHpf67yVjRFiMuACncaS9DAEGTFM3XhuRNYVWXwiAycS
jDuoaQKLc3bNV6uqWwH0BkXAuwLZbDj74ttPp893BUOjp8/N5rIBuIrjc8y+5N8eH3x7yMgjA2Sg
jErDPJdtm7UtYGddfhJdTgHdkMSycj/EIbeKM8vAWClQFRAo0mS0eeUHZdVGvYuIBp5YNY1PYQdP
TLLT5m+2/noBuQn657Z1Qx7XrkeC9ccWMG1nzfJf7t+VhfzL7adQu4wOg0JL/Lh3nyUinQD+QQQH
Dzi0EKUrdEpv+M3q5Q0zcsf69HguWX2qv/uYcBWvd2L251eHrHMArB9jiNfd1/Ebs//mSSDOLBzx
nbr/epFPKnk7HhtzJMH7N6r199e/fNr/ngRlEadYrtW4wUkU40vanEqNUStf0OLbBVKWrwF+mObL
WGBhgR3FeXVkc5qnrxqfPNgZyjz7rble/9FtY31/ZQvG/lYydV31lu+1Kk96BJY1oKd4vEgtw7dS
IzYTALlo9dpIVoFwqpSHJNulBXPa+Ld5vP0AyrNOjc5PfYy9lchrfHxHMSawnqT1ZkNka2XzzrbY
PsIisqLMhdjsRi4dA2rBNMTgLcTt6hCaAecrcZ7+XqIX2yNbM7DX3MMaw7L3d3shuX8rlHoqpZwW
pWIOob2ptMQarPfDZ/f4FJ+f8u1ms1LslwTJ64zwzhuCQ9IKcwkeyIusyHTBKd1+CPVgGpU+y8Mf
21La83Xu7ff35skg3ZygOajmU2RdVtmOpPv9W67YR9hwgu4DvJ1WfxgqyLrdPyp6dbtFoy3zPIPy
c+vnV+BdlIitVNPZeFazC6zLX83e2xqm/MH06W7PhnVm3G7mB8zX/+oD2qEb0zTAqYgALgcSGaI7
+A9sQkg2A1kVazCPmi+2vcUOJIdzsGK8oH975tvDoMzbOOpK2nGQH2C80Ot3euEKgDbxMjMqGe/I
35hzt6b0Z3b8aq2RbrSDMZvS0k5R0jvI9mlji5sHW9geTRGOxGIpPXN7KeMm1UXRtgVEoitBcQRr
Ezz6pJvjArwrL2h32u9TC4Z7i4n+lz9n6Y96Yc31L6SRb7eYMnNa7HGA3p9vO0ANdnOjAroV+G21
x0HHO9jaXWxq5sPLS2vpgJCwpZHYCUZ+iHcqCFrUcfTrNePYfwMPU2dBmb44S0u/6uaPOvT2CblG
+HakPy+rLwLDFz7A5vvQdhYY6M+z4U5g8aMjVzowGQGXxrNc4CceUmI1+4OjYdbWsy6X4bIn3Bmq
gC47vEsZV42h6T9G+UqyB2QdL+YhWQJSO/JVzljku7DxzSienLwT7fv2dqFt4ubY6Xa3qqrzIC0g
r7Jey4+DtEc8SFZgFyRgUxGtR9+xGIe68Ga7FUmF+zkgSLk4gcjC8g7eSnHCrbeWT95uZNnN31mM
W0mU2UrS//Fg86zW4dDtAWR8OmVWavrE268ekHLLVHKU7Eeo0e7/k8xCR0LjOiaj36aNMdS5Md8o
NV019crDxH1amcm04WKWt1ooQ93KouKvWPeKojIga1xZUUhe4aJK4qD8hIVuLg+a+aU/vuWwY5b7
fQa8wY6httJsHn7dGCBig/915jCSqUPVx6SOogxRknzYvbZIbZamc4kPF/0p7M1VgIzOeRM4zU66
oGqR4+qEjpmdZ2e11qe5Z4/ZyLnQMoI9ufok6vRLP9SrJsInjWcZjOnmAaacbLQJ/aOe80WOSNE9
mngLMLZi8QZfiaV8FUYD0zKVcBSAp7JUs9Df0rAwvXKVCub9y/vTRXVv06lTz8GdnHQG/IZCxnP3
NT+OeQT/ovmZYQoUR49/hd1TBS3Y4FYfj6KF4m+OCiCmdJ3qef8ioY2XB1hQR/5WDbmIm5fWeYuO
ytYGSJB1xpiAeOD26sjapHnv73055fHEJBAHWU57t/VEcE3zLidIrPr88psMqjg3tIMpjq6IlF5W
hoY+h03ISGlzxIJslIfbr9nTER1pmOqwMcOyzlA82/mf65I5PvZbF3Re5A3wliGHOg+s3sZNUynW
ndagYNnyiRU1zab1uMrkvfQo6hrJeC2x7quEMMfHtxt7I5EuNJVZJ/RRkI2uxYkk/htFZmTLuzNn
QRkZon5b11tRVKgO3mLwCwZYXG/yK+W02+nm7gAsLMQsYP5j3KpZlX+tC3VZWJg5/0V32Ald3lTd
gHUBfjwsCeZdLcZtWuiexHpgvOY2UfCg07CzYY1pv3FCIRbwGvPQ/fu7vwYswURexpPekqN5njLn
/h4u2Ch0zgNEjAe2KwiZ6fqTgZrdEDX+hD2cyd808nm6TGvVqh30+eYbYrqR3ZPviMlateCF0U0v
YzACMEEYW6DnmD0wjmZcq4xu1G7H3i40FdBEx7pBSxdwX7XmC4ANJCtYScXffuJWLBVmdqIYiGEJ
scic2vjtHILMfQT2oc39nf2NpQB+6ev1UVcvKiutCzCt7j4jyZZZJ+RD4t0TcPIw82fsavOzXp1C
uzYFZBsT4EqfNntb3IGKzAXc8MrNHXXdrbbbbnUsncfGxJ9t7jzyhCcjZm9ZjSxL6g2II6TL5ilj
gI/cGgq1Af9QoQSTK4yP2a4sXSN04j5gqPjCQwObciVmNstX0aUg16VR9VA3cdueS5Acrb4SsrLt
41yo+n5MbHPdOOvH9UdsJav7B7JkCpEPhCmWdZR7aBY9sSzSIpWyyfU932yMkyehHy3acVKKcUid
IWzh4QDWBtEQgdGMkrimUK93w4tQhcxRF8j23K4ASB5UgMPj4aKZn6jRveg4RY9wB2RPqhWrF2pW
LdpWXQunDlP06qpqEyR4/WStPhcqgh0NWV7xu4bZqkoEIA0TeGLJ7l/LpE62M0BJ46dYsLAfMMJb
rDXNDDngH1cSGVENfSm18/0DXbIgGEACF80MaoanCBXoCH2WdFIidK72ApMPSOPcKWVLNg6d66Ub
+PT78hZ29UYcFey0VcqV/sB3rryNLMzEAXNTSE2uBj35ymsYqBoL2nojbP751UWRk0lpkhprk02N
c8bMKqvX8tT4jDrd4h4iMpg7eVGyxWDyrRyja9RIz5veHfgkeVCV+KD3oGYIvFGx27LiNn2UCkQG
gnXaBsZKkUeO5cZnzaC0FRcFjAnAV5s7aik3jg5VFURyRueGg8VHK6WYkSy5bfoiXvLP8lPqSfp5
/yTVhcjhRiS16jRUhaLzIFLmV0X11n5ywqccmkW44zMilFYYk1DYBMMbj2MeLKU4lNm5AI5tthqM
Q+I9p+OpQTulAszbv7HRAO91qw/mMB5y7yLjbxuJDX4zHoennMd3QBeAKD6YrBRERaUZ6qskW7UF
6R+nrYSqZPMnAmruNuPNsnkJki9V+cr6i9qaUr9R6tpMPVDb2IO2Cbdl1AHjpDEB7KqOLJ70BSeA
bYGxwlATZvsUym50Q4saSYWSiVzspsdaMDkHLMbxOI9U5cG2HQDkbEs6sNkfMoxgvwysXrQF53zz
AZQRQeJhTKQsRNqjt+SRpN9j8I0SddqtWpWh+QvzBcBVkDGJj+EQBF0/OnJ1wyS+aMQGzsgVS0ch
xb6zir1kOdGpcyonWyWbnR6YgTPtUtdzpgRpRcn0nBRP2EftfTCrhAAHg2P4jaUY8OarKCOTFAPX
CSO+CvCWr4pHDmibndtnOfuVA1BfHe7aYGUWLsOWLpgbYOqAzw9w5QpoH6hgJVULFXDCyeBmkwoV
5c2sRXCElHKJsb3o9f71W7jwkqBhGhZFuRksgArBUIDVk7wvB1druPC5w+uUyOrgMbR5oXygS4IO
jD4AXgJFhJ5VUYw8ED0dbfpakhPwGDgJyF6HwAJUU9GRSnMnlFdRpQeLWJ9aoYSmiN5Mes2Ux0e1
2tY1sOsqbl0EtiA593fgN/4nsN001UATD+4aJlwoAxTpvjDGkza4EaagBqdK97JSkHMZ/BWBhYFi
JRCF8ZauLQ/E4OXK58n9D1h4mt5+AH3V0yiEQUbrePoMhC/nvbdfLf8zJufvNSora+C6gklOfOt4
ko47/B9WDm7hpgMFYG6YRi8WkJwo/yaWnShIFZ5TFXrXkS3yegv0xs5pIvxJPfX78KHeRNs1Y9UL
LvxGKqV5TT8Bz0lE49KucRJ0TJD4WBLJOTlPl3T1tyH73tl/aSbaWvvNdji4JuMDll7HNx9A3TPs
BcJTeX4dww8IDiB9Omv4EH20aD0y/OrSDqPwLQM0AOP0AMW89exjznOqP/KIQDF/pqBQMTxn09OU
rkdjo+msy7bgUSUDSg1qARnzUfTzWEWokNWDMLlBakqv7UeMNgok3x6Ian29vBw7G+OxgE78+1jF
WClrW1nS559f2XIt4Eq91yC9KQ/A4ITdlDD4QwxQWI1gC0YoA2CXeK0FpvgUlMfAvq9XCyVaIDOh
bRuUNRogYukWhySO1bhoRrRWaU55CASi+99oBNgFeMkm3t5XTlO39hsy8gzJC4d8I5heeNVrwGsa
8J6K1qKw9VUi6ntN7kgOAuOc8XpbCA8wSQOuETSlYjLdoHyTURYtp1d4VjTSvvuUje9qeDI0xooW
2tHxMprTAroGRlyQ392eZYkXotAY8A4SeR7N3lZeoz/q97AXHKDdm4pTkvfJ6SzenPb6qv8QnMPT
Cq0Nk1l8wEuX+87ev2HMYWuv9nv7Y9wItgzaps3LZO7fttvvM8OSLZ2ArAGMXwS4A0wZZUi1rOP7
KBdHNynOgKs0SsuIMWnTgHAGQfN9PVsoC4FK5EoYFR9VGGrltRDCdoeT+pFYgFt3iXZp1l+rlY2p
aABIcsBcF196psFeMJ03oilN6wypRQumMLriqkRYFJJPZ/fn+TCzACbPxmr7wW0UhgVbspY3MimF
6+si8xoFMlNSPmvkNdochGPxHDHMx9JjXUYHtqYCegQpAlqxE7mpuanDtuZIgGVWbqp4cwBSmt/g
AVsj/vKcxtZfU6s8cRvt4Y/yBNiLJxadz0IpDKd79RmUT+y8yBuDHp8BwHgBOL7HBpsrbqdXWz5x
bveJWcsBw3vAfN08CpgnVBjqtRCXoQUd/6gYsQDcAHXEslfn2AXcvDH/W0fHWr/cV9+fZlrqpQcB
eFyImM7+3YE6RROKqUM9uGjneO82kjXt5Wd9i959Fe0EiYVywaqy401ZgZLcfURpxLC+Z5IAgKtx
Dx0GGBuwB41InbBu8fLS//0yyi/jCVzy6dAMbqjx9S72Ff2o6Mnj/fUv2c+r5f/0dl95qaY3Gkko
KgjxxDeO67SHJs+/a1/sHUwuZQyy0sUlYeQN7e4zLTSdX/VHDC+0JTY7iILHUse8vcRy+iwRs228
WpCk1EoXee3gPrejmYIEAsd6KpyfvqB9usEIoiqZb9tH1Knv7+TijVWuFkeflzhwk/Aj+VXcHhwJ
s2b56hKuELxbpWW/idCR9bexSVBZYWXX5mvwS4v/lU2nzNVM0ruy7Qa3U5V1D/5K45NXJ4YbXNSV
KyFU9MY33ACMIiikn/9tPEsbXoTQiYLUur+Ri2IwdoJENTTlF5vcUAPEp5OGwS0K39SbT19yuuKx
xvP7vpylBw9ihn8FUaqSTjGwVMRxcHWhttMME9uKVxFoUE4yDG8HaB6OQyTUIvFbijSzAPpe16FE
5SmyU2rDxhflZ2NIGRpMd+HDXc+ofwCSxcMXVPY/HuhKg0XRG+tMj/mDsW7t0UaIuMas2zpYS6gR
szBAKMX5JUy8vS4ZwuepjhL+sLmw+i+ZC6HCkEqO61Ly8bs7K16H9tzx2VuDjX4h3wpfGIc5h2BX
N+CfheC8MDiBQwVFzu1CDKlLOS4r+UMFYajz2sUufigOwJsy/0tJswW6Oh+Z67gpkCBpgKQa9eTQ
1LbZ1jNZvRJ0IvTXmijnJ0SpxGNogUefT7cBpLQNxBlL3lcrlpunAqlfgqigpvB4EXPIBX+o7QEw
24FlYEnNf791dDSRtWOuK1hQZ3UbYMdbDRG+UYz1GF6duXPU1TYGAOJFEhZUASZ15oU2jrEpmPI6
YWgDa+coo98mapJ5MVbU2gbaCzxL3Ahmc+YZC5q/94520xVsr+BaoNRhPYNlOLOQYluZLF7Nefcp
IXiaAysT4Mp4Mv68gq4Uu9A7PN2NH8UGuRSEjPv0P7imNzKog5kiWfFb/Uela/BFoK8KFV1uw+rc
W9ivGzHUsRRGrIRCWM3HAq5JdHNIJjB2GGcvULHGfG2updDFcZ9PxnAKax5tRbzZm81eNAUrgq0O
zVEkPJSNNVpPv+p/iaR8cBtXsiy2WJh0Us+zXeVMAL0A6cUCCe43yy7Qr51/xM0pMTBMAGmOHkUT
UJSL8k7j0eE6bIq3YjfgFmkfIfCVWUdG95jSsujps96IYq1ofmSlx64zfRDADFaNvgnNjPfio3cS
zPwPxnu2/M67MI3t4mH+u1QatCBN68qQ/B/xs1mfy9//3ObS6Q6VGRxYC17eXCSbwSg8N4fRyWC0
XcwQiTo2F2C4ZrErbJkM4P5EP5yZMlICi7qKJDaojzTAFOHJc+u1mhpw6U0dC4c0BZ95sB5i9ayA
sOV16s+Kv63Ts8g5nfRUxzrpgSeoccxpOCqw+zng60+gXLQQlGEcqpEAdybiZWUcs09M9vRv3loA
05p+5PaemX/yPOOa0kn3X3Iphz0NCpdJPeQCuflkGKSyQmBeTPv+CL+6F58B1e+vME09Wt6p+QBH
mlUzCjv0M/qfTwD5FIBfUNsB7dvt7neCiL0fS+HQbpVTEVjBU3gJL7OV1WzQBe7BRRViQP2SYUA2
tliGavFqgePof8TT7oOrEz9oYhx+sFdOjXWo9vK22YdrB51Jq8EMPgRT+J6getmKESwt3SrFQLEU
nQdAS6JBQAWlBxbJWOPMz62trOtDAJ/vrWczIhIRQFCsW0VPI/+z1VcSqa3m1W70pbARDmBIVGH/
e1N7RDCPkCZb1+ivaay5rUgg0m7Y9CuUXwBeD0oGlXhf3hdI6EvHsFjGhW5poj+KhmSJuDBouAnb
YKyVk36uLGzHdnKAg4NgKwFa2Gf9NVrdqjAxJ232FohRLcZJLET6QAv9PyehUJ6j98KozWV8ApDn
rACRSn7wHsTNZEbr7DCDwHBPrIBi6QVwI5MyOukQ1SrAsqD2dgFq27W0m8kCamu0FAC0PTLHkhYe
ATfyKAujVZLSS3olHN6BRo+4HAlP9CUBjHvN2Mz5w+lQ6XozKZPSTGOdJjwWJuE65cfa5AAm9FOA
7a2CGZgtG++rs6MeAlWbomwwr6u3W/hED0FGuu2wvPTBg73wrf/65KgXAd5ZWpVG88nhsszP0GFf
m9olW4+WHAAK4b/cT+phYGiDJ3MelDNAzTs9Gpjmmk+vt9CPBByX+9LoTM2v20gFoUMjIQ2lwUS0
cETdJtJBKwTaUDRD+Rhq8dYejAB3VhBig/cdygM6CfTAMfd4tkT3lIiyVLovhn6l4lTnOf8ALKWe
FZvdaTZWssUdBLN+mO2AYXF7ppWcb8Id2XToqoLyyUjnm6mfvW15hCm0JaIe/ZfGEpwCu36qbeOE
Sb61YQYB6bbJs1pZk9nYQAPQtq2VHJOjD9jT0NJYlmq2RPe+jbJUKdgNDaWDMuQ2EOhrbMvDSjnz
bETZZUEGWi0Aco9InlLyQi7iqI174aAepi/tx2J02w6jfNHaYCxqOQgB5ev/yKI0vOLaXq3Dbg5C
Okt4HJx+1QGjerb/2dp/QLsOiKtmtxjhQmtMD7T0IALy6P8RT6m8NgF4KvQhvt0CjxEo1bPTixjp
3cWI9loKpdGRKnlhlmFDgROFpWWn8DybxeHdP/1HL6ErWbRLha0XhmyCLIy+WpPVPXkg8p1RRuaR
P/k/e+yhAxo4m2iaVzHRAa29eh0nUoIE0yj8c1tB9gOiYQH2Aoe36XAfdIdVwV2M2hCzoSUDUN+Q
SZ1Z2mt+mvWccIg24/dgic9Ss3kqLWFV7rnRRofKujiA4+eQ46HJrRRWzLp0O+BzkILFXD4SkVTR
sx09w0iLQDwYuBk6NFQywawEZ4MonfU6WXLc17KozS1bnU8a1RcP4wov9oNhDpeGZNv/h3fQfM9o
43ItiQpJQMQ51HKEVWknwak/uidtHcGh6vvmu/rI0NcsrzmskIXnQJMm/fica7lUaAI7EyFBjxVW
lnfOjx1iUmXnWdW3tvVN6S9PmgMr7F+8jgZKLUiIAqUbaP+3Kut5nhBXSivCz3EEOMdb38YprgCQ
wzMHu5YMzLUs6gQFNW/CcmqgLeve7lfh33oD6gKGFV3ymNdCqMPrAEYmxCUWNN/52XQirF8pCPDu
BwgsMdRZKVXde37+s28xcu/dtrdE4tmqfV8M83zk2/OpxkIEREEngmG5O9VnaefbOTJV3Up+CRlY
AawlURFkI4KaeEr6WRTi/wwxeL0ZoO2sE2KuifKpIXycrvTQAxW9U/OKZrM8mB4RDuULY/8WrcaV
flM+NUbzcy74WFSFmfj+GNoBygvBGsHbf6kQlCXOs6ku8lm5Kyvazzmp2e5jUSwzuPRGu9Zvyn/m
uVCr8rygdjv7tHgtf4zH+ZHakNpq8Wya8pXx57/bRbp2KHWe0NSo8SPHB0JPJGZSc9qOVgUU2vuS
luJuEYDkAL5FdQvUddR5aenUBok8igfR7I/xegCbm2R9NQDO7q03j3y4uGh2+QjwgjOrmE43sc72
90Y2dYQ1J48pr0wiJjGLB9Gep7dzE+G2CcHgDbAjO3WAUnB/xUvp2hup1IE2WikV4oAVT/vSFNGD
jeR9a9X79GE4qggypSeGwIUc27VAOtNTN3onKgmWqZGDYPm7AkBsD3ZxrB/c9R+Gui7YlBtZlMmP
JgBxA1txdi/g38WDLd5HACJitdwsxUE3ciirb4AsrJErrAkw6sUbb3JoDp02m78hwr23N9HJLTEj
s7qyhiXl37GCiN5/5CzBWyYiH3trn+swbkRjKLGZcnsEM5wbJ/GKcWALURZkoMkGzDUYOpPnb7gK
K0PQDwnSWM9XfsAjMLLiQ7FrjjwoxJgPq+X1/CuLcgJgX5AyoZhloYcNKdiA6BGZI7s59YSarGVw
zEfWkkKCPFmfiQ8UBJHU+tpwrNpWqMRDpNZE1UFN+qal36rGmqGjq/k/Fxydnvzcvy2Bcohy2m3a
xqkQyeJBXs3UP6hiIrm2ucR4sooOco0WDxfOOLyFoAdW5V+Z1OKUWM5kWDTxALL1c3ppn7MNb2Oe
tgNwVWVnz8kxfWowSs9C/l86yGu51EHiKZJzag65YeaRNnZq5S9jZfNvoMLkm5VRqs+Pgq/JMSRw
YmN2HdE1yyt2vNeRNrez7gheqqr4bDNuUygvegkU70RjNUIs2ZfrVVLuwlM7IWtSQTzwprcFo0Bs
+zZ/mP1TR0qYUVA6rYdj0Nu+xbr5i+7iWjblLjqxBQ5kJ4mHEtmv+IjGsL1AuOM8FJ6QAe1elupI
NqBx18oTY+tZSkX5DFkoxKzRZk/1eficu4gA7bF6QGFgWD0COZPllJcM0NVKf6zvlQFKQW8mFxl2
eTTV1WR9Aoj/PbGAYBPCOarwzNX8nt71hAlGwNrkn5zJleigkTQMlmCTMaqPOi1oCjanp9XDnAX5
yC0AhJMzK23A0Cka2kOuRG1A+XQ2tz1ERo6IlrA55c84xFk3f90fsFyiZRgQ5OBlujXrWsWFZZ4p
s/5g0iPad2joBwz637+VXdmqQD5885shciEnDR/1r0jKTUqNIEWhj91ErRbtFfkWU11ms60u6row
mRWtRRN0JY0yt4MwNm1QYoFBgIw0Gp5ncB4gI7zyX8qWY0JPscTNP79SFVHmtP9F2nXtxo4r2y8S
oEhSr1ToZMvtbO8XwWkr56yvv0vGxZxutdDCnDMbM4MZAy6RLBYrrhUkAcRpEThFREfN1hAIlx+Q
kxXNjKreouMyc/9fG1UDwDpWZuC8phsQb0sDYGJrECWLV13CICFYa8A8Me+HFJBiKWqByLfp28QQ
hnGv1whIVopF1mZhF/X+RNLMnkVN1ulKAUmKxJPRIBpyHgHexK/mO1h7ipeefAwZ/7OqmQETSVmW
csrwOg3Q/IcuBxzSdV1f2bd5yFJV3qiSAKvJG6NHXyUQib6ZDoo1nq+9BCsbR2cXWQu8WKM+neLZ
IOHV7SjyfOCKZwxbjMhcX9ZS2xLYzdDyi7Z9jBnMaQuUOAY8jhYqt0no2q1/o5Qm+C5td8xM3f/W
A4eJtamAumpF7nRZL6zVidyZ6pOqS/WEQS4mgMYbgsFaMMcHwJNj+IOU9V33uqb6S7VBELkBlBlc
buhynw92amIX51LkK7fdYCXbDi+NCq+p+ioSQwVm263+viZy8ShVMMZrgHAGVdFMLyvAH6hNGCm3
GIhgMRdVM9V48D08hc99uHaUi88qmktB0QgPXr4g2AwqFjdprtw2f8H2tW23gqM4/Uv0FNnAkLh+
fosL+0cWyI/OjWPXNqPW6Sm2UuOY65WeiMK9J+87M9nndUmLz9qJpNltEDwV8wodJDFmaK0Nxra/
ecFjeU0hF93PEzny+YoitSRyNMkRuHgb/EGYQnC3wSxlRMdhWz5Xn3TXUU6ery9vbSNnj1pVii4b
lUS5bRMjDFKrUH4SFAaB8u3fCOGhyF7/N3mzV83HBHruxlgmaJbReizmNkX/xzF8KPfC8X8TNbvi
YqDHRR9CH4XH6AFkLJYL+uanQeRr5KRrezi9DicvtSu0ouTV2e+a2Iv0il6iIAA4nOQZ0lpfxeU7
gMAcvYq/VO0I1GeK73djFKOTWr/tawYwOJHHcW7J+V0MNByh+A68Yk0xLy0lclfgHwaEODB36G/6
82R1URHmDLg77q3mN1woUQ512S6VQGo2NGaKe4ep+6hsuRBGXCqPjQeQIUFd43y5vB7nXzG7HrkQ
Nl42Ju4tlX+GaJOlAJfdXNeXNRGzqyDIYMwQhti9bVTZDuOd3u07dS34WBSCdlOw9YoaBXz4ua5I
uj4Afah1byuv4m1+rIubRv/XWSogSOAv0NOpwFyeG0dVGwQpHkffYdFee5PucsUSw+9Kv4sBc1eV
K0HrpZ96Lm1mIIesHNGhIvmOp3i60SQposZKLY3rh7MQOSHpoKI4h1wqljRP8/mdn4Q5DUKnHtNd
kj0GKmY6jSzmQzGYYf6SlB4nPkB9Rl6Ou04BegbNOeiR78I2t0KCKumwFlpNh3XuRJx/02zphZwL
ddR5oROq+r5IH5VO33nxfZuuaf9CVhXI9khPgE4TuR7MSZyrTdxMjE9A/3VYUJsFfc3TzPDhZHoo
B6FPwHfkgPc/urZiQhdayzC6j6kUjGcogMOat1Ap6PWtxayJHTTEbDBdZGHOMTVD29t4lmQKVmUy
E01AvNwkyDcB4WZD7Mis7Wfpm61gscyhIpDuOv+WmQkY9bAGyH+LNgyZt/4RII4BmteI0vK0ObTS
pxSlRvqtaJuQUYMhXTPUXIi3QO6QhTc0nEZ/gsRkzUEQrK7gWvgap4+Jb0phyL27sjDD4m7QePxH
KXdRZDDxVY9Hfl2LL+8KiMHhAWpAKsekD5lZ73CMBrkoSewUcfYNCk84Rv3jdRGXBuZcxEwn/RwM
CXVM0aoCEJUMMwfEHMq1Qvnlm3AuZHYUKm098OlBCBDfvkC5WXMxtPp0q9yOlq4ZTc3l3BrWnL61
pc0MtNIG2iAPkKoJZiQeqsCS5ZUwa6GYByOjTOSimPDFOPnshMTO8zS3qjJHKAu7okepfFQjJI+B
JpMOZqztdNCedlW08ZsV0ZeO5rnk2cG5Xd8oY1ZnTsIe/yhZaTH0OEB9O3lFCRdirnNJs9OrdJmk
uddkTh7ZFCUTZhUhRpZ5xzb17cA7f8WFWFwZ2ulRAQNjG0zJufHKlSQJdQxZOon6LtQlb6kA/Xgv
Up0H8pqDtGCTgYD/H2EzSyn2ahJISY7FNa0RhndK80GzTQmypev3bCGawy6iSQRgSQjp5LlJpmEx
llGD8/K7wqikHfH3cNopML2E8FZyH3tyBMqCP13CFUu4fIAMPDlIfk0j77PUhj6mjZShEuy44670
BTN5RkNtmQFe9pmKx9K96cOVh0BaOEOMIxMQKqM8g2h9tq0g8ss75pPcCT5GOz1+CkZ3VBWuWQx2
Xz4gKxw/U3PNs1569c/ETp914nyKVcCaAYTWztB8qD9JCzwFF5A/6JETgOK7JZ3lfsnhRmW33d0Q
6c8tM/r+nbYWIZ51/cAXarkI2U+2YLbrde/Vak6U3BG2oqHYoR09yyDC7Q+guI+NOkTucUTV37dK
YMB3fPA4GvuZlb2q1doNvow4zj9l+vnJtoxDDkyRHKcR7kbQPGJ0GzkudHsDxfVNvy1uwu1fwJkK
R2attXBexh+QLGN2HLS7AKEWZ5sQygUTaZrmTpZnxqAhOh08I+rtUEZyKOce8MCvb/uiQIJU4QSk
DAi/mcBuqD1fESXUc7U3sGEbYncbup4ZEqfKgA+wBsmzYD5AVItYR8UsqgaDdb6zBR0Fd2jk3EkG
34ncdCO4Bc8QGzf6mkc7PSUz71FTYRBBx4JuzIsJiVEREwxsBcXE5YA+2A2SM/zZu5NXWhSXfLhT
OXPP2SOKL40h5LR2/FQ/jagpSzy8E6zCbA9ou7XgzN36NjNduzc+Bu49+hbbJkDfaj69R31X2tdP
dMEJwvfoRAfCKoqk8xSwSNIQxispnDIPjSwLja5a2dolCQh8VEDPwlqh0/X8EOW8CXtNSQunChLp
0FPmWyFt1p6138rJ/ABR7lCAJQTYPkwYnYvRs7yVyqIunHwnGxOCUbQVLdXSDj2/8QyyHa34ITee
uwlGITbWcnvLi/yP9JlFznQhy1O5gXRWlRjmzqWj7AfDitVb6OJjE8rMP4ucWWBV65KyKbFIeZ8+
CW/BFuEdGpNNsEWrN8wOQp69r8SviyuTZTj8dBoc+iVcPrFuZdom8TQ75EQjaF6Sgx6tcVcujBdg
VSciZkeneVrB6qgvHH0r78MvsC+578QsrepGstwD+QSxy+d1rV98QU9Fzs4LozBqkFVYlb/TvpQ3
bOhLaJaf6SHYDQHX9+HD1FCLyY2nFcFLdkYDxO+EgYouXnF2goEXBpWv4/5racaVykCyyDXFeqNv
Uu9WQpTAwmLlAi55KEg5gxxWA8wsk+Yun5ZWPouQfnZqDFfLln2MUc3dr3HTLO8pgZeO9WHOT5y9
g3EPIG1l6AowO5MNhuBtwYIn5LtGdaOgrbw5KN8TzfbfUFh5lZYCcrSY/iP5dwNOdRQ8S4k0QrJ2
15slasfaQ3xQ70bjQzebA105w0kdzyyNCioypoC2a/LAkP87tzRanjV5BRYMB4B+mVFSv9kSbYit
EpGYeV1d5hRLFL7zmazZg+u7kh6mXlQ4Sf+UhN8/wx+/NTApUh8G3eNMvatQKsnvXfAn1Fyr78I/
+PfwWfb79tnbVYMde/KaOq2tf3bOXdl4UsHwTUR56zH7Q3e+9Cj478XoG6LPo10bbULQeQEIdtiM
mH+TVt6sy7jwbFeQvDs/AUVXeior+IK6+4txGfdvMhhpcTcqnVmNtkZfsvFFKtZ4qKdzPTv3Keui
4SYhzzSBGM/OHeP8ddCSpnFYl1g5xp+lvUxTI+4zXnvf1w/+Yo81QKbhWZZhJECiPoeTCKjSFAUh
pVMk8VseeXaaY1ivaV6ui5nM3GxJAH8GJQMmgBEM/r43Jxcn7bUO3XoQUw3o/VUeAyDNdhlKYms4
aUvrORU0s7dRha1NGgjqNPkpzDBum+i3o5qtbNvCevA+TsmxCZBev2h7UKtcS8oA68mdvEd/mf9M
czvT10rMC6oARYCfAScX6eO5FZcCFSSp3VA6w4sao9erPBaq1ej29dNZ2LQzKbPLn5OuZZk6lg4V
0TEdHgNrRM74uozLu6RBp8FBiHQipkuIKJ/fJZBx5IomhZUjYVTyNmsLBQR9Uon+3yE3s1AjRlS5
kZG3UWHoslfwvhIiq62jtSrw0p4SXDCA3E3/IDOzIiZt2eWaUjgiRSeHpm7E4AsNboZLA1PV15K4
l5YV68aTATISIBRiCH4WW4Rp2Mkx80pnzN9H7ysrZNS4TUVGoQ01aKXLtkJ+jDP/uc9t/U9Xe5sa
fE+S44tbTW4N1CIIbXiWgyflTu/pKq7dhaPw+31IT4LuE0WmuSpHZdSmYscKpyn1bZ2mBvnylZgr
yh9pH1ZG9JRT7itbQdzHUWAzZZf3t5VPN8y1BvW21Lkfv1xXFfXSWAAGDalSoNVj/ojNNKVpxqju
GYWPOxSvhY7mnkhdcTYXNJ5OtNOolSg6cAJmOgAIRL9Pu6J2cmk05WDfA70xIitGYkHRMATPgHiv
YCL94vIGTUWLMapqJ4v20vi30HUzDHVD9kdOlXglO7tgkc6Eze5wnHkSSUlZO1rJDLm58/OvNv8J
yJ/rZzP9mpkhx5ngWVJU1HfwQp3fYlRY+rb0s8Yh9acA1hamAy/Pkzk6lmTxWUMp5rq8y3ALwQCI
A5BGVFCRgEKcC1Q6L1dU0jWOzzZKHaL+4CWmVr3VtcwV3al2aQyEfWv4yp7EQ7TLnoAsrkd7aKpD
DpW6vf45l3qjIvkGx1MCpwwDbfz518RJPAixGqBLOj3W5IclNyHNVizlkgykF9EsDcBP1PJm6u+r
WSyALKFxyhDFDu8uzZBnav9t3hlLmPIdOMQJgnuOmpqnIqnCJm+c0a4RH4DxC31gmChcC5cv9eVc
zrTYk4cfGNFapdaQwwZkz0SLhZsw2bQjZ+XKlb60GpMk3GmErWhD+VWkE0m+0qk5ikWNAwQh36il
/k4GiePK2SwsB6lsSZxgYhBUzVmFqsLzRlnSWic17WmoIuTqSpp30ufzC6aeSZidfkMKPfQ1SECL
C3i0MiPYMft+LV8+x6BGBluVkUoG77IMeiT0rJ+fS0D1rGyUsHViNbntnkgHD77e6SXwRYPnxL8f
m/xN7JPdULn7eLQGkLX1qo2pHaNRLO/Jz60OoN3xbZYaSvGYBdkNGWMbIITCGsbVwrniSwHmgrkB
vAlzi8MwvI3gpGgdl1XCro7bwGqr4ef6vb5sivzdj/9Imb3SeVn2ZT5UrZOMt41npCqmBvA+qx/+
UU16Q7vzOkDK6tmxF9OX/C/x7XC0PDlesS8Li9VAqKHQqeBNJGX2GW1G3Jyl1eCEMuF624B3+/pC
f92NmX5BAmwqPEpw5Mz7tVogxIh50g5ISACcWnmLHsKn5qW/qY/gOtgQMwb3X3BkGDkcrWon8++1
acAF86aJcJrB2ww3EPmYc80T/KiLhEoenAqk8CTxDSk7xFVtXl/n5XOo4nFHcIOBYjy9v17ZiTUg
cZZkY+8OjpT2WwKkdw3g8mn6Kq8l5C6LFRPIENYytXWg0W8+2NLVKRHrqhydwRgBHqUc8scJXWEC
dUit4QBY4CN6oMPN+Hh9hUv7eCp3+vnJCtEl3KSiUIzOm3lci7wnNZsryenvnnb35HercljLIchq
HJ2rm8/2UKPjWTPuI3ut63TBOz7fvVmsO5RUAIY6JA3GZ7IJAdbCduou3Y6b6q0yP6rtsBFs4iAr
zTsDI8VWtnLjFi4E3HKg4qLaADIWGJjztY5spGkB9B6nH7rISGnAXeE1FAFV9aOJVtIYKF4a1AW3
7UMmv5SVnZW+HaXdXeACNgJJypyM2za7GQdLZv/6uZmGmGAOUJ1AmPkbU52cQ+mDLUX2JNUZhXg0
slFSzVEm/jbuc7AoqAmxBSI2KMMrZHNduy4fukkyfGSMtmEuf56DoCxDhhbJS6dEj0mH3ouUJVzs
N94uq94CtsZmeGn30OCiMFh4ODx4jWbPEaNiKIxhqDpBSW41IbfBTrHi8Sx4koDMFJFOg0OOPPAv
Ce7JZkoDTVBT1FWn9q38GLqo2u5Gxtkm+cH80k3uyAKPZN7dlImpqDZwpLh0lDA5LBntaibx0j6d
f8xM60JXT5PIZaoz3ItAEicHCXw18MICI+h3VbNldlI8jS89Op3qrWzrze76+V4mUScAUbwDGhEp
2Ifm6faMFd0AIHjVKVQBDZ+GIt0HB5emz3koc9LsY/9WbvYR22sSpyMzWGyH2icIYbrP619yWan6
/RI8vTKAqRlu4vkFFLSCFmQMNYd+sRhd31ytHyLvTjCCoxbcJSAQEDZJcVsc5L2/V53wntyV+/hh
/JFcS+byq0S3aL3StwoDjE02rjwkl/4YkOs0hgqwjkcZEy7nXxeVlZzlIb5uqL8acNbV+n2i/P2r
tmZZCAjLX6/vxmWNArtxKm92EwTQPXUkgby+3dB9d+Po4PZ+/nAev1cWpkwP7bmRhySQgGDP0YJ/
0eXlJRiTT6NIc5S7LuYM/PbHfrS9h8CKNJtgFmTTYWC5f0B/X5lx71C86JIt37bv4x/a3gr2qFpy
bY/0XiPbVOiN3BstjKRvArVcMYOXT935l04rObm5dVTWLSWJhiaZlpOi4+O419Tjys5fPnqQgtoT
ChgwE2xOwyf7Uu/RqtMcdzCicuS6iijiIZA13vslBxqUqtYc5OD2mkd02VQynTl8XJDySCoq7Mr5
+nQgMQ+J0GpOUHxpBwEoyJKZVmYLdrxhWwd3A5rCG/FhDFaWvLivJ3Inq3yyr9rgSo1W1Ros30sZ
PKU48fy/OjuGgS0sb3I6ZwmDsu6EIcpGzWmC2hlptG1ZvVG0fiX6u8y1YAtPxMwcZxQLfYIBas3R
Ym2jdTEx6JB/lUjKxnqbWEHcrKFrLbyQ00OFnDnOTkZi+3zzpKRwY/QIaU6cv0claLrtKtIeSrwr
nRBs/V6wruvn0goBkgOuvYlIEcPa5/IyElFl9IjmdH3KVe9Vk7tN6D6mWcT7MlnxAJfe46nhFik4
OM/avM0pCco+ANKh5mD6iXBhBNVIlqZrg9oL3h+aWn8ZelEuRHQ3rflEAf1G0JoUHE0OASNQykC9
Gj0k8YuqYSZHtQgUpbd0kfdWB7JuCkKZzyi1C31XNwYLbF15D9FsVYMorkms1YTCosNAGHCCEZBP
0zSzHdeaYGzkiKhOGsb7umDcBaaogPPFgIZPZE59BIYgiQL+TGaMH2Ac5001MT0rypOnbzEwrKvc
fdRD3jY3cbCWGrss0sNsEIYsNjoX8YbPOxHKYawVQIipDkjLuKYYcsW7sgKQC+jtPgC5A2Yj7SE4
dgIzB/G5WpviWlTIE/Gz7elVJOyg7nBO+wQUej6IZIOwKMzKwwAZdhO9EfqgrNyCJcVE5zkFviia
Z9AXfa4xII6jHR3waLlyVW2Q4ApBVqfH9spdm759/jZiiB/vPqJItNXPzAnNFUKjToGv+AQP3wJg
7YNu3Dx43P6jc/trE3AMa+/wn9QRTMOybvav1g//uPl4fmwOIIj99kEt/QganPft9n67fXv6e/8I
si/zYHrO2wEY6of7tZappeM4/eTZI5mzrq2rAdpaj7XRh890OHQUmL7SnYR2jev7s+ilnAqbvVhu
4o0VG1TVUdBin5d7NDzK9FlNbelTALSUaiXPyp7dhPnBBXvydeFLr9ap7NmrhcqOUoUpzkaJ31Uk
L7vSbNa8PnnJup8KmVl3zxXzvO6p6hxAkNbbE8UGWI/AnSKDnZACah3QKlbPGTCbjx6X6311g/CY
mtrqiP6SA8ooiIcmPF1Rmd/ySG0UJY7wznjDn6zfttM77fF6vAuqg6jZZZqs7O/SFUNNBGQ0sP5w
iGa6X9SsEMoArXaFK3INI1T+Sg3hN7aY3y4kaWG7JEQYiEHOLzE6ClK0ccXEsXdg+dk9jfyHmCr/
ohY1flzz5xgYhUm4FaKL43FLd/HbS8IxO//wvTYIt3TPT79kZsPY0Kvy2E5r1Q6D4yodIrA/aIQw
r6vs7yFdW/HsoauI5w8pxYoTPuxBuvemg+z7E3D9vLx5+7Sfdsz8SQwPHYG6cfzq3lIQFOccCWYg
u9ofE/dOZN8fMqs5vDTGGvDM0oUC/p5EUQkQMcI524Sx8Fka5A1xWlfhzbBvlW2WtCtatbjTJ0Jm
OyBodan7ckWcHraCocNSYrwBDWD2sbLVC5b7dDGzB6KiyBbXNRbTeH1qNLTCoEgRDSv+0fKW0Wkw
R5smBmY2SCxZqo9tTxxFkxEo3LTDVlLWkgRLNghIlqg0wEcimMU7vyZdkrWen6bEGRhaJl8wk5A/
0x6TokhOZJ/Xt23xeE5kzQy6LILspQwTIKPqh/FLDM28APFCteY0LxkzsCz+lpzxev8St584fFLb
dCXxC+LkAEQPlV1VicbgF2bf38OZ6lFM1PWH6ytbeBdxTghv8Yzr6D+YaTcDlaqXxwpxdG0YDgzo
7FYdSJsxJ7cVskRGMQYrEhcMKJAkgWeJBBraC+bNy/qg0sQTYFSUUnqVQmR42urp+qIWjutMxCxL
QINMTkWQcjhSpHIFbb0q0iajnSTZiuVaUHSKeQMEAeL097ypNh4Dr44kCCqKb3SGANqeD/3KLOGa
jOnnJ0ox1iL1aAkZdfQHa2noVupX2qEX9wvJTBXo8DjUefexToY2rgeodx+TlLfj8EQIQnwViPE8
whjH9dNZUjkMe6FxTyNUROhwviDZS5OsGjviCHLmW62fgWh2ZBF3Kx+jU0ngb5rMX7nA6hRIz54Y
pIkpBc8TZiVxXOdCm9z1GykRsUQ74YBFo/wl3LwAgd2amGGAtmHcefyHWpuH4/H9yMwHPtgpvwE+
vWl0XAZlV8fX0vuLG3HyTbONSAQ0FQLrAdqj10910DMjYg341FGIUfWBt1qu8utbv6RLp7sgn+9C
WIL1BdNwxGEYzCwfQnkXBysV2kURMCcgG8W9wBmfi+jSPiECauqOOt513uOIMaqOrdzvJROCBrN/
ZMyMlu5VANapVdjJsfvqpfpLyCrr+k6RaSsuFOZExuxFrhWxbJDJx0jFftgDgBoxtVFDdxBN40/E
y7cDM5r9m8JLG07w008GRDooFvgXOYYXMuPhZ/eA67MjGAgKDBVAStRwfeAgq3xiEgxfCHyY19ao
bC5ywOXd/zfqRQA7hKSIhmaU+a1uK3Xoh4zisDVPtWUvJhsvyd7ygezkRk7uCGamVuzhkiFBzpRN
3VIoz6qzTYOfHkkdjamj0ech3iECysLQkLPo3zsYGPenBP4F5vrBTHyuZIAsH7pSCijcGIwwiKkC
SrQW1feuYt3KlVm6pP8RhWLpuag41cpC0wToc1U+hmr7ovbyKw2kmoPDWDP8pm/t66r3m9eZqx7K
29LU4fWb8zwX6cUMMoOEOm8ThlOJgOoF6RyQ7YSIszDtZcSAZAeUr12bDMQWb7IlcaSktygGXP+S
pbsM54ppmOrDnPF8sCnVtKKP1ZI6urAXyL0o/ujwfa7LWNxftKUQjHDDk5vzuws00obWy6hT+GNo
oAZ2rDLcME1DTlk5juHmurjFJYFUDzVvcFsh43q+t2guGOXAramjJiHXMI+WsY96fL4uRF68B6jY
gIAOrMQamVl2OviqEAwNdUp34H536GoMeG4l4HfXRzHmLbN1huFI8VgQZOjUTdEYsXsAviwHa5Tw
0LcRR52D94LHB7e79XyAJ4GKqDmKa63Hl1MJGuaNcInQdoqGP0yNnW9I19dlVdYDdVw/Qau4Yvv1
oUOg5+3k2tQkg2A8w6hk/b84B4pDUKdZL9QbZya8BEEHUDsU6khdiziH1vfg7Us2LpKNK5XN38rE
/Dqdipo08MSBKjvMCQghRDVGa/f4o6FYPoCEG+kKjCihi+wh3fVmgnATqHdwA3oeGR7YmkfMLsb8
6G1+PIvfBNgF7oMHYX9/3xj6f+HlAfoLGA6YZQDQ+qS3Jx+JBHqqxUAQcYKRPMEJeiIlBRVEL4sr
9+3XvbrYDjj7ZAI1RdFh5gP4Y5zHQ6LDRuOlincRBxGBPQHv3aGMtZXMCZ+u5V8xv8l2OUB5Jyj9
DiNAsHUcC79+U37ji2tfM7+PRZr7uYevicnA1cbU34bsWwAqer1x0wNJnNCvDIUgZ6djPudTAB1G
k/Gy2g2ZpXbg7Rh7GyBLXCrQli0cdGWHvmUzJ4eh2irhgYUIpwH+WUdg9HyT/H3SB4DKvKsauxLA
5Yno1yCMi05AUMFKKrMjYGj3dloOHMR2bbE4w2trndyakzMWQtD4jj2FVWgxbBgAV2itUWDJ7qBU
jHr1FNMhP3suoYqiHHfcYw7tj/UIkrTgiSmpkTUrT9RSxgajaGBinpqH0IAxu1MoWniBn+LYStyb
jL8Bk8mk8I1Qk+N4lQCLoWP2jxhQpgewzFs/X4x/famc/NKg15Yhfk3uz8CZdR+ZyERw0F2tFVAW
MgQUXSt4ulA+JMqcOaEt5JoqfsgcxfsQh4+0r4Bo9lGkH7pWWCpLrOu6fAnGAVN6Km/mlYRFXyh1
DnmUfYreravYRbwFqppDfbzaecHFwkg6roL07BCEnaH3tpvufDiFZLiv5Qg4NL0RS5YyKFDAA2Jz
w0XWNHmsCjOW3gfJGF3PSASeFw9x+8Laxwio1WO0jYS1yYrFZ2Hat2mIAz0h81bOvukyr9AS5sQ7
1r+7wNTzUWzaqdsWmNmq0x+v791SypyeyptbJRoR3S8gr61rY8ySV01/FRtwd91pmeHp9zmDpQY4
whhYJLoHfKGrrQGRXNKz4fxOv2Fui3wAFUzTCE7v3om+4aaP4AXmQckBCKHrG0x/yOo9PBhDofaY
GH7XW1T8EIPyofS3uQ9w+9Wp3Ull5iYDdVtAI6FchEbk2TNZi75YBhFUqsP5O0qBDFD2lYMfjOxj
b1v8e66IaQsgDr0v8PeQ7Tw3IAV47YXMy5kDCnelsrSjht4zx+vfC6NOKj4C/yPbXT/6pULiqcx5
DRxZ9twlXoZtRwc0IHxs3+i3ggXwHn5k/DWFnZjo8AbuOhjENlc5Eadjvdzjf9Y8z0cMpKj8apKv
9XZdkUOb9+i8bA2MsZFq4w+VUVd3CpDh04Mqm1W2Nhg62cpr8meq3/ReWIMgjyENkO8V4Y0pBhV3
ooL5SXAuXd/sRX2C56sCrIBhCHym4qHqawNzS1zrQeJAjzL0CsRzMQ/pQSBHWSmMaK1YtGxKTmTO
nr1YyZVSQeOuoyiWuuloYlBsLgrB6HzgpH7NnyX37/VlLnn5qL0jPASiEOYiZstkWlgoAuuYE2ii
WadvIrpxsujpupDFc0OuVobvjFBUnq0LiOaSmpWMOmGYGIG8dbvYpK5Vq+CB81bmV34j5wslgY6i
/RkZOkS95xeTCC361SsYAkx/m+Eu3IkGJhH5yD2uokrk8Scd77APFChU4UZT4J+ogm3JzTG7+WVV
eP5webK7eQaAc2ykcOUAjoIqimw/f1/flUUNQyyHxAM25iJe9oFjW6UdDLnmpw5zocFDdIjAjESB
gjX0f6Ky4F76dl3o0ksPdH50GaMdFB0ZM3dElLIG9XAIZZXC0wjeyE2yaXRAr2XwSaSV8G5Ru06k
zc6iqEuw+GhQaAKTmMufqvw9IFq7vqTFGBL+BMYbdTQ9YaTo/MQHPYlSWfBh+oWXpAEVLflsq13T
PXneW1xv45o3aOwTA7xGt2HqJNK21yjAPwDMTj9D/XaYgAIawFANuVUq+Wvt1Zsy2ORsk68B0S/c
BHgIQP3R4A2CvGCWI4lUZfS7AdvvVQMn/bvqPmBykEfdsQzXAK8WZhHQjod2cjTnobSkzyOlSKdD
pseTCYOjD7+k2Pr+ZqTboVR52PvoUeZjHZkRknQt70f8TzDNh09at3L9F+3a1BsIzDIJSTZxUpMT
d96TxrrIhZY5kmf5mpVlG2D/l4aGxIKP1mjpoVp7npfU/FTizBugieqFoT+ZtQCxujcK714aWZlb
Y8brq4y6tw4uyXU1XBM5u1mNmzVhPEDkEEXWqMKvr5/6+C7DlLIXd5YqrBGOrQmcXa4Eyxurtp8E
7t19UgU3kftdeA80IGYatNvry1uyVqi4IVxC78AE6Xl+hlojK1WJDI6TECQ/yoPEtp3ACboYAaDL
3hrBuC5vMbeHCewJRW0a2vv1g0+Upiu7FN0T6FOb+AwYyD4ogu78qNhADuR/VKvgBJD0EM6fIoAn
tfypMkaK0NdK45WjnbRl9qQwpKh0LBvzrQBsOV+75LWDLkvID0ORLep9ynm1rSnjWbeGzbRkH04l
zc40FvIYWBuQFLt/arHkUywkMbBHRsiOCStHurgsVcI0PUDwAbo8O1Kv9b0ibH3qoPgEDyq0Vdnj
FckMSVzLDf82Ol1s4e+IBvpPUNKcmYAob0evKAI6dZ8E4Q6DACPdkewLRITCe9RbkZ+b0XMj8Ppz
kG6CajCAA4F2mGan9E8D2cjRWkVyySoxzO4SglwSjPK8N6uI9DIVEiSPky5B0fO5lB5UZvnkTy4k
O5odFS97UZTX62q9eMAnQmcubITaAulTCG1hc4X+B52LZp39NJgTQf1y5WWcDvBi0/EgouCKFx+Z
43O9FQWFpEEDYWKQgL4mRgehEBdrmB+LanQiZXY7mjGIxXbMkZCT9kOCShyqQS2m4LuIB8Naw8TC
+D+AAFF9xeQk+vzhx5yvqVMABoinG2mwt1o0P0ePKy5Ad0Aw+eC9xCsdRotLw9bhjiDCByXWubBR
KsI4DSuk9cN3VsOIq59V9SoLa00tSwdF4JGhcWaahb5wkGkQK20yUKdnT8HosPr732vd1GH76w8z
dT4JX9LWrTEdQR1gMXOteO8BAqGnL4Xq8U77uC5rMlFzpcOczbRdGMW5GIkvwBwfhhhzw0SoNcol
z+THeEQN5r5C+nrNMi+l19A6+o+0OSYq6iGxjP5p6qQV2ynZrfh/pH1nb+S4Eu0vEiAq66tCJ7u7
HcdjfyEmisqJir/+Hfq+d283LbSw+7A7M9gdwCWmYrHq1DklmKWS90bZk+IHA6kW9RsTno1ld0nG
gqoh4PiZD2PWhK6G+Cd9G9vBV9u9w77ZY+5R90yHR1aGPfUVsN2PSHLHd2l9IOpetAHP7QG8E3tw
nTs9Du4TWoTBDuIVCjpHinuQWHeTp+RPdhR72hTcntmFK/hqrFLOEtTPNAb5hX1qNfY08K1jKT4g
8eikukPLz7DnZK3ktLQvHZw0wVAC+IZc0hsQPeopqqan3E78pFCPjlLtbw9q6YhBuAENczjVSKSI
QV9c8y7tOojEmvYpLQ3D6zPN9W0dRABqjoxSFUX2yqWnCwfxZX+6KLxCaQBEnzIaylZZmnec2qfj
d9MLgHUBFPObyPB//zj+TIKfJZKz3/F75KEk7Yu8voF/tlbm96+3h77Q8okAHT1TeIyh8Axe7+ux
M9BS64OGTzHGUO+83A5y6y5lO6vbq/O+H1N/OPEWTN8HFWC3GepNwGkCpzN5fI2+YwkEfvVYkL7F
dWI9Ik7tnJR6Z/F4p9ShhcfJ9FSC3dXdIt9RJH+p7jd4X/0Bmci0Vqn+SoqF8tblc0W6R2oyjpk+
4bnCso/S3rRtt+9j8MWZG9v0+uFR9H7Mf6os9fJyP66hMZZekejEd9AfifQhNqQUoThd1itlzx2Q
YaOfudE2XT4/G8Dd8Ow50c8aPWpRGCW/eP7X1F+SYT/9msHCbqLamLyr8eSPlUf01ms0EyXJ1iPa
b/6eP4/2SjC69KxD7Qslb5SmVAjLSyemM5Soj+rWOVH3O96xUQ7FULQaOkVzNKfcdwzIJiZ3OffZ
g+4WfkV30xygfyYga3O24B6g8IzAF7+hMceS7uI+InlcDQQP7xlUJJAfXtN7WLrtYQE/GWQIQgNT
2pUs0svKak3nxJ1tJ6TlFf5IzKPgk6kfK8vw6vYuXmOAECsteYgro9JGHLq4rWlhOCe3eDHdn6LQ
xfXNytlfcEOuSIaByMoVxD5ibi/8HnZJXzmlgkyAmgCknIN53siNGuiE8rWAe/J7NiabEaBj1HzH
ZAeaxuaoJp3zaNmK5ZHK/RfZVTgjwHexoDY4MKS3R6vVRU44VpMrR1Jv6YNi3mVI4edPt4e+ECAg
DwhIo41sAOiMpOlteZ0YdYrpTZEUUhH3a+ld1+5QsogQzbG17MPSal6ak4Y1kXKibaMj4xUfufaj
io8m6Lj//4YkHUlXSatunjCkpEP2v/ScakMa3dPq0L5P/kW8jQZzLBOBzjkuMmnnOBrP0s4o3VOO
duKUvOgdCoTK905b2xBL/YRXliSXaIDeqkyLAuw4WvWWoQdoyryiMbYt3dhDe1e6nl3/aDs85QK+
BlpedHNQHrLhjpHJAUbu+oCQUm/dLq7dk7Y15m2aPmQQD6Cdr2vnlLio7O3N7om7h0p/UcDom7zq
aLTuVqIF4V9kVyAcHPLW0PxDk971RxiTocet2bqnHj39HIQes4kyeRP5rbOStxa7XrZkgStBSI/r
YPSVLBWlFvNkVlw0JBWBGd1PeefxZE/iR2f4dnu3Lp2I/5n6wkZYQAlhdPuInnL10FIQFKBlHMCA
20YWghv4NQ1ZR/RrojdcBtWVNE4mJcHmibPn2gyKzDe776TFgyA+RsM+AxIh3g/5h60AslOHLngR
uy3wb1zZrSljfl1FpDgIoiz8gYtETnRkANrx3sKJySr1vST1d4BcoEZjD5tMb9ce3Qt5BXR4o/9X
yNOCa+EzsXXh2dWaAHE5EKwkMX2wS1WNSLqaCNGduPKnbKN6RhXenu2vSwqbaLXBC9IVZqWH6pAi
1z/yhJ44IsOIbzqN+cMKPGh5YBdGpOu+5dqkxg6jpzb7myRP7qYoPBBmWvtm/qXoalDMa+/ir1cF
tBSgagPmCBQtHHkq0Ug/qRQllBPTAcGl72VsnZoIgrXsd1bcA5fyz2dRrBronwAn/ELB0hsVA+lD
4p5U9GlO86Heq3Wy0mC8OIuXRiSn2upgQWh05p4MswuJfl9CpcF20fqlbYvkcXTfLPp7UqqVM78Q
SWEqcV9YLuAdYM6UFq/AfdymM87AUJxKLTlASTGAJobX7DsBE7I3A4NEbRQHqxjkhafFtWnpwnLz
kruO0rinBmXMMX19HKFXBzVzKELRZFsEzm+Xgzig39hlqKzKw4p74tqxCutIIwMYgHHLfsg2IAKQ
MTHfpOi8YviTANF01LVdMeM2m5Hs9PUoem1nY2U3LRAjIEtFAAk1wAyIm1o6lJZZ8SYucHlAPubp
BQRFwDr/sn0LqjeKP6IiCZG7MPI+Zg//iRT2tnkKpjs3ANYKaomAuG9ub++l03T5PdIWSOpc7yPx
PdarOYD+M/I1K+yR/CTau7HKhyNGJ887RMAB1UNTO5yvtM+jGPAzy+E4TA50FmI8iGJzW6vfB+pu
mob5TrOhBpwVcfyGoh41eaN+tMcZzzuz9ac4ULvfarOxM+SOQHfZbu012oKvzxesD44iHlIgxcFb
6vpyd4ieRhab3VNhWQ9MYZHXNNHT7Tn/eq3Dhg7vC65+QINlhcqSZLwdJlwGLqilWzB9JONTW0KP
GW/bVaLjxQVGZVHUaNANaUshExr+SwcKNDhore6nZI8XYQRAreOUXgvJ9wT93LpyVtNtrIyeoo2+
Y23LakbLVBq2ju0Zzks0rfUTL1y+6DrTXdAioRkUMNbrWTayhhl2THEdAuZm3lEk1giUL1q+ctzW
7EjPik5r2rlWEUApnXFs42KHNsGDgadbstK3sWZIrMLF/R43DPSzDQxNY2i6Hs+3jPlrWJvFvXkx
a1I4GJMyr9wWd63Vpz8cBpXbEfost/fm4lV0sTSmVI028GQBST5GMlOfAmVnbCPsm9dfdhJE3cNk
b27bW6BpwGFw0ISAPxASyvgh007UjEw5PaWe8qwC+MhexkCAM15Agc6RZbO3FhjC7u3DqQdRzW3r
SycRjHWiq8kAO8onuOpi2TJjNAROj55sk3kFYj90jerFm9oCq9yvtIkthWOXtiRPi/55ovR5gXBs
2NrGR50/1uaKiaWzLvjvbMR7wBPIwPm4pRlFJYSe2AjwXeAmxOvGO6rviX6w1lZO7DbZl6NZBZZQ
eVHRRnK95a26QDPU3AJWlqv3CE58dK4EClP+WEiEN452rw2/mmHlRbRiVCZs5DGPK2uq6KmbCqCW
kRZ17xoVLz+wY/M5Qwe0DYy5xtaCzkW7ED5Efhh05ugHuh4sxZEo06ahABAZB17hgHvz5FMStAdz
7X25uFEubEmXZGcUVZ6omNio+FulL47xu1b+TcCJ+u5/xyM54Jy2kWIkGI9pAdZ70PZNCO2lcfpI
0iPIJ8vI9G6ftIW8AZ59FxYlV6zrHLSgGixadDz3/GgA26I6Eaopx6h8qpBTBsWuRe7HId80Gtut
mBen68tuBd+9Bh5wATeRdmuZW9U85TDvoBLlESuc8p8V+aFHj271TPKdy3VP1b0sPaSTHhT/4sY3
/2f90+le+Jl5FiiQilOgkYhXA2RkjvbOHoIcGsDWyp23dEuAbR//gqwCcZa0VZPGKFIS4dmH0hYU
DNj29kwungT02gsJFwuEetL9MMERmJ0JNxYjmvNt3gZjbNp+2dNt34fjd176kHlaMbqQ+MHuET8a
LR6YEjlgaIfadaqcYPfE3C/BJQp8lLIb5yCDaJRRf+fOpmJ+HH3E6CzbJKVf128dWZUMXZzbi8+Q
NrGKGnNqDfiMtNOh4eR11vNchVE4bcztGIDpjgJ7Aqq/GrOirOyhJeduQ60DyQrDEZHctQtqnTga
yxjOfUp2PH2HthUwxl6VNV5L/NJcY+pYKL2A+QcIRLB0IBZGzu/aXsJssMurWGhAN/zRyl97Y1+7
vkEtvyzuOY99FSy9jZqGFWoxKog1u39xnYkmdw3tlyBdlqHNRTUlqjLD2aNp0ifJxq22aE2hdaBp
9061crMsed1LY1Kc7Gh9N5hEGJtfRQdXc4RM2L9xgpdGtOs5dbJ5inIFrh3hBm2aINU+Mh1k3OQt
prlPhmiXo8HY64Z5UxVBMWZr52jJDWLzYD5VyLKAe/P6A2intxnLbXpKkLvMDB8AnAA9EEAtIeGW
3/F+02U/nepYxJAxije28u2fe48L+/L9DS5RdEpmFoUYZpi1eGyO2VPtT+qmMvtnFY//eLUXY+nM
At6AowOsFjDb0sJOapIovebi3AzWNk9PpvZrbt4aeqeW2ZYaA1yXHUBuj/CfdZSEoOY8Wu5q5nop
44AYF6EDqCmQAZAuXI2rvALntQK3iU6Q6Zl1e6cG6RhIByMOasmx92zwBdR6cipL8nx71hd6M0RN
AIQ4EFsE0Y8l3QmaM9QtfLpySu6F2uK4AZc20i1YAOhhnNKts49DJQ+1YVP49W7t3bL0pnAQaiCB
jXYEvHulJWDd0DapZihi21tZGrB4kxtPfZieXTTQhVRb64cRl5B028MgyGXRDehCeE/ylSO18yzN
NOXU2qrPayUExKWboEjfeg7d2tVf1R18ffV0LSzylVnpFUhyYlRYPeVUZs8jedA6kBrbDpCRHlgu
NqCxRNzaBg1bY45fnmAA14AfJuAhkZPZhMVMn6sOdz4YdUnsoU8qn0PuAD3u8bvOAOvqGouf2LBf
phi9zQKeJKRHJFcW46iNTgOTkwLucmhjMeh6ROYd2Cf2t3fvwsXnIGYDGQLI5C2wtV/7LF52g5Uo
uHT70tk7yFI48V2eOzvHin2iv9lgEr1tcPG4CGoccJOgYUCXq55VMrb1ZGhw0wrKICgsgX4ODUqj
tY+dHG1kj9Bb9yHWEJISPHg2KJyBazOQwUFUHSTa9yJ61qJXfS0CWIqhQeIpCHWBbBcEctczwSIz
1vQiUU59BqUqJTQL/LpPdDguvPlI4bVTt43arZYPYV2uwUHEoZFX/NK6tA4miaKu7Zhysumce20L
eJF5siqv7k0Qpa1BMRdXHQwSSMYBowZ+/uuxxlmjQTimgjVIgbIE2zrvdpMeI8xAh0JWQReJrObh
F+4KtLCBOACVBZEwk55eBe+UDuupAO8BBT1N64Li7PJNSc8FrTy0SYDKFnkzBgbV8k6rz0V+V44r
V+TiwC1BjmmhAQSKVtcD19Mh65S4UE6jtXVqvrHrOLBRMsZpbvTfEOta2e0LgQ+IOCBrCSpOiPQY
UkjQWuD/HpHxgXazpQZuhQJOrJAi6O1yjUBl0U8RTC7EynGOkWa6HhsfVRqlUQtbyFX42Ms7hanj
vgf8KnCy8hi56NlPs9I8DCWbfEastYt4cXZR68DTBQVcFMiuv0CZWDZ1TFVOFDvXzZA1YChZ3XVg
jEn4O8veVlzJ0k0EawRKQ+huRdnz2t7sDtNIc6xmm9/RJA3av4blm9w8Q/HBNlMPz291rdq4dFAv
bUormoI+qtMJbOaNZ82VV4Udejmyn9S/PbiluYRUtCCwRsHYkMc2NH3PFdNVTo1F34u63FQZKDNB
fZR9oHnD4NFKl/+SPRTDUXnH2xOXnfT0LFOidXmKtetsP+HxVjm3W9Jpvlq/jPnu9tiWPMGlLWmf
pHGs0lLsk2GcvbgD4n7NnS5doJcWpHNeF9wueDUpp2+Ma6Hlt7ESKgCL3h6HWGvZaQMsgdsCCU5k
6qQTZzUWJ7mL0MuqrePo7KLxxaH7qgb/PKlxgYTs8bbBxWEBhSb431Fg+4RaXqQ6TKNMWgFaOBUz
JKkU1+cUQjC6ulXX5H+WHBcK6mi9QJpDhwLa9dGqO1JpRY4grzK/DdZ9YX9na52QizfupQ3pKNUZ
dmODxO2Jgr+ahu232dnZqY8pLDw7iPU/7h9nrSS3Mi5b2uajwzM697Dpan+z7q/jnqv+/fYiLTri
i3HJbtDSFSRSLGxvHT5Ize4ICJD1k0p3yBc3f6K3uVljVl06UGiZBXAYeDL0lEohuVsPPO4cNTrb
2aAGs25O3lwUa4wYS3VlxL/AtJtIGEArVrrB85hqUVNVAOcEtcd8VBhBT2aHVfj+WoHnUt2tWVza
75cGxd9f7Pe6pRUlOiAtdeGCnzns3Z99Q8Du7q4crMWhge8FuGBk3YEJkmbQqRh3nNhCqdbtghRd
VvH8oz6g66EYAKKvDmlzZO5mxiUzEWTg6b2VvOfz08rOWbpcLr9COnVmydxZYTYgWPmfDjQNB/69
cV/x/ADmffRAh65CNyQYy9MY+1S7x5co3f2criFel6ZdkCBC5cfSAFCUDmamgld80EZ6AouQV6WA
gSbHena9PuUrHnQpEYYk1H9NydeOFc1OnjkzIC7QF3VARQZcwqGwkh3aWM+D2yMd9ZQWYBJ3yNE0
nppuBWOzdHIgECG4foRuk/yYbZOqNYsC759WPU4KA5XEijdYWFIcTIEyExgzXLDXW7i37NJ25iI6
ty7oxuIIDgF3XvrBajzp2tUgcGHpXDzj0OwKDngE9pK5rCJt1OkZO+d/jQOarc8gyTjkYXocn9BM
QZ8jENYm6Aze3N65Ykdc3YSQOBU6GwAOqaDKkisA0ZQlet3b7Aw6+FEPBOrAaKEH4pnxfWVv6mEl
Wlmx9+mCLx3DNBcDL2GPxAWkLD+YlnnKdHbbb1BADJri0CQPt0f4ZR2FiCuSexifawKuLh3NjvCo
HKgRnfs2C+vC2DXDNksfa9d4pUpw29aXRRS2gBsCKkqwgcndSXld/V9bQGEBKrOtQTvGbWW7ihlZ
MyQ5dGfMuyhJnejc0Yd60MFzCaXiXPPqNUKCRUN4bmFDChyyTBztIEPV4MUQncdeDxL0CDnGQzK7
+1L7eXvqvjoUMXc4AgbuJ8j8meLAX+yMLFFBvTswdgZBUzNAdjKZAiQ5AiMvD6Me32UZsG3gIkAr
D/aIWn6sjnVpb15+gTSpggWg7MaUnYG/GGm6V/pDa0EM0MiDtIX2YJYHJPpze9hL8ytUJwmemKhe
yIUjW6/aTHdzdlbxuASrhDGAPIruV2uby3ZskOsDsIezIP7+Ynb7Fk3X5lixs5Ht1OiPIF4BeQX7
x9S/WEQ8z/9rRvJiSY1WWYvDTB9NYRVDTS8FM1ra+m0NHpa1zfk1YBPmBNwYUAWksuXzVtXQhMYr
DOb45BP4sPckHjzKTpHTh+brpHxPE7Jyxr/iA4VRqOjh7YAn7BcEaTFNNc8meGqwhW2V3fCY3LM9
a0/61lorrQnfJHtnx3KQohfCIMiQX69aXfF+ZGRgYBtGk8p9hINwpPGrom3Z2kZ0xZvniy2xN8Bx
IiC50tJFiun0E+/Z+e77h+214flMvLPr/d5szvsNer/Om7P3FD5BgsF7ekqCzZ8XEB36CCeDlz/h
w8vHw+ntDygJvXsw6hxO/vspfJj9Ewt//3385u4f7yZ/Z3uddwD/7fvu+fE3WOYf/edHPzysLNCS
wxd5lP83EMnhZyUa/2wxkOhkPHCv2RnevJYwERN/a7KEK7k4Tqk+x3pfjrARJYh9rM5CoBetBQWf
QdRXM7iaEbcDIC638IIi0WpS0JGeiZl4VvmjN2KPpUDfTb+gDj0bsa/l47avQuTl6mHH58YHg6iv
pi+N9VRAgGdQSjSE6QEwX9vbjks4w1ufJm1NtMAAb6U0cFwHSCf9WIFiLM4vuDvxXDbgGeV0n6WM
WZyQmZ1TEPalGbr7VyL2JQNoW4WorAjwcGNfL2A3pEY/lC5OVmbCtddwVWxq6uD2JC14XSH5iUgA
ojuIUaVHq1WmgLdTB0Hdk/dg+tpKEL60P65+vpyPoTHyeVz8fHSdziwHzT8JbX5GwcCzd38q+8Uh
gRV/U/IMVN/eaATV5KXVXiV/WZYhavgXUFFUzC6HrF1PbM87s3YmTGzf58bZqUyy1+mw0m2+5PhR
g0AlAuMDR4ArWWF90ccocuGqThmah0ARuIN4bKI/QiA79fDqWuum/wpRFuO6sCiljAZbtzNCYXH+
BTiy9+IELz/PD6mf+q3/XUEPLJ55Hj+83b+Hox/+dvyD92Onjyun7mvvpfQZ0rEDkQlPmU7ZWU/v
VQdaFWjBnJHIFPWmOrOADT8aUxJkdufZnXNHdLYdIWVB7hTnNyelb04/K+2dRS/DiEbNbZ8EnQmq
Lhb78BLwQCvB98IFdjVr0jFL8mHoI0vBBq3BPagGCaCEHdg63OytzGr0kJfh7RO34PyvDEpxTppH
rZobmB+U+B6YS4NWvXMpC5RyZQsuBIswBD1yVJzAjCGz2ulDq8WsSyEVp77XPSCZRaAT8Mm1Qa5D
Cs18N+fvt4f2Wa+UXK6IONCZgycvWp8kb2JYTZE0ZRaf9eY7ceDZCYceNtO2mgKicOruQU8Wusq4
t+JXQ1H8jj/MGoBBwxo304LzRJsXQaOXKAoBeHR9xtu4UdsywthHmzDQSE6gjMyrf8zwIrb6hRVp
7/BCnQoOaatzn3wY28TcduwbL0JQZt+e16WVBJUErKGPBbQ1UrwQd3iT8G5KznxGl9epjA60L0Cc
2f8scua56Df18e65bXPpXFzalOIHatFYyRXYdBE/ouk1NMKoO5bM9CHK8M9NAWGL3jwIAqIVWpyY
i1DFqqcYL8QyORPu90JzPARSszYeKD8qq2mhRTdpashjgEULVVlLGljf9wREBRzWcjVUIOHYJ6I2
OLwo1ZZG5Bj30F6Fkq71qLBNDYxFg84oN34ZE0z5MJzq/s+g6L/yn8Z92/rN+AMKv3X81qHQOCL4
Sdo9s3Y2eG/4PtE+EmONfmfJfwAkiPlC1I2ng+Q/YmvuZiWpk3M88y0KYQCyWfl9TsBVuVbBXzpF
oNQh2HLoowfy6HphKI/TTHGz5KzFv5FgTtbS9Ev72kLJFgjBzzSZ9PPbOp5MN8VSuAhMlX7eJ/Ox
zu6hPeQBkzhwSFDwf6w9iVOEdBKa7VGfRsAj3cuJ3YLdC/JO58JCy5Dee0lyQGJ05fQsztyFFeku
NvAiQk1owMxZievl3PmNTP2a2N/i9F0YkZwcJq2wiNslZ7X8O+ZH0w1I8U11dsxKPad8T9a6r5di
RVAff8I5APv/fJ9dnFMy6BPCOUwdiQKW3mdq4tkGmI+KNU7apS1+aUgaGB/NFkKTMKTZz6rZhsTG
/X+O7XZTGMFt37NoCmUoxE0ihSpjFdElPMbK3OI08SbQ+ie3Q6FX8d3mW6L8uW1q6VkOPjCA93Sh
KY709/VxUkHiB8VOvJW0yHzIp2LnNKontIBoOoUpnQPdBLGx7yivcbyG415YO9i28UZDTCAoQq9t
G5kxZIoG273+VFW7AkIDcOlrCuELs3llRfJNVjQqLjL57Nw5pPQqIE+t5F6HYPU4W0+psV+ZUPHR
UrgBIhug+lHLRnOaLFI2abGRIbMen7tEU+9omtWBmtkgua+KLozULAvNYZi3I6lBplvZ9M5u4+TI
LJtu0FpVoMxZlt+mAS9Pbnfxys5aOJ0QSULyHz5avK8kRwN5N0IRCiP8cqNtC6ILpNV/cyP3xhyt
4DoNSMs/IKf+4/akLM3JJ1UTLm8BI5eXQIGeuTHiMh3G6iVN8+cChHC6vhbFLr1vQIQuGOcEtEuX
0+Sm1kY8sdPsDHKeaQtq/drr5gSao9FJAYhA4xECvtKD6lGHyLNaU75dGCZkD3GG/kO1Jd+Cva7p
eZ332bkB1306+tb7DMHq21P5tYpsCW3F/xmR7qd0tm2Fu112HiavnkDzbigeOEdrL/lRBuAO27Dw
tsWF8wOD6HFFryXoGeVsSqIWMaXohzk3jZOG2CzqsXWIC8hcwb7bpK0fIiNf4xaVjSI9CfShoNoG
+ASXo+SWmKXSPAbtxXnQeuB4t3Z0MgFCqy17m+grWZMvOXRhDO0rIGxCM72All77IV1h1sx1GIvU
96oD9zVRPK2Coj3YbZyzawc9ee8gUJWrHrWJn1orRTl53wj7JpQ/LJACGRqSN9f2R4u6Y9HQ7KzT
zEM2ewRMJDX/jRHBvoJlBJm8DN7IUfxwUyDGz43Zepb5NjbcU1YFVxeHcmFFuiWjGXIWahrn5wn1
mwHzVwruDhB3396TXx51YsrwC9Bz8fjA8klTZgxtMnCSndOUbFoHYoOseEWDk0F35GCTrWoWe5I7
G0PhUAppwXgHKeq1oyg/Rz4/AqyHwBUKBlEZDU5Io/SdgykFgtEJOA3AsuVzH+h3Tzk8//79Nz8P
QHbcHvrSyRBKCghPBeWEXEFGWTXKnQybpeTsCUxzSHRif9INycJSXUP8LB4NoZ6DdzOS97jOrufZ
TjWm6o0Y4gyljiroEV4h6SeK5BmSEm067mN39Gq8SWZILFTsbw6e438xYg3PZsFcAqiW9A0QY6F1
A02cs4o7xHcGXKsRwqNwstF7TKuWelk5xrvbRr90CWFxoaaBhx+y+ugsloskYIKY6eDAqgk2FoV+
lPNOG8v3TPPdAdweYP0fAjB66u5P1cwDb+JQzUCJWzdXMiZf1luU0QF+EpKQDt5Y4u8vAly1K2nG
gFV9dHRFDVWq+hYUQ/15miMkqEwQYZZ5u709eHFKL2MYkDkjJAN6Fbc1UjWffbYXNhWTKWOqu/Fj
yScWtEwjwNVr88rF8nVzCTPg3sN9qYP2Q4bxGI0g5DJgBsQtfPjDq9rXJ7IpeLyxKtAUDG81v2Nx
D3bMU1yfeMZXfOKXTPDnQC++QPa8QLSZA3fiRysDU00WKNNdn96bRvWOaljXEw/lxWzMoTf0a0RT
A/p6D10FsjPL49pRoTu01+hr3ySeYVeT/5l2wE2L+MwGOlva7tUMgvm8w4IPOSn3cZkM2zQj5KBT
NGjXUaN7c9ISgFoJB6+3aR3TquQBb2Nto0IZ9cFgjujV5Xw4zJzMnpvSzFcqiGKquLyDKuffmGn8
VDqow9dunISMIRl2ewPJkb0gqMH3o74Ip2Fq8spCDLbOJivjx47QLiwM1Qp63EDbZEwgGwEN2f1t
e19O66dBAMLghtGKhH1zfUrMmTFF4TU/MpSvivzJ4U8aoqO+eeqb0bP7j2Yge6UYtvSt3Q/srjN/
wn3NzF65mD7zQperJz4EPCAg4yCopcF3XH9I5PaFM5QtP0LaYx+RAx/eIPsD5e+a+VEUh0YNSj96
5/bQ5lagr9I/RCykD1n3MzL7TRUdC8Palc07eg8Z/keEPp6+PU/fLIVshzXCT2mZwGePj0U1B42d
og9ZlTICOXe5hfh4PAIW8V5T6rvz38qcXiOrXmm/+7yQL+ZFmEJ8g7ZVADmxNz6lti9cStLpUaK6
cXecLG16SZTmtRO0hnVfBWoyz3eRlrkBa3T7xaJl6Wfo8jnDy6fQdYlj5BNjM0FDdlX8QdEQMmjj
iFbbFgPbUHRJeSyhmpeU6bhlma5tBlydKztaFloX3P8IOVDCdnRg6ZF4ul7YtlRsp2nT4ZgYdtJ5
rtJle8Q6znMUgQW275NdlPPmMYudaMdsJQ6JlpgQsSpQ5YCCIFpKISMyIUMdcFR6tk2duJvONfmu
7AsQkaaEI1gBE6CaOU+QA1EC5nZuiGhV9XPwMgVplR3ivtexZXi2tmvFrrxeHcHpYaOnDVk1PFul
sG0s28ptcj4c6xSXPLJ58XPSt9FLrI1JiGJEk3us1V+Ro5p8Puto7bJBTqFNTRL0aDAMu4l23tj2
/NAMjB6cxjL9Rh2HrWtG1raYTOoVaowIRQegIenKNSoc6cL6XBwDiDMVDFwiJBRh6cXualQt7ahp
DkeKFk8vGcAg0HC8MW97ma/HBbOE4NYwUF7Vv3SxOmzM1bRoh6PBFR6gM3q+j7QSJF+2Cs2tEejx
2/ak+PJzVKiRaFhksB3j8FyPilit3s4zG4/QwNFA12MP92hwAY8j0/vQTksWcO6UpyEzi5UG1iXL
gL5+oupAo+hKNZO0R/M9rdLx2I4V3cZoQEpm9GQNPXSoEY1PaNnVt1U7rkniibtN2ocmOsAMG3pH
NuCY0jpaeWehGtPMx55vwQgexMCYP4JW4ECU7VT57T8MLcUMwx4CLMHBjUBEOtR2n9RTkcTzcaiG
rRaDsIOIzrPHmqCdtVgTElkcHehzPlsOxGvzej2nTky42c1HNvVd0Lg1NH5cRcdJB80LATu3gjA8
mGqImTaWNa/spoXdC3Qd7mK0vyFzLiNVRr0bY3vG3A7aZhr3CTv2zYfzr4xAKQUZekDf5OuPV3pW
FlM/HxvCP1qSB3H2MVh/GK6722dDrIy0UzAa0blhivBYrpjQhNtkUNv5SKsTa85qcjK7VzWdfLSF
3rYkZ1zEJkHKGoPB7OPJJaMq2EgVS83c6Rg1oCrWTwBJxaBDQAm78yPD528c7GKNtu0tc+WtJye0
Pk0jDyy0hpBU/NpiTUEYrEXzfLSitvfBBMYHH3eQs8FuMe/ckdWgL475sTRZHkw2y3xW9/EK+FTO
Ef/nK8CmA6QrHmAI1q/3bWZ0zdja+IpCC/Q3+mIEeWB5WuB4fhKtbKCldUXY+19b0k0UoSnQqQ3Y
6uI5MDIPzEGcHMyM+bhjVlZ2wcsBXAIwmgDCYWzSeZzJqI1jaahHZOLv09pzBnurmfhTZ97Av2tV
sxLbS9kRTKRQYwL47T8IODnZbtBqLNN6Qj3PzPZKM9svyETGHpTe2hUEwddphCU84PBqB7MppvN6
ySxIebbtQMmxnb1ce3Tq3711UFG8iiG0e/t8LA0KzhqAIER1oEORbimt0RvbzWLtiMCX3xWNwzzT
gXptV3Hl/bapr9e8eCd+XoXIYX9J1PGaNHZkTvox6YsqBCCv88cZvC+3rXx1lCAzANQfAZ849Ka0
LUa7KHJ1ULVj1xvPGiu3auN6MYogTWZsb5v6eiPAFFwKZMTQfeDID+0oyS1rim3tSOj0AIZLot7X
s7qJJnUbud22scut3Rkr+c6vCwajQFrjuQRuaDzzr/cG8gxD6vJeB08xaLkoejSVId70blStTKT8
wMd+hyUwSONAQ58U7ezXlopmjrIkx/AqdI4dzZ5/9LwClKWwqk1eRg9ocXeDWiGK39uo36UELAZw
P8yb5/pcx3ztvfN1/+BtiDZz5DZQ2EBa+fp70JgKVB9V9WOVFl6T/9Hpt9vrKffVfI7YgQyG6NCE
LrqcnYO+ewPRJKIfWwNcER4BRwYab2myK40J/kttteZbXMcDKHgdHe8a3WwyLejaLOKiaa8bw6Hj
owLaKTTH+Blo+SEM2PF85SAtXCxIMIgUKh6An1nv65lw65GhM90CIWKFpgzwG9jbLm36uzICbefk
6rpvztj1ug5CZFI7P9HLPK1sw4VjZmgOtiDiLpEkkFzUYKZ2NzTg0kucH3p3iGoXFN355v+Qdl67
catLFn4iAszhlmQHhaZkW443hL1tM+fMp5+POpjZanajCZ3ZUYABFf9cYdVamS9v3LpXDhmR+KIS
RzqLPq7VkzL5SjDFXaOeunLKdyoNDXa6UJzXZVocNLGMdyXi6nshbcNDPypboJV1rnrZE8uFQlfM
gliAL+p8rgOhjGupH9VTEWkPKm0psRg/T21zHMXoIaBbuVfu1OhnBNdCBWA50CSSNM/93Lm3N+eV
c68uNMXcNJLBbCxvxpsgyfC1saPSo564rvd0PGa2YUUP8Hy83LZzbWGJwhYFQEj1OQTndiwxaetY
LrWThRqj1cyHSUx3ANpQyNuwdHVEbyytHBM5qs0iMAvtBJ2am7Zfoyy6b8Sft4dz+ZQST8KFrrJN
SV+sq3o0APpaQPmffqwmcrVhHJyRHEli9KaddrruTBLFods2rw1soQ6gjwrFCkBB51Oo5n6DN2xq
p3Go1OMwGdAYmqm6L9sq3d82dWW1tP9UnXAyecFXr0EaKjo0Pop6CsryWbegpAjFR63+XRlb7+ql
u0XdUgQpBm8Lz46xfMmb/TeVUWgVFUSFqabfCwbE6pEbirldSb+U+k++1aN1JeWEPZJOi2Yywd0a
+Ad5TV927aSdMm0WKZLgOaB1YEkTjd7zWDtjFVoPQWEl38wsh5ijpRh5MIQ8hkRbrYrmOEiT5lWS
FYn0z/QJEvSaUsMV4c9BDolsG/5W5SxMXOi/B0hwghnuQsModVuJjejX7WW6EoUwGjxwhrS0Gaxx
BYov0YgfydpJnBy5og/Vn+xUSA5l8H00RSeWarcUn7pEgmAEUG251XN7JQpY7mryhVjnh3WyUFXw
vpbEzskIqKUX/schpbOu+Yqut9d+NcT7rBvstt2n4bZQwHJFnkd72KbmBXU2o7+oFIxVYqjGbGgn
efwZzUDCa/9H0jzD9eWUEfldJXZ0GX0UY6sScuXtIKoCP0oXAf70ugqUJQ3aGBrt7n4PEtwfg34X
ZjDI5701H0mSFDuzNiXoRssxsFNrVHa3l/3KRUBhmGYWmTY8mC6WP39zZiplnvGvenzRrlZcSNtS
V4ut0qkiZaum+jqW1STzNlCSgUdYWh7Mc1t+OGvKFOKtxXO8UwTVja3vVeQ/JSUVTcWZwmaXAJwY
gh4RkZeAbkehP4IYKjWvDP6k08GCjEjyRzjkeGHByynS3mgdK1bubk/KNe9lyWIseARpUfRZf6lB
9kjRU+WkSt99KE2qxvpd54kLUeiSc+jKfl+PyrFJmo3Lcl1n4C3n7iILTPlVI6p6fevfrIc/o6gS
4zjh0QZHWQkOPkUgVftmlhAypbZuPoqUQdVEOxhK6/rdMYzao5+P+1oLj2mof7w9E5dv0/I5eJq8
6nzUqzv65nMi0IQZJCT6KY52A6zfnidPX4st8v+rVjhL5D8oQV5mV41k1sJa1E+iFhQOBaroPoEa
ckfwSqyiyiqZEPPdTztZj6XGvaBpuMNXz9KkxGbp+5FxKpqZqg2d8ZAhyZmd9VAW3p7EyzNOT5qM
rw4qSCWEXXkRtVjqet2qFNJqyylT5UMNGeWQFd48Knsz6Ij7dLyLdiNEv3x4MQu3ACUFpIUJ1M+P
Wxlq4cLbo5+E/GWqn8PxnzQg37r16l4d3Rszq1dXFvJ0EgNTPylxsSfP/0eaJXiJu6d4UD0fTzQM
dHcQNhLIW4NbnVAObp51uAAn3tXkOBon494MN/JSV7blQgyCdw07G1IN6vkE9mFXV4aeGqeqXhI3
oR48hCOyLWmawwAklO3OLJstEO3lhbys2r9GV6vWhrNu0EtmnHoYqF3KRKTj++JbUPnt7va2vHLL
YQqUHnEzOcCLdDEiTZNGw5V+yq2fQLA+GmCuRNORU/GYyw9Jfd+Hx7Dc2i9XB/jG6sp7r8pey8bl
NHCZQ6CKrwur4LwR+y1Lc/7ULENbyH5YOe7w1SyWcDGFQUbtWqc5eD7SiXR77q4P4t/fv9r0eqnq
zdTz+wnx7LR9CaQvuh//P42s9ric1k0udMvJGunBN3TEJrTHcgsMfHUoaPdRo0XhGmDd+S4PrFgX
kJbh8rWCYAeXnOR0Wf6b7F+/vz1pVxdlgaGZSPVSvF6NJ+jLsULmHA1zLU2OuhRXTpkI0n9hBQ7Y
pdpI8uGCWMCsxDqhddM4DTnwBnOQKACb+G+3x3IZayxoGag8CNwWSeXVBkv0WdNDvzVPuZg1uzqr
RCe1kAQCC9zcQyA/QzJX/UpDY4uJ6ZrhVxw6vcd4CeusRmbo0ySIo3nyh3kCz5zpewmEjotg57wb
YyM9Sq3cHLQk30K/riWQF98E6ixEu3AJcI3WMEJFGXIxFAbzpJUvswgTVLjPouE4Z/QURD9GK94l
0lHVhF2v3fdLXocCqanXdqxOttUUx9Bs7tEHPURidG80cEurm3Xm5dVenXvwcq8uG7lVeS13FWRp
XBqRwLlv0/jPEBTlSyeIPo6bXz2pggq8q1ISWsJ09VDqM8lQHTfUBDvR+5LgmqHS7Stp0Ghh4Gqq
Y9X8HFuD7gS6XrmdJPwaszn5GInCsLFrr7yiUOEjM0LwQyiy7tAou1I104lb0Zgl2iQ1V8zdov8a
indz8U9bPUva99sb+MphxCPBBaJYByP+ugdgiiarnPzcOE2agIxPavzw22yrvnQF1EAsvuBUALpx
TszVPWlUfVGgRaif0qk6FdYuMx5I5LcZPbHJbAdWuJ+nX7r/J49DG7aFoPcmv30IdE+h7Cblwz4y
h4eGcKgGigRR/0tnHiv5sWjc3EJym4Jqr9cbfpNx5YgxKaBINLYQrUCrsy2olDZ8bsWTOEsFezut
/U+SXlsvsFC1mQNyTTzIndFnbpypHHBVDq0A5tZ8+tupUd/ZFXW+eS+JYwSsIayK735twVRjyL6I
6LuR5ne6upCrh8AfW1fOhMoLtaz9Z5w1WuLzIYkUV0pm9Z8YAEfoykqUi06DH964feT3UDEXbZci
NZRkg1uGcZc5Sh0nohvmk/VDqxqk3TUhq06+aZWJXQe+XNlyqqUdTWbynFIQntACMNFHNctU+qaG
iU8KopHJXxRaInXcZb4ALUAqJbGTJ5l1SM1B/RrMSj3Y1qjVn9swoxOm7pv8a2q0hGoBrYcELZrV
2akUlIlbDjWADl8WQDdaEY9jk01N507DkAb3em8QX9Y1SdqdhsxOdMiCWi/vmrbpfoi9IMk7oY0K
9QDOvkJM1TC+6wGCFHumyA8co8vn4RgUpgEL/ixr5S5VyvyT2FEq2niEpbUXSK8FWTnKwCIAUW7u
lfdOFU0RBC4Wrx5joKd6EtRLi7aplY4sx9JoJx2ZVKUVYJQSBEq0amilz4Ygm4mNNs/0UKDF6Yiz
Ke+VfojRWO2l4bdVp8GXLCuad/qskMDCdA8BAS86KYt1BSJqDKudG4HEXiSWByB81p1UjrFrwXn/
EA1yu/ND8b2O8n+MWpQeF4w74O9zF0KspUgs+kg/Tcmx+2IWqjsXO6nZt9F70xWLJYt+UBHkLKux
vk9qEaiorJTENBbsOqH+xaq6O/JC74wuFsF5qGsXPDJVDDqJzweEKKxaiplIOoj+bZZUhkfeHA6K
0ri3b+GLpNdiiSuG54RYFIXzlTec5iX0eX2rnab499g0T0pcHYb+Mcozu+21p9FUDmL+oU2snwnE
abeNr98cbAM5Q+Fv2SuMdGVbqyBHm308P39qD6Ec76m02nmu3Ru0tEgR/0LJ+U4KOsiRz42u9ooC
XitJoZg4KeHPMP1ME6IWvTeGWmyw+5lWdfEB1ZWN1NKbBDCgfuqq2A5baD6FBiTFuDF/Fw4RdpDZ
g36ANAg5hDVwo+tCX4KHyTxJRW4e0sYUvQEYvyMEsrSXu1Z2g1RfeOOrBjiMOX9r9Kbcm731LTHk
7mHKBuk0+XhKaa2V+0lrlZOg67EttEl8p/ZZ/eBrub73pTDc2HdrYPKyDMgR4onDcq7gMK188Wju
CkVtYv8UpYGtJHNuhwKqCYG4F/1H3zxU6oNVG45oNHbgC4/DVO+QOABk1zll5mrCJ2MIdnUg2TWY
kNjc+r6LbDTpX9KESJ/waWCW1u3RLfwqIvl0/yRJf0IWMa72UvMhAd4auLk472oan3RYJWqpeSxA
4N4+GWvnaLEO2M+gqEbihj678/Mvt/SYIj7gn7Ie5FQRCaId+vqGB3Z1jHAIUTtYziBAinMrghQa
ZR1o+BlD9VcxABzE8tH/I/iOIpwiv3nRgmGvBdI+7jMHdOvL7UGuAz8GSQuUAosLmSl0glZuTljI
FH9wZU+mmtuBmO3FMHbhvnf+f2ZWLqCi+yG0T5NwgqbabrWDUP6Woi1Y9EUuYxmMDLIP7gcUAnE6
z+eySXU1SHxLONFDdpCHHnJHWx+AH2jf677M7RQKZ7NsHRiiNl7c1wD5bcyxmFYoOxEILlzRr+7k
mxxpFrdINuRxgFzqgYZLV1CNI9Y1/dmnt3/yaxsC0V+p0n8SoH7oMvWfIaCOoeKijfdyrpPAfo5S
x5w+3p74C+f79cOAdZHAZ3KoEZ/PSUiKPNGrLPD6ZqcMngFZmqJHHtzHqXZnGJCT9G6Qf8zkEhH4
fWvFtlx8VJEm73vTRWZIApXbxZ/jYmdZH7t6L8f5rhyPcdyTh66dqLw3G3WDFuHyTSJcIMjkVVx4
t1+9sTeTCRwtVny55JuF/QSeG0uUvrqo2BWx4ZgiU1eatuDX5saRX7bhehVBFyHdgltB+Xo9WWGs
atByBJ4Vyd5gDIhzVR6dprsk22IYuDT1WueFh4EWUu635fZ5M8ZUMgIpDfvEq3yTti4j3jeqNO+C
/MdUz/vbm+CKLUa00KUvvNdkLFa2yFxImTqnXgWjnU197xjk/j21PkfVtnTRL9cOPqw3tlYpdUNO
ywqO/NSbp9Rn4fzBLabJtdTG3Oeh+S0W1Hkf0r13h2R8c/wvBmrhrEGnQXlm7fhWPtuJzEVKI+6j
GOz14jGtI9fqtqpYVzw2EL1Lsoy+PDiq1lVmstl1ZmVx5hGbOR0cDkX9uVT/knjYzVR6094ewkOV
C65WGBtu6eWzpFkE7XDbvfZ+iKtnSTHHRTIvyDy+rP2UVqr0kGmJ8uH2TK7D36W5HJeXh4nGWNgl
Vyehmn3fNMYk87Tej+5HKnQO8NoSQNGIYMdAv97njDwi1EpozG1s12u2F5ZVzp+k8CatbKd+Ieaj
0GSeTy8UbJOiWiUOrBJOj8prIisfSqX89v7hAiYmrcXe4YfVaawgZResTsm8ADWwaGbPKgcj/sY8
7xM0PpP+y217V+JJusdNfFOCSgV1rPMTacpTkSujlnl5HysiaY8hRIijLMYhf67pYZcPVmLO9RG0
UWL+vm372gaClYuOZxYXwYbVbdBOsDs1zZx5czYBgptaqqcKFEnvt7KAUNH/4kKgZeJ8hLKQFGCS
xMxL2jzjbhOlJ6uUpt1tK1fcJ7ArAGth8wd0zltxbibIBjFLWj/zqCwiTxA6aFVOaX+E8MIJw3Ev
aMGu1e0wMz8JfndKzS3P5ooTTe8P4F6c1EX3Y71bRYMSg6VNGTpJcmGLetzuKyPzRCP7KWudv+/G
ObSTwuA6GlvfydX5p1G1x7gWp73fNDSutOnLyFFzEoIxe8EoOkErdztDydR9ROn17vacXXsNzKUT
nEAdtLe4mrJqrvMoSfjg1hL2+sIUxQvf1M90v24c5GtvAXRDHGOI/IFmrvZAJVqJVanL1NR7Xbpv
DsEuGu7j/JDviq22mWuXBngfggSobeAHWjmyMY2VppUMmacWXbzX5Eq4Nzs4xopUG5+DfpCeSmNs
3SBJN47TtaNM2MxhRntZRjHjfAcanWLlesZxEtM/FupQgIDQ7KqG+zyQnNsrp1xbOgscL3EbQS09
SOe2dBTugK0LTGgklB+SPhwe5EASj1pgZY8hNE1u39LXJmaIlVmZwHWddrkL8Cw+xHpd7BUlsx5x
+WMH5LGCCFDUu2lQCx8ylHLsRGrM42S1hts0ofYQaPRbU8d9ChC12alxXh6GWAnuRWUAl9/CBqWa
4UScWqROIdaVXZIZvJvkhogXeu496T3/GERJe7w9C1dXGriMhJLT4tOuVrpPAbaSW8y9Tpj/EAW8
hKKPNkSy5zA5Kgphkwi497bNqxNPDZhuIeqycAGcT3wmmL5cj3XuRZb0UMMlNwuPapifjPb7bUOX
u4mrjIuZoHPpm1wfmQSVQhpIeRgKvCex3WdS6rbcIjByPGX9/HLb2uUB5XWXQByRryN/Ya72kz8T
XFp6mXuK/k9vHJdWIRRY6uGvGqQPgNY/qurn2xYv8HKgnKge0duoIXKGi7a6E4KxjQZRqkuU1fqC
deumtkAZM7J+t2FBOaCQ2DaOr1h1AReRQTPB0KTCkxKOxVcxKbTPskFnI8225QyNYqEr8ASIiXI3
t7n8vYCL7JMVatXPADhJ78apQotrluvhXzme/Xey4C0aX/TpcQzRqAO0sn7jkKGvAMcNubf02OYl
hPpaDVhteknMwdG6eMveteUilKPgx/Tx1+qqGcOgSYi/ChAV+t10qvVTkMMah5Jw6ItHS0no9dwS
W7o8bXRAAQ5VwWvRB7XutZp6HVWrKcg9vUvt0trn+o/KLO7BJjRhuLOIqG9vkCuuNQbhwtNoYFkQ
nMtRfBMYmZkcGcC0Mw8tm5aCBHoV3zJQ+vfBUPqfaXoxeydTEvNTCORcx1FLyYmOfRFWbqihN7px
8q+OX1+gM8wArLQrT22eU4tkf5V7aOMljhpTKgxz+NbHPoG3pbKKDxDTZCDSBGvD8nKPnQejTAT0
t3SaymSh1pY7SiWimHA4TbhhF2r1JDkoofjuWJtpxtunGsXU8aacT7cvjd3Y+FPuDdJxEMExxB97
6j1DMTuGONAckuzIbbwTmbEcHHx7Gnro11i28rlR2Ur6VERuwFMGjVTJEyGye3sbXZs8uFKWJkjI
20lwnluo8sDyA6vIvTrZDwUOYHJKN+v/1y5rZYFsgzIAH7iOq0MDHRUct9wLKngoabSohI+j/8kH
jhRsyZhcvkD00vDoMW9saxz38wG1wVgp06gwZUq6m3sVL7dzlHzeyX3z4/bcXcmjkUIj9wJ3Kmk0
zuG5LcgJ6zasqsJLhOLBDz6J5WdRhdomsnHf8p+T+aOx6t1to8uCrHc7ELVlZyw8KK/f9ObY03vc
AIkssJkN/r4xtNmNB7Ha37ZyfWiQwHGkdCytk7pTT4+hIjeFhxS8k4Bw7p/DvHL86SU/GmLplqZm
Q1t82+q1zUhzJ0eYDhSe2tWV1ittYswyTdSq8VBmL6l2D0nrxr157Z56a2P1NpDMyfuwtwqviSdb
DO/mko54O+ht4Ax0NX68PaJrO/+tteVr3qxWM+u1AWNP6VlauusS2cmN0lbKLyhpHTWleHfKg6XC
T1Ek6Et5G1aHWRy6RRGXIE/TQIzEEM86ZmBuleGunDCa5CCtgmGUgHKdwk1HqWrnPCm9QM+hsp0N
BcE7v5MP05hFxzxVlY1JvLLlGRMhMl2GNLCs+/JmK07LPO1KTyjKcB9Q/LYj5DI3Nt8VKzxcQKGI
GeCrWx/mEQWmGNHe2lNH2X/qO31BLApbhFFXKuSvDfXi4pVTbVvrJAsg25OiGmsvT0jNDi/lGD4m
4otaD0S55XNK+blVprvl/2E87xR9qTa2h0CtkSXv9+TzXT9UNzbOK5rs7FYh1UhKh6QfH4UE32qf
Enz2WsOYvd7oxu/plESxU8a0O7vDhPBLWymR6HTUBmJXiRIB5ilNP6gKfXSu1GWVZo++b/xMAEj8
bCdfvu+DqpVtdmHdOFM8qR/iOappVKgt+FXEoTB2ahsOo1PVtDLbk1a1dElosvpb6GQ12At0lCOm
GOjDn7gzx3GPsPTQfSxyvR2OdVknig3JVdPYxmDJ0S4w+iV9mfsJPwaTDqiilDdbLuT1zbvMEXk2
ct6LjMwa2yAnVjlYZajjxVbKnZ6Vd76IHO/UDOJdDrTRMebWmOwoDBvZbmqISHpLnB2EIqNHs6jS
DRKXSweQV3tpSQJ3A7qO3Mn53RJXIXEo0BuPZWrtIlXuiqx1FesgpYpryMF9Okv7mY6vIIk/zIO/
4RBdXNav5sl4EVoCi9VWWybKU8nsUPz2hibY55UOPVMXOaFfRO+9sRdDZAzYmkv5bU0uUFVxF/dz
qXuFmYOIgXgmrYkgMrtu6bxvHwffvX1pXzwR5wbXigdWZSlgvQrdo93D7iQqOuXJaEoXvR/bSP4I
1pfb9q6uJMnjJXQg1USb7vlKRqYRtoPI6QMd3u8Ip4oHJVL/zh3NHXQUwJUXFbP60lS0LfS5ghzn
MOgHQROr/2JNgW6zqBTosbPaUlkWqn1STCDKasntrIMq7cjYbazntY1DcoCMGiVrIoblnL15E3HQ
Mr0dmd4WdGNDmZPCOPf+xnW+ZWU1p5lFuibwc6w09y2ZTSM/qFtscJcbha1PNpxqIbkOfjwfiWqk
EDwUquL59I3SEChLRySXyjpFgfyLFJkb+/K1LHN+S3PS6DGhlLKchnXSIxTbKK+1WPVwoTIHMPBc
0h2nibss+iAnz5P6XZS/iOSpRTV3WnJWNWTp+iyeApUeonTrxbw2/Defsw6JWsh8laDhcxTlUfUr
t9AfW+tLK+/H+GHINwotlx4pWCWcDrAE7FDqHattw95PYkMTDC9rRf1xTHLDDkowkT7e3B7IaY1u
IZReAU/Kh14rJ6cy/Hh/+6Re+Ah8A3RmEJ1QClSAV50vuKyECfBQw/BQdnEod7lJ9u39FigD8AYD
SIMHbJnzN4fDXPisrLkxvVJEoTzhsENYXIobR/DKypGiAGNKPmbRS16NoymarpiZaw9xsr2g/AEF
/ChEJ/VOjlKXMP3d1woZEcoooDfAuylrYp8+EhK5FxKmzRTvNZk8eq6NdC3qW2JDl4ce+CwxGf8F
PguQ9nz2cjkpJTlsDE+c+oe8aVH6LqIPSJ5snMQLF3gpKb6xsz74ckO1QsROMsy2CR1KEn0Bkbwr
h/c/8oslcCdUIPjpta7zZj9EbHGzX9iIci6Fvdk1ii0GQWp3AJJdP/WFu76doVmVIujN/FHYd12u
cf3k5u72xrwgUyCcVvF/iC/QYOUeWgW7YtyCcg18HbFMATm01smyL6G8yzP1xafntDoYs1uV41Os
5Z/KcXyhSLigXtOk2viSi+ze0h7GY7m4HlyC684IPaiAxSIr5RGjUFSW8uauSo0BCfk82cmi1NOB
6kv7qg2MO3+SpbvbE3HNPN3gyC2xIgpphvM9FupVGVs55oXB0lxSjW5p4AbmsfGIfOPdLAq2ntuy
oG0M+yKUfAVXcQWS2FxgaKv7r6kLUYuhLvG6n2g8A0PxH0bVzjYyTldHx5z+r5XVsxlx+KNgsSJ+
EJ3+ufvcxw41kj/VVo1mOYqrt2wRrf4/Q8tV+2Zjw/bTqtmMIaWwSRV+Sf/cXqbL6aIwQBhMAgOc
7YXCXczDTM+H1nnq9ORH3zSSktH8x8zvfG0jeLqcMuQIufUhcQfVBL3K+Uj8SUigEatHb7YKRxI6
u4NtXPC/kmKtBpXcp+Do4laK+/IGwugC30KpENrhdWfLNCjhoAXy6EnaR0BjeB8nI33O9S3NqCvT
SCy82LJQkoWv4nxwTSc2kxgao1fRggnlj92ZOb364POlT1JUbWTUXi+R812hktsi0UnCkyL1uuYO
h5afUKaYEHnmNv1uVvZococ7lWp3qp3oDuQ09uH750/d1/og3Kc/gOK3h2gfjnb5Z/xTfijvc2cr
8rvcqnwUGwluFPJ8F2mVMhC7xh/iyaNL6XEA1lEK0yHI841H+dpUk7ukqUelUnIRz41mDIN1W0xe
09DCPjyHIQD+3G5rp3w/f8ASy741tnrBOpMuDH3MJ8+YQ7anIxa1a4nBSUmzv7n6s24ee6F8LMpj
JGwM89ps4nQsRBoLBnDdSywKotr7STt5oX4XGcIdmjk6MKR3n34AFf8aWV2Wc17QSCxWk0f29mAg
upMO00P3CLvrLGyt25WjCASbf8iHLc3fK5dtpLnRMpJ69pQY5Gv0XWlkRxR/GcqG03HFA4Y8Ay8A
XSIgW2BFzs9ibXDucr2bPaGmR8I4mN9EiNQp7eDju226y9MNv+0SNYIw3VuLq7cuGeQEohAsGt28
N9XiY/c8w8jmkI8qJHcsHkcTpZDRlvsNy69B4OoiAJwAeyXthuplkEhDTheJ8jB7376dInt/+vBQ
2D+eokXNE6JklN9Po4uLjxB85QS7u2SXLD/Y4f7Xr8petOFpmNo9f/z6+FJ8cxAL2n337c+hPdmy
XR8IoA/hjry2Hbmy/eHIcXMN99PO/nh4fLz/++EhtP/+/nt7R742Od4a0eplrS1zNBrERjzNLhAi
fXjo9/Ju2oEidqx9c5ofwLo8WTvE3V3rR/MI5abmRE/tB+c42Pfg3+2jYm889tfX980srx7hOKlH
XQ+Wb3ry82xXl4eMVNae3L6e/Kw/gM1r5o9bLsbyS1cTgY4Oiodw90Jkv/bfklgYpkpKRS+OyYlH
wi4pk40n+fXMrW1ASUEz80IOQWPr+VGh11RMfK0QPQl911+ZbfF37EZOan/9/DO0RdtTP26s75Vr
gPbAf00u994bhyZD92geLEyqynfdSY7wlzvU1J2Xb8uG/QEZh93ss28KU+w5f01PuQO0Z+u7Du5G
EcEAtFFt3hZ5/33YIla94qGcfdrqspemOIkMiU8TU2WnCSVhH1qsUd02+CnRrpkiT2kgT1HFjWv4
6pyATVYI++j9WEOoJKr+0qTUomf03XNfHPPsrjF/JWr3/fbkXw6QXlsazOHR4npEVOd87sFe1lMd
B5IH9W/TPlplb2elpwjuJPdOLik7o/l92+KVy5iGZqSaoNFeCIjXPBXZrKatlOiSB0WbOmeoukmO
HP8dUoi80Hvt7pN+uINr+nnD7jKU8529NFLTqEMWeuHJXO1sRetM4mZN8vJHwTzOqkRCftqN0z+9
bdEG2+afKj1HD2t32+6lc7KYxf8BNUZxbl2ai9OOu7ozJS9uiDySh0T40aIYGT1FwkYG5DI3cW5p
5XH2pdxKMaKMntjGdvdTDF5k8UteJW5470PPeXtY15cRymG8IRBLtLGd7xyxN1rIzBlXM+3mJwtP
AeIYXxvsOpagAvXhw/od8MzeNnttjMwXBWpKx2imrMYYWRCwaWoue6ZBY6e1D9tnpGwgu+uin4K4
MaHXxsgWpfaOsA10TWtemlqMkjk2C9nLaMMcBjdqbJXOysrcIVQUVSehT+x02uKbvDz7S9P/Ql1E
YhTpgdXMlm2oT3Ocyl4lngCbdkmzy6eXoBs2/Mkrc4mdZXh4RFSNV5db5YNdqvRa9sayccziZyih
BReVIO+48C3tPtU2DK71a5cs1pnF1eql+djPmtGwegVKvQg7F6hY9d8A1giKU43VoRdctbEcOTRs
Mn22EFo0jLgFP7bjP41WPfjWoc3soWoctN3tJjIOeaAfUtlwNIVOly186dUdANST62LRVGLXne/y
Is7kTu8q2SuFfeyTPYhrN9+DSpcq6E3RsDXo9d8i9L1S1oAKBleVHAlXJdCoc6vhJJWgWnr2Xaj9
9oPUGa1oJypuSYws/iZ4RUigtjsDnvrMOt4+YcvvXl2TPAnsdspjdDmsm1IlrR7mru5knHJTg0eo
Kfaznyb721auvDuosuCgQoQG6Y21eneGuprNLPTZCXH+yR9nr5oVp4g6V9Bz+BFEllMhG95sXMbX
ZnahoSYlB/yR5Vytpx7WQy2QKfeK/h/4SQcsTIKbaraCV2wi0WUrfxpBdm+P9qrZhXTq9ZiBGFpF
VWFfyWVTC9QfaNSe6n0jTO6oo9iNXK/0rUzKz7qwl6NHOCc3PNVry/nW8sp5LuijSIwk0LxirFBh
zAY8l1bcUpW8tpw8A/BCS/gsYJXPN6ySRkoe+6HmxT4V+ITu/fbvVN0JKCQEi9zohyo2DhtzugRt
q40K3GWhEESrlZ6qVVAnzhpVYo6sFzS2uGunTzLks1V8GIrPKBXuhzmxpQ0f4nIyCR5x5paLbCGd
XU3mBBWCMJvJ7KVyrOy6LtLvGsGo726P7JoVsCi4Rgvj48UJnEJ1VoqwnD15xr+fIkkmgtT1jRN4
1QpavaRNuNo4EudLVvtoQCRVNXu6MGd7M4KxyxyVLf2py7ds6SL618pq4xeZpQN2IU7q+3R8NKIg
3k2Rj3cvm8Kd5avDxtxdsce7ScoJlAgNk2vA7GjNcuojpub5saL/KDRr2ku9iXug+WFtgyqK3duL
dZmUwY99pTf9j0e7mkboeayasAynC+AZnRZ+G9J1CZmjUFRt/27vB9p+xJ5AUiLrBdjmfM3CfAQp
iq6SV6PhZ0xE7SNxefxRC/7M5oMSbxyxy8k8N7c61WMlDIjtzZgDr6mlk8OBcxrtc/3+Ws25oeV6
eRMBylSe1DYQDeBrxT9pmT6GUTzbnWzLRmgLxoMgaAt/dPek+t8HZYvOZ5m184sE60s9BD4LQq01
m49hlrqV4Od6GU30v6fgTv9epn8SmCNvb5XLE0dmbekAowebhqz13kybKKwEPzG9uQ5+ZTTJ8ND5
2cYLd7kfMUK/50JZDtZmXVmXCmMczSIzPSvNIgdgL2Oi1kx/UDv8N+N5Y2q1G/UsN/USNirKx2Zu
G2qZ76IRQur/YtbeWFltwiGY476YGJDpZ/u2ne252OKKu7YB3s7ZavvB9d/kfcDCZIabC2XuZCAB
OuPF1FPImeLPtwd07VS9sbYuBy6cQIVOLxEFiLTZW53fucHcfkLK9jGppy11uiuFATYENWvIKkgL
XnDOqnNTR71Smd405a4MSSL6a6fGknZibLpzf2+13SHp6ztV7hzxPplSO+qkg1R0P6zY/1Z+THrj
D9prtjIfFIngh1JhmEhPmaLbk+8a8J6xCw4TjTiFavdJj0v68faEXS7Pso+RZDdwLHgRV2/IXEeQ
zoOmg8hyURQNedtltx1d1b/LVXPrjr2S2jMN3kRqlPilBOyrba2OaWlpNHzgfH+NrSNt6FmBRhfS
nDUMuVE3Of7Y/lWE5zCT7S4T3s0KQWvxwhCMU4OrQUHn/DJshAVyLpSK10M561IjV2w1FrewYVci
GzouTGzhOywU+itfJqgEgUa9/yHtvHbj1oJt+0UEmMMr2VmBLUtyeiEctplz5tefQR/gHjW70YRx
vR8MWNgqrlSrVtWsOUP9uVQKO6s3qrDlzWd8lnd19da7WVCtvP6u9z11MKTNTahM4FT/23r2wclb
Od1evlcBkerQhxDM8kuRknQS429CaXUrYe81WhRYPk8LqCeovDOLC7ehtjGsWqEO5jCWt2U2UdmX
sz3AL963lvwT8OQsAYqeqt4lx9TjXDRNvNeohXnhUZELBbaUpDqpUjeexkr7eX9L3wAk0TUwy+RC
eMs6L6Mvs5VoqPMC49k3pYde0B+rxnuFRsHOrc8yzyDdnDZ63R68OtlBVpyqj5pyqiVzK3WuvIYe
/xu3Xt6A89fM3cIg4GeU0OWW64WhtzwPmIn8eSCwMOFD+GbBoO7Qb6q1P8NfUu9YZ6M93J+Fq4MN
fyKwLOab2xWemIXfbfVYriEUs56nLtuOwdc8hdQmPxvTGxzY901db/dLW0uvWwLjpByDLQWGvc/e
n8od0JneIBlZmvZai9G8uS7mczZG2xblfpAnoD4u55MmCjXNogZjir6t81ekMGwhg1mb2kr+dS2B
fnWwFtbmn384WIrU+QXe23rO9D9oFNt0d0KL8G0iF3d/Eq9iCwwpM6kEtOmgZ/XFNpEqfRQSK/Ce
Ex3Rbq5hOfhutWtUaLeGM2e9sMDMYeZyOHrvRwhQhN6zIW9iawMUPw0ezGIleLm5IUDHgqr6S4S9
hPxXDK9PDMxMoA1epkNT2X7qRJS0usTxX/995sjoAXwCIQ6qYrHTxahVo0KIPJ4lFRw7Gyn7qaQr
PmWe/cWmo1Od8YCxnlu6Fu9hmf4PXSx84VnT03rTa7lgK72cHu+P5EoGZG7lnInqQPtjia6ky+Vp
okSN2yARnr336iy9qRJFL6f9b/Ltcdyd9E9at6UZGHL7FbtXz30ZoghyUtJfNDMsI5d2aY6qhEwR
hWexeoyo8I+ahm7zdz11uiazVW8jFwDwpJUtf+2ieEOaOGoe2DRSLCnaEbcTQq1QfJdWd7ubfltN
bXftT0P6il7Ziq1rr0H9hZwvDoPJZa9cjrCMuigWsilw++y/IZTezPZJjNsNaDw4HdVNr6643+tO
2dkW2TD+b4DwdABeGmyroK4mlLtcFf+U1j9aJxZdhNdowoJdZXpstF89zJRt+4luKTu16B4RmgcI
x/bhXCb6ivaSgfpuanFgKqooayw9NyYf2CMJnjka47272GpoQyMpH/aha3qPceGTINN2Qv1f4X1F
tXTFH1yzrIFInokF2WEzJ9Cy/a3TKDF7aHm4WfcaZd+8/n0aH0dYoz293vYSO/p3Kdgh7w+a0bNf
WeXKcHKqX7pCgW9qEm0FJZpm7q/w1xDZ1yebaJB9T/A0i/ct1RPEho6rMVUiVwqBS9cZmfNk8KyV
E3YlnEDMyRbndFPpAGK+zHVPo0eiFyYUV5M5zE2zScT4OL8iCxj6fOHc5OWxLcSN8cUbcptMihyA
QAFnm/qU7pIvYgq0mvfFWGzHaNf8BXMPkCppmzRcO5ezw7x0duCJZyEP2ndn4qlF2gXUpmcEoxi7
beDU2auaV7tyFnXQf7Zyf/BSNJ9WHN+NzQj+locohSfqscvehiCTpWQyzNitrFNQvUntOfRPTf0I
KH/FD1y/QKj7zH8AK6JkSyBxeS6hFC9hevYyN8i7HbBpO4xHu2KkvazZhV+5JBHYht4mHj9LXvZU
Dt0/D5a5hfiAEhSobbpILr+gDWOj6L1SexYEywlHwBY1nGZUPeRkb64gVq4nFu7eud5FH9X8Llgs
pa+PcSWbIfdWpjW7MBUAmwya/OjlEp1caq26aruqEnLbKNSbRAAzPeHsiz/ETFMSTGloxsJzWEho
gqhBbzqZ5UvbKQH5L4517TS0M32+f4lde3hAcORagVZwnK9OmJTrnVTIg0AGyKwmJytCTXd4vpsV
Hj6vPbsePYvqaSjW4ha8V7omxXtja8FoSs8TSURQwKgKXY6b/FSqSv3EF3h+kNtDAg0MwN/gMaM0
4HQZB7VL0mwjwOlrZ2kMeaxeHQhl5b3WQIl2fz6uA0oTACb6CeAVKUMuH2l9EGaZYYqJG4iDtM0E
eXCwCSSgaNfihxumSJrSHgvogJz3sucr68lwV4EVu/WgKJt4xpYOFa1u5TCusQReE/YwJqitAFoj
CoBTnTffh82VC4BMwzZK3QIRyYaeMrOsoZGtnO5BJ1bBb8jDO+f4ESfSjZusMg5Nku6LemdouV1V
w25My581XcPyylm7funNwjjEFlDfEfpezbikdEkQNGnqip6FIjZXvbTvxnTjFfTBfJeq1jG0nYJ8
YbNvjIckFf55xaG+M+d2VGSg8C+Lw453VRs5N1LXE09qpnLmkk26Vhq6Otw0mMCYCn+NOUud/w39
P8y/r7acARSwiGvUU6DKTlu/WFDStJpLBXp3fw9fPyQW1hZD0lShbf3Rz93J7I5m2duidyyGzXsE
6SnkNdqzrKxFitdB+GyTMHx+ILGIxsIm4VjdWUOVuzVMNXYgdfk2krMX+kx/VOpY77iswoeoC6GZ
b9Nxo4x1dIIAAlpm0co3hRcJP4JMWKtb35p3suhQcUGCB23J4t7yO2Vsxm7MXSpn7KLQoEm86Qx6
HqLvQZ+U20ld58WUOUwXkQBTwXMEJlUSZgTpC6OVGel1X+u5m/WoNGm1Kh99lV7xsk99Ulm1fzB9
n9tLEISNHqfeA1L233LJKI992Zh/VjbDHJJefQ1plBm0Ba/r8vEqmn1Pw6Ocu9qrcVAeooK0kt3Z
wx8FQnc7POaNTe/lGpD2ur48TwKD10nnUZr8mw37sOMLEbZ4o1Rzd5jyQynptv9SjcWm7mrbQo8x
1k+thaLZBtW6+wO+ueTz+wi+GBHZrcV9YoUjxCaTX7hi27zX7RhtvRIWDFmb1H2UiQbsqFP2877N
K1fOYKFg5ISTCDWv+mc1AcycME25G5IZpgkrQme0aAWnogNse9/UVeQ9m6LADAyP2I9HyKUn16ex
JtaSCtfwvivyu2693//9VwHB4vcvzrEkBJqeRWrhysbG+xw1iFnYVelkyZ6Nct/UfA4WO5PuuLkB
iFcmBa/FSiVIpkdeYhRu/Kc4Fuc4ts1N2TrtW6D+f1qa1+/DZuwlRMISSylczXIN85h3myZ2hvrT
+CpoG6lZ8b83duDFuOYT+cFaKE96n8zjUpNXLdxK2kvww0/fVhMQN5ZqbvwjQuJGn/++tFOiJhdr
5shSoW0P8W7/pyRiEv1X+EideCg395frxs67MDcP+8OwTEsYCQIxNyErG721a1CGW9sB1B4wGmgL
CMKUy99vCaaZhaT+3USubKF+08dT7P3xyqNUOjoi0R1cLPdHdB17kNbgOc8Lk/QevOkLk9A1do0f
s9lpXZ6KpxBdHniVHkk2//beoBLJzWMEA8Faw8+tmQThCu0mqT6EXBdmZZKWNByyQczsIRD8rYqi
3f2RrVmYf/5hrepAhCzOxAIdhcI2jX34xkaS+Pet3NqA/0sEBJ6C6G3hK4iWgLXA3+1COCm9JepR
qekRPETjvm1XztS8l5e+glK4Dms78RMpqcsB6VEyWnGYl66v7wJ455MXOc3swVgBOd+at49mFivT
wXiX1/Vsho3QZKdAPtyfslsGaL2iswQOJcSs5yn9sDBDo48FD57SNc3akdKnbD3Wn6diMVWcINAY
Jq9I0EYLt5CguKqRp6pcoz2hh0KvlX7sNzEhvmLsxPAsyYdudIbtcLDq9zBQt7IdxXbvVO1Gk3aU
VdK1pqsbi3fxRUvPkUVlWg8GBQ6hOYixOO9FOwv+dOI/1wPIk0G7wPDhlqCvc7HvfSEn0JOM2h12
kfme9I/FWs3whnO/sLC4SqK0bdAywYLSj47Y/dHNh5B4Vop89Gte7m+W+XctVpLmVJ7llCjhRVzq
Tg2inpRFWjRui8qKQ64x4N0QJYckAkPx76bYlHRxQjZEOXQRVvR6R+QY1I079ZKjyk9SROJh3N83
cmMfQEUxR+JU/TnEi82P3dGcjKZxUxiy4xQ2nDj+YeTjqeyLlSjwOq0wZ0ytWcuIbBV51IVvivoa
F4sUhYta14NU70eDza++KsarQethqka7GC5wT1APtaDvg2SN0Pl6rPALkJ2nCRBQJ/yWlwddhZ8a
RZGydvkQ8Lj/JfKbJ2wGVOvvz+n1HuHdDDL3Lx0rW36xH5HiCCNkn2tXEtCjyHJYueW9kK9lAK9d
PZg5BkT2b5ZbXzL+Nsg1yFk3NW6mRnYvveXRUZ+cUUEkYsxo6TzeH9UNc2TAaBsFT8+fZR12aBSl
6WOlIaDWPwvtDpBeVzti+1Y5UymulWKvzzS8fP9n7aoSOwD3DSKpccs//gvM/kawe++SZC3amJf8
8jhfmllsSQkWaoRDxsbVs19jRFes8VCV3yQUL71NGBJqeKrdRL/vz+SNfaigtUEui784E/PYP1w4
fV4PlpCqjavuYRL61D6ugYeuwzZG9cHA4lDD2Gm1cYQBSMMc3ZFsfaPs8024uz+OG/v8wsz8GR/G
4cVJlVZII7shSrlq9zDnorxi5TDd2AgzBpuXMoQsdIEvxiIlaVGMude4SQF9BmQzPQlQLwPd/+IZ
xYp3v7Eys9IKwpNgUEj/LIw1HXleM+xbd4yy3xN8SxGguGqSNlq/9ia+EehChvYXVguCaM5OXM5e
M4p6r/py6wZH/7k4dr/EE0LT++YUPzZ/vK/dyjzeyEBd2lt4JTH1hCESpdZtds2RyONNPRZb+tWO
cNv+8764GNk8yx/2hdSLUdEoIpbUd8svf05W/H3w/x2PQvYInBc5chJc5GoXZlpNT3LCmNbtoycv
cjXFf620rSCc9OqP3kPd41NytKRDNKUwy+efMv9wf5x/O3sW3oPU7Uz/zP2JKNviCybRg/+6zVvX
MhNIgO1eVOzAf5Dznaedp2kzJZlTGfYYQIB9bsjBFdbjGi513pL3vmHhTGQ598Zp6FpuAVK1zWOr
JI9mUx/qqqQ7Zvo2iWsiMzeOPUwMOsk0UDlcBAufmbdy3YPWbl15PATjf1kR2EW+W5naG475wsji
cdFlkOib8dC6Sf/QGSAsJWfQIIMRPynDPvGPlf4lfL1vc16tq5kEdMueAhB2FaTncpTqKTy0bNvQ
UZDoROEv++Jpa+WVm3bg1IVHkmwkUN/L4zHpVpAmutK6YWT96NFRNAPhZxp9GdU1BqmbPgZAxP8z
tfAx7WQkPajp1i12hAXNpjHtotrl+a7t7SDZ0B5UNZvh25r+yY1Ij6OpK3PLDkBVZF0WQ+wiaRIL
hmhF+WMYPzVtti0h7KCUswFPs+0nyuF8g9R5kK0N72JWu/cXcx7Z1WJ++ILF/hHqodJDFFTdpKvO
kdy8a8HaOt48Bx9MLNaxjUyrz4BUuQgubGspsK3uUdVXxvE3AL83kMUSpm05wgiJFeUQfq9ht//9
M5DscCtDMl/aKUCkh+6QkD4mi/qVknx9KP7Lf2aDo9M/gdAlNeDBif5bxaGsTfDiOlG8IMz9lq01
ytmmk7ZGvza/t3cvtJm0uAHoRbzhchdJ8AMaKMOh3i7bakyL+RBsquMvedi1nR39iI/yp/ub5ubJ
/GBw/vmHiytUYDsK9XlMp+Q47ESnV1bedNdVv/nS+mBi4a7bPhQRRrbmK0N9S8qn0IfyxUF1sGhO
pO6PWqKfstBR6YuiV+o5NrVHX/dtbaiPYkFdX+1sVRhtDfVHs1/JtNwIGy++bRH9JCXxXG8y/HJb
NCXpiRf9RYrf6Z+0B/08VvLKi+KmmwDtS8rFALAiLXUkgjpua0XwO7dtPokjwBgrfPLCGaElP03D
p4zE/UQOMBXrfaWJhyEo1kg/bq048QOwVvo6CFoWT0Id7rdRl6feFfrKVvx9Lfe2Uv1S1+RZbvmK
Wa8VjRgajrQljjCroQCKLaknSiHNQmr951SOK2HXrUgARUeYX2BKmnn8LnevgphKJRvR4JZTuY3E
R0PeDs15GLxNMWzX1JRv7RXagmk75ZFGSW3hX1OrFTxZTwdXiDunD6K9Rn8uHr1ssocuMuwSlnhx
3Nw/n7feAh+NLjxuJVCGT9J44LX2XxDvDANM1Vc9P/Jwu2/ob51j4XUJKlEqm9GEQD8XXrfvYNTP
dSwZue9UYe1kZnVoxeaN9vmNF/9Us29ZY5dh7Ya0viLNvdelb0X4Ixe673po7idI3PQq2w5S4hSK
tytR2W1fmxJ1HTFdi+xvbGIw4iQDQOIYxtVLQtKCAGEf1iIVD22+0b+iE+kPW2tMnDT52WzTXyE9
8P/BWTd4v4LS7lYSOzeuggv7Cz8NB/ZQAzpjL0TysTSEV3PI10LtefMuFwQ6Lh5K+AkS2wvXbFSh
lGhlObgTlwAypd9N5VnXmqc0d4PJtGv6vfL2D3D5rTFpaxM8b+alcUjh54I1cG2ycZcnK2m1VlW8
fnST1uod2RwPIjKqdJIr3psQdj9FBfIqvxH2YSmX20BEFLs1os0wSf3KPNw44xqkTsDFybqT519M
Qyfw6mnSiC9RxW9l/p9otWfkiZ1eoPPtu2itNUjc8FugHanSUxsh7bN8fUOArKl9042UHgtH8oeD
Wmw7o3eGILGnAGJU/wS0byx+pOqXqrTc6kfre6ckWmMuu26FYMjAvZE3mKuSV5ojZlabiV9Po9tk
bgQXXBvYsvJgdHvT2I7NrjOsfQEHFQzkx7mnVwx3Ity00n+Z5q/s9lu3Fs2j4EaooSNfJS5cX2fK
ht+K4+jW+UNbEFsVG6uzJ4CXz3K3NZ4m86vhrzHu3NqC1G2oHhDPAxlYnDFPmEZIIdMJ+ahiOyAf
HLTo5KDyNFEqAFxpkmCU7dif7AJFeM+w1hJyN1aABoyZpw2lVlZgmcfXw3yoDE2Z3DL6Aq/pY/2D
KXooI6t0yh6mKK9wBNEpRpt2mUo4+C00Uf7vLst+B/HP++752uHAOkj+GNZT1oGW2cvzaCojMuey
OLntAJxWL6cjzCJrFcFrr3ppZBGpSXGmBcg/TG7SnHKYmwoqXNtVMuxbVsCqQxwB1wyX9uJKC7pe
U6qmEl0t8p3ckG0Ibv4k3du/TxitzqwbGGHu69mtfAhszQgRUU0oRVcfx4deNkJbSc2X+zZuJJho
e+fW5L1J35a1PBdCBYSSnkjRDdqTNxxQWguFpyZ6ThA8mojcFMt3AnWtLfjWXkBUjwo1QLo5H345
NLmIEOrxsIoW5mjDSRlvDYDiK3H7rWWCJBayC7rFZr7GSytBbGgJnkl0c35/FXt74HuvqHr/KIJw
e38ebw7og6nFgCYrS8Qm0URXUqdtNz4hZ7AymDUL888/7gZEkJWyVLEgjkALy9y2lGQltr++OMih
/AXKU7lizy0C6yAKZaPSUnHGxMQo+onlUy5NKwO5gWiarfxvGzPdkMuoIMy7tC0MTk/WQVVn8SZq
beUkb7JT85R9L1bMXc8bKSmVlAacVCB+ljgfI6g7iUHJro8uQ1PtE6SJ76/99azxq4kzyGiCtgCG
erkyVi0IdVQniitOYPWSatvT4ZeCz7pv5no3E0nx4JoL3txgywLEUJGizZtJdccChh3x2NDdNGmn
MF7D094whC+g32jmj+BZsvChhpDKXR9Lqps15S7Sw3PhmX+Uml6SJv1yf0w3FodHHGJwUMTSqLKs
lvJ+y1JkUwyXm9IOxO8FjvS+hRu7DQAbmGjKh9R+ERO4XJ1mVLVsanLTNcDppY9NOb7UnoTX7i27
jtqMJhDhhxb2IC6GJwv9oJUPuJ5N0Cl4INpdZl+0rMCFtEEOkxpablA/ta2IuseTXpHCC1fwvyt2
lrW3Yez8OugCyxWCyPHCyO7A+srWsUt+3p/R62h2HhACoMwm5fRldDmMolyNXWy5hfU0yicSBbYH
4W6b/ZB86UhD+qf79q77feftMT/AadKgR8xYrGCua1kMwY7gakED3618qKWTmPfnyhRp0u4ciHDg
C6Nn/MmaXoD/27Xwu+gVAhnYY4DQhv8e1l1+0LwUH1yxZTaykYim4MovZWILX7XGPnqN479lp+6p
ehJ29yfgxoSD5oKBhyo8GlfLCVfgF5+L48HZyIXNJPyIW+VQCeU29BBW6YHgrUK5r/YShuhoJCQg
dESEdc4jfBigqfW+J/vlLPbxao0IqAg+KefOEP70yKffH91tW7NP42nEhpIvbTVVW6WB2evPramN
p7Cu380atcCqrIxdpCnJymTOzuviVThTutAkAFaeuJjXwKW5qkAYt6k02PC7TdEiKaDvu6p7VXXv
s97Fa9auEi5zr/DcE0JpEjiruHClflGoTQ1LzXNrfNWNL13pP2iV3Rgl1OikrlTTUdu1Cb0eITaJ
rTih1NdYx8sRJpWXk46B8qLqJnhwy+ZMbLmvOo/EczJqjmbRZHZ/Da+P6DxODsXcYEZtaenH+ziT
ijZuzOeyggIam4fc0Ot97ovSAWzHg9J60WMQC80+zrNvOSkHBxq6wtaCSX/NrRJZyPoMGslzPX1K
NmW3Sg92dUmrlPq4y+Z1h9dwCZkxesEKYd8xnyOhoRsYSjK/TaEpSF9XpkK52mAYgoWcyBZ3BZ3E
5fSngtQhgOrDxP/EeD9PzR6+6g413eadlhg7fFX+jEdyimqzlvG4ukwZ4sy7xgOXTmEYGS4t15Wl
Bl1bQMIfJf1OqmhcpOvPXIkRrxsUMMNTmvCQdwPTuQh3NMsvvCpRrWdDrPTvo99y10iBan015Kn+
WTYpTnrsfevrBENFabdeGPu2gK8pdsPYw0zShoGRHIIp7/ZpZfZrOh63pgEBHTS90QohHTj//KPz
8msxbWdpp2ryp0e0r3I7kMd+v7LON8zo3ID0JQAaptCxmAY9h4eilj2azI2meJgI/i1bqmJwNejI
2vqk5/vYGM2tGvfas6QAlc70wneaPm23ghkZ26KVE4SW4zXuxyufA7BzJsKes3szX9vCw9XlUMRi
FKduKsvJixoG0t73kubF86XaCUJ6HekMgsPTLEf6smDGuD8xVwftr3nUTmedSeDHy+kP4Khui4A2
JCO1Nlknhtt48kKSmuU/wyF1vI1J5KhR/JWRhrlc6bEME6jAzOCMOEz/O0kJ8LtQqg5jnYi0zwTt
j/tDu34sY3Ce3LltYH62Ll7ksZ5pbRL64Vmvf6nDW4++MgSbu/C9kBFsC8qdJziCusZDdnVDIneM
y2KT0Y2Bh13sND9AyK2MzfCcKWp1kEvZ31VTo25jvS7scMzWVCiu4o2FvcWN3KMoV/BsZ5TGQ9l/
Qpc0pglEI0frpIiq3Z/Tv0/9iwsZa7NyJ0ICKBnBO3C5iHXTBElNJvrcO4jDHaxtsuk2EPhuzE2y
gScUEnPB2fUURb/Jv9JzKzla5vRrsOjZyuIrZmpMkXCWrlyU4C+/QpAQn2xpkD6nGkm5DHneqIMm
RdV+wqX6Mw58cyUOubGohHTG3NkzNxIuj4ncqqpQtklyVsJHaUKuezq/j/Ua4dCtHXthZuEMpLJW
URpKE4QT/D1dYUbmP0h+uM/jbe57TkL1u1XMQyGZK8/uKy9EOPdxfIsoBGWwZDBiIT6LCMtrw0OU
uOUAk96ZGpQNKb8eFdv7O+nWEn60uNhIvRA3KoczOVfjs2BVG8RE/Seh2FXozN+3dGPtyGijIk9K
3+DxuphUQ0AFUg7l9KxWJNS7cJ+Gn5W0f57kenPf0o3145KBWnQmEiLGWpJUmFVkNZMc5+cxN+Au
0xzmMRwcJL6iNDpIkpPRTaRFNMWtGJ43/OWBAMUMTouaBc1uuJ/LA9FXeSj3xgRlT918LwdnnOya
tL21k4Ntkx6lpLQrcS+FyUFfZdO7nt9L24uVtJIGNjBRwvbwGkATmGSHtPWd8cvKGK/gSnT88ICd
N6pGxXDJc51FeWNGcZmfBelca5DU1v5+8B4j64GMMTlRmBLOmvDrvtW/D/Hrmf0/q/PJ+RCfjGM4
GFme5+cOBxe/V6/az/glcrsHdQNLrZPvQVU/5jvxgdZdd3wsnqNtsp/O4if507hvdtpx7ahe+/uL
afi7Bz98UDqnDpq2zs9SI2wEeHm0QXXS6iiJCK1MlYPK6Lf7c3DtHC4tLm60KhgiX5yY+K5+8UXc
/PSU1bsy3IT9M/qEtFrs7xu8CkqI0sCicIjmhD00IJdz3qRF1hGx5Ge4gZxOEja+KR/SbEWp55YV
Lg/+404jEzg/DT5MpFWXplXmU3FWPJsoS/i+it+5zmbN4Sb7FZFI0llAGC9NeP6Q8VwPyrPgwZ5E
EaLb9Aiq2opSK9um5N/qIRY3+YD0aqIM6Rf6fVKn9o3ieH9Gb5xRKpqQWNDr/fdRdfkh2eiFRC1a
cQ7VnvfarHZ6opcEivg1woobs0p2gPoxxNnUyc3F2uUFhVrScsU5b0c7E4dzBQ4tonHk/oDmmVsc
S95OswYnKVboKhaxnaWmsTZ1aXk2s6TblYEIUXU7rWmI39j5NJxSlIW3jpzg0kodTGVchWN5pmy9
07z+BFXFS/QghOM3STB/jMm0L/2V03Zd+yTI+Gh0/qgP+zLo/bHNzbo8j0J+jKPPZUVWrDqlQmdn
1WAbWgsQ/DgUTiYI734Vnu/P7K0FpMmWLUtNAYz74lh0sjEEaSeVZ6/Rdu3QOF3XbhshX7krb5qZ
cyykxilaLW8sbyKnZRVqeQ4ECrolODuhMXdjof++P5wb7hLk8v/ZWdxOZhBqPXiH8qwZR7msaIZ/
kzIo2x/zxKUvfwXeNf+25bY0Z6q5uTmVfrfF2vltm8aBVlXnoc6aFzWP9M9tHlsOVUPkqHK52EZS
tEZyd8vNAJrgwTF3Cl7TRxkJqdZSTauzFgUHseFwl7Ym/SK3GiufYOfifdVO2V5I1rgrb0wufN+U
VQEoUfnUFpMrAVEwC1iRzpOWo6NovnWlmW+GLH7RaGgNG9NwLIFK6P0lvT77c3FAxijvEHIo89b6
cEBiQAhpItT1eTQqEBNSEnyudT16uW/lRjA3y6QS0GlkJ0jlLjxZVqaiEKYqg0vH+FAHo37SSivc
KILmQ8Uj1p/ysh8+R0JL/7beCruY9+9h5SPmu/VyQ/ER5IcQrkMDgMrY5Vj12GziRLLqs1KVso32
OTm3yvohQSd8nEaQjUY384d4WurkSZtvE7+yyMZG/9zAOaeQyE7ymqY2A2Tr8jvyGqp6kib1uSUT
sQU80hymKC1XLv5bK/vRyiLS6MyKolVIchEK2n7LmwXStbFutvcn9fqQzmPh4p01zyBqWFjx6Oau
w5Q5ldryQWm8CCon/VckB3vf9zUn0NsViM+1r8MghBiYBLHNebmcPLkMU0WwMKiJI9rmgfRLlryc
lvXKWPGq1/c8D2KdN4AMcGlGI1xaIsNp0MJYNee6+t0NnxWENtP3ylvxqTcm8MLK/Br5cAAzMr+D
UubNmdQdCiUwFNoBUsWwHELEm6kxbSGZsUZYs9wbhCMUhSktcR/DKL/M4I0VHX9Wq1VncDO9UxRl
RYI8UFcewle+dGlmMTa5KbJpKE0A7WYNFxRkSOhi9/95iIjK9YsR/DeO9ZFOl/wf98jS7uLanfpi
SEgVV2dL/9xH+2Z8H6LP9/f97Cs++pK/JuY5JBKl1LB0aL5KZTip/fpsxN/lGvF54KRosW9pZ4HL
m+4aVbPRbV7x1n8VpZdm8RyAVWaOA1Lel7ulnNKqKLwRd63uIjd8l7/pb+FTd/Iesz+G459yMkao
0jv1MfFP0bDiUpZ7VaYxA7dFhZxk0VzWubQ+ojboeR5llTCxtV9ZHxwjU9+UkrbRVWsldLpCni+N
Lbx1kQRykPpSc7YSkkg7EaYApPyykbazDrEtexLi8TQMeKeDmg2GvhXkrA6cpq3gCNUMzQv3nmR1
c/d6IScHr6wN00nikO44PUSwe1N0tTgdZD0B56MUep045dRNf+7vk6UTYRQAQFkpUI1URZasWbwr
fb1Jpu6sjF20Fyj/7OMxeKAJKTp4Y5Wt3XE3lmg+2Fy1JPNAMCyOXFjkvZImSX+mM1B+CtNGeK/H
1DjqYR9sPaGrcS/FRGJRrDtHiQthUxQKPL561Dk872Qnn+RDVBTkGgVBPkYYI/RKVztulgkI5mUm
ZNTpsifKwpVfbiVfGNUB6uL+HLWeZety/qBZVf0tmaTqMVEixR5IE25LPQ+PNO1IpwqBkhVg5PUR
ntFfc3kd+Be37MK/Z32mFHku9+ewV/sTaZ9nASqFr2pVNNtQGHK3Db13w1eepaJb42P/W4q8PMhz
CQnPTzadV+0S/J7IY0IdXRnOkS+XbpV4w06TlZHyUTA5xCjiLlZoCWwloXu0JsR29bQLDsC8i23q
F/2PKImy57hRZCfqBeg5E60ngYHimzLUhh33yDcmQYmfLSrjhEheCWtTFz9Df9g7jaV6Ng8iSGZz
T3N0cfykh5O168TOPwid/lrlZefQ8LkViA/tPm1QocqyfOXZeeN6oBoLfS/UzXOMvwTgZX5cJYEY
DufA+tnm8sYfEWMNPiOjdTBj+Tx4oLHkHYHgK194/1jeOCYXphc3BEVi9GhGVHUzWXvWYu+10qWv
gxU/190pFki53zd3Ff/O253S+9z3TkUcbvrL7V4XcN8NYjKcpShClUzdRJD6gpB1Elmxc6FxlCY/
CgWwFV/drdi+vuwvbS/2uZp1rVEZ2XDujBF1sZLGnEnedMm+FX6knuHIlrcZM/g71Dre9+HOEE0H
yLSSrEEfb03639cNbLR0lixDNysSp64cKtY7am26UEXigI6evrH+A+JiJfi4NWquKD6WDABF6cWM
G6NVK3U3ccAigdqjp0kHrbKqf99H0DzOORqF9xO9MpfraipBapmROZz1VHvpApR3VRoEf6sW1C/v
K+t4Y/oowqmAOvFX+M755x8ixdzwG4pI+ngOm/IQBppdmZ/L8ajSmDP2gi1Z00mrLTdDQzCg7sxY
Ryuwc+NQG78ygN9Zlezvf9IyFsd381Al6UARi8Tcco7HofK0ogyns++pvE7boYY1F/hxOHIR3zd1
vZwzXpJ+CgbP5b18HVvIeSrZlE5ndFx7OyT433q5km3uW7kRdHAV4Y7gvgEoTxJgMcedlgl+WEnn
2O+abZKEzbEQ1dwuTLXf96Mgv4wU7iGF9v2dXyrGhp54YwO7rrnRuqnbS4lnPEap1e9Mr5IeU3RB
94bYG05QtahHBlKrvFgQ+a4EvDfiQhIluBaNVC9dFktuja5IRrMzI+U8+umGjIW6DTat9Udtbb3Y
adCvjU5kozEIDUa4gWAx+zrN566yi7Vk4g1Xd/kp80p+2KbUxQ1BS/kU/aQ72S7YnKsfqMvuyrVQ
Zw5lLq9QtD6IowFlzJr3S3oUxerjXlIy5cz1Z6fb8iRtot0v5eT9D2dftiMpjG37RZaYh1cgiIic
KsnKrOkF1chkwDZgDF9/FnXuvZ1BcANVq1tqqUvKHTYetvdew30TVh9vL4yNlY5YePHhKIXU7ZrO
MA+tljk6YvXI7xv2CYaqwt+DL13nin/NSxZILZYfwEGXMweJVJl3ZW0+i+oN+n1xOXUHOsJQMt+b
uuVYupo6pHM2vMOXpsAqUmGa3Oud1nymXx1ycg/8OJXHRsSoqZG7uQ3Hk60H9Z7Y9MYeRh0UEtdo
EAA9sxa1LMcCi7SY7WdhO3cTn6zQtiv/8M9fCufw4v65oHS8teK5aYyFpSrhPfe6FJFb9TSYhHiY
+2LPVH5jTWDd/XW0geQRMtnLz2UZkhoqM7zn0iZFZLtFH1mDVUd+C1mb24PamDkwTjUA9iH1BjrZ
6jLTzK6v89L1ngm3HFiZGB7cOtWeM9rmgJazHBKUQNCto7ikM3umiPdcd6Y4S2ShBW6Rofzcw9Ik
uT2iq1jIexdvFuANUEZBe+Ny8lySMcoK6j93htYmVZq1ZkwMeKIHAuS8XSnR63AAy6Cna0K+eFkU
qxyoAP3NY65LkOvTwIddjp9+c80R1r7HcagDs5qfJx5b4Gk7ggeZSI/4vw6SoC2Z7aCVr74l1j/2
He5LMIKAIl59S3307aKTNEumFrIXMLL6U83ZnsnARhCojkOUGC9A8A3WZTmPw1Wd+F6efDjsnB17
f3m16jXi67j28ZeRcYR719jVCbjAYN797OXcend3uP3Q1uA15slUfMZJcratD+RLBf3sDppydI5N
62xXryx/arIpNMRjZmj3ygmF5+8kzVs/BFQDLBe8TIA+Xi1PTa+7rsRhnPRWecoLChKN6BmosW4T
VMUey34jGupw+C8egmjHr0lVJNUJhTJDmXA5B9iYABXKSMsh2364ves2A8GqBVk4LhBg1C7nF2cu
qwaRlonnkft5Hk9+Pf8ovSp0s101hGWKLu4Y86/ZDfoKJlAUeOlexrJrankg2ZZJUebPin2t56Mm
Pw70KNUPG4mi5gSlDtsnUDlm1MyAFkWLIBBwhS9/O4Q+3x75lTgDThsUYPAtcYujGe6vht7Ugz51
mqySCcnfsejKxgx8f2QBG/M7v/SbF6XgMm74qFqXegvusV3l51Ha4z2mMg8zu9slQl9dw7g2dOCV
F3riov27nFrvl7vPYIqsrCpJR/oKW88PlTccJk0GxmsrzNBsjw3aysgepafl0FqfA7r3TLpO1xYV
PRSoNPSc0PrVVxkvTAlo3sMVLGmdezxhn8oq4dUxt86te+4MLEMCnItWBbc/x8Z5jDcgKlTgJ6OW
+bdv+27kUOLKPFRVqgT5c1AsTgHsz5Dv4aI2zirc0Eg30AdBMrAem8wzTdiASiaF7qmQNxqendIj
0e2xXEHAsbTcRbIc0rZwfwb0+fIzstK1UtsbaZIaNVy+Y2GjfJ/358Y+mqSB2NAUUgnFjFYFel9E
wruX9BfQlpEAIMwij3Va7ezzq773358EzTvkdkvV0Vp9VSe3mZ32AMHSnH70U+8sW/HTHmO78X9y
JsMpTQMynSbzNww7+2qKb0/J1sQjjV2ErJeW9Jp5RsjYOLLN66RRwAHrCiZKdgYN3ttRNk4z6FMs
8DC4GqKIuNrSZWk1o173dVLD3MrkxXmaX+e6/Ejq/2o8wJ6AxA4ALCp3l19Yoncpc8vBdDYtbK7P
faZ2FtHWhkANEnIbaKZhLKtrtdDn0TSKok4EmANhNzo/UzVAd5w0e5y9rR0P8CU4bpg83ATrvLWi
gB8NnDXJdNQg5DI6cTWdlJOkxctgPJPplWv/vtshhwcQC4YHNNJarBjg17muAY9PKmnYMJuUJPCJ
edaMt9sL4qqii10Oy2xc2bAh0Y31gmB+m02tVTaJZb72UBIONRQU/bceioXiRRh8Z1gbN9xFuFVS
mYrSnenUNIlmt1D3mEwZDaz/XUwQxafSF3eml5F/X/OIiSIIejDwwrVWMR3Z6ak+I2ap/54HGtsW
C+05Kf4ZCr1k53DGw75CsgALqfWhlqY1sWjXJFkR9qUf69NBvYFu1qCKoOERfPvL/dVGWmULCIf/
wrkG73lv1e1JG6+EXU3dJiWdswezsIpD2lfy2egaFWmz1x3HTFNRn6GLKJhhxVwYRugSB04jWaVi
C8XrsLVhlyaI2cWwrjJBtLf8UJXMOXOltMUlIo+M0bGDMi/be63u9JOfjpC8y+D31Tj9EAucV3Hh
q+nA2FSdRcnKh44XdiDBHnij+uyGKSYF+M8Rh3iWNy8V1+lR1PAZlwOajYT3UUaM/A6lbXZnoLz9
oZsFDFncYTjenrLlCF/PmImmO4xfNJQL/OUMfneFCgO3Df6xTSarro9mqjcxcn4V2i5KzKqmeiyF
K958Ouyt++vCPdaGpaGlhQQZ+dQ6O85n3+xqC++2AbINlh5K3Th683ksEmUfK1FGXFuuOxaD7ny+
PeqNMx83CsgtkL3EU+7qriXe7PG+bJPR80Cf+iQLlrjLmbyzz7aOkvdxVheoYQ9GC3f1Nkl5bFZv
zQfNIoGbfvEWyXD5o99TDd86S97HW63/Hvz2DOCbNhHFN0++jBCq9+8qisojVs/tKdy4alD6AZhy
MU1YIJuXC6d1qwxoIr9JuFFYZ+kV6Lx4cFIeaf/7dqTNSYRiLGpMkNK+cp9LZd3SpsagLPnQKjv0
0Ch3yhzyej9R5v4M1Fi3Vwk1tkaHcjwYUMj5IJO++nDEl0g8JcEBmUc6O2dFHnjie2G9jsYQ2LQ8
ZPXJs6vYa8M2zaMRCXcZ2Ce8SoOK3GVDiCzbKKLef5g0eudIeL3ZgJd4r7en5kqLczlfUWZB+o9v
gU7g6iDvc8/PSx8HHosWsm4IAGkrQiTa2UE7d1/Ab4HzWy4CEH0/3g699VXeRzYuv787zF6R2lWb
NL0XstmJO1ZFM3o/xBtjlvKDxvNPoMHt7KitFQ5K2qIciyYG+K6XYT1e67lZsjbxQIvoZB3mzZ/C
/+nQ19J/uT3CraPxXah1+jmwthHCwNzawhS4GqBPp9Px0XMA9DRnQxygjgGPcFrvKcnujHFddlHo
OTWka3Emq+bj7AzBpD8wziJVfKHVr9uD3PyMJg7+5dW2mH9dzmdlNsPsSNEmeVoEjH9owQCvPmhe
eTD84mmkj5rYK89shXTw7YDgA8AZ3pWXIfHSMpgzVCyZoY8P6TR+auy6DnSTWyHN1XTvSzsL0Kkn
x1zN6tTneRtzHy4YozlDndQpfs2jP0Qdt/qTp0t6alImTwau+FTP6+j2BG1dFZBgQhsHIAXck+bl
r5W+lqKgiFsqVb4ECa+uzx4FLzhrSQZpRrEHcN46eZbnFjR+QMAEDXYVz5sZnUnNEhWfVfivzPvl
vHj/11e7dqZUmUWKv256XayPH6v6K7XPaQohHuhNHof2u/SyiHlgqiS35/EvIWudacDgBHZ2QN7D
Snv1zhpY40/YRCzpZ3ZIq3uINX3sTT+0Cu/AjeHjUP2CXI6j7pR44XQI/OeZ3k82DfFURrY/3ufa
kVRwgxvvIIkOye27rAxqsqd5c7Xr0VEGHGsp+gMRcsVB0ObSafOSsMRxJ8j181Clj5586DTtxNvy
FcX1Zucm3XpmYwwot6OPgmbKWp8gt1Tn+5rCzMhMHnOh8OinoCbBtmwOS2HQuxz3XqAMxU+9bU9P
RjnVx8Ic/AjtQGNvjSwr7OpD4TAAZ2qprq9BNdbA9aEijCUWyw5cP3U8SLNz4941JJxfTHeCA+JT
9XNneSyf/yoqaBkGOpAQNDFXKxMVsqmfvYYlWqHHANa3EKnIftGcBV5m/xZM1SFX3reqiatGBcTL
HsdxDEc24/YnXzLIslk8OzHypzNh37QrHrN1aIGMDswFXrsQZVv9PAZnLUdTA0tGNn5DpuqHpIN8
hOXV/dlgkEIxKw/wMEmsAxnabqcS8jffWM8OvgR6NxD+WrS/L0+F3hsa4jWcQZl0hmQoVzVqjqWX
DV99vHceRu6kC5tlhjsl9tNJSg6xNF+a3bkvS4MFk5uxe83qss+sGdDmx4KSD8qw2Lh0z6AfXpvV
19tfdDO//wtCx+EJusZaR8EptYwzS8M6Mqa71lZnh6dB2SDtHbND/dF07vM0nIUVQr5qJ0vYqk7g
cQFVLmSAkJtfS3/pUM1rK2Vgvr5U9zTw8B8Tveu9ksT/Z4z/ibO6PvtKVW7pI45T/3HTx9xbnDxe
KPs6Cy8EfuHgO4HudU/+XqZ/fU1glywy7Is0DqZ3dZpy2vHGrbFdCsARobnj5r/qXRbDXpDVXeQp
6qN+jdvCSLK5DeRrlz5moxdIwaKyPNX0zfzq2g8V8k0AyaIWSSjZyRaWZOBy4eN1CJgP8DHgv1x9
SG7z1OqnEdehRWOzlq9S2xPt2lgseAnC9wA1QGAAsLkvNxeExDWpRM0TfcrDCrwX2loBqCTnon7I
Mwj8uVPItU9tujO26zzvMu7y7+/e3lpejcBXIq7j3M/iTulHyz+WbmjuAce2viOqgguI1AQhdQ2R
q1vTI03W8KSzfbyd8iENiW1y8GGzXbT29TmOQeGax3GIkg/s9C4HJRQZIJEreNLAxLXorUcGW3h3
YfNluK44O7GS3Bsp5Gv95nnnxFlysfVigWQnRI6gj7igmC5j83SeuAI5LPEBl4WyABINV8sdYA/L
wAcnU/GpjToHQr1l19FDowoRetPYndtOQJ0YJt47V/tVMoG7DG63joX2CFA16xJHitPOnkaNJ2Zj
fAQ69sWRDebf/dna07mxmpOr9k6+5SJaz8FS0UNQ6Phi81zOgW1IaFWMLU9kVx7cHCYQDjtPY4Iy
usGnaERqjUZMWEHRt5lgBZrOO2PeWmygkC1l2oWzZq1+gDmAL4LuExabMyCzpA409x1kDjAG3Bvr
dW4OGYl3oZaf8m4DlX3dzpUOTxTZzt+UKpEq/MlG+idj+t3silCY40Ph+KFmTYGq6vtOWmGWu8hf
tONknxTbQ35tjR2NIh29MHRermQZh4r7vHIpTyCdEmhUC9CJlWwvYdwaNjRhl+otXLrxJrkcdmVR
WESg1pM4qTx2zAg6zf/NLHaCWsFhZ0ttbGfU6ABhWz6oBVLuZSyLa2ahBl8kXkoOXGOhJr2E9iJQ
NapzsySvbUsgFM2rRyePbwffOPuBPfc1bB9wdICYuoyNrkPrQhhSAOv22jo/J3cnQ9mYR9R4QOQy
AAbEFbr8+7vlwwytUdo8iAQMamIA0TE/GvQx2wMsbSyKizCrEzG3hoHZOsKIL2ZkPQ+vt2dp888D
Aw8kA0px6E9fjkJ0kznMwywSChKORg8TpMlh8PVfBEHqiWo+OszQNbwM0mluQRlQt8lsiZDnsAhC
C378V0rbQoIBvOb/RVktNj5knj4NiCIiK9g5ljY/9n/+9rqroxWyh8cBvkJZy9ilJNTMP9z47uX/
zaJ6F2edM2VawemIOHN/9lIIN2Ui8Msjq/bO2Q0swjJbQPnBvgBn/bp0T5qhHMvWwNakQD9APMeU
6B/UQUEAQQp8KDVDV7c5IvvM36T0jrdXxPZ8/if6atnRoqlGDoPUBD48oWmixOhABFlCGQBC1LdD
LZ99daWBYoF7HZQhlIzWj59GWUXadrTD4nO02OSEHokhocoNuAkddQYtSENbfOvrRweAtsPt6Fv7
y4QWExAouE5hynW59IH3avUWpKBkEi/g2sRUlsE8tTtRNooAC80SkK6/tkpABF6GIXrTDYbDuoQX
OuiPXMatacTw7bq3jSH2M/LA6hMkks6+M0TlbMa2TU63R/r3ZX810dD6hMMjiNLon13+BsOFnJXu
iS6BfvhX5j3awPVrRDtMPg1gLzmg4MIaEtmjERhu1wRc5w9kNk+5yGJpv+r5XjFmc+7xwEHKCqEw
AG8uf1CeOl6roKmdgCo220UgQaDO552CxzKqq1G/C7Ka+aydwAXVZZcQMh8nhwfe9GSK7172omvQ
adn50HtDWnLYd5eOl5cGocDsJaRnoGcOVTA5SW20e5tma38ub8P/O3XrNIxqpEQu3iV9GljNq+/N
QW98aXaPoeX2up49UFthjQWV2HW+LzVm5QOo1wleSXA3Mg5ZfobkU9Dp1mGydyZve1D/CbZaoEXd
2rWdIVjj/PH9r5n3hq61ieLx7Y2wdeAszWrocwAr66yXneItkgY19QnH+0hrfkr7iwRUcFRHrXo1
svuq/XI74PXuXwCWeGcCa4NCs7d+zhemnA0bprHI2nlYjE3U2TzgIF4AYO9rp+qhHPjRrorABtLm
X8nQUA5eACkL2w/oMWNNUfamLCuqFrUt6r8hoStFH3TS+Nc5RV0VwvWg2SGdhNDl6tNl/WRrs+Og
YDG8qHN2HpzYTY86uTepjPI95OrVLltFW2UStCJDNWk2A04v0dMhHK0i4MYeoPq6/baEwQtk4Uzg
6/mr88lt/LRMfY8lnKAO444OD6nL71SmkQBvMOt5NEuQKPDQPNVe0x4NYpCDRwczFlN/j9uSByjx
jFG+dNtvL6nNGQCabHn1A4+3zth8CIJWuUxZkodW9UvMr86e8tzVzl8G/y7Cao4nWsLlrUSErsB7
kjWxifOS2gF8Zh/NbGc415W2y2jr/G3gdiaGDtEoAwUV8t1W2YcwIwur1nvUWhkIVBf7Mg9wOnBX
P92ezaunyCr66kOTfpxpP7sssUkKOUxnTsPCZXtwgWUPXJyliALoFpo/OHpsCGut7gYkOZ5MMUav
Ps7sVNonScCcPNdo/bk7+3FzQnHNwwDKQdpxRQI32VQOvqp4YkNGA8TzX674yEf9wCr4f0bC1Q/d
NPZLz+0A8Yrk9nxe19yWocJmCLcGlG8Bw7gcajNBWKwWmNDcgqdJ+wech6i1+tfcbhNVkkfpWnfQ
3Xlx5j15z6s75G/khecEzjAKi6t8bm7bWrerjCc91449ZLPId9H5RwjSnW+PcWsHAlSjw2ELVm6Q
fL0cYpkLqBEJFEI0CkfzjHtmmHsCMAl0E3d2x/XyxN4CGQZKd4tZybo7IYdJWl6r84TOdA6Vyx1k
Ff2eF/JelFXq0jbEln3h8EQZUUoCzqPbE7axJFGe/CtBiCcg+pSr9U8odXC/uTzJX7uhDFrlBSM9
Qvp9ys3QSWPFY69+ouTT7bhXboPoOcH+Ejn3ogoGrY7VSaZ6yy31rsBbRhjAyuRIe22FhKnQGDlC
7MVAN9opQfuvxmiEfAm4tnBDAjEC2YGkbwDuQpIxE+zFtHJ1EI32OkOe+jTBJTUctbGOa8JjnmrI
iiztpbWy/LGaXBMiS3SEUowl40J4kOp0idhZGMsvvzxRlpFhg6PhCk21NY9pnrn0TJqjhGKKQyny
A8gtcQsp8mfU/wY4WwfGIA+3p/P6FHsf01mTLGEZBQ+uORMJ+Vy/Vd/8T0NQ482wc35tLUY05H0H
gq5onK7fKjZIDpVXM5Q94JcYSg1qBP2s8Z23wZW66rI0oOIOhhHwJngXLT/jXbpOGtFC2KgViWHf
Zzn9rKYuBBp7kcZH8ejYszJyiA85tTHS4AedZfNTPoMkCWsqr/hpOjXWCkhwbchQ7a3oBzZCiQCN
bMa/3J7162Nt+aGgt8JxArn4+n6szJqhtV+LpK4+zuo+e0vBy9N3yPbXVz6CICNZlGYhprkmoAOu
oGbfQ0XOSJ95Pz+UhQyH3LpDxTny8x1lhevzE8EWFUBI5+gOjDsup75Jfei+VALlORfApoqftDJF
arXnL7EZBm1C0K+X5s+6OZL32KBGp4mkh8xRNLdegYaPqZ2grbAn7bw5fXjHorcOrCUKdpcjEiaE
opSli6Qz7gpfgyzXKQeTjGafs35n8rY2Pjo+UA0BeR2NmNVRWhScZyXUuJKhIL/qxccBL+cx0ASg
HToq5Rr7rPE9MOlmUDR/QEICchqMscvxtXObgeKAmpA7HNMUmrWyCCDu1oYmcpjaPVbDr9uL/pqx
jO2Jm/X/RHTW7yZt1lqDNA4W5FE/UxJ9NkMrnuIqkkEataEKYRZwEEfzoxemO8fc1sd8H3q1PNPR
6Vk9E3xMkpKPts+/53ofMcHrwK3HBgIbprfT4NoMCRsLVIlwFCFVvJxf4fKsKZf6DK/O1oHiCO91
cDKOWb1Ldbyq+2NioTEKSWdI3yyL9TIU/FZ0tA1RFJnUtwLJdlhasVE5kW6fc8+Oufbiiz3fnCtl
/OWwhe/Com2K8wUpzWVQlnWoeBZ5l9h61H7jb+3b9FZ+SM8kdA9Q0P1ikMjdU8fcukcAnsTrF4k3
PFlWMb3c6E295V0C1AXANn2k/6tY699R4ciEQg1K5yBIXY6qFlnbWLrqkOq+lM031Z0ouBF+fgAT
/JBnTWjle0WmrSsYEo5AMSEqMptlIb27tTxSldYkTNTNMvvO/VK2w1F/odB0hhDNJzwZd7KMvXDL
v78L12V0cNPU6hKtm4IUzjGSQ2qpar4L81E37hnqGLf3/WZAtFbR/gNJ4woxRbPWJQPTO3Sl7DnO
vAoO3zBOP1ZNU5/8UfWHtkdfLIUz4M65unVbIENcCjXoreJxfTlUT5gllA0dzGw3LAlp3sWZW9ZR
m/U0uj3IrZW5kK4W2RG0ctdquDLnahJp0Sd0avmhH40mcDPcGrejbOUN76Msv+LdtzP1Wa80v+wT
h6ZBUdoHK3/JsjeLi51vthkIl+yC7YIM7brb5vTS9vt06BOh8dAgeWTKt0L/3Pt7gTbmDRa2/kIY
AxYeCmOXIyqYL6rezWVi1OV80KqheXLTrNoBb2wsBCRZeK3DKHRBI68OSEnTMc8kbCFwzr8BA5TM
Odw37fx4+/NshEFRbiHBQfwHfPrVm6umjS9M5vaJLJoAbfUAs2bqe0JSGxcLMMCgtsKEDYthTSGV
mpVOflEPSe7AMJ4MTRmysfsjAa+Ma5AQH9jodDuHxubIUDhD9raUp9bc/aqsDZ2THDGLH33+wayf
SLHzsNtYcrhE0NuFrCTUTLzVMQjp2k55ALwlnYZGGB1tIyIM+NEBxoZRB0jazhLfWHkmQB547qMb
C4nb1ZoAfMifjNwekqbzeTz1zgyVJMiw3l4SWx8Lewjyx+iXom+9WhJ2OrupU40DqkQQ+UrFQzvb
ofmicxZ7tHm5HWzrTQ6SGI40bCSUhtdXSceklmeFPSZ+raunvK/tyCfCSMDGtE8E79kw5z6UQTkx
YqoVxp00HBmLCkpct3/J1rDRkwLDGcnPov10ua25VaLP7ZZjovdOc7QIcPFCV5HTN6+GU32YsLx3
VuhGVR4QO9TiQPUGpwyiupch/Y51nW8RmThzgbsTCNVI6EUR+6zq0etk7dPQN1qE3II84b5h93Xm
o2ShgTSiuWTPTX0ju774Naurh6CYpOToyET1GovMNu0P0vFJCPGoJlKVWdwNzASPb+iGO11me8ii
jTsXqCIkE8AqL4Kfq/A+74u2rusxaXDRusL75naPfe2Ec/9n5vMpT7U9m/rNAb+LuDrIQcT0YbKN
iDSHFZb8yt+qVJwWJhWE/dyHKf98e4VtHBcou4J9jaogOr3rC7cF46BJnVYlM+R8m2T0VZBOqP3s
GbpvnHwWanSgNYO0f825M11p2/ClUEkJefQBDnjoyt01+pfbo9mIglauBe6SDdoRtD4vF68H3J2g
xjglwnYfTAKucWbRA+m7Pa2cjVMPty3sdYGhBCF4XVDVxj6boQ43J6V0yB18NrqIM4PvJF7XURag
g4/Vh1sX/7vai9wZJw6xWZmQogVAUwTWHpzsesIQAXhaPF5BTUEt43LCeJ6RLEux3LqJH3wOZoTr
liH8g/eOleVleFmUWwIhBwKsALmdtgpUIS2VuurHRJseiZk/8BbCjHP5sjT6jIDNX5v8dzr+HMY9
me7rBY4u1fIO8eA7hgtx9daxCmpYKe1Uon4W/kEC9TREurlzCW5N48ImclD6xgezV7vWzGSug1ar
EjFxOHT3IDG3Ye/9ub26N5YDgPhoksDSCfrNa+uqThL4kcMaPdGyD4yVwTD/uB3g+rjDUgBTBX8d
FjV4ZlyuBl3KUjhNpiXCbccDKzULNRRHPQPdFzX1Yn4II7CDGu1658bdCuyhqonXG1B3uHguA7ud
rdNqLjRA/b1ATLGjYIZGQqWFhQQ2ge5pb298L/R/8aXAh0Wlc80AK7y0Gi2ZzwlXQ6CNJ6eSgZqO
t2dz2Z2rJQ82E2qGOCgWrtlq91YoUeFMqOeknU519yM3rbCCLzdeUHa7E2pjkS/+U0j7oL0OQfJV
XWZijRpNX8xganixovJlHp1ohFmgS+bz7VFtLEILRpgoP2MCoYW9SklQDxZeoUktkTX1Q3fQ8kgI
vmfAvPGB0J8DTRp7Fo/6dQ0/dSmMWXylJVk9hg1N5oyH7p5q17KcVx8ICHgo/mLNQ4Rs7VxdFYL0
KTG1hNeHaf5AKi+EFRScy4+mCRXXOj0Y2vfbs7fxoSA0CP16iJJBr2j9oYAFT6vKJloyKBt2TF0N
PeFynIPK4ee+8rWdj7WxBNFShZ4btMngh7IWrEh1blnc4XpSPwk4oHHXjVP93gOeSTV7Sh9bsSDG
Y9g4AlErWINi2sHwWZc6eoJKfFGoqFNFWFT5B2bcjx9vz+K1bgwEPyB2ADMCy0czd62HZ076UAra
GQkj1jFVjznJoPcnAgdCnUz7MXUBNPQhEKPHVtM+UpketLw5zCM7D7n+xDIZa6n/+faP2jjD3v+m
taTnYIM82ypmJBUrDnMRqTQmzl1vHWvvbbD6vQv1uli5lNdQXUPREF93zdFUuTejrVtpCXFONKuD
1HwtBI2gxebWTxV5Q5MXTM349hg3Nj+uB5iKLc6t177YRSussXcbPenrKQ9GVypQZlNz5zTbWEkX
UZZN9K4849aWdOeu1JNlXK0N5pbew3RmDjNjCsxyR1VuKxoK6phHAy8fcEUvo9UoeeUVl3rS6RCj
Z6GRPoIWrPqo7nZWyMbmX95V5vKsWkRdlkPv3bgMu2Jamll6Ugj3YJeygl9BKaGyDghrQ/fK2Rvr
EaUTA6eNv4C9160kbo/NaE+pnvhjF6VO9gS9jtJ+1eU3ncDjbkxuL42NhyPyR3CKIEuInisyrsvR
jcKtaEOBmjBQUOPydW7/mE0fNvp0tu2DagmEXSFWXT34lf8g0z2F/Y22yJK/opCLyxYZ8/rKKN2e
Ol7Gsf/qX1OZfZ4g9QjzlDPpnTvmmsEEGFIlzCMyp7jUte+dmsLMkWfeJpA3fCvi/IG9gHF+e1qu
dXFx7GJOFjUteAnh+19Oy0BhD8VdFA/aXkQmRUzrWXiJPsbU+1qW+QGlfw+Nqur34AcZqBMCMG36
JqFo3Wm/IbD+UIJjlvp7P2wDjbL8MIB8AS30IdC0+l4UyIYMkDHMFx4vE9ydymyKyoIFrjscssEL
JgsCL3Q6drvOahvHiItUBXVeNOkBSlmlKzofqdV7o5EMAwxwJZEcyHSy1+XY2m4gZEEUCmIvC4n0
cubH0dYbwJeMxOKf1FhGdjejlGHGabOnlrZxhCx/H8BwYMOuz+KuLMzcM2sjaWYzquosAtoFUj9Z
UEB8h3mH20tqOxqyZM9AyozH7uW46kyZ0DvBh6tLz425jWdNBipsrCBAGiiULP6QMW/+PZOAmyyE
vNCo+ou8vwxaOE6Vu+5kAFTxyW7cCPDow0Aex344Os1e1WcDY4jbBU9SpM/Le2ctRWKJfOjhYG8k
OpkPLWwkB2jIOJl5mLUpgpBCmDrs5BRPWfHdZ+XdMP5i+mk0IUEyjTsbeGsVoTACaQK8v0E+Xc22
ckadz8ZsJN509rvPo3wt3Y/TnvvEZhQLJQsXJHzcOKtTQpeT76oeItlaSZ91qR5NUbdH2+t/pL7z
r2AVgEeQP+H9+Pcq8tfBTLs3Wx/0z7fZ9umr0XlVjKzeOGt9BlhmzqsE0KofgnjmP0Ip/jcwltCC
OEIPezkX3l2AdSfK1CazeutYn4xGcQCfa5qxnox7KEztZUjrfbJEg9QX8lH42C2ckctoqiEAjXBv
fks7lJuKyBFB4weNDDroU82/LJAB9Tv6uU9DOdeB+uPU4WweS3snv7iqJv/9HQAlQJ4UgH6U/i9/
h21L2FCIXHvjf+rsS6pbETUPrXwsze8uvGgUbAxYE87+l9vHxNUB/79xQWCD4Q144esub54bUktl
pr2xSAvbLOgeyRML6uf0c578eygU3FA4wDbBw2Zto9dMSmYNnrpvkf4ZIg72j+MA/fwm6D4Pp9uh
lo3w/s2GQQEJsPQalhYoAOuXk2lWzizSppnfynM/hHhlHNlJTQF9yXdOWTyeN0Kh9PvXzXbh9K++
G5zarb5i/vwGqbP50Vdz6hygJj3kqPl3uhdQ3hs5nG9SS8UU0u0/uLLSLxNUBshR8xrlBFnTKT2A
FZ/vhK2Z2/l3gXJh+1uhvVS9Dg3eiYeF7AneZOb7c9haRtW8uE4GS85SAM0SFrRl9MHr3cI5LAbb
7aGtU1/+qmiVLrQgD0e+o7y2CLHlcTYKqLk1H1QOxkA4z1CwOqB54zRxM3gw/DTMXicHP4cRWJBV
MJWN1JiVznmcRx+UAknND60LG9B7a2qN7BFeV4JETk5SM6h1g2nHue04AxWgMsoPddPb4ovbuhKW
rGUh/LPqfSD2RUdNiJ0YDvwphhk3fewraur3LZsmcWfUTlqCkWukziOuUj6EzZiaetzAEurVLN1c
fayngnaPuW2DWiOgVwK7BptPBUSeitIJkH0WDgi+VtE/q37ReegVac2niaa9DK2ZoXoN+1K4KxUp
qUg0G1QbDnZqmPlJF56Cs/zEteqttahsfto2oAo5aj9WUfwAdHdyoFKctiR/8mVvMUgcjL4FxrLs
/MTlA9BEAzAGJDB6g8PmrnPphKkXqphDDxp89bemzzvnUGAZdz97z8jET6sbYO0Q4kVDmtPQWv54
lxFil59wueflIcfRDwnbqgTaKxCdk5Utyryl8ySlaxdvOoPgRTAsaggwpqjU/5D2XbuRI8u2X0SA
3rxm0pWVSiVKJb0QkrpF7z2//i7qYu+poniKOHOmgUFjBqhgusjIiBVr5ehlLlutALug1ygBbSs5
5Z68rGtGPcbfi5oUUoN/51qaOpHGRbnR4cHr7apyyNjv2IP8crcFjbbkH5mmkaU3/Exeb5pE6dr3
WqjrmopFqj0DVjughThsJN4omiTOdOhXeawBdigNX6SFSn+sS8b3jWYIednyMkhD7ZEF8NHXg5xr
JO0RwzDBzi1dNj0wMWBoFhyIih8F88FOGEWQuCZtm/XGEGQp2LsytyogPFtmUkTVokEGgDTQrSqf
PS4C7N4A6rBLz3meK+MekFnId4BHHm2NKIyJoi2kES8YsoJJ4kgOCfUJn5fV3qbOxDalgZCmHGKW
Ukh2aHZJMXk+UmT8Nmranvts8zpSe4I0m8aQtuqSAvAt3P2PaH2OFRBLgwJ6sN2AqdizpPYgXBk1
GRUhr0PG/HPMylyyvIFByRhOK2gNtKRrYNrmA2ibcLIXCVgqoRePo9yXF5yNBqoLEHNsjDHnG9aK
UbhIaeYXnPbFpIk0wCU0nqSPbs7/1dRO8U1Vqjz/wS9znzlyZcpFRpx4RW0watBnJod+wLwkLViH
R90DWk397tKUMZSEH197lMC9owKhyL/33fEvYerJH08JfVRlp5fXPB0YQ1Qw62t3dKSHsSGua6hQ
QSDxOd639nhhCqt6UTeAUO0SlcqH6hCKVt/rigR6HXRpbmvw1uTGi28m4JY8rV0W0xNmflmglvmD
G1Pw/Jo9cbysZ5U4aFnHLeSSdi3SlBkXySTHFBK+d3MSjQ1Lgp4pVm6PX+Q107wABIUUJuDVeJTO
gg8Nkr2g2O1Yxw8JfxrVpx6dqR/Dp7ItI0vjzADMDN89XgdUgPLaMXj2g5W4Y+n64lG2xCsLbd6A
Qt/elCJkZqMoUFgnluJOh0rxQPiCU2jutv7K4+AXiG0aLcAUeM0BGsJDJ/TWFivBNfZVxjp6Rt4L
8n5pjPfqkpNtbt3fb79g63NL06ivQsiqQbeVwCask5BWl0hEMjL9rTFQ6rNlSyOAp9OCCLoZtGSb
kkfJagLSPA/69/0vWVzh6zHP5jeIFRCfSviSS/bzEQeObKxHMtJK329Dmq5S/C+FPtcGp3j3auh5
jcOeCv/fYK0rRG9bohd0Gl9reJRSAPXJyiCXNtG1zdkJCiuPFzxIuDi7g/n5qR2tradTlpztFWTR
r8bu+brOHkBBpzTN1IPo7FpTH3e5KW5oorcHfS1UneceJkPI0wLXMQHGpTmjshQmudoige1kBPy8
735plK/jU5QR2SV0IH6j/wn/3p/FJTcEdhj0qUydc3jj3S5cHLroWK961jElhnJPzEi3J36tNX7N
yGylZAT7UhHDSLzRSL8H502LNk6irTyHf6Xep/m7HsxsoWJonfQ8B59aiGb2Gr+JG/UFSDD/Ab2b
ihHvsozgZgVbaK0avkLEf7NRZMgJgWllAgXPQbpdBmxYMnScoycEbb6RSAqRDLGpXo4OjdZ4LJZ2
CwiYFOSG8QBAtuV26eSiUFU0qwwOk3FgzNlxCWve3xy/aFenCb02MfNohQIBtJERBmc8uxF5iT7e
TY6Ym3LXkvEJlWSiHUBtkJKjYduo/JI/K/anm2h+SV7bn/mxLGLQlgTorIPG4tJIiP7+HBiZpeqB
FXVbGZbhXGwGvsU1pD9rlLprEzw7GyzXd0msSoOTx/1RlTO7YfBavz/EaQT3Rjg7GmCLkXmkpweH
90wfOs4su1Hzwqzc4vlfGPppEkFlGQW32dmQSl8SRyEcHc53IMSp1d/ZaIprLWk/tIDz8YCYBi3F
U5cIZGVvNyUkWPskU93BeREI7gHuMtBLedEvDxx57klCOY88dW8BNYycUJ8Mu7NTPdI1l710NVx/
xWzlwPmThGXIDM7U0CgdGHnXrfXzLi3ctYnZwsUBlxRJioUDYzaJwEgmdAMpm/3Ir+nILCVp0FQF
hBIYIOWJROp2TutA4LM+Daa8gnRJbG6HhvDwM9kkOYmhs/F5f6Mshs1X5n7lhIpO9aMIk9fiKUV3
h97Xe91M9U1GLYXujU43nDf34fULAZthfJxPIDdZ2axL+aHrIc8pd7sk8BJx9EeHHw6F0kLd9sSq
4HgdSddwRKo+ggYypsG/SMv9tK8hSwTGKNTBbmdaHNsIebtsdIIafibUdm3o4EQqgdOlcHbSoU/f
W/W5iD75qiXg3fnu+1zX3L9Bgs5x7fv+SizPwk/0AXwpkA2zw1QmY4piNhJK0CVkapBX6ZzVZeBO
hDazuqYsv7ChZSj6aIBqI7eDhODt2FONgyyFG7NOKquJKTDqi6QGJtRVQj1kh8S8P7YF34okGQog
iMwRFc/BBkIpqG3RVqMzhBIAPHXgGUGlvd03shT7T7R36GIB9hwQntkhFepGDVmfH52YiUmSIOmT
H7kG01cbKBY+S2NF6pqg/xuqkB6IlNCRkamqLq9XtBZndwrscFFrAKDOEnZg5PSiiEPCNznKLwCM
cGazVcpdZobjBgqSx5AwEMPaR9Bv9FaumF9Mv9hBECSCgAa4bJDmncPMlBh9vGHRsE7rffT8OYtf
wQOIG4CI40cS1Bb0mv0q2vqReK6DdhMyrlWoaG64NBKpkhqNk3bh6kn9UfiZLnnf0jgS9v3+Uv08
OmcXBwJQ0PUKKOIAwj9zcuMox3yEdkZHPBwuHJ5qO0Qc/Vdv4iUcIwrOSj09epQn9Ozpp5f71pdO
2rX1eT518ECdgGzO6PTVtnnqFJIoryxj9gL6SnT4dWZlTX5VpKc1gYMBHoqd8hO/stKZ2rYtJ6MA
0JMBsMbe0ww3cMEWdgRXRSv64DWXt+xzwhu8sMan8quG9WOdQ8EMbw0IuMw5lEKZDRq/Zkan2VbG
pTf1bLBixgAjKz3rbUfW2JQWVxfZ6v8anF3I44DWURVMMU5fSCRH9bHuaNbClUV6/9mABEeNaZmC
zqj98jyUwY8M98BM7NO6J1udaJWBgcSe2GvgC1xx+pPp+cYDcx9S0GBYRsvpzOfLaKOvmaTGp3Hk
XQWx0kcV7e9vr0UTgNpNa66AyGlmoqzdUCtbHMCEoDd5tDWnf4md+zaWsg/IG/5jZPJAV0/wCGXX
Wka6zkFOWofiOw22iYUrW6a6OZr5Pt1Ie7OTAVTRsaFqCy6gOPtbdpceAnMtu7W8v9G9AmwhMEBo
MLr9GoHLW95TctbxFPErbAKDrzZlFxlM/C26z3JnhszfBqrUXEdSSb8/FUsPdhANg/QZ8S7q3vP2
GSVL+1AYC9bpegaS85eAsA1LIU0Xxdumhxhf3BE/5czMHwmTv8Th48oHLC04it/gKAOeDnCC2XZv
4hH0Mj7Wwg3PjXzJkay3mhfVo75vis/iWUBZSKxYMBJbFTiFINbVPAASvuJkJpc539koSE2CQnCr
vzqp4QRyOYhl1oEKhcA+Fi+lpgebytfFUi+Hlc78aQ//NoZMpoDGfGgGzK5aRa1GsUMG3+HUCNpv
MRFEJMhXXthLtyjO6X+NzC6JoSj4PmxhRKusXn4JSwIi26S9rCzfdBnfGcv8wozaouJFhsH+GRSq
aG91+5KEO98/qdIh7o0WMRi3uW9zcfqmGE9AvwNq37ORZb0CtcjR5xyBN7Rj6638/C8lpsnjI+n7
n9+fD6kGiqxv0JztCJ4HYsCKFYMTAHw5b3qsHKcQRB0h6JCG6fjBdWUCclxk1glqM2mhh0hCoPqg
IX9PRC8INLMb8tgIJbePSachs2OkDYBTvZBVuMFA3YFu77rBWxmKEqiTsGoBWcbcrUEKn3RM9Ac6
Rs27j1p8R/pyxI2AZCUIWiG21wo0HWuNp5ACjaAvXXVcanFS29U0x/s1IyODHAtN80SC0DyCEyMR
YvEl41JV1AcATSuSSEGdWSI7tAe1k0WgD6WCuZRd2ffm/TVbjBquJ3Xm5Ko2SzTUXJHvqStkthQ7
sRIkPEcKAGJq3Te2lIu5WUH+1qOynTAUTBtyTrnndLOirR5vRjOw1b8mT+uH8Ykn9XHYqyar+7vm
OSTxSsfHL7jYfA/NXggNaHtlqZj2KPuoMgYDOt3qQRL2RWzkUItnjT63VSjbxaXJFhf09OitnOqi
exp8M6pbI1UftXiNV2/yK7/O6tXGnh4aV9eeD3WwIpPhEuLKgOdhRxq7rzwp7PvTv+TRr5d6doUP
FVQyhhxmvIGEwl7xjVazBCQxk2rlqC6G6+gLAbcv4uHfDzEN+i+Qm8BCS0RqaYCCwS54aTeNlcCj
hqTYs3vRBkmTHW/DU/eZ07iYihmr+fVp9/6e2X++YzazUe6nGesmnJO0ev1YQ+9mp+7TkRgoKr/e
n93FgFRC5I8djtgfQNTbVWT9uG+GLOUcdjBQro1tDrpvnK6dvMvW/aoe8pEm55UlXYxRro3O1tQd
i2QY5Ixz/A3CMhDIyNMUA21Y6epD65S5CYXg+wNdvMCAAJ0aWAB8n7/oec+Hpmidc0io8tsM1IGV
wf9vm/F/jumVjVnw4Xl5leQcbDACZU9yarCpk+FdS4ZhJa5dvLTAdIzrCg82gPlvVw1rlkoV2m8d
Nbbc+FOSd2y2ElZM996vTQiaHxbFbbQwzSeszqCg2eO96GSZgc48VCxDb5/LhH2EgEUgrZy9NWuz
qRt8r4mFDNYgFQ7Rcv7BnTJsUU3Pa00ki/7kalyTW7tyW+xYRx7fwpIa6zViYP+xCI22/Qz/t5T3
025AA8lEdAG0DhoCbw3x5eD54CbnneA78ogp1wHhwreMhWqt/G/uw2tbs0FlSLp2aVPyzvjAIprQ
AsJwXwKUjjXIsj2U23wtYbe0Aa8NTut5NYtyE0jKoMFgJLaQMrEF6RL/vX9il7bElYl5NlQduTYD
TxDvNFRMjHH/3u7SF5XT/ZUEyKI3ujY0Cybyrm8HcCryjlSMG8ZTIVn34vIdKT9GrFnhHXvx3JwL
vyF9IK/s+8VI5tr4LLhQ+wzcCVnKO762HV0oERDQCXMosJwATslXzvTqUGeBhKv1FQhNMdQK9M01
zeKNlz8y1TbfB9nTyPY0rs2gsas1LPTiNYMCHVRkpzYHdInd7hexEouER2+Ok4Arf0rv6KqCNly7
zB/6Z8iupsCJeYaa64Ahyea4htddzEeCqovlBTCvQkFxdkD4KmNcnFFk4mpa1uc0p4MObU9DyLZc
aLHyvhI3vahrj1qw8nJaKsygcfIf07OjwvBDWdd4sTrSlxnZkjlucDzLPUOAzTJNhrpowQJrKHU3
ykm0M5/EW37Hs4THH8ZiLHE/gloMeYP7x2vpQvznswBEvV2REPrrHeoerIOSFEFm/6SsJAOWzi+6
gTToIqPbAYiTWwMeU+S925WcgxaswcqhDZlDJo56z8i6rgTIi3kHyJxAih5pGDR8zJZ3yKQ69sQe
sajOfbr6saZbFCdPLl1TAloaFC4PFH5BhQD9q9kBAg9NHHkdxzkANXVRa7tapvd8ZXRtNHU8EuAP
43yVfmGaqvldjA52EHeAwwyqvtNaXnnb3FXYdshVvL7tBAT3R20wqkfpxQVu14jOu2y3FtsvVb6g
MQR6NkRMAO/Oq4mtAB7mAUBBJyK7cn/orFghhUk9XXy6vw0XPQMqzRLULTA4JP9vxwYphQjocpdz
guG9Y/4yyqbz/sjVJjVyqwyh/66zrFGWNHgLu13B/YtMzbX12cwyYjVobjZZl3cNHq8fhfcaqZvS
e5CQFl5TyVp6YShTww9CN7ziwYd6O9g+qPC/hoB3BisaKT/kVCPFeBFSA9zMgKAjUWSUhzSyk6+q
MM6gKciQMctyW9pwaM/0vlMPGKLx7f4aLGwvoMHQYgAnpQD6O7sAqxFiSZnKDQ50iMlYgNYDqoP3
TSyd0Bsbs3uuGZJW5tH25YApxeyYxBQZcS9XTtfYfXkIvUPP6D6kwvKsM7PigSv/z18wO7ppOfDN
GAFSkQ2oeLVWCXbKuBKNHtEZ2Ldr19u1BWD3Lki/Oyhga8mmqFbgd4szzfFIRQOrgrfIbLuhibLq
m54dnEFo33uwqzJhuLKYv4g6EXdCHf4fG7O4ExLWuVKMmOnBGqxw72/8TWW8P3gEf6ya9E/ILm3E
B5m8bc+Q8NXvL/RSwQHmUccELubnZN1ucSCDuT7ugd24HN4/PZJRhiZWbUfUAmbEwb1LOlLZvnVS
6X3LCxfateF5oW+oAQGCNsjgNKNVyUel+ejSSyyvvLzWrMzOigpqx64tsYsg7gRJqaJ5rBLVHkPk
3NiGMe8P6X+YTODWJ9YrOOLZqcn9/0xmQ2v9cHhIzcpCHzF5IpjNN5U0m8I8n/6stQEubVM8/AB4
03B9/9IWDntWGqDXBciKvI28Jx749/sD+3F0sxsNb6L/WpgH95zQhyWyWqjKkm6g6kG2WqBEH56x
OWMSvmgH7dDTmnwltMe+DUiq80a/8ekz6ip/XwmzrS2JchTpdcoIpFtL4P9kfe9932yZmbiWvDTA
9wHHifwisn6xGZqZlR3cR3eTUMs4OqERmaWVmFAaIintCGOmFEHH/ZlauolvZmq2BRK104CoGdFF
49kiFQLyDn3Bw3gcwn+z2a7XZOYgZaXkqgIdLViTKSmDSceQ1Y0PClHgvd7QfULOiBK7HRjEVs7u
TzB4b76nHXkV4UTwJokm/9h+fwbfNCmA4PU3YBDF37DoPXn8aszcaElt/92/QumGnJHqpVCp0qvd
KgBt8bpCBYdDVzto+rQ5dlkUK0Fw/XHAXJTow7Ahs6135VEUzgnH6UBnoBU2GqiyWVnthQLI1Mr0
X7uzaCiVpUatY9jlLQhBX6q/rkZoYtorXnrp2XljZ3JzV/PdBp3QeVBQRXxXm+xWl0ZCnY78WRnO
krdE0zWoq1CIxLtrNpzWFQIehEUszEhfDw/PhbVBW1Oojy/oA+uI7R5XXluLx+Xa4mxgI1qmBK6D
xSJ/TCX0vUBVNUY6cSPp7d4/aNLRXQOkLU7mJDsGhkrwjyDpczuZDCvKUJkFyvbQ6kj9vQeR5UGd
iDRoWDFWZnRpg1zbmr10AuSFVT4a8GxryOHSqeD2VcaDbkhr/aDC5OLmR3IiqkGLOkJCRCu3o1L9
wdWKjgN8n1VpYxXKHjRgj9w22VjkySMjMSuTfqcH1SOxddoJzy/i8UXTswqucG1Vly6kqQkWxeWJ
tml+t4fVOKaciFEfwot3Uii3pbUFrgnyjcO/smmFabl+D/wfYzPf3ylgtPTKaTl3o/n5br43Vmep
WxNb9+lJoy2Jd4/Pf41X46Ogr6XVOzG1Y0PTvfP6e/MXgcEUzWHgLPijoGgnzUESXa9GscagFlC3
YrobokQvtRgKK4DtGBWaNrYQxfJ1beyzB5bxcFm5g7KLUjl7CeSU3UgozVkhOyrHNgumfrO8s9Bj
pTxU+Adi4p624sEWQ5ZJHA9vY/Ty4rNvtw0zBn4+QlcSeQXdtRSWiB11WT20ddyN2uaUfX4zur2T
Ng1R6RrcZWnpwGAMvqMp/v2F4y/SXPW7DBn4ajRG7lPgngfG9EkurekqrxmaNuyV/1RDkIFCPZ5z
WsV5F5sclFSnHBOacys342I4fz2k2XyGspBhSEijKCnRLzvEIw1qv0b55qtEQhcfkdDw8qjuoM7L
kD/2y4q/WTp5oMzD2xx1k9/LmaCt0IsTmM9LD5I+B0n4K4YRaYIADXbfLnQaWLTatQUqjqTKt5xn
ROL4fP8jFvcU8gNT3y1A9+gTv53tOs3dWI1qzkk9K9qNRPt4rUyr9sijZRje23G7PSlv8DpQwLtv
mVu4wLTp7KGADVpY7Klby2rCCAoUrCe8VkQOSLt0xjhgvkskmE7CY0NWwr2l5daQdEHaZZr0X2y6
faTGIsQLOGcnoFm6J6/ld4r2oZwcCUohKdX0YpdSYfNi2/eHOo1k5vUmxls8NFC2ANP5zN0XPfyP
UPJAoXamlr4X3lfd7SHc2qB1Qwj1ll+rj0wb957B2RGS+BQdk0i0OeEXlx0UrtRldQ3tt3BM8dAG
Cy2Un0QZDul2+RKeZeSsgI2kPQytMdJgBOR1hcBgqfvlxspse4pyVuV+ACtjRb3tQ3CKbNYQCPfF
a+Cb0mUbd6KddC9sbqxsl6W89pRJQIoOwGmQlc3uqkD2QVDfwtuqaUA89axx+ywxEnSBQpSwb/QS
wlr9XwUqOAyNKyf7vL9pFoYO58D9UJxMUeucvCHIRS5px5oHeJQ/KV8TFCMyLE45shfwJdlAIVSG
a4yP980uACJuzc7WdRR9JlUzmIUChzx4Op8CVXfQTLWzy5aoEEnMFVPT8QmJ/yE9schzSLq4b1+0
SC/Klejkt4/Ax/DoS8f4UUifk261XldFeMvyCP82AfF3a0Wb6eTdHpTb358dFKTQhS5uRgwWUHRZ
2YiBT5FapNK4S8uzCElptjpooV4Mm2w81O3aHvt9UG/tzyYbSYi+TabxgWgre+0fK+nZjXQ3eYrc
j/Ejkh+Ujip/MjIQAFjvL/RCaH1re3a0cmVohULC2OMYLeBmW+WEyR7716KySwClDbFaKyVMAfSv
2QaRGYi4J36QeV9ew9dDJBXItQtRHQOuybaJQpQmRm+uAlTTOXJ59txUQatDeAd8013qSwKJy0iW
CUSigS1sE0kYwIivBrsxifKcDH7Xf0ZjN3xkbDL+yRQP3IL3J+q3o8M8XX317Fkwgh0BRP1ACJVQ
EWMr2RYA3I78ndRX0IZbU1VY2BHoh5mAuxPY8xeJCMfVuZqhD88JpFex2Kjhc9KY9wf0+zoCYdik
NQQwJ5pC5riUJlY7IR3aCQOTAM4Y06GoNowf6Ur+IsR6Fyc0y9ZSIL+DHaS7gF7loGL4I7N6e10o
WqM1DZiEnTEqQ8tP4o++9de07RZiCliBFNXEqQr6/5/3x1XsmHZi4rmBzztyBXx/vK1KEoiHxueB
knXNti1CUpWjrjZmkFzAXdgkpyQtiBR+rWGrFoov+BQBxLG4QqATMOd29aqoActpwjvuIX8uaKFL
xibY5rtKN1QyGqlIhJVYbqEEDZMT5BuqSWjLmKcEGF8dGlZCqW44ZaRCbjihos4de3qMdOlfxG/I
QqPXHxVIFrSQc84oPJoUJehigAhi3ESAMeZ/2A+eJhQEHRxxfdJcZPzHp+51jUd04eWGaiRmFogj
Hi2p87kNBhlyOAg+HD8jqGMNJLDdTb1TjjWSt7va2P4tNsDdO3g6rrzBFlzYteWf2/Nqg6HjN4k9
PhccrgWTaG6xHZkIU3NjjHV3jRJnbZz8LARh+LHLGAbjZL9zvTgK+sbbJhSNxu5DaYjoPHSRQKyt
yCfFWj1t8ShdzfHPw+FqpLU6iokbwXYO2hfSWKnu7QS0c1LWNygUI5sd5pcmr/8i5XOzuPNouUYE
D+0EGFZyPfoQafwg9XuJss8IMOJwJcBYugWRVwLTGFKD6EOcC3mkNZJrqtYDodLv+pa2GvnjSWau
6QBHd/7HWK1BYpYc/JXBOQkuP3La6Lctrl0g+EHNwoO7RZf3YE+Qtt3+w33dxniDrL3e16zOdhIS
3X1d9LDaJ3s2pVVjNfK/GhkYSWQ85yYRhdlFyXR8U0ehALwN/1Iz4gayL3oNnXGJdwqBqMwmYdV3
Lv2uXNA3mXxoM67drSl+LFxuEnocATXFLcqBFvP2non9KMvZIBWcjvab+LPZeCbmcy124n9HMtdW
5ouYg7MJra2wIh4SIr73OrSP3otLtkEZfy2Bv0B8gfseD9eJQQGsePMnuuszfuLLMCaR3rzUgSl3
235A8wk9MTaHKrcRkVzP0PP3LK/EPgvu7sb0FBtdOYG+GqUok2A6QtuNRoPgUdhCm7b79NfURZcu
rxtTs90TlhwbMwJM7QD5OJ2UM2QtIVv1harmKgRj4TSgcwSPK6gLAkH4gyW4GlbDy16mCZnglCaE
PaiZ2E+BVemsaWRvWD/9fry19JK7MTd9zpW5QRhcZXAxNF0v9YNy8Ywqpe6efWjOtqRLz/Z4XrG4
uD/B5qggay6xwLLeWpRUrsijtBEcNwlJt20Fg1cP4WdwguAbER/b8okd91WarY10cb9oSCTDBwD1
IM72SxMiz9VFHe/oF3474hUR0iPYvpzujJzOaW0dF/BfU/oIDhoCByyCkCnovJrYWo2awa9zYD4S
I2f1SKNuE+gxG6O/MDK8WNXR/Is52Od5QLocosrCiVMQG/md0Q4OF+/8cRtnPK0yuwY+I99HvK74
546jYknld8HHy09n2z8xShyxtbJIS5MFKVqETpPuEtilb7/ezwFo7qSGd15AmkZaexPR1mbht/D4
KtAZ+sTv9EpBKhc0SvdNL/TVYeKuTM8PW1dIoE3FdTCcQGuK3rpad0+trhEpIMIrWxrGG9JiFILm
b2/WsT3Y6SqdweKBR4wOwuRJJhlR++3wew8NVxqPm1cgIRIsGXU5UlP0ap5WqZKXzvu1qdlMyy7U
7psRpl50/SJuC49EDOEOLGIn2xZXgCg/DdizZy54WwHumtR80BEys4bEmOKVEW496VJ9sC/Krtfb
Z+EYGc8KtfYciIMgk3kqnfNZcJySEOM1tfcEqdbzyTNXTuRCAuXmW2YLrfQDXCqjAimNJlAQcZkS
modAKr5yIS5tZVCMgs8BsDb2l2hkKxVKNKij4NTSU6iRJLU8o0fUlhpB5Nzfu0tBMcgo/7E1C2UG
puddMOvBeevoW9HOIh0/A4cxBnOffqhku7Vz+k1XrC6lxW6szjxqi0JEFXa84EzZ+YFwe3crb9tn
IuuPxn5fEt78GEfq2xKt/twf8NLmBYsRHuwyiAyAdr09J4Fbp2MTyXgEqLRtPdKdw+7tvomlXQIy
BuQaeaBSpJ+37JUfLccAbHYVBhcPwMtCLE9o9mGy9VeC7YV2r+lFAQqVidIeCaDZbuRrT1USBkPp
0Ok1vHivaOt9rEDD0dqEJPsvbFC8Vr9a8pcxPoWK+IPFrcymvDSd198wCxArSfRByagKTiaBdpLw
URVLViqM2qtW+IVTR9kA+kNJ+SuDCbjRs8ZFJ7fI+Mqh90a06WlFWydQShxAbljExSAQKUKQQeQ8
Yj/5RARmJmtR7yFFwVTQTPPA2IgWDzdFTywXxkgheVL6FaOJLzZlN1GMkmk+R3SDHAe/yVvSlWPz
Bqh8sxm5voG6jcZIjsJX8jNYa+NHPivB3g0m1LygoIEtoHubygIiCoCNPPzdH97CTCmRxuTy3GbE
pEJfuqIBC+6H6iGShNjOYwVSWrns/eEllGNpI0oZjdM65ciYtPVWTXlmE+cgbCQxlystzfm4ATV5
GrOdkZZokSRo8weqOfXLDxYyECyRu65xKZpoo88EU1WRSb9uTUBw8cb4Z+l+CfF2QYumS7BmO+Fz
Aa1dKp01MGZCTZ3Z+DvX0DzT81dyZQtVgOsti3Dx9vQNqlwNKaqhjr+XqX9+CHXvxFkcOBtiI7ak
lYO4UI6DORR30dyM0/4LzI9u0VQLUxe70/D3emseDpFdADOUkYv0AN67jywHW6gux5QymaWv3BbL
o5WRdkS5Y6LWmB0OSQzcQe4T0RFbvWVOY3aKXkT08JSE3WBPKQJoqqpD0x+HNdja9MvzSxMaS/+x
PO/l9TI+yUcpEB3twuc0IkJp8dk+a62qfTzd93aLHgCxBVia4VPBi3+7pGjXBAdtn4p4C1+04dC0
qOevFBaWPd2VDfHWRpIPfCCxsFGahx2IP8AU5etPf13T27eUGFv7/G0rmxd19Wm6ODigGUUOcGe8
GKf/f+XKGWFkBs4bRWcXwMz9iZsCl19rdPXbs4itkdH+J0y/PTjG1vGBzbv/+8sH/MrALHJSpD4E
TQ0MqKHtWj4wf5esRbVNRKVNyckonLJGJlq27+qVoO0n2rw3ttnVVIC2NckLmM6Mw+H9wQSQinQF
oDjgmNzvi83xuOWJflZC4ulr1+JS9DQhUP+zZrNT13thHno+K04dAYfh+x3vESIa6N3ZPMU7K/9+
fUuej1sH4I6TLeTkXx36f8zPAaMMl7NCF2Lo7YXbP0wPAFd/UujwcK4BTLTClV206GTwYEPcj+cp
8O+zqe5Bas1xAVxqBCDiYaBQ+6yN4XkLDpw/7hqL59LcXhubza0GIQpvHCTBOYhGtFVo/GRzbyvb
droD5nsHawePAjompN1n5yJtIw+iw7HoHJA53LEmtU9/7GbtzTa5pV9WgL1BdmtSvmDnESjOBaS4
4SGDkrrf5mdBUhf3wqe2e9i8tYb/pJb6kYIn2WmdSD/fH+NShDipRIPcCmp7+IJbtxIrTSIULS86
ofxZDB9D9pwwH8Oa6uwCVhVx/ZWZ2RgZQUhjuRLgvS6T1/Rp+xgCzFSQz2eP+DgPIiF75gT90z2t
qRyBsjQwB8Lomg7GtgbFgPvDXtw9gG0A0MlNYhSz3ZP7fMHygyI67DvzEHeW3GygOYvmBnml7L5s
aJLq1PBsxPLezq/CF5yWqb7k1Loqm8In69pparSRna8RsAmL+wglqYkTDVJlc8Af9CeZPElgKjMq
QyHMeTRHgcab94MZkPyMftq/3lRGiQkEob4N8LM/g0A1eUTDcKCD0NG5P8VLhQaUgsFRNEn2ACQz
fe/VjeUmjMZ5PraWfujoAUrDBBV3Wr7Gu2QvbX2ZNnTtxPJLN9m1zdn1rEpIqtYQqoQLEpD9ADXW
RKPcn01sM2J9kb1RF9SwJ+Ldk/6yMuClBUA/EJAlACIB2TpzF1UtTiQE8LfMOY81U4gvqv8kgMKn
Tw1wkoV9DjJ2C+EXg929lh9fvGOvrc/uWDFox0xUh2noB7181F4VqCuDqyqk3+A8tFfG+htTC3eB
dOAE4UXqep6hG1W355hAFp0EnSr1prDASJf6yv+j7kuWJMe15X6lrDdasR/BmbJ3r5lIxpSRQ+Q8
bGBZOZAECHAAQJD8Lv2Bfkwe1X1fd2WVVeqaaSFZbzotKoITeHCOHz/uBYcPF2FJMbFCVy+/PuhP
9/K/H/RDDmTqWaoO6S1y9rsHegaWVXZ2obLdmz0cDvft6amfn+fbbX73Wbj4ybLCOD9a98jfoYEW
fXiLec8oi5QIb7136IdYuzEFdGQmZ/PrC/xJjvfdYT68MW1QNlzDmQBoy9JtFpbgnjo1y2cKj5Vf
H+pnaAtY18hkIfEHSeWPJXsZ8S5cxj68BRaZHXVyrzaHTT5kVXYNquknr8bxtftui8PmhqPhvYC5
CTaZD7sMX1w4VYWlvZVJUxaVwYUZW5nVJ9f0Q7A9HiZ2wfVGYx6B/cMLaMNEhkOZjLfTBT8nhb8V
Z4DF3yCltanz8Oxer4JCFel4+cnlpT+8DR8O/OHdC+uQSYjN2NsyOqfD3rnWO1/s6moNwumon2Pv
Vcx5lUenmIdp17xaf02fm2AlUJ6nj56CsGMhrvqiPutvZ7Pj9T2kIxovb06rzUAzNWJwQhXoLTir
8qa9aJt8PE1vCbtPRF4VAkYWzcXUbcI+VzWkurbdddQfBqIzuPDNTsa28rmHPIlK16WHOjfYdpjA
PanBz2SnghTWK0TO0T6ErU+ZhcnK+mCKeDrj59NxsP6sD0WGmR30wbVzD6ER4ALBqjoLvjL16dT5
8VX6Yan87Rken/Hfdo2U1ugTJ/F4G2LW/k71ua8hgn1KILSHk4kvQ2elqlVy9eul8/OVE8CjHj1q
SG9+3Dd4NY/x8QGSdXURA6uiZfaZzNxnx/gQvcYWfXd4TtjbfbDBYFq39z57p3++DP+6ig/rH/Ku
c9KXeM1gUVDICw0WwR3HEsn6PX3+9Q37kQbzbcn/dawPSx6G2jIcyfFYGeb4wnbrN6vw8pxmXUby
fm33JL9OxSeThD+9hWCnoAZG8ganhO8Xh5ijXmmX46BambWhTZPNhE+r1u4GATLQpKc7WbmfiUn9
2Og7XiyaGRhDRhgDzenDcVsmYjni0TH25C4YJfMwqHIua3Kk+io386EGOW2i19o77d7ciyEpYCaR
Bebw65t+zEp/eDf+dhof7jkojbN0JbPHRrxcO+hQD7hkuqrRz+kvROyvf328b/3SXx3ww8vIwnYJ
Jo37HfRrXWVhipZtzXZDUOiXNsziBbYRLeTY8uiQ1Cux4/G2fSFvI9zPUGKv3FcCgl97/+uz+vRp
fEjeVVWbNob5DpZe22y5uQpJXn0tu5s0F/D82ZkHW59y3BL4ZkUFd/b1/Em4+LHPdtxeIJyAVA92
LWiufr8gYNEFM6IutLcq2tcRMOKDPKR+rluE3MeQymzahjJrdn0IRw1Mc7AsvSL1/eSvZ/hdYS4T
cykhsFwLG9aNb8+iYBd+SoH5WSg97oNHcUkk4R/R/xndscCTEU4Shr4nbMIDjC5lsIv0ppw2TX3C
wyeVHkL/+pMH9LPtHuoERxELP4Zd24cH5KOqVE6kJ3i2nJL6Si1TvsAk1O/rA/OfpsiF2s7J4K0J
ZSsH7lZR+jSYT0ipH0sBzB/ClSLBGB1B8YXy9sPa5Q6NVWgw//QQbB6wQhKWJY8oLDftRmxqk4NE
Nm/5GhMaZ/QKpKciOpNgeaBvj/9+fUOO4eFvr9EPp/Lhfjhge4Fov7i3LhjnPrcZd8/Bs6bik2v+
WAN8PBD5EB99qCOM3MGBBogP1uR1ogdYp8P611uFQ7jWIhd732jo2DzNRn4SLT5Epx8O/iHJK+tl
DFrlure6vWmfqbhe3JN63NakIHodOZ+Aax+2gh+Odlz8f8sTiOsk2pnxeDmaOdFNbS3MkkwhhgsB
/69fP79P7+uH1x0OVO7UhpiQlDt3Vap1724lTPOghcNyjei/hS/vp8oX357Wx2UDvgU0D0gEGZNv
Bf/fL7Ee5hiOmZClBU082cCUZ80gdQ2PEBAjydfPxGd+epVHtSGECtgtgYH5/S01zIVgKVjytyxY
hU0e6i3bpf62nw9IIqvmXaWbATsuoS+f3N6fPUtsry5gQwjFgFr7/YEX3seMzpgM801F7yIz283k
oaMGLzMv80U1P831KO7go8l2xI3nrXBmTMg17aNYhndOhN2oOGgvG9DULpbWa1cIDc/dzNrtr8/0
Zy8yGuEYMvK9KICP6fcnOgm3ahuKE63V+ui4W5FNW/jJZ47TH+Gyb4v7mGmAQRK5Hmb+vz/OOFJl
0c6AVudQoE+UswMENA/iMlqxV7vRMDdwVuHqNF7Xu3BjC7Fz1z1aZdAdveRFuoNVBfL1eu18Ese+
1WkfV+Tfz+vjCmmJR30f5xV7b5FotuNaq3o1AdYpy6fYoozxZf5n9PyPl+m/l2/t4Y/fV//8T/z9
Au/CoYbG24c///k/jNLDc1M/yy+ZGd6ezZf2/cu1fta10vWL+s/jj/3Xl//5/Z/4rT+PVTzr5+/+
WEGrX8+X5m2Yr96UafS3s8BZHf/l/+mHX96+/crN3L3947eX1kh9/LUSTnu//fnR7vUfv0FP/G9r
7fj7f354/izwvfx//U/99uX1v+0wUzq8/fDFt2el//Gb4/0OARxM80IUzMU7mvr4Tfv27aPkd+z0
IKWgegGOe7Sa+u2LbAdd4dDu7xg6AG8cImJ4xQAx/PZFteb4UfD7sTeHPRrjypgWhLjVb/+6Bd89
mL8e1BdpxKGtpVb/+O2PSY+/FgiGDjz44R4dMo/WDJDL/fAms8afKHrnuRG01DcTLVNd52ZpI3Oj
dOxCcHbuImd4jFwm6ydTC+5dqdJA72vnlj0RurBpqVnyOvUOp3QNLlXYvlrhY8jgbKKJfFjowMo8
rfrOOa3lNFz3eoi7raSpPIzemHwtYcn41ZW0uk+qmKJUDuBzvjO1nVGmMLtUCBwDImpHluk91QnU
AnDKFXJFtAK6IoB5IbLHQNgpSyQxN6NZoHMoemJgImjFBDMC2/JL16+GXVcm/ttSQmlqVQ0k8Avc
FMIvZrdj/k1LHMIfPDLU5hy0RLKFCJd4CivRwyFL61QMeQW6wTvEvb1Lv1lQSiyJqZ6C3sEQQeCW
42niWDgKRKnG+VLOPYh28CoKx1O7HJ0oYEnO3WJSdbhczqKtw0yrknt5rBND7jwMnEKkrvNZS7Km
g2/nirSxSNaRN8HhOWhKe29qFnCMSFdBt3K1H9w1sFFqipYcfRaHrl3K3JZhZ3eYyrHVDv7Ajj7z
E6fXXwVRLH7w/ZqorOsrp8vxbldREbZQ68/6aJzTDE4Ps1kB/A+XdQTulMpJ53OI0pKwFPkM3jAo
Ij7pX2lcQmDd+E13KsBdqPNFkfI8jRRsqfzGb9LcIb6+ARVZiNxfop7nnXbb5dwJ2HwTBxMVBYWc
QPASe1MJzY9qhIZo2pCy3FdpNUR5CPtGXpiBQaMWqHylNgyWmDCfDCSbs1gbhnseEvywqytzgYdu
xarlrqA5nxbosfWu0bA/DiRBFCZGPg5J48njeHgSZbHyugSVIE/vpKSQQCSEUqhypYuTlaCNQQzX
moTmPeTjEsA1OuAbj2BR5GGloKUexU7yapsUi65JmyHOayiyH11o4SmaNZWm8T4IuCzXQbykB1ra
5bmbrFL57NKUZLaFHVPW1nUUg+wYTE+J401XZHDjZ9VNGIFLIkhhZyP3YG9uMUsisxlxPMzHcqTP
DMx1JOGmSu/qXvt9nniTDPOgxG/03agemCPk5Rg3JZxTW8XfWO81fdEKW38tpzq4nm2C9AsaP9O2
GZUDWVoFXnp2HFXaqDouly3uTvdu2SBxZaGf3joVE3f4l/EBpO6hWsWj0dccA6GnAjQJiwXiV17u
MQkUSmE2Q+ZTEJSm6Fg6PjI/Qga0kKGbcFsb02W26rx30nvtlfTxcueDCjybuXzpMcXJrb4v54gt
eah0yNYN4dBJNXPfnDvTgPrVMK1e+BK7F/DOjWDJ3sM+OB+bJTq3Eyvteug5jHWUUDLI4XuqczrE
9FksE3NWAzPDjE62ZnuPiAYj5ZOigCUGOPFlC4ojmnslm0+iWM6PrlX6KyRiAdP5xMDDNNCgYMhk
6TETDntjm43SFbfgE3VBpkLZJLuyHPQph7771yaVow+HgDjuC9dtxSUOGrC8GaTTAoAh8YXnTvW9
R5MQi47ofq+6OPrazj2TmenxvUwD57pTJq3OVU+76z7lqNPbOZa35ejqq5gG/n5q+wYqih6H5UBc
a5PFooIrgbDJkkHoXPYnnax7tRZKhY8N0zHb0d6hU146VFwaLpwJVyzmNoOrcg88qHf7M8hcAnOU
YIKf937M26KEFvm18OvJFh52xGsjuyHJqlCLPa4b/im1Uy2QNpN12mQwL3YYCrh+EGdhLPijGRJ5
1zuY+c6FGq1bpDYCh2ksm96uQsLq004jYqGRiFiUl1HrQ+Ifg4QqgwNE+dXxG7C2AlXFcRFjHv+F
D4LNp7GJMf+SDqx5m9BHm7JoofRcuD1i6VLPkLc2xh78EkYFwH1w1pkXtQztnaqqXrwYYv8Z9A01
MPRuRnkQmZ6A21DCfrfw0i6OV76kycZTFJZYs2U9HDcHj797XWQefeaUDdTf1cKRS7lpn7eQMr4B
8wqDyBpSv2jodaN3po7t2rxJWrgzM6QC4LVR/worBfWkSyv/FdJ8dlh5rqweyrLxb8TkWsCZqMzu
mnrmgGgUZPM8Prl1xnhPvwrbw/vZU754BEY/xxsStDPLTNhhWUG91dwNeExQrF1gsJfpOa4CPGqe
vGhVyY1JedOukrQmdC+cI+EM+4EoV6wb0uD4/yEkF5K4K3PFhhErCBKaJ+3spNWGObV3gKRI3RcU
7Do8kD6kF9KHEW6u+qpyigFXK0Dpde1WS+6nReojmGdGuCWko3zZYUa5wz44hYNZco34CSEV+CLX
BU18u+8i3Q5ZsiRTiOMuOB8lJFpiemrcOFO6jY52rk30EKthOGkMDd9JNNTQSCINZdsugJoRnCFo
268Som2/Fq6FvDiP9DJtEtlossFQE8ZpYUZdUYDnx/Ex1jtvSi7sxkY+MKglbXBl2psEJNwCj+DF
D6i0OdHg7+5JU0Ki4thgqzZSKudGiBGvwTTDyTCTsml8KIBWM8Kc49InxxPemEnfC5/BXVxgQa/x
A7DD4R7QrwEjxR7m9qAIHibeJQ168i5jxq6IruO3oZMTmgyK8veqtXBuApkQtqdds0z7jpjhPe58
8wJvc8jS2y5CwTGlHsG+RBaaLQsbFtx2PaqiUmo5LZXHX5Jgccp89FW4IsbD20aZGNJ1WtrZ5H5E
2LlGEgq5aBRUMNGkSfMSxI5vV8aLtF15UxBjYyJV96wgHgitU1+nL+DN81PdN/4ddr0YPhaloTYr
xaLPqrLT3aZpIXu1T00SmM3A5XRpk3R5TcmgbsYuFXVRg2lw4XsdcqVWDmialIPqWR6HKnjr0iGI
ssGvpgsSdGqCQdToJljUXSmyiEkBRieZ7ZyZiLnXMOQK2xNYJnTppnW03tfwDgc6NDfDRTMMcwfp
UgA7iDIlOWcSb2dXL9B9gwO4QsYYEcDEoDbC9QPTzH2PbmysHz3qJfuhZeNt3cU2yZ1Yso0Ui4WB
O1YM0tAx7g4DR+pQIODJKMffdq+MB/YoYmSPeFnaPSy6Auh8RRKk3simSZuD6ctAz8YA6b2A5QVY
E6lxTtnkwSY1mOf2eUhxUSeDJN1u4q7/HOthuCrlRL0CFu011o2rkus+nEtM5LceQMMW9NgI79Uw
L1k5dRChjJ0w3ONZo1EyBOl7OkuMlKfoA0O8YZq52QSBGaG3SePxKWSmg6uGdmpsAlR7J6is7WMJ
83oHyVQnb3rEmetQ66UuEhkkufUbjD81tmPbxnFXsSNjk2EkNNq52mve/K5kN4ZTx91yH42oCYIc
97T30n2kxm7IdUOcLsNebuCsUEJBK4MqGDziTSBxKaYUezKxGJlkmThvrIuQG3Q9aJkFTwZQX+Oq
geFNGdTDpoo4tB8mqapynVoSQomrjc2VKKuYZ9KJltPEgmlYjAtVMLBgo8ez1CwgxjYRpWKtRD+s
/arX0TpUbQcTKZjSHwbPeJDNtHKMMToHDDtL+xojmHwsoUcg4GL2J7Xo36qcL7o3ea2Htzd99tx9
Xxj/v1knhwAt/+NfRegPdfLZ86Br5Bfm+xr5+KU/a+TI/T0BCIT/vk3fYBbsv2rkiPwOIjycYo5O
Fd/myf+qkYPf0VdE+XzUkEGjGojLnyUyQY2MovuITwV+4oHN9++UyMn3WFd45FhBIxgtzG+0CXAJ
vod2GgVjG9ZWsqhkD0QeZBa6ZbOcTBbN83IjxgoDlpiTXU/WXwqEP3sfLQhdIqroc+fEWxPMI6Qd
kQmj/zN5/T3xnY1ErXYY+eRcB1olp4jX6U3NkMrHlmEa3rNpMfEOEjVGuTetrc2b6sLLsoyPCbLv
jsUkx37vp+VwMeqS7IDKq3VVDr7OvFkF58nQ4g0RqUZnAxHtNRImfIDAynCA2ESFCatJXZedh07g
pEUIRnzt62vmSG/CDt28z51KYWs8Ex1mtQzcO+L1/uuCrhpSpjRkl8MkTFb6HSos7AtBm3sN5JQB
XCcia/QYtmt/VMmuacm8oqCqPkSY/YFXT9Oetb07PlHRx8jcLHZ6N63itZljlMwcKcquTbn32rRj
uek5AFTjHjpqyW0EKsmrXy/6zndaLjK/dN1t7Mk0n5Zu8Iqmw848TqzfRUOE9DFOZ/GQjBVENebJ
wJKr4vUnOOgR1fsbeIKlcWR/YNWCvAWbvY/6DZIvJJBlKoEiKJhfYTx/585O8geI938vKHwHpV2M
b4MG4vYF0UN9WRv5Csytlf8fBBIwKn8VSK6PANiXa/P6/B1M9+1bf0QSP/wd7/1RdRicuhD9LDyv
P8A2z/89CKF6AU4jxhZgUIxWx7+wNu/3YzsQAlgYhoF441EF/M9Agi9hfhoDP2Ao4dXAf/9OICFo
ZX23XqDqhXM4In74BF56EBX5PpQc86q2m8wdlMfjlQcWKRTyaaL2bt8sF2a08L2uTMqQX0L7TFRq
V9PE28xwIQJcLrxLp2v0CcZlh2ycQf7oFFmyfmy2fRXWmzrgz8KIaV/2wS628sCOIEFlnWDFRupt
sUiirYlDaBWEzlsJo3FYiC9upsrpQgtxGfcaRBbnamg5XyFdFQV8C9+9obxv6u6ihNzR6KEM74dx
zokDrMTtw3XphPxQkUA7hSx9cUX75HqhzQL1NozVTGiuOq63niInrk54HcGLdZzve9G3m1H3JKsF
UKhQxvbFITZ4WvyUXreyY86p8ZLl3B/1uNFWBhdTO1R3ximlm7kSTqdFmXQ7n0PrImlk++TXtNou
4aC3IoWprgfpGpVNlibnokaQK/A4KpRYim5FE74z0BJOxOJ6j23g24zwpQT/wcqLcImBOOn4wch0
At4m69O6r8/bpTpZAmjiTuw8wcB+VYa7eDBXDvOuCZxjwnA8UEZOWdtdgghzLdPqepJO7vU1eqgS
fPlY2Bt3xHBlbTHviPVowrV10vlVtukZur5T5jbHyn1gSbmeFt/LErAxr5kxbxDdCjNm0xOvdUs0
UVoHCKuTRWMIs0Nd45oesRXEMpdj0KydJV3uJwcF9QWrPTeB9sjSw1xq5UNe37QrKesYJn3TRFWw
dbD/ACEF2f8RfYJ+jjM5NYK0wGaBGeeW1rx/QKXl3jdjG9anzSyEvQqAHZV3lrAJVfWEXB7igzUN
+VoxVGH5IGQgcjurpeNZNfrdOq2CIVJZb8bYdTJH9Rxs17RCoSiXOHmzAHqgo+ELCJUM2oluyDAB
fFZ+gvpAIqSjHNzOIkiqnCBRz+KgM/mI3Ow6mUy6Khdd7hMgEBfOMsBhAvVhvPHGZkQpN7fNuZkT
50QmXXcHHkjw0ACTuxSAmRVkw1KsmmAhoT1ZlnhuC2rnGjO/GL2iK/BHqD7mfRzmjqGcKx8aG65A
N61rxzPnCKBmid/xAYIuNbyyMZuPNReUjG0Ukvdt4sRwjg/YNCF3ZqODXTuAyDOpCWp77O5eD/Or
zI8x9wwWqDmDx3N04M7U8NzGtrmmiTArDqjVz7xO8AeHE7K2RKc7jJQ7KktGColC7EDcy6K2VaC5
UFqotPSeTNCE+2m27slE0grGr1CGTWroGbpReqZhkbX1UhPuWl8Ml0ElyFupp/4S9zlYl9M4rCuN
KccMlnCQWdJ4bIcybNlKu+5sM68SqML8FmJkYzx35zMv0XOMKucELIH2YbTQhW3rMn2PMdSXj7pr
XyqMiq0nbrvVbPGAbAnPZ5zhvLcJAEKMYLXrODzW00sHqzlMCGyqeJm2rGxLnDOMRwuANsFBzH2U
O2OlirAZ9WlnMZJHq2Y8r9KAAtLplmvVl2NWAsC8RG873KcQwBK5J5txNc1kXodjkgDDTgGRiznY
ugZY/OKjXG5TB5J5wp+KOu7gC1ZBvbeRM5L/MXENOCrAxrQE685VMyuUDVXmyVh87ZfEuegSyQs+
Y/WiLqiGHLOCaa6CBIsH3QenEFUZRyc9s/4BItcD4iYFCkNhNhv0Lcm5ZivfACZYaLtcaE/fUfRC
84rQHQtNZh2oTS4JeWFQo8pHL2QbK/sNAl796nH+Bte+aiudIci6MtTF1IynZdfsyRKsFYYIEGVa
d6VnyfKuxrCxCt0+M2MqQWBJNlZLb51yFWS0DctV23LvBMpMcHEFtmGLdCIWk+cUdwDJoFmA8mPm
t1wJ1uyZt2xrE79bn+YuLZkLDR5B8gZV+raHjoqtAv/KGEJWQcjeE09tvNI9QF+uLtrQxbh/AMs3
l+JzMQw8U21qCgR+b7PAVHWxIcT9kvAmlYbCRHWhXQ4/xkudjlHmMEKyuanlLd6uDE9pyUmvzlp+
lMIBoOlqBNzKB22c9sszWtBLRoeZFmjOfZ2YvZd8epqX6Cai1S7mNizmIzAQprCfiXwClmVCg30z
VshbvdKsWNm/YvM98CX09m1nuxzWQod66cwWU7wYnImTCxLSZg3MDOEi6ewKcxPZ2B61CucgyIWM
LyV3zgYveGkHoBG1YitU8c66ZMCSudfuqoCd0xKYOaQcbqnkNkNR+2Ktfitn1e7bBHeIj5itaNy1
Y6tLGMCeuSaEYZlF4BdDB3iyGusVndlTCRdReEwUZAzdXPbBi0qxsU3VgZfukzHTCTrifgEBmiOW
ZK4WJzmJUPXXmvOMRku7phSljSuH7dS9UF+9Bj1FC0A9dVMrihmjnaSTOodKYlAI1zmMpb72tXVy
0w12z2uon0wULugxlQ/xVNWo8pGst1Ga93EL0fVY3ig8nZ2YUVLBmS/XIb8lSxwAr8RMQwyYtK+F
WumldPKoK8HaTiS4Psxpc4ZWZ2ali9Ert4mcLFRMnozREJ7GACFWvQfVWLjzokmCssfvkpupS7FL
NMtWpwimAvtMGcYXccxflyaGLZ+z8cdoXtmhT1cpmpvrePDuap4c8DC+dkdk0QmibeoAFQcOvRqj
+swOoI/ZWr4inXls0DrhdXLtGQCpmWJpmqdTH2YBnx9Kpi8i3eHa7fAYKr+699Angtxp2G97Rjq8
VFptABna+yWZ1ZlFsEfGY6o71ooFG7xzIuJ6eq9hnlVUXe/lvC39XM3dmlU4mThltICBXVLMrOQ3
JOjNCi92UCxmuOEuPZUK27u2pFtHtU7w7WHMagCvO1w/bL4gyJxr05xELl8bjXyHjpg+QQ+7PRtS
vWSNi/4BWl58jUaqLrqENYXnUcQ2j8onssx05Qhzwoj3rMcGqi2ilTvFk/VgVVRlycz9jPtDtWaU
vDWVaoukDdezT+d8TuP30a3vF/dozOqitVG01AX6P3rkRsoR7+8YP9UJGdDpTZPTRPEIktAJXivV
6VXXJxRAoHHOXdHLM+OmZwmvMZ3U9oeReNMZRS9yz+bYP4Hx7YHAuGI11SN7dGvXXxPbs53X8OaC
cSPPNYHQRyynewAQNnegeFUoxGOGhpBN32ciXJPJGDgysP9SPThzDQUsdLOv0OK4TtPOWQWg/Dwq
3LNr6JYjUs1migtTcVYQwGM36P7IDhu9pw+mMhUawoHvgAZqadSvJPbLXGvwUhNRpy9K+yajC3F3
xvCyoF79AtlX95p185Pym/6cEic+LD1AAIcOJ6WgBNtOA9nTqCnzaQ72TgiyOaC/i2GEvWfHJkxr
YawxZ02zZO3in0W23xo1ni2q3znQnvGncQ2VJqDFTceuleogAdkgsMYthYCLZOM+RCqTTU1tYSoW
HLxh3srGHgSgte0Qt+lJ1YRkhz5Os4PUdpRLwW6h1Lit5fgVWS3Jqn4+i0B0u51it8y8oe/XQUjL
U9etZmjUzSN/6pNpqDOMNwDa9ZEyGr9OgVvQE5ra5STVpttFrrHYaYJ6w03StzUmr0OewI41ZG6w
wnBY3b0HtUeWjdBLPD2MCffinNfuOHJQWl3gHU4VyHq9zHONNk8ppsis066M3bNy6MLwVaACDE9U
2feqRlJn/aFoloUC4XTLySI8egP++ZBPHkBltRIjTH5C0bM99YbpmS5xjJKrS13QFacFTetlGJMg
h15EFUGCI7JnUtSgACPa1kiuWUhAvo1bTMjotdPFzsQR21USfY2Ms1SbKBJ1zNe0q7nlqKMwKVFj
Dw2dsIhnvxfhmVsOvdi1MdY+umLDgGZvMPUztnSn833tnfMAH2FVIMSlG0yaAbrPI38uibcCuSAI
tkuz4AnlFgMN5hxNw5jkivvQUUGAMm2EvEOkVZpXPWPucBrrerFns0p9cMpcpiCEUAoCghiygi56
Izacvgo0+87AFJHlqosijt1pbjwx3ljsPNMa8/ZMFHHSJHfa1BQDZdC122BfmR5mWSfPaIEO9B49
9HE1xxRSCmx5r5ekBG6LtFgrcmsCftH6y8MUYGErNKeNa8y2Gkr07eKhP+ltXIAUAAnZHnsksqEO
zdr4xLc8ydB9DPJe6geDvm82cOwi05CAgqXGoh5AuRA6vg9QXhbpENrzCeNZm0ZyNx+wn65A16Gb
mceiMKPErhZiXmsk24oTfxVI522J4NIsUySNeWO02LakP0Ovvr3xl6XNQ5TpeTxguwp8c8Gbpd06
ZCk3LI3v8IjRo6TYvqqtr110PlgEPcUqWAtqn2EsvafcBV09JhezDB5ENHebCv2JAuy6ufCYwRFV
cs+Ju3LriGcwikPDEXVFWPEx9yHaunJ81DBjcNlKetL4/cPiAFsX6sGP2VXSLKe9Hx0Cs4QZGdrV
4CmLJlx917TQdQ0SSk9a9BugrdjMObq5/5u681hyXMnS9AsN2gA45BYgKIMRwcwQGbmBRSpo5Q44
xNPPx1tl1nWrbbqtl7NJSwtFEoC7n/Or82cT1q00KCDy2qmjGmgAnbIZlwbAuZKYeYp6OusCKmwZ
2Ia7MvJseO/cXncoBQmlCUrY88Ald84Mm6PuKfH1OpoMGxmf7AqIUTQc+YtdPoTMkvqk7TQTSIg/
Zt3suzAzkH+kwXkyA2rUaYTQaMvp1JIYbDlTHYdw3uwwPgPOmu96aB+YhkprW6Rfg7IrYj0Zw2UW
1amArblsOn92e7kdas/u4nVWzzggoZPKDsFRHn4pGDcd+lm+A/7/Lkf3MzeH5ZgJui5/cze6orJO
hKdof6prvq6wjbnNi/jLd+JBGQpoViSZV6hA664ob31KjlRX9dZhknmR5I34EbbDF0eovUBPEPG+
2gSFDONoXbe5BYabn2rZDPF0VwCZ7fLD7NdPX/Ri1/pjCUTj28mw2YnY+iEqm/Sx3OTR095lE8Ji
k/PlwZ/z5mHtfM6YfHUpQJRxZk2+54Ztx9m9i8yXaYzDtaDLgd2NjTz7QyLFtBdL945E+XGe+ONy
87e4der8Ugp5avNSEZC/HBpXL7val/0dk6JeMIpYmMMfEl5fAt11O95gGDmW+jVmXpS5RHaLlecE
9ykheoH+hFT+NsEDxk3pX8JywuyvjCtlKcBzXl65R9/MgXZUDoSITdLbYIBJOGmHJjvMDITdiaZm
2maeJa5dM557MGiHSgZZL4Ef57kNo2eIMVm8u+pmNqvjOhCkshY5hPSChCiUTX8EKVInYVtP3T1a
uN9qCGkn+yL08K7GjObD3Jh0Mhbr0YJqJcl2vDoiRIjCzE1I+dAF09EftmgOti+TDiIg7jeMPG06
TDfA6JyocsJCJquAtV4waa0tCULbp8OetOuydUzAdLckTWuaZL/eTmJdqH0qzzzbYx+NTV7GevaM
g9855bUNigZ6L39iyR9qGrLc3d4NYV9WBE47MwBTI5ylBCrCBiZck7cIahcxNuyqe7EPwnxvAQ2d
tV6i0Jb4XImmMdb0KWWmBnx8/mAa80c5TO8GmFAa4ARYScUJCxdRG3IHyrsDKGCUzsa1LJv8yexy
ZFzqPOr02N1bQXs8piuHPc/vHsUE86vktEaU9FscKJumVP0oKaOdutvijf6kUd2J5ZRUIAm7sKiO
oWqfJgFeFWakvsm4t5t4Eiq2gad+uZAou7V296L8U1G5T5OOZUCxXhrAkM548BuK+6A/B0RWqKX/
FnTNde6NYzV3pImvr4GbHVN//OqGVRkx6vKjctOvdgO8YdjAOusCJ7+2W30WPIGpWva9uWDy74sE
CMUigM5Lr7Vonnq1yTjbtiVKnfQt69sT+iA7Cr12iK3Ss+NNzDd7qDZ6qTR/QixjA09MT8NCvS7a
Zhdk4UWP7VepqoQX/AqhdRlrpwWRWK4kJlx7cz1urXfrAFiR1uxz8L1oA79GwAR21VO7ppt6GqmQ
k6ob4f8ztps6f9fSPYe23rUL24BSwTWzQ7AIRSpB6WzZycZs0GDZigbVJpvXxW3G0Nhgim2/uYZN
ToaPS/O/lW/sortgMfcItH7lOmRlLAbzq3X25KTyp5YeWovpYSzrX+a4vKwj4pnWNMWtsHW2s+iQ
DWd+kNWmz4VvvvNnofkXhEJpv8vNLqHTwv5ud8NPdDqHIEzPeUM+YBDIg+iAmktnTvrA3ZUBJWE3
AdFYs/ycRlWyIzUXXcvv4MDM6wrWp85lVTuUr4fQbcoDKhPGOqwUVO6+ke1n2MqXoPIvvZ0nzUBn
iUymiVLA31Xr16x2m/3QtE1ktKMZTx32zqB9WgMnCRXKitRz73vu717ZBj2WzXnuEQLsM77eKR42
Cw1MqpNmnAEydPBoj7p6tv1y+uKR5SRnxtuunjx0ZWY3xw0gKTyMnvIfRb9Y+sVWE6QcEkJTHVns
bp8Y21qbP+ccwGlpGGJ1rD0aKyDIkuosd6xd30A6JYIqWj9Pw2AdWrcZ907vjH6ybTVgjzMMpdp5
i5nPN6NGtncatIlpkmue9mGydK78Bc7e5Q+z03u7nHJ1fq5marCdyLdKwY6LIgiAysMQ/6rtNdb3
zqh+gEdk3sUpqly+LqMpSWLhWypqTDGPLHom4iH1KII+/y1RG+5sB13lJZ0G2Xy9y43ppUc4hwpF
30m7fuoeTYbDIHog7+prXSp5XvTcHqhD3fXgjoH5iJxv8A5BOW5TQvUozR0t2lxdvKCr5Cczvhw8
M6RyyX2ZtVilpjygSEBZIR+7us7quFo1qV0jDXErszEHi3DQzIHkbebVDA3vlnVdvuKcgFuKWneu
gVJbKRoQCosduZn344iaIKpJ8UNu5HQohTqz94H3PSt/0rOPhLZsmimD7VTqou0hsx9r7OnyUbam
XSfV7IyMcVvDoo1K2kDcL1NjLQedTa0freuQNSeAI9GeGLoYzBd/BH702wmv9zrsjVa3gimq+CmY
/NOegqVEmVRXXagjezD4v58rr4E7WK/ZWiJ+tV2jSqCjUtShvm00xzkrsi1xW1SXRP3DlY4MGZ7O
Ad+jIm2nO6gVYIssCx7FOE/bIH1dXBV8V5rKLyZlrRRJ3uc5GbsGS483N/o7b3PWONRbhUpTSmAf
2hX7SU8WZMSIeoM4gzzflam9HsyG86bRZCmItK+OVba1DFgYm+fCCvqjLYJr7ipum8VqPFv2qm+1
r6rDVG4hCzTrzoMjrkWWVud0hbfytvpTpqKMUrWNR4OGCnVWxxCmyn9npBfL0di2s65mFdVNr/dQ
WjLu/JldNl8OYdUJQkQqXJnlAMzcLWkEHL2v/NSjQMWyooVT4Cru7tr44WYaCJNaJAeJJZSzcwqa
qNYPyqQd2okNNBuhWAixpbWOl3J1f0ljm94sxaw2RJKlce7DmadJ+vXd9GIjSDXlUczqFaBYnRZz
MIL4Tmye6BSwpw7ILNPScL/anqUuTbGEyezLO1DT6nPqbMURVvqWG/PRliiuq5T22bSmL10WPNjT
eNZyMnezgboV4XYX2UVKWSmWt1w7v4Wdz48oFElsE8V8rQ3rLSyYF+tAnqOHqdMDfOgUd2UYRJ0Y
2jivTGDBCj6nl8MBMV3UZXAwIcIYtvJ5SJDTmTEwHdjNqCNjmoOjTTcQz5pUjaJq2i+o0sbbZG4X
b0IYuYwUMFO2MUpsW4fE642a4L85O0JCqTdleiW+9yx/CdPx2mzuz2BO907rzOcaxHFfL9o5KNye
P1O4g6QscpB2l5H2PrIDVItgx1qlQseNXk+itdZTo0P/wWud4nmtHAM9WDaeCl2/TzXpLgUPPDSh
4voPqRGZU8/xUYo+9uwejJTEvt3Uj2OMoE9EE+NJ7Cj3Q7UTVU8MQA2UVnDTH6HXzFszCCuRVTDt
AJ+MvVOSVINJwUg6c3pq2GMimafh961qi0uPtJeaEmalMiBXDQ0lpVemT6XOsjLsTEl65+YwKEV+
rqIb2RZE8dXMzhEgVzoPih1Gpx6t1GQ/TQrONUTYenRE/xE4SyI9hIlNBj0nZupAFciC0s+cDxKn
Vjz6cKfZZltf1pVkiajWJu3wYgYHF15nh+4j3A9VJRQqFyRlmw6bX75o33KGmlKdGjkkmv/FHCZn
vwRYp90l+z54hnkJql4QzGn3H/bQrImvKB26PH9LK/QdS2c5u1JBp+SpH6iI1q+5sxuwoTCfz2Fo
Eo7quO0L5bl4AWbyEprF7FV74rYg3ygaK4h83b42VvXqrbI9dnX7vbJFhh/Drx98t57vPfS2xz4x
XWhZLDQl6XbNzalglZjg9V3l78KqQG0e0rgGW91/0R6TZeZGyZ1MkcdG7rym71tGz9pUjX+29SRv
LRHckc7K6rOFXo46uwrHyA82nXhhYyNRdasDIZKxNW9D5Jn9sg+GivTicWaHqqg2osHNPrN8/VLX
IyCSabinsnfTPeKiX01tTg997fypZgiJ1Ei7Z6VThMUkUizAAo1jyTdkkc1uQ10eVT7quRI3ATtI
G57KlukLzGYwAdPmC4POFyAbGim/w/mQjpStcxOqE3aZxPX1U50t6mbJ8EH3Q7W7Q2Y0qNU7QFJ2
ceVcxfU8iq9N4cEvdEMR24v+kjXeueUg3bmUHkfXWcljtmWTeBN+id40/9SYgVj53SvSw2sfFKep
zX9jZaqjsR+yfaXKDkk6Ws7VQx7aDVNz8MrAexzG9VkpA1oFA8sS19p7cQhPOTmO6T5301DvqOCM
nQ4N9I6hO1kI7mdxSkWapKVdEi2xXpuMgeq1y+K3+8JjXiSd5mqW9iU3mgd5HxhYZPP4kGrEmkuX
QzZ7Obqntvus1jrk6PQWcRwHY3sA7wyfDcNivk0fensPQ9BVDU6290a7PC1TKYeowm14CzKQ5ELb
8xsLb4wrZc/3Zfyt7+dns2vfeBpec6VxMK/+jxJQfZfNQLWpJE1RyF7EqBs/7dUyvoDWN49UTDuY
xvtFYPeX6xAc0rlPEVFPNlPTmXFoOOHIVK+w+TGu+VthWr9Rdwuq9fXdxKDcRh6uaoIaveWYBwr7
ELNroLfSV+mKe1WErZfrfbDK0jv1DrKoeAgzxp8ozBhprn+tGRCAtwHRLLzTq12gpGbcp0enTWvD
/lmi1ij66eZvZXagrFv2i298FN6WJYV2i1PPqj66eYsmEtFyity69E8sH3HXubrHzfaGh1ZUn5qx
HSezDYZXY1yROeTrrkcbfSw9uvpNtT1OUovMP6e5q1f96owTRLC9lbR3IR+M4NQ16fy+Shh60j16
qXFByL/LA9Kdp+5FBdNrYztVEoAOX03tl1c39y8sluJsMRCWOiwoKEqmn87UwyiVDEa/jys/b6ME
RlaQnyFa3gtJZDuE32hwrflrO4cPcwGLE5pJLbJrJtoxQj1h7dywwASxzu4lTYFabYM2lhVjTctR
pa57HVqqspjZfpBaZZX8pX/6XwnDrsVP2anuz/jvAq+/i8L+f9OU3qMI/9+a0tP4Wa9/t1zy8/8Q
gVkBlkukeAg171YL9x799A8RmPcfHlJOnyoK0R7Ox3tMxT9FYI7/H6Tp2fiZ8fyhOPD+03CJqAwI
G5UfObAhU4TC/5Wa9O43/k/FIFm7nmDokotB2DRdmyC7vyvAOviCbSQwJMqLcb6UvvnpoVeO69EW
LJGSutu18v8pZMD6t2gFn3AzH6+iRZqdsG3mFN81rv9iTLedppKOBcKKrFttr/0clO2pASLhKExL
qHetefIfOjzd/WNZBp3/tM2pxdBNx2nBcFvDlWeRQmAi65SBSIAxLXhWcyu2k5PiX+m5tr+szLaI
TasyWccItsJuX9b+an6g+jQFAXpy6M+mwi6yc0XZt4k/gB1WFYYYqqEGj1XZ2/17lk3rL0PfxbCb
Qi+QVbhrIsIh9Dddlbnez06x4TUL81k+l1g3v3osY6Jz5n7zzhi0xwZmuE7FqcZC8s01JoB2I8CC
xltb5oloj8DxRQKRwWdoS0r5CIRRl7FwrbutJcSBVsZLtRYUQpss/AtjYjxZ70afEWjQQNKZT2Pa
LM0XFRao8WFow0NjTdOtzC3ryc4yxEp34u4D5PrJQDasdsaWAecUqt1jbkTG4InZ/wbagPjC7ZTT
Pacz/Pi+rjs0wfSBq0jGWUz1A7oeEz2YVy7lwcqt6mO2Wu+d+iFNWlt6Tuz2DRVfH8gnttX5x6Qc
hEgu21/KbMCND4p8OKQRgFpvfpgdfp4E4w4fGqMLsVU4Dy2YYKOxraPJGWbf7RYhPR5xKVExmGDn
25qRTp3a4itFiQ/u1tbUx+m96cnAG5INU58YIqMKh+m5AATXX1UT8Jqp1wwfptvBOw0rmKcgUbIC
uvS3c4kV47Hi6HfOwHPFC3EAVsFBpeY2WVVa/jSbccBZUwxuwdFa295hESN1z7BtDrXq2rSVPGxo
EjEIbyTep0+yNPT8KxByscQ5DHHRcYZlm9mfV3Nquv3okAETT+zE6rkxu/4DSR7/rQyHe6+dwVH7
sahtCg3N0dI98dJY8fYyRZKRGH6YyudKWaJ6HojkoNpbm6VvKY/AwonUEzxfltuY6rYMFB0AEmvX
TvNutm1BUTBMbfnaAD3VD7R4lBKRV91/GhhBTcKM/vnFYLOI4MDKU1bAYyF/Od0WjsEdXQXwQFzj
YN42TAmpq7ddEbbZdHKr1Pe+O5mRrbuVSk3tsRHmxrsccq4aM454mhFO9x+6oJBOjGFuICbmiU/d
CsU3s74Pbi34IlYtrQb1sbqLQ3PuFd2OldK5uznwxyWZVsTOd6Ehv29McjQPnb9QiQPCsVSoedcy
dqauLt/8MZfV8+w5ffOCPBk9hwTV4JFWAQ8kOomi2JVeqV4KZzCK07CWUFlEuAf+T5tiHFxhQfh+
aOHOf4/KKP7U0gq/jDbejI8c+yUQSkdIiWtZ56qy5N7ItuBNYI0O96iznJdsKPzHbrLM67DWxxyz
0IB9bmGjpDSW5c7WK4ITyz8UitIR+QZOybQkCQtOeMvcV7FW+uhm3Csabtpx2PVRT/5zmHX18+Ay
DnhqguIOQhTLhXwFSqQtmGRS2QbqMwYSvbSi+TN06Xx3+S7uwcR8dpo23QIvFROXvxCPObtxTR3m
UGFYdxalsLtfNpx+hNnPu9Vdc6yWQu79zH3XJYVq2+bObtqsN7Rgvxtu9BXR7rC7l+QG5uLDOvTp
CczoRzs2T2idg8Qe5xyZlfHVKNEVz4rWDnN19RyuQzQawXCWK8N2DebCFOMBg3a+J6wpjwO8sFea
aMaNaQ1VlUIPFBY4KECTN3WPftuyswZInnC6ZcVjWOZvQSPItWL0AmPZxsTvgjSqyqL/ZmWWiKvq
rXXWC24NLzat7DxtxKOY+XAePZour3JOazjsa5k+bFRekePcDbfTdsk6Ve8za2sOTlrzhIjxIsaa
DWyCuMSOtZOIDaPMac42foq03II925T7jpzzRdQ4tydSCv74CrGWv9Kpd9tDmurvDO/uiNEHih4G
B8eEx3w8i8owDkMpo2wShwl6YgupAbtpl9niF/OgToZVH9vCFgivm/UjrchyiNOc25LPphlps933
lvFgl9mLCMkNdFHxyBBn5rZISl0EnYOzW4syR+GJzntvahHcBtBHN0KtdnUy75xVbfiIrfFm9nqO
84anJw2nd639m1nCTKBrfhhD96iDVkVhlT0C7LBVL9BndKuHjASVBGpyPVnu+o2tE8UEwlw54ly5
AeXlsQHycDL68Eep1QJCPBYlo520Z24w+jB6rKP5FgaLFVnsMwlAKJ3iZpBBOCIclKMagbeCtf2c
x41tCN0CCsd+0XWC4BJktxz0APMP7KGt1j3OrYcYxEyBvqYlC7jIcsbW7ngZee9If9aCBiQyrKmA
DLCn6izTpX+5j4L7DCH4voeInb0Y10pYJdbaP7BLrE9S9e2uq93gm0/ew9kBTfnMUyWtPcEz225q
yooU656rtchsl/ludSQ8M4XyB9Upk2mwgxfVT0bJMAh86FBaDhGFc9glQNQFrsWKJBvQKZinRauP
JR+tozRz/3vv2QMiyZrZx1SKHAmV1ntvWb2nyQo/TUYSJkFmOOC0RVdXB8vKOu+HC05gPYQjvxYF
E05hfIYUh0AHuj/0nkbiOU4oLqEwnwYrI+FiKOxdiBYTR/FqFO9ICreYHAA6kwFtfgaL6Cq4cox0
ReKkwtM7hZaRARpmjT6c2xi8Q0qPYFrZ3aNo52awb83KvGXNCKxo4DTGPjynxi4rlfHYbLlHedVL
/4CyQWBnlPlTY1jqkNqz/yM0yT7eTMTEQVX5YJSZSKQax12d5WUdM6Ng5QgkKjeqixrLkOkxEYJn
9Ob3riK1YNrEzlNGNVwtOyzQJWh/gAFXDMCR1fB1GFbCBvjqEgdpZ53MYrF3vaWApNYs0z+twF0P
QpXWt6G3mIk6bQiZ6EkXfPBtPeXHDG3wNzV5Gn3fNNr7TBshVMRQmG/+HB4GzErYDAYISUcSu9OY
gJzSYHvpaNBiIk6dKxZg/wwt06EV9N9h/M2dUhoXKJpT0ur69rFwApMuzjsotsCDm9lMp5LCsF6k
Sm3QFdnGQ9oiPge3PZDeCvvFhPOjw14JsAB0UIiu3qcU6ex8BfZCjr6LPxjywGiwkMKm1qdRTnDj
ReXdNHX1bZJ4ltps8C6j6/5ZzKU+MS6E/XZA+T1BHqDUKBv0VyQ8ZNYVLZt59tS0PSI/qPFuhGVB
8lXaND+HQKkmKYHxT0Go28dtCfdTJ9ODX8m2wuQ6KZa2QCTxZQTYz7Hfl2DAxkYCdlcaP9Za5d9M
CR6Zu2Ffn3zGSKVHxC9Y1Pqa0A7jzsBLr7ugkwUH7uf8N8cnvXowjjPyg0We15wGImBYaizmmXmZ
qzvf2HoA5Thv3EOOqoEaN5fTcbOY76UBz6EIVcE8LDQqhKkWyzmtK2OP7nh8RSNm6LgqjfVYKrO8
jGgt9409i4+Qpqb77XQpehR79MLpor1tfKpUOL/1JnPL9tBmnoxqB3N+hMho/BroIbgKifYJ8Yj+
QvdoYocz/PlgppqGLFgAkFQ9sU2vztYh5DDV8jKbFm7sYAryP14DqQb5s9rfM99i7JD0MkJJVuIF
B0f2834yagtJyGyiwmqZJxN5C+iCHnBgD0KvP/oZcyA67BxURpL18uTNyJbPVRYUaDlGMM2IVIvO
vzAEEPZgy1FOVGEnIeGlf84t0bxgN3LivG7UeQJGO7dNzXzdDnqi9suf/TBaw24bLf3gInU34nuK
xM3AIXAuXaLrQ0kUqF2gma3MKjNQ9MzWfnOwnsdCs6l3xmDdOYS1hAtJdeYkmsome8q5/UxB6j1U
9fh0aWTsnBhvZ2hQqk2+vUt5Mo8kl30q3a1fCg+0HJ9NqVzStP0RbLSvr3PaGqeRnfrhro6MJ128
Ac8xVbpqrUsA+v+oC2lFkl3zEAaDvdeTm14ddvEnd26xUQWFwZmfFa/uDFfhD1uekLWQXzXt9E6V
wvkZTFv/jkJJPSyy1jcDGPjQdsFriaISw56oHtDatK9yISRj65cCUU+mDobTdsfUxgC1Zw9iAmoL
GgnH6fVRH9jztRptjugVvV9CjgtF/cbTPOHpR+mxfNn04h3c1qTEKLohl7u8TtV0cWkek3wdNOCS
hQqx4LAH8Bo0kJgW44OZp8b+jmww+8cbq5glYxyHZsZOKVsCWgQvz4sWFIN92KNmElPnvnkKoSEo
ocA0wapFrmtziG+IqGdhIeuu+cDVaGU4mDxv3zi2fa0xZbxlEGl/ytDwZTQicXlqTPlEs6jQavNu
k7DWDrr72tJRRbpTvIzGBI9bUhYSFtmB9QPyceAEDnerL2JZyO3LyFiiHb4CLzzUs1E9ez5DmNAA
ZBU/OvZsYJkbZgJi3srPUz13Syz9ZUvsoRyxHNXFr6Hb1qSZnH6/5oUj95go8nHfDh6UDsGI9weS
lvIy+7MP9kwb+WCMrX9aVZPir69RvXYseYeUth/eOrmE3azMFkSuiMt8UoxMKnDkJuZaog3KaCYw
z8tAk4DRmRWiM5G9i6waPtw6G6NWYmOwxDQkkEbpyQ784tz2+AsjqermZZqVFcZeu0CCbpCxf1y2
ohf8zL+bbOHU1Rn1bm4rLWLuPDIhBVzwvmZwMZFd9uKnxK2wEyMHHGVATa+55Au96Fj1DES0q5OS
hd4bMh9I1aiDLBkGM4tJGIe+yMjD2PPKOSJXq9nZIwnIjpzEznAn9c7h1pzULMXjtC3jURp49yOT
Z8aOl7mtv4ZoxtGw1MULesLq0WGAVaTJYOHqBxef23JOS/jGASGSlaTEskAEscdzUJhV+atWtdrr
eirEz3UC1K0bo+HGgnWT3race7fvD2XbdidTohpCqi6Bj1VVFeQgNtl8G2Xq4xPO/WY5Tdpyv27+
bOtjb4/t+6i56XHHPvYwV6ZBKuzUFjR8FFOXah3Mer/VY2jupgqrEblQMBTrWBW30qb9wbhoe99J
kaqBoReGK+zsrVcZau5yrI++jV+KLE3l/5j7YB4eKnfe/DhYt0WcctJRPnH9DJ+m0WyvizkRlrt0
RihZRtSlXL3ckNfZaVdCNKqqcS5Vtc77pgzy9xxV70AZX5kbomi3+kNxhre68/P7UKzCKK62MnE7
ocaST4torA+QKARSoztnF78QKaZI/4XzGxU8mUMkqE2+mZOmEw4uT9aqPisntM9z3tJ6p39hWbig
+H9DLsNPzgWdn2bD8G+BsHS/Y7eUr0U1oe2zc1H+pXfojls+QIGPRa/PBglGSY70/aUYDT8pGqQy
uJyt/H3qg/pc1hZmHpnCWOHgAkRwjdSiR0q1Aa6wzL2oTxMxiu/asxsXVZIFkmaMPihAtaI3Tyxf
kW8VjkiRdksR8O/Apg4kkTsgVmNjFd8Xp+aAkVMH6pCHRKpBa+Y2UUTStfpzqsKxj7s5lz/5bYp+
V1NqEATVf4y5kV4wg6czrUMJLZ3QtfFHejIa1p2RYS+H/sMmGKWrqhNHMUUrgImPOZn4MdYkakuN
ZoE1JJoSidxfXy//wpjcO05iF404BUF2zlCTMNkQKRfi9tS92/+qWXJaRwyMm0w8HGAM27FWNuxk
DAzYd9C8JRcDDmNjqHS+of651CECETvq1xmISfi9se19eEgD9rzJ1LO3YVrFFLH0H63jcq16Jlou
CPFS/rVK5iFdwKfN7lXYrbID2l1Rv0pr5fbLsQ/GI/lnnEJGiUETXmseRHVVbmgPP/AeAbc0KWjq
P2EbsCoukj2WwD5TIwsS61Fgomwa/JQUzob5Q0w+Ncwl9typXG5LOvQfhiv4A3jPuHz/wHGI9uBd
GQaKjf2sTO4BVh0+nCcWfibs5qFKlJtZ3mF1twF4a4ZI2Y5TJflIoxL8/ZH7BMra93frpmVy/wHV
rOYyoGpXH7Vv8ZWsT7fu1cTXs9zYLjO8ldg0qqvhSB5Kshb4pM26OKUbr3A6zBBg62ke9FRN7xT+
anxrvSWVr5Yyt34/d8gnOdCydDxMpuMPCN56/lqjNt6onDu3fgz/+qjYwifvBORnMNuvGdeYI121
jyUMbL7TvIflEix5F4JhIRE8BJ5InXg2eqQghdfxEZlKzdu37Qlr79zLjPxiDEKknDUPhreS8y8X
561YEN9EEyO2GtfaV62/NZCf6Dyj/2PaeQu05iDXHVMX9bK5YoTrQS77J2dure4UdKR5/QuJ8s90
yH9Ng7wnWfwLOYEdmLkgkPUsdJvI9H8PMS1nNIJmIXhqbTE8oRzEvDE22kMlavqoBwT+2zH+71/T
/i8vyu+iVfHce4QtY9L+jZqgmMb3T/EUeb7Rf4DUaTNOeRp+M+Vw2tmI0s/OqoYhCrTRZvQ9rWHs
V0CWaJyr4VbPTdkjQDLdpLRbrDqL2WAyGtzvwxyMM3z1TGs8bD2H/UqEU0vjMgavjmfor/5g5fvQ
Gqzz2BmW3BG3I5v/IYn4/vb/dk1ZmYHwCBIITFvA+/ydedkMu7c4PhCjgWLybHfylOXVgMfIXZ7l
7MxXgVc/LrtsePnvr+x/vbCWEKYQAXACAQf/PgtrYKnpoiUISJc2hWVVe6f/y9x57UiOZFv2i6xB
GvWrO+k6PLR8ISIzMqi1MvLrZzFrZtCVd2417tsAhS4gOys8nMLs2Dl7r02HOP4VWzUHCI9p038K
XdFXfsHfvyxFK8QEax2+6Zr5B222LZNuGAvaSG2Rh7DyxrLZWMI7qXSxmICGWLlgPTu3whprPNmt
R7gg2mMELG4ndqKvJtxCsSH/U2LX+rl//71c4A4wZBj+MVz7M2akbNAgN2zomzyU6s4tCnWXxi3l
Yqul1Ab/fN3XO/rnh5kaQS2wZyCr/plM4c3hasfGAYlkhsNVnMPpwhUYmcd//pw/vxRTPmZqjk4/
VJMel/3vT9Y8LinQRTK0Pa2jsw54JMmDFnkDGt6iYm/454/780Hm4yTPEb4giM9EKv9BUi5nPSlZ
j6pN/XvjSQDNdbt5pgm0d8OMRR+N0tqEYmOgibxQY/n//AvgHPrjyuo8UwxwJSgPE5317///36aY
ySQTBUiKycrSN8Nr3OWLCFLT7G2mjSK6peYwx0B0YMd2Vtxl7+GSY0K3ogZv7+C0Gs1BLaJjgmB3
uXZRDCInRMRXB73M7GhjuCnZPWFvgLMBUIoSI+tZP7ZNRDyB6LH5HZSRThg4RDyTks0SDSlMq6R2
qKNaxL419Kz9f41grBG7gM/MYK1BTYNxkuwLuFYl1S26IqCTHy7+4ORcUsjKK0MHu/ZFDlPoAG1U
6+/ySXETvU7p1TNnCzZUpjRMAptUsen2o8YPdkuNK98NYYn0U0vWrRdqAxzuEUQOgvDQOjfQyu8j
zB2sggg+yfmdDGfAESd0fT9p1roTpzHVgByRo3Ih+2TfGz23knUNwVKNdH2XpDoy4LajEYy8mEhi
N/O+AeqygXONYWtPIROF09BD03otPXi9mxbG4svS9su9I+aezVSa/ApWHjKBknTe80vSwgfb585I
EdK7QhGFa83z8MvKTaroyosH8ahSI+yPczWy3XeD5dGcAI+r43vFA7GrDJefYyR0ksCpNOUMOYWS
agvWlioqI3W029GnSfY4PbiWIYOb5RB2kegR2So26ALqJ7O73/WIBW0oOSkQamoHDIlWalciiDv0
+qQVZ+VMBVxHcCAc8r25boLx908YEpMPGZjFpH7VTQ3iRsCt3oE53u+L4PClHUbeAM1ExS+7UOOn
8AfgGNz1yqvfuyXtmdPUCo5HPCGXhOH8KvHN4uzSmGvMYsL22fdlEaCaXcFswoUmqG7wPjNVsIHh
XtFrcoDMu3TG2fO7SiNscay4saO5Ec1Y+CadzW+8vPJ+jjLd3ERgEBGaFavJgWMTovd/fln/0DlI
3WapoIQimYd4O1uXf1+cPDtDBqiXmG+6hJo+Yn54z3dknXJNeHA49uNr6g7cgn/+3D8XX912TLZZ
h8+XlBN/VhNy4nwYuhOz7dxjfY8ErWW/4nT7Pwp2QSbiISRhs4Mg4ega6oq/fz/6qubYp4B4TEM4
L7GnF79SzWibQ5xiPVjpEBxccVdq7hk7b/XW81J8//NX/S+XmIBw22YzMw2IQoRm/P1XWLAairKw
GdxMrrqDzMcnJpVzr0sdAYRhzV9FNHMN/vlT/6wq+MYoYVz+1+Bau39+cWZusSdpm6KBd9OzoXO+
YdVaR9t52b6PUTLq/2Hd/y/7HN8TrcSK2LcQr/yGKv3bqj/x7mKAYOS7xIl3q2aEcX6kjF/eDOYr
+Odv9+fjIzWLPUYn2MDUbR210N+vaYlAxUO13mwij6PIhlN9JvDe1Ev5458/6P9180DL2a6lozXR
nT9uXjxEpdmCht6QwZr9sKwQv7AZEwe+8cYKXlDrqq+/xBv//Lm8+XyFfy9PpCZNpE+WaxqcGc0/
ExHY9Eq7C/WJ2qfPbzWt606zqRE/ghayrANpVqQiOZn6tpJK/7IE3n6wzm73CbUh6QPhzs2XrNJW
BuhSrHPGBBEFX+jl904xGs+ElRcXT9HdxCU3pi8ec+fPAhRRj8XfdRHx0d1jqx1nGpkICqEJR+NI
kADeRD9NPHWyePgqX07e/GlYI3liIhVNemF1ZsTU2NWPqQ9Fs18w+sPd60v3TukO29WctFHyVnlu
gVg7NhvXMza2cApjD4GbjWqgMBAYyYCeMtgBAXTs6YkNvzzZswx1obvUp4n4JIdxWjniIkTfCj/L
TFcu0yAwR5q/+wReW/Pn5e/mkjA4V9wUnPXdO3Oc+QlRXiflVeur8CFzIp0B7jL1WnEa7DB1g87t
QZNC6So480qICRsT7a5k4/SWu6gzFiQkrokwZanZN3LmizfN2EKATxaMl345peIWVan3qH43guD9
wWlgZvuV9uXaYUs87bazip4vgiSHnvNMkeClrtpbILSJZivR8Ojl+A2oFqS4DbGGjX92tW7bQXzW
Lp2V0rG2MuIL67YezAOmmpkOp7DC1wRxp7Obi8E7qCUy3ro6mV4s4L3UIcK26pOoDAt/XWRG25mM
+wT3ntvt23RdmXqUdwcG1a69TaqQLXBOTTzFrgJCfu5geftejYryrz3BojtI0DkjyuzyV1MoNZOy
eyeLbb1VnktNUEcJ9dhff59JENplDQCfe0n61jUvuDiyN2VBOnFcW9WHfl48kqXyTrwL5jNPJpIa
ukemFi4fSGCyc6kL6CRjLRq65pS5e2v2UKXP3kT4jgetfqstwxDibacBvWuLvoMxjHS3uEmmDtJ0
rmw8WRZiHrFFYsjD/JfUZWlnfmV8EZjbbHwlFDAzWyft7zpG6cs7Qtzb75ubtslqG7XbyjtXs1L7
32/+/0gs+lQV/POPStH/Vk+6ftD/Dez4/yShg7XtvxeJ/k4gST7/JhPlP/jfKlHnX7pNmeCi8XfZ
Rjlq/CUS9f5lofFE7Yk6UyO2Y43e+D8iUe9fmk6fQtM00ioRlrJTrc2JNZXD/pfhgBul8Q/IQ3M0
439CCpScaf6+Sq+tAuCS6FUtPo9/rav4v216aZT0sQuufqt5UDA6ZGtePgcKyWAI05YeYnPy2m6v
GXuj1g6JQoRHiICTpKDRZG7DYSqxz1gzrluQwNnzlNIfhGg840OY4ifmY7i+Y2sfGtWWpl+ESNtC
+cwUh7Az6t/kqYNX5uso8Ud9DJiCABmDXaKTlOBG43HAGySzt76zqovh/Wjb4TTTmSzjENiGajMf
AQ+yyAzbJnoaVWOPHyGFsliWpQTrj/AFu0JpvqIz2PTevM2R8DfFAh2fOVQ8TZ0fLsYe9nKznRTu
Mzw0a/NdeLg+8bFm6Qm1w7taF1jmFHvA7bsG5HxLJcvg8m2cxUFmJOCplJacFfpt9FGhmYmnk15/
9L1HL819s3HI4WoajHcwmnWts6q/jmKQPoBu4+B4Bb0+DKwd9v520J6JNdjDxXoeMvPnEoPzzrzs
uVpOLKAo8ZCeuVl/ydFmGGlJ4I+hzl4m6DehsNEZuZtZdJpku2xRSx3M6QEr5NrQVy9OA9bHfXK8
WwflYCAA82AN3KpKIWmMjW2pF8M+w3e4pE58D59r18baQRjOvpHFRVMfnMO8+xwDyEtVu80THvzh
Rgurlx6vEukHHwXaFqrEV52zc64179KsT31Wbar2McXrh/I2Ans/Md2M8SjaEVSHsK0OebVShn4A
ObvJugVjshrR+tRBB6TZopNIr984joDPRrdJXtqh26IsRPQELCTA9vdQLvPjZKbNj6UZpl9u/RoO
KHPV/NnCxolC925I87uWKWreULVaK9JmI3BeeoaK/AIX8LaoYWZsnGK5SOxNXWsiE/W6FzWUz3Oe
gXhEQAvYck53BP7iaNTwDyEMRFChb5Ho+GRAwu57Zl8IJv0mWfJ7addnPAOYw6By9IxNKdih6mhk
u+HOHJJDkVr3tRe+VBWXFJVclp1+W0UzQlQ9ez9VxTEs6P9HN7V9DG2UlQVMytg8KEFIgqBWkMWz
y5nHcr5SMlOq6gw05JbGMfkKte9azICH1XB8Jotg43ndk4y9xyT/uURnnJvPsj7zV4nBzYZAjqZv
jx9L8cPr7m0zxY8++KraD3jSYp2BW3b2cCbje+D31wHqif6HHjob3OrgK+P7UPLncBax/wNm7Fpu
Mooc0UFPSJ6bWbtrl3SdRl7JwN4teHV0e2vMgBJitbpGTznM/IvH8K3x6qfGju5r52ggRHHCkQRa
OIL49pEuKbdhmtkgKsLMuqkNdRCd+FaQJmEHpXd61t4YzfCN8uujaIc4WOb0rYoWB4qJFjSjcUXt
itJQkCtQptb8U1+a6G1ZNalTXpX7PCx7X2PdCEpDf4pN3KGLcrtbbMkDqBvQihpGyOPE7BQGiQtw
32vvZGc9tkb1kLlM6r12n+Zp+Y2N2nrJnYk24xCBMpXhk4UhvqStwA1DnP2QRQkE8PgU4cMeY3Gz
IgJbzh6t031AJ4oZXTH/t+QPTveHPOzP7Swew57Mbid9J4Joi/8Y2ATj5F0JORqe1KwH0eBOvimY
1DZREDWfK2AtqoDX0NYgPuF7agp/Sm31NpjnahVQ1sP46hp9BHAsir+mkCHCKk2XIIVmbz6gTA80
iBXAulqcJZBMPyYA1Bcdc+GWgXYVJF2PBBPd/B5DjX1sXDo+WWcJv2tuM/x3fhqZTB/DHnK80bwV
KOJiwmfA0YiOfWLRfiKKMbZelRPBsDRzYFsOs+dX6TRvqZNbmzB8a4uTgMn10CRfdZfzPufglhom
rbxk6WHk5WDWX9q+cG4T7YT5mb4JnaWfFSPIiFeD4BWjOc95dSyi8cOGI0EIRHjII5QvnbbLeAxr
DtiL8ZlgjY+jErv+vNVc3K6UtuAltpUyb/IJWW+IlNDR4702v3WsZxJjkrakvoOEcMP0L9tbS+Ug
hakwWrvTgx66QTq1F+kul7pIH2LLfuRYGCVbLa/yc124V6dOPqCkQo0eFPix3B/bfDO2j+TFol6h
mEe3dJI0FBf33jWj9wI9c0QfnzBkf+gupvnYsL42kkR3LfowUaLIDGdsn+0jBA+T590ybABYxoD/
0kVvYd98iI6XujmNBjQdZskM5zaj7jCSo453SJUT0bUZYVtU4sZS+XviqKPdcOxu39waKy+r4BkP
IODdCINUycAGcxXoHcSYu9jrnSsDunhrAsuJR1xsqIGgQU7jRUzZveSzj+ZS99siIvunVsu2cK5l
hHgL/BPxbzjZ8QKP3OXZ+zLndhc10gfR4G5SFA8Ij0CWj8l5hW8PMmZsR5lhWM7Wqsbx6JXgRZJ8
PSaa2TttsKdwKn+YeX1WLXj+qQj9IpVYLZ2LWOxd1Vcj6TLkOmfuF3NVmxOi+YWW67XXOQJOUY/k
0+MN6iQ9gaK1mQbp4hwKKKAlbd+NV7pbjZO0yN8BD7PgqYUZKA0yc8pRI8/qiNCHd1G6CGrEkiIW
hJoyPjU4WyvP6/FCJDvd8YLUad8sxFVCD+/1BuVA09e7mDEGEhIi01ZMzN5kqYr7ZUeraIcAZNsv
eFlstQuBEJA1WeHpw9n20tvj0SkAewDyG4CtgwxhqolotgoyVz9XFbiT9MjMMOXYI7V943B1mrW9
l51KZzzkuDDAxp6Tck91UA1GcmQTAwnYhavHZr8UHpL5BH4NY1RN/BqNFoEQh6o5udeL5rE2ivtZ
DLfSVg8irgJlhMX76sXIB/sxa/p3LJwFR+Wh+tZn4zR1Z53erzVsY4AEEwxUhdXcaXJkRC0rwqXW
KOvKm7i+Gd2PUJ608UXnjQ7JW0qKYKpP1kwfuAwa+CVZevCQUpQ6MLB4RJn4grp+606feEQCq1U7
mV1hzG9HFcGyRB/umL7SrKc0t7ZlpQ4YJ9kuig+CWgjv1Er52uaWL1Fv0v/duNOaV6Pmg8T3uaHU
hn0KmgP8ryaGx3Ry7YC8qk0Vpt/Q54myz84RQJKkQo3stOM1jY+6iXcQdXmJku+qFNyPwfzZDg1T
G9ByQKMOeo8qy4hYdetDTazTajT1G1gKvML3Nnb+zlU/yro5TAsiznYUW92VJ5nYRzyzyJUWtbPs
6tlNOVy6zYPe3UhYCUss74fk20F2BMaX1VY7dbE8GUt5Bzw88ZeCfkmLCoyG/UsT6dQfPTRf/AFG
i/nHmnZ14r2YY3tMKJ2uAk53AYRkhbixcOJH4S+acRZEtKoxHM3NVlMkBHEvcHi5u56BGIJBw7qB
Go4BJTe+7XB5ria+gm6QGQQQ7gEnfHiw54kjRSrvKqhKm7G4h5j1w3bp6XiKe2Kr6pyk4oFojg8F
y2jRxa1s9dt+zo4TuB5IKqHFwaGIzeqUa0CE2W3pNDwOy3MJFNlDPisrAEyZ56N6QhtWYd3MuxNE
iZfeBDTrza8MYl4yB+Faop/ZJ4DWUdegQUNcgIc5vpFVdZCEqG30ZTirDlxmbY7Ec7UKsZpT7Epp
7rA7keyUyTqo0/jc2FpQm4j2Fps8sDWZqhqe0m6B95n5HHSeIOVtBNL1jhgqL13Ky1hK1+968Hf2
2D+7YP7woWhxMKXLPjVrBFakzdRp/wl+HMnDoP2kdCU7sWT9z5SuXTHnmCweY7lfMkkqmd3Opc+m
Sys+pSG4FQ7sMQGfzAEKd4jkvF9VzwdXM6xjnkZ+0oePOZbbu1wJCFJdWz+3S8uKG5Ptxlx1Vtmt
WlKCsPQaYs8IYshj8rosGhzaeh+i5LPJs/NJodk5Q07p33Ax4hJNj1uFdzDdgnaEPp4vvdrNOOiW
1qgPzmA9KSGurtt4PPAuT2QNwmfXCqyLlmaDICkZ2Lgc+6oRQIuDRih2OQ6kpUMIku3dpZpoN9Ki
YgcIdItYdNmBb+mOeda7mzqrWA5MJ6ir6pR54YPTIhgB53KNkwqUVVnetasZfiy/ktQK8raXPsYi
I2iSTGzTovzUMQDeJXjHvnRr6Q4QYuhZavp2SijdGoO2yuSkYu9Worv0jllu7W5NXUqSbZMM3sWm
ZbRpI3jeuOpOcPKepKDbZkCXQa+uEQxe+o6Sn6PsjB2eruaQmDCApmbyMFATleSMLZZ0luFab1n8
arpbyLJoVBGINuLGKhGw2sCdG6BzTnvfad4typwt2HQUTeOXAzFgMhd0wfgVQlKgbDe/lIt96wzM
z9eXBTUtQ12qx14XnP6qBCLDVMa3qly6PUiwIeh7blsIKmpbWwWD2daQoD9m8r800L2tfJta/YFu
5WHunEvVNAFaiFvFkw2y97sx3fdWGw4TXNYySZG6Zr/ghzK8CT9dxzvI4qfrvaAKfjH07rHNzSdL
FTEYlvincOxPq+0+sHi9O2J4SLBYbIUpb4u4ZRy92J81lodJS4IZ49EhV/2xkzW2mgY7+VfBIf4c
29A80TphuxsNG+umhX2fSKAKONfSUUgAhXttUdLuKpFQtc85XYX6KoRYNt1yz1gJbmL+UesDTiBt
xO1v9beV09iBlee5bw/dzYKE/eqkuBus2d0WboXJC+K2pr10bCGrkrNbj4TJ8CNWhBk6oMhZaGzl
u326l6o/VRExCGVMOEF+JfPtWssMDDnFVL18oSfdGGy827jVUaBmaN1W4KDC2YQ+MKC76ms53k2R
PORwaPrMzOhn0N127JPThuPFcaPvhDJHj9Jz3ox3pTZ+eT1hCdxZDv0OqpelfHMXB2VwjNjFMSja
y6Bs3bc2RXdpaC7zmBqDl3SiLbprFGgfSdrfJXF4sCDXGetGggEfpja0QgfypxKRn0tksSYR0Z3F
k6+fSt04axPs53x4tmRBgnTh7EPl7MiP8TN98hMY8mgVt0yqWbRZqTKbYXUPMR9FGl0U+QobYKLv
T3sDao1NEmo79cd4IH/TcT7NpDoULgr1hJ2wrxEQ0tJQoYBbMmTNZvbyS0SJOo+hfgfg8NoDb+8N
8UJwBcJfiPvsuKmrbWLK1kOEg+cCPZUAqEYdx3zGbhCnff9KRTRcvEb+NNnrerju+kTp58YdvbQx
Qk0+T6BDDahbx9iYk+vkrMUJtl972iy1q+6dKSKjbbLs6R7PBAMLrX00GiR/DPjmt75GhVnj4FIe
9uh+jMvtkHY/GtsKPPWVKtPPiv4pThSydeNXBY2OFZMJbmTUa9SFCX0uCu0JP2dU0Ghq2HlNfJUa
5jSep2jnkDJ4SEWnPWAoOfNr99tU6x7LmTu48JKgRRVqowx1O1Z9MJYdXE+uoGHXtzl3XuAEm6oG
3kmyywq72ms9ia3IBmwG9+s1X3If4StgkS5gRv4SWmQBmrRlhsmyLhbNnCvYU+azHJGNdH7D33Fs
69nclWbXrFBcE5NJ9dCiWbgMM2hcJyl3k6vLPd6i02KwKWfKIUOoTLOnpq1bv5jRUehTnPmizlzl
0wpCA6x+FlVH8GPd36XDvHPWLkXpmJxEDhOK6BBjFeTlaAdaPmuCBLo//svIvrLIZ6+upLEHandd
r9+HmWlnNFG/9Haxby3mJsRGz9fB6tTzXCTzJ+iz6DsraXYO16YQh6SJfhoSmUNUG+FmyOCG4DyB
K9JAZ6whsgv7NOYvls45ugoxxwIQdtGRDw6m7l4dMse296Nx7JT5DR+NFtEsgsJK7lVV7ox02Y3h
ylbyGrAzQw2YUTsWon2YeIk3YxM/dNrIZJrsQjyy+7VGMewpCDWEmGd0kH6FQBZNwV5v8yfX+Gng
uNPBQnrm8ECe6OzDGLpxhumLWTe7aFMdxzY7Jw7h3nIJH1KzuWmkvtcUrakZ2MZh7Hn08/W6xHny
0BbaTeF4akda8aoNMJLXPHzvUnWR/YNXPDQ2TJ2lPYa4u29pTNkWTuYs30OStjagrPWPpZuZFmEc
CUZiEghku5qduknCH7XxOA+mvh2ta9Iab3MdtNYbrHBUV75aiq07ptdEie3CriQQ8fqiDAOz6UZK
keWNnsfJcbSDrtMBwRxwcqC/bMgT8JXe4DvHrmcm1rvQyJ0qM7T8NgU6XfqNm7kPCVb1tLc/ZgWp
HIBxYLdAWJmDOzRW4BdYT13k+BZrWc8Wy/A1KKPkTDgVniSaPQkNIHxEh0ibt4JiTxaQ9qQ0EcxN
h9mDNTCBu+xn91Whit9YoUsug8l8mM2mFiNOtP69YzJHU5rZplvLwGbjwUS9n8GKrdIQRr0sR0u4
4iwjNb2Vpv5NyvD3+lbZI4BRMh1Eq73hbUU4Vi4PNSQ2ZL4nAKctqIbaOXWOdbRjbSOsZJuO+9F7
zXh2VKjd423/yODlgBQNUZLkR3TXvND9Y7UuFeKpsj0EMxahLJTMqr8Z4WeR58fi7O1L9VPp+Ufn
xf4Svtk0JQYAC7NL3l7iC5qf2VD4WAS39qztbWc4ZarfAW1C6ZrJx1j9ksVn7r7N+QhG5osl++y1
4xovScjie5c809HQsAPVtNo1k5CNaLp2kDs7Yg0SXb+anthlY05LrQRzFn3XuBSYvN+sevsq0vbu
4KHinpnD4p0tLRxV4NeBl+JXTN2diF8dO9txyOUCmtFJxh9IV49lXhzFeJeT1AJ+ezi0hXlIRIb+
yb6zykfX+MwHUlXmOBgr+YBUkaGCKfaDHHscFNltl2TnkDPbhoIh0EnXVqDAy4UOdSOGe3uZfhRm
9FXp7IKqq+9yVxL8GN0TL3JaWPEaLLa5u6w8wLg8tZp8rUH/2M1rM15LpiDh9KIbya6OvhWzBPKr
W/laTrcTUWte8cLoj4vbbU2E43eLwNWH4+Ao1EO2hhaqzt7bqg/yzD2ZyXhhcE9DGEC28UYy2pF5
+lMuP/KJxO7ReRg7c09U3cYmrJO418h6NxP3UNZwiXrPeUaSTHBzUV7MjPioJj9X/S124+pJZ6Sb
CYxH8Pv0Cmgf6WZO+Jik4Xk1cJNdsTfkvGNUHCzZhDkVnQ9xkH1518QOMN6QTfBhMp9KIFSulMWN
nQRR/zHI00yztz8K9HgOqcwrZmMEcQsttcX6FJj6uahvFo1LR3OSxCj32AEYEdGppDqOIaVRKDJW
Ll/Iy8rBHVrah2ALTy91dVKRg/0p3sbqCeHBzZQEuTazgSDBZFhWG5sE76zbNH7OI7MeC01RHZLl
KyT2hfDr1W4PNPjVxcoTSdBkeXdDf7ma1rbzctWBgwKe2mlldCc9GeS6sU+NQ2wm17a5sTImWFWm
VlrpCijdJO7oQ2M5Oo1121Asha8s/zBMykBrzlZ5tvIbm+JTHKqeVtFuVVpX9S9VvhgdedAB7FRi
NpwHcKRn9iEiomiHyPwAHouIJzjRhXhpdTJ5EgYdY4FHxpSBu+zn2jhUsLTcfGC4c22B+5YRHtiJ
uOL7pfPnkma5Q256Wl/Kcu8mAwPnY2+wsCSsUXJnEmKqoyfdxg5i67a4g3gI0NZj9uGu0GbnLKRo
/AiY/AaqzM2Yp/ANUazN8wRoZBkOGWcvaifEh8sRmdiGMYHf6XituYN5A7g2xS4ZuORRHWamGWlN
/s4YQ8QxDTC+4K6BIOvYiN3iiO6bs1l+qXX6tflw6ZaebCpR3/YkK042sV/Ehy798GqZbvOajnkJ
8ha4caRn9c3stXhs3hZtIUO6637iv760BSYQAh5KeyAaug7c2O8xRxfiNkPRtPbHvXnet45gLSZr
dL5F4QKO8kPLH5IOE4Cog4HogWfkqbezY15mMpx2qsPANyfoT6hK6Pg+ZcwhmoWQ3SJN8LExVav5
m/MnYJPCe5n1lya9GjLcUKFvFoGjnEd0NrAHy0thjHd693MyxDFBKS7dT69PHlKasDK5C7WeoUwb
OMu8j6w+oE6YMsJj8uM8BHH4JqdzaT3S5L62hUH53S9YNoCIWho9qK7pH5ccJ5Docclak5977zjQ
L7VtoLxgyNYQz+g0LqtJcUzz5QZf5FcZ/TDpHWO6xhoiVbNS+5Jd45RX2gVAgJJabTNzvJDl8YAR
N9mWk4WXoctuy7DN3knjtnfZLMk9YsnCNugGBBu4NCQ88c4xmzfKYQjUDe/ZslIml52RG7jUsadr
dvIrxJbc5fLGG6PllKgy6LPo0HRGS1+uPJAJW/tpysPcoBTe0A31oVUfRkd4zJUzBryt+IF761qS
ZDcKzbzmmeee3aQfn8bF/LQ1XnJi3h50mkPKa7+HvjnOKQRIIq16pl40/D26k4ReMBJR6t7zUu2z
t4R96DAnn+yWE+XSbxvrc2bODl1bV3SK6LBEo10cHW++gevS4ISKbL8MI5w87uq6tUKQbxw+Bit+
9iSBLjQisXSGtcZb1UWHtMA9Xui7kOhsquvbCYMbM7tp2hSJ8enF4MVm2J2cOJV527Ak4bKep0Ml
TabokZagv21dj0fIW86pHvV7d/JIkmmgBgQ24s8d5Nvah+ByqB31GinuRjOBizTb1wluJ46eT9Ds
uwxXAd1D+RJpCycwuetwIWdyubXH5siAeBe5za7t4mMtNZAU2tWJwQWnwoaMqNQJ89OmJrb+ojLc
9Oi0tT1JEv2dY89nHZ+Uu8nLKDqWmZXvtJogMVwKef4qh9pMsSJDrUfLLUGXyNQZOCUZEh23HT3h
aasRz3TwHDdZvNoA05lELDsPutroT8Kw7IAhjnEeTL5Tx9BhdaFnIaRRN7HINqorLETlg4WV6qHS
mY+i13duEa2TqVWmfZDZiXx2uvomm+CZcNKstngT241ec7QZ4YD7RUWnYom1/rGh6QIRt9HvplyL
1/wVuz8YhGowhFbFgmQCQ9p9MzaMyE1kh7tacjRGkweX09Afs7D+OaCBza4lzBIPbkplvE+FAzx/
7fHC0pq2WMOFn2dN+70kwCu9aBl+8Q6Syx6SI7FULRn1WUtzBejFmTCaBhii1BEyzCOnqkXwIxjG
mOOG+QRIUJduRT0DxI1zedfazsuITXhjQhpMUW7s4qE03pm4M5eu6uF2kOjrTQ0QQldOOnwfvJfW
knhvEehSmhL99OG68he5uGZ/KO3JujTdZHy2cE7PEXKHXxSx5Obgdj5BRkNwMokDSNeCAOqlodFm
xwOlx1IeJs0sL7ag51SFSOllz9qorBO+jV/9qNe3lgd0uGEayZarnG2tL7T6IzGalHaTdowFpZnW
TcNVz2frDcZOQ7p21yFRT5SBxk4T435ll9H1mKwgIduBQKVU7VdDJ3F8cdM5KKJdzD9DPue/EGZm
j0MfAgaF+sn8ZKn8ZFo++lVmrxVL/ssjSKL1O/pETGLHGmZYkZTpfTdEDmllVG868yNussfhjiAa
aoNCgped5LsO0fG20UL53nOuOdYwoG7ktDR7bI/yWnB+oMipKaoqNhjpo3XXt33W4K2PJ5KTUDdD
hOAPK1goUNGsKXb3dYNnHXg2Ik7wNcyestrel9pN5s6CQaIy3a/aGouAgbbW+th9JcT+0vuRt0Lf
pwv+z7FurZsQX89Oo0Q40aCmjmI/RWwo1KszkgAgW2nfdfqMxy8fMVrZtWWf29bwrm5mOP7qHT6h
aiLpCMIALsSGgBLW//FHPkVWu08EwRApTvRti5OdVHMs6xfCUvQHvYfORH3mwF/xmOZyAJv9KhEV
jbkM7WVk9N0NihATCX01R3cD/d+Ac+Z4l9mK79e7gqG07kw7skDiG4tYFf4b+Ny8yhzl6LPvMwPq
PAF12ithJku7A1CgDuSTuh9j1kfjViMarPHZxcSDzFD9OI74IstJ0WWYw6//xdx5LEeOZF36idAG
h3A4NrMISS0yKXMDI1lJaA2Hevr5kN02fzLIYVhvxmZTiyorIiBc3XvOd4iNwSlQ0HNCPCy2MVoq
2Fh94F8Bs3cvmgx+Xpd4itcSu6eidW8wTeasmoUgkq0CMEkaAwCFigiOR0yv9g31HVLgWzzD4gql
vDZWCSnkHBEq8gDRkGwNQyHnFMIqLyhtUP5O3H6zKPaVVRobe0rUrVeF034MhuQcAHsP4w3FEEGD
3onCwvEjyMb4tuKIUVtefkXamIfmYwje46qZBowQobqEHnCDAWHaRySUiKIxd9qz6eMGM0XiClBW
3Ffh05B6zlkyuI9DWdTXTleMN5YFARpTmb3ltvBo2kFwQg2pO6/TQDwtU+HOhaF5bSEdvR/MnpfA
N/EjTC13PzUV/++IY0Q6jXlKcPR0JzVAjnTMBbtCNDQx5Ylbk3zPWwpVFejXZopBHps9Ak58KkSo
JYbjVpusy+8Jitwh9wcokuUDMTlTd6aGtmZEhMZmVEL9duKEJo2rul1Z0fRlDNFTqTnwrBDaTv8A
AJouqce9lviDVq2q9v7c00juUqox2TgXVxBWOEElLTv8Ds/3adSk5okcLT7hwd5PPsIZBKlkqkEG
aRWe0tJcYoim/LYqHH1Jz9LZiXqcLu2pnbZGR4SfmTTFxle+/DEGhby01KCvp94dT3JcPg8wVyg4
VVg1CR8cRn1l0yQB0BOboBX5TzdjNxIEsRRjOyv6gQvYvp54txozuQHdLbS8kywaH+JEZbcuCJSL
3vGCx9KYTApu6ZOgzoD/qBWbeRzLkwbooN87w070TQXyrZvvwew++ZapttWw1EbLKdMParDBbJd1
iBu0lh3VpNnrqpOmHoHojKlFEAjJKWFYmju2P7SRsomGi0OfcqY/eu25uI1YE/OlkXw+poN91dag
q8mF+EWhh/pMOYyvQUBOkZONSC8GSUSdtMR2JJynX3U00qFLTdB2qhGTcw2Nm2ZxXqLKKLx4S2Jq
sWHD0LFosBEpFr7QpHsAtAYY405wiJmDX9bifWHCBgXOjDMGG8xg6YsoeHUQRLozO/ddTF/xIr+A
5FOh8kJy0tV58LsIhbqYqPrVSGtIDTUQ8hCIZ/qltzbNhY60cJJ8C2JSnvooM+lJXqPhsLlQ4+2B
FMJOQL1MZp1FSCggp5Og0w1FmHCUp+bQ0wMa7ZDT89QF13xtHM3jts6QOgUxUI2CspdPoM42qaz4
BAYMorNF0pdlTXtSI6ybVirueS2hEkRStK0VyRVVwfGaAFvAnwYiNhjlmbghM2c8Tf7wpHytSV3w
2uSx4oyA5GtBT1ULhGoAoHTtZDPOOgmiyk2jsaVwgTwf8SsNnYi/F7M/nntxoVRV36TOFLy2o8ej
K6XmeJQZ9T9TV87vKUjLMx8zPMTeP3Qsu18asPDCEWC41wYz+c6iBgVmu49LtDFudGtMBakkoejO
B02VfFgQXPMC4+oWLFfou+ymbcDd/gLsooxVbnMYOsT9jM8Z5wdGYmlQMOzQeNwRtTq/Z2lCrAno
t10JFBSDjoUmvXU9cj5MhH9zOTbbaaJq4VukZrE/AiTWzEsQXD4A1hxD/2RMCPSpWJJO5YIdwxPk
o0Qai8t64ZHhgpiWlOoLiB3ej4D2JHxkO3mOVFqDbefoeq7BY2+MUW4bI5p/1QvprO181FlJScfV
G7sHk/A5gr5is6FG13nnUtFUSoZbG14aBXi0CObUXGV1Yu8hrOjr8Q9ZLU49/76Rujop/4DXclFv
jVK3t7axLAwLnC34w2nr/zDbGoUrtZ0ndTUXizcx6oyLyBbOawM08RL3LTlyYVjTZS+o5KmFBRcs
VDjspi27mQUVF1YSbNzoMUWkbiIemUxeNU3FU7rChD1RXdgOgzHtingkP2dKGCNExDIWyNsYIN5O
PgDtyyyg8xGd++5NkEf5Wdj47T/1SBZtHeD2mPeUs1ee7Bb7RQAwQSyr+Wyc14RxzY4u6Lec4yNe
WQDRITuhqM3PyffrNh2gFY6TcDMZ9HgYgdsYVBvYoLhvtCScZ1aOYMndWKLvSs9982sjeNB5EZ1k
lDNontOhH1dgwAw29onceBXgqE1G0PjKdOpmbakI2mtzEqbxA7mCRCHg9gtvQDah7z/HjElxD5oA
u75mPgVLT5kmpBADB4iiY/WscVgYKSBCpR/wBDaErXA1i0K+O/3+fyv6/1vz/7/2v8url/x3e+gf
+P/QGSDhKv/fnQGb30WOxvhvZ8DyP/zHGeD+C9W9L31JNctF6Y9169/WAPWvP65un+oOrgG8W5gG
/mMNcL1/4TZkG2NZnuVDYkHP/x9rgOv8iz9nLWY9xT+EI/4ba8BHM5zE6GdzZa5kwbbGOLZYpP/y
BZQECY8JMYx8uMvSUi9xTAD2t1NM2/CvZ3Lzb0vY3zSIxT/+P0axP5dSGA+4igmwDjP7x0sRKgkY
UbeID2wD/RSCgl08tenFiKD9AlVjtR+w+d8nVcMJJIY/8/3l7S9uVXk2B3GJ40vx1D9eX7MzQ5NN
hSVGOB/dCCvCJjuqWO0SewELGE5Ct8KGcXg5JaL5DWykRlMRheKnZ/feW5h4wQ1VkcbbsBkxaX2k
LvqVWTRezRHJoMZizVS/955IhneOK15CYTCqKd4pHmtjZDl6YjoEiECbungfyeemlkdBQtAI68TP
EBp/uG7IR34Nval/7HvXusf/U1CxmoxuC2Ypuv/+oXBM/OKtsNGHAMaOybbl8tT++gCmygwaOS2o
LLxetDpNx3opCFGiRoTwg8ZaIp1HM7PES9Zi5sf+BPWeowcLPBIUu/5nZqW0Vhz3XdonGbUpxP/V
WytG0qv9vsoDBPOJ8oDAhWSNZ7m238RouYKSY9rdBUDPog3gx+zV1VGd7YxeNeMJ7fzyadQKN0ks
g+mHW+eAshsVoXRGg8lGyVdN90ard7xrUw8cIQXWabgSk6bhvKi1zloHLMV1hDUs5Yzt5e2picAO
zSzuz3mV+5VE+i6tDsbu4CPYahpnoapxkgNKmRbdi5mZOSpDOQFHaTW+2csZjjmS59ZGoihqlZ6A
YyImGv2rmHdxA1aZrohPeCrdhY5OpxOGNxSBRtJ5ahW9eI1nyROrtOjjDd6Y92uJDBz/WVsATyJW
hADRqnVbxOkzGGPkH5RoNokbI1GenZnWZM1ZQiMOKXzt0Iwl5WfTzQNgq94IKKUTk4C9MXAk5WXp
g2v0UHUJmCd80zi2SYs+icXoW2/csHTPpwC70tpzvBAAaaC84TIIDT/YzSRtxVj0IVbuMr6KfJ0i
kszIyCColYMq4RRbZAvE7CUYFdnPo7btFjBKZm8yRg6i0IIKBwEqg7+GnlygwYF8GLzq2YnindPZ
qEp4SaBEcGIiS5kH34k2HhBUFG9FjridHL2mAsqbDTsjDTiemKhe+s33H/9XExKHIvavtjQhQRyw
82k5Q5U0iakIS8/fy4jWMM4cBO3Coh5Gv3PcznAPdrSlkQZk+pjh+qP1+c+E6DseXmTcYY70loXh
76GH9CqMUZYtqco0kLumdM4tHCNn9EHEvhR+cvH9/YovZkAff7BnKfJRsQofmIRlHQnCvohiGooB
LYsjSegbi+acsFr1wgGlAU84O5vOJf+CIpt5mtWV/VrSFJh247T0Xii47GZOhedsBSlNHfl9H01q
ywNxTAgnnIk837TwE398INA8YdvUGapx9us3nJPdRfPsbEnZpM0ZjrHADoE4q8BtS3YfuR5rGznn
rsyNbu80oXlkxVpWhI8rFuu1SXyD67N2o3r6+HsKIrpMWH3mGs0/+s8eoJG/8qYkXx+58c+TsMse
AaQmSROOwqP38UKCqt1gKhwIUTn0NxGRdQm19cFGSu603m9jLOkHjQnIyZVJeLAAoI8iYuXIiPOq
0ANS+JQ6zFPtEqW7o/xRmxuPE9WeY3kAKrmkh3LkN3/+eF2YCGBbLJsnw0bk409WoD+8fjFNRP1c
vQq7BO+Lq3UXe6ja4tlw9kee0fLy/+dleCb0H2XBgKDFZCrGzMFoNby01OAXSNIxMuehDhyf82gj
IRKrcEEC1+gX2UVn4XXiQwcfQBXK1VDDAfr+h3z8KNi7sHvBlikUmxmTyMCDURtBHhIVhN+1o4zh
NqNgveKkPt19fxXx1WWE77uuSfyPx9D4+HxtKVgZ0wi3ejn6P6Y6z9AT17n8EVNSfgNmGey6tpnv
8yrrL4KwoL42mkVi0oqlAsgcTlQO+gqQ7XU3WkcSQD7OnMszAJ/A1tEBSKTYTR1MJJVKrNahzL1u
MFuc1gS6b8cMv0yREnup0wQJGNiGAOniuTn17c/vn81XVwepoGD3kKFC1frjo4kbqw0djd2fdplA
wppR2iA/EfUmjayWKhSOFsQNCK1FZept483Dr+9/wcfx+u/7tyzL5NNn4qbm9fEXKFCKbPL4BvqC
TIh1Vy38gy6pwWZgj1kFSRafWFPbb7+/7B/Kyd9jgEXKdEiZhBLCZMEI+3hduy6l1VT0453ELqkF
W6Z5T1AWW6MexOglezVva7SluHZzCcKuAACD99aN02wDiw5inTRdOh/f/6qPM8HyMFzKwMv5BYgH
Mc4HszbfiEmb1dDrOUC04zlk4Wlz1A9O5sznfdSox++vt3z5Bw9BsT/0sEyzjydW/uAhjHCTjJRV
TBS2v8hKiPmF44gxVXU/ETaprSijaReUvjzy/D+PSaag/3Nl1zt47RB4iozmhF7X0L42oRuk28DD
TPz9/R0s038eKBZyh0kOKAyFzIMHSsFKZm7dwAAgze4kzOIAnLQN21mL4k4Tjb1vtfGqW+HtnLxF
Vht74b3fhealMwn/DApEepo0TvHi9q46MvbYnXx+/AvIhAkAZb9vqoNvUJfaaidf1uu2Gm7C2la3
MeypalUg80VmzYPxsooIhLnr2cBduTrf+mm+IbJyr6J0TNdLuM45jUYIoZAz0d/aNhX5lU1zp16J
rJNvuVV28bqNENRsQDrRDYpSPDsSXDgA6pbtM2G/2Z4Pf75xQv8xCc3wwmPJCAh2URFaNTP2WEbd
DP0VG7d3N/KjJzhMyBKKLornrekCccWnbDYFyNtqejOigBzbblDW6aDdfMQr05GgAf0Vq3chXaY0
RanFqQfyd9CP5JhP6FyvwGSE5nnaKyrRji96b2N2QXxtER8KR6sS1im5MGTlsWcmhBihj6T1kFbu
z6GErLXWQ01fpnGoFq8Lcm4WNY3sCTIac4Ldilh07dk0oZDLgadkG7bP6l3VhkFxdpT1gxSajiDO
dwZ12KaUVN2OHqcVAMJd227uzpsqMyAMg3nckudSzJus193d6NrlUxbE7W8V2vW8HsFV041qm+R3
JDgCnPJtooGwAVEAKW/G4ZVtW4x3kh3RnemE+biDMYpjlYGPXSoxCWPcJcpC7CBKMV0XOhO/tRrH
VyWi6IrDcW/f+ZGMH2PPmzgCxK1zqQ1RcCwuLRIvYuJxBjajlk1uO1DoGCtpnqZrazQ7UKD0QjBv
hsxhKzKZ+GWsDLW6At0VP+UZ9T+07hMvlLwROP9doJsa8HLk72fpFXBUqwq0vIBduCaDCj1fs4Bx
mkljvBk4x/2DO2B+cALm01U/uMHi50NhZAxTR/+smsgLr8EO8v5AYtFPmfRL0ncA0u3ENJ8t9qX/
cIyYljz2fH6XcFqeIsQExSY1RzGeTjSRbSrchX3XkFvwDErFvC1BQhGiPJjU/Cc7OcsJckYYS34O
rVGfwji1g3m86lBPt3Qa7ckjIUp7S35BBqI/91LGWOnYZ+QyyWDPmYXTe1PaZMZYlRv2mNJ6jocG
KG9r39KoDndUftHfdfVQInTJq+gaLDQm0gkwD6fPdKSKryKEr3RabO5FKzM+s2WKCyfuU80HGtCX
Z5aHhbMG3lu/yDzt0IvjLRrWlAWwT45ViU2mr8b6nbZL9IKqp2ro5yBwWU9xqsizNjU8IrTCVD0s
QgegyrX4mc+ALzlk16SpcdpDkzDWKbAZKu4s9q9YMRFP4mqRRLC7WTVe6QkW7B7VALsvbbNAbZpq
TMxNFwiUDv1sc4Bf4L5Ju3eqxW7F9rsy12knnXajA5rSexxVFOZTID72jmIp/VPUYNYTp3ZEhCoO
7Csw2HgRwBrJ/MSSPe60pkskSOiZdvvGKRTfNABTrMJh6l+VvCiF5i2kZd0zwiteY9xd1IDz2k0I
AYgYjwRsGiK40HoKY0XLsCb/oOZAlciHAWVSv5Gdpl6UFUHyhFgX7apnKG2cpjDcflVkttOx80vx
NsquukUn3JZQiCZP7iFCg5W2JiT+zRwip6UG4/0oJTxeLOMF4ynrbP/ZMmz13vl+8JS7xQzaJdPL
cx2XsWdDDpimma6HhW2h2IrRgC/uxiHLTOsp45ngX/ZcHaY6djiRa9+EIp5JOE8itzuxbGFddqFT
qa2ceTRbl3CJ9VD1NZWEqnd++G42uhs4VO28Kce6xj+S6uFnNbHG4AQW9DKdCfMbnRSXLlY49/lF
HAu3wi3SIeDivs1z26znG7q92U96VdD5qsyG3o6F1KWWk0VheeInXdytNTyUkcTGyjixyVuK1u0o
xVVVovbYUQoKT8S8fPlFm4T/uMIhz3tMR/Ms5ovwNzighXMpJoezld/lvl6DJ4ARqzrJbqvNgFmE
4CtujcEqfpskaD/yF5z31ggI50rGunhWOS0kPDYpJu6YPmvBQhdX0WZSTrkxIwk0wY5MO14N5Fz9
ELEvyTH2XWujbQsXlbKqLliXtU29EN750tWtp4ekGHsPM44CKUKmGxlkLR/LidNqGmFu37j9WnWc
/jdtNWXZyQhJjaIMDXGNW2KY35k+BblKYLdXdasG3PN9FOIJTeyuWenKlKd6GD12VU0doFw16Wvp
HeTwFFUymn16rnpw9HARRbK9ycjHkZhMaeYh3c/afI1OhFZTVVT5r2JG4cQMblKJWhqTPjOCaJwJ
SXCY25eiLny0CEkJ1z+MHUAstjUT1zJF2G4R9VcBGbam7slzQOfMvCGi9oyRg7Aw92V/m5au3ok0
lg+1NZF3WgqEynOWp5fWSCwHsOEI0nlia633aFu3sOeNi0EvBkiH4Nxk3TY/4kDaxaru4WnQlLvM
sZT/zrOsehT1gDpC8t9sdVaFOYkIR3Z3n08vEj25bUJPAe7DKfXj9jUrGZ5oAQcA/ilKqKIrqxAl
fYO23CXB5i12E+J7gOnO1wltzHw1esvugJ277qj8dUB3BsmMuUq1g6Fp9iL9q6myCuxNTcTEBhhR
XKxb4giIPwwymMdHbuBjlWbZnnIKX346pV7TduyDg3g9iiqHTjWiPzJp4Ck72VdT7hMbRfXmH9Or
f+Kr0CQyw+k4pbJkvlWuM97F9kjJmFArUnmP/CLz88acUoRDhcBWDpilwx1zF7FrL9C9ELfFrHxW
elm2pthks0kukdBJhb5i7WNuRuVBo/aBRiNwhoq8IIUzKU4ectPWNO+U6G/9Ans1VACTyimjmcgv
qjOxum7Jl/jtWjLCApt1PSTVSIFhJjS4J7DeLyY2vvDL/xk6SZc0iFDZY7MkhYLBX2WvdeMH4mxG
Sjas4YoZJ9rkpa16YRgdPsUp+KnRetKuRpJ0F/DNv7RmMNqbLtQAPSjUPmcESCNCIhIRT1QRQAQy
B6cccTg75IY5gfJJ5hj47E7mgebmucQcfJ/FIyEoUWA3zxG9JLAUae6u86KvFwcC7n9CIOAs2V3n
1VuHMrtxbhOANG/cULswtCVqo2yc0ve4TWokzDEbgtXAzsLdODaKJzh3prxYAFe/VN/MLz3yyQxq
MEoKVJW+aaAXdxemyGD0mHIBOwbEpaOZhTlACIlb5DliG7MMtlmo60ftNwI/jeuRaJx3VGfXRetn
v5AwhUwobpltkeb1Yq+8Nn2X7Nick0z3zq5j+8h8NANBw8ueI4AlHbcK1uBvu2t/9mKkF/VAnrcy
wJzUZlW1mzGNYDVzoK0u2am66PZKIzVWgx+V/pHK5uczk4R+DtMELpPpckz+OOYbtB7abAOizhqs
ovCOEcYkNgtCQZgUbl555HofC71/hqhHOdG1aCtalvzT9PmrqZOz13EHMkjWrVW45z78icdy6PKd
cEom/u9H3+f5zKWlxjWoW1rep6KtRhIdZ0GJ+UIQjsCdjlRCZvbiFb1rqtuQdNEobdIkMa9kQaDW
95f//GhdmxIMTxVsKTVj++OjFZOVoawDQdRE/nQ1o3veG1MD5khrcydlnBypCX8u/bj4aD0mcM+G
4eIdHM5BmSiM5uwxihFSB6QUB5yWJpydXcs9sSQ476iD3H5/k2KZUw9qHkykkmqgRa4wLNGPd0mH
CMleL/HJ+XF1AT/QeEQf35/BFKQw3HBMGQJcYUakAxqoBQ0U8mnXEVKhq+9/yRe370B9sWy6CBKO
6kHxxSjI3ogDmDgtSV7UxTu59Qfss73jTmsvEjjPptQ8/f6i9hffGJ+z9afCRAjkYacGS4CXgd4C
UJS1/T8FX4OzRl7GmjPEVdHtOkA4uMTpYwR7AhowPgV+NL1EnRXg8GJLWGzmymqK7djN4a4WLqav
INP60rcKibXfazilOIOCzZhWAtiP3bJPtqrsbp6qdAOT3FmT3jJhQvHtS9/tS0F2ukfAVe41EKvc
ti9J9SzUuOTIOtl2LqwCcxC9bMAUNQT3TUg7sd37RtnSmzPx0WFhH4Nt2WFVPTIiP6+GrmdbrNIe
yAyG5EHpOOuAlIoGyW+e59a7KSJMAXabAMb4/rV8UYjzqMB6ilowDMND8qvBlbukCrC+dMKm+AqJ
+SkHg7vVZXkLXIZZmG39kkyEsvHItT8Pe8mAUNKjL6Ck9A42IXOIrgoXGi1UKxJ79FvDlsBKIt58
NZ2RTToc2fV8cT3sVZZDvXsJejpsBZl9A8kVSie6I39ezNd1TD9+DK47Bn8M6WOKjSO3+Pk10hUE
DClt+mGAmQ8WDU+X/PsK9uwgsahE+K6R+wQ20XDfv8bPg4tajrdsoODSgEM+uI7QZQsIjwncm9r4
hjGf7HTIATAUjfGkQf2R/axgQ7H33tq5kdx8f/kv1ioXOir357IP45z4cWozzSCazR5ZRj92aqeJ
L7wRGh9Qbprl0/eX+uIluhSq6aqwYFmsGweXUm2YMUNzp1iefsJMxjRVhujElc8ZCJ1e+/DfX1DR
auXmaF0h2/l4QUYinBJyhdcKWdtO0S1BpCnzuxrbykUth+TI9axl9fm4TkikRhY9KnpGjL+D4mxZ
TLKVJt9Mk3PIAp9W2N2KaaDYoFz09qIV/rxPBz3dVdI18G0QFvxgpMmUrlyvNkHvEIhe7fxM6iui
6KSx8SC7NWvljvpH0hlugmtjotg+lT4GoyFsgXl+/8y++Bxdf2mIM1Ms4RoHzyzXEaYAm0JTSFkY
TCYEmjyPqQvULowozw3Ds3FAl9wWiU3S8ji7R8bD5yWOSc1BEuMutX66Gx9fWkh9TRdOwFfSBuQn
KihWozlV712QSsoJkMikiUbj+7v+YrAzky64cAQ2C+vy40UrnzThtoEVNlp8lDC8Kb1FyXykb/fV
VZBg0bllrC8Nho9XQefQCSvjKrL05lvofhC2fMhg39/LH1L8wVcIqN+DhMyeBaHXwZBmXHkUWYAX
Us74RX25Oa/amso4x47TuOrARgvDIya9p4reAQMkBsq6gi007VJTkjoX9mglj7zVP2fAgx+lIMz7
Poc7xE6u9fHe+7khCDcdNbBAI7hWTlGdKJSkD52oJs3xepBbVQWwNytCOwjr84uVa+ljyTFftPAk
zR16eKzNiGy8gxcNt9mO4j7nqKprx1tV9Fjv2zS3ftZTiGuo9PCc0ARwDLE2y3H8rZren26yOBJv
7KMhM5UpQWJHxtwXn7yi0SyWtiJEM//g2bR9q3LPBi85GMELxvfp1G6lDYSNHEWS1Yv9gBLiyKn9
8+5hUaDQQKKgRyvPOdi4q8xQ2QgSbO0Uc3IaBmG2EYvNkmJxvcYhBPYr6YFY9H379v33+cXdgjtj
XbXZxvMLDmaYEChTQ2J8z1k7NW8ieq6w00EZhNRVTia36V45ppYv31/U+nxV1IfkSLgIPFjoDsde
SU7hUjRj7MmyUWtCFa3uio1NXG1aFlgk1JiTZtLk/UUZz+YQt4ZJkNhFbRXdI7iohDNz5cCHmczI
anbUHJWDqososxXl7iGhvlmJK8Ro061OlfM76lzmL1sEVGlCd3R3c+0A4ZnY8hJ1NsSgzcqwnS7z
OWiPLLSf13RkD6zqJvIYxvphPcbIMlWVimKioXt33zgpqXmWAnoWxOXp98/106X+HD1RMFq+hxZ2
0dD+LaJKoe8nUakATFrd3Vwb4z5oBnddAaP+bz9YlnGO1ks/m2aKOhwkscqnXAzUvSjxx5tB1MFp
Qd1nbRqi2oytCDa1XbU/lky93ff3+FkMwseqxKIRAyaOQXKZ1/86z1MrsN0A0fzal5n5sxARgB5Y
LBeNkqQwTrO8yQp0gcZMg4/OCl6YpC1vBYyLle5C7zRN6vaqLZfp4/tf9mlBkfwyiumM4UWSLA8W
FBPUd8mtz+tklMEljDZ57oapffb9VbDxc4MfJm+2+DY6aJTKHg0BZxlcfz0AN9XQyjACw7BGCbiL
hW+AzvWqDKA0TdunzsvKJ3N0F62WOzaoFHGK0kC1S/hRE+W/aTXQvKQqGFGmWTVd1Pzyx1S9lklJ
HmlUDIW6tDi5F9shNc2fIPP6a9hSXb1zYzK9VmyR6nkTWEkZUEI0CXQStSGjU2eoLTgEZQjG0kDg
TAuKKlS0hYRWN1igtLr0E8hL1Gkpe6/MNKK4SEoTdmPCVDmdpnNL4RAb8nMrBGJQK2/QODlerhuI
NBQkMatU3l0JXMk8byIN8TAEBZuvhka3MFI4mbWnQyp7gIw+9uTTyjcCenjM9camGmzdnmiapd6P
XE1NsJlDPoh3ux7ce78e+39cVeKXjfIc7ALzV4X6sGkmVqB4xHHCyZUOWoNSudjkOEheAwLPftFa
akGWGmHO3lKPFOoxg9Y3Xd7B2+ZFBUigPSP87XrhtFSia2jgrqydtxiqRElqXo1Bvwycd9rQ1jmu
ioWX1aQVlJ3SL4p1TnDIJR0hkZzNSQqAXaLIQtdjh91POoEuLm6OedTIp6yBFY7qBcaYnDIb8WjL
8ciLJRvXkVgqru5UzU/SoRpzX5XIkTdu3yFuHbpifiiqwrxXbVQ/0+LFjT7zLagVXR78eUhP6wDy
7lBdh844vCmLIMAtIOjpVzcHMalZdZXfG7qG0xXhpzPWkUxt0E0c6WCS43aDnNwPBZVkZL/RiQeQ
M91rKyxOTFRJzQnFA5XtUhya5sZJzLqj1TcCWEUvvsAT0mks2Xt21rtDAEW7DpqCgzbrcW2Q1W2o
hlVAkBpS4KQio8sqL1Hq5T4GM4JV2fGnAxTdHND7asxBnZ3WHebNLaq2AexEorWzIW3MdFYiCD17
H5EN9goAJ7IvIivwd6aWmIP01JCTUhqyxyIZO81TwyR3U8roD8aw1peokIrHJKqtO03LvsQePwZ6
o42laAyY3of/ZEV3OGB8CVmiCl5N2ouv7dwP2JAQHz/l7NVg89ViRk2P4hQRT0xExqpWtYs3lRYk
QLc2MDaNoAKM/NSw7nHkA4LCS/XGAUBjyLNBfbVQwdJNFGn/jeLqYsXqayKenZnSc+c6PJi+7dCO
N4MHZgCDKqUbZzLKbE2ito9QXaGRxuXHiIRSV/swRmX9lM1UvlddZDvIWyxRnYup839PA/wIjI0R
MdRmKwGRlVoB4SUcMaLd7Eg8pjYyqWLTKbc3d6QFu7Ch2Hxesf2HC9IYJWo9ysShdWSJ+jwdL7Vf
C9UqoCrH8w823jGG0iweqPs6IYngaefgpDCq+dhy9GnrRtkFb4pP5QXlJ0K0j7NxF6CtootJ01gP
tFEbPhcikmeAeWSJnfEttTdWpvrzysENnEVl/YwAYbEvZYo4hkUpNlv1yTihorHQ5OzpLD9XGOzu
S17DsZzBrxZPj4AtfC6KDtGnQ3hL3Y10ZVoJXeR4xS60Cu++kIreRULb7ZxGII5eT47jD+ad4EdN
u/m0qNP4dijCVJ8vYiggFFo0j3REEn1kBf1i/8Ih1/Rcfh0hYPbB/oUtaEZUbjKsrTyxX4n1Qq7i
EE1TltGRHejnExCvjf0uYmZSopYm5MfXhqqizIygHdYR7V94xyj52XSq5DdVEXlNlk69LzU4SxpH
4SXEwfK8p+N75HD4eSX3KJ9RmVh2MoI26Mcf4ValzZpJ+5PapLEfMOCuVD0+227nXPW6EkdONl9e
jk4IfQnBF3t4z2NPFVJ51EL7qLevQjPPX0dnTk9xKOB58uPg2Nj4VIHhIdN3kbQXl2TJQzVk3GfI
pUfqV3KEfoJMt7orhUMnCv4dZk2/Owl8zINDMKsf8FyB1KK7P1bC+OquOeGyW7JI8qSk8PEhlwRB
DvO4WK2Cpn+2m9l7cZPkN1pw9wkXpHj8fn/2+RvmntmVUa9xQDK4Bz0RJaCJp2wE13SbYPCSVYeo
Lpcn3hT9PHKlL+5MCIvV3eXo5lne8lP+2giSCmlEDu3XNe0tcLsxWpZxpRtHPg/AZvU51Jj2mbJD
Fu4JcaZIK0mxvJiDgJWdge38qAh5foyNxPrZGUQrrHChzHrfu5W4l3DZMU3H7hWWqODWpPEOwcsc
s2xbp+AK2F9X5utc2E68lugO9xmVtns4qdFLYFohii1OyecDuJDLOSbbYWc5vYu+qkvyGxUkE6xk
Qp+9jdWCdx6km8ebJLNDFNpNUrxMnojAO5EA9uq2bG9puw4OxzUHwUxnJFhQYiM3rfVggtTZe3bY
v1N6BsxmtXNDu23wmxB8lh7r2z6PUAZMcxKXO2WjwVnXmAyPFQ2+ehV8X5JDrcXLODyU0HnopGsT
DIIE9jnPpXVBeoq3MfoBZRaCj+LITPnF9ZgyqGtyzKMH9adJ9NerVzbBIUiV2L/4wLR5MIGBTssD
UQ6AHqZe5JjHZswvPmwbqwwlLP46rpmDyQovlwvxZh5R4s7z1ch6hlXZLq8QzrQvZRdBuCnhHoCt
AI7j2w3KYwToXiqfKt+EIB8ZatuDed0kRp40R6a2L38c6zwhuZy1SRD/OBSMelB+4XAmqsUYP9oR
7f+k6z0KWFLOR07Zn4oXHL+AgrM/YVfBrHawdHQ6HyLygbiWn/SruK7ri0rPJjHyEdzluoz2AZrr
IzdoffXGOWfbtPzYZpCH9fEOdZlEseFyh33kY5OqJymDc1idkbOrHKuX7M8D8lVgNViPUW1gqfTB
Xq1EhzhyA9Ciny4YkaxyU0I5CzJCnr5VKrAz+oBJ/Yhiq/vpUoGb103r1ONuzmt1zd8EHU5ZTm97
N0lhf1RJ+Y5cmBahNvpOHdmzfa4IcqxfciixgjnS5lV+vMuegQuSIRJrJXXzEFOP2lG/zXuCkQt/
GwZNjkfPNtZhj5AtImcvQbXYOdhtZHvR1H5z8v0c+8Umkt9DDKnPids0Dw0ujSB88X+zdya9cWNp
1v4rjdrTIHlJXnLRvQjGHKFZ1rQhJFm+nOf51/dDZ/bXtrI6jfp2DTQSlUBWphWhCJL3Hc55DoJq
RFt5CR+xdVnPrNgcqd909RiVPzf1i8uL0oelDx7ozzs80jYtr2yGwdfVFO07QwdAPCGevZkkeCii
KtB0svyKw9eZ+U+7NjhSwTp3mXqNR6QMcGBFeIjqAOSYVTjZrU5pIY+VRfVNS94Yld/JCQCzYY2P
UQqryJ+jBdZsNSHwINsMAwXGi4SHRCWz5Wu5U3yj7zU+EnOUtOK6nd9i643PEtb4dUKKMthNrSUi
w9V1dNvxEFSPxlwi40oksjboI5XzHaJSOm+nsFLcGmZs/24v+GN8/sswBJEfm0hOdxZZlmuKXy8Y
1Uo3BpVn+yicjWLtaHhltTkQA+KYuUeIKI1HRnPmravZwPZG5LDZMciV8z1OTXWd9FauboI5aaxt
wJKtO2vBmL3mEw7pdZlIxhQe777byAZE1p2EIC03nKhR/YcfcbHvq4/i+o+3TLLfz6b/T//4H/9j
PODPf+g/rsqP/K6tPz7ai9fyfwEugArlp3tu/dq+/ttHjvB0WngH//6P00c+cRT98X8dvv37P378
93/gAizjC84KUsckC8qlouJR/AcuQAj+DYYXmgQGkOhB+d7/CxfwhYWfEIvMyqDwRAr5/3ABmvVl
sZjy8xjGLj2h5f0rvIDPT6tlc4KEicn9EhHPofOp9wu4cybmCm/2mAeG+TQaTP4WcItN5sM8DXV1
C5Ft0A4hyjs0FYmZ5zfEhpsI7bRMld/wdGe1fgQ0Lsbnnz7EPy+nnwEDnw7EH2+NwpDiUEoMgj+e
Nz8VCCab3DJIum9jCB1rI7TAynybGGF412NXyt3fv9qvj0kXJz3zYHYILrnFaI8+D577eaxrC6/b
CoW0WlOlpQ/lmJQ3//qrYDylpmYTKozPjq8wnBIRmrCb1VQpP8niH/V1/xtVz3J8//cT5Y/fhWfw
QptgvIq059cniqsXnpKLVLE0snjbl4N+6Y1hB4PPVqck1LyNHpYfVqOm3/x6v35lf76wsNFtoikl
vPrT2VdVXt8gYiTkC0j+bjKm4UAofIJErq5+c87+Wkz8+VJ4SJnvWgYe0k8X7ozNx2YVGa9sA9ZM
184tCNnqddDm77rIjN8Uq3/5xRjXc1d7+AOhdBif23ovi1IjRnoDy109tlalb1yr+ZgcRuV/f4Es
b/uXrw7oGC/B+cu9L9gD/PrVxXqSQIzAQhMYhkbEO2lJuTVYG7jrSIxRycPPDqarv3/Rv1z7qER0
jNFsDJ3lNOVx80sXZvXwFNMINepQy2wzD2VHMxLjp/j/eB2UzTZHNP/TPxWAPWGExJrxOrMVFk82
4aIrFZXx29+/yqftApcGv84SML/8xRb087qK1ngyWyA8eGeBA4UlwYUxCLNdpJL7siYTThWADaxd
Q+phVeF6yow9E/fDrBdggZHjGnVxKZz5+u/f1z/7lCkLkQOgt6Y8/FR095GdF+HSCcaznR8MO55W
SR/87gL6J1cqJTZmRj4Fmqofy/yfnprk2mVub/EZZ0ONl0uHzw0csmnQo6fkav1u3vWX23BRD1K8
0DYuB8lnvablYQajfAnhcChtO1jui9G7p8a1j8ou1G+e0f/8xZYhJYI4onk/fYI2gEQJTiVcDVaW
78k1bG+MqLAcCmhhYp+tqt9dSn+9HZk0CogSHJEcyeanVwxAJ9QDjfyq9wjpiEP3qTHco1dQ5Sb4
0fV5p7VPxE8x1jbBWZbzWgAClD2qftRCzcpSvNspjx9Cjcitf/V6YlEnGAsxeluUyJ8etiylWdW6
sEU71Zkr3pLu47ebftMq/vV64lWsZd66TIIwOfz6bDBoZVxeCXR1w1LmNDJwGdfAeINhp4KINdPf
/1KfpLHLzcvrsQTm6+VpwAf/6+uJIdArFjzRiq1Kkx373kHRWcxh8t2CqDGsbKHUU2yrGIFo3SzT
FuFqjzqSTnddB0PxL0ls/ng7AiIupRbDVmRMv76dtssV9h9+fah97N7g8HUjo26hzN/84n99Opji
5xf6dJ4VcRcCa+WFcriB+4IygfUOYcC/+XiXR+yv5wsv46JeZ0iNOu+z25ohVFVUxEeDx9WD2zZK
u2aFQzT8HsxtwNyrsIvVQCgyDEGT3c3BamNQ+ATwYPb4+7fyzy4sQcgu63d0I8bnLxr/q8Q4wOMw
kaTwTDwat5mSRMaVvbb/+5dihf35114OBL4+g+kPffBnwbXeCI31UohfWA1NtU+NHh6mBVEOyRJ7
AX3dRa53b1qMOVdB0cgeq+q0cJwRX3nfMCG6XyMWoRrWiiHvW1YjZTFPKC7gGxVvFPlV/l4zipSX
Xl12oNLtMBQjQOhBlX4Sz1Xw3KJLIrUky+k0xzwCWN0MxFfiOzPSzO8WBtVtCNuvuMjBXMAaVmwm
851eY7eBoopMXVsbkz236wBHy2UIIREVc8x78rW5r9utZ3YVkT+YCVky16PYZS6oXb/s4uib0hSt
Y95oysEQ4gFJdI0Mm0kz4BndNeB12xXg5cJZmWISEG9JtqmB348tmTmwmcgdJW7xhdpIZOekTmsC
fRy5BFtVmS0JERf9kDqrMcW+xKI0o69QZLJG5hBc1E0pVXoTav1Ueye9QIAYP6NqNyDODGmYsHfr
w6z3LKJUlhUhoKTaJTLb1VTdHWQRtK9WJdprbErRjXRL2foNpvh+Hdd0UCR+sJZaJyys7sjbrtQO
vI8u/a7Mk5e+zbJvda2VqLmTBF1HM0lwL/0QeNfJLIPnKIsNCoGuQKbWceOxLw9Lxz0Q3+smG3es
yd2CEb2kHwxeHx6dQETPvebo9WnOqadCf2on5Lw9JWH9hIGnasimSLXnRhDxIddk2pBDwelhYwti
Xl0dg0HlmrWSmGCvlRflDDiyWrXwzqm41ihlAQrGbpDuZqJv8UnmLfBz7FvqtUogH5PyGbDqKhLN
CDceMIHyFPbl9GDZmdttcfRm/bob8dEAa6yJERJFJmDKFENlrOskMxgnipJo6A6pSQHmqxtvwzqP
GLoak3sVk+B3k3lyURcl+ownebDU2KzrAfE8DqChjMaLmIhZG1DarEEborJyVcMLw1LgipND/ag6
g5SpvF08rUVK1uUkHLiXjQU1bRHjyHsCM0b9dmCG2gDB7jB2lxapnAwqoC3nD+PYdGswo61+RyKU
Q1i4mUOi9sbUkeqIBVLL3VOOfUKLDjGnVnSgucmdPSlKceoPYUcO+0gS2LXU9PhtMGKwz8UYeVik
+jRiuKOl7mWIvYUkN/oFBIqELcc+p0CV+o1alsz2NGB+h2eHR2xK2RskYTN6mzSn3VrhLmoAy5sx
gyIwQDPsIq8nKorng0O0SV/mtu+Zrd4RBjvjTHfyfIxY5bvLj0SQRKhKEfPRdZXRBtxwozUi7cjG
BGdba1osFAgejqEwkBCM+DlEA+TZ9bqcveaKtq7wNqWssOTERZ0QhSGNxbcFoPXsZDlMzDbHt7uG
qIDVocnFQAZDFhkTHPN8InZnjFwNHHk7vyIeth/TybCGDdL79BAphEFrxoQx+Za6Vj6HA1sYwheq
uXm0oKAQh2EGyXuV4g5/RoHpmDvC4HMP/ENhQ7esZSk3kD6yels7Db10nWbipQ/alGzccubUEd5Y
aSzb9fg9dBkC77KJAEUWK1FO5maNgati3E6oBoNwbwXAoILFp6Ov9tnaY3WV3NATPuQOTYsbN5kg
nySqLhujsJ7Q+cbfi9YJXH9ournzVVXJZf9vZE+Jp6NJGDKzDP1M5DwlRCiacNMNPWE38P8BWWht
kbW7IkzsW9XlKYmmhKzbvjOXsYW/Iy6E308qTE95isr1rnWMxGTKi+TV2plmmJckViNEMrYNmQb1
piP7hLN0IHVXmxm3+or7bE4eBsdTsOao/6lnNwRM1iXfYi1F17YfMg7s+pmEC7sFngGILpy4Fmvu
sI6yvrsee2UetGYuXgZC/Bp/DKDxraWN0f4YFjZ+UbfH37cBJqpHpV9jSNCIqBAZ+6k1PcmgrJ1n
TnpS/VEm/t/w7x8/hjT/Myz04jWNfpn9LTOdP2d/XyhkJTO+xcnKFmuZ/P4x+9MM8wujchONgG3g
d/uhc/xz+GfaXxid6JTvDsM57Dj8qT9ZoYb+xaBvpP9BZcvf0LL/GMd+Hs/+9z//PF9zf3CNfioG
EePwztiiM4GkH2e28Wtx6xoadtSk2RLQptv7AoBvvk5HPWqfxMA7q1lRQgPeRNkSVBp5IxmPWsJd
dfI8oB47RGBlfyvG0pQXWdzK+KCroO2/oyAqmpMcgp50cll2B1gIhLmaMYmOxDE66XiwXIW105j1
MNiWNmrHBwm6ofJHMQ/GnrkOjiymfKH3VElKkZCQrygf7ly8Xsk3dwCWQkbjKENnDWAwa74xq4iu
MkHg7Zrl4RB9ox9rY67/uvYO8cQE5SqMyMGgjyBmutNjS95E4QzBn4jUNEayGxrBvS5Z3pBx3Y3r
aNLu2cG+g3W56Fkcr0WdYILSzrWIROALLV0ggrbVurusQ4W/RP+1ZXPhFp77oOv1Swf8Th1Ga0GW
mw6qrlmXX60ofLSq1jvOldfwxEMczUcaz24GV79zJ38uRW8QPiepykPUJQ9W0aDCC4Q2Wtu0LFt1
GihyjtIl9P7B0mJt3jlLpv0coY14mJN6JrmW34BQuGQsxFWBivHcuVI2W2qG8ZAWmirI2i4zclYd
En7Dqjbul8N5hI3a55h6O+KTDzM+0ALOpWXciswiuNxAQOLGPiym8S12x2jckks06rtxsoQiiKxC
/Jgqr3kzUZVdiiCe5U09zCGWfFUDZskI+nk2q256TRq3vhkiko45US6GwIYxmghKa7ISnVtP67/O
+EoPU2SIj7QxQrKTw3kJ6SxHJwyRItDWkN4JJtm3Qk6ZnW1NY3dBYEe8BAd6/VMEm5eMoKnJYIqk
dfoSR4Sl74jODdp13MJ43kztUAW3YRa7VyP491isjV4l8iPqbFg31IbOeEdcQDUcppowhst0zIBm
UtCnALB90kqQR+7ELEUlVqym5kTsG1mQVrWSZoxjstTHyHx3ZCCZ84LWH+KN3rVZ+Fi29iyfpT7p
0XVW20H3QfRF3JJTKMKa7AMyTvJ+17heUFCNt9XCmDCRFVx0sxnIeqvX3JSbKTdhJyVYvYo3Lxg6
dbD7sZJ35djW0VehmoYY7SiGVM85CckEnJlZtc010cJRSnIq1OlqHerw3veBUbvGhn0xUBs7onbr
wTBiE0ID2Ycik+bBKYbilMSOu0sAU+xM3AOXFIqZT9jSRWj35FYmXcyJOCuwJpTgpyA2zK2Sdv+S
5Lhcmeckb9lAvxRVCdEslEZ4CWckO7wzj1IzzPdkCWa72Avy1GeJ6TTELHVF7sdaCW51GOeT2WMw
ANeYJ/dMvAs0jFhsSIXquoep62pgIla8J57AAY9UJGuyQr6TOaBY8wf3IEDc2yKZ1VFPJZ97oajT
kw59MoAg7gfOSecqK0dx76YEYqyivLZ2Ok/C4+DaCZVaEA/biQaG7LDR+arb9XxDNEZzTLW2PdcT
cK+pqXGFeq62a1OA3T6Uvf7Ryqyy3/SV8NiyezxMt8OMdLUyh2jVNsI96W5H1l1fAbCJwens53Iq
nk0WtX5vRvDce6vcytAloMeiY6R2D9y1QZ4TdmyIxbrZaAczjbSLrm+ujRYzQdw1+lbBAwWEMZP4
iMmJtqx2XN+ku72XdtmRZtd2p7Fe6tkhQSdLkqrv9NPFNGrjm91rw962q/q2bcZor+mR61uWofta
b45IYJLA13CznEgKbI9TOIRPiiUvWMOBWFbdqbdy7IJDlFV3CeHFWLZjAAOuo3YzQu6VSjtCPjOb
eBqthtuhldGhj5zpmSUSUkpHaNp9FZZv6NPrbTQO3ZPCd3BTtQwhOvKPVgbxznwiw85MrPAEIZFc
u4wuMNCy/uDE6SukmagAosm3yiVvXKg54z9xgRnZDrj+cezMbVYuaW2gTDYaw4J9CMXr0LEivhjJ
LXgyY9M5WYBLSE6NymMbpKferBEsw5pfjix7U9RdvrcaryFxuB8uOkeJ49jbwYUqwmAn0DjsISfV
r1PQoyFpRHVwSkAJjZl1e29u3yRf4caOTPO2GvptlqXhOVFxvjecSZysOXCfU90pk5VOK7a1Eo32
DANb4XuM8a/LPI3vB2Quz2YUjekqdalmW4bLB+xg4pqKsfA1Fbj6ARhYZ6wmNeTA++ybAtWRX2ss
kjXLFWsNpfTW0emdNTNLb1Ca3PW1Lfcii52XGmomedcEGkZ6Qxx1Aj4FAoZ49CZp0/pAysCD8q4x
PuI5I2pI0lobxIHveBpz0XSywODic7jTEyCnQG6mmr/r3W3LnbsJh5owlaZw/Zqud1MFauFilhrE
IbdbVTUUnpWqi5YmbTnFLRb3BNNBP6m3+SzkDSkj1dlMxvj7MCvRnDvGf5GdcBGA/TCAFhYdrVu9
nQaIM223GwBSi9JaOS7HjnrqXAWW4jqqh458gKppAkfbhEqLqxTpMHjFesmdTOsARMfKDaUMyKkU
bhwKffnC61C/003DbPQRuJyz6LgTPewuXUdrsg92wE7wajpgfPSVSw7fS0t3cqjmCiULnoHtmC5w
hax9SStaGekN8T5u7OjabRh9OE6Y3ic2XEIYULMgCwbYcbLxeqKfc0xBDIrcrLjFEm6vc+J0LmLP
aZFP2yUwj2yctnbbzPtk7tL1IHpANLKc/Eni8LT6BnJI64r6YEQknwCdQ0gX2tlDThgZkRalLN4H
k+iflV2EoT+CcMN2kcutqNKvOdBMMjw1eRRRAR3ITuIL8mnj15LsNXTz5aBt2haQDz71FsnwnHh+
Wc7k4Lre9Ng0HtHeRUKQ3jDbH0RhWBi9I22nUDIOQUkVp6RxQ+viHd3MaW8xS/PY4Ady2cSd7A4e
nkJthZospzwzLXSuzl3ZuC4cwpj5kT1p7jvgNixJ7SC/Vnb2FARTe5dT16hVFMbypjF7DBDLQ0vX
zArkeQf7mIgyuz2VRVMDlFO1eTcwXak4dHCM7WaRi4uumsOXcfTuDER414Q1cc8gS18ZUxhfV7E2
2CtyR4JyndFwVzADGOI4tZO9jD3xl1HsmPu5sEvSfRTgKRSMCKgl892wN8mpq93u3o2c8Rwx+fRD
bcmQNTS7P7gxWSCZXTkcGPOb5oVLljhhSnZu5U8tg9MFYuUxGEqK0V7NZjEidwevNe3bJmLzVaWe
IInW1Z86UUG/boyy63mC9s7j4GLdmDO9+crJ2Od+O4KtJ6EwuQzzkGf4KIwD5HzjfqGxXdjaoB6y
Iojfknpi8q+6Yvzam3q1l2O2HOUoyTb5pJkXkyIRNXRG/YKGOzgm/AhvicTUz3M2O/c5KOiTNQnm
L16TkJdhMD+iAp7Cr+yy1IXVROO8JTinveuNwdy1dk0ORjKPo4tKLQuaF0XuRrVOoOQNH0gT3Vve
6WOtBYyximBIhF+XkWG+uVXV2hc1I9Tpagr0UT1WDMvMq7hjM8XwxnGBz7HnGLp7Ax5UeaFpBapl
JAGiWTPCJcuOMoVXWURHSdwfvaziPO/qUbMvjF6fmw3YKz3xM8h1xtFSAyp02XuJu+pNlwhKXALp
xgmaeaUZgIvGJgr2tZEdXFFxINMX+HFTPfJ7lRs1AMEAFZXx3XMArqjXykMmhuqskY9yGjr7LQmS
8WKabe+mqaz4lCUNu4gM4lY7DFBwOlsCrbCQNBoE7iwM8rVdxqeQAdZKhmm5h4+ZHZibOQfbzp77
JL0hx5iQW4tDn1SCZ2BUxNZwVwPQSQk2tQdnD+Mu/s4NKu4Uj27fagfi6IYx/GpUXnL0BiPYRbJy
LniYMtzUiFTbkmIevTYOIcFj0ItXvbRkezlgeX0nkljOe6vWJnjOKFyNBQgIQ89InTomhl05LzY7
3Pk49Eam4WZhunJltF2cPmbRNH4ow+Loi0bdTffgKIiXDBGK3am8lOa+6gf5Akwoy5H4ocSGoBp1
+gGCLZHGk2fZh6FUfB5aVNDCzplR1ht9mHoSz5NY0ynsAB/uWdeWYuPKIurovUIuYZlRmR26mCrj
aI720FxN7lSNr7g0iZgKuy54j5yaoflYFWh2G8HRQ7C3zNxzl0+ScIA2s7SLIHRldqPJno/OVaol
iaATPM6JNhyPs+cVGmYonTzYoowCubbGEs+RLYgJvEmDwEj9eGhKdWPYqQwurJ5VwLrpASz4Gco3
mxSf2f3oHfbKly6tnwOXQJvtbdfPTbBP4hRD6azBFVxrMrTOYcHHtzIwDHMOzFWK1VB4brLKuqnb
a3H3YEdNegwsy9uIqQtIDPD0qzIsSHSdGSiTCFW/63MbvnQ9S0c5p86jBhpoU85Gvgs0SD1xTigw
xblLAJcpcVyH2Zi+TeTds3gRIt1bJE+c3BEdZKU7T2mN0cwPdZkdQ2QiR8U+ZGOTtceENpHrOOeP
qbwq3nozy8h6pyx4z6IerKyJ632Df5OZdFLALdVw+X6b0rk46vA+30omKDwD0YICFNZnazsZkOxW
TFaqicH0HM7QRWgCY12AF9LnaQuBDVaUDlNvZyqzvckAT55YAPU78mLN60nP581QzMZWqvZBFhP6
4BQyCqDU+tQXDXceiJizS3TihUpiGa+asnafvChrNrOpt2+i0LpTCux9O5qSR0fimt+0sq1PITOa
WzWZhrXSK3fYBiwo8pXBabPq7C6N/THMEeJbgv6dG367kKChKeoun3BwIyZSaLNRBKfBmhgcV11y
kAw2202QWN65bad4HdiBfQeFLPnaKpUc8oYPZJ1R0xxsOIQ4YUzjME1VvEZrHpzCoRiY0hvJvjVA
3tqqJYurj9oLHTR6sA+CqnyOMSYtfB5iHr0rvUnz9tiCbbYpJG01HjVblESmVqFnwzGtiYxeYef0
2j9EK/83cfwHteNP+82/yA3v0qL/yKPXn6eOP/7InwFFzhdUUWQQoR9CR4uw7b+mjob4gkrDWiTY
aMMg/THv+3PoaDlfXARwEjmVs6C/FyPGn0NHy/7C+p+y1URPY7qG+S8NHQ28a7/sYher2TL4NKVA
7GMviLFfp44z76Dn3CKnmB72QTD3ehNurfUr2mRIjR4hcIM/qX5yN1HuxTD+DJFBU5wtMaAXyof3
pq847GgRi304cf1uRC7NS92asmaNPVC9NyqnhNXkrF3SAfTTnlxUBY+zbCpzh8wjY7xgRNgsLMYl
rKBUeGzioMHtKnYWfGdzlzNQ/KrcFuVhCUwn3A4ZE65VhQPo1SxjHi99DdF1Vc6WBPs392OxRpMG
4S9ypBMzOSss3CipYAlHduXQrBMRJFedajSWNbZojH3oBJQaFJm8dfpYZ23YyEY8lj/pURR2jYxZ
8NgbqsF7qaECk+lrx7Ag+yL15gOEU5UTDq1P32qjWbyQQWO8xkURXZCkPZyrdOzP0uBRReVI8eI3
U55Rr82hwV4GcRlWpYkEhpMghMHbya7P6pVe2oTBjHXePsVKGdoK9Umv9pVXkhlYzfGI3ciqbgWx
tzziO10fV6Ti9U9BBzxww9CqfsqUbT2z7rAfpBqHl6TyqqvAiXr03qMzoOCsRahtS/xwuV+NJJ2X
HkmiqBBMkFuBN+9LgKwthuDCbwv3wVPNqWBvLzRsoQSmbj1O7arUriRwqvG6ttJTsEyIJrUO2SDz
LnLy9CorOjQx817PWk8RwVTp+OqG+Y1unAso3+C9H5kEL+E9c3uJr2btIe42bc1vzUxu0A++zVhT
XYzBKE47vzSqK3ti3jV1F4bd7pxsvhq77l4PvGOoGQ9p8xFDT6/UQ0ouOQNeck30p6jLz1kfrfIZ
FwIMn1Qbk1UUHAzSxv3BEju4a09VAmQ/jy+rgWB5q7rh9ls5A2wF4eW7pUE0zGKDCr4Yk2qlwPvm
WrSzBkpjNwh3bVKeGR4zkxMkC8ns3HIwTJG801v3EON3WVQE5j31hrhzOB7fQVAcxMglyAwd1KRM
SUEshHEfQGRb55ax6Qdd3gHILOnfWWZRwzLk3vTGpD0hkYlWVtV9N5P6wnHja5spK5HyDc3y0Az3
DV7DWiZbJtnHUPX1pewZW7HkV9RsrXeuzYgVVHftMKGKxExIn/foGa/6dDlZrg+p17BK7FCPVEQb
I5ge08TakK27t6QNKOsaMuBqTsHLu968iUwCmTJI2qj1PAjNsc64Z35xrB4lfHsnSPvFR+6X2E/J
vFlrEOAhaqSOvXW9ytelusKTRT8GccMbtwlcgMh1Tm6o06FCgNbik0LcMOcaPGT77MLi80iHTfV8
b4ukg35BQ13W+6It7jrta5i+m11wYmrqq+nJdDCgetW7jFkKRKeIPpNbllB60prUe+gQUK2Ibp9a
LSfCswfkiSVeBeD27gbPuK/GvNiFlvemad4rV92pJ7vTpGFc2ZWZsYC5IV4JSFtd3csKG40+kGO4
bEKRRtxko9wGTk7x48Bos/MnZlbkuyYrFzCzz8RkmxH1dGidkj3vvLO0Fig+BSIc172jV6swN9CU
sCUOhg+bJSvh2J1p3kS1TVUgJtJrVXIdWe4mgL45ZtV+uabddAh2gb2kUoz0+KQcJ6eRauJ25GWG
qn+WWkHMetwTxOZcijl5RNO2K3pBR4xptEkoRWb3LpsnH/nwFvgW4oIrjH5HD+cFJlcstFzJfZNe
6mn0BqiVfnbuALmShbFiPJFTafaTt2VPfEz62tnOAXdx88Qu5aXKxr3Ms/gOVc3Omjyi7cVNKaMr
PTvDgjirBFN1n96PhbyUjH1tJL6yL/2yqu9k3N+C/mdb1TLGu9amZvYjdTs4PUad5EioWN/jOfSa
rr4DQX/Ra9+RAn1FEHJrDvRJ9bav5deWPTyzmRXRabnZ7kZa1VVUDuNJzWdWBqsaIT385Ohqjqvz
HOvnlDaekEwkfc12qm5Q+pCZqp3tDHpPepmae8IEzgR7Sz8pMoIVQCpYvZKwvciuYQ+3KSTaDTTY
nsdApK/NbVyV7lqARVjlKdA7INHbzgy+N6MNIz7ZR4PEiAUN4TWznWSt9+5eltUVx3RCRsCc+Enf
fyU/01uFlSuYNwAF2RSJk6EfQmlR7+a2PLeptbMjilOEkO1V1NrnJnivU/1sDADH8mLbEjHOkN+3
Y5Lmu8yHErWbk+6tiuyzPjnXBgpJU8xbi5ATcOM8j99m8+DN+ZUcrxADrebmWs9Ie9WX6SyzYnrI
Mtx7RRYk+His8FXMrYA9MdRw1JPmiqQxAttr2lx9eI1K3FWT9kb46HfkECfmc84Kr9h6YhE1tTQ5
VMs4CxhgZwfChzadcu4HUnEf3YHlvSnPGquJKCmvQHks3CaRfe1q+9mda+gRzntFlFxMpT/XC2Zb
K96SKYiOALtXALXA6rruppmsrUgZSAV18UTDP5Ctp19PMyF703ztGYeMwVKjx9xcBMEWoV9ygk1i
ZCRLAy2jV1rOVzNADaY3VzPDGbMd9xUPc+LeMZU6cPylOitPW0M/8PZK6hut91CNR0+1JvmSEtLC
K4OYAn78xJaybTR/lJ59iY6ew78iFkNrt3btgRq1xn3u2tydNmk0c7qfxBPuPBcePezAwb4YZf3d
5oRL2H2tx8okfwwP1jQQMsuxmuD/cK/w2FtZRt9VfgULclJgTmaXcNc2uHaVfCQx94DAZZsBfR+X
bAnmdxCQT/B8N7ENbUiFu0pEx9hT93FXxtAFejpfeIYWeSJdiFdxyodNHeuP6NLes7rgOTbt67q5
ZCXL8prbp2gPyUSTOwt7K7zum3JYhdh2dNG43bFo1XVcQspbWQwkhsm4R6SDUgdv+WGIIDuDjli5
jX0mw/wgCOSL7B2PD1ZXtXbB5tBw4MMk3o7Jkn6tao590aHwgXT1rQgQkNBrExVQMNPIeO6Orxm7
mJS8c2u6S2PApahLquRFxG6xdvPnEk0pcLBblzAWMb0ITLERoypn7m+gNW9iIDV58rxkHhKZs4rH
6LJyqQbDc9pyHDiQi9y9YxvfWEfsTR7ymHbPaUFlS4BxxOhf2raPMxYOnoCCk9NKGhuDuTFKo2uv
szfEEfiCRXXrgl62igcHi3QcPc/lYxg3U7Wqo+wqgmMmQ3M1ONZWTZOfJNj20qnhMVFcDlknXaRw
rcnX5hzdUCHBzxq1j8yKRGl9PfX8otMpcuVTXdl3A1SVR7vkTA6ZgevNvrbJEkZTky7z+HnCLEky
VjOtAc1tS/WtRxs1T1S6FJM6q+vlgB3FtB14I+NcbPKgBxzjcIm2nHf6/JXeaANmxgLVeEOaYX1D
CrOzJr2X5MXSXg0lZVRbiQto+A999aFZajcVV71+ysp2wyoSMniD8GfZvL/BlN444Vn2r2OxmTx3
HTQ2l5iBDpL24yNgaJtkV00ZHu22ODV6qp6gEWJ+/E/2zqNHcmRrz39F0Foc0ATdNjOZzCzX5aba
bIi29J5BJ+i/62HPfPdWcbq6dAkttBAwaGC6qiOZwbDnvOd5B2P+LrvqgBGeV5qJwdvLTCRnoWeE
XCNSlGu7oo9tLgsfjFrjpFvcxgnh3FrvnuKhrs8UE6EnSw4NLe+iSRUHsiao8TrjoUCvOnNyS+vT
QAQ5HwHX1BinAeP/bLe+qRC1T2AbgzQf7G+t1RwmRX1c0PPuXAEgraOOTTnDJMLuqr0suBjNdvsl
JnRLmv1bJ/vhriA7YNTsJwGBlDC4EPZ34Uyf6ubCQE8WkObI+0tgM9eTZp7iSZp3BVg+db6MFf07
+ePFbPswNhH3F045hctFQdWZv0yMIJgRf817W609qua95SgDkn3XWvNRRvoRO53HeFE+mPkZ3cGQ
jacsMa6xa/LtyvXbzPR7nF3VgmwannHBVzjt7zpjOIbGsE8yQTo0ww6yuAzt7Gg1LoLH4qj19619
yvN7npUYr5Ls88h8sthEMGO6090ch01tX+rFdZJjR+LYJxHiwNb/MGKuDvr02LTWdR+qVw7r4I3I
pU913UEOzS0mCHv4ZTW5fIyNIsM4tJpyN1nRZ00qu1odjIPZoBrDJhvidGOQnCMpjPO88mDAvaxs
8wrp5adx6vGJSuzTWFfBObXC7mDMyjt4CJxk1B1WZR8y+x4iywGI1F5L8eEAcLVTzaz5bBDnqm3n
tgCIn6cXWtLcBoFqez1SBXWX5WFxUWTNwQmLa6NqdmWEEQxpxyO/+AND9Z0yAXHBmcHErCVK1Zsg
fJoK1sbYiw349m2dkFFV9saYe3UtWr+PVErmdNxfEjl8QtMXPupFc5o5+eVcgEP1M6EiZreRqV5D
VmxHrgjAXfGI984+52oxNZoLfY17CxzFC5BmCTYH7pXeMLW6OD7hPdCeXBM2VmNmD/mUBLVnKcxL
UrpiL0YNa6cmA4XOlqC60zc7bbEwrYLmgkr/7lK35aJLKZXvCjJmL9aUqzStv9YteVpdAawFYc4d
ENtbTjQdarQLiREIPMoV1DhUz3ozOJMrxak9u8kKv8eqwhrIpIzGpTmrZyGJMLbOtRTNewyfTjli
gckpqXCqI3QfobLX3fZzvsQRax2A1zTq3gD5b0r2xkBgrM3ncxIa/X1tJGiv9cOIG69tn7IqP8CR
9yfnqgvI/tuW3OscPUWBsUdc3VWtLxEqez3ZD7c8W5P8Mcfn5f3J44zdKxJTDJ6YTE2CLStHmfEp
gq3R7rvMaT9S8N+T5JBB9yPQCWifpmFIYOe7Khl7F9TYYoaMxw9QGYxEdsoowf3I2eUfTUM5cUTG
TuUdNpRclTIdT5VDCprq4Ip4Dm4KitAbFgxtvO6o8KcyyFBbvDcwJtjnHEnJzGljeCJ9HKi+VVpa
vO/qunrX5yOkJTyUtaugqNljOiYvniqaVmFHqE32LYo4Tv3grqjb1mWnf0q0Ja/RdobbcDswxIIt
KLn3GEai3XEe4oo7YbGLAt+dow8JRXwxKdly9lKrcpur/zHnpRq0qRJyChqb2Sv0kD/zn3+6Q1/P
3s843f8PWf53qpsXkaMFOkRfWDkkCX4Xwvyf996Dd//kHf7Xf3v/ve2+N8V/e4Ac/iKk+csm/wpx
GuYfFM9CKAc4QLROXSDTfxdVm4vRusYQI/JpYRH37xAn9dagvnEKR/BIAJRI6L9CnIZOUTXxUCo7
AUpDIxH/ia5SXz7+WZHNLx/8eT1l00kD5XOj7cMcdl9jmqdQsyIvLqv5FHex2MVDzx5t9tdmptwl
on8KJPSLUDu3pkguVCPCHFti5tGYNxLehU10R7rtTVq32SfHGQNMU7kf5pOFfJx8hd+P1nujITMY
ozm+ILTJdbthiqqpG4PjnX9kILmEwuY34XdwpVC9tVsOBWqW3w8VAcw8jYI72U0ptWulOINAqPZu
py2XyOLApI2CXePGi1SppCSc+4+1i0aUFrGMR38a8mGX2dq414rkWI621xTyus0dcXT74v2CoL4V
sTHtTYcz7Rw3jxidfcYO+4bjyz3em4Q2gDkYmGpTKxPdlIZ9M5fxU+fGd4miXVEoD79K9xtzYnam
rbwycRXf96YxLEz+eW8iLT00mD4LVeoeGQ72tvyHuuhRkJRr7BL6VS7nq2lWx4MhSALlPUKTQVW/
t1H2Gf3HDVk/sKqOAutNKIgggTgdx25oydU656wyJbr2KbwqKnP0NBxiEB5eGlWI5qRwH9IgO6P7
fAcPcPbzrhy/N239w3XwJonMkE0mnc4dfn9tiiKjcD5XwXgO2CmwHSv1fVKjWyRi7w2B/a6Isx9y
Iu6WVDhZWwW+Kzp2Bu+suTyGMgPxlySZfcBvilhqG3bIaid12mWNIm6Khts17taNL+jCnWxF45EA
P6FPtB8G7YtdsO3A444vpjh6iEJ9LndOkVPt0DU9wJ0A4eicvI9jbGgj28f4nV5G4OLVxVjeTpEo
r7pmGG5nk6szMjEF/5v2Y9tSv5FXjDg7+9oXRn3scooQAA9iQNPbOLzNHF2Jal222nRFSUbhK/34
Z9uhTEFG6Yi9XiH8BbtZYndLse7JtfN3adI+BtrsQWHgWi13HE8KifcYBnWJ0fk1vOpdy9Yui8jr
q5hao+pccuYB6FhPGqfq+gDpcAl633WFRg0TQfq8uqzZhAr1Iym7nUsYwmxwmocaMuIexaZzWIJ9
Subejk7m280tPow+cpbEJex8k+LRlFmk3I0nDJGuKenwEFkRK1S0dzbldiTkQw/R9L7oe7/58//i
zrHsP1/LigU0jDqIHH/vR0vi6MX/eD+ZFXfyezPdf29l1v2XeHz5zf/TH/6NuXicKsgXX0tZdEtr
YVwWL/NRrK6vi+Yf4iL8jALu+z/+zd85LFX8obq6TWUpGkwMKVjG/1rgWfX/gHi3WDWbDkJQh7X3
7xyW9gfaeH7ZpXiUNRzV/b8WeO0PNoNlfV/+tPRlxf6v704gYuIG8BfI5NfCeWNVpMpjQa9dPhy2
grXwB5Zyw6+f7/lWLfSP/5ETeKzjRil8J79F/fiEnQRRwGgikqgQfUszBOKJciVjzJOIOeIr0oZ/
6mq+DzgXfgsb62SV2Y9CGVUEBOZejSBoitE6kjmu9r2VXZW2OOFP63GSU5fypH3hoECkAHtvEDkD
MI1LNkRKnLGoaplt1FyZN5it4PwIcTBSTBiwxS1E9xuUUfHecMLLMFX7fWpiJFpAHrYbmzYMccdq
cuSQfFg+1YJslgWKN5vdNVSZPWXce7RUnos8StGs28Zo8RzOyofCRTMUhPIgiGUGsrqNiDsr0iS2
kH0CmH5Kc/usLgqAMOivrelLV+eekZS3iiP80EC/1hGSqG5Jhp9VwohlZJ5GcQ9tq9+B8XlUU4Ps
R0N9ldKL7NyM1pnDX7GruBsXsWTrw7rdN9VSHKFFcxGUX0r1S8pXQXJzhb38ITLuoRnvrdzCeOBe
TfNrDZMuoYiTyWOEmXpDkYFvQQBbfrvrMj9DMjtTPWhrF5o2Pcwk9+BYEbcHpz2URAowmn1IFeKX
dXcdFSVJgrriCoNnmxp4WGjvOsyodoJiZF4GT2QO2hOHlH2s3mfyvijvVV4orMYnQnCBihSZD4ZI
5luNeamb1X3WlQd7/lZH/acsyjnFokoyGvOUAn9jPhw7t/3QFPliLveg6MVeQ2Y02pm3jIpO4013
arazOoUt0jzl+PqRV+qva1l8ShNyaqWeXySlfi4Za1NNnW3vHs3JwlQiRFrAO7DHJ8xTPdkmXwAk
PUad+vRz3GSC1vgdu6SUvVQuiNfeoQc8Sg3LCMwb5alLTZ+ldL9826RQn7rGfcTT0E+D0qtJqWax
5det4k16f13Yw6VTvtfjyne5pPUj8mhkUY59zuPIp4zgsq1nddcUtZ9MCAjInDgcygd8SwKneOiB
N5t56A1Nhdgs8xwZf4N/RAmeUDxK/b5VunVM5T0KlsNcRpdY5eqYGZINE1SSTbG4JD9bHsrJIsfM
DewgsRCERGt/yiMx3QszAybp5hwXUNPPoDyvCn4Giw/IwFTal7kVYT6kxuYhK2V0bPsiOjaRjR3d
BFSZCBV3flkHx9qKCOjxaxylLABM/BBuunmIi/Q2Emnkqy5ikNqu2o7KkDHiVQBXzisEz6P7vevR
AfW2uMUfEBquNrZeMobTPcXYrbc80ISxwhn3cEZBTuQPSOEPzgqsM6phXSouc9dwcAmxtQFJODCf
fSSs7NLpuoIAphufl1rfkwXk7RhxDfbjQjmlskP5rowBsci+PBkoam9DwckhxqnGM6jScEb3WNXi
kDqzr1LthtvlUU3LT5bbXuYYWs9F8KHKQs8u7YsMdbmdE3xp+kswVm/Ujv96AdZhMggLAy1W9JcL
sBLjHxZiSYTuiDnv3IMW2UXWFxslneOSalHT+wzss6rMTwpauWd71d/7wfPCKe0nC/HfhVN/rf/A
C10D3QXq42UTer7+GzkM5UympQ+Vwc/d6qIKhp6SY+cYkTILCP7uIj9uDW9ZXcfWPkazFp+ISy7e
v6jYp7G+MLjf7MdO6vtQTX/gdkgdn6s+9tIzFVJ7FiTefLZvYin8pRXKTfdq/qgE2YUZDneUcX6o
VJ0TCVnEPsCiasq8ZRuiSiUjj1882Gp5LELck1iWufWfO8KeGa4MUOvOJvuS0luf86wloon4kcm7
TJy5s8/UZV9WPTUc/eSpbnSIY+vU1riRyugr2lpoxCEaTicrz2loAoq/Z4ztsNjErlh+CQ3ha9SD
lDK/tUjAYjxzgHays4mkxZq2g+bjy3Z8qobyAe3ZDzMRNzAubsKRxGBoX7kBestmhkA194itY2uv
5FQGDao3u8ap4/qQ6OOfLFvnvl4MEpGjBT8qCrZRVQObzj1c3D0y/RSWf4Ec/bB8IZON1RYXzYiV
XZuTI2+Lj3ZJJtf1ytm80dvmojLufj9EVhqXnwcEi/A/IAtmBiPl5QBps9wkpD6VfoL0YtezapO1
bPalBYy71L78/sN+HjfWw9FecMOIe7jBroGtaouAIpydknCKfSPjllUv1fbUZtwtZcH7sJJ+jZRY
ESDPxxB1xHEM3vrGP7/SPx/CcRAdkaEVztIlz85EbkslMFrm0h/IyddFfEKcRk4p4FTh8wOWofLn
C122s3p86pHG2onhZdSIA2kfvlSDRSkgm4WiHwJ7YCMlsEgNYsPfGYHlD1XrYRGJ8pr1yoJIphCd
dObbqB1OywEB1W9CPXf5WTc+9FyRgXztLYUYVr8Ieo3HQL9QGpMM3zV60lMSfRPii0v+TTUH3850
mJ7hG+wQ4yVs469lAqYf+mVoR8tQeNklhabrUa+WpY83+q7U1LMRqvvRkuxs81JgsCQnjmF22Ubv
Ww0LkDHHrPnWNqbDMLJbxpe4MHAYK3ZjIk52nV9RDacytAu/DFnohm+dMtwbt7MWXYpRvanm/n4C
/vD70aX/aixDmebobMKQNNZeRgP0yFTg7unLpdy/Lq8o+fN1kX+kQhFGfH8qjP6LNjiXmfk4mNON
aiknteEM2+lQCHesAsClqKvWT1VrP+hNd4Pz8VHX+rNe29fL2bMY5KGNwjfQ1D9xQOsRudD1QJoT
LoIN9LL7DcDxxWCOJRhs4wug4UtTsfeJM+90DdvMEmIFOY3M6yZxilz1oA3dOwKRqNnxdBgQQoTZ
/HNxq1q5w2DoLQDKT2jYP59vwffAloaWxpXp+YwxMrJklHaXPrUWHB5RSAkWcxRvn6Kx2Fd2emVo
BWuwTUxVnImE+Nz3ST5mO2gl5242bohc/7nIaSp5mwhko+29THPUKZJjWH0HRJJUc/Sk5cJP1cxj
MztbIQRjq/EJuhwKQx7K0rgTGobq1CcNbfoVae/JjL79fgj9coGC5QMUFNav9Q8Hqcyag9RAreuT
/7pbTmO62iMovuoz9Zir2QFdyKmPh+tlR5kmSibC5uGNR/jlKMZBURiw/WA5rUhOZoXadtJ4BKpI
95XqnFlN9834ZTlla3F0CQ7C4yryrVXMAwJscs0QyhLE1CL/sZyyrTDz3nikVZiQTYI4JUBW6r/x
CTPV1Sli1kHJBCCQuchczXZ9HyTi1ka9IqryFi36t1ryqtPuBrNMLxVvMN9+8U74dN4GNBweAsTT
y9E3oB/GWdVk9HHwtJWPZfuniZAmx8Cb8ug77qmOTiKHZ6HY+lIZrDcghcbyAS+H/8sHWK2ONYjt
vNbYMNIZkitiLuGYPubMrOZfhK78PM0UVGg6JSd6QIlp35JC+kh90DXJ4ZM0IXRb6CAQWyWV3zRf
l1UfySRSc3lwCK/VZElqIDdTa4MAz72S8xKFNYd+wDLZjd39z/f5H0X3H8uc/9ZI0+fxmdcRqf8P
hnEgyD0b0/9QIp+Lby9j9j9//68Qjmv/IeAyguiHgaxBN2V0/xXCsZw/+H/ApgtkHgzV8pO/QziG
/ccyH9hsiO8AP1yYZn/LkK0/bGgFFCRAiRcgOl39Pwnh0M6zsaeQIbBBLJpr0qGrUz6ArYntdSYO
PMjMpuk95Z/jG2P7teZXcyqxlXQaxoIKx6ZuGoRisxo+hmgTfjzr5l/cQF4uZv9+/NWK4eZz6sg0
wKRXN9v5rtJyV91FRoJuQhVoo6hiqru3PBBe+zIrWmPLO0qAFVmYH1EbtXNUAzUlF2fn0++/zLIN
/3sd+NeXWQPPbfzmEVJPlkcgQVxr2iDyh0FNVOtqcrpi9JFvWw1Jjrq6//0HvvKF1ltA5ahVby8f
SJ2hPV6Q+6Z2U1AWGb+xsi+n+199o9WBw4nnQe2kYWI61drDBdW8gU4SudWjK3x9Ev1ak6lMKZuv
qRHaqZnQ6qNaRP1byO9Xhoe1+vycBK2ZUDzkc6+DbmBTNSOfMGx0VQo0Ite+IxJqWOdNvfkPM9SG
bOA0JrYPXgsWYKcRYwoJGH37ffMrm5N/D4/lSz67T1BL1aZmO5kI8UIsD4j84pKg/aiwZRrSXU3p
XL6Tk61c4YGuEbbSy5IIoRI6ev4X2JpV+dfx3tfGy+p8loVT3mcmdVYD7nh7oyl/2OYQv8Gme63x
5e+ffT2Ow8i8p870JranD2o5ETfoZfLGLv9a66u9NXOS2GoJHnqpEcff1bItrxCOp2/ZX77W/Gqd
Kyl7pb7HNL2ss/snbajFbgwIVvz+1b/W+mqVa7IhqSq9RpFWKvPsqaPSNweLkgH7rx37P36xq5VN
H0PNmbKEla0UMtmjUoCRiiYicw+bvsH6bKV1ecbVNJF+2GZEHLPcvq7GbNu7tVexBT2ZlKJsK8Uv
ysm2btu4jbqnvOuUNzaZV7p/zaltKdNHU246/lxquTeFAonSGKdt80bvL9PnF6vk2pDALVORSX0K
/FJx5vw44FDQQ6Iga018AOH7xo9ZrR+GKANnqNC9dsTYOtjXZUEUqdCykawK1azb5vGiKng+j2vq
SQLUUIjI9XR+pEg6elfYlvv4+4H0Wl8t7+jZKjGko6MNnKN8XSHfmLWNbVyFYirr96nppOMbXfXa
GzdefkoEjCl17Mrxm0xMZwWw7js31Cgt/P2XeK359WoRxJNK51i+RAQ1IlEfxUfy2ZW3rfnVciF7
4s2LOa/fZ7yBLgu5AUsFUcO25leLhYyNYsqmxPEFvmO8g8kZFVTaU/xWUPuV7vlJ6Xr2jlNXMTGJ
pfddLa8LtBfmT1GzPQ+3m76Btbr62vpEuZkyWj4pyvjJdtr2doxDaj+3Nb+aaPbULMlS0/YrAxHe
ibgE6L4ozQd12xSzVlNsjKfa6vTG9lNcW8S5zUEBITcUzVt78dIRv1iRrNUsm0LKtfKBV1wHU9Uc
EOTZ9m0OVdW6CLsgT70x1KfiQ5Y7xieAwEPxxhHqtTPO4vPwfHpjmBzY5Uz1DGr5rKKWrA0gAAPP
4EjqdCiPu11BiXVPrYRV5cd0hLB0sMRglA+92llyYwevJugE/8SmdDyA36nIg0E5iI+Yw3hjfKyS
Nv86ya1tl8y+GwEq1K5vqIDdvFkL+s4zg5mqggodx/QuBOf6o6LsMz+J2SnMmxFscEFo0HGSD06q
m28Zqr021VZz2SkSDOuGWPiVHbSEh2f3ezWCRN62jpqriYanIGVxSUiKuxqdjybbz02rKvm2dW7t
HVEbYZEoCionM+OatJeaQ6W8jJupfWMYvDINzNVEbuN6MvWxcXwAU4F+dkTTqF/GCmbCIdIjKuxI
vVfIgxH3hl+rfCazumkFMVcTHKRyxltG7mo5QU5dV63DZZ6kUDYusWtPphmLwFpaje3J2tQ8a+pD
aE6o0rc9/moWW5j2Fkk9zsgQws6fYcnurKZK3lgkXhmz5mpyUg0ZKSOXOD/R4UDplOUfgqnUNw6q
1ebJNaSk7qacfZ1L6U6NtPfQY9866b326KvppllVIcYMTVxIteO1nAqV/bOmAHnbuFln2aKEugqj
mYDwB7l71vsR7BvOC/6m17rOexhVb1ZdSusdIuk99sMt6UPUyttaX93VnUKfnR6MLwYCwCNTQ1LR
ltrijTX3lZ5fkz0TFZzMAILGr7U4O7ZuESKXFG85xy7z8hf7pVjN1yIwo3nWlMEfFPM798C0PwpK
kQsf+JK18Rss3+zZqcjo7Z4sJi4DBhP33u3KxMMjLN12h1ozCLqCs8owW4NfCtM6O64pD8mEu/O2
d7uaVGx2AbTxRaZYJoG2b0ydYqVoTKPDtvZX88oMQkTrM6GRqojHi7QLuysZgAzf1PramJH4qNLD
Iu+ODWWE7YMxQN55ZzYOUv5tH7DaJlMt7usQmiDHKjnv08r8OLlTcdzW+GpemYmSog0EPVtnEcVU
raQ603Xfsj15ZV4Zqy3SqBIBB8fp6XnlYwOXc1e4KGa2PfpqWqUVZYVKa/396EKnqNKElLGx19cT
ynQgbUQaTN6BoLG+tN5u75jVHoi2sAqAtfbeCBsDSB1GM5alJxufXX+5GET4QJG8UWld6N/rWGTH
EGLatpX4p5r/2UoDnSNz4pDG3VnmfmZTTAIbYty2ff/UCDxrfewMO8imtPfMDtE9mnnSjVXQbXv2
xafu+SoJKFwvSkMFW7VQWIco/i6T+S290yuDfW1+gw9tV5XRIBEURsAThflR6dv/zPfkX5cCfTVP
VTjnxhQpnWfXCFlBjX6G2d5uGy8/JQ3POr1u3THhsCq9xKLEEsspUuaNbm9sfTVPbQOpSKy4PLor
teuW9MhtgMPFW36av95c9dU8HaXQC0HL/owNFeWYhQO6XVm0pRvHzGqq6vXo5rKiJG0SedFQnlWR
dh307uumVWwtzdPiQG/KkarIMAAn5iYY6gJpfstM9rUxudpaZRNURjiZ0u9c45OW6HeteFPJ9ErH
r3bVsZ2SfJqUzgc1ecPy+HHS7Y0hMG01T904zm2tsDs/gdtwwOrnsUQcu+2Frm2xirRV8GiREmQo
RZBZYl/hEqFuG+xrEQ3pW4RXo6N4RTZ+iyftvW7mbwh1XnmXS63W88XLiYdQYb+efJpdZLB6i2Z5
ao1w29KrreZpH5oySkXT+UtJ2AfRsQ7s2hiI26aB/lMk+myRkXWmg5UqpZ+XzXyg7OlLFFfBxm5f
TdLAiWu7jxtqi6eGcqWcEpc2fSvz+lrH6y873i0sEVfKYnbRdO6104badQa/7/22fllNUb3Tuwas
FsMxAtyP9cQHaPUbX+lqjoIlcDGbSyW1YD0waGf8mNXO7abnVldzVAxiHGLoPr5C7ZGQ07Up2jcU
ga90uLo68ZZDEISdEXYAAxVlIRlfxbO68Qq/dsKkPrYCdIZgBqn0u3yyP1L6l21bWpY6nOdTVIHj
xGpOn2TQs8qwPAZ55G3r7tXsFNUA2oS4NCLc/tQM+qUwt+2gSx3Q84euJrOzyorsm5WHVw51CEUT
bEtNrt3w4qzDakjy0FX+59wjs7OftvXGakpmbtJUc8pLFFH6BTT7nTNb29aptcxM1n06ToPV+VML
1XeewHMkEnjOtgdfzUijCMYiid3ObxXS73qRntzA/bClbeGuZmSaxe1iI6pAd+B0q6jWZ4Se2zY2
4a7mJAO7rjOVLTmKrXFH7ZRywKeg3zRxsGt+OQadtrc7yh8Vr7Ye4NI4iCO29clqRsJUqfGHnTpf
OgggBiqywIpbj9saX83JAfEIZShB62lRdRoy8uFwCbpNI0Us2q7n07KRUsV5i8adzLw1ZPU1FijE
tz34arsE9DuBT3URCObGrUnbo+y3tr2amtoQ24YxakR2IVvipRImeNKP1sZeWe2WUSv6jPMsA8Wc
YbmoyZ+ZFW06YIFveNnjoyvFkAKI96HkwNFXBbTjg84JKN60tEAWffkB1ZCLAAlQ54ei+qwM/Xvy
A39ueqNrsVZvGGpjGfSLlKF5AGwL6c2hXHBb66vp2USLp4878uDjeCtLFfuGeuMMXRdCJLmtigXC
6zupcZ0hOIQsbesbe3w1Q2XYoI2UfUcBVnYnFAjRTbTpkCLW5t2NqRQT8tnW13VT3w+51uw1kfzY
1uGrCToR9G+xSgMYk1kfw3a8iG3zYVvTq/k5Nl0ATllp8BvH0S8r7foI72+buoD6mpdDvDSHAu9o
WifLMx+KubyxDWwYtz36aoLKSm/TCD6eXyIhgQsrG+VSgWF2v6n5tVJoUAxWRSF5o/30reUEN7bO
l21Nr3bPjo0H/kzZ+uCJ7seqOqt5vm0crvVBfeDgHZAJqIJ9TXH/AFAQP4av2557tX3GswjaZkxb
343AwojpJseq+vdNL1Pwn1kRsVYCDQrx4L6yqa3IexNKGRjg69qCdjQkupz2v/+QZbP81YesNlHM
iMYiBQ5MTa1BmbB4r1Tp47amV1N0RCWIwWYATFbv21PfNhoOhGJbNk3Yq1ka6pEZN4bOgwvtfd5T
6II3xNO2J1/N0QhOFpaLEbwzTJMGqqrkJHaFg7fstk3aXs1TEYUY0zgZQ3JU7uJcf4zrbXdxsVb/
ZJAEuDDTdLCAEdX4XWBYm5Jc1N28XLoyZ8LMBNNdyudy3VccuPZaOMSb1LFUML1sXbd71cTTngcH
oL+bmto3FhT2pjdqraZpPgaQaVswb0VfqTuVerF6CLdFhyk5ffnkXSOkFC5dzvJ4iRkFhWvjtjm0
VhK5w2JwVYfg6YKQqtd5unSbeFvejMqdl8/tMkrUEfiyr5X9raHVV43abXzu1exsYrIT1qDUfms5
72OtucvSetslbq3+CUaRp1hwAFugZ+Aih8OunnJn23porWZmZyS1kpRuTd4mqveNnt5Jxd12BF0r
3FWVe1ZhqrUfxphi7fB/6D2pKta2jlmrhZLERdmVTMwbF7a4Iy3rPovVedsbXauF+sS0AvRqtT+7
jb7XWnHDTrotwU2K/OVIlBgwlxRWMlxKV6gpa+20+NI4bp++sZkKWvrFPreWBCFxVd1wBAIRhtFg
7wuCZ34QgG7yNi0wa0UQ5oLSafBs8h2lTWsA5gCjpIt99bYFzFzNVS3XVTG4CnVp0dQe8hDXDnrI
PG57+tV0tW3cg9RerXyZWfpetdBmg0XfuD6aq+20w9mEKHxR+a3A7gTLOz39nE7jmwWwr73b1Zwd
Y2xZKXCuqAnGITnu8j/HTNu2560lQZkOykSxJf1eONVpatX2OADBPW3q97UkqDd6Y6qyAaebwJzf
q7jGw2V2cOrb1vxqSzVYJ01wXpBRiqBuj7YE0LMzg9KqN37Aat6SjEvLourpeaMdzhTi/hnhpLHt
Tr1WBdlprqPTbSrfFt1DHLZ3Q9o9bOuYZSQ9S7WEwTQYWRbWvl24n4py0HYRPL+NnbKaqpgs2A4+
ApVvNInzCa/m8UQVdb9xyKymaqcq4wR8uvSZqe4OI4waxirmG9s6ZjVVAZqTo89o3ewBI5tadZEW
b9WZ/Dzd/mINFqt5WmMpbFaOXvpw4MMAlDMuJXgnxHilh7kbpqe8moYHmbfZ2WgNxfI7kNzmIyVu
dn2LZX3bPIBys04YWC7EhbQQGLhnMcH4cKwdDGpnkdTNn1QiK/CCp7pIP+M8qNR7i4OlftBMYu2e
XclRYgFDlGxvkaUez7JWnMTX7TES56BMBjByKtGEDwriW0C2RtLCx7NH2hwybO5xnHajlmo7fZbH
XNfH+dD2eMB/GmFCBredsJTkS6vhveI7s+7Cbhv5voeqm00MonrT2WMuo6V7a7JDCcixDN0ryymo
pVLrWX8ASDZABbaacxW3DWAcQIAgqfOsF4e+EaHp9fYAm8jMol6AFKgg+qm9605gjWIgdljQNdrl
UASJe84MrRP+TG8Pe3wm+vM8K/lNmnG39hFpJnjeBk0wP2SAhu1tp5C1+gVQR4cE3S19l2DbDpLi
VTSH2wpLxFr8ovLVQJZUJVjtCg/tEhtkf6wXS9lNw38tf9GwPJwVg+pvK8wBM+ptgVOnrZhpfdj0
AWstXD4KaWHZBlnFjEpiYspODw1328Lzkw/xbFXDsG7imJ1VfmTl3wORPgR2vPGtrnaSnjzVmOk8
tykDv3WxdTO1bcv8WgJn4ns0acTXfBzqx12gQOFxM63c2Ceru1mjhvidktL0Qx0iMaY3P6ykedz2
Mle7SELxb1+ARfIxvKtuKAGLT6XR5dsWemO1jURWrMpCt1o/bFJxJTjdU1sgu4/bnn21jTQgpPu+
6oElOKF8ahzYxA0emN22bl9Lvbq8HgIl6kqfRNWPoRIXptJuq4oQa6VXJYemrycbUxtwUgLfa3uE
j+gm+o9NXbMWe/VmPRu91Cs/q10cZ+2yNsixO7q+TYshMEB7cfoYcFzGpDHkgABPYydtvNzjON54
QFjrvSp7CJI5ZAsnR9PsUZSBJ1EG1d/WOatROaiUF2P2UFIsmmUXltGbuGzXDQ5l29pfjcsWk0aE
TCCOzELaF1FhqJ+4007bQsH66nhjAwgBDMJ5lVAWyFwRSN9WO3vb4q6vzje6kUk3XtbfJM5DrGyw
PpYdfiWbemYt+dIabQSYBJRLmQrje0Q98Pc5l7jvbGveeTkoTd0okihJK9+07F45py7AIjUYBvON
3OErtWmA/l5+ACWbQWBlTuFDZDeaR8yWegwb7ELH0wlHh0eKtm6wqMqSA6c47J5Dl8voEfSoWW57
+2t9GLWulooZFUSxqY4cSHAJAIo8Kqps2zV6LRCzVANz+HpZmYIOv888xnTBn2pAmhtf0mrHmVXZ
UDWqF75haHG6G4dkAOCcCiyrt42C1fS2WswPCp0PwAYR2fIs36Pe/7qt7dXUzrp86lw5F37VFO1+
DI0f8//m7N12JNWxru0rQgIbDJwCEZGR+6ysytqcoFU7G2yDMQaDr/4b+Uq/1BV/ry4pTqt7EaTx
Zs7pMcfjsmtf/GJl8ykk8yxzfVpj4D2IvCVkvq4E8H8T+j/CKh1FMfdwEDk5MM9rGcEYC70eH64a
lEuRmBPK8gR2m6d2scUBjBJe6ay78qi81In5HDbLA77oqQNt+rvuPf1hIxw31737xYqeYRE2pgA1
nBBNAM4X7tTEv1336IvCAt9wz8jsOJzmjYjbRNkCpM7RX3eIxZcHsGRdscJA7ERlMfKqL4rpVuSw
/r5umV4KxoAAHCkbYn3Ks6Gvp7K4kWmyX7dELyVj1gycg8Q4nMpU+PvZ6rTOXb++/O+Bfx+C/5Kj
xxeLtPRyX32C810BzImgNp55eVBxMo4HhrxluC7GutSQgR7YFozy8RQv1JlKZK5/X1pxOV53FscX
Z7GOOniMglcJYSd5XRyYyEl71bSnlyoyGDS4IrZ4d1TXYMBrUcoPSzJc9XnhT/XnMTlgMkYSqkDw
AWz7Yd0j8zqI7LpuJnopI1MdSE8xmdX7Hly8GE0zQHGy4qpBB133z3c3qC7ErR4ULsNRlRin4gUI
rO7KgblYtMvuhn3ZOwWFACycavQHTl+DKkF5/d8z//0M/f/PfHopJ4OJS9vC00+dgs2/o3b0oHPx
+bpHX5yq6RrjthoeLugrHdu+muZl/eXpdN3lJoWT2R/5RIcyxSDa92E3RYuCIwgTmoEwcd3LX5ys
I+mXLVi8fMsFyk4JMRWcQq47oWDs8Oe7lyzkezaj/ga3zGRvhg56BJhNwmn8qvICbi3+/IFi9a1B
ZKtOiWA7OFVx/Dyin+/DVYNzqSrbWYcajp+ihid8G2/7OIkfCQHe4y9vT//7fkyLizOWpZRsjC2Y
OkBc66cpSYblppPrZI9IxBZyhOcdm5spU9t4H+3ICu5N3k/6K0loelwYCec8jYBYKgOgyig6RlI+
6SHbAE+apr2rAxdt+D7Cynw5DgZnbr0AqPmD6jS9W03v3tke6xFUbY9HwEdCVLHu0vBRJOhveQGU
kkUfh64wc4OELQ34X62vAfFa+GNvRBQa/L/n7oGSdlyvCiTppSAOusaJvPcMg+eX9I9rKYH36gi/
7oCllzaqYySzMY1XeSJb/IuR6aVM+PN10+UifkeuueuIeXmiATpbRdIzGYH9+98Pf99l/8sGVlzs
MssC7muYN3maDPwuznYOyjflDtVD45EhcPjQMyWuqh9BKfnnskomuKinayZPkYnYIZVeHQO82j/9
7z/lX/biS5Gc2NsFOSKVp3VMRRO14bPryd/G6d+W1MWWk8RAMUu7yBNTS/cKVXX6BLTk9s/WJ9Ff
anf/8hOXQjlwvHMOCo08zBuVrBFuslMHwjuK7efOo6PtL0n1v3zyS2styBP4AtAGP/DOSZCysy2B
Ogy4iE6D51pD0X1dVQl+NX9+by5QO2mtwqANJILQjX3GRnTlAZZfxA0RPEFQCBjkKcF1nANu0dHk
Lxv0v32J93//j+Qtp9ByBvTgNpJPuTsDwJkdRzC7dxjwwi34KnUBHMv//JUMz2ZdB2Jv+26+h153
/qWcQKq8ajXkFwt73sup63bbn/I8c8Bxj0XViuS6ZIVeCunWDqVIuiTgC0DCezTrrpui7K7K42h+
ETzEDLgKlau2SdbuNm4peLzsyjG/WMY7BbJ1dHh0COmhLaejBtLrqgG/1NDtMBPr5lK2jezIXZ5F
dxO7ropHLzV0kBW+G9Z2bWN6P9328+xOUUZfr3vvi0XaZjmw5TTCZE/4fDDGgkRdqvR43dMvVmlc
SttmcdSd8m42d1C9fp74fp05LL3U0HGW82glS3dSO1HHpXTDTTyp66So9FJGF+0b7g217U7gFk+N
EcV9lIN8ct24XCzPrY+nZaZj2TiddtuREP/JWCmvKypSdnHSAkfkJpUOZTOsE+5ugYCw43WH+KWU
bhfbxjVHIAXic1cNyxDXYAn/Zef9lzP8Ukm3Qp0f0OGHRTSvYwXVWG0YHIWvGvNLKR3Q4/u8OtOh
a0nv9cDNOMGaHhipK59/kYWXGlTkXGYlGq1GwLEL1dq7cZPddX2Q9FJNt7ChHfKJlo32AbeSL1AB
/OXNL5gy/58RAmghf55FKQsJ/KOAOgfYgq53caczNBjxdxo5zIzGE1A3gVb5tOrswFBd8/UE3tIK
l0kDbu+0lGAnB5Nw8o/OM7Ke2oJ2+VUVeJpenJOqdDQg4J4PHfiox6x18OGN5HX3akBy/vmXU09o
UNLNB+q1gMrCfURL5faXcf2X6Xxpwbr4CTY5+T4f9jwJlYylrXN55f6UXhyTmVxYRCf40YMgC0K4
23/HVlzXPwRowp/DEgWjp1bRBSybzjalF6KOCdq3rlqJl4qGAOlz263YTHNDvs+avmpBrmupBGjh
zzcXGmWk0aTLoYstyHYGCEjAfuVf3vxfQkN6cVqqRE5EjrQ4slZl67NYdKePOyMK5BRrMPOvGqBL
5ekWTQm8Ztx7icA6fu5oXCwH4D7nobnuBy4W1dB1jhWJyN+Z6AyH8t4v4HNlwMf8uO4HLtaVdXIJ
a2uWwzIKcwCG1Tem/Bs/4l/W1aUdHdKUjBqqwUN9t6Pz2TtMNc2v6ikAb+bPCWTyNZ1bh4evCzy+
1ZxO1ajIdbpWeolJSsUCB4hlWA6kT0xNZdID+qm+XzXol8LTUQJIGdPWHVYidAWQLJoWtzS+Lpa7
FJ5y6KvjNKLuMEJNVo3S8keVU/d23btfrKzUGwNs5uQOUYmbvlQGfuj27MqBuTjfOuuTEeIDd4C3
KXke9Ca/szjk163WS9FpyISf3IKdeBiYquFwDhektL3O6Ydeap3aFSz4pMeGlpEiAt0v4/WwLddp
nYC7uJjtos0dKOXY6PnQNQWETnU57j+v+qb0YpeRPYYGekZ7MBtAu52e+mbW7VVXrPRS61SaNHY6
y+xhlct61KIgFUyAw3W7wP+BY/6jBrBryliw3h6cCOqYzPJTSPrsuglzqXcMQqdhRK3nYAqR11pt
fQ1J6nWyf/Qo//lJh3zPXV605gBsna37YIaKmv065yZ6KXds01TZpGfm0LlJ1CEDX7GA+3tz1Yy5
1IAtyY6Ss+XFse+H8DHEZnvr4+Fvduz/cm5cqsBa6n2yQKwM5nKCfpT3zdeQ5G81wn97+sUmkyYJ
ytV7WR7TCKXzNfoxquHjdcNysUplQhLAq6Z3jiMF13EN0N850MK/XPf497/oPyY7iFR0DLEFi9WA
yVn7fmPiniVqKK5bq+QiGjBzsSCiMeWxnJOqL8mtiq88lS6tvmDENbmd4NE6RSj8rocAQ/u6YbmI
BMA46FqRT+UxvFsfSZ+kdQp27nXJwaXyq4+VcGEf0wYuXDeDNc8xu85NEMzpP78nMF9ImbROGwb5
Qz9E9+nQvVw1Jpc+XxlshISlQ9oQtujklBqFvmvh9fLpuudfhAGDSaZeLWN+TMdkgw15Oqe37616
f/MTfH/Of7nwuNRzdZE0aeFbdtQmmm9cu676cc5jzg/oU83bM9fBiwcX2r8n12AT/cuPXizffCft
sPYTyMvz5oetTlSniDlIiVWnjqLdpKqmUQPxAm7YhLN963c75OdRGSb0EYl1L3Wlglz3s2j3qP2H
Ug/Z3RBD0iorCpSjB18ytma6lyCTm4d1bn3CzluU5pOsbFA86qqYlh3llXW5QVI0Mny6KiunEZh0
K/QCMqrMO32mQcKRudmR0Oe82afV21rutN9eYSHn167KJLA4cOLeu20G8K9cIpYCLwx7dXmTGMlg
H69Rs3S6Ql8BELVwQAXr9JMhGkEd8OLFb200/tkuU7o2wOXBwnTBCMl6XT3pTmFfNlCXZEzn4Z8R
Rdt8qTabxImvsoJx8XXoUln+0HwBHAeNnGG0uoLbV79/eRfp3Zig960aYBo11953cyIbMDkDMJa4
siGHiLTbXLcFZloJ0LnfMw1AZ8jiu6RYAUftsiVo9IVNIwBvAweYjpmVPfQxiIdN3FFPa5GzCVFY
oYum0DDABUGdswmwct+PgjcO5Ng2B+h83TioinYabF4VhOXoG1m7U5vmSCGxlzC93OJrjaKrbIHI
riqTSOlm0QP5NjnNGr+HLf+xdGGnR2PHTD4GSwr2JiaS54/UtZTeh1YUC29UQI9Keiz9ksARIbB8
UQ/o0CjwvUzXGbwcj0PJl2MM42FEYzoeg7zZGd3896nQ3cjrcUUx+JyjA6n8mGw5zAhrNaQgifEi
ereBVIsafIQulgDRFhx08gWgYBBukXCfSYZCGtCOcihEJZksj0yKAbDZzWuLzHKP5vU9slznu3iZ
5cFb7FGPbORL/3HbCB8KTIeRLMeeZvNWj1ykBC6xYlcNahyi+Fo4Oox35RZQBBJZvGy28sahmF+V
RZYDTKycQ5BYgwJH+5dEFoAYwmBFbncD8Qmq2rGDt1rANbNbOXq34n1mDkpOBpO1WC3fiYrQM2PX
PDWveaaTohHtnPXfUQcpFBaNTse1mQGQnR/lEnP2EfKsSR/7PUebUDnGY3YbsojI+0R4GX52A9jc
aZPaaEwfJyxacRiM2MnZ6KSfPotIFzHB9iY5y6pcp6V5jJ2Tyfe0b9tiB9i+1Pzk/bpmt7Ht0vFL
79me1bClj9GNzj12fVg7Z0z9aJ3nkldyksX3jLLJfEZ3eRA1bpdwdqGTYdwfoOqbC/zHY5T+GHu7
hrMmZt8/yhAnSW0EVtKPPsU0v+GShEdXxvwYk6nonwq75OwQF50RHyYptvDs0cJAItxEwzegaN6d
iNl59m4Yfkvc3Ii7nk10P41jr9rTRMrE3i1TCTp5n9KUfC0YScufiZftI1rIo1tcI4UfaN7QVe8z
3nAYBEUguofC34LDsIYbmAfRL6rs0rIxCp2OL/ku1PCY8LZLzn7slv0QTaLfbsrdxuyUs03Gn4Em
l+0HMZXc1GZ3ETwR+7ic0Sai2bzermHO7MMcBwcermFGfQL8oh2flqzMxTEWcswbt/Ur9k6fFYCk
Qz+d2IepXNkPBU+AoW5RPvFPYostthIxbv7AstFZ3sS4rVrvZA+D42PLF4MGkihf+UdRzGV61sYY
Vrk2suy7EGBG1nyYpeurYkjaGPyelG5nkJtn1zhP4qgBKJok1aCCN1+pK/EGTRbzBHaGG96ii/hs
q36L5uEwvFvyVDC0C/Jx8mhMO2TG+m8k3j0DkowP8OUErYE9IFziv1osYYBolSC6Ztpn4+d9olkG
gyOtYXlWURlCd/YOXbIfd/DpbFuJyeWg7yYB4Oyx6h2OaRCScyAxf8jEOf5hFaG8A8vC4lSQsKwp
Pyg86v1rGrfYA4iLuO48DJ7orEID6JCdVJmU8rCunKq94okrwp3fZo4y5gZEU3kTtzsCRbSzCXGe
gSeLqmC7LnplmbSkAU9+iZo5XpOyyfcQ+jcbB9rfrC748rToMWqbyZN2v6fAzz3Hydx3ryglk11W
nVKuPMLdnbvbUiKNedxRIyiOqexw6Lm2zSaIvVOx3Wse97Ieg01cnRqbR2hesHPbebTQhTn54GKp
0ZExpM49dxsopzcj7o37xxF2d91UrXsKEg3MxavJ2zI5J7Sc3VM2T9HwD+m2Qt0zRWdMtEFoJX5S
VQRMBw3ftvkw8qJbj/jLtv6QaZnOn0BkF+3tzLuentFJy9TDYgngVQfsSYo1YA7R9leAXzKMzWfR
Zzfz2HEOgTMajTBRCpgp3Yre7ebG9JpCOAwM8RofZgP0YbW6fSCvQ1QWt6tW5VtBJIpfsEnP2o9p
IlT0G1L713fR6w2sVMh+dLvNXyH/3H6P8xT7JolwANZrP8jfBs01bxptGNkNw/acVGs5yf0GnPbP
0qZ9Azvk7gOyGngkhTgCkFDZoPO63Aimvo7BVHhczbbWZkaw9iwJrg2P3AHL7fuuIXD1fGH5sPoH
Fciegg/fz9mrLqciOooxMrXYRlIB+BBjGmiv6njJwvzN9gRpWdHDSKV2yAUfeoe+z2eRwk2xgcyp
vfP4h4fAFW86xE6oLRBJt6ZP7f5FWstdrdG8td/DEpD+Iyyw6mnPHoSW8Xmd54iCYxsMPU9QYN2U
eZG+BnCP/UGUWPUf4wRrsSpJtGI+qKwGmBsxWdl3Q4NdZ54eQ7QUh7Uoh3qJ23vTR/oTPHvXp3zB
Ft9kStOmm8YfIRZTteu2+wb8SX+f+h1u535GefhGMruniDjcNu5NDGq5+zwlHO2jCLTeGd6Rg+Mg
vPok5kE1+ij9SIBzIU3nTTL8KFaK/T5Cd9qd6WdI1nuIhvldSd22/oa+xnVViVvW0MQRWbO7Indh
+5kP2h/56iBdrgQM+p+KyTEBunokzItQ2Ay/0VG3lZ0jQ0Wt5b7AUaXlqRoraXPDbwNJnG2gOXLL
yc9MP3iNYPD34PJn6oJOmqFPuMZQCbTUqzKa2mdiTLsdIYwchg/QrLn+FeYJ7F7EXbue9LTv+2MO
9wbT2A0X8+cUVjlrpRfiSUW3aRJflsHy+Fsn6PrUUzI9G2uDqDws2OcVBdmwsR9j0k3JqwPEMPpC
cRUWfU4ZdlLYNjmXoYs2VSzb67yzKwHdHgTaW9EBIjxNS47aH1uWts5Dth4Lt/T9CclJMA8empjn
EodtbqvVa0itePZISj3Uew7KoG0hy8P+vVRRv7SQH4ulJjbkh42V3XnXXd364asGlavKt86fPXR0
/Th8hhpvr3c6pjURqWQwN/HAJdixVDi+0NBV9G0Mk7Zlb7hKDSL72QCnt5bJfTe4aG+EFfFN5qG/
3VtciqYDc4cEfb+1UnYCtx5Qe2nZ8AlR7zcms6clAZghcVii6f6uxNZkQ/zJvvCufFhpWY9TgpWR
JPFJSLUOdeh7VNKjOH1NtJ/O4HRJC9q3oieZmrJe0MT5PMequI36fLB1zMdH5BluPRGVZ2zFN4v1
9GjEJNC+nsAK9mjKXo0PVBsf4ayAw8JdyTht+nFy2zFLunR9SobYwtAZF/flx7QYvDiuCnSk54kI
+qWYQfZp5rRFbanoIsce98G0+TG2vSdPuNCkw4fZsfCUpUolJ6PGMdqq+b18MaTYcdFxAQ1kcVoT
g9wkDLy8a7Flmq0u0pQ/71BWRfXGsHo/zMFPaLhHXzXxNWwyW1nnZdKZJzmjhonB42o60B192+qI
FsjkULR0GBobt8TUoIKr5CFdzDspmM3vwXUB6a7gdVmsGWn0MsXJgoegZ3zQLj/0hYI1VxU0mj8/
GnRQ0jc+s/HeDgvC+lrwPqqTHtaDmLrFtla5Z9gkyAJvjRvOvEFQmW8xckHucJMLnwDrgUGiaeTO
HV4mfllGLMyaZGxq5C6W4SQ3nCdfs9j69UhyqRJgaizM9ZK0o0Wz50r8KNeMVzNNwnEplu3LMLSC
IOXJ2n5+XKDWw45nEdJ3t7QzHnf/7f5U7O/g3WADvZuLQsaHAnCjDeEbQt3GhpRmb16tET9LNmTu
46LaZP0w2CWpcU8xkW+7av1aZ1sXNUaKT+W2LNVqol+7RBfXiFvfym69uBHOwNglRV8/gj1ah+BK
U+VIyCfIfuWrszG5IZL40zYu5cHrnN5JqPs/KwRU9bb33zmMrJ8SlLSeRUIYB6bAvWZ+vR1HnAy3
hef7z8T0yds0ZIW4IZ1Ae0Ho51A+TBGxz7GH/zDs77MHOIcuVcF2uKgscTghbJneOEpO9nmNDATm
bsvrJYLkoo2yt6IY5mofiwdcycBjAJxaaqs55nfY4tbzbgvyCbs7P0jSM1lpvTlobwA7IZmPau5B
gGgklg7GZ/HYM9rupltyfsDEANOL8f02sOJnUXD3kpI0vWWxxISjytZdzF5UZvWnJKjtqWCmf+Gx
mSGkWpSUU7XFXenniiN/2487mIL7DVsJf2PJZm5dvxdl0w8Tq3VYwnYcbJ/d7hDkpp98VOSvXHmo
fBrihjy6aXW+elW1WCsFjB92Ef/sXLu7T1nG2F6tnd4KiJOT1e9N9+5wcVb7FmAEVNhkN2BFT9OM
WbZ1dOwbztYkul2TFB30MATw8a0VSVs+ztE2u+MK54r4LTBFWF3u6erultRk/BtyMT0BmkEicmM6
06X3/bYqIH/5sGJrTYwt3uiiTPw00YWaA4xH9gEmGzMT5zFaS/U1wsoEJy3bu6xr4rkXrlqyDslV
6Za8q61C1O2rlkaUqmrP9qX7sRUZne7XbVzDd5DQPAJ84YoMp7fCQs5M1aMFrj/AF6olJ1uorn/Z
ElSzDuOQUn10OTa+Bjk6z8/Tu6D0MOWa0Ce0ifXZHRThNGmScsvKc4JGwO13h1NUPy2zK0xc7yVf
xe08zTRmFSxyCsR/oSdqf0GxJyeo60CEHO7mWc3YicSQI4YyGkv/VaL84r/KTJbndMQFGJ21z78m
M5XRN43rUxR+tjEDGhPXKqLG7EDkX7XLKkGAscvWrJrb4jODS4V7K7yIiy/zPJWkb7J8ihCstEMW
ra/Mh37jVURIThHltFbXZUsVeZxDse2/UxhYqJ+2Q3/moejBl/ywK7GVsNDIRvsMankmt8Owwq/4
VHYRGZ8Z1if24Jja9wABeKQc5W8xwJDipqex8DdUChnrJg12s2OlGGMcYIMRGTXSl36qdwSpCKwR
9zj/0juEiP5USi7tm5qjcT2OfeTK8zyXS4YvFkpvm4mobf0mywzddUzIcv7mvJzWo+GxjupSLsld
N/GW1ROuud393vcpxyfJO7S3zrg3qq1ZJ2RYE4NB0tsS4CoNa4upvR85mU6+3YoPEyW7myuXhWCe
dqVUZQFxrdDmyBcKqF3Rj8fdFwhfOLi3yznQGSUHUS55NTuP+Llyi/PzS574XPxeAespDkHGsWiY
h53XWPEZ1JSbFonjfQezOcw6mmh62/YA6d4Zvo+fS2yftqHOpYmq4g6ChrdZhT5CyrXH0WkLmNen
nGRJfutw3vT/eE+7E5LapPw6IrzPRZ2VPO4+gIAmEAb1iWbdUmGSZbQusE/vqE9EaAUNuUi6x6L3
cagtFvwnmWT6oNqODVhq7XI7xqjJPaACR7PnYtiYvPWrLb+jtvgF1BdHGCBBDE0NI6hH5MNAePsN
Di3IMrjGNtn1Vj44F5foeoBljj+rvBC1CTsQOmhUim+63FL1MDk6qwfbLvPdYszY/wNMuPsVTXKe
m22J8BnTLX+Ty3tKIWUxfFBb6t8YIhrX8DAh8YRSz22V8rk+ov2+ZFVvPEdwAiHOCsJiseEGAjvh
jIql6x89+qbA5Szea5ewMrBv0oe8Ihl6Ks64HCrnezoVU/RMc8hSIXPLB76eV8a5U/goyx7P8Cho
++6wxbTo38MG1r3wqSvZIUE/1vR7Q+az1pFALfYb/DWALbZZMaeHAXkfwdTsyKvtkFyf9qGfK9Jj
AzXVuligEzlZxI8i0zN5o34Ra73rOUHqnqdq3ap+LVT0teuS9nvxHgzdFBt8Ez7tzPxyUrn0HKPK
kfB60qlcbkpQboq6ZFb/GjMs2aoAhKYG6CZOD6pMi/8rZ0saMAh7cYBja5siLy9ietxI7vMvhkcl
Ouq7skWtOyo1vL5mA3OZBhGQ9rcZG8cfSm0wMkQtTvTDG7wHyx5Bt/D0pnfp/hPFIB7urCLtLy1U
KDNQ4PeV3Gvh0+lT1MYs+5UAApP9RLFEoNbX8+y+HK3E3hGLvSY8mfyzLdvcoFMJt6UpZzx+7iLG
cD+DoCa+yzwsco/lahlpNhdieljZijxE6WV7hct3kn42tlxfoiidPxdtnnyCssOF09iire0mGlHq
2ZTe1gNLC1hUh341nzHm8m5IJISarAeGHa496XgeRVlOdWaQs1UmauUX9J5v1ZShHdGY1LM7u5no
OWd+e2BlEMVxbGGac1DZvp0mgFJOiVHxOQU8G3veQOc3gQRmfzJ8RD/8usLBqsomZKuvfoFp8TeY
vqDSMO8+FV9w2QGnIbbuGAfi+x7bQkkTOiIGQTKEaqj7JDaGiJSiOIbgqov7LILhMbASjUVjR3bI
Co5KoF/ICPJObkN3IiY2bwAK9PIDKUbYGmxginzo8CIV7d5D8xrb9u58ZVHtpU8IBPO0pgav82kc
Wz8e+6ntRU3S3Pjv7+rt8zgore+2PA8KvyGj+QNSZa+eKM/9HSLLjh6LwkTjDUTBuX/B5cpwwDYx
DEebZf3cELGqBAJQ4IIPo4+xicDZ6BbfAgW21mSjQe3IQ4a/7rv7MEeiX+shWxJ1G0WrDicY6oWf
UQYQWKXAI73jYdywfNoCwyF9fJBluiDDdP6WjglCWNENd7sR2Qfo8Sf0vMCxFJU7WI/QNG+/RAEN
EscCPV/7J1ROtxUH0RwnP11hOclBdZIBta5ZLWY4D7hz676JMM26xpeChUMhBdIA7Jhq1bWYWgNH
fthxlQ8w/StQqfHMLOdtTKfilAPWDmBuu7Kiq6IMRp5HX9L3RRj1K+fI3Cfkbdh8ZNOHufRnhzaj
siLj5hSWMW5wfy04O9uzsS7mzQqP+BjaYk3S5G1MEaE1qy+tqPN0Zehec2yXbx2DtVATo57RfVGo
zqWVHhYhPsVbwO7Bo4gltyxPdFbrkijSjKjvrvU4rCjWVoLtG296tMvGT6mZbPECxE23Vjt8zc1h
2dsMqTAJKSKY0iTuR2TBCakyNC+VL6AzrflJ7MbnPxj+KP95RoDK7rM5UXmdqlySZ8V9DBtwgzRD
dLPWH3ZYUsgj6edY71UG+4gVJXkxBF6lysEwBpN6Q1A47nk7gYBezu2DGOMunJM03oaH0uDmoWKG
ehAAjLC/4ox24pGEdoDqqI3lcAMUQ0Se0QmcM6wpS4PHjeawmyOgod4eoWMzusY9YbZ8H7yeI1A5
gyvOkUJt8Eus9PsXYkipmsSWpkdSj0RPPy6oiMsaHUNuXiq4aCXkLmYkQzqbuWi46aAcWr97spdz
0zLWupPHfu0bmxkjDwrqzKkhYCw5WU1W7+KIDEMhVU5hKAg5sXoH3oH/Nza96MrttnVxXtTofOJl
1sBbJMaC6loNhQYu90d+y9aNBsQszqQ3+5CO0J9MiO0q3CwkskILdOibCdNAHdNtSaZfeZdJFSF3
SFJHK05hy/PbSK3QoShx5+twmGrEiWkdKVueGDH/j7kza47byPL9V5nw88CTCSATwMS4H4AqsIr7
KlJ6QVAShX3f8envr9ye2xbbbt320w0rHCEVWVXYMs/5b8dcl2MuXcv9MHbMJrqcARiWhgNP7cym
Blms+kY5abE8GxyNZ/gJKEg9hqd8dhrfyd0m+3o89ewXkVHnC8UXCvDNz9Yojm/WUvY0K91oaR5w
OweAdQLYQzUPvuhLr/qSrvTzKPdWpxRv3TAZLcWAo2iY6gG37sT8pbo77716dG8Ui0dMqehm29c8
gV/7lGVznYd2bFcGAFHbWBUTunWX3tmU+zzLpufYKmwojdq3pLHV7PqD9Mgfnx17dB8lYHPKQCMY
reGzR0Bx/qExxtq4rWMozLvJy9qeDI7VLczAmVqSujGCNl1xTEqYXG4Su7HCzqHx0Xsmg47tBZ7W
WM3BBital+QOdk7q7ITSg3sxN3Cjl1TXrr6kLLL7h6rI8u7cia25PhpjEZefLCHArfSpZgvHujRG
v3DM2bisBYlid8bYjylrHJM2A4/KuNqvY+l212k/YN0qlXCmx61AsBi4ooe2TK2iIjSpi43hi6v7
Jnq0AE0Ds2JiRzZt58bGUHdKVpI6i+PcxNZKPcXg80A6yzAe1rryrEMHbzSfFbnexAeZDEqdpznc
dtCIEknLHoe86AA9KqgrCK1+UUbYdqY5BpYuM8PnmbvSTX/CaCtF4EsoJGaBNkwNCYOpK0jL1S8Y
Guj6a7s0atcljrIPwzJ626GxF0NUhBSa8+j5uRUz/Q9UQmaXSnZ9/0H1zAl4c2J7LC8pbFMnLFQy
eg/zDNm4K2Jwb/y2yK1v06oq9EUUF1X+MLucmIvVdPP+XIwMiQLBw3PBnPt1U7fZ6JTx+ZJ1Xv5E
owe8CpROtdwCtbklHIxN6mAqgpGHuTEC0mz02uxgth3XC3PE7qdQbucjmZyil4HnEela7kvIzX48
UoB1nNjByZruln26gkVBXgY5TO3mrQ8Wpx27oKeSfHuCDwTxnXiSQ2/bnEuaaG1cmEYEtO5rQR6j
eSKmXfNMZFo3Z3nmtOpyK2qyBKS51sPHOR09MO18JAwnHOJmWRNfzpATsPYmMkLR9u4UaMCN/lM5
2a55WxMk0pvhKbxYgmksanIBFzZvygKvnOd8t5bdaUbi0Otr1UV2dbTxps+HtmpGaxdPa1Ndmj3J
S/4S5UIe7a1R1qXRS2mE8O1Duivc2KPhbNq+oTayytR6XZxstC+iLc6We5gWe4BCSqJu+2pVyoo/
N3ktiqOwsO0eRTqv7RUJGN3wWBCvTlVTKXu5lLbRr9/WVmXNZTqNpbPfRuUCCnoUIj7k9QhPmPY9
IvZ2sK9GUfZzMKwMwT12fIVsN26mmQf4PDT6D9s+yWYnN/RQLF8XE4Oon8Scx/1VN2yyOncY4bid
rrMT4dvxhnUK0t6xs8+giQaQrHKNpgc2p5MJ+or7vNxTU+dsjSyhpwZ/7pr5xjO6yQpWw5Adj4nb
dlh/GnU6d14DfkUN0SnvpnemwiA6I3XSr+NpZ/zqjADQ5CKo+NjW3iohVCinHqyuM4eRWhtKq/PH
wiacZLaYeebAEYidZSoDpZgVt9G1mTjDHLJ+Eus5FVU6vQ3Z0iyX9eaU6rlbRm3TtbTZeL4C0i/P
rlM2080pjtQ69OUY+SW5Ta1PGRovu8qCtGKzhYu/ddfVc877BNPMNXRfSXYDRfEGptXmwFWKGay2
Gl7H0WhdH4+cOYPzNzlIXtcm9yh+JKXQxAjw+wyRLhsi42KIIfUmN/I+OI3wEJBXAmoW6Dfq2nrw
U6yrtl+7SGKsABlHN76BIMXgxCA1YngFpthSw9cDdWvmK5bXYfPjosa45DNvgYYzXHA6M+eqWmyd
fCQsALbGH2fmMbVn5TSoNAvmlih8ClChFyV3nZWgStr9Z98NJE0byj2Db7WGQCBuA9h0hzYKyPy2
nix+27iY5iRujl7yK8JM373ARlREoN7UZt/tgQm2Ee20ERnH/4zGRSxrbxcHMueXZSd0Vo/+tibq
Btq1Gnc6Isfgr4nx3s9R1KtdlXXVF3vhvWT2o57CvyZneyd8VIU1LRTdxd5K713QilT9RTeYNL/X
+NVEa3pR6jgh+6MAPfImcdWzTPc/sKP/SfaaJd+pH8HAzAFxJZyIwePXJnU6XJSzURNY2SM0A6Ge
MiZcOF5r3i49mC2dVWaIAKKE6/SvT9+fCefeSZnjBdg7NTonrBnMW+xSvCpX6GDbgEINEh0C3P1B
aMaf6ALfZ2p1bc+thvg+JNuidR6GtY7GXRNT4BKE0J+CdkkyKShHl7X6wRn+E73w+6CtDKkj24ip
Qu0yXmYgQWnfAjL/4ID+7N3fCSkbhlP2TuIpRFDl57yTH2a3iYJ/fVn+7L3fKZ2pz9uyiSMVwjzT
KXTrMR0L6y+++Tux5CDlUNWjViHg8x4NMoyHBHL8a9/8dES/UzpHC7Si8lIdxsLo2cynyJcJ2/5f
e/d3T7uZNxZCN86LuZXETA8eA1O3+uFfv/mf3aHvHnjdwZ02S8btkjie+bUHTJoDoVeTEVmuWTZ+
M2IsOOBdUs1fmjRJsuj3Zytx49khfkiFTPZVz3bb9deZBFf91wf0a8ThH2hx3+dtOdlqgQfFdli6
XgL07FXrDKvCf2+rHPQHm5Kbf6lsWemztMkesy19lNxp6hD16ZjQpMTJnkGjX5fJShrTHxxqsb9/
u//6svx3/Fbf/v179H/7H/7+pW7o8uNkePfXvz3WJX/+5/Q7//dnvv+Nv5291dev5Vv//oe++x3e
97fP3b0Or9/9ZU9BPqx341u33r/1YzH8+v58w9NP/r+++B9vv77L49q8/fLTF2iW4fRuhNxVP/32
0vHrLz9Jza3zX79//99ePB3ALz9dvY5dOrxW6es//dLbaz/88pNh/+yipDQ9TXaEKx33lNAwv/36
knR+FtqlS/c8hk8J75T5UTHBN/nlJ9P52ZLMxvQgJDwhrdOwnr4eTy9J+2fHFPwzvI3J64j4//fr
fXeB/nHB/qMay9sadUL/y0/fr0oobyQaKro+9GSWlub7LF5TD149jekngAhwCmeJ/HFZfpSmeVqF
/nHP/vYhDhoevLFAvO/NcHZZOjGg26cZmOxQEVLJVGfDOBcNEpHfnf3fDu+Hh+OB+Fum9oAe3j2E
sdo8IDLvoySomzmbszfdU9TW/95YqdMBmRLW3LW1NjVX7t3HjDN5932tXmbRSrFHzTM+LgqY/QdL
48l68P1542M8R3u2VEo57/X3ZuqmJCdaL0jXJcwkukwPY1VIcxpBB5pylyBjuXLm1j231qLZ/etz
eTL/vv90ZZmgY+7pRnwf4phzF5KGKl4YpRPtoKxQNBlitXa2MiJfMzxi16w6u8b40f7A+fJHx60s
7hPP5bHhmfl+Ka3TGrpfbi+tGQ/Z04IqjLqY6FSSZUbTEAfUzba500vkFGGtTJQctdvMPwrL+ee7
1pSaWF4J1OOa1nv7Mo17gwzJJG0GzkC38WPbGHGQ02r84Kb95w/ytFKWFLAYWlv2uwphNoxkZf7k
izHkbRiNqoX2WtEQLPGPBqtbvwYWfXdRNWsQ/6wYYam1+34wWqUNoqrb5BqRfFwEq53CqUVIOMic
q5vyAfNnLoHKwc4pG6fo3PHiFcBNl4DVPfIwuBGYv+REfSZ0cNBinyMnwvEzMvzztZyHrDppUzt0
TDDD0U5vS17vJ7z3G+rOzXR9s0tdFRgiBlWx2kog9o8mhCTdVkL4z1Evv7imay8nnCnxfGhqCyGa
RHvqwyEyQrdqLccgrs2y+osIncyVq7aR+dzbuoSlyt00nNuxeXVLJNRXveFF1Z3rGckzOfWbExTo
o+qDmcUe2q0sI9g3lwjbmlaPbWh3s7v4m/Zghgz0nw96wv+K+NDGB9esUYSmcd7ITgYDrr9K5WSK
7M6smIi6NrtHkj0FI0OaDp1VkTPWBiFE3B+bqEkI/jA0/EQL2qt9BdF4iOPYdvx5jNZlP6llnR4d
kSPh2Sq9ImolvvlTYlTJ104ghyF8IzVz4cMB6+hVdq6IP4+AyPfbpIzhehp1NAaoiV3khFLjia/E
mTCypD1nWp2ViAfbzRJL7DSbjXFHydgz4EgyCron0iNyunbLbyOV5h2a1NJgkHDhQC4NA5OzV3Ju
JnDdZq5649rYlNF1H+FtkdXeAfs3bnmA0Sj7+0x0csT5kDGbXj/MtVcPy5nXtd0aDNaYD+lFKbu8
FSGCyskEzodwaxRaAsuIaxvNIZDB4D6WzI2h7giMTURShLGTcvEDQ6pk6XaGzOvCggw0Y6d9xpFk
jbaf2s7YxH6BO8eOjlMDLZnAEii0TgUi03zxLVLzvm2dNbZ+Zgrd4mVZEKBEl5MVV+N6yxzCTIsg
xylPDJRGiYuSS5XCqKon8t2Qyu0U4hpLEbrZWIB2Fh+V+gRQN+3RawmFC8YBNPo68UTOjLoJUuas
t9Lu27zWJJAoq3OvPCCi5ljL0n22ugmxPaNMije0eWb8rVm60b7u1wJlZQd/5NyY8WTcDEhWojNI
XyP5sLqJ2VK+VsI8c7ql3G6pNqe7pMxUfLNA3m6IVavs41IPpGJPnXDV7A/2JjkZ5rzUz4kJy3eW
IFeyLgcdJfqQwhRNyB4XcgUJhpfZhayS9kXnpmh9BLNVirRRSyMA+q6YSDgvTvM5TvJlCFEQMphl
cbXkR23QB/RmUzzGL6TjT104MBHJeFrnYbIeJQaf6CYdwJog2CyhXrI1V9bjqkuRfPXKodVf+rS1
QAyLcpXAh2oszfq5raUHgLXwuHs4ilqdaz8aMm+4mjzCPq1gEsMcucR9dlP2lG8n/xSCpcSZH9F3
Vir36zreRtYaaSqgxHjjWiaxHVR4cm9XtylQvmh0xH41T8Vdr3Q++zIVrDrIBdsV0cJkiz1yad0g
BGnMy7loEOQ0sivupE4YRNxl2eCj4Y8JJyqadGFzJDfRz1Qqv40tJzTs0wwRXdVPNjMUGoeITEwk
uvfLeUqu0E7YfbBKhiWfMY2GHRahVnkKRtTRHTr/5UO/tKsIlkrxuKRGHQlOkWYbQtXuOlT70/RI
aop6qo2trXZ2XNoxBhvM2OGUaVo3QF+lfbMaU2wYitHDMdTlR1hmy2CZz5ZbVF6IRDxCGdMAMaEx
BynyBwGXSRrmbNks7RJB1gecCPEn5LkdNrjciD4KM6u/jJBSVD5znaEHMrO3xN5mGSR92n/ShhBX
DbGZ+U4OKZabkZDgZD8Ld/1I4lKJtkdlDuJzq8cB7Mja+6S8Ks13SEari22NB43dY+6fe4iHjysS
ic+JOTcz+0fVfh7wKyyYdqA/mqWqUyaymPN1tcitPBIgLsbQXUp32mXWln5WYJN3TLQonqQxWq9Z
aSwa+mmt8NANbfog86L/lCzSfhqFMX9hhcoyyILUc3dsczINMocgwKCZXB2iPgB1M7bE+bbEi7v5
Gx+DqrWdLSLHEHdxBxZeZfjrMIr7zbRxME7QtRjLdKtEkCoSdHzweWBtDjpCJbZ5+XCG2hatXOMM
9HBZVW48fuNJrF9lVit9K87na7H188VGQbrerso2v41pPlz2xjQ/FFyBeQe34AJG5qOJxKaW0XWd
bWa7Q+cQbQGGsyVjoUXftnMx6QAOskt6fp25ZJFWjZMH9rSkSAC3PP6yIi2mQ/QS9HbOarAWmhrh
eNCtqr4uyIWYfIHJ5nM3q/7E601cF9qr8lW7XSt3tabMCC1mMU6+2TrQrpuI8wbxTjNHZ/x0VwRY
fKZ8n5f1eJnkakLlmPZVFrYnoQWPTCVRZ1UmlFPU44DpCnRfgUPw673Vp8v2d8Tx3+pbr9Iv+PLq
b8P7rvS7RvameatQsr69DVevzfuf/P+wfz31lH/evoY4616rr7/vXU+/8PfW1ZI/4xB1hEcHIj3N
XKz/7VxN8TPFuSYIGRIUhaWiR/6tcXXEz8KjPbVtUxIc65zs1L81rsr72ZEKihpiy3QkYYf/TuP6
K6T6j0rWEcJ0Fc2Ri+CEb8eW/n2TMBKJmiTg6GhkHfWBRauFkOrtfvAzQBHXx/u4Pa3kWQNHbsQv
4q+VE9TIJurneOa4f1DF/9EX0rZD9p3kVFnm+xQMxl4zsFeTUSnbiTnvW6KN+zi2EKphqZhfV3PE
opMNru0GUeNWta+VhdBFRPkrHh7zRzHbf/R9HBcfvEddwv/ep/g2/fKrbNHAgaKGz9IYoFzSacaf
0HiGyMKxaLdPhEq5LZpOQwu/MhZ5VzIXgCeVVOp/r5vlgmkBEagkyAV9FR309xdMdAZOFqtXu6Qq
SaJu6429xdSztWEAQXKMimdZajyYrE+Uz7XcIwRjiujvbvA/QAi+72pP3wJhHx8uHTwV2n2fg4iy
u7dcHCi7YZjaZ9tcvD6o8g6T04r13CMbbI4ftKGSNMTA6+Q/wK//+eNtgQ3Dg9sVlOrvAYphRNLp
2Zu1q3r2jwDecSYogcly5g6u2LxKJsrVwMA5i/GpKKcfIRf/dFeYKOCU60rkJLTXAE/fX4XZ26wa
4922x1UXXzkbDRIKxbFGVmZg/mRrs7PEL5b0RDEtAuORTLfowp7R8+y8dlA/Shj8o2+kTMmVwJvO
gvO+21dL7ESzt4j9nOTmSy5qxt/iVtbWDmGHVe3idm0/L01ipSerDvcGG1xx1Uuv7/3FGbsfRZKY
4tf5Eb9fWyzuVGGz8IGwcbXeo2Jbp7Uz9I276yoDPz1hAVJglhazuBzF7E53rAGx3KHvje8WsZYP
eOgpg1Njbsyg0GP6mYQ8KraCR6LwVTNB17dlrmSwbNRGTCnGr1HWrSEfor52yaAazXg7j9eM0k6P
g/zg9msc7bJsxOI/ox9ney8czHDjiGpuZ8+mSSs6oTkPNmjKE/E7tCPKfRQOx001br1DOGGjBTPy
UzOb6sbOAiS5xbMusWHsMq/F3DI79TBdreOAGUO7rZKsmjYioGTeYDkZcdg0h5no6ckf4rSllvBm
YfgxMnzcNLggHhBzspxBamAKGbbBo5S2Vgv1TLQVKYXPEJV7V0VfMy/y7jbmjMaBVSTV4ot6bIxn
aZgO7bU7Z9+wlUd4MvsUQRpWTr463dEQh/kUr7dFE9UPI4KiltqCqW18ffNkfaynaAmqtMZVlq4I
wvx0m/rqrERlnYQjY9ojvy8YORgMKTiEP6uiyymdkVLsthGBzcHjFn9l8uSElYdpKGgVWDTyIMqn
Mb+I8PLW/pzout9NQOGrD+Tg3i6k2qmzxLBWMzTHLir9fpzMcZdoC8UxjP8UB3Pk5XZQbNJ+RCeU
prvVSoZlt5SGW/uKVyUi/nxs93FnprdRJasyaPViv8EzI9OetyHoOgsrsl7KL9ti2ucWhuLsqzC6
8yrSqXF7CowjEsnT3A0OIkdf2g1DA7wFEohgjsozAyOalu52S4gy3mXRFpn08INZ+WtmJomPGnEJ
bLNXFrhKxw1TT8N8REQi10to7S8bb/6RlLGu3a9rTJkXSUR/UY16KbXW+8hcUPlpVNLInMzFHB4K
m3yOodLXo4sbdzOyj5vZI2J28hgDn0ctOHajFvcJk+pAempnVK8xUd0vOY4NnhIRvyHRxcwVW6gO
kPTcLC5x7jvs727PQFEgD2Rp1uTsstjMfV0jtvPi8jDxBOC17B8bZJb0XoUT7VO7ipiu1Tya+dIj
p2rbdgkT/BA6cAsrnIeFAPdkrafKB7n3DnUXnfafzDpztoY9B/2fc4NduzlHBG5cofp2AT+Tkizh
6anAp+L3btEcG5US3NF7k3QDy6zi61kOJnkD+b1n9/K5FIR6nSvDJjN+kVU1B01hHngMzgTdlD9V
+NTAfoNiFB9imVyhZNteWeHKu7k1+leGpCK7MSskkViFm21XoNC6nxabxAAV04yIwXhBY7weLLT7
ZyvQ1LmBzNXnJ67qvNoNBNuVzqkWEkqVli9It93R1G/7SMcGySky452K+rSw9kbsN+UAfoOx8+i0
60vkDUYdknAgokNPzgudwccaxGjfmnPYowRkjGR5aM31bCXR4IDq8BAlzcWU4l+Ojm00ChIxsIXY
U9F2x6g3DRb3pb81yeC4YCZtjpBaiRWR1uT4gzDn3ZyWpXGVu2Xes6xl6VMzSoNTDdqx34y2fEAl
uGvR4fhGUxnIJsrpOjrxJ3ud93cEsvSHODUxd9jO9CnzSuuVlHj9hKpnORatxkxqE1DuHFNvu2V1
uESHxsJmP+Y5yuS1L9fntgBqi09rBbLEV3alsyRjxRPIqgIUymEcJfijQE5UuaxBQ1uHERtjVPnF
M1BTTUnzYibZdo0OC02p6Gybw7WFPy1PeD2hHZfIHU4au/HW8UaXW9SNzwyv2aVrkvm2Ss/nJooO
2Lzc85rwqn5OmSEr16PrDUEyiwittrKy/cq8IPOSYe4qei71pG49QLOCOgrDwQVyurW4E1P9jCId
DLPBLv4om8a5JlCn+mLNxmsVLfFNy5QHX2WmmV4Nbj6PX8HtZHVB7eAl145ANPGCKnV2drFZs/+5
U5PLXWaYxn3TJE0RGGNs6zBNegtoQy+mFdhrnqVnvdD5G+d5vJTcBNjtp3y5buVkTmG3AHXvakNO
zx4CUwY4ccLxvNDj77dJOmGFApTNb0qe2MuSiwlQGmlBijXTR3E7nFlJNGehykFLcJrP28EasOPi
ahHW1azL8lsZjbrcZcKad0ajyb+1+7V5FRVDuTjm2Q3jlBG/Wek2YWMsQ3QOJidIy2Bi1T2+pupe
GdaCCG1NCLBxklIh6hrrb3p0KpbjLVmfDOILMckn0+yeMWXJu02GdNGhVTSJJMtnaq4l2bJbYNUD
NU1bbGGHXAgAdZUYuKdMbMfG3caXcTvlCGytGJC4M6PyIh0jRsLHPTVWMKLfP0lG+/7CslMVvy4g
IgkupWS+70CDtl2LGeVq9HLcc27i5rveG1IPA7VhDodZmLho2TTbPDD6ESkkAnHGZPmnsID6urZk
9LJF4InB0k6xJsyAoIWdGtBGoiiuius+y3W0W6kLATzt7mvW2daAr3l8rlM0Wc6QW3edvaJ139IN
HF223cUg4WZaHgo8wGyCyPnznLx+Gh2r0BuIypAaWJ+jvBS7dkpm47bPu7UP7V6I+Kwx5nzfMufy
LcvMLegTyhlSbxhWazDSLlwHxRY4H7ZZg9sRCuLZZVjiKqdUBZsxDQeM1T6yeK/c+WmGRljWx64o
b2PntClr0zzzps3xQtlU+aFBj3pZGAsW2MxImwnRTDQ1y51yjCZMnNP+ZDS5t5uy1AiXONPXmAkv
zfZTMTK7L+uT8mlAcn+RmMYehwfKy9SI9qcwk8zuw54IIGTSzmM1xa/emFfcTl4wlzI0tT5Ysr4h
wqXZF/N0OS5qP3tVHi7bdo/bjyyFZBLHBpvNLo5H855sT2vXuWCCW/aqLbDVHW4Yo7jgATOvTSsT
zzpu0XKj0hflsWjsWB5Fjwl4Ur1IgP8zpwA1yzMWHiRjqPKCDM8T1ensJnkaX6UFESX3iULjfCvg
Mr2vnqpyj5AviR/wm6RgEzcYu8X0LCMDEUFWbFEbLgmJzRaKKiZhhF2PHH4/wnF02LNd9KX9EJPE
H3LQa/siYkqaU1mZWHlogFmNy3Vlt+18NuB259GI7SJ72yrG3YF74Vu979Y5Q/vHaAOii4ZeajJU
PVzEcjXudLq8WtkQwRap5IOsnOJZ1AJ3o91UlykpX5BohX1DLS4fqoYZd2Lov1oTl4EA243G3FR7
b+uA2G389zJBcVb31LueKM19jWwKvTljtR4M1XkXNO03ojUupylNbmoHLsF213ja58WoqVyL5cmk
qd6R2uci6HSsI0ECel+OSfdJNJjYO7s7Ek3gXNmDkx6LIrmLcFgcrTwlYcLWJtUYLPjALnzYqnlT
wRQlJ68rDDneDobkrGMh8TGP7dEaOvfSzgv8ynnKQSZK7achvSICwLurtIvIiyqCSqksXsgZa2/g
TL1d1EfiYwEtn58+Bd9TM5Nt45bFbmnQx2N8c29nZ61vVVJWZJz0st2Lyjo0eZyeTW5nfKxNEiII
hPe3KGaKnJbzTK+j5uXchdj/gjuXnb9skmdPrBcLaD7aZQvLdYOaNOtHZNBtTo3RIeBi1eIryDb6
iqYoQ8/fnaXTsHfSqF1wruEDwefgXTDVvCDdwxL1sc/W0cd7sh2Jmfvadd6NwZyssBHjIzxnGdYz
Gu21FdNhqfE+gDG/9Ll5BJUVz1bGnrQy+eCwFKvxZcJbIZEwZV9Lu3zFi1NdEGxj7MzTaKO8cqLK
d5riPu3TZzYc3+0LHVTQgAF01X3TyrM4yQh00/XXOIaQr23p7QlIqr7U9JFo/XV7qwq53JFBU+1c
NZ6XVTSGsWHJMNVOc2O1eYoJSEUvRCQ+ZrIix6bsr1JmyHNyenVPK1pz/clXQbjAoCgbMamPRGDA
ut7O53jCcuDYWVwl6Uz+2eyh7p/LK+II9nKOdujF5aUDn4LbfbJulhm3bk1O2FmXdi+DB4qamtiW
PJrRedHtlZ2J+UvSLmvYZJZxZdeqDplv3pDTQYM2G9uBufVfdFUMO6eNw2LCG9vEeUCBirdVv1hD
BvWDzIr8g+48ktuNZILNQwKldyCsDGnv6F44fYyI1mj1Q+x2z+QVkbJa1tfbAhnqrNF6nAlJPZqd
HnaFNva5kU+HeDMd1vUh+eat1scht6NgG0v7gEUwOwxy1LteTnI/EKu0xzPdBlsObeGZF4QfJj5M
rLzAzr4vN+MrkT7rMXfV+WQDcdRbWYXkjLiHEyPiN85GJoLsbodMTmFMNC7BC225q2KMTY7OjTOZ
5BQexUWtxuXekyP5/THsm3rELHPZN+knUnyGMzMdxC6py4umG9NLeHcZ5mCXtN0m0mYFx/kB/xct
X259zBCHU5vfTu5IGrf3xc7rkKCdfTRwn2sQAWuXj54bAjKSmAEry1aLqR3ZKvUfz2BXuB9hjkVo
N03xWmCp9GtsGh+SBtwod/PxTFvtPrLH3ZZzb28ZPtVwwHNC2x534CZM5YTXhHWPeyt02jL6tsKV
HAqrw1SfdMe6nZoLu8PpbxGJduGm2x2IWnVkRfIHOaiAURbxLfIbGE94apmvR1V4AUoSXk9zFQAa
XYm1viFj78aJh7uW9t533bQ7X8piO0vzxEKu0kLkJ5txNFtx35NUd6fr7dNW6w9z5Bxip3pck+lG
Cx6NqFprnwSVA8Zzj8dvc29kUoJfyW/mtt7mzbrvSdyAow3MeRvPFs0lW/ojZf8l1ndKAZEmd64p
g35qz3OU2IGtzDt8wF1cXA/LoWiLp7VerpK22yNgCBv7zVqNVzzvdGU91a9x1dIpdE15A0N+hHr1
iaTbO/hkVEtFXhcIeasJDyNxhRVmPLjlrxhCPxJ1FAgX879HCzqpeQ+7b2Tb1dSA8LD+GPetoDLx
8W1O8TWBMDF06EaG9U3X5sp4BN7IscsYmHECVeBNJI2k5A5Px9zNQtxSar1smPZgH3s7IUUJADVd
DpyYoTmLjYhcFX8GhazCKMqyAia1Kz2NjIWVKqdxGfuI5ors5hhBwtqQsmET+33VoHfh4aib2TN9
09lWG4ON7RjtiyKkonnGLFVHN/HcdOYL0hGnfILciWaSBhizQP83m1sNRrcMw0Hier+OPdeMWUHy
ZDiS0+jycYZjVg1lPkGbb2lEUzY44yc7bs2d0fYfbDV+5S4ITlUu3venicwZYh+ichdVMaYPz+Ac
qHIuj8AmkupOY9ZZdLa8NqtzLsTcnAFjjLh4iVws1RB9AwvFc0dSkm/3mUC9kozIHMrubtCrDsmG
gOYiIAE3EWqYtvCubCuZb5ZpMw/5ogvMsKL2J5YnkYjqtZBx9eiRmFAFLTasHZAVpGtsPP0f5s5j
OW6kTde3Mhcw+AOJRMJsy7HoKVKkJG4QpKiGNwkPXP08SapjRPYZKXp3etEMUaUCkEjzmde4VuA+
Ov7XOrOf1zSZz6ECf5FUd3aRlXh79lYfWEnaP3pxdps1Ay1hsqRH0XRnbRfClhXeJ/SE1H0wIWDg
+NnpSBHQ8qtjn7rAjvLsqZk6f1fGgXNY0LzZhLm4iVapi13WN3+FTX45EbzdIqWPiFDvds7n1gtP
B7p/B7qkarsEcBn6adXH2pc99aiU9rbNMe0O8Vlc5Igs9W5+TIOBZNLrqZtYCOs4AQwxROxqZHp6
/wwzG+tM+AvxVPwdu8ONg6oUukneTbpaa7yFgNNtPAgTG20NIRKHwVd7yE8XNbQ7KOfHTAg2dWA0
WA6jCibXLD9PPQ6VUlY3HWzIU76Q/ky24CQAl/Ic9qS/cQVbqSPTO68yMkZW+SUeRiMGhABfipv6
biisw1j1N41VRFfuOCDvCosGgbXj6sbhTQzKAR8e6mMbGpD2RZhRuQpJ4ygXWvo09gwSYsyjQ1IR
gOnISb/qtbWPTtB/dtseVctkRv3B6pdLAd+dZHSG4U1tVfh2u6MK49/4EDpHJGPlsC3CsAUal1hP
aK2Du5UWTZWlGTcZR/O+cPWQbPNMCahjlDojDGVQs1Do3i3plwxXud1YKR82oD/IvdM7j7XvQn9V
5LN6QbXAV7eFzDxSK2XtwtLxP8ukQ0mE1zUeere6L4DAHFla7MnreGslI7tf6qXbJAk4R/sAWTio
vRRdl/PGdxDlBJCJ1G7VbPKkni5r5DwPSkG2rZNvMi6DixkK+JGSJHYD5AWbiELrtQI4duZlY33S
LXa/CTTkn1at+iqianiSx4V1wTwk5JoK16hxxvN9u8AXCAUKR6Hntht3LZ7SzvnUh+2hpHm369BZ
gTY3lcFx8JPh6MzuoyIpnGzY7y6Yz3OgSdmXDvnPPfKwV1HVTChhWZQnffcI6DO/sJAG+SZQOjkI
W3wr/ARCOioB1XCdUDDbDo2aTpTnngMsbjdpDNsJsV10iBx51ZQWenI+oybcatn04EL2C4oYO87l
amPEhHfzUnzzp5KAYoCV1IZ1Aa6CIsvooW5LdS+FJr5F1ZOyzRjFRxV2V6td/dAOWls+Jy2leLhN
ktmR5uVzkLnJaQSbaUOyfOG5yuVPzNAiEAgCR3V+bkro26XxntTiUrRV/jl+JFdLnR2Rt2z2iMWE
CI6FMqeEEdoXa94eVtoUFBDjTRJUl2WwtofRRW+qKtmIipqkc1nDL3ppr9FYfIDh7xE4tFF6HlWk
FVv00k90ApMJYqF/UmXuE0eOvo/C8csy00ANAEVtwNjcwE9MqSEuRXyEONpti4i0CNCbRC7X+z5W
S7exh6h4xmkHzmNoezvPCcZ9u6DX4TU1VNMmEvsBNYc1yrMTt2uTI6KXy2U5rOEeuUa6twYj2JTu
SVGNp72XwftLC4CE05Icx6kP91Ez3buO/pYE/mendiUtDkgWabZ+WkbUQ9xKnrBgqRt3YjqxPRzh
Ss8/uq6nvja5ld30dd3vmqk40cP6CO823JdN/oJKFj56y3Iyu6I8WIhzXrozfqJjWEd71SQnVLvs
K+2HeOZQZ9i1Xu1/FS2QDhrWPgmSL/aN9LcLTMUTb7XCh7Cwo52z9vMe6Kp9k1eoJ4bV9WytYuv0
Bv0w2i3MgZjBK8KzRFjfslgUiGhBP0Sq4GGAdoiGQWTH9ygPX3cUf/Z6SKcTISN9H7QtFlToOLYb
FcftIWfFHcDeTCf5yNasgizYVxZAoiFqJSmu7D/1pVNt3XD80Y6+2FZZmm4HGbLjN8RHWVXoz1k1
9AQTzl+59jJ0pvplA1Nxh4TLSJhU2ef4vd3DnzsbrfFmiBBhrCdJoyOwrmjX/9Cx2543rn/vJLAv
y/aMdwCIrulPyyn377qi/0uK9NjEnnVoAb/tukbR8UKgmGAhnYZNPq+PkHGbDcz/YaPoSG8ipeZN
3S/JJei47jAHUXkGK7U6BYPjX03RtM11ervMSbfvhxAyuj+mKO9ogkt6O4KWUUx1iy7RfNKAfDzz
0WA7gnAdcHhnFCY5MHt03y07vx7ZzGTWxMxaeW/FvbwhDHYf3KFjGU55dkaMPO3QPOrP28xqtcFF
h3s1OvMnmjD63IFMSKWFwmapkovcZlsQ5PL3ONrQX40JYAN2yiaYbsXsiA1lRyTc0HxG1US0e/IW
p9+jnYWua5efgbPMD+s8Umbkhe49aecnqYPUF9bRppMQeFdOI9M9KCQsUW17Cxkx2fVWmx2cgmgp
bO38vBh6/1SRClyAU5K7ENuyOauLI+JzGfKV9h1qKfGPsR31Fq9AouS5IOJEbvolQCnh3F+6+6Cm
MyUIeDdj0SD2bWAMdkdBTlj1VU61d0dERomrsItrlk18KzN5GC3bPy5c8myy8hM77+IbD4Fomrx4
BoGIRqMGSgo6XNZ8KWpbn80UO4nF1KdhHYpdYbmfqsYmlCHw3BIonPVoQAJyfOrFcg3hnN4C9pEz
IsWJHqcDtKUXOpQKIFZy7toL9bOpAsjU0kE4UTL87vfOuB0QPrBjzl5/yZHoy+CMx5DEUfQOsn3m
WRNTAGInXNy1fSpiFZ2M0rsEZ34Ze7V3JMGp70ut5i0b1fcCndL9GgzDdkqn/HIJq9sg4kivpuJT
FZfJOVJ26yGZLecU1asdZhrxjur71xFRtx3p1IKWSq4/UUJuryDmdhR90IwvrMXaufT9LtnIWDtW
muyGzKXtRzq+GXJLbC0JjBQV5+EqIEu68rP46HPXp2OUeaeNS1zoyuAvxBH97ViRq+ROmBBtj+PG
AlF1kqhUU1dRyU5S5/iegXhIdnGG9kS5Rsd6tPPr2i2zrUZ19zO6h4jzgrQkMpHbaQwatPyy8bD2
dBOzGkxXAwlpa4Fb30YDu9ugpmbHxo+oXh42F8jrr6ctu9AGiGcPb9qvTiD2y2OKdAMcfzQPL7qs
RNMxBhQ2rpRxDr5XdvSNkWXatSMiEJsymtJ6h88yKhk1HP4fdT2h6Qh+d77I0WIb8Z+Swx2AloEA
MhItyimALsRZaS+ute8gn9ysmRdXhzJDmgQdwHq86/0yvcvGrCmIG00NUrVemTLghfc5ixDQ3mZy
6KxtV5B4b4UbV9UVFPI4JaOku2VO8/rrqtv0O2jA5HFkG083wcDxiMBiRW+ThnQQIRmPcHs9tgwj
aaJ8IGyfv072kOh9STnkvk39rgVIWabTZT9W5NO+GvxgR4OiLV5I3OvpGqp+8aLXlX2qn3SVHKbA
L2wEC3PY3xZwR8SgWtR2rkELhCG6LFN4N6uSUpMEF3Jqz2nvHNBXRGI571LkohLwR9/AQo9UIi1F
LWcB73deRvRowahM6LX51dI+zKvHWqmRF4vPC0pXCYW6Jqn3TjKJ61H682NYtjMI5Bm5FoOAWrJt
6lDNOFgTVfBzb17yb5Kwsj6WWgfPaCqUFWCsuP4yjCOQyq5IkpcmH+zvcT0KBOB7DxFzzdETbsPK
b8/apSXRX7r1BS47sJQqL/WPSqTyE62t4hFlXhQOE0kF7pB3Y5mdynYdFkqP2pE74r3me9yDV0WL
tA3SPU59TrkB7p/X2yjODUjLrpENg6yf/TVak1+cebofgZ8DST/aJAhuJ64aVd4F9eKeII5Uns5x
Z7bWJu9vwozAdbcmsngSDtAHmuUDIoW8FgWqMy4S/BSqrp/PUbyZgbt6y/o1TYA5boams4LThEab
vxk5c+6nZEIIUkazWyPkQcF6I/oomLYQhEb6O80Q86KnSt8p7fZgmbErEVAzAj2chlVBWWyFiPTU
JGA3tlNvTQGa7v5Cok9FYt73lPNQiGlBP+zcfHbubSnwK/RRXf8xdSY+q1qUsEj8DCTJISOYD2CS
82hbdP62RYz1EQxBkO2iBG79Jg1LQAdxNnXPcZEN6yatSroNonOXi3mCqLUpeGVAnB2hbushmZrD
Eg9FCItkdigoz7PObnsXKdPtgvoKXvNIlJxamGO8SCfT82YeGsSHrFI2yUaWyYItSJJ7t6EDHYH0
ZequkHVrrW06iexbPrXjl8Sna22P6D9sEqS/2aATNROotainbzh34oHDMerOOosa3t6WCRgA+gXs
yKjjJcV2QjvhodFa4JxBCrMJ05ri50oJ+6+mSWW+mRFW/KaksXlknslPZSDZdviwv9WYINib1VFU
TmihK8Kp0MNSimaFmbG0nxwERtP0Cyq4yAIXba/zQ8aM+Czmdjz3E6gV1HWV7PYulhrtzvO1R/4d
+354QVc6bTYDrdDlMnPKHkSSSIE+qK6lz0HGdAVrx0G7vwyDBWx8HVr7rKqDF2R3NO3IeJiSTdMj
bQwCZXjtLlopph9R0oEiyhdkuZuBSkpDOZz+dxp2NaeHEs/tkE3TvqolghgakON4MucZErEIPSOB
6kYYIIAd7IBBC7tGEiuImO/IeAzT9zQYKcQiyNaq3TqXwt9EzkrD1wJqryGVgYLboRMMBoKIMtL0
2AV8kKKgWIYqfhaG7LyV85miiYUAf+XJ65phYV9z84r2jy+M0PA8OrQwkaGlTKw796UiizjLuqjY
jcOaKjgDofS2fVOIs5zsyt8kaqLCzbd18GyioojY44pZbHtb548huikOolfo6wPrRip/2wnf+Zai
V5ju5s6u1hMk0IZbF/bQc6f9+YumZAFnIcUwYB9DqCQuWglS6QAWw7BfRS2f6tzubMhNfbb37JqG
ztqj/8AulJfwbJByJYdzlQeXAWrCtyQmJDt0cWazCtqQfxMMdBSTKhdfWyojwF3Ixr19lggv3ZCd
I3RGGxfXmsofkJRBJYM4ea61VwICarPHvKRPC9bb4d2D/2AuSjbr66RbPF6jCKAudSlIfWhNXMGD
j7ANuoZKZo0y3CcrtvzyLKrw9jhYSV9n+1Abvg7UPU+crpqq3MaPU6JfCmD2wFwK0SUBv56iS4nI
NrX8IFIrTe48rHd+OZSPsPljjwBTW4h+YbTScheC66kR/YrtWnZhtKE7STmi4K13uybo3WETFWH+
HAxBRBsWEUWYIXJZNhH9CHXmAlPW28JBbHYb9kq2R55uyWl3QdI65pYXf4KOHa1E7LGufox93ZGx
Z4JCYKYrTHX+m8r+gtxQuOzFkkcP7lIBP+t9d04OBEbNSj/dHr/NLqS5AzKf+E3YBRagMMZ4Qh9a
FW8cvD+Fs7GTzRtC/R2x+ldi6wdlCZ9tGMgqVEjQio6jnPAjbrOCflbTmd5jO4ByS4nMZA2WzvWI
QmVI84wSRUftKUdPAsCMyTEwQsd+ofGT+99DaN/TM19vhbuggeE6oQKyafiMv+gCQLHzCxq97T4C
ugAXTqJFuTGOUM7WrrTB/bWrCBFtansFZKLOOdmcWP4EOP8r0P5v4fjvgPv/J7z//0PQvuNC0/6/
Ufv3Vdr/ePmvu/6p/9H9it1//Xc/eeee9x+6zShAQ/cE9ekaf6033jm71X8UpFYblLpSrheAUf4b
vS/+A+3Wl9CnwUjzXv/mnAf/AdGuBFBykPv4z/j/Brr/6jb5v/Bac0XcG0JPSMf3Qgmb8/0EoqtI
jDHl6kcgIvL0vdO4FG23djOm64NSQ5M/uVarukNFsRMSTO/MkP+2hv70HFctkm3b2plz/yxMUIGm
7W5V+jiFZdFdFgp15wWwwKyaZ4VZzFwbvESRyS2HqCt++HO9DLcoHfsFUDvVRN9lKbV3FXupRgi7
FJiwoDvaqLa8TgQEMwDIhWoBKdSQHMsL6t7wZvZxCbDh3KFinf3F0Vfzb355pf8PnLpZz7+OUQiN
wg2JS+E2MOqvEOVfFpkvwNcmXhL8YKevMn3sS7egwOmOXesf1w5BLKrDMJTTvygtAXr7034DheP9
9X1f+hIERCB5U9zM+3e0ZoBZPdtLXzKRA1bY9rVUkmg3dCydgeOaYkC0bQJ8LgHHgAd2dTMBTOyw
inRXQP1nCLzi1gMFT8tWAIgLaMn+YYyYwr/eIzuRlPBQOL2hyZtp+f4e5yS1nITS+ouHIJbtwC/y
YYUeCtDDkpCk7T3vMVcIN53+q3djrsvmR1lc2Q4qAx+v2wxLjXKfDF7ihTlH7GE3Rfc1cSMgoBs8
V4b0GtX+vu83SVKjufAHpsn7/ZfzXcK6gT+D+oMKHNbQ+8eOER+w7DmRL5Zf4HG/VRPojicWEl3Q
Grmv4gqJvFpcylwvw10OvApSaZekBYPy+4F4z1znThS8L+TUAe8DoKLF+/5Oeg/h2YVi5vcoXNnu
TyDHlhEWUxEHOLDQoJ15K7+/5D8fPvADePIqsCFRIEvw/pKJn0QFqtjti+sh4DgfFuGtIj+gNDig
uIy4qOs9GnM07Bg6xAW8x9qmFBzuxxSLk+kPE0FIrvbLKmUAQttllbBQjUpC8OFu4nDNFNB76zlB
r7G0jmAWzIIgnU+6ejtMmbu6ePl2mG5u5hDOkCZOxJvlrmwgGYMuEW11F5ZJ2VbwIWE+3JZjWnXP
vx+z96QT+FECQoNru5DD2cNhKL0fM4QKg9bW6/w8t33LJKAbZzNY9jzRPiIzkqN11zi5NosGSXPz
I23i4d8OlhCe71KapEvjSqLZD7cRaKfrMZKrSf6VxR5OvSXFnQU17H5R5zJS7PsdsSB8qEzR5EO8
vWyFOgb0d0ZSj4Td1uz8C9ha7nAtxnOQ1U1d/mFbebX8/PWtCjNIvoPuosMbpgD5frxmOVVNWK3y
uQM4SKc/6ylxDjd67VOKnhN8FG6OmHjk72qQDPgHBfm6WHf4ckenXdgWWYxrwwocitZJBQuhov2B
eMCgbKu49cowXsutQ9jGluhY2YIyIH6DBd+ap9Gk9b9apopJ6rk2vGqJJ70QwccNI0c6nSPUGq+w
PbLYxNdyYmE0naqGT4sVDO4ffKDfbwtv11M224P5z/O8D6vCn+cG+Io9XK1la3xRZmTCgGGAWkMq
uO3S+On38/vj9XwRCNzaESpB5dQVHyeWhE0rKkCfV1EGaf6uytkgnB32Kr7cV6RoPPLvLygMV+3X
GQKLCmoFgDQo/55i9b+fISz1So/V2Dz6qlaZQtI0MA8aUfcMkZhafTPM0fJ2HBUDLSqYO2Z/bkQU
8Ffz1GM+eBhwNPnjDul+PBYdwreQly6EAwXzH+ssn3OMw5O6ecSpNIW+Qd4euJeOSORyLrthYX6F
0VisD2UyI9O4Aas4YU/NCTp5t2BJI+uIg2O2PrTIxnpXQeqZiGt2jc/ZST4oM9/rToasyWX0Fdi4
NgO1vRYk9TlFmcJEASnTmRlfVyGwpY1ESwpcdzmDuKZnnS2GmQMpmEZ0ozqJuqY/mMWQz3FKxIae
PZenHWZBhw7qOeMraqIx7jy1KhNs9ZTi8qe58yrdGDV4Md6hybD2F22bGyBHgd4qyW+MCuQxxssy
/lYFVeQ+jPYoDHYniAncRl3VxHy/nxvvJyNRgSd9MiuEj10fTttH0R4J4jkWIRXJVZQd3kezY/uU
B+DI18UpAhQTO+/vr/hxe3d8NnfDoCPMJxj6eMWutbsEFOT0TSJdymScBtecJ07n50RD3qiV94iK
CmTwzeQMfQftj52aefr72zD5wbtFIUG2OYYupxzbcUk73i+KVYK5sEKvfChd7JXwHKkHZf2odUIl
7DzJ0TPdtxG1/JuxCwAEb9Bir2P8UmnH1Bv0al55Zk6sz4so8O5mAGkYbXST8MbbPrBsQBkK2OA5
kwgIT4b3JeUw1M9Z+2fgcpiH9ZgQrp1GWd6brXSkJnDtEEA1MLfyVs7jH7ikHw+KABIl2bh5ap6W
AvqHjQ6MfFJNuvOhmFQ2WYFqW4esYFzNvHWJWl2oCdPMtJ1p0fMj7l9TBQsvILMqKKw50V00e2ZK
I87OfnlMEUI3Z45ekZ8/6GJsOlx+1ZKz6qIJYVSjOk2p6aH1hWYZ/eElftjZAkMOJQ5hV+MNUnP5
cPZpNIfXOquc+6BPJGurb2JzA70lB7N0X9cx1YGFe4toaLHE2SvNltIiDZ8/WYkgLxIg0/gV9IMu
fyrCDGgGtAEzDnqhcHUF2pdPpWg/8DVLjM3oIbdoLB8aVAaBEiwcwDzuHx7tQ0rFo8GEdh3Iv5wV
LgH0+/nZz7nw8eFc7mU8mp2qbzVTay3WtP7e20FuqHF9rdcH0Gkm4CitWvBCZg9FmmWPSqGgIBTS
WZruCftbhmPyM2qYZ3Jc2U0qKmBMMRwQGrO7DWybx9QBsOVse0I8Loglk82fSFoFQ1ECPfGu+p6q
Ly16KlosiQQXH/70Nj5mK8z/1VHpolgmCVd9WtXk8fY/cgcxrS6QN219Hku/Znd4yxccWgM4SpOq
J4Da/jDsH44jc0nKxDayOoiJEYh8CPtwlCEmb2b/czcg//PUL33PhCKYYnzcjJ6h2kdIpWLthbkn
KtFHZJMrYkA2PUZpaueix2WjC6LsEPVuwGbAghxv24Ke6dNcwsi77eeKg+rna4v1VDGUcxFUrBVW
kXkdcT6bF2FlqeBHuGQow9l1WXMnKs85m3KvN4n/758dxb73eyIPbw4BNglBEfufKSrxNcQ6pHk/
J8niUWjuBzSGcCa0o+zKo6tPT0snrdcEeF06IczrttWpPgOYJekTNYSP1nkbl5Z7GZUJbVc94X3w
3U4L+zhFg+vtclyYihcXTkZ7W9Ze2T5Nqyima3cUuDtQ4axC1WBpKd0O6f0JbPYVisnRjPxAaZfi
QsJtDndVhd3qNkNEHO/aeg4glOBYNbZQROM5H1kMI5oyi8HdqczNDlD8B/eOLuzixlt7FsM0nEC/
TAQkGOT7AXomPqEuhfBiAsUJAohd+HTOl2jY6K7JsJsOUa/fKbRY1s+TVzvpA3BI0I5ACUHqLiT8
0Hm9uIfBEIKPyrexAmjkO6AWNaj39TzCZ8c+QQAzccDYQ5G29+h9l+79osY4t+6xmZ7nzzNMz/4S
kHZl3XJi+MMLvV2vvV9peIFdaOoa/geADVRZTqKUctFhrd0Ac8cwryXyIxAPOtqVosyC6iVxmnqc
d0yVRf8IcX2akIyiByVApUeVxuCZxEoV3klUWrl3FQofdOTJ6DUO3c0foLEk0Dc4LDJo3Ut4+HTp
D6toMdn5hFxA7yElWAHr9k8H1IqT4qJSNDUwAxvjHtTWpKI4TQ+RW06DukUcRepTL3OTODgwVzw6
U8242hzr+I2lOIbE0Et0jzN3u2bA7KHwJnDJaeZBMsjDCYDTbmzSQX2tLRRku1Mmx2QhtCcJW8QV
fbeML+nB88zedQEWjB/92y+tFM5QuLFDyiRU6+vO1c/rgAPZeJZ5bRM7RzFbFkioJQMS7J/MmJIC
oFbuaM5FGyADjxNLxaHyNEeLZ9PmUcjv4voAJqTxb7LIykAw+bizOM1pPiwYOF57mVRpSEctNEUe
n+Jykj/4MT4u6zkcAuQM9tai2bIv2bV1gn+bjFq/uMCaNBXFDYYPNOH3U8ZGEO8RA6Frv2XLMre0
INhhO3tki41av93kGcYEVW9bqvrqxE7F9coMSOf9EAcIKrcUFhhZJxhSTpAtUlDmS7h/g6HXOjQx
vUv7wSQGiagQSs6SyYyYBLbAjxr7VtKU0jdbvjv28atFTA+1nS4x8cYJcMiSzzVvj5rgTcbw6YyG
i89ZguXjtClQ3eE7cLnivYjGTRz1RdDE4oOVG2YU5yx6RrwKq8qDxP1B0z0k48ARmkhrOwU4V0Dk
DhI1WLxBd9DDA9p9yEQxXjhZ1ScJbmliNtRnc8spb7pZ7/CsmbiC5K/0c4SOEsPgtZZ584j58rsi
LM3QjCPaGylHbKDRRTmOFbYv2He8PQ/MdqmfqWCC2tsqWEjeHXSJKIQ/Suubr6dlIRiLn7MnWjt0
J3Z+ZpmHgyfxOhgwyXl/P2PcUK3K/Al1kfxS2mlr3f0catB/5uN/D/Lb5yi9OPml7zQlNyAq0LHP
OQoJKWQk5At4aO3QrCww55Jxat9R0YBhZXpT5kXV64im855SxtDGp5UIMcCBBZGMi3cdlkPNKI1O
iWM4ZW2KlhjKhjIyMoMgkXjdcUlzhzWKIqp+Dt9GsG5YQexrb8+E3Sc52hbimjeJIwZ0ptxhv73a
t+mBExjKEnvPTfkXewWHlm+cvYX20CEWrblM4iYev1xqbdP/Wa3UHfoznlSa4X2bSCt69dwlD2m+
RaQt5qvkZr5kdnU93nJ/D6gFeY8/AKyBWL23bNiBiEw4yp+hGZgSITTXdDDAUjDVppTU4THwnI6+
o58FUBumT6eIWHl4NKSZrh3NAfOFzmh+oJcQ8KOoYMtPyGEpc//V4MXJdI+1SRGnhyrGsOcu0VLg
I4DZhi/6c/k2V1Bngz1w8nPIQ/iR3M5Mn54v4QSouXjWpGBdsJ/Vq2ffE7llKIM12uqrdGt32Da3
W5UlNSkTGm4UiwsqMNTAeE0Jxht1bJbzwPnK7zBk9rLgAM/GmZczSLPFXB97F/ZhCeTbRbBlE8Fq
6E8FZCE+n/Qae0jMuyxVXJV64P/La/EFLRFB7U3THCmuxryPKApMbcbVRQIA5sGDoU0WEAHVZWZM
IVt5dpildthhkO+CWbUvSo7Ycj8jqxN2pyrkqJq/2d6csd/gU1Dn+fFnfR6eFBqGhwEkU918R9UC
8XY8zVECtE+QtGDNYKpXMGBdNOXR+iCToJ76e0B0yeThKPD66DO+MQyRbNAB4InyeOrU3lttwS7X
t7Crqp2g7sNgUgA0U/ytIB10+cQICORqed4+TR1+4K6s+bxOqS1jNoMdsvdItzGvQmPTtWBrLRHZ
4xPeIkwOOyrgV3c/iyyrQMYjOgyVbiPnNI70ynesb7VMePOSMqxWbk4BOsLSzXssS3Knattj7Uge
WlIN40l7d0rpasR50LNVSi9aOPOAqiCLciDXM4M3pNKUCpwhyGlu0AKO+econfCU3ybCs8g6Q60U
aberUGam6lsPHHeXfh5Jr//kUhdcov0cZRZwOuw9VNGhl2pRvaJZTIIL30UKUnIOw5CXv1r4ZkYH
6LTm2CgVQF1700JlY/K9jST8C0r7aGOkcjyDKVpG/qd8HSbrDvXOnqrC2oA2eWS/pbiHEs3KCGSu
bZ4hQi6Bzf9nOa5IiVeJrEMAZc2jFy6JFs+APb0C4C7soOjgOnXXW39NqcjmaM+JJgENdQUNBQv9
DNiY1GbcKe8/2zEWfsD9FPom8+3kE9vol3BMR+1866KA0sRJC62uDGmNA+h7WN3Bwc8H00YSDuhk
oiam9H0VDmJglpfoumxHfmmhMOdPtPrm3c8neXuXusmouIOFgqDFY71uNwYtwnQLFxQD2i3Rv1m8
GImZT1Sv7ZAoc8zvlLAtPrHEi/lgJKlOlHsyd9MsSouoYSnHRIvR1dpD1UcjYDKVQ+7K/M3PKUtM
yU5EW9z81VuDwWynyPa089KC4RIOwps3Q+LHE9oxdkU7wl3WKHROgeuZVY5OpykHdhQz+eESlvWn
erWZ3y60vAKZv9DcObVS/unPC0FE5kjTTBXr7i1jq8C4+zlSgbCIPoGlMc8HJdl8sw6Eqe5bBeAK
7rH1WteFMlTqOtok2husuyFVDZ/vJ9qi41nqxCaMS9yZa+AZY25reF1wuHJxjoC6HswibxzTt91V
02zmpB+tDuQXlXTok+yTDI2P6PA2IBTWzaaXB54JscDNWRlEeYkZ6B8KXx8SeiPwTQPbplMdgjT5
R50+6WnK0ABw7pK69rhrP45nVsNUs81qRG24iWKk8JJggKzNvf8hu3uf25nLe6YTZYdKCa7/IbFt
h7m2oGNRqnrbGjNqwGb8aZcVfzAV+ND1YjXZVNO5FiUr/v9RtQyYog4iQsm/54idz3W91Q0WUNcI
r5u3H3qJealDmvGGa7d1eWU/N8ffP/b7Mp+ybeZPICi2e+ALmOfO+zJKNEqH8m0W3xlxQO8xVcLE
410XUG0H7PHncf7nBR1EA0EwBCFsSJoZ7y+YJ62NOKYd3eq54qCIc078UwPbNmXN15X9+wf8gLUx
T2j4ZcqnSeEI+nsfLjgXGRDfvvBuf+4YU7Kaov3iyUWpw+x2wXjImmhtPw2TXLJdOVRmP0fU17qz
utXlPPrDHb2f6dwRqVQQcnj5oXIp0X0oNC6hbcHRl/q2eFtUE3Eda3wectgNB1B2Ka8A2qbpe4SS
w4HQwkrMjWSNhNuyHTWZ/QERoBom38zWsmzZ6jUfZ31E4ipdJPkk4MfXBmHzts3+/iHMcvjfnolR
c6db4jJhwKOgJv+x/DYt65y2q8pBqFvgYrc+tgDy0Wt5v/9uZZpL0e8CK4X+GYmp/3FllpFTLkPs
xce3k3NUJPM8tqNLfvz+qT60gvh2EBo4KDi0nghb2Qjez84KDFSEB1b43c6oqv6cBY6Xm8imxXqM
7AfFOPS97NJt4bX7aDuwcxdETh262NXs32eAwK27P9zXG0TklwGn5MYQILXgvAIGgo9tTNumveEj
z3PSro4NJcZRs0FJDLbroGjTrRWN9m3dxZQoQ3CQK0kXEhFxL0rISSXQIJTY8oYCyoXjksLbN2UE
u6g+Lhyx6MBGc5oLVJBQAus47bUuySbaDAgcePYCWzSMrWrb6xCcbRUVqws5A4VEhemtLZZ7xPTy
OoIwojEqipMxBMozjF4KdgxfOjiWxOt+WkIAwfSuQv3q9ZxHBc+ca/nb6UygG7DnYnLKbvAWseev
ozklpcMOSIZlTtNpdCziwhpSfXFVOQAk74hUEPW5kl1hOnfW20bS0LTlvdlNIABM5l1fgr+uuhZl
4h1IOiDORkb0tXKgOX2Szc944DUQoUGF8M5uNY5sEdT6kQINIXrugYANai5Z5gTn4xniX1Eab4u5
7EhLKIujmH4viR5DeeVBUHCb08yzYXKeqW5sKVfipGvSmXDCmFfvknwoqV5SyPAp1m+ypA/qCDGm
Op6ww9RwnZVzE+qw8ad9rOEU6s9qQfum/kzZ3jSGCKWgnV/VfUct/nPaULSFcuW7wBwOSavR9NuW
gtjtr4UMrgswfp4n51EgUd8HV1SfouYT3J4sd4AXd5ZNQkkXeEaxrk/o8QMUXni3u2l21nbBq40E
HwUQprsKMBxYoukCH/e+W5EyyKaUpDREZGQ7p4ndnSAh10/Pnl3m0Jcil7i1QsGsKtuvFQUMTC2h
SJvO1c9I9n+oO5PlupEs2/7LmyMNfTN4kwvgtuw7kZrASFFCDzgaBxz4+reQUWZPUlSFLIdllpYT
BXl50bgfP2fvtQkPREd65dcsf8W+ySqX9Mj/KlfoH2/lFirObe3+69HAU0RRBTCm5OSDsDYH3AMo
3cVbDcO79fgzTNL2dnOpTcETa2HrP4om0Kp9DYPJQVCezo8OOOwiWnJQxrk9WUfQU+sJ88N0pCHQ
Pni9CwwEANgN0aCQATp76p8SHuqjnTotnkjbzD6KXlSvqY6VRQUGnC+/ssYDZ0Y6M2ZDnLDQv7Yl
r2MzC/fKnXMReXYGza0DALgvPJzMRZvL27WoYEyxBY6xv+gYDkqcUN8yIR+hhohLb2vppZ6GMYYR
oEIEMulxIgUzyoLZv/dERhApIVqf+dAlUZWB0CfardlI993ZX80aZzxhebtGOFAsS4DZkFAabz/z
K08+x5qPnvSyA3qM5LMLyupQKgN35hKQuwQ2rX0UNi1uvG56R7odxPznWa3+e6VhrwwsWT/NvpnH
ujnqZ1sP4Na1mmZd2XS79v04NN+Hwkvu6cHl6KhGK/g0mJhwLDCE8TCZhODuxdJosTHU48OAK+60
LQXRsCh5toYeCTuIAFC7XgBv7jWfzGA5MciX3wbTLqC3SDFyWsjxFOwmy/G/+6MDG5s0vf5cB0z1
I9sYi3s1WSXHjbq9OMNodCHQrPZdLwZxpTwb340L1o+109lGkek0n8H4q2vdK6cTTWSNwFMrMyOf
1e8Tao7V7NbVxz09ond8m0U3f+80OOYmiMr3YShaDP2g/8+Edg48uVmFsQ4lVw8BbZ1LdXYlDI+d
bggMwIbHQszJJJxmq7LO8Ewrce5V1+9NIc2LQ8b5jobpizMv37Dh4ogHfr6bBgk20+uQWqeqBqXo
LK0V297Y3IjM7t+WLZGx0JkSpwMOM6QEULcBppEHLy37nQEv0nGzag4t5+2dqdfjvYJjcz9ky0j0
8Timz10G8Ilo9NrcdUqqEA+WwF7I38fg0qd1xYunshXxt4+H2BywXDTrVIBlR2LNrKR+gVQAvEyg
PA/oxZ+E2fuh7PXkbOeN/T74rroqaJtPdO8RvtM7gQ4hocDgLEmvXJ/UvV1llMF7r1FTRz5lDqDB
YujugNZgtzA7F0IRPu3jaLTZHfohJBJz1j+bbSMOoKmMQyEm9723kueZ4+bz2oG4OnTCXoi2rNPv
CxfkkIGskDHV1PI49mD4dr3dMfjcYkpgCkwnMkTEAYswTNXUG4LnoBmDD0sJ66nok/ZjWqf1u+QB
jyavNa+3lBOckWTad6obHynTYItgnLrS+qH8uupArKzKSFCM0ZW9yRbdZi9TrEh6kfu0VZzSPXrM
N0IBRP1QQlp4RnNm8fdP5tnQG2tf4HZ4o73V3QVN1h8JSAoeIWCsl3Qoulh5LLkbeD6/wZ88nntp
z3fNkPRPve/b36xyYnEwu2W6AfrGy0Nr6NawRnlRvTef8hk0K+0PvzkA/LAjTpkoP+keBPAS+uQq
SbL+nuyX7NlHEPTWrSAV2PDTIy+bd70a2oi2ygW4HCTOFYNiwwrHOqgif90yTXU0ciQNau1dSSf7
LlWtgHMK93Lfz0X3JkYJGgF/wXrVB7a8IKAqOWTX7VMKPg5US1rjuvZK/2gwOgsnsdq3/pRaNLh7
7VNLTLRxV4tjryA3llpxJog8SWfYvyKjYvLGGCBxWY27KiAuZNZECkbSqG40/AEv1di/8zPQDMbc
eCGVWkaF9IobhR+MlBdh5OegFeZXqWGGCSsAjtcoZuRzbk5Td8hMkkzCIDO8i520PaGxOtzWc535
ImIcSibHxNg48gMYk7sCui4RKdBEblqNsfll2Vj+BKHo89hfwQJgXoKJyJhPgNXqW0vZ2r3XBBir
XNVj1MsC0T8U8CnqmMnpkl3qHChXpAETRKmZAJ06eNMwrA+L3+AeOGylhw7wWbVVS04C3u60PJcc
bfF5Gh6VS+hAapuuaTrABLOkkT7N2F6WkMhd9woZYQIf2aBEvIycZ8cXJ+cQRXiE1ovRAdOqpw3q
nOM0ut7ZMZXeFE+rBYmFXHnVkUt7Nlns9JNv01g/dBXJtFE2kbH6GGgpDBP4qVVA+CswsArGoR2o
x9xCfLLDb1Ldt4uhrYeZ81oR6l5nwkMICtWEZk87/NojxWOOEO6tUUuD6FyYYx5i2i/Po7aoobgF
FuYGRB1NdaMrALS6WcOwBGhmkokxjnbhjxHRV25l0qceAJW3PlPCUBqLWce2ISv83hlDzl3d0C0N
sf13sFLqhfmJJ4vy2OS208bp7MzXZU63MSo2bo+VgjiJCIzLsKW6RW+cAOcKpnrS8cCAzQyR3dEc
bzQnUF5IKJc9YMiHDhUutL5eDKH1n2B2i8jqxWIe2jYxrDidMlOaISVcprUhI24UXcBuMvdh0ezW
ozCTPoz8kJUU2is3T8tV/o1FqPPdGMgnaR9pZ6iApAbP8LJYmADMnGuSUVz5zEy0To5F59vv6TR9
xZWaPqeZ+JoGAso8x4T6cUYiESd+0h90Ng+dRcLtmSJ566VazOqmt3K5n7I+CEUnVvz6yEcFFjmn
fuyxiEZ9T8a3JFGe9XUa629jmqx7rwVE1qUquWZQ52PIVQNmspXNxgZKkVmPHjocsDxk/1L4ZTww
KBDz+dNoRXkvumbw48HzUvCpDVTpDlJhLFUKs5bmawqhp1bBqW6LLjJxs+yxlTlICoHMBmPWXsrE
0a6hCtsXUzD7a9OBGXDAsQiMXDK9N9Ij5FqZJlBTj0040oOpG2JhuO0NMrwZBWA/k+M2zDphUGWK
fw6EnNgFRp2gbUVXKE8DYWMqXugVP67EPn0mjI+7Q8GYChN0DyNvXcr+hl2ezT93S6JeC+oL/oTk
YUuu2ksvcEPZiOylyFPjKw0stUf7EhxaPaj3nvCKOw3oTzjVbvaqN/VztTGRUg5ue89Mird2Nkco
1Vbbvll60p+liRuVACpV+HjqpX1OhMmXTnUaxTmZBhzCrduCY8l5Ii3lG3wv72uZpMZraVjz1cQA
NHJE154sOq8v9LDNclvToDMAr+yu3SSxqFtZHLeH0AaIth3SF3il7Npkin+0k6/lceXmzBPpybbu
qXFgfodDnyso4dXa0nODn2pgh2IdATaXF851JQbzIyMhAjwRrlg8mJBg/LDk94Z0kTY6ykKGd+1K
0wOUjB6yp9Yq03Mt2vGL4NQGoEdYlv6VjXfGlan583Qkos2NRqJ7j3nnmM/b+H1vrFMJI37RxK2D
gfpD4oxne+DkSVxdgqioTRzrigkYOIwFbcauTylprtQgxUcJFgYXOd26aZdPlfo2jgvvCi8l5zQp
aAZ+Tgx/ph2DLay5xQRDoetSlEeEoFDMo778bqPETPa1l40XG4AbZ1nKEWh6SYfDEOYBWmR9nZyX
cahA14gJ2stgAdTG1KzfSDyUjwypSKBnssrFcgl2qw4zRRX4QrC5seoy0MSdCig9EUPAeYCNRSSU
TDZB21Lrjoh7CPfEHg+M/kkzyOqssEuAeigfSO0tw6KkSOvj7Rg7hcnSgcULHatJ1tcGaFF5C154
HiJOFUnJkhZAghNhb8i0Wg4aOUONfetKi6Cn0ugIfd98bWB6Js1XRbJn7lQq/RpqEUDwkNO2sjHJ
Eu46APVgw3WWKGMMhOcUXJ1jL1EzLUldXhY/oaUTDpIDmLirJrpWUH+Rnwdy30vR5a9pWuIWjmZe
FaYRuIQseJaT6lp3JBG3dJuTzKRW/4A6oCYnJqY9r5vY6RhZPSa6yQgDqG2RjxDNF5vAjbtCipL7
YGuojmSBIJhW+oT8nq//HT+fp3Mdh6JZokBkynl1esyTj3/1PDWx9e3HKtg6jCa5beJC0Mo2AWfs
vjX9eQ9X75P4M125B+TJK+9bZwxB/ibFnGnZrvFpwGmcbBN4o2wRLMfji4Td3PlXIwWlutEL+J12
KNNBduVhZUjE3WLLK9riw/JlM9WRA/praS6W5Ovh9W4RK8ADdQarTh6t0RG5G7voPXPrrEvZEQsd
WflIjcPZIe32QvgF67E2tlGJmOcaCj2BE4kIWDGXLf539O1DPnr1sgDhtScaknmIMklWsx2nYC3y
KhYzwhUi63qMzVcrpZ8fJ2AaEoZJUxIAfTPsLrBjbLuWfWB8Vr8IWGbPuBAJhjFbTHE7W/LuxIg2
6k+9KamyUOVnfQm9dwiyaOqRe6jdanbM8FZXLv9W/5+DPJ3uUL5PR9qpOdzNxApL05XXwLmXOhZW
jeZpCpinCq16LAI1eye8yCvuXpyb9k41c9kc+lFHDKh8ovQwDU3lpwCuXrK02jWRmuyjMhqtdXkA
/jorCgStiqlAOSGSxOA4h961RyB4ta8+tDVRCwmn6dwZD34JdxF6OnDvnpjZfjcUE0eDZtUmTiN9
AU6BcqIfjjJzyukz1dTWcaGiBgG0llm6xz82Jdq+loaPxsXssDAnut22sb3ow9EYWu8N+qdNw9JL
zLQNaSjmxJzBFRhuap9EhsjUHTm+oiBAfYAUFLFaiDSiwxcvDRN5Ds2tm5STd72zO+rwa8XcSu1m
q/Rir3Srs5YStTCgX8b0gURN1CggzEUOEfwMkho9bcwO+Cm4MZ4CKGohUTt2ouoKKJSB/bEy9+fZ
SIJ7qRHvKLNV7F1DqLuFmx3ZAZjuuECi8F1DA0TzEK7PlcYyPHzlcDln915R91vVBcTySAXjnrFZ
O/kHSySsfWuyiwfYRsk1asP0M+0Nrrw/rwrVF+SAXbmu2MlFrs/PvnLk3dxXGV8Bex1DVq9uWU09
QBGqdIIHg/ahFwVFO58MmhZ5NCMx+TJbNv5GBxbcscFWjsqvdx67JG335DXor24/GLvAQ86X9dWK
0H1Ylx2+rOUGr6eZR6YcJsxmmJQHcAVTMJ2g2SHyGpoVVWWazIo/NyBsYO45DUPdJelmz6CFcSW+
Y0jq6QQemR4NtgGAccJDpWelEEB2KRSva0sKeZWaxuRHupMKb4+eQDzNyhsR744N35KhuvfV7snA
3tUU4LedtlW8A1FHzY6aesnJi00CVB3gmTKCJvwCARPtkru1pgOwW10hXDDx6NQiS4dJuAKlpUPh
oEpDfVGLaLLEDxjxTUwcmIIV4CxvHqvFBG646UVUdZP/MOA3lnycgw9cQxpztggRvLaqxLz4WVV6
qG2SBeaHkQQXIlfNj6XKy7PSxHCH5A08VO6b77h1ZINpxAsWstqGog+92c6XSM5LQbRl749JLEHD
w98Oequ6FIa5OPvRnZ0XLcmEuqFzBTIWPUS97CpRG295gHBgV6NnuGkRauixNztABdbAxBzQJbpT
x7VRZE+lo/o5ZN+kqqM+J9u37/zturm3szXThrbMNrnxq9p67RArAH2S1Zs11O1rD8Vsl+UNvUeE
ieiNUjJBgqp/S7WZzIxyUFqoUXlc9xLb0UDf5SuEW+3UF7zUUZ+X3u0ox/Y8Oh2Wid4rr+gLeEct
0f0XOsYkEKRN6n4Ic7ViZevDw9Qv5qkc2tEMi8mft2oN9DjxfbR4vGHwj4OVNW60BhqFU50HCs6P
OVUPuHjzqKe5FfU86nbYWY6MKV+MC/AimEMEd71mxKG+BgmgZjGAk0oZGMW1XyU/UOfqMLbs8dmn
3D8YYAg/gAyXrzo/gs9cceFQzr9iXfGvFbPyg5hG3jpfvqPzBQsp9QWowNjqBu/Begewk1TC3rDr
A/tBD4nFH6zI99B48NMA9Mz+S0GzI/IVB5WOfG14EJnRvmh+ZT8SpmrXoU1X/yREY+BrQrBYWta3
RdL97+NS0A/qP9igSmCOjJIxA71yom1r8dATK2M7tyPprKzyAzlNSHz6Dl82s3a1FDVBO4K5XXtr
LyhSlsNsYnkwI6vV1ZidAAbVxXpCD72Mz0muZueb09hteSxav4YIk9i9DvnXnxx77lm8SkQhzNqQ
GRQbMESP0K8ZK2Wjry+Qxku319VJLoou5s41lbO37Wb2v7pNM7KodKKsVMU65mS6E1HnMe6PtIXc
F3QhNlIlVL2U8YiTFjzavDSowW0HRWUm2u96py3eEDHbRe8WD2JeSlhRa56WiG5EmmxabJ7BjjFI
WqSr3t1Plj9yhMktBWDgpSUocSoi5plkGO5x3uSquCmKdpDkmMygZI1YF5Ycug9ZEh+x7PgtIl/C
mWwbdsBVZKwMxwT7JhQhOtbbN7HdVA+qQ5aqyeu+SC1dTWeXJ37JvyEpB6Z10caBA/OlWGCIuPCM
A9+b9v88nvt1ps3U0GOsjHc2YI6OaHnz4P/MUMidBSdNmnufZSu2gQZJX5tOAVAW+eUHrWUs9YdB
5a8j5O0TsXEzrNy8w/jkNsTAz59Ic84Hjp423+u/PnH6SwRiOU3PJHnwMlui2Zp0IGVhlhcMBf/6
yv8Rr+Hwvb15r78Pvycn/oJqeGpr/veP/8n/JppDwJX+n2EOh+99/d4sP2Mcth/4i+JgOP9idqsT
3of1AvzLpkT4C+Lg/MunbWYGaDA2y6OzuSr+C+Lg8EOwFUgwRH6N2UVHTMKwdsz+7/+xvX/xWEER
sfCCGvy8859wHH57onT6XgTY2XyI60EBsX57olYP6L81rjlHOjJoaYK6DRTokTNIEeW2cvprN3DU
N5Bgwx+sxL863rztk7kqWEgdx3FZUH6ToHjzUJKUBqZ3GGoqZy/T9Y/OHRMvTi0BEYIgKCQikqXk
+wBupv3Dq/SbQGT7fAvju2ORgAnBQrd+k2OM9iAGDNxtCO6zBfhUVKBHfXdoD+2ggmfkY9V324TU
EmklhM98FEZ7GAfdPvz0qNz9Ncv/mQrz2yqy/R0ebiaX2b9j8Xj8torAeKq6biFIoShW56IDo3y1
LTmfJc6s/A9fetMx/H81wb+/M+s0yBf0R6xd5m/XHF3+vE4adVJZJ/b05CeLHzmcJrXrEUGQjKbW
UXf//PX+/oDx9UxAMyYiL5THvz1gg5rVKCEIEy1XzeD6B+WUp4pjVo2QVFOHXuW6uCHDUP/45w/+
764r4Emur+MioLC2f/8JvjE0LhWyMGgsM/90b9DUJsXZUtrWI0oZbfzzp/39abbB6eDZ9bFwIjf6
/S4ueS1VSV+9rCrnMtTDZ0E3VsL7pGs8ATegeAPRXRHe9If36L+5wKwgvLkGxvwABsev31PI0fKX
0qrx3brOZSpUScPY0KMqJSMDX9Cp3J6rf/6220377TkK4JwZGzgC46r327ujVh32GCkLeKYd/cMx
Wp7UgpXqDx/z91uIZI6109lMqY7rbT7Hn25hYwGzM4WC5+awPOy0MhugLsr1c22yuv/DHTS2h//X
L8Xl42M2OSLW8N8XBI/OYdOZJvRk3FEvHp1VAACGLg+GkcshVsK1S1qVsOt2hYQUtZuprZBDeEqL
O6LKwRJuTtI//Fl/vwYeSl5fx3yGHIqR/6/XoPRJhhmTBRAF0vnloic1A8QxKOfrPM+C/3gtYsNB
+sJatBUZv3/YykwyU8hxGM3NzmVkxExInUW5N9izePtPn6FtczNs3WdlsC2HHe7nm+uyAhW8Iy24
VRkcrGLmGaoFTtU/+Pf+/maSWLzp1UBX/Ns0+uvnjImhqPu3hgez2Oti0arDOs9OVK0dyViuE2DF
01T9RO9+Kv7w2X9fbxmobDK5gK2Vzea3NWhsYPzQJWnDDCbYB00nzvwmU1ICQs0C+4oUJlvPf3xd
PSBSJj1Wz//7S9MZpI4RL0msFwaYO22tKlz9sx/986f8bdUh9dRnCUCkpzsYxbd//+nVZEC6FuBE
HQg9hnbn20VyndD7OpcEoIXK9sUj5wL/9p8/1PjVicn+xdoKQA3NMS8qn7pd758+te033dikJAL2
IAsuiZX6R0QSAO8HJpNHrVqX9DCVfrWhDiUPFPDx9BOeZXMc9GkNTgWyDtwnsiBD6g9/29/WRG60
i4Z503zbf69nLLKtRjxoS7g6oj34pl5Mh8J10gw5OZRNr/GKCx7X7C4hvBVX3dqQizQR3ZWv5ffc
o8+Gj8rp2ti3ZP6n9/pvL4GnA9eg4jG3NQ7B868XjlT41S+smhBVo/C/9ONUf10DdFixSwPlfi0a
TSdDTOPBpE6kDDTWXpnxsqJ1bCgQvzgI+Y+m9FCb0Jkwzx5xv3Ns99JLo6FCNo+6BdDLrnRMVyEg
JNVhJ/EnMv7hYqmIHKnys+15mMKJlvS6X8gFnfcz+Wv0srStdWoLIKOMlBkEzK7yv0+10ajjQDAI
59K2q+a9IMMi2ZkLYL3YJAeTrN1Akue4vVu9XqSEYmeKPwJX54PqjfxOZ9K+NxmSM6qeVfXNM4i4
1WfcbyFxOVmKFIquNziKSd215Yq2JlOWf0FLT+drEhMV0QgNuHwr3ELd5Lqlxvifn5rf7wurOnU8
Cei+jjKM///1vqiqVFk9bcTlm2rag8S2qtiOWlf+YVHYJM/8qp+2N9u2+P3mpqcFLwHl/LeNpFCy
x5KY+TvTzt2MZBx8FKB+l3YITT2H3rD2CJYm3IjxqhdiJI3EuktyGlzEm08Dnf3eunLRq9y4TSog
qrlBdrcOK3FTGbJQUyO0yXWRjMyFHbKnJQ9rWa8AQnnxsjirgY6vgGUP5oyqyEtQXu/nMf+6EpwE
aHJNRAip2I1bSP5xroT+Pg/LsYUt+6r3W/qsn5TzI2I9hlQUPD5pRL4+hJlAbTAsxhae13X325KY
73FJ2Mck8QSSFHC4V0wdySnzW7c/FKPOHHT0M9b+lPHXmfXAI83cJsQk8bxmDWkozjpudt+7Jx7H
QRyRhWap6S7eK42UkCTQOnHQSuEemH2oPU3mnoBtaaxfaAMD7BbW+s5NJ3JscB3EQBkI9oMGjsym
OT7P/V7DYvakGx4I6VUO4SBK+C3kMN0bk6B/MPJXwK/sXM09BquvnXVoDlGB9+g+0RfxQJOpfDTN
rP6OHXyod0EGvWJnVM5ghKko1CGR6a0MRGcdoG8g19CHIfjR07xsedU05zWZGpo8rbHS6qVJgx3V
Giy56z0l73RS3O4NZ6pOLs/JFbxx56yNRAT25Fn1lrIuXHz9plnsPhS2VhyImRmIbDCcsWe+09nj
EZHod9p5X7UiAwE/yjl47XmiHjINCVrLTAkOTI6xppoNgsH0zgD7B6e1qZIXp5nNO5wCA1Z189Mo
0iZGG+XDj1k1g9nyMi17yEywalP4CNdL7RYXhAbOAy5N2pQrevFxNxXYqPmw/ociR9APW43S9EBW
l1He4BD6RmP2Ecehv5O9OS+HSdXIRAgxWZFwWsYLQPsmPSSpae5p4On3JkYCSCUOLqYUFsEWq9zP
E/WYw1B2gHa4E6UlHxCkjKQDBd0hCeq1jDi+tQe7Zdzu8iCiNTFJhwtLArAvhaa58aBp49kI/BGD
U1ImSZhDH3sy0uIpM5MxJSG6r05lr1tZVDf5cDA3PUaMq6n6MqgRmUXL/I0VI03ZRjRSiOBpy7t6
1XTUyLMeSRB+16l01ZljtsvLnb8B6GeQXfSP5KqMuxHGcyetfaaDISmcl4KT426jTiDIaU6LSlQ8
s4/vZhYuJn5g4MFolfuqk4ZDzmvgfG7A/S6kL2tUEbl16la0w5TsUJCAdS0tnHnOvMY54ujdWqot
yiO17ydlaLdmn90RUwVEAaZoODkZPHrHOHlB+ii6sbvHWph/ZpNbnwAjXBXj8BSg3Y3c2uQxdd4R
5LyXaPALQLjl9JVq55Mo0TUEj4WctbNfi4WhXc/J5US0AsqnqX7A33OrLW1z0Ttb+0KU9q2jCOch
IPHNWD/7Jn/20+CTqbgKV385LzqEnSQBiiun2BsHWBdGF+G+bmJUXaS3BVOI6PyW7Di4io7YF836
bHmjIjhFXVJXXTdpgsrKbZ9TCOoH2C8/CJsBgmu+BWAt9Sx/DpyZbi1JBGEtO59Mc/XO5I+pcimW
b9R3D8pan3y91InbpP9hGhp6WDrVAJnqjlTG9ApT22HjNE+98cCoCRI8G+9VS0x0bwhmpRNZ2X0L
DzpzjdvKXrhDKy32rEivKD8xYlctbR6BZHHGr3dD53neyZpwWMArFp+gO2flkupg+ihF6xqqfgZF
qkut9obJYLHzugQbpiU8zkLW5lLXdo1VPKUz9nfVrBQIDrpE3hMJ7IJRSvpoWrxDJE7cwqqG8TvX
VML5dz/L7BPVG/SFvjPRRBWG81lSeIhdAV3ic6yc8dUZwbQkvGdX9iYusAlcRUXLn6604KiJ6bbE
pYakwFSPttYTcVE3z3ADL6tHL78PtkNGmsvQdCD5CPJ7Tf96HZCEBUh4h9VgAoVKI67M+jIZw2tT
Juehr9CHK9TBmi1jNGNtSDOHnDxnS3btc6RUkz/cEHD6DDsZhp1t6NyY2nuC7q+B3kdexXxNc9L7
ivoLwTRx65Uz3yN5+pa6yxSyxjLE7JwxFlqGqjnNo8lkRWwY7+08oCHgBQcnCswyvQYG/w1UJhkx
pX8ORtSa5GD9QFBPmFxb5z84HmahTZogOvI2+xyTtbn0sFT3PoOkR3KnqmcyX7kpyKmobrSVvjtw
5lGSN1qmRJOU+oGq+SBmqO48E9/NmiG9adDUkMOSX6OM8E/I0h4ywz4a8/SIMu5qlOIBAHjxCgX+
Pk+JJ9MybwlN4X9DngqjIaus08pAnn7WAgQ7Z1RukNGXVIpExDG/WVmdH/oOkovTgiad1cHF12Qz
XkaaQkScsElK5XDBRIxwqvSuKMnD1RxI6tO9mXUsdHK6Me3ypvTEU4IIeQdMzT+W8/QDlBiKVrFc
weJm3Wiaq8mUzm5Os3aHmOMHWgGoUnhvrEtuARJxzPlSgpTetbUJ06+ar0i3O4AGbHZUGR4RJere
anj6kQslHYMGbng9vnnpNETI+Q8aCw7KnSYrb/R0rncwB/AsNM1zgOqNkw2xlv1A4GBpthIVmN7y
LK4gsVNvuemG5YwGeY0tGbyxgGPVzNevyZSTjGYgIdxZJCdFmZaCdjB1ooxQ9ZmVE6JalPdzzUNJ
66LeLWW1MEZMANVP6Cn6lSFSBs0lbMCUTEEed4TOZH4WWjaBjM2YP5Amwk4OfpShff0+I2EJy7X5
1Le8ProBpBWQXuTbhEXUdoYqgVDShjo6nOfkCXDbFVhemjImMWZ1IN7T2bhMaaBuy6SURye1CRu3
ho5hk/ZlIp/7uqoXL5QiuSGoKYkNGgxVXZ706ikh4TWZl2ghEAt5wQXC5rWXFbHu9+zGTUMsS0IE
NlEQbYTTPmbi9JlP2TfcRad0u7aZuz45OjPAZbW90wzuNxzqnp+oacP1ZmVE6DmBs6/uQQBR0TDO
7p3evNu0/I7+iN082atuOLiW9kI67W4uJME59h2Vxl4n0XFnlyKio/GJFO085O1l1bVDr5ugc7dQ
lcHRSB9d9pPn39FVftbr5BPV094ZnZjOUYxiJW5b73FGfroO5ImsdfmG3T9Chv3c+qS6SXbYTYhq
T7aNZqAv95Zf3dE/rfZKTsR0gIdj3Fq59MDyhIqT24E0Hf1rMTBQmynY3YFATtZ3K5mPgeIpgIVB
QAyY9XTuHztEjL1GOLZPPw0UxlbwaO2LPvruzlM6Wdr6AzEF2INoN7lKuxgtrPtKL8ezu2BMaSaM
xG2VXpjM4x5wVi7QqGFfQmn7NafbEyflskU9Ww6WmOVuWYrL6jdXxHVON2SyfPMWR2MWXxRXLRmG
IdX0F7/u7jx/JmhmdbMjETC8NT5bd40CxdTyI3Ji7TnnVPIEYOLDleRh5N5p0rsH39WeHPSW40CD
ULn2j9zbkBArBo3J877q8FPIaRM1Y8/O2ElrvUYbgHyYTYASe3qjvf4uR580g94Tsdv4T+68hQYY
5r5tyDhVqyrOfm2hcvcfs4zsAmV398xv7j3k6ze66WzYnPWrPWvnfhQM3FxJcLPlPaiKiDVvSJK4
TsWdViLNHRImk4Xr4W+RB+AAwz5QPRkimVNFNM1v82TywqHFB8q45b7tig9y2l3SXMirFhX11qgq
BCBD98M2qvuaXPSdoo+0013xMiBtDrtFfLbWfG+IwD4Jf7GeNWOsdyYyiy3UbUHYPCi0nevt6Dlw
Zcje2jtpgWGgW1Cm+1mHeUNemZW4ztnAzt1KTp7FqSdiv8rxmbNwXPPcrReVT28EcBGrXC+sc5Qj
K0somcU5UrHacJsj3MpviCzVeRyDEQFffgvj7hZ8zHmepNwJCAEHBJrsOounxRoQghB/CYkjW5g9
likwo+baxzAwyBLryR4MivoFlN7R8xXLGSvLTu+8eEFoe1U5xYoABseebJ6R3n5fnc6/09Mhu9b9
bjnDRzMxfnGbVWtoKFDn9Nqaur1eJqdsJk+elKG3qeGD3Uo7AL7hDWJgfWgq7Q5p9N4flpd0Gl/a
YIvZWNKT5/UHVrNIHze1G75KLHj3rUQrbIruylqTOHCWMSwXDFKOoMght+FBBt5TWyibONT+rtOd
16UJbgNpHWWtG6fe5zJpvq+iSs4xkZbP9qo9gzzSL53f3s9++oDe6qGW6GnKNX/T8R1YzPB3q2Nf
TUTIYgA1z70TnNdVxaiDrpXecyzhBMNWvc9GxRrVenuGw4dZKfJS1KlatxjtdGhufFLZjNAle+r/
MXdePXJzWZb9RSzQG2AwD7RhMyK9Ui+EMj+J3nv++l6hqunSF6VUoGdeBg0U0FVQMuguzz1n77UP
cquNXjNa26QI70lPxGlhzBkdk3Br1YWvFNNLkReEGeWSN0tsaucM6d4k/YApdXl3a8mORUP3QFrX
pMaQhQAqNpRF9qwVogD2qHIGGDSdJt1HVtJi/NEm65kNY/9oiYQ0OQ3iT6QJc41PTkjTEPOUIonr
nZZTQD/oCZJB+H5W3m0QwcXHphOy+zmqmh9dNbL4CS2pDdgnE+VOztuKblbSq8IunOn5OFGlyX/R
yUHlM0IUFcR4uusV8GSBNBvzS40+71Qnphg6Ivik3E+0QT6HNbYPFzRpqG8rJc+9XpMzE2EuEClX
7KbBqwfpCWjlIB0GrTee9LqPz+iyIneIltMqh08kudzjSBHf53lW3cb8xnpXO+nyTrjRaYKYaCeN
nO70aMn51sek/PrYlPu3mQvEE9YpGMoqnR1vPN5rcjGA1OJ+dmwW0vgYCtHTrJJFUvK75zl/QI+B
L3k4y5F1TyO4dAhtGxzccKc5zml9kDp5hCNMGFBEqvy7FqfZiZwhr4IR5aSV6IRrarpLo743rWl4
hRxO25whMWt7Nan8o1VDocuz62gtX5l2inYr6BSv1OfqVJXtfhzG1yy5KAEbcXhqDRlqa/1iYGKG
eUkgFVqwIA47GiPlRe8yE346YXNAS5au+8TqKfmN+DXONLTKEhLXDZR+nQgi7SVfzBzodvRFLnhz
L55UjYCZwUGMq7hG3gMKHEFu2mGFX5QOgsQONGpiBdNJO0HPKDdGN24FpXlIBuXUr1hn4lkO98zZ
32EeVEGULPNjXAvFeBjmofzGBi16b8rWPOd11vgzkrEHBIe0eJPZSRZkagwVpgc6le4SmTtAO+t5
HoGGA+1aAmwSLGypxJYqjdODWEbaI2/6t66dzwll/am02hRoqlVlmHBn4ZkdMa3XkAnP49K365bv
I+4YvrBPdcFmL1/X9GwQDrMzyP4kkFTYmZJxjpT0VeWG7Cu1xCJkWOuLcDHDrlRvnYeSC1xSxdZ+
iLPYm+K+eLZWOgl6UmiPhB5zCroUrzYjze3cN5YLhm46A56JP0wo1B/aqI0vQ64pdt6rLw1YiX2c
FPkpjZDfm2jljwTDjNQUjNMJ7SSwrZlnhI6MsqdicGY0rwgXO1KXJab53fyRGt2R28IobWq/MeJG
vabV91NTTQRe0Ybi1fFxbyAdzdR4z5yk9NqmLrbEAg9bs8oLsubCelPV2viszEuYOq2lf5GlXvYa
qmmHmkryzWWkTpTn1BeryrqnkWQ6yJlN8oHSMHus2UkE+ZJ9mFWN9EFA8pAKVWTrRvZcx4KLGtTw
mrkmiK2gdktiRSF1denSgL+rV49RKxaCW8h6e+zrlf6Uoozis6rhApblGh8pga5vtETQmE46JhHG
8dJeTmYxIEebbplAWmXcD+cFShEbQj3fEloMugpMCa4YbMg+cQTdBnODQb7zJLUs5rmwrTAs3bWF
Xu+IvBVgY8VL5Ve6EpEJHUWPhphpxzIdDkIhF66uaPlbDqDtrexSooSkbrpIGA3xmxwTMGvRJv5+
wT0wEoCqaw/kOH8DUbLOJwbm6ExTBKsf9aWlzMaoSd0qHKhIeDciFYd1nPLALZpl2gtFH3UhSmYd
9us6jHSKTKOvSE7Dv2bcVyKaZsseVB44EiRbWhIC7Wne30kbnKhPrW+rCHiNXchKHtkOrnAd7qQ4
aSsiEHv0oqtIE3cn9VKifu/7aeTt7CFh2Hqxlu3XlL85fcHOz6IvZb0SvVtySZKgCJw02fIMQgoU
mR9g7et/jh9wLnkDGVBwNWSzFh2+BgwdF8r7nqJalIKmCRVty0dBr9jr6FHyCPZBf4+KSD837OxB
WP6cGxDw3qVb6tBFpXIokWaLSW3e5yPV3I5YVkPBjwE6a1P1Rf9a6bmEoDrT+S/QOSppj0uOcT4d
D0NId7EMe8iJl0FRyCSTZ3XeTe2SF3dKo87nfBnS1kezr2wwpuqW02ox6eoDDUYa122xiO9FU4hO
UYhm9b2XhU49LaOuwiDWClVjJqaJxFWiRp/9FsN3s6H/XozOHAMp8JhSFmQskgpMS2esrWynJGFv
eintU7cVZJd9dSCtwv2iksLGl++9IFZYkafAmuqHecom4tLpM1vShzABHqi6E2ErPtwDcuL7muXE
kprNSC/5fqWv6ppdLO25228x5Ws8Dvi2xdXLDDLZujxxVZO249KZFdUOTTq2VjQWvGVii9PPGB8W
kAWXuMgp9lV0cOwpv7YxonWgZQLzoaiTfLbrYYEnfIU52v6VWOZmFKavUtSDTNBHuEbWjLUlak78
E/WR3nj2pFiD9oIvO90M2vxOVhXf6BgJbUNZ7bFXigc7b2RjV/Fb7TQzTG4x/Uiva0k0yOxstFAk
4rut9Pspz02DGFw8YdGM+y3o1NHEvlEvM6+IDsHkMBhi+R6pU4R9P01Gddd04L9pKlzmqr40ySkZ
613Czl3VsgvIMu7ZABD4zj6EDSK2ZVWG5F5V5qIeACMtldfUpmY5cVsnJV7oRr+kTAtIEHF4lIXP
A2N2vjKOs7jH+ilop3AYDX0jV4lgEPqFliAsEeoepTES9f1UE9a95fYm60YaZXl1w7nndwPNZLFE
HMK4FdlGNPlV08vZPaXxHD31+ZIrB7w8LAX6KPCfy4UQaYsE2UFoqzukzGsZHlrU/L0/lzj9/FhT
a5HVxYwI1myBvBzgdSzKY6ZMrbQnBqzLN3jv12lDgn1W4yr/uUygPyeDbAR2lpzVTkmLY9Ywv3HF
aYBNayt1BJ3Cgo8rHC29xhLAXw7pVMDd20u9qdG2bJsT+cZspWQjW3ZaVfDJU7PuxDO89n47Kr3g
KSgSpheSUC1PwRCf4CGLu00hsN8jGa4Oz5lYtxsEY9NluPPS9J1kYoeBeNtOjCkjCsy7NSqTLUO3
H5axvvLJZDdFpb1vWmU5sW73+0TV9+Vo5psitvQAXcJF4jHRtAGvGiCAX714jTHLCa3qSCBaA6FU
p20MDNZuL1P2ZWaAhT90UP4azFTAgx2HX4DL4jigfxZ/KboknvwOfGnJdp6c6Q29ZorIse2XA9p7
kjr1hGcBExDgdkOh4wOGw7or5mXeyInZsbsCCMF+oww9As3BJfEsU6IXXdk9XeYnPpkJ+peZWFQe
c8UsPxohW7yh1Q5RmGXvcyQt94Jkyfdjl0wQbM0MUb6wRttVFB8H/BG2oImJjw5Dp2OTGwnNrS50
lsbqfCEa5F3CEkGoMDuvQB7y73kkpFCPwuZRbmW2L3TeVM5kWWFGV+1Xi5v2GDMn+Zol5UTGm9W5
PSmbIDvJFrXFSuCaLuSjeOVCH2tt8eKvRKHvSmxZZ4Mt6dnguXNIe3lVS4wyDiNZ+T2nXcCEzOhB
w0bq8owC2nqJM6W6zyTjizLRwZmkwvSKeQzvsZXUswdx41wQ+c3KQMo8dOv6aLYtKZxVb54yi1gX
enbcJ3Ehui8mbGnctlafB6aeWe/TkPco4KfqIE1ld6eE4mAbtCLZZmuyDbGW1a6JXySMTHviDN/b
TM7BTZpbIwnnAx5s3eWL0d8B18TNFVU1o6S2/mZATQxdqZEXL2vLSzMUok3lMzZUvFxrQlJzDUV9
H4Q4Ghwy6hrJ67KCJyyb9OVbY2TpRCyvILO/TxNiUxPzS6wu/ZcpN/lMKOK9wF86KtKqnwaFERC1
RbnuREbElrswG7ubqEL8TijHv1St6e7LNe7OQjvsUrJvBGYmE1gHC72grbWYeWzAdSpGzmpV3mK4
A/CMTWgP1VLeAUMRN63BwB/6Cp9mhyjALChSMfd0FDlwNohN+hqHuknoIX4vu2eAzayViBdHNUkX
LkhKt6dYJqA9k/drTHNQsnSZfkghTw7ARxICwZsTX8ai8zi0A+HoqCYDho4Wg7s4lIM4l9mXGzgb
nGgqV39VMcSSvd2+G0uq3KXZ+H0QS/xPXbNu2a5EjlGFfeLCuBS3ZVHN20ana6ZllraXEvpV4Spq
gdpMCUyINVTvZ9mY3uquli03HJvleMkNeSijiaIDAo23rqV5R5MGa2WFF18jAztcSZ4kIAioz/yA
7kN4WvSyv2+ZfFG0JpXPo48EwhJTsgkS5bWTcPbbIhbXbaTxENrzXBkPRDOUrlml+dZqRwvW6BBu
oF3QhUssF892teNt3WZlvL6hmKNzHdFfBPrU3gtq2AGQqCZ2rV2aPQ54X75MmhzdaVky8lmWY3o1
unySZwto+6WHKhVFGgyalLhihX4AyV3sWJlVsG3r5A1wdyUIcSef13rIqTDykEc/tr4TG9P9VWTl
dyImJ6dthuHbmMoGVg+16ex6QGVqdAPHYW7HQHuGZoXyx5xkyEQofnc4G3xgmERpS3gmGsKfwnLc
ajoGOGPWdrI8NY5iAGCAZP7WyWnqIRZ5LorsQyMclHWkYFNbEzZdiocKk5tKpYAmMJQFyqFGB3Ig
kfLqC8WltBGE3C2XsoYe3s2HjB03tqk5fqDdXe5nMX8YKZpHQEi6i7v0gmth5EjWn7WrZpHnVFvY
DcORB/zQQZgnMoVQZrQcPTeC5dCCQXrICvpU+bg+ruKERZP10xunSHIgnCOXEgm9G9QnQ0zfifg1
fc0kMpehn0fZJT33UrahnZ7Czlm+1p3UeZC2pO9CxacoUaZEdYAxPK9mPWHsScjOZf1fcWMlsxnv
BGxgr2ERFjQljSXhX0gpy+SIK8s1w0uIOAQ+Eqe1UtjnAjvmapyEp7mreygR07KP+DLbbTxkG4uO
GY32uTt1jUnTyCBNlFFwvDfh5DsxYkwcVDV9clrLC8ycgL4h+w82W05pKqj7rFF0gLzUTwmkJTtj
PfXKvND8ig+gr65y6oETM9ya/soxknT6vWJB2y/BGil1hrXHjsYHEFbUgxgay2EFsfyshexPC7qR
XwRd2JKvvSOCED/PmFbVgU61I/btV0DsxXkYNGuvp0Wyg5YrbZpW6J5DU5X2bSOahypqmr9oEIv7
RGii/SXzyA4BKKBJTsUTKi4h9FjKmCwwCmOwQ5SD1qfFpl4QChKmQ7kIPJQXVMm8JS8tX5YFIorV
TOvPg14KJP0wmojY0z/VQm2eQ1SlXi7R75KjFY7FuOTVgyjX30ylKw9dzpfQ75ax2hggvL1EBbbR
wwh7J18+tHOE0xAzdFbmQib+m13XET/N/EBoMNPftQArAYEgtXaYVGnTUi0y5alGL2ykzA1FYw5o
h0g7Y8oFOw45g7JFZJUCUSr9LO+6nT7PVm23y2LuqqxPLoPs6uvCSjNveKutx7bK8oiQsWJ2Y1xp
C9NKAWbSfMGbJXnvLUjSNoWx9B76A962BGrEa9hSXdLWgEjtXhy6nU13TgRzI6i7iHaJ7ChDYzyr
kSz+iM3F2vQt5di4xKr4XGt6dz+pqkCA5yAf20tq+dqvrwAyiuPM7upeSTXoUqFePQjFgiW0jgpl
qxvN0NIqlzHnTQzAXKUc2c8TGnGkfZ97xP2Foj3Sqq+2uV6yyutjJNGjhqatukIfgbHXe3J3K60u
PxaljAfPktfwOW767IeC8ZK5icC3wDSZJvS9yGPTWaTdO1AURCjzVZI+yTXmeBvlG/gbAq8BdOlS
t++7LgtY0CjXcm1F58WWcULWa0h+168GXYQVsaZOFxkwdnUWYjYKT8XE6qcvqN/ojijmqaljI0Uk
I7XSi4pugrop1aOdWZahw2ZcVzZySXtBrAtAX3MMvNW9uLewNI61tDiSOkTfxT4dmX0aSLHqONvJ
Sim9K9gAd721sj5oysykQlkPtcWcL8rH8liRZfAqr+t7PNO/0TTm25nGOjYlySHLjPmO5K0MGIYw
1Yz/LhtktfpLNadtL9ah3VjpsTKGt4SHnEbhnBBoVcUj4iPNpLmjZuxp6hroN8qq8qShioo8hGas
ehTaGykUcOTLCeKXQUnJR5fDKpAg8OKDXUjPokwRSKEWTNUedeODDl3it00ZdJo2efFQdsccP7PT
5pnIiAobArJrHQ4SCpa01YD0LW2xldkvOMpsfhCkgZABwWRQNFL/CiY/2lpVGIF46Jt2M8jgAWIi
Ql32uQJUljk6c73RCqG520MknNGXTtXor5ht/CxeaBCv3CSSnmsX6FAi7C1xLZ7Gim2nq8NUk/gf
yyMRAOvZtGqFzvsC1HjHusocFshGTPFEq4sZqMrAxy54+EyQ7H267aKS8pz/TfQ6FmmGxEUjOvmA
DIW9CDwLXVFaVxOn0YsQj/h09oTBKSf1YWKUiD99ZgZkqAitZu0r1DZQjRJVEE58Db9q3PVf1jKZ
NpJS5xQOZonjuBPqL5CeGZpCCzO+tJqAHtBol+LYh1q6nwA4djb1Xshci61yNIijK4zimavN4txV
KfewrNZtQm/1prDyP2SVKHF0UcSPZbLtvQ5SrjBtAQcE5PtTMg8eacHbXOh6atN8R7ijUiKwZl02
nL0RbpfJ7L8xkDcY9vZdiwnGYgO8mcKQYBk4EYhYWQ3nM2x2k2oM4FFGzrgyyG6d97HwvegXBjDZ
UBXTPzXC/yNr3/+La+9v9r/PPIL/PwY1K2jXP/f2PX1Lpm/lr9Y++fIP/uXtk+V/iCLCb0MyLQsz
Aw6Vf3r7JGx/CK35L5GP4O9T+Tf/8vbJ+j/QiFuKKIuY/2igIgr+l7dPFv+BCY/HCTMpDhQNF+H/
/l9/yxfvrv7/X51lV1hbGCLqxRKki1e2A74sRK3NonSoD9JpPpjnYiOfM3aM+/5Z8H+5Gojwlqgq
fz0I51H/W1b872NcyYlVWuBznEXSQb8f7uIXe/KFGwaRK4fev//0xQXwi8rfgH8k0BuQDrSbHsLD
+FodKp/U6B/qDSI3tc4nv17++yHwfxj9KnfioY3H7NwbUP6NKGXmPKAVu0zIK7ew2nmXT8JmkbsO
b3USbqYOClMuD7HMlIOleqA5SbNIwvRFX6rROsNtwgyWQ6eYrsUeEcxuqzsabH6s3HXu96lpoqqU
aajIzNwGOvsOowLGAgwjXRjIhqfXQHKGFs3MAPkokChjXk3Evb7cm9EHYdbVj8nKdMeoWTbKZmBa
mlyQeCKWbmtBf013FN0UFXIb6EZxLOMSulb0AIyTTTXiGo3vkJOyXm9KM2PTOApEEIkaOwPiUs5i
Ln7QHatQ/8VD+iiDSEIBZJmMPICxjANypb6Z+r/ECktUmGK8L9ILnMiSqy9NairsTNo6kKseig4J
G3dhlwtudQFodJn8jQAvIcA0hcqNb+JxjPXyaYGs4wmwvfbA4OpDNoJ+hAhH1je+eQ7RI9cuCvPD
YNFzgZjS5B4b9uZoobaZaJRBomjNXo7DyWFWedFzhfi20kiyK6WtvRyC2jZVmjdSwbH/yILplVLR
BH9+C/6u4//3o3rlUKP/bgzDwqOqHpONTvPRVgJw3Lc8PfLFB/C7t+zKH2CAWW6Wy6vArJydln5M
B28+MwNlc7izRhdVdblX7QRJkA2oJXIZFcUXHi+j0Ic/n+KVP+7/nKNmXRm1UmEYw3ZupIMhHcgw
S4x9u27iBhVlZ7qCsddpeCdb09pGwy2/6u8vK1Okv7+eVlhqMXGKtIKVaXLASkPcWVAMAXViSCc3
Mhr3efQIKuxuGDLk368IWDKuDqmbjWYJ1nowm8QjC+AJ6ou30scl9vaoqolXFtZdeUGQY2Ylsc14
I54w9eJ2rXYtAdErCApUVZP0SoAaMzzY0AjgndWo3gBO7llRblQel8v+n4/Ef5D0jb7Xc7Xs1gPI
BXhb95OW2Kp7gdMk3V77a5A3f77v8uUZ/t2Brr4iuhkpesyu8YCRqW2fxgm5MO61wf7CpqHTKbZX
G/1HFe+N3ZQ7ieDIld08G8K5HzZt8Vhn5z//ks+ehqtPTdd3lUAy83JQA+ZRw+SWGFHqd0uqPOtW
Gvjli/3bs7366GAexECYZ8uBzFM3259GXzgsTupqd9mRjpDPcNsptoOLX9ETvchWbdGfnTs04YF1
3/iPhY1o3nskKupul3uyPexvfWmlywX/3Y24+liZ4lDC5+SnSWYgip5l2ZJ+JK/AmTq3+oEOeEWM
Ne1SO7cTyW7e/3zVP6kiyN3k5/zyGcYZVI4oBdZDlDgD2GosQDAkL+Jyrburni9Cy71uprc8fpez
+d1ZXi11HRi2HpweL2AQbWJHsmc7cyxWU2UX+beu5ScLqmZeLWYjCYQxG571QMBfMLyU2/bQOfhi
NuGj9Vxuxp3p40rwENZ4wvaWHVT6ux/0v5fQa1IIABFJFPV+PYgmpAHtW5KeUsWDFgvwtY/vsEw5
hvYUW46StPYg4h5BNIHiVN7++V5anzxC13ZNunpVGY7VeiiN2OmH/MUU9TssSb4J5NMUgQ8gqrT2
bfW1o3nBtBzMk+rnmhE0sQ7bNMKTxX3Rpq2Y9t/yFjEXqG0PBl9Wvlns90xr8cWZzfvydUXMSunr
YtPz43Zk5th7DbDxYSuk8DofzPJJBsbX5PtmVZyh2gkXDePDkPIKKfeJBrEHTfT6MomtTb8FeJ0N
W5AwHVxZcvQgLSdlStGcZvDbkZRexJVbMISDGeT08KW8OqdVtFt6AmuE0J+g/ypN0K+me2HIK8CH
1X4LbdRNwKBLiIe7Y1/qm1kD4zc9UO5MMwbEwalDcatVCTdKXZitPeqz9Npbw9d55DPXYWwBlncH
c/ojloYj4FP3z7fqs2XXvHrtLBo8/bCy7JpBsmfMIx4ZWG6y/QBH7yxtem/9Zn6Ih/lZf+2P06N8
6G4s+J+tM9dmxGRYxgFXJC+8cJaxirLzVhO73YZMU14qGbdTRILu7nKlluYoKl9n+f7PJ/0TVvCb
l9+4ei0lo784odr1MOfDcVUsB/WSZ+V81IZ4ClpzPBMZxTiaWdX4UtaTa8EuREvjaGagDk9wzr50
1sM67wHhfI0zIN/J6hFXq9GCGiBMilLjp6CiwM/Z3RA0opcXkU3m+QHHkjurYB6b7AIot9GXeGYU
0yxOj6y5uxS7WivUjpQnUO6Y5R6kcBchzAqztxaVic4c3auVR8Ih7YLWpNp4ejwcBpmCVcYadgs0
8endubLw0hmeTQhx6wFasdNIYzBLFyqmOzE87S55mW89YXGsGpa+MzEMGBqtPUilQnG4cZN+v0Bf
dzrCqSBeMOcdx9bo0JAtp4Mi3UrJkT9bIq8+8gQlWEzNG/lA2r34dUZ6sWmrJPL6sQzpmFmjb4wh
PXwsA06bzliQY0XaXRjxnC3uJCCQGZ4NHlpzBT4lhbqBeXgAMH8JxmIeTGgtyj4cexVWF0sfvKmX
ugewTjOP0Jj3H9lIVN6NIu2zs7mqJtZC0M0+4lpRsCwjygXFRktCE/Ljz/fi0y/KVU0wm/mAZ5UX
ZtlNd5ZfOWBiHcFpWR8k74fwV+LHu1sp0D/xD797O6/KcaaFkjp1+cVIEwxS+NVUdU8sQJMHIbip
6YF4YnskMNTC4LKv0hOS1j+f5ieX0bgqylEtSDUyveVAYxWrUs7woBJOCJhu/H3lcrl+d2ZXL5WF
kTNHG7gcCq/5inHq7YMMXXcr2fqLX+yMferTc7QRVW9K+0yWnyO7HyjmAsMd3rN3vtp//flE5U+q
euO62B7rHgU006ZMOqrTB7o+qdrAzEy+Fi/d/Zj4EGH3qizZmCMCYVeMfvKUHjF7tvQhRJdxo/Sj
eBujTYeFYTfcALHIl7fvd9fn6q0co5ZJtpouhxRYoZV+zcyXPvUL5GDrjwwNxxTNjtV8KHcNI4V6
tw5uEgfystihxSZ+282u1u2wfy/GMZHtQrtVLP5+X4wcgd/7S23aRKKSDin3bfVZDzBy+KNXuPKr
TtV24458dupXb5hs6etajDoP/aHz+sP00B2bgMKj3KN+2VhH/UtzTjelVzuDLQfFi+ZiDvalG3se
+ff9NRqMfz9DGohimS+sIBh+rTjoZdRfGTIB1YFTip95xYiJ71aJ8e6Yblx/5Js0fFln94LHAyyI
3OBeTd4Q4roM8bp3s3E4l+FGrfCTD/a7B+OqWtd05kkz9FJyIUivhR916rX+bl32bYfd9jlHy6Wg
mDKcePT7cRcFeutpWNPqQEzulJYZkW9mKMAICtloyq7TXYGYCPJjt/l47LTdBHI66c/4E+JWtSEj
On++rZ+98fpVpVGSp8BAix/e+rOLxNFh6XJx4riGvbqsYS4R9o5gh25vYxnY5ra+1d0g2ybO6tQ7
9gZ27+Q3ukef3eTrdK9R6jSySEvKniTet/ocGOZbgfDbuE/EzYInb1DuWmKLyyn16gIiIykRHail
XiY7egWJD8U6/boOfF2WcqOVOUMiaP86O4rRXZX7CbWgODIE//PFkz55KPWr9TgTjMqAP8trR+1B
WqcvsU2O3PW9uUtdiAqi4tJSLO9E45lBBmJyad79+dA/QVq/eeD0q5W6gBMsDlAAcDe7w0ZuuUvr
Dpkz5kyIz+aWdBXEeU740r1md+omDfgaDcBL6NecIk9ZNsXqp1+kfdR78+Pi6Y/FffEjvNOFc52+
Kp3kmTeesM8KNf1qKS/AfZmhyS81A8VdXcZpPr4dR9nxm0+ZW+5iT3P/fFU+61pdh+SpdGYJ/OZY
yV2/VXdQjZ7qg7kDAcv/FU+lnQRE1e6ic7aNnmqHMaBr3Dj2J18s/WoJHoU6X8uRQ+s73Lh73Z29
dLMejRvV5mftB/1q/U2aEKVzw99nAts/zY/GZnwVvus0P44ZCba3RgGf7Iz1q3WWWbBmkDoiXboc
OopGw53aF5xEx3kzrJ6M38vt99Siumrr3p/vmnK5RL97lq8WT32U5zEmVfCgNW6NReDLAsiXpK5g
+AEOR5E8tqIegp/m0Rwd6+0buw3z1D7z0iN7kO3xBe3FHdYo8h9QpM4HFe+gSQ7y059/32UQ9bvf
d43mKlaibzWJazIPQewvmBXI2O3ILEMYSElUQ/0VbP1xNZ9RFiB+ml/p1uDM/I5eUN5MGKVYpu4r
/cTgVyeq78Yn+bM69Bp1J00k6iQyvyseA9FCYXAvs+o9anhTB41+5Ck5zM0eBn8HyCh7//PVkD67
GleLHgk5oqBAKj5Mu4U8i0r2u1V3o+gL5i8Fs2KlfAzjOdHKbaXvCfXGf3YethfjaeFXNwqxy6jx
t7fkavmLlawkZ55Tr+aN3gRlsyMvULJ8Rke1W/d2xW4XWdMP+Sz6GszD0U1woDEUD1TJa4/piFrs
hyifpwySr5dY9+aMM3pX17j62CZiirf7eEPwlYmt8O3GlfukSvsP/JkQ5pN8WZ2IiHxGAfZN2ixv
FYE7d+mNV+mTRUi7FG+/1IHyJA7MWDmCeS+5T7OtnlAt3VzKP+sWaldrnNEKMwId/ny6JT1vPlT7
PJj9cau43TFRbZp3Nk071tftcpa8HPjHjYfuJ6XyN0uEdrX64UmeZCvjyGRrR3fJi+I3D7Xb7cpg
2dRuu1394lt+lvakfb4IR/1cBckz0PEXa0dA9B1Pvzv50ZH23bZ6vPllu1zV3/2oq7WyL63FWnN+
lPUoVDbmzuFOd2jS8mH7goR/y2fmdKvC/GQKrGlXi6SMZwDbDgfDwiC0LnFvD/WLQpKTlx6TG9+w
z1Y69fJc/fL8QMbFKzdzkNEFUb5DTudBVPFrH+VrsLq6q9vxw7IllcVtDr0TH/tA3GvnJfhKjMXz
/91rch2qK6PWw6DIj1D8bCN6341g9KxA2N6qEj4r2y5ahF/PcpLFIYeNIh16v7Ev5wXlwDWfEgeR
qis5MdWv4P8V33gnP1swr2FzEQk+cJA4XBy+16a/dkdaOHB+XdJkqfUhGuWkdD3GQc4rlNjxkZwv
68Yd/awxomp/P9dYyMjbvNSJ0Uv1bXpYt9OP+WBs9Efxo3oSgs5fX4bH/Pufb91nXatrqBoW2sVs
VY4mO2ag754eVqdkcPGADI/thOSfMkc/RQ7QNbdwO+8lckPnf5ag/t9DBfVqcUphK69Wy7EzW/Xg
6NgEiN6oii5s6t+96erV8tNjdTT1yyOJD4aea7D6Jq0PrBleuyXr4AHgkxP5nYe4YQMOxUY5wStz
1u32m+xiJaDo1o7znhEZ21ZXvHFzlU+W+5/Du19eV1VJ1j795+sqeqU/H4YX5OQ7zK6HeptsCNL1
1OCS5uF1L5JNFfWjOoSnwS8Os9cHGzoQW1LvA9kn18GbNvE28o3tjUfhcml+sziqV+vVmmdtpl5e
stZHBHcYPBJxNrWXBSLzwtC1ju0dTqUvrZMf40APiOHy/3xk7ZOb9fNq/XJV6hyLVdpSTorWHaL/
ISXhFJc9uAJ7BsiUsHU81hXSWZ/ULv1ktUehOk865Ac7fJGnx8jykA0YkV2+DLUvkwZKGp1dNx55
5JMguF3mJ4Wvpm8Eh6JIFHFXaeeVCZW1mbvNDEYMnf9lLv6dqCzHyNC1vGgKiernqEcUcooeqgaq
JYkz9p/PWPrkObimLQNtLPElc60HR/PzE0kSPgMib3iOvFe6dMEcqL7oS7tuf+tN/6xv8LMw++Ui
X6QGRiZySJCnW3StwYvEfR680YX8wUeQ6Atvtb9LTIM7t/ZMm+RQr3efZ68OJKfbxvbjjZP/pB79
+c7+8kuItUqr5bJjkU7rYfL0QHXqU+NI7mzLW3JgnGlr3Dfn+pgebxzxswfsak3NhJlUmcsRa3wR
onFKhd1qn5UwiDskOG7U/Rdn17EcqRJlv4gIvNnioShfKpkNoVa3gMR78/Vz0MxCzRPFRG+fURZJ
5uWaY94ZnLxU67TYkHmgdDbu+1rCv1Snp7nC7yAQgKxX7Y30ELu55ghng9UT47p1cddaWV9V2rf9
DKHKC5shLDJrCuwAiq1V4SNpd01ogOrbAmren6gDPDIg4DWBrK5OdnfpIP2kQReFvcPiER4uuY55
JH0CyLs2oRfWBwe5P4GWlDdbZ37ttS9CstQF4GgMMuNNH9QLpI5woVm1+o1y7B1yM/yxSHXQ+EeH
u/YOxBueN9792rKLnI9R6ALCn9idSk8v4+ekFwhq4RzqGQ0YNXzWYN8E4FG1ddjmQ/VDHOUWcZSk
DTp+ErBG4N6Kf3zu2pZncBUR1c9Cq+NuYdygNpXOh7py23jIlTW/uvLfjgB8bWqScNjb8awcUZSn
tRn+7hptUFsWTTaVewMoV42lyyhCr3ejib226Lzj3xbtKa7yh1oAdmx4Y4S7AsPkhIxbx2V+Pz9s
41fL8dtfbyhQlKsO2ygwagodsn1wKcx4z1/plwrB4v5451ZOx1de9G2VYegr8NpFXNAxkVCQgwhd
hvRL0UCaFWwVKy98fEkGsrHcWr4F74u/9syXBHT0CNYr7xL8Gg/twb+Xe3KMkdfqUBuxa29yIwfK
T5+1zdqFy5oYWenNU4i8/fEjr2WYX7OSb8/MRWSCVDAOS/8p6P4ehSH3AmNA+IJb0LQrPjm3uFSH
8Cxe/nHBRaKnDAKMM6HW7AUH5UPxby1Irii5OLVXVOEP+8xeo1YPiSb+DvxCZ14fL7vWW2QXASfM
pGSCcBLjHbtrfmnmPa6fkiOUVJzpU3GDa2Z1OFi73IgnVURlWh6Lp9x+vPra5ViEHai2860PtzpP
okMwai5heW9rYeNyrNX1X//82ysse7g1DTmOkWiBxepAmU0DumluKaPpH76/v9P2ZEzGnCMWG9+y
rzzwhwv5lct8WzPJIPDTQarHw1560IPhAaL01RS1fbBjT+lbyato0mr9kX72nyUXLMKsuEeOcOl7
u4OJhAxIJ2h3+JHRfvjk7hALKlz5VwHTwGeo3rK78JxuHPGVzf8q7L791JxMAaRz8VMBQDHiW7Tx
LVnJ2r7K029/lmpBEm9r/FkRGsSFmUhvQ3MJXmlfl0GPGa3HJ2dtlPp1b78tE0hZSvVfke8jurAH
xuFMVlCJQ4CSNbIbx6riTdjLR14NniBvpuKTgjbOAfBZFAn73KQwXyUbY4u10vtrSPDtx8A+LQQT
FSdtNAAQxvkKNZBlTMGCfIn+h9PqY2hAsHrj1qyBh5YGDtQY1TKMKnBt1MiIUHhMZmiKAOeL+gka
klpnIInRRbfTsRX7YONsr6VQzCJCJSNoLtKIN9u6c6HBqixtR5EWH0C3inbKpdvBRWPHvrI3ah+d
KJ0/Vx/1LnwrzijI0AEQTdCW6BfY1e6r42D4O0guPz4Nc4vjp1u3CGJ83YlNFjX4DDYviYwaGbAf
FnA7AikYugs3VvkagP20zCJctUoFMT2aYTwIzDl0CNNVCHfva3gex9KHL4JNTOQ9LNoEINcbqjQI
8Npyg95I/lp1V+i1GCwglvKcRbZQu8BhBYC4iX9JKZhtHXQaE+jZNocIXsnkqcD0C6IMZwpgJi6W
tSn8xdNmKgRahvLPH7JWL2FoyAiQEIEhPf/axUYP7VYY2r5DR01NOpAAbBLcFUkVAeIF9HAY3ypy
qxjXF+l71jNWGEMzuoWAicK6MeNbJHmOyyN8RjWORn0vVjrFd2gzC5H2+EV9nZWftnCR9xXQGWba
vkZZ88HzalHoFBR31Oo684Ot9APyZmC05RuhaO1ezv5a35OvtE2goE9NSGupXwOYmxTMukG5HjEr
TeD1kp1EeA/sobVJoWddOi0Fy2f8K+AsCGs+fuKVqope5H90U0lC7uMntBWrDTG+CabEQvmgzDYW
WCuT6flSfAs+Q5+nST1iSyuz0yH2YBNkgI3d/aIM3vkgl7kqhSD/jroBNvX4odamn/T8tN/W5NM+
rMDAQ1ZrjUZ9GHbMjlwDN9QZVzQbC1yRcZdthfqVJHdJdErCpJ8KyHt6kCy+CaPvcMFwG6F+0ENq
WyFzA4IcypAHRbzQICpjDD7kJLjfI/TmOShWF1CPg/u6Du42D3BoJKJdDvrK461Ymdn8x/1FZBsh
KTJERSI78B4R2E/oj0Kch4dPMUT08gl4B6hPQHcsht9EybvsZNOxU4Rq3qsV/HTRTkv1uPIidNgF
OJJSjJv30O6FxB2BTC8k9ACIgkezEVIesB6keeW59xTbjjFVWbw8foyv3PqHi/llLPHtjUL4o+Tb
kUOfETnSnnuVbO7aHWFwS0HD4k3MPQnDQc0PPfxqXzDaK5DFjJlS2vQEwR2QR6GNk27cW/7ncE4v
PjRwdiVx6+N0yeN7Jd9aZSv8rOQm9OI7Eck59Dn9AoXFqPmMC5q6xmT3TnBq5UmIciOtjMfbOd/u
n3Zz8aVICfqEzYAnqCNQdUIa/skUhLZ2EPaHlPu+Hj4fr7MWT+lFPIXys0j8HHcDw5pj/l66/VNw
lozkXX6Z7t1bvPFGvsqB/z4Qv6QHAUhel6mAneOt+lB5iRNqiS7rk6Yg2xABp0Fl1KmgPu+Kp8RG
k+R5K+1YiTX8kibUYSKaMiGWrk4wKO+AlUZTOHiTLpk9uOwH9y7DmpzfhvH//O7gkPV3bGMqWJcK
86P2GnVEpWtM+mCHZoLO22gWVqS/SlqgDcbWeGptvUUshbkN1IlGrMeh56ioNzi5elvUspX5GuxT
/34YHsLxQkLjjzcAqYyHAOwRYg9grmyNYuZd+elgzHf4W9wI844BXQsHMEneuP63cC4d+FKE3Ub7
ZCXX5ZVFLIj4vOmD+UvTmZCisatj6pYu0YmJZt2u2zVGrvdH2QZHy4Vleb8jW9ZsX62on55sESyE
ru4bwiEi4q28JNBqhBidOvlWLKiMYE+FTcEvErMtG842AvpViVFDCe416GE5Y4w7DgFaLxtMcsdE
pyVN0qMjd9q49vPZ+Om3LeIL1LXLwu+x6zAJZ0xRQ9r3O4pV6gL22k45Q7Fk31mpDu/ejQXXXvMi
zpRVAUNyhkZde5+8+I3TIeORmNJ+svwrMCqKgxGfeGis6DU1N5ac//QPz7gk8YyoN2JmXrI0/HNs
z287Ar4KvI1/DGpLwk4Zs0MM4WKcXQeNx/7cOKnLPQMSpMceCMJ2YY96pQlu8p6hR0Bb0m2rHb12
L5dUHSmS+r6c00KBM5T8NqvSqkgTih3kyMNduFGY/vwh/Y+TGh1DV10p0dyJB1YbCw4CQfbjt7PS
6IBD5N/3nkwUC10wpD15opPXYNLiC8do1dHnXtPRgqYxyXWYqvgTlG3QyL0G/EVhzqhUpKeuv7G2
v8uSQ3sEyxIiwzBFaqyJN4LP+g+MxxXYlUCmv9BceHFABHoABur6+HevbvwiXvEBZNLHOdqWBjpd
amARk3WA97Xkyz+usIhYKYGaYKlkc1Prw091nisgrFGqWa5DoR/kN4BJ7pvU5JUSh5cXUSopYWYu
5z3eA3isRvciHVHKXRoH0jvOdA7v/rU5AExavOcb93Llc7VkLo1CF48iTeZeR+kymSoYUOwY/mz2
QX/O9qHs9PfB4ilIOo/4qkByAEfqOcSYudjTOoKa+nvjDa0EsyUPifgRn/EUInvH6AWuOjHqDro5
opWhbi7QKVQ89iqXaCG4s/Ucf6rGGGNSu9q4lmvrz1v77ZsJsSKoxzEBZlEoDD6Ta+fCRKjbGq2s
fBuWdAomoMewKCnam47D0X/vnD7XkpP41F8Ct4f+vjXEKji8ZNLEX4839Oe0mpfmX/LteXwRdn5y
jBW7FhJqaoNU0M2dBnqKpy2Ows/NSrit/b0EgThCSBXYMpTtv5JdyKuPf/raZi3CgTwKVepX+Ls+
FAybDpZk1CEsVSXWH//9lTkCv+QwFLRSKMUgQ4MCxqeH7CafA3RvPOXcab7HuJSVGemRuvkbmI6V
YSqcvP7eqLoN2GiMFfh8CLkOK5uSK/VeNCCJC6091tcnjPMZcD4P+S0Ubll7fvyca0d6kZAw7ASX
+nkfgW56woXZl5v1/wpGmF/6EFOywKaDjy0MDuOdnPI7h/EkB3329/i4VcavxdElYyCpFAhQZgng
TA5vgN++k14GB/pVhSqWaB/D4zLclUd8P2VIJhUbp28lli6ZARAjmVqaxq41DuYu+RNjJXb7S9r6
8ysv5auP+e1ejn5HBrpHfiMpaLHRgga+DhQ/pY1fv1J88ku0fk119SDG4zxQHeEy2WpdD9F8Ffhz
dZouPmQnzZbR22ZjYLF2tpeYe3jRlGUMJRZPovbML2Hfg4BP1MAJz1B8gsSjqXiAJm6sthJxlqD7
scmkjq7xHZrLP0DKNhKntXeyyA5keqgrhvIRncUaGqd3CjLGwl0QNEXZwNRzK1/QJaY+TzvICsYS
Pi9uAbyKAI5b5Da37CTtgKFxhXOmF8caWLJcLTQabBfRhEcCAGZA9t/lXW1AucvZwq+tDHP5JfQe
Uya5V8g8NQCOLDNpl7ViNCb9W7FrPYxkNDS2zMYND6Ld261N6cj/dB7IKeH1cWhaCfHiIqGIfEFu
mB4VZDWeRJBtIkwaR4PCnXj891cu8RJHX/RQ8C6pHC0YlfOoA0RSVOrkXx7/8RVdFn6Jhm/zrsEH
BH99St4iL2x2g29Jb1159yEThy4/oDqwhtsaq601W4T52H4PGdC9rBRqQEkEns9kyGcCyfeKcaYQ
9mF6hPQSvig0OFRacg+3JrVrgeQL8/ZtVaoR6Rg+AkjK+1/vHCxjWbMTzdIhhc5CIMFuIff4hvL+
8Z6u8B35JZ68oSSfyyU8JPEmYB8HRc0vkgkZIr3a9eagFjcMRdHZEk/DZ/A6vEfHGqo09/r0eP2V
jj2/BJwPwSCRALJQ3mDS9/beHgKXO2BUqQtG7hEXHdcPEYCy7ELryT9mhQL794uFCx6cxOc+ygxo
E3a5K5nxudhFGFHCluiV3jXnxvKNx0+4girghUU6wEqlIhcdgidj3jsTufy+uZUWuUR74dfg+U7u
hXbuAG6I2Y8F6c/D/4OZtdI3WELKlbrnJj7ClxwMLajao3fuwIVbghcbHNpHuHVBFHv8t0x+iSxn
IL+uMHCq9UJOGyKju/rJK9SO2efH+7jysVhixouy9aGHioPi9zrGZKMCVY8LOHdw3H28wFp0XoLG
oTEFhbRKwIvS+afJYZ/oWE0t/8Q9z9kpOkhAqI9Aj4Nrh3vhkvllWW8ZSoct8+o50/6hzbPEkVOC
WHakyXmP5Umnslmwz+tu41O41qVY4sRTCEdiYoPHk2E7SQonu9GsiZqIdzhFbxSzk5/88iSW9z7T
J7DpCgOWc9DlL5/z8i5P0CpJX2TiDJLb+iVGk4KGSQdkzjv0O1BNCV4nqBH8Z61eUQPKZjFDlNJd
UZnw4IXX+8YpW/nCLPHnuZhFqH+QZ8HXLXjimgukyCFEykEfhWwchLUke4kzFyGvyjFRxHj0Pbxx
doMm2ICyWE32yAu0x6dtLcleAs7hutlCqLtBkt1K55bjP5jwicW4XrBTRRvGT16JIT8fGhhovNZR
emkFiE9Rp5oFrVnIj4Wy9Vn9+p79dOoWAarNZCFs5tYfHe9gOqZRtNnlt7K9lONR9FmVgsGi9Mwf
WTC8oJWdQap5nMz8IBYWBwBDCBmsqdazZBaqgQPfCAgpbZNjyv8p4OwFqT4yOx8CMD3Ag8dIc1oN
AVqjnltFJbwVwY2ybXTYH4mJFvAQLf9Dg8PKRFDfTfZEQt+sh0ci72bRvioHmIzB8hDoAZBc5caj
+bfH72Olbv+6Nd8+u0k9waQYEuAebEGvovunczO3s4j1+K+vXOwlYH3kR4ht+RXisPABozM/2LjU
K/ncEhYOJcGgTAO8uik9ohGfhzZk29VgU6Jq5fuxxIBPImGFDH0pryeOALPDp87lXMZAxj4gsXu8
N2sZzxLe3Q4JoSQYXmKsAc0TFSL+DmOnDjF9E9065ZRsXLmVKoZb9E3EnG+Zio+xWRxIKgm8SGEI
0jqPn2JtKviFFPp2gJQ8qGmcIhwglH9HBqqRUKlDGpXalQNU0g7tcwMnvrKzO3DLbnOvrPi2ibpa
CYtLSDcrV03I5yFan2qSasji+Hu2k70IPP55MKFokQVPFQOwYuVV2igm1vo5X8yBb48MB7kQsQOn
Gm5epm/VVueRW7RLDVkXLNmEFI/8MXrSv56TRZwaRxpdlQxXtHeHo+zGcOdU+RN1gXm3Rj8rp/Hy
+FWuXdb5Mnx7rLDKO5LKOPR8EqgcIFNEuD3+y2tBfwm7Hpq64eQAQZ9p233M1eikhsC/+EeJg5qY
MBhcLWm5/wQ/IXi7YYTsc7pAgVmS1ihRG6/gObjlfm78mrnO/iHwf3EEvz2oD81VYSKopxodhgiX
dp/u/8ARDLwnuEftw410e+VoLnHZcVgWcOvEa6uY2KPZTquH3OjKaZcOsV7xcLyvh41LuFYhfqV2
356o52GchvH8rETAuyCpuMD9qB5l5aBoCRuLrMBD+K9//m0RFu6hijQj7DKHNWprXgQ66nv2ldeB
OLTAFqp2oNFbwTWxyJN0ohzYj48oKZSNX7A2uFkCsoEAAtBhfkxgNsBLKzXIk6tgo2pbMVlZORmL
zswok46u4OTowTevTPHptutYr+E+b8gNfM03voprTawl4LqC+5YsDdhJyoZR1dcrA6fGBZ0N2iOj
Hh+3cFNrz7MIHRM1JbDsRXBuagO4jQJqApETnarzFkxnpTpZ4qsF6KwHsYQFRLdWkR2fh/0WMHzl
T39Vzt+OW9PFrUBy/GlOeuL4e+ebXAxG+bEIz4/jwMoFXYKfS05qJWrAAiNjtRcfmioKEFklGGya
6G98e9fq/K+I+O0phikjFOorbH5qQFivzd9hfiujR+rCvjoeDwwKjBpyQ4EaZNCdKD9h/gM15EiB
LJT5+DnXeh1LnDQrcNzUM/gNMSaxvNakRynxAHuUoHcXqz19l/WcuucRjMUHq21e5NEWoSiQ7mWz
w7gdtU+xpzyIT/1+/IPWwtVX5+nbpox+FKRFjx80XaHfv8sPrBGdLcYSBBV8io0GxOrWz9+5b6tU
oUhFdI+SqRmfhdypxh2dQ2IaeoKT+FbKo8q3dgRTrAzMJswvQ9bNZXukdtJwo9/hRhDFW1jJFRoC
/5UCfvspVCbB9kFBj0Do2VMbVGb0GmWjpsCKrRNMWO7sCbePuPMIMwEkFeQOdb+UcegGpcQ+pcHA
3PlZuHEm1y7Wog3UFnkIPzX8GGrM4OkBuhMLmXMJvE5IcYYboJ2VDP2rxvz2xKhW004KEeIKyZ4m
jLuESwkXx3TjU7CS0359Ib79+XaKIfdd4BmyFmwkplQpqOOGwtYEbSVDWIKGs7KjGmX+0ID4bBXe
pHY77tBpYDkbgLmg/fH4IqyE5yUwmIIBWZPKWKYz23coS6szPYH2tgZaa7n5EhYM7GjHM3Nxx0KQ
6xRcRy05xq6oSy/pe/fMvkiQm4G8U7CHbZQCa3Y1huO3ujkcWjkDS4RwxBRJ1nbz4wEWEg8OZNmV
MNULsjGeWQng/wEFE47qw2h+PDDyywPSAU3G6HnjmqwlrUs4bD0FlNhQSPPlGMFB7e8wib9C+t2Q
YfSsTy4c728jWpjCObEfn4cVQQV+iXpt4UuX53O9zPa6jMBgM3ZOqQnYp0QdMKNh7YroYoCGaXyC
1U11GDdWXsPYLWGxbNbQUc5i5eEDfLuk0hmAuTAtNgKLPyYmpZE7VDHwpMo+vsWQuULqZWylKStM
Hp5e5ClKFCgjbKLmcVXwluNtTiav+QiQ18D29fE1tsZ9uwe4VAd5J7tQ56lSoYK9JzvRzO0WJmBq
+GfjHcxr/lAdLOG0QajwIcshcvVapmdmt5vOsFPVCqt2t0RfVt4zt4TSVgwfy6EA7F56UF7g8BRH
WufhKt59vdQgl+z5pmDwJkjGAtBPG9fl55jJLUG0bDbVNBkmzpMj9pNqANqTR0gNw4bq8c79fN25
JWh2RMc/zEVsnHIMQcasvS2o40oCA9uKv7/kcQ8dWMKjYMs89h1NcNyM5+aDM9EvK7zuVO6jJxxR
I7LyU+6xlZ1EWuIKr6w3bmzdSsbCLTG0EiwO/xcQXEHj4B1qwbCtmL0XKRWuMtrwR1bDYKshv9Jf
4OAN81fiMtZTGVYCJicdQLQq6bQCqPvf9Gl2EXQn9Lk+oJRdP/du74qbfdn5j//32MO15u9FB4mi
/XE+ks1Lei9B40A6+iHqnO47jUHvYnOTVvtzc41TFvlHV8AwFL5WqOIuFERSVMmCW6OZ7UuEuY3a
e+1hFvGkhSs8M0UNZrFy2toy209aHZfVxmd7pQ6FQOffeyWXItT4GJzH4B0aUZQBe21BDbQnZgu1
sRKOYTj19wpwexnDti1pT7oGF4xfya3/5O+A8sCmIIpAvQaXkDmNbrbv9SRRRz3bb3rmzO/hh5Ow
hMTGPPk/PBQcIGS3MifpmFqKkUGIAB5sxKj0cuNarUSMJQK2ZgaSTHwLoBKa4RNdq6N4kFtGpbIt
MYWfMyxOXkQOiUhVMLLz6Nw3IdpdUfoYQt82BZSHyrQKspBko5pcOxRLNOwIM6GpkRD+pP46RLpf
vbcSr0kQwG+DV+qFGl6iLW3TnxMfTl4ECN5XhIQPAGDN4C4LpmnhNOnvVjEHyRzqRP+ncC4vAgKf
MrJA+yXn+UzIvIuwZtSSgUALqOrhkF6kSqc+Xmgt3i3xq13I+gFTtJMXaqQHHne2d6xfEl9vgSVM
dUh/6xyEPPMSDucOP+ld95pVIVzGt37A2n4uwoUky3UikW7yOt/t8107wr8Sui6ZQYMoCNFfvwJF
0irdaHBSOLt9IOzD5jBNvCKlN47Pl7LRT7duEVP8RkoV6PJDrra6gSeoMgXR4SVLS0bIeWQwJh8K
bPJ0aItD3LyNpY+kAfa5+UsamX6Za11SPvVDpvE0mJtlphWjdCGJzUGZWRkCo2pLI+VKLfVtdDog
3pqgJLNEiA0z6Y4tCiMl7z0mURkLiUDaYKNbLf0eW/PfXvESbhvRXFQOMXaY2vku+5ndgK5wJW00
kwMcGM/5De53V/K0sdrKrZfm9/ytOoyUPoPdKrw/Wi2waYih9gbmvmYwi2dBvS58R68XEt9QtVY3
LsuKahC3RNzmjC8zMKCCTDLY3+ytrtFJyrIjG0CmMHmqRXA0ghMvQFhrumVEsEIR7PQsNpIo80Rp
OpblDbIkMCrAFYAgsSgaAQe0Apx3yQBP8mM76gWfqx2TwREBJpChwbeHsRE3rsAXUumH47fE78pS
DItQrocHkN9AbgLjlImHyaQdEwmdiJsM6ktdz7arApRSRosNf8fUocir3xAHh4fnxxS/tzljjcEf
OXnOGDS0nJ6n1Iq3G/JMkWMLdXBoRitXP7ZidPUjKFkIpN+luOUitL1rIKf8RC+ZZxGDHFrIjnxu
FQWlUvSZC/9A5UQrQgjLhZSaZvCfT/YdZSWKUcMoY8SfgyKOwmV7+DZqUmWIoPD2+caIdGVQxy2B
x1QklXEjQAyZRi+A0akLY2c6Grb30gkBWKM2hporUUhaRHUijmJbCvzoyUCi8xCiVgPYYMDMXVXG
m9K9Pr4cK2RVWBYuLgcOVNLDYhXZZb+Hb4pixp+VBfCmYLMWvr01zJnViZG11iKe9NIxBhytBEll
tbwvVNaL0bw0L9RsfVTbXai1NZqZ0NHoDg0UQ+SNA7n2UViCmFuG4eENgQuFgBxnvyDFvuOPk0HP
UkTxiwRrXBDhQTLRGKJvFRorfC9uqcUu+LDmDQZCoyVcAChfn/kJwwVw/cRj9FzIelAcJ+bWFx9t
bdLn0tdGWR3kF54Z1LrJn1lwE0H9+mj9SecwtaIjs+v346iFiZ6i6SfsSSjaj9/jWkmyhEQTFnxo
ikOKyNRuGUymAkPnBuqEkFlgjDp4VcDaB1K6eqXLrZbIygldAqSnoimGmMaS0OO7JGbgiHZ92ipP
16q8JRKajFkdZzO+H9bFxEL1zR6EAjvsdL/4G9rkEMGHguRu3Ak35Zx9dpcq0aYTA+lxK99tTblW
usbcfwDTIqfkST1f9rPokld4DVlkzziMHrvdLjmme3Q+KGi/pb95/JTH71Jgv6BOP8Tf/+CoZR6w
joaFCUFKbjytnOnxpaDiX1nXnnNObCSgQkJGZWKgiiZoFDDtC8dcIiFwq6jWqxoeymWgs4iC2Xn0
T3Jk5tW5y69EgI9eFmslxg6wTlQ5uD4Fw3Dyoe0cpePv0G/dJhgPlZDaco7pPJym64BAeJmFAHdc
IwGqUGwqvpaWsKGMqt3kN+jC9EaQBEYPhc8kNDgfHFm6uVCMMqqVIkJ+JDcVltFhvqzPftQy62Sp
l7TlvleuJViSHO0A02Y0mRyC83ZkfKMZZI1i3/HJ0xu/N1s5f28jhxY6jcHjCvIrITwgOfCcoFW/
/ZXmcIFJktdRgTO29BnUii0PtRZPbKnjcxM3ZjE806lJNeip53JFtCSALELcRSo7nkI+SVWOKQ5B
GkJMc+yBc4r6wpya2GjawUWyJFcO7LJcXhDf/CCBq3L43JFEV+LsSQgHq+D511BJtKFOYVrdH5sh
dBjFagvonjYZbTeNooIpwNbEKyIYQE88buHIkgwKSnyUtWqdCwhcnGhkE/wcIHHFvsaxlbIuCX7n
davzUACiZV4NiYzom6lSB44r34HK0RZ0cy578a2WuYNSKcSqpFZMDSkVyUeXsuWvNi9TyLKUcIjI
lAE7CDUtmDpRQ6YHcFd0qACOHmlZS7AEh4VSV0n4LztWNEa+UwUOwQsMeSNTIHFNVS+hWAUvQp49
k/StSZrOE2LBYgZBz7tYthN+fGPqMbFzTqhfwhCa1AqffU55aU19DX1JgzRXPzz27VMlHsOw1ihY
aRTmCCWKsrPhJYCMXsrCU1hpcD83uMCKGY347pilsIhIYbEoKy0mNE4VwrD1HJcjOFq/fV5loxMH
Hm64I4GTErsp3KE61kiFw9iH8Xuh+5B7GlRo5oW9Sjc6tGlxdEPEYVFPKWuATnUTeXzr0aPW8mcI
iye8jUIUAnAydekGL6wBaREtodLQwJYMOPlymh/f6WkPj420B0qyovWKUX1q3CV0ufchGpJijgIp
tJM8hRcFho0jmBx5cejja4FzK72MNCzGSrh4XgW59fLqT1r+GXDn+AqmIux7MeCQcN2lbkJLjvln
jOtArZJQklCDHvEEcD86hMwn3LpJpYW440xxy/jT5N/yHpbzUkYfITZyTCpmX7GVUcLlyxmb4Lll
ZDMQ0U+cLjFzSMEIG/q3Kc53eIyxx2ySgnBPfffLSeuUZjfSAbQmFLfnfMVpMvbKjfwFnrbcTfb7
2k5hhUuFOsUNyU4gaErg8hZpBsOmDEJWOBo8BlgVtJ4IjLxpjU+euTLUB/iYQ6S0H/HOQ1jTlpKZ
l4dumkpNlmhH4oy0S40hhtFKZabD9NyVYHbD6q1TKOSi6hAc2tdkFLGp6bHr4aFLQU8q7NAqjyCl
AWsYKsAgqzEoHBUhiUyUZ2Bbwkinvw0MMStp0nOB03KpxkuiS4cp9Yw16JkkBdWX3INTegD90j0l
6R26KjQkow24Runz3+HhCjl4mQCXAFaxSARn95Kuc5sLod6hiMVrWfCngh19Lw2ufX9syz8NqVQ4
DzejFZc3GW9djNAtanQA9nE7UjHXpJbWam4nUnYkZ76etYcJEq5yVHpUmDgpmv0BHadaFSk3H+bC
eoevIUeJV7ap4RdAxS42uLfKZI/OkxIYbaNWnoTIdoT5eyadugYapqD8hMmZ7lQqeQO9WFaucFyh
u1+i4gsqBbjGW6JY9GjDeURoVCJqTaIxv/B/lpNDGq2AIYmsMr3GAMqIgQCndlDkF6NDD/+i3KMn
NUgvOXOKoHmVGQ0KmKA0ZWbX+Gdq+gxTcNuyDyaF7gU8QySI1cZt8NRVoU2RxBHD5KkhJQRp45y1
6tQNMego69SSu1AyOdDXBAUOwINo1fhetRwLsftYq9sKLvJQ4IVEqYBPmoAoOEs57gLuhkgejbBT
GiFZ9CZglBAIOwX1FZ/10G6QCk0Q7JCeGi3LC6wQNM2+hM39L+ZaReYgGH4CkpyosfN4FnjL1EKp
Z4FFBQHtQdIYMVJxeIyg5jUqBwIlAoEnOPUCq09So1IyrBSlfQ2DIjlAEJ2c9DOZIIoCvsSlgJdF
DPcEpxFjrcnhUUey/pWv2+PQwBoCjhRofYxGlniwkotZyJXBya4zWsYtOIMKjZLDzBiqNg3WlRUt
7KMGcjLYtfcoPtSQo41RFvUgL+6zyeFi1JL8H44GRZ/Xx/xA6Kd0otQcnYDGlUSDqTFiqZ4gHWUJ
tRfwehCCUFe2ZyE/FJ1RQ7KLRyMAxqgpbLGa63TuAPAhzQUcxsyv4JyXGTBlkSWjjeAuwD+NI+JR
NpgiONs122rNOMCwWm/pN5n8luDs0aCMMaM/rYwgAQpqjjgFwAtAs3DDYJxc4TSWNRnGUKpbFTwJ
ucvNoUIVu32e7TCNCtKDOBoVxLbRoebVXNKKAnHulRqu6XTLUbTwrd75DgsyWGtlja3A+RM9vpcp
2GH+yONyTOE73LdMmVU8RSz3yPLg29ujky8xjdGWKeIQGS/FKDgB3mgR0EceVWhSRI1HYHeUVRXG
URjPaXw5Gco0uASqHUZA1/jEjPFRlNE3YkKDiOK7/BZWRpRNOLRE40TWDupkBykqt5s3Hx1duY/N
Fg6h5QQrjdzsEOgLvIv/Iem8lhtHliD6RYiAabhXwtGTEiXKvCCkkQTvPb7+Hu592ojZMSKI7qrK
zMoEuenneY/hhaM0g1su5xyWfmzMa9s7dr/P495V5yZYhrF0mrY56uAABknaQmsuTX9UpVuo5YdO
/SJAulxC1tr78aol0pWVE6fBIBSXyZfBBFOS9oZE/GmDxeQ8KRsxO6mVnqa50bieSoOMzqo9DKpZ
Ofa60FkpWzV6H0wgo0GYNFVyR7NHUxarpr8Uc/G9jhT81NTctPARL2OGbFeBiAx/EQMuTJ07rNpm
AP0HtJRPZs35zXYUAVOwfV2te7FYvloyVqpGEDfTZZ7e4Ys3jegcGe/AtphclQzGpRJOrB/tXEeX
XS4He22IJ8aLg8KWGLd66nw2EsmPJE0WLMCWCuKT5fi9DM1ACr9kIAPQts1q723ziZTTwI5Ugk8f
LzOLQGEpNtZT2wZ6Ee5r2/pbtEhzx1S6FuUurOUvJSW/KuGr1scmUOuJJwYy/9pDO62BdUNIruvW
xjYPCL4bupC1/VyWObBb/JHGe2F/qvK9X+9ioa3z6vxpJW9F6f2F4A783cNdjGclrYCjGunzpGq/
I4tRjkwQCr5vA6q04tIk9akabXWjldLOqHljpXZrjr5aBXKR/hNm48V2j4Xug1asVsLjCWdtS8Ob
ciPdsHY+kzMVHZqymI6T0REmWPbxLl7m/Yjh9oYt2OexUk5Gv8RbTR4/Kmr4lqVFO6jaL2VNvTK1
f+eZjNUqdUbjnhq070j2wdmTK9HuhHIqxXeWMpiMBaGBE1YpY+N2OfKtZdjTze6aUDqUSrqN6zAg
ZvSOfd9BCClYJlqcsUz+NBtL5YiMPp1Qe9P6lBeTJo3XziCFndsSlURVninOBw11cdce1/QzsT9k
navibGZ2vMk48OVIqCcRBZlXAzJ1eudJDVfJOONPA9196NaZeGdWsTaJPcTHube2bahdarM96pBu
UV0c1tnGrothoA39PErdSil5fLW8FX0FUb4uxzkq/GRNHH15k4XxWc+MaUp5KBQOFIhrqv+m3UdM
h9QXNXHqbAJ4ja5769Bd1KR3ZM2P1e8OrtfSypukPNe4jrTTK5mox0Lk17mP2DSw+JsISjoP/Atq
t+D2ni80bdpb11Yfi2Zvqy67l/F0V8FnZvXaDMe5jH/JvSAzlMQ4ssXGJaQuwt8UEr40m7B+iUgU
VXgDbz1ZIpyFzMvqMzdsVXlqd8ggoRV/sYMiv9mMA/Qaj7Mr6n1vq1ulJPON6t9MvCUkiL+YQ7Nr
Eq7dRncXCWWo8jXJL8biDimbQ0L5VfPhXZ9+eAld5jHuDycsCq+NUzfMZjds/hkmcePabzV6q9kc
Fxq5bkqOiiZvpP7XsKSNQip1+apZT0XiFiaO5EDdFf4NM1iqVn5oenq1Q4VMJynbLayTNMbCHQeF
OlWuaryvcb5frOq1SVAPdMVWlZ1CxtCaJZpcd017b9Inav/SyOVu7bNPYfKQnIQ1jJQnN2zrxBPJ
S8haavkea66F84UsHS15W3xDMLa6E2EZXn5M2rtu7egS1jnIOpAMZZ9MhCd18d60fb2hUjOmHPR5
uK6TdYpwmmDfSO5KV4Lu7XtaWgxTR8MZsYHqMzxT6Yn6n3klE4t0M+09XIKUsIaWPeukiDw1PYvm
y2B9yRpTAiUZ7UZfNk4ZyC0mmOS09ZnfmHujOnN7tlSYMT1q+NLJTyrGkjPnp+5dSybpiYxHYbm2
9RnhRdOSjK3udDjI8Gt5jREmNA//4UL1zfU+s9LX5U4P6ETKiLKrOVDNOdR8PTxZNgFFDpNOTcfX
S+5gnnut4C465D1ut6t9tuiCRdZ4CkZKAMJDm7lKNpBcxJVNl90V0S5i4tLszIuYFtSMYy3DqT0v
JaBv79ZLdMIhLuh6Joq530t97NsKnpnJA0hICIlqvKj/DUljTfLFb8aKO67aJG0wRkGr5zhBvrYC
c5qgUDwzD/kQ7SHNI7dKNXrjxDXk+TJV5k6P4NuF9iNHuDgV7ZbSfpUm4Uu5H+KwOL+H7G+0Zb5b
ZE8z9lXxZ3L1zCVjh6cAl4bpTkVZubHYd4bJ2Q3Npyl2I+L6avnq6qtg66PcwC/1JP1wA+Qbuu9s
9PJlU/6S9LBpKuNedDs1PvfSO+negTSR92axXY8LG0/f6l3yby37pOR0RuHBptSOFUtqaV2Bk1V6
8vOwhmRaNs3hKa6m6UNv5PlDhE0HVGkNYi9Jla9Nc5CWvQc+0ThxnPkG6dBhz+SrsiudVn8WZy0q
WwzZJ7HP23k/RUmg2kRHGOt1VVQ2pjK/X8ZdqbQ/q2EkJ1rgF1uOyi1SEwero5deq5+bYvqLIgY3
OMxNGMZm0Mflc22xPxVa9rO82MZmNmKmlyUk/Vd6qtTF6Yij5nO58jJ8W/kYB1Go/EmW4lVD+LNM
z1lzXjun/tSaf3CEA6sfzDyDq+VO/s/AmSsdW28ZHg2c2R+qN0klBwcbN7zdrOBBtlhMZOJUJyz4
eaZEWparTJul9JTZ76uvKuGn3wjlRXSbvHZi8VhP2HFiReUl+d5SfL2LnLD1CZUDYliKd/wpaQRL
JL9uLx8UELu6IQx+R96AbV+LCmvIP+NbuYi79iEtPuHeSqAMrmK4defnyW1IT4PeOTDH+rWnWOuR
C1jBJiu+2HEcZNW55VdzPt4M2rbp8tOQ7kqsN0enTIMGx0v7oqWBQXg2ouLS9Bpy3JiCo71Eo1O9
Grgxhc9jo3pDsRmzf4nhh6jOlZ04aSgRqxWbwm8zzTZ5COV5b9ha67apdiiKepcaASHwrLpO/Xc8
uGqyC9NfKf4K15eo/zdm665W/BYbp9pl9CuBCaMWk+ANSb5d49n1pTJXrlPkbBEYWLankVvryk+t
L3tMz7mOp7DBb+N46AQd1OQMi9KZU16NbJfdtDpiAn1uUo9asqSuWuIdlcYn1MRB08VHYR2Ni14f
ccy0cKBBNlO79j9pbJiyvci8FyAT5aUbd8pKInwGVY/fVmMwhx/adE+bILHvLpNzwFKl/VrYu1p/
jxUWEPPp2RD/TAx6UwAmQuonLrPyXbRkYkqGJ5pjUbqx/NOp2P2W3zb6ueKvHq867L/Gbnnl4ZCp
6AAcJ7X4AGfq40tY7xr9VmanVj9WOIUiAS9wCkXcJEseRW9pd4q6oyFYq58y9HJyy/PCNQHteg87
1I0KVpXO/WMNEUf4eDTc+I+SFBLROIvXshNcs/4gAbSQ3TycaEdqtsz+0eO5Tb1V8DJ7K6qN9U1R
6e7Vr974UfOSGzuB/yg598Tq9Gx2YGnca/Z4CYvqieTXjVbzMAmql5/tMCD4M7Ze+Sxm9VTeRHyP
5gtew9L62mp0NnHipEl5rnvmeIZqIy6QMg2BIfPh1lP4VkorK9MkJuk7gclaVoPcHHI7D8wy5cTj
rWe7SnyV9gIP6RLn8GPRVHeDKpnThKkxw2x+16trtGyq4inseeVPBuNMKfgGkATKAvtn8koXJ7Ku
S3az15W27wSzPrYX5Gob0zwu1bXUXpvwrNPQVrBgua+F7qhui/yQsGc9aICHmQ9ulZa77rniHsSc
uVN5ZZlrbnXpm8bnsO4LCYw3aD67bDux+Gt+aUTkyBRN1gbnTz6XGQeTTKaj8q8UW8DNTV7t9cTH
vYQIEtv0h19OmWR7vdjCgE50IOs1MV/r8nfIv4ymewJvR4Wgdce6d0TGd/fOz1qmH7PWbpoWytB8
Rixq8/V1tryNwSLq6mkuPpbkvGKtEb13ZbQptKc0DErm8Whj2q9idoHd7HPagoNpgVbuUGc5JjfV
yCAGCJSTf2K+Kc3BQHaUxYeRVpZ7xHDajvf9mFL3B4NxXuFOWSUXaIiWoi13dEAMywnnkfAh3oVw
ZqN6gzM7qJfNIpvth9S66EtU/6b8vWsdwU4R7i32paxKB4teA6xEOXQVOIpxQcQwloQaBWZ6ZXYq
VcqmkW9M7W7RVoROtToyitjuqcGEsaB4/GX6VauuRe4YURBpP7qdu7rxkkVOnu7iNhjEFpKDMjya
zkScQ/2Kb3Ca4/clnZby1pFBXp+H9Bp3b3oJgHvopMkb2RlI88/Z3mnyHx1dI0WOQZei0sfEh2xl
hS1zpRkNjtM0pGJsSt55uheZfmQTt9ZuCsWtryL4Ez4fDifE2eqb7meqtpyUOnbTNrDSbdvSvLx0
JG920W9oHIxwvyKCjV0zD8afJqVVw/qINX3di+8z+cWzq3YX9obpBTsGPPXFBnE/asRHW4wogEsy
ZzmhBAYGKImU7pood/P2nhmkyBcQHod0oGk0d1L3tVqmYyT7AqPArnJkc1sicSZpQ6WcBuY5mz2h
3tdfLXlTiaKXGH7fQtbkuZeN0pELvn3yo9yodE1urOKElETSfzrg1pdFWGDbm+IRZsM9mhMo3PsS
C5OkOMEIzD+z8PoDbuSLggQIePGFCmSGWL+pW9X4l83v7bWisMTbBMMT2rTw18jfJpTAQFk5V61w
tD500eiMBu05sCP4x2bqdgtqSd38iLRTJ7Cayfwp5iHNr+p04E3IGzBCR2Mdr3Ht7iz3SDsBe11V
vCWAD+Z1nF1skzTmSOUuwXcLkGSpMdxxBhJDjGFuzOa3Cs8TttL2TnwY4DkxbfN2sS4VuVrDxrDw
HbhPUuWie9ysy88DD/xA9mvKR3l+mpEUMfrXVbB0Xp368uRUkht2XtfvsK2Wk09r3GVp6c4TTJg8
PGljuFlNK4gifOa7p3LmhDF+6iQboNK7pPVzNHptvW2mffvaEAKKw/wfs2eIFFK8RagVLS+8DQjK
P8y/IXNjxalkHOq3qr1hy8eatuO+hz8YPJUa/aule+W3EDj348IXhcIbok+rf5+VJ/GiYUOgjk/d
u7YEFT+R5q3LClT5XEbKlh6ExDKHKT5MPldNdjQkW5gn6KW5oySDyzAt8ByC7AHZcfVeIv1LSbgp
vb44ANbb6m8cuXn3neQBSCvJ4tb8qkiHrnWzeRvKAQOf8Scy02k/UvFTD1+AvERtb9JPlZb6lpUW
L1n90DRoVVCAvOfncG52rXGCx97ky1FQdaUBFNavNfDBmYjZrwEHAOtJ/quqZ0aJ3NiKqNo080Gv
KNMzc+vOzP41yo+mPz/wfxyUuNnU4vofsPR45cQmPSbxFusY29GrLfwAKi4ZYChev410J5NgLb/m
fOUTf3hlQTq7gTdv4FrN8Cbf4E06Mq2NOWjmVz2/pbxTcY0LNx6v07PY9fW51gJzccPZBy1BEEYY
AO7VBepGZhlOF8ZAQSvvGsXnfTPnz4GyEB173TNDZ4iCsC5dImGr6bbGWB4c7OYGVDz9G6LGqd6F
uPG1y52bY/FtBGPrA1VPrDx8r8YhDYk1IJoZl7+GpkZq+NaWuw49k9w76XdtHZUXx1zgPQ6PIALx
0LE5dlQ4Wu3ZSuUOxQ9uD2bkpde1fdME+IpCJcR6/x2TNSnb0kXXizeil5Io/0ErkACQed1+E19r
64dcD9JsmyuOTe9KRI6FLVcfWBZ3tJ8z+nILETcvFdtsCDiaRuGDcEvk8wEn5b5s3+OvpWdSL+Cm
VGeMt7p5VpD5qae+2drqv4lfXHejuauzTSm9hfVr/VWq4T5MX2FOHkOPPSDSb/HH6t67kwDSb2fN
0fKn1jgoI8VcYW351Q7f5hhRSOXwJdCrKTTaq+6mUGLcxB2dswFDPm7k8WH2nrhZhbab/9orHVX9
IubiMBsMbcKfeLcy1lA30ovBskPxKzTlo1LYvc3B8maIDLarWlWjchyW0u2N+mT+v7yT2FCRALVM
kxOT0lRVX4L8AzZXjCezUd8lAIiNpA8PDrsqnK6FtacMWSDPepGBEpFWE3UvrdbsuyXeqWXlGEO9
bevwT07rT3u0viU1CRqo5U1mJI7otkaW+cUkPNPyVGOksGzKyBdMs1eETAhIN5biVvGPGn+rqBHU
Q2gFjOCEDbbaTqkPDxgudmXjD8q++LElbZtouFWzs1ddmtvQRN6w/A2j5qJA6ShcYM5bwd8sa56y
akMw903s4Hvmj7rXKv5q+SVUiz4kf7OxV6FOZmv4KIXHMN50jrCmU9ZgXtyPh6XnEBdgYirrNYDU
anKunu3uI9JlP53wQ2syPzKzJyAAPxse8V3q8zg+BnuA2pmI3Lp99MkyvviUoLmdvajheq3XE5ha
uI4finVLtPSpCncpv1vXpWch3TDlbDPKBA7x1zg+UTenxV9teqyj/hdNvxNK6wgEYEODjwWF6Sri
MCFd1EgGiEgPcLhqH00vzHD/QB8WgO/+OkXbctwvILGQVVAJWvRkl/AX8Dw7XTmsBpC76tUZt+C6
rxZgot26wsadqMLJ4FiGL+ZbiVF1uwkNr2JBMyTFJBjlblct5+rHRHOVmeMVcBmUYhyv0rCXntf+
SJwFO5Sj+aFbEU/XzdWgMLd2HaFt+DWwSqku6m3WdkWG6d2OkLtNRmwjt944+Azcon0R9jNqF3yY
kRNI6k3l1adP5juahDtHh5QuQ6ZBwK/FwoMMwijCSIoMvpHfCHjdfefmxzBtTXW34FREXNf8M6IJ
LCDwLiN3uRjo1govgyYOZ4y6tXjbjZcivdvGaZnOGSwrQK++Fz16O8Dd5hECODd+PiSg/e9Y48Ce
3GjyaFEUjA1fx+XSKLf+z/7JE2MzJJ4R/qtnAKwkuc3G8KFQGRb+8BC/VfVXjhLMng7jf8HqU+JD
imq9K7He1Y+OdWxGhVbiI6N7pI3MffA7bd7YW5ukqvCSZ0Fe3uzx2I6elF9kuOUhO5Bcb2nW2/Le
gHr+ysza4J5B/VOFv7rlZDZDP1rlTHZ47rJ+XmdX53nPDpazhrMIGlenvCcTaUlK4cXJR92c5G+L
3zNk3lz8hNV9wApVZFdGQEhI2CMhTmuVur2gfrIx2Cn7qOoOooUDxJEIirGQd+vIJAFyDNTnc5Z7
eqeTkd+zFTodOcuAOCDvfMHjzd+wvpnFcmjo41TDtfvjqlzyxpkn3JIDjDZ8cQjNR8Sp8JbmY5bh
+R2h/S4POQWKGttj+tCQrTQ0G4/5JlNpLFCR5E4F4kfLgNLHZtE3/eheFEaT2um17bx62rN9Hdt7
85baDu8DIChghRJBbkl/efmJK1ld+PZHSaOpvLfALFG6lUvbXcpNhEK2cDVzU8eyq16TEjrcffRu
H8vih+GWTSDZ+m7IW72AnrNiDVN0sSkHlcJDnwLR7+uBicYmNEM9NMM3K7lHE7NssfoSNOb6HY6o
JcqX6UN6OMH0RwmVRluTYtv7CZeGvJsZlaoVh7xTpKGKfdQZWAW19sLhtEbnbPlokvco9mz5U4ai
S8SbkdmBfpxlbzbgHg85CLwN/UPihZwYr7Yifw+FdIgaKk2IQ+LdAtuX6ncj5Zp1YxLdcQ8fv/Ca
jzOXWaNEZWgdFx2LK4MvB6G++J3DfZFKgQx/HYc7eeIBpbdhbHy7yILGhMOBuFsvNVq6CAIUIfZ4
rEPuicg1ONp19S+NzwnIdBQ5LSKSqN1abeEspLMxMMTtty69aMWEOGhCk8+6JyckMmnekT6WsZ+u
JT0EuLZBlWoMz8wmb9HR4+QRwIOWXfp82tSKeRpg9DFGlhxNfRqiGxGTcN2RjUBqQ789mi3jffYc
1zgCjLneooECMVHrbWYQbmMxhRe5HzMrwjyDmPRvVv1lKQHvJcM4kKI0ndrqK7d5JxIAF7pTK67O
iqU6pfUkde7jUY9Por8U/INR/sXfZqbIGK2nXPyENTbTb6mMPF9hAFdfJGJ2Y92f1x6bI4Zd+uQQ
VThXRbFV/lRAezv2QUaaZUUOGarCLY03qeahHGquwvWrsr+7KHr8kQPvf4oqxogYE07CpO9OHFU8
T3OM8qv4oGRbCnCiaWxGJNqFmX12BhBqPuNp8wYOwpoOAjKIgXe5O5bxXwcPvzDtjn+r6Nz/hCqX
VT8PUOsRM1rDnShb1ntFS5S072Oe7TULTVac7lV+8MgyD8RiHopZuQ14Ekz7UryE2VWgZYzCu9xN
nbvaymXox9Br1Ue3WX3EeRoUB2n+sBXwa4RuzsBHGe6J/ayqoz/n+26FpwqfyghESXvqo32lwhw+
K9JWt7zVDl1j/G0rL4ZdMcwd4a50u3q5S6TXRB3ptP8Z1bcAYkr6nS6gWzZpS+JkCfKeYaVaPPdT
f04L9TkXYNXEl8XFXsdGsfgnWuQS/SLDOhcwnevX1FFIY/uG/zNnbm6/jTl5lWy49nrV/VIZ4Z9Q
PmpttWsGTng/6Nxr5r+hBymhAiuTZG2HzPoK42VPTt9LNOxn9dVEVlyxQpA0b7oUPXWA2i0DRmJK
4ymB3QdOs2SnTCB2M5oWX9fk2K9V/dk0ouSmCQRCTURPX67VTtjRrTJJvREIR6t/apR5qq7tpAY1
Y7G+rfIDAuLKiWQb3f85j2FyEUKJ8KEMZG4UdvtW2ETpSda4F9PILgC+ahtRqtvBjkOnSc3MGeRm
DOJefEetGfkwoagWlvhkhQhIhDaSHarQ3ZeXUPL7fCsUm/02l72DSZvuEvU91K/L+ML42aYH22J3
okncEkVS+a0bwjVJEFg3ess4leFCb7EJ47TRXyI9a6T7MISyKmNr0xPZRpBwCsKGTGHHbO41YgKb
6jm3pEOjSJNjSZqn48uhclBt1+pvg564SrldtC/dgv9Sg7znbVC/2pkRv0BNUZdwJXCW1oOgw763
0hwTI6O1bs5tXL8ZhkLk9ggTpXqI2cU+VfTLiPEmMMFCF2sBYRF6TBu8TQy4Au1DxHhUxvG4a7vi
OE6DgNUKYbtw5o2toGlkvkwW5hzTKkInlDqxaRuheHHE8zZtaJJBTRcXgufUle21UG3H4haR5vqs
dZ92au0LjEaacaiIPtLd2UaHqmv1jy4dzarYJdHAbtyQgO8XgRxe9NFPiQ+xWcvSyIFfpItm4QSL
U0B5TjUaZ4cu0lS2pDdoVIs5OrGnlNB1LsXrYuyl1lftfaUH0XwbrYMgzZT1AE5bX/dPvNaR35N0
AZ0lVrD6VAKP1NCAKUizFC+dNXB/xXwlIZgyX2LSlKyf3dzuwVeYRqveKdqXmriJiOnmAr0tmQcR
Pxu612E10bl2As4E0ZtQWQYmi3zdMgHYLEix0mpZ3sBGg+Yhf/ArwrqGxXS1iI9b76LG2g1L7A8o
EAaVwbK5x5PXDMO2ybVdI3oB90bLlKI5RPTM/Xtvnivg1MH6Z3Jv0/z241fe2xjWaB91+wNwFrbl
uY+Ss1Jtc3U6rvavsAC7CyaUVt0veucvBs+hlnZW/K0J0k4kl/Uz3KL2udLVjl3KX7IdEPnotjXy
F7sNv9qyIXkmDRGRoMabFeFKlfGVmMpK50MwYDe89Yq8VdP4toSZEzYWaXfC0cMEJUQlocMduyXo
WhO7z7ka7J+xrWVvkBfLlZQo8RQ9/FUq9Kgcam3oCJSse2TDqUxQQaFrFf8D+iCuqeRrISPp7IjS
MiP7gARbc2EAOR3dUPhZmm6Hxj7E8wyTR2oMKqYJQr6aI7CxWp+duKt8oLaqEkjORuAbayzTQzo3
4FLxtWGprQEeGbLyJEHGaaOyXVEizkP1MSm2n1jZBXnuOUvSp/CxoKiBOw209yt7KwWqG8MwZE8e
ysE36odC7DzrB1mk1vOKtLOaDNsvH6JddO7OFOMvH8Y7Y9ysVrG1kfrrNFSC6SRlN6lCpaDdeo58
A70UFi0tWy97xvg1rp+i2arMnRpyshalTUx7wo6e5EbGc6eeZ9Om16ldkq1DVd+oPT/iX1dj/Rca
xwwFQkujXJp06cZXJjVMMJLhzsVbWWevirUYlwWaGywhZzR/qLeVTHPz8WLWVyO+Sy0o9V4uq8eB
KxN8JwvjuzZ40bR3NC3+kLGOJqMgjrXmr0bKnzmj9Z5EUaAlkBUNKFwmC9tZemtH3g6RRX8dnjDd
TI9j35BwtONlLH+y8DsegTs5wtbyi8hgosMuUvbxe1CKRVa81vDXwe/YjpCvowjM8ClUzlrYx9eM
zU0NFeJNn9efpB6nfdrdrTzoc+NXLxLyScZARy5Glp+PUr7SLsaE4f6YQ6y4fe1k/UtiqI6BP6w5
OTlq3Ezrt/1DeYdRNNqQ2Ubza3lJnwMxXKvmtMQInlCvWmoBy1+4RtxujRgltoe9nbkQgcDbtZkw
l3o0tSX8hAyzJ23tXGJ58p3ii+wECVeLCkRm6q4/E5z9CoXrVXhtOZ3XaZeEB9W6dHrqRFwx2Xgf
22dIJ6jlqYBI9e0S5A3Rqc1ariMpuj/KlDUYmnjMPkcpvmR046I9zNLnMNk+l/ZTIhpfml6FJrBe
ndhN0Nwyk/QnnV6vyJEzjB03bf4UGZa+7dsVDxDaf68KB3hT5Ym/f1RjBxETDTKHtsr6Y8IkVhTr
KVJIJQSn0ACB+jGFVl0uVm48VExKUMjbvPpaFxw/ZuG0q+ooykcfVnt7zvkcbMFmX6aJdoo/2D3g
QHhI5a8YEMCq3cYEk+/Z1ai0PHEBw9fFYOUUpCNf9zb51erqFnUMQUJoYWFFE7oCxt5U+i0sAwUp
6kaE9kkaxJFf4w9TAWBnyXasF4v5btdY43WWF7Zbxi6pMVWF0C5ziGvRM342GKIY3QLmoPnj+Bc3
pvWMMqDZjHE5XIcYRJ9rf4bXimJlcWWZPQ8boCo9ykPaOGMt7iYyFBY8KkO/1qUWJOy57Fu2kllc
kcqtVZCDKNF4D4vFgV0RUc5qGLsPR6f3usb3d1nfsnWUEG9slV4uKYCgI23SB2p0molAqk1hbRo1
vZSSlyMQGSoM5jSNcdGUYBZki63HvN2qo4SkdQYDpBF7GqToFo25u8yadezn5WuWwA01XW5dS0U9
XJn2c6OQOWbPzyCuWfvWPiblTo3+Kht79kS5ajSiop4yp7LNq9rBKucXNXxBpZ57WfrZkNQxvw0t
RbNubqH1pGFgjZ5wkLHgt+5z9i9k+Gqbt3j6ULjcYuulN95mHVRXeZUBDdOHIugtFZDFGv+Oy2tz
tid2B8K4aY7mAskU6rmyNZNY/QrZVi0gTqMVTq4KQ9emuZJHX3sMdwPEebg2NkiquZvaTHz1a+NN
asNCc/gyJ+NWC023yGblRbZ+wkFyKAt6kyR3JFIEGhgIMlqtNlEET9J3K0dsoKRfXVf8RmsMSvZW
r92uScO7BLwgDy/JDCQbGwhuOj3PtrE5qxwfVL2V7Ba8fhvuIUs3FRYBoqMwtrn8b4lJ57M0dMXa
vyKxToAXw2rJ0Mn0JqzlIH3jHtcrLkwzKMs/rTQgGHssiWZlOMhzrGAW/K+a3oyBPSEweSFs6l0W
dEuxNUDxouGrwiV9iF/YxELujgpx5HFzPUyvw4Q0VMgl00rq6iAq6go7ZIpk29NGg6CDTU2PT5O2
ftk8QcvmTPK29dGZ8nNU2p9FXdBAg18aSyGhLXiYOyB6DIqivfcG7R2AW2qMJwyJU8lHNx71c2Cy
EIWCWUCIWG7bMu206UOmTrbEJpagNyC0/8fZeTU3rp1r+q+49j18kLEwdewLEswiRWWpb1CSWkLO
Gb9+HrQ9M2qepjjlXa693UEICyt84Q2JBurFMIF/56HhPlP4ZQMrPkw1f2v5suA4FB/oKGJ70REh
Y8ok0q3UHAR+LvOK/MIZiid0HUGzaN486ahyopbcQOtSGvZJkrkkM24S/qtE46Ju600jAwIZxQ57
0Bm04l4B1FKKeVwHq8Ad8DGmPCM9DR5frFD2uXVFCXJfthS+hXlUvGwNfDrxuvK5x0c2bTL4Q6DV
UHi2av5/SveDZHkYV7oFiq9kYRlIG+afnUshL+vt5yYqaT37ZN0SDOfE1KnL6PkSckKPxukBWHux
qWJbrEe7oPzq61dpSLWPWEh2vMwu9loD0kwoJWBjeeuqBMNh5YShQVbnMQsruSUuhYlSGWDTfZtu
oe7emJ1JAckyDpIl7qyomCvuIRvKK5OIXhP+shIUi8WcbWwX2cQrNMC86qmIAKd0/TrTtWvc9Gjd
PdCHHOBYrLruQy2sXRLaC13whel/cb97qrtl0q29ttgEPJZSgeFvHzKlWxrhDzb+9ZAlu8C21m61
Ijn2m73x4ILZyXO8vUGtVJkyd6ntjlY7B4a99d0Xt2R3ZKIArvGD8Sr3jGVNd1vve0qx4iFHIi7r
sHMxjyZQb+jWtJ7leTF+6CC1arfZFOkPGxMj5B+myKkDG5f+tJsnSb9rrJ/gwPzg1ZNppIBja5xA
eu3Q6dZNm1elolFikxsNTpe3kMhC0OP03CjxR/pRC1/c7kh4mtXUsHJWMaALyVrKtXSnZuXa9rVl
iXz8fJh6MVrvbcjSV5oAAT9k61Z66opoZaJkawc7tX/MISOpLYZoujwXQTW1OUwlLudxK1GMnBZ9
x8YeItjSvNtG56911d1EhvXDxxi2LeJVb+nYikN4SyHeJADy1MgEZQYwwVR2AXGQDnnTrbx91d51
XbDKB6h/Zr7VoBBAClwgqDjx4BudkZJamp3Arix9Ro7cQp/PqJaRJnlGv41AexhU6RL/rjTfpOBO
Nh34RcDXXgb1Tc3fLfrySoGqa/OSpSMc0LB7H/oMbn2evihZeMwDRGwrrT4qvfXgjzL6Bck4z+1h
J8W73EZirsIWTmwUqmIhWeU0Dp7PY1pQEEu+E4QW2fN/AkriPN5RO2ZtsXtmVrTyMuDnEa3MfZMf
ffeOZMbPaArvEm+iTS6LJlzURvhuUDjt7gbpgXg/KNxja9C66hEAkL0OsLVbk29Qkif/39YROHCj
625kIKkjSFt7aNc1yYkQQTxTRXpQi8EZjWQ7+IZ6i9EUmFithjMZ1P1CNCBwFcVj746VVW4M76qw
3lL11YqPo2jmcSkBcFErIFmJ7R2E0b+CYM8ie9G6gMjdXqaqnE3RUeYmD0pJNZ8U2PHCumFepFMn
fFJ3ILLp84FcF9kNLaWVNZAT5561lsVSKXEnDECXpgeMZpa1Ws4tVjPa+LrQdlFCc7kW7raPtDs9
9JeRoTme3UPEWOXhSpFAlgJtb3RHLVdpeJCEewsZog7eu8668YZnw/sJ1ZdWPlmoaUiO6t8qxk0o
aceKOntp5Qepl+emLpaZKZu3Vh+BhPItbUkSh4BT0i2hIv4IOlhXHQptiQj1V8uNUJttC1w04+5f
4boUAypVItITUUg0zgqowE3DdzL65eiDOYIw2adPQryC/Bu195xmgQbkoXV6iRiGDSV/FOZ4T860
MTl1UoXeiO3JhxYSlFS/9WN0sOLdUNDp8DInSGOoFRagoWEd9cPKF95BAmtQ9OHeCPOt6hlwZHpj
2eSq6sD/WcRGQdVJ3hYuVYMg9x/LSF5gD8wQwDsJQAxn1bJOuoNXuXOP9ko2DuDyx9DRhOXEWQeG
riqU13y0TZ/SChKv0lNllfPGZkdd4+BA4XqjAm7rcAMwYas5sUeR9lrrXth4G+VJDBvd5aPNoVkS
7N+OPvItoNZvCbBz7475ods34LlFtbFJmV1xn6cm3Zi70Vz22VVNJKEUFA30etUJ9471lcrI6Ukf
GSB5rY/mpd6wSuIcYKKdA5UKc8lRNFHPA69igJU02cZVhxYdRd4wdEoydy9wCvo1Rddtrdy8xbUq
dyoju6mqu8FfaZqjB9oup0KsaA91kRFCeyQCiyx2tVlRQEnLljJdV03083hSXyJb0dLrsG8gjj9B
advYcrrylEhdjcr43pu3HbFZPh5t6WfSP9EOJ0WfGKGY4iDMa4hx7mbhknZtPBjgNsW2APkgqrXs
K29tlQMyTrY9hRg13Yr2p6eNwM+Dd0uNqYVLnH02umCPdRbse0TAcXITb/5IsuZq406ngz8SSzT9
NXwXqijDYuAgH64lFnYrG1ARlFnQ9M9Qhmr7Z6B9KuZ6rKpjYlzTyaRNPMA3loqDX6aOBiM/NMp9
PB5LPV5hlroo6R1pyU2Zvljh41ByDsI1F7u4A8teAhfXDiXaVFEpKFJO/YplZkGdCpx4QiHSnzUI
WkGhVaO1L6VPDcncGN6wWUKDmUBKTZDDzRcLGEQ+unRVvcZnaJ4E/oIW74DVoArjdgn4WTXF3Gtb
JxsPupnyl+nIuTREAs5WqaC0CBAVSmIar4f8KlGvVOIbeVWPWzRjKezPRnSQrB5C6/g4Nb68RZZv
YOgGVCWNDQUjXV/V7XXRzBPKXN6d7i2KlCAbdLb+UUymUhRGRPQgge4AJwFSyb8CTD6LtDdB/kw3
AXyV1NJ4LWHoSofGB4qCb2wEGM8mKVc1vhHdgeCajqZkcLyCrCjcZB5U6bIbuqu8ormxD5pdNbwM
uhOaxlyNdnV4U/V7E8CoGlznssTU9KOXPNE3lhCM3rudH0sp3ZoWXd7SBpUJNVJ6I+zYkJZT7oOo
TR1pUcW+M9Zim9k2fnoQt0hxs5q+dm88yvqnkaTgusxt4I0PYfFqK00CbwWqQ9EpDuxUZ1Br4A/R
SgoByIqdN71R80aazpcHL0V1Gupfo7uLtM4f5La5CmjHNBbC0eVOaj1oYtLCL717L5xmRXBj2MG2
YKRVV1nSdZlrZbOptb2QBwNFVELY0KuwyYvWcl0dIBsT3N0LL3uGqAEAgIbAEv+yRahu3Aih5NYA
VDKMqTO0b4ahUS5qKA94+QpdLOqpJZl/16BUbs1Ve9go8jA4RacjyZleZWGMMotPFJa2NdUVs/X6
pStqTMoK0t6ib1ZjRgEiKmF3Unlq+uohKDNWe+XJWMMZaKzotaoePUkxHybdPtkxye8drzWaja1Q
OPBsagm6DW5T9MBEoUBBSZGGp2K8BtoZKc9Rmc3HCqUC8PAFvecXi6O99+4KmkAGxAm7XLph+arX
x9KELDHAB+v65COtIDsPlUuM2oDsV4pHC6/eMmkIv7r63dfUq7JQtmLSgsiTY452kZmJYJ21NyWF
Y3pqoxLNPIpggsaxpXAsQpnpDWNZmD8xN0LnKOw3bvfhQVG2fRI4372xW8KkVAz5dVoCUoNf35J5
YtxqwO3rlGt3yh5zWiGa/BIrxjPSR1LWbJI4fNE8+LhpMtxaeAncUTVdE3rWOjWv9tjFAJ8UWA2L
irVWNrcCuR5g+4H/PtQbNZAWsroQVrOhu7LKEXrK4+TORy+LuGkEqoa2ICE6zgyg+wb9hxddJ4nj
Ac8GFRoMoBuGY4Cq+Yw4G/0AoL++ZB2TcZxrnTsPq4VfVe9qna9YS05b+buGzEmLpLlB99GKaV0X
7kqlMuT3d/pAYGbeCaquTuUO49xKYkJs1LGkpP1MpgkXLLEtW2nmFYCdwr3rdNwMRbHKp/CCqluR
/4Dy23RLEcBmw5/KpEbOu0I9KNQlICKR0aVGzyizrmUwfCH5hRIh5mzCP3bLvieUgPIGf9EPYmdM
U87xsTpYnTRxIm+o7mThfVEsId7CxT8GNEMHsrcH8KLoB8i8de+p8MYoMiy95F40C3e4VdBkkTYs
Syitub0spR9dDbAmXDbGvC9/gPv2MMaVbyt363f3g7Jp3XXkSU4fHN3wKgZ7aju9ehcXy6H7mSYL
O30N6MqbPwKD5tRjTRc1ePHZK7pHOV5YmFB1e5UCp5QiT5OSz44V+X1y7BMq5kKZQJ7BlWcR2FxH
bBp2e2MaTtof1PYx1e9Ea15LnvEj5+yMxYEY2JHbA63JSm4eCn/b2E8awXJOHTxu3WxR2aZ7LZpu
rlZ8tACOR6NCAiNZKbAm6Rrr2i4QO6xA2Wexpe+0iVRbFALJT9ri8xKN80SpiESrg20A7RlDtqgx
ocaYaNd1CRpLy4Z1Iwk6UVm1da2MbaEZ1FULAGteQLtSkqdCfo/DYVXAJRly7G3LcUQApw34S8Zu
0NyNEpabMi/WsQRbKpZWCiQAgSJMcuVPfjD9wh9/+mIu3PBazmqbErO5zRWZzEMBPU1Vc2PT9K8o
6+Xdix/hAJ+qBDAmvQ1lhfztXZsRxQMH3pUGAdEAHa9IfqA7d+XLJNEZnODQv2mtlO13WAk0cvpk
VZvXmnqtahtBSYgOpGxdxaTq1bAXhjIziqLc6pbvOqFvPNObQHCENnfpIyFFY9Hni7eK/u6pYh3C
8YpGOtoRCHy6HH6rscS1manCyUIgSw7fEgHq1ac1M6j6ivJtrhPUinFbatE+0aq7QAfyK8UPkhfs
XLAZhuQdjCrQZiKHhFaHa1v4a3WEEIHCWp8NDlIbLQ3A9Abtn5lWPuYhfIZukUlXboNk9JAY83yi
H0V0iW8apmrL5qpNTGUzYqMrChN0t6lpvGd9S3Wb1nw2c8kWfbWHLBBUyawp5GepcF+kkLYwnSnT
RO3AN36aHNZlvFAA5tvVpg+WZkC44g+fXhjuUhsEO0QFIigjo0g3TMjOdNXYzcICxuYr6cI1b3wv
2NdgcwyZKsUUn8cwcFPT3iolok73qoWMnAUWKKKwS2etLpwQTjzm3wbswkp69NTSsekM1LEPYOPG
44mAdYdG4Ywjvd10+FnYwEAkWjKIvrQDhCiRXFlUDUsApk0ApAhU4EyjH5jE6aLSi1s3S6/N2D/i
m7zpE3HMm33YIarUNB8AaUJpLaRrLzIcJDeeFdffuYkpzyMfcgJRPm1Ie0YNax+5YJzCHkDx93JU
yiQF9ycxqklB+ot+YuSlY2LZHXSbmTx/G58gPM8mycSbbgZn8IJk4hk5avNE7i6PwtaQVQMEn770
pfu8vq3dxwsvMAl3/ukFTjTuCt2Xh1hTlZ0sd/kEEFXL/aD6IVBEg+6QMuTFSxN1UGON0iCi9+m5
fjSeoK2kjz7ogwvPcUbg9tSGN6rVtGxt0Dljf5jkc2P47LQAl6MDvguekroo4jlG4/Q8XWkfUm+Q
L9zaOjcEJ5qmZa2Zo2lxMvQ6wrpod5meK0PI6xfU8kBL30XYc9K7gV6bNPGu1TadsjGb175G6KBi
gknFqrbhKsIGCernIlYXoWT/5BSr/DXrl8Jcymias4Lag17dqMYwVwciNZuXKm794SllG65etUJZ
B+A/ZBuSeeiZr373wBkK+QlK5lzAMHPzHuuJZh0a0jbWK+D1KL+PDREtxHkmtgYXP5mZ3j2OJFaJ
wlnByn6VW2iV6bpoyrUS1dvUl8Ai6Zi0EhX+jMkP1GKr8nt9DPNOo4v7/Sc945apGerva6Pzk6r1
/ELb+V0lgQSPa1dD0TKVXoJMhlEeUHn42amgRfTWIs00VZlaq4EMj17HEAwtvX8vo3gq3sf5xkT1
EY2etEp3dQcst4jU8qa3iFjUzK3uO9sM6cB3CjU8G2AWVKSAhmA8wi9tROVeWPDany1BtFN/5DaP
4ixJ5RF3Sf/q2km27jFbBbM357FaR/VMXoGXkWdP0hy+IADg2bab3TWOmFFxn3urT2/+DrFqLwPw
Xlwa5jNLxzhRwPaFpFaS5WlXntquEd6SAa5IxTO6+c+lpc5yW6Pm6i2oR06dPaC6QGGDsIN2pZFs
oElJSyauCTm3DT24lnh6XaDi/xZWTwEJR4JMq3Es/KOtxGsL+HrjISU/0DrrUGWVDfUAdvfYvcv5
Q2zs+k9jmG5goUI2rpP0NtQeJaQf8wUQHe9a9pHimjAPB7UTsLaeWkCHqbmFxKs3CzCcN/hPL6w7
Su2j/zAYSxnNjwgN1L1ElNY4FnEtbXXWydZ7qRVg7mCcYFwuRh0i+TLtqOOvUF28nTiiFJ8/OwsA
D3zKOXY18l57R1cvP3bNq8Zhw4HMjE+iXUwXa8yvaST3OeIF0haUaSn6WYcyWztzEbhKKepQKuse
rSd60oZ2pXE2EwQ37Zp+DCy+qtuYiCE10WGSHku0+x6FYLBx6s8qZ2WT2LtgJDBTGwGBdG+GDsja
b5ZBMh7gXXJs+r46k2WT1esd49KD6KQ/xqp+DMK9lwH0sa8TMJWoLITUvapFPWwqVQeceifUQ+N+
4NBT99daXyyM4m1Md/CkaL8/lhDLTNxKcnYd1KGg+iiU59S7iH1CKe5KPWiQExd3at4eyyZ9UyPL
sUnkFOKYJCVxRXwPwYthFxn2nPQoKBc98gdk0ISlMxG+qS7+6H2+9Gkc43yde+vEfa3kQ0p2QC0i
1wWCvOh5qUi0gNVaRzFbqXbgYB5pOWjgiVOeKupWQGbBGo4h4iw5ka+G85v2NMBwgIYWVg/lsG3S
nQpsogTADTCwCOGyByGHgtF8CpToXBkOp97NDfXTHClx4P4HMcPqj42+T5IbpG0Ub2Ob6P4EC+Lf
Dn/3CnJdBN3Pe6nU4Fn4/mOUrlN5bucPUX2Tp6qjtN6tRDCbtC08bvzNUjH3G+gyleav+iyagejO
wXU2SXb3/XrWzoj+GyfHUaOoYSijr7Y3GxPNIYu4MltmSEcBBp9jcUyRkVKUnP+QQPAYItsPAUoF
w7WnBVPNid5UFXykTXKXx8NKB3aV0OD3cdQS+CJ5YGfKsll3JSUp2DZdmVOAQKDKCvB6Ni9Y8P5Z
VVoVJ1FRLZWpZwUB+9ynvpAOJiSNfA8g/IKrwBT3/M+YRRUn8ZAO8s1TKFnz5iqIjLe4uhQN/Tmc
Qyrm9yPLtavMjKss3hvqLDuQdJD7oULQEMp/Dvc6yYbhuE/eBeenc8N0ckBKGcqCwcB7RKQ1j+W9
dEt3aNJMzf7DG5xMpV6UXaqjubEHfTSC1TuYL+o9mPjx1bigkXwmAMY78fcRiwpJEVrILbzX/j19
jz71z+pGuiWjqZWVeK/3yqU7TaPyh69+KoyeKKGlaiDN990n7mycc7QSwS/fqjrS4PNy6380FwSD
z8TbxiTq+yWob1B1jXGEUq/ciCJ3IHGIsm+DDMoQC/x+lf+aq//zbTRjii++3COVpyAllvor2kSw
lRACLBGIAxqLXK3hhTMBYjXx4iVol30KhiOPrqTg3UUdXXJH4GS9k7SHEaSy9BEV1MGDaONVNJ9K
aSnSrR+xyypUp3Mw8BVVx6R1jMR2NMC7wcQ2KNKVSwuSPBCdv6gSt378rih3ftg61O3mnKmlsq+Q
K9MqirVR8NKkhwwIOXoedsyRofwo8els+qUtPeb+uxLJN+VI6zFMnNYHI6igBm2HtAykBi+9x0K/
aXH8rpMDgI8+x4ih/5EHSKfjydDQvhnsrWSDNSLivurS9358UEvaRn5yKHtINGSidGpDmmZBnFvz
7z/BL1HyP32CKZ768gk4i1thDzmEALS8IDmi+yu1r0FFlQSsewsNwgQv4pPuj7FyI+nXTMFVge4w
KKrOL2dAJHsN3npExTx2911hfUo67Jiknqh8rzlzR6YoSRWoxazDv4G2grzOzocOAzMvaoC/m+Uc
FkBhkQsTh0Qbpapo9u87aVvHe0ls22RrmwrgvPsYvEYMtDKubvJhPYTVsaWdENs0evOmXsW0/WaG
798Ygf2eucY8Ez8rd+cCFpUhhyX1HR3FRV73N1HfvWluu9b7Ya6hvtLHiM2r3kEff/TpRqv31jhe
CJaVM5mVcXIOyDUlF8OsaCLVK19CwhDW9bOkew+6B1Vp6yYoCiN30F7IOP68n2rGyblAyNENgGfk
Xe3l5p1VRtU1nUgII0mW2ejspykiMbHlAK+LEMgTlnH8fiqdk2A3Ts4NWRpltqZB20lVSRd3dNNl
NJh3UkNgmIIKTK3egyp5bcg1NdCPpJAXrVSB5+0omzRUuTOKp7YciEvby7kg4mRb7nXbldXIzlCY
6uiFAdyZy6/uK7LWIb0GtFaEBsVQrA2N6pQD9jIHEP5h3OU3QfvaPUjkAjQN37oDXw9VoNW4k8BE
seIBsBNR4G2CGs+bWaLtsbbCV4qiqNiqM/up/oziK1DsvO5HjAM81RtOtKcSrxBCgXdiRwlYxzAz
P8AtSdUi2lYoFUChxvRuBVS9TlFimxU/YE6X8iw5IoYp9EVU3aCGMvoeQMQdNfv0gmHBLz32P+wB
+jSVvuwB6qAU2Yh61BWq8EttHW3pg1wB3Zz52FVLs3uB15g+N7eYts79pQ3qciZhdpYvTXyfTPK6
yHFnRJZrCnnTTznJHJalgx7LXKcU9KotYNGt4jl0xmt4E4d4RbB7hbwyaNwV3cdNvGrWzc5fiCXc
rQvr7lwIqZ8cYKbw3NLMeCtsm+dw/FfqSr6B+4rANPbinYNO08LcMMyzfqY7iKPOP14ePCdaEofs
oJUXFw5S5Uy2rJ+ccsHYRD3bt4pDHG1OB7rKfBoicwY8d46SwCxY+g8X1uCf4wNNP9nOSyoAUTTd
y91Ld+kGH4Tj8I6i9zxd/IeFOP1kP7NrkCelOlhXrg0qvYgOQgX+l/aReuHLnUnl9ZMdrJbbQvRR
Z10p0sS1bLDWKcIMQXZpacfFRY+ZM7uDfrJdpZpdou8+UsSgvZp3jaMPDxw/4BysZWdik1DtBGG1
fSnaObMx69Mn+7LKmqxrCzcGZd82aNYjhSkV24RKLyp2qLV0Tq5icZJemAjTx/jTkj4JejVauXoc
06KjNrQa5VcNYrl5aeimD/Gni5/sq55u5kOka7jzeNZNW8ABRI3x+wl8rrSknexFlpWIzPQbSqBl
hkRSVNLCj3zbrOcQNtDV7s3RWMgW/NwcOM+10tNaDgxUrXAL8BeJ4RM8YiCLqraGSEFT1FQuMtub
9aPcAEhWUSEZQF9ijoMWuywFO7NS5U0sfHnXIFHh9DV8mRbqOOpWqXjRVUQhsfZ1QbUFo21diURB
UNR10dyKZftng6rtPM57uAKxniGUgPbd9yNxLm6QT7aN1Oxco9GVZD/chKAhMQL4SPKlShdhgvXP
gV7Ruf7+Xmdmi3yya1iunzepxK2y0Fc2Ii2XYHc1p5+grN/f4cya1k42Y5rH5Qg8E5uMCgUhpMnZ
EeeIMMxU48IpdiYJ037NqC/rKygNE14St/C1KFiVAAwRM/eNRWuB1zMUS150vVXt1TZ3rwO/bLZx
AjEPXdoQRlg+OiHb9IXU/8x4aifj6Q8J3XrL7JmFBWFqsBXgwIaguPC5zg3mdNsvbyqZmhnKvTdc
ScUeEwi1XwobwZtL7iJ/Xt3ayfZbta6e9Rp+BkFcUmhHwrbat6q8+M8mwsmuK9dBEhdAea9MgfCN
Lts/KlRd1ap7i9vw8/t7nPPW++W69WWAYMj6ozrK3GQg7m9CgO5J1m7DRKdA5O+EPV6P2mDNEGp3
VB0Mzff3PbMvaiebboEgTlG4ag9h76FJXrLwQgVjWiR/2G9/RThfXkdYNIzLgut6yjZKJ+U/gOQK
xFB/YY7Of/Ts6sm+awZ1U6TZ9OwS7XSxDKL0wtI/MyrqydIvkc+wyoQrT9JudXTXyRcMsM4sA/Vk
g2ywPE1cSeHCsYMq8qA4gKER+vt+QM6s4V8NnS+DXlad50kqVzcsf4ZDh6uiZb/6/tpnPqh6soDB
EfVeOD25DS1Vhtw0EenTW6HPwXl+f4tzg3Oyiv3E9cY2Bn2jq3DTNTrdJuoQ7yTa31//TDSjnqzj
IO1GD5XebG+CZvfk0Z0plqVu9BYFQOz7BBOVvdeOAQBkKlKl3991+rR/WAmq+vvO58dgw0Y9zfZN
0LxlkWZQp9eSVRSjAJFFDbQMZH+/v9W5TUQ9Wc1m02SQg8ZwD1UoOsgPYwJ7ei7d9A/a7FIR99xX
Oomk8iAQOUap4b7WMlKOtAiQuS3EW2gBV80h+F8yCT4z437ZV32ZzXEf2IrmVijFgruHChQHj1a/
kwZ4c9Vz6+cXig9n1vovA+svtykSKdZ1IKn7VhbBQ8GH37l25q6//yRnluSvBOvL1X0v9GwvL8O9
7i3b4D5sr+X8woo8d+npA325NM3uWnL1ONxLyIgmVo+k76IoL5yoZ9aKcrLcO4v4VGkZleQRIfcU
0hdibAqqh/MRLdlL++y5u5yseEMLWxCk09jTdGtX5U86MiGGEu6sRwfk4/tPcG5V/Iq+vgzUIJS6
HWLuEiLDVTphi2sDAg8zyHqNtHVhNxQXdrBz73Oy1qOgjnBO5k5gjwHvU0eF4CuqBbL0JS4SF17o
3Ic/WeU2xrhulCE9OdhPbfwSxxUKHe/fD9a5a5+s7joxbLcPkgR1hWMLIRfpbr8OLgzPmRUtT8P2
5UPAEas0FeT7Xt+jI9/AgaMAfpSLhZ5d2AHPLGZ5uvOXO+h107Ztyh2a+hGpNCiEFx79zLjI0+9/
ufCQ5iL3OwlWxdgj/vteQSqtL+xAZ2aNfLIKUqnsQiA50T5UHUQyZGQr0JubuAxOgQjfJQ/gc2Nz
cvzpcT6kwhqjfYaom6Rea/Hm+zlz5kSQT2Y92DO9NIMmgoiYMF0oPFo6TQEQpkaqPn5/j3Opknwy
6TWFCo4Ig2jfeSFa42baDteKlDaAg9mOFJ/q5OhNOs92Fi6A6nULe0y1NRHLW1QLaa14bXdhbzw3
kCdrxDZcv0nNPN5X/bWkX2GCdGGSncmfIVf/Pssqf4hFESfxPkdnwqZvAHUAdv2seXefK0i2OJdd
gp/8+SVU+2Sl5KPS+CIp4n0IKr2wHuvqwg7y59mg2qchrpKOo2/a0V6M0kpHQ6akVh7gAmBdOlP/
HFGp9snB18R6KeUpd2gkLAVqxFmOrvRZl8ixaqHz/Xw79xan690LgCQZdMJD+NmNfhe5ABjAXmTj
Jd/2cx9g+v0vO0pkZoOp9D7tIjV5jKsaiLH08v3Dnxugk5Xuh5pkl2MU78f39l55yz/dZ/iy31/7
3GOfLPZaq9sYEni8rwfTQCROfSp16UIN4txzn6zxGg2Zf8EPGuAHeEY+mkv/5vvHPnfpkzXby+AU
i9BjZeF5QdsSRKSqI2UzhiaecMgju7H9n42QOFnEVp6YjVczQtBzcPRqUJT4/h3+fHyq4mTJpgVm
bcjkMWNq4D27dCkf7XSXv146h85dfxq7LzPSbiojFR5zHtNP5Z4e/eTCXUJJntHu/P4VlDPTR5ys
3TbPAl+eECaNMUsO1Wt+lG45MLQf2tx7Eeu5uwBD/P29ztzq1CI9lGRTFq4c7aUUkJq1sDXpwpXP
vYV1MlJ+56pDPB2lvoQCTubh1FYZZHUoy4GCrGS42wHeFGlC4beDO+dItZUvhFk1h7rK9FUW19mW
jdJdfP+qZ76cdTKqullltZYr0b7ARxZ82rP3YEzgsRk8g+/vcCaIVn81479MjkruYK5jZrhP3+F6
gzaMxSx+Ut+tG/eZlOD7u5z7ZNPvf7mJXWSWjKVCvLd8yqxUsbOyvPAC5y59uifmcgfmneeXKbIn
FpamoXvhqf8cG6qW+vtTy4k2lPB/WDcj0yyVYPZrbd6jFNkVzvcDc+4WJztjJlvIQ4xttG9R84In
j6SHSUX/Uh527vInu2PSpAN+usQdSUJ7bDcEq86/UHQ5s/GeGmonslZjKcmluxskuzHUKZ3+Nbn7
fljOBUynhtp9ERiS6IDa4NnY37dHMC+TG/R1/aO6bn9UbxduM43D/6zhqObJeo+LAPmLiJfA3w3v
mGHyjpghY6asApphmDZrF2bpmYVsnizkPnBtNwC3ugd7gAaXUSM2uOrcWfCeXzrAz61kc5oEXxbZ
ZF6to3ZHdOBjb4vhCowftvqFVS6BW6PxLy61D8+suVP+Q9EkFbbLDFtRozAlrRs2/e+/yJkJa56s
5lBW+tEtKPi3ElJu2CpLLxlCWd9f/Nxjq78PkNZJzWjDgL6qc4wlOAFd5fbXlf/rvf9f3kd2/NeU
qf753/z6PUNWLfD8+uSX/7zPEv7339PP/N+/8/tP/HMfvJdZlX3Wp3/rtx/iwv++sfNav/72C9iz
QT3cNB/lcPtRNXH96wY84vQ3/3//8G8fv65yP+Qf//jrPWtS6Gm3H16QpX/9+482P//x19SL/q+v
l//3nx1eE37s9iNv3uLg/W/Z599q/+Nv6PN52emPf7xW9T/+UsTfTV0zFZl/+Pcv+kH38etPlL8r
aCEqtiY0FfbZhBRIs7L2//GX9ndLFqZsCwXPHFXVppO6yprpjyTj77Iuq4ptCc0Sqg3M/v885m8f
6v99uL8Bsj1mQVpX//jLsn7fA4SMMIYlW6pQuSS6etrJ8lElUzERUVyaJvavmpfh02arg6Zd9cVY
pFdtKcHpEmMVgQuxR79Hz7THYVxvgmpuaipYPBvaH9i0ocPeCckd1I680UDJJG0zE/uAcEDMDAhQ
cgfbzJj4TxgyUfMcgkc1RmAFVEHSD4tMhajhaJHvfqZGJJc0Exr9Hi0k4tvGt5qpPuvSsJS1UVs3
wjYwVNAzqqd6XwOMDK3R69DH9HC/Ciw72TRtpQxPNG6KYasMQIGhp2ee6RSBoq9VJaNe3Ro9NIKc
NsAkzlS6P/Q6GHOn81H7mcTvIaeN9MCRswgmfaneSICx/W/qzmS5bh1rsy/0MwMgATbT06izLNuy
bEmeMCw37AkSBNunr8XMjKi88v3tyJrVICMyLPseHbbA3t9eK2918RYoAU3x0B/JNW5y3TyI6F71
0kQ+zOSQVh0zLXrtdhBt8pl0ePHUk2pfL7IlcXdV3HYpVuda/jTOpRLJsTWMQSgT7o5vuJSmMPX7
3MjYnIPOB+KCRcsnLa4AAZ2zGWDZoTAFiTW9xd1DUS4WEpksGJsPg54pB+Wq7eNcFIyeta1OL7ZZ
o36YQc+Zk5Q1+iuwYWN8KbrRgk4LeL0UExNpSdhG78M0tHftGPowJKCDN+gGLXovEBNU98l70/gq
wrr8ahNr7w2AWuAGhUMSZOt5Wk/RFgW3bTAhPhLblAHFIiJNgD2Px+UYtAmYfyuivrmkrc9EHEjV
srxf7OTAVDT9XFwVk5hQwBBu764HcG87vNav8nPGU2w9FXKFNdqA0yTZ1VEbOw7dAF0xtJ7GfTf5
S3epw0KtZ52hN7r0dCHcbVUnI3mqsPSaizwMO4rLoRUxVDawLTdD5XuMS0Ve+RKvJdC1nN+D8RQv
6dDOyLCX55754xwBUYDMp1lURj20DzZzZuZQ0kAKAjHermWe+PBngp58EXHG7tx3lliC18wGbNxU
Vju6YioYNN9cn3kPhnFRfZFJZnmO6+oN5Y2t4GAVDfOyF3kRQW2zYZkVt0UHLvO+GCGEoheBD4pd
zq3zc1Pgej7m9eSKh9rL5/Jt1abwteZogvhUOH+6y5Y6md9ZEJ5A+eYFYVO3teCyprEK0ifnJ5X6
ye/twXFcC2QPAxeQJlXHkP0pYtiz+6DnqW3BCa8+Ial+hTe3rDNQzC7PXMHILsPzB7q9I7zAcO3r
O22bKH5Xt0z3crMsXgDtCIgWUgIt5GWerPpnpFs3o5Ms/jm404gaSUCJ782ysIIWNIW5PFd6bvKr
JXCivEyCOjdHoKWLRWczwVSr07Fr7hgn4smVZtL5303ZLh0o+3R0TAgVSGjHBZ/qBWjdMju7dIWR
3YsaVVU+1MJdG8+FzIW0+0/9wMAuDJTqm7d+PQ/l1SzsYO58ikoR2ElT59fDMNfdVe1aIuU+11F6
Y/Npii+BLWF4KAcYk0jppE1PVSEBn+ggBx9nBsVYSW3qQoH5AYh66AoF8HlY1vizSip+Hc4+/6iN
hvgmXdDf4mcz5XPlR/Znv6b65wpBj+GIYTWPYt4/vRkC/gDzKJiIRaSIlUbZWMVkXgqbvS8EP51C
n8dNTgGfM6H65NyncV1fKG9x73ztJGbjrYvu8mkT3zulTX8FkIgZ/DktSRSbOSp+SFhjYOk5rofa
H81jHhr704lNpFcDHaaf6+Lpn6UvWxgYPXRr2D4D05hNXpvHWA7A0zWLAYQEPpdPrTtu0rbFSXwY
SYMTmN90gZ5oW58h62BWygmgr/RhF/y+Jb3Z+lTorVuZBB3j+NofBVmFmqnb4trGMai/rU2Xz7NQ
eX8rm6JiGtXkFWN7wATBmRSLwRpgvO4UpCp40kJXARQN32hSz7aQ0LUaQHK341oJoO3tMm5HVpFO
EERppk8NwwQ/UMAyqR0m43o/RQPeHLBQO84iHcVDnmt9HcKFBR9kvDSBgT2kZDQQj9qxJhm6ynAf
cZGOKWqXlgvtJjUCMgO3ifIbbCVyvGRtEHAMsbkb59FnllyvwYPJakuzKPBdwrSpUv5RtY29bboU
qDd78vWDZRKFFCMowAT7RFrxLAI4CYVvCYL2TZ/uqIp6Ef5Dz8czj92QwQHyumJvyZYJS0OYDPv0
XAXzTXiY2DtZDB/iegkfS68A4KZkEdM0bCdw27ITX6JtETzM7JJ9wXqEcqpaLCqbbiaYRV23py0b
Bq5+2IStbkPRx+WFZ0v77II4ezsns2wvgjqt7vq1bx87YEyPbe2hsxHgrA+pQsQ0hj1GztAkYISW
nuEiOFzZ1J/9woLfcn1JSQV+Lu+YuIng1qeQHmxZmp6S7OoJTx3BAFH+8qOeKfGpY6z13G2NxlsQ
lj4FYT+IvjMihjRrmcNpH/EfHoAfMpvOAgiyOrqmksHVeI7fsQjADC6GfPLxp/a83rp4Az9QC5li
tvZx446LURAHl8LeOz81L9UYB8gkwyXmxRwEaB+TqWf8rmtMWnJdRQtGHFnIRzW39lsNQMkw+q4K
6HmhBz7NmYGgvymgggZKvPjZWnyqi6QAmh4X+wzkAn/3TGbGR/iXSHNnIC++nYc+H8gsVvAd017b
L+A0kpdt1PWDnxn8u/kSfDaMSVQntdTmu4580nsNgi9QaeSLULDwH+4vwqQm9l9brSA0VGWPiDPb
T3Io5ZWxwnrHMfaH5uTvL45jKafhWxFFQ370F8OEnGi7BLdpGYfqCiwh/CUXqtocIuGWjx6DEj6E
0IaBDk+V0/venxQSExY0P7Qes/WmXqf8uQUs3cADFwxzwNmsWAiua1yAzQyJbY8izr8NsKspBVlP
vXfzAu0tykwLF8PrURhtwQLRXU4KIozI6qE8L9W2MWzEy+jGdJ7XHpa52+KTFHg7Zd+linnJpHwP
D8KfL+qeWxYXHq9T6Dy6W+gKt/NzoevwzVj6ASCDxCso/W9rGV/auQeC5EWmXC6qZlpS5AVZH11o
W/sVtFc6KV7WmupCKjPfq6SN6vNaVSluwyQfAINsGcJ6Ew7gSFipMOYhi+zJ87LgpxX5QsdMlEvD
hVny6yyZ13xi4Te/w3bkJgSsbn0L04D+q1uDgr+WBpg9Vuabm2M/bQDUwMKlDEs2a0acnsmrrwXB
zOZajQH1m6keYmDYSRx96dJFfS5NOXonkTM6xaz3jiFfwH6Bu2lNfWLwBzf54AbMiFYu6w/4d/Nd
U45jeqzDYr03uh6+BQR0HXzFZXqKzMDrQyVQbBG9FNHOV2pYpwKChkzNUCuzJ9EQNu/twBRRrBqN
Z6lcAPKzZlAo4sS+zoaT050X8IZMdha98t9AdrIfsqapGBRsdnzIGOzQqTroww/ZkEfP/jpNLLpE
mH8XuYqSU19O2ycpcvNpGzJcRKnVDByIfIDTI1Lbfa+KaKyZXp15CSXAC+H61xmDyOU6BqR14mr9
UjZRTVkkbpXh3VaE6VnrtrnPIMoZsEFiQtQOiv1uSQgD8uFQCFiv5TWTtWvDgj7NMoVbSGN0zLSZ
nlw/BNiGS9l9m53FIA2MkhEe63xqMJYXnGQWdZwd2t04ZlB46ZoWS/HKEy3Wwns0yqWQyfWQv9ik
mb6s25y9J41TbR8Ybmkm9BDzHCJyMZzRUSQjy3Xt2g8rc/zmVBdtJ3m72UQctVDprWVHjDdrDMXN
oGOgtikTsKiHgs0yKK797ANT55qeSGbqEoHuXH4rukX8yKkV71rkBchTveFzch6cVC7MGathugbz
WwcMiImxoBrg067Ft6KVbEogGM+fw86Oj4ss+xd/WjxEz7ydP5vR0pUSI8k0Zh7TDXg+r4pD0E/V
I4oYNkReyaVzxBucfFBt4jO9FcTPTRWSrwgSX2pIbfH0HAVrNUPG74G1biBS+sPUs3Dp+w2KXtQF
+Uti2DMcvGLU1OfXBM3kpJX72mB/evHyoHwZhsQ9QWuHDFMzUQhKN9LlrbQ7PoU/bu+buOq+sL0h
Y9XG8/hOWzU8JWVZ++LUJtwaTyMZEMdrgO0bHoyGiq+nmupTtSThJ4Dv3otIpqA7xkOhnzaU2+Sm
M5/Lfl3irbzIVD7eE6SayfOz3EFy1TQ/t3lZHpcp214isOTpmR398GPMdQ/i1TCbFbUo1Q898U2m
VMoUZWg2qF3BBJj2CY6X+SLgdkRHUjCSQUKZj/FFLJklPmBWZxC6WXjdwqVpw0/OD+x8l5QRE35l
BxP3ZmxcMZxWotA/Z2/B4CsKT35nHwZyZgsyVX7IN2YTj74hYMEDDMp83m6sB5si5A/aGf/ObP1a
3i15uzYsGJx5VHrn/XcyTYDmiiD7NlSTtJdqyKt3LIp9ZsldyjGG4IsrLq2c2T4qhoUtWkQHgaMO
neUK8dfBx2hdcqPYYuPGzcOOUfrORPCbeamG57TfYjSfo4m6U9yzUDw3zDGn1LZb+jR95VR8L/fl
Kn9pycXzAvOPtZQ3jOSFjpmr6+0429ggfYFW5D8WGuBT1sUrSgCrK9f8K0n5X5XS/tc62V9qa++6
H+1HZ3/8cG+/dv8fVNT2Yvb/XlG7tj/AMX3/zxra/g/+VUOj5pUkKhJJAiI/DONkn3j5VxHNk+If
oYyjWMi9yBYHe+f/31U0rf8B2pcVfaxkxD/dmzz/rqJp+Q/li4A/hUwG2o0f/RdVtL2M/X/r6FqF
EQs1njPwpaMwjF6HD2QWDcOwIirrff85lJohrs5AX9ka71K3UXP6jyPz7yLefxbtXo0x/evz+M11
nOzVu/B1h6by442tLZ83tBV4JCZx0XT7GVqFxG8vXDi5yySVLMECDQCJbNWTjVcetk6Z625o1xtW
UPcLW7Iblgby5I1+dS7rgVjc73/Rv5az//l7sqfnlGlWpVLrV+X/BOHZ1pZ1B6XJfukBtt2gs0gA
0vX9H1rsv56BSHN18GlRkkTB66iwHAcptqGjApTk/SWPy/DSL2O2EWVsvkRL8qdC/V/bP/s3i0JN
7TaWXF1Sv55sK/y6aBBcIU+t8I+u5YYnrWrBReTV+nZklc8LwPvTFOXffElAZXyalDLUlIz/Wsiv
y7oZ8Giwjw4i7+jVIHepfQGogGyB1db7+fuz988o718va64tCtbcWCScxOsglxtshhwCcDm6nxxV
YFFNn3K2YTBtRDs8sff/J5JLeh+DqJOArjcbfgRHp79TtSV/MAddOR2y1ULzCrtcR+fcGwHl8h2A
gKalCh9qOQXf8rkVX2h9sZzv/C3+WDZG/mn07++OHRdIEHE9hkQhXpW5bdHLWucdfMdJxLettdVl
Mywb4yGVObcjOPTfH7y/uUC4NgKuE+2Hvv+6KxX2FjDlTHU8rzx1OU9je+vt4MsBvdYdId30Y1qG
fxrtedU3/OdlyepcacEpCwPxunE+hSCBs5Epl3raTcV6lSwCytpeWtWXZ+HVMPb8vrhAGFcAW158
NuY6PbBbVH94Rv166wNglYqmR6A0C+BXHS1Px4MJMt0dt2X0b4oeIGkeB/qu1kv7h5kMeiGvnr58
FAX/hHg7XLBfZmexYXhWsaRSW4C0qspxP+djd/37E/q3n5LwnA+i/RnzerZpYDci+0ii6cuQThB4
YLgTJ8gfnmO/fkrshwmcMxVz9vT+xvrPZqbSE5s+61Hp6aGttEHq85D3IlY5v/82v56eWHNeZBTQ
dgKM8qon2OaQnufcGXCnibzq9y9iMoW01q1/Su//zUeFnBZ6WcF+fuSrj9Kl6SKxY3m0KPo3nkmj
a78uxRl+zp+msf7m6EVCM3KrYZpr+r5/PXqAoZZ4aMDv04qiYpQk5VUck/H+/bH79S5jsSFZPSiu
NQpwr3O/WkO6qi0fI0KYlGWXUHoo0/hlmQLq1qbAsF2ly4npi+2sa8OIbgdCl0pR+F+FELjdY0Hb
LlS8hoDG69dDVllE12PUtAC8CXA3e7j+2NHweVMv4HSGYglo6CXyDzfCX3v5//rQwPcTyFJBRP/x
Vbgimu3UF/sl2tZBCX+6oTC6s+GVA3M8+JhiJuFwCRdd8f9w4H3ts5zQiOVoXb66lOTaBNor9paH
ooxLPS45liW8qtQDeG29TB7nhK1DGVr/zTiZ5RSXEUYg5sH+cPv88nTnwHONCdY03KtSvcqvyDH1
XGVgS1cNbVCvMLfNLpeDogvaKEu8G1hW9ur3l12S7P/VV+9j8kIsMGMpWPC+HvjZdOiCvu7AtPJE
uEmzkihb3Pvj+6IQXX6qMH/gNMWbdhiYbroOgzp4miiqvjF9NlJJV01Q3imMSIzib+gqMRG03XSk
AgqxCdDfipEy5EXfJ+36I2h6/QSB2WtwpWT523xoMjxWla+Gyy631U0FnoaWzSrbz+zf3XzIdZwv
POXjuD5mSuu3LWDn4Ry1zr/pApt9KCFvQ6zi3YPTL84ZCWQuiT5eTJPhngp8964bJvG1j1e1a1+R
NJBspJR/KNYhuXcb8etz4ABdn33jTH2cxILtb1Gu/5zQ/rYgzatsPkhTTBc9Vy6ECdvhBNxKyqNX
auy8b2kB8JtVMohJli/9E/PZw/uKpCA63qiIrqJewMUuxVyepzkTVxR4An1bLE39bIzrfApSon9J
axt/UjaJ6HnlGD7mIFgAp0SpA407Ymk/zXMqvs1B7z+rZvZqyp7gVk75OlDYm021ekfQOQMzxelG
UyBriv3qCS1E+ClWrKqs1Iy/mL6U/Vl2OUbxtptzPPGR/8k2XbRSxJhmAmV0kYujboMK7P06U0Ze
ax2TwaXjcCBglWMQoa5VXI1T50W0VCrIaapMwfcmQzR+mv2OBXm+5B68U1eo52EWcUYFXQBeW7Hd
adJBk/3SCJkDW0UczZZhSUpkrJGhsRwpwcbZl1z3RP67u66NB46E35Z0w9APiANkUqUuEI+4+aJ0
A1xpao9Zffa7QBPY2cNURxoV7ee5mBnDj0tegMiFE4Zm6JsG/H8cSo9J123IqhLrPddtQv+SCxxw
X9COG53zqArwKIwjaD5Kp4+2m1HjmThh3CBYxfw8TxtXkU3K5WvUaSYQ5tb173M9rCF5J0d9n+kN
DIUXdAA3YMoiCc/C5Szgy3GpL3PaEw7cWjPRJMqLpcMcleXXwqwufN/pHt2lKgb53geDU5yryZWM
kGGARe4J0/9tMdfVz2nrerzHcqof61DP70OG4RsWoyxZIOlV2Z1ft8zRr1zR80WWmmZ39PX1u67x
g09iZuGM1sDvrvMmIBSWgXk+NNO8k+zDZSZ34aLwZYagdhfbXZAyMppPDZgtkX/I7DiANtJt8T2a
RgmOE7FeyHhBu32Us4kVeKAaGnpc55Du88jrkFLF/XI9Zui9uDsXjcegjInPZmUu8NzHPNqd6/R2
IvUh6VDmoK5tMHnu7MZ6TU5bRNQAYU2A+jPR0nuTu1i2J4xYWYMme0dwN3lBGMSfWu71XBfqNtS0
2OlLtyP5UhXCLXRNrUirZ8Jzp2Z1SKRa7c2okL1aUzJ23fpSBhiQDtbri/fOix1tlnGgggqXWMyH
kCL7k+9NYM1Kmqztiena+RzVPa1aNCegA+TIL5vmhffQumr90MwsVS4ndMs5dqHmqhMivd/vanUZ
ri3abJ5P0zMKhORx2LiVDlg38VGMoZdRDuxofQK2bpIfSezyjW2ZmN/0iyTBl1MvYmAKDS7XHmo9
uAhZZj4y8UsNjuIU/ZcAKSA5BcdgmjeKescu2/DD0M48E8KlxTFvB8rZPiwjGlVC6O/abe6LYxdq
2F8M2l2n3NjABQUABgfDGY17RGPwWFZmvA9b6r/Us+h0XsxT2QKsi6MpO870UqbrfNgx46pQJAG7
MpFHJm4FUyl6f0hLggWXeZQG7kSNPHj0qYc9dGsq3KVe/fFLskV9DbGJcvZZzp56WnPjU4euGm2p
tklcsVmOYdqtlux4S5ToRx7lyVvux+5LPq3mGz26YT7pwfhQpGQ01xjGm+kNzUoPNlgY5e8EcyRA
PkPkq+AyM/1907QYj4XX+V+we+UoZYeke1e6HqDB1GYr7VVKR2/lGNdUBdk4VxdTqAd0v6ta4p+c
zrm9n11FizBVoXK4sBXwxsFl/vcyzSjiW66bE+2L6NPgefWXDZwYEGAGcCpkLPMobgx1J4fELAfj
7AjHPrHWrBAoR5t+t7UWsGfLBJG5Sqdi7wuKddcc58GAoTKxy21XxXNzlF2qv01xUtZA6LkZ6KXT
Vj4VnT/Fxzle2BM3U5NF13FjrOZVhg6Hrv/qXcPwWnc06LIRbJCG5mjeeXRvU0rmt2VI7fdMYQpM
RR/laOCmaMM0NfSt5136ylTv+mpJIbLZosZ4uabpJwYgAGovLc18Gg5B/ciry/H8nTUaAYoP9P66
dHsJq3ZABVWH68cGTzRHo9nDOKucIHZsoQmWQ2+EynhI1onlp6Fx2Mkr+piUS0NcGm1UXDfpgNcy
aqroJcY7FPAmmDtE9mrm4S7zPTzCufXB0uWYk9B38BWoRlgQbr3JT0UdwYkp8pQ+P2EsbspscjHo
VbM9gVHuuJ9ULZqDolPws5lSbBx+3lUelYuNR+vo1e2zCGmxHeHoxt9kkuX57TZH3ZdJ0izj4biq
e7XxFQ6uCMpbVlh2OfrpJL9FfSR+hF4bnCC2I7kT4Bp+ZlNMTq3iUFUXIQS695aVO530IOj0aW6q
9LaIx+B7sM3uXKPx/tKMaPbSfEmAgleBfV9Xno8sdyktL7z6OQq95X1ceDnbpiLFLl4w8nFOpna3
YFpeMiLAGUUL9LowJbwrmpHzsQ9weLCZ98Yfpiu2Z61z9eAZNb+hL15kVCcHm5/baByeZwyG+tjn
DSqONNDhWxW0argqNz0/zptkZcuBE2/NEvkrSLp4ZDKz274uYzLI67zfqgdA6D7PVZ/XDSPziOqY
3XX9ba+j8knplN1R0kOr9fsKpaBr97BBNrHaPYxZwY0lqnq8sV2Etckgc9qwd/N36E8l6890bLBg
NjSJCdZMO0XElZP8uJk1xcGN6O+xN6FnCNHo9Y4QAFZ3Wy0ECEYuoYQy55LYexCs0CZxH0QP/UxQ
7OAvQ8gwQZTDEz8OMhuSi7JFOYYLaUu/jvQ9vg/zUD2EiRTE3eTok5YtzfCpyfeNZDpY/cRFGz3k
3dzd8J7LokPCnDIypiVu2hOLwj45KVGEEa0YQ4AsmmMnd+4dWN207Lr0XMqaSdEkpwd/I+oYi/wg
lgKrjBeg8qp9QhFrxAsxbDzEHb23YYBbOx/VTi4Ce4h05b+wIenGgxS2SM4FHacXUE2DPmHN2zvA
oaZEQYKseKNWsaACrevkXox9SERl8A2hOaGHjy7lHx6TBLK33DS2ZzGRVhlU2TyvRvv3inrL964R
64OMGPc/TWUhQMqLAl4dJ21b2YIINIH1RBOUFwETxwGRDowAydx+GOBqI0CKGkjDpciDd+QUmOlO
8TaIg5gznu/xlAEVb0OEswtkw+ToyrHnl2Mh0B+NTrz3tsxYqIW9315PTKQQGPK86juJHJZ9m1u7
D6tM/Yjz5E83ne1WcYjGKa4OrAiK5HKJSuRjUzOn/bkKVJzQnMNPVXopJshiiLrvhHV5XRvpp8Ux
LYaNmEc2Qd7JwvAqNPVwuVQxEnjeJKiX5RqiHBwlZ2YcMdtiKuZBOw2ME5tlUNVJ+MP6zgtn8Lyr
zwbwg9ISpmS65TiZ7LRJwMglHY3cs1AvqQG5g8qIB/J4TBkyLdRcDSc9m3y+ove3nAdSKMt5V8x2
pMr68dnaaAWpjVaAUA4P0x99nEWnSY1kKLuywv0TRw2aGNPQqb4IAVxFTLfTgqYW0WL6dH7Vci3Z
1HwliFgzwJ1W6XRMAp7Mx9bKGeuhzaO3ZT9UAWFFGo7zFtIct5GA0EgoHX1guu1bfm8V4oNC3KmR
CPcGe3Y80jqoV0cAde570I3BiuAwSyyv0WqYkETxvmdtzt/G36IZAEi9YPoRZgqBYEZMp2Vl3HAK
FyKqV4uZbX3KbYD9XU+RFIcpnJaHMm7m25jWaIA5OqoQB4HAOkykpLFNTlxwad2p+3Fa5hu21vJx
koKG/MitGbDG75cvqQ9G029j0V9sPetByvadf0Fwz1m2cbyqz52nlg9p5EUpw/RV9LCGITxBLIqS
9KEZmW+SNDGGo2545kAN9KiCiHJa7hX0XPZbhZLvM7PpH046lvh9mhMBC2jgJgHzqFWexctdOWzd
s27LkfVgVGbY2FLyRkfTm675MA5N8DTaFatFrHKStnEiHQpom0gWVIIIIj5SMVbnnHdufmqDUvT4
JbvtcXBWLW98Mlp8pXIJ7iSjW2RaAspvR6Kt/dVmV/Z0C5d9yFxXhKtqYM0reb81zcUcW5/UEl4X
xsGX1X72Vj+ZTpx8+a62EmGAniyCynEot1MnBn1Doy1UJCGnnC/eJvltMmRGYn9Bb8rChQcydGzT
PlQ6D+NT41AT97VMMLi1jkkEUGzYRSyEbMoo9fMc2eXDnKXejzLuS/Isnk6rm2CCQYeYe0I6Yli5
vt2y/ZlCSHEmkhumCcbzKlbIiPsuJlAcDc9J1NbDlVjb4toFw/I9SdYAlQsTTeFpiL2CZEAnKSwk
gc5eiMQITpghoBiyOgrwG8YQ6Kda4hyP0o0D2ksvYsNMiPSoKof5kd8pC8BNjok4USP0yguX6Pgq
V31qWDCr6uvGXYwjl1TEbe1lHO08n4o7X00kbe2qfgyFb9/ERKimKxZv7OaWOSELv0X6k08QijBd
2qTpscvbEgNsC/CXE1cPJI5bUm+uMMDZy1D9VMFitlMwdNwRG22M4JCy8fUu1xaqO9Fm6aMRHay4
oVqhCfCYbEOITVRUU8aB3m76pVJsJUl5XExlT+rJAJ2tL3nL1vXJzdVk2EHGRXyuIuu9WVTh+IYZ
47hHUUzsnIn9FxvLue6bw9TRn7TJ5rsqqCC4Oud26ZT3pV8a70st6Jwe1WJ83vBr0gYowHsK9glv
UYeAErTSTVWOa3bB7rH7aluXRvuzACsMsU44wIR9s/hOyVZ8bIsSj+YUzx2Fh8aK724hR3RwCM8R
TgZ5el8Pg0FuAGF1xM4my0/azepp4IZerhvXqx+Ayrf7XqHkPgKfAD5mh4y4gyklA0pGp8Bys57d
CFB2aP0VD2T+uDLxJ4x9DZgvpaQ5BQbaHTuLEWkzTTssarNap+p6Dqb4NkHqxBGf8vw6sH4oj4qc
KsvTdgxeopAKP7IINbTXER2A6RSRhyWE3sK7by0SiQPZKxT0PXnT6NS6RCYX0UwRDlV0STG5TsKG
LEw4NifbiP6OwntOiEQ1q77s3TZ8TqPBAvAOcCqIqstTakJhq9AvUrM5to1vvxcri058nZrgUrOI
EVtz5gESzarqiWozu9Ridklwbbmxed8YX1AQGbuqv8lJOlNYI71Y4pAepO5ZKTbFfOKnsXs3l0a/
FJISMeyc1ePF2I7lo5+7NqEdrmwEEYIc0CHLVg96ifFMdQlAcPtJxT6+3VjmI0JIiuaF191yO8gm
zIkjdhQGWjHrnHugTPWJars+ZyB925NypoEsYGUakTJT6fve1qxystKP+xvqKuUbNhfrcPBGNpfH
flAhzMRiQ9O8TtQXDtXUDQ7QflKw1F8wv1QfF74bTsKRVKkk+EtAKwjZKAXxqI5ZMOXzGabZ9MK7
eHQXSeTnb5cqzfR1Y8oID7DZlaRBFBrs69l+UZZhnb2rSQs+/Q+eQSla53FyqSu+76Z+uycf4+7+
p02rdQubmWZr3frQtPbkua2pl1z8voz8a/lexWHIDUezXJCWeNWYC3n/Be2eto103WE7IHm1OaFv
Wsg+R7xdyJtMsB3zKWv/0Dj4m76JVgwbJjxthC/FawKSSz1KgsTIjyYknJQwX/OGNRVvwDYrPi/O
Vqe1InHnPKY9ihCAcTaqBlWWn13+/hj80pKi+eUne/6D6AhpkleN9KWMq8ZCuaRdYAngodjh9cbd
Us7xfzetvXdLtApkKPgU4Or6NcGlRq7rO819V7VxddXXpLc0aNDz77/QL40vhsXoB/hqHwvjCL/6
QqvMGcha5pbLSthLv2iK+8Xr/4T8+vWwhTS+aHklviJr8zrm4uS8xBku5mPX8Tif8qa6zFVFY2Gi
MP/7L/Rrg4UmPX1jFSk/Tkjo/LWTl5b9lI8BH+VZ1GznmamjC1fE4bnBeH9MtpG1a50N1R+QNb98
bESLUgaaW0Nz3l4Dx9YqpSjS7200EWY3IF9m6Ld1+UZGDaXXzSXnMbJ/Ar//ckfyoQFV7H0QkHP3
mkobNHPeSd4PlMHZ4xEfDC/msg8v4a6+9CnqwoFb9ZhWxIh/f5B/vSH3T+Z/YcD8n6Rt+tejLLx0
rzqW+6IGjtEhIwVNzyTuyI53Alr64lNBC0usE53d83QRA2Xk6bo9Xdn9qbn3d4chTgLJWdcMNr6G
FOqhoadjOQwiqrr7aljqkz9RcpuX7cc4zdNt4wXDcdjKipism64nZeurREEvr/J9fzcV3UXrRT+T
Je/QznQpXyVlyg9zcfhfP0NJARA4YDZT03l9TX0osBcPrT+Z4xB5+IO1F7xBWsWwpJxxbTqflD3D
nIfQ/an3+jf3OR9M+CDyybX5r+fDZT0L3KyjOUbMyTzUfNXTClf4D53Gv/uUmDuPDqtOBF/yr5eF
Tpf/w96Z7ciNZFv2X/qdFyTNOL3S6UPMsyKkF0KhkDjPpBnJr+9FVQNXCgkK1HtXApVACpnuzsHs
2Dl7rz20Lt6Fnaxsn8wO72XOjfbu3w/fXz/Es7ZfgXTL9t7tQ2pCeGBOJQcrUciTtrryVq3NRzgg
6y9rFkHeEvWfS+o30/rff8sksBZWdVxzqyZ5LbSiD2y7waXbdmQHCRC7QVamR3eQ6d1k2vmOGM4C
Z4QDvCrN8/pUOXZ24Q+z8UQevP/13xfhHXFj2x5cZAiObfMi4up9D/VABJ0h4Aet3VbODzNLCLlr
u3sScZqLDY5NsPeC59WZ6M542puufF/We8tDhe8mSxo2cqaba+X6+d/f64938efXok5AL4XYwXw3
4+/xPElGAA1h0FaFwymj2aasJAoqtzhfO/U9KevqYC3B278/9y93S26PxKbapP36PrCHg5FvE7nO
bulSBqvYp46NaQVrs/poM3vHC/h56fmsTfyJ3B3K7aYY+4UbQNNZGWuHE6crKqa9bWlGVbmIPVG9
AmNAARQ0yYLrZqi9aydYq7AMVuODhcT+y1sgkTQEqK+RFTHY//1LlMFC1T8yrVDSjnfoMO19icwB
88zQc9pe8jNrmYNzWk3z16JbxUtho0SnAZ9c9watrM420pvCH+q9KjwcJn3JDMyuOvchXeitJW1v
WNFixl21G6X3PJuQzPAogq12O/MjXepfnhoHGawT+L5JufP+7pHvZOgYjDV3L5k/O0nm3xM2Vu2d
0anvVy82ni2GP1dGwFT538/Ndq9+U0b4zCYs9mv2MB6d95VlKs2xNen07CpLTq8aTM7RRA9LPqVh
3ndL8NH78Zfb5m4CEEpZ5ISoYX6/bTXzYNtMbVAT6ArvEfZMN0stxQdb4l/eBo/rKahHfEq794sD
20yWWwFj4jrtugezFt2lpHt+gwXB+kBD945D9/NtYFMR3DzkU+ir3z2I8+hIlpm+2vWjlZJqVBFo
1i7ThaUMZmsjSUCjNi2mDSYvTGaTFK2rT1YWX1IjxRe26j5Ygf68wp7FukNZ8lOetuEYfn0727JL
iklV1U4apN3IgSNJiwLlg/fvz+eG+hIFL08PawGl7e+fEuC0KwXv0S4Bz/pc95wtVR/oU41697qp
6ej8+zn9847yeQ7HAZSo6NHtd+uqNMihkTafJ+06OwySAQkjgvhAZrL5Xz88fJQXoA/nbzyq735a
Rq+27GY8Gt409WfOVkuvhT+fOZmff/BRf7lX23EKlf2mC+Ng9+4qFozaPLgoNM6y5uBUrjymyjI+
+JS/3qvAZacEkYdq8d0P8q3UJDOIHwQopeE2Of0F7kh/N87A+GK3UB9UQX+9V7983vbnv+4Pc0cO
To/XRPXT+tC5PuY7y8wPOPQ+0i3+7aMEGx67rXAs733obB8MsTYsfhrrNfQG6UE1GMv+wpgS+cEh
/G8fxW7nIM4NPLrG21X+5Vcltm5nSzFpy9tRnqkR3peYK+u6MUcj+vfDbv15x5DGc57xcZa6aIG3
09Yvn1U5NSPtEbFDbdnWa0cSzBGHJpnJri3yQ9P0LnmFcnoq7JX5+9Avh+2wceumHZn0TtttNObY
j0Z05wxtxrYjsru3Pngl/3x4ty/JQ2WhrYMa8m6hMUeKx3ZikXXnoo1mK44PCb3vw7+vxZ+X3bep
pl0YmFTW7vsDOtME1KrKKwncbatjGlflWddBjpcFDvJ/f9QfZ1gfE4xN0cs+vIl73+1NTTa5+FDx
szrZWhcRsx7v0+wzF12sca5Ds/Qs0Cf+8t+Xsr5keMi+yN/pDrz73MzvEs5wDlOEtvRyIu2TgcGD
NZ6UFV9w4Zt7bv5wzqO+EmIv1cVSeM2xdeM4oqVu0idr6uatTAPad/++In9efFSfrsu3Q71N2/vd
N0uCcW5JPUB9YfvTg2EmwMtNRjdpYnykDf6zBAo4lfEsIXjm4r8PB5xXSDFNUxR00nqFelBUh24c
7thw+2vbLvxQMVefI7gFH71tfz7HAScJnmWLFdJEeP/7y5a3zI+6lr5a08nhyddiuff79UPS4dZJ
+r3SorKDR8TbvDkr33tQWid2Gr+YEf7S/D1f5wqJ3UQPFgUcQbVo6ZhvKu3rM4OecRiUDO//fTP/
8jtpDFEvS7ppHIO3P/9lUSmG1QpsEvB2FNMBgWVTvi/SOXn496f85ZGhlPToVFJO+j+dY79+Cotk
j1pizGnCC3U/LuoONXj14pTsNf/+pL/9ngBTioWfh136PYttAQSTaUMhRDGD+BC3lXr1zKB9/Pen
/OUcTJsT0TaaZZpM9k8M1C+XbW1anF4lJtrZ6Kd9bo/McgAJz5G3xHmUFfgw3aFcImmPjMHKZdrP
rv42OoN/bNFeHRjeI2rMl5FIXgZA//52f3uoeKy2Y5gvt9PD7/cUmU1M1UUSuJGlww04Hxr9BTOW
dZgZ/PFacyB3ybLz8m6JzM79YOn64xZwWXhoWJWxO3Ej3q0PLI59jCMYwHmuiqfUCIorb4irD37k
n2d9SmvqI1oRm3idgvP3X1kYuhzYkNOdicSC5LkxTY+5jhEQWjn57UzqirMg91HwWGjn9lW6fpVW
qo5g2ImkzqZx3xul95QyEIp+Xv//bzr9P5ypf3kUN0zcbxy366bXX5dfTac//4X/uE4FfLaAJZWe
JG0V5iXUN/8xncr/oWLgHdq64bxPjsPy8f88p571P/DaaFLQkaeWYzv8X8+p9z/sy8HW3MTLullh
/hvP6c9e9P+uxDysfILLQBkvIGck8/2JzSuWxF8SwDJlLdCmocojACCFqGsT5WgyYpIV4SwRPqKV
CaWLpCYIbEzTkM3BVHhGNX/KdT4waupLcYnYcdHEsJtJGo5JNUoSt8zuJeu182hw3EcpvLmv1VjK
D5bad42Y7YdwNfBv2S6aGE7V716/FgiaXWlbR2MQrCXqlhh+mikH/zsgt6QNBSZHRGi8ukQczl1/
mzIICOgOyeCjU/D2Cv5+TT3eQBbirRNP42tbqH5ZJXVRoUVDTxUtZBcGUd/BU95NaR1AKM2kW0Nv
qOMA8fuaKShF+RyQnToAXaiaEnmyC6Oj+GjZ2H7+++9EnxRPHzseJp933wntQ+BrRFOR6Wa2G7Ul
CALahZ6+m8vU/j55snqgnHPcfd8zFD+pafEaZjKZvKJl6BIt3rX2R33Vn2FE774VDgocyAwRTXo9
72p7SvRVGApKPTpmNb/lgbaJGS3F29RY03fk6OjcJjhqUzQO48jJRoxwdnvdY8VdvKV/rdvFiLzU
19deQuVGfjZTeybCJo43lOGWCCuJNAexnCbyHQZBeQsTDtuPLleXUR0WyuwOC1l+v1BNXwp0WAhC
Sau7jDGVDCA8rP7TL2vD7X9+3W++a/HnrWDh5l2j8hCSv35/PKpsrJDOJhKRtV+vl4EqiFBDCAe1
qEaZZKAaQvnKiGST6DhUKt8JfEGFgH+D8crciOnRs9v0LUU49PzBd/vLY0IniqUIKQXF7k/z0C+P
rmwwTYF1FdHQEiNHuHEeuJHbEkafFibwffLrmdhzTs81eh2p7QMTV3OJHKvJfxiYQx4ZADcfjT/f
jZi2lxutlStwLWMBx6n27ukV9NErv1snglVn2Ct2mVrYCFJjVrvUIp05tLF0fZ1jsdmacq+vDos7
pa9FsIJnqHOm4uF/eaHw6jP0snGjeyzvlJG/38QsRzw4grw6wBgx1lDy5nzhIrh3/WK6t4KGaRBa
Gilt6JVLnPI1B+PGr6S8XUqL/CxCBirvoy+1VTi/vU6wVDgg4qYTLD3W+9Se2pd8cG/QAm5r41MC
LNCPEo1KM1RzKTDrxILDo4mlGO/W3Mx3KSq5djeZENY+uD6/l77cMb4KsAWXLY9JqP1+YhIsRiIV
4HRyGI16jexuRV4TyzVhQDg14okMFfEKXQRKTN/01TepEpg/8ZIIM3SXvpkAEg54DcgbawC6rePE
Gw8l0PxP0QLj4u/o0j8fra1Vwk5qegzh6BK+q6cQ5fUWyiYs1uu6qoNVN+rTNCoUbEm3ZK+IiFUV
VWLTfk8DTZwdPij51c2CgvDPGBXMvy+czSV6fxc5eW0O4a2XQ4fFpmD4dfvABrUCkSNRzAMYku+r
2gC8Iwudf/IJOvR2/eKI/hg75uhERSES/5gHszmQyBzbuLjI83QPvljrH2DuMEp5Og3yKJ74mQRw
Do46T1pjZV3NW/g1NGwtsecs3tE26bv71Cn6i64vyutkdLQXGoOZo5yyVVqeUN5CrpP4gPD9DLXz
ooZAtVfZOHr9rmvruOXTYlemLwbErgdXztzzJegs86CKeSmu+yUV9A6t1RWHBtEEb2xtzQgGYzc9
lUhhql2xlGt3mhMH7TZjK0w30mnH+MEZe6c9BU5ifA9mJ/MIfx+W4bzFjvjkdG4fRD4AsTvPw/Ox
K5xMYC3sCmac9MHUG35e+xvWLo3vwytmL3QNN36Ks9Y6TSSlGGEcOFv20SQxM1hxR3hKAKcHrfwA
a+fcLSZ9QvIvkojeXY5K1hVs12bPkhXB4oQ6JnM6TUdMiUGxE+awiKvOGIKBgOqR5brkhx4S0Ebn
tt+n8z7rdPAdu7MBvklJPzkS62X2p86ygXUFOTcFEoeZuEUoXMT6wIi6TdXVJWTcBtOdwSD7Flku
VpzC+DqMJHEGyv+GCZAjljBPbScuunp9a5RdhxPAVX/uB8hyKkWvMzNrXvqjkc7F3tBTd7J7sYjQ
qJuDmQf5JXp7dQbs4txzvwWTuGFWiJcipsPnTuapBlt1PvsBE/FgHo49aB9wvLuutr70HN01pfDB
br819rIveFbTCShvXms21Vxm56aht47NhNzRIdQF2eCMOBgsUhqhtJ7vC/53tFGCH113Ua8LNvyv
uqsjtI1fvM6uvlR+7JShnGtuAsocyGZN4b9CKtOID6v+szMMN5lsjUujaMtP8NvNmxKR5X1pIHMM
NbJuuHhpkZz5GKmv0Cmpt7EyrDGya5x1ewmo+Faj77wVtFjOhDOZa9i4MXDMeM6xfZTFIak6CSSu
9emJz5fUk/ajg/RobyF7r1v3q9DivMwm+xZR33NdW5fxqvojGXTZoemVnEMX1NdFr3JxUWy5pTou
X1WQVDcuYtB94ff6E7nuKFPz6auBy/8WW6OBL9toD0Hijm6Uxm2CFhY63hcMn815XyObPCiTJsZ1
miIQZ6qSi+9lblVf5GR0y84dtmIuAyAZX0g0eV1oVY4yo4zxFjFZXkc+czLOSp01vlEGx2EccIot
JJMGJwOCGNA1s03wpOTN5Jxa7STBoZndidS+xZdvlq9TJOL4eZurTi5pEvX9mNd3Y2d6PxKwwvBi
MtqFVj0qHFH+3L34pANgh2vKubq0OuHNRzq8iX8xpUjxTxBg2S6xfpT5eLP4s8gu4hV3+r7zUeS/
0dgwqhc700k7hE1Kswj1p4HJ06jybnNo+YU3Hl0Ha+3rxrLwXxPYzXYGQhPaqb+PE5pfz8mobYDH
qm+dS+2sk/EQZ7RyTv6S2eZpschWgl3rLD2y0CFA/bczMQpZBjyMmDIltNNGWLfKSgP1HM/VkL8Y
LTM13LStu7hPgFvk9KkxC7c4rhvo8Guy8PyEo1j99Q0slOpQ0E4oCE4NCkPLPThrDarZqR1nOIv9
oKGbk6+s18cOC+wcjfNkzZ8s9gR3B73R0oiBvb7HGDZV/amY7NR+Bo44lBcGXjrUtamkjdp4ndL3
vUBxPh1aVvC8BuPRL/kdnWpbX3GLrJG3pZrFq1MGhEKF5syedz9CHvOu6zoX9Z5Rr9F8zyBH1jUr
HczUEzSvETExzvXmYsAlSlUmmymoj/nYjdXZEFjpS1fzbS5j3LzWOX2JKbkm+6GVJ1FOKiZEBYPX
k58bfRAmhuzra6XXzH40dOCX0ZJowzlnyXLkM1xhLz1ndLLgt54B+9WhhwOt/tLYhQDR0LWL8F9r
x8/XGxCE4JI6Ioq5n7NlAi9A8zbcgP0dN5LhBMcNG+aE7aVDWNkd4lUmctnFlXJjhKamBnQWKVgm
axeW2L8AMJm1v7S7GXLNjKY88XV8ohU/ptdjxf73HdOTu+F6cOada8Fyci07vTgHa1N3d+Hgzr1N
MChenPyHiP0hASIulmw8SwPEwxFz3+pa2YidT/3MYDT0CqnaC78xEhLPCJ7zqidDtb394nZtE98s
dgOZjJPsukh/M3SjXyfuGZR6SBh2OV4F+dAHVwW7GH66ahpoubmCbbgIdV8F7mO8JU+wmLWuz6ZU
Ep6D83AOphazCubmE8dXaZ8a3xnkWdHgjoLG2gT5oXUthF2y9HkVGkOU9a5WcYFasCsc49FflYhv
jBQP3BuBaiq5bk2YNiFGu+TBm1zrE0dlckYuVm/e40wOfceAfhojkJjjz32j36oK+xJejmNbq/3q
tSYRDCDR62Tnwy1V+CNlVpyhKbJDw4Ql5wz7hH3W7OI7N3lFYbVPun7vxo6kur5WXNVMXo/QNI7d
VFzjp7TvIUZjYFMTNXB+pl1BiQ5hPGc5RVJ6HPoV+yT5QZX8YafVvpSxfxPY8E3WOT2tKk+YHwEW
XlN106Td4xx7p6AaXtqifRlxPdzFo32P/c84452qwi5uxflSlevRZA08F9AOzNw802v84nXFpciH
5wWpkM+5Frwj/lzBElUitJ7X9cyVsBlS/QJunqzBMbnFZu7sHB+DFyius6Kw7rxxDS50vIwHOcj2
wtaIynHJ9v59zlR9UU51Up0d/ygsckCw1XohOUZxSAjWMSnkQNpQP3VMWOY8OCwFg7tATtFit3uE
rdMxaYuZkiMxPjlSurRP2vIrzWvzUFvx5zFtOE0YcuOsutQwa3E7F0VwpOQKDlkb2yIiTQZ/mTJQ
XbZ8wTcvY4QnM6KNEKLnpvPZa4GGjXMVfHJj5d8WGjZxiJjIOkC5zy5Lr74Q2WhGKZzt49hmXxas
EKp66hP7GGO5PrTQ/+7tEksB3hzfLYyj563tHrpFFWFqZdBqNE+llmiR1/GWll1yhtMfWjEKrBNc
X9TZsgGr7TvnY5MtZ5VvH9pFn2dK7B27ty6WCXdAHtgsqHrHht3vIPaB+7SUtZ8r0wVHv+QnAd7i
NBWS+5a5n+c2SH8QWg1YxB7UqXKN/YTQMJqlLM9qv1rPTA5eED+a61IAs5b19Lw0wn1gXTDCNI8v
Fh/2YaALTRUsy4dqtW4yQ+/j6RtI2TxcLRJlPe2+BH0VWQJLjSZbQEzpATP6GKVd9c3savMk7DnE
4dXCz3agoefCIG9ALAcHLMU3BGz9VRZgFBZ1kX+ZaKcINb5oqeyj1fxs27niRrV0TkZBCTNrIyqX
eQ8ZtLqKdXA58jqFnF/Mq1bAZ12LTp8z7xkJIjSXUBMuBWV59YxIZRvjxZPOfffz1YnHK2WxFNVt
9kjD2nix08SKysB6zV2vvUG/ZB3qOp4ORa+RzuJIc0trvlsWt7ttmb/u3DGuvzVoNfHTSGs/zv0b
FRQm+tU+Orm6J2fP3vkFNvuMnKdOFM/1UN8POcfQMK5pBOCONyLR+fUFk66vqSzfcllMFiSLNHlb
upw3HSgQ+oDAfDZXcdamxQtpAU7YZb46YUwWtzB+a5AJ+jHHTHOoW+Omtvo3WOvcXc1jj0SrOQN+
W/n7hYr4gh4swOx1a7Au6XgN7ZLeW5Z+d9eehW0Geqar8VVR56kdtQ/n4EAMIYKuPmqJ2IuVnT7n
6FhObqDHb1ip5/OsyGHh1qaTswsb9QLle7mefMgWCabrsw6gOxUpTiDgHkFzS4nn346x7s89vyoj
p9XZLnXBQRScQYtwmgbrsxzBGDhl198UVlW+SAYIUeVix9jA+3dwPa6mxnD2kmPGQRSl/eSVln9Z
wc896/LWCpGQFEeRDrmB8bmCPp70UAdaZkSnNee4lNC0DTdcPzmbpX2GGfyOGic/ayvpXYlqPFtb
G96tBSgkKQZ37zeFPCOQIIgmgrYi0sXmpyFYXLS4ZqqggTYzZrkxvbE641LN6ibHGXahnSF70DPD
NqyCFd7LQspwGox7yPAuAR1+wHLQezdLajt7VDbrzlYA9ddxeKvapj5KndkPdqflTZahBYa5VF+u
DSfTdGmq5yQvPvVtQrR6Z61frS427sD6pzs1MpQJGVmXfdgtwNLCcmJlvl/quuEl40XOv5PGiQi6
kpRzx3gw1DRfJzoVcKeTVRP+oYNaUxnX5Wh6BIXWBu7lMoZ+0A2uLikMq9U/6GwYqjOukfnZm53u
1AJFa3dth9D5rQPjepLKucBlORxE7eVRX3TDywoauV4RfmfaQ4yEBtNhZZ7UIZ6nZ+0wDctmOs4y
mNa9moKDT+0Fitut7qq4AVyKYfCumRtKlcC7yHHMnnmJi+VBpjWspq6Zr+vKWbM90tRhb+TOnj42
vqVSIEMf6Et4ozyoQdHZBEW5BXfAK97EYDsqaR/ISPYijIpnDUh4mLhAH3TuyQNOyWE3drp/DYyq
uZxrWB5WQ4yJtdDRCROsWlc42q4HO7tM8Z/WYSd7hY200UfQNoyRU7c4EAMNMMXkABWDj4COg092
HIh5iUxZZtEGStzH5bzeZmNyOS+bt03I5Sqd4evXKeVpe8zneoyaFAg+UGeMZiybTKd7gZ/LS/zS
wUenveNS2u6DtbZJ2AW4rrFok2Rv1z2BhwHjbQiW8pwdIWc8aOafc8f+KsmyODddr3ud6wFkwzC8
wfoG6b48zUUSY1u2lO7CyvHXs9Zsg8c0Hqm/g6Z2rD0KeHN6ZLhOhgaD5wYZUzx58Depb0PDwnHH
gTiZzL12OdgPffU4VDzrVee73OhGHeu8TfYiRynP2eyZK2Lt3AB3WRB8bVi3jI0uRFHMvSGxcU2c
mQkRLaUcQnQfJBPPGIDgLQhA4e4ifiL75Pjuq9UY+CRX36F2Jmumpg7nv4jHDEmlFWbGgBk0OK8K
9UNM0xUQtuxylsFt4C0vouGbU9s/tCmdmGS6pe9/og3Ghm2xurB/9zw/8a6KnUslk4usDT73snjI
6uFbYiSPDqE3R5J2lhAj3qni4C79jWfsu9TgTcPZnLwHCcqaZoUAO2aUYYDtvqmKz4ZGwI0ey9Tm
jTexgRUxg+0SJ7pCGUdu0YpDeLpdGYMUSfVDl/kljfCD19r7wTb2isXaXNxHy6q+w+06jmOf7FhC
9M6305S3P8lCgWlRLPosTeyTnN1zS+BIpko8NfH8igzkPC6qW4fGCBQlPOjJj9IMuCHJ3ega1/Yw
H+ZsOSWOscssdUfQww2i929ZgsarbORZU+dRWXwvjekxwfroTA+TCu77zr9yYisNhzH18YsX5/M0
XxV999AvROr4spXR4AC7t1Kemx2eWaBofZVkqDHGyfihEocVIR1VV9+l+dp3ID9kzB+6rQfGws/U
cIwRILVXnAnrC5oVcL1rBTcbM4p4XnyOCgCU+nLajU5nmDsY2woMB0Ox73TmsVY09QBDS8kyvslo
E/wc29FNd1zoQefeYOcXLkDW/tlUfvfJ77KOmkYP/Z25dst8cAIHNM9AyYrFe22EERXsUtweyhEe
TZpER2F2dnYUsnIfTVL3GD1iESYmqlEb07K14G1DXqJj3qLxxf64xhnzS59C64vRwu8Kq9p3P5N7
A1sEr/oGvFEpEU1lvnGf22n29mU5yyd3TudHtgPWvNkYoPSsQMQcPI+F8+Jny0TOfSdRhnmCo8SN
q0x9TueZrTDGfdqe06M0H0oO+GrneGq4KtOxuhvWWEwHjgrQvnh0PB3pbPavZ8EzB57MMbtLF7gT
JpcabpuLfcq+9pl+dOc+CZHOWccu/iVolpx2J97q7UiJ2+q2IPO5Pukkw07GpGQ4pWkaPwRzy0Kb
JYU6tqs5rgeRla66NGuipuiK1S9tEku1n60u/ywKP22vh9gqSOdOsqx6Ius6f1ZYWNorOEfOj4SD
5IgzPKGvnpXSq6MswFSLy5dbuCOUzgAdoIrsbixJWLhYMYNy2VPW+IOeq/XOnyXNpWEwsvrczUfr
M23CuPrhEzpx6VRC06osMCmHnLDrgmeTXJtDTSJPcup8SlT8+Rm+y9jyYo4Chrl+FdxYFa7A74tI
zclKCLqmlueN0sV3BbZ22SUTB9ywpqh9Ii3MmMIGFMV0sOI+ueGAn7xZYqmepNvggne0SS7ElPkt
+MbY6saLoE7tDcJSKHmmg8LIQNGkGZUxmVlJGA8CHpdToi23xIw71ZkDvNil4XlPAcHN2UGWvcBL
22sY90MyN9d1AVKevCnTPJYUuhR4ad2BVxu6jHXTL6szu/FGghD8KSWBuZqcaVfhYao2+Uv3dex6
wBfrKOJvtMcNMnJMIPvuWHgvdq3kPV2WGCJABtFv4bJzvhwNCTnMiO2Apn+vIPS3zZ2f1+tTQr8A
3j0gtZQ1zIB3nw1z9YpLGEZsrS1OUqPeEseQ6JdPmbdJW/ErSndnDjTNZ6beSUr8gb8AP4iS3Msv
5hWkfiy9dDj6fV6+dubsA0Jxl1bvwBk4X7q+WfPdCFWGE1oTNNkdc4fWOtglk4DzUsVue7BoJ7dg
HDr1Wdf8xj2ACP1lZrb5TY4aDhN0UrbeSUkWaE6mawSZYH2saY0EO964hCZXjA+tEBWNRKlb561g
ceqgOwn9qFexWBeGWQE3bMU4wpgwOy/+Ds8MjUPq9RIG2iIw1THQ6s/HMd0IbswvSHcr7RT3Vj47
7Hn8Y0zuUyKGvUi83N5l2TA9V7GRLESaNP4t3fceAggEizCraWFGpKbG1o7xasBRyHOSXetW4z0j
ceuuM8fgZvW91vux4nNzj2JlzjlmcdKj2hDmi5WlPEf9UACiyK2MACQSS9a3bE5YfThlONmRA2an
Lp3cZaWFkJnHe4MA4maPMy6ZdmKwVkw5fkopRHekGinkePgRL/RfKxOYEYfUHOo+FS1sqEKTu5PM
mtJC5QBRQtPX1lXCYfYudboOsuRgcR7IbV1eibRpnitI/ECDA3gwOxg8iQZXZKZPpV/U90FVc/ys
B+eWM2f+OamLhqiCJrvFzKLVYWkVxBF4pBxq8KlkE50jTabc0iTzs6uAl4WZagAZApwm27jo+P88
2+gZZpL1FsMvploukXc/dDOXdz5aAvIbTNH1hwQp5BDldaqeyxLX0MnNE+tLserusY3F4IUZc/Ex
EthNMcbIurQI5cvLT6qc7B6v3iKfNpTVi7La7VsEdvO9WhWhWEDaKJFXuwX/VQefCedJrorC7c3Q
MEA7gxcjiYCtOQVmNGUNt24osuwFYSwZFA50lgfVGu33te6YjnoVxHZwAsK7HbDCMb0lBWdXJxat
MfLvVoLItE/pRcxf+czybLOTWq1rhrgW7FerJrgsJKNDVWFB/lATWnVKC2yCGfWgqwYqnGW6b8Ho
Ld8ZJjSakc2IbWPofLJXRtPy6iORfVMcVRVOtiNoEfIVRydeSQBLE7EelLC79sIAH3EzFavqjstk
ct0nMbqvS7Akr/BOO0K4PEbRKk5FGzrgjO5aPQ+RHkRT7cGwjN+dYt2AHiLthtAqFj+PcgkKKTQn
OwDu4mfDC5uO7xw5gxQ3ZTwWP0hP7AGctDPmen9Ou34HCimuwgQX+FnCd3GIzxDmdFyS3L1mhWo6
WqNNRTslMwuOhinmqcVRzh3RVfyXANyUL+RFOE8523t9kQHRGnFEpfTklWerr4RXcK8QR/h3GJH8
7ypP6zrK236E2KdkZWDA0tR+weSpe9cxCKpLZ+k8zoM2v4igESqsFu1vaUOz7x6abGQptfzEARap
dPy05mXyuOQFDbpimuTCeWka6oM9mO4UpfSamXxZ68KK4re4tqQN8IMtsUsPnpdaTMgAPkx78pCd
z63fptUuzhVEYfwkxUPF3LGKiqTLmO/5ZJMten2pUnrs8EwCgK5O4Za3SAonmgcl3E8gfLQACfTM
mbS0aEunXcwQT0XmzLzhnjSD1LocelsPW5q3SfRMppvrtkiRPfkiz90jvaPmpidjSe/nNOu+xauj
dJRVxL/gHujzbFdMqfEpWwCWXYzVSkIGZafea0UpHGrBlIY4YRHfZ5MpritbxwB1PDr32A6AM0Vb
XFl/BDlBdQpXsoNH07eNuR8amX022inDAm4W9WMpqtz+pF1v+BEwqHoYLZk81J1hxFGrE/9HkFfF
jem56kINnp/tafyZLUfcvLkRvfI+LzSB7zPIGVPE7CW+zSVnhM7ROA/WbEg2f8FMS9fW9vTI2Nsr
opkoETKpZrCCHNVt+16O2zEtt/J83092a9xWlbsmx+0FWk6cNOxvItfNep4v5ThCYxXZ93WZ7De9
IAFHdhfQgy+CVn7huaFcylvgg3uUce0UicrJXyUJVyqaY5sONNRPOH/Mu7PHfKLxE05uTPGxaOzw
vBC+c/1/mTuPJcmRNEm/y5wTtQAMVGRnDw7ASfDI4HGBBAUHDMTAnn4/ZE1Pd9bsdu/cVqSkS7Ir
MtPDw2FEf9VP81SMchdP+XLlrzQUctfBihUoqsqQTS1df2Em4NohDLGCJjJ7gR0ky0meBIDAFzLe
GfuDnrBJ+8sEekvoQw84e1iHGetpNzM2KWeXvVAoWt7orazept6tM3QGBftOVa7JjLwkmnqgENMp
oG+A5QlWIxb4pWedzTVX5BX5zK1MYJqx2EHZqKjwsvKEkTQ4tvqG8ee03Tn66jsZiOruFBWtZ5yE
7VuGTst6nKHqgAhbOo6Gyoy1HFaoXDqmQX57WuzJMCKzbBwZ6XNdXUKdqe+qIU+4awPJZciJUo2g
PY3AplgBOMW33nqnGT1lUKW1/krQFv1LSY5qRPvs8rcsH7Vnqnrc4lwfJSvFZNv1xbAq5Z73mOHw
6SL7lbjseaIpz86yBxxjDDS6WjF+YnKwXKIoAbpqzDj59Nc5aaPVULRdTbN+n2PRy1hQmH1GhjVL
sWOA7J00nXrUI8Obbtpr5QJOrSjhae9cr02XKNW57INMGcCgMHeFQstuMj0Y5bYwCHg1ZuTTqQhE
y228u0FnyMvWyuRrB6luAQbbr1uk1iimW49l47nBHPhmiszkAGWp+L2TJUefxZhRR3ivJjSnoTSu
Gdj1ryhsDKNorHMea91QfOIqOe07L952OXqNAbPw7FJsSnfnvNcG23jofBDkDQ56nQqn2H5VFge7
A20H7bVyp+KeTr8U/Jk++17A1JvRoJPp40OuayOUlXyi27Ihf42ZzxeXjDdMvA8TCM5wqnMTYwKr
xJkn0aIgCs2DCxJgbT9pJZ4v0qTCeJeIWT1a82pSkzrH/ee0nUu6lpaifZpO2TVriH9VTUnD6cGv
yrfeW2PtTLSQnTh7uNXtmFT9u4JM7MPBNeMXrew5v7uFjSztWPVyFY82GKpKz7WfJjJ2cyFRXNlU
wEGdtfOMVDSKVj4Xa2pdUqlb35h1H+MLVN32QDjTjUSxvS7npvd27ppVd/Y28gv9kuk3N45WflRF
nxl7pWXFNbRsUFNATtEhBsjr9X6GJsFzSI27cUmtFFDVJO8H+6iDi8lhXrfLK8PV7j7HSRGfUKGE
Hbb+yL441PQyFzjPcXVwN6Hztebe18AOOacPdltP0g3J1+dm87a4GxKFKi6gsjCXxruB6VLC/oFb
YIOv6WU0L3FBE+dSGQb1xeYn16lcC7rRdm4sLr9AgiHnMAUT8wq0R9irEdpxVk4hsPTaQDaV86c1
pJBedDnk+b7SyvXZ6ZbqcnIckVG/WLguj1oPoAW2jptcJ5XQ7kpMhE+e3fQi9Io8v5k1lu2dN5kj
HyCVpi+m+QvsXGb6LdE6Kc9au2JLp2wE0loG3PUpqzQzPmSxu4FBVb0uIX+LlkSJD5F513N3flC6
Zt9AxEDg67q2G3b2lNCpAQYos6ORHjG+sYLq690K97XnaeaQUBeDvGdsm4L5xcY8hQz06yUg31a3
4NCMieI/hTHh0LFY3mnCT56z1GQEi5O73Gkj6+iu8PjI7/golY8snozyTCxc3wOz2wuiGvCCuTxC
C4+T7YC6VjgqNmFyvjKaBF3GnFe4xFyRIWd0Mh60ywzuCHrn5Ip4z4pcmeFWykgofCme7Ea0tH67
jaTmq66KEBIztXHsAY3Yt3rXTjs688AsxV2WFpe0cFlf0PHcm9jjDBPE/Og/kOI4WSJZ5PaVLmBW
HfXOY/ykUqE9+MhGDL0s9s9jWvjVOTt/9yaXRE5hPw3bTY+yP6zLNDtREqPIN0PKdfpkV/U17FwX
s91yg28MUmtDiAUMgs2lm2ts6n7WVczb6jCH+tB0Jz5AhVnfWIvnazEK9hgNDimntZ4NP1pjvGfQ
02beusyZk/s0W5ZXXAviObNl8pRMiAY77xeNUeBhuXYYPT7lLRVfm8plj0hbMc62yk6xMa1WXbTh
unjTPYU2/Z3dppOFKlUjIpd22TGwb6SKoxoWL2flxR3c44pBjy29Moe7ykLKOrgrN8e9mVtDzWmh
XFGofCt/BhVNz2PSyoprUgr3hFwX5kU9k9MYWIm/vvhl7MeQwGeMs52YL8E5w25tocw98M6xtOuF
uqJudrF2kko4GVlezt7EXkpNdNZ3N55PqntXzpoR8enIn7yYwy2imNbwzBVjoV861jQ1J6QBaAMm
UpIJf0YTD+CQ4YYOGTB/7NH+G73aCWd1Y4UYNsZyeAHdNPJnuC5IR2/l+HywVdHbDM+akemiWUBv
wQFmXWMi5KYc2+aIeG+OQOA5teWfHRbvyw6ryafB1O0ZRw2GvkFv5tehxgiza5a0ex5qbfpZLW6K
VULPHrR+GrFe00CrglxY1kuT+/qttAcLRC60eKDc3DzvYkPPuD8ZCMkwR2soeLih2sc6jdMbJLn6
hTiHVu16rl3OntKP6RuGe1dCHPJ50LQJgi4GWFZNzq+j9tUzVr6CcFkhoVcIvmykE0shSkPYAY8d
AbMYxseUaCniTpXBklz8FINEEjthPA7pOyYt5v0aXPTAkb7zljHKeQEIgeZgd3yXttbw3PKoFz9F
IxAcFRQiOgHmirNZwYABcCBaWw9+Fm1RuUwtNwYnC9Wszc7znBIUoijd5egAJ3Kszwp95aLQMoA6
47je7DW3TJoQ+hIzr9XMdVYTU9EGOAlY36wyMCgokrDTp1GwbyUz6NG9LGsMIJoHMtIs/OKzTloQ
8TrtgLd22vD2YSE33tfYdZ7SQXDF5xlBe++XUd0OlVhe6R6e26CzbOe9Y5pRnbKJ3aIqctcJXXyr
jBHTieQvzv5UjxYKJ2+lMbgt5D4g+AzCk/JRTqq4zgpH03fwy1BB2oH2ZUoiS4TRJZPLwFhszm5n
hf92N5tcPgOzykZkqjgRH7qm6ZcYmPEly8mhqHCWnmOHmM05Y1DlNY+hmuP5QcXDAn7Mtd3vXl/n
HlT0OmGNmqxsD9OteaSQIhX4CUT5Iud6VLQlU/a6yyt7UIESWfIxaqZxna6Og4WuVCle26mo5x1v
VfEwe+C5uUvikA/A0k48aE2aK1TtPAfpYXfuvuB0VAfN7NNEsHIcv9UMtd2cNMnB0bAQ0QMTgpqI
zJqkJz+RarqxSkNk+xWTT3qcV6O8NPyZyrCkTvL2XKSrVXIqWvSLqZgFiBswcz99t++GoOZ0XRxV
MtofeW+KJwFOPw85b+afGd6zB1ga3KRna4EL6uiyQnmvTXwI0+rTuIQ0Vt6V1FzQ84tUwmYLCvua
+Qp2bKoUFzfQnQkkfc30aQy6TvlopjQ38qZhZiKSwG2TsihZDN/sYPPHouYuQ8oe5DOfz5bhG8x0
B97GNN9Ps808IIN+dEEaZmYtwf8X1tRWg+oFMotoxxqMXJdyft6lmuu9juvcUd09JAxQaUjWXwwb
d/qIbd1y18uWGAPLQYFDLRiVpFy4YHp/0U3b62u5bl1boNiZ5i/C3HHur8p9y+M1nit3KPGpWSqF
dM0ucVUb5fJZOSPAfIinb3R5J4/kGehIrzAHYgpTa1vvJWqMf4gJhXxgfuFVD9qqQSfMivKdAgD6
F7qtV1OrdXKAAyu/GTUAQ1E+KHZGQPfW6aTcttWPEPrzZ0FuKQ2ZLWBEky4Y1IjaB9x1cpV2E9LT
23NWpwZ056FvBYuhcTyB4yZZiEBqyCsdf95lYuQDP5LVsscICycIPh02iRmx8bsi4hsZshOJdW+8
Thg/oeOZi5rCsne6jwRUURWxiFnmweRMdNF0hW0H2mjHb2ku3acFJeGi81y3DdCJAS6PY50dqSMr
/QD3tPKPuSsS5I1yuZ8TqT6Q+qZN4ly7524dcaQMVrHKzTSBS6mDs4ibzVH1nXBHi8/kCr5k50wj
GAMXqTBsceM95jbBhMBTrftkdIzkaCDnCuciu9Ih6lFbUi6gFqM1t6os6unvWQPIs3l5rvcFvulY
WBoBZtNdXnLsfJ8VUumb0+WGCNJpEGBWc4l5w164DuIYSlmrMySd98xM2vWsrFRTB3rHE8ilvTKm
ncdQFFtosYjPdvbS5cjQjYpGCc+04KezsnnFE880C7TmOWCsTfO6S50VivUyVy+coOVrhme5Dlyo
MNPtELeQsGmCrO2AnAAcIzfdaJNFL62vOCE4eJFZnfMqePrGHSKr/93mnDMDVeINeNDAg0vkiDmn
XVqq22RcmAjbHidYZp+J+40BySTxQbXMmyUFfcRlj6UW7yH18WQPND78qdY+Fe1QvoPjhKGs2qba
ijW27toqRhHbiUYaPFyetR7rQuGvz33oyhxKNMfZlcy+jYCmQPPdVM1mMCGjiGQU574KC9+aZoWt
v0YyTocVQZS7t/vYDUr/ko41OuGEvnBtc12919hYxosUkWBlfaH3eocl3aGiOi/iZ4aJ5krWiTso
VrqZimfMjXaBZ3eY4nAW1eocpdM3Oh5L8Phc0iqfcAVtDUjiNInLwOgV3v4ebdYMeV8R/ZSvYc/v
jbnRLrJ8VZd6qUvnAvO3xJ+R2TgB/dlT2k4rDdzmoCEUCsVCkG2/6CbwJQxr2PBk7JWIdpo3Fy34
fDdWoepGh4w208IyctO1WmhvkcvPgqvHw9ABRg8q3LcIvCm1PtTvlHrELpScillywdGNjEkQi0n2
YVrUoewgqpm8f8BHdQw0HXN/MakKuubIiDBqt6shLgDRQrLb8LPY5LVuCYAJ496DjMoHeVS697Tw
A7BONf7cOCBbJX62LFtNYNjW6oZKB88ddHXbNsdlcfE96KRGH5iztR+2spEoQI1sRtXWz7UdoTPj
cVM43phpZmrfNnYqw0HRcLLDhaSbQcfOaR9W6iGB+GLTcENc+BXj866k04gNRnuTJv0dAcNslnp6
q9yzXDSFedXqmlsfe4CRr/W0wKWG8RlPiDR5wa5U6d6N05ia/obSaT/VLM3bKjYuHLOFm/PIISxM
EEAskV7YLn4QPBcmvj3U05rTMVGQlG2qJishcAulN1YsqErqB9Pr97ouvfdm0MeWOYWi8MKzE2jj
bmHO1TETxgY9HU3xjtDBzacxumq7PS79BzRvLDE8uTVHMe6uCQ4JxSbqbSLNGUlCzLrjNqAJ2UDA
GvduvvABSUZABIRNV7ySy4rKXOTctMOs9wxSLKbdYoNljnjZFTRg7culBoHLzYNGDIS/rI1cYjYU
zQ+JdSZ6O5GYKezEImzG/94y3FNvAKWJbzWjy/uTWHL1OSaJ8SmbHAoGtgWQIg+/IpBTDLlNq0Q7
19DsRZtgZDI6M4UJNRFOmDM1s3P2dnyVd0Z34/acgHbUCfjpvmR6xkUPES3eSaetCFisbsIqkdOI
EcwLXOPQHpfke8HyKZko2Mkc0jgyMkvgFo3vikOVc117pZGcc3NgISXlkFSnxVq0j2UeDANDDSYx
NBV2vRAQoSCXU8Uu+6m/bkkYxtIcZ7lxYf2bnbhD3csc966hKft6wFyZRdVsGi9NN8/fRmvnX5Av
9VcGO77i49pV56WGs2XnNbO4RmioHpnT9mweOpGlaElosoeD3DhFOPH71sgChMNAY8a0E6hZs74M
7srLnkMMj4Ya0oS9K27J98b8/1WEIJjxDE0Z8hTT4xwHPzzQXU4LmPFzAeRN/xpmvxxukA4wGgdL
hit5Mtp251mIDiHJWJrFNbzlzra1T4/oNug7nohb871gomSfx5lv0UnGYd2gbH2Kq2MCSxnp3NRX
yuxmFOafQ9vG1VeFs4myLSLSRaCtQqBmLxzKL2Flkya1qNB+n6ra94OpLK17gECuu3MpnWemgS0N
5ahpsBMRumSi7lm20HDJENgJfozZTB1cl2M5tHXUiz4muUmf0spK9YOwAkPdeR04HIKu2oGl5/Bb
e5LDxI9Kz1ZOL1IFZE2WF69zvJZi93W5HJFRbqfUxEL/Y1xXnJdargKraqf3hJPtuyMq56l2uvT8
h4bDxzTkttNSEtWHZUyJspmgqZEYXIqbH27u4ZguMxHQkyPmCEqpyU/RzVFGM4hUz1xWsnVPjxjC
8I9y6vUREzy7ZFtq3BwF+j/3II4EjNllr+1hAhsrK8Ro/EIjmXkk1awu2YExCBPqptKMuwLq1o9e
kanTWIDQ76gY2lpTOqD7rcfsm9mDf1sxni/DuLC6NdQSNdFmZGtLEja2rBjeVpbxziHd70nVkn2M
rbjxzktaTOLwB+TXkj9/wL6XTGt+NAoTH001dVgdS3vptbCbXP/8h7+U45ZIWsJYE8ZbIhvc9J3D
wsQwMi9//pCIpJNfDm4Yt0t34RtWvTNKNNxAoPfr+x/jxFoeq7GIavRFWOo5k0/Ongugf/w8tA9Q
+LAGPxq958PbAwTK8pmnTFd9c56V3fzVeMlyREIwaSbCcz0GP5BwMi5NVhFlLtbOHbWy6NaNVmIg
0ko1B9xlV27FhR8ZSzxf6H6bvHljSw2A2an+lYOr++ww6DF2Ti00Azu1yCCvT/PGu5vncg8tiZsq
nVtUDHmN7MeoT7PkbCqF/675qJ/SaKrrDngnNvrarN50s2RsPpQpdwmRL/V5yl9cBT4I9v7oICLb
Abj2+EhFXvrde7QeVNAbrb2J3fQ0+rPw+fBIgxMD2UXMW9rC+avV2hcSG/6ZzpH6I289W+0zlW3q
Fo4QAIRjK+5/4DjtNZtpUyQaWpJI/7flzdpn6hmCVnonMQ6AcTcS7ZliMuu5BJ17w+y5ePBaa/z+
ASos5dTVL5G7TPRbIaxxYHBZ/MfwR4LFomgX4SN6LvPlEmeEHfQ4NviU6mI4JRrmdawKtKBYHkg/
XunQn6NeJHFQcOa/7+xqKrGHNnwuqHLDjvGjxeugPCHTfV9P+ATpnKOApBCq+fohBB1NBoamfeUN
eCljhxQpa/RWGkj+K0PVBzN1p1APqfeQdXPfTAPlbr/SvP8tJMq1/Krvhu7ra7h8k/9z+60fDcMl
LC/D//r9l/2fvya4vCFGfvtFVA/ZsNyqr275+bU9T3/rmd++8v/1P/4HtOR+kV///m8fjaLMkj+N
crn6N3aJTuD4f/zjn/8b7OTY1J+qe+v/y2/5E3eieeIPA9HOAA7HvxxC4H/jnbCH/SFsXdd5IP6E
mvwdeGK4f4CmhNxjoXCbHtTG/wSeGOYf8OV9YIdcFaFY8gf+7cX9B22B9+3/nvfe0tN/z8hDNjBx
ikI2MLfX5/Byfk9X04CryrRwnP28TMzPGW9ZRO7OBz2/JVJs7UpnDlWMaWLL2tTtUzy1zhl+dvM0
zloX0TQarnUl9jTk/PyH9/H/AIb4xab+7aXB5WA7g3xmOY4r/L8yBTjV4Joak8M6kbEBBU04SqsK
qocZIRYHOWEMi1wb/7fbcKS7kDPuN9pCMlokY225W7NFRlTX9fdaurlh+qa3QsiXzVHi5Lkxh8G4
mGSSZjd5syIQ9h2WvmBtKvM9c3J9CFUTx18mvIMuytOuomCniI0LzbK60z//Vo3tW/nLt+pgloES
YOuGyaT5959CTy8PnaczzEpdc+7nWtHrGcdzSuzCcI8cfrO7zNDWk6cR6+k0lb1UtqRFp18YcWLK
dLNLbTDza5K/xgGolPdJO7VBy6OM/sUr/R1kwOdF2JABcCfzg+Ff4HZ+S+OnVOOOaJYbZGmdb/KK
NB6866hL+ViQE5mut0jpA/bPbk+aw7pefemd8tVtwqLBxRzEypxPQ9xk5w6+sf2/eHW/Ex82Tgep
Gh1+iquDM9P/WkjvkMItvTm391L2w10zMIeh7pnOP6OsjhXIw0cGNNdW2cZnPfSwC7ufjIt//hr+
BBL89sOE5QbMX4ccp7uIB395pMj6+BZeHAqfejaoS9yECd0slUeSzCqek9xiToQoQ/8evXQpscLA
05sC8/zDqrosJGhvnIMlxkztTvqFZquD3iLhCu6deCHH5ueEw9VmW162Ti1iyLVt3nC9mw4zal0g
89el74yga/T8EXUBoVjWxSOUx4x77ngoJ9MKOm26p25LXrb06IHrMLnzOAzU71MazDUKacyxPoyN
+5bbW+6lhJC8jzUTbRTRgxBSrNIH9t3yoHf6RWYWq7cl99c9YQCjxp6bkJ3u8H3ukmXQA+pNvCcV
Z1QP5zEotMq1LbJ9I7cof9Qj38jvXTgEYc+pEWOaZn3gWi1fuXa1x4wBC6oAQW/hMAfYdevs8iy3
JXaY0qZPRtIG9sUk2whaLjObvxZn39CRqJU5Q63Rb7NHHT4Jwz1nOgLXa199p7OuNMDU54n0lsNg
MlWSTONOKQLmUbPa/o1gKjicrL7wGFntW06RZyCeCNwivlJnU3anqm+uuGBXIdq7fUGWOz80Tun8
NAgFQEHQZLRAGDikdDlfuBj/v3zcvRENKuPJ0OSdsIcyrLrxuTZFt6eucTroalmf3bKBod44/jXi
Yhdm08hwbe19/xVp5cXzppt14SSCpGoLNmmGx5433qPgSuq9vMW/z/HMfielzNPzWfOdKyEqmBI9
1zaX/FMEn5vMx1Lw3i99RubGxChMI4RZ3SEjMmGpDedgd012wAdwtxAC2hduG++MPmkZ19FHSNZE
3aecbcIEJ+J2SxjnXVk1WuQTCQ5nFPd9a8zGKZ767MvYgpq+XpdRM3k4hiidK5vpBSSl9qWldEFU
c5/eQLJ8ndNtatPwJq8U0kXUMcUHajM+tGWIqO3xTzSEdtec694NJp8BHiI78FxuPBxh6RlKxogI
rR2VuMARILlzYHr+qPrZPB9X7TZt81viQxRT916IhqdOeK1FwNMY7xkzDZ9Fad/YRrwesI1dVTKZ
9jQKel/a6n5o44C8OuGAMWLP3ucZ9W7Kz/iJmUwBzIbDVpxuyQKzNylYjdNv0S39FWsNqremUvMF
SxTuMaNwMFCTSsrWMhuYvXZ0e9GGd+qmzsZ26n+xVTMfspOBAXo8XculWPdFng33S7nlwsFQ3rTC
jqjrNiLqTcdQchBkUGAs4sKGU0LBcZ3pEbvG/FrVs/9O47h1ok/MedYcYb2CmbFgkJAzgeCiw3Eo
GW+gsfrp0e7Xn43pr1ez4VWH0hbOtdfWH4tcnpK+Xxie+/YFnuPkaLp2vMckaz12Yu3v8MufrXG5
ntGvHN9ir1rpjaYLqPGdo7EyuczjhXFVB83jiBGe25udI5rvZJOq74Jn9NXUHUb+MayS6xJZmAIK
Il/lQOeZANa+NLisjGTND0Mn0AWYfsgnyvHEKa8mHrfSOqPhSn3r9jpdNRbGB3vt6jVq4hLCP9SQ
/MbHOx+4jvmcy+WiiyeXcl6Wse3KTv6ViABBqDGqqNk6545WXGH7cp4y23NJx0wYHvFFW1yvs5fe
hynZaelP4AbtlZUkJUFohlBYfOozw20tDOiTfz/VNBmz7ho/e/LSIUGwfg+kkCOUPsc+KKQZfQ6W
+zUhLNgvbvbUWI6RhYZG/WG4ubtuc6uHtJAw7MK9aHSHfG2dAy6F7kwXfRaCUa4pF/QZ8WKvTXaM
8BDbhvK2zfoqbN0qPVWEE54nXM8PeP30b0msDtNi9V6sfnbu2r48WbGGBxNPZ1gnvnkypvzbd9o7
yrAofPfV8/rrRJUmst6nVdVeJpDaTkVNF2cjpHvZbpnmuhvj61/huHV4zK3G2yHM3bFNpWdCzAa5
RDWfSjAouokhwummC0xL1y7QnmhaxJXMfPQkVPCAEvXu5Eq8hLPVGsciW91zK1nB9Ou3tSoV8DHs
7TThAeMHqKHdjjbo18JZ4kCg7ULcy7ZG0Pi9XmJa4XsmIlXrkGlAMQrUKJ/gxTRkFFv5kHHFjjIL
0cYXY0dMxrIPmWuSiCit/Lx2rDkQViqODgRPHlDLjGZ/TE/Uybi31uClYbpC76xKRhVmpSgx8Do8
vtA26AUGR04irBiPWj0W50SZ7QfK2e7ytHLxU2mXjHweVA7mhxv0TTuOMoIulH8vVqUua4s8cR67
2dGjHjxwSaiips6Z/VX3WfntokVctWMLUARnz66uSPWRktVv5tyXfVRoBANDE9ogUx5N5u6JEt2Z
8s5kYPkyhGdS5Z7MNKnBc1DdXlN175132VhrEWgqQHztuOhWRIWlZhyGkXkP/kCSlOKO7kTqoEGm
lDWOkLZNkd4y0j+2ItuFsGH45UFJUX1g+tHLy3bMJ/fcqURr4uKlnPqzQgyWYWa3OhRCPkDNkQQO
yBM5V0NxJ2sX7klcKtYnH1FydOxhuBpc0TjHBAsRfDCiSclJ1+cWG8EkuulW1cs2k8xmvjfp9oAU
YKZdGtaUfNP16GeBjy/tzmw4X13xMUcm8jp56DEpXNiMy69cNEi1M5eFd2hRRCM4gOXjBVh7k6Zi
c+mfLLAzD6qTxcEax/IKbgeLLqGe0MWp+8aFXBw7txH4UTwKzcAXYowfEvLRUW0rLDckKrAIFU4W
EEe3yL2TidyNPYm0oBMgXiDcYTrQ9HEWIYXjaxOlCzQMYjkuHdbYLvMH2BclllhLkaBSTnKjyNDs
R2ZfEauMfr6iFVwKRxgX5dTELy6Vll00mFT9hKgMDSbHNGNt8ru8v0xmSadjPMj4DNU+PitMt8Xs
vBXmydqZ7sRotWemUlg4TJ2pfppBnunwu+BkZD7oK3hWnEFz5yetmvFZSryebayaOD3NBtiQenyX
ZE/P1KoZHY7xLLsxaWF5aqQuXjlri4gvWd814UKVcBOGt/TUuV+iJijC9K237jBi3HWx33Pvqh+x
5zQhRRdPGe8bLbfI2GZ+VWg2JfGpF6wWlnGOonBfbXOOzKL/ObajuGjqZdgqp1GCgUrRDajj0zWd
tv5JZ3GWH3MSz5JLLCWaRxmPcWC0yMO5VhLEq7HRUfLe2PkZXkpQY5arxopp+IpNDdvKgJqnDO2S
3Glv3mKkJEqxZl3xOUGKQLxJnE/4EO052qkKobNXp06a5XPq4zZweqY0q5tBYXQk9dGOhlcwac/k
CK4EHJt/Da04O3FudYOc1M+6yxGe5p3RzePBEa2tM/CxcHiu64I9wDTrt2ma+ndUreUZtdI5WW7b
X0D5XT7LPMemPPZnDRAARvXwUQIMSukrYQ8uwGtXkPZdB/Mtj4lNLWabXA4OP+wsHh9AhtgPAvLH
flLJZV/P8tkYORzUM6cFyIeqedOGFKXT0kr9ofZY1oLeYXbLJMnJmRQ6KcMdtN+c+Hh1o5dafsXz
W11KjOA5RmrMPDuJrkEerKKnliQtZxvH+64KyIrVNJxhij5URYHiNetpHmFQEJcFR+SIAM1wjSOO
II+07DK0ECuIktUl6bUZ5e8zc3xqgCsrxMPYYLFuNCwH2CBe/bLSQ90bbgWMMHy3hYdXH2zPEz7+
Bj5y7Q0HOkYxMs+qul4aeWS6yXHEZUtNXfgDTU7ShqSIFlBeU114BCrw2WoYaxMjMDpf28HY+iqJ
sF8XPe0ybc4qF9fDdzYbM3kWd/T8o3Is1NxOGyiaJELdHAerT3LykpPPxHYp2kNiDGt/kpbsL3nP
v2mGZiDnL/ZRbE0WCKpRp225MUohpl6kJ832h1tfr25R+0rYd94TxqE1sPqWw6To3pI+mTDw8HzZ
o4zvY1I+WMWMy7ly6wfPXHEEwURaiI/wVG4+uXinWr/a05A8v7OirIexL0K1YGPjvsjfx+CVioOJ
sm2HO2qvvPSUsACHccr5KyR8gXBkFTkffgHGjDZxws6kl5nxgR8l5/ZYThSD2i1HTg7f40XTVOmR
I11xbnUJ08Bhnu6ZsZ9K4uYd5VV3CwMP8JYVRejS4TKXd039INdmxu3t4trMUzIdmM41cYczJHsi
38aAsLZ0ykDBDHXnqbWwyLes5v5i2FczCYWtlkQQVBYJVdsqDf0cykcn54HYCRAwq3HcN111j7J0
3CuniPN3rGb9eTX5U2S3RcqRtT/RX3fHMLh4iVPAVQe9zJOTj2z9MXBWfkpnb9pnzpQ8crDVzhtf
GRgOx+mNDH93vS5tHxL7YsPllRXpSQ6ZsKK+FhwfmC1/6FOCKd1YpLevOscdA53N4GTB/b9whG6G
VFAg4edm/vVLuvhvybP3TcU/vwuxv/TEv6u0l9lHB9bue/inX3X4aq7eqq/+r1/0m+L7/4fEiwT6
DxrPf+FZ38m37DdJ+NfX/6nvWn+gSBjehlcXlGb7Anrl9NUP//5vmuH9YbBwezpTNwRgvuw/edaW
+ANhyDJ010faZXbzd3nXdP8AWK/TY2P/qQs7/y15dyPB/oMW5biUuiAyb9VRTAXAY/8u102e6pK0
xedolyPPRJ1o03p0tRqii5KVc8CVwNLiT4tBnm7UZg7fzghYNimWmKOEigF45ESQFVwum8OFVVbY
slVFiUuEJcO1gob6cybdultJoAFT6v0LGdjge//rNwEUeFPDXYNKN083//JNUEMPa6wcvxW9UeMt
f+kogx70iw5N1ceG5QIFopdwWdbI0MR6wTa+HnCuY9nxafZ6QTlW4uB0pG7I369YtBO3xTbfmzUW
LypiCzpphVBvCty/2nWtQfKmE0vjBLZ0odSMJHK4uWer2d1JjelnbpWiudHcxBCHucqwfSjibP1h
HWN2inltSb5w6iCvU68V671PtNmOuCWNpLxWxqmZIdsbzUy3tIbJTIoJfN6NO0Ip7BdrHitrS71o
Dyn8mzoAHxN3h8Gz629BTRmuKA5D7VVmZO2LZxaOcT7MC943Ekb/m7oz2bLbyK7ov3hc0EIACAQw
8OT1TebLvp1gkcwkAn3ffr03SNsl0WXJNfGyJyypKD4iH4CIG/ees0+zdoec8TsauoKUnSCG2dR1
0dxto0YRgVvi/7a2fMgVRm4ONimijntcXXS37bGc3gyrMKHUNj0AwJkDU7JD8uW7p2kcmA+k9CIe
I4E1KHRRDe51HsLKhGnA91gbKLw2TTuSCs+fZrXuSoAYj2SPuMadX41ltyMLyoxA8RXmfZxVQl73
UZhNO7tFwLDp50WqVDVB9Ya90urQujV5sNJTX39UmQ7UA6ZCGJeQpMv54CGRwcAwjAPB71Ga7mh+
wTYpkUnOt50NVGnnVcZiqKkEmpQZTXa0dlqhT8ibUCZ0uVKXxe5q3yvC90i6p60Dwza2yreiq7R/
TIbAuhsEnoh1wfTqVLbzvDAxez3u8G8yM0aXMVaXVtvlYhprnGkDy6HKtjY0yeqYui42K9vM5hP6
wQj2tpl6r13jWP6m750g3QDU1C86R/vPHlYmzlYG+GqOBhzQYYUAPavehiiLvxelRjJe5MgSPgpZ
j7eKiSPVFAyZEV9C7nCsRXJ8IndjIO6iaTMSnAA3TtsGmRXaad4ppIeFDPVTKZPhq1XEHZg80KK8
SemMrSFKUJqvKXM764a2FB8WjoIPc6ICmceqnnLe+yoyagbuFT8Y324/u8G5GCsWkAopJ6Aq3x9v
c78yBQ0I5OMP2K08h6GF4GVrBUg8jPkZH9pNoPM21LbjLWmoyeSsf76KkEKWbieJEXxEKfNmfB+L
QDoHbUxzTN8V0wtyndYudPbhJDbS4RXGTgZRKyOJClqLpdS+/zzqwh2dDZYE/uIZlsOb1+D/uKHZ
1Qe7n48rpXEgXzuBcmuTGUxJ1z8funrQGcyfsjf7jdXMeX6lk4EYC9tNUfHFjfdFOch5N05kcAyu
gYK8WrVXuEfw37FFvxvWZAmG6o7vBIBfpCfnzWiD5Eqmqr1xxWAAUoRP+HU0BmSWxKF9xElqHiwb
vIcOWXX7xpJHpvS8ynlJkzj0rP4QZvn3EPku0zbLDXcug7ALcF+iaZzEpPHBwBx2QU93vVnNphw4
lQbmy9jToZF078kJjydobDAsC2XmT5h0YQkTJ1S8D6BVzukUocSYjFwzgAaeuea4RxI6BN1nMyj9
I2qU4hpbIlZ/xK3xrT20iz4k9myULSasgnFS2NZH+eAx+hHcqQgRimP2bXuHkKHrNj6f4CLBXSz/
pUR+wl/RRVB2JA41q8DzsGkANs9rei6RtZqwy29KoZDpFfTbNhYAv1tXQD4SXsk9sI3usYN1sG6Q
QZ0mRXiOV3t0dMp2kJtQ1tE9niqMPmRzTzdz3lVXuFGSrSfFxHLcPuEKiy+TNX0346F+gT5CtPgs
kWuvXdZZ44hvNHgZk/ihm+vw2GIzA3JDIxLyTfc2+gzfoz4KjgloujUxMIQuJTy6fVvaDQ2COD8x
u3fQBOqWGhxZ+roof4CQfI83NxZ9NWxxlaIqkKn+3hVT9sCKnXE4CiiuOew11d70Q8wtJb28m8Gv
/GQ7VJjzZdhkhLOTuQ6kmz3BWsdVFl/NvrMoc3XTffNoXHO0UlEJxLDqgy8Fpr8DXArrHTZqgcyX
zPCvUWS45jYIzOmhYqi7X4JS4VxJyyfIYmpbD/dZjKYrdN0LsXfJ0Wwyj4633V1lQ6LWQJrCE7PM
6pDman7vp7wF/WB1hDPpEiM9Mq2CQSqcwBV61ugQF3F7yIqy3sAbQb/UeuCQThHlizqkWcxhAZU4
HrqxTfoPoxidxV36PTDn+jokfX7TUk09TY7PEMRM1DsCzyHaOE35tc0HekbxFAXrmiRfrDOqF+Bp
GslfhV33jAg+9s8mqo57x5mCjSe8MdrU/lB+Thh0v3txU92ywi8KL969C63v9pvAIPGAaBAg+yCA
IxUY+6+63JlLrCgLvSiwvLvSmtSXrJ6qu9hwo3sWzGwL3WN+ScTAWcjTgtWmDK49jjvf8DuIl46K
C996094RxuSvsVX4KLBRGWZuGfZvbRBBYyqVXzf4uvX8OGelHcOT8pZyrKnL/pCQVwA6gaIScwPn
a73lTMfgW0S1V6/MGNm5Bor7liSQCAoGez4CS5kPW9hfVr0GVpV+99oBDByu0OYZeRd7P8uBl4Li
mGf2k4BBo45aC4bMYm5nCM9mzLwXd0GOrkdBXcPGumM3SF7wPfburuU0d0Y40KtNadILRF+GuLlS
PV1M2kWteYd1tjm0bSY/szgsTrNmcV9JOsTYD4QLFFQLRUYmjTeyTekPYFrD0i9a76n3BTpLL++w
hqJvLljmwlh6r1bFRa9HkH8SGefoOofAcmjmGE2vmy1FULIp6BOwz4i89DdFkBufluq0uRsW8CfD
K0wXa2lY1QadUAtpB/ffWpc9o4l6Klm7haH8fuEsZJxNG7+7QvnfMaAN6qbbNJXlGveDikSzKXpf
hVs4egJBKFhY8V5EjnjvbLhrt50/mbA9HKfcy4hSiD3ARGyZD32ltwjxy+7WpVKKaICOIuH9Rzh5
CmXng9ZgOU+u/NhvXqPJKe/Ykb3+5IATwGRB1RGjyorYuaa6LD+6CdzM3iyYB+wTTEzFTo3YtxaY
pH3AAZyF+7hvoV9oH1ljPwOsWA2DpBPV2JhcV04Qu+IurfC6YAPp+1s5KKRziRblvrMT/5zhD/e2
FgUeLbp8AAq9nDtYTCL3PAWoDNeM/wCA4pe9t7qRfRWilvxOcXRxs1hUfIfYKE7CbkaGszCY+sW8
TtQ4C76R7QyQ4uchKexzRjfHYRoaoLxf8uidc5GNPP8GnTUM78YAwBX3RwUzNYSY58AluSTsoRIC
SnHnBHoR9XWIYcG0mhQdY28vTQqDUmyVo9G3AWJOvOwpR7ct5xmK9Zky4AvC2fYhjWe2Zc7pyXUt
OvczFAqhn6FpQkqqre0IKOaSpFn57ovQ53QEkJW7gQYOZqZTAp6IGAXjOCWEmFEe2idrFcyRC7OC
XoVzgIDYYYvvI9tboeECZw+brYIlpkIL+sgsDShTsYcRspOGAGyJzBTBSxc9+yiW5RrQn/c6ZHVI
N93BtD8Q3PNcgYDMuGjWnnXrMtlh4mefrBJJI9pSxetbuzmXqe3CevbKOL/yc8xVq8lugWKrLlZX
LvbrehuanfNkt0nx5qQ04pLWj98dclt5GdJi/LBaUd15VZEwTa904Bw7popHJtjNcESun4Nf7Trz
PYD90KyGH4cADa/UupqS5DlGIxpsa3+uYKPMQ+EdWiY6Ng+Qow2OKgGNJZQ+3205RGczMscj+793
ZHDRXi3BA+TGIUJkPKbtGVaCbwC+pvpriKqw7PlFi3p+7hhIO1vhEi6q+lo1W6TI9jmVSfRh2QES
cpzk3u3g8YSt8tQRa3NZLKSobUbITt8caiusHyi/Efjy+iOMHCIaxcuBUBf4wPniE4Zo8Ewbjfyp
BC9y1ITPSBcBkTlH45GXboBC5yERTmoz4ya3hnvQUQB8EfTInRMheK4dmMpdL437zI/qd0xX/kM4
BeFWsb9uLHKkjLXMZ5S5Zp2rW5fX9zNARamB2Zj2a9uFZIEUetb2Jo+GtNpX9aTeRF3Y2MgaiH3G
cv5C9+ny74VXTTe9BZYQRnu7gwZPB9lPUViCPTBQtud2f+jB+JymNhr3bJbDisbb2UuVateBHRqw
F83xFgRCQ7ZG/RLBDn4ShuWerXrBGJq2dZiz8UD1Nt04RmW9AlQtZ6T0gz6LopntLcVJDWfcwrVP
Z7IGgklpg15l7I7jlDY7VBL905gKtVchBXxlMhWFyX+DEYABRtDY/tWcqo9iRAUFjlBDVZn9OTt7
OH0OYPR5R4KwS+K1H1neKSpG68ju86mHMPxwjao/THrJ9WBRzTd+YbhXJrE4UA5JqMAHJWNasC2q
3XtWyfQ687oMTnPks0SUPJ3s9T6aehvBz26YYve1iJC5d3RvN3YpKG1N21tnHPzwOvX1bRZFKE3t
ob8e5vRTEsDFyKY1jrVrp2cnNqwDuK51xIbmMKg3sk+omjaKW1AOPgramQqvqFEZ1Fkv9zrJ24tT
NM1dHgTJXpXCONUGc+dt42PDMDqlFey40JSruq0Wp7Q/27vUyKivgybVYAyL+GSC+r+zmvzLHJbj
ifKiPSSTW1+lnTIRrnvOjZU18Jsg+lTb0asj9mY2+pchxlKtZUAKlEAvt649VA87O414lng+jwAy
IvuAStj/6uRRcZ+Du+Hm2zjEy1qn7VkMaYClIKpMn8FU3H9Pwd5clKCqYZ30E72qyyjZD4Y7fVWD
k940ZVl2KMlkf9sog5dIY7HBzjPH9Yc5Yh2G69POFLOt/UKqAur9uhP5HqTB+BX6ugeJiqqDt3cK
Aaxm6DMPPMYzNTmifuxIWCceHC8zjhTjZCNqUzI+LsNiYEc05ba0c0Z1Tef0uyqw3pyqEuc8xsGd
5aLdyWqIUUoaxjvDCbW3evQBkGvGswZfdhw5f2DcQPhDjcLeWsdYzr0EPmw1ac4Gos0nJoa2eAKw
QXAq64JMtm7LNY+uEC+llwftGvQ8s2Hw7nDEiupdhrmbcjpvisdpDB5hebYwLlxVH4ca9fOOCWEX
P9Z5Dy5N+Z3Zrjv4q7eR0xuw8UF7r/u698GMpDU0InPYM2JEUzKGAxRzyoFpUyEAuKcenHcCshBc
ASFrbAx5/aVLwpqOWdV/G4d2IXLZ83aKjHTfZ6mzp/JEtOH5g3Ma+6rE7deD+i+H6msnjORW4wNn
DNhD93bnwbq2OPoXe4Nu4RErw3BcxnF3Wd9DaEq9eaMIDf8KvrhEF1cn/lHo7JzY3sQELNAHwXT8
OHazPihYuq8DxXq3zt3O+6wHE/6+VBzaNi22GmoA16jb/Wi6852a++61ktN0KDqraW+nOpl2oGvf
2Y6zh9jLx62XZOltNuljx0+775iJhws8vft0BuwNpzluZ/MUKq8ZtnhpjPe5lkCJs/ZSxla2LaRw
8eeo6DUKc/O+ruNsLefEooFmRm8+tsEDBgL6hcp4KAJgaTGtMmR7be9PtDHwlOHxDQuM8C4wdzBD
R46T+d6uA/fdyCIBlsrW1zF3qcV8F29a2PDjSuNOO9LrQSHeWNOR4bIB0ZudiJpH8irY90J13Ymm
H6p7tqldbRjOdQAe5aqIlKG3P9EZfvODVe6JiRJAdtHFrH3xFnRUdkNT1MEWFFpxBo470psr83el
bWq4dPrO3HrYVVYaPVup3VFYBRExg4xNR7BTAH5n92Kp9Gk2qP7zPv9QhWc+ygYR366BQHGzyEtw
IjbPLVk60ZXh5e1z40gwL0zi3rzcRPGHqaiwbmPqiPGdKIuQJqzqzJSMqQ47N+chl3bXEEFJWEZ+
/Iy0+vLqlok0zVSVsvNstFk1jwqcVL+ya44v6J7oBAVOZFZ7OE80LpnfUaX6LQ49xrGG+TRVMP+r
XmMWDnXvnDEL8x9wsHdvJ2fIHtlx6x7BJY6zVTEUISrMNKQ90HMYAT9fAlk4A/gONIBkiqqV9vBt
biVTwPKKyoTgqYp8OLkFCsShi3uKliTT8H//IvrsH3XMpYMe1nVMphW/5t9WhRMMpGZ+Esg4nbys
M+Vhmh0N0LJAWuYUHRFaVlBPF5UY5evvhiP/QLf9X0YOtusRyekSJ+iayhO/5HV5bt9UopixIjY5
UH2b7IRJxPgN224TiaqDGZ929wb2mmwdd4b5Vxrg//L3e4odCwGuvWxcrvOLbFwrSRCeSyd5NoXW
28wEt3/AyxtN3wLSD/vH0nOEycrvcwtGwzS/xjFiq12t6G4uciX6M9T8VUykRjQmx6AzpvQMQyuA
qK8tHEBO0lTjbTELz2VKF9vGX0iIfw21dRkLcd2SqZIv+R/nl4GHoV1BMxu5hiWCxN3rWtMHN/Kc
CM++pzu3bRMhUkqlhJmOzj2GMUgxl1GNMQ7PTpNk2X6uiQMkvGup6o3KAGH357f5H10kYdCmXGTO
luA6/zhaAiHTSRVU6cot67jfB7bhFuesD7kuNu67Vg/Rp5+0zGriZOZL/jFF8sEK1FskB5a71cBy
afegLJpoH0rMkH9xhb+o6l1EJZJ8Zk96aOpdHNF/vEIa27oMKrxvLYq2/v7nS9dY6Af3oqRHdWHd
kAjzIvr1ZBvVk3sMR7BeF+i1mJVW1dSSb9SMCeUDLiQel2a0eVKCahTTOYsqG3lWO7Sud/3nV27/
orLnyi3uuuQtsqTpIGT/45WXsZxTX5MLAf+Ap9cGo+q9oxch+AVfpe1/IS9RwO7C6ZRcY6EmRpDl
UseXEAaJPkuM//KQpmXAHMvSEdrtnDPZZpANlFZAKCya8TINohOgcbq3k/UsZUB0CewVt6QLFifO
DpdUP0K35KhBLV15e8MrMnIseAW+c2KK723TptcawadCjTt7WIj14A13Q6PdR5xXIH3gxJbFX7wd
PwL/fj/T9DA58gI4sMZ9/kn+8oLPDCYyxVAHk7Ue9cWIPI42kK5nCL7UTAXyq8Kxr8FvcKCqo8ia
0Ia5YXKCR8M/Oxzabuj+N9HezxnRrolrckqgSCqJz6Y7ofTMXFNCU+bONBtS8xjdeFnIH7VGr4io
kHJANhuv7mLvS+lmCTEXhYrJMVfm9PjnT8IfFzOF8JUIRs91locBM5D5yyOsBzGR+hYA3vaGfKmg
Q3SSY3rM4PCe3KimH2AWoARbp7W2k+FnzV+8RD+i3//+bXMFfMmu5DEkwFe6EDz/+CjOmsQjgqvo
J+uoKXZuiMRuP82ICdc/Rzp8zco5+oGjXwk3QZyZ/vDKjCK0vsF1KpGpYo92cAjib1tbKb3KHcxq
7OQxmyCnzyA4GkA+q630fWcP2giQFqpbDrC5nA0A+xmMwq1Es53t//zb/SVwF0OvadvkUAuBNQVl
n2398YeTGktB4LYfnEyqazoteYruGpTDig6Bf80psoOwK5R9ChTReyUqdr0BvJ8EW9PzAhSsft6K
VYFT62aiM7rpgXI8WAjnJ2ZKQj743QSzHRRaejEDmcdQjC1STExzENfgCOC3zKTArb3JjpNNmUML
oJcH9xAAWX3vBByG1n/+Ey+ig98JAn78xEgVXEs5/DNxmr+sLDhIVSqL9AMSNnM1m6kHZwjkRdTN
qBLgS9F66nc8Y8V12odjtJcFfVdqco41bWUT1vjnF/TLcH+5II/MY2GTzkbitq1+KRcyxyFmTqAK
awe282PRlcZDHC/In7AjehKYhDs9oe0TTHLbNIi2g5y84MqHzEq6Z9c2IE4ZVIOODaX/PdcepPWY
NKKLshMb2l+ZZN9rVHfBWRJJed31OboiE/IM56tlwMlCU75ZcIofJXomwCKmSffux/8La6WkWW/2
hlrjaIn6TYjkJ901gcEjgrsoXJl9w/ENG0piQ+/NKBbh9i3IT8bYmLNnO4r2GSnKPNF9TrcupSjX
fORAxlrGKtK++rCfghWeZvq4VubY4SFXpFBCIxQ7IJDQJQYZ4E8BPbkcFJKgGMmpSKtig2jWByAx
LS6XzrCSqwmj6xORMHySLDj7wC+oVbrqM/96QWmIdW6J1N/abUb5KtPUZVrGt4srR3SMm37c2P81
MdH/RZ3Qojz5762gD0PUzp91+iX/+L0blOR6/pXY0X/9F2H+hhKIUoTSlF1aOTzsP9VC8jcqPYcF
jpRpFKuUK38XC6nfPKos0+c1QfxGqMx/ekEd+RvHPCobpnzUYWwW/4xYyPOXuvJ3a70pAB5jmlsC
nNE0me4viwNe7bASkQWOyZn1a+IAlzHZcqhynRgclVmZsCuTuV5w9my/aCM3zLPVLdUI6DxUL9tS
w6RmMtVc/KYtH5jXv5dNV+D468RNNhb+OTHS8ApEZg8WvS1SZuxxcU0+QQma1HUQPmLfkIo8pNBf
yDME5ZzGaPaOYDKbrUsKBXpeFoMzqINujzM1OcV12+5EU8xvo4rFZuyl1xxh5OPu6m15FvH4kEPM
v+ZQUO5t2n5M3PqBASVi69c2kOTP5i2oqbK8S+HSEoPCEq3Snt4JOTzhHvs2Ms0GzSq9lggjy4Rl
odbwVCqGoWB5IiBicWk6DDXA+BD4ba1ap3L2thOXJ9W2wz4Ncyyyluq/DcRa7Grb+aybyEKSEZn4
ZBx7DfgtPrkoHSHmpu0i3+yvsVz1J5FWCb1qIdRx6C0w9kisergdNge5MW30q5lPxlfLAEwhSsjn
9GZ4/UU0nXB0M8lQYjTemExZXzNOpIzg7AUQ4Fb+Wyja5FRjkn1oOqJ8J6dPDwg+0+9jCMY5yfsd
CeItZv1uOvRFnh8ZK+KsQIOz5xCbH7ysLJ+GukFrXcvwGmIzKChUukRfJmS9FbppZlKYU7i1CihR
V5IHlia+cbEjkxmbSzvIx6O4mYqYeInIzmi9zAyT6DEwoy6mkjGTlN+LsHLPfd2BMyN+6W7uHXln
5djl3TLz2C9sf4/Qp977mHxwehGgy7TKJaS4T3cpoKKDGujCh9zUJ8alBGc1Itkh17P2RPsCZA4h
qktydFHzGuIRe2lqbQCs4+yATejKGYzKSJ5RrcW6sef8MmTYCMAEfB3oXIGXKyRfXWoiHlYv2Guq
HQcCwMAqIAUnZt4Fp8O5BlUr1yYHUiaYUbZRAQkSSSYVKXtzBnWyAjJGBwXelr+nKWY+24w9Hh03
YC6Jr4HwVzPQWNtSD1EecjNdxM5rgXz1UAOlx5gXWvmZLjWSdLPBk5ehcyM7qYnFq4Z9sZ/ivv8W
9kuyZ7g0+VDHWZumxKTnNZIAXDPH0humdcAvsmV6qiK6RDYE7AizFyJkOiI28aLbjg0a9iP3kumR
ay2Jc4O7aEzGd6uezTXZOiN0DC0fGfG8J4sXgJOKfRF1fwabkqH3EGJvG1LckPQRbJt0MvZ0v/ot
IifSFDO+IibKEK6qUa6hI5UHl7bS0k5tJNEZUtPvhr/cPVeDPwOhsUwSbGWHva2dnwCjl4AgnWHX
FNnOHHFz5kYjNiRLm2tXJK9MocmAggr1wqvaXcWxl95lenxWga8OnTTsLco6nsY5q+0bcO73aZTi
D4FwugMpl9wGHVhWJ2k9BqOwtC4VfYhu6xcxg8m8qJJnl+rvYHskErV2rz4rTI1EGHbOOhNug93Q
wq4CwHnQazGa7VUGsZlMyNCgQdq1S60bDg1Fj+vnF51UKIJ0JgN63vWeng5JeB0WiqFmxE8S20dF
N5SM0Myd9hie9Xp03HHXeAbuLc6PnzhqEIDweXviq9pTnmbD2UpaBNmCuMg0ecJpK3HlDJQJK2l0
GSk8XdT7N1Ex2fPaICf0ZelXLZIhasCY5Pq7wsivvbB2NmCarCNbmQ5WFhDURZJe8IQqJ38cC9cp
MeuE+V4H9EA3MRYN9hsgsZlxYvQDEIrA11UrWe7Sqi+Rn/VWuvUi4zntWvc8J1n8aCG5zPzBQ7dT
GytVF9amtXh0E4COe7BCm6AIwmbTExlxxK3VXYU9iXZh6Th7q2ydDR6sb3ZFKq8Paexod5O/E6gK
aTXwBHGqYbasGngyaRpjXojna0z/xA9G2b7ImmjnOzkcwfotXfgCfo8vN704pn5Ahg6mWsNJow/o
usglhAB2hb3m0Cbllz6wp2uDNtsVYlUu1rbrgxmlaGbt1oYmNIaCsE1WSrKMLxOB4q8GCBHaN052
0h6WKnsMysckUtN7VBE8Fk/uuOYMijSc9DgI33PxZqXVq99Pl2Twb7yWBapGIdnWaIOYliGBWsjt
AD93caLGywyvAF1O1B9xS59bBfh7crw7G7zTzjKGr/lgBC9tQ2SSneTRJsznmW0bz0qDymPD2ZrQ
eJCZzjGI2RsNOm/3dMJCcsRtZwN+xrtLscnCNE2u6KCTmyXZgDEpGEN2cIhxfyh7lXzJ8P2i3vBC
BbwK2RSZS9W+ieTIatelLyCvx1PtCWS7CF7X6H0DPD+qeO3IIHQ2sUCtWCpEdsIq7a+BIENV0IX9
keijznB15EehU4v5WWbe1aVWKCO41BsHHXNK3vfJ8uLpNKgweKadLeNzVMByGYPgmxiG9FQHbGLA
A+5CJWwI0pbaD+Nc7MIGBGJFuszRTyJO/K3Ub9UUSXiCpW28JUZYHnENjfnWzOVRVewurMsev0i5
58E0iXGX41lao3uTwIYGlomF4i7ECfQlt9Lbng5qv6OsmgVxNbRLucU4Uplj5LcD/p9nOzFfmoI3
aiRCBgog+Tgr4PeruAtT4tOJrBNZZz9xPi4wyvVS4xLx8HIkDsTcqqaIWJU+AFaZlu4rpCf2wdKu
zwHEnGvXSssLgKj+vkZvehTwaDbAB+f1lHlY1AobO4/lj8Y3rjEl4p1IIvaVHgVhWAXiHGrPIIEd
envj4FaWtbWlmx5czYSo7DUB86DIrTQZwSFC8+2qADhAp/cGMIIDeKJr0j5oWil0f6feATFr9Npk
eDfNLhEfEIiQuEIe65ez9oAc+h2lm0c/zDNGWMfw2Gg8A6u26vHg5f50KYJSo2b35hPyQyjtyPTY
QgTiix6113oQZnXbV0bZMg6ES0s2bSwPJHLYSyJXIN49C0L4KvQA8FgGOrciCsOdCjzjIaHJtIpQ
VIFDHtzyea7j6q2mCW5epWRffxL42YkHHeSjXOlSzTtGAnawniP1jrdyTjH7Rg5aKkQugOaqfC/d
2HtipPu9to3vRevaD4RPeRsvw/rNlBoBG0Sr7ItvlyjccZZU+4Qh8qXGjkYFknnP5MEY8YbfNRAW
iz3hRIviShcPjtPUe8WRYVf1yXwvYx6VyotmLryn197WO3OqY49aC2cinJNs40iUT8iFpxtpuC8O
teRulGawy0Klt/M4xp9k9KqN51n2sZvYSZWbJAezI2mBO1EdyE2Yn3JAYts+e68cCF6KVFkAlNwb
FSVXOUJiN6OjPqZyL7I3ldOOVVF05cj5IazhVpWt0X+JW7I3kra+bdIkPFKn3NVOtaMVeQGv+GkV
/tab8nuGyJ/Yve4hm32zE2tPVJI6YFOyrkgAe6T1eExTKOqcgoHoi+M40w1TebmEcgLZdbR7rEFA
QOqFG8NCSG9UUtMP5iZ19N4CFv51jAOktAl5Mhtm5MDzQWs199NYCf8QRAVBH3FXZIScQlVWd2iO
vykq2Ds0De2jEo5NGlTr4sy1pvAOFTfRWWY6EDpPq3WGivkQ/PC8+eMM17P1TgkRbdthHuYbnyGl
uXL9Gl4o5D737M0upFQFThGfuEFTdYnu2PmpaWy0S++VyEkSFgYatmK6NofSOGBNxzdczpwW0H+2
qM0dLFsEmt/CRHe9ddG188Uh3uLTxG3FkavAFgjo4aKDsCflIpK3joV5XpURMqlRzCaLse3uO6oc
/NX7NG2wuarUQFTTocdf9V2tt0TCswpnpT4gl8+3KTB9+nbcYBmx/rD32tU5bgmyJc1nvM5aZ42i
5hVsFeY/7IUG/Qu0ZxZWlDoAMGYTgYJ/eorFbQldbRVb3j3+y3yTQ93KkPczBXzI4NNtVTcTAGwH
sDO8ghwPqU45OOsTeV/tHvQZRpHKukqd6tatiG1s3LB6AcQJZhPt16qz4maTT5a+diuCopwBl4WK
02xfx+RiS8sI9oXpM+6mBL9RkWdda2RMuypz6VCmxBARI4jok/z402wNA3JtPG0jJK9eRncKCN2V
0w7GERVMeh1MGO1MeO/xlmClLNm1UZ/dEwfw0cWFOAwdab6QFOFeTHaIIjjqDDzKvHYDwhcUX5Ee
oydlDbyywAjvCf9KXrpxEXWj6gid7TCYzeOizOD4QEdo+YBMXYWRwy9JFN5FoPfG9YiYfDuhvtpo
jCwIKphchzqr19rJX0McTBdhwDPY9KHRX+Go8JpNWBqvdeHF24yARwCCqXlCJz2fZuIcaOTah4S0
pVvY54pjZBzeAjr0t6xw2b0EBLvTtQn91y0V4gl3/FrD59sQocVjByW3+gDsWLwsEXlo+DHPjExc
i5VD8ppe0/Gyn8fKE/siJqGpryZzMygpd+1cp0cAE8l1FDuPPAwUP107mafZaPBd1CUzxWI0qiPO
pQgx1VSwP6OQxblPn5Dzh7P8LHqF1nC8yabWe6jDcrGBw/h8zXgwzs3ggXWkwLhGvWmu4XhMjx6Y
YERyo/E1mCf0CZjxvwOk8V5dAzxFYjbj498KmVVz63sW2WhCL28XujTC0g7SRw4WKfOL8OLh/LdO
ocSn0SEXnkZ/MCsfGEvoj+gJ3EscdbBgiTmlWojuOHbGF8Go6efk7n+tM/cHZNv/I5sfAuI/a99d
og6/5OcPstzxg2bd8p//O8VNuD6OPUhkjJSZmTMy+I/GnbH8lu8Q+mR5JGHxhxjh5EXd6p8WQH8Z
nTCNdkF9uibzhYZ19sfv+b8JeFWWyZSM/ARlqX+md2f9sa8vyVLiyiDFSddVimnRMkj69uU+wpbD
j/K3meFTmPpG+WQaJUQniikW59G2Tyl2M9xJs8KoFAUcMDJrAhbbISeB3UH5wNxnRvAXjTGlUDaH
VwOBxtjX+mz4mBIGcCQclk+IKYAJ1l7ZXJeNqb/OBKX8nHr+U8/l/8xb+v+OIcjd+O/7xkwKmuFL
/uUPDx9/4uezZ0EJVNxbWsP0gKVaLJw/e8aCB4/ZuyQ3C2ckQg9+5z+fPMXz6kGUU0xtaOl69JP/
48mz3N8WQJqJJxWRgQTP9s88edAMlyHk39vGEsIvHWNBcWe7Auya/cuQkhUzNOs2WyI2ZjQHHDua
5KuhE3ZyxOSDuSaBh5O6CijTboyJgaW/8mXjdbdDGUfRRlaLA7IQIfGcIV+CeU2foEPpHQ5hsOtt
4cutzqyUI36HoQM147+xdybLkSNpkn6XuaME+3Ich8NXOuncybhAyGAG9sVgAMyAp5/Pq2qku0qm
R6SvI3PLyMzg4gAMZr+qfiopVA815+HXgFox8+iQ0YEUYWl5ACs3ppdIZfWXiTAEDHbOLZoCjDn8
AoVFx2EeTddUh+5XUJKKqzA3flD+6+185dPkQS3mpzu3XkurUvMdRaqIV12wPQ/q8t4ABvyRaqq5
AovNuVdHzrvRevUvihraxBVTfR3qgq0EyYWE0c7f2Wp4FvEf5ddwmWHSLFzSgtGZgcMXoxmu4QAF
ZpoM98XWvXgY4IE32A267HFiNnnGIAy4218hlrTdTC8XkB/OfzJIrHxmrqZGOceh0P4PdqfPCCsA
m86Wxis1WFcAABRbBpQX7jp3pREnLYkkupPQ+3UkDEf3VWqdTGQ0DooYhR9kkBZUY3ISS4P6BfE2
PyKyZy9R1jP2M0SYoUypMFmWInwlLs/fGxpZJgxQ/7A4fGKPxmQ0saBwaScgez4NPovGgZVH3tEg
G7EnP1a9+uCKDdVt885VcuOsGUEZg2lV7rferksncR7Zhu65YMZ2daR8rUZB6UeKbErLB4YN0OdL
OERbWxfZ24qr8Nxk5FSI6czNzzDnFA6Dvz1YwM9wj2KEvfiKeDOpXEjxQIZrjlo+uwU0kf5BUj93
kgFXS9cQnTddH2GmSxk7Ra5tPEdw3G4ENXeLDlIl4FKYXOf5StBpEvG0mN4JdtWIuW8my8q+jE12
xPeT9z5HfcbRebEhSbbPcO8epbNwnpqdSzus0LOraLmLhH/v0cJ+NnOMsyUT0TiXg70fqVy/UHjV
v9yk8nvs6+XP6q4cmhY5NceafeReO0sB5j4Xbz41ZE80o+LWiML8t5SN2GK9LvckDvBGtmZ5L2BM
EfKzzwMf25UEgjxKVIk4N1Zxapeq2A1Nc8f0DQJGRmDDDSeQtZkiQ1zakOZEZfdcBNwXG7CINBV6
wHF9sqE8U7l8cb3QemIIYu/LMiPRUCyvNk5pIBOOTyNrly/bOmxPU+NZ55W+jC165C+FSnIcGyd7
oqNAke2h8YOs3I3uXff6AY8mh4zcIdGBHBvXkUmpvdk8jJgLKREvnUtqGdGDZG513xoiizOHMdda
wNnGGBi5P12GurKYBBQwbRVnILnBDnvXhzUwdmNiG24Wxi2X0kJPCRz/LbNDX5/ZaNdZTLfKGO40
l/6UmVSobiKx9EfK4l/aFNjaBrtjsEunTH+Ma5dycFuSZhFccuz+4As1MbG05K9B0h24d/QN+Zbx
bJHz2aam90BWkrhIlastb2Lk4gwg08bARXpMB19AWczqd6brzkkoyz1XGrM+Yxrn1FkYEILhBwr7
N0ny4CoWVOXG8IpY9osHP7/t5JtuynXZDxGLYxRzUQ+GIvBJZqIy1PSNCpLPtwfMA1A2oNCQVCgw
P29l5lmHaDbbr8pdaAsYiamJ0vUvKRQkJlq1CaQ8L4T1xPg0oA6RT22okmoGT7F6GesNcRBqNUms
6vxRA2kN0ebJLztQd7YtqozTTRc95wfZmf3BHnqO7dWDsU7gibjhDjZ+QWYFHM2L5Y1Q3ElYduzz
Pe7MYqaUMfgmS3UqKaLqA3dXjtQbCHehqC8HZoijZO7q59HBiKJpFO5qQbYe13id76Vl7ogf8+fu
ANd2EwbLb7d4NlNWttD7BAmAGmTukCr2IAUvoT3s6BqLKRdPnAbRrAzP9JJtGrc+z6RKUt0xKuaH
Xof9mtOcWfb7XLb34WBzcCe0N1MVBQa0TdeHxVmSVk0xPBQWDHiFoM8xhN/wlfpWmi7lyfA8gazX
FwAw0ycHV7mZ22DQQsJW6Z2quy3RpetI1lmPpvvCknYjp1kzZhUfyEqpoDjHzFeQTQLaRR8dGHzo
BUQLKOp9FKptkzlsH4QDJSkrnysOokM97AcDCqloTPvgmbV7X9de/mOg/65Ej5T1aA28XnOj4rQc
pv6rIB4TJbRevkKbyA/1wKmUmhmYn6u/jIAS1nVHw0+z80AeYFOEak/k10sYYP2xW9FgHac3am2t
O8Lsv/sb7dDvsObOhInoZFmnY6TVN0mw8ULIQ8Z6GpxjRdTowddduxUBHQat0510yIRa4wJP0Me9
XVRSubDgsfeV4ATWSwUOrt9aXX7I+uihCyjgmEZgLxUethu2B49+GoiEJCDP7jj/EHm8WLf0TlhN
3ytOnqGLHhpntQ+piqi0dLtnxmLPnkG1IduVr7H0KVkYZpS3mmxQBE+DVRNiJPJfaXBqM9cLuYMl
Lmv1OPMmjMhTgP1h+ah19o4aB2RhDk7M1E5ZKh/NzLkTymZZRIQNJ/LmIeGhd3qoiy37BnUYRdVe
REvcVFFRdaojBonpmEose1RR7RwBIE9RW/VJEyyvcpZtSVfWlOARYfMz9+EfafX2nd/AT/LoRPrI
J9P4BJR14d2BiDQxRd2kSNF/0Wx0Iixm3zLPLUJ0oSBj4bbDsvorne3wlhGzEk8x2dpMQd3uEaQ/
LZ3RTRSkz6qObAL8rHegaqjTWCDcbTtiCxvlds3Vp5WGROW4Kx1eRUW/vqdAQ2Jshw/ViiuRSNQv
IEiseg69tYNzN0PRP9VyQDEwPq2i2IWmmOKcdpBcg9srpfPorY1935TOXTMVLscbyyCbsLJS2MYf
2SO+Aj58Wum1nmAesi+xuH+xadc+BDwK/PKo+lOavCSoi6K8ifDbJitWspJRd6hmEq05G9MNeovP
No607ijM5VUWlNFWNVuvfkFuGy3nM7SaP15a3oZEZXhY+v7sB/QVqEa8+yVgMZCI/Ybx0ryZ0mbY
+X1F8zumK8HvlA/9pYfPdFprzYx1VS+2zabJb6gXCC29KYRcj9Vs6i1GTEbl1lMuw4ey9JyYagsL
pmUeSAIzwbCrxtxK2APfSi8Mf1+FVfeTkaGpY8vMl1fLHCMV+0OafXmyHQj+1s4KALSRhHsNAgKY
1x47PrFNVLgC4LY232zgq+DzlLMt6Qw6LsbMnyclVgMiWgR+1Mjc6kDe2tiOUxf0CZAsmFEoe0xm
al8sscAZlW2WXGA5KtvOeWylU/9yjYxvCJHtIS2r4TJiw9xg/EvvM8AN1xHwmnNoWkFzAyym9iJB
lf0y9a1HnF3usQrMibeRno+U2nGjAaiBxm+Edwaslc1gr9zbAbaqPeRlsWOrHZwYqHyUzciE0gZJ
sZezC8XKytwPuQi2ODiiCCV5YqeLhu7uvLgSVO82ntbfWk0gKUk9t9dsHE3gnfkQzm+WDo1yD0of
ycUwfHVah4EueHMuu/thmZbzZFmGxzyJcriZnpmuDYjQaazjP9pb5cGIGO5drBEozhbJ/olwQqMO
UVEzgHahPbzmockD442t9QXIOH+rnZRKDQPQwl0f5IYKNu6Mv6QJsmz4cQxA7jSuGVz8xbLzOmkX
t3ROJrwe/9J1eDjOrNWDgXEFNYJOOYqpNkPRcaLA9jrWMSZ9E5ituZjpuB98tzR3diBxdHQFjpH3
lpmcfMLfySUB86CNJy3LoaebJsLysdG4MiYedt8nRJZJIzitEzVrH/QoWe6h99F3GbmnVEhT3iZ/
aXAUDJSbpgDBOZdZfgx47dhXONK4i5p1kS19MAsnso1Y/XJKVlzBPQ9slps0Z3ret2umzYtA3J+P
vs9K80wKI7XvOVrymg7oU1J37TJh04tufDU4WnKYv1rwggQp0ZSKR1Af+Gid3PC64zo44XCYC+LP
6zIX+kRnZz+dVcoG2xkafi8HGNlK2L/ZoJ8A4cRaQCdFV/yFmwkNerSq75pcMnRQe35MjdE7olr4
17wJMflMNCVzfQw6d2UYp7OfazpkomgbEusEgzLXL1Sdbesgx4mJLcMz1m2Vo4aVhqQ3KjBe29p4
cJqZRkLLP6aODA6iCrZOKbsHXhv9JgK+t6Fl/KOsYY37kxBJR2MaAty0C6QlnqaiGDGFdBHK8dx8
dF34xYA5PLj+/NZqlLDGCEh5uZ11tYn3Pqem/0wVJ7jVvoFNnndJQ0CtSsUparIIQUldR4y9qu8t
MoHG2aqgbpeG8yJhzwNWbjYWoUI0s37HeKlK1kgQuO1cYADO59BEJ84FaczwjPb1vttjTfhr7PyE
DsE3paJ7opbv6URwfiMmqEjYY9641J+jyK9553HAM8RX3V27sTp67fi7NLsDTog7JlPegaj0Jwrf
MdRR3Izr1gWCN/uK7o9eHEvRswzlxptNZgt8zS6frYcJJWUzNu0pjdRfZtT7RG2j7t425LNbr7SA
ms01c9VTtYoL/Gkdy9kYqM+ZL9Rhn2k/uo60nOAFHv9ENqMQUZ2qVC93VPqwCyVLVGHcLKgUoX5k
fly7+mOJwl+cxxX2/vToC2dh9MuZiMfQN/v97SVIn18j/pRps/H99FqHvMocJ6nHacfiO8fK9H/V
43rOp1pv6KLepqt0ydGX+5UDRlaH33QBsydfCIs5nzSl3nxvxeeSk7lPVXFcVmoVwvK327X22TLb
X0w8jstAKzqL5JbKtzWxu+YNO5iZkIjcT2bwZcD62xorXo7BJwo6m7QvL053GHgL9tl4H/QuWKbZ
Xr9Gl9uxaEt+bmw/qsVCMGmqzQUd45NPgruT/Mg2X4lg6idObfQPjqqbMKx/hsLYdWNO1zkLemxb
5VnX5l0Y0L7TW2j7K1lJmLAzBlznSQXla1t5j5IUivC84REzCWf8kE859PFuFEeb3W24UsHMv696
N9iHYw3ICyAF7TR90O6z0n422bqbOkOH1GgPKn2tSQHXgCICe713ourVgQjUo9rls3nsemNfrMMh
oOhuGES9BQlBlKVOsO+0QFLUeR7Tw5CSvppGTvPVa014x6eAznKzI5DbZ5tRKkOa+mTB/LdmiNyR
aZ3G3gLE4h4dabymVJbE/VT8pV0JlVeszt50x1O6tElmR0/OkspDvvCA854Xm4Dc6g2Av+HBj+tl
uIarET7MvnhgcnJkSPNRyuLnVkGz8orGy1Cl92AHpztTzZALmu6THI5zjnq7PZg2oMqcFaOcW2tb
5gvl4oMRXdUNtAKXCiiNKf2Ec9Sb1nQ3uri7KW0iJ+ikY/NY5xmtz3Z/Bo7q7IexpknNrB/wZjz7
UiRhSbm2Ly+4m1+8ytutKoqepgxXT2uQhFt6M9aWYLJxs8I5ccBc57T2LnjtLPboO8J+ZRwY6ZiE
7+zEdr3nEQ/d4oKntcAiEFs5r4IUBxpKs2fQ8Zg6EwZ+1nXNTPKAxZCToZEU5Xzw2qbdC2DjtsKE
Dfr1m5TchzSiEwzdhAkTD0oRWDCW2nva32MqL4+CGDHnIcwCfnAK6jUJwfGULdJwGCVZWB9cbRoX
Y7gfOgEphxCPWjjTjaB8cN1SwkgLl5v+tARJzB5adq9DdhPjFkr6/IYcBbInw/ThcMfKveSV3XFm
DDz3ynpNA8tAiqek1Zd9fBM4xsX2qqc0pY6u9ZNlfKoxqwwifDXtFaBa82TzgbvRcJxsTmu0WhqU
gCmb0ggSogALTKaDHYbYmTQAZ/OV2pEbRElVVAnmawI7+2VQHMUptgeAl+GM84wKZpgpsITaf1Fe
eFit9Q+J8biekPbLgbSybQI7gPFM1aSmmiDA6mvxo0vBDpqChLzHCE/OAOKlxxTQxH5YBOJnFu1J
VXgGy/xSY8wfLco7aJUf+vqTWiXYZD2blR4wmdl28WSoa5gBX/bG89KKi2LPEYDivlHp9ZqOdFIX
72VTPcw4EN1Jnlvh3helEVy8hrUDgZEVrIK0FBAS8hfvE57bQ+UN94jCekM8CySbWZN4Hy0aWqu3
vgt3ZsdWfOo+maAdNWGU9OYGrjBUHmFXUIZ1A6H5DHdtgyOhnuzXjJjl2FDmHfJlNn6lL/RaApVo
i+fQbD5DHNbbQps7qeDrW4XZxMB9TqPXWhhUM2dfiuartoBCebPcTHqaQnLRJcNUy/10NRtKAv9q
h3UMKQfCL4etfjgRh+VjyVt8XlXxPXEJtkWkcDT58sB+8LOShhlb+ZD41KBs2ZICg5HRY1PWr3AS
I/URcYxiK1tQSoyKC/oJwARf9WaBIdccCC4m3t8MAPBzI/OmthLAFnqZIOwXgwNYcs6J+KxhY/db
u69uLGHDSp8kgD5nV5Cg6qAgwL7aYxZwX+EjIgcQPvMCZHjfemn6GqgwcBzwOKDt+8+BvXq9K1hh
JUculf50lGWQUalG7w/O7eCpW2eFOSSkD5NWCc1zzu4p2MD4YI3AWTcx0+yNFft4NvSfCmgvyK5h
oWwTUaDlTQfP6n4tlfEklNd/eKsXqHioOyFim8bLjyiVM+dsmS/F7pZuXuOSwq88LtyweLU1HnTE
cen01KWrAFVdt2t6qITgMlIFC8Z3AwdnEPs2XwN5LOEhAs3QJqV31LhPjPDb0NjrpWt+2aU7Pqpw
WB8sXYHzai32vPF/P5jx/6jMduOo/tc6210xUrHZFv8qtN3+zj+VNv9vIYFRwreO7xC7s0ll/kNp
s81bPIMAho9DFD3N47/8U2nz/L+5bkQdknUTwEgq/YfE6zl/A7oYkOH1bjlovty/FXP934q6/k3g
DUxELlKAOKoJiPAjWP+Ww3NTjKpZj103CFJwVn1rgYI2Qah9GWE2wrpq5uW97vP5Bazir9qUKeGy
IuBBpGwEbr3FhGCLkaw5z7Js+mSVDcNbINmhkdhzNrbJVIg5ulJpvsgzr3VjYVPj67f/9JH/H9Lh
TvCvamFgui6/AqlcEnekW+2blP6flWrQOyDgObJtfbXm0WHNUFH24Zq7K2PuwWHQVNXFT2EP0Tmg
Yuivoo9CHiqhbg7IvsgIYFC06m56bwXAONt99jo2Q3H1U7dxqO+a6rO2LQSDUWfjEwx+EgFUQPvF
kSRjWO2EA1gtNthmZgcj8DGx0dGBJUiZJvv3EmJMvlkE+/MbCeGkmhn8CPiHEpoUFAH7iirZvLkc
aAKWBLAa4IfEbc/MKfp3H0JMw84daMp46oW8o0Lt5E0DE0oA0rVD2sAzDiYMg8F4b4plrnKOXQ5i
y+wDwWWnYSwzfuSsv+bOqOo46ivGNBKEeL+TWUoTMNWH850OxvCR/SQZhVY25pRU0vaBmHRSgtZr
fAslNMI4tptCNdyBP1zCE+GWtN9b0l7tjR/U/U/Ie/ck1sg7l0PIy+c2t8MmPA+fwLoHtnQgm/iQ
DAEDnWxcG8SRE60HMUzZJ2Ur4xW6oTPtam2TjWvCcKY4JZgsBnwt/AUyKYafWKRi2S82KbIIUBZ6
EfzUKh+aYgaANUft+pOOw4BdLVfOH1ENkbwN8NULLbSzEddObv+V2aLM47waCrZkAOWtnMTxQ8e4
gZmpzwGkqTkEbhU/MToSTv8+KEF9eei/L5WTOeop8LORKZdseAPR1iQfzKaIxg01cJSeA00CuuSI
wrsjDGFZcZ52TIlDmj0yxADXe2s7O/xdMAnwY9+gU4GxY1sRpxspjiArZVIlw1eyfwW3yh0uXr5k
SdQOGu5krsYtFAkgrCueVJfhFEr/XteAgs4C1/kf1ZMp32AAtdzYrKJO7rgRzXpDjegK22xW+Zfq
mzxIHBT9z8UfqdKpmZN0HOaqLk0yq1cku0vPfbbHeW/7pDjZny7kOwKYvdPGSWuCVJzYFlrul1RQ
+lws9ZHbD6yeGipvb7iTiRue9G4Z15gK30Mq7lRC0fN05chOUzwFSON7Wlrhk0VrrHpxSG0xZugw
hxShVr9cMXMEzQ2j15SvD/BDvZZpBKNCbcpN1PX9H9IE1u/JyCHOAv9bDhRLheE+W8P6T+st4wXf
X/fi2zNd6xMq6MwS4mxqnuGzSSXpN/NDCuYaNg77LERrA3rwOQYhUMGVRtCXZRRc69zg5lNdP/6u
e7OPjsRv5crjbcw4wDFYmVtp0vOVBEFrfS9TOVv4kUXIjmeax0Oea5z9Eb40hp/R7CCmZTqAusjg
dYMxtAtiC0Av5CcjDRwEL8tZOC73OJ0F2iJrFMSwP3KqrfIITCjfhrnfFbvJCEYrkaRLQ0SJgYpy
g6W7BUBhU8QpOyGDDbXJEjSaW8tv9vPynfbx1mGzTE9HRmC12jdmADd2clzEurnOMnmzGNgvo1Hx
LC++ArAa2Bktq3jHEVFtFSzfVWp3bcJUOSlJqWSPnYN4mFh8v+oW1uAo13vjUiezO7gLcxtumu3K
TvW9YmWN4souiI/luDLb2AD17SfozQqRmokdkEsdnTL+DJ/ZT6v3YlHGsvN1PTsbrelA3/RTnT3l
mGjnmF45naFchhxmInPp6aTw6NfYuCKC9KKLlGxUB/LRZqagKXr2kamta5ZyVKZ3qKD/1bQgv+5w
S5QrTlD84hAnrYaQhjdm98WwEp8yBhfr/BSoILxrsOvXWGNr9WXbQ/4SIkhiBKkr/8eG8a0THO3z
fIePVjU/fsGAJucR9zc4akebb+a4cLQGurBOYNSwC0rI3e6WkzGRQmWHzVaFpv5itH5Lcd9AuKzL
7m/MXqTSuKvR59OIFYuhqTQ3UzTaz1Hhj2cFPOeVQ3Zdc5PL9hHIfvgQ5JX9yIQdO3jY2d9qbqlO
rDgHOBueXpDDjOhwK8iosiOeMDDEmzEd/SGpWbcn3ld59kANI2+KTnmA3XzuLoCraWbdhf0ov5Zi
rYKknSK0xhCNjENs349LXIzB+IpHtIw2MC9uyvEceMshNRju8KWKiZn5Mo+/GK6X0wbbOHRlOycY
nsDpq37nnudpTowIthvRybTchqJ2X4p04f+umbGHp3HCzxq7PB8A7BpNhWjGwYgJ/xIusUE7OBHM
3ptzgt5Q2QLqTEYOkQWhwRm2TXVno8FdFeHOF92YHJBbCvCujKcYAFUOaY/YEu0Q/iOP/v9NaP/D
M/GA/de74//Zjl/D77H4/S/b47//pX+Gl2+sgH/sh+k24J//t9fMN//m0S8QYSTzb2UGt+8j/+ly
DL2/mbwyGcJgcPx7RPm/swlm6BfdjIz/YTbDYIbD0qVHl62w62OL+7eMMmUAmFAYteA5mRaEQbs5
VZUVFchvpwxwlo0mQ29tr1A65/FPH8hiNK+p61nGo28IMlGC6MPQDIpy1aoBgd8B2ZLGxaHnTC+Q
G8mLiVOwwAFN702yBsyevSzNPXZhSzcy0Krn1dXPEKuA+SUrLzY9n1rHp0zgPgvNhdIVtx2WcDNg
tMrjQRmj+wAYw9JofOVNQyAKZx2olF1g2slxbpKlcaPlN2W34YqVfVzouJnXoadoIcMH1ONKarpT
O4xZ2ceIvsCTNmkP3OGweG7DUGJx0wj4Ibqvwv+j2TmasCgagq5T5K13GJ+h7vXjJIsTRWK34Sm4
YtH9hmfTjO/0qaRPXDwguQoiYL4tLYUzPpVdpN4r6S0J5v2MGbqKoAlkSySSnIKx/jECkPDKd2i/
okj09wgZEIiH0uH87tup3x0QexZMYCu7epIgdr5PB8R2XHOCqU0DVUuuKYAJ/ExdWt65jOb2Fcma
+WOManGkBhApU/ruF9EQ3DjF4ue87WhOIZhtdmyjMkYZE/nYt3mehwWGomsuQTxUimZzPizECn1L
3UG/I3BZzRi6mBy48jTmQ4e4jiGJRcrAjLM2wVlDkmdAhm7IHkw2KZSxrt2lLG5mAlwiXQ6lJ8d1
r2nLce3nIef+eZMrWRxe+mGW6xjqJj3hlKgHD0aNbW4rTCOAgucEtn30i3IqudJOFp2H0BbVN6zV
hlG0ZdPm1zSHpfay82y7ggmCHz3P4M4YLOYL8Ya8LYItYyjjYVIoH5J3UCyX4MYnpeQoBxp3pU13
UARF8+YXBI98pzuGCbGFVrZZ3S7DY2J4zNo1vV9y6+hh3UBmTOn2XJyjrqfhnUkhuxJsHGzGU2Hm
rw2nnivOBvLiFC4UL+ugoUEb/TDqPy0O+THxnE7Nj63HhoLRupIPNJpzORPD5gCVJk6rCC23uVwO
csFXtR0dTbm6hVJ2Z+FzTHJitsWFxDoVGdR9+ua5rfgSzI2DwScsYWSkvdJcRtg94QaEI82oBfJd
TLCqe/O7pp2/GtLFOzM3V5wai5ef2GJaK6QLyhv+4glukqzV6anh0hl3bOxdeXAXMuTcEzINN7RS
DW+UGPtIcDnlpWJI6QYKHLmTKCvUR/fu/JfyOuc9WovmYANz/ZinqQJkg2UEbjZnlctor/Vz1Ltr
fBvZW9SW4cbqVpN54DTZjKSDaJUPVY5d9wzKyyViNqX0tmdTj0vJEAEDXaWgQyTRpCaBUbaFRL1m
ZTff5nqErjkKHFal+oQyQF6h1JlU4cXtrcx8NM1J4TC7+b9/+6RN32voIP057ESoD2Q5ZAW9GB08
oTvOuTUX5utB2S2BfIbgdnqn3aK+zGFYPFlKd++CbsBXeFDqfamWaItH1DO3LBJUcQ525cdt1uVW
CUfODZsEY+GQWBW71HXWLi7VKrvO9S2Tlk0EbmCPZiTIqaE34qlEme96XV5Axvs4hQDJXuQcze+h
Qplm5NyP1bgN8hn6vIPzhhtiCe7pWuAwAA5R78AmBxeJ70FsXUa43Z5Tm6DHYwmwfAHpx5M4DWHc
pnV2DyG+oRGrI3c39gbc+8FdcWN5CwnAxOpYO5h5Gv3DDDmW8gn49YnRaMTWKlNI4gx0/G1UzGVw
UaQq39LwxjWy23WW23JZbCaMwpaXlmE6dGmdau+TzUp5XZEM4SFWPh0DHqxajy38OKd3xE2aZzBN
8q4cUv0Morva1dLQDvE+Dy+HyN2H1iCcSumCMP6szRhWW912N6enaGhmZL2l3CYno5ZiS2ZjHyOP
g8PhTVboKWMf1q3pm2ycQsSMbck6Cp8lZkOpDMwmRY+6egw8q/QPNtxxgreF9wsZiFouvgcGbTOj
f20HpVscsPtinGozLp/TUv0cerPhtnFFx1a0KQjY6wUuU1A8+eid59WhW5oSrLY4YVvGWhvRs6fj
3ky7R9/rF6pvOLNsZxwFj+yMiaHVk+c+RlAokYj6JfsMvFa9ipTMLbkxUa9/wYn0PhBqGMlIW5tc
5hqs+e1hwvsdNju2w06VlGFu39jK3CTUnsryoSfjSp2BRj3IJneCAOvPKkpAZoz0QXt4ug4RYAkT
12FAJUPIKZ1qzFGO3bfw5e1bEIMk8VqV2cGuht46SPw27Oc5l3CW4L/12O1aLw83AkGS17v0XImo
VEJJaqKXSEyEZPMMTXIYArfGBskunZaE0L4RsMwhbfbKMYlPBYGnHsKiC9stAf2232mfHnLuXtb4
W+NHznYb7iTpr9zJwdczY9lx+F9308gSYfuRtQsaVzQTRm8CZDu3suZTKKW2+awMn/zkRMPOZrTh
/HyrzjIJ9rbgifs4rfN02fGOt65sqSk1AAYbqAf2TAvLX1nvqSnm08pqTjWYex3va256N9znAG1J
+VlNREuDJn57cNoBmzuUWj6bihdhC89YG/UrAexIJ8IwwXKzXaedhD6daAeQrronEV6HEsOU8Pml
WqJntERW7U3SQFJj+ygVJRqdOhrC6ZqYOBokXtFxmfDiZindlV6Ifktf9XASfhqNR0aAlr0RHnlQ
JuVDdsgoTqDtsFzG+WmqGlVfGJpUdNKw7MGvaHt9aBGa8bOENaeuvO+92ONEuMZW65bvcL1HKB8u
b9rXlMD2i9nj191MpRu9msPK3QsFoH1iAhT+UnNtfGLujfqbMdYbHihyTmMabxRCeANYYjOua1Uk
tm3PV6HWhpcxRTIBldUVfb9M97Nvap1cwNXj1A6INWnm3sFxmlqSnYY1buZh8HhPoZdPRCEM54ev
RJeDp4v2Kew8PPyaQPtysBnXfHRqMKE6VahpRINNRd+2Z5urRuhlSjEaptfSAEX3VZzTusDYJroR
uo1oLZkz8Jb71ZNMs2OMetpgAmXo5ml2RoatfsOA55nmK/WzMjj6oM6cFbKdNS6EyhIr89o6DGgI
7CP/cTZQUPaSygD9upRjChUYriO3b7+W0Q6UuF/vSvJFd1xiOpgUhhicA633uBq9/aVxiqRUptiW
GVcTGavYDSvBz0cYhAz7TSbZDJMrCm78gCW8cN3Zx6eFu4F9bhn0J+YHTZtUTRh158EUjiH2zrqu
Pl7CiBDEvu5tRRCl9NULnPjqh0TrrRhakzyQEkNHXAMQw/Hr2j1bcEU+ENIRFP5WuxXFD4Q4u93c
lrhaLZtk1z0OCrYmUHgEgyMZDhey3xj82mhO5WVkzPM1ITKyB+HXR49D1PueqyEbr157a80evd7c
L/WYPg3cPd6eEGHQf4mRgGu2bbBkJobPYv6k/WkVjzXKE4vkqqGq4LAIReRvUgYFrzjkmI0Twc/P
VIcHIJ99DGQEuzSH7nRggrLJgxBbbWt41kkzWMNXgJcU1yfNFa8jlUnGjiJhctRsuZhQl1nbbvyV
eWBiKQD5W6MUvoATqbKQnjWBdZjALSH9RZvFYZnrSJ/qYlJAQL0+gIOUNhXN2Xpen0YtKQRtDQhO
6GGmJlFhYjf10EnNnXBZ8bkcs3eX1qXlcVvYign9XPR/4K6g4anF91662xuVkVyPOWOanOLTJ73q
MHhtb1wRr8/ta9WveMGzUIn8FLR2+N3QpiM2mkIrNPqm/F8cndlypTgWRb+ICAYJweudB89OO+18
IZxOFzOIQYD4+l63+6Ejurqq0sNFHO2z99p4iPoRXAJvZfp4BezqP0ED+uLKa5fFHaBr/JMRJPuf
nitis2F4Nvfdwj3hrLpRmau7OunXAqPmuk59yLYUZejQtCID8Q2H+J5rZ7fV/NtJ6bYo7LgdWy4C
52rNY3HnzxGFmZa9C8UFQ+v8036GrT8yqVv+FVXfTP/cNKmRc3Qf9C12u5mJEyzOX1vMENiRV69T
H+QQorKMQS1N/6pSdqAihlr+DpZoFPvCdbJ3B0MKERLd1s/hlKt3vme334Sa8wBbNPEFzqaBVYSo
S4VsSaTkbXJHP7mH+hOrPadSjppFy1dw78WOtAcFbbJ7n4NwyH+VJpiyXcjqrHxZXFv3Fzh7eUun
XMqdj6o74HhnyOKuez8vfB72Gve/2dRJx3wX8jL7wC03pEegvfaXaFYXXpjn4CAP+6iYHqBkJH+M
zw95T8eaT8N1baiLPa65j9QEuLBYfmZ31PJtCUt/ONYrXtlilNMxt136YlblvpPc9N/qKTQQMvNV
v4sOG10f+uNnwPspei4ohjebKZIzn2kQDjsDnJaBGlYLBVJjm8PZmb00OqcqoA2pibTYIp7WjwsA
0ZPqm+iYS2e6JW4UzpYyufcWQl0YHrx3x61rPpWQnjTYgY59PLIyIZmJEW4nMWIbvDmzfArZ6TaA
Sddg3ERSBOuxy/Ny3Zfhgu7fUciII6FQ8T2zrvlkDMU6a8KqPbkddq5xZAraAEaSdBBI46sD0zM9
Wh1FPmqbED7tsFND/aCODdDjb0BBdXOvcXCvW4hgmT3F9cpwEYWy+FUn9WAPlBzA1jFzCAZAiOKY
0M1zrkEdfrfM/LskSevXxW0S96FYwmGv8jh8XGavuxcg7blA0CfLhdy6AVslt06+IrpCCJASTX2k
rp19iony5gKUdXkgArKYzzaw6UUWEYXTFb1hV2T86WqqYf23Brjm2fJ49UOVYjlbCJ6xlCjw822j
Bt1ntyrIFo0fR9S/ZjkY9TBexleKZ3S88emuAPjRrK2/HbNs+Ldi031LAjWFl4HiK7HVpdux28+p
kgqh2FDwFNTboOT2QrOyYFGVOCy3jkY09kuSSnylpM17zy3Kekpea92DJhuPLY1sCNfzbbkzdT5D
mV+sD8PS8BtdI8TVgUJqrJBjKJjXqpQpuEej3/iw9qfjrWTt0YJ9PcbsFuOdykfnwB84RGfgWXRl
rGgHd8Y3gLfyXmCCjaTPmpBLBEnyoscTZTz6A1w9IC8PdA+UH7Jw+MW5ke5xGOXM/s9exxT7xKU6
Sn4a3LUf6Sy5cwK8ri9xKNqXwmfByZW8082OOXBsHklgwuEsFiz8e390SdXXgdsfmQX0N2E5oT5g
dYThrjBRyCYrhdPKVdW/L7m1Li+80eSfLihcXK8sTzZizOsPwHuRvUBkybc+3JxnIqt9Q8NcX75G
MHjDfWmXVp4wC88KZMpsrtImGT/sGYbUOSHy+LESYu2ok8iTp3Q1bF2hKXHjgRXLyy3jjX9aabN7
Iwdq5v0wC2DdZabGCbKEctSuYPvzJRcZ3AchVAev7YIHGpSm71UIXR1bNKV9OsZg/vIp/Z3qhM2h
8Wfr4yZLF6BSnjyNFOGt22qx8rWe/X6XKzjRG3wyenhgJFYH3vcxsIIwpfSkVGl9yJM6gb0ixdI/
uzqfb3U+vZPTLtTwyfFGZ5ZkrjsY2VzSQmnOBIfGx8ygJpgQdfuVukoNImzOgi/KDvorZXOwBei6
UjQoNTZ6xY0Y7nlaiqMv0/IsUpU8S7baT27wf8BWa+rw5LhluRulF19wz7LwSYzfHnCalG/OmtWn
ujZE+9aUS+/BzCqwvJdV96dOosp7H0NFIEUTJWP5ywcm36TBPJ4NR1UNM+cmR2x1EUe7pe3j5Mi7
Mn7NCjb7YO+qdobiU63PyZgVf5xEct7e5Ib7nmXkSLFcW40HZ4wL/ubQmU5OSYEym4HI+WSkamrs
3HHzD5hOuKuA4sKa9Htu647TXzLhL47dWFRIJoeYKvqucZUPtSjz7rMimeS+k62eK9x2Fcw/ilC1
IVziLOt/bTsvT3iVBvtANA41LGyQ5/C3NQ9r4mTT76JwKaAAYy12VrlOt+9llVNojUlppoG854x6
IDV8C1ego95rCGbNG/FO0W3CYDENToFGU/WkqsFGW03DHpovkdMf3dTunyzuI0JrBHuWQyYGb5io
wWat87wOHuswimWFemq1GG/mW8h/acklF+JXJt9tHqqHAKJvsOnl5FLIk8ODBxw8NGR6sB1svRl2
RIBK+a9AZSnJK3P/PcxmBZjZFnF8x5APS89PQfzkqNQUzgPWrXGuvcDJRgno85kYWaQVfjGWxdXB
w0t3tE2EsTRk8VNzNk7pvmgC8bGAAborc3M7BcMBbotn+YCAQ87K6KQ13fEkaYmwnf2cR22XZ3P1
AfP9BiZwovEp8O34llUzW+eYHrLyzGKKqEwnkvwXFTQ9UQJrpnjXr55ddn1fh9NdnhFq1pPr/qmG
Mhf7sWkKc7KDneY360XmDxmn+mPGf72lIIq8EUxGhtU+sBfHJWyxDbvZsH0bbys5kFt2H3RRdMpD
vJ2Uw4HNPXKcNu1zUjoxJm0oceWzqGLkN1LfHN6UTUZfRYbcAodlzOnfwkLx6Jea+EWomz9r16R3
TlhbDLMOTMBRkwkLsxh9Ced5sEEDkac8IylFBjz0odxoVf6DpOOTzY5wwxWdc4yC0cGtMS6nqTHy
HPaefJza2P1T9vN0x/dF/jbwndOUrZg28G0rXGUeJFQwvvKnidoKp/o02pOxoT7aIEl/8iESb7iH
G6gkS7tMm2G2CdbIqnlOG6c4JeNIu0AS98PFGwKI8alPMnsD/UbUm3aYFT2hTo6gEJBxHjb9kkXf
NK+Kv13pDOcAeRaDpGLYzm1eEH+2xXveETb3qZWexuLghWv7x0eM5zGCA/pMB3CWX5A0W3Ehggz0
smyMWjBM5Nhj67HAlh1NXreLI1u6dFbdCo1GX/vVsRL4W9AB/CHYVbDvefm3rWW290QWXxMbhL+b
MKGwaaETDunPL5w7UwSd+kFoJLlH6p8SYAd/6nSo4brf8/4tSeu2UDfnhZk3cBYN3qySYoMci7ey
w3CBnuAEK6sDEXasWpyOR86E6S3WN/rYWTDV79dVh5h805EsA2z06qm1xnxQ5Zf+yrsszDm26Ovb
yn6Owp0ES2aeQBayNJ0Y+hZiBAITMavmPH8CbqueZcb7gjadmk16P9jM/Y9zL/lYpQnbS6iK6H4q
Ov8JhZ1fASH5U5+2otvhe8JtRNOMf5G5LvSnyqroy0gFhQi3xl6WJehArcthu8YREyrBkejkBfVc
7HoGz/owzTfZkrj03Jw4aBya24a6of0tGe0GyFj5GGLZeK6WzDYXeAA1LqGQQtaAx9vbVzLA05Bo
gmo55QMHVuLRjkXTygt8cAQZjLyhI3EdO+K3ZVlGvFsa0QKnsjMdU1QjR8vrSK/FsabW4WK7avha
V8vDS9uv2dAa4US7mC34ScYO6YEIGuO1WpK23rHDGP5kI/A9mlUna9MDPbo9DTpiLM5RvEKC4wyH
exkFzo8JLHLK1HCQrnhWFUOka7oNACnSbMz79m/EkHOXu4OD1our5dGDgfedkl48rZ1jXjhXlt1M
Gzp1yzQt3UGMKqq9YnlDzLjoCPdSb9jARdCm2JaV1cXLOpPi308BnT2HrneRCQj7AUaL3Oqtp6tr
RwQvpo12dF/SVra/K2pSD1Qhx/p3PnoTmlVN6e/eXWqiDtENF4VI6f7Xi9DeI50TisXHxNwdNuBK
OQ0r0Z46GmRpWQkRL28MV9s9I40sPXNElj4p2lYHmn+pYLxmlGZmZ2aZ8TGIHT/6Radf0D1Jj2wb
7/3YCZ9EFFExDvYxOlp8Y1ztWzlfRyH9CW5eotIjnXcNuR9qVDaLkY3c9axdDNcq0oa0l/OwcAgn
rLtCwlsHdzJR8JnFS6f2lV97mMfJTREWpcMdBwMuGm+H4olNYItUEV57/NHrFoWP5DMdAwk5NWG1
FPf4vprvZI26/KGCn9aeBZF0guruLeuroETS2zGX2e9YdAMLGGcyr1RnTh4FgAQ+uVBy68qFgzGH
l4nYhhOlvxmhfFqsndJj5oXrQJq1n/bcCUf8ChJNbt1FdUvlJbpcIf0Nrh+ye3BbLX4K6UANmba2
Qt3dhlk3H2ee/teVukwMNfz5hBympu+3CnYvn+TS/xsHObaGPuvUB/+secnKQJ9hlERHdkvma/VH
/zcGc1hUxW1NhdUF3gTeNmqwfB2s+FUmsomXAppZ9V7N8eyQlmmy7llSvOdsyOX5IYu6sP2FfT98
BoIxNZeyEHWzW9dB3dmpE1z8VdLq5yaOHEXpoT84x6TWt4B5rpX5TOhnbv+IdFjrn3VYVstBpLj+
C4+64wOU6rJ6DgC2zhi8Yi/nrV+O87++ifW0XYnbRXuIuQV9WWzw2GYCzHK2GGWSb3Qq5DIGlvlL
j2DTTy0/Tjybar5PJHnWBzuHzpYS7gxVymQEaupgaLx95FlZfRIpCb9wcHI5iwErnFon6f/Spzzi
niuMHrBlt+VanHtkctBuqg4upvAN5QGhz5IDhGSxW8pR3ZMxXTBjWiMHbtNT+8i+wYWPpFFFfvGi
UT0qD77JLV8kuaEFVcO84TxI1os7tfVR2mkJH9JRx6wpC1965ATXkYAYtqAwBrDJf2hfHG7aOrrH
W176fErXdDL/LRpP5mWYmja78EsVV5YN3rTp6t6haZbCO3C2lay9X0tIodplxpp+eyvb9jNhM49O
+n/B/faVrpgAfPLVN+vf/Eq3gL/Hs2E/gEJxMcL+M2QXisyD6bx0+eydodFkhM8crI0Fpn6wvpjh
/yKuO3tDFmihLVH74hiatrxfZUAxoPH1vCvNCNYtGLjLYydKrg4tsy82rByqVTOeakBV0wlOrdgb
lyJP2tFsuxnIWr8mulPDL5qDbLQ3FeD3+96hJfDshc6yhR3r7efKc69sZPVvC2abp3eZbGx3Xtl5
997cey+lCL1p13J9YA62VoY7J1sGzHWCLm53aaq3kQiOi+mR8vhdxXaIOtZSph9LW3ZXRnEWZ4vo
C1sx7obVmx/Z9Qum5crzg2PhnfdekhGnxCWS3y2tAM96YrhxZwiNAi36IyUVmR9qyJ/h48rtipu9
Glr7/xL2/JWbqrrhahn9TkmKpkN8L66n9Q889EBa2KO1zkEZLbXZM0cUcbgfkoxbHAF2P4I1L3o9
OcOBapA+jI8FuKTkUymQuTvCN8Mo/i596+Czq7EN34+ondOzm/GeWHepGWqKCMsWyglq5ajXi+g9
MXD6p0KaazZVY9TS6Y2ZHZ47T+b8Uco89QkXTQouI/6tChMAkBE8HDwZNILA13SdB9/nZr0bwm4a
j7aVqd3UeVECYwGsiuDNnib+9AcTt+MWowNX3q31XU3pNMYzHCz5oGhVJvVaHWZhcAC2xdIPrx0L
GCJfPJpZ8csLyjRJuECDWV8vbaYd6ttbKQVtKpOmbY32qxWXKs7innmvO8aI0ni1W+nNJ0kqvR4e
miJQ7d+GTw1TvoXhu88ZEUaGYuWjJfFxEXK+qzBFGhZMLMu4IqBhd0/1IrPlCTd2UXfbjj6DdJeB
ARVqtwhXTNhoYXWCMF40MhuW6DFuN551CT0dUyLDDMkL4ry3jaAKmhOkfL52MpNlfi39tsseOTlG
5mlWu6wD67EsPA0xYsCzRz2WO8hN6ngdxQH+PFeDPtArQ1s9WKFFtzfD7ghLvBWqV29eBL31joss
vMMZj226KwuIcFQf9Wq9dompeD1Sg+6NPH/oy++tQ5pzHxG4b/Ys+znc8NsqddYEecoHhLRgOcRj
D8RyzaIR7mWVxPEPoZugHgihc5luT3EctsFOWGljSfJb3uxAbYoHcN6zvJrVJVyg2QONmh00QdbE
acwgkZGOt1zlqqIITpnKs+GKgWz0b4K0z010g38k/4cJGhcWw3ozYFFco6T25bFa3EzOL0Opafh7
jd0+wKasbrt4JqVRuBCGFxswjWMx6Tdp3NFwvlHrLRneqgbP6RiJ0VxBQWbFHsBpkqkz24uxPak4
XewRRL8b7Puymspt16clchT+fUu/fZ8DRzhyNkDVPPUuD9FucDrWwVUJ6eGHFUzVp4cgMk564PuT
/Tlb8ZI8zzORnv+KKHHQtnkq9N8udVis/AcIdWQDLJpGsMRiWF7piAj8vC3qjdIuaO6tK3mDOluK
RXvnp6dfG/f5HDTlEZdqS7VhZt0ZSRgpmKUcut5Gp7YyD0FFoOGY4XBdLlMEUuyhGGzZ0sUFluEJ
q37DazTTpQO+EhBG0b52qmjj/5whzO0J5oTb3lU5tRBk68Z1YWOcZ/4XXleXZVeImgXlmbSYzypV
9jiba1L0gALdpt77iMtDucN9DD2zq5bS3E8t6HfX57K87Vsvrmh8c8f2YElRYmneoLtXaEm3DGbq
kbZfcCL8MsFIpHyPcVsWDyVivX8g+AWVzag6dwH8QuLa4w0zKWUHDEFnmqIp4bztCMLzwAtbfXI8
ahqU5kqX74mjbP8wdJoC5U0N2QEyWqXT9RrXyzA3SNLkyQ4m56zjbWEKonFcJiL/EK1prtt94hN6
PMRD6opd1cPh4lVJAdZXFA6p/zkihkpcqZrheRNTDImcJ0LqUBsuDw6dcp7GSEvb6VCsFSeWYpHM
VjCO2aK6+H0gtJTGJVhuoLBQ1kcsIBqbg1qhI3V7w9gbX9By2vG8Mh+vH1pwr710DgWELl6qviP1
M1m9nPHp+N39ZISM/uO/gacfXDG340Ok2ELVZ6QRLmdL6xXzvvYtn0iuPklUnOeibpxDjhaWHDAn
ltWL27rptjYNtwTORBr8kProDeRWEVQzrPEm4UfzQFiliX+HFBzYmOz2BCEGlnpQXwasC8nR9zir
n5aQ/3FSrgvQa1PQQgGDQXRtxIwFLK01T2PHC3O7Ah/uEXWsTxNsOKf0NFSzV9WvutFN8ML5gani
yJ6d8GpR1qTNgTGMHOdDVdf2LnWiyWX2htNvt/TANeZdVEBlf+gudtOfUFNa8MKJ3LKJ0mJIdj1n
jX/XO2MnIKZTSPjOFQyM3ZqiMH2pHsy8PJQ+2tQjH/K5e1sXHVeH1M6iX15Mlo3iDojhOO4ZMdmf
2XDNvXITesrWH5amBGB+bUFWHtiFzuWBIrbS+0+oRU/41gnpSDYBoWbH8qjSyb9VohSSL/KxsHUi
aCcg67w051pNZjmEsEX6Zo8c2E1fk/aoEuU2L03C58l4moAtnOisuCKDZIBgiB5KmsfWiN8T7e8R
z+93Ce97mh4n0y7Vt09QAdhUyZaOhuxqYu4P7ryolAvTC6rVNu8601M+4xZ0RhgVOsQaUnDJpe+V
nrOvilqMLyKrVu0TIGXSe/XLNtKnDMKUwIuzVBWR/ibum+IznNZEwwXPZ9yaG3wa07ocSpc9z0Kz
FYv8e8hiRlDM1dUVqKsM48ZTi6/Pw/aBdas8YT+BMgjKR6Ufie8DOt7rEQ4BK/1pCBlWwfFENFwI
0swbyqP952IyGZjs3Cc7y1Zj3i5dV79J4VkqetYh+JfNWf855YN4rqnVnOEQOuOd6XQodlKEAwW1
vVvED06QEUfqic7S4ezEBMqPCcD5dd9HdcBVmyIKM+5Dt3dbiH/llL0kftCT70zAKP6ME7LfI14u
f/70zezHN7BiKhQgNsU9bxOvCXFhLJOGD+1aeqCPGusKe+ctvXhYgDwd+qSzMxsjB1NnXmKYcz1g
S5vByR2UYU/0T1TIACGPOnboPQyM09qs/cOCLwxatzeOW+RD0sZzmZJdoO32RRSpeMwG1lasYrri
sy+L8EjqihhNEOYCPbMPzp50nM8wFPzjAEs4J9YkfdcmVrs8zNwvxk1xHEp4fR6/ja07aWkhSePl
AIOOatJIceldeSNCFCt7nSEPnpqpnh6pHXb8TbUaNyaMRN15wPDwkC59s/ODNbiPLb2FO40GfW6j
qX6lqgXG29KoF9/PnM20xi0F2YPrk+oGdLCdOCHeG27Ge/jJ5kNhIyZekTdHVet0p4Hcb+dkHi5O
7MkRO1uvgQKIBvHM8TKWsjEItdrrnHirfYDUCI7VB2k31sqqWf5zVRraR1Y7RLUhJVEXS8X8v2GY
CYBLPuO30zLzv4ldwRGLIy89dtDO+gN/P+bONFM8FTJ/iExQ/KlTQGMbj7aaNwyz+DKEDZkOJhOc
+7ChJz7JkjtwwUiMTooxxYeWxm+4F+TJ2k5jtmwNFppkTHtMk/2wy3RR742s/FPxf28usnqM8L9U
dIXw4X0IFq6dJPYT9ZT5OWu0tpz7Xy6l9ggka5/dB+Uy++Cc+CCmfVXflyW6zJlkMUaXIAFLpku1
apqMHDDtUd+vu9ix9oGSapwSSsJQSN1sT08hVhxeKj4fjW4JSAbRZ4jRJxKnZu4gTdkoZdumsHPH
xCV3bIWRuouKvfw2CwjkfJK1zLYymwS+W0STYw+37hMpqzxQxb4cg2iNDmzJEAsNGdLtMhdkNvFk
PFrVNBf4JUzrxRSu6JO4WMc7f+Ux5XJXv9LrBKHME9Eqd6qT1XW0Obdd+qQ3WcaVcTuz3EWozGo8
XrR702q+lixnIRktGAkimm0OiY9utKVIadizKZQUPXELus6+YEtR2i7aOb6OnB2XeWD+TRCc86Ac
ThPVPBmbCz85J5w9Z0oW6BJdy/GcdaiSVVOba85f/MA827zmhstptAqaIkdUYe4MUXbKacN87OYy
v0uiLL53SeBh+4rj8sGbZjRoNwzVS1bHWMoC6YhTO7UOPItF/HVReEqOF0Bj4mz9FlxTgMHhrU2c
6pdbju0bkaX44i+Uc1SDx2LUs2t6Ymplq5FMmczuRhO9q2pmyFwJZKWjt95ppJM7M8MVYn3jeXdz
nun7HDvLR9R1yicXSA9UU1Niu70FHOAHjTEwzKyS5YX4AE+hZ+r6sa9GDEURL5lM8HHf1IuX3ZG4
IkQ/Vt6wW8gOmQsVafAZOlBUQBKW8YEEZPLRgF3fL0q2Jy7GzaG3a8sCNfY7fzuNzSef5/KaJ0MK
Xo9pYw+apLzXVaKcDeuD8IGGLAbVgj0nbwl2UqcwIquBMDomv5Ci1zvDDf0DiGJ1Yavd7wE7MtEF
Lepg6uMmzmjneoo1rfRVEcjtgEx7kEGhHgQj6l1MH8FOrBWlFjl5wPFpmEeoHMnaFa+tiuYnxe9h
y1vbJz3KmfNj8bLqW+d6cuywyn0xf8X2RBGoS1FM6rw0BDtOUaRuXSF0gFASCqj0d8F79hMQGFBH
etgJTRIzxWSm4plLNfRK2HHzOLHKD+W37pPkNdMk4AgfWJY3w0Ax1Slg61FtrR6mZY8UIghZsdt6
4uI0cx+Q9duAV/ga6CD+ZSIfXBW1O+vRgJ+DKIXNhSwlYTkoFo37kBJzYUGh42cPDensLv0MBEfD
L0a5j7yDTVxxTNGbfzBgSvm0LMP4igI5OIc070y8M8yu1CV7KfLlaguRUsRWAYvu6uZHeut0zkIa
4Hn/F/2vvqiDeDdR1N6eiwGj7l4rHf1S+DAh/ILI4xqRZxl/6iR9/7bOCx8qX4Cwa31v+DtRwvh2
c0REBGPW7Ewfe73P07Kpj/D2M3tM/cRdP+qRnDCa5MI/DzlqqCCOpqsw/9Il81mrVTl7QDb7uH3c
xScZUig3P48Wr/TeEXE1zOw7WsEwmMVD0TwSaaS9I8SJWD4nLruH2w3fS0K6tYzlGpm4aRxced2R
WI5zsu1sVK2ZGY4c/CoD5u4q37lC+9iQ6xV4o79tY+zvTIzLiGYWWJnfAawkrogKj4fZ4Weuf2Mk
p+47KU1nrkxgMX11Jgye5JKY9tmJK+EeHBX1VOUhcQkukJyFF96CVEJIgwMkUcQIdl0awQVcnHnB
v2xSlG0nlX31noHuyDDWYZ8/gLkjxF2OhtJDxf0PLyKle58CQs6VUG4gD06R6/HfxKUQUm/TjRfO
LufLZdTodlYavnunZfgZMH7ycNEUgeOeqhqDiTO16iAKAVQ0WWbgoyS0n9P6FhhZC3cUn3rsuu43
UD4cDetM0/E26x067CB6spDlPcUIrBBp86vBn1lsYIvcnIcLJLPumoNlUr8ywY/hKH04ZP9Rslc6
WAf4+TOrdhz7p3gcOvUHrXY+IGZgeq2VijNeJVSlvQ+2wnAbz2xpd2MKpDrF49t9k6nRI29rG3ov
ukckvGP5YugcjJdBebt6Aax7tmNGqGnvGsqwq62k4VeeUSH7X1xKfSAnpmwuXhyW2Y2I6w1P2dKM
sF11MrdYqjre/+8jEc9gpy1JhW+6t5ErS1XzC1nZoFsUtFSMwCWhLZ+YQRzNBEWP+bpzZ/qq+43y
E9CKDk3iCaHxHcSaQe/LJZiTR7ajzkGOffkNeqHCru669Ve6UuPOZgwNZZOVMunJUTUvimjq1o5F
FW7nshniE0Ui7cGQHV/uHMRXesgy0A17wmbD/A0VY7nhj5P6qhdRqGcKlJIfDMhzcQ7HulvY2PGC
vsXjCF/QbPJdQw3mm1tLZLzFDU+CoqQf6HfzheVaGJ5GssN3uH9/3EFFHFQFGIjmc116MnTIX7Ke
DyE+VUrWxKr4mhVbLw6+zsncByxW9IpAHmrS724VcjgSyx4CQ3CezSwuQlsPp8BmSUjRWisd/Odc
6WL3ZGAgDtuQbAPs4FokwKNSf1q4BxOhwppVRnGVPzUz++ZjDS+n/nBGbdnCdVStlIdpUTlNbq4r
IEQytuttXUNtfsL7BJawVO34s6q4GzZ+3ZBL5gDBkIN2vmLYyeDCxxMNo7twkQMs3KTvm29NieRy
xRetyHfE6SidN7IeFE8yzMxT/E+zfFzvdTli9+nnHA+LxQJW3gMEypsdFMqyQLJcQQ9DE0OF2bv8
3yGz6FBBidY475dT3kONHbd2kM1fWk0Q8y7zgicz2c2hXw8X6dQxbOUB5J6CIBWspajla5VaYy3U
U4eC+QNjl1l9IKQo35hT5qpZHrKBtBatQ0y7ncLCMwpBgAcdvLlVluIGRul0q12Yr/Z3OAx6eA0o
OqM2B7A4H2Oml5DOt8aZ+uoM/kd8r/ykKv4o16XSSXYReMCmx3awkSsr+h7Lf4CpqVeRxbiUqUD3
h2HWzbjPJqeeeSRqYZtHDwg9f6zxZeHdj0YvzrNLyWAo3hCrCjhnUZ/Fx1wgrnNDEmOPO9rKtu+2
Efz6gYJCXALJDlZFWv83lpnnf3txxh5zD42djM8k2avgZ3/uKnjQFy6+ntz6CmHn2R80ftSW6of5
usCn8F57xPBlL3C+mk2SlOIsSyxQG7e96VPQUW98agRS3PGwwzmVdHuGGayunEnpNprYTV3w6eMi
hJz9XbJV3JV4kYKdz8BEpmkuLipLZvfQx404BB3Q7hZb+/TV65EzaD8EBZVKMjOzFx8WAXkuwug2
y5vwYbP5rHUmna3P11eSi3DCf2vREsdZZV/8Uc44HgH22vzoB7WSSEUIGXxILbv1qs/CW1LVAbCR
2mgCLjKbg67GfkHt4Rewl8KM931F7JFDoW2escAmYBtk+2qxxtKRzX3qgW7l7mMcWA3sWr8Vm8mk
JHlZ1Or5MQD5355sT9HnLsIBa874LdZrGQSESvDiVqA1Da9JJGIUAhgTddwW4N/6nr9UruO5r7Li
sYTqsgtGmCZPqPshsCo6Bfjku3P+LGWcwXakWOje7/CkcIlmbRqwEgUEPKyD+whpRZjb6hPHeskt
+EV7U0TYtaIMCzZN7QOkigpKhgnm0VuRtQCVa4Ix3aEJ2c9vVQIXXys//x14BaWasaFfPMtKNmm0
lE3OQ7hWw7EyuNj2Ik9adxcvOOCxwMTVNoeqRkdqNKT60AgvM/cAIbnFEXUbVuwKJasogkQL3y6z
W/y5ZI7+peCT3pgWxGF3RUcT4rkOKLA68jKZv2xL1oAMDi4dXU3Zmx9T37F1R6fBVUYGqb9OOLgI
gq7xritvFem6WiglXyk9OCSDbbYByA8KK1iDv4dz7kaEi439ySSJ3WtHseYL4Bc5nJVcp1/eHCpE
FscUR6kBbhwoxVbtoVajOA154S9cn71aPA4oKU80yQGvoblLPnRq7C9FRVJQZkzV4ICWs0sD6ply
jPAsw0p+Q32a0Scy5HEhSv3E7Zhf1zZPTA0JjWTHtzJpcapJY554VOjO8bKZAWxAdLvklrvd2SMW
QlAToFl8rymZnE+dgyPm4AaW+a3OHPakDs5W7DLJzGK9jjN5VB2kNbj10uelOXU/Y7pwteUOH6L8
rfO687pcXwt0eZ5mPTqfccba5n8kncdy68i2RL8IEQVbhSk9KVESRfkJQqYPvC0ABeDr3+J902u6
RRJm187MlVe7xOtEk61m4UH39pn8RoJszHva4dBQ9fumlzRSmlEj9fYx9WvRmDsZNHQsBGwLwoFm
ZNvPNyHjwLULM7Y6t9rZFfflwHjZlJQCodDBRjeQRxoUJCwEqRtcZjsjxjdNUCaLKhbzqh4s+lIs
yvCW3CpPlJh0W+ON+I6Gfr7A9WEy7mJchtXY9Q9zkZNr4bZrOXEW0mzsEb683zJ4oBfLdjf7TvnY
cs2tXRacG+WIlBbqwok2Nr5eoMS1hXcTdtGNuzH17uvAg4kq5V56+0RZ2JvSdAQbP7XxwAbYLXAV
seipxbFTfUajhgW7ZI4GSEcL8hdYfcdi9h4IAO9ww2BwXmTG7ZvmFJHBLAqILmUOpsBE9OjJzhBA
wUgxiJO3NoNiynCg9NkoCIdeGHuXuzl7ssSOrD+C4sk+LILky+/w5NJPLdyjM2gMMZWWtVw5bBPZ
sbjRl0eu6M3LSyB5Ha6pEwmzepf4Q7sVHsVwnz3Qkavv+OmCQwCV4q217OmoW8+mPwC1iJNh6kAs
4uoAC+CnSfFnDUPwRK2mVRxKIsACLj4saoB75rdsyQ16hB4vAOfzTYmbGd6MnvA1NFZJQQgK7bFF
zH3Kckihfe8W0TM1mNNjM6C/YGegq5ii3RJQp6ggJTojrRDbiuNfvUpt7LNa1BwATVW6v4Gp5ugb
cmt0j5rAXUZBuHQ5hADsQSQLukOf4VorVz2208ehpMWE0DtWCGuekAx5GmQvSSuq7DAAHN7aaEIM
P4OzQUyeWJdhjs4EZHnPtzkA90SzMILR6vKPRugeFGfCrn9VuDEPVcIr1kYNhAyT1p1hV+MbuM4R
rTcA+nqx73SnYh6bNUjFjqDFr4IKuJGCpvcWLs6jyOw02MY1jw0qL2jh4y04B2cSxk23YYMZPUzM
Lm+mFXzAoPcTvqDI9Nil2XA5YLoAxNNeYugef+bQm6iz7Pv4WIKOvldON2WnkCxFuGtrtPtVMDak
k4RXOu07Mgn9KDeVrjtObjdVO4JDJTZe5FX6ybGtYlYgESDOEddHe8B5MHzjIyjutJz9Wx5kHMh2
Q7HbONFYj7ugTSV7gsx7wOtB+UbitWzT4qnWB9Nn1XftlrlZsTafj/zX7oNbV3hm+RUt50Rxp7HP
DXG1B8rHk5PlaspDetl8cHat+vu5DaeZbsPRZ8Pd8BYlTSI9Q1oLOCRbcvgOp/52WC1p2SVBq+Gh
H/VkejbPIv+X6orTRTP53b8Fh6q3wikDA46AF0mtlVWMzimyGStejOwFg4IXxlChyyZKyQXkKFvl
SJvFzTqZHQrV5U+WV3vxvixvaUtjG2JUNsm69hVgI0UwtHeDQ0tX5Wz7zR+hqfYOwoeeqWjHt73R
WoDHKrCsFls83Ewjwhn7dk+CrZErkAM5w2A5wM4shpBMDbAQWosc88jw2nUfZEZInmNQc+ujYnZS
h8Ub49MC+eor0KyL50aUuITC6KOYSfxcbktk89HKAEaYj8oLyjRy8s9sZn+x4vi6vNo4arii0Xhx
L0acxx6cpLT/xwAn/pcFbnroSumonVf34x0fEfoCJ4Tun1IqenUWW7NPbnH8ZUXqeAg9NkwCTJj5
Al3O6eVeoonQeYIzLiangXUmJoaIv2iMbna1xCyfPBxB0K04lbsx0gTpWQR3FM9DPJGY3odgsOiL
rkbMd2oR0CZ04bna27QDQYj94qTdjxMMzaXHk7Cs5sJj6cilgPJfYDK95MoOnqsCRCFBwYFuohmG
aDM2W54v2WZ2FF5dagrU9OKP2DH8Jev3eOnC9llVIk7uEpkkzd7lBUBTzpTPy5HGyIWY5UzmF5Jb
6dzrEpXKIhtzrN1EEHiT9czS16DehKx/Xc0Hgy4xPEZY7U7Q84tfC4TMR5cAIuClNUYElRUum5Ks
0U6M4vbYTGA5cODwahQfCNWB9nVwmDJv3JKW4qljLAdQ/DyD89qDgCEfo0U64Psd+O5q4hIw6hED
R58PXSMvbIZ4uGEAIzXJklUFjB2L7DwT0x6/xvwtI20OXTsCFWCchW/j3XJQNaaH/7gRIbyi0fcP
HCtBpQ3KK55DfJF/xp58rqcbdbirinG/1GN/xtGCuKtNtGxJBDSPCzuYoz87ILOnpcCYO9Qs+GIH
8XLL92Jd+94nM50suFUzheLPaqevtyO1l82h4CSwFaQTPkTMvflvFo0WX9aMZdLpF4ze9pwylZNL
LjejHNtHQkfqqG3BEikf+5BTVCx8hK4Y2l9eLBM7m8qse7zc144zzUG3ychpJqmyfcpGGDO/P2MK
bbrOsihwtpkrWp+8/s4iBtdvlpadOPHqgF/W18pnfMoXrjL+Y9It2vD1FWH50I2VPkf84Pf4hgiY
0fvsc911BIrpZSWc1sZETaTqyxPHTW9LJET96cEnkdppCkJw4XS0UWuBSgpwIyQFqA0GTpIGL37p
u81b1lCgxLZNmlXOZqU4+LIhiJsnuuC5oAjKIxZXcMdWknaWHbUIt7aBjn32SiIAFC921/sKQZVf
DykeleEwuvQFbG2IdcV66KlRO5SskuttAZ4F64tEVScLCy6vtbFzm4R8kANJBbHZL+J9Y7XCfiJn
OoxnuvPUY5nknHuVYcn/JKTGwY9J0sPVgK62t604ZdnHL2+tFPHVFv5HP62zLFse48lo/hG3/mQC
1e8TYtkLcyZmRs9LgvIOW3MKBHmYcwx6ZnCyfdn0Su1q5Vv6npaq0L7vFhF4qJUOpvuor9uDz/Lm
HbNq9jWFORUG+N8wx/Iual47qIQbwbubstoFX57eG2obIB/Y/p6MLMtHH4WU7GszYUx0srt8iPLP
1BTyz1VecCni0HfOi12a9I7zAEZG3u5TuUnYJbB4Zff8UMGa+VVukT5qfs4LFvaekLcsMoUm5kxw
OIPBs6Mj6BfHvUi8yO7WdfoOPgM78R7KDCGGdWDwvCBeFMhCghMZJE9Gb0eukBtGHIYxo+nURRbD
ejjtIv6B/xXQL+E3YmGPtzJOB84CnU2UMUtokKUrgYmP1AsWkzc5YVffK6qmmq0UYXiEWqj2rpc0
j/XQpgNfDXCRDX8Nfbse5ryjrszcrQ1VSu8mX5p/gWqnelPMAVHmKmBCg686zI9xjalgTU0RuIQa
B9S9DFg7PUzxYvh23BrHqaw7FGWVSBbZUYSF/byouLhYsink2VpcnCw+F63cWyaBr7hY87ae7eBU
uCr6haQ/3p7CgZZ3fo1l7Qzzqlw2sxAtpRW6KupTUvTikbrEboNkGV3qetIvOZZiDQ4ay9ddzXyh
ICYtHhJdjtUvWKgXJFdCOySFU3nJ3ixmp22+hoEvqLgFOSMs7n4rygMqvHmMsyiiQ6Qo6+0c583B
H6rsXE+OOEBdmp0PxHqFrzpnckgyfMkMdX3bP1uc6D06OiKlaPXylwOq1o1Z3o7edfaGKHzEHMGJ
rqmJ+Z5D8hcLq37L3ZQjeQQ9hWjhjo2z7mQsQUWZ5WCqWlsRpXmfhT252UtX6WpCF60AEBHHgnNN
1obPi1pue7THu21iv5Dm4cGAxcGhnmEI1UMejdNGpxrOecduhT/Xq4MrFv9wuODOlxzS7YTHgGKL
h1IB/6y9hJ6/tHfkRfPR44xDOIBfpcv/CUY779UtGyvEjxf4hmajUag7Y2L4PnVS46ggkt9rnrQq
4oiYAmD4s71R76QqhH+22h6XClkoDcxxNZQLMtaKHZFQPkRA5C1Udxf2dSuH+cyN0m59X8MoKqZw
Uzgh9vdUDMN+sdgorsqWLpdTRc0ChZ+p9k/ZzDzu0Kt7XxLsIFQBS/BCbrfBX2AzJAScO89F5ATf
RmVt5TEvkFN5cixCJVSho5sBR+gIAterAVt/QZiyrIvxnMuwcraSHFS3Gdmzg3ywZ5PeD5wgkn3p
9qy8s5H116qmn2ncA0gmD5z1rbzPu1qYL2Iyvvvakr/6bn3+0KQrq2zXDDwECUFrCGutsW8vHICZ
uN0HuWOPK5ajx75oNdt90Z8oCibtaGDS3Q9ujL0S0A58yqWaZv9rmICgH+JecuDG64TCkeiA94bI
qmH+A2DcXDsELjoX0TQwE96wlizu5yrP5b+ir+rsHQFCgO3FB0nvBrohXpE2mDyM+n5GXXrjctrN
/caj64+OC4W8Ltujx0SBIu00uqTCDUMXt75HskUJU4Z3HIKXkc+qlu+Ao+x9PaTde4QqlT5J48sH
lkNLvunGTnXweFC/mjV5DOu/0nQdZamp7E6ImDzJ0Aat+0Iu0xaLZ0FgVOJwtrP+QGdsANU6r2F/
YGDPcJHWnvNqDSXer9Er5TeAgtvBzVAumX3q0J4QJWe8bcM0MVAH3Brw9tFx4MvwCHEccsxveGpx
foHp4tG8g/uES7RlfSu3IXDg4TD5DhypgsXyu5tXrFVYLOYsiHwTYXEql/uczQ9YrxYX1YYPX5PD
jUL2MkOG+N113HxELp7zMEv3eoxL2lx595EgtY1VH0fN56QJJh5DODhEUh8H2gX6i2XLCJNkEKS4
RjX/kyC1b8aXXl+4lacLLCb7lI1l8eQbGtpWtYj8Xzb86oxXvN8Uk1pmUihMlqDbsHffUF46+HDa
4bYRSW86aLIQWTuxF04/3SakD4tIvfvQ+OjlrE7opfV/EPgxSUVoa6us9vJHt6wloRXHm76gkITn
OMc/uV2ImwhSmmLeTx5Tw36in9YD0tK0/raYM/Gm8dOzUPQ8iH0Ud+X9gRtNAodrkrTEm4Rpojwt
vtH3bVaML53CPkyiJDbFHgaOyTd+VpbdCnJT9bxwXl77Jiloz6IZaxXayl9HGEPAReBNk5gG9z1m
na3FUf8/bn9SUZZ2mL5s0qAAqwYVHZtpmNRhyFtUdoJfy2tDP8C0B+Fqec95l6HdxZhXqdkJYbis
cHMFrOMVGIVP4uULN6yOg5A6GbZYaw7mzbviD5+AXdByjDILaDII6Cvcz4nFAtSbtD2uR6WXT0z1
/TeHhHwl2n6GDkfNPFKpzwoxxq62WzgAXu0kX9gXICyIXU/ALNuWyKg3shF28mjn2gJzXGZjKkVY
SfCM8+Kk+Z4HVHNpYpniPBNBtqsUrReTzevvQoRpdM6hXXgnr/RKwWkcrYxGFL9z7ygwh7cUusr5
yqBUKJu8dtUQSbD8W2GhbFXyUOCTzj5Ctw6OrY/xE4LVoCUEhtQ2z2Nvl6+qZuYrQgoF0XXy5i6v
6oUWkgCOzQxcyhPvJqmnn6isrcOkawDri5nn58LyZY/YrOt//s12uzZF1zlPBAvcYsdQauEJpPGK
nugkTeZtHFnNfcEsc4acgGYQup5u2RNikTyqcoi2kqI4ksmcQRm5emXKZt/1HCYx5C8e21orFJfC
Xm7pXDC7DT4qM3mU1A3pqcRlv4FfRr/mrZX3OEZB4O4iHInYpEqudTy64VAfYxDeB7cO0yffx3sE
lsuuXoA017+hG9FFhPfpPm1099/k566N13aEsRELceZFOiJfUpMmiFpCw26xI3F1eeY8Ylw/1Wws
aQASmgBnzcb5Ca2GhKBt0OROYcJ+8mX2qhR3kwP3pPyaF0vsoolEJCN6JPhXC5BK28RpkDc4D2Ho
ZGivm3s6S+GWpoZ8T8uOw9mqIFzei3wo/3KwzCdRCQSOtvV8HGYdI2lI756LEmPCa4o4cd/UDZ3K
44CBmC8fypnPDTEGkeg2JSwm+ZJRGQK4i1JG8oo+VsZb/gLjQN/LY4Ua3V5a3PL4ZGVX/MFGIC6R
eBPLUFfI24OSRu4NtLrmZwm7+kJN7vKTjNJ7tULLkvewGivrzNok5WZBDXRZe1Su2dJHumSvhpYN
Xk7sVm5YtHG6Q7iXDYEeXorHknKZY8wGMNjNWbtYGzpbhj0v1gQAu8iGR17FlL8ucVjuqHG1KSJq
7Gwvh2LIdlmbiXsKhXg/WMxBIB25oiwQi2H1w4oY4mhI8AIjhL7twJIe1PgSskoUI/QI8pbFkRuz
xzfmtscOt6e3KsI5crZRhSEJdFXHqxC+GVGZuOjrYKMhbSToMm72K4RJtlju5Z2LD4A52oNYjX4f
44fr+oAyh5ZwHBcD3UNxFBLqBk3tn5oqlOBsgB1VBG4J1TC4oaUhE9kkpXakRSa6hRTbSzOl4zWr
2oQUW0M6h06mntE8mudsB50fON8gBhj6QC6dvd2VOjkuNuEMOFpB8tKwjQaNY3dtcmbWiM9w/ocD
OFKGCB73i1h5TRhWT0jGS/cIXxHnFUQ8re6nTqLvVXPZ0lKMqs61C3oRC5cVt/PW68eacqZ5LlP8
OFZFts0NCcxHaF3zOg5cktSA3DvW8Bw6pg3e4d5dg8zAIRmK2Kn+tYuqHgJeX19uptXzZHnjwbMM
z6U8wchsC2ei3Gepkek9jP0PGf2/zQ6zjHrsfbt6W/wsN9tmbM2VfaJMnkOyLDJdl1Uqxs94sUOa
w4SiKg2/cctmg0JL+wIh3bL+KVoyvS+Po8Y/U8zEUrtskp+ydlLaKfxbd5/VSeSlYnAvbuV3Pp/a
TMsLc7J7e2OxsaHfPtCLPBQcsJrXYIzq7q8YVUxPjzQp8Qa9xPlJLR2hc4Qh3rwSvW/BKEv5265Q
cQUuRJbqX2P88M2nM4szP1sPcJMcpTFjFZ0eX1gGcmdue1IQD7412tEjlkOMiKtSzIjGVLf774Eq
vMtk2Xl9GMGSH12vwgDhzPXVS0eMVcILiS9qAz2qDSOal0Tazaes8dVX0wKg+q1IYvxUHY9RxMyg
6n6NX4bNQ4TPwj3CMvQrnGWKs4AmDMqWo8Jj3nxxrGvnPyJUdb4hluz819KbUj5RIzs0Ai3AxQ9Z
RX2173ALERFXHChXrozUKePJe/bNrAM4INL5Hp0xOLihi8lENpXaulHAVa6HploLKY2Nc8PttgAG
OIDVU0hoBgjGcsxwRU0f7eAF7Se8DSdjzpnj8Us7raHUEnbOO14Do5+5UuzuDYhgCztiCvterSe2
gAS46/yJZwQAmM5QEVppVvZt0MVbLcPwrmUO7wGg2QCxiLsN3qHMpzI5JpkT/8PSLqsNT2rnicGV
UuCaugz23mH/k7dl89FkE6GLLI7bAwmP/lkDCtg3qmu+R6BPDy2+CU1zVJziXrGc8Bz0zkRxSZIK
xGb8kMCqmHqyH3bxxo52FBwQvlrZrqr4x6Szv0Ud9SOwrVj++NXc0jd/0ZK6QItrbILDJszAa3/y
5OZfuTAwRex+Iu+hTTg5gYD3nVPnIapgfqI5rKAyhdKqjQ9v+i2H8UFHl85AVxA2kXLN12h/MuxJ
SCz0ImewxIgUc0VPFkXMEqSw2WUxPpUPQgwZJkBr9MaLKDuu/pVDsqa5HwgB0ohIO+tX6feJ3ofU
57Iwq/EMbYgfpim0Lk0Qy1MU1T356VgwkPdsBGt6RiExpIWyyNjqzgfcqhunPgp3qXy8r83011eM
4/dZolgAj10W30/kIL7TEK093sZId3jUBHUMGxec6QR8IgKcposluXBOxwmluxw1TE8TBXPAsw39
D+BFWaCioFREAb5r1cXLNa28Eu4rvo692yI9oeHx4IHkFomNcdq5PSS8dDEuc0WX/VeVV8E5I4pS
IRrWqf8fJfel4IUa5RzbMJVyzdygkG10IYRVF69lCsVxS8FYme1mJ4+3hQOfeBdHzZxtqy4LKxAU
eVT+CsJ79rsbLDYWBg9C4etAbiF/V3gQkEXxzEbJCWalc0X0o+6GMCguMSEpTaY5tth6XoQuYTdJ
va9cHrYNZ/ryXpqJiHWK0/VS2lpSTGEs/4ntd5TSswzD9rd3koELBJJo0O8ZbcibQFzk0Ds6FKcJ
5WyQnXDsqalLrI0bDsQUcBsRvPRTuRKkPPdVQb8eU6W1HBZHWdZL1YPx3qshidObZm/H94trgdij
Z8Br77Rhv3/uuXrafa51yBzosZ7dxHHa33P9Lm+AtnTBO6jBjNz2OE5qKpeQROy0/UmmbqCmwK2y
nBhHknFbKM8d98IHXrWdB9vAQMtmwhUuJ3XIRdV8rCeRTXDKnGIbYvxmeUao42i7PsR0qQa0lNIh
Qrkq7Kjedm4d3yOKZNfSb3CEZK5XvoUFEBNOOHXyjZoV/0D1FFBIzIg1Gw8nvy0skjWuSBfIlOXH
ZYmHbfEL/ZU3czAesonTfh6w+9xKcDu7GM2CDCztOwx8Pni/txvmLGN25m7edsw64cp10UK5pmqn
22ILHTdkvqCQkbOAu8SC6SbGQ4wE8lVXy8oeA1U9sogn4J8WFetohfMLX5AvaP+zHdJZFbsCn+An
bM2Vmy8tGQc9slGJglno7eKwt+S66mY72qhsMeqz4YEEtpUaO32FKGilz0HK8uKKkMhEENrg2Q9M
HXPyuvAcjLdOnBCM4tB0LNEToc9E495ParT03JtPWPEBv0EZPcxkfimT9jJEjcIeJcGZ250sBLT6
PS/D1KcZDv8B7Yyyg8mCcWQyP4rvcL5nCbuAbLNtEm247SuNytpzNVwXLtv82ONHIAXXk5bFLxuo
V0qYzDd8FLd5twhUEGao+DNiljqnKpDyPmND84+TJd25lNgV6PF95b5lkRO5B7bb2X3CUZnzae52
8RPmFDpwytkgTscmPrMvQi/LYoRdnxwYzSnKY8E3et6lryxQkb49kTby2ItveWL5HzhmrOc6d3CG
etqDtAt25DwNkE8ScK5o5Kapv2sQXXe66vSOYxdpJU+UzmHE3/CSJKDxz4p88wZ0hCWgk3kpzUTu
XDwmLa3aZLDJD69z2yD9o325W1Teud7yAcfrzOH2BSN8IPYBkUe+JpM3rMUn2v4iX+Yn7beSatcm
ko/B2EtEzTnGg4i9wOnfElpIf43NBpqMcVdjzxNBdJfKGZwK8oPz6iKkV8epXEx3o/jo9ADxIDrH
mpcfabjb/mzVh6SIbnebtj8oOqUfjSnUCx97LKPddYqHXN4peJXLiwq7VH92IEN3VRMCpQ3tOvc2
zsJc9biw8d0ou5s/HIds5038+gfjEGOSaAHTVgEWq2jomi+PTqlu21SD9qkny/J7KMnBcHEnl41J
zXAD8soXeCqF3x0I1sbOsesYNQblo5u3Nf/DVWHN3RcNhdOHZRE8B2nVkkaizQmoiB9wNbTVcbSc
inWez5+ICjer9oGGW/w2S1tkZ1tBoXmGhOFEOMEC58A7YyljDK94WLYsHIJPAdLiQl4zB3ZSh6yS
Fu1wXsRivSmZF+DmWOmwB1fAuR7cc/7frUoRSXnM4wfTV+X03WYKk90UBLOEdDPovWcPxbgbC5DA
6wFTvrtm3i0/28CBsdrUJMZN4St3xa7Oe+QNIa8Fp1eMJ25C5qNS+Q+A2vYM0HvSpLe1+wTFONuU
Kc/pLZPEcvVkmG/mTlrV3iXNv6U4lVBpZM85GRNILDyYxF4wbL8mhrg6layj99nP5L85CPMzTZzr
N7bFeY+zo5W+CZoJriQbmifSMN94Us0PNPvkMEGbYXmfF6cCq8zBBSbICt5rMpbHxj9KKQH9pLcI
80qJXnRUlC3mztZp6G57K5esespYXDxPBd+65WGN8yfpDkVZSeAXg/PusExgSTS0Do+HPgoOVOMh
bHs3jA82Bf5KVsXJvyX18hdSqvMPmEkLugU9pWh8hFccgZ0az2QaPk5GVFfNn/0Ju7Z7YkJlFPPA
BZFKE+mlGI3/nWVOQ0BAjuE5FGNAb5GbBHSA2rfYymRNwd6knP1wKMHJkqRyHjy74vDFpLD1Erz0
a9GC34W5inN0nJezg+WeSRPiM1I6FrMxTEpkKxHTrS3cMdjgKUrf6+R/HfVC8pDX4UPSFPraNCnY
LOaZ/H2Q/UfaFT5fV46hQWu3OttR5H3WgFxeE3ciASn7LD0EE5r+4s1/TaLMPosX/1I0XZYfFDfe
1uWtRxWs78hHGoCw3QSE7u4HwUF8a/pgILkVtMe5dflWZdN/MH/M245kzM6p43D68btSBDsL5squ
hhmQ0cidIo9i+8Yla2GS0/xaFJmEY3Swpip0NlYvrir0zIO4HbLwjXD9JgYMJQbj8M4ps+hZsElY
8ZIqNh6qF9oGDSYn3bjpkS39dvZys6PFjTmLiHmXIfU16jSO7QDSxLuMUwIAzpvrkzWk8ds8Blei
VtbOgc93FrieD1VlqydJmHy/FPU8Hm3KozY8i2gQzrBKVxvbdZ1Tyu8DwQj1wF55rvFQYgabMcMr
qreZx/AJ3B2/LUpTgsbTpeq9RsdcDh42jYvHy+qQJZF4x/5AdQWmZ0RVCfYj6JaBfj3XU5R9p/03
1kz9EmY1VqAiyN4xYjpHinixqA7O6OLCBw2JxTv5RSlKtmnVd6sUTOYq0Pxd1QTLKhtsfNMcqjYU
f0HByqUJAPAa1sGOL/JHgg3DZkxU+JwgNnGkH9MYW5gVoNhnXpHQ0wO9C0NFKQ54sszfODXTt5vZ
JeNs/4XfcNo6hZnwqpZR+GapCLdabF2W2yfFBFnPVGFwj9wIMMQuSgoCVwYEN6BeTrADfoC+Gw85
FTtrcHXOHXYKDqJKThQgm5wS7WKq05MkaMOfukDLLVNsHMJh1AF7utYjG20PMPXKpkHjCYEKWDR7
n2xiYOqc3OVxGHc0IujmCPpA0/My9JpqyeXAdx1uG8q+r760kP+I1H47WAM2nT1apyk1JyLVbCub
oM/+KTvRK6t3ePlpvtUFunJ+XSiWV5shMPSeQDzQRJnaNcfPghcaQK6PmPPubWAbuu4mCTEe4pJ6
okdDfVraPyd+O96BC4idUxjbPFRtENYPYsDG30N9WpOOh2CKq+bMsFSc/ekWPg+wWvxEjc337Rck
kMJcBTuaQjob+gZXtGVb/2UteDAnnQEtkjPYsXcZkRyxghWtK6s1AFFexEqW17yWOZzLvHCOim3z
p5JtfTfJgQg64/APk3v1W5b1Y3FLWHLrRpL/M2VHK2Fb9pdpisdat/GHgmO+6lFEHyMVlDvI6Hay
MjFY13Xmh3T6NVHNSz31firLLi68sKaTz6TVrAxYntXQ0e1zaF3mZ4ZbSHIuxaQjtTu3V2jBG+vN
jQUAXXa5fINhf2BLIVhA8mcuLbuLdk7nE84e3NZJRnoBU0hLKahke8Bsu2KkD9/bKSZKMNTygA0I
AEdWELHNivZFF5rDJoVAGvORf0OmLibd1oGf8pD5/zuiHIs/xKmw2npzbD+040LrOi0mYt3HPbT5
1oXNZdLqB+JK7664/G6G17ZPXvMoch7occmePWTzTaEndSuSW8Zp3eIOoWpSL0m2Kcoh4cga01Nf
wmxYofB3t8ki+Z0ip79y1v9sIjfa6wzsMYl6JgQkUioIyvYLId6kDH5Ne0fdrPLWCSo2bAAWdF+3
ztNkHfhNNd4JzZG/Hbo/tsOUUSvXALOahuY5DYSCOhWmN+N5iQNIZje06ADynXS48+K7hpIdv2uK
rzazk/2C+36ddR6Lbdhm9X6GZPYUd2PzzCmFZ0kwNuMfjR7jqhkWrARjVbJqaXw/WfNckNTtAPjZ
6iVI+t3NrrDmVEmdqgUsqJ7pybZKC3/HFBNFdHLOPnhZK9SMQJyciN1uR1hrg5lYb+sxbQk0lERV
RTZ262AaaITIatX223RpGGVr3FU0cjWbAWAlj5P5Ddgc/kfXWP1am5Boq3lvkthHx7+BOnA7wb6J
P0ZDrhSKXkjIF6dyMk0jPHN09oDHGZkK23pxZmQb1x3zeyFd54MdTfI5StEcwz4Mxr1d5HsIkTf7
Uc7vQzzcSZ6iimXYTjrwF7uW5M6atjGsMVFHD48hgJ2l7RGsm3VMER7rvdWzHvRGGVwLUtlX6frJ
JiT/Ri9XCANNaue9aLX4sMC1WfsiFdkPhY1Ybnhrlb+5r805xY0VAnenpmvtsO+/5cUZ9mngoL89
HNKHipLTO8+obt2OilU/3AcCHcB3oj7guFwTF0rxxlP32sBrxGLXHNJMERRIkbpKGXs4/ab/4glj
FGnJUyYIltdMxziqsg8WL/zLhvBS9iinYV6eCAmEq0YZ/Z5BoyejMs2s1pc81q9jPr/E0W1GyLjT
9gYvN0Zgz9/MMIW2Qa+KI8Gz+KlFcvjMIvfWulFK1to3rcGZEh6fZJwYuYCu7xEZ2GrQ/E6/jmge
OgX5M5vz9sXAp1jn+eh2a4wJ9s2nmLzcvH5vRB7m8hSx9GCaipOaQiAQr/cLGPUtRSj6hwB2OCJm
xRUPuDDFCeZLd+bs5ljutumn6bduM7TLgU/x65uUKysto7XV2ID+6b+dv5oxN3cl2xl3zwikwHOj
hJNF4wLHcJuWFhtdfCVwuX+hT0zv7E/EXhWh31J0pd3LoOouOeY2cvZOL55HkIcg3LiyiWn9c2yP
V9GEmXQzJKL/4/K1q32JYv/qZKmpvsQ4Vo9LtzRPEubDk8F2wtmuDW2S/crkN0w/CJsjbjaPVqlQ
AOvNYHGajYbGTpQncLqgfObg6HVsOxre4JhcM+cg3epG0YtKczdOZgq/Bs55EqOUJr2Ba8m6Lthu
57825RZYpIQ0y7YJm8hAn+wpWMasuktnxZuXHzDLyos0wwiEY2nyU+rIBGZenf7MTmLzVsVb7e8A
0vjFExkAx2wNOLF32uiYtUYCcLskqKoDp0M80tlQyUfbgN5TvZdxsC0WdU3i3AcoN2L2uwpWv+n/
cXRezY0qaxT9RVTRhAZeJYSik5z9Qtk+Y3JoQhN+/V26r1PnzCig7i/svTbHBjwbqonR1uMO2QNB
roMwggsKGEtuh7Jyd1numrtJ0XejF4RfWGRE/kU0rimjOiQydtBC2XQlEWoO1yEq/Ca4kL1bm/tB
z84/9qbNqbCHjA6QYA+BgtqaLvwKb8hjQggiqCX9b4Zc84EpDlk+VeA46IVjG20mRAcWkD7GIh3q
TjMBMmEVMNbB5r8dHYbqket76yeaG1dvPGeVr7ovlzpMzFqqh2nAPEpIXYcadyDm1wUX6HZZfiPD
WXR6aYjVVZFWuOBBvbMB49UvLLKMBXXOzf37ZdLENh+pg7oAiUHLMgVfBX0//3lrYTt1Z6Oi5CLB
qd9aPVMphZI36ZcjvQIvE3NU/gzNhHnUll2H4NWxD8XllTqFhCMFanWL36eOn+ykSJM8RFyVzorS
lgF0duBoMBLBhJR06WuApgLLMPrI9BWOYh6/xdWog88Jk/xw0hNyfvwrjaERamtodM3EbUROobVH
HTBMh5Tfal6x40m1AZyjic3szopj2wRODdcJmptPBkRxLJLMm0m0WldzIGNJdXNFZNaQlZRw/FGO
6lwK7OyUG0mMDYw2RGd/bCNN+W8q4aBMgBay3GnRc5RyUte0jBXRu1CzGByBw4P90kWMlsGAc/Gs
V2Qhwc2/QhLmNchNoz+oGHQQISpcJxuaMIHlrjWDsJKKVKQEncMGoyxzsXROGCAjku4/i2S+7aVK
S9/R4cYg1SFfUIHhMHE2Q+eq4jBW0zpEOnCqT8I0zOpoFCQVCPxAY2jlZpEf6KbJTpTLtOb3cO5y
b78oz/aPM5y1GElnTc0JUMY6aXukR4HSw+LJpXt9Bs0D+XFjOO0wnKuBeNo92vymhrHlZ/MVXxPK
4VpLWmiLm328L4bZcw9VVwdT5BvZqjDYNfrTskb4vBsKptm50L1Mhx53JHL8svO65+5G62jELaoR
zaugcb4pgQlejDNM8qga+i0+j2SIBCyvryYbEYc44K25ayrXevRSd7kxswbkTb0kOeWIOMxfjl1r
yzQS1lRWF/5JqYgUVQhyOQ4kkabG8NYZi/eEAEpPL2QU9Q/S0w5vihgaQCW2rfaEw9tA7QImMsJS
NPwu8jIK2tKcONvT5pVioR5/R5g/vwTU4YayWI772Mkw8N8hUeje2zJtQdsybH+qjXH4Cxz8IQc8
r0haSySl98wR7fzBURaFj+3POx679Bt3hdcfDaarG9km+UPOcVDu9VSmRVQTffcjJTk5YYYHkZgL
RpfJoYDrlmIDzXid8IerM8AwSVSVQRJ1uBattfwxjx+vXaKacR8snf8DMc7EU02CImNGe6CGlsA1
zJC08ObYOHnzXw9chLmSaZBN16+TeTbZsn3hJ52vy9wab/xsSX9CLUTCmT/mo3fs3VjcT3QtTlQL
XZzTAfYv1VnLUc83nzuRowo2xB0DAywb2P5ZYKg8uCshsRlhgi2DVpETSJyncm3ecOhIhv40Sqiq
hZXhaJk9Qd9mSZsmiYS27p4khNwjwqlFOFJKS33HhHBcXFfGp9HFSs6FPRVwb0SDnVD27C1Drzbk
y5pg6+DvwAVCVGjSgFcahXchTwGvlDQgB94cOqlmhFfKKkTd5hZvFVz06VCNY/VjlDPitJHZLM9s
NgvsQwCKfpwcjyo+ehF7LzDMi2e+0ZqdQFf2J2I/vA/h0sMdGAJaaJB6jfg4q/0x6urWNSKfHrjZ
rzZD9hBnCt2nbTrOHHVI4DQ+VxODX4/n+zNbp7g9ly504BMi2DT5r+vSKt8ZwzQkO2NSqjzGwBkz
SLGEsGG1mMUzoHPY25Jd3y3Pk0JtxAT45HWjYiAiYkGSfUlJuJn4MEGFtmDGueWm4SlHv3U2IW5m
e8Gt+E2EIj0z+1t5pSoBaKrL2yseRpN5RW3UxOG4eYkrfhoDthe+SeVgl/mMtrgSnNt6bS1vj88F
cjMnJe7inpP3CSdB9SEal8xbnl4MBYmGkRSSFAaJjSuReAjFQXTUSZYlL93C6Hk3gs8at4wP7McM
cFgTKt7DS6Khc4UzaeRb0LHizhgyE29KshaXZqgpvXqGrtVn5xpd98o4tb4Ywzol+LemNjvR9jk7
hVNj2DNZ49ljHVbPIEDhRDrI8S9M5MyTSDg1RBrrb1H5JUYaYsUlie0+93q5wL+8PXNJfVTsC1HP
EG8mkFDi7s3DerK6V4BhcvnPiisCQTaVYIT3ndtE1m8oPW15oCDUctN3pkAzDYs5vQ5FzadRLGIi
/ciRcwCNJ2CSNM9N0O+WCUf/RkA9nbalUellb05GnO915vv2fjAYh1mKZ2fTTmr48QX77UiW7XQR
iHLa75Z5coGgIemGI9NxI7m0BIrKva1zKamgSiAyE8OFaznbPuqmjpIba2kOlU/iGiLYhK0brBNm
soKPWupkMg+sBYbsiw3vqO4cid/8YFlO415zhs3mxuzGdj2UTU/GmN1MtXtYzC73j9wWEwPx7AY1
HRL6YVg0FvtS2wSpvjXb1nupsUWSNwUUKvke9Fi3p4Tb/4+gFvY0fNnds9Gh3gx7KCHrvZPU5h/K
5PlhTCag0m0G2QXjgzAfFwXNIJwnqDGnrrG8P3QMbOmkY2be1kP26J9IG1m9LwU9NBx9JFADFEOq
h6rM7r3O0eZOcxMb9EWY4QSy3u1Spt5p9QOykCmtmMDlXQrUD+Z7SBo7LW9JRLKIcpN957MNcO1Y
gsShfJjq39lDFL3R3YCGRLvwnHciqRkNDM4IILEu1fDQwQ2hoqw0JXGmMveF9xQ/z64JFo47OzDB
zMWEOeW+34xPGVLBY76y5b9B1Mx77O/ppVHiw1SsesMBfuPDOs1wV8jCUxsXiMtONeaKHd+wTz6Q
wYSDWqJ0r/1YvONHHfKnZTRdAFXMwbcW5y5rEMN68KALmTifK8kgrDEeBRr0S848tdhWDPqi1sgJ
JLzlPnQ1oq1dyZj8iFwihTQyV8Ee2Rh7fTvIq4+10vhbK5vIqP2kZ6O4dIuNUEkLiGGDCvgsdByv
YgctTbXsueK1LFDGrtiRmtz6Vyg8UWk1cyM1TX2rpvzPGyvmnteg7kG0sUu12bS2SJ3KwtpkUwPL
rK6WL2lXHeDdFaeKiTnl5Fj2S8KoexdX/o1apcUJ5RTUhqYKPuDH/AfryAHDqqdH9Ib8/vNx5UfA
3NZ9mGmirmCDZw48JqoRosfkbTAGZ1/4PIbFtKTkXFSZgKGf0ga4rV3eQTFA67QEw7/WHYpT3ZqS
tWuBVHMXZEV1Cay4OPRlLt8av+QOZJGN76iDFLyZFI5x1IJ+mm+4E7xd5iJLBjwUBxs1BBbQNAxE
+3QkkRolOL65Ye2IAS+mxrvLBB5nkBqI1zRmGTYpUEpsZ925scNNCszgPitS+ZAifLv4gqghptPQ
izxGpmgtW/UzUm2MIXXb8qJXGwwSlXjgfDeMV21KXt7YdrYtRlMNlwWDsnZf8giYEcr1uOHTU9wd
S68g8NRtMXe7wRqz+cg614xDXVYD4FkqC3ww/Dae+VkTt8houWgj7aWjGXqOaovvYtHsEVxj5sjN
AW8BFKiIKHzJUEaht2k1bDK00TIF3kHgGwgC1GNHIL0uQ+rZbBwVCcHPL6T5qJaP3mzTeivW3u8e
ZiMZpguzFowdEseew7MfoGzYJDGW1H1i3DiXnARQq1oGKfa2tCYUAQx9AmSUphPsnVaXN4YtKT9c
L4l7D53itkYb0n9BgqMMdkC73AKAOEFIQUQ0D/bDikkjiVifE3SLXqICVBaQg0bPPXIk27WpSctj
aEaaXV+hkdGL9Hjzgu7zNkdGrrTN0kot3EaVGBlfQTxDYY5gOqytxHuGpsUmjX8+f1d1w3G2+EH7
Zces+bZwjwJuEDy87bXHZ8vXOxPNuZvR7uL3wo6MLRW/LOgQ3+vHCLml8wyNLGA1h3IjQeeXt9k+
LSh5dpzZrCjzIQ18iLkxynqP+4ifOXnMUD1TPcFiTEEHhU5tOcsBb9Ckt109D/Yej6oV7G0QR8cm
APCCsCPVmtGJUvkFd4RS+6Fgx7ITfUsaRSD7FkyKb/QPznjLx/BJn3+rjBYl34Bt5KqcArYsSEFk
wbn2s4WTpDXNPTEyTBJ5ksiczUgkts8d2YoWVq66S39BdYBhrv0l/jLBmCE3GVSmwjwoS7ZPdty9
mIQS/q5LD0CbXCfuewS7DQ2+54jba9O+97YmA94fqs4SR10HBfeklj4jRZAAPjtqlpW8IFoRh47J
onLj50oeXQRoclhDFLG0iMiTKQNJ99VrCLfbgs9n59N8aAFb/Fl8sV81Y1//rl5yYz5zaGKPJhXO
wXBHg/XEzxs/qzd3PjurgLgXKoIgMwiqkTc+AMqFpwCtM/S5mL0Oz5NZHCcFDmur+yX4NGLLsLZe
fvMMoWStXdimS2exaujbT+SlgNqoEMxopKUgCMdCjUC0dRcMkYPGCcGn7S8NCoyx95k30c/shsaB
12SVoKI2o1/C0NDKSotzz3DEZfDduNmBjZthHl1LouDTcVsBNdTa93dzO/AIwSOR45YVV2Ozt6n6
q5sjkb+5RycTWB6HH2eKjai4zmvaW0GN74esszhxSiEI0UnwOUr40+Th7vgcmgIyTdw6R8QrdvLs
+EjrHli19wRsuI07f7rCblQE7NMa90XpW8EW8Yh02csixyJ8y++/Uy6SPgQV4N1GrgTtbVN0x89z
VhIMiYdvcPeJNCZ3RxHe2a8ZeH7zRdByGRCivSzAvMDzGSJEKYvLiAwQHBKF8KmQRvc728MNZV7N
9Z5CMHkePQwju7YR+Moh08z+xZQi8yuY1LqE0+DqetnJuYE366EHZDk/3FSqVKTyD+YwyzwqB9c/
LZUV/83umJNJVdrZ75KK9lIRXs0oBcoL3/vqlDH5ocgpkQQFaIE6tqosWeCMfSLDa3rGuBbMI6yu
yNXSxDAgZXjZNzMDrZnUtuiUYiVPVYI0C0NFuzzzZ95TgPC23a02SrooZRBtbTHV9z8sYmcjpFRR
bjgaaT8+MLYtUjbpQw2EVUwu3WSPKunOSvzK/TBiTDzHpcgZ8DidJuAdGuRYbOc4Hy96wuEfLshO
6h0jplZtE5x+VzQRdL95B6HPSF3nrVzc5dyh0e/ByLbeI6RmomnI3lDDcaE25aDtWLaA0kJWCHVy
TA+kFfR/5tjkP0afUQtPPTLKo4XBWBxcbuuXBXTlH5iiWD3WFkbZTWtV6/1IEfPQ9bl7Xyct64iY
wxSYzdQYT8nSNsal6lX5nZIM/88ZEgLAVIs4lsFASywD+Z9OCL9fIsnTPYGSQWdAVdOm/XMTD/Jz
NbL8XrJQ/A+ukfhFo14/+smCOC3H7LdH7QS11kxsEsRYWEGC68gawfuX3cBagSdH1mh2Qb3mCEEx
iwvUfie4Zci3lM7OU6kAnO+KWqJYaw2H1WbXgvh6hp1ptWGH2PCnNenLCaIw2zdB6Ji3JRwj66PU
Um8FR/x/ls88Dhha6n1hxSawyxV5glscyyogkgx5HX5hbXqht6Qpm1UMCUNbBd+xyjrGKKCVVnuh
qlO8SMW2JspaKe+l0TuvYDKvRbO8wGJ8LLN8fjTmhfyGbhYX5GXgfro0ecAyu9x3PFUZdOu5OJZo
cY/S0qguECynx173MuKiKQ7osdUzIT/LlYX+uqPJI6ly9owvNIzmmZxejmhrlLu2J7Yrhz0VCb9f
3hM5vEy1MyFdyPOtndreecY9dCfrHulz4Run2p/N0Ozdz5VnZRe7w7OCWRPWsPeQJxBuh5inZj/L
8JGVrMJHE3ip/sCr8M7O3v8tcTs9GQOwAkr87JAipiT6uQy+WgktKRGa3VnL/HYTN2XJwTr20RI4
8suFq/RupPUNYDVa1WMtPPPOntJ4i6LrK/bJp4EY6bWoVlsgEExD1AXH08vKpb8ZMAgA2DK6EL9G
TrDhnP02JoC5ZRmNU0FiylOVA2kwy255RD9IQEZnECrk+90ZKXZ1Loox/2nbBP5HXuWHjljAB0OP
67vkdxnSyXqYhNz1i659OXKF4m5IIY++zxnmRUb77j+vNYczWKUb77KLf3OK+TDx1+4cKF9dLAxJ
eOb7+oCOa3wbUYmx2+3VQ6A8GuwOYKRhesNLR1ocJA1MJ9B1Ft5X/cPDGGyHrrJeTXSTW9+V1hEM
t31w9GC/xXki/43Y3PadRUAQKgTxaIm+eHXdXH3Yrk+LbzXihZF6fZK5m++JClP7VZl4GjBK7wyo
KLJV+V5U7T/yV+odJAnmeCVTibPWoMHjBnG0q22HgS8qrn0MOgEHjNOT0EPC0X4p0cdSrSAPs1Gi
hbooxF2pdPYGFqhEL03tiKxkjEYhh4Mr6+kOqitY31EyAyCOiFliwIARgx/rCyYnRwAIC9qXfPLZ
8sz+hoo5eORykRVo68W7nxz/ecRcclekq5JsmTt5Iqg9+USSe8VC0n7aI1acIB1RyjbzkYim+K0p
gshgjvbp0hGdl76y9g2aCDymDGyx0PUHHqBHDMMfWc/9LEpj/MMJiG2VtrF05v6RY+7Tq9fsvXCd
KYRPyzTKAgNVk7IIqLlnwM6Y623OgNenNQYgGgB3bzmKcwHIIIZVu/fsbUyA0rWEJKVhaVQ70QTl
AXqweiR+DDNoNXnHFXtQVIrhiN/ORDjSBnlI8Dd929C7rwuykE++ionQBeO5xZ33aRR0Degn6gvZ
cATVOMhq4PiN+Ilq0p4PrZU6BxcaGwnfwArZM9dOWAeldyyUAocp0gULwKCjVSjsVNP4LgwT9Tip
spKtbAIhIZ5G5pU0BFxzU7Y8SyLCicI1knfZqXi7EN33UuiUYNDVVd4PNJTpobDZRm7qbsWqgDeO
yTx6Uesn6Xs3lHCdxMZthxzqf2K3X2tbPaWtC16glxcFdBTJTUVSBn9HgXdMmVuCWof3PK31M1+M
3HBve3uB+51Bs6v/Mx0z+PAmBJHpDPVeKbdydmuCqD+BJgb/F/FMWK+JeLEXhZnDtTB7WjXxpwRi
X0XeoMbOYcmtCDq9/JVepN37VjWH5VrCyENw3h5lAri8bFEtOA2TWImaQQHJfChdk7Vo36yf5kwe
yBwjzGdpaJ1Z0w47ZyKdUFgILzyo60cVBx+TC9x/oIu6Zomf/TH8REfRZswBzKLJIy+TXojTAM8H
tWHM7LUdfiyP4TWVLzk3TOhJ8lEeyL/GRnLUU7BiEhAYRskZQgzRrnB8lTr5KfqbQgb0gEzAt10c
qEMyVf9vTPFm0Bu9Z6OpP7D7UcOzuGpOHMnpV5lI69x1+p+pUSnASfvKHGGflUVE9kRAQBQDn9uK
wdKQPurknlUWllCb3XmIagt/f2kukTkM9T2eFTAURcdCpU/xjTa5rBWWaVZ0YPbU95Dnzl3u6/hB
uHOOVNBIt+bovoGETd4YxLCKRvn2YBhl9jkxYniaRYejsIIVr2BS3hE/8EB6gf1Yak/su2XOHm1D
6HerRJQ7FGLwqBecIrpFel9mo9P7IADeS0Fo4/sCLXGPwQQHsBz1lllP89I4JqrYYlK7JoitLXwn
HTF3k48Zvwmq5pQ4RKTbuOhWr/8rYmBgyH0m+8qWJsZQrsVBMSAMrXKIr2vpg2xISMlDrxjfaY+Y
YdpqUpIQfNnfeMGw18xzT7nojBxZuDTP0Fag36DWmN9AqjVJKAM6z41rsnIbEtu5LEvW3uFiZKcv
EitcGb7fG0krLtAm+/M8++qEp0K9ex2NpBSe2jERXr66JH0CFomiNvEfweR+mY7bokdlaLepLKw6
Mq2tawz+IhrcpT/bVssVxF0YSTnaR7GU15tJeEegFaT6wjLYoQzTfgn4QCavHNW2nRI6NN/tg41G
CfaQYas8aXQOz547iNdh6CT0eFP3wy7G9TlsakkjfOZekge/r80jJbw4zEunyMugzT/SO5nUHo31
KVc75rDq6pNaaYEC1g1hF0u9GxF2COTKXfe0NNVwqLN5fse5Xx/8oQbuxgfrQRpkMfo8q3a9CzpW
6+ZspOcuaOyX3PJ5tX6fB4yX+IJvYI3xwegKY1sY6cucwTwkPgBAqISb5Gwnk6AIrWHNzhi3kL/6
Cct9h5EkiFYn/VZ93IRiiuMPbQ73YMTcJyu78cwqL47Pdi/Th7IZq9d6de3TPBNBjg3FuhfNijGV
VoZMxCYkUKf6RhPghDT0eHRWDN6sIHXG8d4QfGGM8ZWMD1aMYJB/yOF2vkG87Cc62ZsMoS++OI3B
faB6jOAUBDPeetFv/WSgWMqnihidUrPyrKuYnT/ywmOeaeMVTYa6d5WRd5TeTYdRO+6qzeRIG6h5
ZuHE5DnKt3Uu7AU1JhdNrCgV7FU2v2mqh707D97bMOvsF9EwqgtAX6GLvfxvqQXiAE6QbjMQIrzP
PPt9mLC8boLFnaYQD3p5ZXhSQBF3TePZwp/yOdZao5twjTiSjRvfZ5NMUX/TPOyIPH5LBzUQpCGd
R1RP8Mg4zwuKwLkmO8DBoZETvIFZh73NR0y8wguNKgo5e0hCNIt+1FWusU8qIf6CfAL+ccOwkw+Q
Uq7H7otD6DvWIEs9I2ruYA7Gy475AbOrah7ICCa5h2ViOVLMTt0VC836BGLNoOdfPOZ9ZamPGTwi
irzFI+Gh9UPyBmN0ncn47dqVGTV2W1+bTAYZ94mZhokQtB6JTwhCEzdUDF2WwmoO5JHw6+Be5UP3
PXAxXabS814xZo3hkgysCmjHXXKfbJ4G1a1FsGHE3GxjZtrfRUumPAuq+SIYMR8yXCfXPCU5MSwG
AtsQpQXTI2bLNCIXk+1bYQ6PfQudwSrS7Le1bMRRxnjL1IqdMyq+/H4NZrIsF8N5q5HEhs1QjVES
CO+mCmz997Fp/dc0pdXeLGq8b5p1OA05XP+aHJyfhF56h/mDE2TprU0KR+PGThHQd3yCoUVhDCfU
kv0/r9djxP8Xvxi+SYesXJLoRnD7J4sqAr07GRJZ4i0XGYv5WCdc4bdn2mEqaQ33GXVSS57sDdCl
q/+mpR7va6B+d66LoQz9J6B1c8Z1WFb5LyIADvosNW5oXa2+x5lcWWZ8pxl+1gYKdPKP4VbxQFvQ
fi6zJqxGaVG/rtp6w1/HQKMnjnDbDhTfQeuNDwEA5OJmFq/Pustg1BPQ/phXcfXslnp8VVDODrzz
9YTzKX5yPGN6tlqt7nlW59AtfP4aq6NK7ArCMKWbeneswOo+TNxGvKHIpQUd8Ko/1//3uilr7a+z
n+jTAI6kP5GgOB7InqnuOhihGznRf22A5g4Qysra4CzOks/CHTlNMKnJTZnMZZRNCa0n4+I3t+84
H4KcHS4E12sB1nNPHJkPNcokmxTKbZuGNIxWBduOkk3G5bBsHdUgTx4rOOPCY9pcJMr7bHvG3Jsc
GNAT4ZHx0wrt+UgQ0Xxt0NNv9JzJU4ZiMEVpP5nHlB34P1vl+QUedXPP9HWJUI4HT6RTxM/QOigV
V/7ZrDeX7cAkmkV04+8Sp0MnaBY2yNalYhhKF/AOUcykWMrqM9wSKiieAukjWoz108yY86N19fJC
oHcVNqW1/iW35UpLVtY/1oyg0tvFfQa7AHiiT+H6+BBTw9uq4TFPpymarJXmyEGcppLZ3sNB689a
GRAc1KJZ5kJw2HSeJsa9VUDjvXh6kVMen1evkxgj7bl5qcgzgVHBOg0ZbQLObgtSxAQVF9cwgZO+
mZCEdyn7aB4iBnguuS2WtfeZjmGYENM9XShVC9vPJ8OyYUfhJg+2hYoliL7K+Wtn2nJ8oW154bgL
GGU2PvX7ONu0rghKImjTX/XMXgnTKhgUVU5phCukOVTa9rNoVKKNsD4BOaIOeHXyAIeoZWL8wbP0
GPceyhJU8Uc8V/bR5HB7x4logBTykIiTGwD4BOD7zli95BH7KdbbwvTfEeE6X0Obvk1+ah0t+Jzb
yQcIMUyq+CMGvX5Iu5TtS4JZZOMXFWJDvQY/llvKozHcKqvGal8TrNEIAnQ1RKAkWRmQAXFaGS/D
OwvK+9ylENgSxIq5bRTjKVC9e1V8umxFlAEnnNJw70MDOWCaytcbVbE92LdsNoBE5r7FlPQ2jJa4
B/8pTsm0GLu2QpxTQ4dndtzXkbngnklZ230EDN4/CpVbu2pYpv+oPQAclHNJXrvlYYqM2VR6ZB0m
IbPiZjeh5/KYu3TDM2mleHg9u/k06964VaLucQFn8j6PUHFQUCJLI1XidaX14YSkX3hS/lA8LO3q
ciSS9OErUzyIXpKcrav6nZTKOhxi5z+IXz1JHUBe+6o3vo2JOKDZ1tnBg652szHUn/1ssdG4pXbE
VSoZ5rnpT4EUht1IbZ0lEZd8vHYGnQAPHgSTxAPyBtDjMU7RkG0AacpjoqUN4KjOn25Iso1OCdqS
E7/RXLQARzCe9YQCWKX/iKN8eMHA3d3VtLwknBZROyFsHu0DYQleFGAG26FBTq4NZrNXS08xNI2V
/UceaEwoNwVu7TcfZgUwdRls41A4/fxQ5S25ATx7B0x73YlfS0piDOuTDchD8Vdh1AqVx5TJyh0T
HFdAm4Iy8jOoO0ENxfZ3HkhTq9oiWHn5BaEyAdp7pMPxm6YHDTZA6t6xmuBRN/DwfMZxq+9xgU9P
a5oMx5rSoMZjTBSLI/Hq2xBK0E0Dy2CVNfk7Ui/WaKxkuc+CeHoFTTOciRKvruKW6gLgxEFIzMpc
blexAM2x8RbkO24gBydWIeKnjtXbJYXv8+mXbvtoNCZuN636bmuabr8zW7ixoVzZgPUjtua6AVx+
lsjpRWQZqBk20J7Wg1BrehhbINQUP86HltZib12rq15Az/E06jQ37juC5zDvzJnLcqPPxl/4JMJC
eSdTvkSkjruuyRBJBbMkX+Rm0YkcRGjv9S1M4Il5vpA76HvWCTkfKzam/JVLqqLrmsEuW/rxhVUu
U72h8liuZjlZeD94QqcnFgyJiNJmUu12Qtwzn+20RzJNImCSPyJssgioom38taUw7W1VsqcCjWSy
qCPdAwnkMo0eqnvT0z7ahBT1gChmt9pWLeJ3ppmyfNRZh6VlySsbU2AxwZtk8YDFISMufomJcEIH
HtB0D+ts3Onyhu+xbuc0YnxysFjYF89F4AyMCkVWsfsqdJ6SeZSiE6mCLnmaUHtdYVQhQEkLA6v5
VBs7yIw0U55t14cW6Qy1Xln7PfpH0bE+DcBQHStD3PikXrD+wxiCL8tfh+nU6VWsJ1ih7Quga4B7
HWIA4BTNrabNPRH7j0B0echxqVF6OCksJyBwhQGvxp3wpwZ0rQwWa7yiZwsjMa6cbKiIiKLyLw+a
M454gRnoGg7bFqweBHxzP8keA1BeFx8TImAKbEyJ8qb5JnNPN21wXrOOryUzOWkn43ZuQzq0mEui
jkChzGjBqwJ2ytpJIakoA3bIbl5881/RG0TN4EUzzxnIBXr4pgX+yZvEydRni4A/WLnuaeJ79O5x
QrWcIq0gqNo0POO8CF3FO0uKugo70DPtuRKBdyDyzlTHqSihDHpzJr5v9Fj6CN01f7Y7eVEliRrZ
5OxvXlht9ytRP1ApIkVE3XTOhOn8mXqkJSxTv70DsuE8kIHjvSdkZTEaYMj80sc0nzuBtJvYZGBw
e7dqgAUFJbyDbDI+gcmaR/i/mim2VTV+hKhV+DuvYmEdMlNE8UKO1H7iYn22GGb/GkPxSgwzeJwk
YFANKwDHiAOZRi/foJtPiJrRvMeFtSBbVvMzJBv/TKtI8ZYw8njHnEBARgCLGGUqMaKF3gXATjel
Zb/TkTO40ZWxp2cJ3rJu/lvsPIvIpqGJliOLC6cKDgobA8kG2EhYLQzpE7oWom1ReKT/7BHdDD8G
wODyZ+HwfweadXI5mTczUeaNPT2SmLGtXRz4wPceMaFe/ZsdNKAix9f8LnsXbeg8dWTGwx3eVejY
QjFKbJEwJYmzTKwIhRomYtnmB6vvSy5ef9xbhE6C/ZRUvygRH9uB/cY2JvUMNMQyRfh4PhCQTncs
BcxznrTe0XR98eEMQ3yCQ0iCmG8EzefaquCu0DctWuy8lCO12WgG2X8LA5O9iYcd3zIol4ZDogxY
+Dt6YxX+xZ+t+U5AdNyWjSkhs+IQRDOSvigWku7GGdDfwpi8MrsXb0xb/TvmoM1vEgv96Df9b9zF
d2CdAISikPHPXinaB0OCTdyg9VoP3C8tjt7kOlvCf0qh64LhgktRCQ9pUNdWYAtWBxpICUwMCPd7
5Xd/AbqFCHBQ/LWAqfoXk3XOxEE7jy7QyKiI23lj+8aBbSM7hcrn+jcxP11GKbD0yZ4rKKub18Rw
n0ZQIkcBuybqyOG8B5pRsK7miGKPeEgKXDt9EBtRbZGCkrMN6MIZaP9drd3qTD4fs03/yg42Q7ui
5BkKc4zZODXTrbNOz2ItF2fjd/Chy4mg2JoTZ8e4noUOSsg9Ah4ab3aDzJFGFJ+L+9nhOtkMo/3m
s7ujpmLZCx7gwWuD+N6YrbucYm8z4mmPAFHxUfXlEC6rpyO7DByWSvJ1dPv2BzjiECEUHqLecd7T
BaMpcfdbuiCQnVTSIS6lGx/Y8y+oduXJvU05OkE4WRejZNQdfnJLBy9lAo2PgGZYO/JnxVgKLlPX
9tlDon6s01S+IzY4uysSfNFlGdnTLlPqUXwui/7PUsVdD12iV9qyGYyY6mz/j6PzWo4byYLoFyEC
rlDAa3tH1zTi8AUhUhK8KZhCAV+/B/uysxEbq6GaaFTdvJkn4yo/ejI44wP2d0EoGlSyOD1h+i73
CffaTdiI+dAMnfvMJiW8imy+gitEwmdAAFXkc6da9jr15ysO1q/UGSUXgQ7sOD7wA26y3+A1WV0m
NHVikAXEQX3aatxMiNwubjI9jzbqVJlGxC5i+0LPCX4p08pdZ3yH9KI3+2oj01r95+DmPkyqgbus
JvzYVwpQZbDVklOB7wS4W8fZmBBzNHszcYQ25b6o1TVSJUG1j+bS3/capMe0Egh5MeFP75rgUeGq
xenvpDubpmGEShrggWrsHPLl5Azc4cQEgOlvcvQm1eXfyuPBYZKz7h23yUtod/0JTM607cKsucXe
8B6x1X1NOg/xLsc8qml07WPv2ErPfDu2qNCKw5tEU2SCBcYEPKQ7QLMDV0YM8gRPqnjs4fEc28H6
1mChN8WUD9ivSbGEQdDTQcJL6CSzTn5T3Ij/piin5spLmL+CZq1XRo5+nNv0gSg4De7CZv4K57rZ
e/4cn0tpIRpwA88uaT0iEfkTtwlpO2yGiIdU1CvA5MwVzcB0QPgkmCklzx2KJK3gP/Lyw4DlrxSQ
SqQzHtwIo+sGatpANNfJHhUspwPILrVTUZu9p471DQZ/nC5hZgElJXf+DyO3/VI5EMGPpCkaHOkZ
9elWbcRh6agFRopG2ON+zgnYeOMVTpB1yuXYPtNyk/+HLoLzLFM+nyUKZtbOzTMlG/LmevoQzT9+
k/nobB2j/YpuA/Gx7PqwIQAaBG5w1hHST26PxXNYemITha5156DBEjT9Vlia8qNBcv3P94bgjx5D
XElOMs9bnSe9e2arjpsm+2/s/fgp4Dy6otQesGmED+RHbsKTtNjmtZ+MO7Ywv2pNxIGzFfDXwLiR
0aZUmRKDezMSzuXZZ/f4J+u5DIaRKnb8l+hip0s7X52lTn5lFo3gYezKLdb5kMal4PfszX/VpPWL
ShFZfTAvG+rKvu2QiaJJl1tYJN6TanHR2Ul1U5XqWDa7Bbbwwt5XFCFtlyXkGBMibA/cQ8N3tu3k
ZMrRn1ndjtYxdzvOIyWjW7jaF8aM0mx6q9bpNLGda2s6jr5WVG9srGjz5WttfLuBiJIW74xpvJBY
ZBIS5MXvI2vIXLC684k7VPIJd8RTsl4YAe+VD8UyqotXD+6BuEPzSul5TIU4hVc71zZ6FyREVysu
al841eiBH4f3zsJuWNVhQGtiA4mqldyibJb3Klo5LqgHd+Poiz2aX6FKDtGAea0mtrQYzyBT1C3L
fbf6k3hz29KaYsGykVwG2Qs8DFkuP4qFShwz50+2CDisVCcu9RQfyq747q0SeBD9CRGQxmDml0l+
Twid/OmtZbySlYJoNfG+hpijH/0o8lh8ZN1xTof1Z+iTp8BN12Mv8MTNCpP+mDhZ/8YhOu/tqQGx
4ldD+SmDIPixjZP/YOuAVZNmzT6H1/kvlvFzlhEz2o/j8Nl7y5MO8v5WGvaC24HKhXQJ+nvgtkcq
Hr982X0nuLy3LP9yomjGPk2i1jfWjWs194rKKZgsp1TvBSbRLUfIN3e3C7BXc24WXjQ+gfez282k
ccyQZJu+o95u1G21R8auj2K0QxJ647pBat/Zq70GXRGTtUn6a2HXxXvPmuB5lJpqVJRmzS62Kd4b
j/eqtBJCxDCVT2MYHQHd/63zYAES3u/LiScsK3CuZmDTz3xN/IfGSo9mJlc3eXWc7/pOql1Xu7DC
s3Gy2K6zKRLte4fLaYMdAWCNw3XX2BX4U0EjUuGvLfXlIh7JLk72Bg/Wtoz7/6JWnwCcVOyrqgaI
T/Rc5ATdZIyxhZgUjWdyzs50EuZXLl7J0eBFuen6E5MUBvfxzaIELoDb0pLnwvnhMV5BjTkmsgm5
cte9pgMPdqsFy/A4Thg566k42b1yDkr61YsmiblvslVyzSu6tfqSa3AVPCV+fnKIRhLaNf1vkhHq
6PnWfKBHkWu3K6EgjmP7oJf0HiIhcBmBlV1Bym7XVYLriOab9Hf20xf9K18ghz7U0rzVPlEC9tbi
R3SgXTYIls69aMvuwSXlSX8r8rsbjl+dEMSINtrJ7unk4k8PomQVibk+FaBM4ZZn2zjI2ls06Cfc
mS+tg518pg9yAw3mO9J1cwXw0+yHOeWeqNc+94JV/LWzWnUegizamYRsp6y5sWXJ91yxp1l84x/w
v7ylTv3Uth1H6Vjxr/XTRJ4mrkP3kf0wCSyDv5vNXjkhT/daWq8ESVcNnM2/i/V5/e47H94K/ssj
rjmYX8uTJdKXhYUZBqei2SW40l+seHguC/jFXCrsPZqPvW9Dlf+xsWfwmuGLO4ioOBqnsve8QTpY
WJi/9hSIiq1R1viSjaOmQKlfSLHR9oxOhlOPEEWQIdGSBqIcba1LV9dkZjkMYOGg+Tnb1pcHojrM
eAmAY0ZfsOZIbH596vIUNlYMvScI/8V9evNxqcOUZVtQhL8ZBILzAtfl6E6eeJC82o9WTrba8FzU
MYcjbBhnjxuaYRZJcJgObRxOb6FIml0mwvyNVomLUqp68KTy/pJYYvk55vEn6s20Qgyh67VjuGdL
+ZGE9kh+mXEo3IzObDBBNQuLiWiaJxaK+Kx39nrp2Fkxt1aQB5SUJ1FyAe78GFn+xLICyk7hUUJx
WUicP5Q0E1zkApSSJ7eVX1El+3tneY8tnAh0RTYcZ7IUOD/TaMiuaUjXgcuFY0NaIH9aCnZP40hf
Q8634521XrY1rdN/Liw9ET6oNof3k12yMUmCc4WCuWtQQrjF23SY0CQ1/YaKxKDplql3JLNW7viu
NUcQEh1ZIYiJPiV+gK8lNnDunXRRgXflQzHGeoIOyCcjSuuTWyg1A4TythhQH1ceJ7ttt7q0uE3J
7cwcjVdXmurVN8nwrpVQj02R2Ic+XaY3h56FhC0fse0+QKEQ1XwtNVVFjVtxN6R5+R948Ijr5LSm
1SSVWTsMl6DFqiQbywMNVu2janvvMPbO7yKqLyIcph/N9HYlWunw7iVWZNgYev2/lA+6PBaVH+DY
VAriQpYv8XCkN2NiXx3Hzxjjx2uikyC/l8g0/mES6EDnwOl57bcMy0Rn0R82adv3DhuuRn4ocil7
nyLuZ5lZmDuXAQ89VtLa5wwo+hcpwx9nzFJUqs47lpDK9iaYcXsXbiQgXgdIpQxdh4WLxBFNH6/6
KGFTGeJZCa1KJAPUuvO0DZgh8syI3n6x/NFDpn7Plfwz131wLHVX7HEUpAUOzYrvMkLbaQHK85KL
yvoK2yamnGslA2DMJrwbujQdw5FWjKTluAHb+wcqMslVl9Nm5dZtC7pNjwxOw1YN1PTww8MZSdeJ
nim+ufRN0kItILLvJ7TfYU4f3O0S5WdRZ3gQVacxG8/qxisTygM+fEzu9jj/6ke3Ad1EPo2XJQWi
5dvose69yGnKMcJ0NY8p3DBsoANLpARpgeadjE/kgA8qkMfQNv25rHFebQN8eUcMgR2r4azqPujb
ITQNrccXlwqmRDM9SlxvLM+tUafrfQwriiZM3GT4G+3xtmAMB2kTSLFfqvg/btvL3Sehbm+I/7sn
xCl9HgFXvBEHl2Bb8Fp+KKlpQMDhWd1tPU3HIo0wsw783227T/5B9hz3ESWjF2ADX2Ri6tNCNGD1
KKJdV2vjvTXnAspYYisWP7Lx79zeh2thYLrhaUO6i7STPMVBFyBf81wSIsDy0k7ItG7+SQNPf0nZ
lJwYcDuAsDL5P75gvNiQXLEnoEBipajsc2yNKe5Oig7pISHK8006jxSyl4buRg5YoSjf2Ibkg5DV
0Eo2qA3F0bYcL9+XDlYYYhKp8+4W+iOfawTIeYYeBFDBwwsp1L8+rQCogn/NDevNSc5PBQ3GmzHF
uMX3Z2dg/T/iXgoeOjzQ4KHBXyqf5fksaKviPPiTeaNziKs5vTEJfCQsvTYFBD8YPcxwZ7UsI6aa
tojR47ScLmlcLpts0eXKUXKc62izRu25CJ8I3Xi0HsF8pQiAkiIFWg1P4HQxTkYCTkJxL6m8X7xm
QUU42YpNQB2l6WkIFTn2DHa6X/bRrkOBwb3Lm/eL2xUxgXjw3+PU/cWnuorfuJ43iZXfllguv2of
MmTTTzgFO5ei0iWrn53C1vtQzzjVc3Wn4RXjQwwwe+0ScVhJSg1lseTBR9lzQA7A+OBfsi4Z0Ms5
qcClQruRvH15euZuF3aYolq74aaU0wRHl15E76Gqr/S7jNR9xuFuMH2xz9ebaAwHktIRE6KxEGDY
kTneNF7OLTKa6OOCwf7U5vIfa4G/A4gEokowXwaLNjE8XyUm1sHHW7tQfL8fhHSZnQSWWsiPUE6z
vDm4Yb16kZaaP3AR76T7bFoKZJD9x0HyQnyW5goHPAAYeC781KUtg6KSy4rvM7QVsiDzYB45f9WL
IfM6nwnze4TU+MeMT2PmrYH6N1DG4z/nrnMZMBSfkFOrU54PlK+41B9mBufgUJJdoTQPB7Sb5Fcz
lPk9jMwuhdh8lLYH0Ky0v5fEOmrV0Q9awq9UU4mylbrRyzzRWCENdS7l3J7DlpYvbHXWZ0JNMjDN
zo6BgQQLTEblfNX9mLYHelsBskwwWOtADEcuod2lWjDPUTraPoXd7J66bFr5GNTwRa4moOFFd0H/
/LWmhv05j6z75LnNzocvjO3YQr0tJ9dQraQIEHRTD5hnoKs0XEG281dLox1lBlYE1rSCY7OGTcKv
xtNi3pt8XqqrDU3+VSLSNhc8F+gVuuvPumomMLFdGD/qga/tEwS0ptybpoChkc7VOB1EsBA43rE/
rHsCTZV7Nd368lZavZrC3HPXFjtX6W/iWqbdzhoTK/oQN792oWETnDxxY0xEM06iNMEaKIA67AyT
4anKIn6BxhZ/zBC1lxidDqMool8Xlu+WRaYzmVHQbQx2KVD6TQdKICHsbIptYUyCKlnW27iwCxwr
dgn1KSZojVrTOeU1XGjOFXM53Qq/hKfnyERtyzasOG3zyXa3eD6oOZ8n94PXevOXW8Dyq2W4NPtu
keYVlVW/+gtc95yA+8lBi7yUlv2xssf3FHf0+8R2ozdc5QMhqnTCc+8NPatOu70EtgrPXCaAiRRG
7nHxI9i51N88w6qYS9LeKidpnsQ3walUPFmedqYrnUnzBWZNgBkubIcTbpUpYsmh6m3OnHqSbEQf
HGeB1z3I4nOuyuB3S03T3V9K78ODNLiB3cwGzGV5yLdIU8q0ZU2VkL6JaRivkAQi0BFgPFu/e8/5
g3+psmkPo/b3qBWsVRci0Ad+RJdrmV4L43iLx8slkHF2z8DcPUwheDg0MRhlwDdzc8hmQxSomkSx
naXu/4TNbG17qZCfeFMdwoAhu+HZtapsTveAPEDqK5J+J+CAimeQEY9GYIziFPbm2Q4sFw7zLJx3
NgGcU1ZF8rFZiv/gtif7haA2oUOpLmnQPVb98tYAAXM1yyJwVxT/WEv3d0hQDyPZbNoumOCoB75k
tViV1iYIKgVsIxXj+u96i+us/KmIr+4jNSq8bFm0EA+2isPYxf7JhpyNC7Zsfi1BfvSz6jlIs39F
wEsAtAE59yEn88ECgvOrndRaOCIk5euZlW+TFBpVPgI0TiCt7useAY3oZF996CEo2JIBNkeH5QXb
4Qc7WIz9Z1t7xcOi4Rj0qM8oN6yI2jg64U0oTgVTgiQ7OL+OQbY8U0jd8NDMqMCj0ocsGsQV+YbR
WVbjsSEnfktAN/3NoDWAaQanhZwcMX7gGXqS8xyd2Ey7uNiI9y+G3Xsvw7+SKvUr9UpcOWDXH3nl
wL4VOR8CX+ODNNwR8Agv5OuC5rNlhxBS8LpQ7DNosRXd6Jya0H13IlM2pIVK9Z9JYkEyumGpeCgz
6b5g2H+hHsO79CuIInbDx7C1xCOuS/aY7JRpAHYK6gDS+CVlP7mjMhT7BAGFgY6V0Yv2UDbndzUO
zncSYKt2Q5JnY944T+3ocL9R8LLtUx11wU50TfVURbnZeWTG7qAiRXSY+Z/rTe95GgI5XrEr6832
wxNSdQet0+m10KX7uOQxj6uX5Scyp+WFuyC7kcAleg8WdF2pc7llaURz9mThbQhUOej7JEX7e+gS
/z/uMcOlSGbr2Gonv0bpMAToHZZ/BF/m/CDip3/t2SFHgEhezn39IE35MPn6qWGFBKQgIow/lVl5
X+qxONCUsrbYECfbRlPgQTm2qAWnBuxcMfHyH34N0JuObrYKVJ406m+WAVpyO17rCLEceIAI2A/W
yDmbpa7B707OvVOGP4TvbBH15aeT9+owMa3kWAom+AO+jA8E7ylooxsF6kmETZCd51m0ShzBLFqs
QoLmwFX3T8QndSTuRLB74gcm9RUX5BSX7Jrhb9vbJs0ZQ83yrIapOUNUTsD0zakLJ4K75ufC/h03
SqCnX9IS+mwaNd2lFfWvFmwhAiFwf8QcfXcRGqqbA6smlBvCAchnidM4Zsgw/fyQhPn4UUWewPha
q58gyf2Lm6XNvzzBe7TDKMrmb3AmMB0B/F4CuJMXkxt05qO0ljcqmahF1dBUdrTLZiciwOz8fXhB
mPakOTp9jCF7Ebyf1NT/v9uYYCHPPZsVrKvOT8re9AkEBnXuLb+Sf6lcyvNYTtJix8Rrt7ZpgNlP
AixaiCnwCo8sOvBNKJ/nSvzR5Dr3sQPtOhWAKgmNdHyYBQcP8fg50CkfdTCXfyNBXJBIEEaAAS3r
X94mCPODU07HXlgnV1QlAc36xWPGIeNAYgVhiUqOpE3x8ACDYzXhsIxxAss9eq2Kb/QjZ6/A9Pt5
QysUKm1rgI2xWj3gwASVYmq8+4EOzMNCIhtNSokYIRnpEYMpyq0XRrDQ6qA5JQ1rDBzxXrS8iaFP
g33Xyf5Lt3ZV0sZRzdkuNqOltmQe+fJjzxj1B7gszEN+M9o3SU/6JcoLK3qlby/YS0cB3K0B5Oxp
BHf/OcS9XwI/ifmFO2ieGmvDZ9pDVdwUqe89qHge6NbDzn/Io2yJj2QX6g4tqtJrqyQ+gcIM6DjG
7YfslUHUeHvAp8jqtQqrXW+Z/FOkbnHwmGaCL3SBaTxbup3yg2/3lM1CTCOoFHB6XN05Uy9NB4AM
vnUsv2g4kNVzipDqv/bCZ78FxqNJXzSHUrOP4qitn8CpC8ZPmsLH9qKJ95qDFrklVjEvvfUZZZ3t
lOXeK5tVkkuenYT9BtYNLZNb5qHkkMVE0pGLqApHoHOpAG+X8kYS2KOuvLZCZg0jZj0hqlDhzMYM
IeVc+bJAecHkilW70XDSMlq3w9bXhO5LZsGNbBfTXefAdcpXA5zHOg6ZnOx442jVoMsk8zdNaMvv
rqJ/8Or71vCbELJ7KGuRLE/YaPNu38V9Mr9zZQTRgN6f1T+h34sXLp+VPJZ+GBNeHRGy+kr0j1Zp
F84WqNIUfJJcb9onr3XEcmQtgb9mszholNs5habTbhC9RtiWBXDX2IrJ+mWuz8nb0PPWbi3jl4av
34BkzthncwfEfB3RX994Z8Ko4rfv5xTXRz33U44qmn3j3BkfMxaa5S0BSIyXB6Pbecm7ysd2D3D5
gTaM+s4QWogTg9jE678wJMNjB5DsJk352TdFCJkMNtAI3XPi2JqRNTi1o6gq+bb6LkUSo2xaZ4dL
J/vkmupRmmm31fvcFaP6BcJQ5vwGCT4AntDHLs5Z/SsZyvhCS5ztnKt0SMyNVf8saHRm7NtSn5D+
aqqu4Z0Xj4STNB/8rcqEP13w0NU9rEAvPGFH690PAty01vqUwx4D7ug/GCH1B0sZJX4y42e3SQzc
lAW73D14nuICpWh4KienPtlrTKix6RvbWC1SP8JKsIY2wCB9oOwVVI3WMom/Gm7O00uAk5x3GP3h
4BB8ynqavl7H7mokohb0cTb9M0TaG4yZqVQHLEBm+C4tHSXfOT3208V2J7e4lYMczzpAuaUrqitX
2sDUYS+3kvjS4nmy79jszZ28KbjHrtc0oAfVQm0BVUcpU9gj9ikXK17G68J4GQ60Rfhjdqvbzsof
7cqloTOZ3fziYf9v4Q+lPts6ZnZdImTS0nGq7RzftqOSAp+Ol9wTHdE9IcoOE/FYlfSADvl8szDk
Dyy+RfbLwkU4b/ya/usn5cVWAc4JTFpAn7t8yM2C+33ECr6xTBXR39UXH6ptxa42sX0Pm7Y+iywY
fiduFEgINq5wLgx67EGjBY5wlkEwhms463qksxflBd06b7Ij4hwFjJNObPzAHtEVXuwESXjj0N0z
dDH2e+zpzZcXJKPHjSXXZDoNnoFzm9jTTxSkHLcFympKorEczR42PLpsl0A2Wo0fTtye4165mMrK
fsHcbyu7ueSAV0DoFsmI6Ofrl8qw/oEaDhQKGIK3uMu3M4ph+qBfJOkPuWny1WiSZrS0KJOF+bGb
bP+hQxJY7p6DEa+AYSXrDYkqAdmB5iXKq3SrntOZtg2cbNQybpzRotuprhGj9pqdMVowO4bh2lvD
6COsJjJ8tOld4Ax3Mve/hqEKlibEQueY0p12UWjr5j/6J6x3XM7QJqhjGUOIvisxO912Dmtzxsne
BRN8CQsCFwopK6cyvcwT7A123Kz15U4N6dCDCo1dgqMbo6h6KxQEDdHHQ/TRjp0X/dNkv8cn4sQN
jQFCE2OyWLJixnl05t5GVm1sWYpLSFvvoYmJo267ET7ZLZtGV9Oa4dXpuQ25IZxG/AZ7TJPDu9dl
oO/apGGIXq0+Z+nD5LACKEIzVWXyhzGk39Puh60pAZ/6HLmsUK+tg3nwPgSrx3HABgp5tmPFiruQ
rqfH0SlDUvUZGX/60IZB0hJhKtdryFXq6Czp41Fn7azWRHv18hzyNkr/0YHihI/IpkH1iOPTh5MS
OaEi6+2wAUASzYUkppdPHD0ytQfn4LF7lU9elKRseFib7DxCS8mOy3Ix38zAAftsNx3qG1YndZXV
1HyQ1TFclWqr/1XartoXWdU6n6l0qnPG7YQNuEgCsD6W6vr3FnhAygLIw+7fsRk9ukkMZy1Iw3Ne
dfEfSRkDWv7YXgGhxxdquaebzJwKFhI/gU9nde91OEwHIjw5e0ZYsAJbQ89AyNKNf4A99NISIoTU
BmNZAPeBSERvdn4qQD/i4vIxsHk+i2ByqOk+cciBX+sqStdOk2Fcwmvgu7j/p5Ec0sCzQKyxEWN5
7GNF0IkMoP0e1iuaG8wZEqe7ZNW+YFtabSM1U4hAlpZ5suStss21kiV9hJ23TbnDf2SjjJ74a7Jf
xEU8rkbXOX2SLNncjTt6Q3pkAOiphaNWRTx1U+SdrZAFMRwBg+sRqC1uu0QJm9WJN394jh98uKl2
XoqxYH0/rZ0TD2HndcODTZtN/TAgBcU/FZtG3hyu5H0KcZDqshOjLsonmhc9XInMSivbRQRkk5Jj
guf3ZE2Zx5GDOeYtMZW8STlMVr6hnsgqH2ab2Qv+WAr63/Debzd9ZclPbqaO9WLbrGs/bZixRyxX
5cdIVHL6wRcM247z3Es/5cD1BGpR1073Op9TCn6MxFMUkNnYdZRArB3O0idvJZsXDxQxUZGOGXoX
uAO5tb4hJHNdqlzjQFupvL9Gq8v3DOftnWci1jcymO4b7TJ0zNv5EJ0ztryS3bpIPktQ7PMOj17E
V4tfeXyNIYWS0W3VHtALfvN6suTW603ts+1yRRo8Cs2gdgG0WYllAzBnxpelkmxFhHigHd4RWBKs
4x57gTmOiDbbafUncEL+WBcb5p692uThPeMKfSKvEp0pNxiwGvA12dvzqJKrZ5jrt0Ub+9VTrgLo
Hkhq3H3LSQUALQeXdaJrF5BcGhn0Fk4zISRpydAVSPs9rmD4plGwp6kjMF8RANpHy+G35+5QsKeP
sR4sr94RE+k/oaHTCq/IZwBN4zd1TQYlLwgV66w3ZKtoEfg8cH7ud2RNHaii4cYJfTc7Cx/Wx7nO
M1lsSREm/QYtGENkKoNpT1RvuSFFL59J79jdcZxVgATUzdQ9jQtlZeQMpy32Qf9Wg0SE5CjSOifB
trK3yiXurQ/8pvE5lBjZry1gMu/euLUyLxlJ3ibflvCnyPwVKgnFwRmctnup0nlihQLrljFUYILl
IVAa0Iynz+jC+oYxzKUUe4YeYwlxkxB+oh1maQGDJG9650tRHhDsxo5b8zaHPjNjm3GyqAQyJuvp
4kTrrqxJXYbnXQM/JmKcl5OYx10+8UyyhaNZvKRnna8D89fBXStOEjOK7xyowkPIU3qiel0OVDcu
jbn7ls1UrKYY1P1AqAdkdJn70BM6FgOBF5luJ2bIgWWncPXi656+WVal6U/Y0ij9QP69JFLs0v94
cBFUY3ygeV8ML6k/stT3hrAuj9CdHHFHq6efYJJefUxVTGamVzHxCDbLD62GhXAKbHLD+7zJmytG
hnKvlS1PicH4uqsadLDRENnZyDqVK1U04WNeugeqprlLJ2Lq+z0GP++ApD/h/WIjqSAf5WP1Npiw
KG5EhaYGi/1i/4lS5fxBMILZ3Fhe5PB/By/5pfjCiN3SgSpKzAAQfpMFFSvuofTfyej6O+IbI8C4
2rraRNm51KFRNtauLUOnhvpXliW95hA18BO5dfx7Mf2010BYRh/gXLLAZh1qy72oxLfXzCl79pF0
4XtQWm3w2+7T7gFL+gJWq22O2CTot2GdlXv4j+bxAEfOYDpoRvQjeJB+yueRu+MeiGTHVNP2w0Eo
TPKop+F05waXN+/Q+XA/cMpqSQ504FbTiplTQOkwCLe1j4d0bgzOdjodkm1DPyou6taaixeqwZfw
qEeuaud+8GNxCpvEad9IdPGOMDmQoN9GzwbqYw1LLF+92217WYDQEfSXtjsyEyxJ9oIvvfNfQKRN
dN/Q0cswHqUWNKJNQ3xvukDOTDv6F2uuPW/QAZmjdm6wok6byBJ7EWQjO9+F07FnrGnz9DkcqJnc
jBpPY4HJu2gmXFuswiiDoXS037dyGv765bqPz5HsLp0MIRkxklJs5g7qvcmS6JgJx1OHxHXSEEOZ
8N8q00evw1gMb04XpX8NzAz7S8DeWGH+ofMH++OEz70Q+plLewpxJiX2BhRbTRzkKQCnjj+ljxoE
XGtI0jdrnK3/anec7xH6UUyVSAjBGDAjbLdbDDHwJWZY/6vsCLGId0HwBvA8LL7LYhrnpxL0/UMb
DfzlwWF4dOr6ukr2fqt8l7ZbRcPXGKRNt68cQr5b3ynnK/FqNiaJcvSbIfL2O8IJ5hxw2afVc9ja
YJLjKLTrPRo2bzXbcI9I3LF+A0Bqicvsh6Ph3lOCXodcJpoamHtBBQ4bGHaG9hhFD8Rt2pbqXkUt
VBXQe3StsAKTyxsoUiX3kvrOfqSZ5eq2LMJB9NGizk6Rc2+PLTE2zwSUok+yKOU7q/FJ7zu26GdZ
BbQ4gHy6Ly4roAsjaVBdEjaw36nd6Y/Q1qA3EHdnJIxwpu3cBQMbJc40fNFbqqb2uig0oQYzF2fV
Y6bZQNIHbbX6P2qMMMpgJlpY3QGSjEnQRjYmNkDGCwIZr3UY9iHGHL+x1NXQj9xsMQiwkkrHfmI/
qXqPwmYRBh08aXyC5lE7kX7SapCPbtZUrwG0yvjJMgUNxG6sDb3YrRwiZ1c7bc+9L26jZu8OTPiU
KajslI2t+Eh92gjPmAVk/9ZzewEnULqps4toCZKM0i185A0J1QmCkEUZg2Ps/BR3fvYtUke9C7+D
X5Rr+6fMy+iCHUf9GzJ7uOVZ6F/bMknKoxtpKrAi4hnIdVOV/anmfgXzekuiqVSygkcZs2R77Mk8
RcyGXImvs7A794b3ulcnT/M3xjnmZ9sorQtmSxNmCt61G3hfvh6sM/iEfvogEh3ZyP8MpGD6OxLk
f5uQw/+p8is0Z7YjSxP9EX7v5w/lNOYoTC4AN6oiOFIw/MWe4XxxOPt3NQXRziYCLXfSesn0A2MH
rm7IB4wIJs+BVFJV2y5UQy/cNM9BkOPNneY2osl+1sm9a2lm2o+zUwCLX1LPe8J0Y41YY7nyXwyl
KPw75py4TuyF06PmeHhx5TI/URAdtM80SpX/1XWCpDpFSQDLI2uz7aLW3x0IYhxTNaH0XT+p0rr7
LiiT+uQkVMMA75+7qH0Blgjo2soFaMQNqTjHbdbi55yCAZFGwFpkLBrcsXJiStiwwJ0suCytMNDb
+HkvMSxbCjpEO1b6l8VmMiVWN7Qk1JCjMpOcFvL1AdVxy7qB9qmxvdmKtw9WSgQ5ZKQ5/UjABraQ
Apql27HfJ8+PlGLku0/pHcx3LCxkoaNeDhlESJhC7YYjK+pugtXXryA2QFoG6B8lSkmTMORXM0W4
ObQOgCDGb4isg/hnshSioA9mICHp/KqqboAkMes0sR8YIwcshCXgYJb5XuMXpDSIrmDZC/3FYiuQ
06kJ2x0Zlfuu4cPrm+BUOTVZkaQzFpWHoTh7gSx6wDDcSuD9grQJXtfwePsXGHJ1TCbRHj3FyP1X
kmDHLEsFy1lGLhtSEq/Vj8k9N2e4d5adpsxe7mhq52mcRoXQCgxjzWdM5f84O7PluJFrXb+Kw9cb
sRNIDIkTZ58L1khQJCUOmm4QakmNeZ7x9OdD7xsWWFEVsu2wHVa3swBkrlzDPwhQTgXlx0OkOWXx
aBhaV+1rIGrBRu9zM73VmlHYT0Zp5tZ9EiQAN/FbhPqCK9NxZP8jfCoHW/yGPKrSA1w6wmZMaX9n
DwE6yVGSVo8Ik3OV+0k53hetixzyTd0Glf2SQv40n2FRZCmEUnvUdkDsgDOWCJUBPHSHL0wk5RYL
QQFcn45RAKak1Iz7lNT7VScHyT7NcR4923Rsqd3oG//EioXUTplB/Ulv6rjY4p6h7nLO9TcYlzOq
2BNYMQoymkXMVPUxubEoPUa08ovMvouKgD/AxwD1SHw1FFKsjVaXD4z5ItRtw1lW9mdbd6YjMhMm
7N8cG0qaefKmc2I0nPOkum1kmWiPDTUQUBJdWuNjQTxlMstIIZu3Y+MENugbV75EiD2CzIrcPIWz
n8wbuOFlV26HLDbqe1C9UfYtD0Hxfjdtu++wqQR8v7H9ph02SSQ0/2OoQVFiwm+SIcDvLQz7awFh
2tGgZUvD+AINiWEd4DI3uQUEVd4bo4lcEbMG64eLB6APKQpva2yciEb2QZtpXmRUOTTv7zXdT/zf
bkHfCik6gjLCyd9Lvqh95FjVLd4UmdCre9ngdf25t2iA7+POKHVooMJxdozF4O4F7TDvYEPgLu0w
D4Nu3pqz80FNCFkgNTI79zkuOg5joInWh7tL6ecwv0G69IV+VwiOjnksSYhCWAEulqSIKiBjOEnn
xQro0i0BbbafMGyvAmRvNL8hZy6ZZ6YYM8rHdJb5pvR1oJUkjGGuXhu6VFTqZeaMv2ifA6el8pxA
T9BuLBPakJiejf1v6fKEG92M6FG4Y9e8JGmYm5uMbtDXiVjMWFazw4wMbBpfGpLrj+nca5yssPqC
QpJ5rEq9mz9UFgxaMNQ5kx9UNIJXUxcjzYxZT+xf1Bgm9DnGW8ZzGlbqy4wJSBDsDWNGkGUk+iPh
4ugJsmemH7/kRRH4j50GNBhTFCTxm2R+7vSYr78VBkILr+aY6uHO7SfUcTGlq/L2E9dODPA6Q8Th
i1EFHE/YOOE3Qoz62kyDQ8MlnTEbxmne/KhrlisgRVR9T0ctnQFuZKb5aaI+ELct5iffC9Wp6AtA
JwTqRqtO8AhXvnzqC9+Ar1QllEThYH41RABvWU2weslXreClRY5NfcJ+lmqLk+P+mPoRxSipqw94
TGR3tb5A/2mSpl9IYKcj7V94nEra7Q47bsQwsW5oEXoDvjDdZ9ZUf4GwEY3PiUqHqUaKwuCvXDqk
NB1JbX+2zNQXBoGNrxnqQ2hidSXUvjyrnd1MxQzxJqAW3MytK6PfPpKiH8YJL05Pj92CWV3S2uXB
6GYSUEQXy0MYdTFDmbpybnWDpBUiL1MvnJpH29zkQ6MeMAAn5YaJwoQ5KTL1jdF3+akzjR7BFCvr
m37H69fEh9x1hvqbjnKT9jpAWNc2M8yzTUmQNm91R69RdiscrcdxQ/bhL4f8NL2texyFDFPBI6KZ
3ddHCUW6R7shycBouU1SPipXDbDyqLQ062/6Txbccg3xivIpBbtd7HTHgRGJ8Cka6BCcB8arlpYG
H6WGeJ+IRtw80JZoKvUUxDWkVnIYf8OIEx0XRNkQJIvg7mk7fp9T3peDKMBBKyIzjhmITxY+Zf3W
ny31c2akhBk3p+A1MNoGvEeCsja8Dg1rVLJCI900cza4W2oiQ/7l5lCIN6hjMyVG0QkdEqCrUcWs
CUWGm1DASKRdwIjsWbYaRiQVU9AdbHLGlIOR7SwE2DpmSg51ADJrYF+McFEhdkQLJYbObrAfJDTx
HolauZFM417A6otkH5OdLJN6MakfOZLCSH8gWJrvGUr7UGgx+/XGochfs7auGXjE3RSA8FyEWalu
QRbuQxJUOMYdGjkoJgbp944INj6qxDWSOz3uorZB1qJ0tC8lgmrOt7Jzkd1sA+4dDz01UIKVzn+n
iUf79GW26RJ9DkmeH42xE8l8Y0rgZL+FsGPeG4HFRXIaxb35CK2gVejq8Im/lkicz19gLdgBqkhx
FnbPBb6Qz8xuxwCTDBX8jYR6l3yqKmUi4A5i4pBqvEOyYgfclaj5f/mOo5eOy4SMph9Ti4N1mAZM
WSGmyhs1BWDBHRFQQjCgAMurB0F8X3ZB8Tv1lUsDQAfEAGE1sve26uk1LePvyQNmbtVf6mj0fzPC
U8WPgYsCW1Dw5aRHml/XL7kfSrwB6AE++VZFayBB7In7w1DzD1TCSsh5JHYQDHGdx5WoJOhYHfDY
e3sUwzGdRXlXh4PfvgA6GuXTIlNQH1qjRTVhW3bVhF9M5xNHzBDO/jOGVFn4zIjJYE2RWMZGavgR
HSYUMH/jPUUhGqs2ZLQUd/vKVc5jZfbJreEk1a7SY/GXA70QNj8MAWBxOBdVH+zZwImMthhAsZkj
uYcvIQRgrmg+6EVOEdRxNtSIvgZGVajHRDScEAgR1vyp1oB7bc3MGr7mQTa6hwRr0gkdLt/FFUPG
dCM2iO7nmE0SPFCIwKfBN8b5a84QDMCqns/xBB2Du33DTMpetE3JMG56w1LlCwM6Nd8GEFETip5J
IaZHXKyOodXXjI6m8p5xZF5DDbJy+bML7fJVaZ1uosM0DdYMAEjjb2zzqf9o53X3ATCRc8QTSYND
lBgALvIBMYTJddyl5Z8jn+Tm/fxFtmWEIJkYhy8CRrZFhwmaqugztnDEezWPJEsBtpO5+8yAiXec
aSrWCGSuBc0U5zULbnAW68Vz4CIRcxsR4oBsdgX5tW9z64OEpbsYoIGe7ki3ZnAYrlnKTQIaOD8U
HVPQACy0iQI+OMdjZo9Wwrnva+sbKM8ibuk2xBV9gXkGwCmPJrQHVognEapPIHGj+7nJ0gJpBdVr
H/tZDVjWVa4tHsdKb4VHLIPMSBVWf69xN/qYCK30Pztlp4GXkbR7bkPfMPYVhBAvE/b0YJoTM1kt
su8nSqsGtRBmsBs6ccYvuixF9IrfxvxaaQ5ZG7WgsykUr/UT/pfRa8MUZwMet7R+MXuYSw93VPcu
63BO2iBp6zKHirGagtKMd8UdpgrJR+4FKFKUBFLbRU7lMr2OM/iV+yZzZqg0Q8QRHb0KMURknk06
v3gb4nqLV7huI+DSlLTH442ekj0YAF36UJjHpBW2E28DziepbmZ1znM8UFmikjIPVPdy0j6WatLg
O2dLQ/vDDKwdRbEYxhBGWa7Vf9cR1ExepmZMAsQFRUNbwhpc6DoQvugmo+/E4lqPm6rYSAwrMu2m
M0vmMJXC7QW7gtLwp/4JUkIwV387ou566JN9OUHnhJ7VjvQtC/Bz+bTtqzDHjho55BiHd19jtN+8
RBIRxM+tKvrxHqCOVga/XJLt2N8zP+OAgT1HMCg4qA7cMx56GdTiB2q9GaMV0xFukCKlgRTFEccY
KBjWRPX5QE9fzduuMIrvUa0X/SE2tYoBkl5JszvEXGQdtMERolK+cTKgpPLIuCgMv4W9ScQ6TrjD
TuVez8HpWe3f//7Xf/+///tz/D/B7+JjkU6YVf0r77KPgEDa5n/+rev//hdhffmfb3/9z78pQ9Af
tRxEZcjaXIsOF3/+88dThIsff/V/ySTIWlhg5Q/fbqtqS+UzHFKR6l9sg3oC1iF8cQj82K43wp2o
XmrF5H5MmGtFwJMu/xrn9McYDk1u3EBcuKW2u0xQT38M07vJHrj3vyU6cI+tbpbuVx1uTbsz+mzK
DljlQEuukpCU4g9XRhzAsgzhSFviyyDN05UNkxmQFmrDF3LF5FBnE8Y7NiA9x7GDD92g/dT9vDxc
XlN3Tx9XIh4olW7SM0fOz3H11aLApmglOeDOsXgZmnslOxtJ0Na0shvmsYyeEAnDdeAG4pSlf7QM
+K9YHVhuyu0sUQLDDaRjkpEVhTjatGljmlh1R1KAheqCk9QwNE/GuOyfB73zlRdkFDYfLj/E6pNJ
4UqT8bPlmoYJ0spVqxfHC5qtoBdPk6P3wJPK8TtKiP2uMQTqZ5Kk5utkGMHt5VWX/9c3u1bqhtAN
Rc9s2SiWbi67+s2uLeYmCS3fLp5T/JbhPuYq+9AnMByhM8/thnaww3wZT+HbUOG/cmWbWmdWl6Zj
slsN/kMYp6t3YHbrphHFs18M7VOSSes5aBa4MFqXV5Zadvz6QaWyDAkwz3ZNc9lCbx60MaTGQMAs
npuWyjIH+LGB1FTvu8Qd97Uj1OvlF7v+nLphsiHBGyqLfWmI1ee0kAyqRmgYT/iKwp8I3WXMQh9j
A8A0P9LwZ25kkx5fXvX9C2VViwa+qRsk4ZY4fUp6HDwow7enIiFFv5k1+6+woYPN1Eybf/7xWmxT
OmPK0lG0XccYgb2hBX/Of7LDAdEMGaOcAi0uuktzWYk/CyvsU9OUpu4oQzcZtDqrnWJCRrdpXS/W
T4usAIKAP6aFFYQYkQGPjmId49A00qfd5YfUz7xRFlY2X5E46srlO7/ZN5YGeNRwU/8J9JVXarJO
97VEZTmg14KJeoMDQTTM9Y/M1r+YiwvTJmlanCR8lDNqoq0NAWOgnrNzVBSkaYT3l3/g+33Nre4S
/GybhqMQq99XhWUwNAhoPE1IHE43YWbTkoOzbd7lDa6eUVpUXy6vuA62fArHIEaxx3gdhI/TNxJS
Kc8q1MwnPpkOKBAOQ0tDAIy27dLJR8PqaNoak3soMO0+wv54c/kHnPkkxEqd30FnS7flapMnvQ5V
pQucJ7sbjdvUbOgilakPELfvriy1vtWXfbfAgYixgNmQ7JCnDxvEo48IfGk/hXnobku4vXsQ2dSD
jPIPeVzelWR9N3Bw5VbXfUDkRQEwoJ6z4+Vnfh+nLVd3LX6M4MmFtbrhWqx64BKM1pM2uAa6xaPS
b8s0/Qqjnyy/QFK3T8W0hacb/QcrY/Kk60pxnfMaTt+AOw+1a5Wm+QTcg+mnZo3OdqT3tFczop4M
pB7rbLR+R5Uq7y4/8/vvbHErcSPqOpkEIIvTlbmYFJSFRn8yYhJYPR6KEbWpcN7KqOn/urzW+2Nk
O47AgdA0OO1M2E7Xwkm8sEiT/ScBinEvGnep40LrADK63eRijA+X19OXc3lyHzlAKqVDbIEQLdCw
Ol0wA2jRK5Ex3As0vbzDtTKWRzReNTrCkW/Ve7tFUTbDvwj1qinAvxCrTrRPcSucPzYoZ/5VgLGX
ILKK0EMQFGZAGNVQ3ssyjB/c0HIfL//i1RuybWDsHAPHFvy71N3VDuybqatnX8/vjDmfjwiV1cdC
y/QtM7j0KQjFtaP3fj0pDJtPouOHRqN2tZ4AaYTPfVIxlHSxHs4HePN+xShSDcwpkItX+8sP+E/g
evNJeEJgSkI5yIgpDr67CqU9MIkC3FJ1x/i4fXVNLTuYppFv7FCMt5Gc5VdtMBMM/kZQIGXWJoeZ
gfVWULbsLMMYX678nlVF8b+/xyFRYEMiqOiuTh5UlABIFmpOwGTyLMSstZa/hrj0w7/9ksnbbR2O
i8SQSONDDk4Gqegp0Z5NnKeUJ7Gxff0PfhDIIyUlkZBhyupAMqHTQUm2fJIgS/sNmt5gE0wMuNic
Viwe8QUFO0w/Fi0lLDgnubc6TfydlhBatn1mMmC8/IvO7BHdcV0X/WlDLdvl9BC5QhvI9ccWDICd
7pHamp6RtpoOtBvkb6HTJ7q83ioKL1+Eq0B3bRuAsyGM1Z5MOkyNOrobdxXq19mmQERquDcSm5l2
JYHiH1VV2+NDTUP7BdvUvr6yRY0lKqy2KOkrFz7vXyf1WqXrTZfiA9SEzV04ptNti/cgkqRi/OxG
9QM5vomKV/hYYEj8K1tGNFS9kiupoktu44h7xAMLfXjGOSOivkxVsNJSfwc9mUmAvvONH9rR8yQd
5xjJFABIRmMRpOyPyy9x/dEUlTIfDBVKk2KHjurpR2vMREiK9fS25KfjYWRbaOc40SM3n7PR8Z94
urze6hqxlbJN14KZLQxm4O4/kfhNBhcadegkqa/dKuX2Ao4pPeeR8WIVQLW7SbOJe/vKvlwFd5ak
COW2ljynLnR7dXJtKAm0+FXrma0ojw6NbjxcJuSSWrPZ2FY17hB5LK5sjlVexqLKsUj/dduwFgnJ
1ebEBnHKQHliMKEcxcAwgxxnPdopU5JjJcp62qM3pmm3Y6OXLXN64AybuGPgc+Xh5fsf4goUTwzu
UkuRMKw+cC5A9NRQvTyM/8TwgfFa2D5loMgzbm67a76anW7DKu7o821lgEZQhsxbO04vTh9ZzYeW
Oav4TEPXoi+CkLGIvg1y8UACw4vU50MMti95qhAE8beCcZr7szFR/NzpIPUJPGFXi6cStdiQwrUC
IYeeBj4EoKHbkOSsnBAJImcvdXHboEyEXVNmjoxKp7jQltIzEpE3dFnXY8wZAarfQI/Sghc5oC/9
GgOpTz+SVaOGOCKG3Rk3bVur7Pbynn13RijJXUtKlHKo4gx7ecVv9qwBSi/yI5BJdpMzE038wb5h
qIgYjzGXv2ilqCsfbdkcbwMLe585mjB0/qX4ckvgebNg0sAcx2Mu88Qwtp8Q6S2flesEV1ZZp9Ps
0WUZqmmDQ8FNu3quEvGYGJh55gHRwJ+bXuFtbUqcd8xeYuNdGrdahsQjxu4hbCf8Z9IyazZOOCVX
cst1JOeHUElaoGJ0mi6uubrrx0Qitykl0C/XHF7NKo32OX7jXo7tQ3+jYUuE/3xReklfVVdewpnj
YdCMsmkQOJQU61etowtYlJGOBwyEwg3y+NFjhorSblh24QiV4xaUj7MRPcbSKU2Yj5e31pkvTSkj
2Vck86b854p586XDrDFwGQA/GeQ6QFdQoNkvLcqiP9/BBlA2wTUJclfYq1yhH4rOwWGeLz1DSERS
dbTvpfInax/EQ/AFAD/ODZef7Myh4Ys6qDSSMyFbs9pccROOZZiFodeYWByZfXMHZxAgfQeezDJw
NLm83LnNjO6zLsB98y+28+mZqUUytQzBQm+wU67RMamJbz7BYxyTPSIT3RZyAAofU1x+CHyGApNq
9UdRVz8v/5B3WQGbmaY4nSaMKf5ppZ3+kN4cwQzUQeYh4GrMt8PojMqDnjMmX01MaOebCg8y+X1s
wOptKJ6MaGsX9IhvZmVpwa/EGUX56HcGYq8IxdSzrd0w0LDkttbdwECTnlwy9uII54yHGSBS/1jp
DkIDrkBiqdlkfufKY5GbNbgbgLRIg15+wHc3OJeppLlO6kkqLM1VwY9GJcbgBv0XBUb996JVe2j7
HnFZ4EJwsC8vpp/bRg4v1AI5TD9lXXiAZchVxCWBZl8q832IqtFPmJ3Icydqso8ENYdqFGPVeW+A
FqgWp7X+BasQI/3A35o/G0Bg/I2jmugeJ3RsKDBnNn7G5LD6lS145qdSk9FpdzhhNo2/0w8PcUtA
5W0iDyXOWQLPxoPYDJzm1ZoNVdy3zDL+vvx2zsRNm7fCa6EElMZ6z492bNBh1xJvmNx+i0+UBRDW
ibyYMLYvpdF8aGSAeWUZxK+XV363CTB6l6i4Era5oJi1nD5rk+q4bFUR+9DGPhjyjhFk4D276C4D
3H2lq3YmSJLgWxRfEPskDdXTxaQFB0DH+8RLpBpvW2iVG31K/oNLiDjFwMgxDZvCapXND/hU9BE8
Z6+ZE5qY4JqBjApdw5kVSSd0HDo8oybgb36a7S6/zXPfkdRM2IJ4ufSoTx9wBo7jtmYRe/hBpXTu
jOLQoni8DRXLZw1cVVhR5iYw5uFweeX3uTGThiVOs2G5H/TVYQa6LofOTRKvVWbhPIYa7Z/dALzr
2QgMZrkj/ps4dBSjf2Xrnll4yaWW+54qH7rO6SOXYPihg/mxJyZaPBC99IdxjO3fI3aCeHkEBfaG
zoJBuvy87/bt0hqnHS8YDdJGk8uXeHPfAhYPItXNhmdDm9sU/FWfZsNHhDAW2ZXK6t0TUtwwf9QZ
/PF8nM7TpSxQHDmtIcPDotuAc4cjlwPI/Cawm3E3IfrHkFdkfxqDeJ/LqlxAIPpJWU8XrVMA+pOQ
jpeiGnJHhYV+Fl5ON/ncRoeWaceV9On9tcttQI1j4yJGx45b4XRBw8napQ1jcdtBFoALiSF8HP9d
2VgfJBPA/TzKePoyRzA+hNsBt9HYFyNqOZc/7Jm3TR/Moe3AWIAdtdpPph0nph/4pte0lXtoWrCc
CFHkW7N25A3YXPGSw0i78vTvzu1yFZJGL0eHJd3V2458xDhH4UsvbWI7BK7bzcBjBlL1G5es3UNa
ER1sx8qcYw1Y9U+TOlZnOEmSYZD5EIZPX70p9JrAHltoPTF6/1I7GBag91EUD6CwElQxggZ2wZ+/
ZiY+NuGRsR2tudM1Zw07zizoyePwfIOCUsU7XyvcR4XDyiFYROaAwGbxlV195tS6SxLJbMs0dL7u
alWdscYQtKY3iUwKdLAaPI7iwKcPq4cgZy8/47JVTqqv5b0iRMkR4h7n5jldLUudLta03PTMksjQ
4iO2YUyv76Nw+iGRUfQuL3fu4SgBGLqSc3CXr3ZuB3ctQnZKIhExZZvWwGQMeWJtl6NHcKXaOLdf
l7aqNMiUSZJXOXmlV8NsMlbx0g5nCiE796ihE77PnVzetoDcX9tI17d0LpFkvPyU69EdXbIlKyc6
UW5Ra64nFzViByjXhq4nkXzPFHjmuSw2aOGM9U0FkcTfuRHAsx32HgKzZMyYTZwpAndyaX210sYd
wIejf8PfG6POicDfJPZzjsrEK3gK37gCADi3CRyUE4hutFcJ46ebwG99P6gj6L+zAnbYA/dEG8PJ
jnlMNYO/knbl/bzLcXg9C1aCDUfF5DpLfHtzMc3A7stqCpA1z9r2F5acuHZZfvZw+Suc22vKFrqy
ASayE1Zb22zVWAlRm15bVO0zrk7ZXduiKxU1s3klNr5fisaFLulPkr2T26weCE8EC8mkxCE37cXG
D1tj11UmKtNRL68EwmXbnh7YpUci4Bkr3X6PckkCq6nh/zmA9RUAqwABZseI2s9Awnss/wy1Azvv
bydZwogRyLBcfqnvrx6Wd5iGAzQCh/zPzn/z6STySqhM5K43hWr+kJbmfVIisUt3zb+hZsHhJ0Qz
4PKa708ya4IlctijJMVqlTEiA5kH/bQoVNClexLziICaM0jMNZ38wSqwzG6GHsp1of28vPD7fbrk
TuycZQS5IItO92mjhrKqwP/g/J7Z5n1pNkizI9RcJZ8vL3Ru/yyF/FJP0UFYgyd6VLyqSRIvQhQh
PAOo4YfIDl9rwau9vNK57cNrNJeGLR9wXWImYSuiyQiUV4a1BmbNbrETjer4Th8GxOqSvOo/JamT
fRs6Ef+2uBs/Xf4B597pkkTQm7EN8v/VDUDZWmpaNtkeWlHzo48wIeZJlPp/HmMo1UgPFSeFQc0a
XtTHjqk5qCR4VhjHPZqqbaUOCZ3FP44yrMP9CQCPfjOR/3SP0Lmd1Vw6tkfOq7475pzfQR6qKd/E
r8tv7swxINlVtgHUb/nHsoneHD3HDLEt51x6Y4mvoi/0bE97e9z0fYVROmgzcmx8Hi2mpFe+2bmV
Sf0IObYj+XjLn79ZmRHPAggn5kASz74hkhRv3byF18F9ilhu7GQHBAW7LSiya3OnMyeDtiSTL2aR
QC7WJ6OIcBfEGM3xQjeHeKUx2JraNNl2g4oOl9/v+1uQdMuF1kmwEfRSVvdFGGv9P0xLD7YwEyx/
ioZjZtJPoUWMuoqGT+HlBc/EUh5LMRvi3uWf69eqIUNVljHhRQ9Qce6t287CzdSNJB6QQ1FvHYQ+
Li957hkdgozOVmUXWfL0S1I3DBVKbNJze9S9AyCzdwCDfMRYCxNVmcS9Em7OfT7QDXQobWpQQDOn
66HFPYtJVtIDfwSwgF+E7NiMFcqg/jxWM5Cl2JU0o953NKJ2GqtS9NKbC8v9ovdhv1XWWFw57edO
AuIeFv0gQoqzHq8ZjY7sH3orXlmh21y5mfYZF4J8G/QFcHarMZoNGpDfI8f/Q5AmgYUWhHSUAtln
gu1b5WgI5yeYApKo6yB98xuIr/bnpnC/GDqoanOECVEvZdkfbxeDdBChzqVIkPYSzN8e/KJ1wrJP
aH/Sqzq0QRJsTbfwXzpkSLYVbMzoSmZ4Zn8a6B/StHf5kKCNThdEjwDK9kCR2beNiTt51N8aueHf
YonElN1qXi8/3zvgxfJWkZiloESCGHzf6jyIuJ6syO2kh4xPu7GCGFGbHghhNAwQEUZyg5s+kkhs
9CaKmEVf3xcLrWdg7IuYQ9gMV174mevZoMHAfIjLi+O5+soj5o5TYQ/Sa3HLZWCuBkRxgaNASrXx
ojzWg1vuG5gLxwr81ZOy43R/+ZWcObHUnAsIBaUcYHTLF3rzyU1/Vn7U1QYmPIN/iBike2NVN7uw
KoIrD3sm/kkdqCrTRgXmxVhdnQgGSguJRMOLMyXuoJWgxdp19ucinqPfkxNP963sxZUof+YNAxNn
9k9FsETdVdBtXcvpndEyvVwgIYyWudvNOFKg2nKTVi5jiB4RwYegRehmgyq8c+eYQ9hdefLl3KyS
eO5TIDwWozDO8uozIzYZI9NHATTh8PgtahaD7z405j8/TUBmLDqty4QeWZnTb1mkA5p7hS493XcY
uXQomBZlY8DFh4Mnc4a8f753XKIvIBW+JqHqdD08lgccaxl81Zqe/Ro10/Z8s9YeCsgGV+7OM9t0
mfEbS3VPKrmGgqLXF2i1mZqeoGm7Qd51xCyzRbk5MEJU0y8/15moRPIB+mYpQYDLL5/zzZlwk3ju
ZcmtmQFNf3F7qrobGH/4O0ncI7CWdZV/Zckzz8fmpMbiEHKnrbcpHJiY60wZHmwt8aEurJJmX4Ne
n42g6eWnO3MiaGVaNKb/d+qw2iVNhJ2cH/sYTOkLPMdCa2O4CVwdLmU0Q+qW/fhNk4O9H1AxoMSc
rKfLP+BMHIAVp5izcRoAXq6C8BSlTh75JWRK4NwahHi5oN6QuUFowxh1FIkA7SQbqFiqunJCzrR0
ibaQmoBZUxRR0Z5+WljLVVMVYUoaZDkTxEAfaTlh4/s04/6NbZimUOSLwuRhMPR40yv8ytUcqt9m
69i7y+/hTFRgikqJC7aZjf0P1+TNNktGTVBVi+Ru1hL9Nzsj25RpbP15Mv92lXUntUd7qEOXP7mz
ROxvDXc0MRwJ/JtWZcVnx3Kf5qisvS7Kr6G3z31mLhaHk8RwC+LH6as2czCcLjT1uwESmHk31Qg3
vLiBpT8zr0y/t6NA+M/RU2e8krSdOUvL3Id2CYU86lqreyZuNcNGijK+Q/ShPqq8MQ5xrOOWEUTX
7u9/ZkiryK7UP5muciAErROYduDPJB4bd06dmti4AGjFLyjKMpw1urJry1t8Azt/H2BQiZfwmAPu
PlYVFOMZu2o4RFeu8/ehC8gk05+lZ28QJlfXOUlPMvtTlt3F5P0V5qT1FG0EOd+nqbSGx67Nr/F6
3r/tBatNsISasQDYV+EEHlRgCS3GBjccs0OeimhXWVmzdQzzWq7yfkdJy6U9szCvQE+7qw+LOWyL
vxFEttiumh+hHuVod3JE0fDJW1jmoZFtxeSik3j5oJ55xAVDyA0OlAeuzCpo9HbZxTjY+t6IBF3N
TVpn910U5sWmTBKm9ZdXe19z0KlhEsze1aHSrleTsFQxPAFYi5StekgRP9v5ZYdLDcbi6OVOXddu
jHKBqNPu9n9eXvz9/mGct1AQeF6H7sIqNhfwOZwB50vPijI6fGk3oS1f9rDqbfcmDaLqSgrxPgYu
1Q1DflqM3AbvuIwyQ7AOOyCv9SuaqFZqHAYALLvLT/X+A3K12jSGlzwQutLqVAyOgWgvvuneRFL9
sWjU/KDBGvfSNnevlTTn1uJaE7RtaHWT2Z+GPSdy0hKo0+ShKrRgOjKEp9H7hpmcXGvOnlmKwmlB
y3OYgHmt8q94yDUMA2TvTZ0T/cDlK/2Yx1q61eY5vrIpzy+Ffh6TQCCn6ziHF0gpkLfqUeQsxo9o
iORHozDzHULi16DPZ7Yg7IgFbUISuww9T1+ganpcAt1s8Hr0vQ6qRi87iwbgHgWSgPPQdlce7R8C
xGkMtxibL8gmh3k9Oo+nC8IdFuFg+72Hk2GGzaeyotspHP3nwqysb6L29UMQTn18U2e0TuyAe2xb
ZsZwNFJsbgjlJSa42P1e3rPvg51FwKFyAYdED27dCctqXOmMGK8t1A3Q0TCmYOd0fuKFqMcgvTEe
UAM1by+veebVM72iqwKkjXC+Tui7zBzyFClOTyLZ+1UDzPx5rEK0MtF/2OsNNnmX1zuzq5bUAAAB
5C6bsLN68+6ImE4WdV4DwMjLUUC+pcc/Hx2n0Q//wVLQYAAuUGszpTtdKtK7sQ9TvfVQ5koptwP/
VmqBuQ8pzK6M1849FWHGXNooS29xtZ/w/u6Quopbb+yj5qPSdPdAwqu/0OhQV17gmU3i0IimcUJN
5FjroWeErEYpKqf1RDWiMa/V7nFw8HJ1wni4r6sJdaq5+POSmoYbX4scGoALFefpqwzcplZOJmqv
GGbgJlsETnxQaCmGkRnG2CHyylivjeGB0T3qV4UrU/8XUixlc2Xke2a7kntxL+vgEelMrPKBrksx
WK4L4N9I+k6fWgwOwtu8rpCfo8jRUD3tTD/d/PFGUpLAtOCZWHd9PTvNRKNhNhvPkdl4mDD82kfI
vhxNDamky0ude77lFVOGumSX7vLnbwoE/MDGBMcqsvNFYscX7q98jvwdkLsJ0QKt319e7n3iYTH1
4nZkKMUEfQ2kNbqesjG0as/l5KO/D6d9wiHjWObFJ5yNomOzmIQh6NNcOZtnn5M0gAKYJsI74AXy
hPmkYQvsjY0VvaDlkX4dbCvYorewCCmW9e7yg56pAulQL6eGzBdIwPqKiUkzyqote8+CgAX2LE6w
SE/xMdtMQ4uwTFPjSRJMkUJMMptHCqYs+CupteT7qCfNlaD7PlxwlmAVLf1WQGrrcBFOSJgjQDPT
d6uGYIv92/zg9kk1HUSjF9f21PuPvJxcJBsWPu2yt073VB/W8WSmlfD0qsBELU5Qft/ikSdfJ1TD
X1wbkW38ruJkW3dJeQXs+D5cMRb4Z5pNXOS+XR1YoEb6IgcnPGYk1cZp4vK7PtTR7yLX0JFxF5Ni
q43Vj8uf+8wLBoVOQk1rBSrVGmIZo85qWgN+wIGOjJwZt+oxz4xmq4Imu7KTzy3FkHXJaVmJ4dnp
21WNVYWmRXNqKBL5PXfG6RaZFOQGBXJ7l59qeVenWQvk9IWeZdI/F3zM06UC7shFRX/yAsDSe8aq
FmLNuXVMQf8dcdsFGNBoYGDickRXosyvnKEzT+qAfOdzchdQLawuAYUAb7bwST1SpuLQUIrcDDiR
3KAjdy1BO7MU6CGmIQCkYOCth0qN0CS5Z1J5JTj4ne5O6XOGIRIuVXV0JQSe2aA0hZgL0pyiZFjP
y2raP3hSjzwVWqgg+0et8YC7Z80hQBf6S1ZykO9qjkvxx1cZ81Z0FHTqS9jsankHb0I90NhoCkNs
JyWGIMCXAmdySK6ded62qOP9LN16SP+QZwvMGbyMLU1S+oVDtVqzxQ1R4MWde5k7lNlhroTLiDnp
e/dDaE7JtC3o+l4JdudeMPisZei6iDmsMZz0Bcs+VXSi5wSjVr+yfkQIRN+oDiqgYZe/cs29BoF4
f7vwmEhHAH9YbtL1JE0fF78h18+8upLNvT035b4djQz+VZUdBq25JhqwXg+k8dLVWwhVNPXUOivR
OwR07VGZt5OeFgF69BL/TJx1w6B7iFuRdvnNMqISV3bQOh4syzJaWMbmizrQusYVRZGHUKXlLc5W
TX8sJ6RpN5msbeSvO4Ri80CHA5dZahsywN8Nahx2lyPS/+fsvHrkNrow/YsIMIdbduT0zGiULd0Q
lmUzp2Lmr9+n5ltg1exBE7O+sAwYUHWRxVMnvOHmWuXwo+xIAwqsCSFhjQoWDf6/SxHpAW5BHc3c
ZirHL8ICv3T0lqRRXya8Qu1jqHhheKwRCsEsK6+z6Gms6bEfYuTok41c/KZBx2+iYWNI+Cw0KJiS
1x9WHNkRINZ6DvK6sfwqisRlYrK6s2DMAKWIsbaB3LpzMZGih5dFpxpTtfeWtPJHcNXKFA6SEhiV
6x+hccMrCUSSYASmc3BcFsTGfHpwnO4fFRvljRR1fcfL5WisU3pIKj1p6vVyfLw4GhX6EMT2OImX
rPByiEnxjIbKseWYpA6GgE6GZTQ+b8nMyBMfhI3jKLf05/XEbwA2RmuCj1wF+be6ntCoT7DNMIcA
Uzz9P3uZ82+5iPNn0cbDxnbXPSSWogHJyQPlQINzTUdd8PZT29HqkcUrHewlmvZgU4BtXA23nzWt
FuaHMo8ggK1zRq+wSibx4xAMQz0/iRxGLwIV+NDkk+q76Nn597+mN16iFFvhkpWlOH3P65fopVAz
S23pA4O3N34Zsop8vC+MeSrwNyzs/AF2mx7iiYhlsh/lnaluTA7WsZqRPNkSqQycZsBw6uoY2XXm
oDMetQGHLMWVIDXLOT/CrINHkjUOWlelkvSYXxYG7uFbMko3XDO5PFvniqI9Q6KzyqX60hsc7OCX
AOutSPfOg6Cwz3wXx6f8iIC2cC8usz/1a2kijkc73e1qb9yJRR3cHz3eKtrzuLiuccptPVF+KEjq
1UdjQPD8oKgoF5xauGWR2EUT7YJ/4lCk+YvWpw5uHJXkQP10PTygP7WYpqOcmcTobr73DYMq4ZrQ
mM/wmaxTKDPxEvC+EbOvpPlSxj0m1B02Nq2Sw6YYhvLSO3p3NLRE2chSbz8YAzyuhOMRIWQVf320
MgO77Mmew0BVQZKm1F672J6Lb+/eHqswGTYp6jg9q/cn8CuudLMPA1zq9NSP2l6qQ5nDSNewt2r3
5NqAww/OlOkmWNIi+vze9QGUwN8gzQA3i+HJ9S5jpyon2FVesDghtFAilfD7gZnTEmfh3xgCRvss
ynsPdS6726Km30YLdGwoZ2jdwSIknbxeHA2+Gj2bxQumQcMRSLWKx7Rxi5dBQ+KxcVn1/mbfWI9G
DAp8kvcDe0H+/z/yRw9Z2yFOJydoswY35cowBuxNBbyytlYoANqo2cge37hZkcoh4aAMkZiG9aVm
2yEJeFM6QbR0kgqCz/pSUX6oMzNypwkN9CqbuGKQAZgmSUie5wSi6qjFxVPWenm58Tm99QjAltOg
5uuUYkrXj0DkSAEwpOcRYDrxoETTF/TBm0M4qNlTUSvJRrbzxnJMSGw4YwBbJeXgermxTJ0Ovycr
iKa08OMOYkgVzfZBi7TJn1WmC/ff8G1+B9CNpgXluy67i6v7YDJ5lvjQRA99hXmBv9Q6BqQw4LW/
7SosH5vBsnH1ms3hK5rv+BB5GJSU5/u/4fZG4DZgfbiKCFzcBI7CZpAcGi34rEmrzn2LT3yWxDm2
DDRJyghNw5xw985xLj1UxrlIPfKnLDdlNPvjaBcMuWgSjNED+nnevmBmevIqpzzC6d8StrhNWlhK
lieyPmEGtnqnhkrfGZeY6AEbc0U/IjsZVQdLhaJ5GPLWey/YlZ3Rt5QFPGIjco5zvTOtzmrci3SF
prfSBrhbKn5Z2NkPjIy3GhNvfa2Agmgv0e/ixFqrr6MODRxDtR6TNstajkaGZWdpR4tfawiGi3E0
d+mEFioCcjipw0TCc9eLj/ePzxuPlxuHspoCQcJgV/sNcyVS68Hzgq7vq+M4Wh/deUkfQxAo748F
ZAwkLwR+nu665ZPknrVYKNgEA8/j5BalWvvCwA1hVw652OVRkbxTYZKog2QPlyrdX4p4qs3rl5ks
Jmr8o4JY2qTpTyAeLEj5WnOGUdZtSEq88TJlA482EzNw+TGuzqkejYUW4ZwQLHVLn6BpWvXfsG60
v+whwwylgTL9YM7dhKvz3KtPi6mk3/H+MzdC0m0IfKWQcYiBZlHeyJD1x5dZV0tnwFhugqlWXBq1
HZJZIsue3EqIQKPCP90/P6+SrtdFBZQ1UhYKKUbFVNnXC6YF89oR2WQMVhKIbNKnXKkeUCF37C8L
BhRs2AgLJMmlLM2p88xG+TRhgdI8WqOaNf+FjTJbD3YyK/anETtU3GpEWxh/O2lvR3jxjEac7Myw
T4pg0ue6P3raWCLJnAici/xU13HuxGoQK18fM55k+YGNUKx+jT0Ht56TJpo2PlpmNgDXh0qh/1Cx
iPsHdS08FV10wZ1DPqZR9uKWVYFdH+Ib7xSv5BAiWcyh4KaAb0F2ef2ASqPSeQ78/KStwxOW8p8Y
mE5n5iLFsZ2B86pTOG2kHrdfNZm61Oyj5SmHUKs1FcXE2drO0G3FuXGfCPya1dKy8bOiB3n/ANze
P6ClyKrgXVDoMftebS+dizJWijyYmln/ZmJXEe27zG2nXejo/XSqhwmI8iIIpxsr31ZjjPTh6zCo
5NMGvnq9cuFFhRC4ZAQ22j8TbPVIBXyiRDi20AvJjq6ZYBTZDJi1LoS4jcD5xr4tyVSgr0PfjCbo
9eqQvhrBrTUF1lAYSHFDJaSRMB0GGjtPZe4uH0vJw77/sN94rx4TCQZr9F4hjK5ujB6kNCN3jKcd
fYqb81DCGjyrehWjht2+/ypEXM0xUNuUQ2/GXdc7TCLsHmatHQK1Ua2D3WIQTn7j+UtqbLWpbh7m
KyZMRxXAoSpg1nW9lINK8zxVcRfUQC2xzsybA8Z+4/MUqdpDmeYZ9qnZFqT05mFK6AmtH4ZbgMSY
6q8Wpaw0xyppgy6M0LmnG2Y9O83s1Sin1dHX+29OHoerMIm2Egk5YCXwpLy+1Q6TOcVjEyeWoG9H
7zAx3nouxtrzI8TJDjPExf2ckTy6fSlduRtz4/K9vZ5k3SWBFLJjj1PA6nrKElBR+Bs1QWXAV0cC
3zuZ5ZijML2I+AMKxvluZuxk8gtwEN9jPtzo+Ii8G9tObg78j2Y+4wNO8o2InldhmexqIigWA/2J
rrewOsD528+RsP1y/5nf3IVyLakbYjAYpuW2ioK9pSOsWXUisGYDIGuJS2bqlx3KpUciinU04ybU
Nr7Qt9YEUk6iw0wNoel1WDDR1hB22ARNa9XxuS60ePpqCwUH64qu0CcH1vx75z7ymZpMKolEclK8
lkoNnXxSst5q6Ov11b82FKqdvUT217lH3eP+I73tJ7MWuQUHmdSKxHv1TOs0CW2r6EWg8IbTnuFs
XebRLhddS8dWCWftbMS6Vxzcuva+kqfX1iHOEr39pOBYGqZ+azRVtxGL33jo5JUgrgC9yybr6keh
J9J12FgXQYqR23cQicNPyvtY8UHtDSfaUlH7/tdMD5s6UyoSye/6OnbU5WI5SmUUQZ8XTctwetKS
fYwb2/IzNDPzm9FhE7mRYuryG72OIZBd6D7CmTA40uvaRM1GI7HokgULuI7C8Rc+nKTeWTgUzmiY
yC6ZHuf1jCSsgTfRR9su0/HY4MhmPc+NjoxNZ81j9Y+Gq46xqy2ti16dFVPcfHqbJoiXRKrXH8bY
81Cbw/NrtPy4xqLsi+pMkzg3i113p/sn6o13J1VwySFcG8zRekARV0brlFOTA8qtknOpWPo5U8R0
0Gvra+3G6cbwQVamq2dIt5iKVep6U0+u4mBdFJVWJ2kbqIz3HrKpay+lM2+1EV/FUFfLwO4DO8GV
xk29brWL2ENba2nGAJuVwQkocEuUWFTsRI6N6zDjDhWg/PZ+UnBF+NKglKo9RORqyEcbeZn9yBas
RV5whR7Db3RnvPhDauL3Nu8trzT0A+aBEd5+GYmy9GidakzYMMq0A2uciOnQQV1U4OcmNw5WkoXd
CZB9opxhjNJwK0XZQAQEcaCfk9ocNIyfa8fysyWfnY8I2qoKZt65t/zsKlxpcb3ExutXqWhqfChC
3ayfY09LkkOOXse4S1pcgPa52yzTt9w0UXxJdH34D7+JYn5eSq3rL/kcKwYCtUa8aIk/x2WpPAiv
QWjI13RUNTIfWIflPSN2GLq0I2dsh+4fsturnrkHuaIUXIYvvcZzAGXhN1AEBB0yutO5rfUJV+4o
TvIdjJn23/ur3SSmYIRBHJALo0DBMVglFhDIo9ljZh1Mdu408R4NcbN5wZvecU7lPCXZv10Tpb22
dzEpcw7JhJnKp/s/4Y0Ng8qG7wlRmcbCOj4po8hBI88NrYWp/G7AqPguMJnB5hQrlf+PpeSXxMAH
Isf6xvPKwpntpBRBhyC09n2BLzH+UDIy1P8mFLrMj/eXu00VebRQE+kovioLrlrYY9+kNTgAO8D+
rX0qBO5vEFyDXBP9EyaruQ940NqIvG+sKfvGVPXEXbhcq6BhpkBUcaHCBlbMZb/X+04XO1sxi69D
1Co7tGn6z7GHzc39rd68RMkcA/ogGTnYxKxredIam7mxY4NjK80nB4Prh4RhNQaWmN7fX+omCr8u
hYIgvFpJzVsdWZHGYYt+hn1uY6X522y9RRzw1cxedLRQgsJYho0v8s0FCfpS3Z1e/BolaVRxS5te
sc+2ufwK0bl+GrHn2mvu8rvQ1eTr/e3dpr+IBxLwIYTwDkECyGvhj7YITjQLfpKOea5UJfuo9Zb6
w+xJJg5pVtoxwsllhTFyOnZhoCtOp/lqiGbUHq9Z/XD/p9wUAgbTHTptoEPh4HCVX/8S1Q3byG0d
/TwOOOv+q8zx3DqHwnXHtHusJyuNpBxZrj4vKRiXnd2A+TummVGM3+//kNvT5VE0I6ohR10OtJ/r
H+L1LfPLBH/VcWkjPzJi9aRbbXkagNIE716K8lG69HCcVcCx10vhdYtvfY31Jw63bkXXJs4N+7Mu
Inv6Tprmel/ur3cTgBFRkso/ADQZv3DGrtdLGRnPk6r0Jzu1x0Nb2PGvucM9itaPOMVmDVvb7aKL
adbJ/v7KtxNSPiFMBEBaICSi3Uw88nJxBQo33Sl2Woza0BT5lGDve1GMsD7wiOo9FFcEfjSnA+es
OYglVstj26pJYPcVznEmyqHgEoo98nRoeRV1FeRoOlOYeQ32pkNvfbTqMQrUEVfDPBT6s6mlzkbA
u/k65S6wsoL/DdmdSej1A0xAq0QmBocnnpN9iZumCfJKTXcptg9HLMy29GJv8P4kQEBCkFOlFgeZ
sA51JAN2OdYpmC7TjOsjOu4xE3Qj7HOEJpel0aPPExqj/YNwwiz60AO0z8kUQPM8uthyqF+8KXaV
E0aatNp8BS0lc6uye81Er3I6fiPhAyUFyiyQxqsYqaAObHVTL04txgwPWjvrvhCx8NsmqXbxqCS/
7EI3DuoyGk9TFVJkIvOw75oUL9s6TU9ar7p7zYxwn4rj9COW2+axtaxm3y5VFqDjnz3iN4jtJyrJ
X72u1o+eSKxdTnAM6ri1fQsj1SOIEeWMQfC8cXJv4pLcHde3C2QJvbW1Chk6f+gHVYo4FZFT7mFX
5Y+vDuFVLfR9mPXd04Rk1F7t+u6RWVj83hAhl6fdhPaOnL+vL6BMaAgST3F7KqoZxGmTuKdYNMtu
sI2tOuo2OoAtZShgkLJQCqz5phoUv6m2jTRoCtUTw17LUic8jpaY0qOxVGH17Op2avwMo7hc/l4E
7b9394QhIfF1GYx+SGSAaK2+Lysb1VyU/IQsny5xVLU7nELbJ2ssmofW5kNXumU5349NN1mMXJQN
w+mSAX8tKz4i3SpcO8oCT+jdkOxEh8Y4muJ25ZxVjEWWfzJdL9JsV2amaLc0xm+uG3SAOF1yOgLo
l1zxesvzKGq90tTwrIxIgfWWA7x7cLIDfaZs4yjfLkUnkREeTRybgLJWCIkpZuykmL1z1dr5mRai
/hEBDWe3YL27cZvfBEouGRrfFHqyv08v+npX0YzjseqE3nnKkuioFmjEuYNuX6ADfBOZnr13usNy
9JoZoZEcyXHo9XLZVGGuFMMoyeHJH1R01Hc5WmpnJcYWS6mRJr5/ZIzVo2SEDqCAjPd1fEF9ssq2
6WOqoWmMyqMJSqQAHFo142OB1Ux2jPvBbWgfFg5SvLTTIuELR63Lv/D3HdVThiOkfXFHU0VXFmcS
JGYhLKpH8uh++VFTlP5HSYkta7pYQJYXytf0YNqZPZ8skAFLu8doKnucxky1j9pUZ7Hvofnf7MJu
mmZcrpZwUp49yMsviJKY/TmdoSvukOBm4mGGABvOTlpb036pmzA6JV3oFJTghbYYW0CPVUCBYAu8
Q5odSOCOLPev38pgYTNP5yd6VHMjPAkhvg2dZX8xwsnZOWZv79PBAc4zD1t9r9UXzcIUmORvsFLJ
NExztbBGFfvaV0apLEJHQ9X+hmKjHJqs0wMtNsez1PI43j8Sb6yJHicx2pAHH+2W681ijpzU1uI2
j1Pk2ucoQa6g7Gv3IlJzRl48yvag77ZYxq9Z8R93L+Lf6KyypMRrol25LuCjgevdEtZyoYFjqodh
cBcdQ54ur5ihaXP8uxLh+FeTKQYGylWbmzsXJfJPEXbG6Dek0Ox3TWO3rT8jF/psNk0pjmERO85T
VEfuN2sRevS9Sgsl74jEYPkQ9s5jA0vyIp6bl6rjUdS+F2Gl/IxMVpfuh7lz3C9qo7nlvlGrrv5o
uPWifRNjNRSPDjZhGS2VcM6qXZkDoS7QxPV6TqKUio9QBxT4VWDpMAI6/URnD7mOndrYNQgdp/am
Zq9FbSn2PU5Dl7aFunbkHsm+DzUqdT5j8zFAgH5RDwnX5ocJJt3vDCO7fz34ia7fYn/9vkjHG4DT
Jc8ZeHAG6mvVOo9hSTvBQ73UvZg/WfVS/dXpvbjYBsNMTwrZ3T9nN5EHfTzpHwCGGlsTSpXrc1YY
KP/oU50+V60aHSszzS/LEkNrECivvXMpLkO+Ilz+8IqRTJHrpZYsbEqIs+FjQzH6WRXT7OPq0/3I
p2mLzPCq3fPnQQbqQWMGpY1X8RuAaNdrZYXbaNRd7YVAUlGgGGZXPFj6qPw0lNSUItQRGPExNbxP
YI/GfqcgVONhpeqMX1Np8osi2ZTEx86lzQs7CEGMZu61793caVuY5bVNGdRM6N8SLMjVpvKQ5O33
R9XckXSqSEbUF9VsOg+cRhnmpzCetE+92dXqJyRfnL96C9H3wNUzw97XqVKqe7Q+i2qfzGad+WKp
XOM5jUfnWKvQ8XwSekc/dnbhZmdjrppsIz7dBGOJ+AD5BqoFgCPpxvVvXqKKVnUzGJemMucf4A/q
h2Ew8KBXjRyQI4z2WS//VlJRb/TB5Jv7883SG4IlQhJrwV+j77sKjGXW2sVYmssFpM1wUYt6PM0D
Mnn3z+oqTeczlCUI3SDpSQnJR4bnP15J1df4TWb1eOmWQuwztxkOhVkte2dRfjV1Xpy12upeoj5J
juY4ORsPV77w1R6BE6C+BlSV5Gqtvp3OAyiQRR8u5rjMKIXUmrcbMtc6IYwbHUtR2Vs6vm/tl8gv
eTgUBkBarvc7zeVSKSVJMrb0uKTr7giax0DWvPIQ5oyaXG39qejmD2qEw9Awe1vn6SYO4WIsc2Za
fHIyfQOl0NClh5SmXVprGfZKZts+VdR/3eJt6UC/sVUmIDIAMXWHFrcKDR1Ey6zM++4SK1GDmQQz
GtVUxv08wL/JQJIeNXUQz+Xk/PAme6u8fTXOXL1bGeQZWfJ+GYuvnnRbaSFBJO0ujSfKb000Kc0B
WH0cfjaM0ct9ACvmL0dbROoPnTlUfuf1pocuqx4avswWtC8Rw7Dh3PTd0OzN3sqw7NCV79yFXnUo
Oqt/WLwO0zJbSyI01YTQzEcHq3TGVgwF0oNTDP0vs7TVbIcKT/URDVQ9O6rmPNeIIfeiONlTrNm7
vpvCd4IB2Dl0fqoTbBlB9kP1uT5nkPkmS2uEerHwbzsVKIr6gxMOz0wxxo2k+vYjInJLKqL09YPd
u7rZRDto1swc4FI5w39lQ9kfjpH5yrJPfatWq3/uh4ybjI2yHqwIYkZSgIaQeL21EHzfiEsv4pK5
bv434T906N3Ri45WYjw5fVR+1esl2ejvvjI8ro8TqwJ9hnyEL9kN2tqZjTARlWdeLLSf93VpRoGX
Fb8x/gGPVUXOzuqa4kmrNWXcOVK1eFlmxwebXv8s3dH9KPR8ORl1vKVusm4FyzMO8Qj4u9Tn4MqX
H/wfEbRggF3NePlezMidHlLqEb/SZxGMdpZ8GbVm/E5/4MW1hfUhJp99DBPL+nr/jdzGFG4ohjLg
TBE9hEpx/RN4DmmODbx9CZt+OcRY6ARRP7qHaEqWjYj9xssHcvIKUsY9FtHf66Uia3DNSKMSM8JM
O6jIjZ57cyJpqFHMULHQ+ekq2Nfe39/tCQfH86r4CzyL3GEVSiovHr2FKHcpPE0gSav9Pc9h8mxC
5D7PSWpsdCvf2CP3kWwcIVrJxbhaTkCZCCfYL2iLW+mlDQfTTwBGIXyXN8elt36XHt/X+7YoUyMo
bDiiArqQMNPr56oXKB3YM8y1hL88/Vj2mavtW2hqv+o4ruuXMRqtdw5ppGEsnUd4hFT/Eue+ilGL
O1nDYM/NJcmG/Bf5o1vsFdHVT16a9u3RC4f553t3yc0nkR407WGNrFFLDlzbfJ7C9iKGpnrS20U9
020X39NI7RGKNLZkOtbJGzsEX0JIRJIXxsBamZq0cdCrAkvPCDx9RKmvJd0+co0iDCqB2RZG2nr4
1V5qZTfq/fL9/m7X5+h1dRRWUD0AJAWw7/qdulZJG4wIcMlTZbKAc6Cj4y4pEgReX3vxE+5X/cEZ
EAc43194/b2wsKRTAbJjMETnRv6wP0KStNQuQsfCsmzOq2/JpDcIgHeu6ltaW3xMXKX9dH/BdQDi
NpYTH9nwpcK4KeJb0+YC1pX5Ivm355xZ/1F4ADf7vF1O95e63RuVFeArYg8dihsUYR16eoswyXQZ
a804NKZZ7arZU09RGf2z0APdiAVv7YzsidWA9EmO8fWjlGiS0YAIfylR2Ix3Av59vx9js/tp1cl7
1T3xXJeJjUR9y3kejp/Xqw3enJguKO9TPi3jwdGL7yM0tv2Aft9jNvTmxqX6KhX356XKehCoSKWY
0kqOzyrSuaQkIwDX5lRpYwxnmTKxeO561+t8sF45nC09qU9TjXMl3tClwahNQTvoXMA6+oxtpxej
LVmXmd/UhQslptXHj66Wud8bRbS6H6Kz+lltPaXclYUyMeOGSOnu8KXOD4OZiuo4ALf7aM8IOvhz
hIDfLnbq4uv9E7POg183Kfvy7JPu7XoUQPKIN+zQiNPYK+I5atMYsLTaHBm3lUyg8PiZbPrIWmnm
J8cL54307Hp5pGukCCXy3DTyGPcQ3a/faanlne4y7TrOk52dQ73QH2ZlTA8GnZ1uPypKjeBbUoLk
sOofUaZuSZKvIHb/+wFAVGCGEO/hWq6OsGM1XpSBLjwa9DqOpQ4zOtUW9VMMvniP3fLyNOmu9aHT
iyEQWhsdGjCl+9RW6o1r/Doa/++H4PRD103y9fg110+iaOJe8RZXxY08BHFAewydygiV3r5p+4cQ
VvZL0zvREQqJuRE15F/9/w46oUK2UklYJKlXCratnsGCyzewjlg/ZY4dfcnCJXxsqRQ2XvV1bHpd
hbEjN9zr2PEmDOZJtai9uRgn16RhQO3u7nU7DA/arIu9l4Zb3Z8312PmT/bPaJpS7/qBhmC3Kic2
jVPi9PqHROm4xoQ2/QijyT0uS7iVh10HQ/bHkICKBn0t5nmoeq2eoqsMnSdo652ScoByo0KwwexU
OY50Mnb3P9pVaHpdi6tfTvd5ZXD6V5+NFXGf40aon4TVdS9L34d7TXFdH06rdlK79HdWxHVAfT59
xWRx8SMrdp9UN8m+2CXWTgq0mROHESyGUbn7mcTrYbbxVtedNHlO4kL5tNgZYKkR3WgBn/E0RG4B
31oaWSKccCjtvvl4f0+rqfT/3ZPU4iAayaJ8tSfNamfa2r1+alBm/cwVnSJK4CxnIzMEDW/w2qpZ
Dmd9EMouzhfnnJe2YOyriINrzKgnuMi43v9NN0cI+VaJl2SIJkuH9WNW61gzBiZaJ9fIrA9IPX/s
5nY+ixIN2apa/ru/2joCcIBIEOTNRmLNQ1hFgMpeJoa1hnGC/+N9yTwU0zgD9MbVVj3Vi6n5DTS1
H2lNfHz3yoy6SAWRvqOUWNfjWQznBAqLcar5Ph9iDXhOasSh7zj1/Fk1EuUSt4sehEq7NfO63TP0
ChoxkCoJegxYrj9SwwoFONg5OudUG3ut64ejkdZgic2cRNAV1SHPC7yBe2NLBfr23ZJls12p221R
Xqye9lBbpQBLl50XD9vnunKqQ2UZ8VPmkqShArbV916tx/BOGjXI5IWCghC4Wi+fTORtohouklFD
1D+OmUJiVlAPuh4Ky9OCrir96uF8/9XeLktDDaoclzuHCtrh9QMWToKMsy20cxEaCk6TWINh0P7b
bMbpmCzRFtJsdZ+zSzk/cHmpFgxZSv7r5aBV9JGJhvUZ3zOxbz2nP2TVYHw3yiT+aSled84m197z
pFW/4G1vFIqr4/S6POJ07v9M0fmP6+Vt3Kj6GVWIc86l/tCDi/S7RBlPTZ1+SIpOPeRJ9gO+pHG8
/5SvixnaSvQWpJiPIwlo3ASrdaNSTbw2MrVz3oTJdxcfyp2ZjdELImv6aTFI7hg0FxsJ6puL0qQF
5iV9hdbRSU+Q3nO9Qj9PwjKOSmG7aD8QMM02hu5PSbdvOm3LzfSNF4zGDZ8LlSq8ixvVLdDF9lKY
+jkGyHbCBzH0U01rTkaKAIZNbbXzwr49h1Vl7eEC6f/df9C3x5l+v2ZQJMNCQxNrdUmMiMvqyeJY
Z9Smp0PeW8VOd8b05MZW6i9q/D5zQvli+ZEwFcn+aVPeAObnRDeyscnsc+pO7s6uXPc5BjYCr7RB
4XLjWn9rc8glcavjTihL8uvTi9BGqSxDb58zzvAZ72jxrI8Spzma47eCD2cj71txHP63O8iE0DmI
vDTcV19rUy0T4iuJc15oPftNaiyP9TgWn/UqFL4uNOMkYrs86bmJlRzwzNPMHeinFK6noeiWxzTU
h09tioM7hUL1YtRl8dI5sFJqTYt3oI8KgC8qKdEYRmOxkU+u8i35aijPqMv4EzjIGlJJF3cwqjDF
JlobixerL6ydoaEA3Ih+S2DnNqwQtqVdioq6Aqm6fv1iliHUytYZ7HNTuenZ0+HgaABfXsbWBuwA
B3dX5Yl7TBrkIe+f97c2CW2OK4p6EWDyKom1W27I2AUzhFWL9dfi8QP8xmhQ+Sk17cv9td44fuaf
a62+rRp5WKzNO+fsRBq25A68+Nnp7Qcb1sJOmINzvr/eyoyG4ye58KDPAKPxfdGvuH6syVL3dsiw
/8zV1H9S6uGl1Ppsr7dx92UUXvy78dKL3tdWMCBT4qMFx1RGdk66TGn293/MzYMG4g7snLyd2xIN
hNW35wy4T6uwuM+To9g7pKStB5ihT7HXGp/fuxJJrtSqBfmNA95a8xewm+koZLek5wgqKOmiHMba
0YMk0+13BhRGeCwBm4OHy6Rpvane7ZaqKT0t0O2muJRd/Lfi1r+TfCo+aYU6H963MTkwJIWVvEf6
pjdqDjgKNU6UGyY0J9vcidZLH70Se8h8KLasy9ZXH0tRJHDlSdwZ88rVfTuIWQzOxMFI1Hb267mz
5ZlYdkUXaod4Nn6JwnQ2CpT15/G6JpWQtCuEg6auTog1p8xGzdYKYhT/jzojvD0upuUusUVy6BZa
bfcf5zroyPUkeYrGCJgjguX119HmmAqUVCUBCPZm32s1E8oJuOJ+Hif7n0FB/16dCm+BDjjwqd5f
XP7lf7QEUFeQi7M28GqugPXkWw1Lpx8mywK22ag/jLpW930o8OG6v8xb75HWA0UHfEL+WYWcqqit
3nNHK8AaTjna8/zVUCALpQ5C2Ki4RE9N5DQbt95b7xGcBR0fdKdu2To2Wrt1lyV2kBpudEGufviY
2l5GCJ+rnV6M6q/7e1xHFvko/1hv3Ycwy1q3M9pJQTVVX1UxDo/oIs7/DonjbmFI3lqKMoPNyQjG
sbk+MjSW4PaJEepMQ7sq76ri2eGi2kv+x0YUe+spwo4HmgZAUmrGXC+VqmMZuoARAjccstQP7cjd
NUmekTcgp+UPdllupLtvbY67Hn4f3Sopx3a9YhG1ppGrsR0wvxQnAo3y1OuhFWRAYd+9FApScgLj
EqQ1quLrpebZ6K1UxE6gJcXvPDfmZzXFrKsO62njMd5uisGAzCsYkFIuvc5P/xhG9MPotpXTOwEj
hPgDzHwDc5RRSkE2W+CO22+Npeg/yVv31bLlelNZn1ZzGBlOYOj9g51Lf2Z37MDEueDjHJQAjNhe
vt4/+7enhAkPrEyYNxJRsnb4mfsFG0R3CYMuErpvw6B9UIUm9QZa8wRe9H3CbtTxTPllVUITVYoi
rgcSRThMU0uG8MBdau/nUkQvjpkZG22hV52e6+jIMjSpEBslMQOrd/0oDS3KrdmcIrwJveLk5Hm7
a5d8+JQo8+yPaTE81w1zAycN40+NmaQ7UtQx3qGXnhxS/uW37aCf4f70TDH1wdmIqq8j35vfR4LM
5FIimNbIZXOY0ALLNSVI7SHyW5AIvzGcGh5FP37LK6SWlNw2jvC4jb3R1aADitI7WVbZ7ucw1h+G
cerO5ZSZZz1tDSlk89JMCyDUJo+Q83eNHVNK8ZeFP+IO2z4Cd45sn6LY0cG2Uvt3lo72E/Jc2aE2
zfFJMUcnKKdiOg916+0tAW57TJ1o475841Nixg/2WXaU+GxXH21lFy2Jeq8EgFOnhzxGnnFOS+uh
o0rceMBvLyWB9UwGmH+truYqE61pVbMSWFzQz1DeEbgGS/QQDaXYWOrmq7UleoJJJWMBsOje6qjl
SMtlyK4kD87QxvskVfTAi1vVd+JWCQwX5qBpolh1/7O92R+LAopi4saC0tzo+nxDRSSMGFP6gNZZ
e0oAHZ4MNxlOpZlu3cZvLUXLU6oTM9mjpX29lKNAsYntMH1Qugrrm8menkZ96nZTW5QbbPSbYMSu
/lxqdTv2+WDN1uSm6Ki5vS9irTzMsRHvef6/oogp5v2HuEKfEozkeq4EeHGNkC+uDqQ3w9B1GhQI
h76ydqVSVfsoi+uDPi2YCjll9DhagEOs0nGOs2L08AyUBagyig16qpUfPOR9vszRUCM9Q2FS1Xn0
3pSWX+hgtoeSA6eLl3D98EOnrLXUQPCF8F98SHvr+6Rr0Y+cNY+emVfvU0z83xNhWgFqk8kqB8y4
Xg9LmWhEfD/D0mUoj2m5iOe07JFFKR3FRzKhUfxRj5vdQupW+pPZphcb77mNBHAFSnr9GfCBQIPB
jgFvuIaw6G6jlmWrZg+esSAVqago8k71tJjPi54l2Dzlwvvbboeko+NTLP+0esiAxYPu37w3ZkmY
46v0ON3v/0PdmTTHjWRb+q+U5R71MA9tr8qsAUQEGRxFUhKlDYwpke4AHPOMX98fpHpVYkgmdi56
0Zs0U5KSA/Dp3nPPPYeulpMlCeMJZdnaz4+DDt9xFXoaohdQ7B129xtDnQJ3rEYMFggj6CIh+zzl
W7R9NWYVxn/HOlfmtSiUFzow3XfS8KarOWncyMd/4Va6Ur9IBM5iv98Nv9h83/q/HPh+30y1X0/9
jIRh1U+NOpbGOO/9TpfHKtO7Xb1Uy71DZfON8X45yQBEXAkWnIGfJKPmaU3WuhjVcXRniwWeT7BY
1r4Jp8CViv9KJ1ppOxDRqgYzqmaUetiUbxku/uqzwy7fahyEQM5pSJ7UbTCifqiO3uzN9zPcsb3A
p+1oq+EDP5k+WlqgInfp0siFZfzXzLi+L3WiSggMJMzkO9u0/BBf9msjlqRe1dEeVAJo1PnXnVun
RxgUb1kB/jzDLGEyf5BSWLzgKK+Hqke0AsY5KI5aI5ewmrwJeDjQnlAHfTCHNH9LH/on+Ghj9cP9
hvdIMEab6MnpRX8bZF0j6I5z5fmRniHr2CFbTJeUrEKtLNFsKWg81IcAQoVlDQfUcPx3lB+dj95o
v1WT/WnBEXqAR7Lk2GTcZKefuil7Vy3aPJ/lnuqDsIEncqaorEcstRo5krW4TvkO50s92p+o9TeH
NNW+/LVdBhS64ZTIUPA5aJEyX8+B32ZONVX0qA1WMF8bWA2EjlfJC9Q/5ovZa96Cx0+jE6BxLg8Q
Ai4P0rLTQAHrZIKt0jGOgV06sQ0pP7bMdghxQjKR/zBVlIvSfeP8PgFG4KlsIpOQSYm+uEhOFZjs
Jumrxcm1S3+prCMMbXmr9fqIqcBAWbYfnTO4ZMuxKMu3APpfjrxJb2ytyYgLnhzX8yyAhxYa9Izc
0Y+VCPwDnoTd+VghVt2atR32uiFJbPAK/P3EnuAxvDMaUAB4oHjbCXoKdmdImMiRas5VBzkqzkcj
2WdT+xdrlNsobCoYgaSjpImnQvJO53V9UK7F1Twbw5nUeysU/Syv2k5fo9xYtfPfv9VJ8PdtPPAK
i/Rw482eBrcFpJ9JOEtxpXwvi12nFWft3GM8vppvlXt/MRQCaGAitA/CxjslGtHyno6F8osrslzm
qa4SzwuLCYXUoMn8txLELWr9IQHbXuzVaCf7EAL2qnUFLpkUQiwvSlvabofJVZTxq3sCeeuWG7p5
qO02uELDzArxjjbeiD9PzuPvz8BxTPqHjhUMvddnwYRFTK6kV1xVrV2IuEAjK6I11LpvLfvC1goU
OH8/m6cH8vcRNyIH2OwGZ5zkKkvPK3sL39gR63KRO8sVzlbBSzlozXHAsQ/2G1FunQUf+8BL9Eg4
IB1I75Y8XP1Wu+ZJPxUn0zYHpOjkg0iscEW8fv9Bdl2HyXJ5la+ORuW3VW40Np1Ny3cOq63PmI3C
FAdz8opIS1QvQoOu1ivIxd3OkTZy1hYooah998NQoWvpoUdgxUmxGLs3PtyvlosBzsSuYzMABr1+
1H4yKJtrenk1jlhm5vTu4jUg3MhLbP0y1YhUekhynxu/s993VWbthD/64xvTd3KWf/teW4qJDvwG
eekn6YraomU/c8srHLpWGBGTM1I8d+uD04x5mGS9Fnpm/hfryd9HpXHc29S7SJVOVmmiFd7oF8yS
yC3vGvbqYzmbFSSXZd2N0EmjypbPVaP779d2XN/Yp786FLgq/z34SXQ0Jc2MoEVXXtUU8q57NAPj
Nl/dY2rWn34/xb/ajIRfJpuDvjVUUl7PsF9riazqpbxamqT8DCs533n5MIEBcVGHBZnQ/vcD/nxV
oTsA3Y6aFqoiP1UrWjerB4Cf8qpNm/qmlRirJak7HKalv0UZPUU/1Z8fRmb6jTP9V8sIrgs1PZ3k
igrN6zfVrWnp9CworzTMbA6p3qSxM9GXaxSevNA9tPlXASvk92/7y0FhIXtoQVLLPu2BQHOZGsgi
qiuZDut95nr1pSVwPvTawtkntmjfpbX7lhrzKXf029olv9iUGSGHcW++ftVK6YnI55rlI5X9tKD8
f8bNtey6JuvuOsN5wcfVvfY77WND1/wVViEtILJrvdWw/au3R0qEVgUCo60G9/o5ktnIUI5pyqtC
BcbeXtzhqy4DKtOTSj/PgZNcLsMwvTHPJz1H387XDZKCzwlIhPjxyURDSvDzZQHmN1sE43Fw1+6b
wUFKwM/m99ai630kGn19Kmzl7CEeyYOXBgtTUlXnSVLVe4q98pKJewvn+cXnQB0b+JeLnkzkNBCv
XQqrg1vIK2o5aDoN/hJ7TmvtvJYmv8Xwk8OyqOnwF1fgdskQjrLdYIr8VPxMtFoUOZ4/V90oBdZa
8KpDfaiwhSAYKK7HaUCxxmndN2bhp3dlWMJu/gPziJj/ZBJqYWsOPejySvWG8aLwrD6HrpIfVTk9
ptuhZs3LW7HoyZjQEGipBj1hsVFaQR3j9XKr5y63JtWUNzVmMumhTeggUyGs2sqpIsp5Xn+rJ/2g
9oHZL+5fg6wYfMN2ETWB94TqyKm/e7bKAsDKG26qZq0uyOM+gHBlcTN3RoicyvzGpXhybkOFJLmk
CATvY2sh+9bH+UP+PNSj61S209Mf3h/aYZGfJidHYB5LnTO4i9bt71fRaRLJeBDyYWJuLTlE+sHJ
ddhWnl0G1mTf6Ti0RbNJClNkCA+4qMIRKS7zjq50hHoGn771lhQ7rybt/vcP8fM7b8/AwiKf3y6r
kzUFk4A+eSu17zprzXbBOI/nFfXwm16HnT8DOce/H2/7934Ilv/1zv8Z7+SdrU5YvRS1fedneRV3
SG29Q2nef/j9KKer9vuXpSuGXYJY5Cn2KPCUsJu6s++yINce25E+SY00c7/4njirGhVcFBgkvPFq
v/yU6CwBTyC2BMX29VZpgy4Xuljtu7Wvpj3udG7s9tCZFW494TA5b4F8p1fSt2/5TUcc3Q626Wnl
B1eAtHRX175rxnqISsNtIszWkL23qiWmYUjs3azN9goRkYcKBd3IlHr7rqEv8w387SS02h6EAIDD
kHByc2nYJv2HjZN3/mYQkDl30hXlzhma9Gh2dJKvVfWWIswvPjI+XXSw0PcEb/xUTMsaDbu1/cG5
s9MedH1Y0qcgtVB6onY1jW7/FwPl76+2Cf2TskJ3PSUtQEWvjRVx2bthycR5WQzBi1mILC4nuvQT
ewkilxbXNw6ik3ju26BI3tAFuVnKcfC9/p545FlZbg7unTMXL7QZeJfBPCCzXfX21ZrQUJFX1Z2t
z/Tp/37fnOZR28gg9YSQG6C0Me1ej5xMGI0NpeHc1Qtds8ptKN/aSLgnsCX3S6JPcZWLdOd4mBtR
Jh/2kyzGyMPFF1nqVO2q1SyjoWS/UcFAmaes9bNOtG9x2F/vbygk3PlEYRt7nWSPHOX1YxpZLiWw
jft165kILsA9lXmRpHrbBHFiWXB/x7LPxg/FUAnnr1kFfBucYWnAhgJFx8kpk01OFkAr1mlf59pL
9zkeEEe+qYxz13urpTrgPf5zWn4fipIFHakYOnrQ516/p50RvPjW7H9dYKwdlGe0+8lUy1ngDuhB
aJ7oL4Jc19/72I+FGaapf+kCBh1lcJhrG+4GzYSOqdfjO8qYB5Du7Lma6R05C9B21G+7Ro7ux7yR
xpSEGnoF61urcFvfP742sCrVT2Srv/GvkLB+PayZNuXS2435vHaFRq9cIN18hwyW25x7qq3HLoZL
pA/3Fu2H/i2MUD27XrpCdqFtJrDfUbVIdn1CMv1GBPb69OGJNlNlNMJBvin2oU71+sEIvmDvuan+
DGGSThs7z419lpT9GDtd0Tz6ZT1qb5wFr89WIG3a6WkmhS6yUbB/4k36GtqBo+fIF5CPDpvueVOr
EXNoFIX8+vvdf7qrvg21hQOb3w5x7ckxLvuBDdcs6QvNe6l1mQUDtDc6nXz1YJiZd7uMEv9D9prn
vDHjp9+VlQ6fnn4JsDr0QE4N5IC5MboK5kyE+egNF6lfWocFTwErTD1XO0P+pHxLZ/6n7wrDF7El
IBB8JzlnT6ZyTLCiKgKJZ63mUXHXRO9EtVCCjshKHH7/YV+f58whwjnbQQ7sQQGQTfV62WicYZ7W
N60IM8dNzqqyoMSvqilcaiO9mVbPvkGwLQ+ltxZnvx/6py8L23ZD6Fi0m/rG6dDtOgIZokqJzbnt
L9cV+WOEs1gN5oTElNlQFPz9gD99142uH9DYRTcVzJzTQniXagMklzLhXYck+4ziYu2GsMeGy2Lt
gu6v7g7UpUBPaZQC/uO/JwdkbmSA6Gs+SQrI0A5hHeVF2GUqCMKJi+uN0X6aR7Ihaj34XnE+IXJ5
Mpq+2mIVpnJlqAtbnxgNwdKwdWRiUw9RTr6Re+lSCJylurIW23/8/bc9yRhYSHzZ78pRoIfUeE92
6ASSq6zRSmRIVcTU0TO2siWup8JXx2oOcBZrK5FhG663/lfp4zMQ5n2gP/Z91/811zGeZXMa3uwF
KDluXswnzyIJoFcvmDwZDp6VHgZT9Rd9VY9MuVdiirS+JdLw09en2gi6hXUcjVwcEie7yBwHMQNU
0rxQTn13R2V12CPhpYW2Usm5zKvhnXCtKXYITN7YRT+djGwiGOBsYV4bvHS7p38IcHFW8Vq/GBl6
trLi01LUd9g/W++rUqea7JnLeY7i/RunxoniMZUn4jACQJRMgUvh8Z1cg2OSchNVli5Dm7C+u9eb
qZvjdi6WMuLP9oPloqRwNqvZ/OT2RfrOKsyhfHKVMV52SEJOoVPly3seNIOulpX2I/Q958rwuvm2
HSQ97KlwJu3Q0Xo5f+YwnC57nQ7kqO/pIrv1TJEP3zOF//oy/y/xXN1+v8S7f/43f/4CxNmmQvYn
f/znVfqlrbrqpf/v7a/9+9de/6V/3ozPbT+0z3+7eqq7v+2H8utTn1bl6d959U8w0r+eJH7qn179
YVf2ab+8G56R0HvuBtV/G45n3n7z//aHf3v+9q88LPXzP/74Ug1lv/1rgsf6418/Ov/6jz/YCP/1
47/+rx9dPxX8rf+txHObPp38/vNT1//jD8P4+5bOUf0DcuFQ20RBpuftJ5r/d4r6VL9Z/5sTJSyH
P/5WVm0v//GH5f2dAI14Cc7lJkaks0y6ath+ZPh/J06mR49aPcAw4dQf//Ngr6bqP1P3t3Iobqu0
7Lt//EEJkmX+n7iM8xOiMf6C7EBSa4Tgtrjth23AZCdtkadHYIhG5A+t3tn21ajPDjXKkGxkmtPY
rxOjLULdShBgOmCRnmMgtr2uFoQ4FtMCeW0Gi/4J9SeggCEsXLDrGMKbJYrHigpk4O0gQy16E+oZ
/699yiQx6DvPE5Rbw4KMbzI/O3PQjOUn2apA5hTUzHki3ZRUct57qcKBThnoZ95bXekU8UT+Nsaw
IBwMPNbAm8PaL5uLXpoJXD5DjXK/VPp6v+SAXbEVSHHt5n2dRoadF2ZY0eIBClON8quwfIVERJbp
8tzOpFZfGkSDlJpss6rwhM0cLTbmFSkg+N5Y8jSBMfZXS4lUhBbZlM2b7JONRvIsIyFbTAE8srzs
g12ZDcGdGr3JuNfqheavDp0CGPFDMT2ooA46nAr6PLht0inQd7KHYRluATTkyn5wy7PCr/UoT8c+
35vlzLMoaThDaJb1KkJEA1URDxVyUqEtl/psrgNMU3xVrCXF0bYxDgaXlYhr5KLGg23BrIi0udfc
Yu/7s0ufLsTErjXCrmFnDbuCQ0usxwYbXtTGsr629aNy0vncdzW0eVrMh/8kNKYzsSmwZNmhDCoH
PeBxSmmKfcNBKvt40RC86Y7CRIGyjWxhl/P9UuuewJ2Fn+0Todlz6NHXXpohVjwli2uEMHWtBylh
W4989rQvtADVztwWuKKEXVLq5RkuVGiHa5Wx9hGS3pDLJtrl67PCsBo6CF0dZcTcnb11F1TZmOOz
0mxS6EvXTEeQo+66cYDxD/ow2/lhLEe4rFPvOv47gwaMhR5lztc4EWPTRN1IlSuamsIhqjKX8r3r
AoIKp8rQ4Q16P5Jgf6jqAPBFWe7Vt6uGn0tYiKq/1FA8vYKTSCe/lyaWFwadvWQhZtHuEK9k50Fo
qLz80PujtM91WYsXD5+x8rAY3uyHbUIIcplkZo7CdTbPVazLTuH64JMzxjIpgiDuKle7cbWqcSAq
T6kRaS3FmqNTK/k401pu7vq0aPUdtQZ/oOurSo3QKacuQW957r5QSxVGtNJ9krNcC+3WQAGx3OwA
caNUpR50+znTDDPqjdr9bATF0IWNKwI9CtypLEOc/ABJiEKaMXQgq4jQQ9UW//gC4lmEAyyOlJP0
tJbY1HCfOsZ8HOdCe8n9rHdDKzNEGpMeqSmUxYQsvej7CS3kztdYRKLM7gKsJQe0GtPKuqzmWX7C
o9kzwqBZ+4kGmjQVO6segidt9rwmzktpNXut5cQMESNvD45eJhW6Q4P6wE2JpWFedmUasVvXi9Lt
mqfMRx9fheWGRSGrx/cV006XSCofMcRs9F1e2oZowmW13WbvmnM2HNYhmJEvCOref5L+WARHDSln
yDmVXtGyGNrstWmHjUznPgwjvLibpJ46hTus4wBf5V5SFnEQjEg27VpfDcnTNE7jnEQi6bUhD1NL
SPl1bjgl2FgrSu6yq0tHxIGLpohz48s0n21cilvdOhODQNp2c3UvzwLNbOzQzTOFcwJ5QbGXCTHG
hbcOVf5Z5hnKCmE9131zn0vLI5YcM7UdufbY0KLD/uT05rzw18XfzQFyUjFA/LJMx4JBVBV7bZcO
tIJ2nN+7pLQ171gHblJ/SLLRtXFKwm7pOjVKZKRHs3cozKeyrpbHYnKs8p2PMRK2RX2QTyhgJT7G
pxBUe+8jXe29ebYdvUWCvp6WkiZmo+eLrwXtyXobopipZeFSjJobatKcrb1sy7rcpb6d0zxZZ20e
W1Nh49I5NVV93pel/9RnqflpnExNux+pjM4cp4P9zk7cYbpd5sJ4kivM6LicM8xOG2hmdJzmhikf
jcLQu/0yJRAJJ3NSayg1fZCxHJxJXVP8XabD4FqD/QDzuPV3duW6c0hXr7h3zcF4ULqxzGFvptAg
JU1mm69Oiv6F5zdzG+amJZZQ9l5yqZJ5SnEK1CB02EZdcJ3U5jSG+I3WDRuyqrW4tZv8XW2bsjhY
7Tq9HyvOvn0w2016zkRLPCWnkQ02+E2aAJfKuYttkyQ7j9rW84rYcJLGOk8UeoIspBZFw7BHf+aT
k3pzGTtOM28fW3O0g2jYQ4iiK/SDukXoClpFnqhQDWWyhhAz1jWc6iKp9kOiBWYoN6vOUOKJficV
4HDs2Gm71+1pFodJcYFESEULcVZKRKPPvbwyHqCMG3ZsNJrlXhmdPdihMda+dbAstb4U/tDg1JC0
xmdWc9qFfpeaIi4xm8K2YjSmFbCggFweTE19NdF29V5Tc5XvFV8zv15GKjG7hMIP/XN6Ko1uh0YD
XxyNOxUc0Xz196JpKjqg06xdOAdxtY/63Otc9ODrgDLYrsQAKed7AKPflG5v65Fb2JI50seRQnTW
99wFtvEy+JkqwlRTkxXjZtUtO4S8ZxuETni3Khv9LKyLACNVvu74sBQURWK7TMv7MWvdz7Ix2iRs
HIL7qM+WGVxgLZkweiCNZCfQHjO3UMeVu5yA8K4u0dVEnqooOOz8dv5zNZPS35taYr1D3X2wjkON
A9zOIMRyd6MJ7+uCIGtub4Ji5VaPTc4C+9gEzZw+qaDpunzX+9+b/TOEd9/PkM+yQ25UyRcUYyn7
6WknHnojWIwL4a1ped2jnT18qWZverETg5kdpemqSKlck7EaXMglg930FEmJaoIocxrnLG17p8bw
o6Wds842mUqJhLx6B6aea2e5k6Yegv8VYeBaum51YwirGPedQno3dLuy2Ts9vg7wHAozZkO3eWRN
5ayHQ7qkkL0qVaswL6ahiSqsGZ6MYtSruMzRkD8TbaV5531g559qc136G0PVXn1nFkvf3mtS69qD
YVXtS4BmW7OzEcZLwnQaFv2YT36q9jCJSvZuSvPdjuTAhWoVdCo7pn62BE9pCS827K3FqG4xdM3N
XapprfNYWnmnbhFHyYZ7vIjwFUjDqWjHHNVtraiJC+RB+m1dzYhXV7wGtrMBnQKpwZZE7CB18mhc
hdVdJq3MXoTm6EsoMt2TB3MxMsVF3SLDpmECeV23+mpBzBQKcmzmeUlo+DNlij7AMjmknrv2qAG1
pkW4nqXqrO1of+a6lWtEGKSAdVdXflxVnr8j1MIN2hMWckCJSHz93GJluWHTIR6LiYhpf6I10G+j
2anMJMJTAG3qOSCUjjoKT091siWaeBPRM2sIzOWJtAptDLntpitvHNuboexsESaJMT4RwixIlUip
4GtTwvuMJk374DVrrkfJ0AjE+2gYiSs3KdfQxfWzi9usWj9xPDZ9OAZSL+gnbZN9MqL0GxYW33Vv
pdJ7hB6BsOJEj1JGoDVpTjhYevZizfZY46RcdAUqXHb7YZ6tnIaUtJplKFWRm3tftOmLDAgb9kNj
cUW5MCT8MxgatYhXdNb/pAY51di7JksTtaJc7quiQlFZZYP1FQkLj2xITHodeW7dppGqRNOFuocV
UShaVRURtYz1jC4JAdRd2qM65Lq2mV4Oefu4VATNEUbELor5bVmqaJCNTao8689ZkqgxxGlqaHeZ
yohZbW0cMHyt3NENA7IO+R0A+3+RvtfP5X3fPj/35O//HyTtIDq/SdpLUalXOTu//j1nN22yb/hP
GymI7BxFq//J2cnmXVJmlx4YWAybKO2/U3bN/vumPIAJNFgSJEDMu/6ds2sk7SgGwfKAyU/bMp5X
fyVpd1/jsb5OSxcqI8juwdGiSHva3F1txF6qCnsvM3v90CqaGFVY1EM6KJSulH5LH6VzT0sCN3Q2
r/35rOGwGZlNsHwVmutRWJZ+8dQsAPjh0OXzY7vK6WZxRu1zn5L3xuYkp49t5jV21PXZdG33rvQv
aJFr8cAJiPyoVbTal9HGXyUMtAwO3PCNr41XsoPXZrZQKVT5ENxnDiZQEA99fY58u0Lna4SwYR2S
yRfBRz3VNpo/YdpD5eR6u7dzmbygEyiKOBfFDOyphimI9E6lH5YlaypO3pQRvLTOHjwSG1SmNMep
4oocTg/nZBhwm2j1OYuBMHw7AtquqKHXjT5GKQabH+wpFfOxnvKy2HWdlyLvKCoHTUhvniZxpeUt
Qol6OVZzPC2YVBSkmmaW7oraysqXH5bcv+CYH+GXDU/9D/jCRALiYw9MxYJiAr2vJ3jrVNfQzVwX
FYTSu8l1b/qYJAD53wG6V/jcj6OcLhd6XWEtUtva8G1KBizaHyGeQJX9MJrGzTTmlhVrld0UZ201
dPIMi6w0vf39O33XLfrhraiqszZZlVsnBuj2Kcu+JARJknT4E+CpVXFj5eqxDLziKQ2CrjpbU62S
x6AqzWZHIEZt2XQlCjTzsrbTDruG+qISs4VCTy+nT1nr28ThTFrTPYNT+Eb1KDAMLQ+1MsTtnA/V
EPYC+VdykSXxL7ije1D8jksnRJ6QtSfmoMUEpLEUyUk7z0ernUsuvkJJDK4LgSKwIbX+1uqN6qNv
LykC7dA6J9QhPH+3rshCbX5TcxAPwE1FKMi6/YdksmovVK1tFTtEmyzCYPTrYnvAYSgk4WrrM9XC
pTx6qTvWsVYXlrF3sgpqH04qjwtri+bb1s9W1NrtUZ51gE5nw9qC5eBiqPn08yrnuUcY6Tg59STj
KR+oT2Y5CE3Q75puXuclNhuyuxGWrUmvbJSBEN1A4daoYKzm3JGGrMWfOW5VdigagIGwm11tjG2r
nr1DoBfO7UwnXXBM3dSaQmvlExAK5/mfvRhFuefOSf1ohe2qQ8Ez8BNy7KpooA5Y5pMhxTJFA7R0
A3vPFrlE7DCTYq+WvDTvVnyWg8iHwD7xOarhurOKzrkE0x67SB+n5Ng5Cba8Ug15QO+F8s1oDezh
o0SlFY/b1qtLwjye82jX8Jgi9Duay3XiAj/PWm14aEGnKPQJyA97ohrr40oc7IdJO2hLZGa+26MV
3nlVlOPNt72Vj7bBDCDUH3vN51OgazHf1yIxU8LU2kqh+/W6jfFuSV1+NuwUJGPMki5q/AbxoxSW
pHe0yty7rHpVlLG0rFk7l32eyVisNVKyWeOSX3il1NMom2hS3A1GppPjAcJ8yEGXniex5M8UuIc1
HDXwXnbj6jbHWrTFOer/gxNBXq/dmKNvPeuhr1z6QTpO4drqihZ159rMiB2Oddpmxt6HUXJcm5mc
pVtW5yPdxPN7cLH6WOhTv6vnfnqeQSM/pnxFM/bsNsP/2rVT+lgngthQwYIpotqxbYBKc2xvXRih
fkT+W5a7qVwyMzQGoKq4p9Z60xur/cXlG38kQK3uHClarBnBBbMIqancj5ZlGbXDKlq8xOkIpPia
pIIpQfHL92I9rVrwFrOc7he9K4Z9bQEaUW9f0iFK0d+NE32Y2kj5C35Z/eT55727Ni+KU6YMs6qc
DPTQnPb96muzscPYuX0wZD4/O8NE9jRZbnfuzIYmDtRMW4f4vVDPTGXuxckipi6ENkbzrr+MlR03
qGW+q/Asys6yFeGkkLxJ69BaRpo4FG7at8AZlf+nbw7qClGA2bgY1tp/kWZq39jKnZ4lzgDtTmss
p4z1VimNDdamMlQTrpYRRJb8vVyH9sqr1/llQOuzAtIukkdaGjfTolKmfiyMmrNqNSbzPrC7+m6p
F36NnWSJ0ByCdImXtPZuhJ6TFCsBX3Cvek8r9/5Siy+lsOuPlsypYPXe2pP9a6YK4tW3AMqcMWER
opSdnsECHI09SFVwl/iljrWSl+p8sHEeeNzF1pu4TPTmPcrMeh5quZ08u6vjZiH8UdPFOkTpS2Sr
0b/sTYtW9i/lXBJPa02T4XHGmuV3pq7wL0kQq3d6h6ByKJu5ac8CVegDLUgQ6KqDVZFqrxeJuW4Y
6tBv4LruaOOxGQwHcBskS4uRnHKQ/MPrDneDAk38XC2rBpbY1u/MpZ7KyOIsGPGCNtMbZOSmmg5f
TVzNWSq8XR047mcIe4V/pi2qfMboy3L2rpDL+7bREpeMSSvNiIwsPevLritDC+isjKmvmn57KDur
vg6WcfBistEUNKRdFuOgclEXgACVW5NgERDECYVJEU8J+ovhIH39w9T1xnObNP5Xp3D4qv0i5A3M
Ou1xHjOTRZ5o6UsmFmtFaEU1wzHtUtuNaj7kQqMhFefIhAA3RIY1wihAljqzOQOcsdqRtAmf7sOA
QCTHdlbslN10Q4g+Iyp2+LqtXUhf84wZqqLaGY6Ji8jzGATcASle5A+AzNoXMGL7U7D2/Q3/nvex
alv9S5kkSRMiRlAT+yD8t7BRAWFi1RnIihitPjpxLfRmCX0+fAfxO8k+Zp6m2bB3hJPG9jhOVUTK
leghyKHT7FLbtv6UGHsC7pvLRCC3mE3YaHp/g39YBc5MZ2VPwSKz8Q4pKueD0Pv0vmfBt1FCT+C7
Njc5/WuY+TcmlhMqzKCYoG8iqXXGklTxUy1Gh4xJo0kUJaVklbFd1LhCzWwvbF/R6Iy5CvPbKesG
rh68xZ0ozWV/iwwGUSWkHPWlsMq6DSE/6i/NOJSP+SiSr36uqy50M+E/+uPA7BsYjrsb7C760PQq
96uSTkcsOdeLHVpBX5o7lc/uw0pn0lMPLPsJ+So6wMuuB1HS867p9xSuqfWaYgX4ATPQYb9AU5bx
SBHisSgT95F65OrsKXnBJ1lDlTezusinqZ6qEKwbmN4B5XgpjGXDsu3OvJ7ZZp8r6jpfHG/qNzhO
S8bQo9FexFlhNXlcQLAeL2sfYhU3+yTbW3QmM3D4tac4lObZGUUbKS+1Fsu1yBtlmUe4QKlu7yVD
rnZB7o9r1CW5V+4kPI86SpxGUXqq09W4dKx59Q5erzSYamtX1x8XYSV2NGupNt7NsgzGSNAUdu9g
42teT1o3N2ettvasyBJt0Zaco1oTe45Gx+6NMard1jH+LJNGjFmom2JxymhTniM8c5uldIZD3mTm
0oQD1Uxcv8yaStXHPCWwPDZOXSwJ97qPNENYismZqDsjNzeFRd6u6Z+pAyR4tiA3NCP5myTO5f9h
70x25Maurf0unrPAvhlekhGREZF9n5ocKCUl+/bwsHv6/2OU/F+7gGvA84IBD+xqJGUEuffa31qr
bA3XnJj8CEvm5JSMorrX3GVql0hjmDAjq3Qc8uKRughCiYhW8TSLcPfM1O6XVa3Fta9w4CTRrCMh
/zR7h5DoimgN754Qfcf9yYmZ348v6iyzdyUQm3/U/VEP6tBIZwJWo3WqAzMi2LbJ9q0wycBvupnf
hZP5CwsNN7/FO0gP5vaFbvHUKeO883P1ui4w8y/o8ZW5L2Whi2eVV45l8GBYM3fPQGKihAUy71To
IH6aD1lquSA0sLC9y4GAFSSJsnRmAud65PEaxWbNu24uVoItUOjdRr4s3PAD7mApdWahlWirB3uS
2PJGS5u0vq67fpxupNd5QxMSuFd4eZjOrL9HYfedfqc6G1WrgkKcHtp2FOaTKbHgUT6flGa0kPT8
SkwGEr9RCOT7YqkYcvxprSJD5Lb1NqXz8iW5ItLwh7lku6R1ZnlVE/DxLo1WiR2H4vHcuUtGdV8h
JoYUq+d1WHPhe9aYsOlYzPXV3WWiwojnOoOZXGMpInRlYsnQo4ZzxKEyQI+i1p/M93Q12y7upSL/
tUvtEu61WZ32GDgpJfLG1KV61CENclay+MPn8yVcnlGDJ1ld7QWv3VpRdnHXDaWVwihygNwtPYN5
nFWa3Z5yizzZXR5w7WtgA5HR/TrIQ/i3/lF3qmy9WqRDdbotdAZ8wsWG+xmX0GQ253ysEpt3tyf4
jWhjxrIw2QzDncBGEWOuLh8njsI/zDywfq5sv8m7hmPrvWz75CFpalGESTOiJbuW7GfkxHn6aeqj
md8LXBHdjmpiD02tDtTCb53Cjso1eH0juspfPR+JNDS0Obvy+3XljNX7DiuFvpTs377Tz8cx9dTL
bFvDK/nkDLrL2tVI52PmemhYkrqEppF5aM+4fQ7g3KUfaey8iKQcPO5o4uYaoxP39Kz3bvWxMi+h
cfGG0GJOmdisulRL+Qqlyfq5ermfcMpKyy5spEBNAFLI7CP5G/6PTnjJg3CzWcR5u/JOdfuiYjsD
ceellFeIpYVlzL8tqn9LZ//YKNj/WzsLf3G4+FfcZfvL/9TOrD+23EEsJnBdxMtBGf9TO9P/ALBl
5UcXgFqEm9zsxb95F8P8g+5EkEoP5I+tZss9+M27uH/QYgocTgbf1iRO3t9/I51hcPo3ycXb/hU2
1DWBPuhxCGl/kVzMpRCjz2lxalNnzg4jKzhMIRiBUe8dlru96Wdkto/p2vEl30xy/o7+0ObXpK0l
T1pwrR+gWxMHvUkuXmy1SCmRM4tChtIvM4FWkNdlPNVdkEYdZezOrvf9wuCFY8xabNa+8TzMjnuL
WK9x75mStYy2U4F57uceDnFSajM98z23Q/7FxHvpE//IqzUVBBxykNz2B6ecmjN+rWwOgT4TdfS4
nKX3eacVWH+HvKjQ8dHRIk8jVz+Snp6+mekGf8mAoOmTnKYZeIeHXhNiEHDYpNtxPxstis1s8IsP
xWwv5zmRFBk3NHwXkZFn2VfnZfmjyp3F3fGPsGVERyRba2LMebrvLLt7tmsDFLWze/EiUpmx8vG8
Jvq+dOw+NGUvn9BPqSRakmHhct5KjRdf20zfs67vzbADNbJ2s07CT4huUVpxZkvjC4y6V0iHirOa
s+YQO6lGleMOWCFhvlZq9u8qyEE74vrpt+EknFztZet1n0FhggfROGkuYV8sXFW0VrWvQ2dVzWFj
4VEq7TGxd1QWNrdMKLkfJTz7nRgQnkzSZGLbiLxyEcvO7CWlDaa/FNnewvLvcZcV3jdeuNNNlpvq
16jXZkktXt4Nd1nX5BIPWF8qfgxOuRBVMHrDlRorNVCePvXZtnnx3ORBvpjAtam3xGzclnuoOT18
LUKbzcPMn+j7YorBecjGtPrWcGXJGNzHvPZ5GnceSz+WvhJGdoM2B3PIycTJPLihIpMCA9pIxkU4
UEl978ygCLu0CfKPdTElY2OBIMASM05O6MnB+kbbm/c9hy92DvNqdfdUUI2M98AyaZjD5U6hUFgl
2VoKYIEqG91rf4Q+iXU5MieXUAM9bLBNHH7QFY0XSQ0CO7QASsVdUolljCxvT6HfQNuF2fk/iCqt
Xpx8Uk+KPOgAP1eR8PaoClWFdMr6P/NR2m/51EwrOoNHdbcg7PpTN5R2y8RIDEEARFrQ8jtC5ASj
Ub+Pq2m9MzOm7Led5us3WksuI/VY4mtKyvTMPSb5WXeL+TgAxH0foG+LELpFfA5abX1lvD0/TDVS
Lp/19osQbv2hWxzRroAuE4NvDcrXvnE20LqHuiJoWGoUcDmugzZm68nix8PolXwu+T5O0Zw02Qf7
w6LtTVht5vreJNTTZ1FtwmYcGVi0qQqKECOky6wN65wSyA2TgRTREYZtGFnLnhjk7YGAXkQ4C39J
nDtGeU+GPKa3ybKqNGauTT8b+JR3wt6Gl4lHy1OKjFDFXdqzhwl/Ub/cy496MDpJhtRk3vPTrfno
GMORxpH+kwAaUA5ztvtPLe/4TfVZPhl8NKwRWZ8+HzQ96Tm/2GUHFrK+4QuetjMQeDFmxrfBaiCG
TckSkrKs6OzaiSCf0Eq8YF8YTpFFk6fUc6YPlUA1lJa4ruc+ZZLr1jGIjRxKNeKRxakOOo6mUn+Y
rWrdkz/Vl8hpEHqcopHts/uaoLID815xJ3U3U6FXyqXDvCT7T0yhHtyI00obhS0v+v2aJNVNoDTb
vZYJ//Debns7mtzayB+zLmjQZhfABK60qaaOVrfydKyalhKufOnMLqfguinmnS1r2joHahr2PVNU
sROJ4b5URtswWI/wud2Lv3aVHuNGTY9axqx900mOmIc283FQ8/nvjbdWM43lx0Ly3IfVwWfsCGjv
1RXQf3MfNBz/w8JHuiQLRxPktiCR3kHcr2lYyJFsVlqt3CWsEUys0AEq+p4kulnvVqdDNReTMJOQ
93eq75KpaF8yuOtvicjFK5S7uOejzpdFmEb1NXlLessrN+POPI+ecW2mo/Nnz+/fI9I/YGb/04xE
Kkvz40fzr1PS5e/4c0zSjD90PN8YhAl5wHnAkvbPOUkzvD/oLCYZi0lqcwpuI9Q/uWDnD44qOJqp
wMOfuWXA/R6TzG28wjSH6XfLhsUA8t+MSfYlWfx/bziAyuggRM6QJmRgxnD+GiYCUgt9uSTfe2Vr
K017yDK3Ld41NrtawfYQMJfbGelCld3GfEV5JDGcu4HUAFn83CmzAwsz7bSRspJaLfdEkvatuC7I
Zuq45/WW2h6VVf/FkQ+emEa2xB+ec6rdgxQgzWpscaTXYW4TTv6EWUO5dTLo3sDSGjLKY2E46dzH
nZnNRRLlhACiAcS0fCXKf7a1pLHHMAUeGOqbwJ7NYdyr1SnVE5yFKu+XRCnnnYNuae6gM6zm3gXY
5CYAiw3uUQVVfrIdXsdRWavZ3QUseCzmXlKU+6xKdB3EdRtc5nFgw5gXu/8SF8hE2ejoT47VB+1j
oCaEL3Iryg8IDvAUb2L+udL/xFY2giW/wCyssIAtlVvnHlAGMfaQsQL4RUy9GdsXJMbZ6BhfKxdC
/5RfjxSdmX5z511gmmJscwaRC2TDgdYqH4iYAb7xx06hX12gnGzjcyS21CDChQe2kybKZaW74Dyz
7xTvEu3/xrqgPgyE81frCql+2AnD6G0rZt2gVBpGiEe2y03Ft8QPClVkfrC42E0vrUODighbnCqw
Rpnur9n3Sk8t+2RVfen/6nhn5+9AbGt/B2QRyLN+YZeUbKg7TkdvtE7V0tkP41S2/t7eoKfqwj8N
LLE0821YlNY4XrqzDdDsUCsHU+yyC0XVJugqzJkbXZV1G2m1krv+zdnwq/VCYvUblDXwVSv21YXV
KjZsy+N1zCXbdqG5GDtmKwbjgvJKmsb8Gk0f9qvYMLDMagB7Vq92ALI3UAzjPlNKWDhBB0Im1Rr0
OogG4tOne2HMRGHBm6UX9qzOFn9vXIi0wewgdgo9MyW3Z1zbN0Pt03+16nylw2XWDGeX0pFa3ObK
aIv9uBFvrdLbG3KgwOAqh5TLMM/8LLnbBv6Eus8Nmxta1/hWXmC6VTfWL/2C2OkX3E6/oHclfjk7
Xga9fKRr3fCPE7yMcxgv0B7qzpIcOAz15Hxs0EC2EX6lN9EhN17AvyTrtWaPGQEgcHY94MDlAgrq
wYxQ6siBRO/GWf0uAmT0tEMpXCBDjBFLTe487GF2wRC1P5lE8wIoygus6PxJLpqBAGNUXO/FTr/g
jeUFdeQHBPY4XRBIu4eG7C5gpAYj/QCHCC7J0QtqGx1wJkGO2BDUKM+tycv6E7WsSu26vACYvr/B
mN0FzKQO3aKk+wJszjMnGm50nvHMozd5smvFviB8BegJJjbZz4Cw+rTF6AKDZhcwNBFFtYbrBRg1
L/BoTspT+t5foNLmAphmF9h03bhT/qyn6X6mVuEBoFAHHb1AqqwD4xW/cW2nNnwVpQmS1b5QrYiS
zFD5hXZlxoN8TbKNgh1rfCSsiDXcQt4axTqEbKR1f5XNzSj3TP1GuTeHrvRYA3EjmfFa+Wb7zaya
+qzTWWbdm+0kmz2Ub+WgzAw1UYdIt9/X3nEeOLzwVDdnV3mHZm0nixE26b48UusIsc05OFVqMtKd
b2Sdf8iQ+oxrq8ztjX9Pl/yglBm8L6TDPNuJ5E8rnxi9r22K0NedCxnmRV5OLcK+K+yx3xlJHwRR
NuYJCzn+Z8aRaYR8vclLjSN2yCXUfFWt5333bVmoNwlcwuLEH00bi5kz9ZMDLmGFPbp6djW5meEc
0Zrmce8kjsYuNzf6U+FZsFlODct5Su1B1/dcI83PMbVYelEC6Q0zyB+y7rjLT5Q+a61s4t6igC+2
F08zd0quqxlzHF6WiLKzweKq2KScr6qUwF8ZoVcG7Rw6pAkypetp0S33HDhwk0eigp4uInfN6FQK
h3XxZpPrjmiUSX6x4vjll17CQlLAYQzRWriDd+3kldZ/kmtF2DtlTD1B4OFCK4AVaQ60wk9YEvh1
JWW2/nCLRn+Rfk+3BfQd1+oZHKYSPF5Gz+y8O5SBxb5qprJa9l7RDXo85RtskC+15E6yPdyjfMwr
dT9idF2oPlx4V8Z2Pyq08dIAO42ZUvKRkzoX40ekAzVEIMtrsZsJGTTihPLf9TaXqTFjn8mMhc4Z
WyWHBpsLay+S9IPtZx5WnoLbRHKkVHs1Do6RmgXHxxwkgICaFMQ+Sfzina6x1czDPMmz0YzKoKGB
Kky5sck2CvIqHX5lCU1FZ8Rvx/N2DYH+Zb0X4BLDd3+takwUCd+wOjbGzPZrtorFrF8B6WbLjKvV
d1MuN/xw22OZc/0pd63ghjTvgmFIl5uaXR55OSX/4GxLJZFJIL/dg21W1AwD6Pa6zb2kmhWbAG88
KSIeEL69s9A3hQwbHX26iLNAp1+Wm5ox49eZyV4YD4upzQtvDFXq65GPLhAJRQuBR/BPZWnuNy7b
i7wZESPU3VRDoXahpWWif2tNq3WuB5JezBtT9Zp7TrV8KO79oWjqOOgmzyuRO5t1vG/dWlueO8Hl
7mNoCn3lmtuDhUbMSAu5pWbSwS0m2EP6R0dALkp0JINYusrus3MJQVnvbHLnxYcInKbbVanv4RI3
iDj0XW8FjLTrz9ZTAioM7CAfv02ORAuuU5Es56AtXPuUMRkUz0vap+P3Ar/DJ7GqAhSmGcvxenb5
Gh+Fjm9lV6MeTvdF1Y5OBBHmUZqlmjo9c0uyq5PAlV9feUW9Du+VLvmd2nqW9G9zlTtPfaXqD47T
BjacaqNka3/pqSNY9Ta7SogtHKNpZk/jkWKWemyOU6+Ohj9l2jOQWDM9TtwEK6Kqqy7rr+CLeBWM
Q2rwixq66THVeejvLrP/32vQP+j+/k9r0HX2+Vdv5OXv+L0GeX/wuoIIJKZpE4Qvpau/7ZGwlsTS
Qk3y15uEtW5m5N9rkP8HYOZGtek6MS48AhB5f+9BUJhsK6Tnsgs5jm0Au/0X9kjCxv5NLkaJ1r2A
fx6Ctb05NP8aDOIvpa2MYaUNyfKaPdVSgYyKEk9cJLpsHsLBJCQsNCcqYwkd2FZvTpXFPVhcy9s1
7QYXTGfq9xVNudVeqFWH/OaWhd60CqnHxdqmc+wBQ1/XSeoVodt46jE1K8RnntFpskfdWrVIs7L+
MIomSxE1M1fASxRNwLw6cjIRia/9moXwgqhVSXVu0GXwh5TrdNInxT5B4dhQ8D8YqAeeHNt+M9EF
5wlQ9a20Bu2tGoj+uLIZ35/x7FS/3LrxjsASHmZOsjerqc2vZquExwxqmx69YVizeGlF/sRcVz9P
GTJu6PMd+xhIJz+NRZsJTumKvYag1vFbkvFOiOx5KdSBGENb3wnKPThGM/5/CcSlF2q7HOfcdJO9
hwJa1hAwKnOjrGFlYrRfkgxinhYcTzZgXymPajPWKqt/pLLS+g7D1h5l4Ob6yVmW5nsxm1ubVMHw
R6pPq8KU68PbXCqqqDNZ+k20APHR2OklNufo3BrP4Ds+0o4y1UduJtO56Poay6SR+uum5uHzm9qy
Rphcea+tnsoPecsaELXSiK3cmR4FYMs5Wb3hozMs3DzsGQbKGqAGXeH+gEcQaxfORZ7n5g2eE+O2
CzLPAmwLlja0ecXf0b+I7ExGxnDGmFS8e2aNHu8A/TSnkd8cpATrMuZP5L5QAQFVnJRLww9NdPQ5
HhkF78rNRxJyqbN/uXPwvV7w3IVJkePywyk+YXWpS/duaoMqY4nu5fPsB+vPUV/mB6F8Wx3AMoLq
nCXt0JKtigPF9ZMu4s6Bk5BCwNJ6FE5W/6rl0vyEm5zEcaSV7tAKxOl4cJf8TnObRO36xaRTXuZs
31dlUVpXoi7zlM+fcG+stVU1Sdpaz3xVJq4VLqQAvMG6OVD3bYYbXjeq+m3xE5NSp04z6VTAZ/oi
h7Tv9wkh+c/VQGLdvnXmnjvurC0fxtqoNdKTgv5ZWOL2FvQ3m/iJNfy89dpo7pyKQFm63rtqS4hd
/W+QaHoQ8Tkvpl3hOO54gwpo8UbJPG4RqjAWGbJFd37MRbFM9x6n+1M9Tdhn/Zx/8M7rAs43qHP5
zEHfgOnMTCJVaC6BcIAoxLkcdxgn4EG4Qj7Pll59GXpuWntS2EEa9ERpRDkEVBBOcwPG3ckBt+Og
HLOhVGIK3huzqOwwXWqF182YDD6HnXxs+sW46UETPgTaBueNICAuk4O5pvaCqeirTzqdTJ2VAhJY
HIyestMRSQU8NQpA4siorWsG4wZTLeVrq7HSiThoGtZsy47qztzcloUegH86pXvjd0iysRAQBFdt
UdB5v6RkxnDnURymuN5jW3PJhNSmtXkOqCJ2dgtImwS2NfIvV/biLt86UKOqEzAnQTCX+mNgJul3
n9L4oUPycGDfuCKv0Ff0bmChGzlfPGJ/Vtl+gARV97i77Vuoddd78F1CmqKgX3wGMp4rHOlsPK5b
jVuO3xIQARq1BImFrurf8VH1J1dOtPvgBoN0V51+y1rVUz3N3gZrHPjZJ4eN4WNEy+b7qvjx81Nr
JiKgZk4fyp30H/64aN4OiCDoHjPTLPoY29j6Wpaj/l6xs1CbJVTQPHVG0WVoFnVBbe00DdZyR09w
uexLChSyOME+ouIhZyvC/MR+Fs1DGdz1QvNyHIlN0sodalhN+IPWJE0YQPKn8So9Rp1SjvlyvTqC
aJlZ9i3JtzW9sQlfsm+y4c8q1gZsuSdP09tXNJcaVyG7Ma3MGmJNWDSdj53TGgfSYwCuDczTjlZp
MXIz2JghZ08/esmkgA5ws8bSY88/4pRrPnrEtAdRLpl+rjMA6pjjHkCnL3zzecEMWl3lPLdulkUm
631NNVV/CEAPDsmccKfKW7xSfAfQXfY9Svqjy/ogwxoWAaEgrSfQbUpDzPnOG4Cojro3Z3BEStbt
nbNChu/TsrYpsfMLea/xg6RzYeSRtrR5LuI0k0odNKP53b7899z2jy318z9c+FVPOkf2r+r19jf8
vvHrHPkZ1rb5i6RjAuD/qV2bwSZr+1sdDe5p19nu+L9nNo0TP/8b/7dhmuT8Mp3//6EN7wwmGywD
qKs2/3FIyfgvpjZC9f59aiNWg18Yc6PPf2/D41+O/HmvkGms9nVxbP1Bds6uCrQphJzXT6jEVylT
3Sl1BygArnHd9GH5vPWGyDLnvRqKnes8jdbTjHU694uYM3XACrWAp/M3sJb62uOwPhHpsNf76tRU
524Q140aVYjoZbxZyckyHw3tezm4V+YgdlbvDkhbo/baGD/b0eBpe+7Mq3p798tPrethi6viWPd2
GRMHh7sx14c9BEuYGsPO8/MIpjPGz/9LMDLVxoQvjboRNq0mR13LNWQJ2n+Tu7y0Ak5U6lhujjj6
dN38dvZZ9tbHjBL4sHU5CCaY+Mfp1I3ayfbTcLvoOWMHRFU0GpXeZKMqafGmgT4gKTFMqY0SfXel
DerQm1XsyfKQOvq5k1yRxm8Itz00uVxh57Q4dZOfTYXDeshvJvumIUmn7o9btlHPiQoeh+Ld1VIn
OfLrl2qX48A20OrSaQrRsPFOa/sJMJrk60gniHkavkDVYr/6ItpmZ6/Noelf/OAnVFsIN78N0cHj
aBu33DN54APUH6QYiGVQN9y1X9bZda8sA0lw1n0maSqmg9oJMS1zj05/pXLCue/GlUMCARjbK8z+
vkNOpXjiysf7Q54844Jmet2NnnHoxKV+0qpr02a+dN7JpQIqN7UPLBYYoGLNu2GxPI5TYe2sduAM
bpi8U9b6UPLmPdNsJW/V2oRW7bwqDKDCdQhV4IfsoEqSMJUmjv7cTW7sJeLVACExMsfcpc6bm62H
Rk63lQLpCG1PnhZnvQ+GNT1k/rluDOINgmOZgE+XiXOe7dnI4C2sG2u0d8s47e3JBuqYdzAt58ZQ
SCTqV8ejPFqb/jS79U5Hd7T4kHIn/iKIMQz86mAHFf7MbG/gXghb2+As68xzmKwqtIR/42KOnTZ6
uRWxJwqbppBeO5C7FtHcmsNvUi6OaqQtzNS1f+UpIk6mKcq1FkvXFM/9jK6jxZOPebR4UEApnGuI
9YcD9P3loLWIr3Z2R88uQevjvhqNB9OmQdV/spnp9H4yI9TDWJM3bJVHHTIcOu0KiaMLPe2UjXaU
W3GpZfta/pDNs/R2qf4qUkxB9nxcBLGWtgjuaZ+pj+BHEQQl/gXt3KLDqzyIavVt49jd+oHwjqOZ
AkTX+g4xqL3joAFDny5Xsz49qtk5MHfe2a0ROUCNFiI63TVKhL7+ODVvBBaeDAabvKReJR1jrvFy
r8+3+dDzV4Bp8lWS+bzDZq2tb5n+bnJtL1vRPdD/ELdNirFdTTi/OZMfB+exkEkaVZWt9oN6MHIV
6nqF3nua7elJdflxlQ8NX/5s7IeYYJHrfK6uMup8hHdnjsmOzTFSJjb91YDWw+YDGZdO7hgJ3sJm
1u7QbQ50ch8Z9zEPafdN8eGm5heFUkAyjEHj8yyydxYA3vxrzafqs/amyEPNai1k02HmivE5wMtz
tUFA4pvmGBSLppKT80s1DazHXtTqKJodYMT6S2hfNc1CI+bg1nnEenwY8gde6TwibkcnC86rZbxz
oeajXUejkXySqYcbVr405DrHnafvHK24rpwhXJF3KxOOOa3g9tOTj7zUb1c0Pi7VAE2tpVgNvTS/
ojsIk9KEi8DSZwIzeACuIlSckIaRP5riYVjfAv97oGEuJrdCT+s9XUU7PnfBLtHHA1cdwS+eXANM
EIVAEBy/vH49rb52vc5P5AilA1Eztv9gW+2zHLD9Jv1Ha3uHNMEGb0BrN1XtHsum4xmfkKd07Ru9
HZt2ets72XA7OGvH8SgrP6WT3msmA6oXdPdeFXwb+dZm9fCAagJU4+ofkndNXxfzt36ip1KjLPo6
KeSuG/HBMEqGeAI6kuXSu6pyHkzEghrZhJLLKTv3eXHbU4fxLcj1SO+MI3L1zbTi3YcW3rdDNt42
hL+FRjPRuWeqPVqiftXZhtoRN1WEayIfuyo1Iohh/ux0rzx2k76FAcgRWRdh441qZUlgVNm/WLUR
WRkvWR3q49c4sY4buiyu+hkX9OhKnJpsOu99vdRsme1JOPocJ7WIB1Hau5EqkIOcqDzhN7i3mfNs
0KGqNZIz1v7kCDvYYrkKUB1ypU6kLqkX4fhDDLnKpYTBPWoyAqMyhsswHX1cZjVJJZMXJkH2KicZ
EZU/7wNvenBIkpZ5etPNxovQxA55KAHWTbwageM12ApCe/tRZjTHA5jfj0y6x5IDQa7bb0AXAmyN
q/V+Hs5J0n7ZOpK01+j1p9G13imBXF1D31UGeH2QrxEfrJWpXE/4PqXGC5exUzGq82KnV3OwvnFX
i8U6/8gGSFl+B/YeLTdaHPdIeM3RGPwslhgpQ08B+dTZjkM/oQmORvHdUGb7JGXP6NI3nTT5xjER
k9tdUvQZ7PF4TKvuvmppMG/k25ZEzmKdxkzgpEcYOsEZdXfVJHczOBC+S3D0dXu9hK2O6cV1OupQ
bU27Qg8IU7QFvAracLXqCZYUdR5m1yfcI+jPZUspqd4M9WuLprtfFjHHnSOtnaE0qaKg3LSPbMis
4cAZdngYNKuNK1vadyURBysEW4rTRB+Eeq7thuMvRp9vrt2lDk/ZvjeiNrWXJpSug3LG1NCaCWpu
u/DQbrk6xE67eJGrWvO+FjYDUZbLm3oqvENvL/aD3xcYAYGK1atoXTs9EgDSPgiHsO1QWjkv/2Xk
slRIjjPFVB+KtcNEaJaJV/II9amho5Y1B7rRmoCVC+6Sn8QUbNeZojoVHd8jrkSad+ZbLe+orfQ+
7EVDmJbVcA1FOiseYdL5VutpQ74ZR/NPdM9+73aaYvF3xG5UA0ebFCoy2augBcXbmtFPGFTLa8JU
YITyYjjyTHR2MIzLvlhTi6QK0+MtWiyHSivW82AlyYM58eIYjIVeD7Q70rV+9MFz4U1nh/HiVWFE
Og721O6Xgs2wIYn52prF9KTJdP4gl1veuikvpCkXVhzk5Ln5UroPDbFBN4Gcmwd+KeKY5fOjV4ox
RqXnKZX3r8ViBMc8KH38CMrmBGYs6w81mdAhhndsBdaGoPLFPS9jfU+tksSvbrHPTfq5aC3tVhlN
/YkVq35Nvaa5dqbB5auHL1EtPv++el2SuJEtLkbIews47AU0bLrO2u4QGG0MAL4rtLLa5xYFlZbj
dye40j7WnOIlKfu3xdDEIRAJepmrQZH0O+nkBgkVa3PCrZDt+tpZnrW1aL5XONNeQVHFrmmK6Urq
TMokKZFWohaxNxffffHqIEUAaUyynIURdd2kQSVAkR0XVIZ9UCQPQW448DFK3Nh9p86NNeaP2Al/
ZI049fXwNo0Z58mHtZMfafLcNSvRVGIsbkDxj1OeQUqshnclnOlIbkd6N4ig2NnT+Jz5hLN20Lx8
R4P02p7tZ+i5KVr17kYTEwuQ8Mm+c0RYU/nwq5tYGuASUIaxs5rd/NQ3c0QI/mU25O7CH26LNnid
JVu9YvYjycaWCd19N5T3mo+6E/XQ9GPu3At7kid3tK/z4qvkZxkvZfYocjnc6zlvYpFnddxnWrHL
8ew4mvlWOzOjLRc+wvoQJ8wBimgMHks/iXgMnpeAALvSmh4IYHirx+F+sKQ8DXJLVupoqTBq80Cg
zctCCV+z7S0mS0riFSfD7Hocb1rkulNxM7oza0iwaczgP3OcenxQ3OAEvFg+8TBlKO6RXxqtWkLu
ec4e8+Rrks39TZXZ5pFzYJDfe4Fs45XP7a/cSbvYSoU49tomARmaT+fmUmd7wnO6Iy9ZB8u1CKY9
X3p5U5RK3RZZxkF8rDjNVl1T8M2ogjibuzpOeo98xKbcLApdUvE8TccxIrHO2FUD2EBMOoN5vdA5
QBKpLvuf4zTDkVL5rccVn+946pv0Uw7IkouVntpFk/J6GEsYlRpgBztmf4W0KvDYcifNzq6EEl+v
HMyL2EM43XbaeHAX4xdJ+IdedV5cpA0xYIb7wVKckxQzfyc9gzMa9urj35ewYdkyQhEh/m9B5X++
kDJBcf4fe2ey3DiSbul3ueuLNACOcUuCgyhS1BhSaAPTEIF5csfgwNP3h8wuq8ruLrOu/a0yq0VF
BDUQdP+Hc77Tf/zNOMG/+Wum4jt/BCzAWDP9iQ4R//RNeOYfLiJMsnAYuQSAoJjD/EMOGLAiY9ll
ElD8dzVg+IfwfRtmjRUwkV2Fgv/BPMVyxYqI+KccEPqN7founAq2bYzWLR+14r8iJFB8m8o1qIas
esrPhgh+zSlKfHOZzk6WetvSZaLQ5+kJsDk98pj+LJzcBPbkrn28jcJCNpfG0wy4Gf+7e4PsoGEz
oD/gBotXqvMQyPB+cIc42RHci3pl6pOpvC9yV407XFkuZD5mI6AI5CbXRWN/uap15LeLD+l20QMh
TS38uuS1zfvqbez98dI7/qc/WMNDWVemuaHXY38TgB2sth7Z5gjgwpvOY4nm9HERmUYSPFBMGJ61
abRZwxsjIJKt/tTIcFP2wdSfmRIHyzFzqu1AFkIkGEqf2sAdNwqRxmlMe5wg3QTiy8ju/UWbkRuj
sTez7q6C8gzHSdym8fA+S6+JhsqxmTDoTJ5Q5p8VarWSktqiDtDMdWpq9YNXs8O3yLnGO3Vrpeyc
ysLs1H7seuYYoRkPDa1/bVVYVNzmh8ILXBMgoZS1gpmQ1WxGh/oKcFS1Uk37bddUeic5h1SXsAWq
+iBgKAvdzJgveaWmpwQWpxyY4d611TRXG5J15A8pHYYmzHQUL8mUa/EKmgU8LdVuNtP0ahc2znen
TKtfinPZ5eor2mmPyh3jh04Z20drfOMA1dD9YUgZqO2EKZw5tImoX+fxFjnjFOybwZ0nMC9W+jSE
7MBkOv2AjkoZ5g1OtbdaM98PptPeuvzauF/am6FbIsKu75t66Hez1dkRbCabA9bbw0b7QE6CucJS
5sEFXU2qTKGYIw9sUsOJWq204JcGrnVlz0kBVdjN5G0QOFjjaerpvJIgSYlkABM33RARNr/4ihn1
asq/Uy7XcJ+TITotrIWSxIHBsdC472DAYlErBhI2hiwXmzwPpgtUpxuapF5tUqeZ2oeyShcObjQH
FV0os/I9hh5fRm4O7o3C2tyYJZ4NKKqsWFB+u1sYb9kBL8XNoKeYADo61SxV43aUTIWixdU7PtY5
XSnQW13i/twYemJeXg7PVrz4hIOPCQ4D327IuPCyvULqSjlWO1diKDZDDJEK4ufttCS0DG1g7mtH
d7AI5ndyN3/XGEtai6Ko7c/LkpP3GH56hdD7ovV7mBvh2cdd8cOZ0nhDaFq7N1sswBu37gtaSkwC
WZR7TdwfmhGb9i+bD9OeZ3rWp6HIW4yJS3Hy3Lrep0VdP6EynLONr4fhssC1xeLM0VOcuO71PZPl
PAOANuJXB8iDTxmTNCqbhOWAXnJ1MmyzeqzRFj4lo3n27NamPofgeBrkSDD2lFN11arbNF0ISS1F
Mag3IFpcsZ8a6ulZia7ck3KjDpgoxnqbYZ0qDzpf5AdSyt45CIfyfbsoJEXMBLR7YmVcPJhDqZKN
WlcyyEdZ+Spzru/toUMe0Oo2NQ49YptP/CNJsfflBOy39BufloRMNUC5wX6FQv5ecpxVlpz7qKoE
+OOp8B7wlqSQ34zydzg5+VsZDkN8GLMUAh8Y5RqRT04jGyDsx86bUn3p8SPURXjqSFuJVMmSpyvS
YmskQqBlTCdalVEdTGWLQ4WqJspZ3BvbpqOp3xkA824WdJp0+mH7vuagnkIsELd+O0OxJP8PZIWj
y/zQU75TV0gksPuOspOjr2eqZ+Mj4RcujW05TR89QcJbofpkzy+Wx2zNk2lGye4JveKt0cqBBrSw
MHtNHjyRDfEky6kZ/Oou9532LffVZDHeVodiSGU0oUM9ek3wLAIFnlO7z0RprNllKoHQH2v5kjj2
tWwZ9BpjcPSwTdeYk4MDGPo3zleJowdnPEnwW8ccC3VM5vbiV5SaHcBHcE14WUxWyRvZg8WLqi5n
Dq899rTKBUnoucM5XXx5axjT1Q1TCs5VL6y2s2NnGZqK0PGObZZ5DwX0v5NQWf1zBA/zQg3pBcwF
8HuE3cNgSBrHtGUuJdsXnvJggzJyHW8iELOcB09aVOZL2l3QYf1Cc/9t+6SW4SEzAzaOsXlXYpPB
KZuscERMREu7tSuJDW/CAXJENPrIFRWcsrr0I8lq8NKZbfVcgziUGyeodgKP8Lm1wpnHuESphtoc
5H8+2MsHUJMI2RZNlUUv0S75pme6RGFdqdPUYGEnyGXeeZbNkK0Yx6iVUnRbw0nqETM4s6MyXhzW
LTkmMDWdG1tcTN0+xsBj+v2k4M16fNri+LWDNexEeHPRAdZeuI8N5uSLG24720iOZZYV+NEza3hf
rLF+7rPAuMl6u75iqGwMxshiWF2+GfA9YhlLiCuyfo4xJ/JGpgunZojhr3kwLKS9uSkKsY1B9P2p
AM0/ZgaU1bbqRSoPTubPT/C9LAg/oDHVxraHL8STQ7d3SH2st4HXmT+WIchg/zAqn4nre2WJI7pT
32d3IZQmLkQFdZzNyBZAgXnWWZLvyLE568CHkI6ekF1w7tbGxsNi97Mg+cXamo5tBXsVAh/w5kE4
u7g0y0tfVF5/a7KH1RtAKuews8efuA6kfdagHxCq5veqbA45DXuUl/UXTvcoG1fJAlCSrtjaddc/
M/JCY0wAzZmgmQpwMSVisRMYLTboo5lb5X5OmpcIn8WgtbsNEqbvaOXqfc5VSeCNzs5dKh6zGCoJ
6+cq7XaJqsL71OTN2WfxyniLId18JhYrZ5pni5Y8W1rZb9cWuYW3RlwqQsiKn6OwHWC9noco5sBg
aEB/AHSPgTqD1eQ56Wf/V1mPDzFLL7bRovfnG6elsoLsqXpUl/PcNj+cFtfANteqgaBZBf6HnU3m
pR00ikaHojTGThuYcpt5OSqHFswIMPTBENhpkZZ7x5wedGGUnhnTHpet6g6jY0y/c8tnkGlI40eG
SiSaeZSOhjLtPbnWCba8vh7FXrmNdx2xcW7QNkYpkTbnuWkQh+aEHmfN+CpTAL2thSlhXiUBYFzC
LmbUXzsbzZMWAQlB7Aq0mA8KoijeqqZ9hQQBQ2L2TG1FjmPeKwsrHBivfdu48W1c2eMeYjKw1ToY
Cn1Y2sEwI5DdQBk0QtgtsNG5jUbtIgbu8OczA22y05SntrEFz31EyTTtoWGzhsrKXyW8Gdhhwr7L
TOlfsGFOHTjOhNWEUbf2nclV+umyfdyJpVQXs+pQeXmMY/w2f0h1hV4k8IgJdciedgvLZs/WUrSL
yrnMwk0PWOuepEajGY1+pk4w3kg6zOWLneDno4pNvxY2JmYBNwujjvrhA3ZNNyN86s8BZP9xCBrr
N29se0zK3DsQKvBAy4EJL8PEEVCDx69962umOSJ87zrLHPdwj7MTq8xgeuHkDoZTn8Y2qzEock01
BS8p9zTCTrNVXpQjuP0cDTN7Ecjb3qdlGgEHMXSM2TwkG/Bfxg1i4/IjFUWx7c1ZAm1RVgsdF4cg
lhP3tyuoYnZ13p0KY3CQW8MQbQ+LdufyPAifk5KQd2+Jwikv3/DTVd+l8Mf5NC65Ux7qCZMIirrW
2FmxYXVRuwxIRFAsFc+Wt2CunH2CVg+Bjbh1O00W8FK/1F5yCezFdS+pi4BuB4I0E0eZk8g3hkJP
27nunPrOQeyjt4BqWRSkHsp04Iqqj/h7rLEJEubQ8FFT/SK/xbUovcMVmDWXdrdswNjY88F28J32
Fcas2uB6Jk17yiM70N4nAIrxvkxnKBQpi0094UNgr4QzFf3N8hSOym3fZelTXjudxLGVTxUjl64d
PpaaSNPjkIE8O6slazZDxdTJHACOw+cqugfWovq78GFqMQYJqUJnRrTPvUPqwL4YfLfdtbjG7WjW
86XqgJQ9c42wAijNRMY7oymfeFtRxhX1aC87jdYJf8cwZ4RsxrJX33A7QtLspvYaTjhnRVq9mHJW
b3jeGkzgKg1eXXvkYM9l2U1cE0peW78pbqEXup9V3QgfkFLv/BwdEIqsL8fE3RcViuZ9pain0FHf
E/jJh1ikmMZKuqMt9fCDXjryv2dEkjuVcKJE44A5gL1vgeIld2ObsjM0RoZyJaF3mN3azNgDj0Uc
Z5m89QdzwtIWc6mmjMaLnHjLBTzvFnKW5++Z3eXQa4bQ2ybGVDhonvCgvutRdc6uKLuyjcy2d36Q
zI3Bq4M/A43ErplzuZ6Hw4NMnW6fJjobzhlAgFVGk7B7ldn6Qa0qwglj1yv3WMStFwoYKbfKGdcq
KSmONdiiO3hIzaeeYZtvLBQVr54xlbRZUITCs+kUzX2B9rU8ZISoUcSJhpxgU4z7GFlSfnFp1JgI
97nFvY+/w3wLwzIlVdlqjUuZJd6RUI74TpoGKk8/zZoXZLFztp+TfnwoY6v/lJ5lbttFxL/xxI2Y
imeP7VgKbK8FvS0jwuTEtcRDxA6G3XXC//pwTMBo5XemFgi83YltdWK5i9i0i2sS/EDMb0BuQlzn
lyGcMwIFuKTh9qWqwQmE4Q7u2Ajjf5cid0p2btw78X7o5uFVt618DJcYcd64TNlRjJwBb00Ym/Gp
prFTlPVEv0eprRy5zVF+QnlyHp1iPJVw3Q5WS1GDtVHb9yPjfURZ8TwoFBYUBRtUToW+1AyoN9ZC
AmJkgSV7zZdeV6dwZKh6o9BBU/Om8xIVJRYKcIEhPdAkMU0zQvEsspMXsHRPQTkTIKo7Miiu7KhZ
mXTW5E03xmj6+sjgpO0v6UKPdq+SPMwjI8xteRpotr4S7AjNHt9bvKfM5SZTEzq50IkLA50ihgSd
BzaxtglVjQRt/4AyELSaJuaOi3B+9CS91RCYyE0dNGB5njl3oJe8GwYx6l5CvMLsXq8EOK9+88WQ
nKlAgpuQduVJWiJ9LxPtUDOUrObxoDRcpSIGPTemY5esFOox2waExUR4VO3z2FomVQ7STM+u1ckM
5+WaMaPmusju+pS0S7DPvOUcB5GuYyxHvsid/mhbxLU9QRh3fqdC5+RxAsSqjmFuFMck63zCLeJx
RBzAYy6j2ku8Gg9GtoQF9GcYQ5CkoOuHnwapBCY0AuAH7+NUtWcJ9d3D84h554gFgWhraP/D0YmD
nSmmOGKI9ZS3zZMZ8NaG7rcxxObrVPp8Jq3uWTct8xtD4nbnpczyYTITkmHY0QRxPsPZ7vqnlkob
8bl7idvq6AaB0VHs/ugLrr3aRehTfVKzfmDnf2Ce/UiSyy9cE2d7MHG05tWuUfrDTg14bn5/k8TL
I5lj4aZX5UdX1XNk+u4r6nMWe25zL4PmIbCqn650njLTuE6l456hiadM1Mjm9tLmSuLHGld/O4U8
ZMzYP9ym+dmkGDECP3P3VYvtBOdQT/6H+wVjxf4uIddx0KFh6mXyoe1iByrwbIQtE5qQMUrp6607
rALwEPyaMNl3BkY/bwo6aiSLZbyt4DhWbfZsVqt6aqHo5Gn/NZHrtbFG+zHNmx8SN0/mwmadPeTg
yiTJJ8lA5d8YLW3OEUxbwwg/aMrJfQmJ2Ol2dTsPfAu+J53kpYCFsTMXeeZ+vsPEzx0n5n4TLvrq
duExXbxHZjqXxqpvptrbBawZJwCl+9mipXDnhi1ucWyR5N5Mxiii2M73vqlZXtd3ghI+LvJV0UTS
ZLF4sMbS8+QZ1aVuWW7MfnM1x5KyxOt/llqwFJXZwKIhC2/sXPOd6PZKvaXgJuB5hom8q4bA27Gh
egln/15aYUPUd3JuaKRMzqeN9kPdvWA5+g0SQJw52ILTNNLlMrPpbg14sXeWp+8otUhK8n3wT6hF
3N7c5l78K6mJeMni5YOEy5+WV6S7qSxuGrDMZ9Uk96NuDpO278Z+dh4FpEy6DzyvrTmEJ/x4qPQb
oz46NXeT1zKg8sGdbGh72luoERkWsvktTI192/INcvtvqFtPKdXqNl5YgVidf9BleSctV994af7Y
uMqP6CFjHr4uO5NlwG5ZrO95TItKRstnrHsH0Q994Jzx22zKhQVzDg/fLnV/g6Xpahk5NuGSKdLY
ztewGOdPnNI3HjKsQSzvWTOcKjTHB1HMV4YJOLMa8WhRvJsLhqN5zLNDVdPxtZZ7zC3HOqcWq07s
lciVFHIplmfL1dV2e5z89pA11bjhGuJx4vTeEvKgnvgykEkXPh5rP330pfXRlRS/lgc9t2gBDddG
ZR49sGiMmu1LbU/DNWCgthlaMru86tHN459DAFUk5Aan2mAuYMa/SqYwRWhevIrClHCCnt8rsul8
CB8wDdanJnVqqpEylWFJH612k89ClT2s+5bMaGMYgFz7NHgX8Socc98bf5x2vhWEa1004M9L0CLW
4qcyKrlNsuUuWClrs6XOCWlb72EKCc1xspsOvaXJugoZe9GH1yrxJ9rI3Fsd3J2TGkc1JKW7wteY
k9YuidNfAllD+S1DazossBFZ6VrLk2oaE8VZaj/INBDP3pIv57FO7K1szdeQLgu5XEmGPTiAKCFA
Jt3CaJqOU1mqV+3y7teQ9XZ+Bkh1sPv5UcXpchJtDNJz0cbeIht4g6U+/gRmzlBf5RSSkC/TvOWm
GXX3lMdE7EhHJ6Ryp7f+NBU36CQsSOyoAIgXY/NJlFrRPAfV8iB88YxcDi0eK7bbUVYzvsvhWFKQ
2o59oJq71ELLLdSXVcKckaiEcp6A73TiivOfraKH9RKCIqwz27rtKFKOQdXuGEje8sGFncdgDmhz
9yrNJb9BpVAdqz5Z6FzyJRpbv9pZwOVE1V98wXCCmLfrkJsvc+cdTdW2kcP07JbVcvcLyJ8mWAhz
eU/vhGrGOWe1cjdzqm+Aw91Mvj6pqoqfknaYz0mSWzLyC3GTeDSQMSkYb61bMzFc8jvIFkc2v8VF
lECIpT0W52zsvZ9ZV345weJuYlIS4cf1L4s1pc9sglZ9A2b3KUCMmGt5SFL1LP2qJrvGPkkGnG0G
dCUQ+EFsImxwVDafiZF8In0HwkpDX7m6j8Jy+l3wIWkgvVngAZpqD0h3fWNhbBkPgvEGHSmvWtgj
H6VBJfsyAUk1Tb6zoSn+xqv8jtz9vpT4UzlHbjKn/KbB4YI3zIMNNB0Y95sOYrRC80tS4TpnWP7i
Oa33MyHEY8+zxzcfqAR8JTv7wPQ/EQe535O7HFLtv8dZ/Upaz01gWXzPXQfaacbvXXg3uogvY7z8
As2Huq8j+zOaMuHXgHiG5IZ9WIValpgKsjSEs8/gKu0BRmaR29SAaFmuxaeBY+qHMIe3vHf7HXaN
H36c/6Q7+S2W4VrobNnj6bijLpy3owD9lwxiazEbibBvtmATiqcA9zEOBt46KZcPx+EAGvLOv+98
Um0a5zKKANUiamv7o8wDC9+ZiUZkD7djJHyrSyj6xjGrN9Xgk0gkaW8zjQwJ+mqDlrTq/etEyh1B
fXQLtkrdM3wAUqd6ZKOSpXqShs0b1izvgi1Kf7tmrD4sw30zFzUp4EM+KoqI6YC6ErViGOwb3RiA
VmWGd1RctTguYxzbK4VSV7t24lewjYtY/tBdwggjz/cNGOgTWHOceUvgLy/I/whnm8rJIuOHXAQ4
1LrEF8XFV47NdWSoQFiZ6y6IJzZO0/T547h02gVDJId8Tyc1pY8V8rxy6/ZsazBgByfJ0fG7YIJ/
QbeZ/7I9wLCbfrIy/eIWGEU4Efz6GHRCnZCPTUiFrImkggs/nZ9e0w7s+KlkQLuvGG3hjCh6cWBo
BniF4Dh4vNlK1ca4VFWXwtFMWsF3eYS/bcLWRuSWg2OQbrO36yJASm0ydB871d4ZgXup4tr4ApcS
31sKqC/A7Eja87gPp5hJc8+1tpgnYiTjvZUY3xw3d/UidqXfuxF4VViXaYfHrEnRdkLqZICA+CQf
e/vbJS4i4qODyrjpmjcyargEhunaxTnkdSwswWqwObSiaqm/ecL6dm9j/nHZmEjXYLz0G9joYuTn
ntbZ9mg2RTNRU4hkX+RxiS2yHRfCeDcgmouRD7dtbl2/WPYDU9Fk3zojYO0FbH1O+NaI3A8QOKaS
xtsNZBYFThz9j4jhLxFDgAH236sYDh+ff89FXf/6XwIGy/nDtYlSDvHfYgkh0vQfppDgD3iLtgO4
G1+Ij7YA8cD/FjDgCQF46kBCgltEXPg/eUaG+ANYN/spn5QV23NFYP0nEoa/R2D4wnQ8rLwwJn3W
vy6v9nf9glMGfqeQ26Syyx/4KKsIE2274+kRfwGv/r/DNnxBAjluZQwwtrVilP7+lRhSzkhqiZCA
o7r1u3plBC1AhohZ/ctT/m+/0mpi+acmg9tj/UoCmw0/muNjiP77VwqytKu0KzY26sDIpofdSD3r
v570f/tF/v6L+/OL4KbhPQt8GyJU+H/EYyduIDvps8TI/A60MIJQhdp3H9gpPrt/eZT+H2EobvB/
/UTIU1kdoYKBQxT4/mrG/vp4zOqE6Frrv2Mkw0NC4jbYaJqCoem7+BJ2VYZgSZcBzA83p0lMFuXt
Skabw23oBAg0sNUKdqGxx+UO4ba3o5ZXpElM4KAQIQZWE9BH3zCuHDJTYD0mdgxkFKKDO2qN4low
D5WH3hTJV2fFIQMed9Csnxq/eQ2x2lUwIHG83RndxB/iMfB+Iz3MXdpIUBF70Yzu74xcE0idInHy
h5nLvdxamWF9O+Bzkx3wHcYWxjS5BDy0ZRic4hz+AlJ8Iac7Li/vZehHXlugzmqJLazGcSNl73/5
YY3WdLRjOjBWumxZi8Kff2pljm+p+tNpkZMdtpGM4IjkqmuNJ90XFWIUlCj72AfkWxcTKYulqedP
bkj9qid6hKrM3AuyNJT7bEmGR62DJd8XBIFyvjbU5NtQZe5bUDVOu13qxvhUVLEvsVMVL6AoJStB
cuFwHg8W2McVmDW8BXnOyRxZaQW1IaBFWQKaHfAMBYtkvMyPNgxofAY9GqLKWM2yk0PYHLOGsH+T
bll81irLPvnUDB8p02xG6kvjsbprbGToprDVh28p/LaIIJtXBDsZ274EcyfF4VxMvDBeLi4W2JUV
kakKm7YIfiaiJp9YqPBBSgjj/DIF0xq7G4tXDcmTCrrQ14WElWa74P56qvF+wjHCdfvDQq1gbKxh
7j4Jr+lfNUuvH13BXoYl5px9uVS+TypgdYYCtJ8ussAcynTDI4qoWBLNOI4RPjASlsSslsn3Yr6b
f42I6wjN8EAYbMwRUrOd2N0QDU6Ni166Aa5JRpHWqSOlWgBEzlaEUQnpsshqfCY67OOGBGS3fuiZ
cNOHLRLR7CDnFfXdrKvYYFloQIhHTu7Bzo7vYG7Sz0TqxH8k/CB5G7yMjW/Xp0w2ZQeZcDsbw+rO
GEz8J11vN8tu7ArsRmMvY3JTcnYhqgPXuJnIJnsjupJ2mbW0+CoQdxMK7KWkZnox9guevwYmuMnk
7A7Q91ob9mubQLQGwgxgL2fsQimoTqALuKECxcIAn938TiPN5V12aNo2WlAtbdq45FNW8hVL1iay
/UZwa6L8li6z8now8DWlEGxfZD4uLwXHfhhJ00u/B6eciJZRqf8T6IyH70Fg1mhKSuL1m4GyXctQ
otmIXft2jl3sKT1++3ZXapPn32w9dtPMmPWEerRyfyplZF+B8qp7WAI5uQNNy3MTKuA3W4YK1Cds
WDGfCC9OJUsdPb4t1YSkcuLz96V5gB5Fbq9jYd6toh+mO2Xp+VcwZjxJQxcXjDcoVxBDF4wFsR3X
Ayl+K5izaHJcUh0YrB+SI/Mdk3CArmYQUxdx4BAbg9a4hlg3I/ZSnoh5opJZ5vukUQnhDLEAyJ2m
7RrVQe4eGT2lmC9k+PT8mGxAr/y76kUYdEYsH3ALrWearqIEycnvxeJR0aEW+OYadqaRzmJDbGok
xmqXlXP5wG6qLHc2mqbHhB8AYhnYGba/3ohhHhZs5LB29xEbOVO8SYIm13vhZm67reGtBQe2R/jm
icgQRDZlo3fLTGn6aTHr1FurQhywYZxJSHDLlJzDDATnvRtbhnO0zabYhVmLIMIp4asyZMKK2RMB
Bl21sSDqg95EFdRpkkpKwfnsx3E0iu5mRmgodiN734lBtjYZssydey/HCptbzKz8y+FpRX1kQ06N
CNklZhs/oRi3SL1A0gJUJZKYOnw+aRJ6f2UWJtNd4ubjvVPClouSfJW8BGavnwbPQWLEPYhkospx
vx8LfPp6I3QToltggJhuC3RqXzG+8XSbmuxTI1EiFoKa21vHkNEGG9CpztgX+hJ/iVOz7VW+PzIv
MMxfQ9wQ/ztbgBQ3IwgdEcwpm3zfrkwEv704Govd3RROHaCrgA57HiXGiYG0htt5cMtnsyiZWGNT
eLcCTfiFY6hEoS7uk4tbBequF2YrUNInzbhrgqzDsJoyqIhA+mUvht+an2i79KNjTeTCwaw0CoyK
fXZPsEXWbGEay6+2mKzXJB1nTRdkQCOOyb9htZKPeLMGDz6zydm2KxkDgoqz4+azpiN7aKRJfmol
rXuuBf9OtdKcyC+3ccL5/tfE669u9RQ37uT1gzyi6A6u2PPW55wExhXD4tZgoP2araGq0kfssHpG
kij8bxJubFYTbelZEZiHhWvX5/xCR9DKk5EJ198mnk/k6TyZ3D7S7gMknVYqb3oevk/i4sYe5yZL
xM3I4vfosxXJAKCtOOdQuVdt1atSf1Dm0a0tPpEAITrUaHDMsq6D6xov43RpHQ9QoeHYvbsTfV7d
cPeqA4AtEtHMLF9eeTatjybsHPJv9DpGzukC+4OwRh4ns67KlZSR94Cci6SI5hkyFmThkdauRvJ+
9Z3eqc4NVlHuFNLBnG1LHuxPl4cPAdrSlA8z+uHfqSlabKlTsiZfeVbC6CLJ3u1+/XzkjgAgSfiD
hNvmifrVD6zs3QP2xcE+usYKjHH3mahiFRlSTGSAZAHIFzMcuR2mIPReEjQ/eL4QWDobsoYYMFRS
D+3enwfms3k+83NNVJMsHAiOOs9SjMjl2Tc0nERgfvid9v3qyR77JUwBmUzm+FCXRHs/WB2hRLfK
QmwqbrrEdR5sv0N0aNqK905wRgH5QB1BlCvxJZ8jDI7SWAxrEzDPXp2mNPlRMaYYqibTDopbtB6T
dyNTzi0enAb2bz9l432e2HZzGAIljFvQDynghcnHYRV0CTRs8KnymVwUGBw5/wSjS9FiWmALDiWv
ChDi17YGllZ5ap0QrHNCmKq8845V6M/amGwEpfjiT/kaqLSZ0oIwoEJPc7EPAsV2iXWzPb8uzBke
bGUjpEPTykAdUkNu3/e2R2UE5YwbzFzs4Mwg1B/3We/lbH8S03PuUr8tCZLSivJu0JZX3lWdpz/I
WMU84XI7lhGiCj+NEKqO39J2iIYN0h7bmtML9Deps6ZosLDjOx/mhPE3AS9kvSdLP54c3ajvYRmR
a7pes4KLEwO5IW5Grp1ESTUh3oNGybYdNQmcC05is5nNG0ayhoyqyccaBIGj7R7Y2ih16UeRh7tQ
xQJeNLvZYzmCISO31QAHEpWj5yDktjzx6U8Wnl57kcUqnQptNjvSVbm4Zn1pY5Uy7OWmmseCj0fq
cQ8tWV+fRJhrcJvFgNQIGVOcWRw89ugcYy8BUxapJKxXaF0Cz6ShsvAIuaMJIMiWVoTb2Uxq7xOo
vNC43vyASwFRbehcumCV7Fpx2b4RYpJYyKJVjt14anT7gQ0E82bhKEZpLR5PLivy3hzalsYrfv3P
YOKvwYTD1ODfDya26cf3v8Iq1r/911zCZpDAf8hyJfLB5IOE5eIvwpgl/nBImrDNNRPTNtd/8o+x
BH/immuWq8OfesD7/usffDH/D8exTC/k/ws9T8C6+E/GEvzTvzXxWDT4tphy8KIh/w3+/PN/aXmB
XJGibXmnga0b/BgyuqsJj1EKziqIWagHLLV5tMqgr4pnETbpA6s3fD4EXaEvj1H8gb5dwmfuaNc5
8hlrPQDFdEO3y4A69LZBsPRo+8sybT0W++EeVicusHJZ1g0qeqys3SuJ2eAltYawR1KSWTYuf2px
ESUc7/i++tKbixkXZdbcurmcFEF7U2FWOOwXSVSLx8fUyZLYgdjYFT2GSoeuMg2a+j7NWnLVqpWR
hjL9oDIh0gN5quhIExgOdDxz5BUdtWeF+etOS6M274jZtdBT8l0BRaOmeCOXIayORdlb3lsAX/cj
6dslMjhNkPR1tX1PYrXahbMMG3nX+u4SATF8QYE/t8Gmin3JJsNYXMt4FbxEVPjGLB4p5hZ5hwO7
Md6k9GJu+iRMHtkQsBqjOBOtLrZ1P3Tl2Wz8yk1ZqlfiWrN5Sh9Ng/sLyWxs1e23ztz8V0fKGa5H
ejeHIamJD+uJgTaOfdfgMCS1TDbzfsaduW1pK75x2FoC0YZsPtPOn39DB3KQY5UoycgLoTS5AgQz
j6js6HQo6ysU+8odLkHF4OHK5AwpkaFs+9opavIjqW4oBdGFsZkIgNX+ym3aGQQzXioBXvWkKTK3
SNpnlsY4DQ2CS0wsi0fT+V/sndeurUiarV+l1PekgIAApO4jncm0y3t3g5bFu4DAPf352JldJ7Mv
Sp2XLbVUWspdey83JwS/GeMbQ3pboTI/jjNIChfGKcLTrJsIT7ITcT8j0TBhxnlwx/Zp6sVrvE9D
lAs5G2AQAsYzSUBTVZFfwOZvquyOTLmkmMoeVXYC9g+1fQAuC30uOv1wXgnIPIFxOfDcCpYmSCbk
DaJf+q1XRSh3qrhEUatdp/B2k1Pb/jk+oATEmoN+9RRbwusgdrMdP9cpZO3DFEn/hnAMqc+WKcOB
JKOmjYgR6fXAJlP3ah/59I8sVfO2Yvs8uk9ybHFP4HLb1qzND0OPyQqPXuMNO1q/5oLhOhVOCakB
0r9EuBao8gqOOdb0iTX0JahvT+0HOqn7GfSq2tWsuI8kOwy3ccIKmbApd2vn8Jyv/K7VtyMiQi9k
2Ihot2QC8mQZ7MAZobm8VhW3xK6bS5K+B904ZAWq4t6uGVVtcM60p6a1ndvJ9pr3uIrla8SlBdob
FVEWdqwSESKay+LCKQeMukG4L5qTKyq8uj6pd5heBV3EJu1gdl1kOu+fJe3uwzS3zpWf80qrwW6j
DguxnXRl+0hvmqHKS2xcOXiPEDolHqjMlmCMhLRX7ks6x09OBUpDBmlty2wQtQzO3XjbYKTk+tyM
JoMqXJoKHKt1IIKpn6BvWATdvNmW3Y32OZMrs78nqGywQtBXDP9DUgozVHxo+JeaWhguh65/GjXi
kGUSl0eAG7akhmLuNacqw3qAbg74YQVItB/p1+CJERx7HgHBRluCaHsii2O0WP7vVaVM9rcTBeq+
CcaKXffk8eJvwBnkD1GMRd+6FGMHo/mpjBJ/FlhhlYee18X1YwLFhWoPqKFx4OBJZnGCFqwaksea
OMO62VS2HJN3J2AB9sRavJKvS+HU+YNvFyNAIUvX6pL5Y6ouQaovKfF6iYIMWENx1jcqmTSVNuWY
YgYxlttKWbg5IuXKdw0WBnBc3nrHMkidQy9iBBm1Wb4lvLnMHCYgprz6WzaP2A2Gwrj352oi3btA
/YXUO9/LiXNhhiCRb2y+0OXiturMz6V/BxoMAvBATppKBdrmyUcvjY7XhLs6jd2rECBWSmUHOIlY
IW4Bs1Mz6SHAMdZV1mEqg+IpmV3ySfuZZsGszWBn1zAtGa9R5ieec6oICbzW6DzCUdk5VVYlD1AL
ycNrSOHetPPkvg0z1l7q5WRb6nHZmphrjlBI6ouA49yghV/mh1wB+wcWwGYTazlL3aEsGPfZpOPY
VefhapjtYO8IlR1SO7HYtJV3i0k2Yh2XOPS0+SMdw3rwGlbyzJoAmaBrFKcgaaonIMSypB1u3UMk
vI8edpt6S2JO4jOdDUP7FRWiqy+btCYuD+U8b7j0vO5psockCwnBEfNrSttW0/1VNWpFrO5OdDmp
wom/INhl7+i/SAKVk87jC8wUlY8WMjMQiPOE24qRS2bTxbY3hEGcApR00q66nbwZqQiCr3lTa1ld
MbPCTuhUjtViWfOqmeV2hGKA5sxHN7mwCrdyztK2nPtDZndz2Koe812MgA1ncTnfABVxlp2otBls
iQvKgpNsiwLJBB5+sTdKGi5gl264BEN7KETjv7nQSrftSCASMyUjuy2pYC+iLJd3vVpwLnV5EK/E
m2r6KJC9XRDI2LzjVCZiD21zjqVjnBtiSeb8fkKcL0MdJf37IE3e+2OV8Jhhvpvmyye74CS5itBo
e/sZGKAPIzSdz1EP2Rdlw74JIDQGQ2jcyc+8OPF86JZKcdNjuNTl7/nl/4t8+7d/SXz7v9UXqa/v
fy6i/wl8s37zfJPhKas6yG4EyVMq/1FD/+ZQQK+Fskd6m/Btqus/imjH/k26vmeZ6xJP/O5b/k9I
r/2bI1xz/UIWfmbL/lv25IBq/E+LMM82ibC0cEd5lOWWaa/W6T+vjeygwpaHM4Y2rTY/wMl7N/Sl
6L3kwkjfZGiHPbc+Rb3nPxLL1B8j3RqPUdtctAJMVVAYu6Cf2f3Xp4yWkcnJSPOLCeZpUs4QQl3x
d/HS+vvACcClT8Nnaaq3JS6G7WDMt1FTDKjLy2I3MRskLb3OT4VcNOIvVK0Ei6k3xdiknfzXZsQ7
ia78fJ6iRwbVYl/1c3KIQMBZPgjQdqoeiXLQVwvSgQiOCAQI4tdiZ2sWY/nczsOwo9n3zphIMAlC
wrSzSsvbZQYx2z0Pu0/60Dt+lPJygOw+AgLYBYSDkbs6wSdoZvs6Xvx0T5osNVu3EC4UpC1zLua1
MEwojUfim5RloLfWJAr5ctn3o4qpuMRX7SzRlgMKiqRbMg9JhgdGnXcCJD1S4Gd28Dwk2Rn9EM99
5k9p8hDlipGnNx6D2sZXk5Mq2pQNoKTBr87/fuP7UJf879/XO/2TATwFZdL/sr3//z9dpp+q7uqf
/l/+q8N3ffWOV/m//qO/fOXu//z66/i73r7373/5A5zwtJ9v9bea7747Xfz+U/zxL/+7f/mP719f
5WFuvv/j3z5rXfXrV4tZ+fz5HqVv/Vd98d34Xn395ab+9Qm/t8YCjuOf7mlL/LM1tv3fWFoJH+OW
SUaiv95Sf9zWa3LRmknEPS/4DIAF7J3/uK9hPPKvMX+xsadrtlz4j3+DO8BB8Zc722XzLOGCW75r
WjTigf1f7ux6IPKwDzyAHYnbbdKVI2PGEa79ZlRPtt07uy5goJXw9KWLgUUzogv9MCui58lCEFtv
ZdYgdOquVD9Mr/ZKtJlt035wKZPhTHfzif1FRrCu9WBY8fJIkZqEU9KRJlro5dzpTQJZZoNoEYT9
M1we/lytxB2h8Qp7AxQekSb+GcHPoHlALqFYyQylzW2z0nvapB9ecr8lL5owusbbppVHLs0v8E/s
LEyh0d9217aq/fOMMTySKobVZ/IXQ0i1qx4Lg8Hi70spWAObKG6odcbOILrBSOneTLzxhEuBK3JX
chFJSTI59abWT53EWw6eF8pRufKO+FE6FECrOb+OrBtn5SL1DO63TIibk5xSw93kOHZgEZKrSoJu
vO0b64ztWkVdlF45MjHPM8falmYz3YzeSyAA8qZQ5DIDr2Hb/rTizU2M8RYR8dnQ+R8qny9wWu+i
8nxZnWlD/+iV6HZyrXbj5CFQVbDSoi8jCgiBV+NLU0flSTeDfa1gjDse3hglkPfamfywKdIvIJ6c
8VJd+4lzP+Ex2tEx7ZN2JL0nSuIPPJbFNmn8TwIrVJi43vRulv0XQ5GccyewXie3Q4YYnAhfOSOO
OCcEKVoDdOfs4LZT/VWZ8l5W6sdZrEffcu5hkCHvpeoDOd3BO8AdxX+1NqlyOhXsKinV8nCJ8CRm
Dda1meSNnTKcO9mUD6q02ovMHt9dMc90YNGxHWZeU61ZsOTLYShRBZwLDW5xqtOHLhvncSNsF322
xTx6F43K/KFbXQ2xG+QtJHCilErsjSxglyEBRKRY4v3Up5b1wdPoRGykPElAkdoUw8tAbae/jFTf
k3QESO21dYFKh/3QsQMs52RTz35n7xDTgh82HNBfrC7J+4GnwU7SNQS6yxQvylnFKJVNmmjL4cJq
s+7dML3qpkNHvvMxa5zchFEDzxbAfJt+Yj6wJrWDJiifjBXGaDNAchEEwCfVVzOrv43rBTde1gab
ce6ORIg+Ix7aKVHeiXGmPbbvM8bqLfOQbW83twiD072L3oF2J+/OtZgEJML0FeneXtrka5DFUm6Y
2J11Bb+PbvQF2Pzk2Oj0Qmj4ej6xKzAp/Ytc2sQM4nvcO5UJfcDtrsARm2eLyH1EoXG9Fbz8mxqb
IAr5hQ/O4m0cHF2H0u6ugTp3Nu0ILk0TP0pXFheQtJA+VOy+EEAPOw/63jYpNdjYOr4vk9Q/rXEq
D0bpxremG0RhA0UPap8/r6S5VbPX6y9MT89lig+h+Onn3HqAAkb0RiuNp0o63cla3QVN+9wQTLov
Sgbvk7COeeltNVksh3Hi9SBQw93hRmWVKtW4jTp/2XRGgrsbZD7edV9LsKvO0ZkikqgqHGYC6cgH
EnZ00NjakE8v9us8BXdxXh0jA4upC/AfyP5HXOa3dTKiMTSJEstwt9b9fTfMQTiXKPFmk1BmqOqA
jhw00V32GfHS0aijAKVH/0QAfpoJMiqS5Ams9acz6/wjrzr8uA50CTrMqcUPWzq4Txi38fpj1tFX
leXeGQaZLyZmidCGMT755oupuB3NoD6meI5rm/cgHSc2OFFNO0dCeBW5GM6K5oZfR4VTvaRXaPCh
zFpZdDQcjS/UF2d0qyDtsZx6sFaOTpI+mYjj6x5zfpDatN6Ol0QPfbXEKJ6tZF+m7GAniX9x6KP4
sYiK56ylFyfcbCvkKzF+JXMG36mOjZ2KaMdh6zzjPQ1uGCGKx2bEGoZp7MOCGL6BMccLh2ONEN+W
iANvwIAeu2FZDM7niMqZo4dtBztBA+r2mps6Jca5MAdTvxeMVs8dS/cf9STJ05kQun1WNopHAKzO
KFZerHA3PoQYuO+td0itleCYqty/tOvaegS20wIIyQzjUJruVRFk+qocGGhu2ESKm0mhg+1h6m05
uYM94yR1GlFanDONBVHQClrbGkvtlarGZI/LpQyNfETp4tLzE8PLDGYIMOS4aXpcSGE5TL7jPTcx
8qeyvGKtdFTkAmFRQh5RHC2bSGO8xlCTB45A2cXDaajHI03fjxHU7bkgA3gbTwVGkW7yNapnxzj6
SIf2tZlHe4/fpQuG5VyVrXXTIcSI5chLwO8wTPKpnyBcboimu1s614RF8I4PN91HqOIfjZXYhrq2
2/Z4ZLZ13I3HDNv6LvJb+YQrr35HAbw8xBiWdhOzhkvR5tmTkY4JpL2KQR12KJzWdQIVMzCujELN
twabz9d0lixhk19Yun4l1OVOafPAhlrXM9q+KFeSXb8y7RJMv/fpyrozJcFn1cq/Y10Y3RBbXWxl
ZUZ4+2Dl/f0q+b9XAl8339V9r76/+8v35n9AHQwh61/VwVdp/K3SvxTCvz7jn9pVRjYWGh1CNRE6
mggPf+9v6WFZ49HgWsSGI0iy6D3/KIRZH7FUkkgjmQ6jI/tLCI2N5BWcF1nnCCcpXv9OGUzh/Zcy
2BMo22yHSTPfzzI9FLF/bXAJtrWdDKQwGr+0mQ44c7KCUoGBG6QW5vjsPNbB/DQw8b3UvcdFLeBP
d6csnqhaFMFQkhxqqR48guM4mUkGHq8JQUqI/XZTMjQ3sW5N/6wBCJQFG3p+GxsNTjxEGFbXLEjF
Shy5+9z2VHb0ZodNBzAmpPpI1kaTLO/aqPE5ReNKUuwwYAfkpnAGg+TH3Yr4iq0C6p1+BWOKS5I1
jbfFSIF2tmRkEiDoevOl0wXxW87eKQvRUhHixAnTWKByHZZBzpiDx8qRoTdHgoF55DsMS5cww0mX
ovHMMGXOcuoZqGceQrYedSwZG4NEAy7NtIGThZxtxnjmFC+Bl9tXDiQma9czjr9WSx+8J7QhL3Xc
+19NxNAz7GZ3HcGrboACqjWrp8jmWz7HFsYDpBHjVF7ONshDKluE/RvYDREPZZfu6YRffK7vBX7a
frs0y2jvcm8hOchrPH/ZYfKAiJ652n9CiSyse7dO9HLJak1foObyJ949A3AqU3u9nBVt1HbX8G/N
Aruf9uH0STs/t6VA6lkjYXqpYNUA5w38ZASli6n1qU6ywdmPATUAK6REiTVIOhM74Obth5pBhm+Y
Z3ifiaywbkJoc56QE/avZtobLnxuZCbab5s2ZEDqf3ZRXcO1GNOxOyhOdoJBWNc5m8p3SxM1RazO
M9cFsG9JPUNSZP0xhzm1MUqQWRKMVOlSsP+w+LEObkc+30a1ujv2tWF8JQPnKoqKND23oi65M/q0
+7Ec57EngYYKvWPiE0JfaxoIGn56r1mmpLxAebsvCovix1iUgqyy2OLZrqfc2uSooQAVza57px20
ZTxfNIKQFIEiAR2FDAxY1CO1HDbq6WWq2PKuVUj1aYNtY7XCjhDnoHSX27aQLj8b8dswtkUNSwhQ
yUKZEpjqm4ym6DNC53HtCcf6SLFgFfuAWNAOAwwhvTy1uGeAOKDWOjQTUxpgDRhWsqwtn7GHa7i3
M4jmjZ4q3DaG21zjy9FMxVuFDysfavDFJmb8ADkGc6ANnISsPrN7eiL8SkTbhBgoEM6Z0QguyE6J
cHkp8jj6LEcL1jQKTbs6h4sBWnjWZdPdoyZz8GlEAWGm2DbyGws/+l0E4/7CMpYeD5rKza+2haaw
h/IwMc0B0PGS0ZLc4j0lioasOTw+jeWlJ0J4+/qUsBS4bonHzDdlYZN406deRlRf78ffDKHBAbuq
9U3+clzssGv9FSkn6hG8wTQVj2PCjpSTLFn0Y1YX8avO1jcpKFCCovI0FRMp1CXZtlWx++qNM5SN
0Wqjl0T4NBCOFbeXgZ/BdbD5jjtg8TO9/CiS66Hs6KbZ7ev8Tk3obbbCNNCBRP4SH4kQbceDxHbQ
72Ilp2JH/ryaQ43LKd4KgLHcWa1U+AXxgKUbID28qyAp8MMagYZQ3JJky6qmZg+9R76O1DCu8/U3
DCCfbA0A1SRiFkN6yeZIIIC1ZADIbwGLs0V+GMk9s+zhlU6qfi2dlqZgJCgT4XVL8hRxyqlYV8E+
Q7pCxzDVpdfJa0z140eHBeu8mWJ4GzG4j36Tz9DFtggsiWXC627t5ISEh2CERFo70mLROA15AvO2
4c4jfEosYGEjRwuyU6SfYef0mia5jhKw5SrXSGMX24vvUtq9ft12aqKGWw5ngn5g2s+FUaJ0w0tx
GZFlVZ/3MCwYM8wZgU8OjyGN7pkAy72PySegzC6rt9RvuTDggExV2LeBh+uSWHM6DJmAi+p55HFp
T+lrmhKTEKquQtTJ5Dh9cBwJMA/0RX0WlbbVIYz13YysmwaJEscqTEceHhqYWGu7zD8NzI/crYXR
bou4JsehzuzyKe0SQiw9JjkIm/kwh+ZkNk92WgcEZ+icC3CgLEvYoKL0ZeUKe6OouVGVzJZk11pN
AqaRDfjXFKRwwnjcZ6++G0mzIqv119IQ54FpKxATyvoa+7JCT7dSx21r8U4uJGiQ+qmd/2STXVy5
k3QfbSNdXlEeqc+EfIssBCckv6xOkyg916b5BACSLATRqfqHqKbkMC1efQ4ZDTOyZevLIAJssUki
Vuubps0UIHxyhYieamvrbu4X61likUs2JTAT2mw++yWC0lZvCNxb7nI23z+5gXrL8jgKQpU6/WEs
MibWyeAF12vaJS0sLheUi0jhEzQWSU1sXTJYJ1d7XDMaLB1nJDcNmlk9DmiCUe8+IP4yc3IgSHzb
FJHT02lnGEZp7dSIQNXNzcukaJPPbjJyn1a6EVDfi2L2b2OxWAX9nBTiqut7UE/QONHAsVuumNzw
sB9S8Y6VGTcyyr3e0uejHZfTDTp3F6sGG1jtX8SBhduUEnzIeMRMS1Q9yIJN1JahtcM1kHtTdNQ5
Bwu67rg0rdNsuIV5q+bWt9CvKrS+JluGaptL0Vz6hCUV51WfSLWB72N9ej6zrS+LcU57UdMIGltO
YfhaE0g+4vDGnJEjnzkvYTEn4iMujGyEV4DGMeIoogPathrV2XaZ+rW+17NOnuXSG4wxAQFkD/08
VDUEtczMjsQWxKhKJSe9FZbuzAuzonp425duiN40OByxI/YiIN5V1z4itSGgifQ5uIqgrfbKdQfz
u805xjaGL2zzMMuMdK4tPZoDws/115lIkPYR4hNSnHOQlp1Ue6LlfHWZokFXl5G5rgmTILeWXwRp
0JPbxazMAhZQo71zUuUEqX5LXMcXqOiK+KNWBqEcqAdN3qbMLVceGPF+OzvRdNxTpFFxwFuOhfOl
p14XZzFu+/yGkTKycUVFbRxgM/bmGWL1oQ0JpVu8Y9Eardy3WGPIv8IRIkKxkPX71KF4TA/oy6mG
uZDd6RFnKbAoEg5GnCGZjTrhNRgt62WKkA7jCdHRj4nQWB4qeAszp0Q+2wiETBND6sLFTNBfqXE3
tYPXH6uCPvjEa57rcDaHtEPDkrX9dcbBU5wnma2/DSrpS5/U2Dc2sqa3t/w5JzFFdZ19EP4QkGAD
vsrGhwKDM6wxtrvbZfFSppsczFeN3xliN2uL8AIYIuBbIOilBaA/gUAV6RdmZ9UgkeZMgPjgMlXl
UrfM1AljMQ7+de9pbnPLL0RNOk5WtJRtGi4vQZSt3klSEZjKmjlFPDAyCnH49WIntY3yk6zVPCJp
zUPKmM4Msg8UCdihW3fifgM8yKnX8Nx8dII04D+F0z7UDmX1Xs84QkM1MroLy8ia5K6BXXTXELrx
gxSCOSUyTZZuPCLncyCR6DA6amsa7cojtKJWzJSRrEocGipgcX5mgSHi4MfW/mxYcN5CLePcDHvW
+eSIuDqnXGlzM7kRmjxj+ABozqlzZ12fOyODFFzq0cymbzQYKQRj3cA1qbLF2QyafGOCHBTi7rrw
gVjmQU1yWCxQ2IHW9yDHINodja1h8i7AG5I5HP0asn+Y88WKranbJGJOroj6yRoy+HCCdYinwKyN
yOe6YPwcjIWA5qVL6u+4SYtg10ZVm300ReNAg2tj8vV2BLghWFskSTAL83dv8HUo4l6izUJLrqd2
s7heYw17+o+AIbbnxqwPNtUkQC7PMzJcXOHdEDxKHqLRnrTq1LxLFLrmW0gsoiCSeWh4SUOnygTZ
KBMRkhQIqimJLv3fEcIfCtN/uUnbfpf1p3rv089/3H03+gPo/T/qn3/0yfc/QlQd9Z+Xcuu67I8V
m0XqmSvBi6Js8hkUMD/4Y3Nu/0Y4LRpTl72168s/uWJd4N0+CbGStpcb0PJZxP/nhm0VrXIY4mSF
7W2Zwv1bowVLmKzu/7Q8Z/cufUH4Gpt4iz08sTF/nS2wiR0MY8JWCTYNGlEQz8zMOw1bsP6BPa+T
TTf/yj1lq9xuZo5TRlaKYWlDjgs17QpKpNQNcB+6cDajbcTddhr6oKIPCsqC/JKSauiAopa1PI69
d6k1MWS5Qa6soBaBph9NekECVSTsqCPkutgqGvPkuqhtwhQpF/ceOmxm2DXbyi1zvvTCIea75ZEH
1RhV+mQ/G05Fm6vqonjsPB5IuxrvihPKiP078K5pYadNq5icKFd65hBkBS2MDBf5mSQRERcuPct5
nUugVhNOrC+QqDkJB3XNRMUkdARxFlgeJIueOqtFRpei0BcUPLTGet5VM4bMzaja6JGkterTddxF
HwfXXxdkVJoWZ0VfPKA+jAw8H6n2IZMYFY/xZZbIcQAqmr2NYAkiBM/uqUfTFLj9eG/kE6HyBIR6
6O69sX1uRaAadswZgWcWZjg+9qKKd1hTRnI1W+JvD2TUmrBI+wnSEZbV8WWs4KZTRKFdwBqYFm++
U5fWdrAV38ejbPiZzXy5ZuqSw2fInfhuwirhHHuO/h/P8NmIAA8ZJhavC8pFIzLBSQAfgXSBvoKR
hOM4CC6yXrn2Pu2MgleEWcU9Uj0TfJU0zIcmy9034Lu4Vtif+k/uAL36YNeZeKqjrvvMYd+TdeWh
WV6giH0LvJpPgyDZkysjWjqk0dK+TWrH+fL00FoEzsQme6nAQSCr3MEiYq8Rc7bjwap4nGsQSMCf
LEveJj0TFPamlWNEQMd8t6FITce0v8y7wlxDbWM4yWXNBAyOOuhrynlsT0PpGm9oF2fgmMSfRwer
qZLqKFUDB7lY4d9KxAHkqsGczf7SZyPLc00vBOw5hY4QLdnxoPBljSnyuqgiefA26rwW7qWTI0m8
wL7dVzmzh9KFeIcylrgX0+GjH7Rz+rRaFMW+oGweT9JOGWvghwxm9222HX7PgACLFCIkF+P5grJ7
uDATtOGnCNmcuW/IzNX8xK3GJ1eQ5rwy2e36rPFBPxNNLIUf9rnBmkZGMOUvjWp27RdROeiWFzyD
UCakZlncKX8ZCRlEB/m4rhSXcKjsJHorbJLMnnQrbfzLCUytc+rqzH2parb059WIKN3eNLptgo8l
hnx6V6yKyf0EQcC5M0t7YrY0EnN2MCcm9VcN5eRw3uT0mttpbbR5wQIDr+Gg/VHsVoqPee+0SBxD
O8sy/Ju4nq8z3kS+jUUYM31IL9zXggo33mlWAszUaSc+SrKkkq0pFlSZbBJZn0JPLJ6QoEv8ZIFi
1R0brgoX6Dz+xUxG7CajvDHDciys/mRVXf/tDHmJtMDL0f8iAXccWpx6Mq4DeMyUShwzUKKjROj3
OXGWexBAXo+718/SLZ1Bk15aLTPMnRzasrszK4nbs6h959Ybaz/fo58ebmnaMcEh6udQcm3Gmfw6
Loq6SI7jT2zDTrZZXehNSqTtuEkFbynLwxGXVUSmCpOdOivv3SxN79Jc2RP1D2MOxkJ+pUI1xIOF
K5eQsz3NhHubd3P3uaS+fnGA/3wysTHBZLrT+EGDvdbCSH5KZP9ZSvZPa0Pv3sRTV2ZHwQq12yIM
UeMGBzE/SdwXnrEjeqzoboNqzYPFdZDjV0DOQt00p7xYBp7idh/DbmRoW7UQtuAbO4eUjWGyyVun
vExsoItbQyaLFzKkgnsT6KK+7n1WvjmQxjaYf+wGLQfcYx8vHl6DyQ8HrJnFnjhwvzkMg1mckbbb
AkANIie6QsqQP+LLrtRukjaHLkRGeVPkkkapAqKWIoo0GPzF2Blf+nYQr4U3g8KqpNW8AumV7m6c
q4ZyVRZde9eaSXPhLhKajWWVcuINtCsnXBD0B9uC2/mJPa1GjTUkDCM1cOLXKs68e4Mar9smRHDP
l1YT51dpU0Y/NSoppqJ+vDxQ8HXjobW48I5SDGD7Iz8Bn+JaukSa7GEETic9EYHOM2eFxFqTFzrW
ADy8wip3EC2ujY2XrT9qXnRFCqyqT+e9pw1Gl8bYeOhRXRtPIZSfYtjRomLYHbDH31rKNV/rIm2z
nWV7LI/dYY7ClBzvzxQZWXwGYgiPhpoCJtexQDwRJon2HidwAQDHZ6rnDanCeFi5esWxNtDihLi4
QPxEQo/lLsnmno9GbaLiNNGyOFlQgZi1006GPdYtecQv32BkbsyhYmc5GlboDJ1stqhnAb0hIfTI
SW78BzR1vId6nAkKQjrOKiRLs4+CpzMqtyXjSCujBXalbUWQ4DJLPA7Yt/0N+8numuvCfENe03WY
qlMg2B2vyAdVjUvaqNdPrwX2hQ8WOUAemQvTl8wC9j2XsjAekKonL0veBl/YAkcgX5QIEuAgfrGN
284E2nlBafLoTPxTJhU/T15gsbkwVcvbiPibLblnSvLaA39cuPYZOm86IAXVrkwtw733uW/GLfHk
ybIx4gYhRjcxX7tg1ArUHhWJ8c1MWZJ0zu7T2ce90ZwWhiO0cMw/ZeiPVvAyBFl9TYIhMaIEJNOq
Zlhhru24QNqQ8chOdwj69U3kRW1/mIhqTPHiUWDhYIkrZNtpgTInjzmfVF9H7U4ktRYE5lplu9VD
ZZIs1+DI30Tp4rOYqVfVSto21Cr5NCUwoPKkuBhxYTXHLqfD3o6SF/qwxMxgriBjzK8DCo/h4A7D
8iOUB1nX6VJ/2gGpiAg/mXw5bQMQHRdSiebLRY70nEc2ePA5btgp9WPw0eAvh+RnF/N3aXqRJhG7
aV+jyQjK/bgY4oLAI9JW+tnBXMf/mR4HTI/vQmm4/nZh4ENlzQ2UdPGhXVPWMgXUFuGim9nuvCs2
0Y0OUwjjaYgDGWUJgXgZa2hoCCxO2ujMJCeXHYoaesRmS/o1xut+akm78h6BafsWDFP2xbg2IExm
IBSShZxA98murdig8KgeYYfO3ygXmxuWKeTU+osZQDoL8jN8q/qdEjbi/bNG9cmTWd3WjZxUONQW
47RMNdlT6qbWj61mQCZ1uxxHRNv8xK1hvw2mUd5pw1pp33VBviMMVpzsXQ+DwMHV+NEWQ/w8e4X7
zsgA8/lEsvYHMglVhJpt/0UvgNhvIhZT63pD+a8lV8rlRBYK3IQkK0BxCEabGKKATRCnaxeA4ZfG
vxi9uQSqGWdTu0WvT7aOWXrNB4KwUYUz4hnojko3DzFxJMcymUjZrNhK3ijHWcfettItVvUluJ9x
9ULM6Zb5ZHHsxysTYnzmXGOJggxAYWvm8GYwuAiPokl0Qw10tnAVU26uFjsfEE60jE/ynVcqRmfY
uFxCaOam/27sTr05RtZVoQQlnu1GNioZe87eeI6mcvxkTWg+ZJwYTZj0rIE2KYX+45zlqt9gnNX1
PujlclwYRlMwkI6BwTjujCiMINrP2Ix71lx5g90NBZ+p6mOD2p5wmXEmQC0F249PxQB9eOwzxeR9
YRmXbBaPmjpUCOo578Gs4I2fiWdgR9UYmNYjBvWwDhrw1CIiByczCjwcqBG3YF4YBFpsQ8UOxs3s
XE5FVGGbCFhbrUEhIyWmHOQzRJ/O2gjsOqBNB6r2cOjLxmaPWvGAX6PJvqdpkAFiM2peiN/KoWyd
A54uhhTZe89Vgp1PTDyAmn4w34ghowsckqaDPmiU+Or8yOt9lsF80106TuKF97m5sfLUfVW+wXhQ
axA3pEwXL1Fva5tJarDClsmefkrYJPh40Y1kwSaGA2FLF+YssFei8Xsxs4hMVCyTWchsA+Mzt4s+
Rjij3F2EtQa3E6CIGichjm+ej2ZTb/0JQQ9lsjtXaGqsdWPHEi/ZOzBvZshjLc1lB3GTywibcHP0
IcZC9nURgjAdqzyUdpqzZt+5Bfocm50Fbw2prckWcnrZHFhtKwsDck9cS+bglXNlD3tQxzP7HUzA
DNYKe9HqynB7MgYKzCyX3pQN9j6LfUKZ2slArQS5pSZXnEHaxE5/stK9rjCkoie1CrYcAD3I2Sxk
Ku8LAVGHjVRMW+qNC76JWtQ8pnC99dANajlkh3LJI5b/KHyIAxClrE4rK7kK/x97Z7JkKZJm6Vdp
qT0poIAqLHpz4Y42j25uG8Tc3YwZlHl4+v6IyKqOjI6MltrXNsLd7wTKP5zznZhMxwxA27LtCOF0
UI+vkU+qB08Wmy3cXFVHCprumb1YnV9YaJCkAn2CLb2TkwUUFlpzygI9d2/9tbTJ04sn43EuKW+P
HQQ8rGes1/ybAdguvI7Y46Plk+//ylqWWUEDC3TEoCJ0dNB0HAWSTLQBl5ztRXoqnH58aYocz5GW
GrYh0iIhLgJme/xi+syA9zrNp2Ynl6KgiE1Yj4Ocs5AvcL+wtFm7xWtChUQ/xzjDY4iZYurXR1ij
XnJoJXxsvlwvo/S0NzC8YyfYCEnDYWxPWwgza3QjJgTtANY5GImFIgR+owlfMLPhg+nKItfMnlWW
nIVKYnWKeTDXt9FUoIFYvViXN6yAETvx/IfxhAlBJnvfBwR01mZRVyS8Lkru+mb7v/08V8kBfAI/
s3AN4hEptadtceE34hfGI60PmpVSeUuU1AoBwoiL5nZObJ6UVlGu2TFz8UidNNZ7a88bBAGZtzEo
k5UlfBH0g9tjbEcmoMOYJvErM6fVOqrt8R6yaPftS8Jbg++51q53x/qgLm4NlfYrqUmNJjJ0QVB/
9t3FGcIYY1a6N9ZFpAfSJSuSlwVX/0M3CijeeZFHgGq9TFlgws2oPjpmFKkh9CuKwV0qmtY7QOfq
pvM01wrEjGZ8fotVbiivLM6I4sEnZiYlrgVYfQB2fZy+jy6TTRQP7LgUlEUazmvfLlygFFPezQcA
A8a3RY/tb6HjWRFMAl/QwSbwN3pGMpxCoiInA1DBOjSYoxraXJKCWqYney4odsVzxucPEL6uwzVc
VWRiZWOvNcQfJ/Zw/krNlrmUfXISmaOtvSh64M8kyxD82CUp20cpKz/7kWv8wp4qy+ai6271QuZ+
9QwRaCtDPKKZ+2sW9EvPE5UwyiNiQ3vZr8hc9FHaJZ2mx6CeiZQeCUQWbOA2VMlUWSTbsj0IxSoy
7KB9Bz0OD6PU5zQvh+7MA37gSnNxKj82tgP5eFAVXjDbXXV5BMUKhJatx4AE1GLjEForxpOgtvkq
jzYEn2vDmwfkx5Ah6kBL8DW7EfjYY0aO+8dUxa6x050u2HQMLaVv260senGeiTSELtnderJS9+YM
bGu3jMXw7qEUP65zN3pHwR0l9/g22UNWvOMafLdLSYjD0gymylmeUstEUxyt2ezgRSwafhlW4c/S
rP2ZMYDVE7I2+9WCj4WIjn2bq8oLwPh4bDXStbhnRMBm1yUO48z4rSb2os4keJYuK7978wwG2cBF
d5viHF0OBs3uW8ou6dUfq0Wj5OCqJcm+Vu9W6uQ/FmR1GFozD8NlZCxEZrCnZxfqWCS354LvmdOS
OSKP85J+lmxgZJisBglbEaXvvxeQeci+tiTVikWxxaMkg40EnxQUBjc/WAtftQ3BH2NnLd/alP7g
vPjx/IpXjYWDlm1L5xh7M6VoPk4DhsKMBUh2w8205ZUuIOym2wIB80CKAusSCqnapHu2AyztsQyl
Qeoy4TTIukR2jAZrbk+2kNUCn9QZ26Y/mw51xNIGbHRyfcj9kqAaUw4uQ1rDjTv9hEMXBYHLJEmS
ZpDl08/BWwXG2UINrf1pGA7MTNU0lXGVtIhwj6BWCZ5AyUMy4rNVlwBkPRsuaQjBHfFu7DEz0hBW
WzMiOtkZmgVOUSK0YxwciXyU1XJCtu1IDM/AE8Av5KlQZLGEY1NLfaEXHNe9g8KaSYU9MBk/OoiA
vfaY9Wq1Pog998dHuKKlh2Q3ch1+bAnMrMpZEX52I9zoDAbeQFd5BaDMrY8MB8Ap4eqOSbMIaJIT
jgtSCb3hZ+In8HdM3dLZtbYyRzY/NT428mhArgobMYYQ2MkGzJTNjyhjz/IOaCUfnnNUDQwwU9C0
0KKGWjIcQ/jV9RmCo4rFKiSBAnqxi8sqwwkmvOSXIHII6BKH9yyf0IWUQwjPGoQ0fBU/JTYJ6Fl2
F3Np1I88kEDVgMjJoDPzmOzZ6hXNhS3r8tIm1pwdR8+GQ0u0kbpFDr1Nw5RggmkQ70r738gQtwAy
/zqGDBZBl2ggSwx9EvYJGEqkAEnxaS5R86lrFqi9xaYZvlRDeIbdOJSHaSMTzeE6Z/oYEz2SoMSo
VgNIMfvDsDV6da00BrELEIC53k0a/mKA3Ch1d7NdefPRs1PLIdNeUydb9OGcYoZenjrDw40ydc3U
X+x1KAhO4/umhm1yj6qoIcIyxKuUE5u3WJ0ItM9EiRGR2byR45z8MghC9Jkn5caTTmq/ZiGgS4Gi
qmevyn46xWs818n9KPiXgmgy+htGRdDJp2ZCmAaKjegeNsTuPbxzsVHt0Avt2tiOyKdCxPQLcddM
fqbPLjAFNentRswWA+cK6kdu7Sj9spiE8hFUQqhz2SLjCJhidmKjsCEO6jGj/8SIwYKTiRnCNS/q
LWufLVP7BsRP84GLUTxmUz+PodUv1k/aNBjoqsgfc6KQcEh7CaCnXjYAHKCxBQMrwRH4kejoHcS2
X7HGKfNCU3sxSWo9EkKuZrpx/ACk/6CHUe8s/jBYqFi0n6MaEB825pg/LMrs4723Ki6zEWb9Kef6
f4wq5XX7hTH7o0ODUhMnliWfPSXiI+MQvp2xb6en3ifOccehFuV8JZ17Ty6Lrnhzc8Spm3EnB1QP
KKt162F8kFUKH6kw6ulb6ZqSHkM7642vkBNtggwKTAOmH6FeY0bXCOyocUh7T0ljTXNIjuRRtN6H
kfpkqNZk1n1tDvvP0QbDHDEkCpeGg+LaiFwe32lbRvToDKN5lKUL6Wpl6eXfHarhJST3hYn/ZCzT
MyQyPzlj8kRZBUaDWGiBjYUAQENNN7NvwHfoMyf7pI9KXb7d2rsu82wy9lVkumE2ehK8fKWN+SxS
x2uA3hfpF7Bzye64r1jZuKDPmY/YaCBvs8ky1zADwsSZUpCBG5JfQC6PwZTE2recfgmE6LimRO4Z
ICHPKWgwzRyWSMPZSOpfg089xlpKUkGWmv0WdoZ6xOdYcgjYi6n02YeR08iEhpWQhObIcr41GHzQ
9MqnaLLNV49c8PVQrnbyYIM+4CrKVphrhGmkv3LOecYhk9cD4atH2nHGGI55abVufho0+a8+TQ6L
vahPr8fI6m71UMLDVLI2HoiYQTuIB55wmrjrWX8NqP6eWweHAJNbVAsBq3U6+sZnG3JLXeg96Lke
NjA0kX4MtTuflAkGwOq0ylJu+aRN8uYT3GME5WjL04qTQR88jxExulS0iLte4jTBt5QN5ZkGUDzR
vqlLFFMn7zuEyHNoknuiuLxY0GE3yixUwQTnysBuUBB879a6/8qascx3JpK8X8pZy/wRZVnvh7jK
OKGYxbAR8rx6eETP5xtXUkEMZRGPSa0h9vYNzoj5MNGE9UcHTQRBF7y/68bLfLWbhmh9ddg/6YDn
nY1raKz0l6PrzQA8CUqNzjBbmH/KSh5RJdYfEvo6vDaz6V4bgLrwT3RR/4/QH0ftlrItNkTSvwdB
PX1Wn/FH8cdt/G9/4/d1vGGxj3eATfvCdRzQS/K/KNWGpTaAteeAivZtWNHuH6T+8h8S77uDHdX0
/xnB/c+FvLUhrJHN+b5kdfIbXuq/4XjdhPz/F+nsYpN3yBpVUjiOIv5ycxv80cleR1U6YyJ8kKCD
35iEFi/MUul+Ed4w6XXgEOL9UdHxD9/QX4CXtxX/n19VYua1QHQjUbD/bC/w4iVtKv9hRHCJxLNM
n5olTn83aP9bkPRfvgiWYcCJOHqxS/zrR2tE1MBj9h7y2HHeFtV2qAVZMOz+/qNsdO0/fxRlmugj
TF4Gr8S/vspA8CF0Pe+hHKD47TwROw+Ol457Iu/MExTC979/uX+lY//+e0E42AQUQmHS+BOCO89A
tayDerByq7niLHmKMSBfd+ws/z+f66++vT+8kP0nDDedp2CLph6YPVgh5Dm5M1sj/13a829/or+6
+hQcJTiyjoPh5U8/kYw7WHuJfCDuwH/kDyGtmKcVB8KqEU+QClUEjoyT8O+/Q+svX5YqFQgadhpv
g6398aJH0ZcyrfYeutIm4RcnKiPM3nHwo5IbttZ+/kRLGu3hYKtvrtfJQxY18RW8XYQI2TSgH48G
BnHF6lyhySPJKCnQqKDmxRLz92/1L98pS0fbs11L2ZtN6I/vdMG8aFIwPMR5vtBM5KsT4MiEvaS6
9EvY6xaQypPt71/0L356zzQF1xfADN/989fDhhFp2Sx4kk/6Sgv2QymTo+u/f5G/uG8gfHACSODr
Dq6lf/1kqDbHZBnMB78cyRlO2fRsP8HPjIDdF7t1l8vfv5xrIWH6042qgO9h7OfG8ZT955NOk8bX
tjq9RqC+Ac9QbL75GUF5lxYXHMmxno8MqbAyxkrMngZWlBXCjh0SAGvABGo2Xy4a7DhcCeoB5KtI
jN0hhs0UDpVOgextk+haNnDyQiCMRhaQ1CYf82kBqAPIJLpfs6pnDIBUlRQvSMIvCrfRS+uUckJb
2LRfydgB5nEZ08FFM2zm6PG62UuEoe1v89iOwMBEj2hXmw5pQI51Nn1pYygwByuH4JrSG2AxWBnm
0N7suIHnawIbbQoiLxJ4B9L8w7WAbeF0R1wc1EpaR6+x7ZdoAti7W5jZPbbUMPOhqzTBea3Vlg+b
hHc95vwHEjynFu9mN7nTO1vrzSxAqDLzagryNmg67ZVBvaT8kaaPUDEAfCINyuqNn/Eg5q+WAfbZ
q3qVhS5c+jHwEEU+8T2SKjYjuj5bawnmjTsuvpJNDZSrXpL+GY0X2WUxjde5MhWx4boTYE46N2kw
YOREohyxF+E6IBoo/2JDgRcHJqiISXpi9ngtCLbBv8KJhqwpcXGNUqkbn+2MDjhkKeSefInu64JU
ePIOs+eK9yqSCD5Lf17r0GmMbSft0TmAPKj8Jzt1m/uYRcJtXfIKQZar4rnKpI/83zO8F54x8ZF/
3Uyg5crpu2dMw7XHgNwOGztv79exc4lW8uOPxFcla64sAW4lqSYJDEeUfUhzd5RB58zkZXqYwfZi
1GzNEojx0dE045w4MeVPBAP7k8YfDVIPh5Y0jIMiO8EKEf3C5/5tY28baKOwgUz6B5Jwtnp4zGqi
1qgxAyD0GG4AyDCtXzNV8fOuefzTBUOTIpvQ7LwIYlx+oqXgyKMETvf2nItvSg+yDNckm4mqIw4B
mXEz2U3Y1lZ0W+eDKG5YLipSeVxwMCHUbZq6NO9h39T2F4JFudznrjVdiTifbpFjIa2qBhxhYV7h
It6hZGfGUQ4MoXcVaYf9kT0dvSehMWBiMnctIFA4k8OoD+8wSt1yqelG+8F8bMic5RYz24lE5HES
TNz9Gr/vwv5v3cVmor4mr0LE1dBkHYzO5L7pGpcxhCNTzwuLxsxI4LKHmdQay3kRTDjep75Jn9Sk
6AlGNNykohqD/TExb3pxVIm4xV7TH/5ceiOtl9/hW/Ph8cDuWkGlM4O5hbFTpzDdnPo8wH6cUTI4
+gfOb5Zeq+eWP0xymZGApN23Chk4aXzVqi6jKCnaWeH47z7xkyRjjS0BDtrvyxbT9rB8j+gFk73g
u0UrGLPBDJVhmjeIq9r31FmJsa/mMvtc+BlQ91jV+GyJrP6J4DD67lW47QDCifhdd5bzOtsOG7vc
z6q7rKJnh6ick35HkmKeYofnwUizkc33nuEChzAqlX6PjCS5EZ1AgIBo2CUTdbMAHZgBtdNhYtYd
o7+2dRUasXJfamccn81iuwZnc3idO/zbzFNNcuMspMp8grlZUMeszvSKwjt6aJBL5Ef8gz3wUUQN
RN6hA+qCahqTG9NOZbdDJ+guBMdjBAhyVlgodJrYIlNi21pP7eBC8eVYZlbespEOBaohQiCFmO7x
exRAEpclCVLXsK4Z/zHGcEfw4/vBFc2yY8kf+1hIibLgaxqLh5zrHosBtOlq3/aOe99NUKODmPiz
FytG6ncZM8LZRoYo3s3MSa7fy6Gt1yRwBMDMA8wosknhKwFkV0RBu2V67bUtkxzBcYyvSk9uiSp1
UCAIn9yyxc2KHFbc9i21OIczacKhMXq+uBho5bubLWPUPLjGkP1wtdB+oHqABPvtpph3yvc014O/
NtuzLiaVT7MaDhGEpIhxDCWumJSpL3QVvsNGIkM5YU+YYBwcPd0OPQkzuZGo6pOL2PDKqDJB12jH
8juhGcu1o00Pmj+DbgYztjR+jbnRvRYjIv5DR+h7vycWKn0fyjK/J1Ng/AS4bH1SjTvoTauUXx7V
STKdhyiG8GDUXTHvjQaBmhZJwmQQ1IJpvXppZz43S5MVoV66OD013hz3rJ8Imw9QlEBrMZCkz+Rc
lEuBiY1g7YMqMhs1B/KnEEVDPp8kytgsgF2d44qYInPG8K9zY88gAwlGR0AFKWtFhmTebgiiZhFo
pPtR54UdAExpvmXMg+dQ9P7mofSWnpFtNvRXEbp+XsInoB3W1XZhMXZhYtiUWiI1sZNIhmAHxM6u
KvmBHYmFPCZQpQNmzhhNCDLE7NvKPiLLa8H7dsDft+E++46oVVvm5HabmZPAMhgGyZVozpKA+aSI
ftqzg+0RDgLSs6jl1oFZ3vQHKo8C7b6IEqa1ft7a6ITYDgVMLJJop6AG4sFJwauyA2AUEvhDzRw6
pckgNSKNp4axBBf9XuXRIBAwumhfkrKAQJkZCU95kA1dc2MKViOHzpo8PGZdzYNKFtgGT0QZS+Oa
LeSYXGaeBD6IUtS/Z+YP9jdFYUZ4ZlcyGDJk+8ZEsZx2hJ7HRNvlykvY+aZdFFQGWtLnTfBY6bvV
wmLGiK11H1aQY++imUaNtsSZ7vKRNiHgwUwC9m4DoVEwTRvUF9g9n2yFpaCxgCzGnZAFIyJI6izX
HRv/4M6expKvMxod8xAPPcNbHkZDFuDHxcLTKqdCrmVPTMsVXO0pRAphfc2DPQwnEXVsZmb2b0ex
YPC5TxebfAka+E1JBXnbOE0Wskhp2IN3apdJAVhLPcVf6gCSjRf0b2byEi1RjpXUXf3ySNxkvCKI
QS56KJCtbCR04Cch6jUeal2beunP0cOtl4bJFAm9R3vVmcdmjBuiTPzGVmg+1h5y8AFTj8rvUJBc
Y0quiJ2rjfE8r047EHxCZA2JcwIlyGaQ+0RIghMEV3wLfmbA3wKcdtYtJ71bWIE9LNb1oCWeNvhT
Ps4RCzs6ce06xoNnAHEM+n6Vd5nF4xU301qQVutj408QvXMsC8vBQWhQZs+MmJ9n15LtVSnHkT11
RtppuBZp9jakoPHOv5X5/4NS/A82N3/oeDYA3D9xbRs37n//x/NHloL27D/+ldW2/aXfB1HK/Yfl
YuKwQH6DrAdU9J++EKn+Ydu2oFRzcGvQbNIP/idRcUOvuXSB/GRYSnCA/JcvxGZCpXBw8B9hMZL3
8d/Ckm/v6w/dmWQKxjvAmcLAx7Y9V/6pJbfLxFpiR/igu52JWy9H0+A0Y3Hd0Hj86BuikgMz7hFg
TSuajxyUuNdMak/Kix/KRIoXPInzPlYkqFKL6XNnlrG81n0OTKHQ6fy2DCL7xp+Z7pQRI6ziyv6e
0Sz+iKcM3b69lKG/MOUfYxCGNgPx/R9+j/vfR0L/C67Afc2hSnoYm/T/50Pi5GR2BwGeCaHpeH/q
ebHImTRes3XkOZCfEJboF75cNVwxYYusQ2SuPCNcRU0DHLwfD4WOrhZZVft5XYqfCOOrsB5M+4HN
6XT0Zl+9+skaPzFB7AaoUJPd7uCaegcKjhjjgi9Ok7DHB491LEkKcLaY5IBXdg7VOo/3ljfLH1E0
gVgqUtQz8Rxd623jNHCU7ywUTlGZtD+kM/enuSRtFCKm9zEXAmq4Qb6kdRgbVvYttRN6pLmcsssG
5l5dw7UCSSX+OTMJ++p5uvfnPi5Z3y8TUPKwE0P54PRsw1tk99d0NfGNZbRIofsRw3iZC33HuYo5
oxhYEfjTqp/yWtow0Cy8vDWRNm8N5PG9KpY+9DoLbRwlEgUcRPohBqCTjxYp5656MaaxeyOaiQaS
tHrdsYPJOsDKEYiHdasJgikry1eEKAh+FuHT9KkJOd+C/B6RRXVWHdq9kSEtWbVWEjKnwfnWLsYJ
AVN2T6RQzTo8Tg8lKvYvT29LnCGJbolKxxvkxGK4xr8sbkRvGyE+7vnG8iP9XKgUIfBqkiIT5fn9
xKoipCqoDlQgRB9N0/y9d1NAR8s8lr/mfC7e1ii2rhZzcG5G1PWHhbbp1RlK64DWLn7po8wIyQSB
1owEX/GMykx4va6X7/JWN798Obl35JT2IRfMGLDWodpfE6JcC2PgQZKZ7YVIDsHqpauPSxHNoTeI
/pDqtPvoGWloFGYwKPZwMlDLkTR1Iki4O+P3bB56LaCosxKEpRZjr9bxL04i41JgBg+a1YoPSWX2
VwRKO4dE28YZnyPVHWEjiBDt/shimHC8Ash0TlzLQ6eW5avE1MTwL1/SJ2Aw1YpTeyHIKnX6UFvL
eE3f5EGKq83lO64poPzIo9QW6c68xHZ7sMMQ7A9lFXMSoO9cHfGzt8fouo3R7HEn/Gi4owFWL/TB
NvZNZwRlbBnLvSsN79P2+hs6h6C3/HpPQ3wgwcDYEx7asM/M93rlK4uaIbufPCsPJbFMVw2sZsTR
7RFz16WPrUfdEWOXlusvWTvnYY4gmkKKy9DnHRgUIsfAIZBTellLM36bhHUhpfgnPiTEd2b8aVhP
jTZuVyj6xO5sEo3kYS7S17pfnlvZXqLUfjbi5ClPy0fYEqdscMmHZ6WdgZkY0hsKSHShcFiT32z5
PTcTYkPOtfa5qtoPxpivrcIFqrjZdxEazjy2jkQYLL4buvn4I7Gd5yQX70uy9DeSleUdNmu0+m5v
33ci+7Uk8eZQm+db3RvX+SIvI2ESVmedHKSga/tJEcd4yDEumgn9rh/jsFm7lmKxezb9as+JRFQY
81LUU0hHkfX2KQnpRtY+E0NwXfvOzjbn/caXiVf3ZDakM6TWji81gR+Q9GQqrvZPIqmzwNCyvxnQ
2p1JYM5PlVc9O+jFLu3s6lOfZM1POzGqMCvj/DBbbsgo9c7q6zfCur1PRl4Gqi33kk3T8+Smzt50
+/rJcse9qIr4G7ahDCiJH1AmgwhMLiNbZCf7xn6/P0pr2G+KDMwv8NVoSlb97o5IHRdUqFjVPzEX
Ee9gIznzOd57ebswTt8jqoRJUr4o13tOvNskTZ4z26HUzSu4tvz7cyOanRbRTa8GNBuWEWTD9Mis
AUFyeUxNhhsNvErPTS+s+MMhMd8xKt7Ns3mj2Psv3ng9wUG/GeU07pdUswKxMDh4pwSb48EERU86
aPfYE0eQmdg1urrbC6SEtQH9YsLRhV/wpmndvVtbgQtNg04CD9nQrLeCkwoOGTFsHloFwp53WF1C
JdM3+C1vQusbx+e3Slv7W4boNvWrB4yPd3lrPViDn4Wmh4kNDSgRDP41EGHCpyOmrA2WwzzGGoXx
8S6zjTtu6idwfLtU8a/FkiSflPlgDoMdTzdBmzNix1WU+35070YP7k+q9d00jtfaGL7rqbqNPNCT
UfyBKC6Ylnkm7s5Xx8VMr1Y88KyLu6Mw3RsLazmXq3yMh+GqiDQBxB5p7sYriQbX1mRAUaVnJXPz
IedhsSVwwWtY9l2Cgiyu7TNSexbG+GRMjQROFZtNb1/N86mHuUGEQVDQhaLxH/w9XBoMi7EfnVCy
Xc+lezNTYrPf/eT+SsI5Tm06l1ldESRRBW6ckS3PAQ+gKWH123j5MTeR+e1qYVb3gGDm59WTxgVm
42Ph0gX6LNV3fcWLrJm9hDhhY671iYvGKH0ua5Onn+IaZSd2gijALLCWEbJ8075AI1mOI4IB3ITL
vrc/NLlm4QJgGQYmojHfh93apFF+lXrGjSLonusFJ3kHeZMAviZ+IsQsbrsA/MsHOpDHqC5frV7e
rXZpv86qAKW6RB46E5pPrziMQA/xMF9gGAZFAUnSJ9xaQj0ss/nGs6/75pXxBaM9h1+HJMR77JHc
ygIB1HLrxEWIfPFVGerFWYhEH7GcYMr8Lspk4tBL8oNboqRUzJTv+qJOdpPdvSvJ5HVmjIhCL1ha
eYkRGWWrdVJW/wovxuf6yz6GduWwEt4BOeSvxkqqndrsGgTi0Rpixtgp7fwaK/WCqR91hKtJ/NDF
D1UWEIiMPkzLDEhgP59Xo0WIjgggoJJ8GmJx1oY8VU163+X6KcmSl6JLryLDCRZyJgD43c/KLW6r
9mkwuxMDmZC0A+oU5NpJ9bw0KByYBIIcsP1jMoEBZPrN4wulFqSNXR25L7zj70BBiFOvz6I1D/mE
T2odzbeZAVie1pclR5UQ6Rt/Y9o6JWkZ/vc5Sx+1gdJbe3vYTAQSxP2jXSOSTabGAcaVEvxATB/T
O4CchrrEarmyBprrcuKI6rngF6OMjuAiTnALZNCuFtL8JMSVFcZlikGjdBm+VBhuopb5JNNi8s6d
nTOd0zlp9kAprzNvYAPCwSUbXJiSCh9HQXsvnOpHayIaWYj2OuJTGkIja+ROLzM5afNTTJhBICai
5LUpD96gr3LDDNJBitfYVdguh/QxG3umst6kT4xYede1CMYO1rqYxtNobjEDQB4PTgkzjugBin/W
jcfayl5mt6lCWbQHGt891pw9zufi6MELDjLAQABOYhuHtSVOaYkQQ1Bj75H6vvWWPiZFcTGK6sFJ
qMQmDpIdhLx3El0QDM5JKJeNlIDeLDCoKsJRps3BJWl2V6fxjzzSLrxdDkjLEnu/adDoe+YryO+H
aF1vLMeFn6waP/AjtCdLE33O2g2Ncnmo0wnLRKuMIxCYQ7UIvuCZo5BlC0dSslRvJVG3l8mm7uba
urLcpXtlLBCf4tg7oyo3gxHWMKMZxj51jeAq+bL8jNi1qn3NjeFeK/GKYuEURxXBRKD2BoFKZrso
ZV5eNQnAHeQpd3PhBbjkoLAaPYYGF6evK72DXep3QWQKYXmmH5gtpJ0av9kuK+D6QNyDc1EjAauj
9mHt09cMWTQL9xvo5IErmyDtS85a9a2JTFw/CHeOCSF3IRywUzfnL8BzYfLpeQ/6yKGk6l9lsdw4
YsKfs6L7HL9Jxixl6d6LwT+lzfwybXFzmXGse/fXIq/iuMsOY7eA8JjWq3Wcr1IbmE3HUB/D5laS
XYmo/253VDdYE66wBE1Bh1s0RDF0siHZfOgh2quW9zA2YLaHdnmvGib8U7Z+8F4/vCl+czrztkkT
Rt61U+4EY/ON7/bDK4sHe0mu2w5tkcGRGeIGRdE3u3EfWK3Nd0Pi48VYLWhi8bl3rOuUgRxBW8eu
nKEPm4x1mvi5kqD9tcvqKp8A2bUteTTOcpPFzM20b+1jm+d5DvJK4q3fwfjv7EdYepdWydCSGOyH
bEicvcw5diChcdBnz3beD6y4snB17S9rCy+FypzNyV6K5dkwsSI1mDOw9722dvtY5A3lPEcuAYrh
0CGmAp14mPJ5POLeSJ4LOzYrLBGu3YdSAtadfO5rBJEDfWLpvbEQA0CcDPmR/LHpUI/Ch74yyoeG
anvfzoo9WFRb8xlJaXVmnwMmD1v+se9W+1P3rvgGnJk556aSOFV1fFJJu+MMgSeZzTM+mtmM7rLO
YZdn1M0mtu5M4wI7N/rpAkZ/w3DHJJfqgiBcvCjpPY0UCZUV69nj0iUjoK5qYYZbeq79LMeSLm4s
aCj92bI/cxoMzoyUpB2KhfZrksPWRiSTvbXl1rnGrbOftLbmA5k4xt3cjshAp6i+GuvUOBFP7exz
lgjnqQfl0IBpukVS6TATroDBzNFcPDI8sYnYnqkW66aSb6lAjunm0oCIYU01kxDTOxAJSqqJ8ppf
mJua6xrvIWlkvoheZNuMP8UKt9vrc/3GKk6GU8GObUfsy3wBic8yPlGqDtRkkReVVtFThtD0kGJd
PsE0RFwMC2sJUkbrJD1hvvNOqYk4HIld4zH8rucv0PnGXblpLoWKLvO8QEH2q/K4OA14GnjR8her
VoanUT74QVsnzm1sbPQy2hX3Mucpp5WkJsb3agf4lPtTL3zndUKn+FFjWyHys/xcKyD9a8WmQXSb
ZQ49H9mx9rlIcvYGICCaPjWPc9dpRrBeLdgpJDV692k+ts3g0VjV4zHrNq66ZfinyTVAbSCvNp56
XNR+QM4dXjh6SnbJyKyhQ5G+doyU3b6kYC8/p3Uc3zM52+fWZXaPl59KmVXxzTqUxg2sRR6FEdLj
xLfqQ+wToOfT2x/nMUk+Ck70hqZroV5bx0KdRk/l93mnsrNVu92VP8TzYUHCfW4nl32DpefT5KF+
5b6pvzVxOX3Irv/G6uLY19NVTAt1BEXiLrsBgNcP02aDR6dEbihN0oAKGlUk9Oy8lay1xoIBiTNk
PxFDZ1dO7ZBfqm2KRgSkTpgJhR3PzqJ7aQ4rEKpBX0bWFTeNA8rQo8/nbc/PqB3lsbXAramYNVUn
3dvGpoWrgaZPiJRv+2qQ3NbGpE5glvurGhPkYe269YfhGEVoOTgm2D7MR54wxQPT7Oh7Jlz7vNGG
GERVAmSfVd40w7jQJmcqecFunDBST320wbLJIMDKZCGFqVO0XMq9nXP8dghznBJIO4OyxG3ToBYG
Ni+Vis+SxLzvdA7eL+iUxOJFU3RdawfdaJws34Byxc/RxJ6nzomXglbm7RMPY4i2+24PjWFBWt8W
BieD1VDXxJjXqjK9Y+DOqY1P/cDOLfvm+H11j6GjvFOxiwvTycw7Bz8S/INpvE7IRHzPLZ50Mhnc
B+ivy1Hk1nLl/B/2zmM7bmTLov/S40YtBBABM03PTCa9EydYEinBu4DH1/cG6xlJr1paNX+Tmmix
kIkEIuLee84+QGWuGSfNr+wP2CGVV0ChLGWHaTTF226pLD5XoF2gec9l8d41FUdIzqyXFdy1G+Xj
KSsa23qsSXljvtlWJ0FK3IPpNuwyFHhNsyaSzVj3s1GtmYdZuzlGRc90sT9RpGDCcivnmjoDwwkU
lk2ugIbjfbQe4I9kB7B/CTA0hSFp9JNDN3lIZJK6K9etKarPxqKjYCs1tw3Qwk3o8r/GBRwA5cIa
D6w4fwZMPZ9yUdpboYzg5FrtdTUwJ6ldMD1BP3LG4VABcUSsNA6S+9ltekxrEY1QXykK4pK8YUn+
60s0z9iAez8+6bJoHwm4l8cFFo7rsIju585Ltg0SmFXtucjS/Rm6Bo+9eAAx75OfTqrjAhJQ7o1h
GvWthrtzCfclfUnbimSHIildzIVMhkrEJZzm286AZz5B97fqBTOGsYG32y3xHCP1O0HzZwQ7jNgU
zlOZ0TtF0w2kgMlX3QAtKtqHXJfpYxxkDcYy38+ua4yiI672pQS0eSFhT9C37ij8KNwlhainPeeB
zBpQiAiaIODL/uRmkbrOOJ0AO+cjrrUtmgYREQWzp0ukF03K+cchY2/rBmV2hMVSvYm5Ehc2DNql
s1leIyhcGKAaYYSVXhWpau9y4A7PXtt2N0WqWaIAi1hnjEhq1znJJxz6IjqlZPDcMzAs9ji5mhey
Qe03Izadfanj6UIYdftlTOHSYo+zvnSwA+8rLzaOWElbpvn+HGUrz/ALDve0ZasdI73xCX9STPwP
fq0zrQ4MSBY4+3MnO2pKTD8LwQhm7qsHU/Nzk0TZl0DQxdwmQaYPvR+WmM2hCFLrDX58iEgUf8hy
g9ygEVXcDVkJsKWkGzrWRuP3C7fkvVG5ZUR4X0g/Z4kyMSRxqI8hiFID2/ceM8090n11A2PPe2D4
wCGgZuJ3WXSxBbGBg+MKCw1GZLrYyQG+if/k1Km7bTNb7Gb64s7K72osjFVV9cdZFbjWShmRRgF6
joiOnj7NaZg9Mhu7DJYH8XV7q7Hla9Cm1idp9N2eu10cceopvCh9gNWVlTZ/DwVWvJFM7+uhSuST
wQHlWjEhZnDL/39NhLxHwmTCIi+qyn5EzBLDBK7n+KHKhLMfIub5a8yc5L4khgJiIdY1uMq9KAQG
llqy3E+V0vfM9PotkyPcOcQuTgCqK+McF874FtoRKUtqLu/jEavCJhtD66qriuEmnHJUZYNLIgmh
DZj8sM0Sr+ATSrGyrTR6qA3fuDABpj4uLrWLaWRFWqHuql+8pHsP+4npYYezHSFIsq2GDUYLw1oL
Iu29vrhBcF8djNCct345U06IqtnX3SEcyW3gAE3ye9AF5lXqVO5JjiZ8GjLb9GWthXWCy2DyiwoY
qTwT5dqsMQKaCY0fVrD3kNTLXUR29tlWo34A6lCRrGjSMYoQux0BE6eEyxuxsRWAo7Zel2OuaCFn
XQ9u4NJbi7BXF0M57zXiMsRInK8KrTjYzimjbHrCjxR1wal3+vJEgal3VtFW99CxxXHMauxTvbTV
LV2z8mhX9rTuiXA9ab+hoGnlUs+BbViLJuepsGlJRlXt3ocluZH0cuLugWws51mXhrMHFNY8qUEV
hxYDS55NHRERdHw/B3NkGGfCXNz8rKLcnfFFJi8wDYot0fB6g/zVZwYtY385YHg47FlDkIrEnbW3
aXQv3sHauabEEAXQcQhBmwD2DNl9VTDu8oFV51rGurz2TEBKKzstUtQJRqk/NaVK3mhXZZTyRRSd
4qppn6zE8G6xNdISbqribU6q4ltuNRWih657HHJYMFnmy089HDjoJWmZ3TeRUx5GO3dJWmfOzGOR
GucCwMh1k3XdVSBL46JRSbfOYhldl6q2L+uugcxlIrpIM7O6psvEk9X61ufYS6xin7UThzxG3C1c
375/pC0GTw7qd7PFuW6vGbPLLfVhThJFF10g0BKnlDPPI8/HewML4lrSXdoHid/eGa3fPsxNT/Nl
lAY5SCw1ER5Ym0chy6Pi1vOZNpg0LDeCxDWYGronZDwv3hke1PuhmHLwN2gTtgZBzCUqtA4llIRa
e5kVNOtxN9/qju6XUEP20EaVuZVIso9MAxtkjGj0ty5hb48R6Kodi53eSx9zeiyntNmoNgy/KELu
MzgrbA+ir7cdiaHHsm71G7+rTUkGpMIdLGQzrWHeOEgdr1rTtXYCfdTGxWZ/LgaT4km6eA0pDxRn
NRDAnGb0TUD62k1izg+AOh90Eox3uVvlW2WAJkCMYypEErxUu7BU8yO8M8ehqBgGYFLImjhbD9LT
+GY84wLvdXowGtTTovSqOzRPNA+0qzeZFxavOfLHVxaZ4VI603wGz2CfkKLXl2jp5kfUDCCjXKd6
JYDIelEWeY8Do78vGYTNhyJo3nM/pDlbQoupaKlcWkjQwpVZ21mP156ZUtfn/UnIIL/uk9H+PHXh
ASDHeEQo1tHPLwE9h31TX9CIHm+cwoPnkjV0ANf08VLy2KGFXgZUWDNA75tEocdJZF6dYMWQP5oW
RbtlG6vejMLpH1mFaHZQou4prThdYRudsBujs4HeRiTve5pNhI31YH0YiqQ2ET96nOKDzV60c+YY
/A2HlfLJwPr01XFpJGIrbHdjkE07ytvhrOe5x/0XEOqaN8Vx1NYpc0kKdhvn2ZbaPRh2b++mVAQ3
+C8rTr6Acve1bRgAhZRJ3HDD1MEqjSsATc5b6JifU7QoT35J3wsoPBMLs92TvKM3lFyM1lOfs1IT
PSP5bIoVlg7c37jOmpXDj03Le6IfNHPo8irb3MS19xT6tDXDFOTWiPzUJUfKNku9hnF0Bn22oe1v
3PWNtk99Sj+O8ndA37TU7524rppqeiYpQiDQxU3penxtl1nphohlbnWn98jmnPvRCi8qG+Mag/iZ
ShRtKgIzy80fw0ADf5hBJsnJvOCQcZzs8dXo2+WzZ61xGybedZZUV0NSbOnZXtql+RoUxckDezha
2cUo/LtkLG6TQZ/nZM65FXZ28PzgNuy0+yRIlllHRR+sQ494MkM7FwknT2wTw2g+c+zUq86QtHva
u8FBetkrw9xpY3yg2KCsz8q9gzEbYb+Tv820m49zMiEtsxyN2jzhKPglHgdcHjJEPWiMcblvpMrJ
9OXgW+3ohZHFZWBnIDKheh5Y+vZzpKo10DX72Ud9C3dsDlC3FUurqRruWl5ppE+dYvgJ8oFmNjkZ
6JSm5AHMhY8ANwmSS2J/wL6BMrloS7g3gEPzV2bb1NRZQy6ZrZj9dA6D91FemdSWe1LFq4NP3dZB
C7O+kRDFlzBL2ITlDB5wsAGbiCZCTsmed0VJSrNX+1OxF04wX/WshXtyco5sWP0zEBykWEzgNzNB
RNctlTlC8Sh4MmtH7KD5MjDEM0DRkJq0XVZWxysGEWrYiaZgk4I7WN2G5ZLxY0KYX+lap9ykkpna
kIt94iXzdrR9ACXOMpZdi3BoaS+brX70PHvGATinp8lupkuqRbmtUGGtC0plLKXR0L34jA3f0zKi
PwaXsn01kVbfZYE9MioSaKbmfDrRCi7MjVKlusgRPSlei6g4m4Yh6nWrmku26uExMxp92WD/+uwY
XUOPj1OGv8Zx2rzXVTsex8SJnklpbE7j5BIiDbpOXfjMmPcF0m/wMkgwwnUfVyS9Zyb6dlSdVCj9
4LHfoveEsWBy6qDBMg3int5bT1J9D9LQT3LHxtLoF5fTKIwStM9oBcc6tI0a6pHU+Y7xfYFEnRns
fQbr+oinV55dD/E5RbBxYSyoaumO4o6RYU07oZj3nEmDE4ocw6H7GOZHIEBVtp5s0V4HqcKfmkP5
2KapBMkZuUgemUWC8iTuu3zKZicFgcpC3GPRvhUkYWBkby1KhNkXZw6M8oLGtYFlPyxxlQKe5IAW
mZP2d3k2OFu6tyAcBgTBMvMtvXFazz2alfuQQWP21pB1kitNXXpCxE84kyGYQ1HdxhPJjoS0mXsn
SN1vlk7jmzlTiAwpPOxru+MFXPc2pIbGdbITIAzE0mFbXycVKyBDt34XG2BenDS21uzYfD/miUz9
+XrxIPvbPigYIEdhbWw9UiUegEyXj04QhIcJMQV6TQ8BpwOV0xRBdQii28gqXyEcPKsaTlnpAaHH
qdPf52IuDyZn1xc5l9YNhLgW2XzavzaRYe3xzxuXVdH06KFN8LVV5Wc3cxvF91PTVbe9N38hMcwY
trT7KppPqTLlyhRTZq+MGBsCDKaivBMcNe+KInVuapm6GzfOaxccn+u/DbHKLpKp7Bl7S8GQgTXM
qE3jG4553LMqiZ5AFU47lgP7ItRI9CG8wZ3KbITqxSics9+UEcoD8herLqd0qbT4UhnE2DDIBWHH
zOBY9n1xNeW1d8GoMNxBJPwCSfA+C0wCoyvqRbqrXKNenqVOlHz/jhCyqgGhLfHybLXwvzXpPD8k
VmStOy/+ald1czJcMIRU4NPZy+Pkmq6x98DEHKq113W3E1OdMyQv2p/B3DLbYDK2ioBW3NuGWxMm
4Sb+Zwp8yqea6hcUZu7cjlZBz2meNcJJK6GwdL2pOERD6m3V5KmvPP4IPapWPjVhER4o8iNaTYa/
ox49+Ek8HzqVAy/wSsfdQfWOdrZfMFzLKhFgFGIcpFpcRYtDMroidT7Y0Ch3bs2FMgI4gfrDBY20
jlM7GbDiEOWyFp1F8y8TobqgiSVu8sIrb7ok6q4wIpXnZMDtse59Zvum64kLanwmDAMBFHFWN9/A
CkXPnaGmeMUdBHMLncDblln+ONP5eqYbR+usLuVlSEmJOaOqt+WAKggjfbVm2OmSyJ3Bqx+MHnt+
Wq29VnVvQS2rDUrWnqCPtLjs5zK4wNPORNLSrLK+2951ai6u7Al+ad22KP3yQvQrqKEOKpCcQYXF
QW6YMYoQwnJrR3LaxJgi7soqnc5GVbjrofLqJ3fYgjon6aVqb8jbG1cdIgWzqlCLI2nalp0rSfZx
eiSzyueWcTwJTsVMl6Uj4apbtbYbnzLZZyenb6dNZ8cJCoalZEblvw5sOR41VvhneosoY8KESVyZ
ngo/0tfCreI9lW36OM92e43nAs35ZOafBFXePizn+oWsIe8Zn63zLnO9nCcINEKYNq49BLKbIhLZ
o67Kx6HJASTZxbU3NfXRzHv3qjNng3tcy7Ml23EHpqU+TU1p4I4ISBPI+vKGnj/fVdij6Da0jcwL
+srBE5zVcZ+mJkBaTmHGvill8zkpiNthfu8H74ThuAdhgzpDcd4FNpVXcm/2ISNL9IfDmSkGUcpo
pDsebT1cWqE1huuSBUPDq4vtdxPB3YYW/9lHK0+/RS5qekWvpgL/TLpMOqlj13O4hDnKtAVWRIeO
vFEPArd9JY0CL4IOvqQ5SDJ28Xh8L9Hq3HSU795GZCaMFXIha2jXJhas4mubc/aI5ukBAjKKFtEf
uY59SumvbYOotVCROGX9Cuix3gfIPGl8Er1zlzbt2qdo3grGxeeRYEtvo/NSvSsymiTNjWS+oqeW
XPWIvbbwy+FR1vqiztwl9YZDDxNyKceCNR8QEsNfMax5TdA6/1ojujjLf5TBunTZTdvxpW1anmUt
rsm3z3dxEaIoFf/b5iThshzFB3BUCLYNXZQXcWKxwLSMwnYIUvQWxuK4LanVMJV1ETByjQrvb3mn
keNiyrSFieHUZKbnmj+5f+NYhGNpDs5eRQRepVHUbjHRJfv/qrX/ZAYsEdX/PzJgjWRbl+UPUu3l
L/6RDej8wTkaCD96aIwRtoPp90+Cv/cHRTxjUdz6tkVStk1s37+zASHR21BcTZNHEa3Mv5Ta4g9H
cX4wTSF8iVPdkn8nG/BHA7r7kQyoKAjILsSbJcXy7989oWVKsW5XUJTMDjJ50Mwncn4oPGG37b67
J38hmP7RIfzPK3Eh7oblC/mT97kVsGcCEjGywrOidVQT8sQkK053uWt+gZ7AgfbXF/xRnv3nBR1M
IAADXEu55vLv3301EHADk+BkE0WYzXQ7IgZPgLF/mzyafMh1YKo7PV44Fh7fePr1tf/qtjqoYl2J
iY3b+9NtDQbB1NyJN4BvSeNsYH5MeymattiYZRpmv7m1f3U1j7h0KmELY7n/k9qeGqotAIYgpfUK
ggwCTcBdOCwQIlJ26v7m19/tr+4r/BS+GvNkxfL2432NxRShcC7pxif5XlqzsWlTFxJ4ogBGufBn
q8RmbMZ/fn3d5QH5U4e/YDs+fk/JjykV0A3sCz8jDHpHpRWwJ0bOjPDnumZQjrkycey3QGfNmnCG
8DdP0F9d0XWwzi9jKctZgB7fP0FW4SHS1/kGkcOSS9l6Eq2K05/w50X3cHpmDjJDd/7118S98fMX
lTZ+OHAQNv9F7/XTw+PasFxx5u76llAnNOOawxm/PBDgjpXkfXCRkkYlqecHYnpUvRMETF1EQWc+
GKMZAoJym3rJ4XGmu8mwMnNTCM/+Ktq5f1SJzRyninXPSW1KTWijRVde2k0TEmkguuLLgHrEpxCz
5I1BSTzuR6sR+aPMUpIGvWKgJdswqkZH7dUKGi7xtu5m6orpWg5JfxcxKkRs7iUIRXkiAFhr3L6c
dqrqaBB2Rb5VkgUCoZaLTzmTs5q2o27ws8+p21lrIhCQ9fe1KMuTF8acWnejnlp0Ia1SKHfc3E+Z
zZdTkvT7qZIOo2E7N4FYAUmFRt3RnFu5/ZC/k186vgASjZ0lxzi9g6fbOLe9X6kdjAjkYBVhPRIb
1swhEnoJmW8cvaItFkaQSsB03QF+mN+jZYcUQd/LIMN3Z3CGeO2xr0RrV7Kkoweq7E9l3yTlLgqM
DJ4tE8LX0CFjZKUhyVgbhrricaiELPZ+0zgwxSnLsh2wAmDQjdVT7M94Ya4UKSTwIBpPXmDFbL8S
b9Gi3vSYcCD0mejwBQ0tDksK50g8Wx8ckkXH92RHITV9NxK9fUELvEKvDXVs+pQw6YSwNvVKvPh2
BBmP5ilogysFDnxaaeYpEwacsSmipxRfH1mLFqFBwWbETlth0ktN47TYNRWMxQ5UYrBKe6Q2L0Ya
Du4O730UXfXM5IOKar9DYXFVjK2sr1MLiP0qR4yQ7KKWUf0mixk/r8USO806WHSmD76o9dI7k6zn
6JibAwjiKOqXBpHtITKktQzBWuL9Rud9CTpUGS+odlvqb3NEiEaPNXc8XHTeRP/gkxXG2Fg9V1vZ
5VCj6tq3Sd/X73W5zB/XEYkCIY0pDsEchT3N73JFnzgO38yOdKV7SQKXvfMATMmJkhSn20bh9B5e
ZtMqaSHhlKg3ltIy+MQLpqlYO9MKN2iNcd3lbel+6zJJtzVp0xRlBv583kefIK212XJuJiVm6B9y
F3wBs0q7AboZh4BOU0dOL1HvDw8ImjG1NqD9h7VL+9db4b807oG0Dy+A8GpySNml14KQKEbqfl8x
dwOies5c7XyCIx3A8BUKaASCWsI6jQSKHKJAmnhV0xGmUI4cc+XMXHuVQ6qOLoFHlrx+ySTuiXmc
H+l9Tm8G/ZnPvk6zT+jjhrca/wzWej7Th/83uwmLyPyiG89/T6eg+owfH+iDmWkCz8Yl8Qx/zxQw
08od49ZBPmozXlD2W+i6ykJXXsh7zDR0qoHvcj9zdI8PpG13+JPrmcFL0KTpN6I8aXNC4IUzDikc
3b3CT4yfgxC81zpGFYMP9s/sxJ6sqk+io45EFEG6IjpSNKH1R+hiuuQv+pGkEoZCoD7RuC6jdf0R
1pirJDCwC5nVE7MN7KSMtpUgKHaJeRzIV3giu47wx+EjCBL1H8kIUcG8ACrh3BKGJ4MZ3qi9hEh6
Fm2Ltf8RLjkF5EwOPm4yomZE/GAoxOebQEaAvHTcq5fKS4W58iNm2Rv9EWHZLGmWTKxQySwCEJ53
KfNXQlMbFN5ACfOdTMqQGgtoYLtVkAkIz4SoXZ6CBJPx2fPnAKSgQTgedI9wOgdNjghhaY/eNR9Z
nDlf6wLxBAmdsefEwzbXhNgkG5e1BgVSSGLPTaU7yL2YQit9HPPOIsFTju5wXCJ+nP2SZ+DsRt62
YFP2FeIy/RFJajH7PxOjCz+XyM1y3jmFwLGSJsRK3OcfsadFvUSgamNiQc2HBoKApN0+kaS8RKbG
ETmC2yEzvGZB2OGN/upXjOIfQ2JASbKLCi84SAxqeieXKJdT+5HtalVjFr0L2fT6Utf0UlbE4Um0
C3Vd+ZsRW3R9wzSskifWXHJmI1jBIPtCBoGHFF979eYvgbULENIgsJ1QYpKSAC0UJzAOOTU5Y4X5
pek8yN1tGIQT+4lUcXuXJhiprxEnMWDMLBT1X/RHQG9ALwQ4LVd2LxmRxx1hF4Ndh1+gq/aC+awn
cT40HU2Ei37o7ZJAhAYtdUX4zH3pmbN9qFj60pXqrcewI704qqLojvj5+ESME+HG3ZJzzEixOQgv
H4kb+AhCRrUp3bWYloDk7CMsudcI3NaWw6WAJiyByj560FMJlAKN6kfkMiNt4pfhmI/Nvv2IZQZ9
6eJJZoS0HkNsFCJuiXDGz9B+aoZMPkFaIeLZGDQ5zh/Bz3rJgB4i9vJt6jf14osTYX5g4N4SGb2k
RyPWDXoE0B+x0gMDxRfbWcKmhWOkJxuu5vJ7D3MG5hoQ/PU0Z0zpUzfGGBV8xFc7H0nWHXjkM/Mb
Ie7tMfLoui1SEK9aIrAbBofAI+aht0CcJpAqEYAM5X1PC9Rb/GE+0qV4pGlRp4IJBA3fPj+XhYA4
39WqzZ9jHc7OC4t3h6mOKQK40SpA/TZgxESn4akXJJv+Z9U6xhVULgDLUeuIKxKOANF/RIEDGiEW
fIbH72wj+s72rg3LgdDbjxjxmcwfvSkCg4TUko1pBquxxI6npsDIJFnl6UXw+gANySbytDWAZQaZ
Tm2RUFv24SuGx+kMtJ+eRd9z+sEIFxmvVuVYZyDk4DxrFRGL3pLgRCxv4MzvgAmbSzgKuXWukbow
tJSRa+wcRVD12shDTz8PwFyNHQEftvNl9Ca/2LvGFGSHAGUmsGlyZ326xk3dHhsvHZf5CgpcNONJ
HeyiFGzDzsBySj8xmGp1qjW5Ig8xJtXuUqMKjk70fFhmViB7K3ubdwzisdxwlCB0N+TFACROWYRA
iFbUBoq7fJGsVQGJnm2CKSuVTcbJwC2a7QBIPeKk1oRHcFOuTWMxqr64Ysa6gnx64kTqT+d56j29
1QFbESedPF16KlBANnmbsgwnoG8E8vjOJvOgalFxvg/kfjL3Ro6HtsV17TD4lthlr/cWcdXxhoZp
nDznPgBWuqXcPu/Nj50k22Y8Yk+Ocssv0DqQjoUW/JaVhXZsibuwzM8ITqb5SNqTS0J3FFnfevx9
V/hqx09NXeR3jO98e7iLyfEoNxasb3/dgM5gXj+0agfbfdrjDnSMg5s0dIfjNHl1HLt4hiOm6QlL
u3M2iCnYtT3gCq8wni16mDKLgOWadnU1YsD8hp4QNrohqnTnl1qTvTQljHHTgQgMR7Yyv4QOPl1H
Gmn8ivUX0+I0pYjx0mrkdW8kbGILecG0jTv8JfseVV6z4mwsQeGXjfWZwfX8nDkecUDG5MbvXk1O
PGgt6Hyr3FTDGY1U43LF2vvcoUy59xHRqhU/vYlNqkxKJFbBfBPn4E/Z8LV5mE2Sp+g+MqyDdy+M
L9Gg6ou+KiB7jwOwQWwVLunrfM7sc9d0/o0cLIXRBi4UhuU9e3l0YTep14BlpUbhyEU2BhAaTZeb
YJx663NidLcO1QV6PqcmuoEmYn4DOsRnwk+47EvZ5sNzNdXFs8yC9IoTmSh2HETDc6AT/Wlysbrt
4BKnlwjdswcHQRYCLTmoaZ0QNERYXOXjdoohfL46y8Fi64vKfO1GiXjQFrF3io0YQmtjBc6zSLrm
tgHC9dCGKWNOF7huDD9kZDA8dZN1UnmhIvrtokX0n0T2A6FtUbpC3aqKUxKN9LedOsAk1cQ+JKfa
8qTcB8U03WIwRxwlJTtjbhGPAswF0AlxKRniWcnR6aEdOsoAnwP1lelPebETpUMVV9Dmv7Qcb+Fw
BUxj/iT0/Rfj8D+K2v0XjcEyL3XZfM8SXf7gz76glH8omy4Gi4xPe4ogzX/2BaX9ByRIuHZgHWjd
klDyr76gsfBHl/YH/8yAENQizYF/kESRv/0hcdug9KJbBoaRrtPfQInKH/s8nmBPhiXK+iIp+yj6
lzbFd/0zRiOENSDaX1UoIhA+MEfiHfbmu26OzTsbh/4uGDpF8IDAhkCqMxNpkPf3VtEgyUq0OV+U
RfGJkTlcMhnqkBVVdgjqyEov6fo71CTAW8ob1oE8WgNBcs8oIwO2VG9RHiFb6x4AywVPmRhi2Oq8
e6+VLvLLstBltyGNcWV0uZ7RKMvx7CvpL+RkJgJ4d+eXKXLlfQdC2QUQBxAwjx4J1CqfjcUyRdlS
EdBksuvtTZ54piBoxEGbBc+xKou30deO8Rs6pvVjX2e5ofi+QAo4DpkzPoCMH29o5OdMWvJJUdxm
4mFGj3RUElbRmtLZuy2nRry35I1tnVky6RiQAJprav76jvc1fZ5Sf/g2czgFcdxWAk4LSS0UdfG9
tnJytctC9kfUtcomFI3C6bsH97fd24/PLpUDXNZyl77zzz0pZORhVk+o4eyCRIzBV8G+sCaGK0bs
4fqLzb8H9fzPCy7t5O+ePjswI3RH9FOo8/GRm9c5/Qfij1d2J28nme60CyFCjt4RSv+OYuEym7Or
LLOOOpieCTvcNhzmsBEcfn0jfqRp/vm5HNCwEE58qFtLz/77z2XpZhx44BWHCywclF/lkYjV4DdN
wL+8CqF5CgyG4ljx06NSGQ3bqIt3MDYUeSBa6C0C5v43P+oHmPffLdWPL0NHdWn801c11c8tVdtO
Z1wNPqy3xIP9gQYZgwXTatxx2RA8RV0kyBeAn/ZsUsk9aeUYuB9RFX/W9lx/i0xaezFXIFA9RPhL
A2QG+A8m7KuwsobKYA7Edu5GzOhdZNSbBdnfH0w/2w6Bfe78sLthxpkTMkSD8B7rVfFS05Y7TirH
fayCbBvGFgZHTrNDw7i5KTjzC4atiEKxVCbjfGEXNuHcH7/xf/er/2Fb+O5x/0/sEFCsJv78/Yb1
8Rf/mGSJPxR7i+2DK4b2jJj8nzvWQr4Wy+tgLoMBdrV/bVg2/yQFfBy2EcV7s4x9/rFf2eayzZnK
50/tP3nZf2O7YiD2/XTAYvgBBpZ5mLugbtkBf3wvSYbh4MWJZqUE5JEMZcRxRg69oS/e3w9GRl2h
5/HGLczhJAzd7L+7T3+xPv40guHyQGNMtnFLOIpd86dhE6I5FsdIsiKVkXmDbqr7AgFtvPe1Xf1m
afyPS8Ew9Xmp2P6RPTIj+PGb5kYgx2YBctpFkj1QODnrkrjgTS0y/zff6j9uqgQHxbogBHBfz1Q/
TSJsXYw4oXBx4xaKV5AriMRK0QZgn5gVDjAuiW3SA1szhZH/taHtbF/8+saKZUH99xrlWgCWlrhy
QEvMQtiAfvq6TdyFaFKA+c5BnywO0wFtkiqyTm0ACKLBdNGT3zfulH1SIecjzglp9WQTD0a3vnYB
tgycZLYFgoX8N/OhH1fp5aPBIvct5JSMdpd19MdfIp68TMwOzt7CnZtzZST90cjr/Des4w+VwI93
wKXE4bmV5sck6qdnC6ssxjBBCZCSwxmsHG/kDEEwE31RlCvmJxfWxHXekaa+dvzZmPfjaFNY6L51
vg0IfKPbmti/m9jtmniN5Wny1+AcEV1gfg3XufKzx5apHrbkwIPl2FdttMcdU1zlaHmIREcr1u9b
v1eohSK7T8g+quTbr3/mn6bDFmpumNjKERDkoYZZy1Pw3XbvWdASeclwUXdpunNSfK9Y1PDbo6cD
gBwNN7++nviLC8Incxl7c0Hb+nmKGfowWLxyqeMicw8mD22u7RDw122sIEUUq2nNqT2+L2Zh8hOF
6NH0gk3hga91ijPYoHXdAOT79adiMfzhWecu+NwDR1qCFdP7II59dxdcRMQK/12OFl1BSmIl2+bB
9HWmvD1RTC6DqiZb//qaPz/EluNyquOSyxvO2/7T+zX3UTGGzMlpd3jlRWSZ6a7Imv5vHWhcRqjL
C+JxIfByTCl/ukoXg4FOLHhigHXz9dDpdhs4jfOb+/dX34VdQC6FlUdt9NMmMI30nfqCq4CaC1GW
tkA7fTe7+tt3jD0OSY2AzirZ7358Vmvcz8bIlG+VxvXnXNrDq6i1fP/NRf7jtV/qPy4jHECPgCTF
8mW/exiQVzZwsNWb9klqY2gyqPSAq98HMCMyxWtqhs+0RDPzEEppWJsMKb7ashiGxqYeqmy46lq7
tK4YscFu6szULa9s2rrNoXESXnyc32UNfaAFtEsbgyYEcUQxo6eGlNfbHIZ5doK3Cb8ltEL+VpLJ
VR3JzqJNa08mKSk9zYLuAIyzSDcFFCcsmlEhr+c6xJgxZ5WZb4IuSg5hqn1/XxdxV656fpB6NeWq
h9ZN6OuXVglwBLodSO+bCa4KebGqIbxmFGAfxkmP2bOh6K3TO3SN5jKLoOredXY9m49BGYXWvudh
milJhH7zR8MIMe/mUH/M1knygxtnNu0tIOb9BtXZwIjFhcRMoqFVGZulD4YoulJeiJ991s9mZfT5
poMu0u7yoFLXBSJzk5AjtFnHYK76GXkuGKUNsZcBRIqqwSY0WGM5bYBNuc1GBiJ68JyZqVurcIvv
jAnkIs0iLMrrGjtivbfgAbmboNSSAtSu4fGUdKXBkoiMiWHTC/tggifRu3DOQBJ5AmkFODk1X3ip
i2TZbELztZzyEnJZLJn8VKkyUAGMdJc3cFW4g4pRdrud0JHftuPIvhezZ1+h0wYlHHJLP6wr8Nr6
ciKMCrlc/2lkKPJVD3bfbOFEgD8p+fSPutc8BJmUd4LIKRgHI6Rf4MzCQZib9vm4ZxxT0S5Mg/k5
teLJPI9lgrxMjIXp7/xpLHaTzLFqWg2L8NGCuEsHU9tpdoOev9Y7kVppvEFqDMOhFZ3xIjTe6a1R
1TlEmkwT0Gf3+ZcgjnrCRaUbx+cJOsAS4EVPnK5WBsq4dzWBQhwAi69GJRAYtmOcnWLohMTjLm6x
DfzI+v3/2DuT5caRNUu/SlntcQ2Tw4FlkwBHidQQkiJiA5NCIYwOOObh6ftj5O2y22ldXVb7WmYq
JFEkAHc//znfsY1kKDdTm7sHxLxyoacSxXSL1NwdITtXOZ+EqGZ6f9bFimLXINlDmF9JDAnlrbbW
USD3lhZD1ZaiFecDnrZvMBfoCXvNijHcLsU8X561VaDmyRyGIoJ78dEsLGPbek0suNCei6tjZhqM
ilwbtbONq46lO8Pq+r7IJnAPHhWkbaQwb3z40AK7bWfWWOpbxXYHM4rqLwoIuTziQKh3vVWlimRj
4dzRa7GMD6IMsBQ05nTj6RR2bG+TpqX03sxLywnlGMh4Ny7I8MTktA0UXBR/DPnawIPg+O68r5Zh
lQ9MqewfntFojUID2veFBAOIMoLi2Wk1m5FBCr2ZzVZBOky3XTGDScmm9BYf6Yz5Rz51xo1NPIPy
j2dpjbsu6KqfS5BNWH7LlNiPHUu/j/ypEQyEYLzlO8yQnhfpUVvetqmXYt2nBeYpPNFrX+7ttBAo
OYnFCL01R+kc/GpYGbgEZfpsNAylkfShN2+Bds9slHioBtQypYS1ySCA/Z/XQA6RU7X+udGUkdLq
rQI83TSUw44uU0xN7N9LWkuUuz7Y/gBw0bcb99PMwQbvXRJc6c5c7eTtNvAGyL7kzWfm9PLerp2s
jhxtslAPhFLRxIPO2Fa5r8+e1XjfeEnxfZx3PlzMukIuZ87eOSH50eaQlS0BGzNvwZSMovKeM6d1
j4bfBoRozdK9L7SsYN/EEsyyV+mCLHuZY+FhABXQeFvW7T0+Q7ZLyMWtc7RNHT+7cuUvHima/+Sc
bV1o+JPNkW6MheoyIFBmaLvBQBVESQ136AjN3HSM4QAfhaddICmCue/Woz0XaZ+J0Hsr/OVsKkuh
JdeFpPKWzlvg7gqoouZxtl8zUsgYilKngTDid8MWj58iahAD4aKE8boyj0kibYhuQv9j4dsktlBh
OrjWCTq4cu4I2BnnqqH2ijci0I+lIuiy01Xr0fqlpqncrhJpYmODcWHO4uckfNrZNr64N7rvC9aY
95p+VZrbVtJMG6lSj1t47nvmn6kmTwSZAIoNOOiFaAAF1MRVPOrESFIpjAizluJnQATJ3uJG8btd
LUfikgI+HAOPRBkPy2gw8TEneka3K7/zl4slKt41LtTLDZZ/f0CWV60Z4Qua7Kh3nOQ7+DZJFjyx
U6AicGrEpoVMck1iCPihovz4mX4KxgO5laVcOOWQfSv62X8JZh1/KWYPHRNztvB3HLfAHDnk2Svi
YDr5gmeUukdRODBP2eJhhE86QT3kzIW58bLYoX/MwPAMRq1t74ch7u4Mbu1mk4G/f/C0N7GljBk7
M2ujhPvWjvlj7Rv9CD+lesEc6gIYInYhtrZpaxx3dWWOAKi8ZYlc1Gn/Ueq8nA8Wo44CHOzSGth7
po4pqaynU4q/YQxTvx0KnjLN9AuaU8Un4ZkNts/Y0IrPgKTsRlMDQdVmNTL/7VE1YQKR2ligogGV
jSuzOuBoMWgSH7h8HVpXJTml3r7dVsEtiCnHqlEXl3BTFnpBAXBkM2Qtw1ES0gYZQ23K5MFJ3Gp+
Niw3pxALg2EvTzX/j8HvgnXC3+QV6SXoKTwb056Yb8UjalfbgEf7y9I5X7CUKJmcm8SvVNQV6F4q
/LPn+x/d6d89jsb/+ZwkaoZ3+MDZe/lv+yGrfr//qwB1+9b/0J9cy3JEwByU9ijHRI74y0kt/uFZ
/u1owSHGDZCbOF7800nt/OPPv76NU3AdgyfhS/8xMPkH+gZHroDTlonIAcb6v6FAOX8TZvBS00hp
e+gBAb7uQPDC/3XDXhQKJCxJ/xiCaxwRhGicfdLK+feK46nelIZVxqFjLdY3+qwVVN+hqeY92Zi+
vYeyK6eQ/J6kW5GgGvsJyUAkikev+B5kDSv6bE7svIfAGH5ltWm8i0aY5dk1U9wlK9HbLlwZjA5R
a7j+NwiQ4PsoMq+g/i4+RgcGyOS9XWgbMkaeioySlNcOe9J8dLVjV3eDNBy2XE3czv/Fsez/niTx
Qd2ckLihHZPuO6ZJfzuWJUhzgj32DeiwnCY7M14tizLGmW7sOzgWZDeDnHIPtPTk7V+uo/+HLPe3
A+Gf34x65GGzZ85m/VEB/uUMlVoDg3PJlDuh/g6Rjjt5tvR/cbb1//7Bo8xw0QmuTGZ1yGR/+/tw
HC0tsJNtR394snVkA4Qpw2jzaGKxLJyjyLsK6ktPbeOjMZojJUxVynqRGsNQRMyCvTYL50EXGB+X
VhMg7NakvXMNJryk4xYFoLCkCGkzlPaod2pxe0rdKzmA9ps6YuyuaOSLFYxkYfu2b8rNSnLb3bqz
GMtw+OMw6BOHKNG4uM8UkGOW02VDWv0vUwIHx/JpuFkV2kamF/Ih9leLWROP0h9XA05w851JJitf
+pfvwVrQG6m8xZ68NPoDME/5W1ejZkvC5Ks5seugutRYKM6K2nI18/vZcxjPYSmboCPQfZVEjWs2
PyhKdZtoZVbz2/fGhahesfp2VKzURROG5iiKvgeEFccvc4eDS1B5eYy52h+CpEyXbWnXYx652ra+
290NUBQbgL03WTLWv29WtvkwTs0MWqw33b1iTA/Pk2ikwYnDQh1O2CkV5I3oh9piSGKrSjDKwgTq
1rC3seXCaRPNhyuSEmNVAHop+v9foH+TN1HLGfHyVPOY9dyCOd7f5lzGSo1X2X0SCa1PAozcI7sV
Blupb82w3MjY3bL9A3/wD+hRLGi+c1EVnu6pKUgWWmny13zrf9agf7+p1//5GrT9XfUtC9D/+mqz
X+/Vvz391sNHmSFj8oV/VofefsJfS5EtWToIP/gBjQmSRwsPnr+WIsv9h2u5PrcE4zXWldsq8X9C
PdQvkNeRCGCM9NCOkf/+uRTZjEII+1DP5wqbGYr/36tfMP+MIf9VM+YFMGBmUMCSRJGd93e9rcs5
YLa3+neYoFAzJtFBxu4JE0eG4bkHtzV/ep2j96YOhp/uanZoRh4cL9zXb5Yc5ytodYw5uLCrXRJb
wSst7R9U6rTE9/XYhd6IsR7NzwoxCGcVbcqm+C2dfDmRgfVotOInzk0GAHMoP5bCtsIFGffWEeDX
b+ms+uwICFYfzUHPAF41fWLCKZ7cqRV3Hk9NSm9qzXfnVO+tTZtfa716L3GaLq/zmKMGDd2nu1j8
xE7Y6Q0dIw8af/f95KXONgOyF5qoD1EQl9V9WXVhFxNlTTNVXDMxfN5qgC6yVDOER8c+5hrircN9
qJLYeMsq1V8xBcltbkkcAzNl6Zilqj1DzPGolowMZ6+7L1w9H0Aj8R/xncbETzQLR3wzhumzYQp9
xi1bYrXmJXNy6RFPDPFFHZE8ZOy/D/6af8iEN3CVTnGlHHyllOv2Z6SV9LCE8j79eZX+MhVX024k
mV/9CU7rQxZrh9LjWGHWDR29RAIWsRlYYWL04gtMXf0WDC5h3NSe+utgKfPAEaa4iiBOj7YFQJjj
GB+PFF98qmDjLZr7jmAMbkbcxoIcz4D9xTF5m3OVmjt889MO55q8kMggEWrzeiGTxBGKYHGdXIyu
wKNzeVk9m7/E4OULqc3zMNBMDdmvLDjypAiVHBjniEMiW3yrYb/jxKn9qQZ+5lQ4+MU9YeTMvG8f
XrNwZmtrWexvb26e+lQ7I7HgRlli8ZXL8qOpSn6jM30iGmJLBzVlN6I+3t7WiiP5IXD5k8F7WqHT
qI+VEM92pLI7lDrxvnx/ab+Em+B7rvlAKKmTh9zpPp059i6uKJbLAprlJ1AW3kV/vBS9mB5uAiKi
J0Ec/umrGZsP7OiQmMamto8SThrpzakpn9umlxGgUHk1sqY4W32c7cmk3Myrg+W/4uxuwyJuzavo
Fz/SOM3uVGCaUQJCdYT7D1yRnLERGty2l0aZQ2TqOT7j1nHuactQobSH9kdWzNPWc2d4f06RcsBy
OGvJHpqW0cnkEy1VHCpZzXEo7Do+yMF3PllH3HTTL7W2QfPRv8J4SIROzfiqTzQB79rvf+eTKOG5
BOAmcNyuxPANVmH6Ha4TF7xfS4BuAduoDQXh8G/cAp6rOTlvmtrap9yVddRy1gXRBgT3PRm5EVZ2
OGe/FBYu4WV6WhKZg+x0hrc2NSxIAlTDwC6hZ7xuzOTSeZY+yXUyd2gNCB7w7J1NYnmk0+3Jvhhg
kp+CWqZcWn3wMGBSCqH5iS3HSvu+WIL1kugZCSCGcuUWY48EaAKY5LGRbtt2rCl5C8ZDapoT2E5q
5vaZs+aRpDfm0nuDczWreHoGcpLuGn/gmC9kciq1wueHRde7n6h3+lD82t1CRdmRDsBfg/S6J4tH
JRa+cRanUgkRBVVw8cAzhBX9JCD+u29oQs4UUR1GI40ZO5ET64ZXWLU759aU4pi0NdiZjfRjp/F2
oJeDGgb3tabl+yEdLOuSe3X2Uphxe7Irw/3oCBYmGwiVPZ5dk2iIQlQ8KYiJOBAT3zla2nrpKJp/
C0op3gbtnZxVuLB4pvSbzKoa+04PicLBmrFaajlk64RwMFVpf3KrLn6lHJBGPdp5DjG5rocB0uWh
VT5JsFjBcZygCdO4ootzb+XGvdfK+MmkOmpLoTqdaC31JhvhTRbYPGzMO41xLNvCEyw/gfH+bvu6
ZgtMgVtqESEDivTMgDI4DAbHoy0xKknJhZHHNBzg5bXT1nvr8so+Wn3FBKmdiwP4bRkRcGkvvP/D
ZsA9HGxLlV9TFJIdgJDmJZmot/HoiTilBJwekmQmcB735MWFO/+Yb4QAQDpMU3CWcqhPaD+dGw5f
BbCtlIqyzdASKzNru8VGhkC7EsHbiBYfd2Y3fUiS/zt7VcQLBkIGt8pcF6fVX9X9KuD1261tH4dq
Ju+R9XTrQPsqyJWMQdSomQqBIWV2o7m94378NbrDfZv784YuCiIkhjiXbOLDoCvHI2Dm4KDjcu65
RUV9LpVyonZY2vuiqfk4LDIkJtKFY51TvGvnxU5vlv/W5oKyRPOUmjqlOg+QE5H0ZbsE8XREQfXe
WtL8kTH50y9jSfzb3Ogbcm52bGutXjodrK/M5v3zMifm7ZZwLpKRCw9hd7FPKM9oWV7iUenoTYZ4
zLJuOYjVENAQsuouXur14AhJ94YdlyGHtCocgINE9mqVF4irCe1oXbMnvudFVO/xbDXBm7lEIo/t
KE8dGt7Jo4XwCt+hj1BeDIjorFSsd6CDUjd/NJLkCXzccklQK89ZvxafnGM458bgc8u6+haT6duO
FjI3Z1z1O7GW6t6jCRYykuYqzt161w5r/aDK7llRYx5saFGQO4Uv/zckUaD9TNsR4Hjgd4cgVvYZ
mqvxaCovjyFAaXny+IUo3mNzDXRhfua+J88dB+9XHOU/jKVzzyYRPLyR7lDtApGpxxLT/N2S8FAD
bnCL9a3U0omsfgIigPDaMoPAUZzFV+ZzjzNRUYYs6b3puc1jJvH6N7HB1d729kHw83fCUA+DMVdh
NlbjM+rbLYRjTPuYog6ditdikTN81HhkyMYMhe7rcZsGlBqy4Lo0OsCibRZmBFzEne+eJon1SmkN
9bZtHjpObdTe2N/SHIC+Wj/YwS7o+ejgdYBWGltcpvDrIt2aBjdtBtK0xGCgZUmzrrQYxtFBWIvZ
PDHPgDqWU6JnBn33SjpbnnnSVJE1Qd2sByDYSNvjB7T2+ifnwhqCqZ+111UACKeVwL12lUH6y52D
J3TvAPwFXLeAzqyvNmhP7QRPxxJdfG1QGC6i8sfIbZDwmCMuoWpY57zJdxjp+4RXs6Y9AEdrAVaU
Dr00zrLLF0B6ehrcX07mV1GZSvirUMUgAPbdi8fidk+fRaPhLlnG0bUHonZVbdgTdw0Kqa+8JlyW
ynzxZ+X9Wqy5hKhDS6WQXRp1gafDBY7lfljgLNMiOO+ceu53PgOmW25PhWMxw5cWdAUM3NInR0Ab
XydqK4fSizq8Vac8h7tNkfJ96RLDasgz7oOxqy6GwXMCAd17cQi25K09RatlMwWTrnH0VK/3QswY
+dJFRX7pubQzOe1WjYIZiTE9zg3IJCegJpjFYYabJYvQaHjE3YB/h7oylt3qgsrheE5RddVyo6Vj
dh4bUECNOw0H3+r9Pf3R2d5wG5MyocIDxk07qtk5CwEoEZPFGdazIAXzMLMpqIqmAUnHcMDM2p9d
4JAYcZf8cWW/sneC2b2rF5fd8OhftEivxsrezZqpA0FIMZ+ZPV97L6X7w6bNsgZgvGdhIJm3SHuM
xsDoGASv7o+S1e1XjN3lWOnxhlg3V+tYVXB0dmZMdhiur+HcE8ExyP4IeMyhMw7TOfDrltFa6Txw
x2parF1x7+uWuHJj9dl3E0DqnYDZdIkZl8QEE8T8jah2807vLTETG7B1sPJIGTrLIvM65vegrNYz
2JGVqY/OPJJfHa13w2g1T8Jtq0fF1OOH5aQtcwjhxfvJ6cb61ohEZ7NrV8sD9ZDG08AtijOkdmLm
jkV8YE/YvYrYpC7Y6yjFohvafYErJq5Z4PW7OBfNXngyLzcE5/BT59r3HwD0mwdpmMxQ2qpvHsc0
qOB9evFML1IFw2+F/fjheEp+slCsR5GNVBL1XpI+AEtYIZRz5cG6BmXaTPJ1mvMpIgeMZGWOtXWf
BKU6VnGQP2ROxdzZHjtz3gKty++Z3d1jvKMwQ3brKVVNytBQSCA1gJ3CmaPSk2Ghu/dsrLzB9W81
sO9FrpNQdYCtgfhnkUx7PL0eOLtkxAm1JOI7loUFsor1gnbqbys5frb8ryhRJnvGeuEhzTp9N8SF
G80GpxO16i5qpP/ea8LUDYO3Q4I54M5NzPJuTPr3YlAWn/Rg7Jhcjrfq8Zbn3ZJ+jr17I+OOT3LV
ex9Q4YbX+rosElzUVJySwZuicSDX46cN/cAKs8M8ivs57zKqK9bpo/Da4oJo5VLEoa3HKUmyu8AG
koQfgE3Zwmxsho90YPvzKKvl52LlLVHhMbmfuV/DFcdStEyxd5KWSE5V0xtRgdwawg+if4hgm8mh
FFOFW++1ka4Xcp3FYZGj9RoLRmIeGFC6X9HshN3fAUH/5NnJ9L9K/YOS7q5uIcwzB9uVRvAat+pb
MS/Pqhdq13vMp3McY0wuQ7PtyPiO08us5C2Dkru0kqTruVa5fHDocXgx5iYGhO28Mlf9Eau1ehiE
TDkHWvGW4d16r3XOaj58ZlrUVHxYH7OqGboStg8Hn8SY2XrDdlI5IXlnbV9Mo1Z3OX/bEcR7AsMu
h5vmHSW9EhuXaozv1I/S5T2vVxQERqpZ+7Fk5gez1xn/tPMN8Ga3C2JsIOxsT7kqSDqK4qdRMPDv
LfEcT8YXASwwTfW1Nucf9VSPO2+eHpQgkF7JGzEwppoJ+Fy8Wz0nhBKtwzVO+fOrGEy/ZbxZI3l/
doB3E8xycvIFhESzobyyK+x7J9dj1KxufQJUC6LW1ALTuI9g4WponDDs2JZatPZRDpHjK49MEHgR
g0l9XGno2sIkvHPEWP+aa7lgOxpoe8qFtYYBi1zYB/NMeZz0z/46Bj9x8Hbh6AtA2WVyakyb037g
/DJZuU4TSFIqXIi61/eFUOIKm4DeBPbCW2Sgr6WXw3GiOHnTG/nCFG61d3HM6GIeSB55wU94A89r
6/Yb6OP3WRacx2z8ok7nl5N4u6opwDeJEWyVus96EZDTAMxXs26i5FzSIN6XyECGk5/zZubJZioV
zQzEd8hvr1VpnI0gB6yqJ3w1i/Gk49zfWnb95cFdGFr7UxjrMaGtISwsTnK9KC7DAGY6HWi6vbV5
RL1lvTVm8Jaxv72NBw8jTX64Y0Cu4TXf1H53KmOYfyVu0mwyvOeRRbLggqA2wPhR+LMmXF+4+4To
/0SxiaLDY0NJ/IUAP7nvPOFoPdAQ6cprbUDFtf0UI2auBjjPJWV9NtDmxqfwQnfrFxc4xZo5aDer
Nvexml91ItSjQwZmD0H9hONWIwCUL6aV7BUlPxGh6ZBl+xUY8Z2GK36yzeE3+hwpD738KCsX3nXa
Od8gLrwpx1gfdW7+qLuWx9XUfbcA4NfUcitXvTVB8DEtyVfu+ncjkya0f07jwVdSWkdfs++2S/CF
ierL7eymT+vQv6d1M4E0X7natDPsKPY7Jr3XftcAZTdkQoprjwrJXtGM76Sqc/DAjgzLJIXbnZLa
LErPBpPaBAdWPL0JOgXpoSQN4PjEbIguELfej1qd5s7Zt7V7osyRU53hHZpk/aTBFN41pqpN0axn
fCw/eDOf+yo9ELG6VH5Kd2A57ganZFkdjjh7vK0iURDVRVsemCM1u7KqAVwPxrbknLbJQWPCr6FM
G5YjNgm8Zaapd3UWkB7VTwV78+TWRzJ5HJtK+UAscU+bwMkfvWOb1XQ2DewtJ0VmiXrGOc1gWYK5
WNJuQ6r13csdFhETyLSa9ohN8YukwZs5zC0TRc5wHKU+sI9/NFbjnvthz0958tb8igWri9ZVXNw4
P/ZzO20xEb/lSfc0As3OKI/BCmhsQa6Gdb6+6DWBjp+SE00K1AzqEh/pQluZ3y+vsFNPZhlfyVRR
4OSY+7JIx21QBMc0KWhqyIaD5+nkmwNqcGt6ww/wTmfOw/iYaOWlst5KD5pHGYQXEri6k1y9aYok
XGuTZMtayve2tTmDF0Rze0lMf2sUtn7q9PiCSGjtOyaapzQpzW3vM11xYSzlkZ8Vk32Fq08P0ADO
czdmAMUh4MoQuDpdCRnh9jlcK4u3sAd2C0u0cMu3NUjao++Dun9qZ1U9Sxrlf8Wdsn6gjLkHMDX2
Q2AbariymIjh5N9MkRaIPojddFdClZd8Fd3RjZstRNWYur2Sx7dl28O4s60BIp2j8+5HDoIxBF3M
fwdw5k8m87F9SxOjsxG9pm0Hy6/f404a4FVPZ9k5TnVchB+DyhS0NWwExiE8Uil8WZQ0Otk3CHhd
Qnm8CcZbua7bXia7SewLWaruXCgumCinHr7HYmA76VWbQHpzLShtSolc3tqVFOG4kv3hrlOYRmh/
UeGazEUctgvm81uBV7ocirmVj0iCq3m/WL1Cc23BiGyTri3nsFxGOgLKBOUusNvLmPoG9Dw4lfOe
plIkpqQvmSuhvhftuzuwYzkHpd+aYUBoh6FxYTbevgcgdCFtLZb9Mk7VPnUpkqW/xH6+WWGBzmNi
EoehGJbm6E8uQwKTY4Jy+AOeHYqegzM5IHqoMl+nvznCeQNMW2eCR5h6yuo2aLotdpoMwveL9tvE
O2uj+IhtvvizWoOAVpVu8vwTzAz6czflhIx+gwl15t3ceOMPm47T9G6BXfzJ1dsGEfIFoHZaMsqU
PfuMSfbRDUi3I8yU7rQRmklpBPUwPt581yHI+3x8aLAz8a3YOUKiJN5hztYRfpQq1uUwpwvdWFVd
m79skKk6YnRtdYehTCGCACx3xm+zRgg3zW4J9knGJ3Wwe0/SJyW0038OnqLo9VFxsD3bgvzENslM
/5WUE1ZkVPdh4zgrDVvlOn5WFPtgrUNgCLXi69nocDQFubw+uJOPqOh8NDQQtCxcUI334Jo6sYUs
5h44rGCXcchKhevsWxFpdiavTvlhm0yl1rBx5ukz5mxKUQwmfzajgVX9YE7QiqfM1Ml835YV1UtZ
7H4taqS3Cbk9be4KaJ1TyJvJL42tZaIkeNY57Uy9ouQq73R5LUVrhDjnpXXOl2x1o5WlMH2yS2lf
dWw6HWk906KZOlNwZbuqpE0HtGnJgm8AYVh3NL7MrzHbwPi5hRhFC6CfPOWZb9Ncivzr1aEirkNf
zNJ+YvSAbZ13DATYg6i1vQwYRa2N3XXtd1MlLN8c3cvXlcd2CPR5Nd5Usk7yjRbNXO0KBitTuNRj
cS5rG8P2ojRXgR1gDd5oELDf8VTb8L8b52Wwb9fHBMzoXSVdtV7c0RL+fq4x/vpZTRYbgIBpvWZz
bVg8siqzOWI4SRamtFQLCz6Wl7UWrPnWsIpI6iH/TmpGvI9i7C8UVxvOQWWJDcNbFI2L9zEpaTge
65SNFGxkP0nMLWKZBRBiSYzBPkiuqHPCnDG0WGAT7gN02/B2KNkFZX/oGuO8ml68mUpzbXfpwIP9
BpanfRJ8DaXPyn/gdJ5ttFioNBvSCcPpAh+I28uFofKGb20u9u5UmGobdGmeRxP6TTns2btVKLo1
KHy7aTAhbnKvbLItDs+uRXq03DJMxxyWl8/YZdrUKlXETaphhOE0ND0wZ7eK79js+T2IZs/7HRPt
Q3+YalYiSq+g8pgyKD9KUbnLtrbt5jMlYONc7aIGsevZqf6iAtW6AiOGUiP5ZU/B4rHIO5QuIeWB
o3gCWDib51w5S3FG/tUeW1WdXbXrJm40TAZM4opXHWx6aB1bGqsRDPKYWhw3qNNHwhSU8bhc7hsH
462/pRHdKMFxpblhguDGEjjKVTKfTKZyOqomUBQiV8WKla3SRhDsuhmt5muug3yLPVFHUkxZyP1H
lWO8hAZ9V0dnXfodbBnvypau2xt1TwltPeQ3dlayZXdzc/H133juO7xpff67Ew28hbmLB5azJYoH
TZNsX+KybMr7lY0PxmnOvZm3HF1rbkMDUiS2Ym/c1hiCH3k36QHslu9GvfihjJdHWY90aJZoALG2
+60xOL8QVMGq1/0bS21156Lopwsd8rln/ATQLhgOWI89O7DPduBhoZkO9gH1ohauPmPJ6aTj+H2m
F8AJx8mjs8pznlVLvUEGd8VNALkVApSjqDD66ZrqDog06cq2DXPtXEsgSuYcpg3uPs4CbeFshgSk
XFI0u1UPAayFCvyTRafk6rJ54PNzsM5OxJQ8/9uauA3DNiSBOiGnYPAYQ2CL5Dz2kZlU/htx3ara
NhZs2nw2LXqWaU6rFzvq2mJZuVB5IlYZ29i2BlCcZW32BsWJ98PWXXmnm6r5Jkah7tMleVGNm+3k
ol8DjphTTD59MigW/8NO0zkJVVrh6S2ggQS/LFvc2MpvgruGc0yB/VrUInKpNnzQEMBOa42W2qME
7PteROmtCFbgE5fD9CiUCvE/PrirPnDkPYIiqvHGwO3oTOOB3T1ImrqmS1e1j3EMQ4kUgElFYT/X
Wygd07Zsg6eqRI7uQOX3oLk3KL53RH1oJE2t60BH8yaoPL2j+wlb7woAonGLjxVzzY5q4wpCMN57
rWebvo3F3qNXmlQ/rOdhNot9leMCgEO6jhusmcQnOpxUfroSKcmwBYXJkmK2TJL8oQk4s6Vtv8dU
kz+qkhZOUms3UsoxscrI4HhzrKGrgLgKp75JDpxj2JLH7FpOAb238I6H+hWxd3q3s5pTQE/Jgu1n
b4ZOwTI7xU8HcugTQKgfMwSALW50Iwom4sHLZHZ7r00iJwBU3az2EVy3R/kFq5MZP7XWNEdYTqdD
547rHjzl8BsT/KdVpGypYX6HjULZLB39WqCAH6dO+BdsFZwigPRQ4FLQ2M1XQ6dLjqXhzDu8r3ZI
oRkfg2WTMEybjJMs4yGvqa07JejrpVkEM3lA33mTeZGXzt9jFqphTmt8XVjZLcz+N5JQR3fGYDFH
E+70IgRFAmlfkp7BaAwkSfrU8qCY9+7y7s9rcQdriIr73P3t2Io9qlNXV99aUd7xD+FCLrwopkD1
MN7aMVc/f5eKCij0ZEQ7e2DEKJae9zQAM+e7z+hen6XRsqmYZ59TUt6HkmKWFPDlUS/yxXDlzIKP
D4IhIjt3EmQ/6sKWe9dBhlnEAc3Y2Naz+zMfu3SftcbzWHwVlX3XVsEvf2DW5tkrTD+e0htF8ey3
fEAVA452CCzamNpkN5g9x3bjtCjvwaYY6tzZfnlcase+LGn8qOzxI8+fay+/FpCIItIRINqqs2nm
F9ehDHjJjQc70cZB9SRABkd90CkaLjphUJ7Pb31WjRfRCLU3JJUrySw/7LEPfSkPjjkAUKxfxto5
jPlA30Bv/YrN/nuSpT01N16IvsVmtQh+CQ+MtOIh1PYeFjmziCA870zBJZtSn8T++gRzX2x5GqcH
xxXXhIKaq8LuyFgDKlBvTwZjkfmapMwI45FkyxBMUSdxPrZgaTPAR4D7aZvZmO58N7fmTIIt2HkT
875O2vTL97a4F1nwoIZ5utpedvVE+eLT9JvmbhbipD6uN3zm4I6HeB4/ghwMZKBSYjxGfhFlzlFb
ti91n55gFoZwOt4ddoFFY3Sbvqt+kT/ajwmYthIODcpVlV7jHm+4nb8mstkD1sMP0T8GZn3urOoq
s+mw+kGY5eXByfpLXmvv3JldQSte3rEFGqshzK0yTKrs5CosB3XFIAPbTyhbkALsr19SopTAtOLH
tpz+N3tnshw3kmXtVynLPdIAh2Nqs97EHGRwkiiK5AYmTphnx/g6vfoX/1PUi/UHSmUphjJJy15n
dZlVWylVEYHB3e+953wnW2NEIlBSnqg2eY47cZ4U1anXSbJA3DxexRpUTz3n8U9DOhmuzoQP65hB
TAre56lcg96z7s2EGSiJnBFcJMGADMLmMp7z9aoMawqdR7EhoYU0WaS2n0jlNPddb1DlGwrhhlFl
jD87h9ivSsiD3SrjvJFsYMjfSVoJLL/tCfHCcwSFFIgdSFLnO5+0fYWVCpjnsP0kUz199CR1cE7y
rX9BZald9OlrjBNqpIQvlvZ06Er2mqmzyHpPblzO/csQ1dHOxc6l5SCbQBctbJZROVVQ7girkGxl
bC+ptjQAlC6d3N8Obtju6cR2F7I2JbpTR7tsMTiZTd7To4TX77RWdcgz10VmWzWI7furOSVooqlP
UQGCS09auW39zj1pmzzZ9s1wqsz6PDKsG/a4Uz3HUwLVP1pEKdESdWHYu6RQPAS9zK6U2ZuXVUci
OJe/W7qJTwCKgdg72lGl0GTtqi0B2NuwqnusFQ9CzV2TWBlLvXCXcnK1VWTVe+X0B03VB6QYZ8Dw
9oVKb9iSmLwPKzMrvuBkRKvUohu1Cw7ci9H33SfpVnCLWlsJsrw5ZhPOYEZnsZfHB/qs3llAY/eE
tDwzXnQcDld+Z8kn2+RAF1XZS+LNJhgvyVZZHnGEdxr3Co4o0JWRmhuFkbdi93HPe5p/Bywz2XfP
7T8iy98MBzfsX6ssz6Pguf5ZUvn6z/+Q91u/e3ANbA/WkACYPtvpv2sq9d8NOATo9GGYIZM0X0X8
P0SVwvwdRJGBqBItJvWRBKP0Q1QJKwlAAlwGFPmz+dj7W/J+Z1Z7/uzONg1U/SgzrZmXgth7th/8
rO+P6ooRTcVgLkCGfZrFE949KEdJuqRPYT2B/omBuBJiSDhXCZxsWcDR0094hn1tC1ADx2yYkK56
6VOcpCe+bfJMhu4YVZcMprVzHVIe3VTC9BBK95X/NWVix5tjD/mjhbvzoRli94xQWrrSrZWW4dIG
v3iC/qUIHnphlEAzhTGduEIVW6zmPj1R6MynI2ymdENBooMJ8oi2oz71dLp6+7GWZX02KnywOytq
1JeaUoa+S834B49VXk1rkLOkJyJ+ZMw+TpwKDsi0qcDpCpY7N2a+uC5dz2F0ZcekLa5iiHT6dsSU
MSOorU5/zquUMcOm9dKOqR64adcpFmRiYXQksVTRBYQQ6d/TcwNXnEIpM8/tojUNNso2BhaY2cyT
F1NXm8wKNct/4gzRfq0S7EYLPH+gmUc31wlh6eji0D3qPo1O0GPSqkYZrPS2Dy+TtmFdN9FrHIqC
nMPVMBe2i7KNwB0rHQ0qMeRENdVxKT6VNZ5gIvfkqW/rfgQnO70dDbrdzHe8+FyNmkulPhLsVYBD
7peK2dFnuMsccYYEI2hfi26VSSu+RwVfIqdKvTZaGUUEwEgv63rvV1pFVpcnQhquoz6LIQuf9KwU
JwdBKCa6Thm3d0bfK1DY7nRBVdqvk1ENyHmFualDYVOZyfJRijnysIZxzEZp5Lejoqc78X4xuxic
6WZCiPaUc4TBqhj2drGOXF1LNybEzpYERnqkLgGBn2ngdXpPhHox+bteBFwruyfKdGWaVlBcp53i
8Gs5wmnvgwrh1SGDc+kecqnmkUlr2aPJphKgJ/4GrpNeEyFENGPOYVwm46ZW8KTR4BF2fq7N0p/5
vUiKjc72ej2NVnwqaTKsiD0/dMVwNnnqpaVjufBKzoqjj5shTKN90KHAzzWfRgP63ZVezYogsJNp
06MTDdP8Ibbq67Gu6/XcSlm1pc7IZ3DcR8Af1cqkyU1mNzmsRtdZMyHL3dSEINKQqRchs4VdHAzT
sgy1G5XqiJ19c1tI1WymPkkWxCulW71qD4ypV8DIEkaio7kb05LYV+eGtte6yKNd42I1EYiVqMCo
BjW9HnAy6E/NkN9Oo/1QkTUVFTY9RTvYSGITn+lSPmnptCAa4VIbJ/E5r3WKzH5qFhHYRtwH2ZrK
HWXCSJ9hBO+1SnvwpDrdSHuEox6KPljZg07VXVZb5KW474cYiRve22JoKCRUj0iZ+306+N7WhqYN
s3VWoVnia47fRhXBiecF97JyPvcxGbR9lN7T2cDfITkRdVp7TqcsuCvD7EoI0KpxZ+5iJtPLFH4Z
xpFyqUrMjCE4cj/9GgZazFF/yleGh1i2Ebr/JTEym6lB+QWP6Z2WqYt+AjbfqFM9DtKdVbRng1+g
NivaaukiSn2xY0PbMIUNyJAGucldHPANlfanuKeBmnaII8JgwPkZINAjDw2TN/xtZGUZKoYotzC2
65xZShuLLKdhsazLNNq4dsHgWrTlDjnEvQkDfxNb9pMb18kZNIGUSKYaxnVHxGdncl73be+AU4Ur
guV0MVoNRWFu18uSvkjdGF9TBKpxYc5EZ5lcKU/t4phxCSfRfaN7gNX9u9CWDwwU0mUZe/oqlRQk
A9TobKh93P26tbbNJjwD9gkCTvlrAErAErqOQZNlrtq6ovleNpKrYJ6ZEbI+ph3xCX6mhJ6YKNd2
gi4iaT47bXMJfYYlpIzCVetMj5bpfsoQ/iGfS+tt7/S3jAayz3VhkszaD9WqJ0JuFSkhdoavdsLo
hnO3Tk1QehEtE52ER7M6qEGulcgKhJFafBf1DO5k8JAhkbruenmRZmjPVYuKU/CYxpXh7bIwcleh
6sqd1ddfmqF9gjd+liTRaY4+iOW6vckK865xNYJBJ187H9TIdIhQu6UidpVIPcpMMXxR+jBsiCs5
ARNM7C0LfZ9unRYvu9EQ3p7YDgSi0V6QirSNwF8mJIft7LDZKOLGltIstoXlMRMhIF1V2mXXdk+F
np2MQXVuGtW+mXRt3+XyivUtO3cmfrNyUTHGkbAXllU+Eer9hQDQF9GMJ7YM15icAtpXxaFjtrzF
IZRuply7SnVAF47HTEMbNJqE8gRrhHoIux5HNImwWUHRiHMsJr4udeiDVY9FMSI25LwflOoxBMPD
iu9h46tBK7k9aFrViA24eoayHm79hjK08540xA1KpfKqiK0Tu3fOJoO4w3rh+m6W79jaQZEsfJrw
7mOuW6p60ZWeXCt0ZBaz7bTg8B53OnfA602J8GyiI1g4CCseB7gRki3FMQlXCtVk3MgwGzd+4Chg
BfDfeKY2Db3g4dEx6wkMVKqEUecozEg1p9XrmG258iYXTvTC6N3Uda5dGD79QWUVKk3PyDRrmavW
iuwr4WaFV210jR2neBFGS/Q6ecBaTIJVm3qhrS/9JsZYH4VBT9nHl204OYmmF6eR0QfTvdQrNWCL
ZLLiMrkk0S0l4TjXeiveUoWIId82Sg3aNqSJv/Nq+rxfuHm4xM7pqjPtG0MPCVo1XDVNpD9UOu/R
qmSvENjZO+KRPteORe8OjVTIQDvLCFmt6moKrK+oR1J7aQbJgMGMYfykX6UMLYRGjW32utrPrHbI
BOy8NKYY9mZxudJ0WQbZLX01UlNdyl7dyECeX0Q6GG1jD2BAvxvytKcpEcZYsCc2PkvkoFkI1ZCy
Gg5x3EPMMfHDhfKTIFdzFUVWNjCW1YIq3paYKxgemkHfbIUXMy+CR4yHfEV0ZT2eZWgIKtHQfbCg
nqQZ8GwurznlFjbqsHSMtVuYGKutJKOB0bipw7owZ8Wl5yGe8eay8XWqt7TmdH01ZqidlmZTZduB
9M6UQHi3ie5yo75XbATRFwPSpvN5AE4d7EE6lcVDJHlQ1xyhLmutjdlPJqAP9cavVXAWNhow9Mwj
EpXEN7TnIUqMGPg5mhSyLxBuRyJFhDCHcfvtc9frY3RJGt+gwHZnQ7b3Ox13A2or9kYSFLQ1AdiY
AbQiHaZrN7CkvekYUMQXEwHLOC2iunYJrui9bpFHHdnPCSIjJDcO4qGvOQHWn5C1BzMv1Aa4aFdl
ytCig358HnY07iiCx6jf5iB3SCr2YtWcmCkCBt9LK2cb+nqs83ozVSRxCGkLedRsoJPhARlAxJws
+5ATzYo3fe74mp7GTEmzhYcMgq6/qjKaTUw1CWsfg9zZ+HqWpCj4cyFvmN3QGABhViSMCieml4PD
TJiL1kGoCEwiEJDLpqyvk8LuoNn1LZEvcLbn3AdA3ulJpkSzaen+beuhnOBjmuVdm8YtZzWzoIM8
9y8tse2B3GO/1wIaFEQBrMxwUHsvZu5IdaAdBs8p9radyEOCUnJHTEBPmrJTfSpwUi0J8mytRdP0
K8XlPrFJgz4wnmSSlVpIFVyWLX4lPduwYTpR2zBdC0IfdtCM2cemIMEi0pLUTvobtGXA4ggM6H/p
tHHwgskzrSvTbyp2WjCnWnwTD44OziCoX/Kx4pTocMZ/JlbSfqnLCReMjiDgwW1bUnXp4UDItlPo
CpkA3ekmyCsCtzLgH7st555IQG7J4k3lWe4jEobSwzTAXCD26ysb9AdOy+yBbeWhdKH5NG3qLwE5
MGAz7OSBkjVE/4xOpiqSeDcMRUjznq0SJYnO3DQcH7QC+H+dYLGwapIilxE8VaYx6CWigHVRCxJ7
H7hSJ46xc5etyG/ZddCTjEN5K8cuoHGkod0v/fAGqhIBO6k69dpGrcyU/q5KSqoTpyVG12tZbpDn
md1XryHbucastgKCkRCHju1vqNRz41bBprHC4qoH+QF0ITsgoHAoyUxnmbhs5ckElNbIyG1HlODR
6e4r+WWI2i9+L8M9MjVSTzN7QzpgzmVEvB+UunFiBCh+4yqKHmHyUseiEjrD3J4s0F4AMIqb9HMV
IFYSCAcWvezKr/wSTqij13bbIutQvFFP7h3fmM77rCn3rV87/PBu2JqgZlf8EpVsXrsP/zRifrMw
l/51H2b5rXz+181z/fT8czNm/jvfezGaEL+DKXYcmi3m3HyRNDu+N2M0YYGg1um3WDawA6Hzl370
Ygznd+ywjG6FJQ3MaN4frAVssQjaxAwJtRBVQDP8O6gFOdtX/7C3zjRE18E4zReY1SivTZ+fWzFB
ZoveIhtgMYCl3icy4//10djfWZjbT7pkMu/LcQzoYNemWJfzvDHyEtPcYPfKvhVGDMesxVCmaYW9
GuJ5Op0RT3kBIUB+k24hTltXz8qFG/UssP4k2IwQYru3PoOLi7hNmPUmY5F9xUjTHjR2oaFgnF91
MAx3teFpX1vs8cUyLsZt2ErrYX5pvsmMQnlRGj3wFLLMLRvLRZp2457mVb9KbBF9+emm/gn+QND8
enud6JhJVwDFIAjPkOYRQ46YrLRKcvMFyZTA0JnDKEirod9abe0vZZBm9SI3MlxIVl6hRrLbR2v0
GPin0sFFg7sGYEoUGzp7pOhudJsVbFF3Q42OODwjBK5MiQrUO2BndY2IzCDrcp0zZzz8H34HeFn5
imvU6RK+bb2ZXRMwXy9eULyEnzLffw7NZNymZUw5aHO+9ILiqS5BHjh5AHSjC+1PXobRSY1oJkcg
NUufgO0HH9jNiW8pyWxEP3RxL/ZuENanSd7JSzMPYyaV0K3e//JvSZM8qy6dSbqTAvI3jUPjCN9Z
m3pqMhJ+ySF2H3LdlQcaFMy/VScOc2LBd4jM4/BfwXPxJ/f8KHR0/jwPdBLOb16MGdd9hCGZiKse
oaE8I5Ykqsv6EqaTsSZ2Ve1Ukaenfk/DBIZXvuyJDBziIfu+pv7lFzB/feg87Kk6eQHSgSvpHt2s
LG4GpIDFczSlOlCk2IJaRX5Y9VSQmv0ypX41H/O7PfYMK1pX1CUPGbGuc7q9NX7rjQopb4bN8JAO
4sLKKVMW7ZRW9x0ykvXEcDtcoQ3AwTplGjYUV9j5ujAc7cYqyk0fcoRdRaIr0JKSEnPHmdhBxNuh
M2YEWHzLQlVda76LmLdNoXO9f7NBxhy9cfByiVu1LBs0ACTgox8PDbII4Ac9ml3dVYtC2OPJiOv4
th6qnmQ2PSo2oMJ02NmD6PBgDQhcIG435ynOHMK4QmQqA75pGnp9MeIzR8a+qMey/WprujqnozBN
m8Fyr2y3sW4GUsrO+a9qlJuIiliMCswuYX1mWEV0PbgAmhzpfIBz+eWBZqjNcwxo2aPegO789mXk
FWHTr62HssK2AKR7WqcJEe5GYEDTikmxev+SHnF1eKD5PP5tsIwZ80N9xDKoYk5y5lg9tCjdby0/
sNZjwjE/T4kPxn7riW9m4jk7ErdPQ+WXI3zC5pNAWop8oGNVEk7Q4dgRMWss4ufHWsnmltiemiC3
SfdONN2tzCVRjKpdtgmyiWkUzRWZw901UCGhLQhU7q+NoVxlKSX8Qi+ohBHRMiCtNbNDN4r9DA9T
+8L7b1wwLSa0JK7Bqr9/IX59tOAXSVvOxCLcfi4b78+bXiYjOQzZ9Nh7ePmSAO3myNVaDChaT0l9
WzTsLx985DzSeLPPzsgkW2czd5l9fMdM/MzPiThzWeXwqFMA7r1EkXiZOgG9WiZk7/+4GdF0/FHz
MskthoPBi3P069isUefUzePodbd2XVS0oVST3hm5v4wnD/SMHfTTLoF2AVzHddL7qI6Ts1EyJP/g
q5Cge/xVXh823RKERUkMm28vdOIx+Q+F90AMp36HcChTzOtlfSkg9NGT7XApkimIQCL2e2xGGmyy
2zBv+lsRQwGimq8uBhoc6crQ24kndMif0Q8DQEqxU6GmhzK8Q8ZUNwunrvNT4UcmLBczJKNe4DTh
IzOn/uBOzge2o+tLo+SVMQLB3eG5ffuj9GhyK6rVb2kiIKbZ6WA/6Q2y0ZrX/AJrnwJM6DLxYUNF
UVry5jwPVP2Lhv4a5VpALFVVG4m3wJ8bXwdg5A6hYSNax0weP/SMUV/mKDKUjRqcP9pz4rMErHme
BKO8nQazu6kKX1xoWtsJUHe7xK+iqyQkEWrhjG43pw+4XABdgcQA+lbkO0Eczl1Cm5mIkRGfRKms
U9vCakRjoT0YqZNBb6Z0J67UwhkPIgBHsGGbqmHKBUfxgysofn1CGdIRxwM0zJAOz8bbK2h2pJ43
gfhWi1C/E70Jlqk0HLUUnUOrHiU0AbRNPtYOve8hOyVoccCkhAiGfkp6Emfgbld65yAaTJuGApiN
HBtP558FbIwvypxly3XGtM0bAqb9mmqKq9eX7J9y5zebx/mvy51VHD0UrYp+Lnbmv/G92JEmyB4s
LLqESw2AfD4lf691pPG74xhgy+hufQ/p+aPWEb8zojaBTEsb6hyAsz/mzvrvHhuVwbwaUL/Bqva3
ap03763DtI+TBLM19Okex/hjeJpXAK0FViPwJPbBDhO9WsVO9hHp/+2S9+NTXJNtxWBLd49XXxJc
Jq8f+RQ3keMhQJNJ6k4tPniFOCcc/RrJ72EVmjdygf53ji/6eQ8jYDcyyU7EmtAqKRYQgUaD/qvv
XtKpcZvtmDhyVSUuwaqDFES9lSS5rjzZqcvSsxsibLs2v87HHlEdgWNGcYacVZgnVaLLji5oPSBq
RPfdI9EqIsxxyvdIfs3bAQ2JJVqatIYf7aZpaLeGM9FkWQUK9j2ubtSpfJWuKfE4tj7aV4g1FQLs
0vSXphbPAyW0xVesTFa+01te5BUMDdtYY541HwkfatydHJSxdei8ziqlvB7xiyXxhY8+nzBUdqrT
3jGtTxaJldGFXgw62E5w8wvXjpMvXQcEZk0WKKhtuD0pM+gKZIAW0yXZVsqnpdi3sw6Trhta9ppW
Vb9IELa4q5gUNQeFqkv0WF2HhoTwObCO7QY/9G/yXtFUssjIw6UN5L1cR6nnx9s2s+sUQBIauVMN
U8asMnPA4ebEAuxr0U/q0Fv4Wb5JhinZym6oH25yJAOndTzJagehY7z0I50i0qghRy9I5GOI4gjs
N8zm8uobaUzet6b0hi+5W5cvwGhtKBg4Ue4DAlzuI721HrEQmi+ShIX8TnP8qVqW6UBsppHrwt15
IfJEoAEamiJjYiJOHnJfxrtSaDWacFux/+AqJ5MgqNymYqLInrXIOKslK2CwrbhX4BDpUokBwKoS
SgZriRJPbHWvKrHTctKKFxPhoPj0dYqhfQ1BPtpw/GUOawYxYxRcNEZ/CwtYMW61krzcVSV6RATq
3fcy95/l+TdhvisL+vzv/yn+dV1k//5///qWP/3rsv73/88fo/L55/X69X/i+4I9w9cEkh977jWx
cM99pu8Lts2fEMWCx5VVW0jCHf5YsBEDsb4jMUKByclu/qMfQiFN/x1LCvhG/uVy3pUW9c3fWbNf
a+w/zs0OKFBPklUyZ7cx5xDHaTRMo4cxr9pFEcml1ytsBPnUgBiU5k5PI6gtvtCiZa9iTIUO4S17
JyNvYIF42zzpgIylqyxxsi/6EFSXlk/CyVIF43RPdxgnIICCa2kH6qPVeZZK/XRE5Fuz+BNNZgv+
U6eFcFS7JsBB09q566wyIY65M4zLkGMdJumkia8CEyYbKKz8StIQD5dZ7QcXqWtXL2i2mE+npjwx
GzHcIHuILzhecjJqK0079LYsVi4Bu7cRfyQXXVbm19xtXbKCT+Maw799gM1qMACNUu2x9q3+WY+6
8lOPPH1jtSYaYJIUz7QAdgxtR9gJZHn6N2Ikl7NrsdFhgNHypYNpbFq4wdS8UKC4xNwXFopR2kNt
2WjFdw3fX7Y55iLgj1vMDomDnYcPYB+oV7r+RzuZoj2ZOvPFYh8wde8c5wsWGZyta+GoEZHzf3bP
f5aH37DFvHd8+/w8PobPafrcvFkQ5r/0fUGw7N+RBcJNZF0gpI6i7T8LguRP6DuTazLL93gV/1gQ
NNDAPObYR0EgvTboeN7/syIYOn+PJifHO5YLh7/9d9aDt7UXmVCuxQLjGqAihdQd4+jFgqdfC98D
+k5OvLYZC7deBH5vrtQ4eB88lm8PWD8+ikQXmvD8m57v2wMW9PuMZpqL5d0nB9fRvBKnG63pn67/
5ffH/F95m13SB1TNf//266ewWvD8U6IIh4ySI+JtVRA0EFFOMkrDqmrXjVzngMa3f/tT6KUhBKUf
wIrsHHUyca74ZBPXWKXGYdplPprARjXR5v1PeW3A/vQmc3ccBz4w4F5POhYbx9tLJvUZuAy2fuk6
4xMiryonMziXizZulzG4r2ByTugbLVgdDxZBW22mr9DFrQq9xvcDorW4FKV+5kzh5/e/2dESM5+P
5Vw+sC7TRXXmiuXnw7IKGytzdXJ+4wx0RoXJtgiISgCB0K94kuAwNUB73v/M1wfk7dWgyGBMQygb
XVwmOW8/lDigXvmxT0ouncc9bsdir3SBP3Zwmq3lZuWqt6t+7WLv3Xce9rLasM/z0B62Nh30fWjH
oPqtwF2//71eEyaPvhc0GCi5wqS7ykV5+73qXoxgo/JomQIkGleFN25kbQht5cRtYS/aVwKHlxja
Jxrt2M2qeKGbsf3VjbVxCau+P7hMc7cTADO4Ug5h86SEOisPALAkU4tMZXyb2qkLquVTJzp4WpqP
EivWIomnRhPZsjYjrP3v/6xfXyT69LATWRakMMGQv/1VPbskonsdOoozETxiRum2CmS/ev9T5vXl
l2vHNjwnXqAq/mUkkCBXtSKTGHdLp1tLYwJ7eQaIqDArMkLgfL7/eb+ud3OtgYgb9Cw18HGvCRlG
VTqDxRtFNx51NF4mPRtt8Fh9+X+4gNStJmG1kmHXXIb//I7UKbbocvaZOfYEKEM3Ot5bkX/09M1L
zdEVtOeccTjNOrdKHi1FRksoWqxzBSfp4Rzs9eGCfnG9TiJXblXp6BvdiMxN24JsStFAXfixIYDF
0PPvKVHXYef0+zL5TMEL3Bn3yGUIhQ5VhWbtEPXdu/C3mKVr7UYa/rQWrmhOLQyuBI9TWMF/KjGw
uPbehWf7wfr3tq087xgcpOdtifEUD4g8euGxWhRDGw4QVfCMLCMHzoNA1L7CoTsnSLv2SoNMmCSE
x73/lPzJs4/anw/nzGYKBpRvb52oTRt+A2SgcDRhZlU9vJQWh+n7n/IniyjbroULk5MaKZHzn//U
wu4HJ63JW5mTfAAXxu44bOlGEuXWEW/i9iMMfBa0Dz70z66pw6GDlrnFWdo4+tDSUjqRQcAzs1Bm
y2mIkwOAw+RzCnFmV0dG9LU10RC6DqjF93/un1zU13Mpv9ngdTgOokx4R6Z+hLNJ87RdarkG6tCp
2g/ehz95wamtLPd1k5grhrcX1VUynW0aLMY08peJEMPOqXQ4BjH5W+//oNdr9fOrx/mNTE3dA7LN
M0J59vazBGheAHOlXCS1cV9GeM9bqM2aFm9R2ucwFJvPiBWbjdPjAnXNkDVbB6pBrHy3cGxXbPPI
TbdlZbb7QQAIBVsf/82L/v0rYpkk5IDyUxzdbs+XlQsTCohXa4VXUHSyMyKT9A/el6PmGev365X4
42Pmp+6nR7lAsWFPSpeLPPTGNV0rYxl2pbXU4Fo8gIWdMdhEvOhFN15XoHlIPSJeJ2rD9ioiM3Kl
av9xIOB1EUXS3Nee0W60kYAtdN1rx+2Dq86Le8ZlcbY2+yTaZMT3rI3We37/jh7NSOffMReaYl6x
WQAw/Lz9HSzP1JnwsBDdumt8ytUT2izvhteXHOnIaR+Ujy2Ls1cyG/2cGINqY4xMral/F2UTpncl
lj1jKXmFYW8auE8I33DgDVqq/yIxcJtOVgHmQh2G4wSpINb/uuvOkqjvMT5QTAYzQS6VKyEbf2G1
BNYtYW3EH2xOr7vP22eXs5RAsMDGwRJOIvubO1aRD907DXGdVYvtsYiK/o7fl67hZ3onHEKKmY8E
tMfT6zVFUv8psvDa4dZe+5lGspYlP1iY5pfl6As5EL7owLLmc5g62i4buDQQrtBc+24x3KSW+aJV
FhIJFK5rWxKJ9v6tPprqvd5qh4GQJ+mhmzab9NsLkKlEgmz00HhDF6Kvd0hs2G7tgKUaZV69TThf
LqaGrJLarRJwThldEO+jAJLXJvnbn827wR7AcZbFGAb/268x4nWcCwzCk0RGfDnMxGvV2mrJ6bs9
tCGGq8GYrDNCq4tTjaixZe9VOMyzAjz3AD0DH4/xrRQZ60iZJSdYwbDKatK77pKOMEFr9mN7H4he
jtdYqlKyMuTcjJknDLjX3jw7TPDNkqh3bWHXo73xcu0xpRG5SHJEoO/fpT/9JAtBl6MTXkIb7O0n
qaoq667Co6xp+UuWZdW2tPIeObiuffBJ83V+cx9oKs2VIx0xIZFtHb0PQDdHAwVksIwqw9rd7wfP
tjZkgsA1iVAPvP+zfnnWDfRriFCgPnCwBp799mcZEy0Z+AAcbJpJbGWIlcNLJXgrIKj0qd//sF9/
GRPyuR1EmY/85jjA1iurwUUVFix9G5zHwu2Keo2tq1roEHOuEjedTonwjT/YEo7EPrxfrKX0KSiP
0elxDD56SEi91pXS0HUNRBy4entNJuMZvjTWO+80jvoT5ilbUPQHjnkfbHq/PDW8TrTp6MTS5ATP
clS6pKPVjl4/oTcPu1eWOYN6tMYcxPuP7uQvF5ePwhlq0WzjB8MWe3snY79UxHZyqEmDXKw6IH2L
kKy2dU5fD2UpppG+rNTm/Tv6qmN587DOARqz2VMn3cyS3tHa1Yk6Q3cONSeiRttWyKXxtOcwFfs+
2MJBWE65t3RiMH5loOQBVpW6MBgl7Osg+fLBd3k7e57vM9/lVW5J+8gxj18cN+qqaeAeLgfMDSvh
NAPBxBUpo3bbA0zxnXJbIoe/AIOT5Zw7dUhrSm8/SDr6dT9z6ZKzHEkG4Tzm9tErpfdS6g0ugqXG
YfuSpaQ8s0UJQ5vqa2V6wVNi1f42rGcUTjwYF7ZfNlvVGyP6SM16HDJz+3ph/umJ/sap4adnZPVN
ffuRRHP+LXv+798+M88Of6TVvO2K8te+d0VNl7wZk4oH6Q7jqtfe5/cxifE6J5mLr7n5xU38IeCd
Zb/GrGlC8TOnQdMQ+6MlSiuV1DXaFaylPIHz/9zfSEtjM3u7gFCPzX5uQ3c5j9DUYYF++1bLCM6K
1Qk8FjayfLKYyGNgmNc45UI6qr0TxDmPi07LG6QmJkbramlWGB8WSMCaEiPXZANqyNoqW9VlPRRL
CoiRuBggEeC7sNC6V33FQ+ktrEkF/icgG3V3yGOsb+QvlF69m8C4bxNiQIIT0ZcG6G0jb0O4Frbs
u8/2pGNsW4x5jjfKwbraMiuuxuZbahhOL9DGi8BwVwN2iau8baZhhRBstO/hYKjSW3r86mCbxANq
QWKc/HG4ICJtADs/gb3o1j1aD/Wld0obQgWzLM5H7jjBDSkyPHtJXrnxZ11oVvJJRFOZPRCn6lxh
xLb1K6vlaH0CPb4BkcDcOl8Jcji7TdaVVbFLkR661+3oFFYDVA7i38qD5pc+ZAHQ450C/zJx8lWY
LvcYrDvvrCtUPdOvJ8cZz0yemHhaEX9DAt+CkLY+ODfcqnWjJT+vGO8s5WnTCS5CVT6bboi/kal8
0RDvFxZJhRcsm31sEueLXy6sMW/ELgkrI7kqQVfU96C+ouY8sjVXW5h22WOcK83YfXHxM7Q7GEBT
84wMwEClNIC7kuC4ut6cA66B28FBS22V07YKaw7RsG1J8J0w73JLXgY9ta1VlE/YR4mQLLhtFfNr
k6XQKL3gImf+5trLkbYgy5XqfG0gkoUvG3EhItCw8z9fp80FltLCPO9I8JhutdZTkYm/KGoHf9+l
ttHcy8Fo/NtJhEN1UynwTJdOla8xeldbHHLXs2jkNOnN5CYoE7UPehTVKnFwctjlkwG7e4CF193q
bgCYIsBzOz+4V2GSFEtpD8EqLHp6IRnGuBovbUBc8zAM6WUcIDz8ClzNb++IRU17gOq1WtBdoR8F
dFHHeuu2pWyRa5Foaw2Ivb3sOoWWFC9i3GkbMmOnK18Dc8lN1bqFhgpVn031PMamR/BtYyV8HdIb
QLR5UWzfVTTdY+CJUY0wIPP6SD9PhqTWL3vN8wO4KK6tgRGxo8jG6MHxrj1EdB/0baSJYXpAbgJf
a20NQMHOIQ4U00UqmC5+dXy3RdsFmquSWtQuCzWyNxQwAja8Yf4d/6jYxmVr4rSSAoBbFfB/ZwT9
1vYJrbaCkBG97tQnrcQNGi5CFQoCWnRM091nlRRSu426sekeRkJW+ydXNp671228iLAZ0j46I8u8
IOVO13GiG8gLfGyVFQy8UB8hv9IhaklsqpuyULtJa7JPjInihEEEnC8evSoxl9PY4OtsG8JeUXUB
zpdOlyXLdtSKO60LCQaPE4iji7Bl6Tgvfd4ZGu4RTQKPi7ro8cAOKy9J3J2TkzGzYTiBg63IKnvp
Oarw1gFRH4TOtSlRKq0WH5JRn/3rSZOYp/6ksmmnjDnOJ0CSEi7+l7Pz2q0babPoCw0HDMUEDOaC
PDxJOVmSbwhbspgzWQxPP4vuHvzWsX9pem4aMKx2iWSxWPV9e68N1pHgPH2siidZDCOwTbZJZ4rR
ymvCwpV8Y6SpNaxITCi70IrKp0Evlh9oU6wzjVx5cgaS8bXSiU3A3W/dFrHzRDLKfBtyCjUOCReN
Jhlj+XbUu2xXZAqHVOQouk8wR3TkF1Ecb7HV6mA3ibZbKkywiZXwmxVK1z1P7mQR7YRi+4XWl/JY
Chld9fyb+B7gteezMd+S2cABS7WMXRMO83mp58V9lBbjDWwaQz+GdofC1gL0j2RFbBtlqZ9rpKEP
qT061Ph7TX/DgJFDcTYtZJmzY3uwa+wxKNBu3GOTWxzAdDJ6U3vDfrJz0u39aSA/MZknK2iRE+fH
wWptP0wc88uqLF12S6g1XlzkOMsJg8rOe3jK8UbqYXMVu4odAEpwskBT2zD3ys6YfgytfOihaMSe
PcryicDb5p4VQEckI5SQWO9CyfB9OuLVyaV7CbQfpJtZRhuj1OeLvO3Cr2NMOvJ5XvUrUJ5saA8Y
cnplN6l9w22eiHRws69dvQYdrv61rXS4KK+MVNFCXKKw4U/0RP2y0bQaqYzVPo587CMsfbrVkEQl
xG2uOIQya3b8VKq2vIiko+zUUBP3mKjb51Ydh61G8WZL+TS5rYXRBU0+EeBlg+pyYuSdRn2vZlNz
OQp3DK+wWRDHk85YS+tilMTzmPNZT7mKP/f7RO91BJJh2+wHAjKOuGXNh1ZLvoumLo/aFJ1nsWti
shvN/otW1zje2ZVf2GK4ysAj39fLsmxmTbb+0C5w2quq9+H/n/fI631z6NubIR+qM3dZtwIGx/Tn
JOzsI/0Q5Xbs5mzTA5y6UsMs3ui4Zp/dRLa7piCYplFN5S1fdEIKgEPATqqVStxMxNBkENDIXJ/X
EpbfTTLaKmqanOfL8BYl6ZVrJ4eyacLnUNOv7RETvmgaJUhJHX4k4q30jaQmX66/aLVmOGBqxd6t
VIX6FmZIXdFo4fgGs6c1Iv5CljRKOCyXE1zmgxtJtgtdd4Snp3pk47CwGEKt/GZCeOq5yxjeT25l
gqBYXkknTqRv2aS61sWwc7O0OqvHcluWbdpsZAfy91DrRI17Ta3SGUn6q7IT0xmbHAfwduOeF0uq
7IoiMr+wDVKsr03Vyoh63Ky5HF3L5jbLaXvAyG7AzSdregDNwf4xz0sVOrGVuM3GdCoyZ6QCrrJG
KNy6veeY7Nb2RcSu5FZb1NF+zl1Nfo+xDdabbgZmnKRDuRl7SwVepr3V0ZBAChmU4kfGN//SGazH
HHTZc9HCtdOqhhAaqIc+CdZRc2bUMiGRisA7iawZpaAZs8DQ9vEwizQX+aSQN20l9dZ2e9Lh55VY
UmPe4tVQZgxLhrmrDGOgIBfnRDyz1/wy5TJRDjB1WLYHAGGkxWrJ0G/tdp5fplgZQP1JMLBXAr40
qb51A5Kn1IMqaeERaGOOOyUtoBioltyElnR5yIruboEsdkE6CxBldX2lp6mDAM2xMV/FFcjoJp8x
VGmiOA/7hN8HwZlfjcu5GY6YNBHKlOfE3U3wG+dyV2FqqX1LIVVH0UYZhJmi6B5b57zxqLKhf7TG
aNxOC0ysTtLwNEIHXEUyUZjmSDq+umlW3pVZUj47mZk9zYoUTygE+9vJxXlMvtXSbHHjwNFsu34v
ZVZup6EiSc5W900KVy9KVeei1sriAjEjFXdnyV+LUTd2QybUPXgxy2vcAdtFZRRXrVTjDUlNw6aL
uuQWYkTpd+S90W8pigeaC8uRep32GNv1Q56ohNY2jrqDei5/6Cb9rim3f1TMhp10c9gEpkv6Uwza
nZLbLfuEjq9pQnOlwbO7gpCca72kAo7bJ7poaSaws5siPrZqeJFV3Y8kR0Xo8wJAmsFXf9vyNI1j
1xHi3VGJfBRGoWyIN893ssrj7/AxLMCoACe9TteyB7zF+U50RXlZgb/4OuKkugdriJOVo8iUr/wH
e9dPNftTojviKzGuElANw5EXYqHAFdCTUJdx6CvZnE1y9M1UfysTczjkCxsMjyawHYx2obd+Rm5S
hCO/5+ufjfkQ6PVo0Txc2DWUgA82rqILULBFmwbA3eBq46sNlSOdnxSQEVScXdeH+kMBKxmOqlb3
m8qJMJBPoS6eMFmYbyB7gEU3w3iRuIShIYRtv846tZWl6MLKb1MVQjLddjCBMBuOWgn3gbrWMPkz
XNYgIrlu00D7l3A+7ThGErBE7Om661wfxSU1qHanwWYIirzob20IGJe9ChXARx5vevAoJK3aEPbu
oA+r42AAEwgpEj1FDsxK84zWLu3N1GO0vGhSnYJxXXQkAI10V1uFbrIDKsDcCD3PN6EdL+fUdm31
omJu55ty1lsuaaZGhzzD4CjIjB0vXVqz9xOpgiG5xHFYn03mmrVJ4+a2UdR5j3dbpEfZJjZIKLyl
D2NNZcgbKWOQLiFmVGQ2sCQPHpY2PQ7dfEH3qcLzqABuYqetxvs5Lo2APYx5bYRS2dHIt15MfbWI
5Fk1XCNqzg+CaFPSWpbou90VDiELaqSDKK8oF47CnFd4q8WilUF6wrKa4mOvyKsnO6kiswq0XwL9
2R6yZwXlzVmYW+19NHW8ihUbRy+2TfVNOH2BJpl8AYVV7jGCvPFdgrsPKqTUT23VlVeDYH3SrLbx
aNLgomj7WLkaliG6cljiBQnmlftIo2jdwo70sWYOCFfgi4EtpLYZENZdOeweDPUSdKV96VZi/Kax
p4STYokXWdHo8MvUJEYALm17BUxTHohDx/lI9Od96bjls03sSebDZy/g+9R9fVvXrrol0zM/m9We
cFpAu0GZhtZBRcKLPYZeyqugDrjRCJy9c4x2vFkh70TAuMiON5NuRrybGAoHOmS7ahn4aMWN+5DJ
ipKAIse96O3hUaAt3zIj6q+mOqhk0IbZy1za6XmTOM4Ry8W4q5VZeOR/mMfGcpZ5Y6riMda08ND2
cr6bQyX9YRGp5M+uMZw1FdNxUPvwxQSA5fUErV5agMBu4XzofHySYfRcjkw3GIpyJtnUfavc2r1J
QjXc6pPbBUTbH0xLBWUFnelYuiaAc4dbgA47b+4cUYRfe7gJF3rdcuomR+Ac3DYfcwW41qXJTMax
vc/DMmQRSYwUUUFhGl/NMMSConT1eWqsUEajuiNUPEm9SdOqrWukiQVftJsdr0nnZDfmYYKDf8h9
bQDKyLa2zb+IpSN/LFr4SNtlTjZ2wcGQNbzQbtxI7x4JdegsqIzzyC5+iDLha2FEim00Wu4NietU
2lPOZ+RLlTEnbEoo7Kwj0jUmR7X2PVunEk02ldeN3U7yW4N48gmh/vhQawtUSTEhCwuACMPPLxch
mVKTe4AkU7tn89Ik6felsl13nzZs9Ee3IGldiKwBHMRBr9uxX37NO2lvQrUbr6H9mKMnG+cNHrJ8
7gBadmfT4gwkC2NWWOsA04KPOZ8hSczh976xlPm+UHr6kJNOyEPWjNGj0pb1MWNfe031I9yRb2wp
PsQ01TwYpLuT5NZG836cWsS8amFCxyWHCu28Hs1W4KRzWx4VU5DhN9KZOC+HUk2DhTJctmsX3Oku
aQCbpGrMVytSm12YVcRrQePvWt9mRwWJKqTereTqD2uZqYRUqh7A5CgAbWkyywC7pcsYtAUb+UNt
jUBlwG/M51R3ephSUVPcI0hml1KaEuQpOWqocVHPPEytSGiU9iWlL6zUnl0kxQsEVPPYxRjWBtu6
S8KBAMFhVF7UrkAGMxvUAxZjusO1JuguTAa50JCCJ4gzl0qa4MTKl3Knj1D7nLa0LwZFTHd2X2Zk
9hqcxpQie7ZY7iGNRHPrt10B/YW6c3Y5O0ocwJCoA76tKSGRDhGCiznPF03fEMCB+UYN/SpNkq1Z
YQOwiGpFSVPmbkC4lq76nLvya0tJss6HLGaqF5qNu8PPiDg12BCQ+nkclnhRb9vclRTfGvg0Z5Q8
CMDMEgjwfjINJmBY21CMu7buquiaXABwFAEza4R1r2exsH6IYhnK70NUpOaWunfT55semwOEOqtZ
qi8YSC1nDwopxqXuhNkUPvXmQOQGs9CCCKkXMh5cNFhlHO3y1M7M644TuTiE+JR7P5Ujp5nexe15
FutyXgJHTRg17k373Jxq521M+9T9OjldaOYebSAIGiTlWu25DAv7muODSB8yd7R6T5DN1x0EBjuH
oIAqdC5CDrfhjRkaYbUl23YYD8vIQrld+oxRk2jlBq5cmQ0Q6dSD+6pD4wEUlEqMshxvJ5y+InI3
M7YSLQjRvS6ehJlp3MRgj/J9qkGOCxi731r24mpBNMj+TIxxn2zHgk/NLfFxctkmmV6EO8KpevNC
dk6/nLVZNpNwkYVogigSFTbZDUIbdsa0UJZEYbFo4a3imAzeKaribBwuNNpRLpwl8VBd0V+DKsYJ
azhZPO9SB//4NotV6LqgtRTlOk1qtwBX+DNweu70iqToCZJ9rq6iz5azlPpgoaNj2S3TwWDLlRIl
ksGkUK7dZWLcpV+o1v5Hh2+xUSebIDrQxUh6Mzs6kGhtC+COknCnuQF+H85WpnhLJpwvI200d2uW
6nROYSv9WqmOBPSnzXJDhxIxxmSJjQIpDDoxfp605o1hAxhTmbXt27CaZlg/E/SYCtLloOuXUdrd
6JX9hdrlSMUzqm+pLCcECDiElA3rNnCud/gLbHqRy9LtB5LcNyoZz7d5UpSrH/7JWVAbkien+7Ea
yb2zGO1zafbDgfKw9YXovYFAgyyePKEgE4SPrW1zITT6UOVrE04Pk1P0gWwhY5jUlZw05+3AdOVJ
K6Oa74LqYyOWg2UuXQ9yNqb9DCdpzPLqx3n82C5sQgiMsr0UFjWOCKXd9mIpgiaO4l08dcrelijp
e8GurOwhK2bjroP3ihEIiGZtLlx4oaK3d/shoFiuXZtdE/qQOcWyKaYoZvfcEgFJag+W4kRXM6ot
xA7MaPwCp9SSb50RO1uTe7ZB46aRXUrehKFeLO2S7pEvninAJ8gGr4pAKPG8bfT8tnPMb4mVk0AE
Nau5iZwQfLYaZQdrFN0hnmv9vs+s+m12rPiy47DWeiyO+XW+OHzPGsjyDhbWC3AZzTOCBeKZOj0/
sPfHjIQDLfo6Qtzfx2ZpbIh7EmdR0kxvTkkSG3BDXnYryeQurDXre5zKc7lM+RcgndGjrBVrwynE
fjHC1P6uFgm1TO7uk92xF4HRntxBRSHtctLkpUZQa9DSO0I/VJdBYUhqUFKSX6hE7ZZZIrakBj8C
XZ7TXa81KgtbM0KhBFl1qwxWve+s5Afx1RZM5fnKoNLoZdJ+0Mq43miZwvLdJCoVUkmm+RS+CTmm
ILEL53tlOilsvOq60YvXuTYsis+CRL3FfBwsiM2avUK0RnbxSt+EZ9Ju62u7mL6x1VewV5PgvdZt
vMrMouvEIeqCwPAKN549kFxBm4MX2cN5xhdpSq9z+jo4wpJxiyAADif5R4S7Co2UtqRu7jIiQEov
Saf8dqnmG8JbIHBPgxosylgfiG5SNiKnmVoR/rKZ8wSSqpHdpXGhkKTrtmRDKqO2y0C3fpOZerv0
xu3czw9zBteqhKEi+upJsduKpBJrn2hqtG9gRMWpMcJNm5YLIhyOMCqXANtS6Im4FrtQK/szICsr
PsmZjppJHWhkv3todIXzUM3LqCUA292ljJCi9tuocbQfAFHZ4tmOvtaGMRhYjTUcABW8JC19rYbq
19FubAibU7Wv8lX327v5Vm3Yg6XC3Um6bZtIatNGYrT39c56Yl2Vz0M9HkUuw0OStdI3IPLKYGiE
Tdsg7fa9W4G+R4RtxiA2+fgbaOfJBIaKq0vjCuF9Jjax0ZsFJytRHjnREbSo8b6Muzy0kjMDv/ul
YTFt6yWZ9q5BGsMi88daTddMmVB7UEFv0QSciw19p/Joxyjx5wJXIADwByKknqKWmZklPRlYRkmm
sq09FvoifB7WepJL6ZSv4DbJFsFJAk62j1quvVRWDOgOtrDfCavYsT8oAgk79FyQIffqhhMEUL0i
rny0K3+JwZBnPNJpoA/maxT4vAZoEHhN6Byia6JHFLPsByF3bBObQG60ZA0UQ6t4ljQWg1YBYBXJ
AlNSSheOA2Vq3hApPe76RGlXjGINfbaYo1cOqOw/9Fwjg5wFksWwZh6ztB8J2dSQbZXnA9b5L1pb
a74dUdGGnsxL6TTl3iYGnEwIWyHuIjItlvthJwk54bjc92JD53Aeg3JMznF+DkeqhldQpQekI3l3
M6cpWYl5Uv4QS0pOZ1ZycFGT+EEMQ3c+pnl2H1dsQLyFRHcST8vxZS0avyk9O+yqG6oHfVaJMuV8
RS2FltIKyxj9RTUGLldTRnHREideHtA5fJ2oLR+wplTCV8a8a4N+mtQL6VbN1qKfuMHA+T3WFXch
L7wN0yAkXRMgaqYA3tNLYVUgTTH9Qr7oH0OKq2fVbHV+4sT1DQ3v0s+UxGbDTnGNgOHR9Yw4Ub5R
0mBLrWQ7DkDahW4QvbiE6bwFhsh0bZJXZzajDWWqG610b3oCOlmIwsmCVJ/BtUYht8GVQG07I5FN
pHEvvXbMCBYcGn2j1s5LkiLWKuhQhEGXWE3E3qnNaq8RaLh9va57D7IfNWIYBr5Jc409bqFfSdqx
lIREtyblUSeClOD1SD1pPLf1uAUKzOqTQhzfQrSat7Gaq/tSOBP9DtRaIBETCvHqfAZOUrlilbZ2
88wnmW2rsrFKKz5SlVA2TS3Nv2AC/9YAd9q+hy0k0KdZNpoPARDhRErYFNGoGCUQ1kyXGJ/ZAyNI
pd+LuPAXYcP1X4qbD8xGkApVRAKofrB34U05FQCHozlmdlikGDBK0RwLC0Ls2WwumvqJOu1Etc1l
IBC3NVS8mmpiCToRU4XOPKY1iQCBQXPVDipp96lHsyV8lissdeNyUxfMLW58r0WWKf/SsvzbG3qq
rlnH16mq6Mbq9keOj/jiV33v2KDuryxYjEmpCCKbKMoC2EnQMQj4rOXWUWy3fkJOkcoLdci1a3Wp
qTmIhoBt+utKfI5bXXUvtH6A2PjPhTb3FQfE4r9Wcc5LVc9tEsX9TwnIv/50kbxQQare+g9/avej
WlUs3ekPvfuXu//++ddQr1bxy7s/BGWf9PPN8KOdb39AW/zrt/j7J/+vf/m3nOZ+rpHTvFQDCeH8
a5Qfyl/1NCv85d+DJYJorvvTH/9bfWP9J+a4n/oWxDQGCs7/9STqAiuyKdBxo/dYp9q/BDgGkQWI
CInvc1RN56f4n/62JOoa8Qicf0lGwN6Hytz+J/Kb91MdFyL/BhoRgcXRQU1mr4q7X6TkhENWWouJ
2B8dQaGcbLoqP9YNOmkC7ukQk7x1/8uN+fQt/ntEPGUr4weponWi4avpJ8ctxXk/s50zQ612BWz9
j4c4tV3/dVVIRsEVQc1AZfr+qjikIupwncivN+lhGciv2Vhv4THZJ97V5P3gSr3Bemm9Y+27h0/G
XuWO/1IL/rw+6Eyw9Xl6AvIET+7XOzrnWo3RBN9c2L7ESEgQgcZWfVZbtRetm0j1stArPvFv/3Rc
1NXMMkhjDI7W+uSa2eHPMdp/kr16Y5OF1U5ptUvgpmeWEZgGuQwpH8Xc3DnW149HXqfIuwumWLuu
l+sngMd5erN7R+HIPeuZXwnK4JNsiZeyaxzZ8p66M980Lfx7Efq3K+Rvs5YhEY3p3GK+4/pPLOQv
szaBdVFEA0N29UwaxiSPdupAqR5AfKv2QwtA5bYrCHr6+Er/MCz0F3TRKLVQY+snU1edZGOTXBaD
LI9SlBua/j1DLBSQn3gYSZg03KMYbeXl41HX1f7k/jIqzAKEnz/jTd5PKMqeCiEXUeojNO8M+pF9
/jjnDkmcH4+zylhPx3FYbHTL+KnOPlkKrIgmQteQhR52nBMqbTuR30cE1BkJ0p/cyPdbBt6R1Qdt
UMy2gYeyJp7MVSuSGDyxu/ml3XvJcjkRlyeWTwb5/b6tgyAQMNg4rMvA+/tWL3leadiDfHa+RIvT
a+3GSQYf37Q/XgkAVPojfLHNU1cZlpK0HaTBniSuwq0iycGYFrplKT3Pfz4ShC2+JMi8hXNqJYtS
lwbYAIUhj1WO5jAtK9rMjvLJBf3prgl8tSaOA+bB+uH5dfmyqxTna02rJNLje9ts75q8/mSIE2vx
X4+fbgzvrsqj+c2Kx0F5qNWJJyM7Ug2p8OnXwCCrvWyru0Ut0K6MbobQg0qzobgISlwKw3o5qLd6
KzWERr1J6Ec4V5/8Yn94mDpYPcG+C68Atb33107MuxF1ETWJBfeNjm+qU3JPgAf8+En+/nly2Fmi
MGSRxnOJN+n9OL1KKaJLEJQTz/udHvW0jfr0XnVzc6Nm4Mt1tSKYsIJiW0Q08yoroZXeDN0xMdXs
HLlGshfpZB4aUdOMHIy3fjBa8mXo0y00s14//nV/X99NtqIO/iXEuVBTTmaEZUeY/ITNXZnv8unV
Di9zX7+ZjYePhznZ9f6cFQbmG7BTIBZxCJ0sCpq7SBpkWE9NaR2HWo5bCt/EUVQhDfuypW5HcwCr
hzfrEwIDY2opqiNxaMHT7mYlI1AFRe8ni+LvSz57Nkzw626M6OHTJb+oSS6Zh46PmxL5Due268mV
37J+P5iHnoDiPeIqxf/4TvxhGsITc5mDKps/KIjvp4elFICXUg2to+DwQZSCRybcMaz6T4C0f3jV
+aawmmDOBtJ6uqJMCacYlTxMuHQleoqefuoWp1N4+/HlnA5jsQni3yfvBssADM+T+ZNqhFFRvk/9
mlPvlRvjuR2QDn5yMadfr9NR1t/ily0BOauhQdo2F1NxDI/Jo/CJfbfOKD81AXzj4ZOJcfqQTsdb
//6X8WLVTSIpuSqzvRDa2UIl5rMb98ch4N9gF2S3j0z+/RBWpQ5t7zKEm59bJUJgJ/EqsiE/fjwn
1jwbGABCF9XiteNQbfJ9eT8MCV6wyUqV986MxvPOUCxKcvX0LKl/k2/edt+6rlO3CcTTqZiuO43F
cakGook+/kVO15mfvwcGLcxawAl+u9wpn5GXOHNGkH28Q7a8ppoMLH/E4/S6KgOkwJ/MmZ8z/Nct
z19DGmzS8WhjdjjZIjjmSKuqxE0j0OLsRF2QNDpQNCaSDRlSItM7YOLmhjBAYHSG3FjIz7fU464z
Lap9skeXstkb9g0WmeaeEvXlx3fkDxMAehTGNZZXcKg/jRO/zDFzoeefEMzti3DsXhTHyLaVSw8Y
OOj0GVT2s7HW9+uXsZC/VKaesvrO4Itm1Xi1Znc7JdUnl7TO2d/u+C+XdHLHaciP8biwcx/BV51H
axc9CX3QUFezm9zOOsKavhq+USjPNx/fzD8sQ7Ry1pMzezX27icjLwk6KlTQqyJQGbyptbKzVnc+
W1N/f5v4eqFK1TgMrZd5WqTiGwy5NFnVWwX1eSI+9jPHPhI9VN/ElNWm0QNhQHs3LI9yiHeE3Xyy
MJ1YAXmfMeWsBIcV3rIiRU5WQhrqLXoG0fpTFL3avbjMjfxOpWbrDUV8pbX9vTro2AQMT2/Dw8c3
+bdZdDL2+ve/zCJSlwgU7BDotsbLKAncUOhCOs4nK8WJI+/3SzyZrFo9Vs1IGcFvxjmg3UNKT/Kt
p8Ti4UI7Ip8JyFc8NPlwoAKNtqFcmw3dZ3W63xas9WJhDmAoxltqnh4wMrvpyF/jUfcZqdexPCaK
EihaemfkYYCp5h8vkIy3rgMOuzCVqs3JzUUtOmfGZML4xmPBkrEjtJsY9m2Ld3aS1f/nJmMB4+rA
O+kcpN4/S+hzsusinmUzunuEy8fYlDedmxwpvt5oqXtRWzBMNPi/dRLqHsJanVL1Z2v06QZsnc02
XU7+a6/WtZOvExrIcRjpOtJ7KcVwT+ueNQqhpH2lZI1ov5QGxse7nEyWZot4tzZv/9mMBolqwHDl
6VLlZrd0Mn4fy9moRu5CWVwp85lLDJsVm5/c63W+/roqroPwSPHUsWKsJY33t1qKAudHsh5ykgMR
XijNAheeuE1D5+Or+dNABG/AEVgZFXRT3w9EkJEoyIps0VQ1QaSEu7TM2stsQN+dIBT8x4OZLLU8
PU3j0Hi6oU8nBQBZ3jOYVLfUwHzbIEGs9QukQB+P9Nuqyw2EtM/HkhLmiuc5uYGqnc4RxbHWl0/u
VRlurfaB/JqakOiyPcsnQv/Mg6V9hv777ZMChwpOJB8TSn28cCc727KbYAT0nEuyZTznDUSTbMX/
sLrG/F8BMibAe7JOwKK/f2KomwqgpVwZ6uJn0xwg4cbXTu/eWmr11IfzJxPkj5f0y3D6++HGLIY9
GZHqCO8K+1PWHCc53H38tE4n4eklndy2yRG4DjSyCth1mWjV281Y2gEuvJUZ/lkt+HQwZoazIicg
/jANKRu+vyD8aqSAhpQZ8i4uN3HXqI/In0e/zBAyhlWqfDLpT2/gOp67ltItc0U2nBrxY2PUYVHx
KrtZhA1vUTtvEFrw8R388yD4dtHFM+VPHbOmWtjdmNB+xR2ZeH2DBtqIxWfQ/z/cOlddAzw4iVrr
vvz9rRt4Rug+uXWlc1XI23J8FTFSuS8fX8sJds8Gn8m3hcKmRa+DaJfTzxpt0iKr0wkhQg44K82+
dMn4LYcaOlr5EbPaNVvGLeEphFChXbdbZ5+Rxq3bCJJG50Evuc0KumzfrVwcON0nL4QGEZbr/HV1
hg3E5x2KGROXiv7pLxiaCviyIlZWPZ/qT92saxtz0JT2bVjQz5Oph4V101lKFgYucqk7IoTRJfTW
QLge6I56RtpOox/MlJPWV04UDjEBqY6ZX5KpUwIVnCX59F5PL/NOX+zpMh815QmHlH1mLPidv3ZI
meKN1YvqaiROKPSSOgRtRK+e/Eatc4Z91jbttWPPRf2jdBL9KlRlmz242oLmV0HMcj5O7q2N7STo
bMV+AIJY3IzECTvnid6Nzt6S8JdXf5sd77sR4HyrkmqtaZ0VIviX0xd11CXnncWZr4RaFIcJvlyA
aiR8S9i1P0V5VF/opK9cIgxHY4rzeS+y7M00O5SMXTZhfa2lps1+FC9Rg3cLxUXfCjUL5hyJ8G7W
KXP5JcUCmvOlQZUH2yIhBai0E0JBjsTfYeCTphrTWUGN+oRxGy1TF5bnoW6B9zGdemmPEo/uddan
21zv47MR9fORjqjc5vBnqKG11qOqZEu7N2dNPVc1oj9B9BubOV3urKzqLxs4mAdgFp2+yVpn2w1g
wZq0DA9a5yJ706s4GMcy7vdKFVbjd0RYc+GTfTpu5SD6TWEkNoaXXr/uw6wegsIsmNM80o02K8tw
F5F882D2aJupdye1iS4XpPYB4x5YkKxWESvoBTeuCMhDGBIPa8WE2F+Nr8eC6FuBdWIpBw+DTLMr
aqzEVpV3by0+xmCWpL0QS+Db9bLBvdpcF1NdeEzNHPM2sjELIU1FIiGJeCgBQo/0xtqcj7oK8AUB
vfVaF3Oc+lYZeVm65BslGa3AXuwaDpyIjMum0LNr4nXUVdLdX024e7ULt1m+wxJccPWVBrq6KOc+
i5IUhozjuuGWb4Ykf0lNnetqLVpXJPlFqKbIKRSrM1EVj8B6v9vk/D2n6HbOtW7EI1Wuv2CS1QdZ
WfUhqexFI/dDOei1/lYbosVCM8ZEbGZJUEcTwmTXU/LsIZ0iRHF1dXAQCtEOErdh/MOdO6f01GhW
niazupornjFfNs1rZuMemSPxictcH+26kD4/pOwhSI3Hdj1NKEvonNX8qInsV79K3G6m9FHh9Bri
KgDLp20RuF5ZbKP9DqvcfiyoT2LIztlekXp0j74KZefq9iI6fa2po4FrkG5+LTtORp1ZoLoJmxcD
VHLQJHl94WoEt3Muy1ZysvE6okBbfMOKxTFsvxLHd0bVXwPJ05eR+0QcsjeGxVXeLw+F+VSHgOG1
8YFAQrW80Z14qgJnBB1f5smwjzsXiZeSldndiHXM8VSt0e8GfCKLnm9UZ9ggudk4efy86Pq3SGGa
TeyocIV36oZH399nFBLPOvL7HrpQkGTeIF2hARdnx561rZHkOA5Ksx0US3/pEsXaJk3nHsgI12xw
9oWnZhraHxFEee/N8Zh7kWv+sGVyhj3xiPh5O851sPQdL1AmgtixJqRYudlHnqovaM60qvCdvvpC
BHi9AUeD523uyZpN2yApOuIyiHEKlnEB8RPvhYNtZHEPMSApobpfzUHfkoK26dlh5EuylbjQZDo8
Tna2wdDJcOkm1/L+dSgIL6UCsu80xKUY9qxp2NcDyk/kdmaFIWT0Ohlu+BJ4OFxGDHK1ZTw2I5K5
suyeWMc2LoJ2ScZsdKSSRq64urxZTu+LpIbCm9tfwNXLy9RiWUA+Qhzykk31lkg97bumjrgTLPJR
mBdH0YrlQs0Mq9kmKAVJZVioysho6F7I0Xoh2vRmUfN8T14iaY9EAzRXOGnCQCrpGlxaOnd4Phzm
mYgJq1tAbDlA6baEvjW3Eyk+PG+jJgF41tVrDNNr0KTIvpPXCeBgDl+djvTygmDHL2pJQvdixBei
xG5LOHppiqe0kj5RjYiRHefaMsopsDtjD58cVjk4LOxUtuG5Lo6AmWDexI+aqWE+QcbRDmajtcWx
nSdxU7g0ObQpbHHvk7FKTBvfB9LBHnHrYhTBmZEHRdmM0zGkarJzZYRKj9c7XJThTRQ1Gk2cK3N8
j29hvjZwI+8UpVDOIwtlIRwGlOO4DWJlMzuLg/ivEBdw2Y+8ctG541TKpoUsXHc00+IUgFDvFN6i
aS/dMD1iZ7DqI91KEfwPdee1W7eSresn4gFTMdySMypLlixbN4TsZTOnYubT749ajQ2LntA86nN1
gEajsdrLNUlWjRrhD10/BD9dexrxVx5V+OBC3GVGXtEOzNPNkFZQoDD5o2beKCNyFIa2cdLpgjIM
09xq2xYFxV1u+v0ULTLk4yHGWQYNX1TOGWF0eAQC/FSfk6zAuBDCrTQfmtAwfsEbJkeuBth/tr1V
pXVtqNE1/dd9EzTb2QZah45tfRP3UMgZS1SoWSYIcByzDGaxP9DUxWbHgug4ye4C2YRBeAhFQPsa
nOQbrndTBrljnDTPFACjo8U6HZz0mHGgOaIiqHV5lOKYhIb86qLfcIEwjAHTqdDBkEJNci/HUMyo
EtdkCiIBtdg2mCVA8ANfjEi3B4n9EOHZ/Oj0XckDotD0NMuhp6EtWc1vHHzbXEinhyDsbHzttZ+h
ahQ/m3IG3l5q1Tci1SuDNCQg8tbE1Gd0p/tQVzCetfL6JlP6xN7gTwwivgkm40YxMshkWjhOYPFd
gPMbOQE4HxMsL7xJCxCKH5XyerQndVMKI3lSkGsfvBwLoUMGPdAv6VLCJlaFjA96bSMHIkM3vEkg
pr7UgPH28GRnaNGhQKRDbxxEFgat0LpNDw1aoIVZPrvF6KOz8K1B1gVzVpzf8CAbr1pdOQrQxqOj
lS+xLdp9ZkK2rSxFs3l7i68F0oQ3uZVPd1FhY4akus9G0tbXla0csAQZoL1HIt/biGf4/KnwVoMG
H/s2kVrBncTTIH3gUVnO1Q6qw1MjEkap9VBhEla7yXWbQ7tKwjD8FuolCQoKB8TQvD5ULbaHni7m
7+Y03RTA4JODFRqHyEHkyQgxFXaocO/awWmv4LAkP+HQYJBSkIPTjx7vAzNAUaC81HAdfyijMN5M
dAI3bWSmh7yLoqvCGY5thLIlcwxoPHP+XSbdETkaGW3r9D4PnMeiKppbN7CfUYdAmLEwdrOoGsYO
owBNw+RDMWHNfwtn3sollK50X3E/IN46BzdNatoHc+5v3Tz6Aq0ZQ+mpIz+EJax6VWHlD4ZGjusB
xx/QklRsxUME7iEBxo/7Mo7g5lTKS3i+zbdsGh/CTLs3gvFZmQwwplkbHrKMkJO1W2FgKMPfGFqv
6TAb0K+lYeReCq/1zgAXS/w9Slhqd3FboimZCCWArYAJzI8hKurnFi72Q0Xie1s3BTVOM1eP3Vxd
QsLO5aYcqoc4dvsN3Im9kbZAassq/T1H6h7a0fitqmxsjBfbGHDH+EGDaqZZpL/aXfwrz+fxKtLH
sNq6sQgupN1dx4k+7LWRhygLnSZMGn81jLLcyLTLNwP8eOwdstDrhuwyhFl6G2aJvhci7TyzJx1v
pvgmVNWrVupbd9a42Kg7v9QzkOkkHuGkKpW9Scr41ZKRb/WV/RsBMDqRbRXe5h3KRHG6xSl5R3fD
twDKmF2p7NuEfCCDiHg1aEZx6Eu331lO1BwgQBbcw46E2GzD9xoIA6gCzMt59MvIukMlH9a3Xl/b
GYod85Si7S3GvN0j4S39oUK10YcyrveXhujR+xvRILNGC/dXDbOtpGSapE6ybjwcd/J9arRT6NsU
JT+7EPIO8FLdN+toeJEBmZCIwx+WPiKWEACmLqPmwXXLl6Keoi0UjzlH5w1DdGLIhPNXEKVH2Wkd
qHySLFDW460r0fJwRDUit+PCk7I6ZNs2caqGDPkZRnhuEPXbSrN2tcko24yJp/YoZe2PMzZguhEp
RzlW7rZP6sTk2rSjdpsYRFWc0ul613G51dNcBW/S4mcdNz+KiVq9DeLnFGNALxnIqKa4JoinqMPu
MtmZBywQMUxkG/RemY5fCxMFPbNUbsIx/V3qnbxPEFXKdsbgZrcxuqj6oSWMwqrrBvJQraXHu7EQ
SgrBQevF6zy4bg2A3AjCy37Wq+IKLYRphvRbwxE7pCJ2H9xgwX9RY4YjigpOn/lx0ObpwR06idI5
gkk1VD7uzPY6zVubUXswui167Cm/DfWJ1HqQtIaNHePcXtvEk+oeOfZTdDnahczvTM3CGlBZfPcO
NFIdLIfAX28iG0embpGTeUaLQzf9UAz8gERxG1D2jLurFrZoCtURVU9LNYJnHe/peK+a0VDvtUhL
pGd0dvUKR09iAJ6mBemRULMn1ITsbDuM0/TE8DBFpKaa3F+hnkKz7E27wk/WiO7sJmu/uFbYfe90
ERTbcJ6i8aqCzXfBn9SUlyF0whxJRul8xTGun/ypzEbjRwwr7Y6yoyQqV4lh3JKQ2MPXCC/wbRDG
LoYsMYo2XyFuFsFtBEvIQZUUdZarpGssqM/GpIoN4akiJOFczJXUXlVlpB1GOeCkUs5HpagFzyJ/
yTYdfdhFLQZ2OYWWB7BGGhc5mmPuc1n0XXfJrCsrfKUy3H2aCncfk4+1h3GOcR9b2A96JcJ0y+Ud
WOxG92Yy2+EagM/roCWXhaK1m6Co9QZ2PLBbFG379OcgQ/kUa0N0BSEro+TSsKBtOgSMRNma41MM
f3DokTF8VNwvcSwvsICnEEeHgFBQWQHtKODw4W3VRzclLqmJ+SsO6y8y2RmINyGheEVpHl5wm/ab
0KSKVdEguBcpZfEYqtkI3B5Z4EM0b4Tww3igYFMabQNhD7KM6FDQ0mPnKpjwSdwVrbbtHZgBG170
DUSSSyMW2wqYvSGfTftlmhFWQMFmFxhTeRPG0sjupdSt4JDkPhLD88y+u2kjUd5XhUBf4Y4Fy2+D
ruFQ2ycvmCcM+EpA8tCu5+B5YTrRJ0eYZWowmIgSQYs3kfUuSswfNDzgGPeTGS/qD1dVAwG8Vtvr
lqoOM3oUa3aNNbSdpwUy9pWxhayIAFcPnflXw0iy82IxB7hZGY58zKgFRMrBm5h29/KSBp3xgG93
/XXQ66fqko6gvLLxruS2rPjbZeLj5wAN2ryCMVFlql8iNBrm6jbVtRurTsKCcG65yq4KhghuoJoG
t7GFbp+O7vSGij3xOpK9SPmhI9NlFWPrWe3sqwTZYu68pKj8CRJFq2lbaLsW0T2r/BgJI3UgO+QN
2QZcGJgi+VG4c51tY4mKFzP72CXAQYyjTWlF95OaG8rOlGXUXudCuYh0/cWdp/GnHWYp9l9KlXrh
gFodkuiA+nO7sF6LFFeHQ1HSlJEM+4orBxaRhIWZQRrkzG16V0d/Ws2m5iZM64CGDnQl+O8qP5jE
LYMIZZuPmJNcwn6PHM8uqu9jqh5ticSJF5vdOGxLNHujG2XSJq/uosd6cdDYDrb5qzGNPe3cZxQF
dfWQ521k07KKrI0NFuJGQ3QQRSdRblPOySM5afjQutVOZBYWZri6iaOu0YKCLgTNamoaucsgeCNw
XOf9+AhFBr10s4GDBNlq2CwqNGrYPo5WUVk/Ok0NrpLUwZoBy2Xf4GZG8n8xRvTyhnhX7CK7CJRj
J5RF91/blZG8GMr+psfRjs6be9EpVXXT4eBUlAstrnOaFHrW3FchjB2h4a1cDgZTGPTW0isawXO7
aUOFLTUX4rqqZccss69etQB5DawvgLjZRa7TT0iB89JMwDQz6rPxti9SoqITz9Rhdvk7y6IsuS/o
rn9xA4bOvtagt4dOkfJcpkl0hQiLWtymhTqR5bXI9XVOjfOOJ5EZwWY0kN180YtGvTLAbzrbIEAM
g2whYpdl4bxJexLcXUr3okRnKS0e0U+BGI0p83MZGUlx1UR6qfhOmtXoEliIs9xOQR8m+1mf7OlC
q8JH0qdJ2boK5nn49I3mbxUz12HbpNSHvaIn+LaE1dEt9PZngMDYY8Ol/w8s+FTZZyVOgMLFh11B
JXlD1GtvsyQpjoVatTeJAvM25VdeBbXiMCfUkvAQzFBU/CBtS8PyMnB8R2Yi2nZyNCZXi/bQWBc7
2tZVLh6q1o4CnNuH2eWmQxq+og79Dq/KpOZSzBGpO1rKNtHdU7sQDKO2i4KZvwI4CEJD3X620H/Z
R1VFS0AUcXRH9mQ+0Q6/M5q5OKSM95DuaMTtmFMSaZ2hoB6SDskFfn/ZY9Kzp+hIaGWDJkLvmFRm
EOe3eo1MG0aFmVoNPD863XOtvA4D2D9FNYMM7t84iCz1OPvT4eMRxIlBxxseE3cBE9SnvZp0a7o5
R2gtSlyFJLKRHY313Lfcx2A8M0xeD7PZ4UAcHYuhjYqEqrn8kD/gETr0dtfsmXwxUGh9O9ErP9eS
5zSCixiOw4YZdwv80fzsoPJtXQENhYGUilrnajwawTMJlYyhVJ8jXY42RXqTT2V1Bk61xkMsqwhw
hIx8bcF/rV5j2CptFGW8xshE763Q/DDX691sO7siR/il7dVzetAnPhyTbCCpix04KMPVcDRq86Ze
pIOoDrX8UBU01PqpKo4SgI5vADE6s1GWYeGfk6Bl/oPVuW0zSQS+LFZPqA1QOrF44vs1yd4NJz9z
nJtEQizsUPuY2t0UyR9tmn377P5ENh+88MJ0YGQu1jNMTiiaIpLJeZXv+booIsEcbKyHoD1nr/T3
G2UpU8BvYGTqvun+/rlDx6KGxbfUEahKMivw1EXOU5IEn9krf58EEBWAQtmMKPrx9d6fhIJmtNtU
ABGMOtkwRNm0XcX0Z0YNN9pMOGxyf50DCSxz5Xdfj8ONdfwC18GxhCnt+zWdwTKkYnP6Os2E+D9q
+zbS0iVBYZClPjVa+r0pm0NI17FWySZTamqjfUgSJg0ff9C/nh5PSBuY+eJ3A6J6DcPoFQ01wmWo
L2Ke1rgvB8RKkBg2JElUdijO8WX+2rfLeoIRLgySN334908u6EKjp6XT09tmd+3l7EF59qfndv/x
Y/0VABarS0bfC7R9MRdfHcfCIr23uNV9mlWFB8PD9sEsPVRCeeSiiH1H7zf/byuu4ApuYTi5Tovd
t7J/ZAahACs61aBFqLS7JD8LM1lNgkEOQlkGTQDBy1mG76sdBEqpblFj5QHL7gJlkBsDwcOKDJLi
pQwP+uzuwkrZQd7/d8N8St78/4J1+f8Rn3LZHB/wKSUZ9q/XPxmVy7/wL6MSn25oSkik6NDALKwd
2O7/6pkb6JlzCVlLqOSWRZPufyXNNUTQmaDgL6rjAMmNwb/0H0alpv8f4MZAvBbC3hvE6xN65ito
BktCUIa/YOpgPxbs2vujFgtlgQpApoSao++GkCFSOirnTtoqTC9RY/nPwpMgjQC6/H6VqElLvR0Q
l1py0G8IOOC7VJT9RUSrFbejdsjPHLQVsPM/YQqyAGBkcCdrN8BxttFJnVN0wOumQsbDro50qtsL
VD+SM0v99QaXiEhfASIaL/Av/Oo0od1RKKXwujotXlAKrPxQqaLHP/bT3b9h/08y+RpDujwRtylc
SaiLyM6vgYWaNYWRNgJAMlK3uivsgK6uPijyC9pAqIpnZfmLPhXyvWanG7tRs7tdpjXFtwZG7s7U
5uwM0OvEG2bvkp0ZvGAaUquN0yDeXbodvyeBB9h7OhJfftm0zStEx3MwwJNrccXTdyVeAzt8v33C
Is3zImES1ECbu63qoXus0J3CcylTtDN33Zup6R/X7tuLxt0NuiY4NpSNVknvECOdSl+bQVCTGBea
dINHa/GFlFj+XIueoUI6i/oC3DTGyFILIkRKkMKJGTCh95FYS5kQYKGsJ/1lgi7bzqyC9vLj3XBi
z4EJZ7ORkBDX16gtfPj6WUMFBFCEQp/NYCJZ6WX3+Z2N25Lj2pQZ1AFr2JZaxJ0dOanl2TXy7h5q
m4+pbQHh+fhhVtnF8sLZQYsZsYEjGwaM779u7OZyyNPQAgw9I7uFnOMxgfj5s5wSeURYBX1urOHd
LUBR/Qy079Spwn0Xz0d45ewtbdl5f1Y4ZoUaWRihegchEge21rIPbghebdfbgXYrEOhHOaHXUdGk
58/o2JXNoYB9BUzOGspfVOXnjP9OfFt2nU3azrvH82kFNwydorbKFHNPBxuX+7RKx03VOPmZeHIi
IkOjAnxK7kyNsHZPVAD+0U2nUd9qSg4OZAaeoNJ5tlECEfMOOYvg58ef+dRzgRVeqAzUI1wD7191
UGcqjgUhOqqS7hzvMUTtSojN51dx4Z1qXKnUj4vF+p8fdNBjzZ5D10S80lK3kGqlN5WKs/svViHl
x8VoudjW5PU5R699zJl0x03V32llFm+deq5vP17lRNhzFt93kMIEadC0758F+X1E4XNuFhILkx7/
wFgRlf7NoCj25x8IRpGtcxIgIf8V9OxCY6bb5oIO4xRsnDHFaDLAsPzjB1rl9ctJd5eSRrDhMJlc
hy11lPQL1ZZVGtzUcnWw6fOlWyOwNqXUv0SL/2NmOHd95J4JmCde5ULmo4gRFMX6OpQ5Qma1UsXC
M4cEgVXR5HRFe8vXZXGODrmqKt4eklKb6d9SwWhvLoJ/hBQ7T+125CpHwAyNwg5dbRfNSVTqOk8p
9Iu66c4BX0+crDcXcWo0QLzAUt/vE+GijNdmLQ50jI+8qcmbTWPQG/344516hRDuFi4w4Zqq+/0q
OtiFWacDvFgRGIcyMKNd1+byZug648whPrVPIMObgGu5gpmxv18qNNHitwbw1aNqhSjLO/oxV7th
D7BSQxcWi0EUxbJHOYc9Wm/mOT2dU08KfnZRtIG9Tt71fnlk+kEEtjoxJLe49tC0ubZc2V5nC4vu
45d6arPAM0VWAKw3yfwq2SgYU9LW6Pl0crgdg+JhigMJlBMAVpBcoX6dnlnw771i4x3P7WJQEqoI
IL1/tq4gQjo9XXbqd2OXpIF+Gce12H78WKdWceiTLPkJRgNrpsFIC78LAmQpY3q4G7tp9V2J2den
nAYpVshMHFRT6MsgaU3L6f2zIFlczGFI8SrL2vqChIH7E2Rr+08WzPP+4wd60xF4nxXaWKrR/8Ba
EW6wvdoTKKdKHpUKhtzQVhlqOlW3MWJjNjax1otbd+hRGY8c1Ei9XPQYTzDPgxSo1YPa4kTcxy9z
wN/iWW7JGGZoelPxhTu2v9FEzubdONR24ycwj3UPfEb+HcAoioeqlbU9LEoZX0+MvFKAFv2AEWqi
1P+4UZEZiLWpfeWhCoWmO8YS4jGYWtSl0UFDw71YZHN3bRyLH4EFqMDgUrwVokieS9pLpldV/Gp+
r25hygO6+DEqBCl9m7lFswv5wd8jYMD5Vkfx/cq1lZBHRCEMSxMnwp2JPCZDwbhRZkZapgj9zhBj
vFGzHJunjz/AiR1FExP0PbwjhyxxObN/RFV8TOw4AmCBGqTQr/OuenGARh0/XuTvg09mAi2HE0mt
+hdPIa2isoFbhd1yn06XiaEXB6dyI9yVsubchuL3rvYTFI/lPsTMlKO42k9JHdPhEuBv5pEWd2ql
FkC9Rcgt76fsHF/rRJqLPJhBR50KnILBWN0QRaYzL8CmBKMJRDaHTmggizIm9yA2GPmRmwFds908
8DWpuoAxHH36x4iaeA/SIrmvhdueedVvmfX6BSDUgAIQVyR0hSUy/vFBO2DRbUmKC7BBzy5GmaGU
F4ua4T+6dT/VInOua8Fm8wz07h1/aMLxpgbAZ3mmQ8nAJFzYozcaBWUYLIDgvkad+xy96O/wzOc2
l8YN+gYQ0FbhuXR0Jm2gDHhDuf6jqcHMppUiflPz67+GSbNuQlSSf31+F5L7U4ygKoMP7+pj2RGu
ElGJ4UAF2u8qTzpzk6uxdpjbVDlDbz71fA79BJW2FAOCtXRDqiUJ5VUhPPTYsWJyZgv16PFexuWv
SSQ39lDOZ+6fU0eMURLNJkR1cB5d7XsjgGKAIRjdkm6oD00l9K8Z/xCEOk5lZ9LNU2vRbXIXH0Hq
yzfm8R9brCi6khysIUvXqu6oDQquO4NRXSk1E/zPfzNW0Gkj05vjqL3fzQ6X3dyXZCxzqw0HO1fZ
HRmFW3uW5XTyodiLWENwfJBZer/SMOdTMvWUUeakGruSaxVMueYku5La9JyC1Kmo6yIUxOa31SUy
vl8M9T5XFAHxaADAeQ36ed5RL1s/Pn55J1aBKEs5hbwM6fm6ztHCXOvhUQgPt738NpVpeYCHBvHj
v1iG53AXISdmRauI46pD0igD2wEvRudYRLpxZcWYQ31+FZISchIouJq65sYibEgDTDU4Um3T34+u
Pm3wK9LPHNwl8Kyip073x2S8RgVKS/D9hxGDWoo2UwRuCrBTwZH9DrTuTovtK4RfPqm1sORZRKFl
DkulqxvrQWkyd1MwGizG/WJ800ompK4aDXsZ6Z9vbLEUtTvGtYz1nDcpoj+O7GgqjpUMOK7Zauhc
4U3p7IBa9meq3RNvz4DnS31GKrecpNXba7QQvx5KGSdT7YOjyO6IVIj5pQZM74cQF870StcaB8sb
pIGG7yw7j+dTV/cIdhn2xNuizVQVyAfaBVaCQjPbC4V+9P2Mb8Q/cTprX7QJWSAPwkR/GPh9+4+3
5qnHNpbzxb6EuL2uTGfDGoOADM+r42rGGUmvtuAm9K8tTAJ/CtrhzFE4tR6RAzY+xwHEwuoiyzkj
ASZlJh0flSE3ojs7F4+4p3YOZuxPhHL/8fOdCI0MRFT82hGTYO69CsKyH+mFv7WJlabbOfA2Nlof
Wls6bd/+i5VonkHfttAjMvT3GyhOTDWws5FMWY10SAua8N2kLy4x4Bw+3blARsBGrJbr+S0Ov18q
dEtFC03ONNyzu8Yo7K/gpeZryxnPDWmWdtIqpnBxuVC2xCLYsA72ItKRbAtYSep9eset8MWxlWkD
L4MZDfhUvNLgcxyAu31OKfetkKPDRYvLoMmPPevSD/jj1Mt2HEB1ETP7aHSeuIsCT8cM98z2OLEd
0dbjyqJZQknqrE49HQ3XUQxii2PjfOUo8ze7JvkNtehXEwyfD9C0LwiW9A8cMv1VnY1/E3WZTsy0
wgQ32dZFTyXCnXRK1GFb0Uw5s01O3KHULYyguBboWKzHQ4sZ11LRCZBI9fiQhXa2H7ro3Ik+tYrN
5aUS6WmmrS83kq0MwDj7PpujpzSwsMpIzpYGJxfRVSYw5IgEy1WGky/wNow0hYeh2XRtVZ24kXDl
t58/wjT9aa7yNKiirPZcURooodWO8CaK2b0ZW+bFWJvJptQS5fOJB6q5jGmYfjLQtVbRIjJbi9yM
hH6ugoRKeXQBPyviTLd4+cHr40sWT2uHYRwt1lW0ldJJyWvZAaggxYdQinDrNHa56415PoKBB86r
VFdSHdiEpXW2QXJidbI30gPuLeLH6hnDWJvCTsUCEi9Z9WtWNeFr3Ln6beEawadLCNQ5FrG5JdRD
VV19OTXpwnhqBOlij30qxNT+S1R22R4F8vDMjfl3SGQppu8aTbgl/q5ulKHWI5CmMw1rpa8jH/mt
wu/qGhcNZbRxplh65ZB1l4nh7uPteWJl6hYSYgIIm/RNQeTPkFjPM07TDSZEjgjgfojkS4r/xBM1
qAPxsDRiOBR2vJknnSHOx2v/fY9SEJKAMaUB68OI6H04dossmXKqC6+N9dhfCrMDkkHhcYLXfGap
v886WgokIwYVIRrE2uqsB7CLBC5saMconX2XFkN7DNr+8/cLxQUTJwalbyLUy8v+42XSY0WwAT9Q
aqbQ9cUkFOCS2jnMwYln0flmAIqWuMJ89v0qThlNBGbScT1T2oNVw2szWhDnn/44bH2iCFNTyvb1
DEVYZW5olWN48ObUrdH2LqB4GKFNY87Hj5daLsT3EcU1VDB8TGvspSGxiihTpA/5QJvc03PcwcOu
cx6mqO1ew6FR74nRMIsiXfv0RcaizCS5zJjTEJzfv8UgtN0slCM9zjAIX8Zphj4AeeTHx4924lst
4qC0E9+0zu3Vt0LdwITQOrMjKKN3zTyZG2ZC0+a/WYWQTPlEzbdepSqxUEpaVpE4Am75bCAY8mw+
s8qJ40qAWkqzZbDKaOb9G2t4PVHa4hrJ1GSGcqXDwHcd6E+OMZwJvSe6dkRDCkGblIYM213F3oGh
2TTRKPNQlq7xn0FveavYaddAnIYmPXIDfI8HE6I9AOvNMGCUQ6nq4qE0mnKfKVG2taQYHpIG085B
TOan28RLtIZ5DhaAyLlG2EpM/cyRfNkzhg5hCuwP+CXxuaj1dybJKpwHGj5MS3mZ7994KIMgdlPO
IMQs69mw7eICVQiUGXDTzH0uyPjMJz6xXREDpFG6LMq1sPrEEwJKYVXziSu4X9co5847uJTTmXnK
qVVIhpaGAlUbMtTvH0tX2rabY8vANCw3nvgZ37qgO3fyTvSil0AMVJfRNj2stbDhyJaZRLsMMcrK
vIbPYB2tuai+NBLaO1zRsHjO07TyZV6U19APs3/mNOrgrPdJc43jYX4myp04PnQaFqAYvSdavKtM
fZL4aiGSyMekuHwwczvel1bdfjHbWT9zqZ9YCtQ3vbslHCC/vfqMZmaHqtSBdiTQZm5zpCmuEORp
dhCC5ZmDcGop2lAgUQAJUlKtljJKu/h3AleXTv0Dynqzn5IAb+0+w0zz4zB34jiIJU+nGUhSRpvj
/b7BXBGz54aZogqV61DPY3ITYfmxiXtL2cHJPTefPbFPGZnSaCXmLWXh6ou5JhWIo+UmXfkAV9cy
jg8WRNkzsW79BnlngoJb5UJfIM/G6qmGlmGELVllgst4qFsoTpjRx49JpnwWQojUl7qAE2j386n0
9Ra0JqZ+TZox72Zo5ysp7ppjg/Xlx59JW7+3ZRlawYumMYr5QHDefyd4kzP0cpZxUnyac7FPYSka
WA/PIzr90t7OLmLliFt5ItF2rhk8zWrozaFET+UcxePvt8tvWZDtDIA4V+sOip5N/azazG4xqC59
IzQxQe9bZ1+6Rrv5+Ln/fmyaQWxMnW9JU8hZf0gLD+s8BpABhS25cK2oucS27twk/9QqzBqYs74N
2M1VRmFkWZ3HHH2vbqzxRRNT81ybxbdPPwpbEhUKHMg43Ou3NkHFq7pGhe/m2qjDpXoDxzf+bNpC
q04jLrtwDuiSstj7fWJVQ1uMAy8sNZx6a5HXXooCWYYzz2Ku48ayDhgEtNoBW1DiLK/0j7Rcb/p8
YKaN9xlY558lgMaXPrezl9kqkZKYdbv63Vbu+JRiivdqDKhqGHGZMBcbErSmItBrPaZtOdZtdWlP
dwQ8UR/UIbMvsh5b8sc0n6oUgajKlhCBc+UYzmUVHuy4au86rbexHEYwrjqSAxdXRZHkTOfH3vg5
Zakyb2PElQ5FX6KMosyT0WGgF2MVKXVVb7ZjjlzBRupDfRWJAe+Z2ora7wamXwHm4WMXHqqhB+fP
HeIcMtkor03nwgbr+zwx/VG3YrHDtD1FtD9z8DY8OIGiWn5JUhrejm6X3mRQ8772plZ2frtIHcAr
xGsrS4tE36EPPiNlqk6zPKpmhpIJNnD5c9l2aElMcYW4nDXH17msjUfVabXXatDRubKzekQMCGO6
fD+SugRbR0BjJyFIX9DJwIE4jEZT20l31FwMzAPiXhTrZXJM8HTTfUlmh5iNk5jVznBGjO1TU0dL
S9GqAstXSJrOpsJku9/roK3Cp6gextaXVpXbACf77DJH2CvZYJKE3klQdyWukYoiK9+y6uG1Uivt
qzENde+nUeDW3lwU7qMpRgtrSsRVfkboCpFAu2On+4Q3eS+iLL0ze4kkUBOM+TfSljjF+VyWgT9h
ZWx5bVphHShiOaio/mT1ta4Y5lcdLjBmzsJKv6r8b/Z521uHRklhVLujU3fYySa93PRuQPhPADWj
w5TPKYkB9sWRh6zJgDkfDsSKF9e69SNICv1rH8SyPIRdwZ+A9InWVW2LGjtaGQXXAKvwQYbrazyG
2J6NWz1Pgme7nvrgYGtV9GD3nXNXBalxTKbOPcaRKRFkQsfVADXnDUCxXyYlsL7Swm8sDwQqZCfF
aGGvBbORMAJCOaH2jaSHKA0qLR/3DZ2Nf1T0ouJNlQ8jm91xYizoc6n84G5Lv+G+41Z+0qE77Dsg
PkbfhWL5IEU/VxivkXF6jV3X+QXds3DyLG1pj1H9pqo3hb39tW/KRFts5LKffT9meNMGznhVuI5s
PIiDyQFuZIZOhW4iFggtXHO9wqnHf9oxs38MLcCebTKqgdzhKRs9jzQbik0wWOWdBc7G2WRqKaE9
aaMTFF5WVKYCz7Hqoi3jivlKOnE+3gKjsF4jGYtsM7iFqHfYl7bttmwtAA5mXTjWVaI7yXArGmkY
jyLDS9O3nCnkMNSopPiFCe1mk1kuVqeKldrFPTCJ5nu0jKj2MCdiHTiO6IPvCap2+XU8R0Pv94pM
v0nTcbBIGmvEhIo6np6zZqrLzCswv0Z2Z1ZmFLLisbxCyyUdDhXAQ9jXzLK+ywhfRjbHlBEf2qLX
/FRUES7oeBF963DteQgR7ho9LJDLY2EkiKdAlHbiiwpRsHnTaqFtIbaQmRgdmqTPwHWykeQLrsew
cWSIJbZeyNb21LkP+isRqbl2SOKuuCprmUuvbxM+HhJ6Lzmuf1+I/81L1eZMSxyjFnBk+2pBL1XV
96qfGneHwn7tbo0IjihllUylH7pDe5tMCYIEo9ogwAdylP9TwOv4GmFIfddPVoxoWqvPnRcyosZ0
PlmEe5RBit+ZW+5C085etdgM7zCFFDrC4ypqVMGY8U5CNcF0d6I8yPwqiMxxU89OGfq5O9bBFrVy
47bNa13ftNk8lL476QX2vPGEH2EL1jdEEK/JJhykWkTwjvRFM6TsZrcYHicZ9Peh1qVwThCyML/W
Zo+TfCJa7QXvce1FdoSCi04To/FqWQWl8LHH0HnYV1jcXU+c38EfCql/VxDnKYj/sW77AD5TsW0m
kd7RT2Nv1oZsYqy1FYuXrTk52oUuVpWxHSUNIIu0c/Z6Q3WDJo7rplukJ6YbiZ0ICg896SgaUmo9
buuxMG+UOKge49lGoQocnC0urKjrf4HgmmssIo3hSzqNoDWeuyKro2ONQuVTDsWrkliSqEb+ewpl
hQ5QJOaLNO2H2SvcALbGMmjStxwNbJI76nl8ZzX0+tF4UZ3Y7w0tvTAi0Gl+XejOUbQKbPkC0uHL
MBMFkNKYnB9KBHCf5xuzX5UZ6C0Gg6M+7hqa3TNRxgTYi+Hz9Kq4ZfSExlSLiKLhZOjpcaDohWdZ
LBGcqBI2cJ7FaDfSiX+YY6bmdoezzQZEfnBhKGqKs4iKaJJnhsnkboVlVT/ioUNSzAGLg6S4WVN7
zHkXH+PWWcRX67yhOWtGPa1ZtBgi9LPcHK20MUj39ZDG9y2+uhiTj67svBb/zEPv1u4XR02RYm8m
CxNVlfmT2GghIWNrEvLuqzFGkDlKuwpRtNJQOPuujcwfatLK/7B3HktyI1mXfpWx3oMGLRb/BgiR
ghmpSSY3MEpo5Q6Hevr5EKyeqgzmZA57N2a96S6zKhIBwOF+77lHXOKHN2i4BHQKjXmeBrdLPEx2
pBddd1DlJA6q9+w0stMl3urQ4IOoa6R7w0JfpqiuOeC/GVaaxric+MVwmCdIfldyIiTkeiFzdlrC
XsXeT7t0NG2nCFHXrw1YsflWojCxP0+l25d7lrXXX+vKztg7DFbpFdYVuQkJ3k3du8yW7H2Z6yrC
ODNE/J+kWUwzHkea6vaYAPd8hZKs8iutNGcD96DRMfd4xKbmOS1Po87TxSux/Uuz0dnFuUzGSAvK
8Yto+1Fdz7my7jCPjeOZ2I3U9gnrnYY1Yj1mqdIRO/WTwirl5+tF5G9tBIlZJJivNrz832+qKAub
B7bzGRnDPDbb1Kxw2rST4tpzx+Tm9Uut3dE/0VCq1XW4sjYt8P6ZPDyvVjXLgDdiLVgbQTLlXHLd
jSss1rrdBxOm9rG6yBJpnmMxuWylVPX29eu/eKuQFtbEJ3iQpxyCsdDTIq0kbUyGbrPrHeuxi60J
C0zRvTH2+K2X4VaZxtPS4wrtU9A+v9W0wMlw9mElNzEDYM2wZ0yD+ukPIQoeqA/apKP9YbwC2e35
VTRXr2Nv5OQyZVNsc4/qS62mtG2vvyVgfuHdQedc8QJoTEwbTtCQRffLpV9g7+KrqwNnW3BjnSyb
SRh2rQMbWbbLlza9UrlHYLET+99ef3cvPdDjMAfKA4L40+t3uebVlHAwyv24I+g2xkvFYYz6+lVe
WiGoXkAtUA5BQTrp71tVLXRSo40Nb9Nu7UnDwcyjsJjHOPjjFQI4zzCDCQRUqt9aRNHbqhC1D7Uj
C/LtwlTgypWO/+P1G/r9sa1XQdbAyQa6dJTq/aNBNDyDCgbECc07tGpz8CdM4PL+jcf2Oy6CSwHk
bhtWDBpcQPTnCzHLfNgHCZfRZDle0397W6tMqh3HAdZ2Qrb+YZIT/t3zMB3cytC2DTnphKRANjn3
5UCMcIPtjqcF9RvDkPUTeL7nMMknPJi5MawMgOTnv6yaO2k3FNC4L7v6l2RwtB3mkvZOxZToPhI1
XIlU+hYR5KXHbkAPWqlCILX2Sf8fB7NqOFLXnQ6vK1lh4D1OqfXGfvbiVZDcMZJj1o+b+vN7mwo1
9uycdqjqCufqavyo69NbA4vfIQakqauPCGgrqLa/fjL/WEEcaJmfuJwP0PcDjO4M9QnjJD00ZOHd
NuR1/7qpPxK+/79lCV/jbH6PaPxHf/Wl/f8gUJihyj8+3jXa+K8g4jUR+X/+tVdErH+h35Xyi/qn
Dv74534J4ckjfEdSloX+RIefgL6d1/FLCa8Z7jsCggkCwrqff8D24W8pvPmOjo84DFgntFy0MX9L
4fV3AYMeaLBAfD6D6j9Qwj//1sD+V9YhVC4OVyQrcCufLxV6i3kw4vw60TV3jlzZWzjom7UO4GFR
RE2aeNRLYbxFDjnhBv66Lss/gLtDPjKg6PPrVkBM3dBm12myBe25GhyJqy0maWKEnlr9sEtzK2P8
TEHKPv3jDd382keeacrXje3v7eV4aSROnEnrgADo8uTS1NtdOXbiesgscVnlbbemltXLzsv6/HHp
XA0v8IpK+2I2RnmO3Z+IQ07ZcYz4A2aye+PnrPOlk59DXgHsLKgyzNdOVUMjdvCuPafXGRCKieO6
5+dRFecuGhNyATBdawMdV/x6KenCGiE9fl0Xd5EBsoboHpe0SxO/KfZEV7ZvlRAvLA/2YmRGyCMh
yVknhyv4p+ZOS3CA72/ghl/ikLoBe6oe56mnjB7ZkbvLxOyadvP6Y3leuxxfko0ppLeK0eCTnXKu
nNm3q7RJrgH6zK+No5qvUxO4m9icsgugPOPjUDnejRZ0zQfdzZM/moL8dXXK3vWOOX9OR1aVbkvX
kcEhB8b6kLlT/xVvgpQAUPMtrs3z8+CvK8H5wt0A7jR8jeffAe3PBGoSH+LU0h99Q3ZnRqWM/esP
c13Rp0uMWRVsHhhZENlOPvKhcZImia1DEtstzMZkesRjUd/2Xd8/vn6ll27H52tGSEgFTQnz/HYK
lcKtnYvria/mjplAd+1Xnf3GxPal2yFtj02LiS0EypNnpgqHEUCZXddGMHchepkKPLjDJrjp5zdK
kZfuB4U94zY2i5Xo/fx+gDwxRs2Ka1ssajv0aYLnEpSQ6Y319uJlqLDYzCGdOKf5N30wzl5fZNde
UCwPedUm72VWv+XDdZK/dFxraxIN+I1B6wkd9PnNjG2TkP+VXjeZbmqbzusGUgfIToxgwohPtVX1
9yPOgvoG8Y/J/pv7lR+Jlgpj78YG5JQ/XisQX/m8VtYjkvKTvWUp3capSv8g+1qcm5YUZ2QaddvX
L/K8FPp1z+TYrznkDHUgbz6/57Yq2b4742Ca6AVzJvuhauqPQOhfgUHeaO1eeIu0IEz3VrkegVon
tZ3XO1UQONMBa7zk3FPxvNGtxHnrvFj/lpOP2aU4XsnRJLr/xiTI65SqvjQP1OXmBZLyGof2ltwZ
D3f6ztZl1MWmvTUbYkJCM8acNM3K+pBbRrZdlBafm1kZP3Rdn9+beYJzitBXh18tz+8cFdRv7Dzr
p3j6Y+GL0wWuXRPlyvPHjysLBA7TPLim0K6XZmi/uonTQh20gxBfdJ3Blf5WGNwLRwfnxt/XPNmD
sC+fVE6iYg61UY+y1bQynabqsvVxs08tzGnDuuw9/CixNHvvEgl0+/qae2kdQO9exUOQu3HIeX7T
qiV/j03lQKMykfIg5NWUptkbi+2lr5nPBssHpokwuk61lLIxOqPu9QOFhWVt1YQz9MbEMoSWcQmG
T04l06e2KJ2nctF6eWHnuobO0ipdDc/OClPx12/6xEHm+KW5fGmIuqHoUbOerH6sNKhUOvvA4vU3
Md6ud0aflV+bFYxbCpF96DDf2BhSWg10WWf6NNWOsU1xj+WfguAGaXC9Fw0hQbVylvdl1b/VFp3w
uP76idQx4C/U2mA8z1/MsIATyEA/KBKdLrwUs5qoLIbhQg7SPmsQ8d4rIZsnfG+bS3zDs4+W7DGh
JiGF5IWSQn7rJsI8n9q6uKgrrX14/RG+tG5IJVuBDFJJf2MHwPmW0CT0gyacei/rQGBo7aur1y/y
woYIexgwjQEnb+v08ExmI2FWMRyq1sDpvOvt9LHSQaOzJe7tXZ1PbzGNXlqo4OqrWwcrFab+epz/
oxttl4GpuiEPk676S6MnEkEWuf1ZuKN5M4oau/jJSPHbmfXRuLIzYzpDwzTcM+Ez/oMjhy+SkQ18
kNVS6gQRY0jVWKkvDmWiudslUz91cyrfKBmO7N2TPY8wQFob6HIOjeDJ/fa1acVFKg+VwECH/I4y
SoUUe0RIFF/d4p0Tz1JsRENkuEmYDsr5ZLW1UnPQazgq9+m2FkI/f/21v3Bq8KNo94DhULWdnoOi
F57INHwrUpqGyjSe2kX9GH39awws7+IcIDFvf/2SJwjT8XMDJkNqxnYAbHbK5i4IFZBO0x4sIrEI
IRBovbHNioAteiKyDZ4DvtVqNt9P5fJRWzdMS906c7/tyd1I1uLj9R/0wveFDx1rkMWP19DvSjC/
G8hkOgSQe85Z6PUmmJ0/85RZbzrAwoMD6FgK/EYj15h8jzgzHKrJTB8zomcfjLRx//hOwDthKKOy
YeAKsfD5J9UYc4kPDxEkyhbfrNEtLhas0994f7+X2VzERxyF2IBEZv+kzK4ZYWmOOx56fTTv236B
pL4sdRLlg1O9afv5e6FAd7Jqsnk78BJP0cjZ1fPRTsXBK7N6RuxuJ7fp5BCEIacJv9HJnyITp/1H
Pa6QLdLCfJkNM70gmu69QZhBt8GsVFMbrSZUp897IMKxB67cSku24+b1dfQbeMEzh2MIdw3MhA37
t23EcUiwic1Dk08xeoFRGcsGA4HskvjTrMZ31smqCEUW3pbuKDX+t5/nMxKrcPR//aecLun1l9A1
8JkROAzf+mSvIWm49NNuPjDEx6bdISZr0TP9jaP9dCFwEYBYeL+rKgQU66RQn30/0fpEHZgBF5EY
8/HK1SdUBXX+hnzstHI7XmhtgilnoPmfGkyBQxkBM0nQZmGXezQ1quds6LO9GNNbUQ/pTe2M2o+e
seWF2bv60+sP87ed++T6p4TjzCMzzyRfkKmhvOIQqW86c1Q3uj5edRr07i6ZGeoSuVKqeblok2bY
zf5knHlugm0rvvXFW1YMbzyRU2OvVQiQi1gcllFjPMQW+z0uZXk7jq4M48IjbgFd0rYo0jE02u5P
97L1eRBeSlYqSnUTiOL5NqPqzFeZIw9eRZqd3/Um1DGnemObOS1Ijhdhg0GSgOkEGpznF4kHrRMl
+cYVlhh3cFji3djNV6aY9jjKyK//wSterZyYJa7wgX9SAZRanS9B3x2glugsrpEgikrOy72fetW5
n3nOe01ogsiMwIDF1flVDQ8ls5IfzlAL8nFS0oRCQu6g9bzxy9aH+c+yYX0OSGZXNRnzpd/E7TjW
945RStqWJLhchgpELxtsgibiXPsEKcsIV1d03OhtQu0CdKkq8/Ud3UF901Rt9+WNn3O6If/6OXzv
cLdRppxaz/RD5Teu1R/6gbTFjUm0zhPxNXiSLNSWeaTIlLpqull22wk8KIPX3tfGxiaP7J4wy6qI
UlUxtKr0AuqAFiu1z7OZdD6t1I3hwq664scbv3jtJU8fILsy+yE7IYXOyTbFuaE3MAIPg1cny9Yq
bMJLfX3xiaMZ0XUyBe018IxEpl0USB02pJN4P6xlpAnmfVbuG8fEC3sz1gE6bxWGOGLLk/NTlGpK
yE04GDhvZFGr9HHvGmil/5OFg87Lh93sUXicEtGJRcNdrqgOSplEIazWt3lUBFZJWVXUPoEDFYSq
rrGWcHAVtIQlLVCBlaJyDm7p4aPdWhNZFK+/jRfOjNWEhCKFwf3anj7/qv1eJObiB1fSn4P3SW2X
t4ORpp+zpR3vX7/SC485WGeyDvgpndPppo0Jjl3EpXbVzN50bkPu2k5Fp70BOb6wSQE4opOw2QlB
z04KLo+yPFamf9UK8pnieFKbGuT4FsUGgYjBUJdnr9/U7/s+VP+jKJ32fZ1HPn98NUwa/EGHK5mZ
8pMO2cQmUnas23D0lV2Hlp4I+xIkshvZjMb5ez3E/Vuh3Gw7p18U5RiTJ+R9q1CEacnzX0ELlU5K
tVdWSvYCYa5Dl2wtZg2fJrEEnxyImI+4EDORSIuyn77Z9oBFuga2JG8m4CvEJYmdOlc54mZ5JG9D
byW1S52TJrkUe9NoFo2oX+ktFzNGmReasiRZIKrnoSrhKBKZF5ItI9Ptp4OxtMV9lzvdN2YCNgkM
ulG1kVx8QVzlUtvVhtk/YV1O5WlfFUZgt0Mmig4X1bb7RtohqUvEQX1zsCqxt01XSiMcs9I7m2Zn
ts6TqpjkVe+SX7HrlFN9m3sCAaMeQBR1tFWpO2kbIia+lOYiNJQZq51OSiYps6ZZfPfwwSULjcio
uw5LHFJLTRRqoS6z/LzIm/Gpra2ZYDFTI3cLn9Oy23gD7FYYXybxT5rDqCsht5k8L6vpIi5uFlGj
67W6mHIMh2HoWuqsr5lbGWGap0Tpzp1bAfZAWpb6PmgDA3aFPxMzuOkF0XPf+kKH3Eqm0GBvUmFz
nNBtzjWO+ceI30D41b4amiLA92tIMY3mTxGsAltVd7XI0yzlnwlUU85V7LvpEhI3mU27WGnBdBPU
g7+3Ysl/HtiiV2fSio2fdZ7psBGtEdvcgUQW+FtxQnqJvu7LoY/nFiGYvlgOlYVpdEQF1xW4tyEA
2wi3nHiBxL3jOmWw7T/2+ViqTW7bxYM5OEJtgkFmLtycpi4hzNJzksjqOt3W6pM5xyCNt7NZgkTc
apXFqWm6pXnrjiXBR7acPDa/eCChrnKkUW4XqZQ4M3i5TwWcLj/qiRSkR00rUspyYv0grZYKEokX
ZMYPONIJvY82fW6UWS4XNaxNbZ/YsfiG1lEu5FHPdRUZi9eXUZH0zX1fJo3czDak8bDHlJJc5Mxw
bqCGFnfJ0rGC9LnscNPtWoTUMU7dQdSIgMQ2hqKs6iBupR5Z0h+JsiX8cto1c20kIL3WYIZpC5wa
kdhcghqMBuzABM622KaVZlvvzVLlatM2efLF7tNe3yVW7d037jw9WDMWDDs7y9Nhx9BrgiKYT8WD
To4kByOBdyn0SjncDPE43OJ4g/ROcfJX22wKzO8ufD9o8uQsbaslGy5hr7R7i8A3spQHedYkVmqd
xw5/TdQFsRuOY5s/ut5sYLWmRPqQdbVBvJCtXXZukhI9IOElkzPZKve8IejpoVdBdj31sURimcLs
xvxD9R963a+tyJzSgAinZbTZQ5JOJpvWHqa/DK3+S2T41zq5esXJv08hFmfUiD/QIfTz+ff/Of6J
v6z8vXcrfo/NArJPToHVquovK3/zHfZVBtU7aMdRPv83f8F+x5FBf8zwGCmJvaJDf1n5W+/oIlF2
0koyLEF7aP0JgwF04NkxxYpBSH9kZDGptgEFTw7LnChQvXdZzUnBor3g5HRuiLyjZQtTMxEXRA0m
CtejmohK8vasVPc2Q7FoT1IIWPsit03xqWOPJJ2MMEAzjdAlmOISo/X8yRqDIb1IJyuF6wTrGD1c
CV11a/AV+ud9l5fZhVBNvKby5oa9x2EpfvKcNr5BvVFUkVkURrvRnLkbEPcY1fce9PgzccSGBw4q
RbLP4effo6jo5k0mYCxEpH+3w8b1W+KiymnMbq3O6m/ipExhXzE/mfa6I5Im4i9x0nDpxrbY5H0r
Ls2gT5yLfIayGpaILp19Vzut8cgpNLbn8PHg/pVzwOEzFHWSnFM5BvFmsEWS7KZKT+A/612gX9f2
rAnaL69LdkVcpxOfHKzpyPVEHZBeqwmsoGFHAWVfM3RdLEjOvp65JPt289iGbo6dFQBML+S2dRcd
4LP24IFvnUa0LnmctbHy26ecUZCaVZEs917eJPJhIKDVWYiSd1LpfzV14kvVZU0yg65uB0+mZUzg
sZbmwUGNuivHO1OrVlI4s45GVefTMDkSaU6m6C+Wu8XNzUJB7NY7xDKFrAUqhgEL/yCSiqi3UK9F
4O2KppJq6xoNSXuV21ntZesgVb3MVFl8pnhvckLWvbTzb8Y5NUq8K9NZhTrRocN9UvK9bO0cdiwh
p6ZR3zVdZxVXDA5ksffKAdaIVeZC2yATWlKMURWccR97fZfs4wV7EgsyvXm+9GRJutTqY0uy8dgF
2dnsmOpc1mqSG9XHwUL6XpNBzMsdc9zaiZi8HekIiMHwA9atC3NO9YYieIRTPmVZ/RDUFSXOZBT9
TUKm7rAxLNZcuBSevZFa6cl9nyz+TSrlZGwkWhszdPmr3vOG8uvMKer2LFDIqNDDZdMnz8tH6PgY
qK7r1o2HbAcIlE/n6GFicAFXkULu+7IbMccZZnM/OT1eLHaeWZwyJYF9CN/FZH5Gb90VGz+ricRs
rEF1l8FkDnk4kxGD77ARJ624NQLh3VHRjNnZNOgS765fHOuBYaXxqImcZFjzSMlGJQA9uzhStZNy
pW3HQTmU0GaOrG5n9uSYh9mR+q1jgAZ+aR354UwI/fQTylCvv56PTHJgQ1jl/ZLobRY6R9J51hNy
m0X9L076kZ/uHLnqaQdoT7rikcN+5LN3SQq1nZF6EFkr4V0NBdx3zltxMFZCvNYZox0ZKCNu8UyH
MV8e2fN2I7XL9MipH4/8+qxYufbdkXdPxq9+ax7Z+LqWzs7GT4gpCdFFwNgnzdO/VyuNn6htGP3q
yO7HRjW9TSar2HNV2P/yqAQgtxNVgH1UCLjKHtKdvgoHvKOGoCgQSm9yGE9qDy7XfnWOioMsXhn4
ix7kRaSRyHrhH/UJmA8Pt+4qWkjzLHVRyPDhI4iQqYjspkDjkHhIy7fVUfvgNX7ySAT9/EVitVds
/aqCOz5m0ph23VE/IYqs/AGfFlVFsQospqPWolllF+5RgdEZsX9OG4EuY1wlGvFRrYGNEcqNYV5V
HGQ6diqKZeqb2+ao9GCqN5Kv7ab6BVg/WhC+kOoneUflJZMQ+5GGDeGIvlRx2hDE24337lFcMoM/
/oBjjOQks4iaCpN8VaKks31oj/IU9yhVQZWpyCldFSzu5HMYmEpH3Ocz7/D36VHwggpc3C44v8ew
rXtXhOIoj+EkQypTsOfd1EcBDamlfFCJuQpr7DIwnjCkn9gnbDXfCqdNtC06ydjOo6Q1lX9NAHU2
dGFZxoRfQDZkWrq4MuibCJbY5Ewbr7B4BQJeQLtdHYk56Xx3DD62eTK1YdyzeYWeqU11aPQ+gqwc
F5VpiLoxILIaAD5FwKS57m2WB1lv7Wy3xL250J3FD0uZ6x+Fhs3LhTvnJJS7Zm/iURv4lRcBSxnf
TV0QzIFbgawvWkSPmKti+MrUqxZkgdo9Jic4KVvG91rqi0B+QY57SFXZK/IKChKHd+DZgiwRrY4v
22Kpu3CsgCA3dVFYV2QZpwWRlq3dDFuNxF/8OMhyVY9jYCvGhdAykHmW3Q2fAPeK2xvaq0Bow3mV
xdw2YEXzcTFZGwjY4JZBh60UFHzwNnUJMlIQCu3gCl78rNPM889ZG+0SVjCUi7CdymH9kbOgUUIw
WNcRnjvlB6+QswwHlarkQUsdrT3oWW93X3Op5zxds2mqZlPETk76Zr+Iwkd56BMIscEQJdd3bdon
EG38dqoimbcasbY52zS5bgYj2XKETBXqbSwQ98Hipdck3vSm4OEVYdWs8eta3Btx5AxBWmwL3OG/
8N/NH7yhD+7mXFtYI+U0P4z64B1GWfo68rqu++SsnU9YT5NnXSyj6TfhIsbgpybzJdkUhWJEpo/Z
fTDb/Y1JL8JIPgmWj0Ef25/5qcNTronlijFyg6RMZO1t6abiwRrahUB4C47zrrI5HkOVYSC/LrGm
CGvY7PzqFBZfOPnZaCFlhicRSngjlDIWzXnkBLRNIZ2gnW7HaiI9U65aWqOukjNOVAgBizsUOzfr
CGVOXZwkoRCMeDgXhbjTnIksXyCR/L1FDAa6GN9pPtBCicOQxCbNFqqrOz9v5fdRSueuKNC5bgz0
twkZnLhEhG6M81XUp1q8L3H76qMByGW/VOPoncMYdxRvhCjwMJucqt7ptD6Pjp61FxpZyWJjyrH9
3i+pw7gnncQnKjQku3WQWt/YYCeOYhsvPCxhin5GDxeL69Rr6zRCAtdNEeuE9EwjiLU2YjWN9Pox
QyTYocX72WpNCk6/1b+5XQoFf8hG4gyFE2hJiA5IJyK3c+sHfAus+nKqknzliPrUPHXd9PRwrnDl
Pkj9WYMRPrhPulEgBZ6txq3fp3ygLc29yNnsNfq0sGKm0G4XvTDqjbIROW89o4MUixJ7eFLoWj9B
Jur4a6t0ZtNbXKRqOgWMRBumKrUhOC/pI+Ut2nehfKZRub0qlGG+wWkVGZabm6oGhFmnYv7jen0i
V6cYA+iwtLpex9i6jhFytjHW3pwYnbJImUd4xx5ndQaN5jhVO5KiXbIDEGhuHJy8EYbPUL3wCKu0
K+U1wthrVIPZ3g0WavOWkS1JyKnSzyYiPuSmkZW/bUoR+7uq0sjcjm2Z7Gc87HXUwuiQGbAg5LTK
qM6V86PhlvT7cZJ01ujJ6w/Mr5cyCGPbzgImVTl9BPOTRb9bzXO8ByHtINuQaCPfx005aBFwfnur
9cDM3N4oPgZdiY/9Pgv8RO7mRRPsyJnHwDVgZNhm01U3mm1J91/HFIBzwScPmK6yxdkVfhfcAsD5
14moWSNZqqa7GPIv8cdWa0xhDWdID3XKSET8Js5Z7Oy6DYuZqCyqhc6uho1dyUDtkqGdP/hJmbWX
5Csb6bZKx7oM3cqVc5hjG/CltfylDifhz9cYDw1fTUwr3U1RGypHYC2Sv2Qp/+3A/7XSLf/vHfhD
+uN/7b9UX5/34Ouf+VtFQANur54sHJprgOu/m/BVRQCo766uZVjsAE7Tn9eN6NP/+RfaAwiJqMAg
3qxN92qy8u9APeudDlFxnbZCz0Fr8Ec6AnD9Z104xAcc7eAV2cgFLcbjp+SqljZiRsl8C0ObFlBD
+vy5phO/tTC3yGDp5nHdXtsGJfWDNwQyjibZBQ80qeP3pSW1O0x0P79YWr9a3Rr88qM160iftDYP
zkvZWB+xGjD1vdXp9iZIs+UOO0f6ax2NeXrRkRmqve+wIM+JeFXZo0JO91kYoz+Q9zyN/c4Rseyu
Mi3VMUWoyqSLhOP7fVjrlLMF4P5m6jr/c5D5Tc0GC24ZZV5r0azhp26AkS6gh3Y2VrTBFYYNoTng
zh9i2mBv3SAjEthncGhFsxqwGpr9oIzRoKJI3/FXci62nUWyruh8pIyNHn+TS4mT/2gWQLlLbqOD
SGqjiTe5pVZvO8wHwHyZsYfuTEj4Tro9enLgVDxAnEIOXaQRS9NG/TDkmJEV0/DQ6pAee/Zd3Fg6
qqGwUYMdRIsdUNQJR1DGVEY3zRuj77T83LLTeavpq0Dd6oPqY5H3JPOOld19BFAgY8MIOi3butNU
D1Er8szYLq1Z1hvLYg4Qer7wDpnGDgnLtMUUQB9jfTqbvRyC1zxi1BUlviimM63ESiWKgQ2jwV7M
746R2skusCmpNkkm5insrIYiE/eIXI/mdkTAR4S0OSKnBmGPukJh1uNP2vLQYwKvGx8krR/HT1sw
uIPTV/RnhsCSg1Uze/QEnRlflLA++50Xk7AWFW1AqLdpVvYBGbq8QLVvlBgtUPdSjwSLv5UN+G9k
TwUC6kyL/23J/99N7V9M917b1R6TL/X3Z6ji8Q/82tIs590KDZJmA8dIJ2KJIdgvWNEM3rGfsI/h
vc8QcaWS/rWf2e9WOhnDTmjjcAVAoP/PfqYZ72B0QvVeMw/W4F44bn8gjGJS+WxDQ3nFBA4dOxx1
wmThP6zz5n/wFsdyzqXpBnddx3jpnCxUn2J8xl44TJNJu8Jk4L5zmclFGl4PImxbIlqcxgpw7GDJ
P2mjJ0iZcUfKM2G4WbbvTVU6UTobrGqcwthDytwYk1DSE7uh5jSk6qX5Mn7SGYPM51AHZy/0E+iM
YR9k8cPQ9wMeKp2fM4HCc+/L7FbJtA7Zlu491O8ujfe04/04hoWBhvQ2wE7VM8rIG2tp7FCw1G0b
FQwP7H0at61pRE3Zd/P9iL9LeZk40gJeY6o0hQ5BDpAX26xyI0/l2b3AjFvsdWHORTSMbDqE+TAa
YNa6TMk+yXqMYvWh0itMLYzq06g0PsVkqHVKcpNePUrhov/UKR8/ddTvhwL6ncW/ime+Ydzv5qiX
ynThLpe+G+lNI7od5w3k0Fkg4aKb8xL47KQZ1NtKtvpZMKMh28duXnzLwWW1jaD7yAh46ktjxxzS
+mzlZvcIpzaJUj9pxM5f4s7bNgkTXqxl2nxf6jbPo/NlG1yyvXnmXpS+kVHjxsU3J87LdFMu3SI/
ZuM4Bk+mrrVPOKoWoK2JhRPHjDvReTUb9ojrRuV8rLN++eJNGetES+vZjEoMuOZIt1cfGq0tgWlH
J2d4Zfb5xgO4jMMCUfZ7gXMN+GQjCiNElbEkkY+iKth2SyCvR0wExEaw6tNNoU3U7ZU9L+89n6iu
DU7eU3FmWRNw6tAZPcx24lI5M2BZA7Mm+CuFuKmyoWGN4MN+zxdD7cCNGyfSas2NN20wWDFWVPZC
Pno36yWR247UqdBhvtGbN2OwNWqySmjjZPoD3ykNgWCCdSGDZ6MrScQe3DzyR40zLkicgsN7HP2D
MNEZhGOgBWIFSvr0Ck+X4iueScbNlCp8c8pJy777kglrOAR03NtBusNDVnnm3dh78WhtrAIKbbst
OPYBn30VW+s4tyy6+GkukqD8mVQdMB1zTXdR50mWsDrClBi/hmAVKpSo4QsvcHYo/G+Jr0YvxGfG
lvuU5cZxbQzzNZ6SlrtNFoyTrjDmij8wZh2Myx7nQPJnaOKDWzVlgR3ZrTTpT6ZEe/DMmLFtWMbQ
xHbmoDvlOXi24Zwvs5z32Pr0X+M+9R4wUR77aMH79JbSbBix2in7YNv4miwue6x/s+2stOnMbM1E
DwXDrzxckI/4U+YWuwpHujMbYtS4r/xkecB8yfbCuTWDn3qbFIcg7pb5ytP8Tm6EZbr3vZmNT/qQ
CnapLlDzVphp+gHQ1os3qelVdgTct1WyIxnbSME6oxZg/n1T511314wWgIgFcI89kV+3T46TmE0o
u8F6Sklr+NhVZOJGmHxZWVQUrkfjF+vuzUjYAUOJTngb8EyCnGTgFI+MI+34kLc5ZqkiEOWFaDK/
3eMnZk270veEHZVaBlkOD6gKpLLv559tY9WTfO8oTw3uzsOrwAavqsfqTk+9rFuP+/FLrMrm2isd
8MrEw5kDpzHiEzd+r6qrXNl4UE2pZHez6m6+TvoC95UY3k23c4LasiMnFtSdtJU5WWZ1JtqQTPBc
3tp66mpbkdng+osfr70PAm65ITelys8Q0PP3VH0hhs+TcGg1JZp8dnU7zsavATNe8lv7dPrWsaV/
wgPU+6rXlXHn1qm/s2Spl9sAwoS8aZzWrkUkLZGcEasb1wSiZ8E3Rx9rZ4PLdDFe+P3YKIymZFmz
0vMaekc8tAAPGC6dAU7GOMHELY9jmnJB9Uk3727zQi2fe69i9XtBihGuSsqm3pjuIkfAKtNT22m2
tGRnSurMTVyqDmDNCWI8nAyNpHlVMKGWjT7+b/bOq7mSK7vSf2VCTzMP2ZHezGPa6+ALBaBeMlAF
IL33+evny0uKQoEcIlpSS9Eh8hJAAdekOefss81aa3+trX6mOK115gHygNTZmtZS4AXzTC3h7An8
5RT9C7jsP3OK7oaX5/J9pfX8+l99IvNvcL5RiMXtAaRIp7TffCKJIG9Dkm29ls79N35zimT5b/JZ
noVKEWghpD5+c4osfCL+43PA3+NPIcb8d/hEHOwnnwhSE14ZGozAwTkg9O0PiCDVbDKA4KjowIfU
v8TNCJbBiZo0FduTSZrOeMUIt2ns9uXa1e03tZ8EefGisCyW3aIkkui0axVutSMrQ2+tKEwpdnJC
lNVCu23NEyesFaWXL8GkLaXs03JwiO2UcELNAW/ocrfLyAitiAbiCrjkP/UuvRgq3BMXOTxFvkw3
81m7g5CUU0bjQrEyMh+sjBTT1q0z9e9RGKdL5ptAKrren2jPkRk7IwNa4TZdDjYj1xUKGzQcwe6X
88pqS8DXiFUAIrKaHDElxI38QVuQ7HbWiIxIZgtZahwyXYiG3OvDRWbLjpqmS9x8G8uD0NSa9pKW
9IG+qDSgTf6yLImEhYvVMvENuSs0WwLLJNrNMKc1paVWku0qLWsKfOpQVM6W00ImhhnSE1nV/UVT
ASVB7qxS21fW7nRXdGlWvynnnLOyauRakUeLDLLRwxqDqo7wgkhxo6NVwjPZMtnNL2nt8pzjLhqT
fLehUtHY95A/s7elUkuS4sk5Qy6es+XCtGXOl3MWHZmL6iGUqFdQ0STNHtMODExtJJJ9b7dE/NBQ
fLDnLT3PkGnDfQfHXjlSmM9I5KfloFzM5/x+c871y80cHulz0OlOM5RC71MYnsi6g7lBHB8BC2oG
eVkSQp4rCTXIr9zLNFGmwjAgE2SDVe3LQyF2EdlfiRdCei4NCJGVYjrGuWZRZko0HKA1iA+mOOJZ
q9SIYzvRpJpyR7IWCGTQFY6A+VwRATJAaO2I51pJCX6stK1zDUVqFq7SGMvVepDOdRYBrljtmef6
C5Q7mWJMSZeVoXLCuYlNuzjXbFAYySngxOdqjl5nCXGyTIMWWuwVVfIykdCcAuNXETZJQ5EtmrJG
eRQh71YGwa1Qo+tmreoo79H0QAUxGLMpnNy5byvZHs7icHNUK7JLwwjlqrQ2+bj2LCUnpWAH3PUs
MVepiJuiMBMiPbcUVr0EwMKQpJsBl10jBde9qEMLvGs9K9hFKPigZqfU4mBPZ5U7KRqja1bt/JWZ
y22czop4yVkdj54s/VULJrB15LN+XjqGLY7PWVfPGpT6yVKmpvPIj4fBJIyk4aO07UkXIcyHcpb6
bRUn42v9i24fzQ5POcl0abfB06bTEMdUjbpaRvGvo5vl5MaDPiOFdlYFzM8KgVoLJJVGtr2yug1x
XnIwgBElNs1iqr2q5egM9pvkoFlY7WN+1iGsl3iSnPqsTwg/i/KWEevjU3NWMDSAa6FmKKpLdWo3
kUNj0nLz20ywhfhhpyrhfNWjs9FDUoniLTk0FQ0ip7NJJazXqY77mKtFcdNK1vq7SjLl/KIEKbbY
2bRWhUV5r9SEkZJlqgI3AJKQUteAA2SsD31mCfGt0LM1J6Arp3AmvwTnBfRTO8N7v4gUlqlkdzJM
ZxdeSoOY3YozFshWFxsSszQTRVK+kyi1iNWbVoGs+NZLg1Ct0Y9CJKj9npCg6S4Ib03hyLqNjcOk
VihXIjHZzC3xaoVSq0CFD4393hxLyvq5PlbRD1kRYxwjC8onYWM4gMm0Kkl4KM0xBZTg5nVLMdSm
5rhMiHyoRi19RwzBXLN9mQqRXOjUjFrydtaU6tE9PfC0qyQqSKj3kaHeb7Wr/BRRL1ACWR/bNqgB
Vot68ShTbC8daxSAVhZOLK0gIO5oPBQjg3CUhwT3JkPZ8CHtkC06geiph9sy0aV6H8cdgm06Cya+
K+JRadmUcsRccW7nxlYqiySbEQNH83MCvdiTaWSk3EbEA4aDJGJ/g2ekJU4LnZzsVyGkc2AtdRi6
TToVlyEZKNMFpi8/mwjqtX4RDsRkMhH7ZYeqVMWNW7OUask2JcVEA4JtGV3TON2kl/mF1kyU/VLY
30hHAiYpUIbNs8tRkVY21E7rkwGHTJOvUGgN0SgDbT8F3RKH19AI49BOrWpa9uwKYuWIet+8dhT1
H/VyXRffslLjYmyW+iJif9qmhigeiqjQiNUSSv27NQtXqihTt4r7BIQNkA/2XtmF/x/VviFUeuQT
vuk5PLB6XGIfZPT4LMBAeIlQkSXaauVG99OhrDe6n6V3DkljSbJHBFSYMlFH2VYOVfEwLVXauknF
BlARBwMdohYoIIbfEPtuGY9CT+xoMjX8eyOSjgnhKXGsoU3f4FHoM0UJK859ssrUwtjCe6zqCOqJ
aL9OMmchiD+oCFzN9rKuTQGiQx93WW91k09zKu3bXMeRkMIKMOrGMw2pr525oq65E7u8X2/1pot1
B4qnEoxDolcHJhSw78aa9dWBHKzfmcCKkk3MNX7Rw7wxHWHol4Och5sgcEtVFYnXekQFsUTnPlLC
W8ifMAFJRuaXljWa6LAJS/lcDF39haSnbnrzSAkyo66elJS7tYg5RmpEWu4XPRZit+6SUNiFnSxf
qbo6o53apFJ6lcfZWu3TTQvQwQGJb7AkypNSDVmyQ0EwedUYZW5okSry40jaYLgvCYyHQNBTkMqt
QMxwQPduFIPSGJtmV/bGig2yig0AqzawtHvaoNfCzayREH9JqC/Jk6P3BvzpSbTWi7BN5O9xM0d3
jaISLgixJP6g5E6H0yQfBqhRVVMMHgrTxq08KnVmh1MLiUQ2KRvrkyS+tOoAMaKNo627raisPwg0
JcwsTEOSC10OaCo2SuM5m8HLk8aOkbfcqNRHsdcyRrhbQFsLVOpJ9II63GsFN8LWSzUhcZGo40Uc
gVBh3Grxvi17ieRIZeFURCliyShd1yjnTtC7Iq8EZow57nNOPpXW5jtFLpoehWLcP1tSBfahVeIH
YSyrWynWFxkBzwyF4Lyuxgtwa4ZoMxVxs1Qr0ksv6RFZcUt22D3oieJt1LT41Bl9+IburUiniVit
g2VUtEDPRdqet8kKYBrQDDTzXhhpqEo0TOlYa8KvYjJ1b+BgqvChaVO6YjdiXcyeNWax/DTncjF+
qfRNzdehzlkagZy0kugKOfGC4rwLWK5/IdW811D6mRiwhQEGujw046FRFJQLeUudvkuNWmOjJQIX
Re9S6ouMRJ3nHgKum9zrFnSTN2ilv/eYcGmJPBDagStGnWkLTd4dE8U4bTS7xLANJNOPqlKbwUpC
zKNL5+pltHL2/vwaf6ZgcI0cD+FJ+A/bAfWPx9OEOWVToNxfLdGNzn7rcI8HT4I/5sGHBOg+S6Mr
Q4SCazSPn/Q1+7madj761qCYbIFJSxLYlz9f7Zo1EMElWPFzpYuehb4z+unly59f4s8kne0gMMIh
9gHR3ep/H/vGgBkF24kxtwWIZk696I264TFkL8rGirT+b+XMP5gyf3ws+i/opG3Jd21T6t3whRI4
ezR7dXvA6XL7SCgeAB2Jp6FNh+4T8tEHLYpfLkzlQBv8GLmjj7RYgf7zK/koBKNB2jn6QlsQkETi
umshp1CLz7duhCYaOHPaHGj7gq6vaeherDRo+9YRdmEy1Yd5bvrnOi+Xwwp7ffnkJH8/wtRjDQNE
HQpXFDI+0MPGKKLsNXHz08qsPKqG+U4V0tA/3/a/siz/srGDf5uAv1fmi5/LnwpP28t/ybFIf6NG
RLVclPE8aMGwCb3+qsen/I0GcODZ0YdgyVPQpubzr5V03gYLSqdkBe8JES3e1VXDVmRX/waaHbkr
OsfxaZTo/65KOlKNLIX3REYQcKx8Pg3K9daBnXTO+6UCk3/MY+s5riuTfPYWddh6pctsR0oi3LeN
LJwqK6d77ahHxCyA6RC2WSwcBgBqVb0vYkWbXE2TRtEZk05+Dqd11ALVmrP4QNCYd/umaZPY05Qi
Ga9CpATQQBFWC9wrjdeBKil9kpbHLp1n0EfR0tCNrEFJ+xiOco6wvj70bhJXKEcMVo2it1KSANoD
nuzGTUd2dDR6N8DnkHCVq3DRe1cR59fUVEPrmFDJrV2rUobUN5Czf6I0iDQlarlGf5SB3GW7FYyW
9pwv6yJeUn+R652Jl9/RVBRuDNUEhZg6laXxjXSJ0XhWmozivkqTTtmxoc61a1SQGVB7Gk1hp4eZ
Rn+VOB9dwyI1XBvjOHjmavSbEnnZdru0i8uIkjNNPu1aGkj3yNGon4AxKOQ/x1B7LaVSgNtf6jK0
IGXR4fan0FMMcdXuza5QEWLvpPpQ6U1qwXMarWqnZc0segADGxp7JMUzSaMxd0yz0YMoFKzB1qKl
uLXWCW87yS2Q/UusZvdwhdJXNSqiyhUgbFzUolncGEY9UF+HeJvTf0GL29O8RkLjU8YIXwe0AAUn
R8XonmRYjFoNML/OsSZqddyl3NCCuGoSzRGJ0HD5pExC9Ivqgaf3av9dTdVQdGALGXeilELcEhMy
+m4YzSWuaiWPhbcahRHuxgU5BFspzN7V1I72EWqktt/7QsE1WxkXQl9LyJ4WotlvtQERj7J+D5YK
bpRC74B5noBaxCRWCjT1KpBp1uiXgjTtCWenxVVKTR3cJCuFK1kjxHbAsMcoljKzjlMWJXJui3ES
72ETU/vXR7i1dirQfsyWYkGQbfpqjACXQN2joZKVRUKObIiv19VKvytjknT7SJWM1xFdudUBWt9/
18OlfGwVfeg8gQCbmFiMw8yb6d9xrLu1+l4ASFC8vkyqGzExU8MRFpzpQa91NJfaiNQTDScgmlEv
Xd1lNFtC7DYqXoTeAPAwLiT1GAwKdI6iTMa9AU91Brk74oeGmdlXRxDS0kOuGfllpSprZYO7m/HH
I7iL8NyG7K5uO22EC6VXEK2G8KiPWvddmUBLOFGmho9iGk061Q99WWFy1UnkTH2rvIliR9cFk7oJ
XvyqJnRYIlykB6ueDnEwiUn7kuA1cnZWOwIRXyhfO2PW94Yzhl0ElE4fojf4YELuRKOc9kAnCZOZ
e11zCkNtFYNIsdZ4PyVZmDlUlIjpaPY6Lq6VodQcVO3Y3q0V1hMoXSebfjiqIhigXu8zT81Wgu/M
Sl6ob0DIadVsqvy2r03Icy211LapiG2mMRQOlFbLtzBKMClCRj4vNCgi3iWxMb0ZRjK9xY14Zp8K
FfaO1k307SxN6dHMVONRG0hyONRUza9t0o6aN4l02VG1lFYbVUvOcqUFwVuCPFXih6tsUU3vS8DR
RRlDtzRU60KnF+Or0oFUuQ2p0cFrYUrmjqBoxaFoxHX1BoAAdigwLHuYJtm+RYoNPA21FeHbKmjC
TY1y9fI1KlTzsV1ykjDruOGbt7IT1NWQ4jodaSaFjhhAmoLcQqdsVxa13t7CANWXp3wMs+aAtLex
x2qEYH8qY9QdrSKjaVdrZTwYoWzml4oxiIYv5KH5BoiFiyuHXltsVFuUCylLhDEws8T6LsmTWfqR
HlN1t9CpuZJqi6J5a6WljzxRRv+hkfYjTMcYm1ZyMHShKjVmXxH6awrokeIY2toBjNd6aqjZQEbU
FbXMnHddO6K0AtVS/0Ifj7Byxr6JrhK4hKajzGF7Wwrgc0AaU8ry0oaUgUM3BPWmTjcJqDFBhsaJ
+xUmeqp1peGibgC+CZQk0BxK5gXhGGiqL6lpZJYD0j6jRxkt7S9zLZzO416dBp0AgalUNC9sBvSK
gnQZ0ZqwSkk3a1GbkYzA0Kw+UifLADUJo2b3tQGKsaJTve5aVOVY0dQpgLtKXWo84iU2WElDFXo6
YWRTvI+YnxN69xV1+ok8neJkDchWtysb9WsTClSshxRc13FSl/HBkKkoO/Eo5qZPlS2GmCXW6Q99
Ssho2sCSo/o0AvGUvs5ZkdKIjCwwDdZzNPdv6jZMxQ2pqjZunoz9w5ouM+Vgq1pBjZACEmbbEKaQ
UrwIcSfKGsyyokTxN5o6kVTJpVq+ifppeSMxU0DPiIEJh0CmmuJblObyTpLaZLikBihljzOnpXzJ
JWHNmBV0HXBLbaaKjCCb8trUs2aT89QDxFDTG33dQGbmpA2dy1o7FQ9lr1Cuhdc1fOkMBMNthSmR
nFpsLps9ZAtYrr0ZWnYlrfNbmCucuppOsMoRy6Iv+YCDZaEqnpJmlsowfqhogfi9Q8KQDJrwzTCX
8nrTsKp3EO7auzAmHXESiNoZg9AsHxswwTCrlzEyLMWVwm6Y3lJ5Xcg0N9oLCa6qDKZG1U8RSryi
XZQg9jhoG/4apf7lb//LVlX8//vbTvWj6v7X/z6+viLQFP2f/7XvcqBf3fsy5/YBv3jglo6ANeRQ
QCsb+xNJin/1wHlmyytQg0LQUIRc/pv/LUgUQGVYpmfnfMsZ/uZ/CxIFUBGwGORI5JAkA1G7v6PK
eRYe/Tf/GxlspGEgrGqgz/D34fP/7H9TSEjz2VLkQB9JG47HNNol7dGUr4pi37cu0itFeZeXIqjy
CGT1bqbvsXLU19FeSjgp+NhUHXInQUCepN2WjN+J0AD1Q2v6KkxD1TNVp6P62d2NaaAIgRDu2syj
UqU1p4KNWjLdGAxEemjLvTKdQn0/xV44ODR80vugmI/1xpFkV90ly5cC7ld3ER+Nr92X4mV+1t7m
5zIQ1MulgMXztKj7IvxE4u5DD7vf36Etd/IumCe3STfYWJUDU/C6b8ur8VB9a77JbEwP4iuoTAOg
j2t8r75V34ZXNlUKpOv3mRzeXeFEoT8sr6A2KFdB4aoGV6t2U3ocsIp0xVsbKLQXINGW1F/Q8gIe
Eu204SkX3pZMotsvGI8UJqb7brb+QXpCIXx7F3T97pI+CgPBIkTDIGLQJ+MRBqKZ70TzqAn3tXxN
S7XL9U24MR+HU/Fl/Zo9KZ4AYOsJyQ36tqFzYNGXqEAbwq4hEthLCM3CoYCh8Mb/4GmyCt7f+f+m
0/xsgnwEg/8TTJDPrIL5If/4P88q/JwUPq8goClIWANdMdGN+ZDQKiR6gcIcgdRS4sSNOcDTVKEz
UQhfZOnNT9Kznx3tg5H+Dx7tDPb9sCfQ8YUGQfQfReLxo1h1q65VpI6JGgyOHiwODGwndVOXRe9Y
HibeWXloTuJGfuRGrvaJeYKh83v79P4EjA8J4SLP1jqkxVSgBpMneg089IHGWYDeKfrb2iMA2hPo
TYSCxi/m8/xCOU2+l8HNzTbfBUqJVCYO9Z0FwiRyojVo6Wv3PTkUiD+H0ODs5r54jW56yQHyu4kL
3AtEFTY0+HsRFBp99UAVv460N/z1F/y92SAhQOtJMB82TXUNjwZDbehlnUfM2IeO/iU69W+E1uQm
LtLbCbYfyaJDdB09rc/1DLvMKS8nl9Z/qoPjdwrt4dR+1UEm5vbJaG39EbD/yxhkV8vDdES9+BaS
HjmQ26yhAywwNfuL4s+VDZljpcgEnoWCFCXJp3Qvxa4ArOONVEP0Vv8of9Q/WjDLaPQAcySSu3wR
LxW23dFbJE7YUer7XHdoJJBnQSXADXGBFAwQH7/Jx8SFqz6VZGjs4a4PwtpN4LEeRcqZn9Q4Ph/m
D/b9r2H+Zxzmz6wJqLyfdvH/bGvys2DKL5ZaA5WjkVtGNO1jk+9mnCUzXnKSoXL0SqOlawj0id0b
3bqzwBKT4VA/kwf/7JAfNof/jEN+EJ7+9TJ1mHFcK/0oPubRM03OGksp1aDzFmd2O+fLw+rFl86v
qkE/5v8bvVZ/4Dt+eqAP7vC/+0Bn5fiPuxC4e4ISleiE0OTneZPAuECHpVGDkZaDjmLSkq9EOcWB
lLuTk5k+lPUc7QwLBJ0CzdUX1gQong7Sr20X09NQM3FlqtH7RYnrQywgJanSDgDhj7hBTQTL2142
9UhvYhOTnIYZvWmzL7Os5rQF63P7z51Z+Y8mxfvL+bCHl12mJ22SqoEFtNyBWCPODqQIpBuallNw
8tGJSlIfLpsZYmoA2x+BQM0AC9kvRhshPGO+KJ8hThtulTmfbbp/uEzfn9+HcYUmCCSG1tXBgme/
FxK+hSRwSie9a6/MR31n7uTHmtjAvJq+jxdz0F4kn9SBPxvyj61o/smHXPuwv/1XD/k24/5kgW1F
vvfhFVpnJb1RcPOaZziOEcIPtDC3Ia98stF/NrW0D9HEP2JqfXatWxnyXRD/777WTenrdzfVkECJ
IPGy/ffBanUjTIZ1ytTg8VF0rq5onGw/Pd3f3X2SlTgPzsfBe3+cD+YkMkt9tLbjLIfott/HTmOL
hzCIdv3+e71v9ypuu+7gIO87e7YDIVCc0K5tfLtTfVnaz88H1xMC76DzR8qql7X9gEiBXdqXvQOR
4lOn/gyT+bMT/mhfWoQwkJdS6bBuZ7fYvzByhhvLj6+h4tP/F/zevoWkkTjlTX1orloRMpljAKy7
N/af2OI/yH/A3P5tkD4CTtCT+oedy2cT5rzfvpuZ/94J84f79vtr/rDatTgiFVkwYUYf6px+6L7t
2WQqKuV2nXuftmX8bLzRvftpxU1p04kicnNB784/itm1rvIvgHU12VViF3059rtawQ+z0x00K0v5
kiFYtjqN24Rgid2h+8QKfbZizgPx7kb/t6+YT0dsQxm9O+H/6Ih95ABvqeCfVsUH1FKnDxRKE2YI
+p5VAKA2c0JAla70ptAV2y5WOGKfDMqns+SDufyHz5JPb8IHu/qfcRP+KIEInoCyNDl/8kkfGw9S
5pXWqavVwHW/Vfa32p+Ci2+F3buPfurar5Fndy7Fp6sn56bzFHt3d3epOKa9uLvj4jzu3N19au/+
3EQq5h/5q+9OauO+v599+YDITbVyUmJg2DRCJBGk32j27Mdf9GBAZcylSo4TfqiO3YGF/KhftL54
U731P3glRPHdwtJH5cr+KvgvzU550lwa7O5QNdyBe/bM+5Dg5Cb0br5SBrvWveVAvmS3FxzBMV19
TyLNmXemC5XchvtIwqW3g2uAEP58jP3X1Rm91enc2nttAUja6pdrUlOCh+/8Wl2Ernrd26+CE+xR
JvRGbqBuO95Tb6Pvxrw2X0z3Fckg23Na+9C5oR9/Z6v+HgWdn/CpCBYGifPjWruwi9O16Rqe5u0t
dijDqTkP3c1tr/N7W9yPjsGfVV7R+ZaTBOGpfEg4pO5qt8blli6TAnH/kL71h8F/GJ35wPX8yJwf
unt6mtyHS9N+IL3lPFzfFk6gcrjSrvaTC6/ZDh54iu54tnY4eKbNy5VDvuXeRB+Vc/tweXdzg8in
jeCHrXvHztsej5OT2ceX+SqzW39wWrfzevc4OC9fZUx/YVPvd1PnReN9Be9q3fJU2KP/eBzsi3xP
OdZlg3An5/HimO5bt/HIDl3Fp2N52j6sdlsfLMRhfGzeFnQAEO1xlkN6Svdwl+jZ6aBVcUgdwZ+v
ZdKH6Wk5KFfbYbczhI7K19fMpqsAh3+5fNKC8Mq0n3dvg/31q3iTuOlsi7bdnHKbMrBde50rPnpP
2b730N3zqv0TApHu5K6HyTcuuM1gZ+x9ZAeLvdi70tnRY+eTwE35Q4/u31bnVot7vxBq+GS6tK1O
ze68nCvlAi78fRUk9tUFFCO/PE2ee20EuS0dnrq9Jx04RX/xPcf9xOv7zFKoHzbx/xJL8dn9+bDR
tz0w07k9359tUoUXxtXkXQh2ZzfON8ldXbrfOYfn5eR4SsAaKG1kmq9Ph8PdzSe353Oj9cHN/8to
/WW0/mcarQ++4z9yUX5mHz64lf9I+ylvmIrfheeUtTZuBe6W/rFuB/kvXMHdbqUtWMuuGGz7Y+eN
/ugP3uCt/srP4uvszz61J2d7bjk07JL9+XVbRWp7DnVKv3ou95Iv+eZhdWVHcjVf9mKn8DIPopQr
eOPOuB13405wgC264K34CeN7p91Q8ZEHx2j98uvgzo5unwbXo5nDYfSeI9dyTW/bSfUg3U+ecLew
iyJo7CM27NDOzqVOQ8yOxwAZ08WaXoKbtu+fFee55u9biI/TELwWjnldsTveZsH1rer2OEajfVs5
Jxmg5Mm6bH4oweqc2GlL+3R9enjSSQrE9g5gov21shHqOu/abNMvx68avgL5DMPGA1wczb4Z7Jft
3rxtJ3T3xvbN8xPPb07Fy8sL1dCDk3qZH/l5UOC8gl/zB7/2ttsSu9194y6+7hduHWxOAYRlNw/+
3INlPD8Z6w+uPOBrsM5tReaf0Ru4e4Nj8rWNvMJWvo3kEelxHNttGNUDPIl9uTeDej+7i6f4IqVH
umA6NV544mm73I+82E/5rSS/Xnho1DDgimv4McO//a0JYl8gmZH6idc5Oc/zar9y6Ea7K4KMZ+dd
drHJPVqueIWK7uiJPgw7G9L+aXkUWpv/1SspaL3J7/art7h4+qEn27I/e5oT4U3X+GBcDA96/TDV
Qi5D52vx8N5cA48b4ROnONIs4koPJF8kEZTvR792Q4d3kjhumWCZX/mgmHe145Tgabx4ZzdfxP16
qdxUp2Yvn/rAib3ILR0SwDZN6XzpUO4S28Y995qg9AvPn/Z0TLoUfXooH/ikixsX4XknPhS8qzoi
lsvyIQJwEbnEkcQxdJKvI7/DnnJnPnGkmowGmQMPx6UPIrfiSN4JB1QOKs/0dL4MLginfVs8JAZ2
xsk6Jf7OckZb/7JcDb6d7KO9g2ZCEH82fT41FR8SVn+Zin9aU4Ha2Z+bio/BbjioQoYY4pYc6zAU
nacHIwafFjA3868bQ8hakrER2zPaI+Jj2AfJFb2FFRgGiPmBkkBZ3C8CwfkxErAyab19ojjVY0c4
MLirV7i0VeAxOLmTBwe3vOgvpr3+ODOfVTu0JYfeQFfADlxWBexMX8F7Jr5g9S4OxX8+Ur0S7Uv5
Mb6lW8LB2vdBH7D4fCUAfbWPL6s9RX3HPK8crN1nMBTjk+3zYyzUjuglxdMmOkRKYFvRg0MkfzE5
2/Y4eNqP1R/dmm0R2PFjvl+xSioWUnE3O7k9dIfWbs4Q5G7B3esc1QNMHKR+zH2L+HeEpYy80A3d
mZ+RVwXRIfFyvwuaQPq+2V7aXDol9pVORUF8t70PsDTvi7zkJmHzBVLnNhe8D9srfd8+QdqlfsP7
Y5ex8QondAVu+Hgsgu1Vv7yye91eUfGI/e17dMj95CDtmoCfHDHxYKwHCHlhc0s/9xsn53vGmWVe
4dU+58Q1luwCuU/3N+YBUhhuzHUUAV8XRbBdz5a5iA6pu+6q7Xz87SfnyZVUvGo78vnratsntvdh
bC/HXYHJ3cwuHflIM0CTdq6zfYHPcEL9CP8ht60b7dDt89v0Vn2s9phv9tb+svsiHdDK8M2AhM3Z
yZmJ7DdnRuMhuUNQMgqqQ7crdrnBY8fAfuteHlRnG125/eXqYd2dbXeRGa9ot81H5DvYGSf2JSQ5
ndYRXXj4t5ojUVDI3NgTrhM/82Mv9tz0JsY5EVyB7X3buho2hNYPvWWXB7Th8BZ/cWnPFvQ+mYTN
oVA519Hftuo42PIUJvPLcFOvvEXK0zmZfv2m4ViETnwR4jSAdL+mtnuI3LsK1E8Aw9ApA/M2DRKX
bT5kXwsdnJKFteW13DmNO0lJxiILVDnChRFojhU0++7UnYzg7qJhq2zZxi4m9lAIUG7rZO6j5Gtc
dMcNosUH035bX6GXAH7KfHT9AEIdd0drP9lftyukC912ypy+uxt21HPZcgcWCGfrtt7gVqS2as+4
oQsSx7Y8m61vtG2DrMHq3O9C9nn8sh2p8H23Vw7dSQrkR/WH/gNp5B/ID5Kuyk7madztiatRf9sC
bVt2cL8K+0gqx71Y/Ucf1fgLhhbPMwpAqV0LhznIPeetxD68veXOzQvldOfu/vI5te/vJ/sFry9k
wJxhRyOjS/e4eXuSvdq3W4qls79sR0G1wEbo3UG01TZI92y+3ldrh+odhmqbZo037azriBE2uVMN
/vTC1NqGlH4OvLz1yTcF0646VgzMZgu3u4VmC9t7wWgmLnUhvJ4TwCvSe5OvHOLdgZHc3PGK2z85
22SiWs4UonuVg7PMdFiYrwUGtsHPdIyg2huBxI1TDvqjQGqoDLgs5xLxbGfhxpyceLel92zPCjzF
K66iq7fKy3AiQuZ+yQNcG5ewGWqFv1oMoeHCmOVjhE9SFtoZ/vKxLvYuIvmY0lFrM6nHuaNOcs7W
NR7KjGdj+ouHui0KKijn+GR+3GKPbUFXl2w+frSTPc1f3faL5tOO0pFOEgZ2uIyOBr/3e9FTUJXY
qc62dnXnYnNTtVPtf5dsZBH83C2vzp4qVm2zY3isfulnhyFADhhbnN0s90PQ3uXucNEF9Ebhb5s1
xBIfqwA7jWVOscAVe9Vm6/B8yW1mG0qQB2GGVTvq1Xwj38l3yWl4ki61i+wU7bXL8aEK6I7Juyxv
S5GSWb22iA02W7jZYRrQu2cry86QBRnrVscW/vLZAr9FJ9VuiZhUfFimzS7yTRbZNkpbghHf+ih5
s4MgoM+rSOeOvGe6Hh19Px+xzEF+F3nbOfY7ErYuibvew4Mt7yMXEphPXvphemgDBDDwOxPsGwJa
fGropYGJeUlZxAubNtw6/7l1HNzqlunJODGCcdB9zwlqale+IY5j/W8hUBpIe7KhzELSpZt3y8/R
30a6JdW6bZ2bad6y69u/SDOy5TcAeVqSsUSnTER8hiC5WshxCnxiGaCPzKecH16K0W6YwNumPHAz
Yma1RH58wK0WsbBWMBFu1W+XYCF947QlaY2zGYvw3XnKRXyL74Qb/uaJD6RYaabH996bPfQGfIuY
Q7G3JbwtVwuDbRGmoq7nobfKPVOuiwfM3D50CsIZxoqZUGDatoCXwBPE6FbA6Pn8LdwZ9qLtYMFZ
TsZ5KzrfmZ3ARxpP0/9j78uWGze2bH/F0e9wJBJzRHdHXIwcRVKUqOEFoRFjAol5+PpeqTp9LdN1
xOvb7rYdXUc+VSVRJJCJzJ17WHuttbQENTusAb78fNUHrWMtiysCsGRx6lfaFo9LJN3t+Ek64CD3
wqOO4gCW0lXoQsgCFk8sRRNw1W8H6mjzO/C44rYsR7syXQX/F4drdhsupWsczGt22y/GtTiY4Tz4
4hMkhCbhh1MBp8RHb9VCBIMzNtEzIu9m2aD9IbFxDuFLPA2oPTnU31Df8F7EQk7gFAwByN5wLwxT
wDbzttvxYJH4hePkbx0S1VChw0lT4ckJM5ZgKbcBetkq23nFOsYEidlWr+NArGoRIVd3YrZxKiLY
wVq/EccQGDo/1r2wg81C/FtbpgG9FieniAbjAGEUokH8toNld8EhvBhjnxNH/Iixf8TYHduXoIRv
QNB/KZw4S9eDLbCdITMCITk4v+LgaODkPQkzSbeXQJlgGrwQ5InXP9XTfwQvP4KXH8HLj+DlR/Dy
z7DgIgP6VehyVtmRJQjcWcJ8A2qAnPQyMOATX2gCvHSNM4DQ/9c1LgdhZ6WCH0HYjyDsRxAGv+tH
EPbnB2EXveizQtV/yYs2Ltjj8xYNQqqMWSMqJYOjftQ9+FIUzouNshOFVYEcQ/3RRrIC1V0IwKCG
yBGbGsgbz67qUdQxoOrmzcjDiPz2t6wRcHqm+/Im8rKZ81ZaNnm9m1dIb6Nf0tOCAWkDSO05I0CP
pRsB/iYSMiLn8S3Puhbx8SXc18WRnuG+/r4jvVj++qikf4qM/peWv8BH9z2HBzyV4JEkRFPPIeRD
3UM6qW/F4ke2Dvk6kXM7nV5Pk/OMpCrkauwTfsBdZNPXgAkO+FMRqXWR70Meajm7z9ezvavwq42D
pPqNZO8AJVgVu2LXBOa+vaN75QpM8Qf1hnscCe0KyBFQVdkNUkv2fr9/gb6hvUdWM7f3SEXNq3lF
lsCkruagcjWk+ju/RHY09qF3tJwAZq1cAQkZEVzHvo13g2J/9ZDbxuH9/RjbR5QBcK+S+5q4h3fU
ABSMIUNhjwHncRKwTclfn9ZIfG86O3ReX1MH2A9U/pD9P9XuCaUN5AU1MWBAOIEKgTYzZgSviNEf
TpiLjznCJ4Pi/uM3BKjg8Po12OP7WfRPT+Ysts+TzMrMrFOBVRZfa5R8nEdIFbmlfW/Y/g0ace4g
hWtfj/bNRy97APCy7W1s4F82QNDcokfGi+zQTVDyEGU7yKU5PnRJkORLUJjAWKCh5JxeAbWZPmbt
HdiX1Hu/yJQpzMpvnOpPIzlzqkdlgrgrxEsC/ZHfh2+AWQfDyjgmT/qBHOhh3DeeAZHK2KWAWEI9
yoLsuSNBy2BrHtEcqILWPhXdNONz+aKjyAdRQUhaQ60eHV4OGgfpQfegz9M/fP0EFAHz/Oq+zxx1
q2uMnofYG9OVnKBO+yZKoMx5AVe77YKpbwv6olvmI6frSW52zI7xltqicgfF40DktAU++Ot7+miw
++qeztz6tgaResZFbQUVKtVBJQqlEMVvNyZwXKKeB0CM3Sw+sCagJQMpHYh9fVW+G/wVsEvomEJl
E1XA5qMoA2VWJ8WtAhODGtGAEma+Rc0IXlMRaA9oUb2APAYX0IU5Fa9/sstpERMjkXD/olpg4n5F
kRZ1g62A/Ewo2YrqgKgPFQAuDV50LeBLPSpxIFDGOKnX7gQarbnN8bcob4sic4jysyinCziTKH8L
kL1Y74kDoXVQJXAvUl3lEN3U1rqC7JZiF0g8T4sU8GvILwGSnWxGZOme9N3sLQTkx3Q4jnsUfvEU
TRROG9T9ev+jnIYktLjjfAkJdLxiuRnwa+pO4BV6T1kRuAgFCsXvPBjWr6+h9/5+u3ljwTUUw0Gb
aGP/wUYlLv6IsQeP75bbAKEmsuMiEy7OffHngMw36tYoFHQL8b2oAolcOcqLSK7XH/VklGz/i8uL
nrVIdFAzCScFS57Z5AODgH7dhZje4VZZVLaoniV27IBo1IHhXa1gMY7cAVOdc0vsW+be3h5LFDk+
RgibeHh9LdB7J6zo1/vg+x7iLzblo0Hz0zoiY5H0Socbra5z0KnD6wLSLOiDUqDAghoPad7QuwsX
vXRafvT+fLrqj9Pyf+q0vLgeziD7f8h6uGSM6Vmy/8/bLZfM7gcy8NPC/WF2/1pm98xD+oud6pcc
pQ+iiE+r63/CUfrA7X3hKNEzR+mv4nRecvvpmYP013X7je+6/YZBBaOYhsaEM+uolVUE0hG4eubh
sQdyZ1eOi+WuODZbeQGQt/sGJIWX22/ZNoInB+yBC4WxWwB1VnAvFmwFbI8NsA/Cu5fR0YIGWDJw
VgW6P29LZGJSG0C9fpt94CogmgHnKb614HlDPSY+8AA64OmhruwDKH83aNa84MpeHN5ZfPY3G57+
3dIyOHqhXaGjlfecAtBkDUta4WCRySluOkBk1DvDvReuucDCji6ccQfyLw5FAJItsrX+gRWtnG4r
cKCpL9pEoAmj2+1kdwaAVsDtieYBN90BZOWzrYWQX0COOlTIBeASUB5HwTONnDGI0EEAgt1BDzTZ
tzrva0fu4uDOvIW/1eCU7yK/Pz25s303kSwqqNqDr8NAsmN9OCGvcbpHHI2WCoIsSBDsQf8OxNFH
dnIf7A8c7TKyg3jkQjghjq3f2OBPd3K2RaoQTEa5hjvZ+cvV8etneHGYZ2fmf+MwNTGjX43zLFGg
KSUk4mqkaipPYEmzqxlJGj+B9XoWyZfn5RW1nx42QYT+0WS1vELKBuw0eGX3DLAjfq10kEMTaYXJ
e1SCZqn6bE83+kJfmwt2FPzWi69nT9zRV3d8djrOoWWU5og7Bretv0ZC7+uPV78b5n968menWAv5
35IasB4Q94IoC7SCs9OzaCaTN6pD8HcBBKa2EAhNgUTPXXnhy2sBGxcRfOzH7nXDHOUdsi09MhbD
RnFkGIfQVpz8evZqG+A0ux+88PrrG78wL+cCqd2oEymeMS/s8IDWscOlAPv7p8YvE2OdpeB5Ncat
UuEC6xZdxDNQoWDLckrk9pBClewbsTJmxN7PyKv6SztAJ1uBH2j+MzQC7Df897YH181tbT9w+LS1
jbtEQ5vIEMaIwle1fY2zEA1OR+Tx3olNAMt7v/B0FZEF+GL1WKJN7ZO/J/FZSkmMQcCqTLj5e8u+
r5AAFtnix634CbRYBZwVB3zrbR7Ew5OC2na/fliX9p11Zsb/+vvOEpbk08z93n13afmeGdw/fvme
Gd2/5/I9M9f/Xcv3wulondng33U6XjLAH5msTwvtL2OAv0uYZ5ooREG+SQHz41kGssgkiHPqgxo8
x2hPaoISxD1INt7B1jlHuCi3sHcueilEkepC5wJkoL5r2H65+Jl1zueWlhDzRX8tc6qrFB1FM3ph
J2/7wey1Y56yKAC2F3B+C81UI8imgPM8amiEel7Xx6i2TchYpjjIAbxGT5ew8ODUUBa9Gz4Aku5f
XRGMg7rvkHNxoeqxJij/pjZDV07pKs4R2gbutBwD0WqUImGf+GQBEQU7QhcJijQi0Zp6dJEh/mF+
6jFArPEiuj8g8WlTl7jUfRJ+dIUXvja24N28MDlnVh8yUmChDPFkXMiAoH0Pms74WkNpF4cAOBzx
DYHp3z6Sj24a0VuDbmP8xLDv/7OKJbqwR/SWK744I0pb9AY8QlYCvysabr514oh+RPFpj5WN1759
xXvxO+APRlB4gxYwgPgFzJ+jmIGSoUdRHDRtdBs6I9q7RJUdlFvie8D90ZGEtnADHQP9R4PFgHeh
dwpS0ME39L68knFAjeCj+XrK/sn59MtyOjufWCSzrsywnAiipMp+juxl5VzfRHD14Bo2duH64gdi
jTCvWD4+3k3uneKAuQ7K4uhdfwWDDc7w1H49vK8SrHruxFgMzL30bC8u/LNz6X/Twv8ubdRni3R2
qFZ1WPRQ6lSRoniGChL+El/ioQn3LfVvljfoIUIvERrIP5z+BM/35vm5gmN2eD+dQD3w9maC+ylD
PBwuhYeHftrN6v39Hb2Ex4XzLqEcKx7uitpiPztHtOglaNHh6MMrAjS4iXptujrG3mRfsHkXR3d2
ov+9RnfZaJ2d9T+M1kWjdeaW/GlG66KncBZj/qGewncdbUsmMgRtZKp8JCc+uVdhqCc5xJzQwWk/
NtjuEUJ4nFYlTMLqSfeJna8u2OjvUs6any55NtyESq2eUlwSmvCvkIEHK4VZQ4AF8lYx2k97uQ9Y
KtduljHmFzM4UlUZVKNqZkOO934YQLRfsaJxJML3rKfPPK6cvpjqQDOgJWcNUJv8+vj7/gP65Y7V
M1eOpVmmhQ0MJ5hIevThApITO3yp2NMW+UHoDPcLDhqQ2ycBSlhdQfH5EuLtI8v/m0j10y2cOXSs
NtQJWttqgMBamOjryBONcoLOLrcFLYzoG4yAEzrAuzq+58BCXJgE4RV9dQdnXhMbuyaDtrYabEV0
/HrYCkLEnQ9Ov1aw2tyuUvtw4ZLfddQ+Dfrc7fjj5/2DyfyrUZ/5Ew3v2kGSMGrZr+DJARdWOch9
IdVRAVZQBTP2iyBGAJNPbw/uFfr4hGvI7EMBNEHiAiAxLfBIhPerIe2PLAdASu+nr2fq+7bu00yd
He2j2UN8ssBtnnBaPwsPE14Z3E6kNIRLe+8GvQM+Im7vBcniiwpiIUHbGFzVIg4Rjd2LxY3wBMSt
DyIf46AR/XR6P75/facXF/LZMf3HL+SLj/TsJP2THuklMylUyz5nWP58M3lpt57ZdRZlypBxrEFm
b/ebxdfr5sKHn2Obf9+HfwhNfLHLP/ARn07BdFQ0Eg44krBbGmxgGTQlICZxsm1619ob0QWfOJBH
BaSqA+UY+DVA98XtK5AzCMTTq6g4PHhfj/jSnj5H/v55e1q+4ESck8j/EU7EhdPoY/I+PbE/4DS6
uEjObCybE93gtVgkxAGVWAQgL7wlnACNI6hvxZkg2Y+ji5g/0ACim5AAyfzwCljEAFjGI3rznQue
ycV7Oremf4V7OrOvf+Rm+l1ymP+na9r6KU+eip/srn576n4q3386tk9t0rTJS/Ov4sNeSj7VSRS3
//7rb5tv30OHRSi8/+obr2iTdjp0b/V0/dZ0Od76TbFF/Ob/64s/vX18ys3E3/7tX17KrmjFp0VJ
WXxWrpRFD/8/17485mX/lCVPv3nLN7VLSn/WdMhSQjfegGwwofiwb3rzMtQuFQW4eVVTUSe3BHj+
H3LzqvUzlDEhRS9TqsiQe8Gb/lNu3vjZEOrwJjWhRCZDJvP3qF3ijfioTx6mgRuCyAluQVNUHZpA
xrmv1UxZDfXz3glrRuOHMC6N2i4s0hNP6uU5czit5caOLD1JnFrR8lczDVFl6mTX6DuINybZVDuT
FcoIDnJqBnOopI9TnxRLCPdWD+XQdnbCZOs+YuF4YinUHWsy32hcg0urTR1UgzmEFaUafS29NTqT
YmRvecvTda9m8f1g9PN1WoNj0OyjDTNnaYGWm9Ez6r54oSqkJIdi7E+8bzSkT6G6HPJW2vDUsCLb
NJrK14yBLSiZYmeq9HqltsVzTU49xpBFj3ls+NCgeRnSYm9l+1g98TBkh3LuwfOssH45R42jd4P6
yiOFHdUmGXcD6ZLOrUvaXhlc1p6jqafXnVHOByON9fsCteXC1U3KAhpZ04Klg35I80hfWr3erlJS
Q7FNM9sVV9AGpFmgHRolcGZ3qbkISwRcFc91v46I7lldWS2GQQvvrZ6qV6FagcWEuw2DEHCvmsRn
U4oiHTXnq2JObzuDQ6ZGqqK893QSjxul4sOa0WH2Syh8Q3Etijed1oCfDWI/eqO9yJkGUpNBHveF
oY3bXmHFJsyo7IQqNC5LNdmbCgdzjkJQ/Odhehgy60STMHbGGgqZHWswhBwSdHrUgPg8rEeXy81K
Z4y7pFZfJRPDTmqtt029uIEmtra1Yl7bXdmOgaHpxWaknDuakkZ3w1zkgGxooD7SG/02TbSHikTa
XmqhdiRVhrIpoxj0mEky2oM5WejiKAAPmorqJUx5YQ8TUxaZNksrGrPQU2qlfOrYSW/4FDlaWh90
qaPbQWmBHbfad27RSbJz3sk7NoWZW+hlux1xX55UQdlYL2aynketR6yhtvm1CWF2Z+x7tjAAkAj6
uauhix3hebRje5IHYziNaIaBkvpE7pRmvtVI3q+JwaJ1XzTVihcdcOqaNLhRXjqcp0jaVpQ4JoSJ
ba7V7eTQkQ6rcChBVqbE6iNXhipo4gnApJqTLUSaRk9pkznoy4p6CEzDXVqa1ZZbZgqkfpWywpXS
8aGg47TQ5LzblYWhor9lGmW3b6c7grc485hE0ZIpiJ8bhaiLcGqNRZ7IkdNXmrGrrVEvnTazylOh
zqi71wPookwGurOZxm40UtByWZLuoAzGvTpJwlvGI6zotJnWtKeVn0lW/dKqBYjQZX12FdbKt2qk
1MswTIhsQ5SsWNU5l5cyqRU/SrOHwWiJXbRF6rC8Il4epdeQrJeh+cQH6xWr58lKpcxu5rFbxUOJ
Skdj9nY6IRtBBrWEmO5cBLE64l+kBInarD/OZpx2Hpkky5sGScYWSWOf9VW1ZkYEYjItI7ZmVKy1
51nP3Fk1YIEySYNm79zsioHXR5Yk/YoYECqPywxVk6Tv11AOZ+sQelsVBmfd6OlQrZWohjSVIhuY
Jmmith5SadkNaEahJQeH0tCpT3EBretSEVqxY1Q7EBfnvhbnFWSFOT1KCaVelKsbOpdbQOGSB6qb
102ZPUhJA6HyMqNXkCDnmziO4qWURcd5micImOu7uGCJYxp1YefY0jYdRsUeh75z8wZy7lplgl1u
MjJbkqB8SMsST7Acsk0IQWWHRKrxrGbTdDs2Y4K6gGoci6bJZrsm0RoSY5qXdsNgVziINjWzVOyJ
NkKgOsH6lrwny0kn+0hOnxMKVQwJxMAG9aVOfYykha6z2NVLqkML3PBHXj2rKlUBvIuHzRR32SKu
WJbahZRI17TN5p1iTtweuLLMpMHTDIt7Vl93Nmmj1s2SnntxLYc+RObrZZ1TZJya4U7KtNQjhDmJ
ljoFCTXNzmewCEXpHnhCW5MNyVVo1q8jmRbLTteQImoLurDm5qiaII+S9QTCkT31GiVjV10m9fuh
S6I7ErbQcafSY1PNLfQtNXPfQevdr/XCg6b9faEZy4oO7aKeqLUaVGuhq+aKaLQ9GnPqy3HWBdJg
LI0WlbRIImvDwr/CKZq4RyIdFFhTVfrRAA46xXpX0nQPtbrMqysJ+sFj9ESsCMzA8iBfpUnFV6qe
VK7BtA5Cbub80vZV6poN9mmq89amcWVHupZtpIy0sU1DHeTESoOnP/H3mmYPMe8jT5UYvZGKGgxX
OUTr23F4S9RotCGAEi96NcwXM5W0h0RPzE3DYwgJ6MZkq5W67nmE9ErYQ3S0g60ak15blTjKl6lp
VH40Z9XG5N12nOppZTALPoJ8wCbzZT0e0F2VZFCEnq9kM0t3XY50ol6JriLaK8tpHtDVEkZy45u9
mQdjr3bE13mMAldexu9WH/a3mqzwRa4OQ2DMCrkqh/yxbKgSRCQylnozKEs9rt+hMpX7ZmzVwHha
pXnMeAj2UVMjTlMl0VoyGylooHGo2sSIMjeUQu26mjX1KrI6vjdV3bCjtpiCyYzZtdZmJBiYpa+6
uQ23zDR1v6o6dCtOebmO5XCCHNwAoOHQgMmqTqVb0sfU0cph8KcpxWnXzkkHMYxEnW+tKElL2zR5
86aa04xkz1RRt64GlEBxTjxnoQb4jdSqK6soLScvpPaUzl23T/sElaJ2Gl4LrpTQ0JbUaJ2SPNoi
NYoOLal1oqHfGDRXfJXpkMkmxM9zUi1JO3HfoJ2rpqgu81J9zQYVE4sje5kThW16pQUZWqOOXkgK
2a4x+Yad57ruEUUKd2M6aYsKTpYbS9Rc9LkZPTYSungScwmN9vVIp7VujHamSr5ege9YMSChqiFy
J+EqS7pllRaL2oKqN/RdnGqG8R4kBbCsNN9qfHCSaFJWZc9VW9LHxlVyxU2yLt+UJlP9qimCrBtX
sxXyw9TrxqELdeaPbCh9PZpeJCItQz7acwPdhHHaTxCpbVETLZNA4alrpNHDmDWKp43lliTFlRmN
ICiTpnWroeuvxEIOOq2+k7N526NvUC0ZlDhIDfDcUDtz3Toha5+sbIIQZtZLAW0YPrtyDJIvmKQu
82kuXNMgbmVZL7FsgVEsxSLGHvETBr9PqjsriM3I67LhuZIeW17ECfaoPG5NHGWuMtdgfbSm62nS
rs2w9vURMzk2suLnqbpJu+w2s+Tcj62eeaYBjysCdfSUo6Gs2FkTpMXLGWjmaErtqWS1kyLMAkaW
gGM66l9rmUITZWi5Q6SC20qOpisFyFkD/retFGwp0fCl7K2Tpq8m2m0Z3G67UOTUkwi7riHWLNX9
WqlSu28xx2HeKtgwMDKxgbMxlyObKzEFW3cIrj81CdRIvskkYyGnGnfnppl2Ydy+xsO4BlCth/Iz
073BiE+tqngZ6R6VogQvaf7a19F7mCGnQ9JFXGSVzfs6qBN4K1M2gRZXSw5hOHTOzBnbSETnvtLD
8e36bjNNreXKhK3UiPpxp6t2FXdo6RvgW+d48DYEL82jhWeNaACSWrqCxsX+Lla4ZHNZrk7zFPl9
nFxFWoTDkiYOsIw6Tuf8tigrINJ4dYoMukqRUxhhTyeNtYcxSt1QjpZtp5YruUrHnTRHwx0VZlMC
bTd/llrlpp8LidmxnGwk7GQTjg5v8JjGblHX1Q3XEtBOtmZhs0RzxjRPrwqtqFeSXGiLKY7U1MGq
s+55VUDYmUn0PZ9T7TEfQ3uEKHE8sRW8fTzUsvWqqIE2kE6dfORXGZYhYgt0wGq5mtgFhM1iWH+j
fusVa/ajroI8coVVTlXVVyoDtIYk7eG8FdLVUCcgg9flZ4xulUvSlvUt+qv1pt+RPjNvW1NHqzUb
yZVRayGcohldl5IOFlh8rFubNVq+WdfcyWkDtnur3zG5k/14zsugbytpLWk1eFNni20rK9JvzYww
G44LD2hplF7LrydlxG1bMHSmq8m106TUTmiINuP2qW+ht2mZ7oBHOBN92pgDt5updXSVXpVhsuIQ
0DPtqEhWjZkEU58+THVb7tJWA1om61dZISzT1Gd+NkReO5hXiWyRdaP2lR/XlbyFT6Lb2jDI2ARo
Ic3L7WR0jxnpdV8d521jhTjwgDRa9mneLpp5gKxPZe5xBIALdw7X7dCWXl5W450ayogrquGt6CDZ
Y+oRsSGtsOqHAo5+LQ2Qnu7RQl3VY1DGyjZOmuu2ytESTFsd25mr2CfJfd5DdHtmTWQzvQ53PWn1
+2Zq0HgLc+oaktp4sdQ+50miO6YSYVy5YviWHvnNWN6oOTsVJIMpt/T3XraOtMyucRq6RZKoNvbp
0tRniHRTndzmWOd2x1Ts43yanHBgOHRVK7TnAffJoQRsD+18YMOQ2UaRP9EoQ7UtntCqnOpwIMw2
8Ugy0xeoSgQFovg2SXNnKLSAFOGqyMrclWSYsMjkwORqnN2h29czFBU8tBoa5LMO/PuSCcOaGicq
R8j0WtoqK8FvnFubmA7w1SxlXHIZRMjGDKM6x9J1P+mxN2vaNjcNDwYsdBspRtIv1xKvDY2HEKsP
Z42eb+tSn7w+oS8t7U5wjHYdI+HemOcD1ZK1VqgPNEUzb17A+2HQ4DPNMIRXkspBLJM7NTOgGqEW
8MtNGnpVPRQIhcpTac0dWs1jslX0JLLh8CLPOJv8zUzYtGqUasAkQguMazlDbK91r10qm1jFI6R5
7cbKzeVUSOl9aZrtVjOaLjCqPEKTypxixfPJeCrYDBZUXe0LRENZvqIpC++luVfu5qkBu7OeSOsk
TQcnirXBTaMOKCoFgu5TzKxlXc/8lnbYYyFrFHQi62MWwYDDwZx6iKLH6YSOXItpd0zKB9XvrOQ+
TlskBWZYaRvJIh1ILDJNV3qlgBmYF8WtXqmP3diwZZSWbFWVVHMyblK3n+AaF1JfO2ZEI4fGRrmB
dqq6LLoWjcZtaRwoCQHqykqyhNVLbgpNT31EeNKVNU84dY3WqGwtVJurVqFFaptEehrCrD10rVU4
rdpq7xJSzqtsnuStlVrjTdVExYJEuWZTTZsLu8ImtXstre6SfiSLlszZEpux32FDUSDF9RBu3WwW
g92oLDzKWiiBdLtsSk/nRXU91GX62DU6QeRVawstpilWWSNdl1Y1r02EAg5tENPXvNA8hangm89C
049ISAIzbSS3LZPcN2QjhZIon+ODRXM4jrUO5sZRLte51IxOozT6c80VYy13jbXCLCapExtG4ahN
j4vODTZiryi511UzjvGxUFnicXMKFVsy+YhnTEd/sJTar7rBXGfZaKIPox+AfZeMBOQMowE2bS2T
d2bM0VtumJJkF2HTr/NE0x/0iZFtHbWtM/Va7hpVVq2yyAKTN5ObJcqXBs6jLPRNlYLnWo2eKuTu
DqMxPWkSsn+lakhBZcX1Ugsjxc0tJXKGGOYqqwpVPELV0ywCz6909QgEwQqo3eGhuAlBii6cl2VZ
IEUyO5QhvNdnP2OAdWvxjWparW1mscvHTn7VOsNcwcm3XMnQ5kUiVeZC45wHcdGRpWVpykNRgRW3
CHOHFKyxpUiBV4lcmrQvmri1HHVk8UoiTbKoJdV6KUnJF1ZXS8+8m0AlW9Iu0OuYx15rqfQ2S5l+
lBsFJQTJgrky+hHd9ZFyPRNkknqkZ5xhrKO9FCK/gONecmXAJRaVMfb7UR6qg0q5cQfzkt9ZvZbc
RHFoXBEyxkFJG+U67CIYgVyWkLmklrqcEzk/FZV+RdVIwi2MxTC7bAiHY5arcOlMWZUs+Fd0LBwt
SdmVPHLlTtFieTuaFYvtJFIRfpVhCmW9opJ3o6IOhqdGU7bJyq42nFSV0sAwpnIfkbG8VpGyQU5A
y7uHoYSUg5MkWnQ/4NyKbBU24RjrqQbNbFMiMnJMSgQWCD1q17mS6t9gjL+rCLDjb8Wxrd/e2u0T
/3WO/6+Z8icAm/zzlH/QJcXbrxP+4g3fEv6S8bOumCpkK2XItFPLNP9vxl+StZ+JoRPFQlKfGoSg
vvaPjL9MfwY/q45qgAE8DTIFqN/8I+Nv/AzeHfwU/7NkDa8ovyvj/+saniZqEKhFEBOUPRYyN+Ss
oJa2Y9QpLN5K9VA/jXlfgK7fNPu3tJ257pKEqXtNbmjpZjUJoZLAjL5cJ0WaPmtmx1Bca5uhuABz
EVX1XyrB3+5JVuC1UQP/6fp5QY0VFaFjvp2niR9ZjjwEH6bccnU1zB4tKxpurSG37nGeyrLz6cnt
v13kp+IXyt1fl7j/cWlLVjAXRJU142w6ciTqwt5ItwVPJT+yCm0zsBBJdJqQfTvJ8fPvvxwlskF0
SHHpqOT8Gl+gsBEafnm6NdU8Rc9NXLOXtEqKx9AsK7c3mPH69fXE7Z/P7OfridXwqWKrpPDVO1xP
pnPswfvmS71qxOmFb7++kqgT/eZKFBNoEpWCEOoMrhUnNS+nOdtKedFuka9lyzSe+t3XF/neQqE6
Claip1RU1X49HKlJrU5vkm1pdqXw9+X3GrjyzZQ2+ZKGbfXcVfrg1rlOL4xOwCh+MzoTe1fDVTXT
PJtHZEUJzod4G1HFVBxeqIqvIKa4NmfNvC7Grl+PudU7LNOl6zAtK8P+euDfnV1AjbBEUaujH2C5
T8/RMuop0wiuD2/K43UyBNFQ1b9/L8goNsJjN3AVUz8DvyBubtO2jLeJmWgvHbLngUzm9DBmGaiJ
eN3uvx6TLBb72aSiUUMhso7LUVM+ux4dzUyjWrRNx7pc1yOX7suEJvuSKOHBpNL4YE2sCSZdQQ9D
lxEwfmHboFI2FJP/9a18Z5tgO4ovbEvlN4+3L3pYzTDatl0uOy3PVTfskF/qrLK/MMffuZJi6oZp
EQV97bA5v17B8EiygoXGpqdtdK+MSbocpST2TTOvF1+P6WMznE2vAteIUBlRlWqdcxiwCpbMSJVN
QhL5psVUPho8M5+5lc3dajAi/WSEccqdLmbZUyh1/0HdlzXHjWNr/iLeIIiFxCvJ3CSldsuSXxgl
2SZBghtIEAR//XxZfWemSuUpx32ch46OdnU5M7kcnPNt58K91oP79u9f4xdvDkhq/FqWMIaT79Ob
s3LFu0GQmwiNGIjPKfbZAPPfediaYdeG23b2pGyByuj21Go2/Uah/ov6zkKUW4JzBY0ou9yPv7w4
7VbVMbprcIdNcoy8ROgaON+8Bmm9L0hXnv791/7qojOQ7KDmZQLS/3L4//XzrGQVDt7ohhExJpj8
G95mNpY95u8xtq9uoeuNqRL7VQUJOQZFR7+aGgz5v3+NX130v36LT08ZCn0R2yG6Mes83EXgKW9l
XVDEnkUITeNT+NDVfjn4Xg6HmcrqN0/eL4oVI0nIsbg7QhX5HAMluqZSbiM389puV80c8SNZykj9
5jf+4k1iONpILGOMWKiMf7/SszNFOAzkJijCeVeAxTnMVQu8n3Tz1b9fzU/xQH82CYxyKCUidGj8
PzGIf3mI4nJbAr6QGwmWXWRL5SGRoH3iHiZSAqPCeVOefTi5k4p8lHdsam54HYxgNVs+PsfgLG85
G+ntqh3m/Iib5Hcpeb+qpYwJqEVoDFVJ+KdF5y9fEVR4FTC+3pDB+BtnJrYjndT3kUIIgi+r9bGq
W7mf1FacBiuRiWjW8VT08fC7F+DyPv+96iDygVFBQxyU0LV8egFkNQcLEMLrwKvmrtAKq8gAiezE
IqZDyLXD7OtZqgQAooKs+iHBBHQELtQdBxybPv/Nrbt0BJ+/TgJ1jaSMUnSXn84YuloHsIVfL6bX
YOAaey5bJZ9UO0S5iKvy0cQxMtKIX/INhNteWb68/OY7/POcIyShEYvR2tKI/inB+cu9qatxk+Di
rwOqpnNPtvgmKovilk8GUziPu0epVnXsmlheUdWZrO1ody96N/7m7PnFc/znlZAiwcXg4rOkvrYr
XYhl10CH6u/gCYe85OspgVgDUhcD13Usp1M5G+SdjKH6KYlZXhPg0Tmp6HaqQiHSbmHmNnGe/e4d
uzwXn25UhKPqMjNFaCA/W06JilpcP3rNI1Vi24ytkKTpPTtFdkUmSPtHEW56h3ary9m6FLvWFgDt
aGivi34GA9rTxf/xm/v2i0c5ujD3AscnR2rwp26zZPMaQM5xTaH3QXZA3A73m5qw831GF1IOg370
cjKZtdMfVQSDRJL08lQsvX+oTFnR3/Qo/6zpBN+GY0TETUQj+knhp3UdhjWn14l2zcHEhQBxtxKW
2tXMu62fh2dfKFmnbOhutzXefvPw/PLjoUsiXF7K4GdltJ2hYptcdF0uJdt7MK1pQmzY5E6CwvOQ
OTwYWwL9ItNbEzP2myPlz7Lxj8cDH5zE6IIvk+vfq73qQA3rGCEPENMcWTCrw1L28T7mOnzQRpJv
ZE3MD9lWKM1NqGCUk/oU1wlLI1yfvG3l/D+eRTjaCSkk5xQN7OfKAqJ2LcxWX6u+3/4IDcGjCmqp
B0ZYsimjs/BAVNHsHUVh7G/K2j9PWA730KWY4FIQnIF/vxpB5VhDQbAmZKgfZ1f5Q6ej5v03z/8/
T1h8CoMOEQHJuO6feyeu5iEat+p6hEDtxzZ6sOr+u2kBJ6FYKPzEmO01HotDrQuVF7CqQtA30MzH
FVgdben21s+MQeaRjOXu37/cpW7//XnAdxOhlOii0QF8Dm/QBURyBt8NFyg6rj1pb1sm1b5YgUUn
HShV3xdwPtriN8X8cmX//rlCRmhmI3y4wKny6co3M00gugmuEtEkOl/7BIzx4JYOoZ22H1SuXVHi
mXMlcNV//8WfTByXLgSD76XdQUOP0/XzT04MoRpCg2vFmhbSvgCSHadmSNvIC8RCgFUFGXfttj6U
yyiunTN8zwM/7YOxrtMhMM29GSEX0ryATIWNd5J02wMAXXPnlgSm76X8MKF9tq6mYBoL7JgcRsg5
zBTsIFN5IH14Exb17yxO/2zQ4xCHM05GtAzo4i6P+l8Ox9gojfIaX0Xj5VXRULjkW1XQg+Gj7Hc0
2sqHf7+O/3x3Lh+Y4NHBVJII8ekO4rFpo42JqxUK0V1pE0jWgGX/plr+4lfhBQ1BQyAWG2PPpw8J
VX1JOeFXbUCK+yUG+5COXVlnnhCN8GRwWU///qv++a7GaP4kFXhXL/X58s//chm7Bkto49hczfCs
5nJal52uiNgHvIt+89MwN316BwBcoQ8Ghoj7hh9IP9XisdMW9LWAJLBh2K5d8gjSuzLsvoad8F2W
QCE0QAfXbl+jAUUs3fDwRbvY0aWDYqcQ58gR9ME8mOgxdM0WHScfmQraRFD5Oyt8fUfcpBDS1iXi
oGO5Fqd28v1322/tj2ANp/HJs6jZMmaHYoDER9MXZ3RzEbbIj2mcfJVD1zT8QVYWQxsZidntWALG
bOeKRH+YwcbgoYvKupQJUt8OuF1YKVjNk9xHNmqbzKwt30m2BWXWT1p/zGW03bRkdBOEyNTAtdVP
YYHDV0ZgHAfd3MfhljSpGKj9QBEwP0e9rddNH4NOVRDdQfQKoezPaejWOa+oFz968HKPGFvDn1O3
Rg9UOQ17w2BikHsRIe/dTHSZB822DWmMGeOPuhcR9vQGYfGNtcQjP6LT0M4UUFFcdw1rHqzWU5JC
4x08AxmIsBUPym6EHKhuWq+3mvUuMywiKp0i6GnSspBgM4OixsXrNWQkg+1PtQX5Bm40+GEwEX2Z
e1YV4JgEqOFx8GRB2LaeyQGS/lrsdWW+RtZ2Sy7J7MZ9XZUjFvixotrSiNYSWwHnOgaNJoyqUvRs
/CetQnMVLlq8mq6ZoVbBmZmkc9vhX+mnTYK2U9DGpGQuIRQOEuqu+4BtKreAgKdshqx2y/RSQBEX
iMFimsIC5rTqvKzSqcOpmE80ccdpamkLVWxVBXlPVdtnfOTFXWsWWqUCIssxbyC8vGdFG1QHUy/u
aq4N1L7E+7HMRKREkjaDwfcZw0ljoacoOfbTSkWK60U2uoeAqoLuNGiSD15HCnKzbsZTNVG1LqnU
3fKC1yDooR/gEOtIbqYZomTmT3Si7RsarGhIUXmKdwueB7ekKwMLKs43JxvF5gVFcV2z0q/0ue1I
9VpN42p2zbTS76LDeZvyamSPRtMISw5BRNq83fzqcQ3D7QJfdRwJ9KvnTy5kwVtSUXy8hZe0hiRG
u2udjJofFoUhOjXzMjbHcjES4YmV7JHR3NQxcr4nu21pMcdBDBK58R+DUBNiNFrdRSkpe+yMdY2G
rCbe2jLVplTYgdlvQ5iRoOp4OuHhsdesVtBmlXWMLl1G/Yik8H6lyKwy3MHHZVr0TK2TdZsNcQJd
um5bCyLRz0WHG9BLnXZls7yLeomhdWdx9S3eOJ1xo3Ac7qWBK4C5ELJoqL10GrC6fsGDbAV0IaW+
G9AXInG6bwn+IKnYDdXSjfAM8HI8kZ7T42q86NOChyrZbR4rnCAr68x1PzQborVwk5edSsLinYmy
Hna0CZMmL83U89yNbTAfIfOd34oEIuy7eC7dI8LqI52NhVrmlOJClvuAJsVLNzTKZWPTjyydXTgk
OcQ6KDSQOY0N9IAULRSkBGuSqiEBDzyrxTYn04Y9TZdJxO0OR6X8GHxIsCN8KyCAkEPcJjeNH8Bq
Q1AKpXatSXcbbDVqDiuG5L0cWYVWCEj5xxY30VUbjskzrVkjU4InEvExTRO0B1JskYH8VCxT1jRl
FGfEDtOTECo2uTZACdKZJBDANtBL2J0ebYfeFipRkyoV2S/KNmATiesvGu6mRmdiSedvtzbYvtBk
Qtkpl6g9gvuGPFdaF/yMFeM+c1C2Yv05X4OHulgxYwmPbjurPQpv2kTTcrYeDlsUnr5/EHQyKo1X
6b6GZHFvPDLRGVcKWh9RJfUX3IDlsSzi8ClSOqAZGNAFNtyyC/td3/as3iWilvC003VCjIwkVbeP
ShU/SQy2yKTpQS2Ara+RnEf59iYtWrB0lrrAeodFEmyB4GQL08QMYZn3yo1IbF+SDYk7DGdK5lxB
v/PEqTOtuxqLlfELhyM49OopYnT4Cuglel/Cfv1Y49aKnaiC9kuMKfae1Ua+BIK525IWCU3LtgvE
rptCYdOalZCMbnpVCHAhRdHsZ+XCh7DiA5b0aok7I+OVC2gUGEYyVU5kS9GYB/d9El0C/GeNlbuS
1l+R6Uh+AJ8t7jW4NQ/N4yoe+4IXWI6wbTHINvTaN7rGncuZ2VR8QHs/JIjJ23BKwjpUlPkWhuNP
F6JLPKLqLpD4R8TWECtoYXM1XzTnCx7KPh+safqL0Me9SjcJDiXOEutTCDjodaxlgwW+U2Xnk+dE
mGuIboNnD+b/Yr2g1UG7FqGFeoPmI426Tn9pyCL7tBoLcRcGo9aZhemgTes1nEkm2jjBeo6krfHQ
W09u0LQAxa+DdTCZw/IIlH5eQag2B4VpQH+7/scKHgdUO8TEZeY3ZmwGeZtcTsPadFdbjUaCoODd
Kcjj3A8uFnskOGts2oVhZ69W6FWQEqsodKGM9MmdYRCCpCFodMjzmoF+g9q6waIS322QD3TUNxfV
1PLWGKFOLpq6JR0p7bBHfiHBY6fbEVqiKGq+JyDPfLZWKxA6AGMQIRlGTJF1tLWPmL63OseH6yAb
LG8/JrGsbs/ghJrOznNPTyWUX8du1BOBOhB9KQqa5h/VVpS38yaGD6cMxJZLZ5sH1sbBe09luQBV
geYESqrBmHS2Ug8ZYZpBMFKNIwqOrJ+omNfbFlUeFBf6dRwKdjbwqxflFKTbqMOr0EC4cVUUsQu+
tj1fm0NYVNLCAwalDbQVpphSGJkCdiaoP+gJPQaLe8YIgiNooPuLTkkWFbKZ8ERhPXLdaUhGhzmM
4FvAo5muukaka2UBpu8qyLBeBBSAVbqMagCcBo5qp+Edep1GUmNRcRyX9d7EovqqQiO+i8IpbKlY
0Pak66qi78zG7oGDO0zSKrroWhk34mEpYrjYGvieh9RAN5NAM4srmBUJ+uiUbw7HebL5IUyXuCRo
iBLKXyvwNze+FMnTtpX+yQOGfaakYvwECS7wGIxfEhqbsBjULpnXhUO6tQzXc1gblccUBACD6PUH
N5Dt5vNC+fM6VeuzTEosKwegifq3RUW8QJg1FHcVyBy3l62di8eRmxLbajifLx0WL8bM0W1C6PGU
wM/XxbUk+0tjfQ7QKwyQnHaXs6c3y0PsfPWtDcY5n+XGzknEp91A9Fwd0Mujpjg3JUCSaBjdBsj2
2PbFKBuofPAn32Ajgc2rQobIuqtRfs/cLsvzxsN2PNUhm4YjtO3tg+Z9fECRUVgG7Qe27cpCAAoo
oopdVNes+FFU0BwPOq52A0QtNp3LpHF56DackxTlE3vAVdCKjNV+3CDUiQe539o5qPZMO0J2Udg0
G1pcK3+SaRySbC2mFoHO8LoNqZcwHp1lw6JyP0hWIl84mRkEDnaDXNtvBX/q9KK/DBX+rX2DI59l
SzDNb0tVQxPNJriDrpOi9FtmZuVJZhfPv9e+r2FtXVsF8Bj3JBckmd7R6EICBUdK2e1nPwP9WQY4
tTLtk97mcmbxax9AwgO5+9Y+hyNcj2m/oFff8QWQ9A46tfLroBw5g03evq3J2rzApkivEm2hDhoi
5x9la5Il6xdIBiHqi11Khg3Se+kXfxDATosjXabnpa/lgQaQdmVYABT1B2qiYNeh9cIKJVycBxvX
qj4Oiic3OG9ZhdkkjNFcV9Ns0QvVS7tWKbiO/nHYzPLcMdgQYdkItylPXDO/t6xf3rzu/GOLhwpL
6eVcd2mw2r7L5djN4ojyWqD18yRssq2GxwmsTBGkEpAz7r4fDEHdZut3o2c8DhWb1vNW4sfshmla
3ijgxSCtSRl9X33Z4Ile6bAfRl/gAtO5eAo877GTfvLNLQhq/RN+m9DlMt7YK6SJC3auKFJHWUn6
jl+pel0d9v0ga+do4iYhGKzGqUr70UioroaxWdJAryMQRblC90yH1bAssBwySIg8/Q0LmcUTtRQc
nvKu2OB71QXWuI11+QOgVowIai7EnOs5WF+FqRFqGruw+KnJEp049QWwL9SjtwsxcVvN3qsT7gLW
MEnbIag2itYXafBqT3pq75JSWyRXbwjkuaFJoJ+KErPvMR4TSLspzKPnrQllkqH3g9h6GT3LYDQq
3yszhWXGBritcllB3wG1Y8mnDDYCC39hV1tIv9vg3kYMks2xxDyTY7xxP7fGBHZvPAl0Bn2IW4FR
yPitw5+cvRunx2nR5F4XuDRpFzUtpPaikK+TRZHYD9Mck3RZ+1ZD0V21QbaVNniFfMkjxHAE/713
NGx/NnEXPI91Ul88w7HSaJekxN/Etbo0ofAFZZKX9ZpBArlhR02NXm0H2THskkHLuytuQNjuDbfo
mNte+QkzUmwuPR9Dmz11FV/OZuC124l+3WQ220p+Y5Hpph1Ql6HBsRL0d6UpZZ+ZMVHuohocbjfU
+CBdrcI02a+Bf5sNHREPPK9Jv3d9nTybuTIGXq6o/PInVPM/UsSd1YeBzvTn/FkN9zc7/P93ujkG
HOz/rZu7+TGBi+n/7pTHv/HfTnn5X0CTLso0AYwf8ATomP845aP4v8B5AGtHIAhP8F8Ag/9bNwf/
0X+BZYwuqjZgowkIx/8jnAtoCFFdArkdQKo4IcDE/ndKwP1/IF0EDPwnNeC///dfhWIk+hMZ/L/Y
L/QpnEZA84D30wuR95kPgnQhGcM1LlKIf5tMiBJ69c7umsIFr4QZeHIXfaPDCLHFvb0K6fhthIO8
EMtxnCDph37HHngDG7AJq5SydsPfoWdMd+vTSG0EAXhzY6LkcZlh6BzYfIuR9tnHar4L4GOPZ1pn
Mv6ejPRjaSOM7Q6MZjvfA0E9LXP9rWRyy5sC5kjN7PoCR61M0aAYvFnmpXAix7wGKWkhoXVd3B3t
gOzPlOUV6286rQ4imO4FjpZMVATtw7idcHDgoIpYPsCJnxc9QcG20w9ONxj8111TJ8BclNuPwfJz
XIWD/WzAxLW9142+Ew2arWDQ+oqhz+Bx/Q3CLpsLCJnjqvuJKRXhrL19Naa9t77tMhlOGMPlB1c3
jJcnVb2swbh8q0M4y+IZ0aiWbwCyXQnbi8fXhKcZloOyHILnrgZKAA3vOkOB70j8mDSwdsJ9M2Yw
B8NgPm6vuNT5rJGUE8Zdriltc7qCP5gQbkAtTL/KPbAluqMMFTaaoSPoz40ECtL23dtmiE7lsF7J
poyBQXVnfqEXiDFqtwb9AGldFO4DV0BAHrcPUNXsIN4/LIlBXuP2AHvlmZoWvRS9mkxl4fcbnoyt
H0sP2DMoA1jb5gbjcBB/gFW6D+ILPJ2AVwMgmiaaQm4AYPcQaPTpi6QSLWE7Bdd4GzBpJ2G6if44
tfpWo47CL2nvO0OfgkQFT41BDkJXlGFKnOwOkd1eLj5C1vRPo9lGpA2M70qvYcZXSn4GxRCl1gt3
XMBDYBr2xYtKCDYU0qrc90rRU+Tdla3rbafXqoBHYVSZNxOGdr4CUiuxpk9M98YUP0dCz8IOX7um
M0hLYC5dOUYqNUaY0Kp9tMRwrsDTsIcXc83qUZ6VQWqXkjhf5/iqai8jm7e3Pg4xxw5LuO9LEjx0
2/LI1LztRx0HsOYBX+nH6rXpcY2ipPRpoyDUDyp+01jzarT8Egb6HOvK76sxhPlaRestgxVOb8g+
8LZ+c5bAEWrGBe7H4aWxmGLHqL91g4uzAPggvNkKPZ49kz6GYDwW2IBIw6OszxpGorRAp3qaa5DW
rR1h9mGORJgy++ugHttsmoQ/sKpvc1iPYK6A4jatAEE7otq0U6ZP0TvwfK7tNTHqi8A8ls8IrGih
9zauAo5dXjwZ9fohO4yls53SClgVjt8gi0x7Fa8Ifg/WMQOB/o4BB4ZFbDAZre7yVgEBrRJ+hLwA
wX5QpM+l3lX6DrJ1bPrDC1LND10R7KX8VpMRp/9Yf5TuZrEAUakySMOYbaZrYM6Mme4GHTBaAFvH
5RONluFIGzLeiEBMGZdDuzObm/ZRCIs6qfTJFMvyTYsBjlhSkFcnzRO3HnOSL6DVt2PKupLfDrME
UrLyDukspUptZ0XuWlqfWADXpkenDrgHA2oru7yL+zu6redmK69GkqxHNo3N1UK6HR6E4d7J4NoP
y/Wk5fctXp7hkXnRLc9MW2GnHAhMJRa5U5jDYMEu7koxZGyLrtjir6deAbhHFAnqMSyiPqH4oD44
TvABw/8H6/HUw9cQeZrFAbAGBbdS2yM1MVjuIeW6rfsGtQC+lKN1GEnL0l1bnlxNTRDlg+zEcQOy
YtvgdRQzxtlxCX/UCU2gF0D9GqKkfm+6qL0Ku35JybrmyWbWm1B33cFegJAp7uD0mVZ+Me/t/dI9
8VgDS3jsPQKlXRClZQ0bkGZ6Ny8YCLdG++dCn7beoH5bsswvXkTTOSijKxgPdpvtrirvpjCNAc6h
24eJxnHm9lZFHOdDG2eObMNH2KB8+kY050ZUdwEcTNmi5ykNbYWRDZ3SHl7qO9f+ETUd9hb2ts4A
Et9qz8Qfix2+q3KeDgbSkQxWHviBybHqg72bw7wv+i0dJpfOlbhyJeKViboNlHrZuBK7ammvmqA5
wdUPPtkMOeYy3B94AhM///BxsuaIOLkWRVKcIgF0YS03+P+XIWuWbteFOGNGe1Zz8sUInAa2uBaN
+x6SER0q9inzOTNFUp2HMvxhJv2FwKay6xnY0srgYeph3dqLaoUdDuaTHHb/Zg8sei+7ASD9REk6
rqM9VhXYZmosaFfrHtkSvq0KMStxV2WyN380IezZHUEBgHlR7KdAN2cpcQItm3tTcQFWJp4IOYyT
Egg5AHG0XszA3mx8XwfWA/4T4THqgu113baviUDGCny9aCIGuF9oEK0IQQK+uHIoVKtura9gmEcS
Q10ue5BWHf6PMRQ08QrDx1g0fVYJZd/DirYwsbvmOIWzO20wNueKRf6Fe9+/edm1D2ED2ssvcW74
HS/3nnN4tKAMRf19ogH72nbN9FyHi8u2+Gs38PnUFyPbVzPDNlmnOxzpqLRBE887rqGNm1zxTU4A
suIBfu8ydG3Oxmo/yf5qDcM+7cYfAAjpTUESl28Bhwre8z9qjLELImlOLQnCp7HEGmAvcKDFj9A1
HmaoKL+yslcZN8EZqFuXYq7rrhyZu4yOZMmHCUemBnx0AhG89xjo16bKir68Q8zIVSXDk11hEcWY
3EekSXk3HlXBcxNPeTxsWQMvG2J7QJwBGNL8JVbjDfLWMATprB1lWjjwhB6JR3u9KJoBbjn6hjwj
IwOZ5C2siyMmxaFY3R2QwkMFVgAnNPZ+tzF2mYxZOIpdfaHFfH8TWrDrJTaaCLwRsoCHyz4BnPzm
AXZJv+KANSenwj2cdV8mjSmJgKjcwMJLkEoCeEQq4RkFaHfhe29JA4yycBnXQV7Dpduy6Ec0abiS
browyZX0qbdLypvyyPg9jLMfOhqut0nkg7Bttqxomkq8DXELdq08tIU9Fmq4QuDMQScThA7l3gpx
FcxzciCgXsCxBIiZ9yU4KLY9Np24pT1w4aZFdg2M9196IkJ8E8czCujuCAfbS0JElCO+BuycF3cW
oSgDD9/LWFyTEIfa5Lefy+LOsPbWe+4ANXbYcArvNVXRHZ5s9H2qz7YtSMUoMalhzWnLjstUnJU1
72Z6DEL3NADpaaYiH+hT3+s3RFh87UBXDXOyX6Q5bYG+acvgFI/h7cjhuQtqk/e1jvLVrTIdQrVf
pxGbn43/2TfJK4eP/lIgGoE8K/iqWVhcc4dYwqK/mZQ+OLjL4H08VE2UcjUcGu6+L67dYci+Wtjy
to1HGZYHrDRDS2/2tJU3tIEL0n1bfHQzlTcheyzF9tCv8tpqnjGGRAwsAjCVuREhGLdiaeArRzXr
V3NtGBocX9qzRSyZQMPbrE2bGZmgcRq692iMjgLmxKE5w9JTIOdl5LlMQPkMHf4aH4qfXYMHGy01
u/EizudNnsexv+upeYDOFXlY5RnDDcRLyT1f291mHukUrGnYrksW6Tut/AxUM0K8gs9nE9HcBThR
xrDPIKOrTtK/rejWEEjzVSl9ZuhW+USu4yh+Uaz6AvMEGI1SlTtPZmTh4ORS9r4n4ZsqYVBcehhX
58oevaV3sf8AX5sngI62dfKg3gOI3rDVtpMvM+ipbJztlTfhfo2oOVgaPCyUfBmH13gVN+CsP/Ak
qbydm8eoxEa3RYDLxkRS7lzl3sE4y10yNPtIM3bu/EAP3dAetzW6revw3oltB9UBUO5JIGLYwgjd
xj+E4io11r+oQF7GiipLcJaVl8dykW8rGqYa51nYBTe6i6Fo+EJjcRgChKBwqRAlxpZH7J7NoRa+
G9cLHmWvGxyEVQDijy04B+zKT8VWpESIt2W5Axp/60tzpgFCDeB3bgx9ZQXYT5Q9HBwG8sNo+GKR
IwJ9AIdMi16rgN8jPEyMIFZR9h7ApsO6bs89yJUHWF6/rz0cNCF/aWE3yzjzO8g4ModvVxXBLXdq
1yCdDHzRzqsBItAe8QfLrh9eozr+AR4ZiWbddQmD521JeFq54m4YkTE0LfQKJzdGNnD/s6pAeeA/
a7FXxJ6IilO1ie/diI3b1dSfgp5GmdMxYjbcdNZDcFARMOKxQlaC+dYkwVczCAQi1Oueh3OzSwyS
GgD+/aFbd0Ka0S036EsRvoAcBODPqZocOJ+qSbKic0izMGXWQNYElnz4GdRzOkSFwW0KH5sgSXYx
QTVX8TLn8YwEGeIScGdxn1GdPBdD9TYAR64npE2UJLodxvFl2WDoXmnnroYWKVqF5y+Y37FxulmQ
cUXr93lgT1j+0R+6uYEaFA0lhaXrgPb0y7L4GLE84ylogV7ZwLxCvfCGsBAAZxP0JUD7YRZ39UeL
yRX43xpeFT20jZtNkJyXiPfS9Y/h1PGc2OTe1EifiooLxN1Pd1FoAZ+K24aFWFhYg+TezIg3atr4
riioQC6XnGA9KN8CgTKA1dkIMEsqd6ghxM37ad0OIdJF9mrpwc8MLaA7ubpMirq70lOI1G2viq+E
lM/ViLQUDMmIfRlLe9egEoM7Q5cMgmGPm4NlfQEvkLRVIJjNgs6h4P6BHW5ZYMoHXc+Iy4keuwR7
pxAEUKhpgD/V7WQ//qAxUEYDkkH3BOJBiFZSDXhub1zR/S/2zmM5bqRL2/cy6x8dmQkkzGI2BVSx
aEQrUWaDIGXgvcfVzwN938w0Swwy+l/PrqO7pSwAaU6e877P+eAkihtFk5qB4zZGMI9Lf4ht+Bp2
Re02Ga14zyuFBzOfL6rgIhkRrczVfNuHGaUQewyvqP5DcTFrQ11aQ1ke6qJudqmHpz8B4HeuqNHD
y2hyXHhzcW5D3eKe9h2nru+K9LBYzI1sS+G7V1CpD16nLmxd/HI5a82l+BaHwj1WS0VhrUknB6TI
+K1IpscwLc8NixouhZwL2CgkSMl7wt+5UiPTfC7VJfEp6Dz2KszYCbZ6wAuGdUU93Dt3ZPVxkLUA
YEYlhdjPiM85WgrD4fpB6YmvqYiHK/fglDJ5kvks93M25mceF+wzXAnUe5A3+ZsfwDufTCK/vVjH
3IcgBZmI1cfuEV6mUfhh6Uxz1zar7Ue5AQPHUY9DGD8PXhbIWV5Cybm2mIluFz9FTLXSMT4mbucE
ss72If6hvC0PMWQpZG1yr+OesuACs6TnWE6pu++yMKOjNl5SNLw7NURHW06XEWrhjYNzqKUxB0OV
ALbR5aWU5nVKqFYoKHFT8tPy6NdujRdeQhecIr60mufcDiGWubfjNPqW0gcgQxcOqLBxIB08UFNI
xu5b6CV+lxfPbTZdN3l8mS9fI2zyVbncmVZ0My/ZF6pzV3XWHDVBm11pv0D9grnxzq1S30yWHer8
OCiN6cqq0lsTpUbdDbeQZETVhX6V25dpt+5WLqLB2BEr4m+zeJ1TuF/TOuLaJW8H3rVPlQXSRSq2
MGm9WDGPkCdCIQOeAr0Z9QFuGUyR1Tjk9YKIwlHPXQEKOZXXjYG+1rU/jMJ8cvti35nWjx4EytAA
vVXkPJKiPMgcYBvYjDwl5lvNrQzmxlwzhvI6mTjmVQaly4LsgwMhWHJK3abJ+iOT5g3eVZM2d3Gd
nlXT4O20me0jJti0JB+9ZrlcFcKYDgRQSPZ1Z6XyWKO3d0fvWFpsnfEYna1JckhaM9nbMFwKSZWk
zi6EFd61S/ITysODnKc4GMT6y0vCezdOnryy/ZI5F5mpWqQL60FwpCvDuVftYt2xXYgbXVzAvZO4
Z6T5I3NWyt9F+QB/1H6cqG2DSGu3/SXVFReRizY66vnzMl0ZfbEEzVDNyG4m12KnpTh5ZhVZeNdR
G9l3qon3MDWsg7an5Cp2EqBPasmIG0BREW4gYaSg4kTnUCZYn2vdn63TFP9LPvl/2f//kJsn4I3s
f/K8OTB+/mbunv/4z3/9///O/eu/JEJLE6At4AeHf/zv3L/3F/8SpQ3kXBh6ntL/m/s3zb8IghDy
Cixm2NmRqf7bMi8pJXge1nut8fxt//WfZP5fankdNPauRC2B5hoOHDLlE4Vyt5hFF7crV/SR89Hr
u3nYu5ALbx0ZtQ9Oa8/vGGNf6msdZQucHtpzkTWQn8d59lLLqznqM3uMuS4jegha4BBBp4znERHF
4W9f4JWiBuWLF1peBxCBsIBpYkri4TxrQxL8XTeMazNP3R6G2FovKpL7vCbRIh5qzzQ43LhNI23H
sqUQpO45WQXG8cAtBMxgeShamxMFSF3cZwnMWJlGxyFJVu8sLCOis6oh3r7LbbO+doxQ+SFxWxJ0
lc4eht7V7HjubPaBMdi5eeXNSd6cx6jzcj+W9eDtK6OQ1fdZtiUxYIVh9cx2VpvvoEBcNMcy6UhQ
lKns8qDIspAqLIC9we+QAsHKdYDT3lbcEdS+pwIMVL6O5u9DnXSXbbLWzlORzhXShzVybiOdhB+g
73AdJj+b+KWWyGO16qgcB6GDRIJQNI26Xu/WTfp5gxcn/FCtM3JT4sYM0W3cc9laArwemqzrJDmZ
r3ThtJguOzOfcFAZ8BCJUgjLj9uk/h5Fo8y/lkbcA0SejCJtLudlyJtgFhSfkJqGSyEvXbCvNdwf
nAYk7KxMrnA+I2V3eglEyqUbjY90S2s+yyukdwj1EjfDdAeusJq+NDGI0g86MsryoztVy0QOo9J6
9HZpI0bx6Eyw8jDkKjRx1F6TENnw3p24dvcHT+iKxIk9Q43sdwvoHCxNXdWAooHl1lGnvkjRztbO
Td83dtHdIdZonDyoqcZRxxZTWFCZKCxrqXu/irWz3jp9I0uaU/UpZqobysGDuA+7sik+R6mXrhBE
a8qtAdL5qXvCYFORa/F6d1nueADlyaBOKT6DYiqsrm18XccVJe4GNRwCISX10tw71HKK2yIxrJsQ
4l936GQycsO31vZzEy1MombsluJQt/TqC/iOdkmue/A0yZ42RtCR5CZA2N5Oi+OYtQvHKQnC6DA5
Rfudk71b932NQukMUowZPQ5tUVGn4G8TXEIW8vPRDQL1hFSpCkGwIKXwqgC6EYLJBp1aRqjjgT2y
S8hhO8uIXBaLp5OjOXVICUWD/gHXKBloJxsJkan58cJKknfmj0nqqb6YukJX19LOXfMqH+cmv0yW
MTYJHdFDYI631nh+SM2+645h02z/az5joFesCnVtwwgl2J1jOMsI4jUeOvK7GX1SSJ1XyAcdu/4p
qtzKjuRzl+gS4WmEDkfJ9rkbBp2jNkrmc4xBlrioDZKjWxRP0n+9aKk59PBC2qxD4uGGSLRG7Di9
AbwRPRgSxT4bi/EM+70TBX0Y15BnOrHQE2VAE49UdqkxaHcA/Ra7zoogTPSCHl7FcE+H2gAoLHTT
0btwHIQ/takuj5RsbXEA3EmlEf2MJ/amAbv4NvNqrzvWpOI+ZkhJog8hC9k9040a5EM0W0zfvZHn
VvoID3K2j2YPnyv2MaGi7Pg6l4axSew8MucfbLdExCHm1UiOS8cNOxgsFFA7YSfC9s00hssLHEUA
5lVu3pxxZ4l/lPhdVj9edYFOIc8okSkvjrZ7PHL9uRLrQyLzMSYQqSHDNW7ZXGYrsh8i6EnTZrAY
9BggEyQ1lUl04A/MyonoLdax9YmEP1kq9PF5xC3Tmj226K/KcbmznrVIndKVTK6y5H0YyxX2m+HO
S/UtRgyr1FdJathjXuLx4SYfBUWN4ZRyFVYWMmlVv7rD9CNqSlx2rj9aYVh1z6tU8YitivXaF/OP
WcVd0fyfJgI06+8oR7wZFflthWDsZVy0/Yl/xUVbIGMREHiWifmLfyA2+Xf3APMvwiH6hyFG5hD3
Nvv7f3cPsP/S1hYsOeRvHJsbw/8ERpb6yyJUQl+BkXLzzqt/EhidxA60DqC2zF9kY6yWWP1PTE6D
thq8HwnJa0VmsLINyKglybi3Y5STdhtA5xiGkIhriW2j5/htR/qbtQlEjzlWoRVxPsnhnkqWeGxs
gcg8sZr2Ppyr4ZPCv0HNrUKZiewBIcCI6qfdpUx9w09WR3yOO+Rku6UcOZPk0nKxsVVuAAK0i49x
BnziMtPAaHeeKfQ1NUeyr7rMwelXeJ02H9ro4hUypfG1CKV8mFAyP46w2IazZXLgMcdFj6u8svEo
IL4SQZiX6WWTyczwwQG4Ny5F1eEdJ9ZJYLq9mC1IVMRwxM2IYF7GblDrS03KJEURhkqx9K6d1X2w
yk+RZr79T6D+Spj40vv7+wu8GOgkIF3jLJNTx0Bkfj4vdcWV2t3ZxDneZO6lQmYyzxd9m7/zfNv8
+V+9DXNqi0w32A+uY6WdU+hOlCTDaML1Rk2IPGSsvGkfpZvxJnTCgzUWAClRCrxjs9wEQ3+Mqixt
uUT+KJGs7WX8bbo10A1Cb4K6upqD51feSD40B9eHqFXdNlkBF6Zz7OwwZWoN4qavzuaFK37OLH6H
XfLbj//iBaA0Uix9RaNACGDuyU/pilJPEbXrXU+CgjoopvgPaJQU3ejMmfpEUomx3C2d5YE5jqY5
sMh5fGiSlIAiGnOvOIh+EFdSyx7/etgun3GihfdWkw13BoHIcoEcc+OWZlEVEo0sBlqFdIAe3bR2
3/g9KkQoOFNOjbGt9GO+Wt0zYMnuihq9TRK6cfTzttvAgC4kxH78TeQ1yDEv9zXhbenbUhcdJMxl
PlSVxnfhjDlkQE936bdmyUQTvD1TT69OctNmgRAgiNC4/93t4/7t42nClbVaBmNX1O5AItJuHolc
l+d6Vss7s/O3yfr06zgaGBRiNY975slYRV93WIISYzfYkjo+gSpQ1m7or0yjTm7TXpDydGwqWo4S
10ZmgLvJm/ZO44I5tiPePVLfxnClzbi6WESb7itI8MFMMj59Z06fbBREviZQI+7DFtNIYSl8+VZc
hwoR2WLyteSz6POIAcPviGgCNsz6Prfqqdq//R1eezkk38Dgcfu2N/zFyyHRLddNv4zYillj9zp3
3J+hwpHzDQVwBAIZewb5UhFD1V5MT9D4A7TmPtHd8GS2Zvapz01NEG3AWm/WBEkOqPgMBrUuxk8d
OW159/YPPjnLtldkeWgLcXWDxqAq+fL3ioZpv1p8zKlOH6Bvkjuuxm3ct4f5Y0vT/OXK5lqP0tHS
vzefv83PZawyG5cXmwv3opt+mHuq7eqhr+rybmndyQf57b4DKvhzR2NQW7nsaI5FNkSffH4dOQgG
0J/shKDlwebfI4CNW2JtilJcEfy0GuqvVr3g9ivbfJq4o3czRspFQO5s4W99fPstvPKyNcQe0jqg
v6Smh9GLVYpOkjurqLCOmBHA7t6EUo1V/705+OowirQGDCwTD9fJ9lmAw0ZOisw3W+lWkdtZtc+y
aYj92AwpWKHIt76N05yfh6omb5yR/WcrLOLvNU7+6yqnZcFucEMkfE6srv8/XgHhm+MyCdCunhyp
SzVkROC9sSM7jTpygGpPnBP981EwhOP9UJIgkRPt5YumM8t2h6ZBSZTK/tappmKnamV+fvtZCE9f
npga2znHvC0EK8c6XeuO29tyBd9GUTIuDgjCsrOmlwX3T3O9nuFhHKkFKX8tnPD87ZFfWU4En8Im
L4+gnA3/5fMprLYaZJ2xW7J4SC7Jyg+B0W/kf9s2vjjLNCUs6Ch9Z7OQrxwzJAQVcmQMHjRaOplZ
HRr6gZoIx8yE/iMxyjxoUwtxbWan9wYH5hFcXnTWDeZ4btG/7jJL5XDMpE2b+tzpLyQePNIyaOF6
t1vHdzaZV7Z7ltW26QtpOwinX76VXpVLkaYgHYY6LW4z2x7u4MVrKjXeOl61ekz6w9vf4bUZwAm4
7WkEbX8cMHM5JxiZaCLEFot6sujWSwuz1DOXzdynptMFCRlIKk3u8uXtkV+bAfZ2o1HwFhR7ystn
HU3qdmkKlDi3YAzkrckshMcRIMfALYrRMtxjDh3u//GozDqUKsIhLNXOyekGZKQd85ksVyOKZCcm
6qsTyWG5b81pmOk8k8COnse1OHt7XOuVLc21JAoZiDPudvd7+bjt3BbTQArRp5hkuUy6qjt2aDEk
stuyuYhKzDf7yBa1se8JwC5IVZnjhVkMxq+lXwBDTyDfoyMSRPELzD4J2yKLXHQIWaEA1WHEqDeV
0PqcFCZcBm9ounCnIzrY0+cLBvGem9g6UXRy3Y9uZBVYV2ZinqO0Br2cd6qA7QX1rSvRDttQHbts
6fRhqZLiaEYEnEGjXfuTIu87+MpQznVKf6TlTCHEQzpVppRLnZ66PGpGQG6UYTNcrXRQ0POebE73
4e3XKV9ZKdyDzY2HRchveycHkekZ+aAFWqLCU/1lGE3TPiUzYxLIVvHZsPX8SotMoALMKTBRKbxE
kyWuPS+lYJQ11TkJ5xrQqeldN1gVb0YqT+Kd1fzaJ0cbA1NQsrgg5L785AuETAyjMYh18Bo40KbJ
XzZd/NuvYtuxToJZ1+HvdwWvw2FqvxwF8zCsgCgl5IprbhoFfXACNdlRs3N7kQRuWC1X0uXGFLi9
O+Muc95r+P3qc1LxAHLsAblyt//+t9Con7IB8IONris15BdJKtBPPRVdvf2crwWm3KQwhDgwfCB+
njwo97dCcG0mm1BrujzkE41nxaB3tHookDsOY7xbito7r6iV4IZsk4PbzMmtAk1xXieZQgW0tOVj
TItAnEQrtjS8nth3sd6/c8H4c1NlpVNx2jI47DGnqNDFE1nSby6lonQ4KJDgQ+QR6WcS+9H1unjy
fInSz3Mv7HdOVbltXy8nA0Un8Epbgkht1a+Xn2IyIsgGI2HDKKg2lGmjj7mK9E1lo4V2ayM6VmuF
PG2ZaeiE4eypiKLuou9FdWVPm1fXmOYfb3+3P2cHP8ni/sIbIUSXJ6sAD9CSJGVDvGS4I0Yw8Pdx
2c/vrDX55zIAXcilbquGgX2zT4bJxhbFAICCHYqW5DDQ+TJoeMx4F3eiPDM6Kc+NZbqfuPd/XSWe
Xr9Np3QX1dSeu0RUFOyFWe7Jp3pI8tB5CNgT+Z1yVuesbBILv3JbfH371fwZjPCbf99A6QmqWMAn
XwsZQNWDqsO1Wz1DO9Vs9dT7E0zY/Tvv58/T1iLXJ7YrnQLX5J28ngj7pyHpqLdbQ64pw9rmiZ/m
5qcGVeEnZDaEGHqxn99+vt/f9nQ6UvoVFCPZYqA3vXzAriD51s6CrgZe/MmxwuZArzc2aZWJEitQ
BsvaKGLpG9ysMj9bMRhvLQJjP5vxGCZk2d+BFb72xrlHk/IkycAiOTmFS7Oah4lLFY15OuoPzUwq
yqgnzBxTguDtncd/ZR8AykP/BUU2iL35ZDWasU12wOOlIwc374dpXpKdmc6wvHaeiL3sWCmDmlXt
cuXG21DmC229kKD5ce72rQ+kas4DV9GuybEpDn3x8qju/NxGfXKDZxcdOy1n0B8tGuPX8e0f/+pv
Z6Zw0/HodKBOdtvCiKSTbevJGeV0N6Zpeqzo3bmrcho+Va2Vf1AhvgEQUgg23h76laVMKKqc34lz
XtzJ0KlcW3ITHukZ1+yET4p6fezTok/pjTUmxh1oj+6qTSOtfwpzWj/CYkAF/PZv+E0vO5m65OZN
krOkMBE2nCyYRWfhXAN52A0WHVCmJtXkXCIHEav+5HZtdxxpVYkH2wTOg5jxS42fCr2eXNJPzUT3
kFR7xGhIEsU7oc8rbweQrUWibOtJzF3h5ZpKgBhArY1QH0Zy/TpMPTSnDjH8h6YVmvYZWI0xwwoP
RY+3mMl5zUWj/vT223llT+e7bvlry7VpvHSyjBYjJJHjUCtd6Wy7Y4KUAabv9p3188pitVEnUJ6A
R7tNw5dPWlI+7t2K3WMC+FYj9EvpxYmUFXNiZc/+24/06mAkk0g5OB6E1ZOAsixs7P5IG0jNbvXU
NnWf+rL4MqlZPr490isvjzQnbw1qHke1d/IBMydLtIy2lVUiLUVENlKVz5N3UtCvHYi20kpLkofW
JhN5+facPBkXC2H1bkaAtWvrdXqMh7EzzxMAaN9sWkarc8hCHtIymQc4+dN6FxnRDzUNdMilg9eT
O0jSaq52fhVJhKuNyumAwDSh+cpYsUtVGPzyh3/+ckh4bDZdJC6mOjkxyC1qdzFH+vvOrtwn/eZ7
EIi83h5l+5gni5tkIWlD1C9IMn5ra/4WsYJtIe8RMYqBbw25oR0jYu7kJ7OKnSvC2e6dmfwbnH06
IFkzPgOFMMs6vew2cbZ1QFDEZTE51HpujM9KxQ1NBcFCRC0tphIac14JG/ZClEPZ6bMZoV8ymRjR
smQ9H6aNY5K5kBY7Nzo0qKp39NewzpEuX1leX3ZXad+178Tcr03Vra0A80cIj/vWyzlEW9tZ1g4Q
iIo7E7fTNjkai1j2b3+NV0dxYAdzPfYcAJkvR4l7YAb4Xhhl7fQFRioQVRI07tujvLbAkUuRUUNc
RseSk1MFbAB2z5Bgq6tCL2hneH87xFJpkMtCJv4/H8wlDGV+UecDuvvykeYNqtLmC4S1uIivkHO2
51VHXsmqaGL89lCvvT2WODIwNhQOhpNvRAPcBnElU2ulCwTKy7Y7z1Hw3r09yivxo+1SMCEPTbqO
Es3LB8o2cvo4s5uMidP7RPvtoVp7Csjd/dyVAS1Pm3e+15/PRYWG5eLKDSz9BzVZd/QlMQeue/QO
h7dnzfWNBtbxzgz/c1YgNDRdrcDRbnfXk/1GylKS6NhUP1CKD8KgscKuWKWzlyDG38sB8Y5ebgKM
RX2SXZ99gNvQy3c4pLKNjZaxUA7ShtQ1aP/bdOs7e9vv5hsnw9jCZEKgeNTcP7dH/tvmli3xkuBx
p/Xg2Bnf29zGXS+L6GLFcXQcUjw8XZq39yKL0uupiJtLnS40ujQQfFsRPCuAV00g2+F7NpXew5xU
5QcLftUj96jQeyfUe+X102mJ0jxtnbc6x8mizPEMJQWKRcTK8XZDrCiwYOzwKMqG6us/ncIkDWjA
Am2fiJxGTy/fi6XxjhYoHf1OAEoy6XZ3taBx8kuTDiYcfW30kLgTSsG3h30lknw57skzen04zHjZ
InAB5DR1az6lEMgP/JQ16IuUJoyT+ARKQtNjfentG2/MnorMo9/jYmTVYewL5A/ZVD29/bt4w3/O
R5sLsyaJRq2aus3LF1LYC4Vlb018W8RNfYd/z6Ahcr0CfmijQqcPK7Z0ADNRJH+5HevRb5PQpptl
26f1na7HcoMMG+K6tOsc92s8oPqjp6H7kCCIsY58+JzL82SJx2275Y4Vmt2I3SqyDSJjD79qnVaL
T8wqFTxC2mvu3BpQse/SX44QuvNafOLeSlc66lmq2dFBAVq7XleZBj0aTi4Hky1+5vgg70mRc6dd
4c/ckauiGWkZteX3sZLoRkEk4QGmomTRtXo2Z0yNkbtov5mY3le5Q+KTs3Yr39JvjqaD6EKWz6ad
5vHeayV+zyjEk817wnNJCrFZkIW5iGayNZu+z6phJQOMmlv+oKevnDCLdIAsdKYdlePFj45T0xG6
G5oVHl/oyceGtpTuJaJAD+WkNVDYwpQlxv1UVqhkaywIzz3dZZ89kpQlAVosrEPGO1kDOtUZyBoM
w/pILRg4VkdH3j0WXGfzQcxqoFdlRLO8qlTmV4dOfz+6rt7skXq0LiIQ9+A+9Tjilyux5EhR07ZU
JC1RR+fQfzTs+vU7SJP6s93bOzSqCPbCUpu7GFfn3agIVoEbmJ3nywIl6EGXaUxlKm17COJoCAAD
ydAly0Ldh6tSXE9nCezO0Qe1FptnMcST+2JK5y8dSo0vM7QxsxnS8zaxW7l3w6L92SBZ/J6NTfU5
9Iz1dgUel9Hdptc/3GmeEeWSxKpuMU3BCHSsrXE0PdHidtcspSP9xloQ/naGSQPhLor6j3JE+7bL
sWw/kvkw14tUx64JeCAdZQBzPqsDXRbLmatgqx7gsWN6UGOP1bwYa3XrsHbv4NAtSDYk1jaAYu73
tG6hXJZuFD/QmRnC2DIjqvVFOKE2rlca8XSS5PiuKw3xKW/S4oPu7Xyzxsyz2metNIuLwXKAMzpu
1Eu+WBuBpNR2+LDQSlDt8jGSV5NNp43fpMTrcUnyZzofTteQBftnxK1Veu5MMj1vcuLAtZxxDJMT
7B6qNI3xubdJAg9goX3MLjNxAi2Q35y9tgeFc82s6vhgS8TKYDPWKN17iPNrvwxDrKIL/RugvPWJ
iIOpqcMnGnUaHImFhdpkXUI79sUIDiMu6vhsNuYMyBhU1wc9GlFP2tfeHDQujozAAutPZ3i6eKOq
NBCNNB20DhizA4YhWZIDIctVQ3pIyyrImw4gh0GZ8nlwMqx1NYSNAUuzhREHILBln6F3xnlcw0Jp
97OdLMVlIsCL7hpPrsXRGDU2LhewwuesBQuBpWUxL/m9Cr2TysdfmXTKj3LgsrkblJ7gRvbddIFq
2nGCVcVYv9OpSH5WnsTZ5Qgj/GKXEXidxcUi5E2h901U5fjFqujiQFtbkt4ARWdcYyTWGto0ctfT
vvCG4sbI8U75Rqz6jxC41y/DlqMYWhtcDQQ9/G9Lr3JauvZr/yiaycTdGuvuZkUFPe7CVauvzhiH
twlb9oDjMhnuyQasd94SIekpUYosu6RZzeUMmQLHdWgu2Kwa10pqPnkrMQLK0rspuwr2dSdRRk/p
Ou11nWKtjhJjulvbRD83Y97diKkCLFQDQXieUAE7AcxAyBmpaDAQdhxTvtsm2a+h1eIzLaxVTBzW
RXcIumiFaqD5sH3WseYVQ76FAl2tthUoajP3k2uSU5TzOKd+mnTOxVyvfRtYjTV8yEEg2oEGwTJd
0r2qmNHDJ/nHyJwa94wUl/VRQkCNyE9n6b1wm/iZ+xqJ9DC03CdFKv9zsgz9g6XGeT0Kx1RgDzEb
pTtEVf1nEZfh7w2oYEtPm+vWsQfshLFYmR+mEf6qZr187p3IzB5sc82/sHN7LkZu7sk7oNvV994O
MzrbDAZklfE3cpXl+wmN8FocGsFhtXOhoj60gurcntsqpZVmGSJ6ZkO7c0gHxeCW3MkECt6NQzuz
NKuF1sL5PF4lYQ8jDhH1B6MJxVMn8aRs+IXlx5LNUemnNRnnc09D/t5UzbAFLA8sWiYyHCwoPNrL
mEM7v9AULf3MwzeKRt1U1z1ePqgcGioSWmw7ZOcww+yGOnbYBmiLUIl5TWXRD548JTT7kr00SEEC
VUG1UujeZcaiQBIUCsrekjjeEwPQyLa3sy4+xG4vKzDGZvxpgnGizsKOXscpZNDcjOILbK4JwUpL
dTMLUzAXg5vUiiK6YcigYgoux8hdjevO9uLY77QVfV8t2poFqzWpaxkiZdtTx4KEBK6PMzMup+/W
apkY5NkrQWCU3lbdFO3s7sPIgC+ZuK1NkbG2wo2XPLjPdlUWj1BrvPbKg2S9z6CdUt+lBeuXdR0t
eqXZFoCWtrDEnSpWctC0gYdY2/cmdUo2h8g+xwOvviV0XgekaHNw7Ba5OLezlNRkZ0FHJNIFTQx9
InTEVVvP2BBqsSHqAOMlfjLrXpyppZ3w0oC9/dJE9Ff216TrLgAz0dk9bdr5A1uzaHehRT+n67yU
RVCovvCCIleAxjpdWjdwGBdNXbMeAb2jiKt8VYvVBjmOr5jWS9otdpHXN+GhsYwk3TkxCdB91MGc
vAr5cj9060xfyWhaOcWt0HnwXLjSUL7T3NpRdS+eiAlzhQKCbgOQkC0BvEZP5hNFIXr8ohhHQ494
USSbw5WoNDVcdt5w8FQd2F6KGaEbvBu82f09JP742l6b6CaOpbNclB2rF9wODunClPN9W24Uq3kE
XO27I8pGENHd8o3gDztxrTOVBqGYcKAKmYB0rJt5ET6xSncXLbn6mjUiY9Nal8wCg2Q71znkdt+z
hokCdyyCoW68X2lnG0+DoswpVoT2qCEbM/FpXIbZVpSQPVUyifFgmos86hRYK/hGuDRnFIrUASp1
3tzbnZhT4FVqjO5ZHzEW3D4KoZyxDnFORIb7dUKokl/UKXjbS6gDeEbcZFjSS6eIWyDYucjboIvz
NDun3aP1YSgLLNG10wzaNyTps51CddCCXG0A4OdNkRV7SIqeGTQD9M0zZSyDe+aoEmjH7KYZcQKY
WQjkodDpmTe29G3OBvANnjHMn/LWSB9ouejN+5baAq7rDnjtzonK9hMOYTLA1krbM2KWrEh3Te9F
2X7WtM4LBgj4n5FHWQpvaCUecTpFH3U1F+pCOXN8Uc2OXGnyXhcH/BgLYTZT5RYEJyEWjOuUhlvm
lF644zB9KEmZ4SKZURfsNPCHMphWFCq7cXZy/CR255g72pV4KGmSdaZNlgudxPRm5vWiDecqm4UE
jg5B07nKARpvzOR1IHyJDY9e1aBa7mXhTO6hWsbwxzj2Edb6OY+wQmNdKY9q0Ciby8qNf4108ua3
Eax8AHEqrvHHrNvgaBuCeHLVd07P+ZHFBLDMRDR+V5mTJk9SF7e1jGNaq0EZ+CpgPt2g1s7oUiXg
oFTTBqR1VLGF1bUcofobvb3f2iUlAbWB7sqyhn7EziSW4qpdByParyKU7b7Gl3J07CrtAmsiKNiJ
Rav1kHeL0x1au8hUUCFQ06ywIUt9K4vkEKTFkg77OixnvyUjZ+tdBg0MgMkUr4+o55trjZbdPMbA
7jEYeV1W3GVTTDdGV+ThGERybKCawS6CsB2b1nIEZMqf/3/R2mZmNKDywcFnYMClsZkf9aPR+FRf
OvVOtvOVsh/pDZCOm8cAuYtzktDL8hwQEZ10oEDoGl1y/2OILe55S4yAypUh78HVJJ8n8dy1Q3sR
i7G7yOs5/Gnbc/zPMzw2NXiHtgzOphI9yVwtKL7KtoAqwZyJN6BH95PmTqGfgMiN37nr/5lX5qrv
yk1chl7KOlV8aDMkujZ7wteIynMhI4LoNW1+lQZ8LiUK9c4d/hU5m7ZxWNiUdn+Ldk/etNkga6gt
UkqWTclY9GPZg9ZYPTq05/OPMMZHZWvACUpi/AGgUd80IPr3cGA36gMbzW4iFw0rzpjns2x1qHO/
nWX4M2/ID0TZTmoXhQrtz17mGNBrisruagTMcGMQVsWY3r0Z9sA6usZtXyPDGMrqva6w2zc9SYGR
YUDfJTyGpcT+clQn4nRkRTGqWQ2XBo3faQnSp16QVt566BwYOYlrDqvfVHP2Tv7tz7GZ/Jto1RF6
s0Wf5GNV5IWZWzI2LcaWiyqb3GM3Ft3XTpVPRMXh7VyQKOhwqr2Tc/7zVTub/AfmBtlMRY3w5UPP
cG3MClI7f/c0XHD9KS5METb7lQRovCuX/AuF8fSdtf7njEcHiyiHMi0qVai/Lwc1WunlK8i9nRnR
fApbCxeFlTio0rDV+Q/52dvz6ZUZz8bisbOYAtEEGZeTAQWuuqZGItkZVXWo+jTfR1A6AfYQbXKm
2aEEnmZxUrpWNlncTxquOEg843tPNOUBdqS4kPOAXMlKvNiflEVU/PaPfOWlcAyyA6JFoQJwqvWb
0tHFDgt1T461vZsykuUIbGLacIhG/nh7rO2rvpzqaLGtbaKjfEExvCX5/pbtXQg1ja522HIKPV56
QK6MY2oZnr03Y0crvweh/nlYZ6BgNPDxst2EO9F4J1f/ilCdL0Ki3iONqLlOnPwK5HbajjZ5iQqX
vrio1Gq7fhsn1kMh2+neaBr5bQ7/i70z6Y4bx/b8V+nz9szDGeTi9SIYg2ZZgy3ZGx7JaXEAZ3D+
9P2jMuuVIqRStHPViz5Vi8yULRAkcHFx739Ai2ddcOzY68kySaxgW3h/apqORcTnL+WDmqunLwgo
NIkFyGbzIOwkqHBXrySGPgVciqGTDWKdBAPvYu8GXUkK3Hlc7aISq9+0nqfF867e1l3YnyDT03/v
qQVuugohss8f7P3KWJ6L9hOYKDguh4Drxhx9a2pZGWmWY0I3A28QyQQ7KvK0k2yuj0EQ3wcjoK70
HOCQAHulsbq/OnB01WsWIn3zYvAeJlpVq6TF7oPsYbkSRBPZdSo7YDeOZw5HvsLyy/eXJjMkENH1
ICTSdNsf3EVs1qrCCcjrMDW7pq6GoO0zcWTtffBKWXlsAmgyNvz7gylys0pnY0EfxlwZ7yXQ6i+N
ORtbVczqFH8T1PY+/4bvexacKDTDdNphFHUO+wiSMoWmORxpXd1EaJ4gzwdLXAR2i8XYbw8l6LfB
+VxYbehh779BxKIbo7Xh4sRYd8BtVykC9BQI5zocjwXW94GEEVgs5Lf0p5nY/liRgH3Wx+jRj2Oc
n7tdUT3Edp5V9BUL7xLJmHFYoQMBg8zX9JNhNl9M9PzW4Cz1oGqpIHeiLM/AcqNM3GnzhopNuHU7
u4KfgTb1Gb5a8ZFn/uBLLBRHzOM5aGFKLKv/Tezr/RE4aMRuonaV/qJ71J8b5WIFjDn56edf4n1E
oTHNt/aBGLKFySQPxoIxJzMPkVAa1Xp+jZCN8tZtWY9/pjGS9RDWejQhsKRrztLRjugomUncP9Vm
LFsUdhsERb0cRNgai6LZvKliP/KPZB6v4Ii9DQdkwiMILz0dcIqHzUyr1VWY6SjbzbQGp4coGSMj
GOBy+CCCEgrjkdZP2c41MF7btaPpT18BEylQw1KE61E4+hgAiGiAehDit3VVl/D+KrQfSScRT0JJ
SmlXUdaazbaXdQsD3g4Tc2XCUapW2FKgspY7VnPZ5YmSG3ju4wZtnng81bpQpwmhyXG6UnQpzCMb
5fWYO5g6TKGl/80bsMVhrAmRU5cUuci6SOt2g1ajTZVh+PWD2oNVrmHH5+mG+qHA0Geys2rLmUrt
C4TgdAnLZ5wu6gRV4FU5uOJOYbZh/choONxZSTr9FCKleJjibVUGbsunX5F9dT/QyDIpMfT2lG3S
MYkVncUkvvt84b0LotQvuVL47En+R0djf93VUZhJ8k3ExnUuen7jiKBqUPL+fJT3aRX4Ae5HlkPa
TBbpHixv3pSHPx7WJ2kXVhdp3vnjThWTiteIdDa7ZPZwBJuasKDUneD32aCkj54yWiXrHo8vlF8K
x9fW0djCzabSEZqb3hvT+Qiq6f3bgAcHVpaepemjEbT8/M2OH0qftA9YEpQkzOpqW/YneYHy8Odv
46NREFqwkSEipwGjtT8KNREnZbNSRIpRvNDAR+pBP6dJtf58nHchF9y+KeBKE8HEcmHZH0fjv5sq
RwxzqKp4jYKygSb5PG6mvC3KXRqN7nm/dIsCNdrqrHES6Ww/f4J3+QFPwPuEpA0QSn8H8Bn0Ah7O
zBMgjaFtlY2ur4B2dtEKlCMp4bXjxtYMf2fSKPzy+dDvzm2G9oFEcU8CHUs/fn/yI233Tk80eqtD
PeMW46lFOTa8JegYN2OIMOrn433wUZdbqFhoVYgeeAcvO2SXYzZAsaWtpH46ZvafE6z7I19UvB9l
oXFzE1romktGvj+rkJtwm019GiRu7jxIytRyG/s21fyGrCHe4D8RSRqUMQScRMd/czPDJp0qUGED
tSXAGPihX5fIqP3UbHydVvZEp1h0dtmdIOiUPVjCHZ9DLe6IA6Wivq7MYb4Fy2ZeZUK0YmsOicAc
dC4ttep50h9jZfgaDpKyt9cze8oNhIHhAQwolVNtc0TZXZdYEaK7DDiSfj8qKndIFabhLwwM6h4t
QOlG2xxDH39DYzbMVwOI4QwbTgAC69bO2xlZSJHba0wW8BjnoEfKDRiW+2CGMK3XTVWZN9xJhvK+
pPwznY9YwII4H/u23gDBHrmmqDEzVkWFneiKvrZ6nIFmGes4qpxxncYxYtmJ25XmrpW4y8ELtcpr
TQsFutyTonGl2Cw3EaArtH/HLLzHCqp/UpVbAR3Q00F9r2hAnzqiQjCLu+Dc/BUyfksc7lPTlz17
mP9oIrOM9xMHVlBAcYvJyd/jr5/ap71/QSMclZKb7lcz3f5S6PP8yw9l+ZP/tz/8W9Htfqp+/fd/
/Sy7ol1+WwSgZ1/sjbD1P5oTy+//++9dPeX8vcunP5+iJ/XzqXn3l/5SQnH0P2wB6YB9zvGM5In5
LyUUGxk4T3BPJgqSrnBT+x8lFM0w/uDPogVHoqEv6CC2K23oNv7v/6JW9ocLXxUYGpoiFBjN3xKJ
29+xS70EZPHyCBwpCLj5B3EBwEnnUQLGGj3OxtPZg2FtI0x0LDCw7/+dn3gQwMBLk5zgWw2anDnv
xwVuLrox4o0X9E59Huv1177rHxZyHDapWNbZaHm9+Qpf/vrVb11vDqe1FIjBTNMkBtTsGIfKAaOV
42EVYS/RUhO9RqIp3PmCC/pvjmJygDEnqAh8XW60+9NKZZQPUzo1BJMY0xOdtqCN2OWRo2L/lOLl
mdBELZ07qA/FB0GZg1Fw6s0Qk1sM/kY7mBvMDvNoK+3kAjnT+zFNf3Zj1hyZ2v75tAy60B5YuXTK
AOS9EjrfpBrTDHxkUJqitFpHa6Nz262oJm3jaOZ0UQIhO7JC9i8zy3jo5IAO5IJK2YJcbH+SYpr0
ENWLNtAs8SjCUqwZDmHuSLZHRnq3NEzL1l+ZUhQgOPWXn7+ZWTg1oOjTEZsDJx7PoKNKOoxd9g9G
4fLPWAjdwLU52Fe9HFI38bo2iOsYuw+sAEONxVir8chAy9bZ21omWSt7mJLrksccrvTU9vtojn0U
yRcXNtS+Jf0yZGG9MLG2lVaaL6pt85PPF/4HXwudR5jzaOIRjA5LfLoI3bnEFzxoTbvYuDZKh41t
a9uiro5hJA8/F6RHNhjFhuWGy/38YPXrsBU6LnFWkA4Req+lZ+HNySH8+YQOljuLjwjFWgfnDRHt
1Y3r7aKAjK1HPr7wyDhX8kRGSYti/EX+sIgmHQlNHwxls6GFDSMKQQ3/IBY6M+CtcayyQO+mcyv2
Hb6XL2gAmeVpTZf1yKf6aDhY1wBu+WAUog6We60G26s7hF4Q6cItU/eKIgFyg/5en/Ua/pA2IkFH
3ubBN3vle3FvgNgOPctCFnV/i1mFmyrUHCXq4K52isPvnawd9dsTg8q3yAQsqiTwKw+Cb2yAHnYU
8DgxDuqU5Mc+JVNIN3EIn30crGOcqI8mtQQmVxCjdI7m/UnZtKWjPNfSgO0OxVJUWFf4kfYPZgXA
HL2tpaQNIWd/lMLCpaDCszoYJfi3kO72umzQACpb9IgQlDc2ny/8D2bFCcZS5Hs5S8KxP56wtW5m
M+N5GeboR9M12GRGdYxe9H4UPhHpBf9f8oBDxTV/gjcHwRKDpypx122vFl8nVW4/n8tBVGLZsdZI
NWBkGQbItYO5tK6vEmxuM2BbMQLS/CP1F3gkrWWFRzbxR0M5NBB8kjSDO/LhUKYRiXkQWTDOmRvE
nT3eKcMHKmdO6dPvz4o3txgBwlPXDzdwNyMQXs3oUYRudF914XjeJ3Tkq2nofnstcH0yFtIjysMc
yQeTCnWjTbooBhOO9I7EdaLTAhDC4h9MaKGyLzUMqpeHlOjYKsXQIvgVQJhXl7MGpOzKBBgSXemF
f4zy+sHKI3laLvcL8ehdZWzAO9gDv5EHVPr0Fburv9TLyDv9/Bt9MApMQBcbcgItpYSDXZvj3eJM
bFH0PauGW+78naqYOLK8PxwEkSfyZ1Y6Ikz7WzWB5xmHBoNoXZFt0L+0r+n0DkcIlh+sbM99M4q5
P4pZwRQq8iYPknCIT7wqAyvW1t0mMwdx9/lbez8UnTtahHQtYLSSle0P5QzaONW9JQMHh3CMYnyH
8qTppA8ZEjVHvtAHY9EngbRJkZ/r1mEvwZdSmkDxwWE5qX0uhSguWlSdn7hF2Ediw/vvtFAsOJtM
khPGOniDQ2hq2CowVElchfEAD0qa+HN//vLen+s2yALiNuVA7nDWwWooUjFQkBe4kkRI1l2aXVk+
4j7htec9xg14ipla5h1Zge/H5PqxUOjBeVCVPZQtogSSm0MJAqlC9XIVSr1Za9h4rzOF7rNtoZ/7
+RwPWJyEO/qERCLqVv5CvnolFr7J1RcDdYN2JW6ZnR+ix2dVPmrafgVYEG6k900bXF8uPtJwNhEx
VtNmSiv9u6kq9dgaXg9AN+2AIVYFpZgV+Mvu2u78HK0dXD6zHQCM0dkh82Ofg7eMjkiTvF9y6CyR
Ji+XXh0twYPl3aRA8A2L42igXFussrlXFdeBOXzWshC3pM/f1UejudyuDVggZF6vkjFvXpVqQBA1
eKEHQyraaZtLx/za4GAKbQWhyr/dAP6jq+wHK8GgIo/0CiKXtEMOjgozTNKkyzn/bEuq1WjHmEsW
fSah+VhYjK5iazwWyZdf+eais6wFoEUebSiyMNa8tR8tdIymYg0VukD52Ip17q9p1vNAgtRPauyS
bXu4+/yNfjRHdi+N9KX7yC1uf8BOt+n31ByHmMdAhI+sB7TeL+ssCQOZ4ab0+WgffD9eJjUiquEL
13SJKm++n4V6j9AaOw8ibilgbVtV3WtTLU+hrFlHlPU+Gms5DpEXp07C7X5/LK9ymgGuRRE4nho3
uNJo53kf4cWHANbm82l98NUo4y93YCqeJOsHJyMuIZHroZWOiQz6PHUtBSpKSse4EIIzl8d0k8HT
OHKGvf9yHvU0aIDLBlz23v78Sg+7WIDG7AVXqUs15xDP9ME4BbePOx20/u3vTtLzl9yCmS6Iq8O4
qJkIz8QeKRoiFwjN9CW45A4Gx0UWD/pZGsrxi2ZiY/T5qO+/4gJrQP+JfhD/4BzsQWVPdilw0Aua
Yc52c81BVksardgXHlucHi9sf+8Rv5CztElxgPQcvlAr9UXWYzIWpK8cqHmy8y80SvBusoq5QF9V
ZndS4SoGB6PryiOh7f0aotDAetWZ7FIfOpholpANJRVepaJp2stycUetqWLLFU506ZXmZOl96OTO
sRz/3TluL4IxkGNNAh3Vt4P4DQtrmgrc9YLKz/1TqDzZBVAy78i+/2gUYig9fKj4tNYPoszcz+ak
1wn38xypXCFxRvMjrzuyQt+tFUpebITlDaJNzFm6vyOQ2Wl6wyF3NJop3iwJGWrSLZ8rHuZ/MhTV
lEWKCI2Ow4Mom7umzR1cGc18cE9Mt0XeF4DwRkc6dff5Dvjg3ZFgwZMmli289uXnb2ImxHUPmy3U
LxFxFCv0seICQ+QMUuU/GAdJlmX5U+06TEMGU3VpXsxcjBSqjCs9jLMfrofd6frzcd4t9OUrgTle
9MgQgThs40fa2OAN4uSBX5vwmZQX9rBBYXWgCGRop1AuTLVtzan6J/Mj7oHeBUuLnfn+e5RW6qQu
4otBg67qWRNq6ZOD0dExWYAPPxf50HLpQ13GXxbpm88VAQmFjjQABXGtDpPXCvc2GvtFdWRZHODx
eHu8R9QA2EyAEIGFHs5HSAzaZ74XFmgwXTduHN1nKEFjy5udlrp1UiUUb4oBJ7La63bCL46BwD+a
6psnEAexw89GJTrX4ELYaW4feJ1bPHSwEm4/XzDHhjk46FyVjBNeFMi/WuN4mfveVwhD/ZGS1MeD
LOFDACUk+9//bGbf42sSLrkWUvTN1tOjKtByzdePfLaPVj/FB7ByguVPXWV/nKJJetnVyDk6aQ1u
1B6NW2WbA1UpMj57VYo6vDDi4tgl48PpIcFJUCTbo9a8P+yE/L6vlwxrzwm6ifGczg9Z1Fk3n3+q
jyIwXDguRhTpwUWb+8O4/aRRsSS/g9KCpWk52duJhjWJ62CF028fKmxmTKbo8y9iCO+US5LO7geH
OaHuBSS+jKsEb7gG5+HPJ/X+3TEOSSSXeIQoOSf3J+VYlUFvnoBloWCWrlRvRztnbJIj+dz7d8fN
HVIBEo8sQ3pt+8OIcrQr0456VsLUrTDcmdZ9LJDvN8pjOIllMe9lOjYpFeCXpXdIFfEQcJRNY6+5
XCWDeMjDbQq7dVc1U34dw2I8kUWujkGPlmffG1Bwe0e0zyCDW0p8B7EqdSpnMmE1BWmKoeM1Lq9O
+ZRxG2q4W/lNexPDr3koROujAl2JzPwmEKwQp+QMWnX3+ed8957hrCxKfH8BO6mZ7b/npjDTuCoh
+uC9p20Toec7nWLGTWyJYxkly+Rg4gtKxObmSOObcxXOwP5gIWYtYQtwIsjKQiNSovHe+zjn2rZ6
LCwEI4FYeEPdYQ1qazbm0Nx85/m66aFj7myOjjTIKMPe14jEJ08Q65pineQRfqBqLp2rjJvWLaIX
rnMG0wqHjKYaDMBFjbAe7VS27jlKdECv68ZCTctsxjr6ip2yeO2OJENL/RMQRmxtTCCo0HHtsUSU
bJW7hc6nWbQGhqukpNx3G/ojeOkAUfQw/JbrmX+i8tgeJeLVMgmfbT/rXIhebNahWumwTFBOg6+H
aD4MNVFZz6E55WIKJrybipsJsSRRB2WkGZlaGV6TU4HzG6Hy81JGLIKuNdy0WQ1ZZFmXKklDrVzN
roq7TW3hpHSR9zKMso3vNzkKDKnjFHMUeOncYaDraOF4hrxNFgZpYU3jT8uL8oQKX1wPOEkVY58Y
q0ihC7Eu9DlPH6zRim2c6hO45LcC5rN/2oRN4Xwpu8EX23pyLXXa8oHBsEywxzduZU86U7eR/VwD
WEvrnT11rn8l52zyg0H1Y3URyrqergdkGLWvWgTp9jzs26a/xxfUwi02MfSzPgJSt9IwkS9+1cDq
f6H1rpkXVjdgqRG6XeicEeAy/dK1ZdqcmvB/u9MIO4hmoyDJu48pooA4UvcDUHwRhdGfNkmVtzg4
4zkL6t0uonNrGOHlrCkGxsmDZsehCeVUYHDV23Yz/Swmi27+yjLCOP3BbpPhOqydIrwLQ+wtzwyn
8sRWSXM0v+ejkaQbqyga92lsYh2uel8lOW4s0N3raCMLBW8VGuGo34J96RbXika514U062GTA30X
ZwgZ+S8N5JZfTZmpARSqmyNB3mE2QEJYiXgDlyK0t0ZVade+Re1vVSmEG++trgmNIFM2vkvm1DvI
SCSh/t2yYiVWmcuzrWazajkIaqRIt40shgsdI3MkYc1Bnx8ara/blWiSDseocEDhyECA2lgZjUwe
zcbM8pWhSgdJB9xQ63VHkbHDpTUqo01mFzpre5bCWsf6aP00+hwMk+PjeB6g0IV4QgHhCZqBU6bX
qk2Nn7qpJA4O/TRbu0Fq470fFl5zivnaoOCmClC4sa3QEJBQNVyowVXtbBGQNX/BsWnTNbRigY0Z
F3FnpdBvH7bhINvvIkUn4TKaECYJphnCcQAExPXQQdGmctPI0rivBhs9gNIu/eEMFV3uXA30QXnm
hah6be2hiH4OJdeUDZRHqwgKw21/iDl12q8JyXAXNJE2cOPFeazZUgCu71RR6tOlkJHZIqYSjzG1
17n1nRUKqkJeVaUeqi2miM60ylAm1te91ufhZVyFnoWoChrqZ2ndRXYQJal1P4Moix/mxIXFJlCc
nFZ5UtBZT1vD/krgjx8qfwxvwa6bclMokP9f8YItCDderc8nAzHzpdHt9jvs+GY8p2iQfvd7leTn
kz6A2g1Vvei4p+T3a72T+S88j42vcU+jekUHCzyzg/uhtqOIDpUdJ5nS/dFjJqHfjGVuqIe8mvRb
vdHaa2M2KB4NGpDgc+JQcd3DK8rwia788sQJGzkH1ILqu6rtZRaUuea99BOE21PIH12989POTC6q
2NC/a7HuRLsKFWJtByYo+mUNBqzazlP+cJpj8tCt2yJFSzgmY/S2RlKn6QWu5b5xZg+68+DGunJX
Gt5mj6nOhd0j34+1ms0+esnZFOneuTFN+XxRIexRrJVTSm3jDZEFlDmMh35xK4zdYTWUyvqSAyw0
1rJWoBN15Fi9Te4NQ/cc0s6vL1VeCixau7i3NsQSAR9A5NMIEyudb7KZktqPRlf6D88NI/kVsJM0
ziEmowQ02TEhv46QJwj8zmjNwOikhtmAg8LQNvdUZSLEHM6uAUQ9QZhHWWMePWbGKJ+rvjYf3Axl
qK1taDkwCCsziA0JZwBKIN3Q19iJW1F9G2pQie8zaTX+Ay7USbQTGdt10XoFEZnjnHxrmbNuByb2
i+m5EfpWveJWlCO1iukhwka108TrBn/ocF3ghVNcR0VfZQ9ukVnmTvqZN1+ICMDY17itqPEOVcUp
KeM+w+6NNiFMPy9t2sCPG/RE2j7V9F0zscq/o1Yeu0Ha9t0Z1oHjcGrPfLyN7yUY2gHIkcgz+Ijs
nRQ5yM2Xhm7/xJ2pz5+GWIhfNXyU5ucoBwPoE8h7Z5NopTSgM2k1SQLO5s43wkZmNasOBoB/Q7RS
6qTMrWg8q9ijWB1MLRRpTOpbfVyZUdaED2bt1smd5nU6LIHRcyckFhBt2S19/v5WGnYV3+VV2Nqn
Roll9BzkXmfnGw9f6fwevY/Sj1cq9jpWCeDo8rKJh0GeqarxsxNwoD6QutmzcZROuM80D4XWpq0M
fDRr/X5BcBr9j9anq//ktJGKbhO06tVPCzc9tlASxs5VnUfeL7sMew573W+dswTYRoKstTHNp5Pb
o4SE37pj70K3lSB7R9fjDcMIH5P6G5lRzTLGf7AXJ6ObGfa9LSfduG5yaokPLgSO6G7kTWMEhhJJ
dg35vDa2tBfjHuz1BOTeQ3/uYUDdb7qd8LNaHARRdXqm2wrF15eT3eHsbdb6qa558wDHqhPY+03C
OkO9blKPFUaCYWAaad6skCWcz5Edhw5aCGyeVqPhFzUaV72RrwgSOswzSNPW2gCIX12rRUcCXPjA
Nw+U3bIxVzF4Ye1HnkusgIy4joatpjPChY3Agdhyr8yMS1wHoY+P7ZhjF9PrqbldTEWx7Ylmc/wS
KU2a33rX0q7qpivFRU87t/1Z+Xo/XNnRVFJtEdJGSCg2wY+scjWY7bbVRGV8EZgleju9tf0nrdV1
9U2EA0bstlv5qArBvuycDccTFVFNS0tbQwoE+eNy1Q6xpz9VCzvwsS6jhKN0yqevr3n7b8Fv/yOo
9i2m9n9/CtL9fxF+61hvrjAfwG/pqre/9rC3y9/4C3trO3+AjANjsNS1KG8tTIa/XAj5ib5U2XSq
lK83V27jf7sQaob5B73bV0wdjZ+FE/Jv7C0/Qz3NXTC5MM6hdDu/40P47q4JLJh6Ov0J+j5IGS8F
kTf1MK02WPFy9FCN8+NdCub3onNjuaX29pOweQy09+6yTnGDQaylobpQiJfb35vh7DGBHt0B0GsV
psYSt9JV6CBr9+YDfPnr5voWeWu8u9AuwzjAE+jZEgsOXVziTJtrLWvRQiNub0RfR2cyJKnTtSQ5
A6M4nIRKQRmDom1coY4fr7jeH2NEvULM9q7VPAWAptduNdM9rExwndO7EbksDNUa1OWB993Mcjdz
CLyUBM0/VdfbCCln6ix3zWI1I9OzTXEMbjZFI6svLtrAP5xEGSjESEvRqUqrOwh/8VkejfZj3efO
LUcRFoZlKy8S+oSUhcvMODc0OuiBgGPqxX7obZHFs0+jHvHQAI1JnAhjPZSbVOcWk7eZ/qfXhKi7
uEgGQoFw1baMzA7T02L4MTfTF9uvwivkBY3Ay+Jy63soGgjNLAJDa9J13nv5zLV4aP6/2ftCGFhs
TTEBeLOe3wWUL3AK2vJ/3SY/y7dB5fVv/RVUNJeosrDaKXphYbpQpP4VVTRX/AFTjbr9YjZAD3eB
Nv0dVgzvD/7oK48VwCyYRVpsfyP6DfEHVHk4cw4kgVdM4+8ElQMuIAQWJPeXTgVkSMzzgPbvb/Mi
WYSGUpVvytDVNtXcDWsbjZlkZSKKjVdNnK1rWvpnkynuPL27SyxZbCocgc+ybNaROHOTE5E0CKm1
nrcii/MukO97nsqmO4vj2g8wvj4ngR1XyVKwiUDAnNXZdEyweL8aDLxkIbktUCrQaKD5FwbE22g1
VLaRhEaSbzLu9AH6QGqdh8kXCMcqwEYmXyEoe4yyvV//WsaEXPcaM0BuLwXU/TEjR9PaYiqiTVjp
cm352Yspih++ng/rN4vqgyC5H4rfD3QQ+aEXzokXZtHGtrMfaPkv7Fj//vfHYDY65RxWFx2y/cm0
nZUUcZtEGzQj0RYa1IDFWFNtPh/loNfyOhUUNJYDhbULP+FgKqhF6eVc5RoXh85fR1l2Xub+AybY
O79rHvum+9ooYyNka2xhqt/k3vjl8yfYP0X/fgCUhem+GxQTD4vDbtkbCKkmGvQrxEzLQV7OlFyg
UbXGuh8G//fOt7/Hox+MmosFS+IQZZo4s6Vm5CLXCL6Cy62T55iq40qh8bYKM3Fd+A7FRse+cbr0
padK8Pl0AUDx4f59tL0+APbJC/4KXoEuDivGVjFqcP3DZJOAlqyc+ooT19zYbvoSddV8I13nJkG8
eIeEp7VqRPZsW+mLlWQXlYnEK9KVChIwBiMIz8ZbK57tL53tXdWJc5OL/MLT3Ks5lS+6sq+KxJPr
cqIASfo6YilcpytDOuFZ7qv4i1xu6vBv/uzxGw4azvdgCq2b2ZLWqpiTO8eof5AF3yvPvsFs/sbT
GdkW0dfUGrLAddJnUQm1qudGrZfRhjYsVstjwINRq6gQ90NZolI+Gjd2F3ELNyiEdvp3b0p9JPj5
EQpqzp2OWfsGkUsIfLHXIBAPny5OGSpTRRXYkynXqLbPN3ZTeutE8aurPr9IUvMGkDoutMvMzNS+
5Bo0ndv1EvMSjQILXkBnuqjlZSLVoyxKZiVSFLaWPjAwD2+tla2JI6x7VVv0NGfH/a4JVTy0yGWu
pxaR2NLgzeHwkgaORHIvKhRU0hADoqLOn91MXI29d7X4AJ5IVSLdJTt/OznevRsiWk0Mny+9CvFY
EaPI5lhRsi0SGIecPFeGU2AjM/kFlkVcumZh3WA9/ywn6xuybiaSh+oxzONsA0TLWnEpmr4u3zUE
9Zi2wkO1LIuvgdRtshTZ2K7yVOCUOfWpytY2dgyN0MY3KkC42UJcjdcIAzfFlrr2EO6Mpq/IR5ob
veQlIDHkbwskN3cT+iqBl4grP878HbDHaUd5GNGROHnGRIQ2HoKnWzpw1Gj8wdzAAp23g7LmE/Kx
GywQnfPSYymMYPLOUdW8j918pljJSOnsT5dhhKNlvTjGoHVqBiGOAeDjOeIgb7xQWn80Y3H6+uxZ
JIqdXojTAqnDoBznp6E3X9xQu6/HrtrGKdtVn5kkPkcv7hTNWxkNJhrAFKjp0/S/uqRvNx6cnRPZ
ZzdQlMudVyJem1g8t/STeQsa8XFOC31N41yuE8MfV1mGAIaheE9+nERbKy2mHYKArJqifUSPjqXg
JC8alfFdOTWP7ShQpfPQcRy0rApEzscsmpHj1U8Wx0PjxjcqM0h6nkxLMU3WwuJi2TRYJ0+7oeMP
hRX/ednuXSwX/CM6R6jLKBiepJhjh+DLlMsXp2eTZXP+nDTuVTwYONcM17Xu3+cd9V45KnlZWyz4
mbi9S0IT/crBvpnD3g9gK3lrWoxXRWEMmyJLkEvGrpvM/SZL2UimGz2jaGduptJgjLB5dMzywtaq
R03jTU0ieRBK69b6wAczZqZp+rF2nybudBmLeFqhNZcETr9sUTH/7JECCUYc+hCwkOsw1+7BAiHf
zn/BhO8FzDjGjGxZqDX3Kja0zRJ8W3qo61o1j2lu3jRJxaZFEnRVLAsfoAYuaU0IZVQb4SoNzrou
NUq4NiFjFg3VoaQdz+Dgeuvc1RZVTB13aGHHV1YLLwL6GZ9TKD6No3hInbv9JR2cke6Lxxatsme0
jZkBRRPkZ2cEC+uaOnFf5j/zOT6VtpcEfsWOV2nz2Ij4ube6Rypuj1m5vHu7NAPhNgRl2kBcGHju
Rc4vQ+CWqi/7VKvEfY6mxa5LaV0gh4nkeIlSaOX17IoIvLTWs0i8XrsfJ8ni0vwzX6LvgBSwvO3t
NPvWi3CSqDOn0y7zw1/6wKs1sTLYaDZ/C12Km0zmKJ2adfikUgcTyCXtC/0lNNajcWGJEjd5mTvG
zlJDvQGZOVzD8kbDLOrGL55FEEwHQ24a37JO6ar4qwHA/SasgeOu+CjaSZQ03hrRRiQ2o/iL5eVm
kBK/TzqTgC+d8tFFjY5tA8T+wg4V6hSUa26NmSoYC3pqznsxEWktqeUrhPKpqsgYPxBpdNpJbvPI
httNu0ifeAgsem/s3LppUKBaoYrVBy0lfhdlgVQ9NFkcX0tcT0FlO0/0teXaNhBiRQrUW5uxpT+O
gCbPFRJb27DWq++G5o07rwinSy2jVoBSb/ysIk3eJrr2ZGBHjvBpuny/VKdJElKQ3JiDgfjDUNt/
VpUsTxLD6gMZsVnQ/mGHR7TmxslUKJki7SgoUj0OafY8jhzPS3DCwnc8sziwvZHfW/XN4+uxSN56
Mw2IORXoEgcKlcsV7ajmPF+SjdxzrqxFxqAQbIOKgGHNPRPKnebcNlqcvNVw7fRt8qOEDUETghgh
E/dKV1VxpxXpc5RV4VkVoZ2NAHyyJcQvZ0p2j0EBSrp4k6+XeDzOmOHKMnnpKvNLZXWXTSl+2jG6
L0Key4kS3TxzlqoxJrcocn+b9rqJaD4bDix6te2SaCLpyHBvTtC5tWQOFR6J04tpFFxUQq9ZQyyl
MxapU1P2dxQH8y0tPloAozN+gdmPKvOgxrOiIqyTUT56xTJNU6flS910lcl6/tElPpTv+DmJeH+y
SV6qiD9t1MumXRKM13QBn5BH6EjPdBMQeU6UtXFAbR7JFPdBk0ueBuWJcgu+f9wK3yH7rJwyUzFi
8pZ5xCpXaPcDIxE00xccURZtXKT14UUcA2W8OoTtJYgUpwAJg5Pw4JWjDLWf+Y9ToTplRBqNzf46
TsS6beMzy+5vQpmJVWUgTxsVib7Sm2xNPnLptto3Q9SPyMTtEIekXGpznoOIJ2WjxKE39abo6m3a
zHfRAMwj4uKGNLc6DVv9J7YryN+F2gO33TsHy+Da8KptPTpnsRZ9NVT3Z2pmJ9ClaKGzrPssfKma
FHxFnpxh00malvXjlaO18iyf2MtFSOCmpHc6LLk7ag5sdNYcrI0rdHUr+h+wkDGkR8iwldeTV+H0
2CScm3CLyRqzRYt4UEhqeFNO8UeOYGBma0Pz+Ahy490FFVKWYcJe4Y4N9PdQ7bKsRAX+ytPWgKa0
DU0QkjTD/T/MndeS3UiyZX/l/gDaoMUrjk6JTJLJJF9gFEnIgA6or58F1kwViebJM5VP16yty4rG
wgECCA8PD99rn2Yn+pFWRE8W1h+vp/7Of31R/KSDGIKfXZA464KhLo0CtGOubItlpHg55onK1/yA
ijTataiOpOuc6pRVReTmoQ/duyWd1GcCOocOHNF3bAC0mTV3yZnUgRRoecsNycBkZF9HDAG2ghjS
F+5pSvptmzo49+j5j7pqno2KTEfO7GtS44FuWM8HwVrBw6nIglj29Zimur4zH3ST1HFJN5WZzEGQ
PbYqszPRWSRaoGt+3KsdWRublp85Xd9U3mbWMeZtmSIK61OWgfGDRM9/WVh3FcSoHRup5zHV2vcl
rea4SSDs2noRa/Icsoz/tTKy54oWo6hhUkFWj/FEh3DbeBudk6p9JViLsRcYOWqalCWxA8DNQ0t7
yLZLumUk9XNmzxjbO214FaXW/Jce5F9V6d+Xgv/9BFv8Dbr4Ca/459/+/wr5h5dyIVC060v9b6zh
L9qk8wiNu7Lp4v+5LpuXL7+W3LTlv/qr5KYZ6n9gzuGVzfcPVfSfOj5Vmv9oDlOQMys68ClA/F1w
A6+BShdt69KwTsf6Ugf7vwU3w/kPGGviItv3BQCg6/+m4PZ7LUfBBRC4LqcE6wJVz5c/gF979ByR
Hmu0PofYndW7X8biYqXon6uvyiqOHXLIFNbKQ5Fan0S3YOnzS53a5+58VeZqNenClRPRY1jgpLkk
vy1a1/3bbnx1ymB0VVdjfBo+FHn6uaJx8ISRRH+h6nTuzlc1LaNvEd6E3Hk7uDr+Ifq1girTf/3O
f68C/jPkS93ll/MRz5rNqlPy6BHmU7jD/JM+vEKlpgWI8PT6T5y7f+rDv/7EwC8o88xPaJMcr6lV
7Z1cDS90S567OB/8rxenTxwPhdQNH5AkR9vQNJ847WbO/T01//A5nhubVbNeG/bpjJGx90APGDXi
BsY6ZvGcEcfqhe/m9zXu79Ff83u7chznAnHNQ+RU1EII2cfGarXNaCXd/ZiFJuZu8quiOtnh9Uc6
M1xrQkdOnzq4NuE+pFLezSQObGDNf9eI+8/TrKYvFdOioHvJeUC29lnJIf9TAfv4+o2v1JH/XHw1
f8FqVdLhAOuhhXSg18luwC3LDU969+TOH8pm9mvypOw+q9OdUtjAiY+5/BaGJ6fb8/+l9y1UwwuT
5mcX+D9J5z83s5rvNTt/k/bD/kGGNS0hw36OrhXxOKS3Nqgvy/g6uhlVqhka16l3n50h8wumbF7X
V6EKTZON/l//qHtr+TsYg5EgOHuhTDul/GFcNF37WcX/052ugofKUZsY475/MJT4ZBhfJ7eGZ7gP
jfG6KfbaQL8VLXEKe9W53it4AumgkZ2ck8vCu8qy+sL2gFXm1zruPyO2ijO5J8Bz0fL5oIqJ/gD2
y4ycK7oD2SP9YxsGYXCfw+ohjPZaSZFLvUHR4mj4tiMOCs3QH7vuyF/OMLnVDV9ewub+hO38aYRW
4UlMmLNKsMQPtI6kvt44p2FUn92aXjwDf1TOKxG4l7qPJeE7jaYeaoN98RBa6VPvNjetWv9IKu8m
qcSzZySP+qTcSi95Hls6a1sO3qTYTtp4NbTsCuPpml3RrSNxvxhjekhD44M9NF8zqpDD4rNUaONn
jnl2cV5v8U25lsqEJD1c0ItX8TzfoSt6R15wparhQUrnWonhxCrArRkxWI5bfADv2l6yjdEe4Ax8
pvPxtqg0GAB6fcRR4kC6+pDYnqSm6O6tPMFoLH8alGGfj9QRLNx2u6Fm/zleWUl15ejlAZOmazfv
7wyteMzZ0EY9mrRJhsFU22+MgqsYrg0iqq0uqwO9Z4GLx3H07UnGB5nr4lZt8UeJOX7AjeQS1vdc
FFwH9nFm6ccnJZiaCquQZp/W4m2L9RqKkA56YuKoUwXmwAcx46imV9Wn12Pgmdte2xqYpchcuzLq
oK7xP4rt8M51k8fXr31mrVuzPQCKi7RyrDqA+NW2/jRaMQ4nTXqPLAXvr9d/5NwDrGK4Qfe1Q8tR
G0yD9wCD5ypVswsHY+cuvYrIDudtXls7dQAGVvpzXj5K4K3b1+/73OAsP/pLkoSDiKukRtQGPe3s
GwVDDXqDM/WQdar+xu9mFR9HOGhVbWtN0ClTgCkjxzN2cYlvdm5wViFOcrBWAMxqgsFhvfGsqDkO
TXYJzXzu6qvpSxGKMyUzbwMOWD45MxZCdvTy+sCfu/RqogoPX1M1lk2gef28Cac5QPbz74SA/29J
Qvzy+1t1XBp2+oGwk4eaucHSjlqicN40V7Gd/v3iqaEUJR7NdZCN3jdcKqkOJuqFXOjPo4Jw/vdr
53ozpWaZdIFocRJthmrbYgBzIRifu/h/zdGprQEDd4Huhfuq1SkqhUiP3vI+/0sMGSKTkpnhEmVw
aDjSlGhtU7SrF5KM5cX990qO2PL3cRE9/AeqjV3gSVNiGYqRap69w1HuWsvnH4OZXBVd3gdWWkQX
2ALnBms1a2lHh8eQLYNVZT/4njZGAXLjbWO1mrTYOkSYWXRNoDeYIcegn/zSNI+vX/xMPvZfusNO
T9woqZQq6Dun+FIIS/k0OzPnWRTQdnM9qvuMz2yDF5F+hzlHE/oY3ZWbzNIeSRnq+6K3wv3sTPLD
CHn8Du72gnLNnC02apYv82m4aSb5PbNb07d7LOtev+9zA74KCF0mnHFU1C6oXPclwkzKl/0lVuKf
N2PmuoIcShE29CbzMrGjPHKOgG2k4TypZr+zh7y5kQK5UV6p7elNz7KmE+MnyfGnUnfBmKsc2CEg
0rr4kj3RmYFaw8cc3QyLRiostTgDbpSGLv7WJTa/fut/XhCx2/l9pmmGUs851mSB5cYJZm2WuDaH
TmxbbGzftKBzzvT7T8jUavndrAliwEJ+N9omarJivhAqzg3P8ue/rOhhbUAFhj8dgI1B/2S13zkS
v7TZWbUJ/b2yrC0/3FGZREI3WUATrHlSu1K77obkmwPEzTfqagYd3ysn142z26nVOf1OjXqXI+58
49OtQkeJF1tm2E0TzKJ9LDmekIisXn/z5wZutdiXSmo2jei6oHTMb5Vqflfb/vvrl7aX2/tD/F6z
JwZsmmXoJk2QlqM8aTRS4GiJ4TRHNToHwU3UbyuMFrZZ6qCBiU3cajV6nghWV0o3y40d58XBm+kD
cDBge+eIQrkVtJztB0+ghrImZaPgGoBtDo26ZZg1hxkL4B0yK++Qx9b7ug/FVpuHeqsIl+o7Pb0+
IhYL3gcuAz0ygWOXt+3WGwdj7yb5vDHVun7AVbo6xfmU+x22o3cIhDhst0Na9ziEeM483BybOKTr
aMr0d+U0ds9hNkxXWg36YoClu5tc9ZucWg6dBifdTlmLAceARACCoXoA9vTs9GLcDbqLmK1ZztzH
/ivWT/WmxnPhwow+817XgNiWfgxslMs66MSYbacpm6HxiAuR7szCvMZ90C7nmn3WVwHKQzSviecA
Qi9eHNuh5uAWmKamuEr6WsrOA912dHj9gzoTpZzldn6Z5H2DpC5S7SoglMenNixKX/FEfRr1/sIv
nBu1VZanyxynBlq8grAJbxSh0dWOfcuFV7IE0z9Mh3XPHeg2ZDCqWQWU4pHoe82wgZmqUDlQppOG
UfyFt3PuIVbBfJwzjBUcrQ3aqr5HVflZLcr3b3sDqyA+Jplwp3qogyEWxie3McQjEtsSo8hM3b7+
E+fufhXrprnOCvyUqkCN1Zuhmr6nmXshzz73/axiXVNNOvxdcqQmT/Trjg4AH1WvemuxOb7wjs/9
xCqfkYaeOerU2YGeqN5N1Sr90XCaalNN7vimCvlfkvRfZgEiHWdqJt0O7EqzoZZNH1JvuGC4eGbw
124Ws4OajF4cO1DyRtKc3Nzin/XG+17tcjJQn9ECbgmAETUWPvIXhvzcPa8+dydzlckyMzvI+w61
5fAlMry35SxrsYk+jnbdtKodOImHqgpJJA7jqCLe9KXbywP98iIbT5nDCaxdUCMi3XoISDaTFl84
4D83KqudjDGMPd60wg4sBBvbJu/uwgmN/et3vryyP0Synwv+r3c+1p0u28oOarWv7gYYipvIa5Kj
9LRmAyEdUyE49dvXf+zMlPrZKPLLj6kG6NO2N6zAHetx46X4VLtuo9zZ/VjsX/+Jc4O1mrWK59GD
a2pWMIAYGez6SdG9lzddeo1CjvBN06tm4iXXCkQBtdX2Iz3FF8bmzI1bq/XKtbs4S3vJjU+4aGtu
8a6PtbctI+ue+Cz2VEyY7SYoUvoPNQfxYmU+vz4q+jKyf/iC1pAoSGlunCJ4C8b0puicA+ZFeIns
9eJ9GIfbtrodExrVtMMoXnTja258VFFpG/bJoZVx+bf6Kpmz/RxeiHs/z8v+dD/Lx/fLR2bGI72G
qXACNxx8exw37phv6Y3zJ08/qSB77JMp7506PWU9jaTNpgyJj7V5GGkpqpdDjJom2NcH59xLXf78
l3sZ0rRE+p+XAcnBvswtGtebVL7x4qu4UJhdguN6UQaha906ZX016LjGvH7jZ47RYPr9fud07NqD
mrgiwDNg+GbFqTyJKvpCcT7Z079EDbS2ptOYVF/jsH9vatVTVaju4whFYVNZErvdpccwg1xPqwzn
Vqgikq1R6cN9r5nRQ9ny99rOdWi2rj4lLabnYtQ/c9hwa9ALdOEpzg3/KksYOfy3JHiQAGXuD12P
a3o6+/nCxc/kgNYq0syitGtklIAHx/y2XOB1Exs735vEFz0a3jZz17jKgRMkOq6HPHCi8YtEdWAP
T6+/4TNjs9YzzU5bGjX4hyAcvZ3w0iANq0vjrp8J9Gtyd9LFcx1jDh5IzixP8Thr77BiTm91Ze78
Kk+ikyfaqtp4bt1sOzhzd4XR5Y+zBGUD0i7fD1mXbF08K77GSdnfuEah7qOE0mHHTpBeCO29BeZk
H3bDy9gYXQ3aZYDNYbFrEcnbTuQR0v0+B6J8Djs8oRj8TvMb7KrZUWzfNvqrIJWAkTHyJsoCZtHB
doonq8svBORzL3b5819iDgbB7FzzLgvwPX7xKu9Zsy+E1nNXXgUcdRg1R5VlGkSNhVSstZtdrLRv
26+Zq4BjOQ0ywnlIAgFSZwctQNtOsr40WX+qDf+wKqxViOACrGrWRi7v7Pup35DVUBx7KOSJI3dh
0UOS9ihIvqA88KPkBeLDQZgeO/vTcmySafM2zq1tFw/UD55cM95bYkQ3EvtQyRHWvGOebub4fYYT
iFt9pLGBHNlHK/Iu7OvdAkPilzr3GXwHDe37v36WJtS3VZXMVSwaVEVPNTPPg3FWv2YloVVVLk3m
M299TSrnNFpLjazMAmQEnJWP+zLR3/bOjVXOk2BQZitZkQVhHd2UentfybfFzXVnqhENaZzNYomb
lHxo/txFY/7hTXPXWIWFnAATT5YtAss+hWZQv3E9X5vYlCJH1WKPWWD0OZIp2spOlWz+HbX/78Ln
mrGchcDi2HBy9bK+jUL5TF3u49sGZBUXirIWmQAVHahzZoFGz6qDkmeXPLvOfX+rwBBbpWuPSHKC
2WvKLQYrd2aoe9u33foqQ6hKeqXtWqbBlEcfNTvGNHQETfS2i69mZQhdxBjmsQimqsj2UeO7iFf2
b7r2T/PZX6I8zDD638hqAy31WvQdAH2EF+rHt119NTEXO8/IRuwcmLX5UaTF16Jiq//6tbFNZiX6
Qyxe85PDqMoyAKRJAMzvQCAGhnSy7CdirVW7JxXlZCJO7XhaYvRIA3TcfbSpxeqTvkEct51MtthC
eYj6eWdI49AILBDb70b2nivg2o2rhnWz6C/tridayyO1X98U08nQbpIINpDBR1p+LNl92sR2I1P9
rmv8Zg4I4FVhHUt56tX9EqpbqEqQ/w78ycxnoQzqifWjNuJTYX9GjehsFgC0RB5ikiCgWnKnr274
XXU/aKHmm+Y9m90bFgNwlN+b8eTY+Ip21FVj3y3tTZ3Gy7KAjNXXYvPAr9dO986KYCTxIEn1mIpT
xvMo8Us4Vbzfb62E5cXvcElgTFslpEUtveWvQVDecR+WRhu+oIQr/hrGFu/gxjh0JvnLeKradiP6
O54NM0nZV3sGhNWsV6urMDe3MlHptg9R/dVXnYqkMOJf98saNzmaL/r8vtTkNSSLj6FHp2X1UbdO
2RDdSLY1mkh2kW5/5B4i6itRLo669ty0um8X1qfEFNdh0e1EXWxsNd7Nkea33a1u3zgcIMVR5NtU
UGWLr4KKV9Ks0/Umj8sQaqO6YVMm1b1s7C133nWfUkB86jBdFypijZj2wQrm0ml5Rl0+u5l9SxEA
PaW6rd9YVFgTZ+OB416sqNOgTaPE10Lrc9TaF6bDmQLMzxT6l4kcxaiK1IpthNPB0kATyAmU7HZG
yatMmrgDFdVf8mY4E0p/ohp++S23bOxm8QEOsji66a3ygxnZ/8oS+O/lZW1OAOgdILpss8CWsXly
y9CBUOkMFwbp3I2v1oBKjp4dLVtdTmyesT69zTpxoZb507jtT9FotQTUHFpb1mAkQcG3DzMPJDk4
vm4fQ1Di+18ynjZ7GPj0+vgY4w2kdRe2YOde/Wp9yMeuyEcIMIgW8x+ceSlB6OGyIGw3Qx9veXeu
RDN0Ieoui/EfHnPdzwz4DDYUorwAu4f6esDO+aFoQ4SpYUL5QyrjbeGm2P8CANyYofRm5qTmnSqj
dUF4afKUOJF2YXk58+DrVmfcv/K8yUURqGlZ3aKHyO+61s2fE9y6iJpTtJNpfsmg5sy3s0bNu5li
2vOUFoE1Dl/q3H0WU/Tl9UE9s5Ct+Rx5Z8yioYkl0KLMIj6jKfMydMppZyQnNWu8o+Ll0xbZVvm2
LdhP4/BfZrAzalPojlke6EXab2hw4bQRLOvrj3NupJY//+Xi2MAh0eSwNMiG8lNRVF+Eqv+lOTrr
03Lu0stX+culjbhpFdeUeVBn05Nm91AJuwsf07lLr2LDJJWsS009DTpHfQrb9GPdWJfKYOeuvYoN
Zdo2nQo2IfB69WOYefu87i4kcD8j458m5Gr2a6GLYyVe1EHj6OJqnFRgvJYw37fT5OziVE8iXylc
TpdhPuu7fJge0JljtuxZIoX1kWiYT8a6n6eKAChR97thLGFwRF69paigHRsRmb7ZR/Y+4yG2g64V
2RYzwvDCA5zbUq/7aZt26get8uJAjotsOgMHAQybs/Iic/2xeCCfmWio4B9YW8M/4TyBVGuwP8Jb
36VWsGRUM0IiVvV2DvTsfSWuUpxt8jQ78Gdsqjs4xZkjdmRrcWPultShd0H4kW0lxmeRPcq23xom
Z/Kteez676p87uWFdeHMq1939NrCUSsr5elIfJPpAE/g9Umm/wVG+cObXzf0Nl4JTdBu0wBnw/jd
lFRyT/F0/mDa4Aj7JLd3LrTkXaYJdYfqMDoUi6MLx8yucdBcddjQbh0uxAiQtlYHO402C/GU6TH1
CqU1I79oNQFaZGjuhiah6F3att87aX+AFjoTp4b+biyt7AatroY2w+qOgD9L4Vc2VJwOyuH10OHv
24BCvlIxcUJEnRb9PqbnkDdkKh/c0ntUc3SWo3Yfdw1JNFxmP7doyOgWw0Mnrxrfias53YSFU/oF
4M5tkSTGjRJ7IKynqdyrUhgfzMGc95NeZDsDaMsPRQ7pF9cb7BdAr9VLXKXtPd7imZ9kXrbzMDjf
08Jt+bXU5MewASbEDHH8enQKissueIp0VG9Cmvj3djXmJwNa1LY0EA5r1tc0NqZdqCnKxrLz5ph2
2O3SZwfcGs74DWKi6JDV9ZfEbeBUDr1565riBXB+9BTP8SevBD1aI++/NvU2PAym2e4tFQsaVaQ0
fhTG0N8Xat4dBpiyx8mW9janQWUza4lzhXOTsaW3gkx1mJWNKJOnPGmqu1Sp0i3uW/UTeyKUxR7y
4S9mrZn3adc8sFxvOiUG2Fqb0Y5rF76m4qWVTVLjL3AqDSZ22KRViUmm40T3YdYm90nVA/OVqKBl
kn4exkrsJpyad5Pw5mMvJn3bKBoMALVt3ympwzytzB80DpkHVwedy2Xp9GiUDzKnoTqLRroEe8gK
0D6T6TQBQVA5TbaVr2nn6VujkNU2apPuaGi14kezIfeJcHQc4OP+GGWFhl+UxtsZmxILzG6KTmqR
OwfbEOMnTAqNrVeb3gnSt3roPHqw8skAwFkm3k5tbCsAh1p8xbPJALtJQ9C+lFV6FdopfmuqTlaG
T/P7vMgx+lEVYGC+4U3gwXPbBXlEbKV9rLI3svPoQGo7di1SwwYDxe1C/MGnZ77xWEMfms6MXjo7
LHc9au+vZmQ2gn1hWH7NepnuPcVqdppU1UMZ6iBmPKW+K10IemwyjI/CarEMbJWw+5LmBpAXLFl2
7ZRPmxSYMJgz2bc/VNPiCy1V4M7o7b4AoOhBAbG7lH0GaV2Dvgu9Sd/3dpRuEkPBDqSDEuFalZf7
PZjY45y31akpSvkltBrrqhqcIvJLTNaYEZ15NTjlqW96NrySLZVRg07Qn63a2Hh6fGoA4G7FaA/H
OnFmpDKe9zDlcXFVeLPxqVUT41abJUBwbfKSK8nEJPXMo9OkTPD+28rbRawmB3Vw23oHCEQ8aX1h
3FiK2RzKpDc5Mcsnx8eUyXixMlfA1jVUCUl4aq8bSbmGwmmi3cWxl4XHXivsiV31mF3PhjVjRmik
2smVenHvQl/wdhDH6R21LPE0FFZ6EChqPnRYObSot+oSmXfsjjtPExmkxho2O31JCKjmWGdvVjdi
fjd5TJyxHubvrTWjWHHzasLl1RqhapdYKEhOnYVG86ursPzoZtk+GHYVSfrAx+5bqjjhciFLPkkv
o6iVNQOIAIXgkUptpNtMN+SDO7f2rtd1MeO6i3RbmjV27l0NMmVcnGuHeEY6CN7yDgcR8OBdCdOh
AlLvm6Dzt3OkF1dpos+cWfA0RaxBDWgN+FWDu1BDYuNGzG13XbegGkTZUMQsXVTqs1ki8HfGaOcB
mH9QKRBux9RWd21HV1vWgyhICiOkht3QlZE55UvadfOXlt4435rm0BdDspF1vQlLVOtzcVMNeln6
QFhmv+CDB0oB7v+YtlLfOko0bCfbKzfQ0wbTD3vIlFuds7Svbl+jZIKZHBiRZs8+oQJoJAI7Go07
fW9YLTbIYP92o240O2lJc6fYuoWVbwwgso/IX2HZbqq4y303AdC8NdO2s+8AJevYrbTd527o5MdB
zsNNRCvusXagZ+660M3e9bUXPgCS66maNKrqW1XubuUC8vFFiCrLBwE/+gJKObThGma/l8PQSWzt
izFZ3ddJOBQvCq2+69wa24EuElfmOBYnIx6pIGiFs6lL5lFr1RVyfcO+t6ekHeEalaQ3E+fyRahH
V3HTF4dM782d6onig1I3xTE2reSumjTxI43xcFDH8d5tQ/IWMBv3PJUBZGIcXsJwmh56mpw3XeX1
X0UKSHyeeuWj2WGqNMjK+CSFBrtAl9F2NACSLk44uDeon4H6f1OFcx+nwgRWrME9Ks3ZN2GFoX+V
wz7Jw3eDzgIgzLz33baYt71npVv4jxVf3ii3UlpfZqzafF1wQ64+5nuchxblrDJvEXCKW9rkuvtW
DItxBWll3xsOc3Qm59IE+ENDh6+BdAKQVmztGoPcrs4U3Rc5LZpxF1ob6TgbhawV3BN/HhlfqiLF
JBazL6Tpm4El44F85pta2BgfWKXN3/OUW5TzzUnQHbvNK8slaR3pddH3Xp2fprhJDqJZnijqon0T
a9rBjfrqE8SR4uCanXPXKGG/97JKfRwAL+84uMt2mRkadPWqmXFIBlksZmMZX2ihVu+LCjrQvmy1
nDxLKhAmQWjG21r26imcoSZjZNTsJTAG8OSevZ8M91PTy2+lVKLDNOmQysqMZYzcfWcIYH+54Uo+
/lFcZThps3l2xnAH3aHbO5mMUciVZrcrdcvb90X00nvVhLFikptYaRQ9iBChAOyRatK8t2GIEKyE
uY01L9yoYC4OLTTyA8GIGp7ZQjEvWl7/os1MNGW+MrTecTfVgGq0aiLv1Oe1cUPv2qOZ5K5vJlYN
VkMJfQMBM50O9cuS2d4h1JW+E+qDCu6piyzfNdlJlHrUbdsYVo2iZnKTWJV1UIzQPFVFPGyckjkt
5EKwZiW5EqVe/mSeXeeK94xTkX0qElO5EdXwIVIBfKh0+576WjM+Af+PtqmZ/YCI5ByzrnwCMQWC
hUSO0mlGf0gzW8oHU0mVL1RA1U1TWcW+IJ37KKYk3VuNt03jaR9brvzUcoNguLXiLlEs7eiWdfjB
lkNzM7N8bhd9p1dM7wgmwxbQVv+hntX4m5tk2QlOyXzCTqDeGy5Rmxlb+qPjjkwOOGcHIweJVyQt
rpe9ACCkjIZ+Uwx9ua8LJ9qNRo9SGBOcjWdo7+ZZkih6aGOr1rFvSuFE1xX4NeqPhXGVkpsUftcU
ULOsZnzxRK47+I1MIMDCAmiAr5hjiFgNJXll5gMoM9VjD6W4E7aNVn5Xt3p7Y9cj2W+k9TKY3dF9
XzaNlH6kJ8a3WFe1vd030XU/V/fkjPr7tO+f+jYNcXjFemOCHradFF08pllJpkG/CGQsw7vHMUW+
qGY2XEVe8gP7WnVnVIn+YcZ4ExR8aJbHAYzqMbbnis7+1LnNS42W5lCl8l7KeLoJa7YUmyKP62XN
riEx9pNPrAwZGKVY+GoQTwilxaes6MAd2dgdb1UzyYiFAHvi1INEnLR3Ux051/NUJp9Nu0wPiJxx
1xEi3zpJPB1HV/yghs/+RrbxdUbcvZYoTPZjZ6vbMCxecgtvENowRnhQeXw3GTozXyPjq/S+oetU
m/YN3JRNjY8eAgigdMBWgf8YBmHRjE1ObQeZU/2av8XhPEHPdNNxMymJl+wyqyOMxp7e7DGWNAEE
AayeOfDufBFXz0IN3Zu00MgOSWKQ5mbfyrqf99VUwiTLopIvSgVa5/dw7K/CQiW7aDz9eogjAbhQ
VLto0faWzjTulCR7MdXBfjCMZtpJCrT7sXDqzpetIt57lSmQQAgq69z3d1mJ/pSEkeKneursx6ay
D5AixKnOHY98VxZ7TwUQZ3RD9am2S+NzlVjuxnBmdcPyaftNmIxHtHUtrLZBHrAUaG+GRIuOaT8X
t3LEV6oBJb3RwglIGD3xm9SW3p3sDfNDU3bVjYU1zqalFcD3Oj6pCEEFrDjCm9phfxC1cbwrS5ab
FFTaAlaL7jJpLOt86G44dXBOtlEVTxASl7zBVm9UbmGXt4lN+zkZsT2Bjx6LvLnT4qhjB8vZWW22
3Q7HoxgjCBPrCkdm79KJO6By7pyQ0MQJ707xPradwj527ItPou1MY+firf5Udw6coXHS0Hhbanfb
hMN8n5N8bPLKMX/M1BVmX4+bYmQfG7bv+wlOmKuO9vcozLRjqTsYHsK4opMM0xstisd9YtnPWA65
m16FP2F6yg/TUNU9QBhjr4+hSUzFymBbo5p+70WsenEeievIlPb1VKratsKJCKsSozjyeGAnI7Ec
EnX2lVpotLXgD/21HNOPTYHkq2HHwPYm1XAoaj3Ft8yiw5Kh/UGLAb6IVl8CDc3jXT1734cwTnZC
iysfLyp5bFtW7K6qGCjZqnfshGfa4JFUZg0mNlNGhHJlO933kug2VWOJW3M0PbKV8h4nHYBqnMbj
TirD4r/EC0L1YG+LvJs5hZr1fRM6KDBMt7wtlj2JpUtv14yFelKwP9gZStJcla4z+542We9yly09
UYhN3qT0BZDAQT5WbRnvcAqZ6PjpHWaCbbwrjLpXfbac6sZoShRrusB1kqa8fYdB2r7HoANuo1E/
peNI3waB3O/j5EcUTd2m77BejgdX26JSyveapxeHtJD9oextbTekKIMLfQQZhu3TXa83SUtIrn7E
ZZg851kS4butOB/KustOiqUv2/Xa9DG+IoOPQviLSsPucZblKdbd6a70MK4y8tk8GJ413YVc9TCq
PQTRzKmxjqANMpy7aVPJCeeFUhseOKNl8MtYOba9Pn+fasPeKipHbFjVzEEycfzTF8Aa80R5sPMe
DF1T2h9cHIOPFen3dU3113dnNhOjwKXPhYFH6cFN9maKRgqxrPVeVHl0O+dm+NA3RbPtLfQPeHa5
ZPl5nNzKUjMeNb3Dv4X+plME7hY5oNV/QNPMroKdxqk3+2Zn18PzYNrI6tqCYlPjuBxUOu2xY4Hy
FbgM1yFHCvjrOs6dPXDCKuvCvW0xxbgBjzcguPEmSZIZ9cdJo+WgEGbLd1EUBwCY+saOerycBMNU
wHAOqH6YsA3k5zAx0fZVtvhU2RZmRY14bHrzXu8n7zBOsMLdLknvWuR4vlMOemDHdVC6QgXip4zm
lVrGgLnr/0PdmWxJimRN+lXq1J46oIAqLGpjhg1uZj6P4RuOewzMgzLD0/dnUd3/H+GRHdHZq+5N
5smMAQcU1XtF5IpEGOVyrhvxttPek6wwlSXn7MUjCliYaReY3fKVDuwlj8NPWZsX37wiwjK4V0Gi
JjPop17MK6mreJ3L6dUMK/fCYwx8k+mZ4EJReOuOc+4BNjoKOoCcbUse8KaKp4GhoCE5za7BGBLR
DttIdnrDx/42CwKCwSxcvin/a4h/G1BZPm6sjj62t9vkANB1m6HCAytZyk2SqYZvtcN6N6cq2vQx
VhZ5n7sPjWjEoSKJiU5n3M+T7vGmnIxtnrzXJv2oh6RylznzDe2R2tN4Y054tifq8+o5jaNrpxhY
yU070p3J6blrTfWFbCvBV4Hz7l0G83wUqSHuYidhvtLui6emiZybsGvMlbL12Wi0STdx1KByzyx5
ADixrhKXBrnCLxHtkf/S9suVHTvH0IHHx1m8CrJJRNuskvMxjMnbGrFpeSyAGy5NStMvaZ+CIxkY
Vw3dTCJE3F5mVfrIM0uC3Km/5J2lgZP8fjMWEkK66p7mzrunILvBS4C22RJviZ8/dEWZXiDmVeuC
bKyBQIlzxBpGmKtpBIWY7St6lW7Fx3JZsL+E2LZtFuKqL5qW73OlTJVe9onRngxmesAbyummy735
VU32uchorHWXJvM6nBqcW91t0vonv0+dVVYa6pAOYc+fcefV0s9yS/lkbqI4Aez2+/jJ8mP8Or1T
R5jipuvkC6kVj9h7Tk82yxVjzqo5ySKWD0D9ydbAK30nu0SsmiL0eJ1uEPb9riK27Usf9VayatRY
sQzN6hDLXG7HsjP3TmXLNc2AxptVTtFqLJGfrNwCSfZY27eGbazM0vM2dpk0OwODlINhtzgO0M8H
VYFLMABWHZix7+yLpsaXpCncreNhmad0gXEkdVAgDUMFZefMa0tPxbOOfXnAOZWvNnZx6CvTq0Xg
tKpUStNgRgcT6+uqaWPOUWvcYvc/n/o0M24XodNHO+Wp86b9oydKven9jirAENfKO2fVui6fl1fg
B1bSQVINfHa7CmS7cgiuKudr9i0ZaA7PS704xz6sToqwvlMdacQV5YAHsVUY16E9vw1zRgBbTZHi
KvPswVzkO8PJBiqA5bM8o1Co/e5Vg6Ft3aVqpbzGDuCVEuw2ms9Wo18MAjg3lplcDRNSP+iOBZTU
up3y4ihsHAzBKJ8WYg2CmUQTLdRJjwwLibY/NU2TrhuWyaptxYkkOXxAyUHbZIP12eZo01O9pt9L
KRgHg96gfx1AU2xqUGsKbx3Xp2lfinlvFk3yjG2ngSKijK9rGoqLca7EEVM5d90pT67JRmUSrY4P
ahEHnMcvS2HttO3uLFBPZenHmMzBG69sK7YW0zton+gkQ9DnTQYdnzCIBh48M8ik7LfYiF4kcTVt
4liw22asZtMd21sEpulnq+9WTm0+siI4AolSWYdup1aWMPdjh0sWnjXUens55KfFjN5aOySUoSJD
SqarwpiOyXLbLjIgJmuXxImGnhhRe7hGFBDEQJydI/Za4GyuDJ+YwPJc970gD74nRMAPhpmdfi7u
hiU8eJ6R7VXs16AQPXhItpA76R87Driu87Yz2uCoXIbNwprHbL65Tmv71BilOKiif4Q8vcFbh/Sx
6bZtefulEzItkLkOlpXLuB+G8SZCCrWq0qQPZjcpb7LMr7bjtAz3XiRBxJPlJSpFvU2Mt6ZO3xYb
XN/B7QBHeYgRnY3MjeI8vfVUI9/dYjlU8zDs45j4rwTjeB1Tpulq5ef1EwbYDzmcV9OpR5IMsZGO
qFuN8pPK9NeozVFSc1iEZW6dpzJPCQe9oRLr0iijOyiW9VIst6IxiwshmiLoBGTaoucISVD8NBn9
t3Sw9zZpsmuC+2iAmjvggmyXSnzTvaWMV9E0nOjpTvlodkG5WPsJHew6y8KYBBk/u4wn07hSMT++
NS4bJzWPGiUzW0+Rrd0y9u+XzozREfHMsPkFCMW3Y+mcfK3JSMPa6N7t53LdJwRohH4R+A1I0hjX
+ySLUMcKQrLKDDPYMu+7Z+21M9bvIe4GbXzKtLlX5vLCVJW5wdF43FDj9fspwtYeC1fQp3m6rGvE
u9b03jjdnkLSWAka+SVPP8vGHw5LF/fgYM3em8pdWSefUp2c6M+P7szZH3Zx/RBa9lGrL64rniuz
OdhmFDTTNaUBeXKAIdLPkmOadqiCgebpa0bcq9eybJPnUpaf8QBNKHWzbWMnL2PYqaMzecPB68D8
RKTty0JUd2C57grJ+kMGwr5qxuXQdk2HQpUxaMMajbVQ46dEsLtou7vMSBrM3e7GmatDW0WfwD6r
VeK/+SUO8MRe49Dd6VVjFSdT01I3iWVdxI3o1qN9iR1zFAwJwy1DL66Fgdw+aqzmvDelF7pnVsNf
ngvfxJ99rHczwpYSX6t1D5e2Vk6tWWfCOSyYiEfRPaYmRAndWCN97eS9st1fhvbXsc1rUu/IPcGd
vLucVA76mk9fI8fvd3HFFjE7xrfMxjxVSH3BjMoFLU95gdIrhWrp8/cxrHLjMFiz5+4Yj0kBspdI
NQG6sBxGO8dRvE/tfkWb/lgb/sy54tkRW6bCYbcYVPPaivFLS0rhmeW0b2MxPIbnT1X6eQWJoGjf
rNqhWDEGlD21D0A7hMlX0qZWhu6v5oYWvdBUELT72QP4/lcjN+q9wVSplrEI8qy+NSfaX+HmmFQz
phmbRAXag/wENC4DUVvf2ty/k8gHrRJzuCjOO8ILpN7YYVXsdPieDBMdT18FxtS0wI/Z82wl3trJ
i8vSP6EfN9fmMGyylm/WGNpopWb3zoDiGvL6a0/9Zwo8zlRoaSrZEo3cbML8mM7WQLJudKpeDa48
5r1JSC/N1TLGOSM6xXHgEQ1zv1Zmcsx686hGfivTvcOe+Kn783Em9HTszaa8nuR0x6jMJra7nXL6
Z+VjrX/OeP6C0+fOxMo7C2mE4MQ/R4WlgnEkADdrV2bhAkh7VbZuWgbWZqzQjPzGa6I7U9Ny14TC
QkpOx1SG28Gr0s0cpvuiNkLsfMr4kri+dOeL7mlsG0XecHkJx4kZ9ARNYg8Ym4QU1KAz71WOGK7n
bF1gLfqo8cCi009AXWBjJJThjAfR1pMF22KaTwJLuSFwdWbvKe6NKXswXZvn017ZLgKJsH7tWJ/r
Vnc4/KbuJi77hWnT5VVb/nueZK/Cb9/hGJeN4Yl6bZVTGXDASGIPqvt+EafU/GI5jQImddO9g6r6
1I9Zjll/566N0nceJ4r1jd3GBwt3vKD0IDVSw9Z3s3bdoCZfo0g6Wqc4GaCewcVDwo9XhqXzL8nU
uOs6N5/rwegCIwV00HNBBP2COE3bHFAEc9V3fUzjFHWhopecm2e6wLsQF6ldVhPpiQ9Lxq40O3sv
NJp1ooZ6bTpWtpf98ORWRntlhkm4WTwLKapbdttkyqb73NHZUzykAMNO3N57uEmv4jgaL2H+5MYg
GeJe9YO6rav+k46dmfrDI2+FAmG5maouvKS1ce4LIzEfOAnsOxVVFGlqug0hC3D8abytED0liozV
i7kMeqeKtuRZs5eH5mjf6bocN99LVV9nkR0w6dOfao7AE3khqAnbuXqw58rZuG56V3k91ikY0q7o
SspgsXr/dpSLdxS6ZCfBiWqVOMkbo6zkzlAkr+UyYmVgQWOhQBA7mIUZ6tmN9osuHmaddOzc9nCb
Ny5Z11OJU3OPX19cAX5HOX4LRns5UBocZY1JusHcwr4yQpyhrT5kCqme9stYbZezlfkck9grGzt6
YceO4GPb13HBe3NVdVAqeD1XgetWxJXgNn60stq5MCZBlkdfzGuMGI45+dPrMhX+VR75AiQw7Bk6
YXTuIbac8iTEkuBPgiulyuZb0StUAJnJwJ1tpbg0uikHZYhnXp7a1wgTpttYE1OQDeY3u+N9ZaVr
Pzg4lwdYnEM8Nv0STIXxjEF6uxq7vKGbgKQf/fBeSQfYjohg4l74PEhnJZB5DsAXjEdcMwCWJmac
WUAp1WHr5vte9HpvDWAGoIvSDRKPkM0p5iEOs9tcROHISkYmE4nA4YgP2tZJHsqsnQ+Va9RBPrrj
zajOkIMzqnUb5iWFlJE8jT3OmMvc+rdiHB9AF8xVA43usJ+H/X4ZEv9qWrzoJLqu2IZTjp5gHJvd
QGzFrSdGoSnc8Mmq7SS8nLopvZBTYr/pxFlw6/bFOXsHcX5HKhlI/PlQcON4R4CbXGdwbDtYX5t3
VhfOMSHmCBg29FZ6lMWXsHWwBhoKiwIRHYlAIb6Y4fuow+xC+q646HS7XIyid07YSS8uxoBp8Xnk
s7rmN9fOOiYo+UkOHe5NeVddzrI171TV5a9OJuzDNJZ0p3FYPzveaL9Dkkk0MGGxTWHy1si7OCtA
TJ0gWeb4EuQzWk9RJK6Ir/ZXrm0WIMgSMDVhAvYkymnawYLFmzpRjM9l+OU3fQ6cNw/eDhbafm4K
07oZeCkXoiu7Y0N185BRyd/5Om2+RIOYFZPziR2YhdmdyTb0+BYSl6RDOmON2ggWo49vCMbV3xwj
LnbWAty6JriZYOMhzAC+89AvgyrNcuxitAGST/Q4/RzbDPLqdJv2yBJWFlmoh4U0w6upVssXeyk7
vpEGN8+h7t8aU9NfVORMkx/LzkjU7y6KQucrq74/DZFTbNEvenfL0LVkxrLgYZkKwl1SdL6fIhHH
l03jldtsWGjxrQq73RUMrcOYVtVN8W5WMT/DGMs2mNukOY32FN90ZWSdFFEbQZGoapM63TY1Uyg7
wFBvp7lPtDm2Qv+mJ++td2Sxt1qA66Tvz3YDxWIZANRCvEo51ZR7ZTV/DXO0obCFkKVRGb0Nhhov
TNNWD0qTl4fFjDMGQrQTfA0bL4Q0GB9ogDRJhiRPmgrU099SVq6Vlu1VqniZyOIc782Fa72FFC3f
RCLHb5U/kHdOyDIbsOfedI1io9dT9G0iq/4u6QoVqN6G9gvD8eDHfHp5U8HkWHa6LRzK3Ijj/pQ7
LRM483jMpd1c5NJBOjFlUj8vFYePn7/HRCq0Z+Qm3xtCj+tRN9iz+k64z4hfGVG5b8JprkCVDOYG
yGpi0t2Lr+DFnrKak9PPyJYazPA+99P6kbTJiDENUI1qU7SF/OxEI9CSwd8ejVN+8AX7cJp1zRYb
f+tUup25FueoeEKmq00I2v1mGn50VasBmikjVhTaV133toPFiW4+ET2nm1VKh8KeSGzvV6fIB8bb
wFnSdIhRYiXqdrSo0aIxIla6hjW5qZDlbftWxPdtWyMRSAzEAj6/m2aNrf4s3N62EylR9sCPY/RR
dVEzrxrEnis2BilRR6Eq+1h6YfxGqrPemnH+HFWlsSrZCYw1pmBuEmir1K8qktXzyDPZKPec9MR8
McZqSIDmAVnNihAT8rrj9m3MmggqtHlNPDXtmJ1ubzI9tmtKcLEXOFde5Y60n1TWtXsnmQtYOBto
aqqp9Ft3pr9prK1Zhd1GDTlKDzcf18VSo1aLYvhwi2JWV/OrcGe5I7Y93MLieLTOntqodLYD0p8z
1PjwxYs/TiSCGvDFo99dtksmIUzghqIQC2ZrtLuVhrj5Uofo68ac4MYe4c8qyZlpWXwv3tnhBNBl
RtllpIiMX3W2He2E7bAok9INZOs/uQlx1yvO5/xTbDfNdTV5n2VnNicxRmwKLQFYTi7yR/b8YRNL
MM/uwcQE6t6ZSZTxmsq+CHuVk0hFRMwMRnYqBax5V5K0DNDzrShkgRFVV5zGMdWUtymenOPY3Y/o
M+HV3fHJnYgmN0cTfgOLcAaSyd8CT6vay0Vkc2CFgk4w5NOXOTZ8Ameqa9dpPrH81cVSz1NAx1bs
p6I1P2VeOBzmeIROVmiX2i4yH9PGQMmZ1XeUY/V6HkXB84uN69Ftp0AoTwUo1Eg7KfMMmhExbBJ2
ZHBXDn111HL7KZJOsrNf+2hcEARJm8+iKTcqrqpN5zX0a3XtXyH6T7edopo2YLfXocy/xF7t7QYf
0CqOzWJvmwOqCNm3R8kxREAZSqHjUI0puUCOuEvE7FxM1RTubCN8CcNO7KY4M05T3Iu3UDf8p+7m
U6YG9yJmTHvnmAkBVKRF7epqiO6yCVxgNYyucZXoYVw7gz187op0rrg3554QL43f8LCgr4mTeqfC
BRq/GT4TAo6ImG7/JsrTuYZZ9qyTG6l0PbswUtq2nIOD2KcOirZv3rIqnHiFPX1E7vufs94qj3nr
yBt8OhHmZ8ZLH835qdPQksIRxUaHAE6GGrqDyfDeDtRvJn6QzLCoKMt1t3TLix3FKogLZa9tZ27v
i8ZvHvRYNFvyS5wLLDlFMHI2fErGcovibTU01QB0Eq+dBJWFYfZ3AOnA4K3trHqj0dfhRBJJIqSI
VhDa/N1V1azPwefrwRLXEEBfIvi6jTMkw7YmaRwZ0QVEeECkTLxylrY81AsGSPFoDg9DPuuNMczJ
Q7IgGlOR6D97YFSAbktz0HPtbtQc8p8REb/806lW7uQ88Ufbg8uZu8fZ+XOMipLn2Q07GSb524Iv
3uPoZN2WjSE8Nf0QH0vknxhO2P5GLow9zFbWvVnoKl4Np/UkX04bkgdsPvXc1Y6n69yFUdXc+9LT
8apu+mSjq0UH4dQG0WTozVwW4dEasBoTnZjvGZSc8ZBz7EDNeXnbWDVSqKxGEy+0l15HvufusUOj
9m6s/oBwYbpbXF0F6TR3wSC0f9lCSj3TKtNhxo5dfDammJG7sKYPqlMFtN2L7pRaw3xNB/2o7GLe
YabqYh8c9foUWeNjvdDXCr3o9WB7b0PiimODHzYqGIBliMcMKhJVJNOGd3jovLpp9dkLoxQoIAFf
xawB2ELW4zdTLFA/WdHPbKplF9CrErwV02Pg1me+CxXau6Jy0wun9mtG26AMw5WIIluvk1ZMDTbw
/O88r4z97EbZ3rOlujLi8tUYyYZdLXjU7aWfVKcimdFFeUw6qrpNYZbrEv7VvbUzmdxYYQXDRZDu
7dwu00OiMKmrYesYuYMxj4ts3GWp8ZpPXrpGieXu3RrqJDt7R+5wTYyOuefGAaSoHdgRmwOmo4O+
Qr/8OBtutWucOr8o8c1cD+XCIPfifnKRrhyTYrBfiKYqUO8M8dafwieZT+8J5n1BVhTOBkEEw4AV
S6oJ7fCuyry96V6NC4ILmdSvhiySK+015Z3bSA5KQrkQr5DFZjA3GC941KN6j+AuVjI3ron0S0Dy
7feaDXnN6f4t9eS2c3eRvjXttrsSXdVeSaYTl14Sq6tQJ3pR7F+a+fzeWlYZWPUA2NumHmdXX3La
gtvlhaLFKQvb++xrnNhWnUJNRVCp3My22W6nROPLB06x6VxEoK2PGo9Jq5ehrfI11T+mO2aozom0
g7yXbIHXos3iG40C4lOaVMs3MVflgzARYqiut+4QdmRsRH0J3m6olREN6bNrENWl0P0tlMfGHCC6
R6VpiH3YG/XB8OkAN6Ur8tsun9ASgdlqaL9Q6XdfMB+LXKfe1Iiw9hYULDrtBLPsyomQB5/DvI2W
42OsnN3MbCoUl1HfxEBzF5Mvkv1chSzn2GpP+IJTUhJIELZjcSRg8pxp14fQ7lE03vcI73aIvTix
xjzc+KgSH7RZ5QFV/byvwzRaW2DtpzgxozWyCRCfgQZHwqesvpvUhgawRORnPhCt/e51IUCbsgxg
xGwx/OtxohAfo9Tf+Yjtvmg4VtrxBaGTGEhyGpLySUunQn/YgIWse9NPA1dqsWOKwPSOsZdB3+X0
FpfZ3BIAwcBlgtqGvMpEdZyVeDx0dBPfWmD8q95JkzSI5OB9U6WHRK1HtxPCiO7Cghgpk0kc6qmk
vB8LIfC/90Elu3R+91GmHiqDccI6Az4cXMZxwnRIHweEUwBSw3gk9BghROhXcisaDLYswoG4ERTA
xuw3ly3KVaD4FLlBlKs7ZRZISoxBrNIJNR+VirmrhX4BfIx3oKf8pRES8iUevuApUrz75tRd0YOH
jwW41s7XS3WolowYSi+hKalZoA15l3s6IjIw7aI5+H2ZBD2N0dOSLMQ3tEPHOWRhphnL6CCrrD0M
zcgwgErRckzCHXZeVkRXZVj6b8MAqtfINtyoYmr2cUY1Uw3VRHgFDMdhGQexZ2RjoHiV1DM+LVo8
o6GcsmhJgYc9/alxnWUzsReuZJpMJ5UwqEhFJOO9S/lAYALspm0lKI1it/vaCWNK1k5bVS/A1cXd
1CL7qBIjPGrsjzbKhutdrCi578p+PE09YkpMRZmZKehJ7G7w4cByeaes+D42dUguawofV1ifENL0
6TrjMPTsJtyjmK125RhaF12tUHA5kZ2uqkg693bk6dOMYo6132RrzXcEtuMSDidgtOJQguQbk1yN
WAg/85GnV6GD+JQmuXjqfBwHVmKUM/iN18Ybv7fHa7Iuo9eIX1+n3kBXnHJ4VnWIjcec9Aer8FLS
1LxlU/tRHeA9Ga1zF1QjwpkNRyv2XPD6exdpe4B/JjxilOj3lsgM+oF03EcIt9cWieXHwVqYXk/G
7KL0vXabLP70Tbkh34LPCbrj+KnXFUc55OpImobRDsyktOkSbRjHYV9ukxyoJpqfW4/Rd/Dhz4vZ
95vBRllp2tEcr/FtN/aO1K+x0NCWCIw2CHeIRECUMjIjQv4GOCkjHkpPX0Z3qVdRBv3ZqyEO0jGJ
d5ov8MpMF6aNerN7gTLON1XGROhCs3phzp485LWXoiQIy9csyz8NlgnQGbOHOIqhjrCaPxlGtTAa
47how1tjXaPnvcuYYGCEPudTnl3lZqhHCKuRUc/n4GjvP3PKfyta7X+XiMas5H+Hqz38Zf7a/4uh
aZL5xP9KZgreurd/fC3BwOZz6tu//3n51jdJl/TtT5Fp5z/zn8g0af/LRYxN6KQHgmERjvbPf4xf
2+7f/3Tlvzj+CcW0bUkqmimZ3yzPEWz//qdhmf+ybaWU7/v8UV+c7fT/Z2aaIcx/uQIm7pzC6rim
5bt/JzTtgx80yIvvmi6qAop8LmR9NPdbUp2XWQasVmbKOhjEcz5KUC8Eh/0EidiN/bZttQxSDciI
lmtJ32D/1Det4/kPnjU/TxN//1EsF8jQcS1bQnR/8IYqfU4nD9/Utaiidu8KuTCKkfR7VecqQtgf
d7eZF4Wf9YT0/4eXdvOf2cN/lH1xUyVl1/77n/Kn4XBP0Pvb9JDi/CKUBb7785iu1JFxTsCuAt+I
n7zOIkG+nL6mE9QiBOYfLvbzZOX3i7k+sfUuUIRjO/6Hi9UzA15Gxv6cG85MPk7/ZkPg7n5/R399
Ec8Tktsy7Y9+3/GAqi0/o8uiSKwLDDSHYFG2ff/7q3y3LPnvUU7uRXEBXpV/vhefnJ8PDw5OAREa
mHbnX0f1fQnZ4Ovb2CF9iqLEwiVKrP3eCtyKuRnX3acRjN6CXzb6xlaJi9qag962gsVjJqP3jzwW
QCVyYqd6E8J/MTjWLdeh8afYFIev6wc7gO8/+DmUFSTIMS1JNuHPP3glIeGjTvZBDjMEJKOTkgHD
0dPPiIVBOUOxoJNKKvPNDpflcjIq/yF2QsLn9VAx8NGnTCNbRrNMqBwMH/O/wp+eE3vgGHbS0ntx
qji8ZUSmr+BZxeAETEd0a6+d7Adm/vnLmjiB3h0WrLgzmYUXFJoUMBYv6UL0Sy5WYKCMGVSNIRRU
duT5F6RoUonYjdMDGzJ98VSm9lMzRTra200vz279vbI2LtrvCD17WX21unm0179/6b8sLX4EeGti
mU0lXOv7lvLDTHvl1pWRMRoZFCWZ5YYZ9pvm7J/9+6v88kkqm6/EE7bNduD7Hz9JrPDbwuqsDkwB
KYvfNWIFxzCtnYkZ6WER5R/u6mdPhvOCsCXfpG0hhGLiX51//Ye7kgbNZh83XWDh67kyephJbFSd
IKpTEzVL5QbWrL2/f5PSdmw2f3gGX7gfZuF9P2a2XYZdwLDMDfV3tgdH7lYMK9yUc/In56G/eHGe
6ZoKG1g2fHGO7/zxFs16XqoIBpFMQpjBEMXuJnKmPwVOfjAU4Un60vR5d2zhRONa8sP+1lm1SEb2
PTSl6fy0WAxgBgxuoCDVVeI9eEN9MvqGaESGATO817UqGKF3cGsWSijmgAb3mskx7/+mOPk/C3W9
rr+W913z9Wt3+Vb//5DseraY+k2RUi1vxXui+68/Vyn8of9UKY75L485L9Yh35uySa3+X1UKia/C
EmyQkp2ehuxcifxQpTh8KyZTwxL4wznb2P1XlSL/5UkWGfUJzIvlOH+rSjmf/D+cMhY/lDJdPhEp
2Ai41oeFq1IEcm42rkhXYdjaqNxT0XvprZYtAc8/PJo/lwLfr2VxqnGkmY5nWh/2AdT4aBTzelx5
/hAO6xDwwkKZYcefW7zvj7aXRfUfLvnhuzxfkuBay/I9vjvewLkw+mHrOU8OpynU0cqQIyjeOVi7
5HT4Q3n1YUP9fhXXZJOxhVBMBH3Ya3JlOzp05xH8yC/jC0UphimV5/bbWJSeuyKxGaT39w/zL16c
55vsBmwFDnHZH64Zk86nkEeOAAWomyNnLsJ1zrzcAJTU/ylT4a9u0DcVJQ/jDTaumT8/xjS0tQU1
MK6GtqwJKffdL0416r02hvrQJw3uWL+/u/N7+XFZ2q7ypaRqpAw/z0l+KH5YkOZQZcwOD2N8NNuZ
4O6wPjJo+oS8xj8VpTzGut38/qIfF8v5op4yuSInlnLND98Cg6ZTJad0WpHCPYM3M3Db5lX+h8Xy
61U80+SkcCV9gfglun7QNbi5ifpIAwxeJapOLnWr3n9/Kx9Xh407NupcSRVGJSE+WvFOc+ktNZEG
q9q1mkd/zOabTMjqorX6Yv+3L0WtwgcNP+r+ej+Yg6RxOqJQT6PMXNZ5UY0upPE8viDEBMD8/dXO
K+3nheEBn7mkN7vKYRP5sDDGpNJFxQzyitEaZ5ejxf0U10P/jKpDXmP/AlQomfD8w8f2cf3zOD3J
1J3vCR7qr7a9ndS69hjpyi3Z3Sbhgv7M88uTXdfNep5L0/3D+v+LRYIhiyBy2wRscNzzr/+wb02p
pz2zqJZVEmpv4yd2uPeY69v9/mH+9VVcn1lFOo1fPmtYvzZUGWV172ucBlIrCsZWWH//4fmmBUtm
e67NWSd+vpcwX1S8mO2yGhuhd1UGPxeeR31FovS3uC/1ze/v6te9w/Mt4bN/nG/M8j48u7lpZVHV
+Py69rLnKTPivfgaPK1/qQtcTjwq0a6x/hCl8Bdf3LnntF3HQq3Jd/fzXUrHFAXjfsvK6zBbanq3
YhJT+nugsP7x9zf4y2s771HClRJ0wRPm92zbHxaHlrXR5zbz9px97eW4ROmuLPXfi0v1LLZ5Yuj5
l1LU5eQy/HxDi6FNfFYKe5XNkPwrA4k9QsPOuv+bN3PepUz7vMo5oX0wl59Weqoxa/A6mr9Z1tVK
jr7HCS3+ZI30yyPzKTzOKMz5gJbqY31OK92pzIHRRHdkBGS3x+u2KlXw+3v5ZQ2c+wxKdPe8E9o8
vZ/vZXYtMUCW8WIczzg02bLcILmZmHZt0+3vL/XrDZ0v5TseGIQU4mOnaJKtNDNpBIvgxkxgMstr
OhczOqw/RZSeN9SfNlyfhs213PNeS3f6sVnE3LGvOrF8n6ALLfb0uWOyyClAQYWaEavDrUIWSK3w
xDCcKcMKZUy96W/fr6T4YN27lskrVB8eLd+rjVGmUlAWwxQd5rD2TZQcRV1tfv9gf32HUijrvHtQ
qHKdD9+xEaYFXuT03DmCMMh2rcDkl34fneWSv7/Ur+8QaEyCNAqbhAz7o2mtXCwXc5nJW7UD4/bK
cEqmPCHL/vZVCMekyVBchb3+wwcGnytHO5/Ra3llBPBtIxjvx/gPj83/7hP440Lx6GEAYbkjk8ME
3PPnxe8mKRC7GqN1GsXIQHPOr3ZjjrH+ouDd/gd7Z7JcN9Jd61dxeGwo0GYCEQ4PTs9GFCmSEqUJ
glSDvstMtG90n+O+mD+o5L9Elv5SyHd0Ha5ZhSSCOAfI3Ln3Wt9CHqUzYA106alPcTi2sYCypRiC
HBNGlzVTTM1p1Z1Q9OyVRcN9o3CbODs3rgr7kmyp5TMaHnzem3wuFMiTssnBSq4SS2gqtrpNPIYL
h5jdWO1pvk418KHEKdS5jWsk9jc69boyO2eWKpmGz8zpA7kZm7TwoysW6WQOzzrIHNkNBmV/OIwa
Mw5iARfhzw0SnZlwcv7Y3y913Ts3UmZouJw2h9gg2yKKYO8GszzOHi3eiz7X7bsgbeyj1wycxDvu
rn0T4+qWH1I1ziVJ1xUNJ9+LZLAdBhGj2MeCiAIxi5waWVzQkIWh56W4sWI/6w6Otqbpknob7TY6
+h4NSj3mbXQc6rHCkec7OCjOUUw3cm8mNwveNnoih46mR+hvvQWy0k1R4R/aFW7c3eTO4gAOylaV
ByONcdkUmuJq09MmDA59oLGyukmc2OfMoQrvHkNYuiTbdlKoN8rUF4g+w9rz1tELMZaOHfTYg+qw
MyflDxKAiwPLeKPEmHws8jFMtpma3AJklJPdo7+xljOUZBay3Tn30y0G1Ca7lnMq7sPULedTs4Tl
CH5Kel8XPWCgLZnCRcmmlI3iWxtmpXY6A5uAFrRPbyCEywaZelo5O8aLZU0dyk+/Sa0hQ5BUiTHf
eJAoF1zzYoII0FeEHhUphrTzunVJleh6T9wxPNTzGSLiOohZzCqiBPdMfnM/2c12mZh+N046tZ7C
XPW+t108e9JXKvcrdTHCDfH2LQYK9Tmr5uVMeTNaKq8tISbXAqLbxmetbjYLCkrXO0xVaNRta7o+
e5pV0HreFowMMtt94LXG06dCRJab7HTc2C7ijgquBU2lroxGuQM3Yg+fI+hf5pJ5Z6m/9EwWWuB9
hYmw1/iz51zZVVin57oFLrAflMDtyi+hPxV2iJ49jiTc1oo8e0sL7WwiEoatiwQmMQI0Cuyque4c
y8FTMGgPHdUCVJZvtVdWZJ1FpMAOTzZz6vqY9MCQdi4CexDLRbAarprcjLsoh5OxUfaShFtVC2s6
U3AIJVPlrEvwOHoS7LGJhgj9dNrqIxCL5jMzChRCqeEd/gRLKIWPYHX1hQE7glx0wtV/GMN2CCEr
FY69n3l5RoDNwXBlRi9JLpjNkvkRlo3wD6rK0cCnVgfq0vHSZNotMGggpUQxakcnRhi/L3JBIkPn
EVx3TPO4YkjsC3awqW/5GJidL5QkTSzeIEB23s1lYw9HyY/0iaqAaECfPU2LfUjjtDkRsrsO7D3i
LJglt4CgwnwAXxVrWXxZjEQwhY0G22NbNb5zCvqxHj8Ehd/ps5QTT3TKLFV5F61GQXXdRwlaI4MO
3uKzioL+TIRluByNTgYU2lWqgkNUm+h9F5jstd1GVrJ3y7z5Yju9Tl6nbTfzahq/hjoSt027HxM/
LG87FZZEPcIfXb+gfnz0hwiLZQU+4A4dXolZUSFD2Ba8/lfFVI9q2zthNp+wXnj5FoO1G2xywYEf
3EfqBLtap8gqI97Gh0Zaev3MyupG96q2mXuX1lUxF90tC790twADmNJ7oKRABNd41JAItSA64Tw7
WzcJJ3VMphiH/hKGeftmjl3gnMBRhMYLr4JqhdhhNAY0RA6XqSfsH77TdqQtTbmKHxI2K47uDXlp
l15kLGAfY5SdIXyTPo4ttODbWbpZ/cEkfZpDSV+iDwIlq791w3AUjN3m1N6EKHbMhYQGhNMbIaUL
wCmsLKg5gJR2YV2WAgWCowMUKTbeGTZxhFu2qbt+77s9KEWMV2u0B2Y9TJHas/CgRjNANERRZjlP
eVucg8KGg5K8rydz3g0Jps5JtEG1h27n4aQDT4fipSxz994YxcRwkn4SAfLAHYrrvOL4O9EUokYR
cwR3qKZxsy/cVj6xrHX2a+gEyaFPAh891hC29qHN4qDYprLx5cchL+EJT1bFAGjukyRFrOwA+CN5
naYEjWzuZEz6ptm1PpikLTCQYFkpDsnDjGFsxL6MOwQwxDAyeG+lV26tcWwUnTxXoBpBD7LgBhXq
S2OBBdojEUYAzAMlqPGhJJ6mQcNCHGbm+ZtmLILkYNgDPmazGm9zJ4OLUyHRarcAna03GLskDLU2
H0b0anIVK+RDlJ+XBdKMlZuYTaxdvsoPmEg71DHdVDADA0361a2wrKKRcFbnB1aYpxDrz7DNfW8M
96gfe9Z2kYTWZrQdHe6i1tH93rUR+57gx8CQylwsRRBGViWTO5YuurYhIn8M8cP70CC3O8sIne3J
YnEqwAooO8CZNNmMZbDGlCp0a+PHxCYZHhqRlxeGqWGIW0n77+Qy1GgltcPBVCelne+8oZ/tbVUA
ktnJtgGSuCyF5PdJA2cTFDlutE6KiozBuohmNOkLAjU9Fpw47UA0Dy5bH698jSl5M3QKJeYYdN7n
VCpMytbo0dbSA1OlDcNvdLBFNXTWVi1sBojIcjyARKbVj7NCnY/JrnHuBlw1bAWl250rW+VYHa0c
5YSoc3TayaDllaedJTzQW5hCCqQSnFPXJvgV+8C13X3bySI/uKiku+sktrvkDayNFkJdEmKf2qh8
QLjU1fni7S3W9wxTYd2krxFgTCCIuzGfbnFrA6pvQh+2mJ/7ywC0wOQYo2yfZwe5kXAuYtTSxQU6
E8vc1TnKNN601VNzDmUiaZG6pdqXJLUGDGWWA2ay0D9rUDAZzD0MToJPaqRUYH91O5ngH2YjXcm2
dIGKbWtBAv5I2eI2O7UwrMeLMcbxDqpZf8rYEPURuqYITlliob5pywrhWsLhECgN5HoEhE09MFfj
JPjQWXPSnysAroaLKYeuMKSmm7DPOsY5ZCOWGybkGVbfWCDrxHyUMTPPPIXYCHPvsEm73OXj7/gI
9nwzwbnRntZHGFzljW01hJAJFSzvmzRIGmrwDutiopT/VlXjcA490cvwNLr9ZRJ7fo7jUwmz9daw
HEByWqn9aOJoQLvseg8zZ1seN5fx8sGODVa5yK7Q6oJrNQnIxGhx0QeZjdcl4jO9fljAyLN6vZ1t
r7tOEQLENF8U0p9WszWuIz/rygYdInjka4LlcyRBUCXoKcA1hUD4ENspK4hlxdUMuYQicQO+BElb
5eTYc9jUyXLoSCTaDG5lsIaW8fi+y0PUCsnojvWmdVpxh6yoJODZcXoQqWVhxKZExWlvKVzVsJ/d
UAGOAYOYb4j0qO8Cy8XQDSWR/AzKPnktSCgB7leWEDlhJOYPLspEpKvBMHnwPcv6JOo2nrk6w5lN
10/hW2dcWdl+lZfdDigBxAWQscOX0rgiAZjR8hrmXa4VQ+0eTXPiSfNO93P6qSnUCvUInYjkERGM
X+twbt+LLBcnP46ppezC4bTEWQDVaWIV+nImzqreBcqCUGQbs4p4cysPmV/LlqYnx6HHEevuxVL7
Ez7cJAf6PMFPvobmUrX3UaZAWEyp1DxK/VzIXRf5zoF8M9sCfygKcbCJN8KoXQcjpqOmxvON7Jld
r5jz5aav8wRHI5vppbQQZ56neW3ddyKR9n0buvG4UaoY3iwIrK8n3duIDrDlvIVHkOJdtAdxiNK+
v+zsYY1cC9aBb1C0zRM2l+Z66DkyUmIXyBE1vm6ytvsUGFGF+xHwpCXi+Oj6fT6d5YKDxg09j/FL
0tX117IdMMBWuFyqfRYUrtpFzlQ/TqTJ+2y5vppwPsbD7MSAhwPDMRiG3hKwxqmaZZrHByI7PuZ8
ij5YM+z9m8K2EhBIZGf280FmoV3ce1iLkei07gzhBx4ddvg3aW2VvJVWa2vYpxRA/IlEk/uuUhPS
dsgMZl+WdTAcoG/CBRxNEDwkOh/u4OTQNcZ1Yjzyx+sG5x8mSBSHZgqhS0BSvpgWivatXBaOIbyt
GQ+d3WM/nvaub9IvqoPJvWmbcHmcOt1/RkGEsr+BXwJ8K7TgZrc40TUnngRHNUsGRAIRp+mhQmdi
4GdXAjya0lTAS+V675rMs98NOas3i21pV0ewu/0pr2sP0XA52Vc1ts2K76EFlCOp1D8nkFGiI+P8
4qENSi/dGVzWB/yHmbcV7hI9BBMi4mu3ECNQCiRCQfsEnW+Y7sqKIdlHPtvZ2RfW2M17fAywx4up
F/dpq6Ji1wwWikYEUwT2xV41DIfEx5t5Uck+uPOF24PEohTEGDvQTYhuQHyn+UUtkTgBsiWcYe8O
IC1pyHafwIT5rG0CJSDq3J50G2zL07Cn2URB3kBpbreqazkpDHpCoQ64R2w66k2Ne3pa7hb8hx8T
ESGVbgrbecD5I15jhEbRiMOXrSKDzvRuzBTQA6B+QCl44qgdaJ+iCAxJkYbDIemhwa1Srdl1Kk/K
I5JvWSAvH+pPVYRpEHsI2JKNCPLRgS0t9Tn2nx7ANsg3pIxhVTkIWgA1WyPc0ssxaByIQ3Mo1ZHx
J0ALSo3+rdJV1rBNh2QfOroCe9x0CHDU0mFlMJlTHKGdFx2nZ8vKjrT9PG61x5bNYziKk5RjgD8E
5/9KvrKd7qqBYE7ZHZZCXmJJTR5qRQzLLhMthkMZVO6d1YiqZg2l2N1ozH/UbmWukOj307STi5W/
o+SbKUBT9tCtigNe/m6URbJVCFjLTWAg0m+KMOrlduh99Uli3NT4HqOBPo90ivI4sVe3O55LlsNm
ihJnbyVVlOxK6LXFtuiz8mM3rtgTPfuU2Yu9lLBzQ6RNeTJ9UVW38JZPmTLnYzsMn3kuE2/voe3K
vi5zUXdHm9rYOo+dDLxvb5aU+fSgnPIUqt6AgpURO2fnhL134NRr2x+xGCwwX7286PYK7NfT1GWs
OxhCnesyzsbmrMAY88HzV6OsMyBuVxtvKWYrfm0R9O1Wt+nc+7xfXT/nx7GlJOmv7DYEo150i+vs
moWT6icaB3n10c7F4KyUDW2OOmlpU206Qo7NXUEZ17HxjcSNPZSrFeqWoaKEBASaquA9TQO71G9L
vCQRdPqJgQvgmKx9HcYYOMepsICE11PBOu3i48TByXklkyK7LJYw/hJ0Q/WV4rb/0A5R6r4f4rYv
v+YT1fdBSEpoNObQl85m3YIwwH7cdke3DE16JwzDaroAXf7eJOZtXcyh4hCxKtADHg2P3K+dl1uY
WyPcH3EbuCc+549Iki67Wr3Bd/Y1qltyJVr5uS7d6QNkT72vwiQ6Cjme67XktFpcKRUcycIZXf9T
EvpzevFvoI8XMukgVabKwngx4Ka8tkTt6X3g5j2bZOvTM8wtbT7Qlgg4ykhasEdXj8GbfwtxninF
8Y8Dep2QxNjk9sCgKO/foKh2bjmZgcgK+5TydAZbft2uodwbCq3i/u87ti9b0KGUSFoBD5L1anuo
ip53UutoCHgyhcUBhESWmBbldmpjcKO2Nf1mc5iDIXMXZkhoCUTE3Oz5pQIYZGZpR6CxEEPxpebT
zjfz9Jsjb67CSMRm5M1YhNC2F817LQLfNDAMNr0v1TmHoPoSYYv3i6t8k1k860CvyjkO6BTnDBrd
l3lEOjHKd4228FcSgHBQpLJhihh8KGBSF/MVhIzwapQ2ZwqcskROsOF9tQVepl8MK372BTq2oOG+
Djx9+WJIPQSx71gWXyCFcr8djYy2lq1t3gnr+7jit2Th/0OVVxGjl3+uvHr7f/8PJpKmfqa7Wv/J
H7qrIHjFU8ebFESrxNFZI2a+q8MDdFdo5wTqGRSCPCx/6q5QgIfrtBPdlbvO11ap4j90V84reOEC
WQi6A8pHz/sddfg35dEPD6vLryQ4Ga0irnWg5a7DoR+GuG64GIEpQ+1qWaQgsEYIAxjEam3taHcL
eUCr5ECzrirgy7TpcNDE7myNF47yyWOZarGsPKAoX44W5hge9KWO9JkzuRa8NlA55TlIP9FB7NfR
ARxRRoxsN7KE8Q6VkGaQrIEoUql7Tc8PwnKfRlRUvjODFncqCZ3BzxHfVjTG38Z6yYudh6IRSHYZ
abGDfo77Oxm9Hitj+6B70XxKrExSz6vm87cv9ree8f/fdIPuqt3850/vbfZFqcd/ufzS1F9+fIK/
/bM/nuDVquCuQ2sE4A5z/m+PyB+PsOV4rzybJsoqBxWrku7PZzh6hbUhEkyGOc07yG3/8QSLV6sL
IcTHCjaCt+L/RTiI+CZaZUwBbxC9aX6/F2u6mg322iU8I3DKeZyBOsybwvTmyfHT5hcL+/M56bdL
rfLh0GOG77O0r8vtD68KJsq86zoGCAGQxjGMPDpe5ld64Z9fRLo44/iEWBqeX8Rt3c4sGTR8wid2
ATLbvZV38y9kPc83hu93gqaNTw2Ft3gZ/z31XggcaDzjwzWfRVDaECy98WZCPnj1w+P0E63ly9tZ
rSdIUZCHOCwz6B+f346ombxSOZzlOGVowCQlJXdbNHr337kM2ihEjyH29RefmhFj1NKUhR5uvDs0
3oQL2KCk//4i6w/5c6nkPmxsIy5qB+oE7uWlfjyHjjzNo38KqnE+9qPh2O1pYUommY59hm2u+4WW
568fHmMfFwOPEwknRBn7/MNzdaRUL72TEDEN5Jq+rNWqcP/7d8WrjQkJsUgQvBSoS9OMqa480rno
NLpBBxF5xLrpE/u9C1Xxq2/qZx/in5cTLxWBZaWWYbGck1VFwcHOXfCemBjfpEsPxMUJu5u/v7tv
+9eLL2114SDu4SNkk31RWS5Cix6qxqmcx/pjw/Tkqe1RKm39wsmp2zNSB2lCh8X1JOihUtuyt21S
RjaPdhJ+i+QNoK0mJDt9QLVF2I7HIa7YAmyOrzPg7TAlUJ980FVX6U2rU33qOaAPj7CGA+uGWbPL
tWnZOr/42l6+wqvIPwg8jzujdqY+f/5smKhax/H9KZ11cJTRqGAwhuRpAWz9RSDjX78xyWrHGo8f
TQr5UvISA5bEQ65PdWLsPcwwue1JuvjCLAnFAFX79JuL03pnXMZGjE5H3Xv51Jfd7DAsVqc6k3qH
y3bG+D+Np5JYpbu/fzj++n5xJey2iGxphgcvNTaYUXNskt1JLMuy1TX5Q2UNuO63L7Iu4+yAbBts
Ci++qL4gEyqPm5M3SevoS/Qk2Vg5h7+/yE+eBtTlaPspB4NVY/P8aXC9zHJ6WYGYbloGni0qG3zr
9HyD7hcpuD+9EhdAEI0Kiu7l8ysF8Ck8a2pOyBczIBPGOjRN3RLimHpv/v6efvLtMKAR2AUZO1M8
r8/lD9ttB+BicqzqBK2f420F0TiTaf+LPf1nt+OGjoQZhugaednzi9Cq7WwG46exxmYwBgIBgHHY
R+re/4Uc9Ke3Q31CPe+iu3t5O2OVzF08Q5CKyFxsRi/bKb+Sv3jY1u/5+Wq33olL24h9I2TA8fx2
hL00vmfyUyOjR9Kj5tet7NvXCCTE2xrQ/Genndpf5J7+9JKrww7YEoeS8IWsNrWTwB3n/EScd7pq
ruqDPTrVSai5Ps0zCQ2MU6rmF/dJvfWXO10dY4y/UIBhUXtpGJGyN2TZlUctnCTcD2K0cW9k9JsI
iSEcB1kFIw8zG6SWfWs+eIwOnxhsBXQJPeZMe8pZ+6plWPpmHotl3uBtV+diEurBZuxPhgNLEFEX
/P75ZvQ1kM+SKeM+LTRTT/JvwW4RLxnKG526/hV2ftVfkwgyZAcHu61+K7Ka9AbTIcHflYsytF9j
ZkYd04YhfQxyp7bfuiQKzfQ1ecsQLrrxG1c5+VfikTt9Hs983HsVW82dNUG4PQyutgGEF+PJXoCy
bGC32a9tt7cl1C8+jK10qvHcQyJJeljYV0y0qnjYO1ExZfCddHjVOHn8QXiAShloDO4ZXbf4a+cH
2odZYOaHkraI2eVlQYIfDuHki1XnNUCMHihrFWSyAJfrDMUuS1HBhM1KlYfwMpTbpqZpDkYIzdwp
aruC7KBORWoLTQiUGq9XSOuwY15/6vJhHnd09oJgW/pypgtGq8+l3R8gBYzxjT4MhNvwV8gO/5rq
ubhSLGeY3z0T3yKNQJ+WwDk9zHNSdCBJJ+ezjxQFlrAWwwc7cYhlJS9oeq1LQw+SJtz82ZpbhU+1
0uAQ+rSKIcUzJ7sws0Pjdh4bmvFxVxtxSua+geEXGVKgaisgkmEp6/ktzLv+A94FAzrVXkC++wmN
RdIlhjuSWsC+tZBuN2acqsA7dZM1ZwCqRycFJJMF4SUagCw/zboqbsi4a7zXtHYZRaWOA1sGfiEB
Dngojqrt7oTVlCjsZ/a8tjMIJrpgFOOmHTTQ4XiiM9rxrr2l95QQOWvIYjJhUbybg3D5SAqL8zqc
puQ9qlIY5SQrFHpPmc98TxERdkdeAwjZYOkkOdFh0++IWTTZtp/BQ25bqSxUjzlBlTyQRj/NMTqv
3UR6X0abVGSPiFWCz9oA4tlGcTIzGkPPU13kVcErjqBP07wDX/c1QTmE0KEkE2qXg3p6XKakcc6G
Noiz+xawKUy0gCSwzWgMEQh+qfLbYKw8syW7MQKIYiAkgWyZAQUmNnQyBniMtTddYC/g09ySzjOQ
rLM2qUlH6mOHDn/kK+tIPQTEEIKT9c6TVeKQKiBFgSqnw2mbKDMv5FaAyE2HKONFsvsZfJKgKZvi
6ifEp8xs52YhRdWGaifUexrbTXMSU6NiDMBl+K7sKvobdTov/iHyF7A0Yiiid3NvT+3Oo/nOYIBR
X7sNIL2ZXcqs6r6V/KuNiRydM0fo/Wnfgfb4VExzdltmS6D388iLDsxPrtlQovK/liBz1vhgms+b
pWoVmZfxCoCK+C6SjahA7NHrKFhKsqCOPwmdJSQLpHk2MI9tSgjJQruEeaHDAkYh0gEuU+NOn/LQ
MxMSHDksWzW7mDVVnCjg8ilkvHfT0PpBBFAEmY23LQeTx5fxvHIf5yRlDEZH2klfC1ebP3bg3+qq
/M/sHFLA/lDx/AUscdtUj2X2+Lztwr/43jh0XvmOh8MIn+3aXlkbd390XbByrh1y4BHstpzlVyPL
d8Om4/BHbMKw6zmmYnOh3PmvvqHzipMCzfUIfTQbJlvT7/QNn1czqz1cMhfAlrH2XEKGnS8KjSZC
l8yxnzHsrJ4wA+tN3ttV+ouzwPNd/vtlwGfQUZdYDO0Xl3EzWpPx4rvMKHN9aYU6OVOjcXaDnbS8
t7O8/eEb+Em7wvVXv+KfFdTatY8i5kZUFC42VLxCz28sLswyxoqAPHj0OVkBkNPABJAtUkEUTKsZ
XvJG2l2fML+sWnYUyJVpd54JCVVg60PBoQxisG1u1slieO47kx8dfH+YGxCQITQFFy0YyViKw5MV
E0uRZTlDeZDCEcvxzvJTz453Eyi72mM+UCqI4Qzn+kEdmZ3moAVnzsok3yivR/yN6JutebxQpO2O
nxy8fEOMidaLoBVV2ICjlTzqTQO8d5IW5bI2rirhfVA14YPjrstsnxPdZNtWj1iGpiqtWkYJUqGF
jLKwik4gKRNypdKC9NUH3KVmeSehZyoPKqXj2Sd4Xfy9rTLaJkjX7wQ0ITMsMkIfXnjET2GerGek
04GEtQ2wO+bUFW+QZa+isQDFFgGNAEeKs3Kh3tvZyoOrwzi+lChq3KwK0Jjzu0Qkl1m+R/Xip6pH
XFeQ+AEbJywtdcNpxE7Pq36AcVgW3Dh5sFmjqosqcMr3EFA7cQZfqyAnEKp/A0MRDlTyUSe4A87w
281oeqQixuDrnBt151Smds8s9j30R9PCWJU8q9TZ1AGdgW3dVaF753NMZTxXJ3W/X6uY/HOT5ELh
uLUkU38P08BmcvxQHVpcIumnsXBD70vdUARAnzOLMxHACdfqwnSeA2CYkzDYRK/2h/Cp8PG5slbD
Rj3AbsRoAN666QhRECXD58sMjDSqZlnE8cWE7Ld62y5YFc6FrC1VbCp7aGukQUyXyktvqvv+di1n
xeuyxef2FkAkFyyssrCvCMQYvYsG6zJJz0G2EqjQNBb1BsVB6zHv1B6Zn6R3Db7HNm9nzRoNFIP1
MkmHIDlJ254E66pumwso8kDX2JYCY86cubAhvg8YMf39NPaiRYOZZEPVbxCUtinqJ3L9mkOCUGH5
EA2Er7bEZfq9/bYqNBu3UaFfvO4qvrZrr0EFdqUSQ2qE1cDourUyL+uvsJ96zqpkQZGIfra2zqx4
4ciIN2QTCFR+KSFURKkP1Aarq2sFb2dDWGWv0ZAlgg99DtozMhcqYpOGxB/7AkSwHaHmlWNml7Qe
IJueUUR54jwXJMBfsfun4Qaxk3BwKfZDz/QiYVJOsdihFnSOaDYyeVqVYOoDlbwebxLYv6W3W9ZA
1FvqWR8Ks2118JmRQJXFRwiJlbmwhqII7/OELgyrz+LEJt71nt21vPEid0npSHsfGcHbcYBoviwb
3VNZDbd+5VuqvZ0j44ELZ82iYNmq0U3K/gbkJ7X5BZTKWYVPi+lMsJzVbhqru75tOH3cdgyPiVnI
PFKgOAK1lJv5IJN835HxlCJ4iBQGZ5mjXKGSR/7argDpFNUcAltoVw1LafQGGkXGgWvm4YtI26ki
qbca4C1pxZbXJodFdbE6Sm2k/SaS6MXOF6u2rD3gwjBG+Amp6zSZBPWaykm84NOx+/ZMsHA491aB
huVYlxl0W1QisX9emFZd1AiZodT7fB0baXG04UDhu3O4gwFqLNhxS0tgwQm9eDKQuaD0lGChajg0
5h+IzJhVdEHyGoHNNxFU8TF+nQwVOFqSpUraDL84rz7fLtlVQszjbOI4kzDdh94Ll7xws97AjwJl
3weJ2lfVGmVeiiV7//f710+vQxuDlqDN5JDRyrOeCfu+bUofiUNTtB3iMmRptznpnL+1LX/fJPE9
40Rmt4QQ8fwyHGjCjtQOICoIe8TZUk0Xnd2daRWoS8JHB/fw97e1/rxnmzKHcRgVNOvwxtNEe3G9
GB05Vg88C96CH2KhO1NxiEAaXktgfkmV2JvGn+1HPAbjL7655w2i9ZtD/UCLkORUPj2xcr9+7EI1
9owpquAZM0Fc7nPSMA6ma+yDbYNY//u7/NmlgGwwXArRXQA4eH4pP7dAFhkuNQDq2oikkpejU6SX
TpMlv7irv36g693gDQXZwOEyePGcoHortfQWGLvjgpyYnC7uKK6CB9839D4azsv1nKengTPMH9/l
/9b7/8po9Icv/C/1/h3knWfF/vrX/yj2nVcrZoIeJ1iLkL7qymj7PmK1Xzl09zmy8x/WVxQsTDD+
LPcpwHmn6Vvy1PCG/KPcF6/IBfQEo1GKdMQ7HEX+49/h8yVfmu9lsH7x/z/C02gjP3sDAV8wbeDn
07jkLMLPezGKau0Fl2L+VWaFL2BHltalxPU7v+77Rmjgu5FaHlvIxkA5qsi5TPWUA4jNovTKckmN
l6k7FUiaRXxNmyh+l0Oq+ZiORXsPzo3cK/JTiMy2cQogmkowmu0FSoPHBtw+8TGjhd/EdlNq7sjp
WEVXoOWblvKZtn2UGrlNQ1mrTez7zbVXwhk6uSD62/1sdd4HZ9T+/KkmW9V57/R5nB5RnEbpMcmz
dHoN2D47i2iT2Ds2b9Hd107bRETHJY649yy3KPYtUsaDPxdjtwMkX+Bik4AY8m3dtI63l2ML+EQS
fIo5Cjdne8w5OjiHSRCh/Fb7LVmSJpkIN+stX1zaCZl+EKcKdcjJw1g9IpAfN1Oq1ZOVT0t3CIWh
MEiKpnjTBL53HLXMsuvB8Um43GJ9UeU+MpMHix+5J5BnRcwtmjZPUnuabhmiHa2JLNzMXRHEl3PW
1gg3wNPflQ4ESrC4dRgdFtrrmuq6qQb9GdqZBcHWEu09LPbgKqunrA8OOl11G9SlSX+zHtU+R7Te
BgJ3xvorywTp3OTxcO6D9LrvTBsShuajHjm0gxMg8qiSz0jII9JGJbL/fTQgDoRmUjqIi5s1QWus
c3UbFsBXjowVBoj9XRN71CJFXBDdFy3pWRQHi32c87y7NAvYcNJt2wLavk3xug3oUX3tY+SI2EUN
T4GaS/LXQO8RSyXyiAYSDovusx7AkR5HUkvIKST4EF+8ndLYWGwyHTe609F9Xq5WoGaGvRzmuCY3
S47xDTJYFz+ACiLGnm6K/yiD8CKLpro98kb6w4YAm+IWWhw3pgufhiQOZ6x6RSDLqwjt6ns3bHRz
UZSDpmfD6WraMGeX93hCRnIr8YFpUn44QhMHjJpZdEIPO3dx52VHjQ09FK9AUu6NaMXVknXZlyUL
c5prCJJuOBiRv9nopXkqw2S8INQgKvYxPe5qh8XU0FkC/PgwBa55AoniL9sGsvsXFyOqPpuXKH9K
ojy9RnpaZUxWMBBsu8Ijuc1NLcslCFXMaiMHakwS+dBTY88SydlQJBkl/oqWxWpKJ3jjBGqxtpwO
rTduja52F035OO9yz4xn+eIOhzJR2E0rO8Vx0mMepp+ZzdD0PGMD+yD/nD6pEeVHL7IKwitMQ65K
VrjYOqjVnsrZA2Tg41Ld5XaDj2GWlaRH2rhDhf8E/dE2zNyI85OT86saJNu3Xu7TJxZLa57UEkbI
7vwhdw5LRA0aTcOa6+KWMjiGo60IeoEaordw/lPkTMZY96aL8SSNBMx9KZkadQe81Im6XLD7YKF1
PNNuqKqrm6W30td+2SJawvGRf5lSv7hPS4wGZGrgRdww2a7eJqT79AijSZlYcpdu+cA49bHv044o
nG4ieZKyvznVrCiUqUncnktd0fHwpkTcu1GO021pwkls/aAWeLWc2rrwhzj4Mn7rujjJIC4brCYd
+XQlLupMp/jr27JW+iQXxvubRg5Dz4Kq/CM5eOWwC+IiOKYZqTsnUtTl9+rwf3f4f3XXgvqfq6mw
HRdZ/fgvh0f9fKdf/9kfO737yocuwihdMreiyFv1Pd93+uAVgigOCXhtkEVJCt4/N/rgFaIWKgDG
u98ksvzR975eRJuQNg77fLjKhVap4IuN/e82enAP607+Z639DQ1HW0+uisCVaPtyIloW/8nemSxH
jmxJ9l96jxbMw9Yd8HmgcyY3EDLIwDwaADPg6+t4vu6SerUokd73NjMyGXQ4gGt6VY8S4Bs7glUS
xLsxTB11x1Vg/Q4ax1L2SOTH74Wabh2422oqzI86yTfdlLLYdCmqqVRgrljhRyRPI456cSi1dKR0
RhuhFATkguJ0JlRaRD09GxuCo9muJUS4aubEXgFo0MNB5A1tpS89XvlZdiQwTarfS59qg1EE7hGG
/VOqLVsy8FMbxkl8zRrFuy8gOkReoue1cCZ030U+R9SrT9CHTIpG/YGWlTXXcHjsOVCE7Rzf5nl+
i+spzKm7GTpvA9lbblwjTt6CLK7Xhlef6IFyw6pYmA84grxXBO+3oNl5Nnd2Fi7CUnSMdKR0dfEC
mNq5ysG0KIPU7+J79bcqvSCK6a150Ond++to2Sf96iVPeaMMRVPke/La+Mr5oVfKlG0qdGRxYwgz
9lVq0e0TiOkl86BZrUbaNA4OLARWXBh5Hu3kXrGbOLcWIW9u3c+AHeUPg5c3sAVVlQyZZfTbrOop
CTthxyffVK3BT7WXMy4z6xzcs46kbHN3k9DF/JfMMqWBKUUkkTNQFLwK2ir5aHxBf4elTPGQFKb3
VnaxhQJCNddD05XVxeKuSFdAqGeUEM/aC8eX3YOgn/mc9d7fYCh55ULPoKrWHCS9smBNaDzHF3Fv
hgnSbEt6CwvnGqiqux7B3edrq5bu2hppsQglMYt3M7d99S1EEoea6PRrW1mCuWoqTeO50xP9AqLh
RrzfjiikyjpkMoJ3KwQ82ulp4eCz64pTky191ORWPaz6UlUHZZbudQq4GpRxtxHyK2mNe8eteVey
mUXVpfRJiWssnA6Ud74iSJrFITPtetsY9m5qWpz4SzxvqMn9rMo0bJjI14PiXJ/FQBOWpg5WOZNt
qzv3Ki0rjE1v7wfxciX3mB7mxYwS/oiV3FrdJmc21pdY2icb0khewIRlp8MS+93r8nOyVFHiZ8d6
NP0Q5hrM+CQa/7FFILNYtYYVyAjTHCC5f8cbcBanPbM7e15xtSZvW1Y0IBcoy5V49igswKZAqEU3
URYndYHjsx7c/WA9Ts1T51BlM81ESP8UFgD7Ga5Oqb/rTi4ex2K8xneJ2Saxogfjpifmpcfmsezt
lT4jo1h1qO6tllCQV21uRhg0J8rd/B1Cd4yNh+LcvuOqajRjM5zuuVQs19WxbNUa7cvcToVD+kix
aGQ1tmdKF4fJdpYHJ+XnpnmhEJgSL4L00z5x25yM/IFAHBryZ4aAlur1HTOynX3iMmOwZ1DG/07f
xZBfGcdwH9LO0C9H27bDNPtr81TxaPvbCytTLxLtGdfxQKax29qNZ1M00Udx6r1QvkVVqKgcnnPi
M9ZNDjn5PK0VtQos3R7KvBVMjZ6/HvXuve3kjwbhIeq4G/emPR6VgiisykvdCbZC2dbQ1LIbLON7
rguVnMsltkKZseed8zoub3jIYhTaxmZkhh8sA0ol9ZkpzDfby0DiBCR+luwh0PXWhsZkLcynIj0K
wsgUfpN9Sl4YqenV0IJN0iGmpkWo6XM0i/IpKdLfTNO/MRTyiKM84lYtck1DTtTG0xLVrq3dd5Xa
oz3Hgo66/hE5Ln6krZ3O9sTULvSdNFYUl7SBrCY9mM5OPBf0xWr9TrbQxlYUtu2TpDVeAaQxhFei
edeIIK9Nu48jrV6CR+ZHcskUU3wVvQjOtpVtkpikpwfjKepbSCA+WXWGS5udI5WucV+vqch6LzUf
LEZJAlMGE0rypJ/6LM8OqdUGBz/xx7Vt5u0Ji7q/YhRD7ffXoq2ejVI+lN0UYuggtrsM5amL6/wa
U1qTa+mLN3NnQDF5g+q3sYuvrLHWTpo8wSpnxdXov36GPcCND/SL45QstgbE+DWV9OqYTF17b0Bj
92Ke/WL8U6mMcVLYNB82xY296Z9O6zkM2zn9rwZmwrFoD7BJeC2owkBnt9uoKwI9qsqMmgE6ogBZ
1P6qtGjsskZTrlNWQSuqy/7EOBY2FMkeFA0gP5Ms/a3T1D9B3xxoS9M3XlKsK8eGVD2NtMKlESyR
y1xl1+5+as57Wg4nahILb17HHYFunBq1/Wqo1wUHI2vfrmDHxafc12SS+LIJr3kLJnlCEmeJbefR
MKqdo33Q0ba1CoLEZCzfPJ+ibe0DstBu7Gg7tNUzrPV+VfeUm/PtgFulyL1721Gn7qicNnaj9kvi
chuYTLXe9ICsf7WS8Zi1pMezvP72KCpcZb44m4u+H0W/l7UdznV5Djr7Je7S99imWnkaDwVf3obT
RTIQvHSBfNcsxqxE/4z79AK8YW9jVKi88+KNb9msHUzNetaIabDrIesQ1L/L9AT1Mt3Qz1SwZqOF
iQb2v25MD3IOncb8ssci9HNWORzcASo7T4ii77P4W3nlbqqSMzsBApc1T2A9vzSlQRtMTw2Gnz3k
xC9NSiPB9cGPSYkUO/P9LMvZCiF84/vpObWOkoUWV/4PztR9QoWVKdowJ7E+ziDqB1vSK/SJQ2ht
cdlXqYLtM5vGOYinbVdp2t7Xxb70aedkLfYPLZQvWSreUpUcrfltlin5tGSj1MyBmmh/rsv2gK8O
E2IyPdK5vZsWdZtgya+XoI7GOPjhZg1TYW3jkg5OEvTzHlUGU4jUfshb7tMg2PCBrflqrGm03Dck
5f3F39b9HOWTFuougfb+q09BToG4W3hcAFXouPH6S6yPnByHRxMehgevo9Y6aojytVcF69juQqMj
4tjobB7z4uwLGjqWsvooxC/JzwuRFDoz5s3YzTtK6DdOS8dpSi9GWTchmxo55HssKz5uK7ozWREG
VOFaXF7dDYNiDB1SfmZLatw2T7NOOE83ktvojS948ei+lB9LBe+c9drOQtc4KqHl/KLBfBiqHy7l
ntpSSmmqUI2UW3M3KZGHU2EfKIihhm3CqEQjECws7+ZOFeujUeaRNTo48Dp8HBkurdR8TFr45pop
HjsGjGmYHkAtrBcFPT+V+37hOB3oIjSl2BqKXkAC8GzWnxRibkjHbs09UbWhAPIS2mz9douw3wFL
1s9TbdeR5YjgGGh8/e75UEKqmvM8U9huNM/Boi5Daz01jQod5PlRA+zhd0eQfhQzyRW4TSZNgN6s
0g4Yo1Cfu5vdm49+Nu2geH1K3X8YxmqjBRQSaiEgza2ZxeAlmpD6zFMl/Wfbgla26MPP/UFOvSYI
Jq+hnM4hu9sPLx0LVf0eWGUmJaHNqVPnbR2kccSeDxB7FVJNt/HmN3QuBBq7hBjujFvhH8qGOHmX
7Ujnp5HuZUY0O5iaiKqGLM4iLTD/JP03vpxsy4ie8lWyWVya4yvL1Q/61z9NkE0HNJkI1ySPAIPn
hZm/UdceZWwvUP+5bgXvCp4LE+mlNfsV3hhZ4awsL/4aSCOPU3mxKBNjKgFMkK0tmHKxJTeiQLqr
zpUVX+yE6sHPmj5z376WBUgOtpGO6D4Ei7GqpO2axm1i+p+0Lm8KnR05jXAyWaJCbyKH9H27UALW
6f2mqfxwiHET8Yz5Yp2+pfot8jMuiKM9e5IFXgbRws22HFd3yqLAzwz48ki6jFsTBKcWb7OGt0Zu
k5p3IPI0Xrwd2PJ1dvzodZ85NZtr/K7eZrEfLb+yIqfT8GMV/obaMLbG85pKOGOf6xgBPe/EwW4T
gyrICrajflm8dliKshn8Iu3xd4IC3TjfOJzWtvElPPthtr1vI/lT6q7aumnHHjonA/ZmNeaXUwB5
ra3nrC+gACweb2sYHbkGMEDZLCKaurM+09iIP/yk4wVa+zlEWGnO26XnAJmZJKu7vn/qlRe/pk2M
UJqZyXwWClocMD9mB3do9sOY8MKkpXZl2sxVVuIABIbVbNnFN3i0d8nzeUWzLthv7f6VdKdIJNmD
OVvflfKyUGXdk6E8rM1yOeB0eTO79FGS4H8j6/2T39+lcXHC17oyDbntl+zmzJjjzTa7xKP+Izqo
m1kFgqAmwg7iIo/7n86W65mvUKD8s+malJfakSgLbR0IAHW63mx580dYGU8Jr9KHPOCYZxpaca6n
Lr+0AawrrP4mU2mJ+zSayhxYC+W3VX/hhKttpjqw9siKzhPUD7EJgK69D2AIPiG/UuNaL6B1bFOc
3JJxnj368kk7BorlNGFGxMpzJpYR7DAVNWT3TSyHKxFLGubKRTtZJhS80NJGeCOal1VNaFSL/Xdq
YR6vWATIS5Fb4zWBClJQ6E6/FPQ1FsirRNyNMokB6zykT1zSUJuZrXFqmG9lt60LbWyCXd4ATAsh
6CTOawXvGiqFA41qq7Wzdo7dJNvyTYNEVS/TSmU5c8fC6P3QSpCGq5lHLpvxOLsEmSU5dGvDfuhB
r0xwhupVUabGwTd7oIFDmaTdql8KKtFZfrO+56ABOoN1dxNNyB5IGwwWbyPP0YzrZnIEtUvN3S2W
PwGVoeVbrctF5KBqEAChDSb2PIcp8K6NLBg2pMHDm+F02FH31doXj929CcXbzfYLnDaYIsmc7Obe
648BeTUalHgT4K/QakayZqnW0In4RhcV9SKrWjXeJSZGvM4g8HEF+Ze7kal3NfVpfR6ThV9+9Iv2
hnQEVzOSQpP51Tc0xyVzjEHg2aHGjfo+5WicHGmigHtlZPuq45gW2lo8v3aQjqyNa3Mv9cV8HzsT
5Ppcb8UxWXReYN69Z48qvYAN+x+f17K+H7wGCw2iokOweZcvhc6KxjE6oz1rk0WZNE4mPqh9jPe2
POVS6Qpql7GwOMgXg0bhzlNef7kjsyWOH89VT/nolMYvB7fU+80oCVpPUtT2IXViV71X2SJPw2Av
Ozzo1cgMpuQa6Fq2M5fGNR47e8TvwJMABhPbMp5MmermLd3tZbwlnwfUTNpM1jR81PfnWVv755wK
tHblYqN2SLmiV68a/hEjAUVlyN22y7Vwl1yc0ePxXAZ3kMIae4bzjTmSakGId8N4iFXt4HZf5phI
oJUCWezU5GyrJGbWmwc83qsGe/a1Vb7ThlREaY+uKLEAtcH4bbJNvM2GEr/NwIRSBoVDyL9Nt6qe
xaHVp+ajBQIAka1wTJrWdeIQ6zGIcXxV5WzSiNjWw7Y2l+4xzfL2MOVxcqNZL05Dv1tcmE8q6Tdu
pvB5s+xdO12avWe46I6TKufbCKk0snFdzezbBuQrd4k5PxSJ8Tu4cbB3cLZChXT8xy7zm7M5jM6N
TBz0r6KWxqEX7YiHvnKCt0Hmzq2rpXk/bueFpMBN9BTedWJG0MBqdHBp+bxffUnJd4u7/YFzkwP5
Lc/hwCcgOu9AuBWitGdvFGaDN+Wkw1+9p55hJWMdh7wFl7VmBXWts17bdMVsHis74bxgnLB9oXZh
MbeRxttq7y4zTzrV67jQnDIxnwoel+8A1dtDbjTJUzz0zCO2FAES1oTK5jCMXypWCISHZ97eFUCt
ABOJSr7quky3U8WZOBfC+FN4JQuAYTKq17yYHeTFBEN13qbNZbGM/tdI6ivfo3LFhiD/CxPJ4Isq
l6nZmgPudPSlzt24PiVwJTSrqOb5wtCetONj3lWGJEyY2B+EE+IeawjdGyd2au4bPUlMM4knVnNr
TQaSj8HxDU8ka4iGdCBOdEctaH1DKl/QWuW8MqU+7YygpyGosRmS7avlFjyuSsvetroVe9hQxnIz
KiF2yG/W3lGJ89AblDaz7mv21vKZ9o+yJyYX42U5oXjOnqeevMnKDh134QFPmLXJWC44K6rAGZ81
I/s1ioURRxnxfDDLPnlI4GE8SavmgGAvYmXWmXhWegrEG+lZbJLRUedyTGyOre3jUtjzBQpGzM1l
+Udn4nzF5z3cQJZg0/cpepbq2SpQBiiQbXdlAD0OnINGysABLtQjRXItdHUsLAPdBcjWprRwBXWQ
e3B+4SOHh4CSOlzA9NCKyuvUybfcViWOw+K9m52nXmcSbraaCo6K7WVtEy8p7ZXGaOOJcl8F824M
wL+YMWPHEkf02Y4nEByYGbPcWEP1oKa5qFsK7hGajaafznYj44Pdzw6Hn8L6catBe8tB1VY0k0v3
lZQgE74RTeZD3A3ZO4Du4+x3/bdi23nG5m79lQwO9zpJfcLGZRbvZTPPvyUgpA/DHmxyIlroq7SP
+jqmPgUlxut3U+q3wX4oNZEzExY19elGX6X7iQDte+nV+Y81OOm1KBbrj72weeKhrGWRV9jlC6Fh
48NtqFe3BM2Ha5kL7SvpWSDT1ab2gEbHZ6C9Nc5XLZius5ksNwnJGLldH9xvtsHFwcwYY/lD29GR
+k5XtvtDCah3SpmQjEiaxfR1N7pgpxm6q1VTWutj799mi+Zx5vKWba3pK82qb0qhC43xcZ5BrJVD
aq4nME3vc18ZW5lWNI/de36r5prwCgTiklF4EiTJKk6ygP5IayN4mHbAX1mOMa3lwf2WVNmwSRf8
frKiSbeGAEaC5IicBWMNEl1kl4ZB7yva7jIG7qtcVKRqa9eaWvozeA7+00YcB3aUUTyOww4uK1v8
xbFDpXknL0CpT5zgCRYYh9lBTDsx8w4y7oBLhFDS0mAFm/jFNe18S6gqZ3sHe0i1gxu5zbw8eKL5
gBP0m08qzAmVJmaXc8iq68OIBL82J9XQ6JocpqF61Uo8dHFnfXnzCOoQtskGpPAKivA28et4T58k
Qox0XwyXL34/xd4VgBpKi0apN1pWNI8DIx102zXCbn91W+dpkgnJA30Bgy+8+BtX5ZElRCidYdnq
jfbRtSiXjVIsZfkaB+3Ur6nTZJNreZE//eSO5HARmLu2FlQ/DdMtTlyWkzWfC2ZQj17a6U1R+819
7FwQbfJXxs9i2zjTFPF438YZdEgFjJv/DVkXKw/ZB22SMm020xQ0kQ0lFFsf7es6DMl9gMi7m+t+
+pjNsmK07hErrER7KB3amZutGPtDgqQbzffDjeXON6MIYAgm+XGcrWQ3LApwvQ8kf6X3mAhUVSQh
ADjmX9u8Wj1AKpUBTy24lxoQQqVTh66XrX35x1+kg+Chbzhet3vDxBEwoxdiZTYey3SIBt27E/Am
FWlGhwk1+SR3M6OytUxM40BZCJJ5x4KZDj12aLYjHzSfFrSSOWw9aHhgAblxBxpqL9SwK200xzyl
51rKO62qVBdWCQPPOjfflNVYnqq+aJ+CWD8HgTD2o1Y9C2M+mYn6UQruUtsd/cU75W3+CicZqU8O
T0zwlM43VXlrDU/9JAh3Zp72F0wT2meeFd7VBYeHRoGphufuGDllWR79qqbsweSXAQe23Fyz+B5G
gmcxd1rKVjEkvAfEVpD2hwN8qfr0hZ01uauGHnokfq0d98Qb1osobqwGd5Xv7dIUy9DkK95O9L66
VrUryOkJbbzWzhC1Kn+/u8pvczfilpjrWy4656tRk//o4Dqmz5EnHdOSXh6DAZPNSpn2s+IkAMB1
EpFc6CiAg7mhWwDBje3KdhrK4SQ962Ai4q0nXV4EYbfXIChS+gjFBudE9mhAMo3mwVfrsQWzBK19
WaWB/9V1rBPXXTObZykNVB0xxXu9AeoJ+nso9U8AtsauBp1CsYSJECi30kqMTTNaWG9NLVSJ6g/k
soZvRYqMYbTASDzWjxZmP71eIBO5j5owvk0r2ZY8EolhrLmiB2uYcMM/ESveD0kmyZ2Z+zmGmV3Y
e7NmPg+az3aW66yejlKrBgZxikYIa1EkvSAntm2JpM6DPSgVlu9W/2NNddiW/DbYbH7wQT62fXFs
rOxapvjeKS6Ge6u5W05L885N9ZQoYvk6Iz5OqWm9jFVwGBHy6kLiz63+kQW5EVRqildFiOtNVVpU
dGxb/JS0fC9nc2Oki3P0+u6DvOgRFhZLAjbby7ob1LjxVJdEvJczGA7y3RPem6iaJ46z8NQq8IfC
kfCE/b3EGF3YKMYKGu+YJyfLOci0PeYISA9y1LPNODvXPPsxS5lnq1ygy3TztPHowFIcCD9wLKvv
vlfOdcrk8JMlmNQjkWOEVmq8K+kgUeM14F8W042GSEp3tB3cqjoeGIN9FbwmHEG0I5tx7Qplvf5o
Esf50u+aW8nf0uUP3e8nv9V7bc3c1ovIDGg3pnmprELgvAMjTF2Cq550Y+uYEtU5FtMVoJAf+m2q
nzGkFkvYeyyi7FJf/ngpIwZ6TPXLMEr9BD1b6wFIIg+w0gA8nlgsLRGDf/U5WQnmoAy8w9ZkMFun
cH4+8B3N8hzb1oy4KfJeY3GoqA5vhvlfDtP/bwL5X3eX5f/gAfktk2ys/s3oyX/wL/eHi/vD8ukD
wsN8b4T8v94P839jF6OCL9DvRUt3Ls5/Wj8cg3rhO5+JEAqFiOw//9P6YeP9wChCHQpebyhOVOP8
P1g//j3HjYEEEAIRK1xwPjQd7KT/7j7WbUrYu8p1cK/NehTLOqya8W0s7WM89cPGXMT2v3wu/8dk
+m+mUj6G/+o0+ddPhMqB31kHqPLfnSYZflkJO5cjRGe+QLL8ynCGkA14FvH4BPT35reEK2JpvQWj
80e3+sc8a7/nqsPjoVmbfnR+U8c5FTiWOW2+N9ZcRgKIR2QTdv6f/65cnv/2lzXoJTRp7zOAEXAR
nfvH919oBCPqj6vHsbnqE7jiVsWCW7hdcUnxuPbsKY0aHSXNd4M/mM/MwMutYE3Yp73c5svyQqYT
DHCCSXWC0AFIC6OKpQKNDZopLpBLP5yMg0NuxfNaWIig/hiQIEO7dDEUWmNqHhb/mhDNZVfIWCt5
FzGtWBG1sdNLXUuLeFU1h8StdniM8ikio/utzOGiJhv6dMWLGQ2nDy38Y2uzz5HmNMUmprXXY291
2yUgoUrTSXKi1t0Lwbz22Hqbz2qhTXRaSsQx+OJlWLswylO0jVs3TNqNag6IuhztqAFord0IL5rs
Co+rctSjQBsu+M+RlasuncI6n63fuNCKXxwoOWB4mpxY9ypee1qk32dQYJhPwu/LTVrVb+lgB3sq
nd9ZkD6hKRCuNYa1UGVxKOws35I3LLZetyyne5/TPpcxm8yEEKwKFI52PiDknD4EUKVtxz5rOXGR
ZEkm7cDe+iWZK/1xmVqJYWSqI0ObtDNvMPM7gO+7Jfm65foFOyLA6Jo6mT4gqc45q2xsOfkPLRvV
QxnAWnFqnfJjtNd0i78B72eVsg5tsy1Bd6sIh053yJfF6M1aENtHrD/eKiuX9KkzCbk1sYAjQA3A
kAO5yEyivcP0z6LQfqFqZkvFTIA72fyqg74KjcZYgGUGar2YdRVxnn9wlqyPoIXWVCD0nErTvrnQ
Cc0as2i6qGlR6rBTEEYux/ZczlDAaz/+m7tp8pMo50vMAzMXY3mOypgOu5bKMjLQFB8ToGZThfJI
X4/RhJ1H3i/Bgxz2U5psSJf+qb0l+zJ97ZU6CesKJ7s4LTQcbxkWrGNqJF/e0pTvWFr1p2Lu1TrV
4ahyNIpF2FqJfe5HS4tML0CAd/KUQwPS3KGP20ugk9LuVOztcgPPWe0nVUimvNhr2EVCbTYIt/eZ
XPete01zg7Zlamj5cJxqT/WZt25JVl3wc7abgsqKbxovykjjfL/WR9VvbJU+NE45cBJDmcirINjx
7EteOl09NvoC2vu+oCEuvuOUtstS4pckuWTYG4MIcQeVEV0Fu57CpAiOXfxY2mZxccbW2Zq13Vw0
PVg4iXjyY6Ts51bOBtjfPgWSP08p9OgMSLYX3EQtxmN/t9iSz5dnO5gh0sYp20sWItthhPGxQm//
LplOXAPzQ1v2kT6w6sbacM7wENOt8mNjgjoFCOBbQelv5FB8iM6SD8NtqmJrDZ90Y/W+vdVdyX5H
el23snBkIMJjXStG1f1MSgvAutruRxyL12oest2c1lmYZC0kW+d+oE5k3Lza9fi1mFV7MVDadl7v
vuWWmb8AXhc3YY3xpUHKO/MI4sw7CZDKHD9BqjvmFa0U4i5z8oO/KP9zBiqxzfiu3tqubU9tVpcP
6MoIs03a4aRz5sjMioINVM0eOG6/ck7pW9wuw9/4vkti75RcHbvVKQ3ygFqaQ/PetennXCk+y3F4
HGZmqVQ4cJoRkXAc69chkc+aaaMr6q9OMVbuWsZtci7KLt0Vdo8LAcCpgRKvq4ODo2zv+LkISx6Q
v0C8vaPBDUygLx4laVuj91Y1VeDUG+QJJj2v45s4jdnRG0CFhx7+/J3ltdzXoiJ2iL/c2umIYFsa
3wyskXGROZgdu/baonkQaVI4MZquHT882sWyTRmPaB1QAli2MWnqz83cKD7ZHtN9S2sm8A8r0o3Y
y09eYmwHLw79OCt/zAFwb9b5zdFuZbNTCFUIbej3346RNLBqszicWAKwkCiNLKoGi3OxQ8y3Ll1i
zoyuZ87a7S3uy+KKlXjeJcrW9mD6dWuVjOafJcs6FTn+GD8Lj8xnNqYTkOC5lfQoqpQWd1Hf2F8Y
EV/rPYWjOVhkwVFXd/p5Q9nLAttRmZvEtaYmIn8LLz1YtGhI75JwH5O5FBW0yBwtsw0cehUcd2UF
jb/hnJGfizaAVtLY0wPNBDLYGBRXLNw1G33U2AuZuZRs++YiIfs2pu3KXMrgNMbpX6mJ4LXBZRSR
KbC/hslrjuZoE2TsqNs6miha7aUd3XYrISaEHnIMWc5qqq5tHtvf2iz0FbveZUcb15PZ1fEhnb3x
mLAJiNosXyLk/N+0SsqLUFUTAQc2NqKUhx7Ya5QDangQJhFwyPBvfd9wRHUbnJJa0KS7OUOWpGCl
DWvl5+dS1yl4qieXxwS4MvTrQL+RgRmiQmmY2wuo6aHVdvdrqKkPh4qMEirGml3SJqi6ayqW7FJI
OWDTx+zJG+jMZEAhhHKgY1O3ss/HHIBm2ZfyqfWqdqMNmcTfMi3iEgfF41DREsgNEZ+0IbDeLOaO
NWvpmnxnB1tsdHY4fqFJ59g402jQ9HTXSM8/dVR47sksx39HD3+/zxvjqNFdszPstoctCNRG+NY+
oyDkSHQ8eM3IxUge2ZqSaYju3tGOlreTekQ4LJ21n+jDwad2ejdzIsR3Y6V3n4ewNwRtc0y3rjrb
ndatTPcvUjN7+7RZAjQQ9TA72CPoRxVeOOjJuU8N5NjShFrsAnDXqnxe2cXIW63FJ0XvlnORvdOF
5ai173AX4x2dHM1O2DI+poCYT6g3+RtE0WUjWr+D/DOlZO0VnWtdMKoNWm1+qAH0fLNjio+ycMWv
puK4WsmKrSI1IPIsE7z/loOkbrvyNsgxDes6eZLCqPeT6WO9I8y5DSwMciRxkpUjHT20SEDsfB4/
0cjeIPTyJielrVlXX2KS9QcLl6jriwPrsmG7ON5DFhvBmrJAimX84texu3jjaIW+89J6V/j468ZR
Y+k9/FOuNHMDGnMTjpZEwpm6ejflmXExVPlWTE52SnEKLPBYn2XlYGbDN30g1fmDhtccBI0brlNZ
r+00DWSbl12Z8mMbvf8hoA01/A7bmWSxQrdnfE/zm6dNdoS5a7yN/ih4sbEhvvAmzV+nkZensJKG
p2MHksdjIaLL5FQHufsbW6Jls9+br1mWBFTdAJh38jlYL4n0KQHNa/eB7gT5IK0ZNWsiZBWC0mHP
2cgRZxtrsaPzTwqIZg+vpxNFUJ8TWnhJVqZVUsw0JwyEWpnz7G4eYqN6toWGwgqbaaWo0dvi38Ev
AqqlaN0z9WZkjsw+Grx7qt6a33ORuqvBDcp9bozTpkFfQpCesCZ5TzzpMpxnGT1qHm+yKc3/tv24
hJzyforR/aKi5Xlu2tvCWewMculP61pfsGAowMITg1xsngu/em4Zsg9VloJWV4O75m8WZoFRhLrE
3hpoVBGRsG6/Jc7oTdFNRG5o6l07Bg6ysnTu7TCDs6nmuQpRWYq1R9LzulTLU9/U/iZJB1L4Qrlr
wEl8XvYDV5Itytyf21JvH1vTTNdzxRvUHoH82E38o92JCK1Q6GWMmyDV+bGQeiOQNznyDZcev3IZ
JhaUpbQW7TP9NempcGNt67gApAwMEUk37XUhqnPplBWmtwbj7AhD3iL3wjDqmw96xtolJ0m8kVi8
1+Yy7BLDkxhdpU+eqHIepWp/LLYZlGMNRNCs/6DuzHYjR85t/SoH+56NYHAGjm8ymaNSs0pS6YZQ
aeA8k0EGn/58bLe33QY2jvtyww0DjWqpNGQG41//Wt/Cvi8yVCcnGFbX8FkVg7gxA0CWVYmA58Xe
mwd86Dh36Xxrl+mZDqFhH2f+clU1NpI53ITkoguqxCabgYso8zYvjDAGzX5P6C/EjmqHnm3Yl6az
yrskLah1HPDFZ1kxnPvZG/29kRf1Cxt7sa3S5ZLPs/8ZDPULEKlfomVFZ7UMOHiKyhlLi1C/4ny9
++KEe5SUgdWbgg37qwfc+Fg1nT+ewFHZwLXkGOpiUBo7oDWCoIhHjJZYNUYD3bupMfmyBBmxLE8N
Lz1GzCUavinBdoB/SY7jtHYxmQ1AyKUySNn14mfbf0/xPJ9USZ8MS9n55zSp4BbRLvgwkMJZReMg
osCQxGVfEPIy43k/53V5SB37oQdvsrUb6560/6+qEzhOkvhs17wbUuwRG5qHH+mtGY7SscxXIlop
TRP+zVy6P4YAb8jkpLjlW30j1pPOCwo8i1k0H7AZjGTjbWgiAEsxFnLVry9BaZ4opSm2mfSqMJD1
Zz8u5WMe45DqK9ZGdpzfFrz5Qp4sGBM6Jz9NJTQTkCCPBduBM1/TT1c/FzrW+8qsbxnW5UPnzYfJ
xRezKWf9QF1luSdb1/+sZc6U7MfuYYzy5CBWN5yN7efAL4ZvLUDR7RbmJb4+tRfT+mPyecM2TZeF
Mh0IhhR8AzuWp+emzMs9LyBgX1lO8owrsJgvE1HCfc8cjrf8IdB5fj1VEY+sYPVeSPdHzebTjul4
1JG7XNKFyXURwUCdbXxZlGE/WmRNn7lzjxfFOuNUAkD+8CDXbenmG8+WcMKlyfuXLh/PXt5hxK8J
GLKXssKa+Tw0HDyg8BwaubWtRvxYC45wewrjekHfOLHf7vdex2YXjkryBSGj+Vgsis26/+YQ/yWR
EJcL//zf9WM+uPh0KafO7zLWP//tP8NDHb7qm/fyq//3T/Wnz0wY6o+vbs1n/+lfdtWQDjgfvjr9
8NWPxd+/CgLT63/5n/7h//n6/bM86ebrb//1UY/VsH42OrL+BIiHzPAv+tP6+f/4uPUb+Nt/8f/p
r38jQ60f8UeEzPmNVhhEP44vYkDof/+QEcE/se8HNCF8x7SR1Ehx/xEVN0yw20AhaC1GgKQMwP1n
VtyQPn8GTdF3fhf/bOJqf0FIXNkB/wyQAZ+w1v9BoOSKHwiCbn9WyhrkJ1NzoG1c6kvuWVy9MQdy
L879/x8Wwl2BWn/+uwDFEoCXIKJW0Pi/00j7tjN1F5N9FEXn0+81tftJ8FdnXAUNkMkYtrlFTz3J
5NG9EaqgLtadp0evjKr3ZrCqm5rrxqYFC3jySyc/IpZRbQdxZ1Mk8iswXPvYNPNLWgfWuR974y4d
JdsUnjx3eRFh19Cx/1j79U1iQh6CVBTsegc4bkfd2FTF1gdgVnPrR/ErbWU0frlIHxvXZse4GahT
Yi9qEC3YUuWnbvtyuKPpauDiE7EeNR3vl+8k/SEN7J5Yp9Fv7JnGQUV4NqpJHW+X1TjdjZ29i6qx
+tQ+lluXcW1bqq6xgNZhY2RxrzMqFO0g2Y2sQLFKlEP8tfDsmUMypumeRQ0LZcsZBOHRks1pN7C8
Joxr7ryS25F4DBLXSkz/SIsZy+6QW5FdtGdBL+zCInUGKzWdvdk3pldWsEiLCU4fRfuFZzm3XWAF
dyo3xw/qzAhdG2NpgxgSlfXez60572KBuVr4LG22NmsIKtz6wfgZRNq9X8qo/oTozxZu1IG/baJU
2SHnkxq22aSdt2Fp3eBUNPiQNky2/MzNifD+2Uks7xXJFfVqHjKmw2pitB+xRsd7s3Oj4xKp/kdf
g9fYTJ2bumcMKm2OAV2s80HSLQ1euYFHozZF+iJJHA5ng+4OQXJR8XKL29ILzjWhLUzOfpDnBMrG
0dmBqWXkD/iLYZMwV7SbobQcIvFtnJxBsRrLloY+Ssrgf1XPjEN6IIrvDk+ZcBCakIEYNkETut/+
zKoY/qTiERwPUz5vTT+BjhDRBkwxAr65aGMLJssNvUaAAercs16o9Uq4gproYaziKuNLoS+WPAgL
+ek3uNho1OqxbFkenBuC9wmXriwJjK1iCas2NaZ5WkVTjMmlZ2NysfAB99vCWF+5tSXrj4zaultb
MKuH7NPmdu9NXomnciKBzH89tJ90/sCFUV6U1yR9vNbFZVmMXSg7u1V71TGuxPc98yPnAoeSbvqv
HIkqCRG3pp+4NH4vGTbmcyOLfNlZLtXnLJJdas0So1jX6LT4JefW0V199IahfHeZsXGEJF1BObM5
D3sgDPxwyKwKPCl5HwcbP8JuuuHuOgMbYp93bzmZ/8FrIrVPTR8JfrjF2kglvAz92ilm/atLjMTe
DXQuFvuMMgkKbEef04SXD5GERRiPMsN1Fk6UdNwuJhWlvEWtwt+yR1mY5mpeM5tJx9N9qYDDbdLU
RQMcSNKsZh5reM7qcfzRVxWBwKHOBx63YJAwHXiG5h7LFYlIOJU72PhF/1W5JnYUnabjrqqCUR+H
UmGqIB/m0L4hlMzuhJqnT4+LK0orXd8DIzGOoA1hfuMuNtv0lfrxMX61KNP4nE1n/DALOoq7KCm5
F0z2wo3GUHSRNWQ+TDKB1P/uW2yNBogH4jiIfzChtNvfwdhZ3A0GwKQlh4o981iPcfewok2QGigS
pNUzoNEmp/YN3Fpp2M2ZxF+zwjoJqe26gXXHTpQzyrogn8P7hQolwo5V5FJVBtYroQgw7Ziepzah
NjFSnjwH9bKSuixMZnh1U8s8BoNTkxnJMvk6cnO20AIDRXUvIKAtbc3rGwn8X3zRrca/ASJdu3Sm
i2HeLFK0xpOEufAxUHQKXZAwjr9x50Bd5Wk5RLs6tqZXLPeyOJqM/P5mJuaZgw0wMBdNZdn7Lz17
Mhy7GPUuDvd0l2LMRHS8eQv1XEFtWGtaTT1cI0GX8VuNw2748juzKr9bVS3zrzqSqE25bFsHx4dp
Tt1DkM22f9/XjrE4W+lUOLU3iaJZbaeLRkyPgTHF6Y2uUlPx2vJWs0VV9ui92L6SSjXEJy2PRELb
14bFzkNn0y0/Z9M4lb5RY4EVrqKK1OLzR0e6z3NUrETbfEsgyQrEUjKrkfWdGXlTHgeL3TPgAgZQ
ruzYfTV++NYy0KUyXZGBKI3RXCj3HIyIE0l4bf9jCoTG9YRjr/SfPc32n8M5ztqHBhObFULZk8ux
0k5tH6LeIpAxWa3iKCHtwOHX5sxlcQo47YgKa3t3Bh7eloJSCZ4O+7U/vpZmktcHUUm4KBFuU7jC
UQrnV7eeoAQZohqO2bLCM/eQ97w7jlVOg8KJdXtA6gOOnon1bTLb4EXT3CB2VReAdQqbumuzj0UN
cnhCCVTyWoM2Ka8dpzFbErM2vYq8J2svuTQgEgmGqaaMfohcLioMhK2Sg8ycuuSr7zsSHUY53U6T
ttxdAlY2ueb8naavgWDSmhlifr2nuti6zAnn69W0tJMK+zyxJD8hd64e8oDN2TlJIvejMe1Yh0ZN
S/Yu7YsKVWvpk/EO65JE2KUg+buDK568s18ux2t7LNr4QnLSk6ccZmVGDIjZIdlOHKPCwyyvW/g9
CjeN2jXdakzcJna82GdszJ/IhPZmnrHRBFla3riGwXWBW0opw043gN3Qa53jWDTw0XCmFTbqL1lt
aVEtH80ZNw5iIkeHAGAm3ernlLcwyKBKNTtWMOkujpICHNAyfzu1KDDVcGxBSMRpY1di4Z3sYxju
5uq2Y/DYS7bCxFyUw5lrNCQj1NSebNddQ8uWBr3SOqE36OakVL08V3kGnnE0CUr5A9s62aPQaUrJ
Kd0jNnNdmTOIZTlXGzcNKB33nRsgXAj5nne0Gmu6mGY/7VXvfTY6V8dkQGzxMKFA4IQ23Y5tvM+G
+XMhOHVwJa7+dTgscIuOL202V3cQlydY1ol57Fw7e61oPfk55/ixNnyvAASUT51a2CNEgilaKIXY
SM0l0yhof4s9r927mXO08SvvaIoaNPuuUfKCxq0rNt0IqTCyg2IvvMX4AL74i5dJfzfT7gUFGtsV
psvxusPcgbGFdBmnFduixBqXO10XecjJ15xbF4qe6QzGR2zbFz+ZKYE08jJEHjFuI+Bq7M3a/JxB
CnxUdGbEQGFYnnCKddkBgM73WK1wFwR5npMVi8A4SB2iyFhbpF0853ThbqZ5zRH1k3ggkayQS2zv
1HaQF7OkKh/JvunriI6Pawrlu1NVUHi7lJjfMx2LfSKCieOU69NQA0EhqJzyZLM7C/arSC9oLY/z
EMQ7s4ZKaGH63fLrTKmnittXtrvnTlBGSKaXsILd/2L9jMHbRQu3uBNGHOCV85B71XjTO7lzY6sC
LU8ZK2dpCY0GX/nG7+rx4KUCoSCa4TAlgf3mcKHdqNGdT5SQkmSxRTFMob/wFg4Hw3ffV0f+nTXz
EPeC3rl2eUweGnN69uau/KkVqakpH60zjYgolGVbf7aBJKHaD/WZBUVxwtX0GLSm3iZTxX2PTBjy
TTlVLA6AKG5Z1FGjJVEFghR/8MbGbP5l4iUgWwhr9Fv2kmp5W0YhUYY6CPEbCZBGebAe6VQMrHXU
Y0g7T57zJsuGr6VknU/rvbFrFZdRDJSvGbgiJhqkL4OEw8kZAPhsBmsizzTo8Ttjdf8Hfu4vzf3/
2VD/v65vy8U48j+7g3b99M6Zk/7JHrR+yN9He0v+Zlq01QSuAyKG4izMPn+nw1gCRBxzru/5tkdj
3Ipt+cdoL53fPFw08OFc6IiSj/1vi5Ahvd9ANTvUL+EvwloEqPkvjPa/G5H+ZeB23N8RM9RG8cXg
iAEFx0D+LzYYK4bT2syIuzGwXxa4T/ZsQIqoVGXoA73fGNHwBgBmIsU+jll12wCrupqyNn8tRB68
zcBPPoykw+LLOyEDZJG38gRH41aNhrvRNdn5vBrAL2XJi++mYaPSX5RqWHsns8/VAGnLivwdAy63
BueJv8s51BUQFd3tRzcaw7EKrjI5vo5de0cKEDK6nyShPct5J1X5hGwmttbc2c+0Obe7hHkPtZox
AssTF+/xwBWe8tCslNFnlxLPITQ3FPXjnNABuk1M7gbsjwpmfnAfeGHxCwjDITFZTqK9iSuvBF7V
DXeGw6aMM34u5YE4FGk6okFt/Cxrq8I/b/QEl9O20+lumBJTfdptO1L127NSCVeJDIYFI7ixUXME
tY1rtZn0oR4m87pOzPZCRsfgey3cXL2MuPmCHY989wA2SyHnNrGodpLuIfY9zRjfJziLrxNuGAU3
XcKGiAMTJwaWxXLXGFH8tJhBO96soOCDjIjGs8zx4zW7MD/LSAW7Gsfh9VSwVzfbew6ahWQv2I9Y
sxqeBLK6nOr4guFrN+URv8UmW2eTLjiBcYXoJnvWauwrJgo+qwxzwZgc7RT6T+JRsDq1nn1FB+uu
yQvyr9nV0OVPrdeCdYs67rz4OFK1LPe4RzBEG+nL4gTJNWvb7NCl3JS4ijAdhgMRiWbb6gTMn98Z
QQkJhEokKFxlUsehFwc8Vo3KtqBh/P4W/kun2f++cwpt8H8+p97ey38XIF0+4I9TyvqNFBbvY1ps
VsuihTT591NKyt8EZ9PqtxI2WNFVr/vHKeXTIohdkT/nP6ALyYFJ2tfjkPztvwzT/014Li1pYFMC
uu84wf7KKQUkn2Ponxqk4zITAb9dtVDbFByA/3ZMDQRHoS2OBO9HELahYyGMnAOJVFHIHsvJBuyJ
s1riXEN8SqDpNWCnsdI3U2rG5Nsx2Eyfs0Ud+iHzq7g9B6UQGGUHlfpfDuVAKY0IZVwmNwPIAHtb
dXnk/0jxefXUwcUBgIssc803yb2wuCsdYyAPk1EtAaxOCxxWuRWfAqMCwAHfnjhnnBoWXrU2X9iA
jNOr3VSV3lP6rf29HxdgnzeabYLm0pOZHYLWMFsrnzAQ3RWxB3ZT3DrwH2yoGTLae8pOKiTGlOG/
3InWpSJnxMlGliHxqvzgLoJbtdUyly4cErV0g+t0UMnTsra+J46AOdDR0E5b5/zaAkA8ayDJfGH9
+Nj1C2/IqP5pNysnB92x8LhjSm1OVxM/XLY/9hCOhte+e2vwhiap5RQFZXFM26k7OHOdXQsx3hqp
jSdBjnrjkQ/cmgFbxDyZGdnUNF71fV7R0WH9xJFE93Aj/CtGXe9OliIiqA+8xi3GMALEf6xmjwE5
wSXqLeqKeix1TmxRfQPLGM5gTnDydUpsm4AJtO1JtdQ8gZnWveHVoUxj0wza2WR1NLUtq5uBkB0b
+NoebgeOV2SnbGhabOeGj870Y3YBI+3pMuUXxTkq6u7eIGob/Jzg6PRXQd7zIZuqyiRXP0bPYA4I
C5ed7W0lcnO2ZhdidZuplF6kLL6ysQlPRwaetiBKX99VrYjine+OTQSIJyd1Wo+kRJyAOPKGhYCz
kKNruQ/KBpUOcZ0CbvpT/UxgfOTYI1ZJBzV4EzKLJZm/qEMxw+9ITXts8xE2eHljRzjODx7SFP7V
3jWC8brPuK7PkZyoqKmw0GnltxZ12p0kJemM6qfqIt9mUkK0Pi9ZYmXXPQH99MwvPPcuZLt+EQwQ
9smwQGKenQZ0OMG27q3H3f5Yu5Xj7WMKgIgyxEQxjxE0m2PhV/cSZWjTJQ03U2dwTrnj2s+wKlnp
Ntq8qxwLxgRFUoEFe2QbVCZAf9/wt1LgrgkdHqZYN6ZUr2ZShPuFR1j/gdVkvSbkCYkdyA8Hc/Iy
dFflLXQ2FLpbI9E5urEf6UbeuUnjD5vUlOifkoWbreIH7jg37bgUB5srMy4EYmeErKGlttaLwaer
X3t/aeurps/xytKgmp8NTWHDr7glO7MZi9Xd4mm7cMM5r+hgKzy370II5sYM8NOZsg9V5HmAI9G7
Meqa1Hw3KUfW3JmmamtXCi8cLZRvOnNIziOwf6Q1E73qmwsHlMnSH70aic9H/942cQvSE9yg82JD
NbP5PisC6aP4pXRluTBEVJeC2tTW/MlZgALULV5BwoDd1boqgfkL/m1OSdgrOQHUWCzVn1MmjozX
RL+EzCZJ90sVii6HCNJYyzAeZTIMgCc4bDOEU4c8MaLgaAACzHZdZwCGauDfxNx0L0Nlmve8eTGP
6bK+9lxvPDQxDt4qLvBKIkKkh8Gl28BTvQjJHH6CSoLlQ0h127e2OIHWxRajJmzUorjlYoEqYTU4
TeFH7fVYkKj29BXLRWMvI8O78rPBuuKxb5/tNjU+/DF1ODhjahd6x23FybRxHO3JpNvWHtnK2Xs4
uPI4D0IzT/VbO1QvvaGcfVp6+lxgAd63PeRCk9W6Xmq+bxy128pyPpl302tiRP5mmWj35qVhv0yk
yIBnp8vZxY27m0qFMVGh/6G12yq/uK5HsWtEbXFRia8grZMHztvoEtA0sG1B/EEn0ZCfOh9mnOeW
7skp62EzNO7ylg04+QxUgDebCFoBVyLKLllRFScbd8W939nVGfDfLb7L77ktEYE9P/LPrh/VF7rH
lvM0j8Oewiv5QAfXiDmXdAgnrX9KcxWffdVEP6y5iKH/NRZY8MSeTqbup1vcDm63ayaT3VMlnXdM
QgG7ryrYBTKd7lSbZfcaIpztR+Xeg+NznIsU3xE666VhrNw0yYq5m1x+iETBe74Sz73MarhK08Kj
dbp/qqLScLBIBL29sxfnG4XiwXEq+0SoVx066ogSrZCQKaAecGjVjXxvzHFrokgb5YithOdl2Vbi
URIVRge4p47sKvatref1834J9HQFaXHBQ9LU28Qajlk3tnu4HYioBUA1kUIQkVjqRn5t+87WD2B4
sbjkbsjqgvIF4Z1sc+l3/PztZ5wlfKppaCgQswNgql58PUe+2PPUX0OqRUSZXDlsY9uIf9nmOJ7p
mJQHh3V/mOBAvDZBRXl16WzLYEqx8ekPQqjTvQ/epUuTp67XNp4Uees0ECOaenoaU2JXPNFdHFtx
shwia/yuVX2/1m9FPWSlwXrruy6Ms+Tc1w24XrBb2eyH85K8xO0UqlHcpp159iRpqAFXvoWt6jpj
ZwJSJXtIvPYSZNM58ZdsJzoMQdZYP5NJOibYmpzewJXqQHJxvfwKwrU+zTn+IJYeWFtlvfwgm7FC
23S5dzxxh+GY72Xe4zqg+IXa1Jav7SdtW4RwZ+WGzqAJqgMVT3YYz3POJVs8JHkUPOVB6wCjSzWs
NwYmv61SVC6bGp692cToxJXKbCzkQCQs0mzpkJyWVBmkvwsat7ZUgRTv0lpuGwgJGC9Ktpxuh/as
cOQOVL/ydM665ENOcXFqBxPo27UJ95gdMLE8zN8IQ9T85HtsViaHdS6uEgzxL9juNFLvEm009g/g
0S1eZ/fAO6jZm7q0sKgMRMWzsbztlzGBeodb9yxZW/zsKin2TqeDgtGu9+CfBca9UXG6ENGaFuwl
AyPMwRf+/K40Q9lKvDG4SC6ZKdstajsyKtQSC7aiVN6LIk8b7MxBZQCMVB/fCTkMt0sv3SOJQOt2
7PDTrxgfrCoTFHBWE43KTlOwkpVsOldgHZrLXZBp+4buohlJ2sp3ywy/WsVI/vPIL12WZgBxxUWK
jAoWYbSh3DbxIBi8KIIhMNCx+lLjM/z24n7SgO4INd7mwEm32uK1u3DbPyjZaKL8TnetnfGBcpmf
rePzwuAKzrI3v+UKOF/ssQUdbsUAMGYgZ3vWuY9xn/GCHkxWGln3LNwZS04AekosADLspNyRIBFY
tfCCc2sReKqqm6kXEwgaDRuxJnSekusEtPkVu8Z74ZnJOfFUvEs8DO6dcerpM3nH5t2GsMkZW8Uy
nOa6JUNO0YpAyJyqJ36t6meZjP3FiIOP2UYThPWXH+veecFL1t0wAlmniXmY1WL1yKaYR5j2cMbm
2L93ds3pCvEJ/OlmsVPoncmSXHyq3OqtcprsWMzKuuvaYnmcnCU/W4mFgi7968LUENHhd5yUxbPE
SbV+KhEgXsyoifAsoTHYmdmEqkmDPeFRB7a6wcM1GD6n0boHhtu8lmto1yuhTQ2mv3UnUd5HkdHs
zHKOP4JMBpfaX8QroI1DQolMOLtt/ZouC3pvFfsPsFsfRVqVr2AOP41ZwJhjPx90mf4perWnBiY9
4sOzf9V5X58JnIwPw0jSoaJS7lczeN4vemHG2y6x7R8BhEd/sxrWualEziPtAcU2duvhcRRLcQUR
PCVSr4Lx29GGxrRaqkNuiv5gDB7PNNkbKO6t96ZlOt4WLfun2MV3BXOhJfxuF08aRjxcqnp+FBgg
CxwaB9HYJgAqeC+S+A9r5bl66/M22dXaJ5wwj9mtatgYsT8vbwtfi59pWcq9cAs21X71oqzZPMyW
gg5EhLyeEtaTaQzhrnC702gH47ahiXCbRku0rb1lORfCqw9Lb+J0U+kMtHOU1NUUQUc/U2SqQwM8
7T4Yh9DH2AdMviu7jUvc5C7HA8BCeEzPBgu5H0ue0AgWu86BN+pDgo/rrAVrYd1E9wlyS1gn1J/N
GRys0SJb1s1YlmsIJSolgys8HOdj1rymnTDv8fA9gSFur2Yrvo5Lmn1yd0w2PrPm0aI48pYtocMW
CO6qYcUUxvYJ7zd//OmvGZnSjN0rurLko9lbycXm0bHN6UcP3ZQGmzrSP6I6OBOZmuA3JdZDxhVp
HxN/gUM4F6FbUS04Fx2oaGgIKbb2SD8plbFUz0ccHGDAEIBMm4FP86D5zCoCylxt07uasNgDYzrT
ZYSofuPC1gT6Cv0ms5px41AHedXWgOiqyBDntO3RzQIcnAE5Mc47Mi9FYy93qdLqCq9behnN9kGR
odwinzH7xA4ygFE6N3lbxNd+hpoVM2TxfDRXdlxb0xCbkvzSpJV9IChhKod+n+WN81Ct9590muuN
LZsPFuW8Q1uAR3kANi0SpkVa0fVO08QzVTatIH3TP2fgiDYErphDh6lh9m7qoybLz4MIrNXWme2v
Nq5eoYrJH0uCq7bCrAQaVc+/+H05Z2P4fVBOX3uG/ldezifCGunWW4pkn5XUcRhKNfg0F7c82U1W
4KBk8RRmgY5nxsEIeEQXkKa2RF9vHAy+O6oFrLOdZw7X6NhnK5xhc/f9Q+RE17akl1bCB86Q2m7G
xKehQ4WmqINTE/jXFhrpdm4ByE15zk+qCu7paACZN6qIstH0HZ0EKERdsCbTuX0F8OkIcWLZZO1y
EnHxpsoVZ9IOfX+rRADAgvbXxUy8W8019gpkbqO35gJurPjA2x0fE2cYVxake2TrNr5REUu0vcBe
M5fLwdDBFSCi5tEAuPVLrU/nwZp3ePnzR1hbl8L1YMECUdvHtlciKuZPCEf9cz8G0+3IcyDUo7I+
mQ/e/cagILf6qMDnv0MW7y6FzmtYPhkEkzpu8F6LyqHLOO9DSnb9s9eAfSUf98LWPz14VHO/Z6br
vM6TLQ7Qxy8FqJIthwzMILmQt4eaDR8Xe+WRIfzNWh0zoz28uvb8yUsk4m1h1cjlpBXnaBKXtKph
VVrxrrbqbO8Mhf0NnWx6chF12M8qaAABK3uw6WyMaMHYxGk+H6l4/VB4a2f6N/o0lMQPoYCr8seM
JYRzO+nusr4ZToxsbsiD1wibEURI00gHfF8MbBEVBaSixkZESG7v0p+3FbUwQhIFNLfaGo9HYLY/
WoU0AsPYBi03LffStotzk0smYPG9zBBVA1PEe9x1rodT3+gfG718ZpFkz6Z9G+Ou6K4ro+RZ6VOQ
OtdUvnSGM2880ECHWmAwogZ3vpJLIA4xDHpipJdJey9cj7iU22VPeTO4Jww19gVIN/kD7BLks4bI
e6tSBuCgSb5nullxVXtt2Cu3ugzZ3Oy8KPAuNd/c1m/0TiTOc5Fgvx2hb26aEj0/GAOPh65VHvK+
mt+LwZxv+rYujg7JoLAtl9dxaRcWj6OHOzej27qW9pcRR8ZWYHa5L8Z25t1jRaEZDyV6fY9ljvGX
7UUqH9NK1PteigFJYZ3rrAWo3OgzE7aN0R2gbdnM1ZzxHnPGzqZgum3IyNQdthpP+nTbRUtLIR1w
SRMz8rZL5TcKFLhgJ3vsSfpvCkCFG0GdNLadCrhr3plhO0TfUmXBVYVl+FhKD2+2iTmg7WAtlEF3
5+JmQmmRAvd86vAM7MszfproJiDPDAy4zyBjucgdYBeoZ2alzsQEvWfL+8chlFuN9/BKaiI4QYVc
1wXIowUZOtBnRBanIFqr9rxQ9TNJPwfKELCkrWFocNMUoMDda/pt4JKGwnf1xhOPZGgziSsfNN8p
lpO1LyHr66o8NYmfXeFGbw4dtmbUU4+7I+cDs/3gZ6GmnAbTF3S4bEZZoozBPFhtP2O0acwdlKKe
5Fn/o47nZ00ZIXyaVL7FBT0jtXsry6hjH+5Mz8MQ9Otrqz9JMx0PiOC380I1Qe7aXzR6w9Ouk5xc
J5GGxvDoNSn0vO3cqT1bBIK3SW/kIdWCFPDmRYb0GqtDH88T2OMZut2gkRDt5H1WUWSdGdqH6Erq
BIy7avukPuS0GaqLHEDjtUnlOHvAm+zyoxgpHpt/JKrQUzKGzyxNR9/21pJdUsKL1HaT1qOePGup
Td1wPiTPrQcIjZpIyk10kGUUwsAsZYQWs4Uz3C39VxrAaoAaqLgvhTk1T9jBJ8aHqoH2NLIOopOP
jMYIPGlmKPQTU+AI661e8bQsjJjB0p9WrEbZcOb1omBMmXT22IgemJwxoNfdeyzijXPW1dLgqWet
SHb++kHeD0owcWctVoXQDCIyytbUSXlusegwNwaDmVw12rHUzjG7vA45Nc3lDNZfrr0AuujOkNy4
/y+JW86X0hWjtVmMSN4O+Bi+FXVueDSUAEQ99ytvNUVbvkP6D45en0IzqeKnchmzvdIu97TyOhq9
H4W51koVKHDxVHQPVeycW9v8FcHr4LdpDjtFPyUpc+9TDebyzCth+oGAC8xJzBovGXuKF7PXwEky
tA6ctPOevIy0dzIvnQ34weaaUJKIqy19BNV6L/fbITQKlT3PGCuHe9mPFa8HGKfHAM6OhAKkqocU
BSkjvg4t67HqpuZKoAgRsES37CkPesGeGE+bcmrG66lZbooEL4qEO7TtE9K1hSRpybOzpuhZvRR4
8ksa/N47P7cfxtRwHhpTV1uZ6MsMs3rjtvh3AH5zuRicRwArzAWckgmnEgaHdmyqu3JImlMeGB56
J5r589JH3slqfGffZmn3KpdEf1tRBbeeFl+9sRoXgnsdvYLH1KDwwGdaivwsCoADODPKvoNuNPBB
cGT4LA3IE1/7cwdU35knWi2ki8lhWRpHv5cujqRjmVL+sOMu3jpHa7QT1tF9FGRkxXpYoelQz/0p
TUoTA0nctJ11NWPRSneuYxKQstm9MkHIDmLAZsI35oWVLflyNyrIdkHKiQCAU/X1Hnhuifl1xOr/
9P/YO5PluJF0S79KW+8hAxxwB7DoRcc8cB5EihsYSUmYAcc8PH1/oLKqpKy8upbLW9ZlVrUopTLI
CIQP5z/nO6kj6xFRLY3ZVmHppzk8YCL+0zxXhxBmQcO5KHSH4YJk+CuzoABALJ/Nrp39aA0xbt7O
3fw0RuUN2vSJ8SmsPqzKK3cqyUrOSLW5mXiYQnKMmxoexDxM5okhReys4LJz7JTFsIcqK3d2iI4t
We6g/aVEQEPv0u9BkDPwIOkduV/Cur6m5AjucD/mezE4JLWyRh3McjSuayyLjNbLcd0nHiFklndL
rpXVV8dAa69Z6SYXZ1xZ+gUQnfscQg67qCwn3lqzPbxElRedRjRSaLwRsqxkMHHR5jOYrs73gLmN
4amL7LzbDbqtNZ9P3AD+FWz3OgpTg7ilptwYvkW+dSNT4CErQMuCgLzDTf0yQ+a9ZzJwkVvWkaSp
7nZyjIbvM7CevVVzLqdPlbJloYttLxTNn03buPB6JrFmA9XX+G6AEc3UBa80UtXO7fGzYEeaYkR8
NJ+nufGJQ4UGOu7I+faLqhqgFIjMWd2qC21TEsDTBHms4BCTaFFeUurRvvXau24Hz98kXdzuOKKT
qDXH8eTFETCiMBe3UWlf0bRk7Ot22nt9fFWlzQFQgX+2cCfUbEhJde17PdN1xgNrMJSkx1P4qMBB
tLVk55n7tJiJcXa0D4YbXDHuYFfkNn1L4UW9MlEB70BYXaoq3vWzPMXM82rL5pm3ouJLZWDPKib3
VWqEasdhzBT5SXhnTZE6IANEtxlR0i1lbGKvRoF8G/FD+2DVJuGnb3qGyen3r4XGFAot9kDexKaA
amSXDm9zbY7vrLf5U1+7A99GMqbKnK4do5Gb0G3JbRlIBJvaTpGRCLAMh07X8p6gHhFd+iXxaQyW
fbCTkcKaORUPyLLfBhU+UizM/Ivv3YUEenigDWbeTN7cYg32rxSO7ZtQ8xliRuSwQK6xhj2VexT3
MmyqAWZuMvpsSJ1iqStb27jqLFlvLEvn59Gohi3FXHyJyVgb95lXVvd9n97FOafYgDz5zmO4uYqs
1MIIBmo1zGhOsWjcORad+1QkOPDMyYPdPQyQvg3BLZAeMQyqzVtYt1xau/DKXd7UGjTAlhtcsjFz
e9rEHOcgPT3XuFcOfdBxfkvKz1EKdDD1rAXXP7xSOYgJy+DovpmiBMMaS8i5oEPxMmy12jihArMh
mdIQB3oAhi3WdtpfKgk1fQbBfKQvbMcviB5NnmvRyq4KM0U8LqYtMRfjxXVgimsWrRP2EwAiBOeK
TZVG0UNPBqU5p+Cf66up4ZyE772h1jlH7g9ealCBcluDD7DOaQsfsqd/kH3XJgw8kByEkWmf6RLg
7uFrjrvYe9VJBbmIH5l8RMk69bkJH6gkL9sNV8KoegtcU51FO+ftw9+3X/ynmsl+GxN7ifO317fh
269msn/mxGz7E+7zxapl49PC44eB4w+bhvwkbJfwmPQt5UJfIsL1D5uGJT8pk+AFrRSUjbrS/cmm
gb3DWQwVHqNE/hjnx9+xaXgL1eoXl4br4vYgDcaarkyKT/9U61t5AB6pFyFeWiqyylPZBW1xH+qC
VfBynOfE2Ee0u1iXSdCoXWXZ5RmKcv0wFiVwkoDH0qbHbMecslxTTjOUR3/EDxFrsM5Fq8duHZvW
3eR6T8zPz24jxn1DV9a+8mhscAM0I8+jxzM3qAMqorCnvQYtqPPlOzd0Rpq6eXBLEsddN36GRUfB
ZGBGxq2XhESWwR2O/Uo7U/Fum/TdYD9azL+dpnuCuiGgT8mBr0Z/rx0v7HC6l95ZlHD0RMBiWAQl
jQshlyMVEk3JTIs7nqOfHat962R0tlWO9EmLQ99hYaLhI+AMgivfc4L+zIveUI21g9d969beVWUn
NGbFUXd2p5CjzESpI0SnSATxd3s0pwJXCNvuqikDC348ci7KY9OeajNVFzFr5SvJcUbuRI7Wo+nc
FxWRATT9Yd/KkBwDO962yAuwTJl5IFtkQRiVncsEdSp29cAkfviQSkUc78a5f6escbjVYtLw9kIq
P/KERZwVYgNls4P0hCaYNsEj4UmKpbSmsgqQsMIxBkM7i5qb2W/1ESVjPFpm1FwTXsE+1/QwJWCb
0wzFoMKy2/CYLObWCuT4Q+8FRbnSfdG+1wND4SFurGcYHs55UpH9ggBm7BlZ5AfABv3RQ4zlA4wJ
AKhYYGTTbaE3rYN1DUaT2JiuvOjQ6lYs1uCphqBmr4+WlOEwTAc8N5o66EQ7NcscF3lJbc3DEFP6
4bUlem3iytvci4yDq2u6BIjLcerRKewnMilmK5091ey8h0pgL5RN5r7T71g+UzwK8tIjVDJrqN0O
9qOHpHdHehLY01NF5oN4WXmKQlGfMYFbRzZ9DmD81lceFTE05zghHmzd+vl2tFJj10WWczEg3pxp
Q6UoOw8boITZJK09lJcS3MDQ7ydpmJzoZ87DYmbNJqRu4lBO2GgHKiPXUK5AK9btfBQRxPZk9oBD
NhOJu4i0UED2AVBRb79HvfHGgWjvFhN3z6QZjM9+ZhWbEj8xWY3Sfy2Lpno0nMi558GZeVLcdIMb
e7x1YDftxqY0V5HbNu/EEQxwIGF/V6dUi8o6fipyx93LQnbEGbxmbaJiriBrRxcDEcI152ybe/hs
bX3frncyNI3tiFrTrkyzibiD25H7vcLfQ8K8cM5uMt2GOQccQYzltpDjHgoSNboRjTE57A+8m1dj
rU66zesLMriHdqiKe3cWmrlEdOVKdZ/4xSu3B3wIFZqeasFi4UHgDesZU/gkqcvwzumdt1mG4O0S
p95H1ZShqdnpPUFRF8IAuA2vtp5d4MggR61kZ0MSOxCTO/RuTpM5M0NRlNbVmGU04xnzu10b/dvQ
Z9fLlLQsyz0OmXxD2HdDvPQ6AjKX+w25mvQ276bXQYTPU+8+BkjBDULbzmuRL90SoqpqgNSYTJjq
70SBw3Npymfyb++uCJiFw7TaYgHgvltde8zbXmLpEsqcIU3MYoy+BUrf+ZF7xXEZX8toPJUx1aqN
SWUjBXiNis9YSY4qMp6NfsCw5RjTNo4rppbMobjHaJsu3FJHNwycT7Z2jV1RmCdCfXrnUKqmPLnv
G/yyrQ2eJg6X0Bnds43rciLXzr1qRbPPkoml0bXm+GGspPyunSrbGW54bzsBuVs1nUG+ECkYuNDp
wr8KWyrNpmIkcj/joCKvKreONSq0CH/kTuZtvfyrY6fgsqq4XrNmXHrAF1aB4WenSZXilDviyg8Z
A2kDy1iv/fkAqOYCIva8aufsHXHkWzwDuTAEYr8TccWvTjF6Cz58Q3Ofjd7pqDrNVfjg9cVBmVxL
I2fc0pVwaZeondHAntLW7rcgQJ7JCnUbDcNDnvk0x6Hbo/cQczP4PnVxcp33LiiLCKcBxdq3wwKE
8uk3s5T/PQ3Jwci0Vbuo9VNoCNS1xeyeiYLF6/IvIG+aj2tll2QdfPKsc4su5hB4dWRME28PYUTM
7pkpfY8YNz+auatXdYJMDCsU4nbRNvdRBVZ3AhPfNRakwcTLqGhqsjvf4EODFYASJUpApMRm272F
7fLdq4HyxTVQPm5u9de56WdYhard+8Ko9qVreO4m7IeIVmG3an2KmRQP+Dy3iGlO6w87QHFAxqZ5
KdImNWWtK0YEbx2GzHtd8b+b2iyyjp6trufWMSGZV6667aKAGGrnc9cDM4VijoZNd1EBoL4JaF6p
eqzksO9guGGQiREiZ6r0Up+IspKIyHzY8irxqr3ApbU3impeM5JPqS3lqG+14/ha0VcS40W3KfKt
SdzBVaw0KSOsZeOJdkvX2PRx048PuWIbPAG9TKutAKBBYZcamVTcjEmM74BYIwKaxiNt5buksIl7
gXIMMZHHXfkqu2hLkGaDnwCMLmNmnX4xK8yWUW9SCp7CNks6sE+xvDEbCeaFpE5pYlohHjp8gMpp
J3LSjU8zIOs2O8Baj5gindg6m9n0pvvpQiG3bYLRvNUJ6n+k1Y1lQdkrTXbWNgiXhsCK3xF4Thmk
+XfPpKDRLeN0paxi3PARmoSpZ5+Y5zSMmyrLXhOFEaALFKFYJikchraIsjGTPwiZxfLdVLbBqlJm
OzkYb2DOkmtVNvWe6O5ziTdm1TU0sROEpI4dJjTpAPUYV9Ml7pr24Fc2Co5LK1tmIDcHZq6pJOQp
dfDfroaUDu1ATv0RLdhGLDJ7d21Cx9+kTjhcpkYYnS2aVukRqNM9rgv+tCm+2Es359odsAWvgjKO
sTy1wUWJrenKqbNs40kj+TwwAzj3vd/e9658caOq2lWFZ1xMffsd09WuqvhRTB5JYoD9kWOYekka
i1BE4sCqmWvavcoIgFkNnJxhi9V6xG/Gp3QKql02pCHsEBJs8dRS5qWeJbOOrRlOyUOe84WvS4oh
vYi+KKySbIKyit+6KohPcFGndK1c1JEKw+trhUOjxWvN4YZLKhubXi6FzNRwq/WU8EAr4Jq9NriR
8QaUizk4Dfk8tsmHaVgMY4qDmEIYo7q1qHfHW2x/GI0dR8/1uWwXA7JNgwlu5JiqcWRndAt8ynZa
jt5uGHHR7ETYPYdTPHVbIzIwOOeRZ+SX3ofxuce4HR5pWDRvzQ9rNLPMpt7l5hxnN0Y42dZLg6h9
rKRPwHBT567rPY6mkTqE3vC2XlnaNPFhE/h1v+kiHPBn46EgO+Zn7tDuUV6Gr2UburTS5fOcTVe0
lDXls1o836MV2piTyWoYOfSZnsCCz2oTnQyB23xjf9xTjeXKWnzcXnXrdcOGRjWCx/PHDZcR9Bw/
6uXiq1U3rlODlQxZm56VQ7BclKmXd07ZcnlmMs49uvm4U9Puwv2a0jh1jjH8cO3OPu7gw8d9nFqs
6KGJdbNhKBBvG6YZHeUHWApOXZxZeI9srz6IyJCMRXI/53fFi86GXxZUBM28xKtHl2WF7jyRWVx0
3JRs46wTJD2YkOJKqqnnTiKMuj/aSDIPmBnlm5/kocm+Z3m0Qs4q6bY2xiFKh+apAS0EkXDheThY
2G4SsIc0SfTJ4gAaF62wBfT0UkyGoqROeZhgGLNZCy4u1uJ5CBuD0VetSNsMBRaOjY2NGQF9AD+t
YQzWo3GXQlwY1hj2vOauiHE3PVkudHeud1Ns7ujqIHXJt8skAae6octQ+coWUBWbGlVOAkPDpujr
ytgXZVkUbP5tqC5dK8cDNFoiAtlpxS2dywZm6VXGmlF/BVYwsO9ExkDsGcrmRWoHMzte4IefHRyr
r63HwkshWVA/enEGQItNIR8OQR3cma1FanGe3Hi8xLrTHOKxnK2vnt17zZ4hgElgrrWWIqZVNXXT
ee4TwKAt2x9FmYYaTiVTSiYInpHsgU14/WejaU16H5ORKKlZDRiOi3ziYmwnMYeBVqNuIrItczgK
mhm1P9MRp+5iM82PWDPlul12m7qJc+6xfbyu+zHFgZHQaZcgpzX2crETojt6s23euJWZ3uCgZiow
+HyutQ6wooH/qL74Q2CRZXWcL0EUPXJj4vm0OhO/RFTAphV87dad5efPQ6+Sayumkm9ttgacDCDz
/cZD5MSVPI3mq58pZ9qYHgmhRrstfgpO4U/c9VpjU1ej25w0g1mTJsGpO1cwoui5aKod1oRWrFVl
BbS/BXXrn0BTFCS0VZ8+YIl6bVOhLsGx1LtqAd51nnM1C+rtMz6AIuwumWMOxE2T2yaE7+fRdXDK
XYp3ucWCroDK9H2qgHsyV0z93YQavR5sZW2rymH6RiC5hEDgda+GQ2v4/9ep2un49f/8b4I2vwsT
ca77Xw+vQ5z9LFR9/J0/8kQO6R/Ci6hVrpCS6ds/hCokLEvxHyQsAA4/8pB/CFU/okYmOAnXxqBu
i3/pVAIMkpAmOSPPgsTjCvfvyFTWnzDlAtY3apckdQnWyLPcP5G/HY/ohTdzCaHvuGEOyD+DWDIj
2n8PtB1BIwehUtPTYSVpi2NRhs7I5ZIvvcKcz5AkZYSQ11Le/f3n6X9a7Ix4qmchR+Jb8DFCIyXy
Wf/XMbT/+zZ9i39+av7y7/94isQ/nxoyr54tfNcXphCuKU0ejT+eGsv88UD5nsODZpkS5fOPEJr/
yYaA5VIiR/wWRhag/b+VQftF28SlAnDBMoX0Cbox3vhzAg3cRzDg/Xzh1qmpFOoztfBt69CkbGZM
UUY5E6uCzsDC8B4wkYEPXdMhWHt3gEVCsvR23We6fimbsi5RdeK0djd1BpMg3FDm7Ljv//lPEx/e
b56d+Vv99honr7+Q1/grPx4XaX4C8GA6ynOcBR32r6i143xyFTYwzFWMPZDNWRD+eHwc65Pns6QQ
fF4WJbAw/3x8bO+T7YMhc13Fh2/zgP2dxwfR/idlHC4WgW1l2RbfFt/iMf5TfpEi4CiZushkZF/G
pGoC44vROfl/02pg/SrAf7yM4/KzKp58gT7PhODnNDfBMOwUrsQRGxTucXJpIlfFctIT0/A02c7X
QQz60NeCnDAzpRtFW91hTKlqUFi1oR3QorRpObEdempOaWumm4YDUnX66YO7+ZHb/LkpYpkD/CvN
+fFjSgvR1bIlX2wh/7QCxwSMcDaBy5fkAPZjyXmTAJQfnrt2/BZyG7yMvb7f0FYoV79/ZWt5B/7t
pQHL+bZDoFR+jDB+yrsXDOniyUsFc700uxsYND+1RL23sd3Vu5kZwHrmMAfNNYSkGpntU5lQv02F
QHO5JGaQ1abj73+kv3g0pIBvY7N78LhZLHs/f2ZgTljX6DnfTrXo5Grk2r3LiFD+WA+gLEI0/Iv3
/K9expfKQnoUrNfqTy9TNVabO007bssor48An6HKyqHe/f1fhv4SmwmQb1pstb/+MqXSmF2xC2yp
RIBeHGlj55nB2+9f5C+eciWX4DHjLItGtWWD/+kzDKqUAQbBri2EZvuSIpVpM/VFeScaFW5sYKlo
3E62/f2LLu/PLw8OK4hn+rbgWANV0Vre359eFCZOULR9ILYYpF90WsY3syfoDfaL8AVtDHMe9pFd
k9vEGvtSfv79q//bp7e8OiuIT50MUHOH89nPrz7PRjQ2ABa2qs9upF+6Nyroux8HkP/yEbHtf/ti
Og66m+PYvmu5igPSry+DYwEvNFaWLZfhaTNQYk61KuBTegUp5JrCMPkSQDjdOqKoL2v6r/azyB3W
mBlWW9d88wUUOG0SilpXGKKolOtxl4RMpA5ZIIdzhL381HlxsqOMA/JCwG8E9mpkHOJNyW0BfwrA
0NzRXsAEC9NESmwA46sk0EnEdttLtcyahNMr8NBm9wgTKwZAZgtu4zK75bYOtSeq1RfMzPM+SUCu
BE6WfHcrx3iA6DTt+g44E7Alhb7BorxNKvLFePOLS0iHam1PE2gK2K8ru8q+wZPW3zqZXNpL43iX
ePZEtAQJUuA6uoJ4BvbCHhOX0Xnmn+xKcaVve3v+OjuQWxnP6FMUDMkjsQTid1DHp4bMBGWuIe8U
00qtrS8dyRUsImQU3LbGQgaWGi3PodYNOuM6Ui3XdTcEdR5MeG5ITAW7sGk00Jqi3fnZ1D8BCcOd
QPPFBrCfc2WGHtnUDEX2NbQmY+XUTTOs8WmTptJOTKX20JV3WK765wVwt80qTCVcs6TcxGo8kFUO
KZDLUgZLujoKCrQObguSw3UMnCnAzJD5+QgR/8fnqKz7rbJrZy/1GB40i/iKXdo61kapjktkfjMP
Xk/EotN7dmn3Tk/mC8yv+cZzbejvto/GYLQ3SdIRTxroTGzNsj+UTopsPQxow8H91Bl3YcfVpTJp
mq/diWxXuZtJql100np1CCGskQvNlQq0c2CqItYBuaeLdkT2RTHtt2kmD+2UjqckMYKtUZXNi0vT
o60CdNOOJ0jDFyy6CxI71OcMMcZJpixExbpYvHU5gyegUzdx2tzB2cX0RZvG0S9D/0bVXn4sDUcc
izI7R2V6RZGm3Lqu3R8cU7x4yYGqi/fWzi4agwL7sK1JgxJjN4tnicvu6IW8Y5nCH2tRb7ERoT+s
YE1Na6kESf7Ugv8R4u6iSRFvbT824xbBeiXR91HsMLI54r6Ujn/AqGOCkPbpOnTmbse8ZkFp33qT
hCtZELCDR3ZteskV9cvgv0wn3yYUh650mpoBrrakuXIC+iwayz82SKyAV8R81xhMLqOqD26COn0b
PQW9FIv9QuvotxAJxtPsAN+HxJlt+sLdkrqZLnuNWZJxn8kkdanLLO3zVA0HbuRfGtMsD15cPBfo
3KAQ6XObC7JztvcIYbG/EZnpf+k7sgWJmV1XdI3cFBSqkNHA8mkx19+Kuv8q6ZCfbIrmhdQ3CvdK
kcZfA/pZVo1BYjLCfLzpDUk+cA4fMXNflHIki5DypvnWC1F9Ss7F9JqlxUIQ8d5mTx8sJh/9itMK
mClBQuS+HdFrHOj3W/ywfLUcJ38njbbPbPccVhgoU798tspZPxnx+NXwPJz9QzRvssw4OIM70x5h
QMaxGYEXPqQWO7Gn64lD30pDklvq48DcmTxabRsYu1E1b8ES8MtVtB/86MWwo+uyrJ+wolWXysW6
b+QNX9BlEZzkERxBuvbTMdlPsQSz4vrMMpl3a2VsnXG6tebsaFWz3JUGuaZ++vg6ZTejWRK2T7B4
9zAaPCaks2hom6nb01Alb6hLp86FbwWTnCRAPr32FQ7f2YGUrfmIS9091REmobSZvmCrv+qgkm6r
gTyQWctg69iF86ZyE3ESY8eRLufHokmepwFF6fcb4gd65NcN2QGQJDju2pwALHbmX/cqxlNmWsWu
3oLVmadd1g262AkZL18KiepHycSYwaeNZA3Ip4NjcxjqSXVHXxGfB04Dg2PTlwLP29i20Z1XxDCO
nFrN0zrLy/JtIFXyGtBoLndWA4BnQGF86BjrfQ8JFTlrC13dPDRwz31Gmd30MsV+9EazBBMc0LJ4
6Rl0EJ8OO7k4hCGb2o5ldHTPKvleQO67iXWGRXGgbHnczK6Xf4cnkL52jlbIDaUH6d9KZl1tTHo2
iYzRGW3skI7zNx4/LNGGWd+YMiQvLOhwkrspMkhbYW2d1zngglUfmIxPrJzo1YmR1SDX0xzpBpPM
2OQbA+LdFdKGd2fqdl6QcKLXR5AO4ysiKkEGt1PzK+IsjtrOlfF8G5GBwO5R1drclB53LSRUYD/L
+LUmGc2xDB95XrjubiCg/o4IWekdUUbKMYe6YGFzgja/hgw8wnFgHPQo6YepcUa26Q0+GJvdRfYN
b6aBjg6Yl1CjAfTBXYwVZO5hHls53gBTDuQfaM2gNtPs72yFo3cTkxuBBiEYpK24g2EHyc0ogMeZ
1vllTB3QkumssYa0AqM6UHV38Le1PahxnZvMdXdaY9MD8ZykTyOm6GgTd72fboy2JCdMxJo0SYAh
NNl5dHxOZ98d/XxXyzY4uCpk/AaSzWWE3Tm0L+DXp1o6o5P7Q7FPvjLuIeicJyFrlnKD8CsdEn20
yYKQbPTQT5DepCHjb04DH3iV91mxEXrMlqaTDAAmVmTsEqLKzXFb49LL2cd7Z8KzQgrwwH/7l25C
Rz3HSO7VthPsHVdqNvL0wpW1F4yr3Cka65Qxqgb0WZhjTbdpl1CDQICDFL4RiviY9KKfP+NlNeAp
ckV9MpoyBk0NyE9uYzd2TomqnJpQr2UTccGBwnEJ25m9bWHtPNbFYssv3WC8H/pqicWzPdDJIwcB
toCH4bYSEeXcIbxMG8kEJONayzSlNBYVfKvrWTAbNEPgvYKENyv8kniGkuOFwJsB398Djm6fI3T4
W2XN4zP/yrBbp6D43ztub68YMsZXMVXyhue+JvtsxIsJTbj0K9Nm0V9PdkXHEJZJ6mitroZDrCGr
fwkrRkQrwjTAHXE49JCUrSA24cRg+eLDUEANOsZfm4wB1HsTY2vdGEFH1yc5yiEif2LVjK8BTNzF
oVszkIDNqokmIJbtWNNd0vFAU58Mw8uCtYzrDqJqOfcX+PuTVxBhTUBcV7CnYWGIMZxXjfHZgj0w
ridtjf0WSjLE2jInKboyQswLDtjH9Nq1OrEeQ4Ng0HLWvihSV9tscNR7rauhjShC8PympXc7DC5J
DE5yx/STKGIWNt4LPe5UdPCFaWBau2l/zSB7qFd4CFK5b9rcx48dMKNa1antP8+QlDMsz7PoTknU
4b7oZhVFK9ofCBKRsMba1Wfeq3Tq8RGSs1A7y8pMaGtDYbc71gpJGVlCl0pf5jrdT0Yys4p1cHhE
q8APF83kfs0mlW5HAwDqeaSI9QqzfPA0+5lQJzrzgA9bfGAY5KnZyk6jk9AOMY9hx+0hHlmNJp7D
gYpeGLAbyVi23erCma7HQTTNOprSAMd1G2Tr1uzBXfYF3xngA+5Mq3UNx3lnANSeVwUf3lcWWWq9
teYeuWmtyvSY+cXOvS37MNpOUJlvZGY53lW/mHz2UG6Cq57gp7e2szQ2yfEk+FnMggMp41Mc3VuN
1PHgy9h5yAaqu9Z9CUBtE3lAF5jbVsO1qqb6zYcHPLLQK+gH5tTOt1w7kucgXNzoZS/ta8cJBEbo
2QrfFI/IkXwbt4nKSypv7Q8DOorjN3WxxuXMYYCZmG2sLFHXn93SdeHiSwfPzMjlqz5X5gC62syi
4S0qNWXqUW04IFi1aDYkt+AqKGP074pytu21VhXVKDNFqBdDpqtbzzeid40T5r6fuMmsA69oXgPH
MI85fXJU7ZoYn9djISG71/xmX4wxorPWbZMKxHOT6UfS32207a2MND009yw6TnpwYYoknYRrSrrn
XVREaU1B6n5lY0m7ab3S+OZLoyOKIxgiE5sOh71HjeRIw5gtX0wqmujTtLvwKWf5J3NhVlST1bVn
AJj1ghlqilWrl7kL9V03MMDDe16GXBwmr3KYh4ZENEIaDMkdThb7k1vEZCQHzOfrbApYxwa7mfs9
84D0EY5MM2yieNQMvVHLrimjSG5rrNFsBqQx6zU+KErPNfHoaNVb4FYZiQHzoVirz17tEIoJdE8o
PSIkCYKJjEA3BUPRYyvbkLOWSik1ZA3BaiFa28qPEbMHRc2fxrwO7oWmx1mjJzHU9WdcVdHwIGIj
JELazOXdwDrGg7VcbgB5Pwhs3net6ihDTrw8vxnw4HDoYHfFI+Ma+BgGDInsenGWvUW9H9P7R3al
29RN3XxOG+VdY0p17KVDFKsjls8eQLo/MG/DtpfdihqG1oqKHKAZviyXJrMwqFlKx2hxowgsT7k7
p09t33K5GbEFUmJq9E64Iu2cVXsa6avoQeWZw/E/ib4YuaXGVQjG6sy4L4OqbHrVVYp6cQdRWCRb
IQIP9yDrGVWenZMFO0xUUq/bMSP9FkJuu2e7cLB0emFjrw1aNvxdrAZw4YbRgUAn7U0tk9DJ6zgO
AI+LLoMCzk0pphbSw6382AS2KI4ybsITHXDBl16UVODZbEgg2dkgpy3yZXuvEznWa+CYrXoibe9Q
AJbOxTxsvYSOn2Y2BzQJ6CbNrrVE8Cxbh506t7OBZKlMva3LKYKuyLxtS/K9bc8jzUlub/c+PISY
ZsEvtttDhpiSafIv9dDMxsqDUUWjnsFEhluvKy6bTs5kNuYIVkHukdrb2fwf+zlH7NkVYqzu6yQM
uCjEQ/TNjQUb4QBD26cjIJphPnGo69aBAZp4C7An+xalFSFvkVIIufIpuMGlmrf62mnThiw7eN1g
8/sD/Yc5/BeBjfM8JnYlTM8Dfvqhbf8ssCl/dEUYtpgkZPEgnHBJfck4hSdX6gxUuWM9aJlbF4kz
gZfTbb3tct1VRI16vi6Z33jHyu/HY60NbaykoMCcv5oP9jaNDftrEtMx9vEz/y1Q5H9mUgHJ9TeT
mDr/VvxaZ8M//2MM46hPinGJ6RErULhNl2HLj5CCY38CDy1Zl6WiTIY/+nkMQ3iI4QjzOkdaFqO6
f0zxGMNwkyDS4JnMdWybWfLfmOJRMMWt8KenzES9tRBeqJuCJMvA508ybq2adjLcLtl6NR3HCHSw
ZInJbfUcYclwVLiWFVb0Vey2j1jUvD3WvhcGS5skTi8j/CasXZ/ZdY/hpJ/sSZ0a6BUupGdS2Ye2
tuFYVYdhwBcLnc3ZjQ61VWGRf06pTzynCQnLhiL3nB56u14arvw4e7Fzv0W1o6Upm2+x44JyLWxx
Yi5zaeKQgGHGpAQ7N9fEbhVJRJvRHd/CACgUNCpi18vebEf5feX1hzjB3D93zWdq7kKAj8OA4SoR
N1FtNewU813byn3InOcSWI93p5K8ux0S2iLMqs22RCStA0FrTo1MO5rAKK+78r4JykcTaIXNBn8r
0hAeWgXPJ+gITIwBFzuMKsc2TcpdAk5uhTnIf2xMfQ1qXVJkmdLGCZ9r6kOar0Y7e2t6c6eUlRx7
l6b7CAwlRXjUMeRGfBxA0lTMjEgEIITOpIB7wf4JYmSXWFg8shgr2OjhtoT91J3J2q00qM7GMbaD
C2IkbZJHYrv1Ibd7a4neqq0PDIUkNveKybhrgi8lJJFVvfDxKElckZ6hHht1sZ3dBQP0zRZdvy4M
X0BMkA4x/mIz4EEpzXYvB/u5yNlZrWgGXaHDdZ5l0WrUmnip7O5FXLDmFA2E9LGsH5llU/ppZBSW
uK35bCi7XSElPPoeSlx0NeGwUWnzTDvqHX6qk28FoCNVeKFaTH9O46AVsomuEiDotODWa2cgszBz
Of/MWdu/alAldkukE4FyeHNK0RwKI3sky3dH3Wc0r2Uy31CQyczHo5gOZSlaWWPCbdAQF4KL38bm
Yrtc7rE8kwfNCM5QGcGJKSyMGyK83wo/26fAFf8fe+exYzmSZdt/eXNrUIvp5dXCtYwJER7hQa2N
RvH1vej5HjrSM+CJ6vGbFKqQyKKTlzQ7ds7eawd14RzNilM1KD7CbNvsKtTI8RsQiqZZ/5ZqBLKm
T7iP4eCnvXqLSzoIYYKaa2yxKFiI0K/JosgpDAuxzcTQ7V3SEp4QakIu4WyyaXglt22W3dWDJwII
UtEN8uR4jWPCZpiQIfZ1hvA9yXljknB8RH5ibpK0Na9MmvMB0wxGd7nAk1LOxj4ionlTW+F059m0
SyNSM7YR/T6dROLIWhn0r09+MzY/qCiyi9LB9M+JuerRDqvw4NLSueCthbHS5o+zyUGX5SvIpbWL
3UjezmNfv+A+HOGLavmjq1DWxZXOy0l6STDlHi+KXUAUJOiacvVOtV5zsaOoXE9uU9zaxkQqeTZc
PIuICXq65VrT02SDvADBMJQOmn20oXLAyz35llrpNpfEBjqD3q977BOL+IfIIH+IxOvnzDb8m+6j
6gSV7GwHsIm4NciDWWSfhD+PdRm0qZ1fRrBCtxrm3HWig4EKKEXTR12E+jXuIleti48KF/s8aO3K
c8Y70oKcx4ynvs8Ht7xzP8pj96NUBurW4r7nuBKgB44J00j7eadmw97QERoe/TJmrerc0PpG5Z8c
+5oCgxCakg+pj2baHWVb4FY1W/N7EnnRc+vWuQl4zao2nScR0U4px7I0i/G8Y89eWd5YHLol0YUD
GlxqSN7xE5kKhMd6rr5SmibODvkqHHpCHn2SJvYFnfdwM9LU+EE2yQhlZuwPs53ItxTSKUWMDAdo
k6V/0Cs+4l402ZvVI+SQ0Fav9FEsvvko45CAgpITtEmIxWz3PikPhqOeSp0vtcPM0gcR/F/cyDNR
LMUMBKmudP7MgdhF02z1U9vTblPc70Fr4vHWnEfnbmwwtlmxPbw3Pn0p7Gt0Eqa2dlaaX06PblIv
jq3laEWUKV+Vl/YYJgShYF3c7DWmF+cWuee20Adi/wSdBhGnzanUhbsuWIqvDFt4L0tCB6lNKCM5
h6Nhqgebc51YGCdAhsPv5HlAOCisXH1LB0p8w4gkwj69u6X7NmxjW+W7kCUu4Hhs0W7m/B47cf6I
TkZs+lnvD449MAOos3Cbsa/SwPs4YE46p4OpkPZ74af6mXFh/82vM6WvCj1J1kVuN4+Ckj9gCEi7
nZ5egE1vFccgGbS6dM6SFuUl7AR988KfbFbp0vAOUwEhAQIfknej73bAzuYdamyUhURXBEx7mAHR
mY3XPQ2tTVXN3bnK6IPUKnZOWuX2zx4ep9vI1rLbJER7GMY6GFtVr/Tc47w2VuUWlJi17mqhb0ZZ
uS+IZru3SSTpQ2R609HsDePkaw7/77Q+SSQZyejsHZKMYmzDfPtJVu2BCdTbrq4X1XPvbWn1DFd2
MzzaToLMHcVcULuhvZocq7ilIiIChqzr3eiCWa4KVru8Vs056xmihJnu4iSZ3b1WzpzFYG/svdgl
czurzG+wS3n3IjB2wpTgH0X43HjR9Msq9OIM9MLZi7FQj7Zw6Eh03XY0B9I25CsumGFVT37MD7EF
RQEWZCAMztUeWMM2mQUIyfxAwA7xzvTZYGPDiwNJMx29O7j8UF/XtYv5qUB4aUWArwqClVaiNbwt
vdBdrJyXCOLaqnJUeOFPDTy7f+mIJw6tESNDv0wZiQN7V92c3ZVGmD7JcQKAxtHrJXRcHo8or4vJ
ETuZ6uYF17GGJMJKnr1R+XdTSriWtjQlK2fwsTzEA6EsqXakYriz6FtlA9VVYpsY4suN7i4k5NS9
Lqx4W7RewLQZ7suAR4N8023uiDunaEPyga27WFivkybki82guxCjfrYZju4Ro+zrfm+G5PnYhNuQ
7XrIvXBdm94clNOQbyU+dY/e+kE10S/RFOuYU1XQlCCMNUILVmUcYpvuysCx0r0lFUIBh+lSRUoA
2lgoFl7RPCB4qPeucCkZMuhR4DuGovZQHDfvHl8pio27sbjv3QHTqPPqJ+WGceWSgagTQR6hLJrg
pdq73v85VtNdC8JkmcxwfGOJXyvMHE07XMVefdVTYvUJWQGDpm469s0sVfk2onnETrqTjbPxTKhb
Dsi7dYLy74QkeZtpU8+X6j/SI6PBAY0F/BjsFIew10ZZ49rI4d1YgjgAm6aqZ9g7Tzmbkpr5SNds
rScEZUUG/3C4rxXTG0ZwdXNlmca2tsdfozM99po9r/GMzVRCNI6jCPeV3eFjKcI1EJuaVIoOR53j
gNprDH9nJwgw2OnEiyYB9eEDYXPp0CSUzq6aSE31EXkSJjvvhTbbd17iAngmU6ezwtvKAByAJ03T
dnKwJxTx6jZMyJKNbK882h2Pq6yTCieEdYLhIoMiZvnmMxCAEgygg9VGb3L46iS6ybCa7icDrVTl
9JRqcXTO3S4Y6HFCGkp+yREUZmQo58AYnb52zgzOHUoixkZ9YKNw5mcI8zTwGLlcapou0Eg5dRDJ
iWEk9fak5LhQN4uyRCYhquehFQykx2I40NxHT2ER2T0wtTtUbdvu2rYUgLx04qxCHTIlALDrPo5J
WPQwm7Zwida+MdJCSBQoAQLAmNKS3xXlEu9pFV+70MH2Ti6NG90X6mK6vnpv+765C0s7frHYzLaG
1OYToysMF57jFedKoAr3y3F6CL28qQnmiBhR+I0f0LafaR66KhjN0KJsHpMra1DescPjFFgtpWen
T2gNHDdV70Pp9Tsiv8C0NvNNMzdMLWnB6FcV2Y0bAG3pkcmSfqrMMAzqpuwDOWjGc2/M2dnInfSm
pKJa66WUV3UNLVYKkFi1TVvOhQizZISLF5YA71tPMM5pnKjffdfqTySEkDJtmHjgpuw7c0N8N4Uo
95bbiD2oXUKf5M8iKtFGhH3Q1/qTV5e7NE42rrEj8A7LpHP05l8g52FXGb8MLRkAPDcEWBkAyvri
3DInAsJ3IRcNauNIQ6gKd95MIxO1qCzUO7V1d6h0vH6uNby2VpiQzyuv4+xm0ue97lA9qWragVJc
PtMpw6BK+N6uHRR4Lm/2IPIzSutadlE10M13+oJiHwOEIZsbZHzS3EQElm6cNhr2i1bjpcoThr7F
HG1wM6ACGe2bNiFTzrVoueCRofSOK/GgwjxlaOU50U8tyepN38kZbBYGI2rurOa8UrgbkzywW3L+
nOtEqAcbLYS5aoWpW6vWMJvX3iB6ZFXIsYYw1TRvjGu6jV9qBXKXrnnphK+NK7MKy13djckOxDyh
7HoxvBsFuZZdWYe8B9PQnVGgwGyqwRqKOh1hOEbVU525+dloqsdMS+U9HSu8ahACBVanscPo7LNZ
RJV37LuB057ukLNEoLbPMXyy3IkeI0olmpWW9j3peqA1ZWziNdJrb114oN2cZvB+jZ6FkK23IFO1
pE7uM7fodu0yQrTrjNiSMG/PZUK/abTrfheT93RwZVw9CU6zKz2t3PuxxkhB71jtMyXVTuKI3xLt
To5KCWtfTDI6RSD07gwSNpjKWPqJrmjcHqF85Dtnkd/oixAnWyQ5zeC8mIocGo1hAfGwnbu26cov
4gdv08B8flGgaun2VjMtskX2A7YSCdCgI9XIFl3Q/CERomVrXsWLbgid5MTKnKnnjpViK0DyUJSo
cBt+iI4KVSp6p3QpwX9V1CeJh4cuAXwyD3WLZzV/7h1fLV+o/io8qtZVtaicRLgIntq/xE+LDgpy
CNETizYq9grt54Js0Fea7P2jsaioQLUhqKJtLK7UorJCempNG2RZ4bEY84szufW7gSzLWvRZc2ub
qIEWzdai3koWHRejj3Qzfoi75rxV62RRfJVGKx4Y5KS/kkUPprnRvCtDz35lBs1mIGR+i9PUOBla
l2z6RVWWfgjM+g+xWbzozvi5kaDBju52/ocwzV80asWHXM1jZnzrfIjYgHBs6BMhbMOZRndpUbtl
i+6tGiVQq0ULV3/I4qoPiRwPSn6Ljfo9gy570yxyOgv81cVfJHZYDtLX9EN3R6B9wouAGA8zNdDq
afpuRPOrssMbxkUslqI6SeB8U9G7f8ks/n+H8//AOvmixbn6TlbB95/vXfy7W2H5d/5qc/rGfyEL
BzdngIReJOV0LP9qc3pE3xgeFRg8FtwNzhLe9f8sLvRGDUwMvq171DXO0uL+v2YFQ/sv9OkIWojs
tn1U6v9Jl3MRg/7W41z07ItOlTJLp8GJLePvypgiMjC8Cz/Zz2llwaqb0l0Um27gzGW+i8zM2v72
aG7++n/+Xc79qaeKF2JJAMJRQ5iZjqP20/VKMlw7hAVw7ZmbBJbehQ9QJIrDhGXmQlyXxuaMAeLr
iy5K4t9vcrkoLWZdp2lMN/lD6P37uKDzhl5VVrSXjS3OXZ7FbPyOSeRWnv3L/X2S/i73R8sYDT/+
gUWmvahmf7sUTsRprh0D0HhfpGewxGKNJgLn+5LC1+q2BZ3OZT9Y/lvsacPj13dqLuaA327Vsy0c
Niz5BsYB/orP168lhDMy6Ar27cHTV3PZdOZa4uB9zAFWwquux6fKb6h1Jrx8V1pe41mmPDu3PfJ6
FiB5qIqwe1O6LW5mBmT3ELe0b6M/OTRl0/ye3NX61UM1dXC7nkBVkoSDapbG934WyBNHGgha0BjK
fLLoOVJmlHN3IQhDbZrIz++/vt1PUue/7tZlRsBWjElgsWT8/rSBTIRUuXG+B63HTLZnmgydRARf
X+XTN7JcRdd0ul36Aiv7hxweDxgmQn6FPRVq9CKWJkEou4NqZ/vdyyhHvr7cp7f1r8uh4EaawGvr
GJ8k6y7i7RgiS743iyq6oB4/8oeNVPyj+pc52qeP8a8r8dljmMLm4BrLX/Lby1qMBin1XZfvGQBH
hBWX42MKNfN+Fk137M0kvydzN7n7+vY+fSEfF12U+CCRfEaOi3Xr94viSPE1UP+EDHM4fqOd4VGu
Z41PUCjYFhNwrWM+Tf5Yv2aEq1Sr1hb/9oP+6QkzOmJVRu2KUH75wX+7bwGXOOWQS0EKuYCNX6t4
b0gPnhjGF+Hl6/v9w9vDL7n4zVA8MKv8dDFFyDom/KjdA4vN7y0I4huZDO6uYq1dxbmUP76+3ufh
6PKATTYZHBVMw3jAnz6KytbSpIEOtNeaZp4Di6a4JPugYm5vyUqBGBLZfKO7tJhjkYbROqy85MwY
hDMj6dpeeqjoE1/KMOneeqft3wqjVqxWQ2jCVnLEObRk/fr1H/3HXwSzp+VjfNKYCP79F2FwlpFC
i7SWQZTNQYd1GbhvefKRTz58fak/vfQcQZaNU+c+nE+XKj2o8Q23xGbQhhfdgDXad+OA+b/xjnBg
ylNsKmf/9UX/cH84KBbDBDpDB7La3+9vHkh3M0qOiSOq161rluGFM4qzL+1QnL++1B++L/yH2He4
GPZV6/PPH8NjmEmN2YekS5bbwknTc2HO3kZZTXfbS306GKaUDC/7yj4PXhH9ywv/p3vl6v4yo9d0
77PYlmAHd4CLXO4LCwAYierirE+1f93j3P4XE9tyL592OwzaePh8Th3uPzZ2yhNnWSyLvcWedRxL
szt2zgxmBHiR+YSp3E3XHq3dI9lU//aT/uE5M3zWDbyA+JmZX//9J228LIcW7dR7gLBqB3wouYPz
ZDYMfTGlpfPE2pUMBrCqqY359vKo/N+s366p41FmQK3/46eeOy9UyrPrvRVraDvpdh1AlmgbTsq3
RSR0e5Ububj5+v36w8/LimkbVBiQ+9xl/v774rk4CaHPsHhGqeVfEfVs0IdAb4oeyAnT7dcXWx7i
px8YFxpGXqpdB2Psp8Wzpj70cHDRJ28j/wrM2qMCaPUvd/SHi0DT4111kQ6QCfLJcAlxhvDaImZF
iJDQrfRa+CniSY6XX9/MH56cQfolSzPqY+QGn55czpEetQmmyhFt7FOW0GdHNoh0kwweGHRfX+wP
n4bBXkod6focIqxPN9VWdHZQWLV7hzveFbGfkF2mlXI304U7IUkSN4DZ4EUMwvn+9aX/9Dwt1BeQ
ItFnsAL8/Q0RKTuUHMt2n2cOwAdlvYmUXe/ri/xhGTehEvHyw5H85x7uC61xR80t9o2weQ1nigYA
690xkkOyJe4FR1jiR/9WvPxhM+dbxxLJnbFVaZ+e6mzFaNTysNgLWVoEz0/ixmNI8EAIQbpPneLf
vvDl1Pj5AzCRnpi45i3Dpxz8+7OMcGkW+exU+xRyurNHgE1eQZqI+Bcfg/vIwuCjr/X94XGuvfDG
Lwe/A/JU4U+J7LSBjqbn90NqcApoQQPvmBubqF+H+M2GD5xtSbMbTIj2kPyk1/jmBqgBlqrG6B4o
XOrnr3+0P3wB+HUR8C57L7HUn/Ym09E6Ak2w9Rg1gr5VnTvm2sXg/MzsRl3/x9daFkY2BoPfSrOW
v+W3Is81vJpRSEZx64gIYS6ZbXMraMosJ7H//FL4v1mfmMBRuS8/4m+XmpDDlJMx5fuP816nMUDW
QuI1CN1M919f6kPa9vcVkc6hYZBri83FpIr5+7WKJBKDNoZ8XGMEm0WCaN55ulPv9DbXvpXSQNpn
tcQ0E2E6sfkQIuv8RN+a33diKLMg5z27mTw1n6VbF4/WPKJo4ifB/VaJ6u3rv3Yx0n96fS3WICpt
zUCTRQTK3//axpo6e4r1Zk+bMzrVg1mTx5WTC9iNxKQNSRK99VrcPki7iWh26+RoVK3B2BWyFnYv
KyJ2W5O3bSVR/LicRaq8V2uMjt3RSZR3O3jluKODzrwzdIoT+RX9vyza+vJJ//2Bc8Bkh6eg4Wj9
j3JGr2dBweqVe8Qh+ByBWdYBIXThys615Fyw/FyJMs7WmYyHQIv0tylP58PXzxHv7nLq+58/g9YM
9Rx+YtvmeG/z039aVL2ymuok0qu9KxnkBGnbRPE1g6GWGJC0Rt0i+muX1Wk1y+HJTTOmJegNyFFA
UvHLyGD/t1XakGQIuqwnupKPIZUYLCrmq1ObBujknRNx59eqbPGGYkroGM+KwX4bYpI/Y3UiyRCF
r7pr4uh7OcWPjru8XoBao8LfJT64w0ZkGHDCkgDz7ASSL5gzeqh+v058SAIkcFkxofB6e46cdNfV
06OGZkH534xRIwMBRVJGkuSgwAD68wHqJJpj5huYmpQ/X080MVLARs7BSxEi0wcNjGg6kCH75EFZ
rAcnqG3v3BkJit72IHFlmKmxkbLZpsT9qa5470Ox0Yp2Z3XpgQHVxnbVqym7wEP9ZtO8iHPyN8G/
y1RsBB3zVZ6J/TzgMLCLvTZ00cZi+gsjHRFOKk2Gg/a3Hlsfog//wYLNlpU3ZkTfnOPSnI8QGOPu
KpF6tC9nEHF2fGe1PhL2vHwt05ysPbzNdvhmus3tNFkB3b6Fm7muwVdCoc1k+DMpBA8xemiA2cVg
KGuXJMTmOoqMk/La13GiwUJyQB/mw6odsp0A+zQVCX4zbxNGIbqL6dQKgFDw+1aDtI8EC+yS5o4I
iQ7yp3J+WrOlVoZrX+Np27bTT6sSKLdozEHnNY5Orb17/a/ZMJmJMLeejDUjy13eInX37IOLfxVs
+SkhHgQRo/dU6wi+fRpc89BejLxyOVxmR73R73I8tG6eEB9bRQ9G42x5izHcWQwlsGlrDURA8ChB
lCme66Su8955jHidQdbj3O4CWdRrJ8xwMcwMxPUfyN63tlDeWh/DK7fFeNg5j0Sm/TTiluxL4Azk
k1g71wZR69DoL7pXQYyOP47MZfAVE6x6RaAVp99Q7Kz6qmtPAxIseqGBD8NRpOJA24ewUPs8dyZz
YrbZ0jlF0rmY5DqXFdE9yBKPTZsb6IiIEfEfEe4FYWrde7DiViIvLz4EF2xlJIwWJLG4MAUR+bxa
WfWDTize1/hUYj+VuY96yChOGKcudoUOPSoGKL4FuTZj/JjOzb02FLe63/2YddjO1FyBDN8ZyQR1
q8MQ5Nv+kejZybIzgh3Sp1R7KRdtA59Jko64PtWT35V74XdvTO0RrFpNwHTwV+d15InpMHyrnwgx
zsYSgdPyEEY8mqrdILeHARx7p37C79yrfeSEhypr24DOaXvCA7DNTQlVwUDE5a7Hyn7IbWWu1EKb
XVYQn1xchk8pc39MGXcluyKp4RHzzuEAzBfXdrEqLe+ghdle6+O7mQdYN9kpZx3B+o8WMl3CS8k4
ezWnWBa7nLQ5fH0jbUeqZhTd2zasL3lsvxpQxFzydkpYXlNZ3yVWtkSvpd4arxcMbHPTObVEfopF
IvSoPejSrnwoqZl0nPvcTYqgmaqroq3fFA79J69rNpzot43mf8eAd2aYfdd01S3dTMeVIiiURfid
jIhiVO6uRMGCSOxcTjiEIskSJProGlU5RsPM+olr84Ex0JUd8wcT6jrb+75plhw8cm1mxovUy6uk
jm+17KdepaRTqZfOF/uuH28nKbd14b6kLKshA8pwqn5UMwVAhZRsrbtziwcutp/t2SVRxSBNCZvL
qW7b/Jo5LVlYjXShC3WwqswC362Wd91DpFowkzaE72uIfourqXPhm7ZwAkCkD7J6s+M8FQumNYEk
ySDam/Bf9HPqHkM/cx91lCmLgxGNKZGm2OTHfWjo3WaE3iYxB1T5fZJH4qdXhyZVSpqrd7eb7+as
/KXppFNg4Zo38agjmsiWREUnwkKFLfs7fkNxsFPNWkniV65yQ8ybCtnVAy6tn37IF2IC4d7TWyZO
ltgW65FPFPmjmcfOwfA7dSHYbO53OUFyB6KA8+sobnKUgRO+qIHYwIemmpKXycDJh04XfE1sj+KX
bXT1xvMli6EGLkSe7ST3H5LGDK9LBCiULlYJyoEExzqoJVJluHw2YWkzCrC0r9EHh66SF8SBLPAO
ScXfYZRm2lYxiwvGevjWYWB/m2YuvpLkXLy2SNAOXdpg8qUhle360Izzldc69qYEj3hHAyVH6Z2r
V8ro4oc+yvHgaY6J8javn/xIkYRm93B4ShjdeJyymt9oiL8XVnjfuXzwRV4MfFyzb20Ny6ucVYom
/LobwP2lI+TT1UzEsVrhAcMdlSd5tY0hZgcjsjQgwIYVeJVW3Yim7M4Jh7nnxMlg+rXQRj1ELAdh
ltoWNLd3mQgqIq+4kt6rY4n2QL4Ka4/AlxwP6sWtHRQbhYiPOMl/pi3R2iH40H3BcB2JlHdvjdV3
V8piX3IouJcqax/s1DX33Uw/sjeq0QRkXKirotesDHWuGW863WE7axvjje5VdxubWbOalJUdO2s2
DlHjLFpV4h5nmppnLYw34Hcf5lClAJQHeXQdC9ubI9DLkrA0r3CIDpsKUtIm6cIZQHU24lROHT+J
ty0CqG2oNw5ymhQgYhQz1wEorPoe+sRYgw51IU4GxIjKMMBDCZ+SDUWXwnsbmySj62WhdCuReGVj
iJqvjMFIzB5u4zmPzv2MwMx1Y3WJEWjJFfhTtY4WPzzKqQm7NHbCk2kZIigT3Ji6sr1vakip25G/
YGTrkcPzjuuHgiIQI4syxROOoAsa7fm5RbWyG8dEf0+QgvwKIzt6FJpTvc3NLVHpCKIkRfRO9/to
Cw0jJeYsrM/42GKABQsROaD5Rfyz0/C/3QGxFiKznZcM9ZXr69obhPtxT3bCeByoke+wAkWUQ8LY
qBxRw1SP89FSjrvyW5sT0VDr1I5SGe/oTXDM4ilfd9oot3ZpPHeayUwQxjJTuXaUM8qUWJtOGQKX
GI9jzeOqAApQkzRgzQfRP1sZHT8yim3iwSa7LDBla2oPQHL64bljidxg5GCbDVqTozVAeoalmp0H
Eat5PdkeaAW7sMbbMvTnZ8gd+t4uR2M9ur2qbxITbfyqb0ao9ikB9blmxAzrVfFUx+yGo5aVQdPy
rq2RU+EnNAFekIiH4S9QZUaqbpmkm5Aie09Wrzraftg9CLKuWkyVtmnzEhv1jV2asQimGLffKitC
axtpMmM37+ZF1Tc0KtlyNPbPI6jXrdYj6Uyi2nywa59Sid85O/DjGc2WaAi1i7Ki+OnQt7pXTAfe
uvLXSDLUwOKcvzOmMjcugjZosETbqTUsYvu2I+UWb0joBjHCtCDPNfe+0Qv/JGVPBlfklCiZBsVi
HptN+N3BbH8t67Q8DpVqjhI/JxgjW+tfnKEYL3ohncBW8cluo3xfjKkWlLqZbc2WjXpCsBzoTdvs
+Gz7LY75fjPPFvdqGz0WcSW2euFYh2aSyw7CcfLbwDgdLhCTmnuUNn5GHji++8w15F63BohkPYEY
q0ZO77Yg9EyMuXWYYNC82pxKdoDA01ujtttd57n1fW7Yw6ZwRfxzssr5qR7ISW2acicNI7/tXeup
a2OqTzJ+ANAs9WFsjBOrF4kZXdBnYGCoGEL1auWWdek9OzoWZu8EM5oNYm4RyR3sySTIo2aclwZi
NuWpttrkgdgMPVu15AGel2qBQAynrY69tG1jw79A0mI0InMe4zy6na10cRDgQClExc5m+7gtNHz+
D8bgatswMseHthLktMae2nh2UgAaqK+EpfDlYS5h6Fkm0ruf3YrYbuZboVjlTu09xO5Y3IIpq4n5
M0Sc7Aap06joXPOd8NJoa+VmR5r21CQ45W2M6wWm1FUd48oMJ78+2DYlCk8/P1ua2E9Mnt9MOv8H
1MJwhXPLVjuHjEdIKqrNz2qau59LWFyM39SOIJxYTY2gb6BTR0oU5qSROgjkRF7+ykWvX9VObD8q
v7QRreoqOqs8MUm6R/HLYlqpfo0pB4ZiVTr9LZ4gYz97VXUw0BPimkmM0+R7LpQcJ76qJ3N5tfv5
1BbcJkACOmXwF3VOSDpeFcv83tESCjwK82ASJJtDe9Wy9eBAXoAEUNxpFLIby45rhAl1M59YsN5j
0y83M9XKqSujBkCPKr+rMeKFd6N1XQl1kNL3sRw06hxRc3LmNIHRSDfaMBKcAsI90nVtmW+pGtpn
wCecTeZef0k65NmQgJ/0ekmByhpjxUBBA6CrueaBbGCq2KrI8AX76d6Zq5j0vwFEe2mLfTJM/lrX
S/McUiJAPqpwJ9FFpPAkgAAV2ECcShEiMG/ie0OGxS6N2vgySzRw/GNVgsdX5nUG5efOzIb5StQT
rQt4wMyEFtNsHXb3bVw1MsgMbFuYe/vVQA7WgXe/eo4Jo1jLoQ2fxrTpbsVQpW2QVG61LZZH1LnZ
RK8EO7CbOO3ebYdoY2Yv7H6s4qVBYIulZzMdIPgqK2aBNBH0qEwuUeegWyujo9bN372YsFizQ6lu
gFba62WlCJ9qsF6IFuUbBc4vRxTVNzWXnEPi9rkPx/bVbf032goke7qsgTrr75DZWAha/RskkOrG
ZF3YlFEx37mZRHAXhtvUEMlt3M84y+s0moibLfA8GSWs/94Z1j1iTIoQeqytT56r5nT+xnJkswmb
oj15PiSVuMr9bRSCsAZqfbA45F3oR0EtcA30aUDSUVrPmFZI+sKUQAvALB7yKebc0Mn6yLkSi7MV
lmefyLzlG5DrJrTeevxQ1HYjjjSD/6DYJIWnTl6T0nGOnHCttd464T715mrdzLG3ESnAFwxUtBWc
wmcxGDuiBsql0GwvU9pjOmvlExAUDiqm3R81kmzQbgIGCED9pxlqRyIhthid0XEL5zGdipkADdGk
yDz12uJzA7ncwdfflL1wLmkuY8KaK7VThRA7HFHYkVTh4qQZi+sxtesfdYm42i3H+74KP/A0pHL0
SfHcD5HaDSMJGEY1PDT+aDDvr+2nPME32UbRsOmyIbtEwvfXGpJ6q5zIWK+1g5EP2lVL7sMuBl2z
1xsCrGUBG6ERdXecOeT9GBJT20on7UBjuBRnvTc+WhbUHZ5/TXSChRUKox9ac/NbwmF1jcdw3uRy
4A1fot18mtNtkc4BeZHsinpOC0KKpLzyB1lvsha6ljE01rVXme5Bj/MfepfIJ7JlrT0rujqGrWSC
hPtwY/V29DaQA4sAvYyRxJjZE72a/juq0OrWh870YiioUY1d7vrCM09yCImX9qjMARaoo1B66e+T
krZyZZFdPNVmx2+XL+68WJW/sK0mKF1h9CAdj3smjom214w2vvId8kutiE1XE3S8RNw3x3aimo5V
SFarXmlrfrKcmAdB0rINKcQfvJ3JM6VFpHtolXAtNp0MRJLZG5vUiDTzDIpPXICC3NVtMWRkTnV+
fTdmOSS3hLVwKLJ2U+e0sXyXtcfhDLNOYSNdHIz+m0zzODP7SVZudUlmgsA1iHQ0MgGOUdgnqyHN
1GXCQXHjOso50a5vt5NjzrynzrHFSFaufXOowI7b+nVJBbgXVHUHL+sRYksz3HZ4AO6IEcc1KekZ
SM9D+Z+UOM8ABO1z0TGY1Wp6HV2jrcA7nPMqedMmzbnKG/T82HSvVEmBr8T802pkGrhFdoE+5pOx
aRi/qpjI274pp1sYT/nWoFv6YiaTOOVYhwy8PT3GI83pH0NllGe08dMa9+2VVOob42HMt532XGaI
rUVf5es+NsTKqB0ZkAU77HMdi4MF2uiWWE72beahKF2h1eW1SV8vtPqjroyEg3kT7jQjifnax4xk
w9B/GnQAB3ma/MjsYT43HaOroEpnN3AT5uCWIorSnuPip6K22so2RhwMx+BmSCsIAgZrrqtRrKxo
F2BcaIrG+mapTFsNRS42MN6KR9F14ckD6rAFiwVxZtLxaMoQg8cYTdf26Pw3bWe2IzeSZulXGfQ9
C9wXYHou3D3CGatCightN4SklLjTuBjXp++Pqu7JCCt5+BSBAQqJSmUmnYutv53zne9Ad+ZDv6RY
b9vE+543tdizbzLCILHtpx5d7a4q3ZoEQqLbcllmZDm6hcf0kS2w9fhaOPQJX7NTCGxBcGvkPUVp
bxTHsZvkfQG98LmEesiEIqLDUFv59YgsioLOjPUC4ssT3qHjLMbuKrAT/BzB0H6TPXgAvZ3uBYHo
e41wgB1+vPq9G5fOD71oPprkK9xiMqz36QyTYfGn9DooI9JyPETSuZtiapvcrr9tI9E9zrkc933J
/nE/klJLosmU5jdWNOe4qpJfi85he48CHeqrq++XeSiv9YgjNmph9XQprcS8xFe6HLISyp9RYSL3
OdIwNQuSYd9RZcv6PDQde/k1sSK91SLPuBgXtOupJR8tN6fStlC8KS1fP5AnIv6yItzcVqN1rA7o
eQHBxuXO46z8IUMpBriH0fETIQXj0bHr6z5PmnsZj5SNi+lrkLc/kzTzLr2WA4XRaWeswYF+hApT
EhYpXILda3f4ycGHQdB7LIbnLJiTTwUhkwD1fmWtx17TwfthRpwWUHrDemgu5ZdYNOTOW25/3Q6j
fY2+fnhYzJkpZIQtfGEipScfw/Apd5LScNRLw95P614eFr+glOdGH+KRwSuKlyJMUbI/Mrvixa6r
6JABgyJdPJ/Iz/Js0saFpCfl8NwwTjUdC0aR11+jcpyorUlyrLDjXcg+xRXqGLjxvOB7i2Houh2D
6JhjLfjIIaVHrjhwrl2S6beOFcQkphXQKm1dBJdtiqeEHXqb4G5kh2FAEIF6savwwOBemtscnGUj
0Fs49kyeqxG3OkRFranHQ2fO1NsK1BjdQYwL1gZnfKJkXF0KDi2vvDx/SBzPuhAxS/Bk4UDHnnNO
dXIMerpY8iuD6gsTh19/XEqB84DF7EQSTpDBwMI9NV+6ss2nnWP0Bh5TwMAXfZp+oGbF4TC+B1nP
LAc9LwfcF0xktbgYsWKOZC75mfF+jSc+YiPu76eo0Il+XuyLovT2Bkp6TGb5nden3wZshDtSZGXI
2VN6icPnolncZmdEMDuXJuhvRitY/b72QzuKlioNhiH2TvWzPhDw3uiTiXmCgOkLMUbTJ87J033p
sJMWutv8GtE8fMN5lb3PtGGm5p7FODzq5IhV1rojHtD8XLkekfYxK21rV4JT+0kwrXFcfcJBXeNI
C1ZCFwrqK0PPiytPM25i4XwCJoSjosSVkDb9M5nhlJNtEJsBrpmD09hkLZFr/2Vwe9c/ztFKfrJh
qSFUtZ3jiNnykbJpfiisvjladdHfTVmbX9fYEy4T006+UuuPCTtqEyrL3VBzyhF1F17Qccrmp+m9
NjT+kZ0Wdn1WfNc9rfSGlYEA9uAFYWfH2r6Vrn1dlovOGlZaz5QUKDH7wrxpE7e7c4bJewiCmLP7
MaAVChLC9z0l7Uu3o8uyncLSWUw4y6PUfZhmKycBnYqOE7f9uhZzbrppsFm05Vb/DRc1MAhS+Gx/
N/EOH3VppRq8qNj9K0Xgg8mlS9sHoC9MGC2HTJJ1w3XUx90dkzWHd37k3TTSrTm1wi4c9uSYX628
AwJtG+o7DbmxnxcvEVeZN+hXK1/po0GN6TJf8mENZkp6htZhYYuM6PFrG01umKW1vDR0wtcAZxBi
SLaJTdaKl33Sfat9NFp7ZTC2rLmLbFzi/cRIJkjo0cClBXHOWUmcgRyJxcy1W3coY+KC4+kOa6YH
0rmYfsgE65zbJCuQYD2QisQyvls0rX1PepV5U0RV/ZQZcc5qoprZC3KScNEk7nCDgV3P9nEmezza
S8D5yZIbxl/EW7S38KPK73rpigDQ7pQ9DHNCRR6kQuoSHwZIYOc3IrvFkY7wK296n8D0KTU/2enQ
/Or6HOwhVmfC3TOfiRkLi6/tNAytD9WY9ky97LhvdRCZzV3rVZq5N0bHDZtG9/6aU6TkC+Pir3gW
sX/DOswNDctmXp00g9zMPjBWgGreVjckrTtUijqteSLmyiaGsZQ/9KquqRbCKQcNJ5HLjAxVX/tO
Hw7kZHK7faalt3GP9DcHovmxCPLmF4gV/Ssf2YNQlgbtxWiSqN0nWV2DcvQJ9Avc1ebbWRqKUHTm
/mXHlo76fW6GUWKZj3XRdvczIMiSmTEliDQ2hX2XdCWyhVGXBJjpOFisQ9Kv+vggnp6rxTeGfSNK
jejA3/dlRYOz7+pMzy5ZYDZfunlygh22Gf5aS0Y8qBI8ieEF7yyUhndOnwAZ9oMkCufJm55FBCX2
OJZzcJ21y9LsTLfPm7u48nAhIvtMu8eMk+MwjnQspF6JYiYdhqR7HLI6Ny7tMrMvy4zzfeifVvHI
WWWcr37eJN1LDmCtg85pGIi+srJ2cxTYVDZMen3UZwRedR2nrUwICfr5cjawPfpReeMBkHqEwiaP
dV9OzoX0el5IN3e8UgPlKdGUDhFKl7RSYl7RTrCyKDtUPDlHVz1QZ6ob+8hbikdKGvFnyvDsoAOt
ti97Y9TJjCBeh/p5BkwlKz7qU0aMXIDVnvNQIY9RNcsf3djLe2Oe5mvXIc38JkD5c09BlsuDnMFR
uopXfBnQTtnRE8craJh7jCposoO+/gLDO7oLMjyKnkBMA387C/3IRdFTeXP83dDi7BYnZdftBtOn
QNu6FJ5gbbNBgq80mMO+RoYAaRGa5aNXcq6/T6GglgdQE7TGOHKQrHQ+/7e1ovS2pzT+kYoAnLE2
rVsGi6KbvonAaZ6ykdRXzGcmQU6+pX3TTBT6jrCaJ6qaGps7YuMOqZ9bHszmYXxudav9hO0N1JdR
+R/ZM7j3nhUT5FjkwZ1oXdYHQLVdJvlK40CxY7xCQcN6PAL0S4ReHfeXJAwhHO4cc69PRAOCCdUB
rFj43fYTxdl8n/UFcnbLAAl+MOuIw4Pe8nFs4cfWP9dQ/3z4IIjBqWDRstohsz/6VOgrrKwWH6LJ
yKl0W73gY4IBuhlSnBrW3HbRB8R2zLsUg8t3BPlph2bwiZssguIhkFVUXOLktwE/TnR6ACeCAiiR
6heI2ebkGq2w89FqShoBR6FfClO6f7lWkt0mgMIpQ84jw4MuEcBLzfbKXcHOnGP1Oc1mzhh0Ok8h
VsliVsNxPjiFEzwluODR5QS0QK1u+AhVz8nRZQcaA2hi5pB3AosBJe4QGGVIjWp81sCphDpat3cW
BwaPcYqOoxhpuEwL0V3iucXjDIvuKQ/8pLtOnc77i83OWB7EIOkbqcSNwoJg0fAraIKVmURZfWQd
DRJGQDwU+4U64udihi9yBQ3M7K5Mz0o+MBU1AF/aPMqu3LnPwtb3YpQo9I9yP3LE8TUpaNo5p1f3
6FDIHHNEfglNjFE3n+PPnE7xOj3DnKt3Y+fPLDqSeLnQOTHKLn9rmHq0yL/w7AmAD9HAcO9i+scn
na39W9ZsdO59o0SjNXf55aprdNhkVyRbGPnIeM+PcNFgHj8VFtkcuzEw20eJlZWjqCiTl9k6MldM
AJfBMk235BniSK5ETWhaNXFyZJDXwKKeGSh3+cdUnPWjmVXznav7Le8AC8gDkBXhfM2LtoAgkyUu
RVTq6muFio80lYU8CmAszKplSXDjbGZu8S6R03BsZCOudK0mZRsD97VcEr4Fk1zt7vnAFLlB1sHC
n/grqV45Yzu0wuhd4cArOaSLxTjnRIJBRG80i8SzTifHFWGPE2vJh5b2/a6Z8uhuxKd1QVjnEGqx
wWEZSX3tvhQLLwkGZClvvIH44YNXVVRaCc+JtOu5JMNyJwQNzoR6acOvxutsmpy5Hqq8YbGtUyUl
S9xeUOD0i7/LoGwCtvV8VL4+qR5U5Pvmidg6+uKKo3o31ASK8B7cMGoCbZ9bZdscxlbAfHU651pw
nsCJvY/C1DRq58mmdR/zTitj1mXC+VYwobBKxvAZ1vF4R/xTN9xyFMqUJV38JpWNEJzFQxYGEzbd
PpscFEoOTWXghHZf+5x8IOxivtCTeXy2demybmyZpEhIQepuzcUjCy0NJLgf03hlFnBGmdRETOxH
r2DCZHVo3rCN79/NzYBFuCZtdpd0HY6ubDLAs8t3vQGz1K/wMLsoJvaaNuGGqSftuu/H7prSBE/j
ACTv9pTGtXDCqg8s0BsY4weG//c9m6OBEvXU6Tfk3+bR/RIZGGiI1Kvti2kyUu0O5YEo2LPUnLRn
8MXPiP9VAT6GPh94DHtQFIb/imdzYNePhUMkYi6hIIwFOdBSLCwdYF+C/RftssOsbxOB6zffK4t4
vjOiPFXNqrvIMJFWezbBP/xVEQPnfNKodxE3Rv1qaMwn87nvtPRrPnA6k8wp529Rm9g3tdkc4qLp
j01ZOcCvJxNa1CA749EjPBL1Zj9+HmeriM9IwFWx8np/qPSJVDQdC6uVcn+pYM0tC70JGw7EdgUT
4KGjXhP6xYAHiQrcw5kX8lqjiHreZTrH6uSQ6AaDz1EE7lorfTnIvgvJlmDMQzDIvMKTuf4FG0uY
KaLJPrCbOpCmQS3D52wCHrA3304sI+TF23dD0ttLxaS3+qB0FDqYa/EUGbZqNcXgLNoVXB4OJrqA
XY2DgC5G9fe6YeOPG55i2O1QB+Jz2td/USuUx250l4uOIiaks8hPPhAQo3+1CftOd9bUMhZVVmp/
jGVfX7UrLQu1oMeKdaJqSu2UgFjwFgGi0KrRrog7HcGeAUeCmyOiNZJS//r7Ef8/OK6PP8X9t/Jn
97/Xa/8A69WmcSJ/0xH//rsnUfI/9V959V90/+f3PyZG6PBNfnv1N+SOQK193/9s5w8/u77459X/
+9/8f/2H/+vn76s8zfXP//yPH4Jt/nq1OBWvgrzWT30aOXk3f6vKb+0rMzb/wT/N2Bg5/2F4dIxA
x82JYBv99Pizk//5H9i00VS7q9AXbTr/nO70P2Zs/x8OdVNyvXBW2QQJ0LA74AoJ/9U/XMYhggZ1
Gj/CXN/9d9zYr50TGsYQxhIdle9rmfSyVFNrMZtCyCjEbcTS+9ZGjn9Oy7xqw//WEP99+fVnX+jT
q6wGuL/6HWn84irKplvyvfJwHkegL2wYwFlOPqKJXVNVZ9xorzvh3z+pSOITU3hD3Xn1qpomZ6dg
W/x5SnKWwoUrGma9BuTsg4RBnO9ffOyHfz7OS4f5qXeoDD5AIQApN4sIkXBGNogWo75hSVctZ0ZV
JRPy70dSfLmcCTCYF7MI7a4f+iuT7FnjOLYA6YrYdMcbNoL2d0eY7wDzN7cQzP2HWhs0qhGdpp+Z
+15PPX/fgzKka4Wt0UL7JnTtCZ3oqNuxfpGNRf+Mr7D4t2wN//MjTqBIzZNBOpwGeCK0Ymt4rEbf
+JUVjW/v3Vij8rnlc9G3XrfJCSmJCx+uDpu0wgs/Wr1gzT+7zabmQBTj6+uvKpbJYcKhPF5xCDC5
43uHdeTN23f/5++As/f11SlUMtGRWxRSy7Gf2bouHLJXvgfK1VsM8/j2r/y5SWOoev0rehxArCMe
IyRuhih7Q4KY4XzhTFs6dfX1z1+MCsQbVUbqZXXIdhlxxdCyYi6hgrUXb9+9ceolKWOAwcmHPWui
DlEOTuO7OHVm/SqTLso1x0XJtgfqTzZOrIvhQ465Ir0yEGPU1x5I0+bWKTs7vRgjSWlZpoGrkQPh
ThCe88owzt3i65XL301dGTTmVIwCT08dRouvUWYVepdAtYvtEjVklulfUpkvP416QJnF2je5hu8R
iAOnRmyjO6Btw8aPoQwujs0Gwc9X+YQ2IjBEWAuYteqD729/i1PfWhk3+gLsYjZmTRiLuPqA7IWT
87lFubutt6mWPzKuKJTijAkLp0BnGxlV+eyxAvq46fZVzoMcWSdjR8NGpBfZs5a02Y9xbsoz492J
l+MrQ0XPJhP1W94gkJ87GxlXx+Y9SzxvWzdmifCqoxVL68E49evQ1yX5WYERN59MhKfyzMs/0c/8
9c9fdGQm2CVKIiaFuZUoHQAQLzaF6ZF4di2KtV9vf4P1bv91EYFCUvkVwCdz4WE2jsdmuufMvvuJ
DtPwbzqabnE/dX2Unpkb1hf/p59SBg6wqdKLpL5C1dDj7dmC5fLRM6bJ41Qiksah53mhfUmzScYz
Q8GpRqCMBMhNG8OqozokvDwLLj05NaTwBHGSnXmoU+9P6eFWO43onkcRxnkNbmw3m5aAQ61R/4St
yd6ZmoEr539uEU7mNJ56HKXDD6hdzGhqmrDvar+6IOXMji6WPqme324NJ67vKWuEqaaAzsaIFSsB
2Ujg6078ZRfECZ55W6eurywPKPnVqIFT3PUBh1Ros6nAgI8887GN9TX8oYV5SpenbGGWLUlZYYCj
6miN0i9+JLGRThc6MVLmF/J3IIYlXgKQGrJ0TuIjmc4zEESpe2eG/LV7/ukelGEBKdxgGwafSKuH
gIQiy/xr1Mmo2ZfS195v+0zrb78YGlxN89ymnVmGYwiP99nCqfwYed6ZMeF1Keb/Tp/e+vVeXL4q
kIp4VtkQ0zfn3d5GyRBcxIhtol0sUtR6Vpc29S6KfNLq+nzOv3iRa/14+9lOdChPGSUwKeVzY7O8
gF1plogscRVigEmk9g4i8qg9eokU4sPbP3aqPSrDQ61BJPeqgi1Uh+8tzV3C+FCXLNGZMfzU9ZXR
AUapljaTbEJcu9oBfDQKE4kT++27PzGgespoUAZ10hMcVoeJa1eIN4N+wGAVD9V139TuuOdQ2Ps1
TE5WbHsc1a06O2WDyWKg+wLKgxrfPLc9gWxvP82JD68yrqwiyrqmWdeV4yD6yySKp0dK5mVyXLRl
utHgdx7e/qUT7dtVhgmToqVIEdijkaF89oylSH80nTIBrFHp6We0Pf6z1MrIu0SmFpV7+BLoM97+
7RMtwlWGB2SNpkBPXocYfGy0/r1P7sJgAVJ8+/onhh/Vmh3UEqGTzhamnuM1zQx8NDE0eE/RE3QT
EaZv/8ypx1j//MUQERdWTZnPqEEagrINOhdzMI3uzEOcurr1+uoCt2IdrN0SZGz0iH3FeNTw1Fxt
u3el00euTBEusket43a8hpTwqKH2vNx2caXHJ9i6Gs2UXHwFQbWUly/xdBsbr670+KERJtkTLa+9
s6wbjwPevSVAM2+6d4JWXn3UBFZSUGq0zRRd2TcchPCeB8Pttr13R5n80VF0RBlyIpGVs3gnHI3I
h8A8uxI70WhUGBNhh0aNWo27n8dfFkA73GptdmZpceriSredqxyIsqjYCbWl4JCLlJgFY89x24tX
5vMM8gN1k0CEU5ZeVwNQZWLunrddW+mpknyqaOLQOEzgHEMAJhpUuhjft11d6anEvxQYRHsBZ96J
EUSiPB2Iif2+7epKT5UYMYpU571U2sqVgM6yS0XZHLZdXemqUK3T1qpZuuM/td6j9byJWVWdwWad
ajBKT63ceEDQw2uPcYcmcOhaSqKVoffn8EMnfsBWOitZkwXcbBRoht8iXu+xPrJ83zYAq0SXxqp9
L+lMQZ5R82C39QWomW1v3VYm36TCjBu44JICdyHpdJK0/luExO24rUnaSlf1nQbtT9MKDhBRmh/q
SMMG4aAK+rSp2agEGmeaHaNFeBxi9JgZiEX3oZ/15EyF/dRnXf/8xcTKCRZM04JGiea2K+5GFw/h
we2M+twC4dQPKD12Rpe1WMkK68mNZibToZmJ5e0Nx902VK6nKi+fwGmhKxvrkFBalRWSwEeGQuaP
24ZKW+m0sM/TpCDGMbR814YyJDIkCHGz8d6VXitheROUQ4mCxpmhxHJujcopziCMTrx5S+mxdT15
+oiBLTQRAByXTBY/sPIRHPR2u1yn0T9sPC1lehW2ngTFOPFmzMik47btjt3B5wpvjCOD9ws+zDBv
pHOmG6xz059+TunHZTdYGE9q5pW0zrz9POGp3ZGIhBYInfa5U/lT70zpzAsiziGLeWeTRjyCXsc2
bjXb2zZUWOuzvehssoOwV+Y0Jjq0h9VYEA0uo3McqVP3vv75i6tjqkcaVTGI1r7bHqdetNceLqpt
izVL6cemJpzeMhgoZjs1bl3AHw8Rb1+caU2nbl7pxSY5rYY1BwVIBiAYsaEvF5NXdedu/tTllW6M
qsXtrBx6iTGPpX/gb5vPGha8/mJoAJzifZ2G/noSkSfuszJu31dG90FzslWyjcG+MuIEQ4ydLvlh
BoQLz3+1c+07IdZqThdkP3NCSd9Lk4yEO6rkFJp6v4rwr1a5j2WqzwE4dHhwUow8pPKQGWxM+TO2
yeIZjkKDS7mz/Prg2wunGI4bhGDTHO0SpVKqk4iB5Pc4xQDmj+4kZ/yLmZ07P2A2WNZV50n311BP
nf9+WmYsrbbb4pSfU0g6SWLmvX7mG/3Gef+hD6qkX2gw2jKS9BlCqBTInix0dpcoggQcn8UjUzUm
/djZ68i/61uzB3N0zHzg+gcENRgqzPF3ShPn11V7ZuGwjmV/uKPfIOsXbR4AmJWbZVmxt1rkk6zM
9J5C1bdoRLZTLdaQEUyWW/4OJy54P8KuijPv4kSDUvnD85zAx05jEbpZqR+BpF6Y2MbOTDrraPOH
p1LZu041jsWYpyJcOtkgqY/N+cCCvXR3GEuu+nYZn94ew089hTKodq1Oygaw2rDw8WgZBiihJUBb
ufElKaPp1CGDWOwaSDOWpINWefZBLwJr2/7OXB/qxbcvjNwBC2QXYWIPE4Ar2XEQ5fX+OarwqZej
jHiowFLSgjFOkiWeH0kMlQTtyHPT56mrKwPeHA3j6EEWDDOQ6l+iWA/eNUbrXW/7sMp4Ry52KscO
bCE4i/iSVOD26FSBe244PdE+lWVLD6jDbQwUWnnsVZiUu8b8a0hmSztz/RNzvaGsXDRcSoVlLl1o
T0SskP6BQHlnp7kfcLZaFh83vaPfBOwX7cdw0jG3YauFuSidG6zB86NfpMuZq7t/fke/CYwvrp4U
9uTgIJAhAANwJIPRLhHycGvNrs+8ai/qrO3PjIIn2pKK96wc1yEMutCOut/nt1i4/0oDAoq2vSZl
0ULkXtYlYoqOeIinI7qbFmZ9MpwZIk59aqUT5w4p9xF5KSEWfoAVAVHXzgUGh9UEUUb4yN5+iBOy
G0eFa0ri44oA2X/YYcEarvK4n82jXpj5FyxkSX3jkDOAc3Mg5OdYmEFeHWwr7Z3ryXGM6r5Hzryc
uZU/fywgF6+HLaw1Zc/ZjAhhKpIc5OEV/8QMrtlnJo9T11fW5bhFPQJmgYT7U/FpGHgeQuvOCbL+
fHHn98rgRavWWKUBu+oSMqoa+8loBO7sYGuHVActkVrsVBouXvlTOPtWemGYct703p3fh3gvbt3p
+Jxea8VhvtA59xZj+ZcCaXe56b0D2Hz9XX3ZOyY73ODot7qOQUVvMH8TDvZ2Az7x4lVgq4H5qGyk
HRyx69mfx8kIiCTWlk9vX/3EYKUr64CJmFePpCuWawIyfzxhud2JDCv5YRSiGS4taNbn0NKnnmS9
hxffISA1ibQN3T82VeoeJgxwYRxYw+XbT7Le8R+WTqoG0rA4BIcLGIcTxun0J0G5TX1tiLoajxoG
NnlBfW+srj1dMz6+/Yun3t36nC+epyvjPCMFPjqmWmPsq86xnZ1Vp42Nos7A1ABSZYgv3v6tU+/O
ev1bw+QnUAoz7ThGGR6EJBhbAo4tvTPODMenfkBZlYAEibDeQeJoK2yUO9uTeX4op6ZcNv6A0sfR
q5htDQvpOLhR+nkELfJeb0nX3fZ+lIVJ45gim+ZSQ1Ql2J0Ns3HIfPPcef+fXw5kjNdvfxmmdDTt
GQQmyZTvnHkMLslV/+8ArH9Ta0GiyOur52WTu9DIIAQbxOK0rMXviOE5p1E7de/KLB7ERenoUWke
Mas6ExsWoBYXttXYm6SMdrD+7oteYDWIoRm2y3BcxsDZETc7fmfFs4j9hIxr29hhq6EQfkHcRbCy
waI5S0MPNji+nDTa+AxK469AxUDz8XIiJzDzA6qSt6BizCcCb7tfWxooOSWvX1ONydkaGJRCe0zr
a+m5RGu0Mv627epK84/McU0mcLMQP+vQX1bFBKCOJTpUzE0/oAr0yrZ3mnriB/TO6z8CBhIfhsUg
cn7b5ZWlS5ZCeSi1aDpWuJLvwadBH6rQ1P17eRD/IzQhR/b12xdmNPdu0mXElGH6gbZYLTcAL2C+
vn3/f17M2qpEb5iW2nWLKF2bZ4Wdz9aLgwa8Z94L4Z7LRzj1I0pP9trYAzYU8Q0MkXAWbveAcsyC
TN+9FVOSObz9LCcGDFWoh3K00018v6HVY8USY2Puzc7YdgJp+8pElrtQHsXUZmHlz1jQnKgEsJc1
7udtN6/0ZHPASzZWXH5qzW9NQkEjbuxNJ232b8T6i5GuiEcJZB0Ay9gl9QPeniwEe3euh536ukoX
HqfFXrqWAiG8WQ98WDX3077CL/1ErHmzrXpFtsfrjpDF9tLUNWQzV08kkbC+H8c4IXG3bWs9ntKT
tWn0kszxE9jGBK82PSrPYTI3reSxzb2++9pLfOikbhIa8SyPcCVbEJTztkK37SnzcJ0PIyIgKw37
wUWETB6gc1ORdN+cGSROdCxP7b+6YxYtHE/MF9rTXAbkGrX+OdT/qYuvf/6icU4IgidjjNPQFIYG
8I7tDseH1tPb3eqE4BGr8OvLx5pnxIAOk9BbmqC4iGs/IZQ3Zwc7NHXg79Okt79DdyvTJyzB2re5
NPRmdZhSow7fvodTT6h0bZkTfTO4LPCXvG++OaPM76s48563XV2Znw0LsnDO6f/KozHJJmyIm5+x
NG27utK5XSyvZAD4cdhmcXBjjY5zJHj1rOD5xKtR5XKi0CzdK/jkmp0FNw729oMcIrHpONFW9XJT
1DgxTK44NILolwNcf0fNJLnY9GZUiVzNqYYtE7b+TU8pXY/Y+k+gSs689xOD6r+I4PpZpr6uR3Ar
VoKXC6DrPmk0G4uB6DvrzK+cev1Kx25t20SL0tEyYXvFx2xFBYHcKbptqzs1cg7XoZtZ8aIdPTit
HC8Ze7sds8O2D6D0bMwy1I1AMh6XhNzmorTh7s3Rtl7lKn22GRhKM5+LYxyEVCHq/EbMtrOx7Sh9
tsUpPxiZFhyTtElvrWnRrxoNdPO2F6P02ZJTt0XUfnDsZekSqDG7kMdJN9h0dVUCl5auQ/YBvm9L
il++KMTehyO+7dZVAZyZDVhRtI7XXgXJLdHT0JtElR7fvvUTnUrVv1lNa1R9tFDvqj0MVTbMFAle
A0pCTbjAuPEFKbMxh2zLiPWAHb1rmeEwgIEVgGe2reUcpcv2GSbSIBPB0csyWNsyiKH8mNWZQ5hT
b2gdKF5MxoYPglxGEcNO2wQVXNNMTntElKR1J5Uxbqv+247SdePFNIcESxBc7MqD2pAcAQ5uHNRU
Mz6RtUznTbpOWTl0VznCQY8Azb3dhtY38a/VOttRum5aZQPQVc4WQOaMn1tAc+GSWPJh29WVrust
+DHSzIqOI7kLO5zEn7pZGttuXdXDidohzmDh4pOWmOBHo492pn3fdOOqHG5N1GOBsDJRF7JqLCtO
bjWBQmLbRKVK4oJZSOjwZnS09eqHPjdXRc1p/rZbV/qrBI3jWmkaQIHM8tuurTSY6KmBNnnb9ZUe
21gxwPBm1o5NPjkfo9QOvhV5fm4Df6I9qmmclW2PwZS4wXFBrn9bUCkLk97cOMfaSkct/Xmcp4lp
cGzs9qrMbQ3iKyCJt9/M+ob/0JdUHZxZgSI1oB8dram0DjPKEAZl+FKXdV6OhyLJ3au3f+jUS1I6
rZknFZKLdp1WMNtG0JbHJU0vt11c6bPpxOsGB6odi9qcjjL3PpT92V3piVekKuLM2s+0DOE2jUeX
X3w5A1g2h9mSkNrxaNw6zQQHb9ODqPK4DOjuMPZpdCwaI94TtTscPPQv276BpWyB3WCYbUwQPInX
mtOOFUT1ozH8aNta31J6MZkWZjB7yHeqzNKvwLulPyhKxNu2cKoMbq4Y32wIYUfbcQG56GIfDdPG
ErGlTLoekc15UHKUBUezuUh7Iz2QPT9va56qCs4CnF5kdqIdISJbh6wLYEUW0tp01I6O7PWCAcBp
Yw0oy6h/Ws27CB7xrhUi3lbetpR+W5LxVPsNh0eLEUcD0KqqgB22GBXOLRI8so1NU+nBMYb7xIto
O8ZgRnsriceriTDrMy1zbeB/GOVU3RXsahEs2HaPqUyXkk1iacobCdS3A4qcACytukIjNqTM8+zM
ezsx3qlqLBlojqzSUTsm5iBhqg5jiNZr/PD2OHHqgZSebMnUWmys3UeNzPRfYpmdp7pzjfc6izl9
PxjENOlFMZ0pjP6WhPzp/Sk9u/EjBtiFuV/ojQvPLrGAYSMSqqKHWm/KB8MtKUa1QecYtwnkdrj1
42IGl5Dql08FKTKEkpVLQT5gXunDh5hgInko3ISMSHQU7rhtmleVhm03U+KLbe1Yytj+2sochaTu
SfHx7Zd+6pMqg0RgQJg1xMQqRYcKPBOdF5JFtM0ua/9O432x7rfrggW5DWS9lMOvwM5+jk1eb3wx
yhBh+YAGoUaw2SX1MtTHNr4CDrWxQGUqQ0RT6n4XI8M9ktn3zi2091Fabaw5q/nYHdyjcfaA3BWj
8SMu3Gcnan5t+pyqXmwksqa0/JwVCSS1HRyB+Wpq6m2H7raqE8Memk5EG7PRNbofqZk9ZW57Zs12
oh2qIrE5bzkLxGIPGVGk1yS9jWDQLX3b7laVhYnB891Ir5hnU2F/sjwteKAA4x63vXRlJR7JWY7C
c4JjFct2VxpTu0vaZZuv0TaUHjrNsnU4DQ+Otdv+lHX3lZDNja9FWYYz4BVdVSNAMdhkfaqMyg3N
uN84/akKKT8htwgH0xre5qfPaRJ1n5o08ratEH7L214MLVnUcZhlgp4vfFfeUa8TJLEX1sW2T6pM
3YEXV0iPI/+ot5XzuMhWvAMAUm9rMKpAysQ0PoKkZrMvRZ9AdEyKO1nr1cZjIVUiVRIIlpcDo0Ds
uvOxnerp3i1scebd/B6n/jBzqhqpdOBEdIwLdFeTLH94aBGKu6UX1tdEm7uacKT5wdTrC3QQ5bdo
CIZLt1jS6sJMolmD6AtS4IjL50cKF6i9cG2CGshjIEEZnX5V7kku6+VhWVrnKe063z5z1ycGmJVG
97IElQGh7+upBFFvOdR14QqScet2U7VtKa/KraZJ68s89ZjqUru/5CzaIRqV1J1N7VFXBoHCamLY
7YN/jMn4Jo85vo/6ZGPtSVeGgRwO9eLMRnT01kxPUSNxKp2lvtx268o8nQ8G+GvCH49yJnExNiIi
U1NnG5bM1pV5epBeBpHeIa5kmup7t078x8Ra5g/b7l0dBjKj8qK6596N2dylMeGLUF+3iTAsVf/q
+bGVlhPDrwdX8ZuexvLSrJPoccu9WyoQrrfFqLk+y2nYVB8jsyG8UM7FYdvFlbV6TTgoYSOsBDJd
Jzewdx/HCCbotosrXbVzNYL5ZlZ2GraASw/izt209M7ztqs7rweC/+LszJrr1JUo/IuoAg0Mrwyb
7TnOYMd5oezkHARCDBKjfv1d+z7dcOO4isfzcMg2SK1W9+r10VnA47VGZhfBszFXmC6K+774SHd3
ecr/x0a6V3+tdnbAh5mggSzm8ZnC0+6V2Mm5GbQzHBuYoHvtl1N11jdLFOYrjKeveg6ibMf5MQsI
urd5BTpza7uWh3k1+T+Y17wE6tiQJ91rvhbm8R7YLyS+1g9uymZsrgCgcQ9dt2E4+vuHDTFYMPgS
SV6vFudkV1JeEOguPTbDA3DY789fYL8+Bo5CmoeJtxQsn1uMS3wkN31HUED3lmwTmKgwRpXIrV3d
ZACIrdiwfAWbtPWsv+QNddiUaEfICTbsTdNmnPBggcUoGGzHNt5eFQbLFdyJNdhlixO5GZo2LdDu
1bEGCqaEf39/zuRrr3BsmKP6ol+XcbNn187boQsE3Zu2qdVbK3gYhzlzmis/6mk6gJl2qIQJE+Tf
f/o2O0QxiVo+cOkGg+3kK9gO9cGH745fB6AUWNOjPspUNGRTgEHi1e+LD1yx/pz30HB3/NrOt54u
DHL8oVzRXFUkE371dCiW7hVgmH/AmDwZg3xelJHJpqqmhpJAGX1wRe72dLnMG4z3pzAH9gcetEao
z0LJ8euhn78Xf/UOxkgtAV8IrufiDImLyKeN6kM3FLpXfqESt5YSrvj5IrrqBNxxk4G/9pFp0zvf
dS/9ArAeHF8f35VrLXPf9BjiwTjkB8XF956+26umhfcvnHjx3oPw0xqBRdn67jFLF7rXfSmIZUAK
HoJ8KEz9DHk3fVymvj+UiANd9vte1RTWBH3t+9B32+oRHKjiJaIgtRxbMrvNStzJXXpX4HQEm7yD
icY6v/iqQt587Pm77eoaissVo34eLutUZhXuoGUCY9Hy87Hn7/JlWggvYGDQ5OCd85eGeforuOLl
47Gn77brWI4DG0mFawpOpS8kaMJPYu7tse36f6qugEUVEMNgNpNuiOvFmLicwb469Nv3qi4fpBfu
rSLIO/hQZ5HanFvVF/rTsafvEmaAx6msBQvyi6I+HUqHptaR3rE1v5d1zS3Cr7mcTz2nqfLh7ATO
w3ZsSe6NzcDHWJsaZHMIQgCBBLiXiCswOADWPPZqdht2Lidp3f5yuNb909YPL5Gib39/9DvZuL/b
rbK4MFikLfJRV90zXIZtnUfSbbw80uJgVrvXdBnbNotTo1a0SORjY6/KmNXwufz7n/BOJPZ3GxaV
OQ2hpB/kpUslrlpR6xqAZ+tiPpZ++Ls9GzgFeGgdbhMDwHDxLFRuoqNXub2qi620XaYtCPORhbVM
4b3tU9hUh8DNHHo9e2UXMHBhM+oQaV8ww2+/d4NERJM69vL3yi5JIQ8JS0ScHi6myRTK72RxPrKF
f+fL8v0ZSycQe1Zk29viASjUQ7EHC9VDBSO613MNcoQrAJBq+WgdBVaX46el1R8OEYc4TP9wzeW7
PQvrVr9RwNTnFfiB5dmATDxeG+KvD07Yy+I69MBdgLv/8FRuMwD19WZq4Lgc5X6PenSbvImO4zc4
cnrfywWu5eeChf1VDf3cz7UAiQyCdnAH/75E3gkCe+MitdSOBXAQx8bSzN84oECA3FYDuNCeXZ3v
f/9H3vuYu0gzqInOyq5h3nYYEUzRythEUuqioAcXOvk9rQHCDjfaBbnq2s7mG9l4+8rG+Zjam+7l
ZyFQRaosCbbRIO4HvhpM0NjXY69mF2DMtjl+b9owJxO3Jx5UwbOBQc+xe99efRZ6OK1daFlygRE+
mDK2mwwA6OyhMjn08/cSNFRBSNPDNCW38MF44czn38OWzt+OPX2XFzQ1zMXhJYdr/2qrt7lW8soU
4TGBEt07shXwS4EAXqDWVchyBOcTkuAYYAAeHguQe0u2jQR6jTqcTo7C2H5FNYG9M0Dvx17OLsqU
QxDJYoKes5NjItGf7uGEcezRu/0awfBgCtyW58XQK3Cbh2uwG/yDS2a3V6lo13IuHJ5jRHlBw8Eb
vhpuhw+WzKXe9IfYu8dkNcaCvyeWIAfGmV8BB8X+IaM2bkJ5d2oxpwE66xcxeQU8ctTBWvVeMIa5
eHh624HnobNYcL1ZuMbLuizHWlZ0LxLbJPOtpjVHLRwcsjh0N/4yNZ5ys0Pfey8Tg3M7lBkhXpqL
+kpCKRjA1OmPda/pXiU2sIGt5CK1om7nx2Lpfmpv/chs6p2jZS8Sa4AN3EyHhzMGF/d4neTKYjUE
7FgRZ68Ts5MGKGPF1EAdhP0DDANtzHuy/Dj24ncbLUQblc1h6OemA4ZaAB/kCSOO3dn2MjFlcRtc
6gCI+m3zcvgrNvkIb7GDT9+l3v5WNb0GEC2HFzbQZIz+KmT0kV/Xe191dypWIx06Onosn1QzZKop
oXWj87Hb5l4b1q8d20aY4eR8m+4L6vax6cVHiqT/ajL+EID2MrB2QMYtAJfP55413RlNz/F69AHk
iInth8/wcxrHmAvW93FFpFPEoV/pKb10QBiMvns5xOCud30cBKu9A6ihdWLbO8WDAkBxieUc1uJY
Heu/TLv/UQk0qBgoZ7AoUPqQrdU1DGFxHzw2IAmzu11OBv0/tF/Cz4dFn3DsPUlmDv7wSzL7Pz8c
c6nRbDkqq4stSB4J0A4BO/yorPpfAdafPuHuZPXddtiYRU42AyY4ZeEmVfkCEzdTJiGMQ4cYmHnv
U+XKocRENS/F9Vy1uN2aC2wsHnk5uZnvTaufOtBTr+kcDMsXQkZ3zOQy8AUozHJdMm239Q1QwSB1
CNjqE9K+2Gsd9Rq0ytWHVIlo6Pz+qoBRR3keFLh8iYQYEuXBrDBuqWb//D2CXb7mH96VuzvNAaBv
BRCkfm5hnujEgogwSJi10S8/6NjXDT2Np7//S+/EhH0zm001PBmF5vks2/rkg/X+Ixo9wBKPPX4X
cmCmGCDbIagtOv50xWGzjzrdwUF2su9mt2FvwI4lOMEXLNREjl53H04ubp+Hfv1eS6iBq42gDEVS
1QXgFq+riDvCD9Zdye4jVx0WUFQznnd6+ulhU8coSR2bSwI69PcVKi813dL6PPfLooyVLb9EXvjz
2GvZfdQmGKkbaVRY5pCbmxbG+tiSbpgcevpeT4haMdCeWvvwUxPjAxkd/u8KiszLsadfqgv/E+R4
ZerA8gCfdGbkbZH43WkJodhHIzLvhbm9qhBjqJNC/cFHwzlobikIsy+yIVpmrShEFHuQ036FBDy8
VysgpTcoYrTjs+ItjFdXzL5/aSxp72s/7HWK2sXySelSuKkFmtbGotxCJ0HP0aBR607LPZCT3CYz
4KR1Si+e9emoYRv0wfJ/p0FM9noOqIsrH9QrjjBXBxAj+6X9V3SEsRhanS24Km3ZAPgNs7AndIbs
LWQwHebUKk8d08TSvYoS011lxQqMahPX4f9dxiNi4cGVtjvw1rKwEImRIJdUOzb2GjV5iSeqg/wP
utdRdnSOoOhFZ8WMjOUdLGKyOtTBsVxx76oXybkE48PluQ1h4adgP3wNiGV9sDO/11JusAFE0nWp
crh1+XPpNUqc6H+4x1wqgPf9fScG5aTHeVk5UiQWxDjBUa1RYjj4cnYxqoe2vNr80c8LgaQXbMqy
fRF9IY+1uPdyyi2Y0Hw2I969KocrKsCEDvyxPZhe7IJUD+yOu44GwbvZ0FREy+y6Gw4OT8KV4PcX
D0JZg1QoZLg5jpB3wE80BuHlI3L1ZfP8KXW5pDT/E2BDA27J2GLZMONqlqyihWMyweRzeS355P97
KIz/n/RxG+1gFvRzJzLMX9ZZCAqHaE981C9+p+CxFz/CJZLbRuKY0Dp41d3awDnU7dwtsZgcTLZC
8H8Ct+veJEcFE2PjSM+O/GFkb3PWhDVFLrnxvK/NW11Er1odNGEke5OzyfGaMOwXnkMFWzzAtLnF
cLRxD+04siedRowp5KxIZ+zkiduQld55Elxmx97L7vYgjFrntvVoHk7RfL+IWn+JwqJ++vvT/7xo
yV7ehipmvbVlRSEq6ZstEaLq1hRzI+PLACPv9VABkOxlbjCjmkTUlfgbkFjGxVB9YbbnBxfOLpw2
rOS2LmeaF3VXZGVdbWevZ8fOGrIXuhVNsXqT17K88GvvpGa3w0CleyxYk73MrYdDdec0DcvH2agh
Xq2jz7MnD7aTyV7o5qNaPDolnt9Hjr7buAs1OEhzH6RJf75Ckb2EDW5CxhNlzXJHzz4ESewfc2GQ
/n1lvvfwXTjFL4ezjMZBs1S2vvFkBYy97vwPWnaXkP//wZrsFWxzt65eO6Mk7ZpO2UR30vgJfIw2
eIORsGcnQyb9XcxkfPv7n/NOIQdcyd+Ph6IABc16IYVk30MVoNoMN/GGCZB/L6Wpu6kLlbzcV8Zm
Onlr4fc1fDBRIExp4VITW9SYvMzwlsyxbTvZfZ7CQd3IonabGNlisFxjmg7t8L//3Hfiwt4pTdTC
XmiHNF9ab1xjH7Kbby4kCW/9UB5zCyd7tZxpAhspd0FUAJ08HTzDEqdt1/Tvf8F762cXFkjNnM5y
S3O7kPms6aQeOcYzj8X8cJdlNUsYwDnIJTm8ToYUPvPjdTvo6lAaRPZauaWnpR46hqfPjY1pQ6o7
6hwU2pO9Vo5OUA75QUtzeKnQKyoj8hja6KN5m8v+/MPO2mvl5hr9Eg1v7bztI4XaTSv759bqRsYY
jZm6lLm+Oca2InvTNAPnFDMp6uWD7bD0gQJXb+FMt2NLaK+d88uxqNciIHko4CuWMcFBouvHxnxk
Q/7OGt3L56TqEPcvq2iJovoMqECRCkgrDv58+nvEUZM7BKWhLvqFYZgI5gcpPsYxJS0JyO9Pdyrd
op4JXPwigjHbCpenjRqOdeBJsNu9jVlL46MJn3Mc7wlaYLDkVOxQGxvlyt9/euM0gbFA1ua0k+1L
DVxfHBS0+3Yo8OyVc1soJFOd6+W+rudvqNrXd3JVH5Gh/pyfk71ybm5D1EM64+VlP0Cvvg6m/RaU
rPgBd4zBiUfjFFPsmNL96ophnvMSzqaHNLZk75ZWUcK3el48yCUXdDvgAJqgaTxeHXttu/N+4Uyx
pR69nI1dnQ8NP2Hs7WCetZfVbWMZhs3ae7nU0/KVVTU/zYSPx1L0vUWa7gJcZxR+elMG1S+38zaF
6W6YNBx7M7t9bDlrVxBAcBqg5P801mbCeCohr8eevtvHYgrnHhmIm4OG3JwUagZoGspjBvJkr6ij
ON69wA/d3FQQY8bA+BpwJS0/GEH3grpmC+Fo5U1uvjRekQarWOCyEh2TdJC9oi7gujRQL3k5ZADV
Wy98jr7N0UIT2evpgLHi3dwVHqz11uF6ATMpN17tHqrUYD7l9ygX8Bq30HbBh3X64JvWtPlpZTWL
D1blO+f8XlEXOE3ZVwphrlIwrYxdJ2rWeHagbIp1beoXVGj99dgG2wvsBDNOCcconGQb3a7gh7Hd
l8P8kWbqUlz6Q8ay19fZqvbAj3LcHPn5utxSUgcPvmUbbPUpn8ukmIJ2yFwMoZB0+G+uemjn7R3U
5Kzk3Letm1dA5d271Ja34yT0sQx1b6Fmg2AO3RLW6/BSKx86A/JAs23LwcW1O5+nSpVwC6tg7B5M
Ohu4eAN4z36wtNg7H2R3PvNhgOezxb4o2Dz/NJtVX/nYfMRqeOfpexHb0IbUEFWSXCvmxgAGdknk
tx/JqIAPu/zMP6ynvYjNQWNdwb2V5AI8Tg01wNxtPIbvU91MMVRWy5CtJXgsV+7G4F7LVzmvF42J
06SbJb79MsGPGdJaGI79ChtLx7hiG4oPfAkikmy6VXNWDK1fxCDRVlD5cetXtzbqpiqGpj7gaTQO
hZuYAJNOCap1U5T4QxhMAMcNVZ2EoyRbUq61u+SmrrsxqTvTbTmnM53OUYkKVzYtfApjDkDeBBvi
qe1OG1UQq2ybdfU1RlJnfaMb00+JrNHN+aRLgLjPvEJFIBOTBftMEp/7ceXUhNxMVsDNVpSzFehY
DnL6VAEs8uwiyxt/9BPA1Hgwn0VCpsVZE1VbV/6kM7NrYtRczbGCv2D1OaqMW8Xu5vksl7j+LvEC
scsL1KzwcfLHoaFx4cpxuw42iwUKXB3GU74UrQcnMjnaajjzwHGLG9o7liQKTRx7x8FTq9PNtVvx
2rb9RTWBEL+SeJVRGIGaJLV8hSe8/AcfLiyyiBLtvXmkGIt7GjY+zjRerzIenNHxYuW6DPfzwgzN
9TSiEpisMHJ2z7Dfp8OVB8vQDj/R1WHiBaNqkeb43itgjGxLHFAOg6QuHe8z4Q6LPimgp64AhNT8
vMEUvQQ+kK7FkyXMne80ITWasqgGVvyaOmYqkqorXZYCN9T+qvqlbrPS6esIHmOVN94bCflv4m7R
LLMRucRDuUiwv7zR0u1srQ3nWC5FMWZwK9P2NJYD+e5J4Q/X5cJgtUbMoO7XvhBP+IUV9FwlbENf
erZuT5UYXzmS0lfpwP8oHfoNO6rfiP7adtP2WY0Ne1o2M9YZ2RjEKhOtVRf3Te3AytmDS1zcKJ+k
U+A7jxHsZs/NiNsEihzRoJNhJNtnAi0JORfViIqJ4f7Cz41oW5J6mqMqBEeyysSV2Cr0kbfO78++
p8UdYNBN+5XBrjnKokGMz9BKqirdNr8ev9e0L6oTXYJ2Ow2hF5LPdaFmclr7uqhPEn1MLFrjLu3n
kJTcu6IgW62gJzbapGsYutDVc2etUobZaSdWZjV1FoVUb+dOj2tzRX2OJYm1W1bwoR69IkpCxHe0
0h259XEjAlQph9qANLWOUT0kFes9BiFIs5DUwc3/XtjJhJ+XdqivhzCM5K9NzyQ4dYFy6xsmABxB
OigMGl/a/7dGIfGNDD5/8Hqq1iyw+LrncFLTXck2H9/TrvWQ6Y318+NsGZleOMerSaSGhDcmnp62
23YjzssUSAtDCDjL+w8gOlcq7mBp1cVq6TsXvx7OFvdiBDEz5Qv2+SkKp3a5a/QYuSk+ZhFmnhHB
r6Jrm+llQ2O1SKF0C4OTF+n+Nogm1CKhjHBeMQDh+Yko1wZVrarqo5T0XiQz1xHzLWhPaP06Cv7/
N6rTMnq48HyVjnVPL/DMcsD0xMa0+cLxCkXKQrdxElNCZXqzTXZrktlfV9hMeQ59mzS2OGZ0hks0
6TxfZBc3x+G0CLz5x8JWCztTIHHNjc/6JyGdTFXz9uqWA75LC2PQJQ1LkAPq2OfdxXWzWwISZmxy
GPCL7eqraxgwlxKfLMRE0AR7jfU2nDwP3Z+CzPZuAA/7LVzDabypICufn+uJtNNdrap6vWocjy/m
cjoElRezrtUoA4cCglLXFo1K1mCcVeKPhf8cchQtM8dV+pdbyCWdHFQ+8P0v0pgxa5siStdqHPOA
9OC2j/Cn92334yIhiOuJDonQ8l/hQiEYA7MA1X/Ivxfw2DvRFTOfLeax0mqecYUM+yhx1VQlm5x1
jNsYf0SZwknbBbLmNfKnt23kLfxOlmcNfBmJA2zm+8ULhwQOVG1aoiubNGJBOhg6PMOSESVeBRO4
ZqugvKmFMy/JpH3nAZRSyKNNaPFalw5T37FxmYBzECQEMSTs01l7S1ICiIsjQJdZoCeagtv2DSeY
uF51RxIXroplXJbRnV3bsYyBvPBSjm7tDJc558syiVfCvOIVNCHy6Dc+COuz08edi+NGLAQR3RVV
wpTZPg9mNC+ANk03fU3c700vzAsN+iLRVWUTlwXdZ60V/sDGic7UW7+3a/B5AnU0VoFWCfOFn8IJ
hsRYlOS6gTYKMvw1gIlwXX+DeUPw4M3dD0dVKNluCgSHelk+rwoDAH7kmFQU8GIZ+gLNqTE6yxml
UN5AckBp8djVzSNt5JqEJRtzpxufhsr+4Nol2YopwLyFv2TsyNFc+7WDFd6r6h9nLHgs2/Kx9tmr
Hv0HgKhuosgfT3ptH6xdozG2s1v9hBkOsRmfZPStjliJKhF8ZOw8Z1wN4bkxAC3XPfo1dBiaxC5W
/YOd7XuJlfpn11l4pLmhukZyorNG6Ft3C3FYAVPxwgCM/VFM/RUl60Oj9Jp4jcvu/aXJB2YfJQ3o
FQ4K9zbwhT3NnOjYncLl87Ru84uWcotrZwwT7LHprqB4TwLZR9xWsjh1Pm4yrpiCBMmGeC7Utn1u
0ea+Dhws3woe0elQdE3slnD8nme95WNPftjSx0tbRMyjxsQdVaetgxMQhbliTnu63XtORDHaVJgy
hhxvTErikR+wVJrexETf4JlFE4hVTO72wTO0jvXZeA6MVgCmPwvQU2OMyNqzv/W9jAMG12hsNLye
kbyIKgJwBMgFLDpTPQRFvQVxGIXliyxxoI2+GWPRtzrKsEaysOx0KpQg96Mr6lc2mOHO+g5JZ+We
WFAO94wgmRzH5pojUUs8X/aZ69cusFwKKRKZ2bNBk/usW7HGzaCucDPmt8Wy3FfC+SoFYWdsnswr
eZBty1jFqvBsvHKXJHIQ13osvhalnBMKTHsivdXEDRiF6FLU1fXiuojcE/3O2umVwsIm6SE7bOLF
W4cMPYPxFbOcKu1CpyrjaanMOZCItM4WuvcwGwseqCcYDgq7PFso3dNZdAZsHBrFY1XqPrHbtNTJ
Roj5p4LuokrdyXRVsjSBSAGaaOMRVoCILS3/UbI1LPMVHbMGypySspxPzjgk2nOaM9HhnGyiWGPq
cR6vSAsSYucfuEuODBojL/TjDsPoDaQvJNSgtqw3vDasTZWcWptEc1AnRCMkeqtXXk/gMa33GBeu
YogS/dQFJDSdLvpNWJIRDAvS66rwRL50hU5EW/2A55KM4XlSwsYw8NI1mOjXAd5lSbUBMYR/hAT2
3NOCTLDVZ+wUaTnccDXdz1v0rbLN/aDU9QTa0dmPqrF+wqxpdIt8kHWPLfwxcMiFy/gdCOZlS9yV
qgm7pYcwdF4e+1JudeoVAw4HTvsIlrxh7WUKJbXqdrYmOrWj9u6auuUiBpvIDxO6rKyLmdNGuGlE
FPmFQqyJqxE2xxqv4rYAUet7qVcvGZD5f+ZRWMd0cZ3b1oaZqIIbJEDDnUOVETGbzZIJN/w+lea6
a0ZALRokaRK53wM851k2OFveG6UeYPXwMlLolqNeRbGZbTDEsLMIk9mVuLy0FUsCHhgsDW6QJbnu
dVQGg3e2TDlBPKxud43bCVGQ0vLt3wpmM/laqHZIpd7KDJicIXZIu9HTLGmF5PViiR6GpTxVjPXJ
JNn9gBZa7JSiiQMyyJMOhuCJoCkInBWYowNMteKmYPi/cNONm63Fu1P96F6JqjJpgRN0Slwu7VkT
rFOYUlKOCTzV/tPQSpOk8sruc2FrVEg47mBxP0cqSosVRgJXmgfyk5XrlEXTWqRNCx+7Yau6l46p
6bZfwgmwKFmC5mD7tPVmc9JNjSQIUwQnD0W7by3pzRlRo80i07eZxHmdOWKtPksv8h495BRIFTen
TZwgiK6qtVPfwBqHUA3sXFBPm766mtioP+GONt8xz8O5GNqwHQFBbWnC5IxXPFch+zLrcfhnGeHZ
OsiOnImkjRsXbR9cVUjEb2EgS5NqHdzPRi0yp9LDgMyEhe9Biwmb8n4YYrNyL/bgxajjqu27X66H
K21k5698jXha67pHTadtrqHdrDG12pZPTQFrT0z3dcLNpsBz/NivZf3TlEv3BW1IdauXGdlxYMw1
CdoOS6wUYxyFnnMVWSrSpV6da1qM9VXrdUGGCm0oP+llmOpMtoEfIGIHK3RAsE8rNlaKFN60xdPC
6y6MsS3Hl2gTAMKCxdTdQZpSfVuK0f3OaYl3J3TTPlFqPFykHe0g+fc9dElJ8+y3rU7n6JJdG9X4
Ng7a0b9yS+PfDHPZ/+AlGv245yBvwq0yzIoI/lxGwYPegbvebb+1fDwXZmpj0tZqvFspHFJj2Es5
yRiOs0zE6FicTrUqcN/xvQA9gAL3J7pGuL8sZr5etza8RzXAe70gcWKALwcs5lIuwArp8npevY7H
uvX1Ew6dsE9830BiCZ/MMojbCHOJahm7fMVk6BVCXPilFoF89hqyAObg3BUGIvxYMwsa/eohAhb9
EqTSRIiYbFjbE47ipU/qarp3oJtMkYRH/2DqdugyrEpT30tNMTd1mWdKlgEFA4jUAxy5JLrHOnnD
SOcClHz0qd8mrNutXjPuT1EX11uPCCcCW38FTPDGKgA8y7F7niiKCPE6u24Lv7C6p5nHJHn0AtrP
L3PD2/UE/jHDOJv0gAfqbLIslftpbRQisU+Gakrl4nLMKS0j+dFHevu+OOUs463rIgeBrYgg0qtK
3EwKp/wqeLWhDEId6PDnvnROIfUjGxvLzb0gRkzpEjLcBlEP4W4clDAmjmcUgE5sc8CFhwStfyoG
a9KgLgCF4ZAc3GykQRpDKP/VIRFJ+qZoM4HIci9nIvF9DAVlrfDK4ByyYrsuMGD4NKO7lAnK5huu
xRMUSOFNL1AwkogJMcbHpIW5HAo58LoZ0g5G3VcsWCReUUXKs+pkmeMcqe9mq8bUJ1ubGlayU+0q
H7NaLivjYnGmbFS6vR/QZEqQJMsn7ZP+pPHfCcovdboAx3s5DDWqDC5RP1AmnX9AcKhzf1BlSs2i
sg0BM6H9WF6hxobr3YY6KkovEAT328VDjuvHGk4QaSB8+aUq+kHGkM6LPhFu/zSDpBDTebZdDOtW
/wRMnz0NEhF59kyfTp5PMwWv3qt5mkg8IqI88HASMZTDWOGmWeoYbohUph6CbGpI4V0VTPN/oR3l
ZyRK0ZXscXHEAx+ZxE+Cj71OkQHyzJuqJ9xbyUnLKXj0g/AhaPvy2bHt94nV6L80MuXKNzCPaoqv
oI3VV/CJasa4WQFJjWvYFyPtY1WCMQxcduClF96IkdZJHYB81pEFUXCBdykqd+0d3F9UTIJ6TsYJ
YsdVVhumyCf5NnOvSwzYADcOGclJOqw4+TUmPoax6F9KUyOhXkFvqZySp9YTUwZzR/PYKsM/9TiD
vwEzCNuvgS7ngaBQYZfiHGhR3ddaKMyow7hpbeavlnluzKA0QwxnzXUFsP1zP1RZi+Tzko3J2FbG
z7wWN/YRvQREf5ni2sRx2aoemz7QCdDJIluF98v3Sz8fWyyRigzneiVRTChSMM82cwZ71X8tzGdf
Q1wqrn0GehqTsol77rYZugn6wdNBXku+JjpQL9vgzBft9XACEpomTcer2Jm2JWtqOqfFiD/LremW
ozLvXclo+7Qh5cq1EQi6tLsJGPu5qWXKuyp8cIMFf0HZf5oqfh8wXBQXPqNs5DsvZcTdnEU1qqqw
CLyfB1+hMIISdyx1mRcOwRBOOGEeBzOsX5eW3nv0kkDx2kvg3qwyqJS++06FlDKUP+gcjok3Bm9V
3c0pAUz8nrlywS4xJq6Nnb43aNVkwYYJrEqSZNk6niyYQMq3tpVJ2cHVVqwhnESpbe6Qn+Cb4nAA
iN66KkMZAFlXx3GXgCUgPs7owODfLU/FtoaJ0pg76+FafamLenGnNHmuHXe4dpewSsEPbGPkDxs0
K/WLHkpUmlbJM9Oyh36WSEvr9qu39s9RF3TIGIY6mUvSQBNYtqdZNzpr5X/I+7LmuHEtzb9yo95Z
DZAECU503QeSuTBTqSUlS7ZfELYkkwRBkOAGkr9+vvSt7qnStVszfp2oioqypVy4Aed82xGfFakg
Kg78zYSkyevcxahGZ6J3HcbO3Ak/GDfFNKGCKyoZa4UxbV7Ht04+RykG0vN9aRSNCyo/SdGybRjY
2UtYJJynABcBUPVUPCA8OBtxuePIgQQYt3ywpb7AetA2ddK7pdkinfzMQXv3Mq/jtZgWjT1c8cOI
mWm3JKqiRGmCJYlNcEDNRWOyHvPjjyYybFOwHO1R0yFozfagDQV1+4RVZrySTjW2cYD0n4+odj6j
Zq0OvSeX69YbnSRwluUIt1NxS43psf8NKw4OSHHTxY5l3jVA1uo05t5TZ7m6Gbw8nC9YsZ4/GugB
EutqgS9eedfIfLPxBCVMDKXH9HmWJfwvoTQ4VQOsPNYCrO5rab1DLSLsyxPEyg4gryK8ZTlmDOxm
5E3ART2MUgIFF9OdV6x9s51l1bsvebl2idNwzz1oZkc3kQLYXixc1DpxUNKoua5taYsr3+ndGN1f
neLKdngEsedWny9TSIps8EIMGUZQuab3E4nk10XoKXzyo0t5EVvF+HWj6ZItMswnlCnYAD8PtZrc
A3D0KUxgSbo8wBB9bh1MU11hXh5DH7VsQ9rUpxPa0Qsc9xg0Y9il2L98KPCYw64KSjp5L8JQ6bOH
oMh5O+d5K24xQrjdjY5Ej+z1FVrNsZ6MdypX1h0Eh+gaDwK7JWQkYxyBKiruZlgRNZA6W5+M73fj
bnHp0KW96Zr8QMp1aO81GbHPqmoZu13v+UTG1ezO4lMvfNptAIGCX1GD+QChi4uO5lJlxbOkmLRm
UAk0d6R3GRyO8OXdIOQJEZ0xOB27DUOArS/9gLnvx7l0+jXNF8w9jgtnHadvtFqxCeMZCeyWl2X3
oY+ifD8K1Zwrr1mbIw97eZNjV8KDEbDCZIPTlQ9jk6P596PFf+B1Hdx3rm3WXT5dqou8DBHti6cR
mKgJjMVcXETL++jo5si/rYOB3shL9Py2C0QD+H2YmwV5fdDZZ2Hhy+qEvdtUe7dFinFWuyXd4/7C
7qUnKJFkWU83CnjBc0MHeQVbYgtGS1EYFzChnXOMaF0qDD5Av1TEY6BdiQkPSsq0bpjQew+rBUBS
aMX3+Fh2b9HJeNmIXFdv5wRBc+uyHlEyzSgWGN0vycVYoYR5QRLs8CBhDzt3c+3Oad7iCoHj77qX
gY3ESdF2u84txq6H+7qiITCixmf3nZ9r+c3qBvknKB0xR0cgCbaPBU69SkRovSTyZ3AQRta5RaXW
io/l2OjiVGEGsJ9GXWnwmBROp4/aqeQhMqa6UsiBJBtMUWnHGFPARHAbBv2UKDK03nXr+N2QLoWO
2qR1ihcPpEeVeFTIdoOp7MU5YoEHt7Splj0aWZfGI3MB+IxdhAx9hc0tBldTfcupC1akiFqbAtde
bSpsNX8bly68hwnSXbYSZNyB0UI532oK/HhTRH0Hk3Qpy10II/ahQpdrLkIm/kg0uMarpRwWm7Te
TIfnZikDN4+5lLa7dsa1cbJgDYh3V7GVFRurkZa3revWPWCtDqdDmyODLo6o7XSyIKuSJXPghbe4
GKwC10IMChHF4cRFiAbv0lqyM+bOdBUWuoICYaCrD3jNHZr9GJhJJxVqMQiTjBWlPA6+CMgLAaYc
bJtlzPkldxMhq88MpEd1BHlivDvHAQKUFoOr1K1WKyjCGXvPLtDBsFyOo9iyVYeI+fMJ1k7ZVZ5O
Akwzf4SkdHlCTnx94pPl27Fepw8QJADA7rF5H5eQ9U0CG19pY0cLjVE//uR+1SgZzy24sod2Guso
U2U7ob2nJCTnjnX9yVlYW6d4ZotXXIP1o5WchXsWOA6SHvWsE9ep/JtxlsudmsGzFzW6y9ipJVoJ
t/a8MnMqAawJ2H5Ro0IFYJPWVIaPEe3HGxT/3i1oIVHFRSlHiSzQKTJPXjuXPOmiVYskAIR7KTby
qX+ldJ6crUdLjDmNBje6K+S47kJ0Bhi8XcCvVCtbXQcRA4FAV7Mlli0eVs2ZA9ovKG0TIplysoGG
tARta3q3AsTSVs6TDiYX165BHCpm845cXIFNrsfbpaMhUPt1DMhzyZrycwTA92oQU+gkEcIv/GOr
3RnqfuDWMpkBIYFSlNx9RB/Xd5tFSfYwOEGfLeiAl10YyOjRayzaWmQntdmSr3X9KhHLidhn3V3I
XrACezKTFT3WslYohDnLH0rjdbGgDik2a3CJQW4nMPPxZEV/j3it9UuE/4p4zdnoxR583S9LVRC9
GwbctZsJZeq5BQqBXq0qu3hxKob/stnQQ441DEvAwgGJtVin5QZR14okSi6wYUM02JR7PbHl3to8
+lrLCuW7du1wjzq0uKdC4USIcdYwJIKIfa6hGinjCttBDz6e8GiDFEB0d8wH5aJy0WTCwtMf+2pp
btHRr8eOreHRKg9ZdRh/UjE3VcYTa9K0ir7CC8XyrWvbosLEhkVhsB+E5C9FrYdnt2ldc6HX9Zit
QFNfjRZSbGgNSHrbU3SwQJpr7L1NXxFstf5Mz0obANc0bLs2BZ/eVImOAiwXtedga1rB2Asg1WU0
xbkjoicAc3l+zCusH4CjGiffQ09noPssLUVjb3L1bQyk+Vo1K7YAsIHzy2RAWSaMtPbOLRfLr7B5
gs2gQw020Cuphzp2sJnj1OzU2aYYD11HpZ8UTo0RO/2wgDuiMpAfWjB0Lu5oKB93iPik66Yhqn9h
QD6fnTr06mOE/GeRLn0B3NgpNdZwAKx5sSMegomTSIHUTvDMUj/NNegwlJFr+aFWfv1l0FNLDmst
Kr4VijcvYOqnMF7HSCVexd2XS/sRJZDg11PSNsLekGEQVdIzOEMTEOlY64kYHoMa+outUXysd2J0
sC37TLTIRF4DgMAOyG5UWyG8pGlObF1tOgTBeZtZAwDboDqvP82gmWOsLj5Y7b5ut5xVFiutnPU1
FmHnSKwDRpdP81fgxlGTUH9cAUwS0d5j7CjuGNMTB6fUTgHZdbSHn9oyJ8wBxqmeP5SIHmAZFlmP
xTRwBqixaSk/hHYkj53jjOo5NFBywJCwrj1gi0rodJ17mL/HuuWntc8nm1IjhmtWRNPXFdjBmiyl
Xui26Sw6RD2rAQSxZcg/XzHMJ4GHjDpX80hmtL/AkbaDHpej7fDSG2BXgO1hW5N8r6Vq9FWFr79g
VZR4IoqwbcFmqBZiD6NxZ6Avn2eMnLAOpldOqDM1+mzEFL1K7qAJM70/17EzR5RtNY/0yygY4ACC
jBs/9dd6egB5bL0tKapp2l6ydfLUWcMRChlPt4+IMs7XnYBl9TmfiB7jKog6dzMNKN4SBFVqdado
2YOXqEogf44EKIHbutLAZJSBuBeX4tRXtLxq/Royd1IFYol7CptZ1q9tP4AeMajb18l6ZsMLrR7x
fBDyMPHFbXCeeMfTGe23mzDXbSAoQZvxxPVKo/1gCUKkSo6KJhaw5XXneVn9AdVoZdtvtK2XaIuP
6D5iccNk7EIqcFamNj5kGWFuww1S6Zs6RkpAGULBw6S/pWCgxwT4RfPce9adNz3uhCkGlovpGMSC
ydr4+RA0aeEEOK1DuCoU7eG6POc099hJGTRtaD/bYb1AU8E8XoeA3Y+RBguWzJ5bDRuVg/DYkUW0
Nxbe7A9cFJcskGHwP1VoT/ttD1XIlBrVsiYd0YWQJyTVDf0dbRYbHgtjfdiSAdL6bOsM+YLeWxu/
/gB6XONv2oDXL05YNOQaLAC328WBD7VBRQr/VAxcABuTF3iaP5UVyggoThCMelALdpcUQ9p8NPoc
eo8kyLHRXNcgwh3wIaUzJAwywPy0SAcLp6ccc+8r7X9q3Hn8DCGo3UdVU4Q4vLWBlsB16ymztPZV
six1eCHmFu4+F7KePOzwAyq6FdUeztDOKyvarfFAVl5v9Fq5PMU+eeEjlLnFXEzzUOoClLfjuea6
c0p86aApiwKY8DQ+GidHXqGZu8clcL0yxTiTbs14Xrcf5zz0myQnc7EmuOBYSjGIPZhRoteuTRBl
AlEZmcYc5Z71ff8upCFpb0qm+bRfsIJHG2coG5pgB2hPXEvO4wDWzhdgMVYkIUpyAACyM/1lVpDf
p+44t8PVqGV5I9eQObHtXDS/FsttiiVKr0fs+7ifGZrFIZYBAGPI+aKzhTq9SsY2JGVSKjgd4mZe
AV81HmrVQ6QlATC9TLU5uP2IdhCtJ5ZdvrazioEhIa6waXFr19Tx4U9UvTr506KWXY68VP1xkODy
MrCH2FRC6JGWGEgs1RvOxUQukzYmla6+ovR6wrlAPLdwZRQTbobpwzgic0DHZYSsKmwbMihuMUok
hxYvH4YHJE3Ru5Z71W3FC/sFpwplMYNtYMz4uBQVKoU2+AIRoQeZQsCGBb7ovg024EIjjBFbPPGq
umAhiZ2LgiUADcLPNMoX0KOVnvHYVc561fuTuVqYBH0SjFO5adzK/dy5arknYS31I+1A2+37SOAt
gTGG3d4SjBD/xkepYDQWuGybnow6OOZE0/mGl6T7NrJueeZVMwkonC59uoO1IN+OjevOkNuRSqVD
6LmpIHWuNw7CZr5x6oP3Dnq/dWJstOQTpIMrvmMtA4wvH8WYJxii6O8XKTCfKwirHffYNz1bTJKZ
Aoe0GMfsYNPzeuSRxB5iHry0gtajvRVDz+XJxeMdbFTk5k+YSdOYBz4KIOgaQxlZWhHfO6ICM+QM
qQyq3FgsrPhmRdtc56Eb+ena5djn9KqeyOR7TVIsc+1sdFcs9yG0AxMOIkd3kueNrDc+RmHmqeut
LEzaoFyxIhivaDCuj+kutjoA5EmxTxUxBT/KAEkHjciGwak+EZCWczz2pqKAr+yIiJhBmnnTFQSk
jsXTeCwJieaNHLh3CgqjnrrWRVFPetD0LgnFCsHfAlbIrp5LEoaW5V7IfvEy6fSFALtjhNhD6LKi
agupCxo6Byf5DH9FAxw5wu2c+N3KvEPVXI4Cbb4617MT3JmoAubIPFwfImTaSLcEw95PPGslRGNI
fRoMTgPQ1Q0GqvcWe7gXdkC5Zq/aV85YnVByDXY7Iamb40tG9NkTrHxou0YAv5idDsAe6Z0t9p1S
b1XkKwgWWhiINuCp+VMx5R1o+jA0KMWQ82lAiDL12WnJ+KjaC6QE2Xet97pYdYFhKC2gSdnzsttG
dOq6bTE6YZl64BJy6FY8hY1vCLoH+A+gLS1k313OO9r8B8ULc7+MGGZ/J5iHx5oHGJ4VSx+uu7iA
nESnQWTKV9RtA2aveQanf2AFynUeFGi1gRi6ywZrBFD9glcSiHDv+J9RufqgsUTJEHvHFX0UKLtK
wId08ICwtq7arkM4X2sMXJdJP7n9Fws95JMYPVoD3/CG1MegST8xk8GEiMYV1ZBWpUaNsszNCPIL
LSRWIku9D6EzADTOq3Y8XUZkyx16pbzHuG/wzVswc2tzKHQ3zik4Hh/ko2p9sqeoHWXKFueSAr8q
860Yi/A8BWhGIUXgSEGv9Yq3dbwOJ391VRElTEg/czAdwByjagmSKIdnajOYBiicheG6Tnueu69O
peb7tS966Jk62qzpCPXpq/KnuklMwDD10GMFALRxnQUG1EbO2EMEu/aAUqgqbwoIiS+nPlDPlVP1
n0Ub4kEiE4P4CpEoR4jctNr0PJi/lX3XT6i8WgSy9ItoTpVQnps4o3FoGmGY0rT13LAxm3xyGhRq
KFqCLQCuud+WU6Q0mvw1bHeWzGYGvep1Eez6jQ6vBe9FeVWUA1YlV9dsBm3otzk46qquMLTUrucG
MUjl9ch164JI8t15SyoZDdihL6V2zcbcTwYEfDSPNdSj8zt22Z9pyt94LcTIKI4oupgh2hkVNjTr
X32u+9dfcgq8jRZdnHWeZwKWYqBrfYljmq7qufHecV59z035kWCd/d0pAsc8BmouJdkFAgVr5uR4
SndDBClAjNFmhUlrz0ddihZ4+Ypmun2mRvldWtYYSrot0GLVG+zvOsxm5gS/ZjZ7OxMbLGLZhFDd
YhGBLLos1JJS+d6cjp94V96OxEbx71acATEx2q8/ytqarzMg8zX2B9MiD4cawE2/dune2KvywoSV
jrx1R+2cHxdH4bnzO/f+1979jQ2DEs8i4q9bd+4CEybzJpIR0pS/5sP4bnD4S6JJpEuSu5hcvVtk
SzZkoHqLAWD010w9b1NOVRc1hCt894ZGNSIfAz90MYVHFu9Y/H/yTL5NOXUuIxa70C47EPZfiZri
0ei7XzrtbwNO0Wd4Deahrjs8ip9kFG0wSbr5tRvmbbxpa8YR0tgLAVgFCnM5XbrBYTS/lsTxNt90
hqqCtUSuO0z/k8cmN93WrP6vjahx36abVmurShQYy870XfkStJ266bym+HM4wn88z/8rf21u/7Uk
9f/8T/z5uWmXroRu580f//nQ1Pj3Py+v+e/f+fsr/rl7ba6/1K/921/622vwvn9+bvpl+PK3P4Df
BkJ+N752y/m1H9Xw/f3xDS+/+X/7w3+8fn+Xh6V9/eO3Z5QAw+XdsHjp3/78Ufbyx2+XM/Uff337
P392+f5//BYX4/Dl337/9Us//PFb5P5OXT/wI+Jj4hJll4kI9vXyE85/Dxkn8Fy6HvERxINlXcN+
UPzxm8t/91wX4ztcQmiE+gkv6pvx+4+C3wMYW/BPwIH7Ebzff32vv12Y/3Oh/qHH+rYp9dDjOH48
8RnT3d7sKbnQAkwLcy8IuT00DFBM6UUgvEvH1HuME+0OriHhCwSqAOcgnOcVIDOM0IxLr6bDhxJw
36ND2FPhA+hEe9YO2IGGua+2IaaRQkjBwuJugBdKwR4eThdxk0PvODC7Ni2Iij7NGHbz2cIeceZO
hMUl9n0akYR6GM4OoX3L71cLGA+yEcBkV3Un2aGf5vyctyFtUZTAthEDAA/gcCIDj3NIEcMUKvn2
wCY3fzTcFQuQf6iTUBgWwoc2FU8T9dvlHHRsKW+hOyxR9XhGgSPuwqjdIMNB6qQPoJ9PR9VXHRSN
XD9U4AHu4EBYb33d2IMHbTKIK9VBcm5U7K2BPhXQeXyegnw5MN+PrlzrlnsACzZRrXWgNu0xboCW
QfNVjL3eYrDHlBhMKNpVtGhOmOQ0H9FDFBtgEoiCAQ6Qh6w4mbAGmE4HuOEgMl/HHTOzu4c8Kh4R
FJBiAvlj5wd5bDi4gAp6xP3CGLzNKiiDT6p0mn2V5/7VHM6waRiU6kPI7o2xmDAg8jHxR7Ji+OjS
JR2PIJL22UkH3vwsLgSDcpfl2q8gVwvVsICGdfyHlofQpTODXgCChWnnBU6U1nwyT4Mi7GAgXoB2
0Q5hdkGgu7hFCZoBz5mxUkz0BjGo7gcCVmYbriNovKZa71YvQksYAAPd+A7qPTi9ZH9uUelDQjQh
u9T0UdNDCFFgSXQqDBmCxQX3DzFHI4d97eR54mDSBforPqTNVPnHAuj+Uwh8KZ188gQx8XRcaOWf
LNw+T2IadUpWZOIjWhdpCF1roBCEaCaZCoy98nECUFQXiGOogyfZlEEc2cLfhwFgCNyUUehD0xpO
RYy22QKPgsgV8DFDOYTYJC4spFw4GNTojf8yFBrtn80XlGy2KYHF88usFR/NTgttzQkSc+foQUKi
gGePHeS3S1f3aWkscfcY+QAldS7B7ICDEWdw6brdrowKfF8BghdYhfFuxmUGuQxxLPiKQbkhPIFM
AoJCWJSFMbCmpxyh+o9AgkKIAlQ9tfsxz+mV6hh5KKPAwR6pud0EA9ihGECfT88dFI/hFMND4A5b
x0g6JA5aLQevNPkhqKoAsumCNQcL2Herc37RklHfuXNzyAVcF7mFxPv+2FlDTqAJhqc8ku2pdHvu
4CCb0SSMYtZHiGnFOw9ROvUe6j+9odaXJ2e0BZQmVh/VRPwobUA3gIXBJUKOLiYybBEZygEQLMUA
EqJwPhDq6RNguG6Aro6cfda4WJQMpvMU2kcr5unIZgGbWOaJln4Ll0jcYfJq3aVLO7gP8GgOMCpC
T0LTgi483AhYxwA1CdHdIPuPwrICbR8D7dy6FcZwjvMz6m/M1eOArOJ+cNRtIWFqHOGbn2JZWthd
5r4PRwirWHOzupgg3wTwhgF9u6jnihz2BDs2WRvUAYtHaREL20oVErBAcrZYh3P6eeAX46eJrD7A
FbweiMehAhnKGU+qhITxFjfXcuWa0EAG0aytTKsA8EIMgUaUGuwuYOphJt/3U1kcPVC9twOIspMI
DCRDSjcejcU4uVfLVBEK5WolN7rl3O6ivg4z4WCEadwjhfSaCRpeEZBFdaJqGmQ9RA5pnbNmA90b
mksXoS53aJzB2kdQwmTUmQBBSM3LI0eo6VXNne7JYDTYgucRkoW4FMu56d0PmH1R3gdRPX9qeWCQ
C2NzmC+Z4+4nMdvX7xvy/88lCQ0uyZQ/r0ruMThyUMs/oJ76ol/6v5Uz/3rtvyoU+Ph+90OPwxXC
IhpGl0CUf1Uo6BV+B1rlQmdA/cinl2kxf1Yo+IkfuAQvgjLSo4ShfvizQglQu0CdHQXQ5ES+6yGb
6v+hQqE/cmkHHOL2vze9kMp5E4Ykh5nXHRCr9SzcIK1d8UFTunOwm/ptc4jszZhH73RTP2o6Lx/4
xtVeN3pSbu/O2UowLxPjfF0E9EBvXz6WS/v1L1fizzrsr3XXD1t5fMjbeE6SUwsQLF+yajxb0Nm+
HlLLMI8ozzfgDgUvAJa4R4gLoenskgFTRyHGeOcIvyekvgUSLp/+Jr5TBTVdSr9yMiLtroEZWAkn
aUB80L5Ow/aWgCrBAccDBjw5c32l63famu9X7Uef/AaA8ZBWHYHR7jOH+zveXGaQZWyiAIOX40im
WyRmHsMquOTiJ2J+LwDvZzfR20HnlW9yLOGmyRao/W7Gayj/nkB16Ud0Oe/F0f4onuJyUt9U0g7M
SUO/ApxG3lLaYseiEeacdDd5NKdjE6WQF753/S6JMj86i+hK/hphCpaeRKD35swGmBy7QBANXziA
3xiqyVvFgMKKdXdVT8dRPzAMZ63rbvPOjXt57H700W9CbmBfRAmG2i4DTbObyO1gwx3iV/aw/Mes
cuO2xxn1j4YHaQGrxf/8qT8KU7qcWrRBfz1eHsEPQMJ1yCqXxK2NUo/AVj35O4i2Un8WO7FiErn1
d//zx/30Ln2z5kwM1kgzcKD1H9t7GDQhQp4TFcTiqTsBf1/fvS9/djbfrDWV6CQ4K0QORHDwNN5D
TcHKLBDh4vZZsaLlMLA7yBmU3gfy7gJHv2MU/34R/23IOrPCWSyg2mzYBgDtHulHfWqKU3FfGr4t
bnXmHiwq8wrJ3en0LIJDEatrfZr6/XyE3PJZIOix2Aj3MF1V1wwGmkd5y5wv0xW8rTHWytw7mS/N
dXNW4wbU0sbsGDvBfJPAGYW/vpMyG068pU8KRtX5CbLZ+JkDI07lDEPqfvAOyBiMULqUn4bzdO75
iW5o0lxBsg2XbiY3y55lzlEsGZSnqZ94Ygsc5tBsBpC76ZJp+Cm3on8uTt11vy/rw7DvrqPzd2E1
eK/5oT472/HG3EKBoss7X3yVT95VvuPTzuzzY7OHQZNu1o00L+ruElcAp9BXH6Igfe0cbJnOu26n
d6E8jvv3Zi/95J77t9H01NYR/MqLmwFCiMMhSq1f7sNBGBiD5G3YcNgEMcdycmOO/y+hwnjnZr+s
Tz+6Gd4syY5nIZ6ciZuNl8eXwCZOo7RjLsTInwtRxmAmk777XFJUilhWpqG9rREoswgGzf97T3j4
4yfBexv9WwWQFazuJDLuH4nXQDYfQcDEU8h3Dv0qQAOpGCFPT8qSo0B+3aZh+WEFVev0PVhseDn6
lhKI5EFtTTaeoUQqQIODAIR9C2NOxnyKMlOasyzTLo+qeMzd6WA5LbcI8NiYskuxJ44pyuIbxyEV
nFxQCrsDvYIzoY+ZrWNIYKH34wnEG0/hUuJmWz5A25VB+geRI8ivZBqXTxAI3PRzkchB5bHK/duZ
shPMYimXiEnzarQvZk0XHcswrK8LaHcdCYVhWdw3Rb/PaY9WgNZ7ElZmCyXEGBMYIeCcvIng6hva
rzn/TId3Bqr8pAxBj/33hVX6wDB8WNkzUe6l+QiN81fuEMQTjLchWu9i3QxBe174ia9Q/eCKYx1+
ZxP78ZruRW/2MLgOwUlhMn0G9+vXwqMp8n7Q8qAEEGFa5uGxwa04dN57a/qP90zvbYKy3/G5DEgt
MqN3ODQGlXiLm/yya0JFeYY9AZ6rM6xZWN7zfRi+lwr3k9oDmpa/n+MV2rZ6hjgvg3bjVlcjJDw8
VspLAail6IeP/nqc2J1uzu880D870je7lw8JHJxonTzorI2ig+q7D4gg2V8uqmzyTeWc4BK5ZRQ7
deAe1/wQvUNQ/bgC8t5mMMPAOlYQVcjDxKOj8d2UlNOxjxxUAsuxxZ8vZdA7B/njtsB7m8jcEKv4
oEo3axZyWwhy4OzBlwEea7ipAo3KqITFBnbJQr1X+lwu2A8WyrchzfPad9oDFZ9NYjg65Qrr3ZlH
S1oXyOqh9FhiNRRLeCNQ2jJ8lWoJ31uk/xW2+6MPf7NK+/0SeAo0RjZPx8pGe6GgPcTmAHSghu8d
gmKvIY++whJVVcOVLqpjraKbGrih6a71Oh9XZTNlxKfWa5CdlvQFDMARlHswuznD3g22vN9W3gGq
r6Y5LiuWIqQwbh1cPQpxF1Sm4wUL2i9oSVxUBph5F89kxiq7L3BlhUgMTLo6KC4bNwIgoJc/e+vR
tl99dduiSCx2iLnsokzzfU72c7hfu30I2nfeNHusik65C1DQOWDoxXGpPnruta2Pwv/I/PPoPkSw
uvnfBv+x1vd0wkCM3RR+m4Z92GdTnxG2RcJdXe1JvaPz5UtjnFo37+gE19O+yLOcZQwqrXYr3TqW
wFkEhYqrda8g7kMjMkHiFGpnLz3vBpayB+l2Vx5GloxivaZ5dYxak42Rh8QIkOHunHjltK3GKJvy
tJjMNQzCGYIR7iH93o0LqL312udPXvBhajRorWUPHXHS43EfWv8oEZlZROWu4PMLzSUUPMt9pAo4
rz3+DWzYeen5B3+4pk2XeSp4QNDFSXv18xAVx7Ccz9S3ULAU2QKrX6G6NK8hxSyqhMIFC8P4s3X4
NkKVU/dd2kr9ZSXID+FlcVeCrFrWBWuOD1Gt3K1Gw0uGk+H0kAlJTq6gvHyQBrAtIjDUa1EahDY1
cW8+9+Jbme+7EUqTVE2AljvPnhBJuZGs25GGrRulLUStwd7kaOrmKJlXnbKKH6znZgi42tTuersY
yD7gTJpaC5gZQWbBwZTqyFt+R4tur4d5Y5AbA73IpoVnDlgbYnz2U9/cKwShyGlKoUxGeUIyETU2
DndiNpdTc4Oe8mGonqC3zuMV3Esajhylkjwjteq5RWZcrgk87G0W+mOm2v4UKLJZpAS/ABEJ8NhX
CBDuxxYeJJs0CO5BmlJnk7AOTtOydwmyNHL/XM3+aVyCe/ivv/J1jteLpgQQbaHUFoD71QBF6nJr
EEwkDbubiL1yQZboNcgsAWYPvAKMyd4BQst8Fy4XvoeGrV7IhjF25IM5yrHaFO4npxV4fue7AvoQ
oGSxkJP639SdV4/cSJpFfxEb9GS80qQtk+XNC1Glkuhd0PPX70nNDEaqbUnYwWKBfRp093SnMkkG
I+5377memadvpug2MaHJtRs8Q31mZT371v0qPWl2+qf35K9WubMs8sMwWVtQpmt9GPbtsgeksXPb
MQDwHqYJbsHzcfNbmUV+H7GlstdD/KfT83es398tcJ+2Ik5UrKbTGePeNUo/iqPLuOcBL8dNDWnT
GOjW6QrfJFk2NFedhYm0vIumCKM4xhT7rsW65xIvcuIWzdv21UYl1zsEhPpD3Ip+He2ygR2kBsHP
WANaLDD0Msmq7rvqRVXZ7Xykkx6KCJytZvKOhAvjKtuILOM5XjUPXTjoizeJm3g8NdVtjqwr3NZ3
7qHt+b9/p32vyPu7n+DTloiI5IrzOc6pazlTBY5RcSj0+0p94Q0DNoXIFggKTLAevTr+vJw6/HCC
PatqKxDVboZ5r1Zgb0h02g0vvzQQunHBzu2qbO3wJsn/1KDyfVP+d3/QTyIACmGymlYu9xgn4WtA
DVH6QI2nbSWfe/NWFVcS2pCDg5+Ev9S1CxeKYl71F+D4NuRtADVVXMdTql+OyXHiJtOPBfnXtuFn
ToBSYUEdTE8Wz0bP7fY+tI3fFtG2Q1LPWyfA/UncuvXjHHtZVG0SHvEOztBKlL+mna9Swo4Msm2R
8GbFaOv7Mg4xqZCa6DzV+FKU385HAMtW/bRPcFbnNOk64DYIdJil50rVj1inmv5NmV61GACCftFY
FtGh5aYHW67nqqfLm7zfF8lez65NnanmysyLwlkXMKJWpRf1Ew7cTa27G1fEQQqjrJ2Ev2TdpuI/
L3VANxFgPXL8on8hwe2Vzr3J29uc3x0W3YF86O9vK+u8Rfi7q/VpA6o4VWzknca5+QK4zLauVnVb
6PZpgR4R56D68r3V3w3ZI8AOplovbQKBf/QBCgYLQeEVblHRd/fmACCnOGZx0EF8kdn3Q9ZhcpY7
xpHBTItkLOWlgSdtyPE9GgOBtIiQuLwWeXWRpXXA0ueBENyT1/F0dwwSdwmMBfkAtXPqSbbgNgQX
uzOxIGeMRNaiPOTC2eV6ix+U96pVkfeswwzKg1bFwXlYjHPU+/3v5Pxi3+x+3jdHUmswrsm9VbxE
uPzz1qaIczmqI4ajuN8V7nzVpuJGH8yPRiHsqW4x213qXDh8yFeGbPej3d5ocm9ymzPUu15tyFYy
f+gS80kvuz2k+nDoyXPjBSfGi+P0fIgeY84kL3YnL6Z4PrqMaw0Gr2rxNsDAEbxL1zgP5kXZupka
JtyNS6VcK0V73Uz2PiaImLQAGIdhpy2vJkPScpUEl2tmefNl4wz7JW12aR9tS1y4Kv/bqnY4nuvr
gGBkj+2Uhfb5xAyBM2u8UVo+f2U7aQjcc5tbWD+ly8n/T4vH3zoObJd5w88vmDqGWA63KDmkrR24
5PvQDG+gWyNaMqHtr/HPYrJ0tw2sBKa+D2VkeOy5vELrT+0itn+WFb+7af7myfjc37AuY2QiASh7
NxMdi5dxVJfrbqk15MylQP8a3o2iuCic6Z7t995Y7/p9nLtHCyc+F8QTbX8jsfjqUEFMFe/i01I8
rH3mJTaywlS+l8O6R9Y/6MIjhMIe1O1v17rODgaBQF3sJmvf539A/f7qMP+5L8JpTMvpp8Let5GJ
NpY8GyhajR2AqjDNYMzsI9y9R101jvV8tA0lWPuh/cPD88sP/3Q+yddWS105MqZBEF40CMyVe4Rs
8laaA0ERKtCX8WiAejpfRpEVR8llVUzrT5//i/Pg54qJAuYFaYvY2Welcy0b4LGtFURDfqJt6FTX
qJVn7WqyTmudPf5+wfiFgnH27fy4U5K5IlRtXohrcaytGBa57ul8rj8rJwVbkylRvcL6T6/up82B
mmJusVWBN91uHwiJBIQeN431oSfiaLn3ZUps0HICM5EnxVqOTrIeLc5Bv/+qvzjZf18yf9gU0vaq
CepNLNIpSHIlta/D1WKDg+JrdrRw6+0ftffz9/m7Z/LT2woQ55KsPefEdrnWJiPI3PJB5Tuef1ll
ULbyW9e6pGUzXpUdkMnU5j3A1jQz/nQr/UKK/C5R/vBlK6xhPTYbd5/ztix1DEOLcQ6/bmx+z5bf
uKdCQC9cf2LrkfPH+v1v/CsF+L/VXRSjJidzcRmt40pxns/Pbhs9dlgGqAg/4pQI7EoJ5iY/UTrz
p/3+Ly7t5xoMkRL2tBhQ7udhqH10wK56dBeEgQz9TbHw52g7mKoj44dsiA+Va97M8TOIrVcgcacY
PdqQ5DXxVf3+Z/jFU/W5OIMoLUSGgbN1U+hvOPHDzrTIcdAJR1qvLtWjVJajFll/+v6/WDjsTwtX
a5RMkcdG7Cc9e3cZPZa2PMC2Oq9XrpGEemoFdf2Uchj+/Rf81XW2P52wOiuOLcXlDrd4ckDlBbrV
BMb0HMVuAJrqNC2Ixc0z3YGqEv9na9XnYo0yGax5UoTCjn08xqt1zJiWDTzB52XRrZyjyrCS9r3/
9Fc9P90/PEOwE4pC5qayj5H+zgsGFqpgpuXpLAVCEvUikyBHBwHWiv7xmf/bFo/L9IsEl/6t//9g
O+Wm/LXBw5ND9TX9ydfB//9fpg7rL8MS0C6xWp1dp7yk/mXqMP9SMZ7ati2Erv1oO7X+Unnm+ds2
PhAH1yor4z9NHfw7Kt3Jgi5m8A5nK+v/yNTx81aboIWhYkEyDMOEV2cAz/z5NqHgXk1MRl/7NZ1t
z4gfFJkvIaZUqszE8jiZLvjD7CIf941a5nuH1B0U9OZqEdnrDz/Z6R8vlh+dGOeH7t+vm3/+SbDT
6nAfSYCcLS4/3bDIoTCg0nLf5NMeb10E19hMXyzR/GnE9WmL9I+P4jfEdq07JpbfT/uGtssMNSmH
ct+rEQ61KtRn/YImOWNnSLTWJgLDBWy2uFK0WPprWi84y4tss+qYSbWhE+Hvv/rPK//3P4/DN+e6
4iPGh3z+5z88q45Q6kWoKgCyehJhbIlngu5pKBtzn9gwA6HQJUGv2g+//9jz1/z0i//0secXwA8f
q9i5oS3tUuwnElCwiAA8aHnHm9Z1b37/SX9zbX/8pM8v1kFbkiKXWrFPkumdjC4NlCMxg9X5KNI/
fiv1520DdzHGRle1v/+YXN7P1p5ICqkiUOV7pYhY55zcYZQbFQE8S6+R1iOG2m0ptG8y2sMpD+P8
0CSmHvam+6yDRtiWRPYsKAfMx8MB0AVIIIJq26JPFyB6FfxyIrkoV3rQIHbhA62DSVXqWwxc2mmo
Wg70ivlOPuO6BTLh1Zn2HHHxuYI1Lj1tlyTjQ05+c9PZ3UOmuCkK1zCHZSLHQLPcyRNp9MICMd7A
f/YsgaqWwSYJZt29wqqqh5MR1Y+yp7DAG8bqRe+Uq2XI6sNiJPfqAvPUysYn3Bm+uaROSAPCnQa1
B7ksTi6BVV2K2dyClB28iMQBDsKJ+UV+IFG3oSTI3RFdATo4I4zImAcRVOODXSRnd2M5hTX84zth
MDSLq/wa+EYojd7dYALvvAEN3ZTzyKa72nRp/xWj8UfLDh3zcLHt4anzfK3+oCQv7uoAzh429aTi
5wQxJI05dNPmAejDs1ZRjmmbmJLUbd19sfUJIp+SoiDKvN4PddMAh+ia3dyJXXemrJrp88jBFUzc
1zyDzSEtu966OHK9qF78iQQiEiVHepMzelOlLsZN4wEpcsuN8q5EiYLEDu9yKF7dGqZp3OJr7dvt
2q3YqgegViVOX0/aoFTJxT1zhle3Y8fzQlU7E+mO7ZnpmneSKDt2hvaqixmWu6oFRyXvAWJ2Efwm
RAFqHTRQgI+Oxn0hlqEM1bR0H/sBPqK+ZK/6eeRa4sMl0g/5RTSsOStRSn50MJsjuXdBKvkwu5ZN
TYL7qOjn9JwtnvJserBWtNVKIRiwlFYRZEbnVyNypcDq2TjzbjXgaNg42jN6KlumPlW7z5z2y4yb
Q7jekMPjYYCvJPh1nQQ2SZKw4U/6A1VFmgfm8EhSPIabRNc86HFwfzdzMjTkUJ3rsnNvXNzfQFoU
YvQoLEIrw7VPb1ciusucToE6FzsAI482jWtA7Q6szkCziUK3QzhnYBzksdPudFHt4/kjTvSLgjEP
qfYtOMRmoDOPwVRfvavmGlij3LuRvNSN2VuKVxjOMBR7b1QVZmZ3MQt6PZkhpHcPVhoIJBwIzvOs
nVeAOtTb6EDjn79gjUFidGcdElrzNLO8uirBex6/uD6R6WWYqKIc0OK9NcieKpcuaqYNosDMr4ai
umhg0trJVTxsY/c2poLEkGuoroHak0eYXzEXDz3fLh8uhvY6b9DRCe2u7avlLm9m8tYMH8rS+QPq
tcIMKvvoFZWz+SnWHla6VUoUPTBaqn6q6FOfm9kXCoUdwHrjj6wiKZB8m1cHptmm6VHO5wAtaS2V
Y6+PG7c5zOVthe8sElo4nec92ClKwIU0Gtj9VSWt0FBQcWUGCl8HXCg3umGHinhOhtdiDoBCMmkE
GZe7fvrEzyu6+XY2zy16pCqnq6bOoWyYIQF9j9krgHSq0Ir9utwpMFR19WhCSYpyWNWteUhVEShF
c8iMibcqt/BYbmqwYEOdAMr/YpVruBgOt9GWspkAlPbGLZNrfRx9vMuhjdmslwOqHeUBdRWkk72h
OcTXiTeXpeq1bGMBvDCzqqAoYe/Qb60Wpml81zg1GCOObM05IasHs5Fs2nbcNMvod1hDqui5BJEz
rOEq6Kyk/APe1GGBgqalOlRs2ycZfXT1t1QehxSieqp4g1Av+kTbtSpM4AiPZmVeMuB+kUzk4ICF
lnqxlHJrqaun2BJFOfUV3OIVXGaa4jqp7JKUMkDlBDTJMu3bc1p0UnOKfPRQX4eNObXgGN/W6c4G
GsqaclmdZXTzOtNfNfLXZanxX7nU6xwbTXIl5NtUXcdM/tb4i1UzdrRlYPbnniJ8VbAkLTUNID75
TnRFXe5WL1ULtj7+RHQ95sXnP3ZrFWLLBpcLllkY+2Sxo1qN8X3Xbmotfa3kGW5+ViYXnIybpuiA
3cXusxrHtl/22gLDctkwNrmc0D39gUVjXTRtM5fn5HD8rQXNPDE0O1DZcjebsThG5wx5XeQl9UhE
UMb7JXK/Gfp4khrkPnurmJzDUkViQFG8uUeInMokGJXia7SyAGUSALY1HQEXfNSjRCrMhhvAfBcU
t11oFArhC4r/cIz6h8Px35ul86YCK6MpDNvBAS20z6f0FFsQZHWh7PpWCaZ0wccU7WAsVXfndrIw
R+3Jhz4LSMijK7NDsUzA/qp6FPbUbjUzLY/L3KLv90xS6cIZKLLaj0W30TooLymkFZG9LWQfAH7A
mf+I1tZEhmX1geT6WI6Ocd8q9hOZ+CQUPLda89EULlS4jH0BlJ/sfu4xDbeVMl9FNEhAw9IvzWwv
FiX9BsrGOdnDWr7x6zjty9pcS2UM075m2FrzRwFKzWEQciLs/gtwNVoaP8WGkH5MbiMRVwqUxVFT
LybTkUx02rBZxdNa5TS3xLxOyfgAFnskA+/X47C3cc2911QPLDCI7jRt7o+0d7cnt+Rj+kWzTwjm
2eUCgMBXR5c1ZG1aOirk8p4sGUf9pd5Q6HPZd/2Vbjj5TW+7CoVE5fNkRVQ7TKBdCfSSfYG7U68i
zFyW1hhCtzoxKiDz8667QGyzYjhFTvMwGYkZWouk7iYj0AJ1PsVXTRiOFV5frnUBNwcUMG0IUyJD
C6os+A4RHR1ZtZ7lYpn2GoHjoqxb3rtjoW5oG37NQCKArKZclCSYgg9umniV6N2hGpgF1r32VOsg
awepHiSgkEtFrtyvbnzlQOogKSQ+HMrAUHhK5oUtdbNANW0vW9iWlFVab8W0uAc2Xua5nwOqvlRi
4h6syCwhrE2ixXpTjyCqDXndFWOD4AuMHMpZJpor1sGLebUellU7VKpJr0iah0tZvhqO+iiT/hlL
gOl36wIicIE1Z/Q81rmut9tYbYdAY9N6SU1GQZ8RcR6Sp/I10i0iOGJGWh5neBVcyVW5KcQ0fOmh
p9xVhngyS13xAEyy0TafY4HqDnT6lGPimy1Kx6pifINaT31P12THuZ6l74zR9QqwxizZhgCjx9pC
1/gAtBpy/HhuBWAnohOtV/oq6DvnacZxoY7G+Hy281Wv4DnsBXoHU0evXHJxgCigOUy/dAq8sNLR
f2FCymGsb8HyWkQruhvqX6i+4IT3Je8AcHu6U05fC924tIcquVsbDe+7bHUambhjVOstUw9ZvtXa
5EvOtESEThbfD/3QvFUqjV5zcw2qyuupUyHdlMf4+BTAmdSx8a0Gc291r9XE+uAvg8EAG/7SldSG
+cmZtUM/6s4p1xZ47a22Bs1KhdEAPUYpjnkb1lUdA85Z9g0IpEMVXeDH3M0FRwXFvNQU69mE8wKi
JkUk7Eym6fo4tYFrvup9Ji85ILFrGpZQIWMYFmbvF+2lKSs8J7zQVrEdZnYF3eoGOo8RD/a+I7EY
1QfUz8vzZK/mfVkAjhQGQF/1QljftGxDlxfImtF8N4atAifdB744au817SP4fgiojx4QQZ3pVzVr
ntVSLDYBBNOemrO5sPLGurlDJodzmexFemqxNdaxcezW9qTL8pKI09Q8tePRXhZm1xgE9Dd3Oqmg
GQt33Ahq3XEJvuUkxUp4gdbwZZgquhfyHjeNct/ywFZDdxG7oA11eOax/p6u1QFoXupRphKf34yM
9u3G3nWt5rWJ4WdzX0J5FOuuTtU27HJzowpm0CT5RZpDaeWMVDwP09eyOxp9koWpLPy47T2FlWtU
h2NM/URe2WFrT2TPKPeTNUMy9lRsozHK4+lV9i28ca8vM4eyrvLYp8XOxEmlOUGUmhuyO9455qW0
Z6ZbwTjwDJtf122x3DssEUN2De6NAb3lASEvkvTdcL8O80VWZQudNWaxbUamD1GSXcn5UonYhs2t
E9KVVPjUQZzQNIO1Wd3LueOFCqmAIF35tXGkwYI5TXhrjStZaUdTJv8Yef+fSYE/hdb/H8XUzwSI
X+uF/lv5Xn+kbz8qhud/45+Koer8RQrRtiyVYKewzzbHfyqGqv4X/kZkQcM4Y6VsRjP/ioGZf9mu
zT8zqZMxKHNEgPynYqipfzE9UB1hWWxbbIyz/xPFUD8rgv/eCIHyZxxBj54wDNVRDTTIn1UjnfsT
HhnGv1xm8T5y7Ippa9fh1ULUbptxOlWTFe8dWjR2Pczco0NNyA2thu7dHGUc5IepOIGG0tksW90X
pS2UXeuwEc17Cku8tKATohUS/xZ7uiCeoe7Dp98M0iz2P/zof6M46vwmn7+Kc9ZlhUulsBDf/Ro/
CGDDKIYybfFPtmJMPwzZUZyg1TUTVJpPKKmCz5cuORDNxToafOtnUM02vEXbubGMNd3Oi6pdIbrU
V25p7MxYtrtG75oXUqhamEZEeqWRprvvay4cLvkyder0xZ2tdFtDCtuT25xv1KFO/4CC+Sxwnq+R
g9jEZeIWMnTr0whvkHWrZmSAd9LB2h71c/mmLvkcNjSa7JZ5Aamqq/gGI1pPaI5KNtloo4LFmn2w
7SndDlk8NH8YJ/33H9syXe4XUzOYZhE7/vm+KdQh0+dE64hw8wlSiIyZFU7ASUz6ZrVBx4OHSv6w
b/+bD7XwxAmDnhj8fZ+lwB4bXe8oDfl0LvRL2jdK4aUrO1Jf61v7lC/VsINKT93Q72+tv/tcMM/k
OHVDc83Pp4Uom624Wvnclqi3BzqajLZSP2Sz5O5Q6+41VYo/aKyaoX8SPhkZaJwuBPw3B1FQ0z6J
+XZTmHBSi2nnVPOhNvNO0oIXqwcKP/sPDifGF0dG2stEnwqQUTXaJqPe3EtpJhdQ2jhulCQqPIP0
97Alc2E/kBGkxTEFOo4nPxVy20D443ynrKn7AD8388m7zXepi3WM1/GXzk5mwu4k/tlI0/ux2nJH
Sp85eUfP4NMAJLefxnY/S4iEaZZU95HprqFBC8hrsTj1Nrdj5w18pycbNjZ5acadZ3RAJHqn6hAX
y9G60LHv36t9m7BiNK6FJOa4naesoFA7BRRcUq7nvzbimj6z2l3SIKZjBy3Mmrc16xlpaAtrT52a
IUA7igSlHPt9b9P/tCuWcXpV9LxjAKiaktNx6bS39OJWbxptlY3HDzibtOahWXp1NafXYkRNA07W
X4sh7u+VxjCoD6goIhETCm/G9GKBBuxF5ayH4FydA1DA4qgm67D4JbOQGQecrX/UTqtuoAXKXZfQ
1hQ2+hkOEcmnXJXPZmvDvovR4CovSpvypnUXqvzQlu5JymLzkEYNH9agWNzteHKNRNrsg/TkZhyS
qePgsjg00/ArdBpFTBQLQxpf+uprpxfNpQmYbwtO1PBXTi6eU3Z0IpCHve7SKuq9ki4d9uB1hkFs
teqI2hXNwneaRR+cWsz7CC7xUZRQmLt5XuinkZghCzu/yBwznsI+Rh0dEi2/r+Mzr1t09ujrkSso
c6gMojSpzrESwcVJsX9asROuUjkB5+13Pfz1y3SOt5QqWKfKItleQao76Cbj4bjuDkQh35fcvoD/
9gFCIdmQ4Lo2DBbeNXPycFQ6KPJUCd9SW1RuYqv/0tWrybd23GDQpzs4bm28aRBrHV4BksBAXt2j
BMR3Gf/oRH1JS9mdO15WQ0OJcJMmui/W3g24zMnGKU1qAujNGyJkPpNoHRPyGzPTTWT6YT4B6+so
4Rn6e0D5jhs6XAxMq2UNVjJueAZXU5zlabFE+3iwe6TX1QXS2+goXnkWQ7ltzZ01U87pEIV+nzPk
B4AHaISdMl1LskOX0GDx2DYchoe4WbaGzGobD7+WnSq4cxtdo0LRniR5iKT6iEYlwTqZRGHOCnFN
ya3yWunw0cd8HdGymO3JRj3Ljcvy1ekWuM1D/poKyAZmdeojMqddrfoM1Z5atb3uWuVRp4ElmMU4
BBHH+Xu6R9tDVrX9nZALSlZSfWk5lJEK4IW0k4XDlrlZRPJ1LOL2ehgcgt2WkeiXiFUIbpojm50x
OCmVabXfupnrVV16WKpI4lbNN0VTnTIKq/aaqxhAn8t1vrMbl2pPqMjkDUc7UJbV2uh6VjyTHE8X
3+bZ7MB8UIDgAfCthCdLF7aqHvdKMBqTUQQSSCLFWLybQla92i+XKtnRwTTfJlHFgXRwQQ1TxwYM
YyiAknEQy1IXg4Y0xUEOzA0vNMNcn7DE4Io10/dxlupptNzSxjtv0Igw9Nahn5Ijk9iFnECL3ZLK
R5UyrEJcjVrW33RpAQ7FjeLramCSgr/4MFfWQ6XH8wnO+YUOcHLTmcpyPantfDCd6r0fn00lcv1B
M4/5Qn+455p1+i3OlfsOjP6WvYGNY5FoAHRguJ28bIO4bTAtoung4rTugeZHoTnQ66lX65Xr1FwB
t0g2+qiR4uCt9YVqr/LaNuhYcwXpyzGK8gpm/lAsrQ+LoMruuXGdTcTmb+dKK+YMr7X9Ve6uMR0R
sVS2jWOoh9Qwjdg32YURlalbzmVMqXpPFXZ2CxVvflCbqL5QAdHszr2KfqF1+FMTh/h9bXsq6iuH
0UqTaBUMDEgGMIwxyiTkUtZPNLjbNxG0jNA4a8lrRRe7B8lI3ppSBUSUW8M+GXnohyh0M6hEU710
F9powrpfS/OKxPiy7XTtAF74qVyGe9GPTIKX6tDTQZJ6azk0jDBK/LOM4fZGzFQms4hIZF2q+nY1
9VwO/PldX08vvEuUwG4XmvXQHTxIcMulQg9raEj91HCwjrrsMR2Sm7JXANG5skyuXKpnt6WmWzv6
4/2BDpLbrFOJ3ys9uYaW9xYVGt1T1TmUMQ0KV2luJrYsljJ2dJdH2pcipyssNdLu1lWV8pYN6wMa
uRUoFMBuaW+3bvRV5BvNwb0/9tKFsN8ykZFjs6/1RlxkNM1sYR+NeO4jVOzEpp6AL+cYRnqYc/0x
Lgl0YcnPlheR0VeMDrtpjPZbOrlWYK9RXHkaVkKT3lxAw9+GKL3JS+VyaBlZmU5hYi11Xd8ylOG9
BNHj9wXAmcXVzq2OLEfL8D41EehlgSo5dAdT9BQoFu67XhPwMcZ22htKSgrabq0jy+10bAZtIKuy
a61vUWnbBOna8b7kbRpkPUOJSYsjRAA0obWiXKDVJ8SgzriBvGw/g3bBCp3ZnE8SS6U0uc+uCqr/
qGx0vVHhb+XzSCcCNjhvWWJlW7latUsTgfSm0LfnKs81fVc08VLPNWYE7XiHj5zCuwJtQZCCuEmL
od3EFITAhNbpjRM14VSg9tMrqFM9bKgCDFbDeUhzed/XfaCDEHH0kR3Jun40k7yjKjS+cWOQXY5u
XbZt3YWQe/2o1tD53Lq9LKWkQxmB3W+1gv8A/k9M/ZDQV9rvxEq40hwZ7UBtBSLWQIIqacx7UwuM
0ZFKQXAkXOZhk/1oaPkLP65fO5n9WKgGyRb2SBKEEvuvQveddslYWqf+0ozSt5jdld+VdBzHqXqb
29YD2Uo1JMzVXduWUm8WdX7qbZq1aFK67rSp8Cdpy21qN9/GmB7LRpo+6LWDEjVHVc0QmAEu22yy
Cpe3qL7vYBp1MKwyN32mqfBGmvOE2ozi6ziTSWgpLjfGJF56BBhNIRIzMsD28XkHabO8L3a9SWxC
bY7KnnPqn9xxuTR19wDdHrsV6PCLqIjtnU7bT5BShOb0fX4hcoO6SLsWr1kn7jrRtc9zEQVN7bxI
pXnKuooKTNlhPBfNlimwwoBbe9TgEFEBaPlyTM2HWp0pYRn7dbOKZOIRSqozzR/xtgNwVOvLuBeD
kxyLyLbD2o1nyg0R+RokKeqv71d6zFeGGdzYjuNh0UURasTHkOj0SKkyxLT9DmlWPSqw4cC7VvoW
DvdedeP1MsNZEeRFw5wd9T8+SJQygnL5dc1x/Dgus3lj0W0UyT7bJkt6J9jRe9B7zduGi78fAM1t
9X7d2+V0SqN3J2dayxOwyeuceI+WOGC+cJ/DCF9QwytusTVdbhTZjEi9OFOI+ZTISo4/cWIWqoIA
bvR7Xa02vFgvi7lbfEUzDoObAhRvvpgorfcx6atwysrslAMj8puuPiVzzQSeTXFXpW8tP0wQmzyF
OM7vBg4cYTXKdFfTw/4KkI/nV5Kuk1B3/UpqeOqXbzP5PJk89pwZYsKOhUKi3e9c0O2jPV6tpOX8
ppFsC5tNNTVfq+qkTeslkkm6YU4sD0NG60yd4B4f59m+qO2Luc7t7aSwAdOVkbxKpw20cgqAS3Ps
qWZD352iJNRnQFXzrUSLN7Uopjczg55Q4WH1ubOVq8RmTqks2t6el7Bjv+JVUyXu2FFMqI12MGi0
uFRCMhOamrx+qfSu3DZw9jx9KWnbwq++7jPdplqa8XZOpjUZDJoF2ll7RH3wZ4j6+tSXodWpyKHG
wZnT4lmT5TEVBALTcx94xx6molHyQ4ph7+AtqB40l2LQ6N0alsBsV9XnzWsGqrZcNfFMU0iJx0Aa
EkPDYu6pvVJLZZtB2WZFa07GggYs7OYg16M9dg8UzG8nm/OgMj4QOjniNzmMls070knulQyDSFOe
qXl1YOJw2UaqmXjztE5eZiTnwo8WpZfmI2VDxQUGGKh9+KBo4vCzTNL/VrXl9fi9PiAZr7rsNppY
9jCNjMkcKMyiMfIvovhCJjmYRmq9IuNuEu0j8FGvdw9ZUWWMICEz97d6Rhvm/NaYfBGMccyR53gN
Xe2uK2Z2a6SkNYIBZxKnxkQmYs9pxeojayeFc9ohp2UF8uquFyVp1BHswUPrlJTc2jFbX/cUpQ9j
LhueZHNvD5JqNlaeUu4VMW617J6HDFt++USzY71PF+MtNpMr2zzUMA9Ct3m1Z1XbucZLk1kWORA6
nIAXqPVO5+786CgDexrLyr4im7c3Afn7/ZpTxZs1d7Qw3LH8MSqGJ27uHYysNIgKq+At7i4cNvqh
9+LBKWFX6DkLg0CzWpm8DEnefEsJ/w7ZEl06ouPgI9WN5TjzQwGKiA6SOlCdDPfGJOAiuPg9FL0l
gKwnnL+hb19YInJuFJY2tHAbyPbS4gYAa99cTEucfLjUgjBHIeKRRH18QXdjEK12eSjHelYgPGLn
SJCkA4eC3bAA4OPN5dz7dXl26Tjqjaqa03Vlqu411XEg2RiNWpOiEVDkUhhrNW0zx4iCfnjo1s7e
RZCp8CApOWJ24byAgEt5nBeXvuZJG5/xsCs7LVLEXTk/t44pIPcn0z1tcFiFBg0NypT9TWOMDfvi
pN+omZ0DuKCJNM9mlXRjbhp7bJ7qcaqUxc+G6NpIJjaJmqY7t3SFWvuy7i4YKJk3PPoyoOWDXk9V
oabdSvr9BI7xsoX+ujGc5JUo9HpXiin7L/bOa7lxY9v7r3JeAC40Mm4ZRUkkFT3hBqVJyLkRn/78
IO+9LWGLZHmqvotT9ZWvPGOzgUb36tVr/cNuGMPxPnUmqFFgmtqL6Q1OzjLCEpGrVzeszUrRvocU
IExLUjOT4VbB9JOSPxrmyIF2+P5qRdbtUq/MHlW1gfGiDHQZrXjgyKBrXtudfzUgSw8WoN6n/eAD
uRLVnT1aA9h6wEKooxIxHDU6+KHh3mieFl8JC4kjrxS3MFsQLLTH4j5UJpM/VBdRp1It/PrssG9f
pCpMBAwNbjdWBGVJKbN4h8yU2MSwl4GX4ZSFQPaNBwPlVjd9ax2aRfNzcGr3u1a06K/TKybno4eN
sZHIjNsS73H0sLBqWgA4pwXki+gZVZHQWmpiIBXQcuF8xmci4wSNzfgu0vGZ4upSfNLyUX0aUoFb
Lv6tEMM0JYXqaKUvbpYB0EE7fTHqinEXxio+2jnJnpnaYCTiTFd0eMoppN/R62o6QspjkcXdjV27
GhcP0HNX3lC06iYvTS9eYURI4pEP3JmaFAEXz3NWSRp+sytpr1iP7SHStU+2XtkvKff8BVpDxk9V
Rfsc1FvSHii3e4COlDbbkXWIdqqBdpx7yWRwqWK7lFBYqsOxAyYhm0WhYyq+VJmOr1qqaO4S9UAY
yiPXhLToHqu8+2ziqCSkiQCAnmFK5DRVsxxFTJczL/pPGOT4e92J9I3SaE9BgN17Tp/1k6fL64S6
5Jrp/9PHmHid0ou2PcNFDKBtblJ1jK6Sgts7+bq5a4bSS3ZpK8uNbXTR1kxQJrK08d7qa0w6XaxA
xqj+s9Fc90BGO9xXwo3owSrxQ8v9b9PafBX4+u62dAN7n6A9FmeVQVuxy3bTdRxh/9E4skiHNUwu
BZEDjL/u3CB2D7grwrW1hyWgTfMbXzFftnb8lRt4gMMRPeMWxyY7PiiVpm8xBIkOeDAAxNOIj2ii
woRa+XT9ynaI94GU9RV0h+yuahPlQUHS9BPnQPnYZZqH2WxIkXqodd+HuKShU2apUQo+Q4mCHwB2
awe+KS4JaHzER+7u8ZJLjvGz79Tu0aj0+to3BA5EKEvBZPQQykPc6UpRKmj+iuM9dOis3Io4xm8J
/jkXZQ8hZ6KsxB8FMQhUb/fpOArcMhAOWWSOTVGS0yYpt7h3D7vIwD0TErBcc2+AROpHXfo19Mj0
28wX18oYxH/GrS+fXyv6WMbI53LslF0XuNUn6QcFLeOawobIm4PZq02wysooX1ETMG8UQ1U26jC0
Xzw8lm8MYxg33Jf20kmLL80oxQGfhTRcJq3pLZMxNT85OW15o1OUO6/H6Vf12+KLZXvOngs1kpii
cuWtQBa/wlEeuNiiSOX4vUIBjyNKw3e1HnvnpkNr/q7sh3bhNmG2LkVB7Ud6Yl+GfnYTIMNMvSky
vqJ8mcBbjjKQlTpiDC4IqO9pHHkbASAJsGpXfEGJwLn3FGe4igUqE2Of1QEkStke3BHnm8VYpZRm
R83DOFuOuXx2ZZxuE4Qy64WM1A4MBmAGUHWB+1NRuEKQfCVkngHY98bovg8Y02HvO2QIIzX2Q+AP
tE0Uq7hDuNRALl/51tMn9tHr0c0b6q/6oRxEtfH1HFUFbcSTHDtJG5tT2vmRKLpsVUZqfgfAK94X
WGRwuGvxt75iJ4d16twXtdB2XW1p30Sp+ujYCnM9GNq46c1MHOCx2veD2xdflJR/VSMQvritwRGT
DtygtJDPsgm92zo3j5Ox9rOepPI2VeVgY9mmQpJtzMS5TwItxAW7ybYmnnzBgkJevsPlC5cYL0s3
YYEEL0YmBYVgrvrPDdaIOFuUI+DYsDH8facb6bICnfCY1hy3W+y+R/SggW6RdyTj1gz15sqtsUpp
o87+LrFKdBeNLYsvxeBNqEsZSTQnbIzv1Daz7z3bBTAby6z4gnivs8YzxXkBT6+Vi54rw9YLMpCr
cKWtjUF35JChKv5s9FTIV34tJnqjFLsmGHBp1gw8jQ0xXFkW1RHOddJ5HYjNwvIj9S8h/f/f9b4g
zm7QZzzd9X6swv+5fcni921v/pe/2t6O+MOxbV0IG1yKQd8bOsJfbW/b/cPUdAfIiTHxKyea57+6
3u4f+CY5NNkoqqiWCh3mP11v8w8XIi2XN81UkU6FUvJPut4zqoThmHAzzImrA0sGpPis6V1knqVx
DvZrUaEU5VroeEtLlEizRDgZv5mVD9rSM7LEX2PRwIfxYdCYftV8eNOVDvsExzzq82sbjAyYGSXb
09tKr7y2AEoVaeKSLMH7LvjreHQqHUEbHf7Jqx7Im/Hsnq2Q2QX+djneZG2H/kKaximXQru7MNSM
6PLXULZFKRMcpWu86m68GcoIbZyPgPOvDSy67oRSV9/oLTZPdqchbofAhLdHjzEHFBdVtb0+P68f
DY7wvy0YWqMpPvuGPcKnNTlzv47NDMNlu3ZGtGFUdG20MN+rkxyXqkXOLkq86Pv5oWeYidf3htGk
0pMX2qTF+773rWG3BpETC0EPqbk9iWh8pRdNeKHDPuMz2tMwXDPAeqCboRqU098PYydDgjEWIj7J
xOfIyRhvnS6PqCWUGiLFhrOOpZNnCysZ4jur5k4IOHcAi9xShPvHbyw0Gt+oFYOrcMRE9nzzpT1p
yKhPIRmUCigOatbKsgvy/IJjyevPvAGjvL6xrrL5BW8O/GU2jK/RS8Pbsl9rTjeOGw5PcTuWSQhK
mF7JV9DE3G3Hrs6CjaQZbS0s3fGfaHJIcWHyZx3/1ycxeA6iDg1CXCHevzDgDzAkkidxG66hDlXJ
P1HWgGrZ+RFlcrRRMrzZHv75LKMYTVDikyP0PBvUoYqvFGMyrPE469e+6/8Ug3sR+8yTz+eYD4iv
MhzB/x7ElYWNk7zZrruCa1E8gXaJR7+xYOi6WkT/iYlDoH8/f1VjFFykpwWjU8ZrUp/mo2cl1/94
wgDE2DAMXXai40xf8c2y1CxMyVuBRV0fU9usyeYQgkndCxH8g7VA7Ygg59gAT/ANeT9KZZMXG8Kj
9107+loIHz2PrAnzZzQs1JXZS2Vr2Ya8sAKnX519J12zbVMYOmFGnaOZ9JjkNqxqZrAb0g1+nKhu
tcQceJv6hTgupoA1G4uVYAiHTce3mvipb+cxoTwLYBqfMBAXcpLo0NytM1aqvsDPHH3HXrQxJYqk
zaio2kP0U9RFffTrPDOvna73UenJRXwJ7fPBDADSB50/ubhYYr4dRmQCQl/T5bqi3n3NhTvbcLtx
r4EXBBc+8QeRh09ocJa5hgo+aC42LVsVWbSeygyaEEtM6LacLE+h0l4L1b81uyZYmJG9TovgJlZQ
CfyHy9hiaLB+cBJonwL3ez/9beOJgRY4/Wrb9JE+8VJaChTMz4/yX4mIhUEiRwlj6IaJ6vNsFFry
tgwLuR4VJArzAmVO2A1IaowITemOsj4/HPi0+aoi96Yq6diaBfCFPfp+QN+DfSqVKF+ngxHgctDT
RVuqZBPtog6kpy8DJ9B+FEpOqQA4WwLkOLEB2KlAWaFmdWqAUE3tOPlGI8n3rzWc9lCjLa3mFscE
ADV0djHzxRRPrHxMrrAXpzTMBUIDCkjtPaKnKE0PYI7XT3eWMKwneUBcJ8JN2BWtdWubdfujDgu0
lcBy1Q8BnK9oaTup+qeNzX2+oIsVfKY/Luiph5zCqyZ1An8jE4e8jStJI1DsczBdqCp8mIEkm060
srM81FdWq0VIP8dFPtyMWW45XIUtT4ecNzABOHIE37WKyLm2rdj7VkSt8mc9BuF1qabRZ/ATzSP4
hugxdrzep0TWg5bpFNtNH7M2CmvIVI2mT+a8dGMLUCQRfcSWGFGgyk5v3hcUOWWN0++yMbvk6FRh
LGk9xAUEtKk/6DRW+ZJ4WJssMU7L1CXuPxGSuaUXLD3Tjl6wLsU7rPLC4Wftp1G+jDAf/+kJVYNk
RdRVrxTq3QHSgWV4G01O0wuUfXNzjZcverz0uSmVxk5MQSduYL8ctGb085sS1lF+S/kRwNTCmoQx
+MiloieH3K/Qbmhas6IP47Zau6RNWLBuGk6OlW0WgiYaASDetYpXqzvNU7Kvli5H7Fzw1YyXRVa5
38ARiWBHjSC21zmVv02leyotfUdokE96+5OUoKsXlWl70Roz68h5aN2yja5tqSn3jhJbYpVjMisX
eo9ZMPLZZCETRoHOVCwkQsY9mKx2I6uSMg6dP/elsNwm2VY4elJNT5yqW7QUUpXrNi4Nm8cfGrnM
pPD2RtZOWpwtOd+yHBPlGl9x/LXzLjKijWtIL7/RW4yYVxrRpwG24xl3OA1h1ECR3iwWOrP5NCSw
I64dcCUD7eW4kje5bTTHFHTOVBqA6rPqwUjCIe0HbekkfqCuM7/XjmGLh2SflOg7KyATfpEEDJ+I
eQGSmmZQcyXP8F1BvNguoWg0urUJYq/0t6Ay0LQEFht+l44d0UfOBvlCx8UUy3HKrhfemFa/EgKB
u6qTgt6F1fMbfVFCgwuigFqjHVBbpJ9VWo+9PrGPSseJ0H3L+bTrysB69G7sR5q6EARyATtebwzY
AUWh0OMza9qnUq3rZqk6nFDwRYw0XWp0JpqFNNTE2eUOxHpomqXVwbtJSuUgh6RoviNfGKTPde8i
7ehaTfFcWLnVfw78rL7vW/hcdPx0QkYa6CHrt/BGb6NgSJwsM3yL3aWHbRLr1zLVnd40JhYOGn2P
WwAN3ie91i1UQf0I3lapGv3ja/z8R1WHk5oa74D0R5qbj7L6+VPuX4r/A+ob00Fxuq6weKm+vfzI
67do+un/+KusoJjuH4amkuupFApeiwd/VRWmv+AzkKzrwsS5/LV48G80vQ7OfkLLc1MUIKknrep/
o+n1P7gKkuBTk6X2MKWQ/8BURXufSJmULsDr0zDCgchWSRVnR16G7FmmFYaCS5sAhGv6cpUWqOuR
wKA2gBirA5GmtCE654bVxcsakh42ZoYJfAolv+oaD+/6lzm2DQcOHdSfrQKUb6xyw18Hpg3FRYLn
/SE8gLIV0tDPOaCtfWUlKMH8P1t+7c9KNtXP/2H11f+zabIfL1inZ/8HFuJU9zm9ECHeZe+LW/zn
/+J06MYf9lSM4qam2aDdWJ//Km7pf5jcXlltBrWXv8pe/1qFJn+FcoyYciJNGK/iLP9ehc4f4i+P
oEk25h8swPdXFYWftfnndVu8TeBt2iVJr8jy6Ilom8f+NTZ+/kaBiNaWLQhS6j9vpuJiVevvgYz3
OV3TDmo42gFgT214SZp+g0jDxvDRCQU2llzKyt8j4P8ehf369nUmwbASo0LAjbZ1J2RmHG3dgZKZ
g20kb4W2mNrLsm9HIKb2crTdo5kkv37vDact/uZO6WORa5l4BR6RtMbyWwn3fR8nS0hXV416IfGf
wsHf966/32923xpRe44RWDOOiop6AvnK4AQHtS0eS8P/oqvQZophHRkXRnufj/892izxd6LKClGP
ZzRSYRWWoNreR/0mBXcXFSYA3gtlnBNvNWdJBCk0T1vtzWMcmi+qUV85YbgWqrNw3c8yqR4tWT6D
czz/md5fEv/zUvPLYRX7FGxN2ziqMRwHxMUmvvvV2Grfz//+jHzz9wCz2kKXW25kt4pxHJBH+KRo
cmJStleVKrOvrtrbm5xi9rrTeoxNHP9XmtXaVSKVr30BVAzsbXRhVmdX1L8fZLrXvVmQqecWtdfz
+UKWIEjxVf+9TnbAOO/GqvtaRuVKN5s1fj6XpKNPrJc5JcxWtMFBXkM7moP1PRDJJq0V0p/s2o6S
lexRkkM+5/wsn/qKs3CScyUYQi/QjrkiMUrxcJjPhaJeaU70L+4imdDHlqyn3mYWS1SrwTRERvh9
dNpV3n/JA6Bx+qbNYkzCDqP34/feZBY2pKhg6nmZdszMYDmQtSOe3O2LTtMuBMUPTYaI8fMijRor
SmGZnX60enPd0HZMejTzfw6wRGz/ISpzJPsTqAw7nE9NbY0oqgrsGkVbeC+1+dnsUCuydhl4GGjv
aXSdOIA9kl865qBOdU0U4G+rqLua/qPxOk9YY9FPaUcI7Ucb3Kh+b55mwSgG/px6rXCOcRosQuAg
S7uJ+kXjGcXV+RGmtfNBcDVnORjlgBSPX9e/U7Ou2+hZbF/lnbzkHDHtuo9+fVpmb3Yj6aXHTU/x
7zyXPmQCNnJlU0ZZukPWrmVxQUXtxKKdF/98zUdWVRbOMeRTuFAzF0PXb5OyQRF52HRqvauL9fnp
OhG150Q+Uy/b1m6r4C4NMD6zCm8RJeqnwBxpNoyfh0g9oozCCrq0AF7bFx/N4BQL3syg0niZadNL
v8sc5d6jTeOgnrXIJDo/XP5VuXQCC5RQrDlfA2oLoON9fY0aUnmlZcpN5RdovZTtWsu9L1y8u4WC
Vy1QjuGn41AEFlq4GgN9B6YZankAVxvHT6B9eFNc1MY9kW2Zs6hl4iKhSh1/UiXu4ciis6bkyVIJ
bPtKd7LnBB7CwvmFksQqLjYeWOBbyKZRq8ab1vmsoDwhda2+LSag2flveOqMeL2XvJlTHJX1EJSH
d7Akbf1HFW698O74Fx9eVhvtQ2Fss2Z3frQTW+CVt/hmMLOhlGzXjXKgykKqkpfbzAhcGPaIAnw6
P8SJc8GcBW0OW6Ehi+YdNNX4gUzCFmpthhQ9Gl3nBzgVJGbh2nVyJUnMND5myIUsFE8+4Y98IQCd
mB9zlt05cdP3Oppdx9aP+v1IMWfd6ppzP6rWUzrmwYVhTq3CeSSFReiPlkiOhvSvRY/0Z3vfWZ+w
JdjUIr7AQT4xT/NuctA2cTx2XnxUvKRGvLfdANxTLyykUz8+i6XBqPSGSOvoCBTIW5gZxcpOu/Db
JyLoBCV4G2XCcczA2kbRUe3q4brIC6hE8F8BfrI1bJJRM+yOcjAv9cRPfHRj+vM3m6LywFd6hkDa
ARvgFuJmEwOsN66j8ELP69QAs7DpgtEraBJHR9ko+FCjNwiQ8XPVESEV+XR+V8xaz//JNef6oTQf
49J3jPAIic3YRXRHn8ykzCERUICwg2E5FN3BC6xt7Rqb0euPIlS258c+9cFmW97xodoP3FTIt0EE
ojvTQbPtNdycy0lacgWH7PcGmm39uITsqPYyPqLqtyrsZB+AcCuzDUvPlpui0n5z68zCgCKcuDOw
IT8OMH0XpmT2Wmn2F3b/qema7X7VHLtG92CFaDCQDgW99JtGE2gLUsynQe/02ygL/IlX5114H3Ei
KOtTBvFmiXMWW0XTe/kxy6K7atS2objCRlt47lPGVWHtVea10aAO58tkXU5q5sptke9zAcFxtOXy
/Oc79RTThLx5CtVuEWZQvOwotRF2SQwfCwmN4ta65Lp2Iirps8iRTXiTkbLvUYtKC6YHjIpPlVeU
F9b5qeefBQo8il04w0mKB7q1bVTtW28GP3rlEoDh1NPPwgSQRTobwK6PXL6RT1vQFPy9AKRPI76Z
+NipIrUasHNEOVBHZ0KlD0RvYdBhaZTOr/Nfd1pLHySH+iwKCDh7tGit5EjJ0V0GiX0dTIy/iZYM
0HDbCJo2JU4HhXtJJv7ERtJn4UBEgi4Z5bMjUNFDrB6bOFnoXYlNC60ebXcx7Jz6MLNw4LnokiqO
zTiKbe0dB08s36gvFAmM6Vc+mrdZOCj1DuBOmhbHybE1q1YJ7OAir3HxxLCkK8Zl1exbY/iapV/c
5nrQsqscucm+/4ma1BKmFdAheDaYOcq9mjaHPEM65caKnoW9E8a1XgyL3nrqoOw2AC0NDJkJmGn2
TMB0IpTV5KZKf2JZ86BkCMr1T5b98Lsn+byN3IyhMJW0L45YE5AxBzkNvyqpvrRdrC9Sx0QpUgta
eMQKqN7zq/BkPj0LMmGGzOoYZA75Z3prJ9o9LYeDawb3UShvI+qrLST9BTCJW+bh/Jgn4sKrus2b
7YVCD/LDWNUdaPXBUqooqIYTrXx1/udPLL85Vs/KkQX3S8MBp9+gG8FtcgSd/7vzNYs6UYyGH71H
50D202ifw3HX4y0c90+4CObi0QYVb/YX1vrJjzMLRLhxcvmobfdglMOzR+KreIuhFBiSoYtg9veQ
sHG2QvzHZAufn71TH2cWliyvqmItgv7QtwM08AZydDVgz9gY7Xjh+0/x/4MdrM12sOmWQ9pmUjko
QfIDmcDN2PV3GUpMhmpfyIlPvIWYHeCgpBF5CVQojAirIBNr43cXwm9DIva3pukVEfJmDSuOZndN
NSqHtA7XKkRMFcL3ok2b9e/9/uxoRqohMVFkYY4osuXMTQA51Osfzv/6h05KVNhe//zN46N42CtI
yyqIACMVA0sU47sJu+4+9N1mDJ5MXKjSnZmCYdcRdUDyMvuBh0vVX/g+J46i18TrzfgQaUOrik3l
AEVor0U5FwgVnVqoJp3/RfjZVR3fn3/VE4ttLi2EBJDf5+BADlZKKxKwboyWodfdCutCsnhqqc02
TJzqZdmEnXJAFfIKJvmqtF4wezv/9Cdi2Suc7c08dXHnNxXqJ4chys3FtA5AXl/a6tNa+mAfvl6N
3vz4BDgbcpd9CIXiGLfVsvXHY2wCp5nmyqzFhXTq1Mee7fcEv6sEuUblQN34YWzG68Rz8C3z72Td
bcFWIAZvfzk/X9P+/uCV5rJZlqn7saX2rKvSRpz1UZpbZCMr9E2R9F6kWMte/DSngrM6Ozm1UdFq
0+XDcxIoHaXw7EfKIGG01MwDR0Hsalv2zPkXO7GM1Vk80PzIa5F1UA5oKKwxhthNZyZKW5sUK9bz
Q5xYDuo09Jvl0IrGNVsEfg/6kC37rFmltoed/CZvdgUUpPODnLp3z+GHQm3ipq0ZpffL/VSzq+Se
EQgxkY+pqvWnpQPBUVWEbC9M3ckPNTtFW+R0/HwwQMqom8DTNzBKFwypIKZTdn8WUc6VdaMgbXP+
FU8EBHUWEKymFhZeR6zBIUUl4knIP2tgNr/349rsIzlmNYwe4UyTxn2LkobU+u+ee+FUmwEa/1MV
eXWoeLMGqj7X0sG062Og2z/0uD14oTeCbeu+oK4Tu9m3NoMZ6LnpMWkxmHAHTDGNeAf2CMvR6rE3
EasKyBtIFlZjd6nPoU1T99G2nkUQzcgEgvutPNKz/uK76NEhuKN2Yjd64lZk6A/oCBdEzdT4Cb1d
YXAt6KqrzvaLhRujlFcE6xzBeCTiwqXnQRZ0Ygr/LLjAUuJV2NSfCi84nv9EEzTig6eFKvr+G7mJ
1TiGXcrjKIu1jX6+7wN6MUluUjN7NINw1+qYBadIdLmA/IW+0nPEFlXAkDYFfv1hoOLV/gCjjXby
S2BXT6XEDgERCS2J132X3WRosRciRjxF2Q16vy+d7NZV29XYYFNAvwQhu23jIDSXcVladCP0a8fA
HgrE24VF/loK+e9PAnHg/UsihWh6ssqroyiGQyAAeoZ9vNZiB6HsRD2qili4Xo2MS3RMXe9bnYj7
qMmuUOH4nmfWosu7w4CxaO+gu6f34K6ndlx3bFrUCwIo8tT9EpwlyytUhRZVrx6aYRLhk9ZjqyXG
Bpr50axd7CswColydRfCpF5CD6FHLCJUl3wL0SgF0qsigvbC5tNOfdlZFA78tlZQ/qqPkep/8wrR
LMoQ7fcSr+9KJsehQrcWxQV65ZwCWWY896X/oy8UFLgDZP9Vv6gR+De2OO1eN0N1FZv1k90iOywH
dx3y0bISQnEUPaRB1kIdVu+H0thUqOt60ro5vzw/PiLB7bz/cHpkWWMAfvDYpcYKeNOvuPWuc0Tj
Yp5k5WTFGo2jp7b/fH64U1M2Rck3EaX0DSj+aYSRhFEQEjRMZNvPotGfG1X1FkEyrpF0uJA0nxpr
FujBzZLgGRay1q7/TdjUBcUC6OytX8urwjDpv+bP59/q4+P4FWb39q2oqIuxDe3iGMfGnZ8l927q
HDIfx4Qh6S58qI/PYxR1389cXUn0rPu0Oga2deNqyU9nDO/Tvt46uJNMijW/9yqzao0rfaqnYqyO
8Zj/GUKM3Qz2+GB7qLX4qZ9duMqeeplZBEfMo0VVQuE+M3F70TaK6ogisXMzmubnTKm+n3+Z11LJ
B2HJmcVeOzIVePuecgjdT31278ba1QD70e573Pm+NdanUjxSyJDxPS3DEV94Ky2/yjRfafhWNcYj
xnocXi86zhRIoC0M4yqm5Q2s9os1oPtYeF8lp3qMpDrEmAsJyrQVPnrmaTm/2SJFEWNlJ33/CB38
zipyncXqqQ+jiMbfm/05e0iBOW+is+NQ7Yq2tkxvpretG3Ebi6BbAas4P/snkERYFbx/ExmOTdgU
qXvw2uQgI2XlmMVW0cUG4fqVEmd3ijeuGrNCgUV3n12veooU+7GtLlWzTgQALObezWRfNjaNSMU9
lBrYgap/QFpgW0Zoe2j1/RAD6hmCpwvvemqsebApy8ASbRgcE+/ougl0rHoTiq/1F6Q2MYNzWS6j
tiPlREN+iQbcolc+hygreehkaFm8LS4tn5OzPmVNb9ZPaEdl5yCfcgR/u48tvdxGqJuWmn+kGb7x
43aJoGspo6+gp5ZB+oQ51o8hcJpL/rIngqEzC1SojfX06xBotNTiTlPjp1a2T0rqqtdu70eT8s11
j+NX3FBI7Aacb6xim4iAsmqCFXcR6HwgNQzgJDf9cOGoPvVMs6iGHkOvDzp2IWbN3UUEIliKxkRo
189eDEe9BBI9OfezuMY6Hwe1HSYnhepbhoLwjmbesAjr0F05qHfURfet0O3PLWJL1G/lxi7ZbhWS
G74mL+zuGbnt31k7VMf3CyBRNb0bU6CqTOoBqoC2QFLR+2TiWkXbCEGXIdEfG717yqzuri2GJwRR
4p9mlZYXjsPXasoHIWxuIJ0WsUKH3iyOnmHUODChgLUqbeVOwTPjFj2XAtXbCLgNMpJ6+5yG3Y0Q
JYrkSAqvSohVmz5TudCe35onzhp7lqXZjQXJLAzHo4Vvwjpvlc8DQDsTZAImINoA46y/CJCZdvtH
Lz6LeOmYprW0h/Ho6g8ogaDtEh+BWMQNymWIMvpZ9BCUBx0hmMopF8KJ1o0o/mySC1HoxDIHUv1u
66POoZW6gPJS2toe9NJtVlZffbdZwpU6P5knDid7Fua6PGyLUhsh1TTR97brbsO2P/Tl5vyvn7ib
gzB//wIjujZDp7biKEkIADsH3gpiVrJRaMdA80JEuw9v0s4AEYbYcVb74YXK2ok02J4FLSMuYj1E
/OnoxeNTU8orX+rp0kv9h8G3r43BfdJzfFfCHMGT8+966lvNQpKOwJOieSHwTOSdAgQUpkT7IYwE
Ih85vlvnRzm1+GcBCamJqEsiIK04r93kIVorRf8EX3iZJxT2Ln64Ey8zR0D3dt8WdEf7o973kLvU
X07nHzwR/Op6d9j+xqug3Tl7la6m1KnnXbYfBvng90g/BuGfiTm6OLQFR+mEF8b5+FqH0P8sfhoh
lBtU4LO945bljap0KJ81DSdX7maIYcnycUToK7frtVmma8gHWLPU/hVezMpNMJX+bM73VRv7cCST
JkfdrVshq7kdMG+r8/0gumsXPUIjHFZVHSJ/PhwkwtBWLEGa6BeyyI9BC7zFLI00UbjuxrLN9q4j
0Uy0q62e4TCvcSVZWnTLF1F9O2B/lqIsNKLVJLNd01TdctCNjUjCn+c/2scnIo8xi7557dVN4/Xp
3uzxckN+8ipsrxpMxQa621jWfLYRN623SJYsMj/ZQybFs9Kr7Au3pg8XJsNPf/4mGRLSt3y/L9K9
7YsnL5Boiuf3jeegVXVhoj/cYYwwi7mpa+tpV4t0n2jdUte1bW9Q38CzLsUwrhg+X5jHD08WhpkF
3gYNOiDjXbrXseW6CwWKkaGelgdHHzCmbPHfSzsAMJPgcCC88CasEI/wLLHMwzI7hCXHqSnyzfmn
+fhhIPe8n1WSOT8qY1/fg1F41seUVlckP53/7RMLF7Ga9z/eeG1WICw87p2Q1GXIiyVylQ84XJAr
OxuMIH7YmLsa7vgr8dKto+N+5sXuGrHAaxqh+7Lwr84/yakvOzuMWicbrX6Uyb6P6p8TB4Fd+9WJ
SuSko62pX5jLj4usfNnZ0dNnSdjCUU72ia0h55/2Sz0RSz3OXsLRfOiTduNhAYbOArrt4SPt7Kuy
iLE+7w8xigjIdUfoxGfrIRO7HGrp+Xf/+AujkDD7CIjl0+RvErZtdNAxeFu4lXw5/9sfn/K88SyS
YyZRV2Vrp3tPaVYNctS+Rba/t8JvmtLsoPAvi8b6Gsv07vcGnAO4sq52e6kW2T72SPg6exvk2l3e
+Th1YvfaINNX5II4LS3Q11pyYQ5PxJ7XgvCb2NOmrVclGjWTzi63MTz5tTf2D02SB1vXQ4X+/Mud
WKVz1BY4eRVmfxHvyy5dowCHrq296dXuWk+dG614PD/Kh3kfNoizOAqVO5rUa6J9hs8QXl14kkQR
XqSXMr9TbzGLomhAGk1sd9E+L8i72jE/GKh9mIOCvXG9ww3t/GuIU+NM6/3NN1EktiM0fMJ9FGNp
2bnN58ZAOQ+PiPEKAf8bGw1GwqZ/0OPwyvPD752aizt3HOObIhDjonOwg4zrdge2Ud4NdXQh1kzB
7b8uDro55z2gbYIRopGO+1FU60j3xDrujn3TTnYiOzJufZXlLNHzs3BqEmaBzQZgIZtRhHtAhNxJ
aBo115WNxSNCpdK6xIr7+JWsOb7MxOIbUx0ZcvQ+q5aNOWRr3TRFuKXphq0sWx9cXbr9vVeaxSsI
0FaGAle49xPUfr1oCRdZ24rA+9pVYudwsbwwdx9jJdgJs+AV1H6CO+IY7jGUzWHO9wE05TDdZrWy
NOsXrbxFXTNceT22qHXKNhy8qVLYXktDWaSlvFYH66Uyuf+ef/MTO3OOEpPeJLyQ+uHeiK9xNL1G
jzhYowdQX5jZj1u0k0bT+y3ToDYYYMaUcKF8DAd0JdpuXUfdL7xWtqgShwskUbHB7XZN7xyC9kLb
7FTiOIeFqRVcoKp28r2r+9/SfsSwxvxS/JDVbaf3Sz+trkMtXiOMeIufOPbyMdY7nJXnJ3VKZP57
O1pz0JiSuMmgYcqxb3sFlJ2f7TLMXIR4crWH1AXU0Uz+hMUFzMjH9RKmeBb9gEhbfabkxd7u5M5S
9P6mFWhMFNiC4iaQjM01pcLjWF1bDkYuBXL3pO74NCDdIIV6IcSfnPFZbIxi2RdeXxf7xImPZqBR
rRrXXc/yBa+xRyv/c2wYS6sx1nDu1m5s3liae9fJ/+XsunbkVKLtFyEVFEV4hc7TPT3BnuAXNE6k
AqoIBdTX39XWvdKY0zS6fjk+HksDVNhx7bUWCoczVulPt/eTaYZ7gTwF8zHDZ/7GWDBEr5w6DXgz
7CF8Lbt/vC4TQ4GulgMVphEcn7D9eVJs5Gjf59UCtmUumJuC2UxnaCOb0/jEeLFD2ecx8/NVC17l
xojWbpSGI4pDrOxDlZsry8s3TRKFxAF/ez1C6MN/j8BqHHRmCB6W20d5JgqZYt9GIB5FUzh4o0id
Bet2XVl/NVUVlks6hDMWaAp+czveuZbI4xPP2deoqe/TfHhexIbNHIs/nvzTsQBhSVyBxcU4GpDt
BctP42+kNkSQUFAKFWOzibvo8fZSzd3DKQ7OMBTk1CBPcYT0Y8DJ1kHgbVoP+L8MMDGuIBpvfB3l
s/RAQO+eTSg+xGyhbDvjLqcYOEEHMNBUhgHUbQPlHfSszfcOdO6UidAW/FD9vP2Rc+dhcssjG4GL
l3LsFrKoGpoILlUQpMFlWLoEl990xXj+sS+fdqwGIYJqYhmfAKQg6JlhKHB04oXjfL26jWFg6293
JDOICzsZWhsdxBZWBTo6yXCv0w7CRRaEbdBbhlAd2JGBmJZp81VBgA4qXHKhnjCXu0xRchZwkuDP
wTZFpgWG5ggs2uTJ99fOGIel8SY784R8+MlYSkJn0mHnz4t8Ws28GZVndr1xzCgdP0ScGU8pXgFC
y2AxjEzzBdiG9rcYi2eZgu2irn8lsfuLEYyWQrAQXFD18Bv02v8/jrr/bS5AdHSS+puDMuMBMGT0
CsVHk8QPMbfXizdw5nD+B0QHyE7RigSbW1F17iTI+TsDld6i9MEX70Cc+PYlmLvpUwBdAjo4aJ3i
QdI6UCrEj6KnKInZbQKAPwRpwMf81DONMl0Zt00AsoHX0mz0piMFX4F1wQ18WiwEGzP3ZYq0c6LO
L0HgDqszYOjCy5ohyIVe3f7SuRWdhBaJDTpPI5HG0RzEOsuiB57X27Jmm0W/PXcjycSijIbbm2PF
4tNQeYA+umdAUlP/ue4u5HYvQpi7IW1X6PDsiC7uFgtvMwZzCqxLoooV4MiCmUElO9bdF/DhDgG0
ot/qRKxAQADBlUu49G/rODE7HYjwexb30THPiz04OCBEqDc95CoHY6GQOLdTk8gEIi5NCrtvHOM2
WnlQiedjBD1z2d61Xrng4WZcNZkkL3bbptFAWHRMtW3caao+zDRpd22ZeAvliOtfwaZoNwdDCl0h
E0x+dxWuUvzVsUcElNZLNAwLNvj6R4B36m8PIOykMSWl0ZEPJQjkjT00Gk7ekC8kPHO//hKIfDK4
HCQKGjDH6Oh09JhGEC9syTHv9cIC/Qm8/use/8OLLdwyyaF7FB0LO3+twe34Ck0EDH6aARegYmPR
xeUzMFdgFiyGsr3bg+O4XBXMkNAjNYMYTH9B6jVyTVNQ7vmlBQEpVNgXjuH1eItNSV8TCKJAuhDy
GmMNnbweVIgmqQLRj6+R1W/TYcHoXb+9oIf6e5VJPw4OqEjik03GAxSIfysvuQNTN+aHm28D+TW2
C6dlxoGCO+3vJzWJS1sVU+OoMb3ZQ8upaKq9XR8K8CkU4jnJL734Tr9osVXZResL2j/a+A5YxCYB
Nelt83HdxoMu7e+XGFnjuGBpjI4YqgTvIeqdHdhOF2yTO3fpJqaDS2Y7cX4x8hVHuZGjf1m53Q6A
qu4ewLHeC5VAZilazt5SVGW2ssVRK8tKBSJ3vZC7/NgQcVZMOGezzZHu1vXXUpJxUwwAXErWxFAj
sj6iyvki0CnKoDDl1l3/ZgIw9mCZaC0E0mxtqOl5kIaNI1UHQuXtzwpSCZseGuIrt6L5jzJr0hyc
FUI+dtlF16WEgF0cxD7tQC4dkbcG6VGiKndVKN6lAYlquuGYVw5bj3QfiSf0Bol5Gpp9UZyTxATW
twY7pYeullMHEGvoA17k9a6Msxc04Mt10pLiVEGeKRwNC/gH6BHdjXVzwPUC3RR4PBFc9Gg3geby
W8JjNKNSUx/HrkvDLIoVGCO9AhpXXXZowFwa6hZX0hp5fdblWLzFve//o9mZmOZmEDWTthMdoYux
jTwO9PRFtHWpgGvNnMApFM6mjdOiyBCfquwV9SJrBWbPOCxKcp93XZDYDdwBYG6qpCYIY7NXaCsX
0NriGI9xL0IXEBgLyjr9AF1ywKkPjLVIJfSzbHPVGf5jDBluK3MOZcUPrqiWpvdmggvmTC6ODdgO
gi9pnYw6BUlnZAWEGNu8i1ep/J7wL6PmewhArXxAhTdaoGCapEttgxlPMKUntjniJiuqEY1m3qYB
qwkG8LYRyNAsdHQx5R6MQge++ubR7uCDtjhC6OM9ek4SWvT7bbsxY42nUD1QH0JGueTkpKjeuVpB
8aPdGgN9Scb8xQD17O3HzBiQKVIvBpAiTkxBoNSDcjC3jjaqPElTbwt/d/sJMxE31C7+toB9bUk5
sEifRJUch7jLK2iJq3Y9qOpZMPun8iME1sD+mbmCipoROKp7hqwSiFYK2t5bDDf19qvMuB5v4noi
qPZB18c0T9De3MsIWr4QJNgi8YcUYLyBVjaAiv0iGuviZq64e2/ifhIBWbrWbM0TI+RgmhBWi/ud
k/cPHBly0ow76C0++kP0M25qyFbBl8Pdsn6hIDV3fibXR0Hhz9GZRU4QNXaDFkoYZut+AHNJMalR
E9BfQz3o9rL+qYBf+9KJFypaO/LsnpDTUK+5G0Gg2EreGfSF0gAlW5An2DAsfliDrTssacFfFcYS
sm0LP0ik+5yN1tbtaKio6weJGJ1zJZTAfAbfWupFFy9GB1nsBHNbEH5jWoRSHTKyRQsKYbiz8BEz
Z2PKNTaSGoObBObGBSYCFNoQ+CnvB83AsQ8G+r7+aSxdubkLMVUKiHVUgOmqsk6K6RWlELpN431e
QnPyHlyCa+b5D3FdQ+pIQEux3dkRVP1iNCjTZnV7w67P0YAEduJyeOUrXuqYnCrleRCzN6UIbIPu
8qb1wWadnRDI/zQ5/8UJhuQBCOeh9MWTfwkMm/6X645vvas0Atb2B+vdXzwpiR/4Js+hkwxdABBz
EpDPxOMPJpJkIZKaMcpTdKMYqOM2xNenciyHLU1K4MQcTPcUMSQYFxZm5hRM8YulwiiTO5j61HRO
H9R9viWWssLmQtrWbCnb5+1Rg7E2NO0R8nKk6nZ5X2ehNNiGaG1BX7r0cNj3KYcvIFsN5xHkF26S
rrPQS+9rxJyEqvauoZDbJO5jiaLfMHqYsH66/Q3Xj5dtTXkiBZTmEHbFw7kwxy/VqN6IK15SN9l5
1g8jaU86emwN8zBmUK0VTxH/kPHwgYmhpULdVcuD519+/imNMussT2JNhjPw7C+tw/MQmfNGolQG
0q6nxcmjucdcPNqnxxSobcQ9KjPn1K0eLdU+dKkV+rl+be18t9g1uOof8TET5+UbbLRlQ/SZkHrT
xhCthXbXGYJeB6jb3d6wq2cOj5h4JYah5CIWhKF6Qr+gX7mG5rFlOwHkf1/Am4Key8LJmPuWiUOi
PehjPb9xz3UGuJdOIgCuuoueBc2bEAzwC5Z0bmOsvzeG9klUCwS0Z09cYDyNLwOAj9MVGJXeG5X4
W4b4+/bSXW9RYu0mnqektkcjt3HOwECFdul+620apq0OhNQD+s5DGlBFIapZ/oZaEmr21kJyaV2+
5j8+D0+emFAFgRS/iqVzNhI7C3I2Dusa2MfvnafENlL9oasxIelE0N3NOii8Bqqq6J3lR99sHl1g
U2iDDxcDA1aSHzCw5Ek6/L0yaAfxqgKmDWBEqAgqf23JfFzCjMwcATbdm0iqJBoH7+z0cDTQqkaH
6CkpYghYLWzJny7/lYVhky1xDE9EFP1bRMTQ845TgSHiFrBJGbfPjoAivYREAPi7bcit+VkbpC6h
z8D6HpSWv3UW0y2iRf11pI0F6pX6o2+gKt1BiKKNBTjtM1U6Bz82KQYfOQmSZMgf46b5ThgBIa6o
ntDI2Xspcvl0HAWmittslWVOxA5Mjt8Xjt3M5k9hRV0MyZGywTL2tnrrzUhBxAHMEqSz1l67Keyu
hmomfepced+7oI/xxhIjkD2u2e0XmLliUxge0gHOR6RyZ6aMs5/yrW79Z0havFy80jAg3rr9nLn7
NYXkIRhjvTZN8wzFrxeD8QYzlj6AHNDp2AxuXgdWrvkaorOXOc3qUdaWsYamwNJM2vUSDvTAJr6E
tj6ElHKB9MqgmCxN2F3vkYAU9j4yxCaj/Cc1lbcv0l9GZpWBbAHwd2yIN6AWgL+xtT3wXwtrcTX+
wLtMHE5kp6iL8NE9a+jYAS5jIH2gG+nG7V3m8l2U+h/cwsbXXuj4CQZRx1PuyhV6Gd8h8BytM6WW
Gm3XO/Z4l4lb8nrOZS1N98zybFWXm3rc4+D1rYn4bAseAoydrz00LByrCvHPXvl2exHm1mDiq6BN
DV5hChfi5fIgreqb6Xk7vYSM/8Onec12TDxU1HmW18bMPcvU/t5GjwQzVdAXOWWVPrpl++ZBa9dK
ehnUNZSY44003nxohscEAK1BtT9ccGQEbV/JDwhjsRDsMt4u8fu9Wy4ROM446ykIyHLiyIh8rc5t
7AVGOT76MaSqVP/uVXrnuGbI6uzr7bWes9UTD5OnjlMzSHWcIW+487P6IxPene3xD+KmC3bkOmoB
hOiTph4da4jSx4UH2vnoXMQuRjKNgyhBklVCHp1Row7S+tz45tYc61XfVN/8Xu9Ag0WHPYg4zVXU
XJhKq3fTVEuUN3+s6JVTMAWw54nogMCl3lnlUEDPR2YGYys2wAQWqFoCKhuDW3TTlqx6TCmTgeyr
p6HVbZAlMIelbn8WDbRxiIW5Zsfpj0Nf8LCgwgkqKr6h2qG3kAYGPQdv9lCn/ICufJh57QGUaCZ0
Yo0nkvS/bRMj+Ka0NZK/b4o5b0kU3wG/gYy1ryF3AwamgXnfSmbsBpGVP/5pz6eg+Szu7LxmkXOm
kXpyCsTkrTZ3SdqB4WAJc3TZ22vLO7FjZTJYrjLxDORm6yiODynU6In55qk7mbBtnTTAsPlF2JCw
T9XG87eVaHYKc/kxC2VD72SqAuqCUwv1qX59+8NnDMsUTO/ZpmKSZP65qqH0PUjIZqU5QJn834Ls
KYq+gNJPkg2Vf1ak3vkVtMAz68l4UTn4GMa1ucSJPre2EwPGy7IoR43HgOYQhEoOCrrtewRirjbf
NV1ytAf1KLqFb7oOScDtvYQnn1Ig1VOexIbEouGU1xikELI8wA94xbn26DbvWww78iOk5pbigRmb
NEWHm2XD8oTX/rn303wr7UqvXBeC9gVoVIrnjH6w/lvrQGg8cqNqIyTweb1X/O4vnC5NylBve1IQ
nl54nTl/McWTk8QhFoaOPIwbkl91Jcu125j7iBxTcP/JwUb56YcJVS8QA4o9/KBKvvTeGx3THzTq
7V3nNg9x86ypjSmDdMUI34OTYgnZPBe8TGHgvTCVPbgujGtj7LhXZjuz9O+0cL/k1p7mMbjoAffK
6o1tfCXCWPUuXYuhArBfZhCZZuWv23frDwbtyo2fIsUJavwZrQz3TKHgtUZh8Gep1H0iIP8LfXaM
IJf5T17rQ9wD1lIkTXuIMgjHq2E8JCYtg8zMURGx41+1536lTgVly9YbVonu/I0b63rpPM+crinW
vAH8kFPqYY7a6B4a2hwLz3sowaVRJOpZuPQl7u+Gn246hkP03Av7rZU1+O/SQ0VGhKIxMoXbKzYX
99KLmfp0szT6SU4muujcFAN/cHqH3psE3GjpyLsT63qMVZZe6T2huYLitUi9LZRzxDvYEvTj7VeY
W4tJpIW2JS+olTVnl1o7X8gXmcUPfdJtnU5+v/2IGWNFJ8aq60C/CBKV5qw966HQQNWVllpHTR92
JUrGHLwckCB9kNRJdrefOGPlp8jwtrZ6W2ZFcyZx9yMi0PMg2VcoAN7+7X/QetfO+ST17Evo3pdF
3ZwHHT8bdRySAurtyasAd55dbvLivcbgM2nrEPMGPqrTvsPRu+kxG+auW6SUC+9xidCuvMcUmV01
CsSZhqfOEDb8Hqd+ctRmVa5SJ972zHhogC9ep0S1mHHCiCuTTf9w+8kzeeEUsV2aTg8hoSg7A+ra
7kjE7+SFt9FXzy14CHYajbTbD5pb6ilIuwLDQ25m4BqgMRBpFX0omgHktcUuQXGH99a6E9FZiD6A
7t6ZlPZdpQmo+dMHDUT8asysbesar7dfZuZUTTHb1GZgYXE03iWSDym4ROue3INqbuEmztnx/4C0
/YE50WjgO9zh3DIoatJVZu0uzLMZxg7Gc91H6zofkQLrO8hvPnXwzJgYBkK+y5dyo7mU709795NJ
Ki9SuEi0KwyHlPtaiBDEc1ser+0RnLBpsxbolTc5yIU656Xsrd+lOd4pNFxur/F18IptTUHaUkWG
I6Vfn6sh29coFlq5DznSDZ5iMSSaOgJXHDrzBMOHlrEXufpSdqVaRcw5GH4ZRpKu7fohSZwddZfG
EecioD/VuU+LUqEGNNaX8WOe2wFJyIeDo9bwFgoB9QEil+ie5sfc/VhkRpu7YRMTY5qQRbJGOeJq
y3WMfkel+NGV/TbR+dtiSXjG+E/B5G1h+Ur1UX/O7O6h9cGhlqkn4nvfYrIEL525NFN0OFgxsqat
S5CTOd6ReOORCbVrtL1wXma+YAoNt+20yIENdO8dO9+kdXICR+KKW9G9dl9un8i5J0xKQ6JrUDS0
kLLmRQ/Z2ng0oL/Z7UBbDmrcBY8yt0iXZ386XkVVeUlZtSkUCPwvEpS+WqmTR/T+9ifMpd9/LM6n
3+8CE2PQtIICQP67icxD796jkwZxjvqhfBvkmlvN3rPebeoDhWPF23Fk765eC1N+qbnxxS7qH5os
VLRnTvafdtKnd+mc1oWGkIzPtV0/+UO27uN054n2C2ZitjlF5+P2R89UUKYg8YYKsBVTkpy13x2d
wvntMfvFiu2vvZfvUDQPF3dvJr6ZAsbBCW9lJcMX9UW0to2WBWZG3jM3AskTO7UX0FHUH7LByRcO
/dxxmRgH0pi2qzCtfZYJOeLaloE3xEngVP7CmZ/bo0lJyC2MCkWQxr9PqgFQmBKqYd2B5/3Jicew
qRdOwvVZSWiPXhb001Hguk0a5SlcVjQngRt9MmS1qju1bwV0fRu6MuSjLH9BK/3OH375iT6RoYdY
W/wdQhMySMEdd/uszMXhU1i4gvaTEk3q3efj+KXr/fPYJdCLxmASAYbCt4IyA2Nn26x4Tb4bkaX+
7ZBOUeJG3GheodR9n6Rb1GPWrNJbmmfHpCjWviK4Iwsd57lu7RQDjlatb1eDEd0Pg5UClXXfedDz
TqAmiGrno+pQQMjRLRpCQ39RsdqWgz4YI19yAzMnakrDGiVNZvTtQO9BaP41TQ0Ighgh2F93Uo/7
JFqI++eClylS3NII9JFFWffZUIZxQ3+0GcBkvnXgwN2zZmXGKN7FkNQ0ByCRClTQHbquq6VRqBmb
M0WMC7uEekyTO/edxcCA5dAXYXfpFuza6Z1HL+0aEBWBuGGw6qWTe8nTruQAxPr7DlWCmKJPMvu+
lf4mi+V7QZJT7X1ttRey74CS22O+pq48lKByDYvB2Jm82He5//v21Znb2IktwgBOhvuQ9/cYgf/h
aBKUfvK7VmbQFO2XVFJr4UNnbN4UWI756IhAE7y/t3vvzrCNJ4sNh8r8uP0VMwbgP/LC0s9KW8Vm
f89G4l9UkxggixnUGNiYdKtWFGivtpzHARPcepXQVr8DWTbKuE2+NAf7p0zy362EdPLfW5lxDDWN
vsjOF2hQUrBtW52KJr40usAq+hL58M5Z6SO/23GKCQhnB61Rh/nBaL6543em3HVdbqNBb+vyGGE8
qVTPOUQme/sHBogDp/NBrX8CHexldGn0Ly3RJMA/Xv5g7YOLn+Jv+RIA+0+Odu17Lkfmk3kvGppk
vUqyM4usR0USyMgPu84pNpn7VEJHUcpileQbNzFWlQLAsjRDCC+WFlBcVhtCwT2EmuTQfmCQHJO3
NHBBPzyw+xYqoFK9ZG6JVj+EFpc6yrNnYBKFCTCFmJ5FUgwxlmE7/MLygRnXzQA2GzZg+dqjG3qn
UrJfjC1nsh1zioWHrAjqYcpD4DeiuOmzy6aORR9COkSpYcWSbKXFgGm9LeQxQpb/bMc9YXTFebEu
5H4w37DVdrXUtv+D+ry2ZZNqkJWbaLa6CoFiU4KEYY8DRqMHpHmXv8geGIGfNH3AufSqV9XJwMHo
EmMZGudJmCU1SAlfoasdlJEf6uJHq6oAYODCHVfY/iDnv9GbL9tkY0k3oOkvnisgldaprLZt9l66
q8Z69S0IohTvafnsuejFVyc8GOdbF5eADRH+ykSDFkQJ66F1wr6ioe+hEMBDs7C3kM4LI0R5NJeQ
01K7kqxGF4S+LMy4vHBRtZDohbzTwW0f8GWXK+BZh8j4PWBwVaRraSUrZffHKKn3uAbduM+TaNv2
73Hunry42NYb7ITZhigzhxpk6BhWMEG6d9sGzZRPzekcgV+khQHkaHq2k3rb1eEApqcWvDucjisb
eCNCUcj5MBKgv6AO7ew0bwMK7IFl/rCjB7wwpz+rCLjpeMmfzZRfzOlUgRirmpfCKx4MTF6Bf+o3
+mLfncb/AsalN3ShgW23rS3IDx+itDunmGE1C2NHR2sj2i6I+2rN/SWmpevO1fQnnkbmUYu6rdXe
G5W1diCzqnL9FFcck+RFaOZ9WNdsIcCee9Qk/h2l51XQnGvvWUJ/RW0F4dfuLuH+41DXb7oBac5S
8f66WzOnoHmgDgjXEvBjxr1dx9MTpfqXP5J/8s5okv9tgiU8mCLUbO/7ot1lvfFqUvdlpNnKH727
LlrCAl439ZRNKRAxMStTL4O2huJASWDAMNSGSkOfud+VKOTJHRhknbto7/g1/zbkBtt7YlWSPHTc
PgHa030UZFhZiXkwnJiDvJAxtAPeKxtEitq7tLvdLwbsJ1QG7RS20au2BW/tQOlsiSfp6lbgGybm
3x+RjqR+hW+AmlOh6rt0sIHmYgs107lff/n5J29Y2g5gW2apTxXJPzC62NHkQw5LAjRXwzC8/MRw
c6K5YBYypJRG/mFkSEK9HsU7rofowHX00pX+QrFibmJiyqFYAncjmgZA+6FO1kBL9BjLSbMMsJn0
nvfjNip88CkiWBFlc4xZEfiLLvoS1f7HP+EzJ9EuAQY3Ti1XnxKJGR0NBqm1aXzxmvSu1N1938rf
BsYANgCdg4o+CahJn4ik1RJlyOX+X3v8xATBGPe1pxt9ArV8HeTR3UUocAUV3e6JRhsfMrQxKPZj
TNEZJ+Z5SzzH15EK+OyJPerBTilcDGic+jzmkA9o38GXUgcWAVd0npfPaQ83MVygKF1drgtUZ8vK
1kFKeLpy7O5rOvqbyBy32eiRDeSPV6QeD4q4R6RLXyJbm3DDUbszUKN4jFPjmTb9HWSXAYPAWNdq
RKVXyxYOwGvIo1cb6OCMHKxoiXJ0SFS5z62mXGeCUAR0YLGutI//ADJ72zHOHbgpIipvgQCSEoRt
CcmAs9Ff84GF7VgiXL1jVf/EfPOgx+bZ8sl7Y9XnReKJ6/kkWJMml9YoSTQmHIxFdl2cU98SZ03T
V42Brs1oN9/SFDJ96Ks8ukW10SbfS+dRRCT0FhF411vPeIPJxa6YZxeW4Y0nbNAp9oCiKMgauQoE
ZkAtRhmKTgdU5UlSPfhx/Doo96vKmg8DFfta8uCySnm+MVA2IT8a9cvql3r0V6teeDH6tz2L86y2
KzkMp3YANSDS3iCS1Z0AGeJGGfFWp8aLyawnyvqvC8fgaqpL2ZQDNDaHtgILCDk50AJxU1h/O4oO
qe2uU65CAiR8QmzMtxfOTgzea6GHY5yJEKMuGdDwt19ixs5OQe+xBdiK4phj0vZPUsu128nXvIdb
csTjqIb17adcjtcVOzOFthuJ4YOWARbWgNww+my71lMyiIBUvf37526UM/F1YzV4te9x6wRQu3fA
8CFAj3pY2073oSGQZhemwDgj644N5t43Ayon7vCkMv914flzH3j5+SdnyGyhHOaN1kkOXIZ+l61b
v1pdOEQx3+FB4Qy8KwGV8PnpiEwh+54ZbKXa+luaSPRCTONp4UUulvvaSk+ul6C1Y6i2t0CuKbZg
Bkb+7140vVe1dO4qYhyMKsbu2gD9Xg6aB4Kd20+euT7O5PpoyV1obHXWiYzxYci8GHPB8Za5xXML
HAsEerv4wydDurr9uD9IuysfOkVkY3aFWmXSDidApkObjfEK7P+PWZ//gJqtXgFN+r224p0r5Pce
TLv7FhTMnavCOvbcMOVNETiSPWvbAc+C9ZrHYhsze23ZfNiZY0nXAMikq3gomgAg1C9VZXwXngy1
3NgoGfeiWuXAKIFPRaLVQPm+KHd+0SGjQtNpBCfre2o3YLQlYEr0xmqNsC5sLuR0PkB5BAq3Hgi+
WUtXlQMkUPTCXbUQls1c6CmMPGqkIoYfWUdvACoRXEoFBfFvbu9UKg7WEofr1YQCxnLiwInjpKQr
qXXMLhXIAZjmrdV0GMGi2z7zQZG3cLEv9/fKLk9xlq1gomFitI5gx1lDnhu0wEAjVjJYJMW43qWm
bIqabOwUZCJ+Qo9OJcqAJmuQ64JZbNsk7CFzvY1uxsfaGZ7GToUm1AQDN/cejDZ7q8oC/QNjYd9m
7s8UwSittET8b1hHEIGQRK0JxoxAmXqhUBLDfuADNDI3t+/OjLGyJ8ayynrQCKLJc2yL5A5QsEeo
GAd2v0R4M3MCp5BEcywcH+KX5rEZx5ecJXelba/B8HwnsHcGtxfYz2Y3bmLqGi9LeJ7Gzv+dwRSg
FDmeqnQLuYZkwIDJCfU2WZxz4ysIqS4NTlRN/m0JJ9ZuSFKncljiHGkf10Fp9ttaZj+dRq1v//7r
DXqcSgsX4pNDAeNCRNwsdY4VdAUTpkB9ltw3ZRZmwxnJetRsq1491vFCDjS3Z5NEQEDgYdA6c45G
84q7rBt0/zswbtvJQUN/+B8/amI1hsjE9LyJVWOt/w0HvltfjjezxiPn/ESIhbow7TcsUfuhNpaI
aK7XQSmbTp0UvrZMbxTYrHY7gDkEJ4QYL1jC2jsZ6pukatWCRHjM3xa+87JJV6zWFMCIGYpkrHEN
AHAAF5npcA9GwwQabwjt9FvqDs+W5EdMMXHQQO4xvMu8pQmHmZhyCllMMf6DIdLYPQ5puS0zqoDQ
TpY2cMYaT3GGeZJVDeDd7CiV/Qxg5jNpwLzmp2tUrhbOyNz7TwIptAScAukvg0yC80t5l/49rbcL
+zITHE11ycvKl6BH89kRlCWgMkmHlYof7ExvOfM3wkXIH+eYJactQPpi0MDxewut4bmVm9oL36yS
HDSWx7TwQ6tvjp5lAMBGn7MlEN+M/5hCBI1Ojy4zbHYcSLLSNfgVqmTn+/oukTYJuZl9mMRDgXkh
/poxGHRiMHpRAqpnjs4R3bofQ0RP9SBeS8gDN1WxGqMFT3Ud6IGrO7EYmkMpasTM4BHKoBtuIUBL
mjsfVe1uo/lbQUCv81j38kmxUw/qvzQ6iOa1TtRWS8YDHyNywMwtffOM35zCE6nrUaf3OZYYnEJ1
oOvAW5r9nDn2UwCiE3cVyzh+NSKrHqQdFfqO2ZKjnDkaU8whxILrigNaeewr2wZTGm2CxjQA4ccE
HmwidFVEV1crlkLHIGnEHqPJ4sky3DsSWaIOo9ZHt61WWbZqy6Fd97LC/KOfWWFsugVoIBa1Uua8
3p+y/Sevx/igk05Y+tgUzR2GlvZi6ICEJ+OHJOUXVAy2jh2BJ01BHOvfDvIUSmRQYRm2A9zJGFWP
pciPnRM/R8jS2mrcl9XScM7MHkxRQhKoiKGI+XCskcFrKxwedS6h4GhAxFeHBtMooC52OS6344r/
mUKFMqvDkBt48Y9WFR0jbh0G1DOQfqKQ0T5nsXkyXFoFKKEzjAT2YgmGPmMTpnhSS0Wic3PtgfvL
XUe82ArSY3rze6+K9aXXBaRZQUjA7BzN0PhOg34p69t31/XXyu5+E384NTV9um3s515m4kjiKm2N
RAv/CE0nVDTHe7QCN5Bs/sbb/IG2C6dn7t5efv7pwHq0t6QDJvIjJubsVZ4O/J4omy1EgXN10il4
tCv4IGjMADREUbSICuCQSyfdQtqBhLnGkHZu99vSKjbIX/WqGmwUF6x+nzcN0H1izWm9BkQ7CSDz
YB16Yr6XlVyxTj7RaijvRxf8TpKBMjKuwc1j93n00xDqCCfYrx3askOeefwBdAFonGryU9TtQ9Fa
xSPgCv1LBEa2VYcM/MmPeBQ6pfsEuY1s5RCTLgQDfyzrtYN8CbA+LS/7H86ubLlOXdt+EVUgGsEr
rN7L2HHsOM4LlcTZNEIICUT39Xew74sP2yyq8nTqpGpbCzWzHXMMPnjgghmCa4vIt5mehq7ak/4e
qXfqoFpKGcQv7y37q1892vYvA/wSxgBFZHqp+YMDRlg1BdHMDEukeUFvkyMBQU5V2KeUS4yNJKGy
/Z2o3hpoaN++dv96ps9+8sIxQqSx0g5EfK6Q0HSrF6sVoSWMU229oek+c0cMrIK4zBNoMawEDdeH
vj8b9viEIeQheKUKE+z0oUqfsxT8D6kTYvomgPjbVL92XEdDkO3xIaM/RIU0N0o3a7Qm/5rjD9us
swEobPCWXaHwF2FzeRFjUjbM/CdfnkT/OsMFMgsjdeVB6iQ00RvxjSa0FIsc3ztAoieXQ5xXmBwd
WYj/G4zGvhTDxu9bcwtLtHJCQAuviE2vRcvw95PkZBhQf3LcZ5lN5yY1irBjxVPJf2+yL6097MUx
+iAw89Aotq9oB7gYWK3u7bbwNqzGSjS4hCnnORGtGrVzdctiVzbyhdfiykbrzLbEjNbczfzvH07U
dPO6ri1rvMJ5yxAQhW+OSwc0MoC9QH2DJek/GgctDZQnb1/8tRLsErmslKry1JfTteNj+lJ0UGtW
XnLOi+lP2UvwGg15ejI7dwyVSNhBOx5mvE0jrIvJ3wgXV/Z1yXxNNHVGqiew0eVOckyb8r7mXgmA
Q4cLEjibCeXK5VjiPOt06C1jsoJrX35VFBh9DNNCpyFiIjmiSuOWx4Idqso6JnM2ixoE5KvH4Mvt
jV7roCyxnT6zpkoWU3AVEkQZBE0kC3CBn8hn53KH4iel3+FuU2eMRvep9e/LjO3qEZxsVQTbAWMT
uXkRtgManVuHv7LzS9ynO7XCYmabXP3U/C4RxZ2HjkUFdY9z1RS1hX8Qa0IuPm2cAwPoxUv7i2Oa
j+PkiiiXTnVfOmCYbNNgc9JmpUS5BIg2NdVZT93gOolnbEcn4tlndF65n0nC+5rtkab0rhkCrxWa
nXieEhPorAQBchoXsLwzGCZ4un1oazWIJV40LSzQaiRGcDX4cAfh412XfClBkeo4r8xqDrZ3b6XT
zuU0pLCstxf9Ny//xBct0aOGJVM7qZzgmnQ/9JTurKoCEiHfVX0RNtkrJR0qPK+FW0Qz/wXzfgs9
7jjAejD4yv0+w+pwl8fkCso+WHWLQYZTR9gUVKAgnoFPQAaGqw7EF4Zmp/k/o9UEDM8AdsmH7Q9Z
sWZLGGrJvXSgtZlcO9K9gF7e7THFmGPSGYK4jQVFSOjQBxvO5t9o9bNNI/9rOsFP0/iV2yTXwQFz
mnxS4/ekgzwJnrLRGaBJNqI58ACVyH4ASTsvaYRNwrPnwH0Aj2hmP3CaXTrdFaS7NP691hnm6WfN
NhStC/5743Bt/J7PfufCQ4GizlEZ0BFXxDpFN4SpE7sFxGHV+8xDWTd1aNG46PsHGQz7sQBLIVBu
ILmwazRS1X7mqEXMMT8LK9vjtGfGediQlNLzjIrHEY/jkwkXX2KSFRfAgSCa1PSKZ3H7C9as6CK3
r4o6d3XSINEbwn6q8ndVJubG7nyeqjtLUmWaBRmuaqDugPx/5ST/ohKnDzep6D7/6c4S2WpjVoET
9HXudI6+XpO6Z8nIVrr++cE6wZzRfPDdWTsX6KUr7tIE0DwGKgnC7olZ5aFjohZr5w+ZR0HQAhBX
dgYJO927xm+33Jrh/dxuOsFs4j8sn2JSAO1Mxe9qINshz4oCHFSPgXA3QCO1hxA5BURj4wqsmEVn
iRct08ExDW6ZF7hpLzH3VirvKI/nEUAvObiWfaqyIpyq6rQpj/Hp9znWv1DRD98HUui0HlDHiBHd
Ycakgaqsy4Efcw+FT+Ya0yOY4J5vX/FP3SLWWuxlZvvOoIKyjdOqOng8+F4OzWlIYR7JZtY9v/f/
2AGssUh086Zrh4QGTWy15aUCZlU6ZYyUIRKS3BGvPHDP+0KIG47V9FDp3d992fwyPuxiYNl6Yilt
4tZ2XrRQ5xmuUMv6BQyht1f4/G7gw+b38WGJItfeAIh8E3ODHya7/EmCdKcYvWhSQNEPGC1fTWAw
riBlau29CQ9lY+VPrQdWXrgAMBOqmosESTQYPA46h4KZcgcQphTkx5iBAaXMCiSVuf/ceuA+zXvn
JyYlkjtCgApugk6iF+39GlvXPd3+RWt3dmHrJ/D19V3uNrGiw26y1M6XgBmAfwSZFiujTjd7MClu
VB0+rZzg6xd2OXAJKPQxbxKrSvI/8ILBe+/K7MpZTwqI5fHp5DeO20Z/9W1LekrLR+rGKRNxUA6X
pgp4aJvsXeVeFkIC3QopJl6EIY63V1v5uCVRpQ50pruJVDHxxgS1EBtdDMxGoPCairbeGyWwq2Ap
tqYt9vqVu7REkk6AmIGQ2a7itsnucFAx68Up2SQNXHslS5Sn4zaT5mkhYjmCSmsMe3kyqu9Bfpqj
t0GebOveR7EPgcntDfw0FnOspWK2Djh3IYqA47LKn2jOn+ZIzAWM3yLtXWIwEXHIx+5SugVjXTux
haVB+6pVroUFMRMOdr95RqTWP4NJ73p3o/u5uokLU4OiTQOqIreKIevgPHQp2HF98KdDsqiqdqPX
gCi7yeXJKU33lUiNUoO03oED2EJhrbzvJQwUsrRNkFkpjyWQJ8YInYxGnwTQGraB/IRO56LdwB6u
eCS6sCTA5Nil4UoedzXoaSNlsClD5TkAeVAFAl3wk/eW+eP2VZlP6BPPtER5WpOGNlfSC2DBO/HN
qBMv7Ay+xSS5smdL9JyfgvCMmDgzV8mdA1iNbXYvxEBRwTLus8E5Idu7/R0rT3iJkfNaHyT9iVNB
GSAPEEQ2Xcgb4IQa29yiR1sZHbX+g5Dri1FhVqeOMQ3jX0rdGodkqm2gfpMBqp4+WJ4nKCC2XA7H
yQfZ1CtI/kMjax67iR1BG20pC5X1CqO64O64/d0rL+8/oDrTaPuSWHU8jMZZO/ZPVFOimmnYYz7t
NuEoa8vM2/7Bz9f25LPc6VWsm1z/sPvyWzvI8o+dZQzyQYT3p1w07pYu9MoDWLLGYtghMUpW6Bi2
UbdQJJ8mnObXTTzR2mVZmJKhMrWj+lzHHeCUYYXea0uAc7S2Og5r134Rm8w4u3qs8fvl+KN3rW9F
8AgHGiYAz0KSpkJX7vbhr+3TwlAUHk17UiVtnGi3+o050IgCNPgELcYdBm+fby+y4kyWZLCgs7dJ
oyYVB4FEK8IuhAg75f2s8bD3QZ2oY9MnB8tv9m1pl8fbi66c0JIEVJZpF5jm1MbVVF7QeLN3qdfL
qMnLt9sLrGzdkvxzBOC96dO+jicvfTA7H0OWbvNGWniVxN6w4yu2dUnwOel0ygw7lTGT9vDFTwjk
Ooo6/cstmr/sw5PMiraTFcnRoFTmVWn5WEz2eWjkVmNnbYcWT14TKsZ6IHWc0fqo8/TicusEcYHn
7cmKtSUWYQNFSRKcmEYdg2athhxPmr+VzMdQVWdkd5NIQdqBvlUs8gwdI95SjZEcXUbazDDcl2eY
mQQRsgv5gRBKQSSCYPgm5nrlCS+R5lMzyCSXkKI3BsuBC0YTwDe6f7DX5bfOyfSftAiA8e5N9Fxu
38gVE7sEywqdjT7i6CY2dLCrjPzkVmZEBuOBqeyyaZrWVlmYDLcUE1ixWBNXhUEjzFA/M7A4E2WC
DLPvdqb5cvtr1o52kaD43OW6mHgTU8i65shJgk4dVSEvDAI4t5f4HFzoWEvgqZ/4nZ0ZtYwrqSfv
MgTC9N8IT3mAdl5354zFo4eWJwiNvLF5ccauJAeD+iDw6Zsvo+vWQFc4FXTWVNLoPuxFY+9v/7TP
C5T4afO1+vA4VdH5pjOrhkKJSFNME0sT5CptUn0nvePrF+7JDu1ccAfS6oiyb64LNHjN+ltvUqIu
DnSFeJRbRlNfMBtbgP3XVhp4hxpuxO4te4raoCibo8864zmRmNCJtTKfh0aBEbZPRsrvcqO19bGr
spmoGlqjoTRATrS19yvnu4TCFj6CHowlyThpTeHtaoP3sZc2oIMuiyfHzv2fdaLro5nVRVT5Q/+l
94bGPARyBGsSNB+qiuxtoJ8Rn72nUlkbGK6VZ7uEzULZhmufEZhcnbs7K9NFxBxEECgUvFisamL4
MnrMdLolgbW2DwsraUK/vG6YLWN/cnYudZEdQ6+PZz5K9TLY3b5OK0Qa1pLhE0W9yoWSsYzthF19
FoML4L21qwDIATC9ddmgTxhRBC1y+qsxXjMTP0dkXxu3kUcCYdGNQ18bFnYWcRMC9k75CTfuVQ+i
AAWmtyQgGlMw1dWfvD+Goh564QzRL3i8diLLmohidiIyukAckrzFnLCVQp7LAn9lBGYKvstJcq8V
xrwg7V1D2bD5dXvH1o6F/O/782jLmWlTFnd2jumy4FwY1hB6IOgLPbo137B6LAtjCmGYPGBDV8bU
sb2ogHTfgQR5BhVTMNaIYFYgO0rXP0Fp+gHN+SsVUkSW4NDksbdS77UvXRhajewwNViegYx9fG3c
4lhWzdeh7s5gILy9lythzBKam0PoB9K3NEWljYgzMUV5tbpgqwG24pCWONyk7tOqzvMylhrgHGED
A+6UoclAe9P3EgZ6I9GdH+Qnie4SdKtAs08ABBdxbgOTk4x+FRlcnTPFN4LxtduwRN7aGa/qADNx
UNbRoF5E0XPfCUUjqz4iLH+DQlQKznJ37/u6A9qnfRKN/8cR7ROtxrfBq9uNwPDzLr9jLQk+E52Z
omCoxojRPjfwBWHdBgc0BFp6bKT6iiSkhI5Ldyh78Px56W5i3un2XVnb5UVE16RssKGDIWKWqIOq
il8BSZ77LfKmlbu+JPUcJevtIu2rWHjqXllZjKHuaymsp6H2tjo787v57J4sLEcDvsOA22YVT5l6
rxm7U3Ww62cXMhGAnbOobFH17FVw2ayir2RYS5xubvRe0A6odzraCDUtn9gYFe43UQ6YpkX0BKpj
YVUbHnJtDxf2wnFhllmJy2FmTR96KT2JHF3/ntMd5Rv+auUWLEG4aKTXtQvh2hgxyC+apXdZ4e83
Sb5XvmCJw50gVqz7BsVoOxngAItTjXvGmLGrkr9CETvWEo2L+rOTZwkXsaXou5OiFT8JA61/z9x4
JytxyhKG6QjfbyCpJ8CRkEKKSV5alhxVKyBiPDzpajpuJlkrl2tJ8DllAC2DWF/E3PKOjmNjYMTq
QqRV372q2SkQN/UNv/87zDl2bmEAUmi29o2J5bzUC81U7Zit7yeiDpP5pxvU1iudX+Mnr3QJuiRF
YEAoXYu4KfOTqd2nYv6u5+G999t3SDQ9c7uEq4XEAvAtQKyqrb7TirtawtyyvJs8w8XN0A39Zgp+
bGp95qZuwqw0AIfeeEFrJCj/Aos+JBAStAKJZrWISQNcg8SMKDhg08DdD1JcgGn4gSGtnVFIFbqB
RH3f2qWBf5Sc2yHGFWSH8uewxRQ5n91nm70wGZL6FsXoQB07lnFBUfWo1LRF2L9ibpdUnWkKTQDh
qjoOEhZEbiAiW8tvowE1YM9iv9o8OKFx4YFhyvtuk3KrmbDySUsgnC1MavQ5lhWt+12OZ9BYhIPa
CX5XgCkdRVqEc5qAAJw8jQFQul7hH/tZuWiLVWLFACxhcMFAIbOjaIlA3QeVYqF/GX7xkFTNn0Da
cZpMe8f+u1h4CdhH7TaAoCsazpBjOxpOcgZx0tUo7P3mx6xY5CU+f0xqyDWPpIgdU9mAWoiZSBGd
LWIeejO8HVmsrbEwLBN4N0CqnSH3MYEFgxIuSKrM7yUjD5tl4RVTuYTkC9HRgMzw8CqYHorpNXej
BOg4XH+A//1H9J6+63yjNrjWzvo3ePvwwEeHyCDRWMxPMQhfTOhcjBWYyprXFnKZ8ysDA8WlbvmF
Z9ZXS2zNgK/t4yJn8QE+ZL5vImcp0t++M50EmDs8qU+k9/e3j2rNeC2xyoaoGBS3J0Ac0oT9kwG1
fDTtfNqnHAyJZWfsrQbT9QEkMsshaDC8Yvswn9ODV/zofAL+u4FCETdJyTUT41ZoulaTWSJC/ZYw
klYewqwk2DtCF4dSDyDtUk69Iy0IumoM9PTeuW2OpE5eEqEvuagh2KEZ3VX8zTGqZ5dmbqidwQSw
ffij2nfMiMFcgBfGLmzkLvkJLRcWPHIMst7ezJVLuUSSqgySzMREtNN76ozZ412ABJqYPKJG+2YH
9YW3WThuZUkrt2OJEVUAd0KKbBRxzZPq3DqVjGiQOPfCz68OnV5vf9NKfLiEfRbCxMb3iYhhg6dr
4ZnFGUMa4uJUpX6/vcTnU2mOtQRzClRqOUruaGz2GsycQVRpcOTQYAc4GIoUd7Uq7jpogg+Wd4Is
y1fbNE48OaT+M2+7iBUH37lrffW28XPmEsknPnQJ8+zMxLXGduRxMr603LpqW9x3tfEDVIOsyY6+
T77MZBgChSNVT99b2mE6dCPkX/E1S2gmLaxeg1ECnWsEmMRuD+BvPHEnuQsQ+AeifQGYYwN5sLrt
c8D2wax51Oig3yWwlgBGFvSWdjTpYuca2QViFrtEOCcUsvKwbQDKA5XM2ySmh3qiEDFwmR01bXts
0/Q6munXydU/EOJtVWtWIjdzYfjQEoU+MWl5rAI7HKzubQymx2BAMkeCEfrwu42TXololqShZVGl
JKEMozujtQci8M115V7waqepeU28NjId4HPbfgcs8e0lP/8ycwmk1BnltVlXVWyb5GhTsw1rl15G
qQ9p12yHLJ/bBjCy/+/RWjUkwTglPA7A7JQFwc5FUFQoD9Ql0+n2l6wtMX/hh9uTU6ZHCFXx2CNO
SAr7NU3anaUgLgtSj9tL/Bup//clmkvsZIOuBCFZWsV9v+snHlVlYj+mzNF/7E7I/ZA4B7PReQTu
YBk5jUqi0SJ96LTpQVkl3JfcmyAfDHPffhwliiu9VxpXLs0Up3rsEnMn+i0Vk7X9mA3oh/0AJ6iG
RHOXx9Kqn4fEiFFeuTDB/jY9NINFWGWDwK1Ab8G4byk7atM6GEzz0DISCIjIMQ0ZmaBCg0jY3kjd
PjdG5pJwEsxhpPKcwbgvQfIYEe4/dqSeQtSG913hnftKXDRIWG4f9ueOxlxSSZZV0o2O8FjMW9/f
KQRTkLBwIZ54vv33VyId8z/8kBYG/LI8Z7FZ1AcalBCHStNDWkIQxfli9g9G/Uvwb70qrg12VJMG
5aPxDuTQr1BP/2236ZfbP2TtQxcpmj+aneLKL+Ims370hjiYXgeizrzeytM+91/mfzgjrSJjIk1Z
nCPNTGV70nbehKiRHW3Az9vO33VjuUMc0g1fPbmvCD1Ydbv1Zufb+MmbXVJKlpiTl7K0kWBkqQdJ
zl0VxHkxhjr/UaUW/he8zwVGQypO4OAIJlmzg9tOu7LWL2Dd1gAwgjGgNc8QJEDMCev1UHaOHSJY
m/RzIvyX28ewcrmXGDHDLMyi9/wyVk0VCZ/GaYBs0mutnUOLcyvm4dqNuHDlxP8Dkc4yiZYabl5g
+k7oVeJ7WQdnnWxcqM/n+QBan03SB9NDJhDwNlbF4rKF5mqUZV0ZUZ/+8Cy7+DaKrL32XvecV2Df
rukIWXRtl/vbu7hi9ZZoaUiJ9nUpRxYX2fSYFyXdIUj4liSeG3UjyY+3V1nxmv7C8tWDNY4c87Rx
ATqOfSDTJBKgJzuTEVBMDk5oMA393UqLtplNoSPWUQ0rVCf3FvB7koIFpyrv3KF8crvi5+1lPs8U
zCUiureQHXOawgaYcm/Ql4l6d6OjdylEfTrNXgrD3G1SWay9yEU0VRa8JxCLZHEz0GzfNUJHvAD/
3+1PWYHamUt8sxr8pu2IKuIB48Um4JaD70VZT56IN1BMBHvWCaTJfjQVI6ase4NEvMzvZEuhKumT
3Hv0PbvB5Lwjqwgcq2OImp08DlonG4Hu5/O4jrkEaVbUlNQcgjnHdTHxAUmJI+XdIfNKyKhTTHro
JA0iaja/2snsz9Uoh9Bg40PCQFZaAU2SYgKoHEtvZwQdBikyYHKh1dn3DjSAO+1+Adc0aCYca6jw
wKq/Uygxl+SSaD5W3ggGttglwaWmqnpIEunEtR720ES7992S37XeuHGOKy95iRs3Zdsy7rVFDMbh
MbINZNit0f2EzuwIoG614ZzWrO787x9MVcXHMvCTCZfF8X7zeuxRgjpmLds7HCTcdR32qbEJOpkv
+CeuaIkVZ1WquNl6ZeyUx7qH1JdD3qFYcpW2vGtt8yF5pdWj2Ygrz7bksdZC1iV+vOvQsXErWcaG
lCTAOEV79SwjMgzPPwhjvApXHxsv2DUo+4K884/dvsyKyc3FEiCkLal3BJnEOeAJwdx9BQ7VPLWB
DYXszciUug8q9+n2u12xqUvgeT4TAVNR8Lj3u388Zbb3ZZ8/Dr23K9pRzJMvWyImK/ZnyT081ipw
zQTHwNLke5BilB9Ano1O7oprXXINc4Aaekj0zn+7++OY2SlT5lfMOmw4nrXruojVgpFIISbUY4ea
HDh0BiztQLQXOg8zPmfUBuYW2ePtA1nZpiUAe6hQ7bAZ1nIoCCg4MBCVcjb8zQr+ylxirg20JjzA
H3hct0B/jn33A0V8gNNzHjKbP1QS9EnGburrLjRqkKGZOQeZkwONkMYBKz/9YYp0q5w61xc+eZZL
bHaVZHr0qMljTFBW9CcraJipX5hOitDmvEOx4SAh2Adi+ePA0qtp119ub/DKYS7x1/2UjUNV9ah3
wIqXjnGfTnympJlTxyqiMokYfb691Oejwo7pzff1o53L3dxuJ4fHPplaG8BHAbmg6kwFLb71Xg7h
U23tRelgzTFjZ2sai5D3zYtyNcQ2wGUTSquvo1blRURTDC9k5dUWSkcN9b8U8ONhavktGG6N7tpY
bhnJzMj2uD62Drm25eMUpMY3wcDl3CADmMxheB+ytrwyu4DMcDb8tkcJBR8ONhcTrFAbz3EFz4C+
yP9+t+ti2iJIWxYboGzvW/t35aur6hK0vYq4S8FYoALQdSTfuQ0cvJJf/7KxYS5JoDtHENL48JYl
5oNrZV4AadgbGPskbrbhvFYqZuYS7N6ak+cUDqpzWaHeQWb5jzL9R9Gkz6xzwoCxCIljS2poeY6g
f7moi+2Wd6mtXqoAu1EOj11S/aRNuVEsXIGxmEuS2JITSiuFV809M2zs56RUd4HLdgX9KWx/71UA
53yZxfRcxcOEATtfl+d+sy/yefnM9OYH/uGSByTNeScNPKhkeJtnpisreO7hQQLUJUpkU/5cwfeg
2LEJcFo1ZItgViri2RrxflzK/AjiAVPrA6n8QwCNhNaUd1PgnOzSBCkU7FwDa9021bHs+h2kXvdV
Jjcu+or3XCLtK88V3djm+HRtfu8k+165FqAmUw5OU+VjeFy/3LYkKw5uia43AgJJhgJF2rFRxtc0
c/Jd1rgKDa/61+0VVgK/Jbwe4FZigNKDx0VLDl1r/PKKBlQ/5vAb+pV/t8Ts8j5clDFzSkzoOiye
7N+BkHeJnb5Ba+zb5uNfK+4sMeDSYpJK6rLYIfk+UV7kBeN9y/qQEBZO+jdJEVypM3mkRbave/u1
cfSh8uhXK6d7i+5vf+dKp9BcAsORaxd+AS0qYInrr7pr7sAeiKnB6a0mqL361j0ZhoNpyGcnYPtC
boRya3dk8SYS3tCMdIShYaF5NAFg0PHirSnpRmSy4jiX7MQWfOXQgIosrlMetv7vNreuAAOC82LE
Xuc/NtVO1vZvCRMH/pq0sg6ABTXhlVMQ1nnkJFsv9kvVR41vg+IeBDSEXizjfduQzRv1SUSyhICn
BMAn1JEZxLW7txqqJPeIh6sdRObVnudd8+Q2yBuDnJeRjwappdmz4wRbVnyuLXy2+sJndqC8zXPV
sJh5ftjQ17nsQPtg54C/aqiPXADTBKtyRzO4fdvBgOHA3UOzRTazYsqWOOy+m2qSc5QHzMzdp6S5
Kxq+N0j6yA1vR6sNO7ZS8ViyGFPYgFzmqFFNaXdQ4Gdq8Uj92oA4Azq8xICrar07x5VbvnrtTBc2
pyh9LfVc9eDDEPU+cFo2f8/U9NaxDJoHXvDke+KkklrhSlcgjTdQ+rttBlbeyxJ7raABDQEuVHiV
pDuvye5dqne5Uo+V9YCi727T7K1t6sIB28B2GyVwljFj44tshkeRRtUgsjDwC3xWZV0YsY6b72Rt
uYWdwWSkkXm9W8TEaoEYSwTWKIO9hDqnqik4O1po3/b9sDdksnFt1mqbziID4zIo+egOc1gX7FJJ
dlMuMS8hLjNOkRER+iw9+n1y7rZasCvWdImh9p1mMLXoUD5XZYOyFOibqfXDw6jA7duxsotLFLWH
acze0SbQMbxihwbyR3tR/PFGyIaR9CBLEMm0BYZjUCE43l5xzawuAdXSsZtEBzZDxM0eJpc1+94v
dmDJvM5t5VoGAudWHa1R/6R2e2X+pvzkSoi4BFpT3QEanmJlRdNTnuvqDU38EUVIs935uk7D1PbK
EJwbKiSqUSEFufTGPq/ENUtodV/lwvA6RE5tHfxBgXKfO8HFD7r3TRDSWrFnSYDspQqSMF4GgI7u
WZTXfX7W9OgOA3j1QQ2itewibgmQ+Q/0AexZYQrCkn1fjfveLr9QpxWRZGDjbYdulkKg1QOQ30hC
lQHZOz/1vvzl+c+e50P8JZwxV06BopRVijK0BuSRlYGKW1ZKMH4wIHIPhXvOUic91MgnwoJQkKrc
XnzFvSyJlO2WuMVYthgasPKTH3hvPjMe8sp7tKfh1yblwNqjXZgmF0yZGuzcc4nXpA9J5/mPjS7L
g8rIVjlx7UMWlijAGLIEUBMzjuzi2coMxxwIyMS8dpgjigxbf7+9YSveY4nIhuAI5s6LHo2pINlL
UJtZtrp2bfAr0f7ZQ0SyWaVYeSH/QWdXvdswiUKIcFF/TBQEnPijx8bHTQe19i3zXn64eL7SgUdS
z7jPSfd1sgowUznGdeDHHGrsSfMVlJAbd3xtpfkbP67U9NKgZWLc68bVZ8UhOpmltrkze9d9yms4
jmLmlkrrdAsWunIflmhtOiWjUY9TGrvaOWju/FIWfe+UJQ6yAHHqtHEd1g5pEcfw1IZ+YZdCOs3Z
N2J8qiEDAQ0VxcJgq8+/tsTCPPiWqnENWA5CBhpaWn0ZPf1PClgghEe2GmtrayxClXooeVvmmAPB
tNe0A3YIqjG+8Segqj4ihqGn249nxQ4ssdjA8fg9oWYRlwDQWu2gj8PkubvRzLZo1tYikiXbaArm
7tquUc5KoLtJAZQqeXVvuewBSf8u6eVbxiB3Yw3x5ita+agl8JpLTM9CFwdxV5kdaV12oWl5IRfc
37DRa+nzEmOdjTWwzQIJUCH688SlF+YYtqKGe0kmc0eBZ6cKH+qPEQBhR2wyfsJEfs4DbaAfVQc3
NYBI2Wp8rdyVJeA6A0u5C968PPazJJzyDrrDKSRwCuHu9VbWs7bG/O8f7IVnJXbnYJoGbFhGWkVg
nyNgMAM4YyfbuUlIpNHQje1dsRT/1rI+rOXbvPeQS4IFOEvQAMrAssivNSmhi+ODKW3DAq590cJQ
gMOamfC0RVylDexsGzzJQXy3mQWhysPt17X2IQtDUWHyf2gJ+X9DMSrjzvKcR15AZDfwos0AfGV2
1VzirTs0rI0gc/N4cmTs5FZYgSuxQ0My9+UxtSAOZb8PbnFKRij3sk6cJ92KU+Z43T5TdyAn9Ywf
YwogeCYxrNd5D5mo7Y3cbu0tLgINWmOebQSJXux7vQpLACDCvIEmGdPH23u8tsAizBi7MasbEzio
vhGALA93FkNeB+Dw7T//L0L+k2rDElpNlTkp30SJxQOP4wWcxmFgQby8UXuSsoNPJSRUZXLA6PCu
Rl4VgscrQhVdDVv02GvGZgmTNqhT0LaoWUwJZWHZc/B4+3eg+T66XrO3rO61resgMiWYxjtLvILf
OKxzsEc1SDrpb6NDrdtHanZ7Q9aC+CWOuvMn0FqMgHxMShw8TKGnI70k2RdS7j3kZu7w5F4Dw/oy
DH04+PmhBj88EfxksO6uAQ88t3lojn7YQS4NKf+sm8GMeqs4NN+rz45rYaeIyqlbKPw637WPDLID
Y+6drQ70MTxuiI06J3kYzDaqKjRu7a1VV0pSS0S27gWA3nZRxgS4tDocanXXZOyLMwog8srsEkgg
tEFv1YYZcsszs2w8N9rwXxRz4adKWN4GdmMtdV2CsYndqIEBWBSXYtyLoH70aVZHPPd2rUVPukNv
DfkXK03M2hsPw+Qn59v3YuUdLpHYFilFJ7lAKRINSbvorlqQnwUI3W//+bXejUn+1wGZHeuZ6zIW
jylsVWOIfyCWJ+FWwfULWv40KZGsBkdoWn+f9P9xdmZNbupcF/5FVAFCAt2CZ7vt7k4PSW6ojGIS
CBBi+PXfcr6bHF67qcplzqlqjNCwtffaz/J+qeLXVKy1JWHnLar1wo+4N7tmuxknRe82MJA8C1qp
EP6Uvox/e5k8VPEVhj3Jnau902BBthdMUSedpVV3r44zl16nSd/rwkfEMXhvRj+M9Q4yCFAYC3Ag
nchN26eJx1+veuzOKt7twVoNlvsjV/6bdIvXj1//ZiaG8LkYWwxOPEyUZ+caZDDaexuroCsX2VdZ
B0+ggu+QKjkvRhw3D0887Xpz+SsK6D0ZwCwTWUHDg69tUrlQe9m7NBumFTo/W5QFwMv5+MX+2Jr9
z66BZ11/w1/PsrWkBI1eiOcYuroyYSew5NUbiKkzuCgmyWlkjV7JNF4NnhrCaYztt6pD5qkiMK7I
u3MRqBPSM/vO/X31dl1VMavDIadp6OMsAnGbvgpILj4lFnoyiJ1cBo9epA94dF1tBRBX+57m9r4o
ErkO+BUHBR3dtXcDc34z1Kh786zKd7kui1Bk04MuvZ02QCx6dDh5zdIivjsQs+3TJ9PEi6ZGZp+X
m3Yy3WPpwUg9B3emmhIgkqFwqKsi4qgm9mRqVoJyuqqhxXkfDTsQ8eZM7T6xg2e0kr90WsN6hYn4
QVi8WivW7yj1dQi547m7ngcBn0IE6muWd5+qoP/MybhLCbuwqc93QU5OEAEcbdxBdzmS7F7sbD2Q
gxJGnnC4HZOuY5vE019hZbbkXHC7lYrwuUIz6c0VlI7riubD2fJN10RlHbNPcSX5e13JJhSmGU5A
lX9RkyQPfUmrH4Wft3EU9zIO4KTbP6VYqgoWKbbeOWrCQa1j602YXOKeUMQrNybuIRjr707sPNdg
3oRoudW/Krv6lOdyWNiRb9+8MKuvW/VfsxoyuGbKhiKFW5F5LOGSiRMZioMN104Eg4SvkBGPYZIP
+0VfzpsxNZ44i6ndzqQSTgSIqSk2f5FDDphc0LG7WtwV7j1hFlJ3vQdZeoV7yJjJvTWyjQ+tXTVY
O+rnC7vBvY1ndtLgpjN0AbVw1fHUAQmxtXamlV02GxaIi7btp483ndvaDwzW7DChhZVBeCTTc1eB
EAYyINzEIMydApAYRo7N2zsxehpl10Wc/IC8cYRKGXmMjx9/MwGEp8/iZoI1OCWEJagx97iLjBEX
3lvqk4un5LPfX1utP37QbcErVtT1OPlrGvqGmEF0PD0rPm3lCI2oDUNCVkX9E+HZZ0g0XVA5BeQ+
V/8XESTfEFk+8Abe09BbbaDdfAdH+t8+7lxub1MHpgwxPm6QdpugF+fU2EerI4eWNNGiL9Nt5Qve
eXag0C41Je/QNpxIEY2sQMNClr0K04V9mR2wG26uG9lowxTEqvllyHfDsE7oZyv97fSHfjJ7j7LI
9X8sfIPr8rhxwM0l7yUZA2huUfkqk2c3Tk9TSdAiKDZlm+1GKNm8gD5c7zNO5b6Usb0Hl/lsqWYh
Kr2zouZ69N5VbmN1Y3ZmpnuhY/o5y2CJwkzwMpTO87Kw/2Z4hlG/vv1fM62o6ywvaox6RmtISCGS
ntYJLy/ulLzxAiplmyM2RbXgWvXbKzK8LwzvdWu4NbyzLcMfuddn8ioGFk+jUu+jSy8+JldniXMl
s5fMbp+aIX1rpu6XmepLSdBc9fGzvXsvPdtGson10FNb0MY335wAjf6s0xFsC1cAr59Vqn0oFYHP
ZLgaCwQMMvaCED2ISK4kD550127w3WnjfZDK9VB0DhpLQLCyOrVq/fjgwns+slI/2eIZ5txbXYgu
MKkh4Y4RCbzyIUfFBvK71qnOMbO/ey68Ynm3z9HYEirmN7tKwQoRIve1GhITmfj54/e+ed/At57t
X30AQpXunPpcUz6EJA4ODs+/LeYQryfWjS86l3czHz3eBK7xZwJjPtA+2jWGuFrYhO798VloC/lj
l9TlUJ9ZRtvQhX+DD5+Ij8flTpA+F3FPBopCV4/gqTntNxBmjwmgZvCpgr+B54ZtZr94qK7nkEct
TMB7D5yFjNIHp6b3AXCDtA0pJr52+nid2KtEjHurCFZA2WwW+33v7CRzFXYXa2liE9dnv+pZpItC
RVhfq9RnQKxdpymRQ7yQuvrDXro1B+bRTFF4tjuBOGdJLr8Bsfdby3E9un2zAQQRsXeu8gP1sELs
AQrtRFg/6jIdNzolWQRH7fUw2CPqhbLbGc67UNQTmlfiX2Nejk+lM8ZRQG3/lDOxHXz8g4CQWQ45
2dGRwZCtgXolrV7LvuQRL2BVEkL6yjbx0DqrtKs+fTxf7hxVZE6e8sfORiai7+FVosZPymlFF2Z1
EBbw3nTr9q2axJVFYa3czgVPsgL9gnuxCHnb/1JDWqxBNvtdykCFuuvd1xEwi8Nki2xhrdwJk8i8
INpAuccb3Q9HK2jkSQy2Cnlmn7JAvLpUJTtDAGyTpC0g9NM+oDwXX29MPcYLl/7bESeZI6xALFQd
SonmqBtc50E2+t435bbBjbtSC5H67b2MzG1mqV9AbzzW5oh2gsek8XzkFi2zZqpZ0l/ejvbIvEja
d8TxW6RQICXEcdDBxWHI90luOWHB0WIX218cwH4+nlF33mZeJqVw7U6FTvUxI4G9wbHI1slgfU4L
3IY/fsLtLYfMGVZVbDKtdWeOErCPTKdf4zzdSJK+aYtAszEEaDeIj6RZkGPeG7zZDqdj3ZV5NvXH
ngnAx3v0m5XxIwKKn4P2VsbLd0mP9MDH73Zvvs/rpGgYQ+XPV8NxcEoTkaq1Hx3qX9p6hXnt+vLL
6PvQQTAKr0Mk1i0kfxovEu6Si93tLZbMMVccxGisNGWOcNR7Dzgsw72znDIUrnz+2eI/F17zdthC
3FmsNhmim8K3EZSwNM934/87xsCnboAO2i7DsYXIJoAxdm7X2Z4NYwGUEQ0W5ui9l3T/GynmRF2h
+sQ+GC/bNENzEbHYtUm6rWLYVJn68eO3vDdRZ7GZrBLemt61Dy52J5yJXZu9jlwfuoJ/s23nUwED
CxP7/zp1ZjFRYfemz23o5dsK8bVXkqtB5aGN33UyhQzg6bLpT+UgNqPtf+6r+me/yN67XaXALnkd
gr9ib+1NuZ/GWXn0bId+i70nfOBHv9NrW6p9qsbnrKlCLwUQCpXmhkCUHsoGjamIXtctHDQ15gK6
AfVSAf3OLjQv0QbBlCJjNuVHDpNVFJ4mOHcWElrmpfTKnXNhXnX1UdPg8WBlx161BwIzC6Dxt3RS
kVpq470ze/4M9V9DigRuDrQKB8yly3Afjt/g1Rk1PlgNcdT16VtbtjAa33w8Ve+siHnRdaor42a+
nFCfUStbkU8o3O0gYP7Ek09WsRC033ujWURVB9JuRmaVRxKA7JO2j1JqUH6gZkW69SFOioeyYG9m
CTB0751me0xfeAmopMY5GD2EAJd8Baixp3oHAbYGP/jjgbtdIcTMn+0lNGBI+wHTfUD/0ls7ZPtB
ag43ASQURL1reBMO6DWiZRUBMVwDiJbsS5o/q9FeCuGuT/rfQJX8KQb9NVGoG6vBqh3U19C/lDSZ
F1VZsStaUNCJG8GS47Mpx8i2oVDJpmpvDeNbDF+Nhfe/frxbT5/tOp5d9MwnNVrRquKB0hgt9PGJ
6eLICY183ayzDuZxuAq+ir7dufjyLhyr4XKIIvXSYryz2udVWktbY0yZ7I9TGoQdki4IztHCYyDA
//gt70yleRHWIACEAVXdHX3PiXGJbvc4+19lZReRzRK5zWEP/W9Puv6Cvz6m7KpCoku6P5a2bzby
iulq1TWkaZ1i71wr2wXnC4v+3rDNIht41SLfLUR77BE4lcT9rfJxJx3+/vGr3K5GIq69Pvfvd6Fd
buH60h1pV9cRTGWyKwZR+3CUtouJrhILOU3Gvijrh+fCHrbPloDed2K2eR1UlenAYuS9j1RWhymH
OqdhzlbG2Y7Fzs/O41+GbOHYvTP/55VPr0xln9lEH9N06CJhN2VUlwsf6E4OH5Sj/47g4Atb56x1
IKH8nEjvNyfTSpvqVHvZQ8A6nGxoA7ASZ2cNSzeuO5v0nCbFmLRMXk3NkTFNUSjvrn2B9Jx7WRRj
+zgUqnQ2CUFzh9vpbCnrfrvCibky20asyiq7KRA97nnTruM+rnlE5rhV96vRLa2H3r3CthLSrjNf
veVllkVMDqHblT98KdCxDtHiFyBqlkqut1e8O692wtks6KW026PRfRDaNXuPbWiUk36VB20aLU6f
e8+ZJYMaY1w4FuOQcv0zJd+FgXgeSo54omWonX/bv9x5hTNnaeIo7vdHVA59uFG3XigNzUNq0W++
7407aqoFNcTtpefOKVRk5AZMZ7iTtvB7uECbMqwNBeQvRiw4kSj2CrMiibNUXrge5v97/LjzKldc
MpvmXgIfV2dvy3Kj0D8WSnkWOAT8nG6aXkSilduihXtWKryjMnAqChx34Qfc3kPdec3L76pSMc/R
RzfTu4aYfd1Ul9FPnj7eQ69b8a3Xm8Uw9cRJm6Ob4hinKA4RmlkreMMFaxtNQauyhbLw4+fcm4az
jcZpU9k6sh6PU6s+DcFWT3QHR3V0rcn6R5e+fPyUe4M1uxDpDA5RVZIOR8n67IjorNnBdal7GNre
iz5+xL0Bm+0j2vN10ScVOdp2cu56c4DTD+rx9QNf+iR3Jvi8oJXxQTZ943QHlwSAeY79Gk6hG2YK
K9Qs2II6ureHhb6sO28zr1flQaZrStru0DJoPWwL3BvFkHsIIiTZPx6w2/u9O69VWaKF1Ypo6oPk
R8hMfpaBRIiGohVMK8T70Jtd51vgxIof//a866v+FRSkMZlcmnfqEDsOQ2XgBVL0VarsJ91Nbxar
HpLO/1Lm4C18/Lzb+kjizkv6ZesZ+J/jgY6uw2r8BrsKYr5YojpNhRf6IGOq7/DMeYCopBqnVZ2a
MGmfczg2xwDtVOy1FWpXD+LI1EJgdGexzQtiHfYi2ZlGHXQcrGnnrtEOsTEQAzj+8GORJn9bqocX
n+0djQUqkwRQ4RCTJ9E+N+Xm+rI5QP/k7MaP/rip4wzQRncVo98X+v9okmOI7hblZ5Gl4cQz1Ve4
fY2cb6JdNAfk/xQzuXOgU8Ahj4sJk4cpQKfPKE6NV337+HPfCTrdYLbHeGKgaGjJEaiINgoslkap
ALc5hmI/FO10Avn6oMmIaJDqJ+g7N1P+TwRiDPhs7wFMnNqTX1WHiniPXjZewBA5Dx3kuJkll3K5
9E9e+MaZMC9OwajRJmNGq4NQtXxxrWxbed1boiFGKpRtR45jVadOeOgH9qfDUDXR2JbTCQabckLL
OhNvsFbM9xmUkpEftxz6wKaKXCdJ4b3U/qQDUjFu2XZ5ZPwGZADnKW76JErq4hVNHCVaz0b4fXR2
CWtIlx6Qa4cvvfnhD/QyAhKCq8oQPCLuzy+gGohVBi+zs5e16cFP4UaXJNa+6LxPacMvmWeesEe/
D2MyrAdYSfqaMhhu47EgQ1n9S1Ci6U8zW6z1hGtP3kBuVjTqKR8HtS5E5zxMVmL2Tic3lJFQyXQ8
DoiaNxPIQe1rEQ/AGzR9FVpFhRZoN/Xhd0DNoW/JITCoiFVOT7Yq8cqTM9HqegW5ZDihLryO44sA
Hx21P/MlG92t8jRbjX5M1rTVR5RaP0/w5dp7XXGxStNu+qS2XvymGr4N3FtDEXpEw+K2tmPl7xwr
7cTGQddYEaRwshG+YwBlG8x+8CzIzx1SEkj5YlrugHWEyVJ8SkV34l11dMCgAL2yxKEcx1tqtQ4g
t7U52z4It2ioOblQ0jae+2goeTQB7TeTyKVEFyYUBRoqpqiMLb0mWd9FLOPFe5YCipBqa+tQe3jM
Tf3kMgvijLRcySp7ndCKG/kURNTNpKxdkZAXZY19BFTeiRawnsLhk4+rKbAevUa4UTNSNwqaYdxp
mrmw7UqCk4f5ss6c8WSBHF31gkaOiFHhwteHVRf1V3XOhm2M2H7HiLP1h9Lf2AWKTSV30hABGg9B
6eucvS8ZZy9FkaV55HqZA2KIjaMWVDR0Q08pdCoIIY4Baf0hbGOvPgQKiB4NQNpe1aM+xVyfK0xG
F8JFCOtQmdgGDQEmWbY9jaQZYcLJTvDpee31uHXyoCvXlZERgzF98dwK3Z1Gaj9kIu7XLaNtlPgc
W6Pj6dBMwAxTWFRGurZfHXcKNnbWUUy0jMuIBjI/+NDybH0qIhbUm9QTcEyakLFrEYbGAQZUdb95
HqBS7/t9BGR+t+8m9GDVHnNCAWkQjuGJ2TAF/DV505PW6Op/5HA9xz26bVDBd4aTO9Bxy3F3hsQX
8BxuptAZh4extCBFt8GsOWY5EgllaLQhBzEU9LPXdSJfQdT+SUwtO9G+6gpIGnP53ju1xiB4fQQh
AB8/Ea9GL3Yg3Csx/IvvVfucMPuU5kp8bmt4nnUuf6ytTO2mPjs1frLKuLOHzKSK+GA2bda7F9wr
nHVNG6DF8wyfAPqfIBX1Hso+YPR7zOnIHiElZWJ4yuPE2sg+hWUIOYqs/+4LE5ydzJUmBNpnPI4T
ANJTWgAjn6Yp3WZO4UZVb8ehqZODtAn7TWQ7AtIkvPJS+tc+C0b9dNrUJiUn6oIMjzomojVToM08
5S7gnh0BFgUUw3VqoSFuVY4IFMbsa5L45aogEJnSjFW/nLhEltrk9Vua2vnOactmnTA7PZkJiVkg
tPLQn4y8eJZPNy6SDlRSrA1uEKhNDCxqbwAgDpSqoCbYZmJvB/e7bz681d+4RdWBa+SrwxLWaitr
9LEKGFTc+LexL8AqoJbcj1ZoV7Ceu27KFgzRLMVfk0JV6wB9aKsgbwx+gmjwLZJBrMfULk/tWFzi
igN+5wPYii0cItc6IgRgd+PCH6dOe3TWYDuAatP94jC1K/NmhwlmXUSdNZvYT14SP1bAOCgSVeCw
6pDWfnxt98Fyjuvppyq9apO3JP9kYHkZBl0vPtcxpPYhEJ5W1JSd9WBXuMREPXye+VfoQroflncF
RChS1i9x0/0KZGcdcaHRoFnhWwpqd9BIWdN6xCdFg5E/PedlPW20TNS0skrZh+i5Nj+M1+QbzzAH
BpbyWKBwto4BWf56xZGvKxfK3chW7ppPsGhOeFPu1NA86t5NLrmWDGwIjbDHbgZ8GqB0eRTk/Gvf
dqAu6Tp9L5DTqQ7G8swY6Y7rU9Yb7keE6y9Na5Un0KOmg5G98A95G4xh3TD9DfmBMiq5nh4htKEv
nAw6bDS0MDFcr1eVoTC6bgdxljDiwTmNDrFWqWbHjQq2EzC0JzSA7w11mkPtT8naSWrvMQf8a0WY
cfcWt/dt4qo1oQCMRKMUj6z3OUSDXgfmM7DSyYb5w29TceYfLbtI668+MglRPjRiS5Uf1ZI3LyYp
nHcb3xSVfPnbU2htrjxF1evoezA2h5FCRVYBupo/F/Cq9cPatgO03087ZTmgG1JWbQeW9tsa7Bay
srz8G4JKJpEcaXFFLcjvxNXBc9U0IHIV6U9it6MTweuh+tyNpY0LOBefDZDF6xoKRLTJNcTZgQXj
ZyGCGggpUiiYoKTw7HVWOOZidcIHc1J62Ch1QPZD7r4gd+HsBefwLQXd69Wv1XixMgl+UUllCVzZ
4Ky5S/G5YCJQbKBivsBVdnr07CmBnBKNehU8bMOqcAJvo8B+yQ5l3baghykXzgkoLDc4syo4fAru
IIUvVdkeRTKYeDvJrHvq/Z69VJlpT4Fvylf04XdrTaF/znGzQYTQqV5vUMscd4CFDNUhd6o8tB2S
0CjJWvRhdUmJTSgrqrBX1nCwJq9E0jqxVmD0rdMYgDnCRrLqK++hFykNJwu5oLwvXr027qHTi5/q
keBalhRNsXVxlCKwG4dPpMMTcprgXprWrzEisagq6vJxFBm+nPSthSTPnw7R/41B+ZwkiF7HOKZt
VZ+bnG4hbYfbAHaOkp0nyXd+k3eh5bPNiI6gpGUbbscXOL6vOprgQvUNpU9la4hkpvStaNwoD7xh
HZf5j5wuXGpv35v5HFfcQkXhwMZWAYE7oszwNadvVzeJRTD97RwAnzNScwRxBvV5dXYpgeeUpw+o
PoCKgu0zL4edU+MTLylo79zj+NzJHs3ZpoBARJ1hHb7362kV59U7mP+4kMm125idDWRm0qcrcI1X
xYBuNMBiCGResZ62iicwM0fkBDtLMWQwAPoeBBugcfwqX8jq3Cn+8jmLsa9EPNo57KDFkHzF8tyX
+ouEO1XeA6+XBmvHQuyDQ4cYK2zEowoO3Y9qTHHuBIjr/vGbz6GNbIJGuoph3Nqm6UNgvXmO2kG3
/b4oPr99bccW+t/MhYCFhWkZNIcccXN/SpBEDf7Yf9oR8ZYK13fur3zOXSy5gnRPwegVd6cTTHwv
oGC8ZU32a4BrNHX0S4BzrlLgrlf9N3DsF67N10TfjQU9RzAWTZ4OvYUFzbNrB1v6NYhZCKe7X9cG
Pp8PPwGUBji/3gZQMSs0mAF/9I+PvlZW/soI5QOD7KLj9dlp+0sv39zK3iQ2OJBB7XdrgcW0LoYS
ItPWW2mSbmr03aNesPDm16fcevFZloQQI4G6LJqzR/m6Y/mxqMqfH7/ZH9HMrb99Hey/3iyhg24s
IZozuHvOfoLJ+26MBfwOnqF/92qCQv70NRgPvBtN6DXFLkMdFf2Vb0DA2zidwC6uB9nCyaFiEVyc
sqipg+c67564vRIG9XKSsE2LY+HjH3w7F8jZLHfijJaDOS7AmuT5Kk7fc7aKr9doWUGc4YxrN1ff
FvFlf6BEt0Znli6hZpIpAJ0V4IR6/DwC/puHCWp0a5R/0uPV8jrWyRAFxkGwiHxUEVZu+UCk92A0
HB6V8gxY5vYn3J+uZNJ61RNeHi1wc8KsCYZnVuoOcgwffsxO5US5E6NQW2Tji27GS6f4xQQxzoTU
fyZZU0RVrqao5Tw/AbcA5lWuulXTIjBL4aizbfo+2MjA/UbB5tx5uXi1x8FeXH7XEb4xFnS2BmAj
DO8gkSu4C4qdS3y4EZhnaFdeXUg9E05wnx+faLezanvFcY/++HvfbqskfA4CDCjSRJZd4pxsrUsA
nxXCYLu3VuJH9dyLfG1zUMa94VjjAg5tVpgNKglTnS2EEXeO0TkAkKsUMDdWqbOJp50lzFmN+zrj
23jMn1tS/8iaZrvwpnf2Nzqb2uPoMx1LOHd6vfVqJlTxHck3/nTtvoBTToA7Zg+jk4zANhT4UY1u
vtFxHj9++p11NUcCtulkkSGBRe8IOmUoreoR7feIhE5CYm+LA9T4efneLMkh7pSN+RwMyDzS6ELC
q9K3f1NCLgjKDyURB0+j0a7Njywr3hqFDP+SL+qdeGvO3WxzoFXpWCiQB7u3bgyeJe23CbPW8KH4
eAj/aFVvrZDrHPprLyUKHcBSSTxCVlHVwcEuA+sgbvJHj9fJKQjObdyEuMSvwV68sPi57M0za6Gm
1Vj+mxE9H2Hjutuy8J7LSh1wlLlan4ICLmd5jxIRAvAi5w+lempKP2oT+bOT7BvCpGJhtd2ufoGL
+N83SLXJPKdBUDoW8efYEg+x7fxI9JJz/b1vcP3vfw1QB8qq6VgHw8kGLZVe8hnH54V09n6R4HUn
AJoj9okJcCVusFwn9y1jxU/kiLdj13yvCxotRll/lK43PvQcL+mZ3unsHqbBVtoGOwt2EGcaFxK6
nuR7IWJ1SkugkSJkEqLGk+0zLy1kZws/mMIEjKaNycF8VEwW2z7Gr8rd7NAI/dmqHBp6vuV+LseU
HPwaWheI8+uViydEle+zFdPBUpb+zsfwZt/aIxgqmsEGt+X2YyKKCxM1Q//FGC37cd3ZPecoStuo
BvWyEp03IktARENqUpZv2bRv2uk7UomfULRRaE6YshWv7S8pxxmnzUX05ERq+0l1yCxzGvawrAvh
OTEuTPM7P2sOsQuINaCpd5Bn0/HQjOy9NONZ5HUeWsZ9hiXNqrQW7XLvjfN1rf016RXKGZau2uqc
2P7PwdKfknaNGGkLa8HNmE+QvblhnJxq8UtZTZin7NA4G908TMh+eDL/+vHmdO9XzE5viDThLShh
LojC81NOq3VaellYA+S9WM2794hZmDqWHi9GCZi261XHvnYv2ZBAn82GsCufPn6LOx/uT1f4X2Np
x6Z1VQ/SvEvKLmycEwejyGqGr20jv1T5EHV+s/r4UXfkPvxPO9vfzxIjeBEDiO8yKGDwSx/K5NFG
3jLVxaqyimOuglPdF199qr4gcfUKuMIDIwna67BYgV/afPw77kXoc2Amp2WZYALJcxnwA4fBazjF
hG8QkAosDHiY+ALVjiGud2Jo9gLd7GGiuscBffkAACY7rdETh8DSAvUl9bcamRdriusQlGGFIlqW
vrDST0+BsFa5RnPcNC2E6nf24jl3s2yp13gNkNpYvl8K00ZOWSN5FJwnKrxwEXp3Z07M8ZuUjU6L
Rmh5JiADGu9VtY9Gl2c77UEigOljT/9RLcjJbMs0VTCxJu0AasG5CJUVfx4ED7v+ey7t31UWH4K4
28mpOFhtuZ5Y+f3jKXBvKs7Jl4kdF7UB8v0sqdhOkNV0wuErbhF4W3npJZjyPupKp7umL05IKu2G
AJnuxJZ5yPpio4fxC7UqvrB7/lHM3zj+5pTMrGh8v0FPEMCJCe4x2XqqxhVCQ6UPfoLqgPp+ZcdT
lHLT9MdA+l3ZphudvCsAIuTQRxmKOGi4W0x13bsjzDvEeuq3zHKaAhIudHk5rvoC6yGoBIZkU9Xp
L1alKAgUTr3WWDSR6KULl8bqHd6y0NwHS9z1uz/D/e9On0ysGmUOMqaGzp58t+JDhzZxXIXGMY3c
SWyvXgnYbo0T9tAfO9cx+3iG/GG73/oks7tDOg0TpDdDgcAN0SJD+Q4LzA52ptXdniK/H2ox/CKK
tzLyCgsFXPTUhV2WtDtZdylKYy7bDMDxbuMmCyIUXpNHwjpvheY7XOV1i47/LHagt6/ZptJ2tomB
z3HhJtKUeuWOUw/ADVq3eq6KdcnhxBimtfZ24Kii01NXMCD2pvE1QWlk02RD5W2coVIDahUcW1E3
9JW7FoVyX/IUtoTRAC6OWeGmbT248QS7i0ICwWe3Ct5+mSFbdDKrOuyTyQ/CIKHFPmXKuWr0axaj
fOjITygToOPRSRP3LXDb8RFNoO7eD66VNNtXj0PGywV53Z1jb94bJ2DMpmGoEj/kQj1CInq0aLr2
2NX4C7e1j7/vnT1u3h2X+DbqIyiZPvBCO6eglvVmCIAl8G1v07oVSjt53UVBxtnS6XfNcNyYUPMe
uaypHRs98LCKtFkaUnwqMxQ/8Bse+WQdK89DSc3+Ij3vebGj+c5AzpvmvKnBBCjwkvDr40jkMI3A
AReoXBu5ClwWL3ywO+fSH7DKXwd7MuGey6HxgDVh/j4IXMx6hSbwcu2hJrTMFLj3zWZxH7LK6HVK
Rv5gT9B45tkDo2zf+MHB0AHFUxdHOPyIP54f94ZuFt25HerBceHyh4SNYen29WoUPqyqwblZBQ5f
mIX3Bm4W4DHXdYPAsYIHi8LGWWF2l3W6J9hNkjh5xO6z1LF970GzjZQAWep0vgkePGELtlJUDKdR
sOK3ggQtqr1KbZq4WJLfXT/Irak+2zt1aSWWhPDkoWhIj00xUXA6gbld7YXKa+USBPPefJjlEvOJ
sLxOmuQ86PqIAuwhdacwSLNXLzPPwQSWSFEsrd7rQN14pXmvWyXrSdoOnhUMEMkEYhMXIg1Jbv0I
iuDCbBa60EGIAM040j4CybZdtAa5Vx2Y97VBTAafQFMl8LVD8gNKEynyMLORsXU4Mndwoi+hii88
Buk8JI5w01iIlO8sgnm/GytFAbM5TwAehxqeeVbwenbZw+Lfv5Mim3e7jax0hrFl4qycN69zV3DL
yKGCGV6uCFW7iB870sPDfLHP9s4W/Cca/GufEhWXtVcUFrTH8ntQGbWC8DV0K4S5qdpiJ1ln+D8r
Lv6Ps+tYjlvHol/EKoIkArckO6i7qWBLsuUNy5E5E0xfP6e90sMIzSpvPfMaAgFcXNx7QuJe0lG0
G7mELtv8m968G1dOgIo4Qsb3tly+cvP3aNuhs1aoQA7TYcas8coSfm6PQ9DlAnA1Of9khgVrlHgH
3lG4FutGpnkNXx9tYyXg5DkrYtAnAEbIetMDlZihiGNtKmfqTokSZupxBlLBFEZI5YKnXLNntTzx
fh8Zd4C8gsaEJ1S5Tg+tMO4zSDNu9gF1O0mJOHxIHcABgDtx0ruIzv6SFz9tJ3q25ZO8+obuN0mT
mtj2t/z6bi1RYHWnnFiwmAbWAeAg6MGD9zAn8+vti0fXZVd5bQLWYMIsXCNMEonO7h2BrODUmo+x
Md2PDNLz5vAtAiqxhd8hAb7J9IsJFvQzBELr6QoHdSHsLSLr1H826anMCQoTbKOmrSsyq5y43I6b
rEZiHKJE8DWzbRjlwtMKuLesTeegNM3SN1jRBLAbf6NWQTcCkeb6UgVIaSftiGJz3SfuGPSlJ5ZD
w8VV5HR8Xttpd/vT654b5jUOvltbp2zteLQmDIOYM4rmxYrrfTxAjo+fqAROGube4LJJCTuWAQBD
eJhlkM6IFwPmt8v3jb/iehY/OKMqg26wYzsBPjqBlnUDeMwC8MpSnZM2/0FSsFjj8nHk63eWGhbA
IZ0/5OQ0wKtis66vuVZVHh0oWII6U5Pex+2Pgf5a0h/ArUxjEkjnLq2Ot2epAzioFDrRxFlVpxjF
tn87Ve8ZQNPl+ee1M4+FSfdVB4mV3t7D/TaYf7HefQAP8h6AgrMZW1Xg5KAZTcTyXNkfDWKEsDAb
yWWFjcbtv08TUFQSnkFkmnQEmvJ2PB/HGkZZuU+TN9d8boHnWicAc/KNzf33BfDRgivBqxl5SRgx
sODDVHkp8Onekn8XQGyWUTH4lii+k+oZpFsIEdftS5MPsX+1m+9XPP37Hs9/gPXzCWioHGAP1mbP
Q1MG5uiSI4gk8H8B1OyM6kIwdatnQ7QRCGgTooYxuiMWn7b0wnX7RknHgJCdmtYRyf201njgGm+2
sZ4qGv8ZGpgHtWQ+bIZ7zUmFyut/T6rZAjtg5CS+Kswf+wgP0Yz5DV4cjUxrL+PT65WJbIRYpDIH
xnJKfg0GJCW3OlMf36NCVSp15cTniWB8ICZwRqv1zU42fZk+TlOEStzLptKYcwCt72NG/uRT9WDS
XYLT3k5VMKcLwIYQSC8TGIBuVjs+DDmoIP/3cxLDarpyRoKyduVr5AwvUxQPfg/l69un6fo7/7/D
hUrYEwQqFGA4x/eV60K8JL5iO/ZcGieo/W0cWI3mIIDd/50DjauWxUMc36OoGI4jJPHJkuwn0Tw5
VvPQInW1geMnPf/T9/PzlfHjjMXP67VZ9tVXa/4kczuQW4b2Hx8G4SqJlkBxEHz4AikfnYPMdO6i
Ffocq51+5m11LDsgW+S8MXXd11WzrqodII9kuyFoBxeS9Xtrig5zTT5t1wN1W1IJUa47ZV1iETes
q2A0mjBesu+l7IMUQrg5IBaOS89TQT7T7MftHfNx/BWqViWBFGRST3jrQ+m2g0d0voNuxJ5mrvS7
tX2pVwGgArxZdyLawiRplkxFtM1DQok52SK0aZX7LRVHt3XvWQVzzp7IfZqYB9Peog1pJCSEyihc
18iq7abGG5lkn2SdfQaX+aUap+OwEHffd2C0MsM5j9lv2Kof0AYPbQkzoHijvqGZrEoyhNxkvmRr
46IaKAOr+ymS+FIAAZMY8gBEOYTH5FbXQjfUNal7l1VBQ6+MIKCLvcPjADpa7ve0hQs8XT7FRnOY
wNvaiDKa1FmokpeZ26A3Gs1uiBsvbNAIrOcfswUq1Lcir7x5AHsmqQP0S6G6BnvJr2XG72CP/dTH
y++6YKFI8p8tpNas3o/L9Op3908FMqHSEa1khmLTwFBNgp6s0YJk0MI2BhrPj9dokPb20+1T8/Hj
BHqI//3UHIsJARTDDWM5f+oM82tcrNfGwO1f1y2kEtNmo2jsWArU3xzj7AIHwER+bhBIjZI8rhF/
3MQDaK7X/+MKxq6ANB0qwBHoALsB9nmHsTJs//Y8NPFSZQtO8wI11mSNwgTPuDxNP0dpUqLJUZ+i
eUuMQrcSSjK0ZgXkKOQShVy2+yrOAjHz1auw2TcmoXmKCZURuKQT0A/EiMLMzNDQH9zUi14nSs4i
mp5a0T1B0rwE0aZd/KnOtp5I17X+4Cbn173x7jCXVr50ZjNBX7LsDtEAnsg8t2DmZC8l76fdnCS/
e24aSEVLxzeWrjs7TvdnyKEjmIF1eHsBP34OCq5ElIWm6zJCHjEcUS1xvYxA2aZd8QxnSV2y3Vrk
zRcX7iObkhzXa+6DWasw4ygrV7ADSgFz2vShtcvdOICKiHuPp1aDymYZXm0P0mIEWS3bbx4DDetT
cCUvg/cA2EBZBjF16EEF6Fjcu6ksgt5ae/B65CPK0WfJnN/FmvuxIb6DaJ8HKNsNuwxkMJetp3ht
dn3c7Qn7XjAR+UkOM/fFRoHNgzME9FoJcXcTb4wdRKDuBive5Q3EbvgAi+wCkdmlxtvcD81WiNbc
66qaZ8QIl6yxQU8yjQmcyOlrI/Lq5E6osHqVUd1BQN3ZASDgtN6AABkACH8hbXp0atQEGYQfQF9t
7+Z0GvzETKwveMnYsOOLzbQJWiGaMxTZ0yAGqPY4ymI8tQAc+k7kZoEk2XIq43XYX9VzIUeTpDmo
b7COvb0rNVNToeL9vK7U7XMRxrX1koEi513V17MVGdMU+fYcw1ech5tPEE005kqsR4iETQzHtVrk
YEeKLyRqDiTF4w7gY+jb0YAvbCPB1J23azB4d+iTEh95LXokYwWFo9W1HuEZ5gkcxKNNtjRodINY
/x1kZLYFRvjghnMpjtdbZa5TsI/mIF2r59G17m6vku6zKZksy6weskoYpreWE4+dnW2wA3YboIWw
aSjors/IhpCDRmdVqCQO0aVEJkAmhX0miE+BsD+vVzYa3wP3XR2A6TbBlnvoc3B+lu8TB7Nmih1/
rWb2PDoz82nzNJcOCB+L8J1KbARxzSdQ2QZJ2kIssBAiJLZxgXVy50USPNSxhUBCvE9d+bRZS9Kd
iev1+G7nOHYEJhQaumFul342869o2kMC0Q1LY3myjegIOhfkcrcuRd1wypkonRy0zGsKD9GXn9Jc
9qkkRwLyFG4MCN/U2TW3PWzG579I7Y/uBeVgyJXHaSGRRcSozPp2i8mMZQ8B/7n3VjOFdmw3mB4D
kAD2TE3AWPI1p/3VowZVHQCAIzA6aPp14KAAcPIY9U2wmuPqUwOef9zpHorKjIJrNXKlZ7hcp5CO
HwGnq83jFLnCj0T6q6PFbkmwx9aq8QA12KX1+tlyqtoDgzn3u6F+cynBk3tpEh+u56Y3NP2uSNNL
RRlwL+twYMkKtq2dIuT21bHvBXQ5ACKAbkiCfwavLLfAlSclhCO4eL19DjXHnSnHfUV7HciljIXc
RpfOILBuavpnAGyOI1Sk+7H8dHsc3WZXznsu+xZMSQZiEvCZYV8Iwy9YlPgZSRwIdALb5aI4cQd/
x3jj2GtSPxWIXaNtm9ukJRiR/kYv6ZPTJoG75USp+W4qUtYapyyKYSCCJ7jz6DZu7DvyabUbyy9A
zvPWmDUbYUIjSyuYksNm/QAMiFitUC5rdYjjtftSzfBsiF073YEK3wVWjLhEpTczATb6s1O7QI80
cmOLaPJ0FWDOrTwdrMiywmVofk94X5gOgbxA/rz5otF05sRf9M+7+BSvFMksnEtCa+z2fImjw0QD
M4YMV428+lDKJWAdcvYKfpbBYptXG7NP5hg9OIWAVgLZwkZqVlWFiQ9rlFRNklph0UDpszes+yLq
vmb9GyQIYe7nVvbWomoSeKqklNZcwTEqjUjYN/5oQyYr98aoMXyjSZ+jqNrPLbiZEduvYw1/H75f
5gI8x2KT6qZ52ql48kbC3mh0Eis0qdwtVfQVb3XPhYveklh+5jrQqo5hgpKm3tK5p7UvvzGG9sPg
+CZc5G7HBN3GUq6JIoLRdOY0VliBzINCzyM+OMSk3RwdtWmrGaobRLkburQWLtIxElILWqBOWlqf
62zKdoPk9Axy8riRnOk+qBJIO0uwDlxsK4RMBnL/HP3ABKout7+UJpapDJp47GvigJwIyI3zSLrh
7OTsi4Aj+u2f130jJcJUrZu6i9MhVBaF3w7Dc7ykf9DtO9Npo/Ki6xSooHwpzH6eVpuGbYwdj9zP
d8oUWu4jlOLE3kmWo9GZuTe59utqXs2mCr+B3wVQ47ui2Mg5NdNUQftAs5EFUgk0HKvuVM7UZ3kD
I77xHjHz9ofUxA/nun7v4lierwPMZRc4uuTNC0Om2I3r3WSgR+CI8om608ZMdHeCoxydOoKDasFK
Gk6j6AqUsJxhD0b76AvW/sBTTn4WxpVzkA+rl0n+s5E19BqicnE9UoGj8W/TVc5WgUo0FIsKLCpM
kqFaHJp4OiJVkSGTULRyko2Kl4blLFR4/FKNXU3yCgPZpp927Z9uoBeD4/0jsv6zvRa/usx9MqBF
Cb1rv5MSfI8221VWHRI+nscu+UQMdrw9a81hVPHzQKHxBngnK2Qj4K8kNX6TlR0giHP75zXJswqL
r4cpNaO4ssNure4qBoh7OUPp+lPS/mSc/ErGJdxEJmqClopkt7tVlObUOqGNh7znLtaJVevj7Xlo
zoIKX4e45opKCUQU8rR46oZhN9P51XSaXUTlz02jX91JUKHrVAzNRI3RCRcOY8gKFr9XpiGD+poH
SbdATEBcmvmyo1MXCJs8LjWFX0ZEX2/PUrNaKuOGuYAQw42Zh27L93NNET9h+ZOg3tsCne1FDbuf
m+FtzaAheHtETSatYubdCSQiE1yMMG/Zp47RNytyv6OJ96lAgchzIna6NtVuj6XZ6iogXvCqsxKj
42GVlY1HmXxwzO41g37E7d/XVU9VgPtsuCgYwisz7LkbQIwkiAxnxxE8ImsNOmgS9wQNrnXPCDnc
HlJzCaimJgx+RkMpCA87On+G2tmuQGAgpvvolv3GZaf7aspbh1mOC5MPDCGWaAzazvpyLUui9SA3
lkU3B+W+XjMAYKIIA7DrezpKynNlSx84Y+qxrQxRV/RUodmTjewwyRjWPgHihDC2s9hO9vOTXfDS
H8mvEs7DLYcTZzGRZxsR0Z+cNpTUvYhmcoMeAk8Qv/NmAsdhGzKDItmxwXkrW+JdcUTBwLrvy9ya
O0rGDnSL6bmDuhTk4Tz8mAfQ1O0F1+A2hYr4dkZrnssYr868b4nPqmqApkwCg0RWQ7QP0cDm+bnq
0aSeUM8tOsIOZkbcjbvrr63GB8UJFf1dNqZl9Y5EPTKZ+sNEILUGORQBl2o6Sy9PcBsvpOlOUMIx
vclg4gghDQgsU+gJMfOwzvKbGOZ9NjkehRpRXSenEd8ptrJ5b7pjBbWT+mU1tnBPmoCmAusKK+lM
J+IsbFNpvdgpiAVo/Z74QFChXZq0u0vK9bssRYe3Z4cn2sYqXXOGjz7Tda+/S50YT6COmFkiXOVE
zgbIN7CQ2JWxPCTleJlyWXxJEetRH6zOTX6Y8BQTxQKGfLVxX+likWr/UqSuQKdI8tCOBTvK6isZ
zFcDdAzYzUKLk0Dxp507LxH5YxU1ZGvimqaG6vpiX4UAEjaiJL3CpqQDIZ7P3Q7FBcRyegF99thV
Aggh65GmILCj7nv7i2vuEdUGBlKLXcd4g8oPyQ85UlTSVGfW0091O/+mECD4R0SS+Is9e7e0NE2g
BwY9wVBk5mf4jIzQEIt/LEDUTdw+VMAee5s5vm5WSuyVY23FywoBHJh82Xe9CehuTiFqRXEth7yN
7ReyWrO3THkc3P6Omhzqr/btu9kVJjT1yGDREFpbcketBcNCqGLj13UABRXxDoocNHuFScNuJjC0
bKHR6XYdXGQfBsCRC7d/MOJlN0FBzl9ziFCtDqwQqwVCh9XWY0OzQ1Xge9xVTTcS/Al2l/sojJiQ
fnegH8t+Nig84TISfpFFP4Qszx2wgmNVb4ysuedU4Pto2KxFAxMPtgkKOGYBgHgcDw/UQKS0S77+
4zBK6EnH1IGSK4iwuWE8R7WFmp51SBPnBJfz23tEu4rKw5C2M0SX2AyuLR7t5eQeoyjZiz4GLM56
niFQ4ZOJveUphB2nA4MfrTgZEBXdGF1zKFTge9cOSTPWKw1To818ObJDlEf7qsgPjgyGuvId0X8y
jeIysvYw4HIhVH4j5FJTXADpLp2tXzD43PWlu7GrdZeM8nCU7lpcdetomE3s5Kb2U7PKvXGNsNJ5
7pLym8OXr5vlRQ2yEwLz/71bIGpoWUNe83COi88kttwdVDYnz7CqNpwc+GMXHDqBJR3PdZX6fPxG
nfh1dkAGmLk5BKkBwcypYtnZnfu3mrTLrqx40CzWF+qK3o/G5idZnT95YoMbZ7dfDdzup2GC9Y1k
cbOjUIvb2Ei6D6eEtzQmZpllDgujsbUCXtk+L2fYSpcPa9Ps2txc0GQd4GbON24JXfNMxcHnVx0g
MbX4di31lnvGH8TvyhXoXNSBbbbPtfWNIf1joT1ERzmWX/lsh+s4P4kiW70hXS9Ov6mZo0kSVNw7
ugOA4MP8Okxy8wWh4BRXZAf4EFg/xsFejUNWsVNiJGG7zLuVp59budzjjbHxMTRfX8W/O2YOh63S
wHOZ0BZimfVephYOUPJ7qdMvdS1Hjwyjtxk2NOdWBcIbFrq9Bk1o2I9mH4AdD3ENg7c7PNRN34Dg
kpO35wVkndtxQjecEqSgZEjsDuJiIcRsoSbJe//KHxlo+Xmds4PdrBebbL0sdZ/yepu+uzWB6o4I
RDpoaLTzka/XsHdt07fxp8KwcJNNf2RVfbs9L11mp4Lc1/YKpXMniFeV7stC3vAJ+0mcCmACIpS9
HQv0FDt92XxyaO4tFbUuKUXLhtUUKjPG7y7L3oocCoH1uv/Xwo3qFCOdqBUpRDbOiWnDaYn0TuSn
UCV4vv3FNC9Y1REG8rBFl1XufBZDxR9WczbQIc8s1BVcCpnXjeOkeZmBT/zfTUBWJNqoksKC3O1i
L5+nfZYkZ1dkD0kPe5sUmaI9xSeroQGwAscCzse35/dxbQpixP8dmBHoS3Xcsc65XYdRne+MaTom
dHhhibOd9378FbmKTkdvoWBLBT9JuANCaJyWOfVy22z+dFddg9sz0extrqLUDRalxHYK+8yTi6ym
EKasB6tKjgC+BYlsD81gY+mSe+p++scRlXTJLCoYR0ZYtZzA9rmBqg3rzmM7PqfSOLYxBxVmRHHK
fCCu9fP2mBojCa4i19sVahjuMlpnlw4Q7rtbRmitQvADSt6HtvtUWnEXGBbZ5RDk85wmnJbXav5G
WfOrMX/B4NU3UAUHiadpDgVER7wJGfo/FZS4Cniv51zMIo3YGYLL90mCvKKQcQD/CoTpp9vT/zhY
chXFnjWWbVf1bJ159QZxeTCfqzcHxlro/fpd2pwBO3/slg3L+I+DF3eVZClzI4J2fA4RYzo+89J5
M7M4tHh8QVlrC3+mO/muksdALxoYsZLSMwwCFo/E+X1Cy6e+GgNKlzvTSV/TfLm3XTL4KXy35nbZ
WC3tyErtjKOD1iQ0Zuf+RDuAzKclhHN0CEL5rneQHQ7ODxcBYZqWMwoyG6NqIoGKMu+okcETkNhn
KHq8xVW6lzYSCGPreaH7+euF/u4yHcrU7FomlzN43i2u0trZ9TUDNqXZKGJdb+X/L85wFdHNpsgQ
bjQsZy6xCyMH3HH0ieVGhU6z41RYtlnPTrQs5XoeV+sOGvpA7BVTceA5PEunNtpy2/k4veEqKnuE
UTVZkTqdEQvObcVeINSOgAGtdmm+Iqv/Utp3t8+r5npR3V8yUzYJjCbts7vuo6T1ciiczuZDzSdk
0Vs0Sd2iq+e0YlFl18w6p020BBGbXmHshMKALTcWXTeAckZnUDDnEn2uc1zF+3y+6oAUp0LQjXtE
t+rKQRQgydZLNMCGeJr9aBE/qaQ/c2u4iwyIgd9eCM27m6vobBeWHjYTtnVuuHUsYA+D+r8nIDfY
ZQQVlXUPp9KTPbIHEUP4Pun2lUGuTdR+I5hqdoKK03aXlgv0adi5kO7zNER7E+vvuPB0nvFq2ayw
aZZKRWKX0uZ0BYXiHM/O0RyRwTNIh8lft7+i7teVC38sG57H1cTPJLEfO7Z+vjq5bgJoNftAhSJX
6cpWyMxb5x6FB7sVr/1EfAjIv4z/ZhMJT73/hseE10bj1CtOCnzdPTJBDz4pnH8L7dz+74/HhQ0/
ll5aZzmPZzJMRwmhoNXYiCS6T68ecliRFPNSz2dqsXQP2eselpNNFKTzLI//trrKMS+ddW4h2I7Y
DskkFxDzuH2I8m6rsK+5OlTwrYtUdwTke4U48Pir7F0opW+mEZrTpVLFIquMlwmp3KXu211VO3d5
VL1C8B74zLiufS7hTXP7I2k2qco8MN027UiNkaCdFgyixy3bsF8th5WEbe9vj6FZaxW4vqasAH9v
gSJM5n6eF+OQoJW2GSJ0M7j++/scgS8rvAJ6/LqEiYcxuA+8ngD4ye+WrVeVphfPVSHztZB5t8L4
4GJXVuQX5XPf74iTVFDIp6nXDwM7pkX6rS7eRHn1GaqfWNW+3P56mkIVZ8opj5IcEDKzny4xCjJB
TMIWdptxsWvED4rM2Ty3SxjNC5zQM7DeYBQgRx/Sm1/JCosXMRwtMc571kKF+fYfpNucSmAwUE+1
4DQN2/c+A27LiO44acoLGqn9E4syAryf02xsHV1Wq8J4DTuSrqiSGT8/7MrUfWrQRwJGFQt9P0QS
OjXR8iM1mn26mvD3WV9vz1G3ZZXY4XQwnq4phrUNgB3A/PXrhfyA/8FGCqJJ2VTo69jabtSUcryY
koVmfuc68j6aO+a5efwsqzlM7C//NBMV5FqaLhFNLsYLE1XQpd1DtboXCND822ZQAa6pLUY7yo3l
PNbl0R7h8tmD+bZjBXmph/UlN7JkY0l0W4Fe9+O7gw4silsnbW+dS2jMjjAhByMLCfW+ZLPfmOme
M/HH6q1jBs/wLN4U9bku+QdPBBXQGk9dna2o3Z0hLIUDFsUQ4eNeZEfn2i6hZG6gIOsIuP6xIFvG
U28UGymW5nGsIllFRZIVlm4ztNuS4itnEP2FTWsN6s9SZAFKmbLz+JgYn4acpo/SHFbxj4uqRJyM
JjlwmXN1STP6XWSAqcCfY7wb+owenNm5J0P9dHt3as6BqhVvgyZArAFOeRHaDb3Vw0dY2LD+c2p4
37gVHOfN+VfVbTYdrzn4R4tp/XcP8ch1q3VJ64u7QHEKIlBVu3PKsLuaIhRfh/pHNE9HOG3dnp0m
iqjo1mJx0J0Fq/VimnWIh7d1Z69Ndmhi6GrcHkFXJVNV4B0T7OeijptLVqUvWTXcEdN8STo7ALgd
2o72kzH2cPvhjyxbNqrO14v1g2+o8g+aac2l00zNBdlC6vfCCtwSYhgl6H3/phfB/4+EACXSzGa8
uPDO+NlWvPQY6jRNv8lu1SRvKmqXxebappDoBdZS2kfZ06CIVnfj0tJckCocl9WFaGqZ4cdl+bvN
3S/r2nWePcPhezD+QM2w21p9zQZTYbkV3CYzRpPqYrZVLT1q58V3oOi+F7O5/hqieOcsQ7YznYKd
4x4eCNxYhBe7ZhXYUfZUS+Y71sIhKjw1cnd7R2pOtArgpQsc8KJhKC+AWoN9tR6I0QVwbwuyiX9b
WPQmzH/0RuWOkolEy4rCh+GWl5Z0+7iPv1q0vSMrvPBc8vX2dHSbXQkYCez9Fjhj5Ze+jby6MWsP
DqeBWZpfNqPEX4DjRwdKSTZ4DlughAwItyj8FlCfpdF+KRIfBiaja3tOfiLRpUlh82WGghoeRoaW
hE8SQNTSw/V/MPMS/sKv0/QFgjRFX3g4iV0yXRV1bZBKmIx9/D8NSj042V7/I2jOntP6+1y8tlvl
Yo1AClfxvaZE36tNsRlXkF+hh+YUhwwEL4i0g7kmQETcCyf1LDs7jA45pKBGZEvmdRWYRSiVdt3F
2VKh00VFFf47wlGkZBwVMGO+N9H9ggMbjCH/foSSvjourmyLfmJs2jjxtiZJUDHBc9MJN5tz3GPD
II9xI+i9Q8rpAvOYDggn557DCTfgHUSgraYAfzjCq5e2ZH3sJi7DIevReoehzF0R5b9NQyyQBOPD
HRwqizLo8yg6uTaQY1BqdA+TU0RwDQWk4RxlciQ72vUQk8gsYABLW+JzOpArTZxyCTI4rO4A2Vy2
Ao7m/lQhhy13SmCd6v4yJnzPaXXBeUdi1CPRW+5cYB4qdiWM9V6TbdBPNCFORRlasAYci3XuL45L
8iCu4E3JagP2blu9d020VsVll7kq427M+gtJwIycojdWvbJhvY+XntzBjXbYqHhouGBcheFJGiWN
C7Ds5SoMCXWnu9agd7CoRGUYTxnYmgrzHrozODf52Z7ryOvg6ot3M94fOePw0oZb3+2gpsksVWg5
q2Q/OI3ZXYrBCKYJXaYCRoEYduEuTK2bO9mY/mZ80412Da3v8va1daplRh/rEkEh2p2bo6ROYLb9
wZZ4X5kF7JYxqvlP7EiuosjnvO4kAw/m0uQ0XAwbW2Z9Wtzs8+1Pp7kPVOB4BQvTfBrK7pIZBtAg
98XS34mYHs3kx+0BdF9LudNkK1HQEBjA7LJLZNBd2nmQhl9TKGIb7Q6Cpg+bK6MhL3EVMz62zjBb
i4HZ5PU+I0bgjF+4EEEGT8rUOsawto17O+ztEfxdYkJoyoAXAJ99no4bObKutvI3pL7bHtDSyNsC
BpaXKQut7mG5WoO92O0x403oyNJv8/UuFeW5YctvslV+1I6qFOmTEh0GSuMeqQN401X/Bv06KJPZ
Jzrzb41RXjKn2LeuHTJYV5D4SAXd2KCaHaTCzw13NB0gbPqLGxeeKwA7ipOHpBX7mDYboUY3hPJ+
W9emzbOCNhcDbAqRp2erci+rYz7gAb3xcNMk0CrIdoZ/cUGhr3SBg9ezVZEwabasH3V/vZJyRRPo
XvFstZepGbzUrtA5vXBcM5sSq7qIr+RbNfhbtnSjJWyyFsasfSfhKkAqIlzfyUQxBo5NIe5H6614
qxtQ2WzTWNZWX+RzONu93Lltv69wo4E/D1KZNMrdpq2nJvlWMbWm0ZWRORdz2IIgxq/GIWtVA8cV
pt2T0wljW7pZl2Kp2FnIDTBnykrMqYoTj83Z62RxoHZg1B2R9rz2U9gW2eyJHIleOudvt8Ojrgqk
QmcLC9pK/SqmcDDFBXI0J1bPwWSiTF5MV/PvsHAhS5QK/tg3HXy6kqbaSn40SZ4qJ41Wt1NXpB1D
GMH+cCGmPzXuURgycOBb3vXJN5kBxF5WkBOJ6lMDe6nbc9ZcCX8TincREv6jFrQe5iI0HJiswZ5s
gbJxvEDLNDp3ZQuoxFDTL2lXvNZL9nB7TO36KjHEnSUEQS1WhNxhqDvNfmW3AQytfPjEQ50FRDNv
7fB0NAEw7a2NUTUH5W+3891MrcxK0kTYRRi7kL2MxeinQ/K16ijxWBR9zkn6eHt6mqxSBc7W0eDY
iXH9pNCDNWHz2PEYLyb78G8/r0SY0mr7RKS0DF3X2M/9Gqzj8FLO47/F979r9u4zQdGiRr8/akJI
te5zh58AY4cRnSh/zv+oY8NVeKw5yYz0xdBA+fa15quEWlKKqkFxyXl7oNiGmw0czVWiYl95Ta3W
heV72HIz6MjwGJXJl39aBxXXahV1mUV8rcKMiW9Qb4EbX9Gf8k1gqeZkqjjWRKDRX1luFTbRcBzt
7rFzzB8QGHheoKScjTBCqMlJ9P1GINAcD1W5eZnRPAM2rQnNSXw2um6XOvA0TZeLOaV/0q2qpeYS
UfWZYTUW/Q11oTMXA9Cyrw2AmB0dB28drd2IruoxMpONcpHmIKoI1jybC1kYpA7HAiBgt292pDbB
ImurjQF030zJJjroeC9ZMeGb1Q7qQvEnYNpar4z4EcpZeHgHt3eabicoJ76xe8OlbG5C5HeBcCo3
GPMhnHjkw9QQEgDRFEzFW9qbcuM20s1LySkg6DFUXQaU5zJ2ixdzcjSMrvbchJ9Y240Xq97S1/x4
JBB///t+y1kZjaRf6tAR1jNFKfG666S1DP5kpNvI34/TPsBVlGEcmrZA1MsQijryzsoSAGf7Ql4m
MTqBoHzjDOmGuc7yXexcWB1DwKjswjwZIfpihkVse3VlHmf65fZW+HhLM1XsuADUYF4HuwuHZHC8
YoROaIenrwdTnC3RId0krkO/m4QxrpDktYYeSpnnGDJm1ZjFPthoP7d1La7n4/+LkkxFf9rOBBkj
OEKF16IkoA6gkRTIcKLkN5V2BTMZvp8cmeJfo6cVHTiIW5xskWwkAroJKq/gqSELpgO0Ek3MY1m8
AqV1gsbF/aa01sdBjqlg0N7G51trpw9RXPtlpn9Ev+Jmk6fFSi7ZSj/RLfCDbiZKYHDKmY8R7M7C
LoZGZ73j0/84u7LlOnF2+0SqQhIguIU9b28PGewkNypnAjGIWQKe/iznKj8nmKq+6k5XxzIgffqG
NYRfG5cceuv8fn+/rVTxmAP+724oDFVJmmI3JKa8wNP6YbLBE9SFpuZQhAOUZ0r/7DXB754NUQA7
g3gKhu/GBcUNf9pIqFbYwP4SCTohGHlsoN0trNv2kNXnWTQnMpjDwOyHpJ0vU8mDQ51jrpdk+wIO
kFI2e6KghUtGfZo5jEbr/k0O+UTJneukBqa8fXXI6XRIsuaolf+88b5Wvv1Sm1gG3NbGVcMNrS64
T+s9DGc6SG4k46vmh4YkcZBCc8PGQtya7FsxHuZqeK6cZw8d7aY9b27ClS6Ev+QJcJ3TrhIgl8+g
iOnwhI8WHtq5P3tk/DYzOKTLdP4w9W2knXlbjv3fl5W/RL2CtYX+M1PNzWB4DUWTPRFFDNnabzVo
VgNVT6TKXq3LNq6qlcmAv8TBTuHsoqcV1jf8s4ryRKQH5Yh7tzn3TRIR6h169M0xtAjhi2b8b8qY
OWrqUEbYQAg8vsEwxJdsx4afYx4GG3f2So3jL4Gzg+RVHtRveTQXx4B2l7bOPpXqviV7D1qmmlRH
ZV5GEnx8f+etoP2Bz/zfkzrWiauarGlunHX+SY7i1FhzpDCfxq/yiBexb0PxtZn4IanS+jzxyd7l
1PvBIEvuQm7AbW/SPqj8kJVvBhH1fhpLefqPv9wiUxLog/gdpgrAo1wsv2XfefDaduA0c3ZzOfiV
YwMtXLehERAfvyGFvYMmzSGU8x3LYwNv7OLsDwd4Ct6YszXfXg0ri/A5paPwAjs2t4BCYDBKS3YK
HfIpr6oX7egjH9tD1wTsRygqqAvK+bnnQRWDo3TLPfOYdugoeqV98zqc7kvHk3uKu8oxnR+TPHik
oP71aKurJs2e3n+Na8FlEYwrD5AlQkx7CyFaNAf6kGXpmdNy7zbBh2xwmmjzjl45xksMMO9yMia9
RSpj7Z217Or7MM9y+hMJQHrX+U81TB9tvzGIWVvt7YH/yjnAfQkN1bgxBe0xKPCQ2YzHpGhQ3DrD
EdONS8b8evcWWzdS95Vej79E/+osHdqxxpI1q/epdOHZ5X+2SHetmF7Qdipge1/HQ1o4kZjBTC9I
HR7f/4wr1/ZSGVmGPc9Kk6FtGsJm05cPpc3uK6ovm8F/7X0ucjhKjA6VUOTOSwTc64hPzk2XJDs3
qL/Ng0Cxkg+RrEiHCo9vpFVray6aOgBiAhZiWtggS7gx5200IP569mMw8uNIOiAL7Uu2zbtcu9+W
GGJpWOiCyR/cpTTdFymFzCj08StzhQ/aQwJpgZAPrxPwipX+mnK+H4fg+/vfb+1JF8HMS0s0xuYR
OFM+7E2HAzF4xQM0Ry6jDNuo0Px5ytnnutqy/F3J+sUiUPGwBpLWos8+ZdNXmO08lRxAnC1F8rUc
b4k2tjMOXw4NlbvJIccSrkzduIfeeV1/qUd4cuXuJ2iCRsGvAj7bsIpFypLDkcTNZhW9/0JXnm8J
SQ4qUTmUDOGdzKvg0PMpOZbdgKylm4eNM7eWJyzByIoDwkq9qbi1PPlB+vQwplzfphDOKoHYZW4W
v3llm7zdh/VwgbvEDrgtV6VHR+XQfw+DENQ0WYCn51VbucvKcy81PvLW1B2zqr5RzY5Bd5xlJJvy
iyfsoyOz6zi0J11oN24Y+Zm4JI26idyFVF0qsptzZyNVeatO/1GNLSHUBKO7bPTnAtcgbF7a0jvp
qWIwDm2BBFBunM2u3ljqLRb8a6m3iPhXnG8h/mqmWhe3onCOojcfYeH5+f09tJZwLXHUPRO8g1RD
ceunhgQXl3lpFtdGi9MwMQvF9KI50rRUT43O5wPxneBQBGajRFkJ6UscdVo5M4ouGJ3UffYhCeFY
m6TyDM94CVtGvgWoX4Fr+/4ixwsUB8qKVOUtcQDDKK1/VJrtw6CXGLHTQy/KIgq8E7YSyg5/ZHeB
KaFrkEOevsDgYAr3inRmV9ej3LVluzVEWGEM+UskdWVBta8r9NZt2g+fgQmG9SVoiLs+qz664O0Q
RcwZwnk2UoXAMRNaTGfl2qcxrT9ZsQW3WMmP/EWcLIcih+IQ5gp+AlzOnB+DgFyHfOpA8OouAKm5
kAma9hsbbuX0LnHWCCbQd5kY+vyjD7fPCWbSOJPcd3/bWvRxGXrPflNdHFB0okqUULTAB3qt5A2m
36zeSPtXfoklBLsP7aRI2RU34ye/UlJ/5qI91GwDjrmWJS0h2AazN3jR1MWNkuaREeh+D930U83e
0ZFBbOdiX8IMXHjhvmXyLvTMBj555Twt8dhO6Q80oYm+8fFNDW0OTqJsLgzvdlMEceUWX2Kv68TM
NugzfStn81ERcB4g8w6ZMyiEQYEdZOd8V2wBjdYOyBJv3SvHNKHl5S0t8ChAxvA+dga9y530xAfv
KDRSMZd9r+vppKvuNFLnNBSbzOGVg/FHA/6vuGurMAHBTZY3O+gfGYhp+4o1cu8OXhsTawtIBFkt
ACMt4zBvzzg2RaQywKZV09x7YPbFlXedQh5baJ0nuc526bxV1Kx96kVMA16BFpBLKW8jySNl+hef
UxIlpPgdzlsd9LU1FhkbDGwnLiE9jySUfGqR9mo0I6C3EvOQbGBN1l7xIvZkQTYnkLSvbmyGS8nc
Qe5xCNJDKbx+R5Ue4QMWAoEOWM9G+Hkr+v7/Xeoum6hFmORT4gzVlaPjBwAk8CvGbZo9hLqoYy5N
13/vGwh5DhkfNxKWf2cK7pJS3+Wdn1EIAl/Cmu6I29xlFT3qvIICkI7ppv/cSmrvLhuoepqNqQQz
V1giiKNbCQholacx8A/NnB2Hyj8OQ/Y1zb7lvM8xRVLk2uRi3ADRrAQ9YP/+N0vxWw6XF2roBeVh
NIMTNJYQl7JD1ATQ1ij6u8a7awyQmOSst9jo/94+7rLPOinlJ5iGN1cv9/LYFjDH6azKrrC7SO9q
3PmPowulnNTOW1P4f58Jd9lUFXlRDrBSM1c+QNntNUu6U1b0z75sXt/foSuPtGyFljqVYA+05hqi
B97UcFMSQKkL9ZCM5dVvIKLFNs7C2kpv+/Wv8DYnIuO0UsAYFs9usyv7/HFm7kvg2VswDc8YmG4c
gBUsrrvsbqoKxky6f/OPCYIPJLyGqj/nmTpgPn4WMPorOExZJJyzAgnQyPe6zI5T2h1s1z/aqv7d
WQjFe0kBWEfvtLtQPqkKBKNZQJIRV2nyYbDsMPZFTFSVRmBhk3iGn2YkCnbgffdY6XQjXf533uAu
26aS8rHQ09tRLtEhELWNe1G//Me5u7vsfvLBIbUUoXNJ0SYKXfJZDFvutmv7dnFf8N7R1Sykc3Fb
sPWc/kLsg6jNJQu3wDh/8L//CK1LC7ccIKDUlXg5cyljTF4hqBBx94PK+B3/3mNolOw4rFBm5+gy
TBK/ZFWy62sOxB0SXKp3PpPQlIU7u/dD7404SvYZbj0xMnNZlrtNUZmVcBws4hQZ6pYVc5JfifC/
Zx48zWj1iWO4GXsAeAK4xDfq87Xzteg7FrDyGvogpZd0uncFoO6FjAyE2hI5AkLKTpvbZuXbLruO
GtimDtG/uRp0e7smPEE515ny6xBsoYDWVnh7xL9CRYYLJMjc3lwDS/e+E15M2MBGoYzcZty/H/dW
jtays2i9VisdNubqeQToYPGqvTCCisL7P32lznWX3cMcwry9njoD69d2l+aQsGIfJx0UsZ7bL/Xs
7nFDP6Z4ulod319yZZ8txQYyMk4eXLqci+ONcT6jdER0a7ruBPrD/dTKLdb7SiPKXWoOKMuM9gBz
ufTeiSlgs96gfnGnD0a9gCoYOXaOWId3earoi4+YtSkZsLYtFkEllEVYBrnnXPw+gfpI+cnN4RvB
ui/5Fm527SUuUtCqdQ3SCTwbPN8iAkxwlX1hiryIIjxvekuvbb1FRBiTvAu9DglZltXfWl7/CFT6
o2ByY++txIFlo9ApNTMF5c5FY14pD0OKbvlwx/iPtlCHTeWJtR2+bAe2yNSzRuJjhLZ9yDWBX0ES
D/5ed4cJjQV7sM0LzbZ6UivOq+6yM4jIBtU8hu1dzZg/7KAOCGPuXdqcZddakHETEEIep0AdOxRt
Y13dmyAEl/q59r62o4jd5Dv3nL0cixhibajiNnKNf9en7rItlynmS5KU9NImH4R46M0AC99iN1T2
3svHb+ati5BnWzKGK9tz6aumemP6MPHSK3jH51a8FRS+/aL1+BCMH94PI6vf9W3X/hV7c0FYAQm0
9FrQNO7yHgpVFTS/9MPoCLA2eHDOJ/67CR1k2e349P6qKyd72ZnTVQubREyIL9S2z/XsvXR03pXW
6aJNWsjaEovgEaRFCwUHeAgQUbkHUAnTixoxwoQyuoqrmpvDf3uURQjpE+vMpUBaAhdg27fnsAT7
LZlecCj+2wKL8CE7lWdNh03glz/fSMzSlIe+TPabpJC1XbZIJATa6oOuu+oKcXfnKZHlV1mNBxiS
Vo96qr9Z7/z+g/y7z+wuu2LAqfOygJTpFdos3yVpP8/U3VBXWAmxy45YbdAQI0qpK3YzWDOw3+m0
fGn81/d/87Uf//bm/jojJXTpXVkP6pqorIIB53Su3yrQOsk2Yvjaq3nbxH8tkPRwL4RvHrnwSb2w
pLq6xZYozsr1sGxyAa9aDqm25FJPwbe8511UNt2PoSguVarKCP5rJyfbStJXttKypaWKFJBbEBMv
qDPOSSbseZjQXglOvK3CB9b3G2F45XAvVQQ6CCL4aWDSqyXdfeLYne80T75yHrKu3sLern2TxcEe
5OghGaqTq4bb9m6otRPpZN5qZ6x9lsWpDsJ+qFivxmuvvGMPrccXzwLzkrcPSfB9smeatGNcJv1L
atBIapsL97161/GpegTfmsd1QlAdSkhEaneM6n5z7vgWH/9RZi31BXqXMTSX0YEAmvmjbaavrgAO
Xxk4jHrwuXWfbApj3SBP98B5fYTnzjFVAIb20X86akutgSr3IHfvkfwKg4KPKgjAPsOEHBOb93/8
ygZd6gxIo1oe0La4gmj3zR2q6dgHoAmPBbmv4erhyC/vr7MSMZZyA04XBBVUlNmlVDaoo6qn0INs
MwHrywwmee8vsnIKlrIDBZFlUY56hrq752OWNmBaqrsIs8N4UwBw7UHe/vtfkSmoA+4GM9fX2cL0
Hr7UaurP/5H76C61A3LCamcsuYHaW7IzRXNlaX1wRRMziaGG9PdhqU/tlsjEyrjZXcoHpGULPEvS
tdeUtT+HrAiKqMUh3E3WfQ5r53kiGXlNQRvYAytZn3oobIKqntrITlkZ90ldHrTo72oByxNYsKI+
nUBX2dj5a1tzEW+gz0Ca1GfOBaOAqC4GoLJQWIFQVbDwsbF24y5b2zSLwMMm7YatQsmTlnrfvyEW
vkI+H7S74vT+rlzr1C5lAWZUx3bIcQnkLPlUpOJj6eIlTRMFTL7kGOVMB8n0D5ZNvyDPshfpFrxv
5dGWIgBQ35fzRGx2lX6y62a+9zzAOjVG9E61e//hVsL2kvY/cTV5rkUyFgxzBP4qkvIpu1XwwG31
d6uf3l/lDy/7H0F4ydcWvZdBQ7zQ10IN5c43ZRFjYPnCKxfY2GKi0MudmshJ1PekqRwZFZBe8EXF
TwkDeJtn1V3L9IPq62Ln1l4SAULlv1pi+y8AUr0OVW3iN0eKA7MMdsCZwdCZq6CNc5P6r2MLL3ef
tqk+5qPuocs7dXVUB8ln6wgwwTirP3eO7XbM8dAurdiVT6zdzZ23Vf2tVFlLL62SjULXRQ3FirTJ
91QFJ+aTK3KkIy5kSJiUngPjFRJGI4E90/vvfCXQLe3PeDpASQ6h7jJAumQib2eQCHjkbCH4/+Qm
//qmi0gKwMbUh7SqrorkThczD6Q3nnwvs+4HNP4G0FOogKFkT0TgxdoIEedt82xCwvZ/zKaTVNzK
ccoRExvxpZWYd9A0OVCqH5zAe25znceQ42xuLUbrsD0uPtTa+0ACfJrCJJ+9PiM7VgQ0i7xWeJ9s
Sm68oM41Bd9jl1PzkCYGNpWQ4Tkm1L8Toao+BmGZ3cPT59EhDbyi29zA2qyFRiudsDEo3Jv2mrv0
mScDzH4ALI485rW3loUZtNu68SwK9D3S1Fxy4v14/0OtHMElD7VroddLkzG4OHDMRd3YPkjCv+WZ
a+JC6UNqJyeiqbOBIVnZikv2qQ5C6HI0o3fJuTnVgPjUuiwG5NA+TLVZG0DS5AGGqc2JKqM3qoG1
rfiWkf5153J45IQyDdXVz8S97zix34ufmw3qtUHeUgOgNZwIMG+cS57G1XCX5q8lfzH6iXtnmd7N
gRNNmdi57m3T/WHlJS4Z/0PQ2JEbtKhATBblvek/kp7EqXxBuyRVP9xcHN/fG2ttoz8WcH+9OuRx
TksToa/KOY62P9d1+wmA5aPA2B6+hq/AFF8ye8mlgYk6i5QvL0XNPw/IAadGQiFsUq9wYAdM0l49
GR7exK3zdgsqtPJhl0oAOhulCgzJUGlHVH6hXQQXlo0nX5k8L4VabOd0kI0M0WWU7SdZAiZQJFCp
7PPui1N0R23TyzyCDwIpCxrV3RyTqo+aQQaAZbLfGS7myiUPWYarGjP/nQOFm0gmBBJ3/gZ85I8P
2D8i4FLZhcBCEgLMGBLBh9lvfk6y2xP/ARwLbIsqEdFgP1X6zgTlEf2HMbliSBfV9JLXoO952a6X
+OP4zIBQr8fp0tDiuR7dCxvS8/vvcKXiWwrDpCmz3GkVu4SD/JqZ8GuQjy/v/+iVE7CUgmlZ40g6
DhpVVYYU2ikAvAr2fV7YI6MYTJkeOFxRfahCtpFOrj3MIohAtJNpIn3v4lr5pSHVRxBPNrotK3nW
UgpiSkRHhT8FFyvpAx/NY+aKb2EHdHGT043p8doai2x47utgHtHUuSDewuV01vnOq9qvkyfpqWzZ
lqz22jKLbFhz60NS2U+u84hTTwDwjComgygf5kezVXesLbJosJXp5DZZjm5n645APmcekmDlP2Sz
mOO26Pbvb7GVD76UgpiqwBZDSoNLP4NfVGI6eHLKUO3e/+krYCl3qYXAdeImuODpxS+OsMoAIt+L
B9vA/do5O73oQBAEnrPrdrkMY6fI4rd/T9uN3bx26S+Sp6CnRRM4k7gwF3QsGhxlxe2+kOW4qwZY
zB+qLcX7lZP6Zwz21w3S1JTkY+r4l2w24N+U07yjDZs+iSb7DeonSvnMg0iBW6IHor69/3JXBOHc
Py/9r0X5PMMOOi3EpYJEjfc8e858cKkQH20ROhGmGA+aqORcQMAwTiFc0Ov0PLGyj0wj80dXt9zE
HZ0+BoV178uEntqspadsBGEC8kVdXLMcUr1NZnfO3LrR6HUS8sGwa9zJouAHL+vsB8Gk8wDOijgo
VzqfaRnmR+PPYTxAEfccpo6Gr40yz17IN/bUSsW71AEAcglkr7nxLhZA7t2gUn4CVWGOR1geX8a+
/qaR8m9kjStiXO5SGWAYJpqogboXOZtrq7LyGYZo40VXxr9XoIlHTE1PlPsfXMThPXgZ1cHWwXTp
Ui7gqyQ/TAKCgI12tk7Uv6MCX+K2kgYwqVLk0yWgzcM8h5jcE/camhu8It7fVv9+vyC4/m8eOYSl
GgGAmy4hEgAyzV6EnYdTI+QXTdlLPpHv7y+0ktf8yTT/2r6UYLzylrVeBqrbMxLk/Rw0Y5z4m+iP
tRUWcRqmlGpU4+Bd6GxH2A1i2gy4MtmLIu02WrJrSyyitJca6pom9y4eL+t7CD/yW153ep/ptt2o
6/90Mf+RAf0/jQ06530G/73LnFQzPfBmYnRXuQHcLupWo0FSwAunKm0dTdyrPiYodN1dP3oMjA9a
DXPMOlidRiVEKnc+ir2YtZ579lH8vChvTD7l+RQ+VUR3VdQAgB6h3vxgneGjU2n/rpjTPG7aCsgi
xYdDO3TOjhHLHlUmsthv0+GU9SQ5wuDFfiq8SZwH3SIFcxLtX8VYfp4zFxjVtMqPpUmmFqh2bugx
nPR0bDjRnwtekbsu8chJpYkfBaJxT56Ak2BVqO4FNr90o/G5NrRcynBUjtNLXYbzRfEy/FBDi6hJ
bRNrjHozXLJJ3NYVaJb9CHygU7d9Efkuq7dWX9kpS1UO3ppWQZnWv4BSG8RsMOmuJQavlRXf2AxB
P8RvtfdmXBZpFcYeJORPIEW1J6hzhvjAISYLt05N2VbH7e1A/2tbLXI9vwOFY84Fvcii2TtK7ZRb
ZPuqm+SuqdQcK9thDN7DndkC9l+FZF/xtnmVamNfr2GzlqIe6dRljQ5rDFshfuyckyb/MFZgrKZt
aOJ+9t2oIvKjhoiq6hL/Vhpld1Kbx9YB05Rp5yM0nqJOzWfWDf4PRNyXZMBfyln6y51KUDYHA3Ep
+El7xI+lbS/t4F6tk6GUSLfQ7WvRchFi0i4cbRcM9uJbc+1ochzc/N51oHUFovshS9TW13r7gf/6
WouwrPtcF6qR8wXqIS+MGFSm5fDU2Qoj/vpZPjtcQ3a81MPRhY+IB2/G96P0vx/QXTrt0bSZ0rkv
UTHVz0kz6tjmgdgrrWlUhmzYWwMX1/eX4sEfese/nnIRTue6g+wpUwBwOH4KnF2Ksalq48rhxGVQ
LQkS58NsofjwU6FqDTXGqtk4F+h4W+KAoBswT7YRSG1BVkeSdTrzH2Gux00Rtx0cDzAsC/wAhfSM
fU7zGFOPwn3uK9gvuSCWA4X9OxmaMBmRlKJZe5/5uZf8SOo5R3N4TCDIjzJ4LjN9z5Qt9u0UsmMC
/W6y75zKuUdZM6gTyDwi2Kdw7/rSy6Y9onUOfMeUAZqvJ1Rt6LA5aEem3g52WLAUoimiDDxMbXYC
3cm7K+Bh9ESVI4GkmBUGCYPMQYUP6e9EkfmnNIB5FkOfRfAC7V+kGOV9lRT+1zIch4cm1c4hFT6s
fWZZZr+nboLeSzH6hXxow7b/UgYBuIFp5RXFgxi6VtGoww1WXgRodQQ0biQWocrbXVc68Nt+U91M
ptwEu3bwyr3oeXOnqEp/qqqpo9wvPtb57N6FeAYktykUwIqOyp1P8izOs6GE4v0IeV/WNuJQ43M+
OsrxzX1YyBF0dk97DxAIlA9ECnUqhhJ8gQFa78CmQb32NOcj6DWkIrCqT8vwC8laTBFF4rMdL9ln
N1HOD+my3/6UQ0ktUy3yzCCpIkQyR8VkRksiHAtvV9YoK1q3Hw5ZkHT5PlBEqpMQcMJpTVc/110B
E2dWpPDcbVNs65NNoab2EAKxK4+psY09Za0c+eemqhuxJxV8jEFG88YxNqGLHqoRfnlqlA+51hRA
FbC0MsGrc20TyOnVlgqY7ikBH7RnmQTgYIsuByxjT2VTZX1MdBHoOxrgr6Kl/sYIbxPnUZWJg1ES
tC4OMqlKUBoHaKmQHQa/FbJ5IOrTBz0O7UFhv98VU2sPA6+hkFmJWux0p9BY7ZjQO12Ubf0k8qBw
Dl4H/ayDxjTYP2TeGLaQ0S9nVM0RWr1V/YD8aAhuXiOb9Fk3jQ/broDOvR9J3JFOrFMNpWb8Jk1B
jug0slnDp9Lm7sV39VAc2NTZ9sAInMZfTW/U/EikBuBK+eBgf2Fmyi294xVnwOEyNM6hG1Abo+8Y
cwp+N8KgUP1Qc0LVHVUwQror8U68pwKzEhJN+BjeIVWe9g+8a8PgZLVsg1g7EsCvqHbgxRGbbgqD
m9QiTL4KN+HtQc4e1w9Bhb+wm8uKJHBVG91ePknjC34A2wACzyn80dWvHJNQuDekrjHJQ82xEY/B
YIx/qao6qzXiq8JgvU7AWbj185yZxzwYkj30/KRFmp80RkQwWrX+S8E5ryHR4OX1EwZYHlyknQDH
0x1ozU+zdsX4GzJ2xDzlUOVq7jCPJ8mZlx22LE3fxAB6P637XzyEetMtcLK8/5q34QhQBPcU+ZyU
bt3bqOrEGOzHOuPAJAtby2f8LT081o03OzDY4iTQ90o43XDM+skf9m7ZOfpTIdxxAEIO+xqWdiUR
+4b5U/3io9vkoX4DB/vcDDAFOUKJJYTuCE/69BRmWdl8ceaAlbfJrbuExqZtnCGJGr/n/llkfa9/
tjKzTMcVteyY0cKrTsVYTsm1Btabnvw0RDIL+sVYzOcxLA16qDluK7XrndF9i64DKO8vevar/lAP
Tc3vGKLR5O0rVcnskkO/UL4Y1/fzz6WvQx/sVm2li0qsmBt5XyBWlOcRz5Q9tWlfVXsZwovynGnp
FV+1nDpxSY3xDqpN0UMsLP7/nZ7nCmYkgN42T5JVnYMCmOYM1QI1kwXMWxunODlhpkZ9mGF5re+m
Ah/mnviu6vsoyYfSP+IiAnGFhgpEAlsNVv8Suc/8E6tq5oAOVUJXrmv9tt3VXV7Qn3NryHAsadiP
4Oq2wkyRn3oEUroUPEAMY6pmeK0YxsaPoA6DqRUh0qiEIKl3muTSUR8NtK6A+eUczbTCBRV6pZLf
4U5qyQfRUDpcYEmTjke3LERwRzGuCX5kFaP0c58zAs0JH6bVXzhtLbuV0JfpUcZik/42yC/EOcXg
vnEw0GLU/e46rG9PfHYJ2CzajDryMN1ufgljDOBl3DDevgimOnqoYMg63vLe8cc723BUA9CASIL8
degHGd5DoaNLv4ICQw14EcJ28nMwKUkOmbTMPzAxjcmd4lVJ4oZP1Et3JXP5FRrUlhzzdmi8q0XP
Wr0CqscwbKDW0KzbScVCqyMHl4nzY04HVNxYqMzz3dvh6CYIVgMkYiMGMrQj9synXn6nGJ3heD4n
iW9+zoA45a+Z9rL+tZ8VEZEnwNL/HFTArXzilbH5r6FQANMANU38wTv4iqPJs+/7mgZ3eYoo+8Qy
4nTpqXScNLAxwDp9cxrSZuTJCUI1avpVAoGP60F53JX7aa5QbkdB4dfeGPlzqTx/J1LleMhGWE2g
zxY0SkY6lK7AbSsl1Eojv+0hdblX4eQH6JZx7VXuUQymH752yrGjd7SwrYBZ8eSiMf0tG7ymn2J/
MM2wLyfpuNB3mnRifDAbKAERqqdqPMoiqLr8KLnvJ3SnoLxG9AVwqYE/MVP61sZ8DP3mNUOOWdcR
zyFVDzRYzyt4ritalDNMCazIIY1sAHTbBQbeyWkcAibowJecQMA5IiXPvDMM46b8JIim5rfn1L44
WsCn62OK8jnYoQJqgRQXsNFR0ai61FMHWgkJGeSpNL7e+xm00o6Fb3P2lchUd296EO5vNEY1/SVK
w/NTPdIcLxDSREWv9CMjI2a/fk4zF5YGXhJcw4Q54wnm4sE4nbyZ8ksAy0og9Kwt84NEYeZ81jxP
5r0fEgmB9YSNObmbOmLoj6Bkzsl1qZsdAw/39x6Opp1n4tDAYgxCaA5lt2qcxq6I5dwxTOIbKx+T
MtHBR1oa07x2I5/OZGj1PrFw1yjq4Y2+oJL+GCKNar8BWQm0MB6Zd8G5zUMLSZ1Uj6HYBzzIQkgs
Bk6ozxaZJaKGytQQhSMIFoFHQ/DYkFVZVx+nvGfsA4XsWkIOXDjNeCn9/+PoPLYjRbIw/EScgwvM
FpNGXiq1ymw4KkkVgQkg8PD082l2PdPT05WZEHHvb7uyeracUTi3vnBdxjVeXWenLM5rY/VXWp4Z
LlEZ3jiR312VO9maEzbuvkNsLWpDx4Mq7yrc3egqnBEms43H1kI+BJBT/q33Ah/JQduQumGyDrxf
08DN9Vh1tXZfiv6gw2qZIh7AYKu/EXNg0Umft8Ey/Emi2j9m8jHrrSYrTow3/qjLz60tuQyr4rhI
Cuj+heGoKA5Yl3bpnzw6QOe7sFcE2nrocMQj4ZdD/INEJNy3/bzpEmMRle7UQzfevp+o6Bi7r9hx
LHGC6bKj3/4czusPAewV/SikHoqPij8r804dhof6U0wh+QLppg8VPB46rjraNJpmsvlkdtAmym7K
29Ib/Z33dxiX7VtlYZd70tnYa64RcuJTtXUGu3WxYONw6yUcOSu2unosKNywmCgJUDABCTVlrBFR
5EsE+/4qECcuTmqXerB+zJ0p+zV3Ygag/tI0FWh6GHFVT2ERxSod4tbyGM4IXf8s2jXyTBos/Wo/
BAvNc1d3I1CF9haSeA7tVz/CSuN45BOSL33qqs4vowTAx9ZkNw5tTxlHFWnz4BZ10znJHOxzwP1s
DezZSWBRn3avR0fNXVr1+57w31uo0xqh2Ee5IDj+YG4L+E85llTI7ITzfIpit56Dwy9Og7ZDXLuM
6dPBieYOB+CVTxgqT62Dq7/qg/U6RgzRib3o3aZGykSiTYpYxPIuoJ/MZ2RYumjO+T9uKOLkJX5V
YR+vBFrHTm/w5xV7mJEY2tjPDArU3B57vWMHsbQdhC8zqT3BqR2COXoe4l6t53EOizs/mkZUxkKe
Gblk3Se+Xcf6jOzJcx4PxkCd9y7PVZcPtqhHc11EJ3rDRP0NaClnse7LuTIL1sBqCv+uTuW+rYEb
fbGccpid4l13QbK4xTbTXDWIz522rBSDujxNo+1SQ4gZR/ptyuHjLXterfggzdmfwQfMVeq+I9df
mbiOMn/29PqqeiXXKTPaIx8NE+8ReeXJnwd3fhLxCETnB8r6XZo1KoBV2Qyi1Nvbso7e2IyjiTiF
nqKMFB3bjm6ksobAQqMA2uiLTPnthFt/iqd7tXn2+4jwR/XpVlmVW2Tu0ltOmOgKi88v4/jWmlne
1tKzVx9rAeqyrRWpFlPBJDsTBkZEdD5usuj/RGUfrXnNGyFeIj7EfAPBvormW1w/ZZXp9znxxwi4
UVsBRRt9OymHuhtaRZf3zhOOc96j7+agNNyswXrjkNXBwO5q1Xt+KIo81yQe3M0XJMMNcj4HtRLq
ft8Gz7uslATOXwv9t61KJqkhMcYDtlP8GEVVD3e69R0XDw/z/e+xwHMXDnXH9QhGAIHV1CkbUO/k
0TqLrPWk52ZDbW+/EWta55D6lsd23i0rszb+M2ij92V06PanqTLVPc9KcOtHdexkzrRb6bT03lV7
+/JKYkv3Yw5xghDcBqaRtW7tT4kDQbMntueEXfwa+P52Y4K2//Kq0VuzrlnrxFDgm2xkYD9HCysW
I0mfOg5r4bnkpC0yfVCkM6710+gNnPBbcXg3ZaeHW96u0Uk7Gl/wysXHtY5sjVzkmJi+1+Ui7IkB
ZRtEQg+UTrGuDOeqX2TmiGO8jJ4ozqEs1puq5IAiaYYgNd2Je8cBsHFUXzGwIRyLaGe/rZ3DzomM
cxJS3us0cr0V0+zYnZfF73+Py8ih1TVuRvwyHr6CY9fS3+kF0fpzmOKatcxncJpYuY9mtHNVcWbM
LgxoPQVrEnV+DOYN4DFVwZunyB6eCizyHBRFDi3ru3wHVnGaantgY+qmKzV8H3SaBEyNkoVNh/x5
yq7eUmcbC75/6TpjquvJ3EaMCGwB/vzPmMD5r284PnyyT343HUY24w/BU0AO4H+VVxVXqmHINSON
mPPEjIln0QSpK0fmO+3tDKIBzgt0HIxNKjbWZS2nOdtNxUgXBO30Z96riMrAuMLs5YSv1ViC1gee
PEWFqy91zxCYkKGPrlRYurhlq2a2w39zNssU3LoUHvaJ4Gg4S3gpQs48b1L5VvjUYbSz2P76ZmAA
Zrn1n0zdlaz/4dZ/1cLYl9G39hcfe/cZLcVSp0F78KXJUmSkadqYoE3/0S5rdDvT2/lDbr3Lk++W
MAvBKhLFw3AyQm63rMfA9pXU+RF7POgDEtymHPYj3eNpPWnL1AgqEct8yUaXj1XsyV/dWgeJu1ha
555yuremLVB51mjbgpvS7upTqadgzhy/aX8IKfvn3m/Ee+H05T+aHyw6kQIGM+zb/x2dZXn3NF2r
x2Voi+vqqpgWgw7qsvHJik/2eiakEUbkfeIcNJfgAObK8NcW50pQ5pf6fWOr9CiL/VLEjlR5Z1vW
moR2XTnEc3fYSqNx2Qego+o77IPrKy+OYnd+j3rjXiYNZ7dvHT88pjdXTJRFk6BilTnR4taYs637
fjIesXrwjlDee05AwukKkAeIpPcP297172Az6j4gY/Pgt2NFZK1cwBO4J618CqPhx0TUp5cMM0Xu
/4qyqvvUZoZ6kJW7BZmEXUZNVx/jk3QYMaejIqZ2dkmsobLCyAeoob5+OBh/ZV5Pvnz0SSSPs0Oa
73WkYb5II6769yDYcGEI1Z2QTw7/CtztB5jnWtyg6lZh0jKripSnAyKpsSmwS1239B89PPNbSoeF
3WehI5o2aQZrFSd3EwgihzCOo3Qew15nxqs8cyU8KF5yrT1zi365p7I40uJZEYkfkLY/RZ92WLYq
DWhiZserNv3b7v2Qpxg/vp27R8OYEvKrdnkT7dMfZrzxZ3HExVdnBk8kTmRJNw1W8lsTNbeLezNv
bJnpTjwhDXjOaP8qu3V+4FBw3gd4oK8BHuppjeY9Tmzin3RurQfR3Gsc3KxKqo+gmcRfRraQREkd
spPJdrFu91V1/1TB/Ja4vb9XmWROelgO6k1Tf/PiW0eOLof5NLovNW0INCHw/Csy0ht56zKBqNRU
rTueCvL/W9rp/KW7Bk6nUSp9QyAh/zJIDncizqZrNKBGY1STemTWhz/LSPpNJsWM9NbFLPp/bcXS
PUzCrgljD3vE4E/jFnKyRT7n39NxzIX1a2OquxHDNuX1rMaAYMYNxBVzSR1D8azTD7evNtri/C0S
3w2mMn4+oB8vIB7sZhyKdgEwFDXdnZls26Rhu1uXsDCcF6ozgftTyT5+PNyte+2ckg38CKdiSP1Q
gX1MlPwd5G8022h+NIF/fExTNV82Oxr93Np1++JNvvWHZKzw3A3RRIa48Rj/hPHr8bKvZfkWHKW3
ZDb77PNqpPyqDmqcL37lHHM6bEB7p0BjAU4IdNK/G1S5j/G4tA99iI4uL0SnhhzMIljSlh1E3khQ
+fnCPxHfuIhuSAsNnaDK/GAguOGwS4PTI6KAKycsq4lo16P1+i5Ed0Eo1uB7z9+5TRjsykiZJFTt
8WhrNLnU51lLcSIxjCur87uovV1ltb6XYhyRPO0NfEZg/Ohs+wPqOZYThnB/XNHFLmW9hoCzUmWK
2qUjL71Ndjfl0fCm1tDN7pXvTQbEUE3VtYwRza8tvUtXl6/u3ZpXoPeGwYTYRJu5s7D7cb+GdU1B
eBv7qIDnbqmfwqB06ZWpj5YXgpstMFfAA1XnQwhAdiGsYkE0PevotlAb6ljXhFxDbbAsziOz1z6x
JSyTSqNls0tWuGqBnTPe9/3rFl0cX+Qk659+aav+OZ4cZT2Hu+PuKQN6t52tsZeUUuyh8zQvbfVe
E7NdIVnegTNbxiS4Fcd3PjACMIF4kRglZvjetKk9DN5879u+mNhpF3vLSlOGj31lLX+HaS69i6i7
OGfDA1ix16VvEn6w5l0slZdRUFG5POo75GsbMBkMLGbdKYpXdR6wOIRJXQrr40BHfQ8iEQXnHbb9
Cgeiqw+vH+yXZZCaXYik9rvenrV5CpVnX4Egn1Szeo8OjaE3Dmt3iyiUAjecIkUI2NhqSkPaccNj
2Jaz/N3HDaWGtuMtVx1MlZ+65SbPh7sqVuZDi5zis4EBv1vver/y2dLXrTWZ2IS0z1bo9D8NeYNx
xtQ7dKipu7k/m32puZJnFrOkr90o7wAqY2ognSp8WXzV37tOVE3JyGSJCcXT04tqiXXhdFkRTzrN
8fldeHSkjYoRBPXuMkx5HOPjvyEWnNoFQ0S0nYiyHSXzk8WwZruUjBOoK0pfZQQPdkvu+nFcXWoy
+YIUdNTTNI8ovWatHZRxukpbZMG4BnAee0DKc1CC2JByRAUCuRxtTESVtaWWH5Ufm1fXCztGaS+n
yh66kAZDiqONvctTQFUV5d6x54E09720E6k6PV2Ptt9N1na7iujwoGw60wYZWP5dH3YNZy94BLcW
WdV48iEqfJ4Ttwzp8XPBq8iXoVjbLgv9Jq1pFAiX4oZRr4qdId06v0JMCN34/VHsRiVrPEuTkKI1
nb22PexEj16Tb0LghJ3VhEtiZulXo4ZnWeLhZR66/Y+wZyGyUEMgpOvAyJ3PZclJ4EbU+j0puQWv
zXHUYzIWff1i1cvuP5iooba9DlfpZR3UxJ6LwtpAR7Voe0SvoLgpL17YJmNflFYClba/dNLscwam
zz3gzuB/ydTbPSYs2YTvMlZ1++/wegrSWS9BC2waSPIGWZO8LQavctO29duF1nRlHU8mkEV9Hjpr
MUzIU3yHW4b6lVkWKg9a7HZZiRQMD3gY12gTC0N7BsaFJd0Jd3mFWRu+eifco5xZqrqIxqnO3PPc
TNLoGw0utp08tsZvZmFRj+XKM5UMcm/ErTKrGm/2Mgx6CDVwhsssY73lTbU37wawO5ddUf5a/WD5
7Wln/9xZbG4A4HnqvH173RrH9RhVI+QVdWH8x5nVhvzcASXB7vmGpI0BqxrbTRN6N43yrPHV6fwp
OAe6a3qU7XFJulhXrA+tXwX6FgKrjf/s2+HAxg1M3xwYg/5CML5/DIdy5Wm1F+e1krBjsjTOFX1F
cDuvTvHJwiMIczyKkgkdMuZrCgaeAhltTpdrrydRrA8Me2/R7XciAPhbcHG/Ruv66BZUIWrh1yRV
jT5eYndXzBRm+oy7bVzuiWknO7IN5HFb+4F7jYw33E0rUVfKjo4+BZZTAsw3ZCEyqB+vHT80AGnn
sIKGIxcc01yJx3fzB2AH4FJMEdgnz6He3E9lIFWSxYKcmcpq+UdjiVNy1C91QklG8bY3Zgt5vMaw
y6Q1LBw8q5nuyaYv/2k/ZggWlU0QNGQmLEsoy5VozdaQ/DFF9Y/NUpCc2AX/27jauIxHsmhFu/kQ
wSZqbwodOy8UNHafrbLsfOndLndsuLKKM4aDzmMypFAizD3XloS9zu1p9fjXOzbBsGPZgfnFNZeM
huRJ2pAcN2DhHnNTuJQmm0HWXuo6ZhOTRwn1PtjFfV92jLxLvU3vS1WbrBiE4FaxaOrqI/c4FeU4
kgjTySLtlpjMnLBd3sJtnomUHThD8KKG96sO+4tH748Pt4Nulw0MvhvSLG0bMQACFNL7PTZYZLHl
y2eUA1E2BeGabb1Yf87WuGculPOLCa3mUQvKkIE5u4sKC+uNtx0Rph1hLgYNc85zMdj5OgIgcBfK
c+PNNW9QWbCWRDJ0U62R8wz6aBnhdswhwareHce0t+DfHatbOT8MOoKHKJh7Uwdq6+KOYAD2IMt7
ajxo9sBdxco50bSxDf5AncdWZgTZedmuzcti7yIjUXhKqUUUF90V28V3IGPbdt/vWDboqeWNeFqE
VV4ouhEEmX6nA1v6OCPub+6mhthJSjM/WhxVKf8oNqF+KMpk7mpnTXbKi7Iu3uKnuhL221p2bgYx
aT8C6jYPfamdDx52L6Oxr0s9bymKbOtsWA5JplPnKcSw7VHkRb1U754EM/S0LS9j6agslMfIKW5Z
72iRaOHpy3dnD/Q5WIvotESb/n4u/M8QIf6s8sMDHsyqIGyeVVhOxO8LaNFi2zJvCGdicPfQSspi
+TsvFtBMNR9X0/mfDNxfRq7BC47bPZuD1n7YKjirFZz+1ZZ2eIb2dbPS2uJrFA/Ww7ia96Dv+rw2
CnZF4inxR6g9VpCK27IKfaqjvPEMaFUT5VOoEyo7w0W+V1+uP3UXcMjguRmm1zFsyrfGDvwmnZkB
zkaNRXIUdY2FfIpeHFL5smMAjyBGN6YsAO2VSyrPrpN9omeraJ2PEFUO3+cisgMdGvoVtQdhTkRR
PaQoWdokXsWypgr1hOKyRxifmXooM7ORXrRZ5W+3wj3yrtbW2+ioDu028HMZ0s47q4OGzfM6zVyE
dWDBxzyZvbLlnZ5H17NOe1CtNajUNMlD8AJosfxcEL22F8a2ffsBlFp1kFX74Mf/qXHxP0S9d+rR
pg/A5J0T7cO/cvcOogW3tcYKr0Zl3PsjPqLpnYInu7vh666aD+GiJIDmHnr16Jo68O6OQdeZT1WK
+3P3nIPE0trR0I3etCrzEmM2H7j2iLpf2OiMs/4Xz4MyX5G1BmZP2r50ht/RzN9g2rDbck0m1Dkq
ncnQBdPdnfjPPNGbRS1bJB+gP2snH5a2+L8/rsrdcJpe1TqTtYC8jKKJYjHVngLqhoyW/jStbJLt
hE88EX3nqvfd1D6cV0H3X/NQysK8sVD2zEgNxw1Fh82xv9kbPqfnuIxWdSIzzrHTuDG0pzbCRc5Q
F3X/b7GKqX3tK7G3Lw424iGNSy7+jeK7daiSkpe1uuvG3qBHdPyjZO+ExvITruW2fWyn6eCblgdo
bVLvANZpszoDVAPBll17E8eev5N63RXy12R1e/TItGWXb/sqjj45Zr9f38rW8DC5OFIZ2yi2cH9D
vEbOUw3IIv+paGr/zSE+utzrENuW2SLsiG22A2G40unreDTBqsN6YvSZZD5GynqNKanr8CH6tTI2
woQyrItEGoFLS1oz7r9omkpw40ksm69pdYnm7cekIGeykrYLYSVhh7KVBu1uIj/yFNiFPf9z1r72
7Rw+r/PF3dYoOScj7SPoYYwzkT1ekIP+qxZWu37FQEqRm1Chu9GKiPcoVltquNbBlLmeSsi/kdaP
n15lwYjjGfci66p7NUY6q0gebG8aF8nRt7s0nor7eBfauaD3GfbrOFij7rJw1FHzMG7DFp9DVUW9
ua6hIxmLZBQcf/xl1jIlRk53iNBmmKZM6zhc/1NAW97zNtt7b7JtDOegoIFKDIy/gXOIB6tkzoW0
dlFo2D7f0ELtPIKBPrEsud2Njhd6+padlG2XnHFyCD/FLoQYT94SlAfyH9UBWZDDFMpuOGEFAAOb
bRk09wY+rPmAwGqPnyMHlvhXOZMNMRmUzVoSMBJZwv+O4Q7RysFt1Xx2giZ1GTn54QRty+6kJmtC
nXo4FmjDWfNjyubKecICd2nbzj1+2XIJqZsYp6isXyAL9rV7iGw31HYWHaU5/gaODLb3JpzROXvb
HjR/NxCB2ZxKz5Pq1EflZvp0dMVh7uUBgY1pO8DzugEP6PMhl9h76Q+P0RS902RS+FBkzPbBR0im
qELinqxIyv6B99dhzttHVHkWTTvFXxsw2b0jWM26E3dpSLJAMQv2k93jnOCb1k3/l5e58u/tiSKe
xKze6p8c7Ha8/bXxVErlWoQfcIr/SWWX7wvzzzbBcymBl6/2kBfIc+/Lo3kpgpHr+rD18MRhElRX
yC0tftRRORePq90s073V28t+Q+DYdHJIzNIZIm2RVzxuzCaLiT5VXNX4p72KdihXMlYwMprJetOc
2V3O52/mvNSt02TIkrzcCexjfih8AJ13IY+g/4Piy/00HinQQAsQqMDaa+TfCUhqdg6oDe9cBAOC
K6eLm5eoL2NLJ1tgBwFBD7Y73AM1Nr8UIpv5MWa92FOI0dDcq66MytPu8f7mfQwJnNAafvRuapQb
ire1m1Yvjx2bOl32B6qvum49umTBpnukVQX++mShehEnKOZFJ5W3i52BZDO3xjXzlhZFU6gLYZV4
k2xFvWLCy2Pd+J27vRhCVfyf9hrY27vdRmjz95mFHHB02d8211lo5u5JEvy9OHF3pogFGk4G4TUm
BvQEInjUqVs3Ykoi1+ZVAsggCqwvQxDs2A1EGnOPHVnXoQJIxKHC6dLyALivRS1AifrGalJTVM3T
6EcmeByZdhlaCG/fYAsrfVPXZXhcA1zX17E7gg8Rb9QyItiwf7lBuPyQ/LK0A6xmvwPlDlCDhvbw
MqARCD8DsPm/RcHbctnqdm0zV/ggg6HNKHgNYd/9G0QJy7Nf+iRXad1GRTILe3lYa6uqb6ta0U9/
eHp+9/vY2x7sLe7/wOVtnzQrEnkV94VC5T37PqyerDOWgdZO17hYohTPoyJgwBfhBZiRv5yZhKGa
+LFoCj6s5r5vIpLkpF7OIgq3KjPlCgxhf7/InRvDhuz98Eet04HNCTqdu2LpMYxGvlt/+0G7rwai
8LNbcVX8OHxh/uwWmvTnipB9GnOH2hpu7d1a4lMBQz7kCCePPovbUTOYrJ5qH8ROzmHaloAoVKjZ
lfUSoO9oyS6qh79Qct8642+4Hsfu1s0g+mTkQ9nV0h4KmBhZkcJdfruIxe7Rjxs5kVdzoQq7eATA
xUGFD8vU4z9nUtLJFVIWhi07nuM6a8WunbPVD5b7y+6KzrzxVoX0+egdgGs1dt08xsDYQ8IPp8Ov
Me7rv6XTGYdn6JjV6bsJJ7hFQ8ZVXY54V4K4NmF6WI57QaBUjcmsABamseufl8A1gJsDUoXySbqd
L18AqoIXINhafgYjO4U9V8uvjjzdZ0yYqMSdgPMBw/s8cvZbdHe+SM6uZ7/YZEhh2iKiPNhUjew0
NBZFkSuG6uZn7fctx6VUlrisLGDhhRxWaZ/CAHjkhMKrnDNpr0hU9B7hYRHSoPEJm8refxj+7jYQ
utL5nEuh30b7mNNiQ9qEJ6VxX4lB8Nvt3Lj68LIa89yTnDo7zn1USTxXh16xye3xDjy7ujHClUQs
1Jk8qr1WxZ9GNJW4AxBaiigN+iKis9GTh8k9E4TiPpKMxo+6XoerpojHh4QeKPBScxWPN1O0r6+4
p41KLOGOFJgaDevQQXGe9T7La6g56S/LPo9rAmwalBAcnEO3/T4e7u13ckX9o+NWQtTeYm1ASN4D
VP4Sx9z5+Rr3Pn+MZV0GcupKPkVQ6piSraL9gTshfLXjIP7pGp7kdHJW2/q3bz2VM5Noiy+XBso/
kb2E3WmDwSKWuug3mTcH0HFqMZYFHy5nH2koc0zYxUu0BuLIF61G8+YTxWadGtI+is+WMSP8efRi
eR6k29zSMrq9jH1k0KDUA79XU4gdjmGew8S2/IqqgSjcR576uWmNevJN29iPi4MO9a4pJuuu1yha
uDnb/YEOscJFnV3V9YOZFJwKyk8cRlo1TS5CS32nKk+HgC13pPfaopu7ds4UyKdWDypd2RKSnmUa
+6kI4svQou9cWsv88vC4x0lD/Mlj7xAC8ER+va2yo5q632wmNH6Gxmfq6gBx2vtaN0OTt926N+iW
6kqlduRvHGJU+xYJmkeXMypSx+9gd7oU2TIl7sjl3admHG35TE3UQDZG2KmKCunGfM/+vCrJQZ79
+rAvnnjZgqlEe+0i8Dsrpn+smmGxH2hfwCrp8dZxl5vBXR5wv4h72RfmGjMvILQg78N7QdGy+RnL
1ji+HY2LvDJcA928ln1ht3kpNxQ7qGe36mfQqn1Cu9UvorxDrlcBBS9mKv5BHlTTb9aewHUosLF3
/8S0f1gp54z+ZbU6GnUSd9OyknQaVdxIDfcyh7PrxQGyR7is/rygfaKPb6SwDsLRmnlq+1pOEx1c
peWsl5iF471tKeIBDHcRGw5Rj54oLQ8Ru/nO8Ub7CNuj97gSu2UTl7MuwdOmg7q5mKHwvF9bXcr1
DZJqMmCffIO6TpQI44PiDmBcSF1fgMvuS+sUly4+DujwqJ7Kn9wg5JuWKwrWc/uNgxBnUckIeFWS
aHnLHhAQKYkS2PkwK1LBS+hX7b8VrTU3ibM529VplQJZEAiH7tRsAu/WC9aRebigAGL74OX391yN
6Cpzku7ZYf1Gu8tJF1UbvPlxO5BHwCCwBmkbYF3lbVpBjKqi12d8Mmx6MeUC/UOMkDTmu3fLg5da
Dt5f7ARgBJE7LTX5+SomeH2UCozFqW0/F72/uf/h350c/7xiSXF/DUNVrkQHILW9LYyr9ethVWik
CPMJ1lsINvTjtS2G+rOZ5gjb7siV+8sde0B+otyM/zNo0CMAkXr+ku91wxiQIHxlSi2nUBwnkPJi
ujH1tH+OpSYZKuEM4P0OURcjEKgKqa6IUhrrFXYfMeQO0LY+h1FvdRe/FpV3cmXIn9ChRPYRfA7R
ULoj2rryhY3rX9xOvGMt4CtUdM/V/l9XKwrPeCpH75Gkt50P4KJB6edUNkH97kR8plR2s729saCv
+Ti19irhMMLDynzamcyWqXlgbLbmQv6nSTTCv+8MoSczcOy4TKlM70NU8kRcTD8AcWYNxtn1De4b
KfbH2hn0z91ymhcbvcCVOD1x9tZO3w4LJoakIwfnth1s91SWFMKl5FYsLzxl230b2tZTAQ67XIuq
qCpmTsJUklbFsUkpR4nyCiES43wXyi3jr5uHvVr6nyPGONwWtdOG6CxovO6LOtgvnD7LcY4RzfxX
mkXc1aXxPljivPL54GUm6qJZdnvKhplN5p5zAY8Is9ndRrJ6+Y+F0q+4AY0i0dHUFqI7f4rFl9Z+
YP4L3X1x7xrVHND8hsThLxygIMuLaI9PcInNuwz0uvIRRsE2k/lB131wBtj2YwFNhs6wdUOULrE/
448Wgbc2H+1Efek3VOENQQ7NFu1BysOuv6iAJCGHyVU7khzZZvKvFV+deRu3Ja7REbYUFBIQAWDl
5r5r4cXyGo000LWjQtB1aseF/dvz4KEkk84cReBWnHYyAYJH9pISdWe36SjtAviXHxX9XLp7yBvv
4tkMAtki8KH1H//bxb9u362VfIvRnR462n2cwWuKfG03+ebNrXrHkAPA6Cuxhtkw7ALALPb9aH6D
//LbWxNb6lPWKvjvYKnjwXKkqLgfbaTB7QHONvdMhM2xHCFi5Ci+RGspvmrEyezq4/ifi2eiP+kx
JIYGU+ryJVUfn1RwjP1lL2MfhVSr6vvZzPOD6aZZn45lj4aX9phrC7UB9b4xTbD9oPIlbusPC/Z0
fGiVjMb/cXamvW1rabb+K4XzndWcNodGVwFX1CxLnu3YXwjHdjjP4+avv49S5/bNUUdWo4CDKiSO
qYHc0/uu9ayFabpyZdnKAOe5SENlFh/l3WxUsmAp/ShCta8quWeNlvOBwMe8q/wyugoLQpZwdekc
KXizdPmnqZXLutPRemBPUMsHGmZs95TAPqaAQZWOZ0HaG/66K8rMPxgKgc/Y7NrcQMmrFoqyN2EC
5i/F0ETXeU541KyTlngQ5aAYHI5UJ74CcjVa+6GhKvwZJDYGmykHCFcf9TN0RmjebU1KidlSj8VE
H0AZp72ChoEtTDJM66YR/k06oWm7zzgp3ZhmP9C8xdA090UzkkMaR4m9JMwweWXtazVPz8dQRjME
ptOz2gqC/4yoRvJK1ExPjbWLjqZSjPAd++yXxq1yBpZff1qBCk/NdSmXK/0QPodDkz/QLKFjJHx9
3dFee68iMd2Po7CudCLwvssoTpdQQeMrW7WtN8unmUzZF2VXVMfv8KHK3Et1Ibd9IMYrBUVU43U1
0xZNtfpbhpKcM0HZ2YcMS96VX1j2TGNVxhKWUJu09bZ8cSNLoY+RTk+ox8bribbPJlVsTFuZ70Zk
mEmxU8YiOmhpz5Fk8hUmdDgVJtEsk24j7Q26ZaXpOKFDpX1F0KNcD2FEaxMJ3A5HX+UucBLlH2hS
VA+rAmXSZlAenHCo7wpZjm/gCPHB4BK4Ge0RahKy59YYq3u1J2uRbnzdrVD9Blunr+tNoejIWpWE
3QGYXHWhif6dAyE2iCaMr5DjYL/RR+0qyF3xgmKzBJ41El9EJQ41hO+3xWYKhLrWh1zu7U7Eb6LP
iuciQM2ocEfewz4qfuSphYtgbJWHEbnGnRv6JOb2Y7cx6b5fGUZcfwCsVjZUWdjZDAyzWUJMwt6x
Evcq6I9SqsbXUiRcGv66mh1N2pf13BaNQ8VHywO6EKpc0KxiMUcJy8wZjYgd3JimECZrQYO6s8o7
0Cpjj/bGUaATweG81XWUZWJQ8oXeRsO3rM+odVFVCN257Otw3YRjy3kE5LxXx+y2e8IP56WdkaXb
qaj9ZqPeqOx9KC2yCLr0pduy7hBf2VWwbxSiWazaL1JPTbS3JrGVDQEr/tZ3RvtlVExyLjJH7Ck+
t99lrHR0y9X4adBsyt3doF9R2R42xMh3OxwI+ZxITGcRgGnblp0SzZU4GJ/oR+VXsaOOs5YN1dH2
pa0MTg3gP8clzpQ3G2HjuiWYcs0pwnhzqrLdNZMobqnWUPYyGmSWMJ49pbT7lDq3aq5bI1JWiBIT
NOGquxxxv8EW9Kf3ScPiE+PCfbbavP4e9Lp2S08Sp+lAh6hU0n6VKUVreRWPEbLPupuzOSU7XOb2
9MTzi1qgKpxHn8ZCMtd7NfghodIvqMByWKBZeNAYc3TNOl8lPsxV830jE6F5wjA17OaiGumJqtlW
og/nBBOP+p7tiLot6TSx5owKzTbmozkUejhdFDjFUyjr1kuqLohmhDHiTXUGCh36BPNG71BfcJyV
963Slc7STGT67Fgm5S9qHwvXbhAp2ezLbhDjcJzmhKZsZOlm68Kg+UJEFY4N5miiPAMrmWN26t6t
3Iq+IYxvqDZDUhaOmezLACCh20iruM2AkszDsMy+NfmApdSVMCNmYWs6B5liSMXKlCLl0NvkUCYG
2hkUPatUxPG2y3w2Tr7RjjRfIGlFpQkGsB/qlULRO1tkdJUext4ACyqxF6GCV1JaO4MD3a80njkL
vOYg7zB8th2LY2fhw9cFUbmabRm6pw2oWtexrFFHhp1O6w+77Hxg8ZxbHObQbXTZyoyleNNRQx0a
RPxz3cnpa3NbLVaRoU7nIUVhD7MwxIqyHZ9U1D2wyya+fVxDJnnp6oiKt2o4GoVKHi0H2tAYiin0
2luMaMZtMVj1bTBNcl1pGdxCow475CSV9iOJpwxugKsipM4UBF+uyeYfNUzlflaUtIKZPHquPM2I
2p1udsk+yERr7+iqgf5JGwrXa7TBElkJoo54hrEt92cD++y10XfOvgprf0EVjj5+XYLiLevsO4Yi
OnhIcNqF2lTto4/5TXvGQ+7ejpqkQx5UUZfGM/ZYmK9wAXRLO2u1DXGQ4wKvXbeUfYDZJqwyv/N6
gEvbKg3gUhdukY9bDVO4ZL+k5bCkR62mtFJON8IiYjMB1tTPbSudntmW+l4WQmdcJc6ovAaF1Xyy
qRBraZnFchKpusC3UDzok6M9TEavfZYFtgHROT7r0kSvZTDS4DWsez1EV6GbVxwV2oVmxOg7OUgL
cr+wTFH5GCBDuhwRt7S6BwpArfLaurigqOzZyWM1ZOYmayPlLSHTJ19LrKc7XD3FjrZ1tBnUqt6L
QMlR17lFdZUoPc8GuUiHUPLZXDE2V4woagEALEPMI6S4zSg7jD9MK2oWnEIE70mFcZkGeBfoNdIQ
QTZ5D9LIJ0DE1A94KPIVZ5wSI0gll63uki6oBH0ZLqBoFfd9UfnDLE47RlRsFAcZ5cX3PFLyG8W1
lLWwq+mhQnaD8Y4qwOS1blfGmAxiSkSW5S71Lklvp2kwltowiRuBjO7TwhiCc3xSjyrYJFm38FIW
HQX/G1hw0VXiy+HpqEU4cJYqHm3b7L+lIbsPjCzTR601qHTbvujQ1055uqV2IT0DiMtWQXh9e3R3
4TdQeCi8Y1jDfmwyXAytPr2HqmHc2WhcN77hZDexPnXfjdoYDFTzVlIw21PjRWJJecsY8oTqay9k
M7MNjYnQtDt/aY5+f0BCBXYNSlQee2YTU0WkK20hSQmc4tHpMSsuWGnkddB2cb5oyly7t1SWiQRj
4fexM9F0jC4dwIOKCSZ+i3wi0ktNIs91q0L5oSLxWph1l06f5D5qy6Y1O+fa6TUEHa2Sdld1gOB9
S4aV+tQ0/tQuQqGSUT+0pR1vwoDmfkE1LmgT0itixA9RHKbMaCjlsvsxz11t0ciw2CPRVB71kurf
0s3NKlxyTlM6L0FoFixxcYiPMvStYiVJiG9nocP6PSNOKVOfEs2ytFXdZ5SwZMpNgGTQ9xPnoDTP
scOOneJvG9mPHARLloEYQ47QfOkBAh+qK+RNMqe+U+NjmQGa6wVmi7CTtJ9wp+L2UYx4Ym08Ornq
thUbxZaV/prRCfXa1Nf6OxZBu30YBofT+FTog3lrV+M0zpJKYeTmqmPsbPlT1wve6xrNjZNeZb6S
QmFiIx03B9FU8djOarrgSxAJaHHHOjKduVJWvVIsDWFVc9S/ekyF2FbLkn8aFLJT5zK01eEFVfSx
TxMFscJhviwceBLQOa7SpuqNp5xCvvtAUywpmBnTRD6XIaWvaF9ajUEzOa+IP1Iz6Gpy1UySMzP9
sETswVTog1dPQ4UozUUN3d+NbcIxKCH25ybzVbMcvViYTb2nf+E4yPwzUQcIeGxkTzMR5PW0KzvX
yO+mGsnTtWqpqG49fF5TfWM4kC+RlwrhPqi5WrezsTe78apSSvkmwC0ekexF0i2LkAaTO6t9dERs
qG1h9bMOfQYFDksb5nqjUBnKpka7d7Er763RQRh/rAgYngWm4bF1LedZZpO1oksDrp/Dw209Gujg
xxhWlUyuu/pY8rCF+b2i6/gaYB3YdpVpLqRpU3IokbPQ45TaC/s8hbUDXEiE5+1Gy6ioFQKZl3Bq
dABDa5FbmyXsn/XY79BvuOlehqXzwBLhrqhwsUpFCQuxTuZwhEb7WyATZo9KsO05ojQ1z4aCsDX1
cfxBT1nz4rpDn9D4uU7f0Upv8t4JbyYAyLs+KQidSREWN02cillM5oA5Rw+i38hJkXtKaQnayKPR
axYNcfNS+xSNZmEpwjejKfHh5oTDTmMr50FmlU9jpSK8NvvxGWlC/WjpCkX0VOTaq1sZFBSNASEE
G5/uAXwl2GmOb2TxjcHIs1EMw0F3ZPGtMLB0eRwoAbQmjtxFVUfGYFoOrwmcmNoLGRUGzU1eivxP
9Wqya7RfWpY9tYy4uQittETZ0tm32AO1dyUaKc3Fo/kw6VG2T1SbdOSsHLvnTCK4xSVRrASn7CuH
c+u6qVCpziTmim8lId131SBrZNecm5cm0wGnOpy5s0SE4YOqFMFrTuwXu/amM6Esj+E8dQ3tvlSb
XqGS2afLOlBwPuRGdZ1ECZONxFb+Yo4xpgdKmMF95TTVdrSmad7no/WhKyoFEgTJjsf6gU62aozt
QEdj32i6/s0w0/Emt5GGqvg1wIALyr9YI3zUAgjjb4MaZyBGtHjRWXUM70IPblze4qGxp+YHpjes
bgYAglriJMTv59BAboNgZ5UO1WkjVMZvlBrqQ5sW+TrkaDgHNBA/tSjVH4Nes+Yg/eTSCoIMZy8S
R8DoVFjrRaroR8x00TeHCPCIdUAITprSTNEmpbzTh1Z/jQeVFPcqRK8xx7Ncq0sSNidPS0btIUto
xAw8J+NStY2yf6F1ZWlrHSVIucTV334rHPkNxxNiOwO/VzUjE5KStTjS5ZO8sPqFytEwPqhtKYJ9
eDyieH5cVfNGxvnk9X5JJSgPs3KZG0h7V91UD6uJWZz9bdppx+60675aTqCES8UdUMsXVNeODTez
mNaa2lNNl2AnDiVgtLWZh86yUNGIbX2lxXOKvuUO/gneCWmUbABcO+oncMi5sXQbDnl9pNT0JSh1
ccBoO6bojn0VRTBllrVZsq6Ho4DtyD1Y1llqUQBzzaTzmNe6eY//bF02Q/89kgj9R9EiUKEVYmg8
1KRrWxVMA2jyFPIrpagQ+hnx8B0pAbwgnXoQGwpkHhzGzZgKJnsz1L1wCXEQ+mENa6KOtRmtC2Rn
GXsipa9BTkJomdZV2SPj5Ki05X0hwOvlUd2u4h3NR61c+Lafbix0nFuYNcPOCDEkjiEyt0YdWQ90
Dgg8YWURqgsEGIhLfcBo7yixhgbzX1s99lArP1KWo++hEbmLTDey65qS4nPN8XcxykF6nVbnq1y1
sdElcankc5kGyn0s3PJTZnq2CFqX1k+v1IWn27Xh2ZODthGNYm1iQfQr+jxK/pEBpHicfJs2pGit
im3JhOLUF2h4k1CrF6HTo7LxdQWhifWtIRCRLpijHSotSdABx2LVUPZfsh75N40t5aNbmPnC1+P4
kcat89BlWHro2UdZtuwbvj868+FE7b0p7kqgVox07DKfA4eXpdKYSKewSL5PIpmQBjlF6dko1TgZ
auMcCWNPInZeB7HXx72yVen4zetBZQtME1zbBWBP4N8FGHQcHbHjCpxYoW8GP8N1oI+GEnktf3Fs
kOJ7n/c2GqJNTzV8DcUxvTUiqkdAlWKPkwCGALdE8zUqAbvbDnrQWzfpyFZcevZRbhsAA3WgIBMt
iGsWZ/kcSVHfKRXeeYxeHN5yrcTP4xrxuIIQ6GpLjkVTQDprLkKe7FrbU5g9tuXpcFwJ1r0noAEt
YeldE7Zrt7Cyb+rgTMe95mQeZ/NaL25RGjhXVKzb+CkoWzCNrRHTDiP+gP5Gab+YRTNlzDs4mLwo
Ksr1ZGEX5hiKlXwQBpPzVHTjXYyK1J6HmapPc2NS62YtcvRoyKE0x0J3obbmnJ1V85DKLiZz60hP
WbXVBKQMfJgdrCw17yfOIFaaPSqV0cdeEwX1UWEEmvE9HXy4e2x7ajSwNggi/76XNKJUT8oy4mBg
5BlnaOmOmQkSh5Lrex/FVfajzWw0CoEFFmojj1ffVo5UlTXlCyWbo08fqYw6To0npYXGUV+BpdX0
V7zXNqkFuZ2L8s7N1dAMPZM6RL9NzWGwVySauJlH7ySipckya3lhq9kI9qPBrtfAE/I78ELuXV1q
/UM7lKO+qG2JdIhNLkHgSpt1w45CZHybEwH4PPWWTD1aSEO0NKxs8JcpzbZ1UZrlLsoTTCbU0gJ6
Y4BktiND0wuTynmK2hr/jMkp8D3SfelvjYIt+0sM3sjC56ELSCGBlG8SUWvliXpo3pCuA4TrO85t
O5p1vr1So0QQdonwdh8kWvQ2Yq26NxRpPrccKGj3I95BEi7CyNx2ICIkcOIOiBKguNq5T9VgqO5j
v/CQtlDDzZiMSsfd+ZASFiRa4tVzMJmMC4hxeBMQy7R3xahqS72d1IMEsbBv2kKga0Gz0a6wgtEd
SalfPiLHiFkGksBnXxIOP0oBep6ah4i8rBPdJvY10c2GAUIZVvnoo7Ood86m3hneOlPE9/jjh2uX
sn8yrwTVNz6sWc6lXpBRqxlJPqNnWj51YNVWvR1au8wHhJE6hvjRlZgAyW0YBqZpRS2WGdc7uK1j
66t0apuDhkx5XIwWmp/Y1Zt4Efoc0TxTj3HkugjYczczlg4iXrFFW8O/ZTYq1HlJfGJJg5+u+8yh
64jciAL1ymhzMe8qFOnQddi8MrQNWCZlxhTlViMug1YrnO/hhPNnhi98XNXAyq6EOcnNmCB2oFcQ
UL3k6D4DQ9y/VXY5wAhIWnfYdK4k65Dj21LUcX6NkAuCEPocIsviMb+q6nQ4pFlSbS3fDw95Efso
gVrj0c4ULdnGdJVWfVeqysFpK3dlxC4kJkU8aGohN6Zvir0PNdndJuxMYODIYW3HY2Pd5JXvNns4
f2xkADTEtl7MKzkCxaIbZBPYQU+6r0r/BovTtJcNA5Nua7FsaI/DOENxAUMm22K4NTnf5UjjQ/A4
+4j2eumxrmivMMDZG/tRmH36iKzRRIz1a2ASLe0eUTxeXqX2C+cAbUEbCO40ipNrqkkS6Y/mq4Gn
KW2nLQIjpqRpGGFyNaCBXBU6HDy1Es23EWu+uolZTNlLduW8KzWxNoeuLtHFp60zL+xEASOTWgt8
J8+pwEZradVzppfaQQNZBXRlGla5O4mHLlKb92x06pvaAlDD2CjuzWky7sMQphnLpkqpjigaO5pV
FEuhJiQx7zNFmLkIO6cWKH+zd2AMcmc047AQGkedGYNJY1aVhk59TfVhnUnwIgdkiL3toX51tllf
jXQxgDqy9XPG+sHVx2zJdohSQ5kMzXdi69QraR0JOu0g74VWpJbXlKxovd32qyaZyk0zmu79pOTW
NbgOcc+BXrmqy9bcafgtKKRzo/Ot2lLerSgEJStYD7YKWjFJafraHLjH3LajKzNNy7eqBqVtotjh
yBmMdJEAKa1wDLLyyxrLrWFggp2idliHQevvnNwf5g6T3rsgpeTBsUjrDChxr2LDb+n64+72wqxn
RR4kvtE4dtd6jEJHLf0Uq0oYFy+NqPAW0CpFJYjieUWTgdHnq3YpabmqfbB2iqR6sGs9eVSxkM+w
2ymQ+krMhg0u+TmGS6Wc9U0fbYoGP/OUq80dMEdx5WgVCMdg0CuvGxRmSvLmdc61rZofYsdokcYJ
Smb+hNg9jHtoQEQ2on41/XY3xmAI89JwtynQmMeaKjvd28AIr4PS0q7Gzh6+NZX6IScj+qZZWnhn
t2FybVlhNQ90zn5q0qVrR8cWbgx1s3ScwoJu7PjluqQhsqKFxr4VUtxx3qKviUQzePVDcGWLlnM1
XM0Y+wf6P+xEx0FpJP2LqknxPDSdslRGM95TXsDOrXXpwjYQiAaF0x/B3qH6wcJrv1sKdgfJk3pN
UUPDiCK64RAqNZFICnkT3dTGC3AWGg6dgqJGtQYanrDLhKONQHKT6oCy5NIlISAGBRHBRf8ex4Ve
XsUsViGeqUFUzcEaMAKkM9Bm2aDPasUW/kENk4L6Qdq6dneHFDQyYw9oS0aTgGMP0yHD2XUyFKkw
zRhd6JayG05RE21nsmBa7H2cnqfmQI8oSZkJdE4F16yveLBnhZWiBN1PVIliZTkBQgnY/ZJBvnQm
NHl3CkK44vNrsuvvUwYM94jN/wX1LQvLwCJkGFvKVGgY6wJAfDA4+uPXl/+J2f+f2FjDPQYA/HL9
GqWt1SeVuQ1HZt9ItzZuczByUDDdGyOmnfPQhVQhtFslVn9obrcTxGWmRvgRtu6FoJJzn/EI0P3l
PXCk0+w0zbWtO8SgQPGAL5u0vRRB+JOK/ruPeATC/3J5QwkSnFNYvePcfeT0s0crOc9iuQU+cOdX
0y6zuneOhrepHOfB6OQe2ojpArz6HHX+yLT+5cWTJLMiUKX6VlESw1PCdqvhpZg54x3/fX0Pf4/H
NtwTGjXUkMweZKlvechfSqu9s9R+gXBl9vXlz92dE7CwXcJMpBo3bovMMa4RMFQbwCTd/Our/z7+
wXBOnm80SLhckZBsE+oF16Z52072Fefl5ZCBCRnlJ+WadE449bD6+gXPfFvOyQPvGHDMWq3pt36T
VAvUK2LB9uJVRfV2AcZ85pY7J48zdjItCaJQ2yIa/2jQSEFEloBA+uTtYj7HmZvinDzTSvWTu1zr
W7OzXiOrWRVF+m9x+QEE/PWJlX7c6ahcdah6aG7iCFcOt2ZWXMqAP3cDTh5Xa1CzWNdxHhWZ/73z
/XvIu2ubufnC8/p77LbhGH99/4qWtUWS1GJ7zC8yG9qtifkhu+xpitRvUBb7C69z7hbof32dQPFp
KtSJvg2a7pq62DN74gvI8uOz+JsZyzlBo9dagSgststtLlWnmxdjp5N+otuPeWf3S8twdKpM7vSj
GfP++t8bFiej3ASwLMyiLreWlvzoRYivQRUrVY8uzINn7op9Ms7HqqvpcEfESIHV8XvEuEiB4HvQ
9F6ABl98/SnOpObg+/nrTTnq2OJGy8stgY47J2vnVtx4WoQIhsqB08ZYx+JV6bOrzKNNlyZLfD64
/xvt7es3cObhtk/GvmFgh9dpem/RW0Eg1yiTUPNQUKFcmFzOzJf2ycDHueTEQj1SaNTkGhT2JiqD
PbimxVAUFPpCcvFIrTDFzdef58yTaJ9MBllVwsmJRMmlCzZ6t3yVc0oxmyFv1kmn3VeZeWHaOZMx
Ydgn8wLaD7N2DbvbtnF/48T3yAE9o9A2xrAvXWWlGEsKMjRj/r3ha59ME5XRThXrfL/N2e+SOP3S
2O2FLK1zD8HJzKAPOB5jXa13Gf1oxWy3o3Bu6Nm/fH1Pzl3+ZHaACODiXw+6XRYU9vWAezBt7PwW
1czX1z+zftknU4GbuAl214hEamPclmW4Qe3CEcFFX30hcPHclsw6mQ1w4mRpImS3szCCen6hJYuI
PfXCpTnqwzMVmbO0HPrtjeN7RMsPd6mrPFthufj6I/5M0frNDGudzBPITZDf6WG/g6FrXdEBoSrC
aVDzN6PT+suBw9USkkAxl0AbZ2ihEZfE+PyTdrjCJHMbWHC38FXeYgt9vvCejt/v797TydyBPa/U
iUjqdy228sVoDO+9ofPEW+Nhim81jdIW8TGzSCvBI9jxv/tVnMwoRYzIE4MUmdDFewzv6KGqxo6N
kb1GubUaK/mgDpux0p9g1qdzFEPsB9JNkbQBIQR+cixifjScZ+cXvobjAPzd13B87H/ZMY9AlnvF
1bodoldtmeQiuCV+aEH/tfH8vIILQJFyM0w9VqQ++tYF92WzKRvrAWKkcmEInBli1slcBFe8GRWt
AM4nKeAhHG+2yG+0pWPjVv36c557iZP5h0iW0upGHxH/lIltWjfhvKHrAo+zFhe+ynMvcTIPubVK
z8xShp3oVZcVSfZrXeTxTmv8S3vdc7P2zziSX+5WRiQF0izE+6VdvOL2yheuI0EZGio1OCf6jiyM
qtXCmYi5rC6sgWcmKOtkgjIqQb3f5KvDRVfMG5tmsxZ19Y5YEwRaatv/e3sWcTJL2YwL5Fdi4CmA
uJWig3tKouzTVgA9qmCLl4bs6guPw5l1XZxMSJprlqZr8T1a6Srra88C1Wc77FfUuwjzsd2sCDP6
+sk7t0kSJxNNM9iRiXFR7kJ702kNjrnpXm2SA12tj+rYKEr0eqF0+q6t7OfQaNZRyqatjoILo+tn
/upvhrg4mXLg/6ljRW1212f1x2TFmD9pRmmrMu522HfWLRBXUa0bX/n06x9HJopakQwQoBlPsvYh
TccXNdPuKChuEGXvgzqeU2tuZ5mk+0jslnfUZyoMKAqFBLojxT9QSLmQxnnukRcnE5TrsjMGNTns
Jh1/MnL+XLF2gaoiKHYRstnf1LK4jvUIylZnfl64Z8cx+7uv7GRGSpVeaSqINbtYCX+wuwi9tJiu
+6Fayomq3KY3sPUhwuA8dAwYMOeQ2S8ltZ1bLcXJXNXrZljTqNRgEdyq43tOQpRh3tEfJRqgWCKm
Ipa9UCXqJCBM6pMtxbIp9l3i32bG5sIX8PsUJ0OcTGYxYLXKRCO5o3h+5aD4aB8i13gm62QdqA0Y
XH/uO/pb3OEwp6d76WafG5cnmy0gyWXroF7bYdypdm6WQGjzkTtaAeTTCHI/XvmXiLqll9gWKeMy
uRlhcacxfcnJ8XeqVS+0iWAB386DLd3NV9im2T4Mmws79DOToTiZDBupDkkOVgG2LeSJFhzODHbT
xg1AN9QXDofHSeg3D9/PeL1fJvlcC2ILtAsxXQUA2DJTPeyiK3cwnvRgQEwSbf3Wur1wo8886ebJ
TEgdEuIF/OldERjmfHCzawk+f1KUnTGiswcjrT0fmzQ3Dq797ZG865Ai25akJF14B8cx9buPezI/
su2AiDYwwIsBaRZmWXpR2pOZ4epPdcxb/Zut1G+KNGZhSFBZi0Eu8MqC0h6T0tfv4cxjZ57MkEjP
KVqr+rAj2WCO9+epmIpFYavryiepSdV2fANb4YsfX7/cmYfIPJnSsIqYaaFO7a7Qaji5wHVl5tyB
pX8am5evX+LMZsQ8mcBC33VxGolmB5P00xiSLd2GR63SL+x1tOPN+d1NO5mjXHQOWC5sbafnh0xL
1pyHvdrCyKv1c4SzXpDpC/hKiT+saqr70v/eOMZsQPNsSRik7XN36WR57pOezFTkxoAYQoW3I07A
64rmu1TVjza8MN7PnZ3MkxnJIE7UQH087NwwXXXmcirsHf8HEnGm5NNWH5eSv0F01RUb0A5f371z
Q+Jklmkz4DktLfedYsrioJd5v05a+BJfX/3MvTOOo+CX+aUsRGqDy+l3EbF4uRPf6b6+6btqXVoI
18ILn+HMmDJOJpYO4wPAdOpC00QSujXVe6SpyAeyStkGYGbXlYmaADVp7k2Kc+GjaWfWLeNkMtES
4CiVy+1y4H2hZZkoYxSffWbuTWW6c6psWSI+m+l1bnHG8e/rSFyYx848h8bJHCKP+TJJbbL9F/2d
EitvMjOIxUtnX9+0s5/sZNJQ2xpzXCG0XdLRp4ShdQicqJ6Hw7GTVNo7GJyPautcj6pA3un38XbS
OcteePXjuP7NeDeOT+ovz0w9Dsfue9HtIHtp175uAoc/hv8kbfJDJZljrmv2jdUOkReBEJnpQHzo
ACISlsjEDnCY/gyT/o/38T+Dz+LmX6/Z/PO/+PN7gaoQT2h78sd/PhQZ//3X8Xf++9/89Tf+ufos
Dm/ZZ3P6j/7yO1z3z9edv7Vvf/nDIkeJI2+7z1refTZd2v68Pu/w+C//tz/82+fPqzzI8vMff2AK
zNvj1YKoyP/480ebj3/8oal8qf/x6/X//OHxA/zjj3WRB3/bHf/n/v+wrP3rkv/9e59vTcslNPPv
ponvyhR0EqBkMhkOn//6ifF3h1BM03F1YTuazuNDMkkb/uMPXf878nCV846KfwnLLL/UFN2fP9KE
ZsE8d0HsHH/vj//3/v5yh/7/Hftb3mU3RZS3zT/++O3IUHXjZK0gYzQbMNWou0CAepq2LmJLxIa/
fBl/vtj/5uK8+V8fzF42KP/0Qd0NRC9aXfNUkiQO7HLx9eWPz/f/eO557yfTP5oLCZC6UXcuwoJK
QaYQzb6+8nEe/N2VT+Z4Ry1j+GqduqsIb0qhVva09OMJa8a41wWKoP7z6xc68xF+Hgt/Gbo5AQK6
P/FCtYNR/Ir4tAuf4Mx91U9m+KLTEZTrmOs6KkGjDhuaCM7CmS6ULc+975OpPDKcXhmwbu9wFVvl
o12+ff19HAfD7755/WSmVmLCE7B/aKQgkENvBFuXJM4eWNKAHUIk/XUHoPSYmIl/b43r94aSh+e0
Lr7r8mp0xXWgkdqROjsHfGscwslTtxZePtCN5YV17LdLtIq39q9PdVEKB9KNqu5GEX8jCW1WxuBe
kh+umW1xjK6+/ibOfcPHv//lycBXraGc5xvW8lcDtcx4qcp57sk4GfEBss0mbRjxtvoETGNmjcvM
uSBfODNuft7VX950MBZja6m86awzFqWxsCfinYB/AtOs9bVfLL7+buxzT8nJyAe5pCOTmdSdMD6t
kY10SlBrEy0wMPigBbNVqjjIO+05Cq0tYvhloHWPWZIDIDkah5rFIFWEecO89v1Vl5dLxZ6u2a3O
6yiZhwI3VqAsIjPfEycI05vMRX+o16Pqer2egg9G8sT5fkI5VAeuRzDwPKyfRvlcdu0yHMXOL/dA
DGcKBmvRhwep5tdHEJdTTctCR2ffjYcB6E/gUD0Q5ILqSxAaCy1oF3ZSr5h45kf5CY0mcBbDQele
CZzAg/1RkAHZR0ixaqJU7Q/035imYm86MlXMu3gyZq1R3379JZ97Tk7mwHyIRehMsbqT+X1Vv5rx
lYa28utr67/dsqi6drLNjeO+zrqUMcRhGmsT/oI2hQN49E418XqUG9kSeGLegIT3Oh2AYi7geDrz
Ifq/nJ3Zcqw8tq2fiAiJnlsgyc6ZTvfNDbGWl00PQkJ0T78HPufCP2UyI7IiqmJXs2WlkKakqTHH
F+8ZiEOGBkcJeMJoHIq0Ru4yp0Q5dVz4AIvB/qW9MNF+PSejm7MoCo/6GvJWzOe2ZatOfc1gYcWH
dwo/74q/grc+Wa9eGBNjmry/bDrf17kfiwfLEo7gSkP2mh2+DCnqEO2TKbiHgiN3dFCznX+iKAxL
y7htzKZwG0J9WADuUSvsh6iXbPEMkUvyEuV55MbATkSY8JwaeNiZypM5KuOgLggLT3V0D/gflJFA
SJzuHA2mD/qbgbkFc64bKlTPYF8UjXCYqFIT5RkZso2o+Sghb1V7lJyatheRh44+V9UBBd0oHXy0
s88K727wA/LOz5GFAPidgfsxHHCUkDCvwtircANKSe9BMXq+ZXWp6WnK/2h6ohSg/Jris0aGF4OE
IuFOTfpVPKEx6KpXFA+lFzlcWAl9twcYlmTeAPGoKgcP1dtgbL70VoL/yMD2QiHBu4NtOgpCYCSo
AsNxvpdLnZxtAGaVajXwNigxa4YNlLqHVPk43/LCBvadDP/x8x3Ah0JWqtha4ITiaCsFxiHav6Le
IGlz4XywEDy+b+w//gSI1SnMcLHJNAp27Oe2+6Mpn+d7vzQus9gPdUybCYgo947j1u1mMC5suEuj
Mot3LIehCqNo10QYCSVK1UQP1fvWBrRY5w/nO78wLmQW98y8FDBbxR8By7Myj2n9YaYXMpML40Jm
saoyO6AzIvCjYg661qa59HT2nU35JS6RacB+fMvaqW2LgM+yZygGLVK+hsH0ChUYPmw1XBQnbq3k
jQuGe/tTkm7BbfcAg3zsmsa3WASRvvAB3/IUEGg7nm3aNkHdmQGF3uTJwoMo1IJ2rNdKAUpGRt2Y
m9tEnkTS37XWUcUTjCj+CNQ0KcMW1aWsYdsEblwkgNOxHqUXznRLgzc/drYW8NKhhUMRB+W0Drhz
6XFzqeVZrDEZFLBJUkyXlPt0ALX8UtJhYb5OF9SfnwWl4nmhUxOaTdGgsCMLSBuvYvOuBxHVyol/
fsIudV/771+pAShXgPBEqIxR0L7l+oWFsNT76WT3Y1LJIoHpLMMBIEMl5hjdjOnLOHwNsL/OCnpd
BCWzSKHrFZgyYL7u8+hD4sUG4J/rBmUeKvCi0akQru8nkyyAy9mFDv8eHehc4dz1MbWsUB1hyseC
qfR7KONbJboQk3//lHSub9YMg+NZHcMB+ws4MU96rwvjsdTvWYSIMhJWwJyO+yp8EEJx9RCn8K66
MCq/TxXqzNYmQdGxjkIUHPYdVGfAHgaMGz3xADxz1e7f+S+69AtmqxT2/oW0+ulvcDy5PlmZQImk
eeEHLA389J//mOtJlXMJLBCGp/RrrNFLd/yldmdrMx7borELtCv/5DDGuHQ8WmpW/W93WWMr8KMx
xn1HNjHsqEb//BgvtTtbjr3Do56jgHg/MQY7+iDMCzvf0sebLUdFZcyQU8NRdNuSO4o7mHYht7rQ
57kmO5cwZ24BFtiXDBZWflzdXzUWc+k1DE/AwJ0+nYN7zbgxjAsrcam/85VYjE6EMnP0N15b95Vc
Xdfd2RJUHdxD6hrNZskh0TzYRl7X7mzZZahsRzkO2i2iu157r7vP69qdhufHimsyloSmg4AEM4I+
O8QwZriu4dmSI31X43kQMdTuwfXw4+zKgZitOVjnwK2z1ce9bj6o40Nz6QK7EDvn8uk4gU2i1WAg
UnZnZs2dhFdA3wH7w+0tCs2uHJXZAoyaGCRROOTuYxQQDcqu6i/pYxbm81wrzVr4u8C5kuxhvtug
frO/bi+ci6OLGH4XSaZhQucbIIZS57qFMhc9SwW6nVpHuwMuDRIMjqvOpzAz+++E1kZaK1qGeNEV
u1IPwusuDXQuau6agsqxdnroc30DbljKhRnxe+KEzhXM8Juo7LrCOIzOn45/6TJfw5fc00LhO/xR
jwDGaE5XLcm5ehluujRsuTXinoxUknyk5d/zDU9B6H/vPfQ7+fgjiBR1x6yGYU0SCFxVQtbqgG3g
0pPk0sye7YYZfDRRDY6zXq+aoGXpXvx+vttLDc8WY6oR1JVaGPqWr0xrE8rgqnbnQmUYM4Jt1ds4
nFq2O6q3yZUdnguQUZAL4EGDhnV20oqtlBcESwsDYc72QjwlF6kV4/uV8T6XMOsb0guze2FmmLPV
yPVIaM4UPRxQzCxcbKV6KoEkOD/Q39nFXyaeOf3ZHxOPWGoX2dMBjKbvMA47xU7uxZMNX+lSCvqL
8VRRYFwy4cGozh1QBh3R+xxMez3QFNDbB7JJkuhSb6Z581tvpuH90ZtEJpWicfRGoE46hEc6TBRR
FL6TDfgEWBlNmnjSugd6zj3/+5e+m/bfP9jC/Bw2jfmwD/P4VENAyC8E/aXPNttke2AcYpbjl4Cy
loJzVYW3k9Ha+V4vNT5bz1CbgYA3zbZGo3C8RgEseUjg5Hm+dXVq5revMFvVAF1rXIA0slc5cilt
j0LkKChN6cXVOwiPvoLanUhVdupUSUDVyWrLh/GH38GxqWGWa6hqAGjVsSoVP09BnLTIrhkuyYMX
PtlcHjyaVMCHA0s4JigcT7c9oKznf/hSy7OsVo8q4hyHFUQdQH+rLRzMz7e78Lnmwl8dOE4hM7Sb
wCIE9p06LAXA5Ln0uRbOXXNZb53yoTSnmNahRn6ya84GD5IvL5usGtVx3afal5O+kNZZpe3f0nrU
1bXR4TOVpl/W//JO37d6MLAXfSxWQmS+WWRrBsBsCoSdk2tQ+T8byv35sZjC1i9za67i5SQVjugg
gmaA4mTJnZjs5mjj6VS78ivOYgieeyS8wsiwB8Ma1pZfQ3NdjJ/LcXPDYPBkKIc92BQDLiZXXq3n
EtuRVhnAP8jawVDWUwqI5Ex+3VH/+/nnZzzNGQgQ8P7Yw3PUgE1Re+ErLq2UWYTQqDFyGDYiAFmA
BtidZ+fXJdLoXPRa54VNddTZQpHvjtyVL+fn3UKP5/JWp9UVOJkYwx42xuop4qvrmp3t+yhWgTeI
rQ97oKaM49XNzjZ9QMsAzajDft8+jkn7l+Xi43x/F0LRXHHKDEDMOQwmcGDbpMpbb8OOTMuvuzjM
tabApiQGZGjDHoAvvBny6w6Z+nyPHnA0hvvvsIdjBxK49ZW9Vf+79fdhE021RvBtuTHuUa5wfoCX
5tlsawasKGFcx4Qo4xOMqt5zpbz0SPetLf8lduqzVcdN7f+vulBUHm3fHGzNRuPVVRiY41YZBzcS
0R1JuatwwzUqHVbJDlzdPuF46TUTnDV8UBQYCVZ7x4btAvUGPHCojxl/MUF6GoDhECn8lasSuLIa
KtYe1XcfHVe2ML7b2OHGkPdNtzPtDXNABbEbF5nGVU6BzuBwuKk1l0BM2YAhBi+VgnDXiSm8F544
eb1qcOeCVShfCw4L3mEP8zZheiH3z7f7e2kOoXONquUkST1EpN9H0NWY1kMUR15GSVB0r6FyRxL4
qnwqxUPdvRjtO8ih102WuUg17kmD0jrctG0YoZYboEbP/56FSTiXoGZJR0pwrJFx+NNWm+HK3USb
gsqP3cRyelh+GVOzX0a1k+2F49HCkWAuKcWOR4d8+qohOE84zOUjEDQfYXfd4z6dyw41WMSYNrge
eDF41kw30S+kghfOXdosgABEV5rAQvR42oazJQFnGOIJPb03AE4sLh3Glz7lLJ44eaPhBI4kIG3X
UeuG7MKUX9gItFksgUuZaDmk0PsM6GgUUcGkBdjmS49LC72eSw2zwZbw3EavYWwK3kV3ycTi+5v9
EgLnUsMwZ9CUNRKHu/AG6LQ7ddhFne6HqJaNn2KIsUa980lrBHmVnhJKYbx6hI1jkMRw0xH1xoj5
xtCHXYmHSy2CBwJDaUtl3VHF8BUFtxTmVuWnZBuePBLQtksqvA4PQHBk9HPUnJ1fn5QsDL86Ozfo
LW1tCGSRjBbw1oq6lWQ6GKuG19X/YJ/nVcgvRZGG52E4WBJ7BW93d4SrbtZv2xyAAmltUSPlCn5s
4Tla56Vv6xMRO99k2Njh1a2SEWKeCCo1Ha6PuJ+p5Y1Z3vSGDp9uBOwsB130qdf/wdsXmptXiykP
Om0DQy1uq+wvaZ4tqa4EJNwwznfhKBVoJV+VbeIO+scE2okVKFrMoKlOMSzW0gBuMgfajn4PA1fb
2JaQ3bfjXZujk03lVjB05gZ1bftJY4XPwa/NJ4P/t7xUPQGft5gDOKJyD+6Gbm8Jb7KEjYonmMpb
lYpSYGttZKkLJJTf5auRAIhhe0WkrzJiHE372dZusgqmwoPjO4OzsjowHmDAnBJYGsAr1lRWMA11
q+KLmAYcUd+1JjsJDc6y9aVqvYUp/122+CM4jjqIAqClI08DRBNMS6tLc2XhNj6XceBR2c6tDmdt
xh4r+8b+V8Ej3rUhsB8DRjdRtg2r7fl5uTAr57KOxIhiKApxkwzzXStDVwB/AKfQ843rC/Fyru1o
qSIrB+aqe6JQ1+R/QAFJhq9cu2H5Y47SOQnj/rsGrl+O9SGih4p1u1w8KFlQGJ1bw5qwNbln1DBr
1Q+4NG3sHIQeKWHPjNSDBbgJA9POvoeX+3PMgzyHbacwA9SPeyoU1QqcdVm2hgatg7xOrtSyhjit
83V1F6fPiXVXRuvGAqD0ku5wYUKQ2Rm+0a0+HBSCCQEgWqjgFfzuwkD+foX+jik/ZlqY84R3MJTe
Fw4MdU+8fTzf7sLXn8uhx9ikST0lVmxxk/Id/NyV/oJWdyFFP5cxQx5eG7Bqw30m0yEV/Ad+gVc2
FDi5NGgRsQez3nV24p//IQsHim8p3s8B0lBv0oVDv8/CkyEeeXbQTXgttxd+zFLzs/uITRM2AlCB
80rSw/cuWbHhXQDFZ6K+7fwPWFgpc2mzkC08BKcTCyn3eglmm70NBTDXOzO78BsWJud36u/HEKng
3qLGBRs0rmqaDPJudb7nS+3OjhU0T3ItY2g3M4I+DkA3vKrduYa301RpaCYynma27YkHlsv5dhe+
5f+IbhnjFCbTwx4JVd/iJeTThSf0k0Qe7cLHXJj7c6ktjOhb3Z6eW7v6Oa/fdeXIsw4AGYF3HsCU
hklwfOlgsTD8cx1rZWbw+U6Rouqb0lOlDVhveF3UoVPU+DFj5FBXpR6LYQ9/mCjZp5deGxfm+rdD
4o92aQYgDhiHPZ7UxIF2w7aqEq+W8Gwn+Q7g3Qsx4ftU/svJcS5EBawAsHcV0c3SbkoFdSoa4Dq1
N5LTCOPqIa/WzPnbgKoOLb2dwISlh3/crdF2blePgA+CaTIEIacuGWu/U5I1TxyvZ+Mjq59KvVmP
MB6wy88MFtI2SuETHgDmaJt2cH6ifp8Mf+v/7LYBS+NSszlWVtm85uDW1H3rpRJ37KJdlfHfFHDy
3lTdCo8MNbtj4W1uglz6lzPu1djqUpiOkhEIsaxGISYyBI7jt2nQALch4juaPReDD0PuC6O9sJV8
1y7++Kh9rwDhASjPXs/8rvFbuBNfl4SdKxHtmIL6Nm1SEf8re+kD6XFhnS6sHTIL6yHIJiSupwli
f5TVSenezn85uiABp2T26caGxHJ0cMHleCxRORAV/D7r3gt6y0vkyYbofeKB5ez9znC5NHxL3+Xs
mUbvWg3rf9CIaiQ7AFRa6/CFi4avbsDcTF/zrvZQNQCZ2hvtKh9oaVGv06h0dQX0FIAf1MZYtRY8
6yIKt3EUlsDXMZxQi3uACklxT9nBALK7PJDxkBv7Zvhs+IbB9155M7OHZDwpQiRBDqIXgfqcwOTZ
ptG9xW3MdE7BPs9wv9tx823obmH26Rv2e8NvYBYctS9lXideGDurkQmQ1r6s5l4HF7CJD6PZAaSC
C4oOxTuwg5rla7rjwvDkEDcEUrhHawAB+qR2j3V3P8LHWEYnUj6MsMQOt7C7zspNVNyw+naAvbm+
N7XdCKprPEa+Fe/TOnWd7jZTI2SPnzJ9z7R/AvQ2k+6SIVwDu+DboC003Yro1q1di5cBRU+xCRZm
6wnlDl3X5b/zX35pRs3u7m2kdXVFcFBDYUnaHBPlyjUw22T1Aoi2qke7nYpilMN4KRR/36L/N8aQ
uSYUJndhDNoaGiYhDONzOKk4fhzeRYUCYuNTTn0te01f3sLAGG8U600xPsJsdEd769gvZvJp9MU9
4/mdAXQYoM9AoNKUBwZupxUodtp1wigyF5eCdNixhEKFAQa1a1h7El1YqvavJ2vizG7l9ZhoMNvH
7x+BAEIwjOt12z/Bjq0lfo/4fs20AMv+vzspyMeZ5KLB+R0ckgEF01edkYgz26FhwV3qADDgwpHd
pJaft5eC+TSvfpsW0/z+Ec2z3Cz/n8CmRXUqrOrBefwTt4GKLaVUMl/S+z760KyPetgx4KlHIf2u
2hUlDGr4xupRLyukZ2l4nGyBnR//8uGIlEZug8BZE1Q1+Xp5VGB/bKKCaNWoEzYsXyXqF/gSm7L4
VGy2lWV5ZDx0c7qDS54X2mMQJS2c+J8EvwXyuJEHK7o1tKNhBI5hXPmlZlsCEHgDLULc6ev6PqM3
FhIY102B2Y6Qtj3N9AgzmKor80MmFw4Jvwcc4swCDsBmmlJMOQiicDc2X0Nkrq7r8CzkDHbOFHDf
8FjyoQBQ2Fv8guj195MCmYteS9lHpINP734ia5W4KcfmY9tfMov93Z6EkLn2NS5jjcSGjqsg+LU8
tvY6XLi8nKjISjVBpH3aeMAMy16AwaG5RZbjuEIKN6nTY8NUbM3Ku1Umn/BQuSp2k7lL8QjpeoEi
hwHu180/DTZf+r+rvtDcmjjqwkw3YJ8D5bprhb566Si3MKfmvsSRrSZM42hX4jgb+/Hndd2dxZRE
wXMVSJrjXjVfONldKUomcxviSitM0J/Q3QKkYTuQF98+FoKgPVuyLUkliyU63MD2yLJG1zGf7EJz
WXmTWS1QOV/lgItF46c10ObxHRKZXqqjcrS/L+2PODVQ1jug3le9rVJUoeSvbGgfOpRRws7exy4T
Fqjog/GjTV3SVBsB0Vv7OqrHsTpF9TrPN5Kuxxa39ea2E69aRLbXfYhZzEjVnGg1oCR7/V1ju7q7
LhTZs4Ahhj4dkxHDpcC/v10TcWH9/H5dhOfqf/eiuNVS2lAN7/j6LQxfQb2ukB+JUzzr2EBJx9et
prlmN+rgMYhiPIQl4EZbqwmE9XjVeM9Vu2A2GYRZ03rqN1L41nWvXGCx/3dglCqMxspGu5TcyNfu
Ur3D0njPDhW9pslotFqo2/mjidressIb6RMI95V4uG5AZpFAA1jChK0ucoNNcZACKVh54Ti3sLfM
1brAi1DHUNF3U3ury9FVtRtuO9dt4XPFrmaUui2mxkdjJYdAkAvtLnV6th5VAOsaoNgRx9M30/nK
8ZzCrXh13VjPVmUSVkbfqZgkNaqxQw/Ywqvanet1LTjVAyEK1UMDiO6mZOvrmp3O6T8Onr0z5MSU
6K4V/onojR5d9T5O5mrdUeEcxmUSMQ9QGbKS9ZX9na1BG6wQvSEZgh4FSdU18gti0mkp/HIAn4t0
BxBxBKyHkXFeh6f26brBna27RBqcwAR02Lc3fHXJ8GOpp7MTc+fozpgDej71FGmf8z21l1qd7b2h
KHEHoH2/h8Obl2Y2FCaF+bej0qt0MWF6vDLcgzwVpLnmZTChgUMkTnURXhFPgL5TV4B0XOGGkd4p
EKuV5aEunwv2muvRpisjPzFGP4m6D4jlVjVMIixAq0DIBc1KjMCPqjsBywMjebKTU4qKE7412qOm
IoVyW6ntWjLDs/hL3tbbQkN6On2DQsQryahts9iA/NXMqUdQGuP1xAJ9m22B/962ldjFMdwl+oEB
tHbs1HJnN+smvO97JFT2cbQRubpWhRQu7UH6NIwI4GvFZ2FyGrtqnyirwew2KnYUEN86Vy/GLdix
W8cp13pE1zbqlsvOeXQS03BZHJmbSsuvuw7osw9SgUJthV2FpyJgqCuX6RfiyELwm5vs1QSzvAfc
eZ80N0J9NQH6a8h1ogQyl085kUxYqWF1MuOfVB+G4vH89Fzo9FyVJFhG0iYfUV0xBK1NV7p85ZhU
5xtfmPpzZZIoeDcYaoRtBnWMqZ/oFx4+ljo97fc/QisvBs5aipGO2zVO4i6QndMp6nynv98bfglY
cwEST2D9CAMl7DM9AFcgtDalg0j7zOMKlK7W47J3BY38olB9aX8p5iuD7jUT4Rps4Ttdv+RzsjR6
06//8StTO6JNaiLQE/tVqZ6LK88sc8lSQhLqRFA77FX2LOxbTV73tee23lSKvkg7hE8tiJ6Gv+e/
xsIgzH27K+IQULcSPAoF0WG4MH+mLe2XLzxX4euCObVs42FvjY6vI6c9NlDIKCa0fxei/jQTf/sL
s83faEKt7mqUZmihGZSwQSJG7+c47ScTqvT1qrGZS/MTyErBoMaA59v6cN0bBfDH/511GQ1NPZs0
oDB6eKrxz+i6o7Ixm86KwN/SkYffp3qzKrR7huKK8+OwEA6Mae78WCi17HhPUIG8b/hW9jqekCDL
Ty+VKCzMwLlyHvo+tacS/S4FRDkPBFVo13Vb/W+3VWsc4qhHdEyt91oZ7+xcujC9usQ0Wur37Cxe
hLXoygSzox5vxXBklzQ902X1t6k9O4YrQ9VnSoi31BCcDRgrT49CXoYqmiLMPIUQn6sJYNH35wdp
Qd0Kg8f/jlIkq9FsBV6FtXg9MsdvqvcemTaD9OsuF2u9aD1YSa4YB5jLxquMPGWhf/5vL4zgXHav
mYDZiwSxJ7vHk82FyPC9jfwyft8Kox+zlacQmTkMwae0o30sV00G0Kpt3II07IV5AvAm35S6sQJe
GT6z1YoQBZnqLdOhOinL9WDbqDl5QwteV64z+7kgQJfvsgj1yu1zastthKqUEArCkLZ/u/ZPJh4y
sSHjVtZt0Fu2x51/inXJWvJ3GCAsJmbxIi20ATR2Pu41ilzPDlR1YL8KoIUUl8hyDxWOnm2H7BbV
CyBSeoLeJeqFubEQZOf1AGlsoOQ5xW2ziA8ymoiYW6G+5M6+s697VyX6NDV+fKzBsM0G8wCSkOfx
/hJMYWleze4ZnKcizzW73+cZvqW1aodLa17FP35fnnPBsN5Bc5NXJU63Rus20lOrv2Z3E5FXW3x0
UBcW2iZqbzPmeKX1p40jPLrvoCGBJyiH163lti0YqTc26+FV9tJZL7a56+grZqwLcOfapoBnKKhl
hN2aQ05U3FjaVsP/izyVIRT1hic1vga6e61A4FeZG/i7bgTM0Jp45+CfuXnf6+GOOWxP+YfltG7C
Ms/UqBv28FrRPytDbFXrUeH2sWqgotSPSLGvbMNe94St1QQuEFXit9VwP/aqnzEQ204dLZF6NP2w
DH2ihB5XNqGFq5XJUP8NprhWHioHfNNOrPDk7KFU3ufpfYHERDEyr4d7WQtL+piRwFCeS/bJLIoH
bfw7Z905lpfb+UoNH2DFH+bqPgRLu9dO43gDYTNowD7sWl1LOQClBSqpF3ea17Rfg3KjxolXgUqb
RgGHZbQZdm4FJk0dfpLuT9fbrm5B80nTL4YhMlvpRbJbKeToFBvSpSteV5sMJvruwHuXgaTVDmTb
j2I9EFgaKp9d0Z8GRN26/KrJLmvERrPfu0l5C3a4HgcG3tJS9aVge6f7TMhWJM9qBYRtASJ5HPuD
cuxtkHhT41mE9xk0/JwX90aB4l8sYAdP2VEXwA/B7zLTN+RXVzG/bBhqFtU1MU5OKt1EO9bA4SoI
S243BDRygjwivmFxT0M0UkLuNU6Dfn9k6UFndK3amsdQ/UB7Bvru6OvWA7JmyBi5orfX4dB4MgFm
Ge90qrrnPHPb7NOqk6M+wj4L1ZyddhzhgGgLw4MW09WcP2BWQ3/sd9xcjzF1LVmssJFCDSKIXzsr
fZXqD4Z6Es4jML9tetPmp3YIevzbZvq/DWWyk/TqGs6STyw74l9L/Gv76KzlaqwDvJxyZ+VlMVAR
uGV0DXLnawGCh4p7dtseW+hQYrzfmceC72v1tRlqqGoQiMsvW30T2Ycm3m173YZvQ/hG5VeO/86i
6wzWd4lVeHmuHPJ0leaHcHwP1U1qQCdceFF76vNblh/VfIvjtKdgQKkTonYZakw/7A5FcQDsqSP3
TkJcE5UstXIMoaVIwboiwy3yOEGk1JvajnxRvLZpif0FlVI4XfD3It2Wkh/CfIBRYR8QtQyaGuIK
FL3EirOxy35T6LcQBHuNcjTaQ2c2XtOsugIl1cUf23gshwpkmdwfuHzsYV2mIicBl7wDzkmrht4W
ETosdnxUvCJ7Gaut0fRBC25vpfpmVLuJseNl6+qYpErmuD2ijkJD15keZutARSCyUOuXggOvZ5Bk
Y8i7NHOlcJAagcBk7D3Aif3aXoPJ6SZYU3EuD05yMvRbi5wKG7psH4J0vIlRGcM74Y/F76ja30S6
et/nUKFouqtkzynyqkDKKyXednFPt8uHrEk2Dld82EesYJBaKngfhgo3l/cF+8f77GTaBrjllRtq
6VrT7kGid/OMu5UCkxA8kPRCg9K8c1WATopC+k736DiDy4S+suo3k2eobIX+nEXAYfVPOZIpsuJ+
Sh/gy+saeudy50kKaKCw9uxI95249yz7mGEEnOJPYkB4U1vA2RcbvPF7Cpw+JIqZNeMGEGe/4k86
hS5PJJs+3xqoO7daH/UGEFplPteeHfMhVJ9lwo8qrCcj1Ds6kHWoGgsgrV8x8R61yLuU4pWT/i+F
os9ylEMvsAmUYz55Z3qVWbghl5uU5F6kNVuOG1OboQaBsDfgk8Dlrl0CkYTMDZ/Zk3dTFujicahL
UIHDoB+kz8fEt0ojSIctUL17lgdxFDQKUsTmuuwfAOfy2nRVyn0uXjv9VtbPpooC/julfEEKVQGf
EQce/C96p3A15b2M7zrMIADhcX2bLGMLN4WkPtNuKWaMKh+iCm/yahSY7TrmKxt8nQ6Jquc0edCx
WOKywVP9LlSdPR7HvNJJfTN77yu2Q7B2UHOmaDEydAT6a7pi5L6l6jrFztdqT5p1D8rzQHI/71B5
Vr9UIWo9nQx/CcChQ1VWK3BnkFaLV5baPybae8l3VEG6NgZEWEE2DuVlUGnBgVbp3gX7Z6hbEJNK
nW0r445FH3QUWBE3MNHZpPWmyf/SZpeiS1W0g1hqa7YNToT71lDdMH3shrXSSn8In6EgohX1HV11
GQuIBe1V8tGjyM7p7gzhR+LBqV+5HRT9rdLupJpsm+YeyR5sofnQfYw6dVuerlRFWecjZtGbWf4R
uEvFlCNJZ+1ahNiUwVAh3aopqqoPZUnhqgBqT8Q3UTW4RRXkw7GSqVuXiF6AKdETzap1CTfYWoxB
aKUujaJVYpxQDLjNoyOYX6tcbDrl04SHIUQ7pMLqp0h8cg9pQtyMDDj0RSjwK8vBY4XjTvFmrIB1
E82jxCYv7oosGKJbAK/67CZGmaWVrIm2xmYM7ZiXJcxNcp/QP4RsenVv6E+jvKX6M81PWi7xPHZX
KxBwoYBZ6m6o3ra2HVC8QcEHI8V22MUvTeTzcoOnJJg63Cftk4K9j9twUm8Y/I9HjuQt/gZKP5wy
Au4bWupU2fPmT9QqWJi627V8q8rQTyEsq8iqdXAgazdWJQ92LlzeFJ5u41ww1rcqD3NM6GNe4B0C
p5Yiy3zYC3tRs0V4PlpsLxGdKsa8JIq82BFrpTM81epw1IKtatmuVJTGS/bgKFGQtYe0E2sH2HmT
StdJAtSRnWIkr2KB9CyefZP4iwyHTN0X1SesIhV6yuNdIx/CAmjD+q0Zw1UkTkmNGNwfWAIYLixx
R+7bGmDvAiijN1G8pGqQdbCbk4FEfQ2Is24FjJAt08CCV0vVEQTwL55uUKjkJWWCSWT5AncYgGNY
/+I4j7m1GZtjbUwocWOdg+HjFEfKumMWQacFY6BeSW5qeIo10NsrCfYXs7dwM/pE5fK6r8Q9q2uP
AeWUjPk6btlH09cb0Agt/OjQ4V4V1jdF18EZ9w6HQ4QCO4Daxsz/qEXlJkniD43ii0oEVH2E+sct
owwUppvW+KvSbRFO46qdRKi6LdaQaLIJteibuGEkytpMW/hJr0vCgjL7GLG/FTi9jDjTazZyEJjE
Gk7YtRYHXWb46vBXwQZnwg1Y8uMQ/alwmCZwqLDizYhRLmsQdI3xVhpkVer6tACcWG4i4RwaFDpp
xj+LiyCz7FWkoCosLLfNQFyNO16NeZOyapPT975kvpk3OAh49EAbzQ0NdcWbJKCJuWrFhoN81+co
JlQmL4xdJg+ZKR9S88vUT6F5nxUnHEAbIda86lZjtnciyEto7VXpBiYxnimBPRgl4juqUYpDTg1f
T2OA742DXmW+qHE2rNRNwQZXjMW6yrGx1fla1CgHMyiWRuWpCM+NjlGTKsqq9HVr/OsceP0NeHho
LfaiWUetf2LDK84Mm5Z074BB4M9r+4hmHupSENw66Lc+BrYmkbFKkYodzWPfWi5VcZyXmIw4lrO6
PSVF7gn1ruyEbxsMC6PxFByopNlDpN3hQtCvKWh1hRaMsrxpS8Md4h72TvUdh1tlzOlJN7DldNIV
dbZXtRJ3AWsVpfuk9kPkIpzc8URre3UBkzBTR0a4cp0RpxtueyKxvP/j7MyW40SiNPxCQwT7cltA
UbtUKi22bghZttj3JYGnn6981VNj2RG66ui2GyEgM8/5z79YMsGTVIsZFyh4KG3nGdl6sSZcpev7
ebhr6nJdZ93xmh9T2PEGGrkr4X5hc1ELfgbZmjzahSGfvdHq7DBi+K3xmBdpOTgl/DHd+J6zobbY
6ygURYv6cQ2XM0Nr5VTFthNbY8rdBgXR5FDhY0SjGrmvFdNDtoigZHHa1YgJy7AaqeSnLL63lem4
9JhvaIbs9uVP06ru1GTfVm+dFvqmrXJ4Cc+cu43VwdKPT12Fxsne15m0woTax0mP3hadWxVgbbwK
P8YwIZ71eTAdAvnKNfble83Z8XvkyktsxEE8rwlx1bTJD7EdGrWAFKlf6YhVjlP6mTV5ceTVV8X0
YRD9uprXvXVnadw4qr5SQFQfhhPJMb5JqJg6Bz0YUCXbK5z41lOintu6ODQ9hMgWCqtN41h7qhkz
HHvqaREj8zmKK7eBHE/lmEahb0eVnywWclWxHe3mw8IbfCV6tjZr6I51fcG9ZWWq56FKfhR6fD+z
06CCLJsgWRIX+kJR4Is8HUoipLDOaVYKu3ZC6Pa2wFiGeJ2TY+8NdGIY7BDTWqLZqmAn25uwfuja
o4hMdsdvifMDY756VWPkmSUEUiV0QEkPhZ9dHE9gbVBOwgbnWdrIVZpprciVl7XaUeAxYCmax9oK
6uWpRC0ZcfAa4oKNol/bWJWH1aMwpkcZ/27CrF2GPggbg04Jcp0fuEirbJoPjiT8UVhrsiIgCriD
CP0mHlZm+qhEuWepjjvP9BM0kiJdXMESnIjxHJZnq6MkKHS3MM2Nkyoc6OQwl5AgC7bKrMd7v53u
HY3TVVF6rzHC56XN3MKIT4vueKq8lbPs3mk+7EZf6Qg4O23yFuTJC1zzadLdnmZhtruTPj8u2l0p
wv3Sq75asx6NvROeF5ryOO6D0KELjhpP7XWXnJmgjC3iJ8ZDXekfOq70uPQ31X2vra3yFCk7PKFX
jvJdTZ7H+Dw68crpD+xbsNnb5NikwBrNABN6bWKtb8rzoxSnbhiqblbl94y5qB/qFWPewJyds5bG
m3B2tn0WHfVCrI1I/ZlRoZpjfBDW8zw2TKuoGJwCCGZZJa22dorELZHGliTN66YUaE68k6FideNM
Qw7AgG8b5tDqStNw4CGosqaXYMi7NkNpH5onjU6jsxgmi8fBWsinoe23Fi2ItONoIsC9etlX0yon
WFB1qpVh1y4huStVV+4SKT4KRsZC9nSkYBKVThGhUVI9SSVoYDZfJ/vDyeN902UrJfnRl8kTU5k7
UBHMG5RdGXPC5YN1svX2setDktIwzDfv7aq6q+NzOj1cG1O3oBhOes1NxTEvGTBb6tEUs2vrPeXZ
Ql+0j8z2VIccA8sbtoiuVWortZT8xX5NwRQFqwjcCD5uHjMiH5dVzoS4fK1yZOtXJCd+6Nu3FLjG
1HUqs9xrog/SL8C1IrdjrXUY1c/a2wQxUmXqazrvoRVf7JEveA6Mwd6YA61Kox3iTPNqk0Cbq5Sm
9ePCCArHb7kzS3xUlklSpLUx6hOIo6vw6rESDyJ7E5fWysxH15GStQn0po86DT5rgliA3kajPV03
nq0WdRvcioz+JTRbNtkPAqEBZNp1GkanQho3EUVrTgbBoGQwkFNXTfKPiRhjqOmED5yvsIjCOSb0
/pKqG7s5MXRDBYO1Wfkrad6cLtwnch8oDeeOMt83ceFb+Ye0BEZhrNVwm9taMMWOGy9tIPPVphr1
52RsDKoHemNFW/x4XtjzZG3bWDZ9beWlRbQp8vG+dF5LZThVoFGGoa0GchTTSD4t3FqPvLUjiiGx
vhXLTrZeRig6kfSrmu+BNWb7YniZL5KfrWofHFChzDrNnbPOqKlKkaHyflWNtyLcCZD2diP6Muj0
dYcWWcqOGZXc2H1Ly20FiKEPviEfw6Rf9dBiRfyjxEg5jc1VzWJqE8Ltlo+JgmWhu5ww4ybSNFOE
3wAQp5gqGcidwNegbYu7QkgvLcaWQ1aeUvbpJic8oci3cYOixVlWSgodrT6X4+Rlibaq6EuXySPn
8cr9PkSjfbBibVNQwhVmtHKm16If9nJ4VycJSvy7KrI9qRm83nnTOx3XrOSYMrqQud9INnn647bX
szvJaKiMPwp7dPtw9MeG6q/qCKoevTFKyPUJgSufwiXcOHZgM+MySfVJrHxftM91GbrOQm1VGfvB
RlIjg+T21z7SODbxvHM6F12A21pw083ClXKoJV3hzvDUnUw/1BObuEOcYdz5VTUBNSmIH4RbUBVM
jQ5iBxGVwJVm5ANsFHQvKJWpnNqKmLHy2Yqu1vTpXTRbPoFtbmQ6ntGEXlEL/urgxWnjxqo4CJsP
pcgO0Xya1Pwhbab7dipR2rOJpdJaV5JgrEJwALT9pdhkbFWt9WqZ2aqB/6LzuagyZYiUcDX2DfOl
R5elSMq50Z1nA1cX0IknVLouXu/HZnGeslJs9U459vp4nMMp6KDSyiDbqrQtcmz3ASCvfz3VJarx
0remdJWP0pbjUJ3bmB6Tciwaj/38Y3qwe23f9/13VUBFUelCh1CsIzUE0q0M9MDSJR6A2Fr4aArg
iBGr93JrU/22Cwc8ngzWmGzE3L7LTh0U6uI1MpK9Qt8ViuT3lSEFonhdQn1vQDeYDaJLMl9NsggF
FOJ/OfLm6vvUQYpu5pMaKl45HipMOqbvmjWtsvDRiL5FrbMb6myPt933mKBpySGwcpldI2WBmC/2
SNyN8tGMLw35HHps+YtEiE4f+nFW+4Uq7ro2n1aWGT/QlMAO8MaSRt35Fvf2TsTl2ySg7prVcW6M
rZK1OErIRMamVs9IijkUjZBgI8pSePCC72v2hS65VnOQFHHQWp7xfInmgy3dTSmvbNPFxKPK0VNq
+ZVJme/0xBTYeFWolenpRkuYyyK7TXs28HAbpDSiiDLcJTw9NMnyUetB3dZEqUigbx19htP2a0Hf
HztPcvtgpdVZahrfydRd2c3g1826w9Yn0mBDTReHcrVrnF1bq/RmfGH26GAYVK/M5FV0lwLgInTU
ndxbIJtNtepbggjbpfIk/ZRm28jWMSfS+QDaaqOqZ305xXDxbSG8ipAGX8ubHDr1gxEhYxnLN/uq
bMyGdeyoDMGG9fXfCYtZa8yqGv7ZMyS4/vtVKxpWi79QDArFXtXI1PqkvPY9uCVx4WJQKBFzPCX1
Kx97K2PXojWHnoKhW+KzpQ4ryYjBUo2PKaxwF8KKpits1+zRtJj3yBm9jLFOthcFIExLKT1p7aWr
rGAS7UowdQ4neR0N4E/OXZQQ+gjpZZAbt5+HC1Eub7WD/qAt3aF4DRm5Th9G+2iF78vAMSlZ696o
g0YHDsbrY6x/WvVjY+0KZ+TM7fxWHKe4XHdD4mvDnWlLa4u/Xi+/6I790ah35GwGnaN7mL2ioXBW
FAD7fiBH6ti0aRDNr+W8jQ1inItVUR4c87mRO78WyipaZE8CNUhl35bRaiqqm5gW0vy3jm+/BuJV
mLGpDnV4BWA8o6VQYH0pcZBI7bdkVJ9rYeQsRxEAfT0U9k6qN5kV+aLfzsbyJlN2tlOP0RQCyGgb
ik3YNJtBwtizlNdxAko1DOtQMdYyC2HmYQ/xzykr38hKZ4XlnmQKjtqf9jy51WQ/Jxo2k46VXexU
cZUMMr0E/2xJ1SOGMOsoU6itd6PYc2xs+cCDvpW3rcI+kI0fJrtU1dWbRXmMiC4xuf+Gpz8nAxBj
aHmzrb/1/QhTLjk7kbnSRs5oo8RNqwJAWpZyU4524Vmy7k3LmaAgxXWA+6Zp9kstOeDaciYz5iC6
7GCbyyZO1G0oyRu5tOnq9EOclGcFIlffd0FIT0Ac6brJxo0+kjzC2ELJj5H2lM0vVfrupO+peIs4
AhS8TbJDr71VAqi9v4uMkzDPIz1biVdwBBIJYCJJuZ8t72n34swv2fAxIbcq55M+bsDwoQnK9hoE
VYsN38yQKRyv4+tWiZBg3jNQVNqSK9xH6tkGlXHkrdTvJnHO2mNUn/T8qMTHRDnK8/ukXv28L3yG
3lhn60GSzpiClmxNi5y6eYgwORPztxhhZ2edRuMuv56Aj02cPcwmDWlT+HkzujyMn1X13hrrmgB1
pePEnfwpdPwpcdmJbBxc4otJvWsAwpcxHp+R12hEe0NNwSBwZ+k0YGhltZ2Wn67t5ezcZ9JdO4Ae
lUcp1B4WrT0YHGmRzihwgy05o7egM5ANU/0v94bYhsUHJqXQLQ6D/K5I0UbTWFDimKZ+Jz1PyVM7
uaqyAyoocY3KxNWnpturRlBrjldU8472P7ev73s/WNpJSk5df2foWJcw7WWYFoFe7glcLgdb+54u
aoC6aJ9Xr+rkHLThQe8mvJhLGTca522ohjuDpEHPGd8M+bmPlTWd1jpyEhIPibvqSSD9wZ5/XiJn
o0va8WqPkw9nO34pBojtw5OUPBfMi/qLXXtpbe/0eGdTmm9066ckLsb3Mt1Kbed3sx508kkp7pDy
M9Zwu8AeoZtGfhRi2NNpj3OhuDn7sQgbvtuTlo/nJDtZXexjkB7kavjdjM8xO4JsYPBDjcjAgMbP
TlalFbRb2pnC1N3BvgxSvpU0+h+ZH1STzPQIU9KXB1BJ6VJHP4uoeHeayl9G5yBr0d5Ul4NaM3ru
Os1tLLi9GLDm1OFOYvsG23fSrE2GjyShJKAAl4yWVC/TteiJ0OntwW9jeEux5qnjE7mA+AR3zJz3
cv+utmINb2qlAn3kABlGIXu9Il2m+ifyq6YDy6j5kzJ9GkR1sYeLIkv+l/gvv90I3t8ekjIiF1X5
Hz2OunYQEAXzzpNK5vf/8B77hP9wG0eaTkXF+cd17W7dOMfa+hoz/tYWTE4SuTJmrpsyyBw28hcJ
k7eGYCURZmptwwCbW8ykeUX/IIB9JvC7NQSLikab+kLiUNLMbZq8jtLoK6bCGctEVtWDKWvcKFfX
hfPLDqdLHnerGvw1clovQvJe/jCz7B/38sk7+e3c8J93jcrfyNPr79gYjKa87Guv+taWZ8yEaWcV
r0QuTjOjLAbgX/o2b0157MV0xqQoUAwp3pD6yb8IP59QQ2/tdxKttbNQRd/MYVMaRaDZJ9r2VUgG
999v/BODatJ4/y+lKJGjXhoTSeBiClzXuMPSB1FNjc1wfFS2ViqvJokMQk3b0jHuE8PwdfUlnHPK
0LvSYbYysg+DjChhdZLb8a4v/qHU+PTWrpyi/3wE+ZgtchzBOC5AvYmLRau+wXsgqutDNvxkBr1t
hk3ZP8H20c1jjYW6iYuF1FjYOGSrnB6CTohUwENYPKrGF+W7t3Y/vI4KMMHBprbwwJxJSv37m/js
k78hMjZ2MXSdDNO1ZzQ7q7+Gr/myy//P76dqK6tduLAeSP2KDJ8v3e+t3Y8lMkWXHBPLRtWVNdpQ
72vXvdLr/vPWrVbPGpG03O6sehHsQwMY5GuXviEHkoinlsuAErHs93K+Tqav7fS3fj4xcQJlNM7z
XnlfXqqff79Z7RM+4f9z80lUyTJmi+1Yh50FzWM0rm60wCfTkjC4zu+SQqMEDM+OdJ1ZYwzSMl8U
+aHWvzOCkKSDnu4Sqok6JRZL1bdMItYZSbnN8rMcsZUV0+k6nU9kJxiVb3L4NjYPjioHpvQYRyOE
qJ2ymNgPs5gK5eHvv9aVcv4Hvumtd5ClprGigvjvc3GZ8SoR7UgWQye+a3XzltT8inE4ffETvdlA
5swozLzhU7LSu6VdW/bz33+HT5bqrSWPVupDqegJu310qNJrr/D3636y29/6Hpr6UOO1ybMZpYqN
mBRGKQRYskkA/5dB7G9t7B+e/60F4pjKmtwYrIFUjd2lPJfVQdYfq/G1zx1QxpAB8nbUDl11sPLX
srvjWK/Kl0aSILplK1BMoOvcrZr3Ynx1pEtovSTqd+LVzRnAlkQNktC769RSwmYnAtqp8nXV/NKY
k5KEbao1x/lTkj0biQeXeWUzskmdQMF8yWpit7eO6hBY4l4GR5R/JOnZUN6d5TvoszvGd8p0v5jX
LLb7onVOUruf0lNSQTuoGoaMrzX4jtm091GpwYuEwRM9YGdotwsZu9Vl0mWvLp7HcNfAz3Z20bD9
+1v7jBN+a/VoIgrr0wFPoqs3B80gxCdGNXhrzhNAvwn50XGNSCFxo/JqOmEd8N2J4i/Zz8m3VpDd
5FSSQOi1n5pjFG7Ev6jUn3zkt56LahXpsQR/YD982I/1P870zza1W8PFOZEqe2yg65fji0G8KFRQ
4DEX1y09QvnbAccN7XqKFE+ZzZUsLyRMM5GILK/utnG2pdsXfWDkM6AhD5uphmWox6havslJd+fo
JWwD82yXsYezYKAALk+JuY2WTRFpblwkhxk8OdMOBdksifYvZfdnz+r63/9zZvV6LsolU6gJdjgQ
iC+60Mg3tdnYMc1uYy6bnJjGJf9yTPlEoCLfbIvXsIGsKPhiQoOx3E+EExuz/eJZKN/oPJJODG2D
99w+WfBg8Iv0H4XqZzd9Ux4pUoHiuua6cVS4zgjSAZlEfCU7kYC5W7cmmbiOQh4wLVfemY5+odu4
XvRGddVJatnlE1oR61v4aP74+27zp0/tetGb8igzo04aoelcvUm61Ou+0nFdr3tTG5miq0JxfQLL
t+X0L6ePPx1o14teX+Z/1kUx2I6jhwW1nNMErQMfHQ6SJUOTsHvva8/jZunpKRuKyLVpX70OXvnr
axe9WXgpbsxyYvOxtd8aywfF+dplbxZe0SaWI1fUibAYGXM5//Bm+Owp3yw51YhaSagqLZw2bCwI
wEVUu1anBVr+LwPez37EzerLVLw1bZi4+MozlPg1mueUoHon+4dz0Z9KXb6TW+eiQU5jTVJ69s9Z
HKZoXDm52NvAmbN6j5jnC2X69afcrMc014U5ZTjnqgU0843TR+svvddbIyK10cdh7hQ09c/Ro/S1
D/vWhMjUKwa2MiMCQwm3gPpo2v9+t3/aSa+P4WZRmmGE9ea1W0myTQbJifqqikv/7xf/ZHv6bTvw
nxWvOkQKF6gdr2itGLez9sWncbMi6zk1QMZ5xF23nq988dXf7/ezL+9mSWJh0Kj4h81EwkEK7jGu
z+DMnZs59UN9+ccP+WT12LcL1MzsqE/5IcCiV14H8wUd1pfWfe2guTUI0gzyQqIOTwez6ZKVqSte
Bd3w7w/okxd6axIUGbaSDTYv1Ahxg8P54R9V82fXvVmMNn7ixTxzz6rhiXcpDf5+u789em77G77u
W08gvReGkzli2stowmY8AVM4aVN0SHFnlaafSzTCeERX1KHVmBtPmmQkXFsTzqWsrkzGWXkFm+vO
VG0IwMg8mjhIa42hZxGI5Ukv5+ukfx/bqgtZ8uoOqtXxk1Povj2bQbWAymqBYo4egJmrY6ERlj+u
6ggpk6EqvC40WaQ5HEwM+6Yl3+tyD1Xz0kHtTkzm57jJFtYbI3pfocuKgPpMRi5xXgZLPm3VvvV7
/P3s0pMW85BH89ZJ+ePhl8EwtX9alGgdo0wai/sOP/9Qf7BVmAmFih71CQM72AU//v6YDev67f7p
OV+/9f8sdKTCikJtKnDu7tHaPofTkwHfSIJAWdmXaub5hK8ilQLV0baz06/7rN3NnckMY2f1M3N5
sSmsYxniXA4/Vce5fHIYlder0f55RSWyatdaiInUKrhakEyan0EDiOQdVMEg0hHs8KfzctdkP1P1
DekDCofHksFhqW8WZs/TsJ50eCxLhL2hJ5rCS+B5J+K9QveFhZGrd90qhyxsTRM6oI2upOuM6cYC
KSlnUG/8JDXaFHtt+D7mTlDYIjBiQBIY2vOPSv2RklQyiW0KL0O56/O15MC7YWbbKG5bbyf1A5je
FebwlHXlXS31+zljqDQyqUSk3GmV20IpC+GYZBoesOJ57mBKj/czlPmo4EmkJ4uZHAI1OFK4oCXY
7kvDQxc3cMD0TR7r7jRLD1UP5/NNUebVQLNZx9U6W7LnifzvPHmulsmv2r1mriuZWT1+joPSehZ/
KIrnhShkYYizhIK80fmf1WSEISvJngZhfJjVFcugNk/4YK2memPW/artzgRouGUy+Jr+njcHYza8
1CxdTSgvZdcgU4STzl2NifbDxMadqKlN4uC6LsZhLS8kW6NJKeLuYWrqK/tLM7qHeew9GyXFoEoe
vI1gSu7hTVtF6ecYlFuS4opk3I6w8CMrd4mVXGpiJ+JlKyGw0k8E7Hk5dHTHyAjKsF2FWzD40Q1M
ljGCinUdMPqqHnp62G6VsFuPwsTp1NkpSD2dcEJTVfix1W8GZm19Evs5ZIWsnYLG/OjHcJ0kzqbE
W1ONtfcygjqNQCtiQGsXsm8mqlfml7nVrhYxrilh7dvmp1z9mVj3M1IGQFIXOARqqkN+XuHa1rDt
Y8Odr7rDJYRM9C136rO94MnEBMVYSegRJOnopP2xZvDbTH6hf5uJ312Sg4X93bChEboHL7uzF3FQ
nAcl/jVFqDUVKAk1zHajcif9URZi52QBiBJz0TAw4Fvwo1dTtGZKZzmm68BBhxbkdEQ4HIUiQxcr
IWE2vsiXx8FGENRAG5X1Vckb08uXdnqR+RKhRk0MCcIxdIuwgipVrLpIctsZDxJiXxbHWmniBd/j
LondbEJiUsBMXYq10HYyNAezj6GzMbWsYfvmiADeqkxDVrhtUm0VWxo5idj8FSgb20MyT2tcoLAe
9NPskhU2xIFfo2avSKhRup1UIk4HJ5pGXvhouhp+QZr8YKC6RriDfbiKfVZnvHZVsY6ZZtjpYzE/
dDIE88hxeRlwrPYqimGnhG/v8B0DRvbZi1S0OBNpaDHUTS7sc2Q4l9HaQ98qoD3XyU7gaF5Pa7M1
jwMbtNV9k3I0gRla0aTz5Bqz5pTSCsctxiawZ/M48/P+22SwPgdoOiSOjNovHBtdVUaANetebbw1
sFv76bmfykBOLGav58zGNtPeQA5S+swdYrIjr+LHMdtVy53CEaYkL90AKz59c0x9U9cmdMN241gy
6Ny4qpBy5hA/JZlFh+DnzizOVcZnPBkrG16/7Gxm5xhaxLV1Fo7RlTv2T7YCexOOvVdl8S85zXdR
fCmYr7OWrgeiMCBAWS+6KNkiS3/po5eQaVcPLbhwiqMZvdoRVHg+uB7+nCAfZjVDGqpZorL9nML0
KInQqbLl3mzkpwJO/FwgL55K9uXUeS0kdsR4ytogn0zP7Ce3NcCejbb63o7mdpQPkFJj3GLweEA6
jAOpWa61ZN+PP5T2mORHVf5ui2mdVpzKE0PJ7mqZK/aqzrH/c+6bbVdrQZY+wDX057A80gG4Ou+N
NJg2uxg1nszIAHsHfm3P8CgsNorlHFv1OLY/GibykXB7zOvNHh/DqPZne2u006qxnnr7FWzJS5PR
a8xno/jQzMuYfic3zNORkkQUHUP5w0LHsJC8o3bWuU3v6464lOiSts9FsmZFBSLkakaeHKNsvhdk
giXSLhMWXDp2YDi4eKu6TFwQ4sFqytIOTbC960rZFQXkgaJL/SF9CKt+P5boNODimNC8G7ibJpUJ
zRTl0vdwfpCzEh4uBJYofoyWC7fhyZCOZHv8oY3hoZXPkv4kkqAHE0ZKNSVim0s7KwQTdo4ZI6Qa
EvvVLqWYrfeh4sQZf1Vo85I5XxfDdOgtpG4O67f5FjrKdoqZsnYwOyU+1lyW0cuEK4Mh3TXSVkom
SmFBofZgDP9y0PujpwW/1K3HW0x4YoggRuyd+dR3ipewN3ctyvDmQxdpUFJa9RBdkrYkBAo5O/oB
0n/9yJRcEaN9Sz4WtXjIQg638NIWhVcYEXWe6lUsz7QCd7S3/TBCukLwnvRuG0ubdqhghTtoNS9O
DjO0rNZmD6kKYvDfSy79t4HMn0qum8at6uMhq+MRpHeEr5ijese8pjnH6rDppMZL2IxRGm+EFjT1
crCV7639Ew7sSs1Nz6rGVbygvUSIVcPymFIDRfYdCSOrBVmEWBCQSn6jD3tohcl0Tuvcr7GcN7P7
oUS0mqr77solrClQGfX1Oqp4q3bz8jFTzj3GB0svPLvSfDmcPXrVnwUiVCdb1kmEKxVDg/lMYPq6
QsiZbAU6saS/N2AxaTMZRPLTiDWjhZgkDY95/A6V1qjHnTAfUs6pVJR+RC9pD9YxzWCkgeaHVFYI
2JgzVBkxiQLpdLfDKUhZFU2CpHzdIrkXTKdbSEFsB0v7ujR7PH+ohJArW9WLLGF9DZR4taEdpIPR
RA89G9eMEmDq1k5zdIxT23p9clarZSOn25n33qHmCiNYxVK10dTIhZxGXbAL6yDMt6roXNOMvYXt
zLDgcyK2sHXI2Urt6/ZdyaYsN8NK7St2cSifCIm0N314EMVDjP4MFLa6QtXJuYYoh2OG0zrrJKMA
tQPJRKemyYckPy3SK0cGjEzhaVRO9fgwp8xJo7UcHhcOz7a52IvtRWogTSvxYHXHZlpW4XXWIu+j
5ayWj5Zyb2StT9jxSmdIngzHwfrWocvMtxPbmkm5bCh8yVdePH4CGe99SV5tzCYyZP/dJRTPsnyO
ox9ju0/SlxBtdcK3UPD9acapjn44LVoqLpw+Vm1yTbym1mDDtZHuM9IiXyGM7PsYFc5kwVsmCM0f
ECK2hfw45eeKubpF8gBEW98u1K2jKmvbDB8I5fYzZ08Qhp2167qGfq+qh76KtyXdTwhFvMpNmFO8
HmdmXNA8V91rEV665EkpnB0iIQwBtcdwGr5Jcr3PWdKV9b6Y03kk+5PkBWLevJLgsw78aage9Z4d
QkbIEFe7EPanlvAAUEsnUnSB4OV2yERHmUNgPldFSFTZtBrD00x6Zw3TrXkLlYdRrVYtQgzHwr9A
fzIwqC0S1LJydtDrpzEPhulbms1eNeywK7sGhVK2wsLS2RgV7ViyFLX6TOrwikWGBh4dM9ENLPY3
JX0YKC9k3r7zhL6L3JFevLXhXmMqrN4Dl1Du+ypE4n45GvohGafAth0PB5Be3s+cH4X+mqJ0mJxn
3f6lEOlnJpUfjdWDpUdPJWLtBJsRPFB6bOC9IYQaH3MCZfSfEd7eAf9RyTF1mOOgUN7DfvbtiTIA
Vrjb6hs9DmbRoGTfKwwxc5Pet3vJ0gpBdAZvbkDUjg3D2D3ZUreXK0JjmrinZzbDzUJ5XQ3dtxiD
bNMZ0GDFge5gZMCUyESDOPbwPIvej1AddHrzaA7OFk/9k0DVb82wWnOvMLFPUxDeKY4riNhJr624
oBRC/T+Y9wbi/zg8XVU0mKeE9rqfHGZzbOMRamWMBYolXiNoaugBxLWYI1bPkaZ1DN23jCbPRjRh
dbtEPqjV8wSApuUzQpHFzUIqcrQcimk/1As5Idf36cxBOW66cXs9hNS8+Uj0fJOGmovk3LVbBBH6
ZQZCKECbJCRZSx55CD6wrNgmAzRoczNNuy617yy9QFibHDUNk9wcUmHT+3EUpJiu2F3xECp60KOE
idrhFOraDt+0YI6hTgnC3tpps+j21hrkfZfzPbIj2RgxC+O7hOwnLNmguocIgn/bvo5tuLYK+M2P
ZPbUc3iYS+uSZ2Kj2DAPMcL5x3H2CX5wxYX+gx+gXOJhoJnezwgL0UXH7a+/X/g3r+VPx+QNVCiU
0RS62kx7e+if2MxOITY9k0kdqmEMQUbUTP1vF5A+7V/YNVCDmC7isv0iKXfZZG/lbnmO7Y/UiU5O
+PH3m7oe0X+6pxuYsV2cBv68iW1Yrq8yiqArRVnU1T/Q0d9Mkz9d/wZh1DN7HJuckV4ta16/yE8i
2pUqUUXiI5Eu0aAwmN8qAqZxvxOcicOcnnLr1Pwzfvc37edPd3AzIcCgvDL5BvkNwVEWFPbqXKAH
aXyYZLtQOKguSJms7iZyFBKUzh1n1f9ydmbLcSNZmn6VtrpHtTsccAfGuuuCEcGI4CqSEiXqBiZK
Suz7jqefD2T2ZDKyUhzriypLLQwhAIf7Of/5l9zmlCmuuuoSquuEq4Jni/8d1n/qohwhBItTBuOX
kbWX46clfgdf5HT9949SnwCXRhfoNzivLhHfn9Vk7ILGoUs8QI14oHlGHFJcUgAR5ZFtCqb+Rfy9
zjCql1uxtA8lJ8oSOdsakRpnwc5BKj2hW8gK2t+7oXpSoXPu6v7cWZyLqBp2kfXkwBAvlXfrl1/G
atjMYbzL88d6MZsxRQ1XHdv2Kpgfi67e4m7ko4iV3W2TJJscU5EGoLkOPijvwmM3ZU/bVPoK5V9d
f05FD7yGtw1hQhOCMnb3tkQQlC4bUz1hFZIFqNkuugFHbrGFBdLnhuIRmbzVfY7YKCcUR1OZr0jC
JrDas9VloO4rqopvaUSxmELUxUAj61CGRt51p6ej5cDoX506dl525YsdIlZnQa5Y30TlsZ2DjQtE
aINDTCo/JBhxpbQFZYeYXh6dKj3D0A2Najl/Srpy2/TR0fgeTltPRlG2x8e0vqiA2IhaisNvy/Rb
UYaXFUKfOoI/jYoRhxZb7d3xyseuuiTXgBHZ1bLEN00ccxpTt3OqjjLhXcm34YQCfETOGO6D89CV
uE0ZHjXS1+kpcezrovxNlfUh8+Zt1q/q/osq+hg3y1M6UvxodINa7mg5N1XMiYNMry0+Dum1nV5D
FMXcKUjO/flZ5XI3i+TedD/96LtjR9tqxDwuNwAfCb1WetbYYjMVB6u670y1XVT129gWh85a6Nme
jHMJkRy5a3eVK7XDz4RG3tngqnQ26PzDgph8RG/UDNP5WAYASNkVgreXhPEwyp48iAVRVpKZ+yUF
IO5XeSVGimZJgJHMZS5vouW6o3ps5vCTa32ek+bSL36aCFWtm28nVe9mdAX96N84kbroQvUcKxAI
iBu++GkNCu0xsVqti21tRdD65wTdFu5ifXXu469R5M6HxIh35iB/M8zRJ2dKnSYDSyYYqToGUMOH
KYy2lgeFJEIdt7zHcPibvVyfnC+4tRY2JkLjZZd+yokZdtsrH1nrrw+KvxmL6JODwl8KmhQqqctS
HJKQwLxpfq9//Jt96+SIMKGMHZDd8XJqr/vhgRPgnQ/+m+nWqSeu9lU5FgakvMceYggWnMEwkSPs
uBDvHW9/M2w4dch1TZG16eLyYFFyVGlHhqAGLrtIsCyJk0+R2M+Fxz4Tb3zHe2dY/zeP2T3Z54tF
CjOvX6uJvimzVoZo+rAA+PVz/pub5q5L+E/lj5dGUb70POfQFSSRX052hwAVE7rxx6//gRdO+785
kE+dc5Ogg0nrKk5APa879TFu4pu0cp5lCEhPNG/MztrJ72aYaG+zmzz44jW0JGsSHoI7XJa2fYVx
WDgf0oqOVpTPvs6PHXpLhnfnzSB3SZJdFlTT71zx3zzl0ygBoedQBNXEqBGFoY4YK+jyaswe0uhp
rL6EU4fLWvi0YMnlYPrhp3j6GAtLs+7MGmF1VUg7W8RIXikYKX0rrO8JJvC/vra/ey1Ppl1tkEjc
5TywRHiHHCIz+OCvP9ldt41/95zW9fenlVDTB8veYSV0RfIhd+d9nYc7vxuPtp73JbI0S1ZnbZlt
Ma7H5Qc3jqJ89BEISUDtsDh4ybhJ9FeZwKQs1QXTprMggpOabErzHCbs3OlDvRqVAGtKSZlBJqhA
ITziBRW22GkJLN2C9NB63U5FT2nwLXWrHfq4QzWnj+U8HVLoxln8QTHML4hZ7f2vQeBsWn9fxFg/
LNOzMzn3pEaDEqh37srfvR7rc/jTTZlTPwprLPkvZVYCgmSbCcNgwt6Y5P7OX//P79P/CX+WH15v
cfuv/+LX38tqbuIw6k5++a/r+HtTtuVv3X+tP/b//trbH/rXzbcB4Xt5+nfe/Aif/Pu/vP3WfXvz
C3RlcTff9T+b+R49eta9fDzXuP7N/98//I+fL5/yca5+/vc/vpd90a2fholm8Y/f/+j4AzXUSkn+
zz9//u9/ePMt5+eOxY+y+NnG3/7yMz+/tR0/7sh/ohNQyvY8HFHttbUaf65/4rv/tIVjkwVlHLQi
zuqhX5RNF/33P9x/ak+olbzjGOko12Uht2W//pElxT994TrEC0rbt42NLe//XNybB/THA/uPos8/
lHHRoe1SJ0NnrW3blYoP8ozyPM8+3T1zJUXh1om+dhI1t7gxWn7TY5Y4N5BFSx1y3pfMo3hvKodo
uz7uVYcxzWhDF80d3e5mu7T0hR0MA4P3DkoWQLAXEsnjzAMBl61Gnm15WKCeYQ0lCMiLnOA5Wto2
2qZ2Gz4nAfnrZ2Pbuog0yylfbdXypjZHT42w7Zddh5GG9bX3S1E9G4ZWzY7EO9s+G+NotRqYPeq6
CYg6esiWPkCB79mKsZX2GMJu1u+/HGLZ99nH9XuIM0tjqWrj9W8V3kPoBcljsKY3PVejKcrleuhS
mV+GU5nRuuJDbT0kfoqnQ44X7V3vJ1WQ7ByIsvwdV/kh+VnCbnAtKsZB5DhJJUKX+FDKQmMLVkFQ
uMZKpLceXNXTH8TThMBX1GL9kTTWc37ZZH5B6rKbJMgzAyty7KfRJGN5x2XyO7rOSBNNnZr5sJM2
VLyNzY9/GTuv8nBvMqHzEHSR/9S3Fjbdqa6GuEEXbVxM70yfpBGtYzr2PxXi0JL6s5C4XamKfK+j
0UoRVck5JHbCSkS4A/ZNpzuFVrJ+juoOpxc1O2l1HYyZTPdDvATyc9+44efayVI850TrdIcOa9wW
ZejktueBcAWvrV3koLf8AtWZrZNLbcJ5PMYjZlSPeT5n4621LEnyk2QQ4Vwvsi0gIzeqnPZpy617
qq14tB7GwNH1c+E6EpfpJCtw7S15kpejWcL2bOyrJD8n22QMmBAF9WMUllF+zAaFIUyZVlZ6HqWp
ndIkl7FbfFGyx0FLCbdyb1xRz/3PLK541gWWHekPJZoWi5jecZJv3OdouWsj3b082FYAqmSVZ5zH
HuY+KJCp86x9apyw13hOFDMLLaXmp8BMtWCunifVYt8yLPCjQ2EHPmSA2Tf+Poy7iL4sYoybnUne
8vwy83BrJRg5atW2tKMs+hC2GTdvKEqY1/BAMKLpJuPfzoCpxWUa+sFAB2f0VSywVfwshtWlzfaL
zD/0mVaIjq2044XyEqs76tqFnB/NFt928BL+vYGn3d1XnovksGgpPbYW4X+fsXjH2rlwBv9cVsqL
rkU5lvaemMyoOkTuOMirMYUtsZfdwmNGR8f/x3GVL4/QyTrnxyzQZE+N46bXrxddtAvLt9cKu1cT
Tfw3TqKLePR6G8emMWMw52iUZneBFDwFQVdh4TVFoOlmYGDJjRvE0v+ULysytPuxuFwCE9RPZZMm
091cZHGww+oytQ6FGWd9QWjQaH1t0yj+UWYY4eAjFDrJfRFmgYrOejcGCD7TBWPUy9Aa+Aj+Kds9
zvVQYWsvLKaLUaWwRqxUOp0pGacTmK09g+wGs8pwyE5Dwfx8LBnGQscx4bHUcbI8vn7TdAKJveud
VNXPFTbJrH8tO3FRzp3Y5WHSiq8D3sj2lbTccdzjpcmtoo3guwfAWPllgi02jJjCCdTeDx1umDc7
nfgydaC7Tejjb+cK3V4WgWOnlybOME8yZcFO5FVh1B/jsFf0w6orQTkzp/M/lmFTrE6lA9SoOlTD
HZQb7GraXCN57lyXhSflYrg77RxifUFP71EjTPBY9kvPhnxuBYvkDYwrVlFvpVXAiz+k+4BpZHmW
9NZCsz72P5bKLqP7uC6T5aIfBDraZrDr9uDT5p9hQler/YhnEdBzxgt5Lf3Fqu9nJ4yjb/2iIrkn
mC8M+Ddt+S2MqwyMK0qbYrrLEr7VsZhK1rI15eyjzujPvDwIRI26oLpOygukMFHBZ4+r4U0BUJRm
iKlnyUYs59qKHpnQTfqcPqGYbgYTJBhADZbBpf9scfow/JA0Qz9cuR7hgCNWZjZDuwzfugGSYd4W
K1asZY4bYmq5VwyUld7HfcbzGSw9UV5Ptgu3xDKTgjYwQxw8G1PFLhCbjv8PMytmf5/VbNf7tg3x
hmFJah+8pm3BqmPHQpgBA+71r9fz6OBY+fJ+zQ1Br5dyDLLsgey1Tl++vncdG+B8MIGMcZtDGePf
FVVtwAaU2y2fktoGI6iyqutv5qlJxV2fFVi2piqo1VXZxnweOwj8iPQsCDo4wtvKj3lLQw9Zn7WF
uT54d37vh/0TNZPJbxe4Bum1GD1AR8lkyAO7Uk4cHCJn8AxyJFPzfF5f/iGtBo6+8uUT66ViYb7+
d9tVg/Uwc6pzpKYK2ukSl/h1xaVOqysJry26ft2uspeDL/O9dMFPc31NwiHgCJ40Pcl8jvPw+kJP
KTk6IM+tqTu8jrD1w5v5T6Xc79XSn6sj+0Uc/UcngekhI2OlXeO6kHulOJV4FUsYZEmKI1PUBrHa
R2Ks0k9ZSDjLvQP5frkoHXf1osW/FlfkLGVpRBHRle4ZRjzOYyyaRm2xlknjHXlgCAUtfHxhBzFv
zJpNnWpODjIwckNosCnhJFaJjyF0M2JtscxBT2h543T9c2U78JuspMvBMXq4CNj2Z/EFq2d5cEp2
sWQwP3DAQw7gZjex8vPd7Jc1vljp/RQvX9xhtSRip92w/DvGKe6m6NwbWZafs2Ulh2sLO1F5bqfR
eQkrijdpM5mUPNoV1fLq7iarrbu+ojZImdC0iM+6bnY3eejfiSnxrlWPtWnuY1ZTaWfA0mdOL6Tr
n49LjyF+H1OeHhIh22mHaO4+CAw6ZOw2GAdiQOUWU7Ap7LGAbJQOd4BuxyUfjkWhv+pqfIR2NOHE
gZsJwUn3Eucny/XMGUws2lWtQRU1dDbhYIIZSd3+dKUhlXQM3VhvR3sJP2RBMXTfhSnd5CYCPm03
ryWLDD2ve8ir+qYp8HietXsopux6MuaDgfoYKusakPQ2FLAGY2XV+6qan/smvdQTLMHYx85y8r+1
hW7uauQpe7dx4q1KRufM7TGmCRWTyGjGI49/rjqTsIJEPZIWZIvtoNIP0dA8WEuMN2/5Q80AvmFt
2rMuUx+bCGqVpADXY8Q4NLyAW/3BCqCY6ay/sCUm6NOQfI8UHL8aM/4sgb3jN8C9bX3DwYQjJmFV
c2o+hNP8VVv6AZ1re1mZgcC5cPE2FKPqMe3bnx7k8kU73m4OV5PhzH30/PY30WZQYqL+Rxg2n2zV
AzIqq8KmcfzNDpY7bSCpBbiMqCXHZ9bfAXsGD1VMQWjNX0zHnLaqIHUAf1+M7mJvk7oeup3lY3m3
bwdOrs1YS+uMF/pGBt5eJJDCXPFDaXu4ogbBejdJMNnrxms06+e5k1xH+CCfJW2wbE2HcWTukhvR
GvMtceTPJavu6lQ9uGnwZR65S7gtBvgxE8a+I7+ObJTc3QiLQCVQ/p6dcHTq+JmBih2zyJuSlJZW
Le2+BrLnZHc0RR15LV1wVdbWhKUp3hPmNmsCfIbIMoivICO12GBL9v1tHEiJRwtb9c7K0+QHoD68
niZ0u3ikxFuNTBmWdV9NkifXebjgQewFnQ7e6e7lW8zD+LbNtBIamFCO45q/hMRjIOMUJrf7ixAn
+Wg74TOiMQsKmWNGtfSb3RAnPSm/sYCI6cs8rY61K9176g31NNg4bGzTTqkWwzqXzf7XG+nJMM3T
HpwA2+XFc4VxNOXpWxBCDq2prLHAakRD6q6kSrMLCvHkYyvkmH0yDlWWM5ZjtFv8Io4PlGzkeeNb
38MKqZK4uJ+Cgbl0JYfEvqehHW8dv3ffi517AZz/2O897dNU+75N9621cP3TbrivG5XnU64uRjuG
Rj37I68+AAqFld9Mq2F3743eoVemx57Fx0Hu2g3s6huUQW56PHVUKPhScVipziYYg67RqR+dmdST
cyEK7AHdnrJqKoO1VBvdGfFsFdKQ4eBv1XTxcYjr5VCxSI0/i2m1iZbz52RZGrSWNHUcfFWa6OHB
9qz4YxCmFB1ZFAXdkd6KT07MUKS7QdYVrLMMVs5VKrqU+iMObEresW2oKJib81UK01AAmok6965N
DckHOo+bH1FLHbSxmkJkt1Yplwe7n/2nWve4urZDMF7MgBk30i+Y2UgnqCAk2cv0ffCsJdzl9cJ9
iF76PE0NOB+r1I1gIcYBxkfpSrTw5lrkhxJtwfzV44X48s5SE2+BxfUZOhywvAOCNlxh2/Z2rXXk
RmPRV7H12FbVPpk8Xxsha+TC4KpT+aZNy39Dol+K78b4eL3Lvi5IEShbCpxwdih/jcOpfHQ5lH+z
0iFcTer8YNmxCPG9jJOAKfGZqBCfYTuatZ+zJJ9c6lStknOHaanPQE4XZpdUcGLPrNxtcXPrHU69
11KmtBJ33CUj3+NMBpkT3PrVpEIcrHwBA4eAg3CDmZjGD6LXbXkYphIqVORhFb17RRrAIKgTSfZu
quelVvl8Ebpoc4UKCpQSWbn6zWZLN+wad0mcG5E5Qh9h2cm1eHZnFpgzenxaPNQy5ridl/FjV4zx
8tiTTk9eJ8XgrSlRH+w9+sl0W3qRjZ+kDlllY2g8nF+DOP/B8uqxMH7pY4qlnUKMOK0l2gSRg6Ot
ZUdkoZ41Ta93nc/Gd0wTuXxjNYGxOjjjA2p4usm3g53QaJiFOImfMUBAuvMDxVMK25H/fu3XyrTm
324xbP0tUWPm3uhh0kcTWGm4hS6PV16Dm8A+w8NM76WLEiTiwsifhiIQMUd0l3p9sjQpARCCaEdE
z9NYbETeUPokDUJpYse/DCasAwTOvt2e67LRR2tp7GTv4WnNkFWGc8SIuKbX+/XCffEEerP3sK6U
L2zpGMfhfyuW/yegVo0R5lt54FyoZMCZs3XGLn+ezexFF3HVTs3eT5Igukx00sR31J0vJb3HHSHl
mGbkFaaqloplIaYa26rKQdKAG1wX3keWasPLspsj9THEYqdkTF1i6t0Heu7Ph7JoqycHb1XzqcyT
ZeAepKrcUu5a4RUtksl2oxlDnAWGaSrfGQS8nQrxvjqgUb63vq8gm8Y/ORvmuJH8rnAu/DnxB4a3
NucPrFF//OTYIPXP79xnm/v4x302nieo833Nh3pGGnmqkKQUlFXfEV6TxgMBTYn0ScLC6wMvQ4I6
5uhQi1DhjTBr0j/wr7S4hGVB60cmQ2zbhxE+cXAO9doFuddTZO4tp+i/MHHvmNcPlkID7iSY0Voh
ua7XwzJh8ippGBlB+5Ueb5DYw3d+51utM7S338oIBZhJthT4Jj3L29UjIKx3xiPa6XWPWxIXWmPe
BInYssEk9dMYWayVeI6n6H5IssRgpFDJ4FuSLUkI4S7NLElyjJa+PuRzLMnM1BOwRGdGnkf0AkoZ
pLA/Zz8j/42lgPvAFU+P/tEjsY2/U2EteT8g1KgPcuHIug6sXoafK8T37S24wDDuXcdiN/71d5dv
+SM8USltQcaU7zlSOfI0SbBbvFLKAV7Z4hSAZmlKeYQP3ozey3E7OJc4OlM8BMajYpAmBQca28FG
BjGXBkeYX1/OX56E9jxHCRaWsy5n/4S+g5u8X0PuZd+ce1E+KqXg4luZQ1iOcAErz6OsS6JjmifW
AL1CY+r56wtQJyeg8SWtlcEr32cfMd6prRmCkQIDSYtMlBf4EJq1Ti5CSU1+63gIsrfGcmPC2XSo
gLFbNy4vwM8zJHVpjkWtn0uPuVbak0vzgvyAFjLV1HHrVnfVJJuHVDfsPkAJrG+TihS8BnrxiFX5
OFXPqm+aCveGdRvOB5rfa9XG5Ia5SzFN4MSu+JYrj3/6FTLWY1gst0s+lTjmxUFsP3SZDvRlrsQw
v0NnePnqf7wmHrdGUYpSJ1PbGuzh1zL6T5tsTWhOZ6XoHWplWTnywkkRNNx6CIvCsVTyIOMhlbdE
A3E25mMgzU1roiFE+zgLed6mZADdqsSpzNax7Qo6iPIssGCrnz19ZSzfuxCTKnJ/Qx0eOU+W7Qw4
nw9Tzb0vvEVum0zyO8VQ6hKxn8RghdUwhFezqXGnlaKzL50Q/2puptuDtPx6bbwY6vxxA3hX1vqI
QY/QvDPchZPVCe2lTUEYkZ/OJtRfZrR2CbaxtGOUZiIinmEK6uppsUt4ARRXeXf9uhHGSSSsiwXl
cDm+88b89aIMkyyP1oCyzXP+ojJIcgYpRjbx/hX7hlnIJpHkHkdZlJRsLZ5bsHnJKu/C70Exj/lZ
vXRL/RtztxZ/RoYnlLjv3KmTjsrjRJK+kTSdREpo+1T+2llznEiZxvuGEWr3HePIovlRR+MKheJ5
Eu7DBlBuo2gAxIdADSY5oHNWxVVeZAI/SwK4KKOctd5vXpbNO9f3l13P2K72NIuYQ8y2XzrCPy1l
OUjczqcw3YvcJ5CrM5RfTD/KgurdhC4CCs/XdvvRnZWL4UmYdh6RSBrZwqVxJ0Nn9c4FrQXKH0vL
o/e0yRVQ9L2cQbxeJ+9WX3UW3KgkOG84PmPSewDZGSdCkvhUDcIldS+xg/GT7ZXu8Hs/l2Zt3H1M
2qqpb5tOz9PXX1/TSVgm1yS5KEIktdCC0+HUQ2WwvKGfO52wESUT/aPlYESc5y0pGH6eNnemzAqz
Ecs0/dSgd7bNeNwR6XkJRG1/CQ1I/m9+m5JmKBbvpR5NWY6zoWE67+OaoINSpdTafZ21/tnriU+c
A4XD6HjC1QDN/ooq//pr/aWfdrnZRgs+gK6ak++kZuoahlUk8paEQPUMALSxqqcWYyS9r72KDbcb
qqq9KE0a219k74EyJrZgSDe99H89dOHbxPOr+WKOQD/385TYNVmC68jonStlvv12UWjXpt6ypWHS
zal0siiaaFIi4Izb5+WS57sushjIlR7g7ZPl96vHeKLbDjb9gmN1G3tDBo4yiPYu8Glfz6rBkZdt
rlBD9h7Q2L7NNEEoaWaX5x0+3OUtQzPGlEm/utnbqftuvfjX6sJwZBjX95WjfcOB+vbIiFPHsoOU
qQfEUW3fGGGi8diNfVbe8vztfEc7WkORfAHJa/6K3tulQ6uDd1X+v9mWOBvVC21AmfXtf3s5TckE
2S5lso9fusE5bCLC/sYCJML3GuRMTOvaCoQvC4zZ1Czp+lkvLid1HUiuqg8VO9hrG7p4DgPqd574
i3vsn/cBzwdEkVq8kBeMOgV7qI5DK+xIHEPEx8siIp/4qxrGPKE6NKrMKaaQ4KeqYDCFZM10K2PV
6XJ0QKCoCHprRUgm7eymjCR+8Uk8QdDXQIIAyzIP3IPtVy5xeIEaywOpJLdOBqvgIgmbMCENo2E4
XNSTKD9DDfCxey4DCwnlLNsbl8opOKtHXwwg67L57A6FtggNiccoJScnyz7NrdD5hV2wOK+UPXwK
pzp8cql86zMQlGz5TD+ALdULAfCq08Q9O0MOnucv0SA3g4jaDgvrzAyHwl+m8YzxefLQYR7tb3Rc
Nx5G6mLVGwhKK2TwXGDSNTon3M+D3OulPhfIAI70xtFmIIegXNTQ2mJyUUIrwp8eR3A6a6ZE2n2E
VoF7/tAFZOnJpJ6tYySLAWzSEyQd9H0u7PNwFXIEabwQ9hkyBL1s6glr87EWdbm189QyxzJGoDQv
ZZlsMysjFCfqIgHH16q75CGyBQtmHIkUxpPcAs7GKxsCE67n0XfPzpObYsbE9EPjZ4vNy7Dmayzg
1EcdB9mdJBGHp68ah2ncknucSpk0P14ryGJu/fFg8bvLVogOgOoVPHtFGexq8WIasIQpOtiuaY65
mrLwmnppha9qvdRXWrkNg5d1Sh7qjO1g1plbPzs+1AeCRRdQmsCvflN2Glq7rAeIhHaXWAcGWrq7
bQ1pd4Xp9XhetgEG7o5VlDMxjNn4wUqaZNjEg8bzDsU0Vv5BV/TYxM+251+XU2xtSXomekNY9fyp
Kyza4wSs7N10evtkBwXapfrwYfw4vFlQiN6+8NNij/RYdnwxOmEGVUC6VnqZ52PUnxMuH3p3buzY
d3ZuQEQotvtpV3MaTl9E7prkWmqDE+G0FlYdRm4Winy7thnkM3dlYS0pMex3r5/syVqT2jvWDIH7
3ucsCF1CGuGm2KJriRefuDGPywAGu1nSkv12dmIb1cdczduQ0Mqnyl54MipjFHee+qvYOivcxhwd
Mahr0WehvLZ9qybHyA9VbT3UsYWoOM9ju0DZa3F8tS8gkcpKIVG5Tu47WMPJZk7xazuQsWgDMBHw
hDgVMwCcE3QN1eNC+JHV7Kw6lhzSZSo7m6WzNvxJH8oVC69wRGNfX/Cgfx3nixio6h3jIOdtEcf1
ULzZvgMHzKbU9PTJw23sUfUmDeTFaDFvPS7oP8t9TR+xMDcv08+Tl45YmotqYuse57wZzkABluum
Ip6ALJql8UaOQ/Sa12YZ+qsc9guJkqogkgL7iBCxceYtu8r1oKI7vht/fcXVEMxwTg2yp6ZpXs6I
lnqF6arrzSNxc0Mrfy8ciBbgw30IAqAyoosd5O9D8nGtBEtGinNFEpnsmKkjcp3ajkjLvv9qZdEc
/EjbziyMZGDN36LSKa3NO0fN24qTZoaOwTi+FFw5t/EU9LAZprObFtk+7buiJr5wBWbwoxG3RRK3
MNcA69sLcm3oVl8H6/6gbaih/hDcyxKrustfX9HJwHi9Iqo6GhmJiH+dHJ+cziboo3nsyVCcG+KH
dz4KAILenHb1QRJkowVgnu1Krw6vEDs4tGEvHbZiC8v2DvlLSPIDN8/OyRMgr5vJEcmWyQtgnadr
AnmbxNZu8jppQHM78oDmRIh9UUnkdaFHsXWonEmTipF2MHpTkZfNnvCu6LwJs+Y9a6qXo/zNUe96
Yr39gMeOQ4V9gjr1sCtyWGzDsezwOTgIRG33kybV6rIuChtNcdanBCtzGUcZ5dNPi4x47K4J8uw2
GBwQKYwtI4zB3rgoa/OqSw656seeqCeTlWSZK6t8z3jtxYX+zxfts59qYEeKUQiWbKxvN1QVisFW
VtCSIrNSlHxeN7Y6KHaUS0mEEXXNmJ+sI5m0M6khs1NtHO2QHOYOfWSBmKdEL3Y5I4yz1HUiRr5T
LhVlwDq2iVIDaFb2sVxLloF4ztfJi+wH3m8n7up9X/cz8HYDhlDkiyzPlxIfU6LKbC87H4KUgn40
DEkuZ3+qnkKgx/+ZX7yzWN8iry+LFZYCUCgtkjZ0kW9vRGID14wQv/ak0+Wok1723tymID+npp7K
Y1JYqEt9fICAwoXH6fOKwQ+QRhqcscjxRKlPRtk29zn7dlIExEeU9riQZV0DcFSGUPu9n5c+ljK5
Rv5uWYUml5BIQ70P685An6bAyBcGRfRmP0ow0+GdTfbFcvLNA4dBS9HsMhmlZQbPffs9a0i3Hcdd
jSdek/+gS0qmh9iGWLkFpqy/wI5hnO95ta73+oXDUYwdplDss0RFTS9cnlFYxA7zMtfJUUzeALMA
whsQ0euw4bXej6ANPhZeScVNwcEpPVWVcDAwmJvg2MV+Yx+hutXZJ4uf3QMo2fMNvNlNmCfiC148
I5VoZcFhJY5mVdHGiKOJRe8U66qpsSZ8YKLlVO2ZLenm480rD7Wt+sLH4m/qJcr2OVTnkuKEJNYq
xAqgHJRbXDgNdzgOwtojiH7ONGG40xiNWzeI+RJtgkTsMpwTqqgoCNbhWOdQRcXBXPibIAE4vvaW
Wf0kbjD2d0r1WDIQ7kdMRuJDQ/t9lCSCFLYPLztLd+SLrunlmhesfBmOqipkYTcwCounxCdOAznf
SitTIlk7JsYtkM6ACBcCqjjU+kuqFCyden+IlgNav+izGZwG8eMSxj1mByJlyp0kw/ysY/BGaGvo
89DVFdmXAUkRgdUUskAvnhVZGxp5UV/qsCM/GYeoRKQ7p8O//P71OoO2Ysq0KJ0l+8myGHdUw9xi
uDQlNRTQFhK9W2xlPxGIopvZbne/fhNP9lHeRM8Rzorb+4ydeSVPSPoOqc8l6cPJAV093KLRgulA
cyHJUcuAcgdsLrUfoGZuVfc1aP2YNC41V9nNrEadfZwae06+1U2fY/ADT9Qw3nHMGrnU1OWjFfJW
7slwzep33qwTeGVlHWgPirsEKANR/Auc6qKgA4Me7AuP5OsEdZ4fGkZ8ER5COu6qHbyPyj28Inl0
UBSH0ct2VttzDEGInLh7HPfa+eDUE5h9znDAPfIGG6Caagk+shYn3Mxc1SEBzJYhvQOoqNKHLPPW
fJ8gDt/5RidPAqaCJ4VPz8qxRmHxl+lxSMan4ybBdOwLaotvo+UGFSjuQOnnKhkVB/jdZM31wLe7
OVqwgW+7uAUqbkf3OER52Z21DLL2ERy3fC96Gx+bokQ7VCoEy4QAFeSc/nr1nEIsKAswwQCf0IJh
wl/gfqNzm84nDSFCzlDsXiEhPJjqHml6JKJzKP75ts46ZhL58n8JO5PlqJEtDD9RRmhOaVujq+zy
iA1mo2ho0JSalZqe/n4q9eJiImBDdBsbq6RU5jn/+QeigBNY4u1fajG0C+yi/7/LUvsAkgaM3C26
6N/uXCad2rNH0zi56QTx2/SiINjFE6lSFCl4Xz03pQJxbguiDM0l1DjwzusqraA24lZtq9Z6SOdx
JvI8bhecrUp6poBh5y913ZW5IpJwpmAnuQVuJFwCcmIPZVHUycUt/DiAT7Z8b2rCuNiPgWYnLgzt
1QdkFjKA5B5K76zXqrepmAY1QcpvKDJcak8gOrga+MFkE55cd9WjHQjPemHJSHFMYysrv9dlMTxy
E7T1GE5GQ87e9TqjauS3Rn4Xja8mZ2N4aO18jF7gv7rt1rYr4/PoeAS0a7D1krSzxNGv0+iKdr9+
hKiFdPrK8VmkP43M6RZI3nNy9wzbh+Q9bRsZGc0Zs5rHxhmFwqTPZBdMddzGF9FyiLbXEVfkQil8
rrwYf6Wx95zwkUbXPFZJ0zrTtsCqujwYWT9nlxaoRWxdxVAC1RzkxPLYeUzM/xt7WtRl1kOlGQvs
U5SITJ8hcphQzEmTe2RZWQ1ygIVR1HgJnzqKkhkO7tCU8HvXkaE5isD9EsXLEFQENcjIxmHd3FGC
pyNyLNGj+DYTe+LDJm7Cz7lXSs/UDqwGUUTC3Q940nlf8oH5BH2PR5OWyoj06Y5W2f0SFDVDtTkB
d977YSYQePUB3+NrfFn3neEm0wHGLdmNoRmB/hYDQ5pzI+BoPaw/u2LRdl/S3MCJY/0xNOHxkcfE
Qlkfpe2ZjnOz8o9GObJcAn8Omy9BGVjGITc72u09crquPGUqNKub8nrXcuFxcaafVOnPYdSROGb+
HFt7E7fO9GcXVUbK2uTT7zRUpvBQk0tb4mEB+VyRfw5H7dmIlUr2krim5BJHqlhCrC08/mdMMuWR
mPg+uwUyLfSZsY9uX8xckmAMKFGMyPzmzKX9XkqbvEaPXBhYZbyEqh2JwwQuO+EyGDyNaeTilrk+
aIwoeZ0Ehg7yxsb1Ygk9J+66vWsaNu+LncrGfrOzZgmq54Hp+BIHra1PWdcHAXz3aqrTn16dhO6X
whyt4ZTNvVdcYsND20SXKqlj5iLlvV/ONPkQxQlC+aKwSb4yZRV0e6twlXXDChgb8vikro/oFwTK
u6TA/UP4MeSmZhwxZyPiJepfmrLh9nqyZwV4oh04+Mo4QzTiKliN+KEt76JiqYXQv5EDe2j0XKYP
M9eENZ4b1BWR0D7FGnnA8YDIv3VYQp8Lv+FVsB0/7f6m7b1Ooz/sk7StFh2iR8tqfww4igK38pPB
sU+zSoNvvnYwD/JT2RHv18ktlF7ARNvr+bOt3do4FZAuvqR20Si4swXuj2FkDOYRaU+yKCig85YR
y+u1oCMdd2M9IqdaBBH5ebJ5b57hCIXZs2jJLN/OEEnUsRbl1D/YS0Gwg2Y/k9/Xm8F3py46ebSb
ro3fsWCoknGDJqMAHiEmHfixzjFI8QrPmXaGDsyQBF8FcReqCbynTe/mRLjFceKRyRbWfvas6ACJ
uWI5F6eqygkfV6M1emecUMZqC5fBwmIlwgNx9FqgU7QH3r1q0sr7C+hz1Rf/cscDM3C50fYit6Nm
+QCy+NaMNRD4wWm9ubyBtYXfRPgdliSGRbSu1bc6U0jzAUP9V/iT0XNoo7LapGY/m9sopANHFlKR
383aNMkQKTnXy+UL2FyWziNBWFJj6BMEOMPmmITxhDE1bSDGpnf2GNtg2VNuJ+fWAaYjcTDpqNbz
ATrZJYr7eHhOhdM/e6W0MWzsjaqBfON1L1Hf+/CqXY34QzLIuyDs0E99WAf/dFlrJCern9zD2BiQ
vsYC4gygGU94l8Vlk29TYwi7PW9t/skjzbvfMrTDFreZdE5RFbv1ZQjZPs4+wo4tvIqlQZ2pprGZ
HEO9g8TqlGeEX/03XwX6JJuq+frn0mWZnXx4MoyvQBCYEjEv+Mh5yiMo7pQG7qkcxfieGHM2AA2a
MLmr0E5JneAQCLFTHbv2nz//5t+RN9yuqJcMg4LJgD7yYVGklVlAuIffJGZfNffEyBfRHd6ZxMjS
/hNMH+au3391nR4dSp/GI8Q5guhS8W9d1KLYKNHTrsVek7lPAtILyOy12wmuXBilKt6frRWnRNJb
Iw6WN4XBwG6x6nvRXlm672HXzhvDcgWGUfkc4lDaAxLuE+U4gnFlFZMXOpsB2gYpZHZKMZ1KD61T
Tl+YdBp00kSFWbuh0Y+92UpGUq4wcDMeC84ydjWYqO5EwDpeKcvg8s93z/wNlF5IspCykEW4YKbB
B5yr8kny9bo5wCc74Hx3Eqxf71CYNtnJHL0E0ZIOntEv+ubOSuvwU90hj90WIwXIHfmixc0kKSK9
v1TCv81F4e6CBELYgr97xXJ/7fSzyXV1ZUvMuwQWkT8xW5HltijZWbeTyhM02yrV3TdEXSp6KkTl
oZFKK/uTrUfukRNJTe0pw0x2F54MOajMVyhM/NrtOFr+fA9/JxtzqYZJ18Bs0TBBpH+92D4Ze8Cv
rL4bcFJL31pMDCTKnL6Iy200AOre0fVxWSuLJ7MXrt+8QEJ0tvTrq1hmLWZh0/DyZoWiCSuvbfVK
YzUjk8Z2BTUEdkIE2kMTb9jG4kzdIxjFOasfxjAkjzUh6hhFa42dsyJmk5OI/OVj5AaW2JatedZX
wCOuS92fXK6uumttu4wPxjKKWNjb/fRjMOoMPJom4UcB9KR3s+XPb7xNTXhneyT37mKhaPTDoEOW
jy2/6La6cJOODOUZkf48BourD/TdeBsZzjBs0mJYDJWFjLMtfNNWHTxBkbu1gwIupOVgENmnvIQb
J4qFccHOFGLXxjLqVt+5g4Wj7pz41B3Inbg3SeqCO/35OYIk/baL+fYC/HKkQ8GXH1njLUqWfiyS
kA+0hInOppkWdzW2semdHrO8fQ+Un8ORWukBqySygf0+v43IdfgLe2gWpZjNSr2Mk2Xot7pwwTf6
yEogD3ipz/ZSSOjSS0ysN073+ActMjih7BaAYp27zFe5mCvbyjupITKd+5UZupKW1oUicg/91Sov
dAIEljDD4eQkDqHCKup/wFkyk2ckx3h1l72j+3Pe53W6N2Zw9U1/5ZgbPlPv27IdUDpGYTQw0Peu
JGuXm4xCzJ7FxId1+6D9j3etqny5Wj3Pk/Noos6ovzdObOiLAcMfmXloK46lK3PBC4kQiDbulHTt
14zOq3xwvDKBLMbAuX8Om8bxv2ZIMhj7zfSjx5XGvGKUU5SDXVbF4C0i7EIDW+rFquV2xYLqHqQR
8svCJYqlX7bvUYCga+8jy9Y/hF+K6pMbeJ3Yrfw0q0tNcULLG+Mxp0K40bAXKHTBOvDqXTlJU6ii
dJe17ZSSqL5QLHHqAfMs4mFRtbbNcqiuRIAVX13n7+tVU/Xx3MsMlT/mVxO2nkyEC8e6tyow6X2g
OpDp9WHZxM9zo9czhoO5xasK1Fxt56m3xhsaaS3JC7tKOzMvhfiOaFLl0wYJIaNMzp2Rz5slaG2O
6TAETKZXMcyYerhYJopwtIO5clxWBeYqe2hboMM32fcBFDnUSiL5YVchGu9inswQG27bGsKdkthu
jYTvDjOnXtGkSPf4ezNjQemhRd2zcFNWMlQuJXcykyF3PrDTiLQIbfRwODpHxsGDHQ9B8ZJfZdFe
gyDxbCC6L/cVlBjviNI9a9914uqFx14waWTHLLyKl0BP0fJ/E+iEd1xHwlOTMuJZZ8rV9eEvxSrf
tPJgCoR3zrZRQ+ufoiins6XIbejotrjedwSblMxoMpw722Ak5kBkbbyhD4M6a111rMCVCzwoDOLm
L7CMyvzdL7vUeiILgw8Xr/dRAFnxXarEP/hd68riWXcV6SlvFlxy4zwysnMvfhM7+a2jpI/Ew9CT
zC6jFbJFlLG//MSkQs/vGfJbzrxt7NpOz06tcciPRRVG29yzRH3Iq9TCzURbkCnGqCONuROyVpd1
+a8sXS/I5aJnZxYc/Wvl2pmfeWE6dYSGM8mNw/ER7NtETO3T4FWEk5Jbak8kKHcKzFaALJTfyign
vV2UTa+wwbZ0CXBsJzNXO2XVom2nq3Cal4Cj4TmzoyS/xEzWN+vr2dlVXT5krTbfMkMk8lsY10wW
hrwyrWd6MEmvGDEQ0cReF6MgBr2CJFlnvJ/byRazTdcgp54EvMV0mpubzDealhyqcjeV/g5eiU4Y
XS/EO3ygrfKWnO9JP2nU4BvoM9j2InD15n2+QA8HCSvfOqzvQgvMe6xVkbE/2B6jDC05wzeFXTt4
5HYp+OX1APauE0VHyCtqXHD1NJC6JnUdetz9+nUHAIWhLHIHXtssTczopfV1r2/wVHaSapNWrpVv
CzCmGUs5BIgwSMYR6TJYVPXFc/3U/LTWkuu/R/IohwC64tB/b+ypj28rgZr4SZW+OR9XUciqCih6
h+eRqx6Ac1kq3XhaUVfbjyqGOikyUhw2lYVb5GwZ0ztIKEr7oNNz+MqQIuooQqLoUudES3mUvPhF
mAHmqqtjQeXZPSJypVN1tGPHE/T0iz54+aDzW0DZWN4UAJbm2YDNO8B6aayOsLhFnlSqBrEGIvt0
CQaY+s9sEX5w+u+dvd7P9b9RGLIZxrhBWAe/s8b8lWdThwfLwiFgH1VDIM7rRqu6bP45AjlVOOQB
lpHpkAh92zat1rv/KqLMVNZtmfuWv1lH3sqg7toMyPYA5Uh8ocryDYacJa54/qIuTgeDAlr1FoYV
fiR7drpy6NmNsbFa6A+ltTgqRAzRcYfuw/7WrVo8ljYMz9EQ9bLkhspU8tOpM3MoQtznh128IBg1
GnMaYMNXMC86p8Kgfvb8gR+buPn5rW2gBXvxC1wpLvW1pcDMgH9ifYm7chA+HiCy826maubcDBQ7
47mviJwGr7GYuZAeoZo+/CwikyN6VRlbmJvwIbSRt/U+RKQAYlq6vn5cfQDCmeS9i5dDCe/27nXU
l/uJx50gIJA7gdN4ZhzTShA3sVm3N98dAl712m87jq1wGSStN2dgUg3hUBpcHBpi1uIwZdA8+xDt
8ya9FoB/LsGuAa6/9pHBwh2G6xkw5nM/0jy7UgjDTEsF5EHxgRg/ZINw8iyPKQzNhv0dXRTO/Ywj
Rv2TMmQB3EYMEIeNW+U8fSbQPXEPk48B5Ar1RfYIPvzn65QfMXI6JgNmBKQ4qCcuwpdfS36jKTNa
F7s5ryYLY5dRHtQKpTB22VnlnVPTbZ7KyGakikhaAxJN0m6OONCYJJ+nc7NbiwLV6mUThXbR7ACp
8+ggs2BOd4uxRbwnIodCB5wsHo6dMNR0iGars25KeKMAqUZnF0dakxDpkGdkR8wpJlSxJULnc4mG
I+CNZvJz7FOTyrn0DPLsMLjSEPSNtsgAkrXH2aHGtNljv1K1r2lehSzpWjmEhCi/6I9t5eviOY2o
nM85zMqQ0MWWEBWiqANW1YT1FlCeUfoYZAkZBmftQa57W0mNDty29uCsPilrWTsBDmMfcN1Fqi5c
NtVVxjbmmrpg9QkoTF842IUyH9tjSDK3O8wa6vpoGXjevfVzwRpdzQr+40JKtvmjTkrWa32tL3wq
PziSTkENAaOXrycO0rwtzaOe/tZE/0pfuZJ/Fv6E5dgLZRLCzIfVICbqB9HLc9b4ANb4jjn1t9we
ODdirwQmde1RuF/GOGUriHsvKl8jwFDzm1QBGHKRj/zUn1eo9SshaenMpM25gCmUaxuLeOTXawI3
nE2Kb7LBKVp5L67bU24MeXNBjYVFkF3OdXKexgDtQ9VosrW9UJn+qerwgN6sZe9soYW+x8mD2UJh
Nu5tVYcwPr25aVLiNKIoIJuo1KL8ibEH/ulWRvyJ+kt//RvXC4KH47vUztzbAKXXAj79H0E+HApP
9/k8HWKvBgxGDIVhadGGTfKs2Y9NaiDsWi7Si8k+Vej/2tveU8mpkoBiyV+u5uOQbmGbWI4EmYBx
txCFf70YLwSYIEFgPCRDAdgMH7e32p3d+tbBam3zXuQKzT3zLHu6SSzPLJ5hXGlt/eUyrjH3/79T
uoZhQ1GG7WHRhiAc+PU6dIX6jzbSPQx5IX4aoRzJKmAPfLCGqASDmlCyHD1NG/JgO91AjAb86qLF
2iTg/bztroV8aLSQFNZqQ16VtXKseAtTFid2Nu1s32tqR30JSUFp75vJ1ZT00qJspYKN3ek+mKq6
+oa/TVH9ReKz+Kb9gimyeKFFg/84rOLl2f/6CWNlskIrByGOpanMimxRjc7XrmBla4TX6nzo8gLS
qBtynDvZGDhfy64o82/AEd8aX3FqraOrKYT2Ryb74qoQh9NdiuYKD3o+qr0bpz67S5I2e0k1EB6R
F5lJFJRXLrtK4VkPMZRh/Hlz6tOtGVTNpm0hO25BxNj9WtkuddqVhFSbrnHCArma7qtQul9NVwVQ
xPrIjM9wbs0Eamo9B3/ZgX6/VajEOIdQX5pQyj8GI+Z8qBDLNXEG7mWjEWEZtXuorYRQ1+GQ3jde
B4lgqlLNjG64jlP/st18BIBB5jkSgX8Dz0fI8huDr6kmHLNadVvDDhlPkwzqL23kg4DZE1OKhzRS
sN5M3wYT7eg3MfBCwNffrBpZve7fV2BKyQR/+zaXI8FA/8FejhnelnVlmbvObCAEr4VLpGZTX6yJ
eduma3QW3SAMdiwqZnd4E4FlqqPCPicD8V8Kw7984mX5/f8LGHhwPBZ3gWVkj03FhxIgLWxnckpX
3UbxyPJUscWge/X18aIiyBZnOjNReFGhADkWYcWZ0AeVqX+sLN1yDuDwOp5bfB/q3DOP//Wy16I/
60yaMM7txeJuHcMaVrYAtCDC/p4VaIS363mXE/y1GNa1/Po/f8TfVtUy3gJcB9VkTUHW+PACGj1w
hu332HCasdiVgHRPcQ8h85gYHQyAiMLXvJG5thlCQiv8W5V1PTd/ucWSoQL1IFxf3OXkx1vM/oCM
enIIsq0dBpoyDhkNu2PIWl4FQG2aa3dfacBIar6aTa6N3eChmkWcPfkS1dUZaSzHsK5M/vvPt+eD
mz7HPgghQLWHFNFj8vCRIxqGjbBj2xTn/lp4rIy/lRG3GLeWL52oohMzy3TYtd6EDiJ3jfR+9ayJ
XbPHf2t28nMO03+8s13caPbTlMxUiEaRzvcNLo/GeboytNdn/ecP8MGvffkAi3jQ9E3kdbb87aUd
p9EfBOPfWztyldq1loggSV09/3JlmMOhqZS076trw+TiZN9hRuAMpF74pWr/za8vV6SyHtTAVeE5
z8rGffzv5byy+AWEAeYkV6IGozKC1MK8wxwnEX7XHOFHUJhRM4DsidJ2b1vABxLn8jlJH/COFIs2
a6npZmztvHPXjvLbn2/Bb9tWYHgMPXiS9P9Sfuw3rDxhbutT2KRQ6etvRlER4mVai9IFD/rFqUT3
IneeIIaY7fHPv/tjJYG2hoqRybHE/fN3irHG+6ieGykwjCud4WeXNKp74LQw2KNtFna7bbORlyqJ
EjLcY8WfLXZUc+L+JRDgg2wTcR1eLssQG6CYAou78euLnudgUgIQ+biCV4Wn0AQkNU3DyZdunXz9
z6TCm4BuqDcd+dw5pZgPBoVutJNRl/1lqnf1Jf//Vx8hDvp3l+rNWRwFPk71mtqoqrgF45yGlL17
LbaMspPRY8i4J3stVZ4SHNYPyPz2fWXHLpVug2VGQsqbpgm2b5DH9IyBSl8opoBXQlF/3QfcvvZ7
8kgWthIK0EUaUEca4s6q6x6LMaKhXNkE0Shs0jPngU2HxMUCgdBiIAO5USu+JK/MpWB0qeCdaVHP
r79orTk6nfArGoh+OFleq3w51ozyPOIsWc85W9R5QNgOA9KaOiL4stgIdyuZBQnmxGANgj+0HPf6
Ayvzom81EVRu2Ib2HX54On0urdRHk5XC+dwWVVtXl1kB8G7WiaEITS4CB3XYMuuajgV0vNdJR4uL
ihvPYXRLVlca3lVYNYUHz8Z96aCCOPzblnl9bL88Vh+e09UVg2Jh2X9/XWlh5DQOC10cAST74lNZ
jbP94mQGHaNnTJxv4urIse4sK17m1XYSEA9aYyqy7+qBb5pho49PLWQRwDMoK2o7XPWQeYNg8zBm
kUNwTj8ycRdpljWfVi53E6Jb+otOAOu4j1sI8gD0kNTglg3P8DfqfNuNE0oJEZ2YyPlq2ta5Wfbm
rRwNlZGlt3jCPRN7xr1E/bgQW1YO05BKbnJwtTJgdMkaX3lzg2XzbFaFbVPQODyICAXTz2puWDI5
qrhvGV4/1T2yT//Fsc26PiFts98z3KwIjS2WKiGb7T47QY5nvLH6K2UhMMHLmPZNd7+qZMrriR30
TvU1wenJ26M/zPRuvZbYC2hu8GGFgrN2XbMrMNlAHUt9Sfvj3LfGHEleouWyEj+ArpYBV1ekTMHO
2PsxJpm72Q04LIbBsLuntShlwE2rhjJ3mQFd3xpjjlmYUrr4M8vQs8VPXJImd+/wZ/Kiywqf1vVy
ssybwlevi5bVmeVwgcLAW+7oyhxb386JWEheQmFDdcscScpP5NSEJUHzc8s3+JJj9izFiCmkUXRo
5/euhz3xz9WhZPWdkCSADPtm5gMfWqMT5hdD++TmZvHiZLM+srlxeGsbN89NGs8GLSsWTl1wDlLi
CM99L8LhU16P4Wtd1dzJFeIo4EnTS9SLjVc74ZGzRKGMnmSIYvjzRfVGor4aXW7U3xpnToHJo+RH
FRWyeDQpuEhBMcQXtIRBcFp3qtpBq/NqXCVQyAKC7tbNLTLW8P9iJ1o3MAyB2KfcGOUREaSOIS6h
pouPN92V9reezYOACUcEbkcxEM+R+W+XGX1+DOyBuAqPxNIKK/4WpsLGlnXFn6r3TxgTtvW3zqIp
fwY+ghqR2zHzjghzAj7ayojMi3jKb+asM/q3lUrX82KQwEFwYIv36JUGmLLjugeZaD95iZrOp9U3
sJO81E7N8AvPXpCTL1Y6sKet/Egbh5kJe+YpmU4q7Bbz2wFFFQlKn8HRvZNZpKS2zZb1onyn3tp6
dnC3rCwoQI4kDTPeKajxCAvD+2zATbHJA/tHZIl423KU7IdKLKrASkK0IluqyER8mydTdcfUad52
VsSjyRzslCusgjvldphDdtn4iETEp8Nz2+jEcDfaq6AJ791E/pjh4Bxyv+n2vTk+Z/3gfCtTAZGq
bv2XORo18tdgPNeuF97G0WhcROLjHIX/AEPjBrBmzud7qs34ULdSP1XtNGwNY5oglYiSFD5/suUF
ljkBBSE5fEOl9yP/2FkV5G92gTYwMZ01IfGRir+2aT6fJWT7nQ2evi8mp7mY8Rx7dCOV88XqE+Ob
k44ksxky2BpwafCnEvGlGmrYvXVnE+g9OsfU5FXe9MZQvGlnmk5uXX/CMYssV8qIYhdWdXqr2dVv
S+Ha6GHa8L5BgEQuRZjDwScffBSRdWigLlrEyumvA8fltjUm/ymsRfrFQYh7wmvJXIIma70NJ59A
DVsbu9qko2wbkWVwtIfw2IrxnJnpuI9nFe+9pBh2dYNF02JgYNwYDQDpHEzK3lEGk+xJ5/adTZiB
UIMN4FlYqT5Awm+fRGfFp8CGZG+okXif3vpc52X04MeVdQhssCS227tSJI8EVZCXR9m+D9MJG0+Z
ODOg5lwcjAnx2i4uifUFJIj0vtEhDoaJ/WrgJ7edYjId6Rmib/OAh78YTPWqy/GHEaoRy0mqvdQv
/oETbJC3LaklXvDvj63tFLqfM9lHN65JMC10TnYb7nNLUu6Yz5umHR5nnLc2EQ7SG3wyLVIqyHrY
I9ufj3oqO2+vkfs1u2nM4eAWcKW2jdOEn8zcwubSyubgUEaVDV1+9ulLyHmPXTRDuiOefUjY3+bW
Qyxjgwv1c9zc4NMjv0J8NnaumQc3QSl+NLYRndvU9bahrKdLIYh3tIQjvpaZk76ipMeSua+7O0ar
6edUaFkxDbWKWyckN5I54T95B/0tskv/WKTkCuHb6debrtPYrEh2Xuj3xL9VFmMhBjehsZN+I59K
FGLDLkYK/ZzqMdrWA0zQVlnBHnMzM6IgIpzH1EP075A4T2lmhv/mqRwf3YqQcSi+4xcUXYXY2t4Q
7EvTHarP2sisz+Ec0GgDlngb1ldKRGQf3CEAwNalE88h0oJ9yOBnR/aK3uhYPgjJbObG0g4BjpRf
Bt57FYFT+AG6hwg78uNEZuXJVyK7h3BYH9H1zV9ID3BhTBL71PRyfoUgqG49FYS83aQlTXJ0EKEL
dVd5IQbwogpupDczqE/dpUHAg0emm0Ip/lJ2Xf0zj2T00AVMOU2zbs555L05SW0/2lQkikwa2rei
3aMgHLa+JtRKSbJJa3t6wVkpfAcRIyAz6ZGHZybBXK1qH0MmkhiPT9FjPBmPTp01W610c0qHqjvl
bWfitQ61tBURJkjFHPRbZWXtsffLZFdN/QsMrfjJ7rwffj+N7Ed9cHJDd7qxQZ5vQp0l8YZTTDJZ
VePXTBYH6FPt3ZAkztYqR/MfrzZna9Ppod/C7ic/zOujT7aNINx2lyjNbsitt9qdzfuoNvrXIkib
14CT+jm3I4UHI9YC90DujI+sov3eqKI4kn8AjMBrgI2ozI6VGeAY5qGH993S3rpJP30eM5cA1VF7
JCFPrv/Jir3oEIYM6Ge2E6qsKP0aRN38ea7Qwi0Aq9oHYH+sKKijXwqHQBJkcGyFXUys7yxKyCOD
cfCLanjRnn/x4cufbKjbj8GYdQ8uAVtHQurCHYvbfnCRPGzGPq6O6MXJXaRN7O/SxA3esgRbVFRX
1ptOGzhb8KC+awY1J4gX5b+61f6trJuy2AprbA6NLIptZejkHjaQQxj75JMxCVcL0mPNpD/uu808
KMS+Tv5P3hg5QVjpJNDHBeJOTA3BfD29k2rz9GjFAzqYYMSGdaz6e42vIn7AcXApojj67HREs44G
d0TDM3jPomvQYzwfeRumr6RQZT36uUzuM0SZxJfZ0IWyXMnvg7LuE01cWTEZ9imvBkJ2vKYM4G5E
kDpyrRnpOm4AfyHr04OZ5uY/bhRR14XC26vBEvMGdlgDsO3r1oDpq2yGgVIszsGxfshsgsbrqS6f
lMKKcw/NP4loP7LukI2R/yIleFpZ6ZsiLJ1jSDXz2UAH5EZ2v1cT6W6DPyLhMqtgW5gu2uSCjZ1j
snridGxvsGefdlDQy7uMWnSj7YgEezPLDxw66lDa6hDkxM05MWST0Z3pJDsTPjsUuiP36V4gyfxk
4izRbcLUau9FlTBpgUCIvtIgEDrFn/CY6+7dZQp+1LhZnnBoCfZFENtnL8dXOour95EtBqXBNO8S
10Os73Vuezbz8Sv2QN6FmuJ+GtgX4NWIQ+1Zp2pJXstrSelM+bnFGKO96fDd/odOBl8HghBDirOF
Plju0YtNh6A1ssNAQ7WjBJA724va97oM1T1e08YWbEFdyr4V96zLhsqnI9q68wCwRijAnHFWwri4
HNqfULGLoy+nmYSQKFxkt1DiJ9v87kap8dnLxZtnZV91qe0bPWK0u0kg1L1qlQ4Ltb2P91j2F/9k
OJrdIFnxn5ys9D6h6Utw6CUBt2ACu4nkSEcQl8MDiI67qUc/+Y67qXsMQlPvCL5cTM4mFLq+WcD0
67ziHgbDyFgJGBnbWM6nWN/jH20AmOeIhe2svVfog299GGLPQdebB09qZW2ysQleIMc1003a98nF
cCLncWGC4vzY2vAlvHdB3MG2wJ2dYsJzz4JBzCJLLvS8cYOR8nIkxK9xevM4JXmIZ4GTPJuJV9/j
/kiael2/J45kh64hfXdu7m2rOjAeLW8yntrSa8hvbfKHJjP7sx1nNa8I24iNUueVzWa+EHjFztxH
7ybsc7hSbrJz0Nt5PvmiRDVGW8yqFSt6wh+cNrKtw/xg9UTRRS7MEBovMnB9IjwOXZUSDsiAg8zW
tKL2TP35Bdgq/256jXgvcoMPgFnaLc40ySc7qAlmXcK8tqlJh1DgNnujyX/4ElYTmYJ4tXwNsPm5
DG7d382JJXYgbcVBom1aWDs5RmsFcdpbJx+MfVAID8a2HzVHaGFsZ0l4qfKK2o9O+bW2QnXJR8Ag
HodYJgM57jCZy+wrTF3O4eHcwzP4V9Ql61QmD4M7VV/HgsAXRGz5l8KKXYpt6oasHrJHyLP4R9u8
K5KUXNjeRA0GvXXrTTF53jP5aqpTF5de6o1gDtwnhF3sqNLltxpRC3SN0L3v45QsFZG0/zArUe/C
ia2Q14EoriI2Auy4CXaeXS64Hm3kvRUT6Z6MC/k84UVw31J1MS0gTt0bfP+u0RjGlLaF7iVv5lvL
b5tNlRBYa0AnuGV0z9BVOXhWp6aHzrwIdlNbfDfCxQW4cIz24Ftkk7tRO+0CiAEMw2c/fjVzX51T
Q5i7sJndgz/Lfh+JCnNY3KV2w5x9aRIZIxhvq9uITQxXj6rodp3V8QztPnjNrR6hToJ9JERKtzub
2MHuwVeJhphHo3qc8aD6lFkSiiru/ltAYPLSlI6dw5jq6QErn/7OiJsl4jur9PucOTMR6TWHqEzV
Pu+o9qACdmcnLuv4OdO5e0DDXe+ivH2bEsM/eomEM9/F/1Z11L2qMU//YUgc7FpoiFt0qtYWZnNy
kkMu9qDwWGwQqgtcKCETObLCFX9W3rSf8RM+xw7swH2UkdzuZlUAMnY1EIGQy9lnJR70kbxn1T4H
rTTrb7rHuOmhdJQT3MJD8ci87jIsKKNeE24NNsjFY8uY/I+yM1uOG8my7a+U5TuqMQ/XuuoBQ0yc
KVIS8wVGURTm0QE4gK+/CxHqvinpmrLbrLLMJFIRgYDDh3P2Xjve917h1bfy7OBVwRRV97JYO3XX
4gapAFwA6ghhTCREmsYgeiO55oZ3KGBfIiVuS42saTMD5T1yRiqfLvayS01vReutXGWAltj7F3nu
7og12ga8SBdNfUIw1DxrusiJT1J6pX6Gl7hMJJpi7YzqWXXbj5VclGsxmRypOw8K8mPvNVRUeoqB
8zPFE8oBRmY1HdbX1TuuJOAk+8wYUvtO6VKPMOUCt97RIe/uq853FPWC2ipGcStTry6Sm4szL2Gk
6Hsdsk99eyl4Zm5hi7BoO1I5NrwFlSPQH5QoUenGw6kxarvZyzRL6g/DjC3uThEjn+ZSY71oJZxk
tjlgpPms3I1iKKnWzkZS47DBJs98DrTC2CVn8yir9/DirS5B4NlSbbfyXIQpXTG5wQwqp+VLRvn3
+WJBm8/lo/XM95xLl3LNpUAyWykbOaWn4Ho9saqaB7taGAajOi/GCcjyZN9d7Ice7k79rux0QIMB
MJ+NqD/ktnJly96pPrSr6vRozdo5mmM4tBYp9cpYP1sdaKgjmBEjD4WTUYwmrpby8HC+RZe7PqDw
jQe/Rada7Yh0odKE3He7Ji+nOJfl6vK6gX3z2zwp6vkqY1+z0sgQI7+pTza1IiVbRPdepdSNWnbQ
MyqpzQBzMLCzpRtcH5kFakVe7eLTbYiKsj5ry7iVvC8GvN93QX7pork0DziG00IzcHxA9fmxJNxr
baOMFA2PF/memrCI3SSb8G3vTa1MAoEErg06hKHu9WRSb7hhSRdvmdN16wFBZuXQgbeM9hSjtYdy
xJZZRYTiUXake19SQL8jAS9WDxhG3XQvSaMSu99fhPGzc4ACsIX3Y6Pj0YQn1+3Hi2g5lVRwCGEO
a4gMH6VG7y1AFJUYUWY0DdqaRIVD4idkHAy+mii1vr9YjvPWNaZHfMoUiHN8bAlUvax3SBU731lL
aEjcYMPReADlYKDUB9VA38Giw3g90kVsw3hIROsjkqDO19tAE3bmsAycPchEoBYojTKOLs9NX5eK
cnQKkRS3l3Htgm0Q0ajbg/4hgYdh/U2bHPMKl/7Xkr9NzVzFsWcRo0AnmZy7H9Q7q3AUk81JvF+G
FqyG3pZGvIfcrHy6iOq7s0ajk2ZqHvQ2y5Pbi9ZQXUa6E3axIZFGye6ILA/G/X3dYUAJyRgZbjhM
tllHM7JLqsCcUyJOss2IRjHBXcvvA8qKDWkdxniGeCz0RHyZ1tE0osaK3YdLFFFzZm1flOaZ1Hi/
i9VkNhdreURRKRZ6O6yhkdWqzcvGsMALcKauF2NMJ+JCmW0UD4U9O2gEoheTD1wfbhj4fP4Gwn41
f9EFdUrT3x7PbbeZFaO5++5mODeGLskDkIc2bWpOTfFFg0jQQf+aeY1WCmqAmM8nKsSd6jqA48/2
hAvwPXYJNbiq1Fi4t7DZNkzkmd6xUMhCgbBIRKmX/tOQUaOEu7jx13IOfCzbF0lN2jhAcFWs++Ll
ou++aL0vtoyLO+kCdavpuqek5iUglPYeDdMiuhCr4V9sJgxkidXV2FideIn1AXWkbAEHPeTnwKVL
0gHbJo86NCWxqr66vPPaonxXwtRcZtxC3TmK7pKKdRmuo+JxWbCw2HtVbGO7IlgUM1OzwEoGXdtP
g4Nk50LduZhpQEbx0TRjSjGUFNky7Mp5C/jySnAOzCq1TB9IKeEYCGaVEOnYR/ZauIFtDvN0VyZD
1z5Meo3jqR6oNEWtXJyB5wzHFINZb6nRhhbeMIqAdABW/VulteXyXDJHO2HqJKN9tC+a2vXMbrRc
bqdasJcX4Qy11PnUWjFcw4YQUswJijLhqmoxgG0V5dG+NhTDZu8NI9oVEWKMUp98J6nYh1wQPsVZ
gkSUH7fBpVuCNeHcbZ/O0sc4LVbEwtW0hcoRlPiSKYYxfElp6342R5GP7GdRFGEIWRGCdfqCnKk+
m58uADdbyzYV9UVGCk+6ZoBLkeI2cmfdWB872+lJJy+zSkbopGBCARjxgGtUYwL5VxkEKXeYlNEq
U0NDJYUOggfGYQP/ksyyPdAcByd5GS1Achz3dsQ1+6ai0+zvho525D7Xl3j6sFlExIupuJvtozob
53R2ucPVir0Cj+ylWTghH1a+1rm0qO33RfYR2I4KZLilSu17CgDTg4ztPAliKR31qNEhq0/OhAky
xHTSoyVxHZntaxAlefB9hgQytSmiLVEi5mlSLBmtnjj604zDiTF1Draa677gaRBdypOmno1qTtxv
D8hlDBPauAnR5GYvTXOM3wLSbJ6ZHysNsAQLnHYPhZjNnIO5Y3mSNWPpIUFPjMPDco3FJuYiKZ9t
TELJgyblZFO8R3EvvzgqnYaAUWKZ3y6E2Higr+a79XJqYMq4oMZoDFFZ2ZRQF0EcyaClxfe6OTnd
nlXyu9MBmXESZGmizcwNHUFujSlgyXuAaBgEeD5T9JVrqhziqcsWiOEWUt5+aY34lsbI7DzImdg8
0pVNGvFzzGrJXtzwmvnP1TKdZiSzl+TUT9V5znJ6iwMsvuxqkj70G2Ycm7PeemvwusZN3oKN/HhR
bhXnfMdsHDX3hkC35m2hitHcqERFWfy6y7E+1ubpoDfaNlql3o+635pU1saAs3GXHmweB2vzdRmm
5bdaIQiz0PB6kY599mYlfWlVexJORvXaKXoaqfM0dvOemcIWe9vOlvoKP2rVHLxlWEsmDiftLIim
TQpzmzPzbnZMow8vc06Jd5sp0DLOksTNPgKuJFZvLLihbcSGaGn2FkvBnwB5FtBv5eitXzMCTjQE
TOQGzgeA4YPqu8yx5Snp16o79FhyOcMPnIn3xYR9aE+LBhl546qNGUDd9fqQVuJiHLCn0eeGJQku
wS/aupquTbTs2d4weRauFivexLJnX4am5/l41E1waeGSdXkJyCPHtB7ZyryoexWoeGpipVCYRGKj
N+pPk2BtRJPd9C8VVY401CzqiYdcmhl8mmGdEDUpAEADXFwWIz6f2gmvFdYfn4A1dD56vlDZmDoV
kzG7lW02oGHDMsk4Pi+T/J9raloTAa2q9C9gXLbHaJvj5wfC04zmU5Yp1rhfFXATRPQ5o6WTG0Ju
jfOAmt6M61uAeiSTqlW6Nvf4FTvnEazAdi/iFVuhV2iwEX0QMMm87OiccdzzwW4W7jdHlXItA2Mo
u+XDRdyZakhfg9QZK4TPoGdXi3WJkWAQ/rMtq98liudtymULcbFQXPIupdpun56JXL2NV/RTDwlV
z3xXdVZhPk4sm+a+c/v+f6ncc0n5cQ0aviCbkfD9vKdGpVnpwMbghWn1hoW/AFm0vPeyKNONrAqM
tKyXu6HvOH39T5KifiJKbUlRjqk6quUiTUYlZ/5ky+9zTe0VQDxH6tSwGFSFkg6ZAevC8frckaao
7E2PmNwnPuClS56RGGce0hUD2dctQemjOB+BSpiI7mcsLRKCXy41kjuvKJgTU9B52aruC9Qf4kaU
OCyCy2H7cpToaOUuZvD7rf6P8dvbdbmgBg1Sm00OK3jmf9zO1oWO84NC97FDFwLqJhvQ/duQbeyT
6KkmPMdndM3v3/RXmz6bORqWCHW2b1Q7J9r/RQK/mQ2Juoq700U8suWSVNdDS5Ai/At7dneN0sXD
jjr9AEx0pl/q47kb0h38inrYNy4F9fCiWfibT/bzycczuU4K8Ij0TA384E/fB/pqJKrYoU7FaKDM
DLxZTN59aSTtQ+MCNCZhNZEO6VjNa6oDqAiwP+kTfKdWWl/k1KLTJRCrnbI9EchC+fD7j6f/+vFI
b95gITB8DL687ed/+eLkoJWycF3vZFSZEWGEU+srV+pO4TsKltjdck7wGnSHc7IwRnnbE+Pr+KVt
D3DB+tjyrhMz8fTrKuva+QhfNk6PonY0Ut9pWxh2RBNV1jde3TKD0HndwjLYQqzr9aob0twlMJ2d
p6WIaQP//tp+kedaDENksRZvxk342a1u2JWa5Q5EsksN4CLTmcHdsnml/qbc4TOhTlGS1mFFzSKV
8W90g78IGDFXqCbAD8RPJikZP916mbJepu3SsEJhJrkt9HnNjxLYAPmNnfbVS5DCwEQsJNV8ZBQE
MbaI8B5//y38ImLFgqGhOQfGrzGvAbH78Q73HgZ6jI/2dyD6qhJP88m0e30HMrUdAfcnVn2D5L9J
rnJQPe4p7ZxZ3kyqNzqBC+Voy1QoVyvitPLUEoBZJ77XgaHaOXSxsK13g7J+LClGUE09e85VpaVr
71DH/7NYkLLr6Uo7TXLyaa5IyMRUjaCxTw2fNFHHeOM8YLTviasq6BkohP0dgALvKdf41zM2ue+E
BqL7QVxHs/jn4Bzb0mePkq48jVgPrqXHA3vfrp1D+JEiF/rc+lS6SJTSpca3OqHEpaTTJ/hlPQKT
9Q8EDrb64RLWTX48a5Zf5d6LZyly+mjqqWk/U4015x00I/WOmkqd0bqQqzigiSu0qw6R6PyAbgiW
/uXwOGlTP15TKPM4q8vao95OpXNbsC+nUVN2sRF0fVx6VyM7g88DMHk1QmKENggTbq4GcCy76Y1c
B7s72a4y1WCAa3KJsD13IZvy7eu13WTnNlZSP8dNm428+FLVfpaq9fJ1aNVZR9MUL4rrW21BmBnb
PMU4Xva8HHnYJjmdxYHyorAXs8GG/mLVFFVMYhxQufzVzZyFQtLZnADEmS2vbbXdGplY/DLId1nT
BSqcrCq0od0u+5RYYK6zHJsa3UbNEDooppXVUZF0uGAnPpeKZC+ncenpSnFy53ZRdpe6AVanybvK
HBjQ5PGdIQAKxBpn3yhVTBjbpcLF5DrQ8RFUcz9yCpPJ7SYw5gys2UoWuGR0Y8tSkdVcxawQW++N
HkGEfjE2ofWSGRcojQ3eaRJaZ15nFlZ5EpazpSeBWikPU26Knm0k4EYKmPWg+/QxcoecSRuIPzno
5a5wqAIf8cQpsGHP7go0bfUarsRZP+Bpq4Z9ttoGeUQcoDeXQ7Y8oM+v8wOq25rYwEWk5OPl6DNP
hRg8Y3+BUeiAC5A20kVi4mJ6e16ktpbhdz+qNa7EjPdypnMfC2bdRp/r8s9stcbsQ95aleHXFdW2
O/Bu09/YkX6NdSOewyIPalvsUHz+vPAPo1YyFXosXUmNF7JsRPdgUa18UlSLJx6gq8wO9PJL5WVw
a5D8MTuUmXsCQCiy5SKNIG8JkQ7ZvmojLUQaMcAGEgYnPD/Rhjjti+qeenJzDwjNnY6XrWWrq9MS
uG1shXFe2w+mVKwddrOm2je83TNqPgocvYsN77J4/sfb/H+S9+b+MoGIf/8nf37DkEQRNB1++uO/
n5qK//3n9m/++3d+/Bf/vsne+kY034bf/tb+vbl9rd7Fz7/0wyvz7t8/Xfg6vP7wh6gesmF5GN/7
5fFdjOVw/hRcx/ab/9Mf/uP9/CpPS/v+rz/empHYa14tyZr6j+8/On791x/atpn9j7++/vcfbhfw
rz9Or+3rr7///ioG/qll/BO+v+FQBZXv57/R9X+SOAIVa2MEAZb54x+ccYf0X3+Y1j8tnXwxqLEb
vgox0h//EM24/UhX/8l6uu34gGqxuiKP/6+P88Nt+3+38a/x1z86lQBNUIKllMbHYnyacBB+XCH1
mCYxyB6FMgvagtAy/b9c/vf3+5vX9yiAcwG8CfCOn/YBdCnYbyRT/tBn+cNsLJ9qR/zNKv9jEfl8
CX99C+entCtrHjNlQOr+oOXapzH3jl62vKy0H/93V2I69nYrMHWpNvfs58hR0ufhebC5vu8wCr7X
EL1+//o/9QnIxKIzRH+A2EId+xg0ux9vRebmy7KmeX4/JwvAumlqbnqjQIiIODXQ1XiMqqUGyjAR
eywBKQYT+/4/0ZQhqFCaz7oqDUjQVhPoXW49VJztj4tqv6Oeze6zxqsCxwP9V+MIjrTJagNXyZdQ
pKvm5/S3aQlkBJesG2apLVwjgsUQ37mTNvgTaPsddivr0OiWvP39Zf989y5XDbePXCks4mfX/182
4Qu8hlnrnIz257G00AreGs3fDJCfx/jlLTb3IVUlJmn9xy+2pPxBDSnJ75Pb2A7sKfj9Ffz68tiO
obHpiOLxj6s/3TfOVbAbZDfey2b13Sfnb2H2f/cGPz2jMKWVUtveAHZNv/jtEP7+Ahha/5+34JS4
pTjpnNV+cdPltpHTeOqcO/orI0TRGsw4wVKHAW/roYH1HyIkKJBZC4LOmUj2UnCIxzaMGtHxpIMD
PCFAAqnz1E0RVoLYXycv27VZ+mYBzbjPaUcde091sJBI/UVVcwCJM57PsEPOd+zpL187St8fIZTp
t6zucyDGagmghNPZF5Z7lXSQlPxxFI1+tNSSmjJfyi350PM9sH3tuMAQgylMlhd4zGoPByCXJ4f9
atSjWDmgNZh3vRzVYMYmEqIKeya0c0IOWomk9qcMQ0rgNas8FatZ7gxRtZE+pcBR3PalnT1rP7Ww
XFqAecHMlvoWJ2oVFlRmg2YmIchXLUX4hRziT0ZKGTr3lm5PJEhK8aFDqU0D+M5FjPXoFGoDD1W4
f9rFKEA+tnF6bbtr9wwfuwOiU9knx076CBWdB9xElruMXfaXjHnjxBljDKGTFHurdJ2vOLRhAAtH
DaGlqNGcUOxeELZGhu2qR9ctjaOSGHj13OWtyrBEiXp6cYBZhiZpGrCndDsgiK/b98jrkcqlj6re
bjjfwjfEbO/ylqA5xCwzCZKJEg7dVFihbqDzazpOFEWMzl0VSh3RqAfx6U4iGDhY+mg0iM8pzfW2
yyYYS1aX+yMaQvKYlu5AcmYLkMEZooyQRZ/M2fHQTEUaaa0hUQLSEfLBl0rfG1QHnX9Buw4tcOi5
xNHTZeUN8lnPD2s9fNQGtQ9QhBc7/IGkN6GM85MOvAOVOe9KK0fzWuulet3bklJbaa2nDKwwKJM0
25F003JUUd2wqz0l3ynwLMz3fLTIAa/R4VQqbW21aB6pvJgMmdF8d5ZRN6PU7cd3Ua2fMfXEx9nt
CczG+Xa9xiILyslbHxt0Tldw6uU3wsS/TJXWB2rR2zvhMQ8b+C12fNHKHTCj9aGQFnnxiZ0eNKzB
kUuJ5s7F78k9dYy7pSvtY+4Ig7gGW+CJ6BIaxnjsa4t/5lXJRw8A7m4RzGvNMKcIyJ3qmweyy28t
WnjViF8lBQ4PKgSCw6r15anAm8fhm/Jy3aTc4BwVrT2YbB1zczrWDN/HGVhiFqSmMB76abIDXC5r
QNe5Cux4ggdbJW3EuXjYXEqKXxbC8cVijYGW6K89lcWoNggvGMxWHJCr9/w9HEu+5Iq49Dp5dya4
MUZDQd5y4Zc59ErDNete3WVwo9pSUW6vdWg1NIrSZGxulXnqjoWZTtCRF+tQcNA9YvdarvtVs3dd
qxlHjeQJftkGM8xhm4KWDaZ10yb45rqUYU1dFjG1Ka+8Dm3joo0IRpMeuWlfcjxv053ZNuBU7UoL
nGHJTp1AKT3GyylWwjp/rexnGfNBSHUJkMA31/biJtfkRlREvxCVkHAHQfwKDkFPrrRCpJ0RB7mC
Xo7MoskovvZJ/GEwIM8xYzbmn3oy96Ejpmdpw8iu61g7omgqd6lw87uVmsQhq/qRTsQiThZnKs4J
JMr204iVponbfbl0w80IHijAPd+EsnTR8Sk0sX1lKKcHyhtvFD+yEDyse993k4lUtscSAIA4zIRt
3Cx03Y7G0KgIocd86wF6kSxpPQOMQO9c91MIdQjB/JzNdCZQiSZBPzB5aYOivio0va5Wd4aZy8y6
79MBDDCxZQE9Kh5NUHLHxu6qqCyrdge7Bia5JWraFkVzr0lPj6i5lYcaMuzNNFnrLu26r2veEqqe
K8rJyNQmUDOvIMLasg5T2eiBrFd0evBGfA2M786aMH/Uc/2mTyqafx1kmhxcJsaiLL7MSyUOMwe+
B62T0/uqpkWK08cka90epydASvkVU2B3pAlZ3Dqt1t5BxjDB5eXZftC0x2aUfQR6acZaAmRVatOh
ThJnV0x1f5CyVKgILqSvpaC605U8LkLFst0Ibex27TOi6IBZBkTneC+0hzB45kl1XABiHEx7RnMJ
yyqymwLrmT7m99JW3CgDqAwQYdYQACYjqtyp2nIqMyrZ+pZu0eZYHZTWeZItwfFIh8RB6NuSFzO3
0QgkyqpUqoHiTWHhmXEVydTOWuAvw/xGBSDblWpvH9TRKD54Te6WG/WJ5BotVk8rSXq3Q3kPVbrI
byrpyDcBZ/wJ5weI4JxGBISdx05t1p1B/sBOS83V11L5vqUeUE2uvVOfV7CVOG3cAJTEKogYNXA5
q0LRSN9bL2c42yu1lrhWD0qKB6UiAjJg0czuZ8f40mQC2tAksVaJWNy5Tt58yWmo5H5K3SJEsd7e
OjkOHaCZ5b4yyHhbUl0LFE3mV7Orbj6urbPU5G8jPXwDzRn0m5BOevGQuvbCd0exme7YkiHOTfou
JNM+2xOEk9wvHtIhv8a0uAP6jAeSbUHk1EYZiAGTSef1zr4UTQ4FNX1LknXxzZkcX2jOn2Dhazcg
Tr+oXESI7YKG8kKrjLoKjecRLw4dcPI+mg+mSY2my0rW67qlKmTF9gDuk7iofrDUWy0byitXTdII
F+nioqetPF81YRP4TjWYJwW5QIjHXblvYhv26aSKhxmvhZ+QNnAratZw1y0E6giowWJUt0SCuIqc
Zso+S3b6x8rDMd/0KS9t6X+qFBeuQKG5QYd9K8qgdiGfXxYfITUGqWnsKQDl33Iz7l/REb3L7T9p
0VLEOHQi/tAbAzqh3o2VyNccVB6jwRl9ConlYe678p3TKxAqQR8PCcGbmaevjTSU18mx9B2u+nHD
V+lPi01BmqIqXrWWSsaH0mx6JNGTDEvPSA7gLnK8K4QjZF6qBjIj0SJzFyUQnd5EQp3KEKgeWwsx
Lfdjqb4mpBtKWor9FwCl76ZVK0eo9/0AWIVGOAWZ7GrG9haRbtYH0p6+GKXDNQPix7mH8znQ4RCc
ClDPtzbhlL6xsNAuOuDXUGmxHnko+WSy3BoVikQV+435sU8+u4mHi8udfIU50kfDM99h97bDeGy/
KdX63ivKcEpg2fsqScQBj7O8YpfR7LYaJRxIDFRLI8dQ4KsMWhsEgmsT8ml6Qxfh4VFucs6jZJt1
9YE9cHHTMPPcqjxJPvbiJphoO5Z+o5Ixrix292IAoWYbZWn9fuwTuZ+8OAvZ/CdhlcfLbvT05EgR
SwtQxP1Za0V5WPKxAFdOLdUooJQpbeWdusFG5K4lfG065WEjwx5S4lLYm2vMrFymE+lA9puRDwT1
qNjf3Hy0r4CIWXusEOmz4tWT3xps1gu0KscCBQN542lHto/nXaeKc7tlSQZNvSofk3Ixo5Hy/cdM
K0seVdpsHcsqEdB5naenEeISalAqrUo7z6dN4RJ0nek+Li69et1QZuiXyLQJGH2rJxFfSzydN0C2
X220lLts6527FdRznyT75oAEA1eWIxvSDEwkniMhbnM9WgfIssOXZa7j21l3u+t0aWWgg6x87OmC
+1ozWiyw6TGfGwzmixmqCGHI2J2K+xI3n2/PzTPBrQwb0ZOZlaOBrXvjU+sOZgTeUIvUsv6mLtYQ
Qgb6nHrMP67uaVBxUc2ETWUuSEPtPMDJgaidXJQolfFy1EiDJU4u7fSPwjTWHf1Uji1exhAWSoMn
VC/AtmrGKHaFQWSXnPr43i4n2hjkq94wzy2HqStRZlg5QN1ugqbal81OoyjO8AWQxaQfDzcIEHBT
9q19LJZO93wSZWpYoYPXPQphWG9VXeRR1ZoAwxB4PVWLarJodtO+clr3qWGoRK4GYDgwLVorNQSH
YyOIxlI4HZ0GT7X2QvAUdpqJJlx1v9Z6YqMLq6ygSXSoPl2ahvlkJDt2B/hqZ0vxwTIZgWlmKNdX
/UBCSRlkWWNG1tC0NzSXizCrRRlYXZft5m75UlBA8XNcCIekSd6tCuO0h67vODSpd0wzK71dZqvw
OZNUvtOzVTTMSdmlVb36c4HRUG+FHsYUXwnoy/X1w5xl3V0cT5gn18WT4TSa6mHsvOTNWOcBK/XQ
7rs1rQOrjfNDuWjTF/QK6w00vQTgmTpiiq+Xe3Cvy8e8zvRTt05LaCprjtt26UgKUjgVL2Z3hR3O
+1zaXf6sKBoWNGcgEwnFV7HXOVvtiyqDGu8Zj1a6NAliDtC+2GH6D8Y8P5n8NxUfJoocezZo6QlV
UPUxV7vN7FjHnyfHTHZMlvWefoYMoaMZAYZVikpbAr234qEciHLcter6wbIZlVLB0rNOwN9yUWCP
o22dHpY4BkScafK1FjWOUSMRd1AvB3yvS37MiP4LVS15SzrvA349xZ9xW/ixLOxDaeTWzeR0+aPN
8EHy1iV7U7BisQ3Nb2kfz7cdIqCdZswvlY7YrvUQjKSjvuw9G1HMunLan7Q0JUwByAjH5sofrBI8
RjaKMLPZg6r092/6Qftmg0sgQ7OVexvmfyhhle16ZsmQo/gDfFZ5TN2UwK1S9le2Ohc7+hxNyGym
Xzt5j9lNJOltU9v9Q62Xxkmrayta7LHGcGhrYSnK+tC33D6kW1srMyMzAwIdYbiUsAofpc1Lm2bv
SkOTp2nZuXYp+42t2DBUHfZHzfxkL7RRuqXWfLXwxBWKi5SjpfeRw1TjdxN7pwkAcqSjv+fedNgw
SMAO1tigS7OyJ7dNohQQQhJYqGPzLF2Dhz/je6nNDJG9Y+q+m5Bumqb2G/WMJyXT2YlZrM6IheQN
5nhKf8LyTlNl2c9mJifyVwxr3yK58yl0FE95Ibz97Om5H68KO/9RsZ7nodLDOluTQErtKwiFImhp
OV5XefkF/3F/nIplCoC+zijzknmvFvJ9dEbvdsHOiiPV2ybEZj4mVW2QWMbMnip5TWCW4x0qvZdR
srA/EovTYvvIOShhvDhNmNo+06N0whkx/IvujS4M+bh65DtL+Lbn4q2blW1EVH+akzEzOxm3PCH2
dYPRdKcqKmkzg4Wdh3gmnzgvIySfivy7FlnUWOtVODZi2I0uJzRTYQ0y6hFvYZn1hMmJzse7EQdY
N2Cwj5isiDzUUVkpSmAiCUDEhjfHnob3mBwOPAsY7gSNUN90EzdCVj9exXJMDp6GO2ZM7PzUgFFH
dJGHZoc3ptHEUe1qHcyZFZAVczTHwrojaL56UuD3Be3QfixgBEQmaAiiMlbb99Is33V6zbVoJanH
ViMjpArmsc21zyQIURRg57bzkJD64FsmAkZTLHwFsviW4iULlP6ZNAAlUvOKfrVqyD2dc+CEqqSc
7dAx21Px8uBD1zBVVw7ER6kWxCrESr03yAjxxyHWo0lnxtPKbYOa4vJnf9oBIRCTrxFje5uJgYkb
sxAVwJoNPwbMI/q+b2AnaPCCYgv70hGRIPXbL9wKl+JkFo8NsAff6US9T+XSHelMi73AlHwghS05
2N2EOZWsgghd0HDDJdRRN5vljYlcEJbrPLzmufaCy4TI0XnII8usiSuWlbrLTZjNHaaFfQ6gJEBf
uRzOWnbmGDyEa1JdeyJtt4wI+tOa9q3RODNpHfJAe0pLH1defueZeX3gc3pBVejsT6iSRsS69DDc
6TNAAhP3pG8VV9Icv4BldJjjKJKUelbccXyBpTq5kAWXtWAfxDg7dkXRwE2QGHpa0VwlA0V3OSDP
SbHOBKXo8pOD6uwzwCf9lVjLJSIQacRmj99XoDA7tDmPaJ62DlO30ynXMYz+oJ0tCmfMzr7ZTs8u
OkACtPMpFD1YWFxe1WbJ0e7oE/BEuHm/V/NOe0B3ke70VajsK2PmfjtvIjS39o7cFo+OtCt80zG4
GqzY+3wdx4OdlNMO2dVLZ+oD2nHLuO+WbI68rEP5pjN2SQZJ73Lc0vsmnrU9olG8Xxzpdk7Wa7Bg
SQhfLduExG5/nvoeZ/xkEWHFkSWo6iV9QDjeHHH42ze1KUWISr87ouXdIncmzJnDnGA5Rh5OZHpx
jMuCqgPxCeG46GZISpl9SBCJ+001thFjkqlxqLQdZu11V7tt/5Xki/SD4vR1aDNQgTRTrY6zrU7M
KVHizTd2a0pJQ+4Br4esaKAnBGvISBNZIiMkxanUr7E/dwSLa5z9W7LI/D6p6ysobqSxj9rnIu2Q
KeQx5q8OCEAmV3JhCoW4xnSkTL2hGGwcr9ek1swnEIcV2siVkoPTQBJxWXo9Ytv2NJIL3wK1B9cI
Q9jg2AUQ20K7TxO3OciEFX5V6vcV5eCRKXckJ4+a3FqNyykHeMnIitlLJJDfuZHxYUq2I6IlvLCF
2fPZQBkZVsA9/RQS+klK0ZwyZBZPHTZRXjgpdqabqmBExRfq4yqFl1XBRItJe6laMtNXPcchSPkr
GBUi6EazyINBOpnf62VL7bf/yJY3DxeOUdEy54Te04w8JghDHolp9YVmStLmW+kX7KJ8zWyXgJz4
JeD0OFDG49Rechj+VK36fN0aypPtUAEUTqwGbSJVVopRDxPVqdhsCApRa/dmlpQMJkU4kVQ3lkW+
9vdbGT/whMtarTvkl4iJttmkjx9mTywotYBDFuRkhRBllE8x54Rrvaf6mBWkE7OrVn00feaupxr3
mBf3iMSK3FS+uNVMEpMpvAirBl+t1tq3lCpTv9G4t6ahLDepVhRERbg5kecjWc6VMz5ZaWyEXqaO
V3OmmnthJMMOR/UUFH3Xc+Hl1l4YFt9wszb0DL0LJuEwONiXXUlSgsIJeIGfI2L6nBWLedWXWv9h
7GoXx71w56Ati/GmsTBK6EVhBP+XtDPbjVvJtu0XEWCwDb4ymY16pSRLtl8IWbLZ9z2//gz6nnu2
RAlK7CoUUKjCrhKTZEQwYq05x1SUAhzAKHo3wlPO0oUfhgZCblIQzaKtn6HQcuC0t2l6OyrNU90v
df4Bhz7xUj0veKgviRLA4SCH+hUHZH/ji7i60QoOsUiDhr2co8cYh8BFD/IC8C9BDSxjY0EdHgma
Z1Om3eYa2x2jg20MY0L7Y/iqbBko5GBjVezoMNjltjULFWu18zyJ2dpXaDkpR6VsDdW68Uyo3Rdi
mGdPY71Dnh73u4Hj/IbCKlhCZUp2HO0MfB8c6MbCCdj5mjrBGKR19ttoToPRtZygvKm7PPhBXrVC
54itVgtjbENyDT7a3PRvdU6KuzTItHsTQ7jjok5Nl9pB4BHgVWzIXjMv2sgark1LEDtbNPNTw9C9
adUyCzkbYsrVYYRUfR54UtTlg0G/zhAdJnMBeCjjY6ObUfosY1U7E3443FjQ+V3dh3bqh7PimU0k
fkonU/9wPPxhJv5wTYtNxRI9x4+xhY6DT1bvnFsBLCGNvfIdThV9rwzqAyruAPUx54TSJuWD0L5r
Rt6j3hCQ7omhyx7UrixdIyzTfUNKC7HBxDjsUUBbJHRPaSm3OGwAJ3UMliwuqFzXtgndNnllQexu
fD0ShDu1dxLoGN46lTjlkm0DBhgD0DNVMUtvdXcyY8tzWhzNnPux3UsjPhLl8UsdohSsFjgQtNP9
TQ3Oiq8sttuwoXDohwbczmr4hRfA2kKXCfedLno2pAgYLydaC55sy9FrGCW38UDhoG/MnuMzp35h
gBAg/kS/zNSpfxZL6z9VDO2HHVgvi7ae/kLWjzcREtwtsl/tXOg2ZY1UIZ1NoUTdUA6tN1nIsi8m
R/0zZ8S/hY6W3mlJGt9HVVh9swyzvdKTbMZorhLR0TgtUh59i218m/5UxDizuJrKhSMzkxrQOMKx
jJGD+hyvfyE0NUjMjYbbVMWwQTixDg2sAbOT2HX45ERJea7PXXsx8HncVPFceHEolatioufbiPag
WXPkSTpaW06yNSUpZRFuF/m0KUpNh3NXNvuSHMNNiS+ZM0Bi7wEf41IJtGmEJj9M3/BHxJxEKsqy
tR2WZ6hiZ7clY550erZpYBUQARe1/K1MfbvD5Lx8ojl3acu/5VGh7J2o4H51OmNlUv709VYc8Ai8
jnoyn9MD/D4686OMi1dbUSlQd6HUO7qBisq+kCTRB9k59wSOq+2ekZruF5j/ZhjbZtyoVAkeK0UY
rzEuI4zNgSYvyZnW2T1QtSoiHK0Sj8tlkxb6cUrnjA5WZZNHzGfV3fuVfRFJjTxN2K5X/K7ZrcZY
T/dahgWMsL9wryeFODSzP3A2YtygeIgDQvjmZJz2La8JIEDQ/whjPb6ckJtfJw2NmFzklRtlVuph
JoivKXDM5Zbo1SDfSnqNhPcN6ZkVGfH3Bk3H1jbN4dDWebWL6BHvepHTKAzV2cMGFXAyaZTzVk7Z
uRZAalLhbezhqlecbOxkk2Oc4VRki41uq/mdaZvdoUl8sU2D0jlWxcBTELyWrhqng8lXxdMcO2Bv
C7Asa/1gV2Q9LqWeFQCOaukZqqT5NhUz5nTd9xA1s+cPjHTTBzLB/Y4+skt8C7QC9SQ6Ij+juDf3
QSHTbWeEFNt0XB+bzKn/RIozk2MS4BhxY3Af+JHYqenIGOEzzc9GVauvVLXVlr811fd9nctt1wXj
JinSdhcmLdwToHXuiKP/Crkz3SW8hh4c2IXpYJuYDm1gDlhM2flRFsfU/cpRG/8+eY7bZNmeNU5W
exHRqHsdLNRGLekvqe30LEXIKTubR/YbrO2RdBMdgkbbTb8G/O1ujXuJUk9wzyfPePSnKeOOrOSJ
Jy5enIpo0KwmbcRK9IiTWpzQraTkxKL+klp2cqvTVtpCj7CQoIv0buoc83vSZuOj0pgtItORoivI
NM1r+qZ0s7Jv3KqlZgxb4LvZFLpr55ygHSsIPUxA2sWcA3SA/RTTq7HpNHIUwq3X2uzPY8guG5UO
zrMywTSAQQcvymvVJPfGZPw5+MxtF+YfOVGN1WdsUhMdy9WYXE+BEFCvBPVCYdU7TQ7tAfM3+ZJ5
1x+yYAjOobpC98lt7fuUChMITkgYU+HYw01Xlaang6+4wH2j/lRSg32S2fjFzsxHbeNYg+6NukYo
JKeWBxsD8CYMMnkxdSZSAimKJ6dmBMfmNJEobLSb2gdSxNEBAxvu0fNMLdHYphY8Hvqwm1bR7V1r
6GKrIIfe82tGsFed3Fmqrz4xcaiFq75xHk9GCZpPGA+Qudnjx11Lx5vmYzS0v3wM6xgFc8JtSrX0
Mofc9LBscuKg2wy4axSeK7PBu4gBTHg2LemCHV5NzdUGK/qgTGn8ShtQ/gp9I+bLP/Z/0GAWO47v
wz4bRXIfT75zEGoV/RqThJJ9zSkGnztcEz9rtzOJVg92NnV3dBTplfZKZYBcK4RGhlSP/lmD8DUg
M4cHNyNs5SNID1ZtMJ11PuGjJTUBBmXNW+tsjPr9JPcmkuGd0+nqVlL76LZC0acLioKz1y9EOAIM
pp2ppyS95f3NqJTmpq31V9S3KhtEitWDnrcXUADjs5k6Lj2nYlHVKOaLCrDeHUtbpSxo/prIedja
4TBDCcnU3yG7fUJblGCja4W9w7/mzmruhv2w6UEFuX2mhZxRR+pxrULxByhPfB8ycO6SdIhfKcp1
3c4s5+iWDqK/Qeuegu/RZpJjHDxXDG/cgUKbIJTU4XVKB4+a+6ye4d7Xn0SROgeednPMsThnLjCF
20jV6UaW1k3PZueYy4ZaDAGVBSQwpim8xnzZ+6pbPAfVWZGkhGnUB00xLwJ8LChvJiZJmJUgl3S1
2c5pmyluaYuKqC0aFJdRrpG8W4XZuQ4H8ZUcspH+iaJfWAT8/Aj7MQapmZJ3kS57NvYnO6r+dOds
pOeCjKjzVrTkjkzyGb8FgASjm6pNWbOUlCRdVHEQEpni/44CprkBleWGRoT2I+OwZXr1zJ69GSmb
0NRAE0A8rFFvCASaHsuybQ6aMCg1WGQp7bOQkD4Xrtt1AuiPA0tYb7HKmrSrmuqBTFGeha9P7d6s
2/RPLwz/O76S+UhWgfXokPjEVihg80UANpmQ9t0AOLDZsOFsTugVV9Ebi17Rdsi4QfcsDNoU9so+
U4E0UomKqG7BrVzZtIA7UpvIbLswq+nG0PNvbeD/VJEXFGW//Vqx9lGuRqaAQBsrWLEWc9F7RV8Y
CTrrZu/fCNaHjgLtCXz7J38fIZwqMf9oqDHXem6D5jVqes2/wQ95lTgUXat49/UtvEcDg+7Fb6Rb
ZBWrOk480mHe34JpUS8FuqNcDyDVXqd0TyLBSJNJP/Ga3nvSbLZxti4sYfIvJL7CXIkfUYhhewVW
c09tiK0Mn/XJZs/z714IOmTeggronlIQKmJ1NRawDNS4A2yQqs33lFCqs68f1up9MMx4UirSacRL
iG/l8s/fiERNc4RFQ0PorgfQFR0Ry5x4SisVKhewNYkE20DlZ9GKWlHOq2ggSc0X5t1uSh7VUKfu
mZ8wCXy4BGlKEDMk0SXm4rtcyZSx8EN7H9v6aCPZt/ptj5BQnJoY67e9QEqXlBON7DhwG9ZqVI1V
5keqNpRH1Ry2bbStehWxxGOGZOBfvhHNNhGemoYpFgH5evILLB5URs3+TlPnZ7M0v4fVv5PVLt5B
E/y8XCJDmCHr1BDRFATKxElxLGmL2Fvp/5d/f62q1cqi4eS1sP+ODifQcv/1E3r/vtG707vFXGXj
fhNYj+3VkFIJ3pUY353rKt8TVaWmuzY5Mevev+3lEownbVmJsfqR9bOadXmX+WJqe+d6dtzxtQaT
Ba6l3319H6cuspp7JD0WxsL1ujYmasAePSYdN1Hs/XdXWZ7mmxnOCSeNk2xwrvlIz8O1r200dDrd
CST7+3XkrwcBPTn6Zr5ZzJR1pAM6CsJp+zC6L6Ko2wXjUF3HUBNOvPn1E3MWA7DFQmipGBCd9Ztv
4KNi46rmW5oggdfNU7JPohr8Lz08iMJpcmIursyeRGETMIJUxCKuA6LKeqZEA2Ah1LTiNnOiLNsB
pguupVrmV6Umg2+dbeW/+mR4ENjhT5ki1mHcf69NAhdrM7p6HB6rUe4X3dQYli5uc/uQLF46tfKS
4dlPb9P5NiNOeI6/Dei+kgA2VZJdNGwqa4MWY3RiLqwMp/wQTCbwQwgF102exspoIobAxPcUZsci
fEINOg/fnYYKwa3WfPejHGnWKb/Gav8j11dc+07o8cPI0fLs6Gi1v2mM+BLcPZbr8DUZGhqFJSdM
2kvnStFcZGV3/HrCrIM5/vfyGEYkS72Gm/79jJl0nJpyCLJjDMzXH6vvHUxFnap4H0WR1/e+5XY9
ytKptM5xxzwoHAhP/ITPnjmSfdY5vswO7pX3PyFKatg2HD6PmqJfQ2i46tOYkq42/5HF/N0qaaE5
4fM41lfFaHo4ImOQc4BLjfg5VqxDDYdddmIzZgRnafUFPfz/YFA4QiWVbTE1YKd6/wOBNyPkRu5z
TDP9aM0jBVLHcVuD/keO0tAqJq+22hdEVScWmk8Hx2I45pOP9/j/ka/erGdN2QjA1ml2BEO/a0jY
rXPWaDbImfmNr6Xe/5TNJWjyE29k2c29Mfv+HRRvL7ssTW8uO3EmC+uSQeGDyMyVQ9X/GoefU3A0
Q8eLxu++j6S9uaGwjjA8PPFFdT4uRHyq39z06nGrRUTa6JBlRyWh/oFe/SLFQ8uhDLmjlf3qwXVR
3COpZghROFFKfKEg8zvtrXszxW6tq7tqti9LlJbsKM5ASETuKEpUTdXLENYKNUX11lQmhNtdDmyJ
a4A/uZWVDvnb5/TphBt2XnI39d2fIkPNiF17s4g/WPk8kaPfAwsc51hCaLVdh/CzCZIAZ9lcyIQG
AZFxiKwbLyPwfmpzT9cZMAGZ9APh251PQgCa0G+pHzxYuXoLnHKDdWR0UQfSbCA5t8zPZSW2xlTd
D5YDIZMi8JjL2R0yi6AxkM0bnBw7A13/xjfx1U4i9qpC29eW9ruvjGcEmWjRh3ZbZ/qmnjCM00Wm
To1YIggeqqgBmtpoT6IJLmz5O6EwB2fy0TKW1nvX78uZ6T7QJt0Eg6A90l9OhfEwKsMliCpc/pqx
6TFdlE1w9/WwW97rm1HHdp90IAmOnKgrDSHNailK4EuJruinYy8kgLU8K/dzp2rbJJ3KraMG3UIL
1U8QBj5clCImex/H1NEfLta590OdaOOUxmpnH6XfdDuf8GKi+abkojcHezeyqzxPBiU5teR9/LYz
xB2+McJiT4ef7P1VWfHmIh2t9Eh21C1FLiDjzljSXyFfL4DbNyHZzJBbWvNej+cLQcoH3NgNcZsu
5YDnvFNAN0WnvgUfpz3nLk3Iv+cXis2rZ6EXlMwioyiPSfVq8s1jRBoU1hXxjXOrQ6FXmZ7b/kHv
EhQY+69fvvg46+nJcPw32VVZy396/0hU2nw9rB7OHL2SX8w0qXa6otXbqDVmGuij+qemT/Nrdtpi
X9t1eQOT8xel3/B8Bg+4VVLdOu8Gp72pKzikShQsaFdp7FTyul+//q1rIATrI7/V4ABp0RwjQHJV
OCDteKRzbBbH2jmL+teoeJIzvjVnYbPfGtTQ4+4qUH/SU3eLCnyU+qsGnGrO+WU93viYJBEDEv7x
nBNN2+d/oJ3TaqpZpXBwpFQ/cLUF+uUIc25Uk1sn/ldmyWXLgVcXkoq5vGs2/auJBgCxxNk1lcfZ
aC/8KblNoirCQKUkJ5byT75fnO4EJwzqLPgCF//x2w/JEBWi1uhlHmEparTHq/CVnkJ6aBX7lQys
7CZyjPEK3+BEanuH/Ckajd3XL+uTcSVZrbHCUmjieLP6CZYNOM7vmvIYVY/TYN7l2UyPADS9fXDS
F0NNT8ztj7sZbpmdAht2Ezf/OlFQUYOC5BwebpA71ouxwJ4YwSlREW14MItR+5YReY8YQKDEaim+
/ge3Sy0I+iewUNhM75+4ona0NKu8PNJ4wFjS890IivwuarPM7Sf1zAhyr3OsE7N3fSJiREkNVpFN
/A2m8jWnpVHJBVPm5SGH6cZvUk+xx3+/F3p3jb+T8s2mJLL9UkFNWh4Nbe9Q7G0BL5XmI/oKBL6j
14OsF9HZ1OUnBtDyxN58lpbZwpeBIptDlB4I1tUTLXWBCcSXPFHhPPRS0Afrv800Br9+cZ+cgUwO
epQrdEYp/7ZaAMkM6Aott+tjI8ybxs+/KUWPiCM9BCFBGXSI8Hw/YPU7a416VwwzZ4V6O8JrdJ2s
vBsScWIkLdd7f9/vf88ysd48b6i22TRLWbP3vDFhgo+MHHQgrgLTaEgevr77jx/E5WKESC8H0I/f
/hFD9Bw1BJrnUXSmFuhuuvYMUscBHdCJc+4nlxJ4i01reZt421flDsIu4mCiz4aeIIazUjjHhOiF
XRBrfwJ/sk88xY+jx+RqfOwdR9fJHlotP5M9dCJGA83V2FbC91HtfJtpJxadj4scBTRqs9ARVErN
HyrZDhrmNhybY2mS+5V1zzZ+JlOXrALJNm6bS6RzJ6bFxym/XFJSE2bSU6NYbRaI7rDTUXDJZB60
M0TTyoVaKcPT1+Pi06s4hsbxUAVQtp58ujMqGRaG5qiX+THvjXtdD088u0+OwICDDY0mBNnA5ofi
A2IXwuLauTnK7E+tAV4E+xZUr6PksFti7hg9Iz/OSFlj51TE72e39/bSqzmmIyEMpFzeW1MeKtHS
D+1RNX79DD8ZgtTvQeTxQeJJrj/CeYm+E+mNeUu+RYX3W7euMM9kF3OUzid2Fh/nFjs30BbCZixa
H16XEpNVMVlxdOxMe2bgoTcJdQzb0xBC8amS+dSiufra0ilQqdUsNfclwUj/MD4qSicEaSlHDVnG
mVqLZNe2+LW6QuD0bQJBZlI0PHGgxMjMBvJcBk2Sbeo+Sb7PdoKIGrJWvHG6IT1GJW62LG202xma
5DEYi/C8kOLET149ooXSwjugLi2ptjJ1VgtCqaYa4NpCYUQ9J5PXYRqqb5PpxNfy1FWWrf6bxZtY
kjlxxlw5Do68J+i0uLdC9JXk1SiXqlro/24xoHC4fCMNjS8XNBlq7u8vl6gKee3g0o/dREgGQQgn
hvBqnnz4+8s/f3M7VZNi1lKd6lj9bHEshP/lz19/4oFR25nCzyfmwk7RC3lfz0Cx3P+bb+mH37+8
rje/XyPZUsWaUB2d+VY+OuLIqZrefka1QN/0iMoLPP2u8TQrd19f+dSDWz7yby7c4oopys6ojjiE
yJsvuxN3durvrxawssyGEFMgL4bpjsjxVHn01N9ffWWmeZoVdebN5PO1YdyBRPyvno+5aqfZTtfa
RP5WRzZfKIevS+XEdF8tvv/75kFMc84Cl7r+TDZBO2LpUKqjlPdVsSfUUDQvX9/D8g4/Dq7/u8Tf
Q9ibd6wmfZ/aRVAfsYxuCS2CbiI3hnxStBKh7qmW3Ykb+vs1fXM1ieUK3ARTkTqxg3i8IVzoxKA6
dYnV4oUs3tGnZbbDAcgJaROX3XziEp+Pq3+e2WrBglMbgMngEmgMESg7yn80rv75+8v13zwlGKpm
nuB5PA7Joc623f3Xr/zUE1r++Zs/LwDSi2TmlXO6jDov6/F9/Jd3sFqyBiDCVpTK6lg/aCOr04kX
sPzfPwxaOHc0Zdl34T14fwclR1joH019HLNmjw8HYtWmL743/nT8+lF9+qbfXGi1AsoGmoFm1fXR
IT/RyumlnNg/fvouoGKw/aYg5Pxd+9+8CwRUExlUcX1Us8Sze5oT1U1mn8Atn7rIajwh6BotyCQ1
JOtgh+viPultvNz5icr/p0sJiE9pI/PQLXO1OUHo1RsTwqij3MtwM1ibWzIEZ/P261fy6btf2DFs
uVFkrEt9JjluMrcYWoY4j/0L/c8MH+n719f47LUjYuAo6UDAMz8EzmtVi2Slr4+KfYXrCz/DfzA/
3l5g9eVDpd7Ws8UFHNKTqp/Ynk9c4LOnxHkRIhg1WW5hNXAzc6Gn6uAos+dm2BbjHvt5WZwof382
rgxB708TBKfI9WPy09aHA0pRxeoulfT7WF+34sRWdHkQ65lONgsGXAHTmrbq+5kunVQGfUZhFy/2
g+ZUl4oqr01zoV4F52kUzuRmUmn+96//7UVXy0tYdn0VKJSyTfvF1ZxfX//1T1/Nm1tavZopyPQh
A/t0nKRnBWeAEVDntd0Jqc+nVzHYNiCJWvRQq29UHsiY8PqgOk7bMCIh+MXgzKKd+JJ8Nk/orFO8
Q0u2nKTevx2aMm1XloIBkJyXO9068fI/HV9v/rz2/s/PZGBNGGh5+UGHmPbIx6pTd1+/jU8HmGVB
aKYGyflqtUecM1p9mjFyYpOmS2DBHrirC03INbG9JwdT/48e2f9db71nbMraSgkVKI8p25Jsvp+I
ef36jtZ187+7Rpphtk5pZVkjV3PGbvGqtehLj7V9AA4AdsCURKsj+XVhqmS/xCl436fv6c0FV/Ml
CgvEXTUXBMXbxzdgUgii+PqmPh3ODiFcDmos6qmrkWaaNZ15IlCPCg7AUcO1+VqZtmuffX2ZT0fD
m8usRhzT3pxt0MpHPw9xBe0Jday0PYRqDxSNG3Dhr6/32SeTgodqmAt6FRXD+xFeZVZh5mlYHpv8
NiH42d8m9iW8l/SUTuKzmfrmQuv6t231QxKQE36Uf+CG6caJ0s1nI8BUKUsAmIVE97cr/2Ybo5pk
g4iAFVPqO2lhmHYD/cQI+PwO/rnE6lGNceQQUp8xUcGdWeG+P7WYfTbE/rkH2n7v34UBKkH2Fs2P
APeglqGgjpDkGTXUwFNE2k8fF2wQvgKoPik/vb8Utfewp01fHIsZq9ULZ99sjE4MrU9v559r2KsZ
0zeEVfNJLY64Cw3jCVRMZWxJJDp1GTqs/Nr1N5rt6/+/m3XTylZHa/IzvTgSqVVgD3HkdRpnnTdW
KGUb3I9nA5W26yScoou4RycPcw/7mj3S1azq2CsBACLI4f8By1Oe1dBZYAY2i4shVdLoYOiExRml
gUgZ4AUwsSBnFIvcOhSD/QM+DYrAcv6dKCSsxGZgeTHBtKZH5jl0ykg3W3hImnPIsxQ+ah0QpQms
nOxjCigUFRcTUQhffBS2G5ichGqcrJijv6V1t5lgjHqwAco95ooX2dYhDndRbIIq+llgPBsEJbh4
rFpQcg08vgaIVzQP1m/HhvNeaAmcFOyE+yyBsokcWwMtFofHeZzO8znj/NuqGwlORcEuNZkudAZ7
Y+u1sYksScJxGhehdYChEkHUqw2k+NMINSYyWjfSYEVoieW4jqhyzzaByFDCdQBWwdEi68A/WGZc
3mpF+qJngbHFs2T/sPHO73X4d/u8InwaZxz2Bc2uiJ4R2HrVdvAamWnbJkK7oCYJDKfIireK1Zp3
jd43F2qJ1xxCRXMJy6s8S/KeuRJVxkEIv/hhk/S3N4eu2toahz6nwOsjQ90+z3GyenOaKtsaz7xn
6/A0/Lr/2RiBtcnNTvzxDRg5Wm0O35bwJER809jB9gvUzWTUFNLnxQhTlz6GP0neVdR3kTdXgXBH
Yxoqt1NGzGMV6DXHydtvxCYbXpLlBAkPoAMv0yHULrUg+1MtwRjoJ+RZ3/WFi0XEIlOUeOsuB8CB
x04Db8v8HyI5/ox6B7gZzIatKn1rO+WRfigJaiJQrayvInI7zglWaQ+mM2FaQeHOu7TERRhUvxgY
9i7VJv1HMFtY9rQGN0sXAKlH8e8G7ZRu43p61YaLwQ/cPp8eKtuHc0eSvUu8QX/t+6W/N2M/3khn
Ng9jN73ie1Ew+0veBwB3z4Irk3ohMcG4r7p8bwsRb2WTt2eN1ZbgmbEmRJd9cg6TVOlRMGPFsV2M
+9oe70dwyJvBOCCehDgIiQdbUKrjFR2MZKMn3Z96UH5Wk0kXuLb9vW/X2nVjZEiemjJkZZzs79Cu
JuKb0wyEQZTjfhnred+kNdm/eiOw+AdgZKJQuc2HQl4gdW53rRmPbq5huuq6aLwYQHDtrBJkZ0vK
7FVjG78VR8WjI1tzIyq8pH0KJ8JI7J+jiBHo0f7acPYbdqniq67fivFMRARcDKEeXZFw1p81JDzf
+cEcnTVlURI1Q0CGM+H6d2ZYvTiswcPmWfSsaJBADANIVIK1epulkQAFoMvrqA1LN8IGyBnWfLHg
+GInxrCYVPIXJFdAnzgeNzLRMN1lPi3HoqwvIGNQ8VeDqwEkz1nuS8RmuNZRRYS3Uu1HLyQa4hG0
l+3q/NedbnSmN4LQ3PXxbGNyLWa0WQre4tjH70ki+a4sJlx6ZV56VaembuRAj4i0xVk94mfMlvDd
IUOrkghyNi3+6yZqoLaFXREBg6zLl0CBGgCaENirYSvoFbpq2rSm/TukFuAGTdvs8YqHoOuDJVFK
5m4bJyOeJWLiHSkDxkxQeGGrWpgF2+aClECD/SN4uCGouvsAzcyuXSgBXTkX56Fk69znEGqsYq7c
ppqRNZL95/K/8G/FjElWDcsfcRfpm4QjkNc1EatcU9MS1sH9AdhpwVzipQnDELaA4/vbuqicbRFN
ujfDQNxlCgniba0GL12dks2B4XMTVfbPGr/6xoiS1yFvfhNimSCsjF97U3nSyw4a7Ki/5D4LPrQo
zKc1u0bez4tpIuOwNZJbRdcBkNbj2Js7VKsZMaD3NJpBTtlAsPJWeaiTkZ9ZWekmFqHwiAkhID4C
Lhi0GfMmq7Gcy1zfWwBv3KFi69AbRoDgFCpb3k8QRCGuNN/4HzIT0wi8phHVtApZMb5FdoPh0azS
R/LVvlmVbT51nZJdDIlanU8zoTABDaEKBz/wuy5ixtsLEgYPrfJiBNLxshy7NbboAVhfoJ8PjoIH
EwWAJ0JSdfPA/m1IZPkzwIHLxnZgI5LSSV65riIAbEZwGHR9g7rX+eaU8V4bDGPbxxQFVebJDqiL
dRd3YthzyGyuwDO212VpxOd1xtq7yOIu0dslXjKGAw588w+LUOn1VmCz3CkZ/6mtXFwI8a7snWmf
kY+4CymHMbQHQkoDrK04XbGeG/q04WM7n2t9N3hz02j3ZRxaPQeKriM4BYjuPiIqB2OjEz8afsNn
XWPz/KKUkJhcUIQkkhg1D1MdgmM8LpBwrcde7KDwdQr57MR560LpBVfkzMY1NmAi2kkqt1wN3zeg
YiMhh87+bjfmD7PrHicTilWtp9EdpN0Efxe7QLOHt2pZk+PiNaov0k4JbgnNSwClxNAbG50u/Zhg
2Bv8MXWpuGX4JyNh6AcSQXkJS+bceV6Sl4m+ysS1GgQ3Gm8NoaUT7mwykennBeauTfFL5gttLE+Z
/LRefTdFUrux7Q5YU5inbtrm8/lok3mj1Xp81mAmvu4TA511YMDH9o3fWYXUt8FFfa62bbsdRCq/
+8DxNlM5hQeyWtuNnUHLkcBhPDIStO8NuEegFdgKMArO5sM8kdTndkaM6S8Q/V0GT40xr+ZXhNAK
d1DSPyXYVjeMaUc1qlVDf1aim7kAEZSZfXJAFjrflEXHLGn0Jrg0rIGEtIKwabLz5g24vMDji+ff
k5Ft7AOzMfatmo3bFJgGFsqufMwrNCxdVklsk7rYKXge9m2O5XtTKG0NKr53bsBmMI6nynmRtV24
siY3HpKkcwvVW24NdcAjObbMVmLYXRDyxMvY5SPxg+2zhV0aQykpSVBh54wKgDqz2GtJB23FGNSj
qCr/we8CsEgY3/dJLnwvcPJpawUoip18ZlX2pQNAVMnI/Gun4EEFuXRnhHwCSRSGqSLH3iuD3t+i
Ry0fjMVOTraB3LYKiw8MOdTQox7vrLiX+0iqsRdXPVgCB7Vb3Ml7K2+g5PnsH8NBDoVrz9VvHdfj
foKpgGsIOkgqrN+qgfSXhNvUbWrUzSqf38BN+6T4BS6aEO+UgzN+IGMXxXPmldNc36htr4DCcLhX
N0yL7CKORPtQOdOz1agNu5/uFVRhcDWNen3V15rqJap4Hc3lpY2obaxSw+47SCI8AfGAHWJYjSPV
OOSpAgsuy3pZheI6RJ7pKjmLqWyjeVeSwc7YceadMYnx3h+ncqOETMYwTb8NlUg8NG5/pBbTv0Gt
fg4v+6bLhKfhYcp2L6SLP+DRBgUwIvS12Xvth6qxNgPoHFcdh26fBg5JN/GUIO60BIFJwbgFWple
TJGfbm2DcWo1AQwtyR6YvEnB+SFO2/MoSqs7s8riQzVa+qZQm+EKoH77zIOf9lqfYMUdyMfYxvZf
pUDV8AjG9KICUweUIfEfoGEA58Bevc8pmAF7ldCy2YIIOrVhTbak6J7aQmogxKLEc8pcXik1EVHm
zNZJL632FrAfhwGVLIyfTczBY5fU03As4e3UbFb76oed1pfjaP7EYkdUEbvrHOepWbWR7vkl2s9l
HwfpHTLAMh7p7rlZo+ugOMx+W1ltv5yeTGeTdiNEZYOxOT42QNyurIEvc28ZtptBIjkzW8zuGvil
DUQmth+zBU4hN6ytI8vikMyR5ZpC+ZE2LU7iuirOZGlVT0klOMXILIwwdMMB2ARRvjicY5UtlaNG
btxiSPFTYj42aasnZ6gmpm2fxeGtKHtibye/tu/DyIE5Xhv3/SBbxO8oY1n45a0V2WQM2RQXqrrK
mg2hBnb7A7spugG0kPK8ZBt4pvdKtKsg4pzFKQYEhf21l+rkF0X98ApFiZTMkCBbp0koUhiwkhFc
ZJDo2QCpVuLg0S/1s7i0nxyi7XaqrAOQjzWEAJY2Nw/9H6nf5hsjMTTY1lqM02hZFHHEu6VFTCm4
YcB34xReZa1NJUyz/ew6g60Xe45vJmzxpcIvFSkbGkhLrJ1mPF2BriK3U8TmfCVFeZtU6Y8Okvlh
sHCTu52OT1xJnRrwC9Qwe1RroptDwGK6ke2g7vKdAAyOpZsxCgggfGRPgBYdjvKrFQbji636/W0/
xebeFEW+JKCG16BkMYEGsylg0tu9vxtqu7nMCsYleaMODO2CVRZRdeBqudTP7Hi0D9pMapziwy9k
P0ICVNTZN4lfswzkCzCW2F8WT3ZAXt1MgMSk79wgjQcEaTY/Atv+raQIlDSOJ+fjkCtPjiaVfT0p
xbMz+dBqUL166EPKTdiC8VGysMXU7SvIpHWs8CwZG1Op/oej80iOHAmC4ItgBlFQV4jWilpcYOSQ
hFYFjdev917XZmbJbqAqMzIyXNmR/4G9HnOwp8LNCNoolidrImhFhTrqOSiFXkPLrwMWowAkilXZ
imlSgBaQT3lTu9nxmILpoRaRj2bG2eqVOemtTmdjADLslfk3ZZ6bVL9uTCBSU0M50KpYeBVlXQCb
fCbBIl2CpOzdoDUVEdTusN50c9H3a0pgLdmjyzk2cosGxG0wFUm5JZE2PklwZ1ujNB1STNPhmpfm
sCVga/hc9GUlr1/VGQTS6FCh50tNVftWaUfsJWRbkvO5KWGUvCccR8dId/MgAyA8eTxw+o0amGCh
OiHW062HJ11Ov+MEyiTpR9fDU7ue9ORpKDaRQyQPnRJfjp5rH9S6I+cQJRK0OXImDWO4yL6xw4T/
X6DHuulpfUOHSBgAQbdJkgfq4rjvoraI35DLWn2ba/yPQPPppcDWvK/VhStILZc63WOKJIHNbDVQ
G07SW39Jbs6kD84cVXNWhIWKR71pInZLNLb4QQt19aXr9R/LMJQDKaKzB+daJ/dOp2lLSMfLo5GT
YW2ICcpn67Oy7H5nFDWCii00KkVJiEZt4FGuMuy9pC+8uuryZqfrvRNdyDLtGopBpVC2NiBePy8R
dKeK4padNcLe8rr2JZiVjcXIlHDeHjbguj6gdIxHNWatBrO6dTVGwQI4e4wbbcx5/RwHmJyI4p3T
VvIx0R37iV/K8CybBzV12LDqpk/CFpVgFkRRqNRbHosjZCD14xAyKhdvQwqDbekL47NPdP3iZrme
em0XOww3iy7oOW+Po2A/qeg7UtHU6E0nBRbDjFKR8Ei2Vk8ga1AVUt917hgHJBZ8rzIfQ0K9SKxw
DE7W1Z02mWtH4SSb73mU8gUpipCueIk3WPzIoRR8xcuyiMfKTl7WbJoD9CHi5wynJnljKQNESgNW
3vA76Xbhg6ludskgBUcT355KWO6+Xszu0Rwr5SjN2j7GhBxebFGsmzJ38nAlzh2BF8Zqr90FAuXD
rY36mtszRW1fSURAgcoRR7yo5j9uoF/4T+T6YR7zmSzToSokOc6T6QbWfa0qTlObSxYkRmtN9dVO
lXZvV9yKlUu4TaNZCfAfvQ1j1f3Cet5uoKnP9JFm97WOyJVNdS/Fummji7q8UECOb3NFJqAho8Sj
v6zJazXlNiqH/J66RP+wNlb+sRK0samqkZJkMcuQzgfiiroQ29H0Rbbr69o9xLb+1zYLm4jNuvpN
axLRKZy/plFbguSL/LAoi3lmz6oKRD+xPBbHhnxsy2Gm1S964mElJHCDleSNM8aDr0Ak2DRlF3lG
Vn5jGEp4beVPMhOkRYyLZhysiqd/WLV/9+gSjxWYeuNEEcnJHfCa3zwCylV3pnYtmdCHMAHQ7cRo
BEN/z0rOnJO9knJuAKk4uA6HAgLYcLOL3CGDh/Ae/POjZyiJ8losnfowGlryIDsDsGzu2O8gGhCy
aGA9PlwwFjjiNiRhmTthd0tAcIcRArkoQ2GRWavqWR8o8aAT+Vd35UffW9GRnFW5SxKt3UVal9yI
oe2CSlvJAOZr8Yds0o/GyFcTWzHHutpCjJ3IDCyjbN3WmasfdSJeSCjVGg/sMQqGq9Xb/0FIMu42
a7V+KclgI9A2s7XvJ0yA7OliOaOy22gdKTRdoxCdtZK4S9HG11FM2ApSYe2nWeycJn1uLQJpkrob
wkL09G5qkkFG19uLC9/hoNNOHVdynblkpCb+MFU1H5bTv0dNkRw1gg63eUfY25xmP3E3M5KfEIjF
2hoVOtZgEnWdE4FqF0WAbRpFq6V1EHauXiFp8H6bJLossauGZW30O15OYwOpSYRKpTcHRc7Vkx5l
9vu8Ot92NfO8qJw3RJP2mxrkpTcrlbMXJtTHPm+rZywUXQBejpO6AuKm5Ur6Mep2f0qze5R5qhD7
ToHowyCdg6wpXGgFSvOypj28GAQMaBhWH0VPfBkaDWLRuH7VkUBja80cSos1Sa2zzI9lNccD7p2B
NNZZv3tV1emFy0/cBWB9f8dXX5MGDYMiadwto30PqOXSJCwfv7Qg4aps6BVMtPkfVtYTlzjHtvyX
xCRMVUNR/iHQslHmSA7kZZitswMh7jEBUMAtKsiBFYRDZCQ1BeoYQViCdrshEoFsG8GDfSVAOjmw
4AclIe6l70TLDG6oH83zYKHZrTpZrXWnvWfyvlYwt796m087GGUESVmqLfa92Td4PgkFCdWpqTaG
ZiRnXdYTadg2se+ARj3Z6uLNWsQ7PmOVSq75NPOkg0LbohAQ0dXvQW6956Oho7+ItPSM0tVibOS5
ZZH8qcUnB8orPCKianu1l+96qZP8JcsuGM3C16v3e1jp1D3pteBq6Cvzz+HQP9nl9MF2a3MAROZV
HZIUSudHWmK8m2PYZCgMvT9LHEcFnKuQxHfOXyrjj8wmBFAvyc7E3Zg9jVotmSS0qBCysjcgPpPd
1Gi6X+Pk20OXKg+dhUWbV85MWBQd7rB6fXCPjas1H+bayAiURKdvFpG+DG5CG2NMH0lzxxqIWaXN
Mmrx5CAqeKUlZtNvW1iK27IsBeH2pRF5ahY9Nsk0ne11RYhxCzL4X6ph7nuAR/PyYklHC5s+aoIm
kauvtomhHkhndvYzIddvkVS7gNcWt7bVRft4QVvW3eSVgYPqV04MyUkznW2kK8qOJijak7SuBSZU
8BenBm22Yrj2lbgrttkwIfS5Y32P9jaD1mm+S7X6zutS8wlXnonOtBHijiMNpwyLaLgVDjm7Nbo7
qRgq6F4S7RCA8+9B40Qcm7JAjxCMW9TBjt7iuTKQD0UyrHdWT+hmn0hsdXSqqoFkedL5J3Zsxz5N
t5Kd08uqWAvrUiLdspCX+g6xYl6VS7SwUgODYinWz5oTcl5NRn9QRP0vKuK7cPkq38rsaLUb7en+
w7MZHnBXWNZRkAoJyKQG0DCX+1UlEzfDLNa2gh8ogl+lGa22tTQSv3vmTcTrgSOILQ1lo1nccGmG
/mCz8r/Go+ItWf6iaUzrhJTaJisc8xHe3veia8clz59XXvatyiokrCZk+wJWBnjIs5gWDaZap/qd
mv6SQV/5pX20x1uJBcskthc9VC8tCviyiN7xm7lnvWQU5NuLkvyBuB2eM8vpPjVyNgN36Y17/K62
crc7mQjB/o4PtmqsB0dPPx2je40bFepFQYRxr40IZbYCy2KuJV8uCGlXNBwvtcuSmCCG8zo06nQU
NWGUqMeTV6dKFJgKmnWVIl8MVR0jEPdyk91bVqLmmKQYJBQbI3CPONEnr6gAoRUa4j+SUsEQhBN4
4dPyxUTm7tjoI4yXId0QPsgud1cCl1owIpQGig4YJW40YQ/P3czIpU0T+1hkywdnub61mYr4BjCV
K8CJDLTvTMXMrrbFS090maeyvMHWICKRJwzeZYVwZIQiLh6vKMfutyRdxzNypw7rjkIt0iwoelP8
O9tzEsISXKuQUch7y+HjM4Qhsi+av8DNZJ6BlMTARqUeIfl+oyuCDjFtZvVHA2B/bHqVpEvYYV6M
2OPJ0UX8bqopQAezdY+rhic3NX6EWB2mIUQ8PZI6XlEcr03rL9X0aXBQBQVIBZ8EuC9HgfYgdatd
EHUHAVkgE1967GhnBjz12eQw4acxv2va5WMWWwsp2qZgwuKywN5pSQDjjBluGeV078WHGsctYJLM
PaBRf/fJMPHPZmiIWdVGfJk4SoOiH/unlkB7cr6gXdAVr+jGZeybdpyA8YqHa1XKL0Afeihal/XF
jMuaSq7wchK7RzLJbbkwrRneRAn/haTh8qwMsmyOpZ6XZ5WRk80efj8TYT5m4L34lpRsBUIXq+XF
mAv92iD6k1RaUS2qQ/8ykUwUGJkyw+No7mAc/bUWCIGLPo3hYJrZYbXd/GCp94Jb8oUweaWf1uN2
08Z5EkiXw1OOttwx2QEG2FYJto252Cu1q3P2VSrob6KJo8x816riFbaow6vdJeGaRvoOSCGU1Fmn
gov62dkw01weR4Mtsd6ejL11D2Kfuq481bMk2rhzaG35I0Qwk1eZG7EL69HieRTWfFZW1znaMX/D
Md3PuiNUds41BgeqHodYfCFeKTZ2AEmqtYEW9ZBArpeBGlmSbGQ1j88ShgRDHJ4mBu/wBrroxpEi
gPxF2sHSinw39iLd3fPNaW9AzWqZS4sAXCnMZ9L52adv/GlB7yIyj1VQE0sCuQaSQaVd7ogaVbiZ
STWYkXw3fYyArhIa9alTDDEAiXMfdmx3nPFjHVUz1b9y8H0eKArUGklaIznT9c4RY/GgUZNt42x4
yIERbzOrBeEjCu3cZ/dVb2GMQWIV65Gla3GwLLPZC4UkiNqJIDDKVH4madqEqHeFL6g+/dUtdcQ6
zv/lfnH0kTo+GSMzG3uC6QG3BS9b1HehWa13M5PGMrhm1gyL11567gL5zs3Xdee6sRWOo0i2UzEx
hV7f1naUO2BLdWiPYnjkkF6YKJETlrVDsTOAn58aXTbHRWuIxzXG9gHh0WHwtQwUdisD2zbOrp2c
ngTF5k6ZqW2KXhHwUO8DbKF+ma7szosgeqKye2vfoX48NeMQbVSKCt+mkKlIezSSrLzKxHJCxZ1+
0tya3mMA9Im3WAvnUc5J0EzxTzku1iZ30oiOecqZe6v8hfEe8FpN4oEmIv7qTaPaQuQEHdfnzH3j
NvPzzB4vbBzDK1FblTFa1BIWEbsHuHzuQV2gRsV51rAlXD4tQ5PDd+E6Xrt82SK9yoC6vr3JvJnO
lVbmO9txhnttqLARwBTRGpRlpylNhevBoiZeavgA05J4Vma+FM3gbpkCyUNjdXcUZqvS8Y5EN1g9
MciRu+/sOvKVdJovzRzXYAzuHAXDreGtuX+QeP9J+hBG2P9MTBl7y1GKt8kQ+cO4LJOvyngIiS0U
1woJOcxHpr+6GVeHzM3NA0Ga6TYr85dM2AXNp6YeO1Of+QB6YHNVLjyboQ4TKcIzrIlFPAZcy143
o/gtj5efqm8/iBxJfK2sCB+pu3TDlFXd2Cr1k1AgT91RLMFs2uo1jlh0du2829TmqnswvfQg5ew5
V0WXIHAtzNCt+WWsC1z8bgJAjPHqZbKiEraAprwC5Nuzv3lZai3dMDG4gAN26JTMz1Hvk8BcuGEd
jUecKM/k5PKtbunNtItLQusDG6+5L+bVCNjTcTfRUDg/FGnaVoVvwEgpdzGNOHK/dMoaGIv5KSno
dmyl4jhxIzLzh9nwKvrhTeKaGq+C8elkzAAbU7Ykc9/7sVZ9X8WUntwqGg40MuQgMC9PuW2VCZsa
ikDKpr6viYrHpcmMB/iW+VlrCEZeEwJU1iRpQy1tgNzWUruyIJdv3IqOkL2rxDMt0LBEApasmVgO
yV3T24RguuEhSwK0LohyWmfu1shlQm8p4i9S7f9fBP4+fYYfuRkABVv5MWlWyApuPtx5IA1jGoZz
zmG9yxR+ndhA9Wk68YrXILmHtqyAM8mZt9bywZnW/s3iRwtQpPjGVT06KmBrg7xPPnD5kG0vcGWP
qR1ocTI9c6Xb1zbhDTVzBKWMxdh909vrprNWzFPjax0xb8wmIHeaHFJvJM4lYCYS+Y4cy9BNtH6v
D0V/G9So33Z5Wj27Y2IEQMJ0n6UYOLHkoVZ+1E7Wp6mr3W50FuM9JoDuRWmcmPziGggsIxWHvJwC
HQ8nkd/RT4VOgkC4tJRCRLCD2mis4UEa1fo4jiOxJAhQcGQGL2EH9GxYbfcF47E6oUUJbAB29Lyg
iXlWO5EHHFfMRNKI+SfjMlpOqf7LO4c2h8CV77WP2vdCc9bdnGT2xkgMJEWmk7Ui/NrFwEUSH4X6
b19Pb4kSPwNSBD509/DMBRqgdCIHo5o1vTox/4e5GOuw7RgyJivXsTB142pmk/xW+3Z81dRu9DN6
XFgHyxDSneSotVysnaOoFzrEGOrJYPtDPsW7hGS7wLUHLYxdDApzVMXYzSz9WRuMX1YgMlIBQLPP
upH5mtZGLBtyS3ZmrT1k1GNebzHXAIsDm0yn0CHlhrh6phg7zWgY+Cv4fo1oGn34qcRllzIbvBGC
xTtWKX2TjvaL01n6oyEafUe7hYPHyltO+IarxTGjU5S162aZygwOVvSUEsd8ZKZYvvQm1otqcYqT
Zh1wToGHy5XsDdyR7Te1DZC5pu0RDoazhEnOo5F/ksmDhvMQ9VcqAF/ytqoozmmun3OMAdNrVm40
LEcMGs9t9W/Usku0LoS739LiRDSmqh/RZrwalSCPf4BrcFei9xZQBu5zfwfe7Qt2x41pyZ2wnqF2
wVzUgtx8arSjaZ7s6honByfdEYqfMllSSQ53nZ3ZUtidIAJFMJrcsqLvEV6Zvgt4dobCx7tbi51V
/rj2A/2Wl6q0DN0J9VFb6YHUY4/eWQ1hKrlVzgryFQw0+6FWXwyaqeqapNvORtIz90sN8qz4Ladd
gfLUKb6O9buqTwtSUsoa5+0+lB4YPxZjz2wEEY67TfZ/A3CYRPvtlAAEghxOc/kzEBKlRxcEfq2U
xMICCXNxtCRyE9fPsXhX2pPWZHuTibYlHuzW3XDtnero7sCpw4ZPnrT7AIzyUR02c/ezIFqYOV5H
Gip1el2Qo7o4nEYsCHREBhUXcnYx7bTsIJajkzCIFUVgip1aPFTNc8WrI+muz06Puk/y8dgXQWOc
GP35Tu8E9fhz/9as5I/uEl4y0W8rQKHQdK61fFM5MOMmP+T6dtKOkM72ZUEGNN0zJ8Og/suIv5+w
qmodzaTrj9NTFJN4MqClzj+cQF6pHewBAU40Bzlx8YATyQm7V6vX2iKDH1aBLrw0mrzWOCS4kXhi
uEgCfmqUvVa7KRDAxUdc3wpt3yc/d1QGmST+ZPIBnhUdYt7ZLe9DsA+Elcl+cOE9duahtP8J7XmZ
X0lO8ZhtdOIcOduGaRZb8QqGnX6b4bEpzbDXfoqMRHmuVcAN6aoAaDzX0SUVYAHxc+Vnh4vcAs4n
OrXd1PS54ETwh5W1IhnsjuIlGc1qj6T7ped6fiGbOLRXGqr8PJXPiQNilLO9lzN2KXFzTMUvDXjz
BdBxDh3oENYp0ttjAuRGK3aFXXkTJL+kSSHTgCkjexIHLxOl+6rbfDZA6AmOPPdlbDl5XcZrBepp
5InxBfJCQICl31IOZvk2Zdw8EUaD03W3xCnpR0/zcnPKswUpbKazN7v3THlj5V4y9nWMc06gppsv
ftdfzflFdR/baJth0lybP0TJrSJf1fVRd1/w96/F3wRRJ76nLWn3XL6dOmY41rZ3VJNuQuFYPtL2
JYVVO6q7KJ731qT6ORmhbU3QlgtzBKWeaoGxwX7BmSOwyLmgWGT11GmvnREYQrngFglr/c4HgoWU
/grALgUTlZqfCYHBa8a7/PU9W3x92Wnl2xrSfROj5SyRz4aAPzjKDeNRoE+vM9tPrvujc2os4mZb
PxgE/TiBJmKnnobKvurbgaDUjON2YVS/vzslGVGWydldNEoSDkSeAfqkQCmqMO2U1xGLGvnknhM9
5OZtTvJdbnzqWN+Xinx1bA9x8znFdHH98ySv96twvrf+gkUFBatA47nsoGcFJWmp4WF5Bq2t0hxC
5amWM03upplgYibRISIu3o68PoXQARjKCJXsCJ7Qc0wiecabBkV6lEzGGQ9RrHLgt8FUr0e56v4C
2TUxg9h4reoPVeWjmGl1MAjUFlnSG0acfFPPVtyhc1yIXRdEfcXOZ6/fParzJV/6oFSi725sApRk
0Htna9kr5dsw/TPV3VJuNcql3D1U7ldt3ggO81NS0nOj5mw+SHrCytxWEO8m+IO5RlrYAxdqmm+R
E4tJ8Wf738phO7X/ZP5smycaC89sPuLhA59ZyDoeJQ+TMu2yZjjcd5NyduYdmXu9w4twG6ANlu9K
/YFOFTSCftb+UrqnmFekTzdludWz1278Z1fNdsF/i/kA89uTIIO6xXxYKQN49oyzuvJk+SXim901
flXvmcaQc/jUNW+Lcyzh1PyfbgaljMaPf/hO1fxuzNudAusqO9N6LOY/Rh1194P5dgeFgV659FT9
p1wg3rrbpT1lLbcmx3dPyL+Nh9HItmv5PDiYZterZd641jZU0j6pj9FfizzyR0Q7yPTfXtlW8Ws2
PqjLe4lrROuPCtVVbLv97u46xq6RchRZZMtnWJtCyH39oYBAt+Xb731obHVYGVZybI3iNpGmwhef
bChcfGt6GCdshQOqYHnRXDTHjOya13SCZ2z+s+ffDkNKBinBnAm3X+M7+y7kYfCX7FdhyuAAqOsx
Xk+JCCrxvZjKFjkR3tIbfrPQitYLDLVtqdJQOcDTcjPUcjLt8EEV1vCxaMami/el8854gCa62JTm
WxL9WpeeTGe13HVfzr7tr1bDfzjSJXtjue2Zv7E7uZ+SvQULpiGiPllPd5fPuLwYHKd5yWFxPxnE
T8kFFc1MKZKbXZL8ATuzfnRgEDVQW+oPTi8XhiqhyFVeBBb0eQ4VyHu+u37E5lM3nDL3F1ZMMR7i
+QSM1bP68/1NY/7MS7R3KbX1S9o8Rjrjd9MOQUnyr/3WRbhQ3qGLTN23i/rFzIQ7R/oyJts//cry
c4PTgEDI1QoHEgPMi65fF20vO5pYdSdmezNyXxjOQVOYPnQbkV0sRiLT+oBzFdP6ZZGPy/Rlazwx
H0X6qSQm81jc9pDPGuU8tAGz/lDiC1LHj8k+rvXNUn5qxoBNQgIG4OAvdB6lmnd1sS/bZ9XAkvml
2kdLPEbTCyi2Ot6v5kYmx7J8hJtEWpcvyouLFFtP1yK7CWy4af9ZpD0PwdF0XkDQzFxfacwey4up
P8fZbRhPanxY7v6p/j2zDoRlDqtDoRKmBFrxhHq59ejq8JqJCd9Yo8n7+L5qV3cIaeECs//HRcRk
m8xq8JfR72zlG6M6OQDezQJsjFqEsty6dPiif0hyLUx16GyZ8DR1Y7Vs0OCTiriV1TtY8VwCFYzr
/WA/Zup0GvXPeIi2he4iTkNflBdaGd+yJQ1P5Y3MK2Z1SwgR2NkmpD6nUkatpvRXLBWUPP1IcgHS
5NncvE71SEIaztQXY7mfdtlhBv9RdP9SLNVlBZqi2pfabzLaXqu/ZRwAupqRF5X5qNAllfvM7DCe
foclCZR0IfJruWZdST4qiq3G/cav34BNqg9F/M70czu4NxYuKAfizXonfFJtzHZoN1jYrCfdKjbp
1D0OMSSUVXDQxIGMPmYTU//0EjXnIjJ9pQVoiE61mn9jVwZr8jQ1X1FCfCuWz4wjoUaxlEqQqtfO
NW+rm5/6Briz4LaKSy9SMFLzuU+g1F0d86LFoTfoL23BA10XQDrif8JgRJX9tmPFAAJLP/4ZbkMZ
2MNhJPGHWTbHLvwS9OWKf7LCzBJBMrdRjjL5NI7votla/RXaB24LDu1oI6sfg4m6dLHDib/aCa2B
XI8oesEUQxfe7qHYb0btp2UpPHIBrVqEGA9YgBoUT5W9HU+/+32VdyWb93U17PGW3MX9+E9GW8fZ
aRjeFNBsy8xdljwv+grGUIaofifdWOotsyeCaP8aBzSxfO0t41XP269VtbxC7Xxh/LTlX2LaRxP0
T0xaZ1m8TzKlO8cCx9iP4fI6QkO9NQp3b/Kaui+JroWDxPO7fs8YQaLnavlzW4iKbONoHwNk64Gf
ONmJdV+xB7PQIRbWZwyjWgbZqu5GezwN1vPUbqyUOoVs3kzxNGbAdDuq/IHRO7RfpgGE6r47xoDm
2NabQrsO9na09qZNEAD0H9MJsUv4PfWhVaXbAcbwhNFPVx96eRzEUTIHt5Kf0jD9GcW4V/Y6o9EG
FTfTXmwW/RVtiyPUU+mjCKX0MwyRtJl3K4Cf3rsxVJvhdTYgAQ0Qp4uH2fkBn/i9Ag0SpfBLcamN
Z9ysXlrPiD6/HPMiukjlqNn7MtsOOQxkfjbm5Ob66Jp/A9h6RP9CbsrkbbIjQuc5kFhTOig8RQwI
4DidmDgb5m8VN1hIn5mOpFjdWGwh2zUr/tT5rLbPJibW6kQqCWMLHmj1YjX4vHbyToNyjk1H32Oe
xvLPYKIcQ22SiFXpszUwYgKa07S3yHrJJ9Mfl0vfRsz3qczeNKxeC1GiNro6DR8PQBed7ZS3r3oq
x1elfXLk47RsR5JjKsdH+kUyP5gFf6C5ye5Dp3sR7rFL1X2NkpEvFEFsIpbFK7zx65wSlnNkZ9Dr
1sfCPpbWewb8Zl3wpFvgrKESJtNBBQ26Ejy0sp9noKyWtNMJpZ2a/Y04U5thFzfnDAZwWtPicoFX
1Y8LO6hgIpZqWwixhp6wYHnB5BS0GdsjcbMb0texBjGoSqbV/9Lpy2VrOcFmoBjvlf7dynGbGEtg
qHswOJi4eI5XZ3gYFEDqBPZb9RxoRRJCWQsTZdyscNGslv0MAQAwn74F3r5FzYmfHk5sfR2QGiKP
Xb9XOEr+ymGN4To/RC7CvuJc2Cj017w6FfXCgJw1SLQeCFfpEupjd+jINefzsCUNT44jUMibQT7s
oCmsy7VhGREG2Ao/j9U/R+JB0udQEeqHG7NchBBbuYM/cs7ipDjY/bLrCVhS70YmWIl451kuwV0j
cE+v/7RIv0qCnitMsWJ0t0bXh6l2xyONQVuJXbvwstvLtHfq+H2Y63chlJ27jiFAgFNdg5RuVh8p
zLOW4oaYGRrjfEDg/zCpES13PIAAegAGG0zTskmbpPV0uyb12oKpoe57RzmVeXxMDGVTMe73GGX8
SsXaDOX8GC8qk3vmU5Pur2a373hrUpeMotL4wOpCOQG+iwtZemmu+AT8Pgkby1di7Suj/Zxzxwr1
mpBBt3APGncuRnBfHQyvVYxwdRXXN6ec9b+/pXzouydLjFTJa+Xp7r2TK96ZBt2mNN9oM6sE9nJY
iYDB/nYrXMZChrutpMZgEh6Y1p2rkmlexWR+kLs5im56OhLTShz9sHaXYS2PlTIGOUO8SAUuh7IM
Bv7ocEB78RrdsBCeZ7J/q9h805veG7k3+1xnExAjjh4fWV8C/ZS9aGSGz/r60q1d6PJnVOyQwxL7
7pyFgoOjBU27LiuOHOBjsRvkRCArpnbq6nJndLyneCjJ3fKlY4dMKj9axdnl9XSW2uzX7F92oD4Z
YoKkX9zpFcv/zpLzI1Lk2zQOB5FHgbFCMtCgnxOpSudz72mnmvKuQ5MnCctZaly84qoOP0Nkbl1d
2aXcJ4lqhiZjZrie6ETqBqs7wWJcwRZvL6lQx6SggM/Zkest7WaoY2j9D6aDZyC6ADuZnyRy13Y9
IL5+O6gzMDbgnAz0wHXvbb2Gclixu3h/f/jZuZixOP+6QD0nzT502hoQ7nyxaoq2UZ+eRgSk3m42
sYIep6L6zOYcFCjwyFK/6uI+poQc++aY8EtZxa+s+b6dMsSQhNDkUgLhMjOoIsHTm8gG0RJCCMJN
o1Mv99k+n4rAlcVeVSu2P7NtO1cfDJGLIFqTmN9G2UjJHOZuMtSr5cRgAlFkmsEkRBumxCIciCRM
slhFu4P+GHEbWLSmupUec2eCshZvo3FeAkH6VIcQUczNsY45y531RWB1HXtq4lZxJcxOZl/jHd3u
ogSqqjxiKNrnixJWrPpFbkJPIu9t9h6r0EBnB1LcMp6gggYw+K7w7wovYz+hlPFby8O7LBphucND
ZdgwDETZbBQtezL613yk0etYmtcsNgf5ODky2ubJ7POPbLEw/y0+PsjdXMaAGqmshoayjoVRHI8V
LrMymJkoRVpxkozCmp4jmeqHxyPj/miH5rpgk+wSXgqt8h2sDzhW2erGBb5yykcp9EbehKalwKDH
MWVyqKLey/AFVTWjbFYfIGzigWx8WXMRkYaO8xphvgkT6ex0xFVYFmE2zmHe256eG1vbKQPdrC6U
mQe2gGm2qIt7xY+J2nZ0ltulxS4Rm5g2S5JphRYmACYzHMBbkNW+WbCw1bcHNxu9+t62JVDdS63b
CapeOZR/ZscmXmms79rErG1cziPN4X8knVeTo0wWRH8REYUr4FVISGqpvZ15IXra4G1hCn79Hr59
2djY2JjpaSHqVt7MkyuSbOthc/apaBIpG3r6W2remJJsUT0WqHoWKUArxWoW+Bhru4OOm4viTkhj
aGgac8Sb4byZzxfV7y3MeMFcvrVjfjPqXIQYZO/XNKak0qmeGhdfIqYJLock23Kn/lCk1biysWSx
McHmprjtJoRynx+0xDDFWcJulpHM5duXHoltHeacte/Kp4goSn5pH8c6hFYe2bG3G6WPeYCO2VIS
MaPHfMYL7iHHF62NbEJelc9zwdeUzfm8U7gew97Aw77GhxbXVLnOVSgNF2kjr/aS5HLbC45dkkWp
v8eiFSZ6u7J3oV3XV+GTQjZ5szSqxqFk7YJUftukTcKlcMLUYd8vfKzSHKWiMMkdkuZX6qdhEG/5
eY115gNtL1r2h3gVBxtprzXtWxPZv1v4ZSSTor22ty61s77YuX3Czn1sLfVM2ckjK+Hbll/OpOVx
NA46aNBD8/mULs45GeSRNNWenNmBrdyjGBhVWUL6JAchlD6Cj/zTzphCfdZ+pli5cJDMkClr42BP
q3joMMOlo/EU2Nzg5vo8MLHT7UuvrqvHm7Knv7MnCm15x0D/czi9ppZ/GuFJhSl3FzdTtR8keQf+
VxP+QjYwCjvJitnd+VrgeuOw/+TZ4wVLttjBbjx4w0fpupFd5vczGt2gUzbCNQGw5JL13ZGcP+ud
IZS6uHec5myOxOWa6WjJ/IlsOFooq1m29mchrbPpBL+dzOgwL8jjpPVzQ/HKtl+3RYAsw5dCB8N5
ZFdexc5DA56GeD0/paooYMZeaPNCcr2PxUCEH5QHytH4M+MdDGPIiASZNCsh/sDaYqkUvBdtfF1H
4mvzkJDHT16CWt8O5UiyELe/2w71biS3gCurOSIvs9LIiBHSxZ3lrBc4HByCizitt2WKAWeABKSe
KYBEBrbygoqQCQ+P60HcJ9mNabMcGaEHcVOnijVA3EJqcDFw92xXD+mgKUrErRZzSbWC9bR5NRdP
3aZWcIR3fPHGZTyxXvv2tR25WX7VCI2VYx3aRL6LZIrGuHfu5rlBQfShXDQBdxp/77FQjiVVvRN1
IV7n75Pt6lgtXOfJrAquE7JXd10Zcwk3r3ab/Ta2/xP4621P/UlL1afjKObC+mbuiwMtyaG20hs3
KU+b+YWZd7/4uNA2HQhZSaLFmFaPbKLXne0mFDAjvjcGJzZy2IBGmWyHoUHgJuO66vQLXqOBy0eR
MsrRNZpLUBpVlxxwNETaCkh90KTLzj6aSpauirB5rfvm7KTwGqEtdNpl6HZQWMAprDZ6+DAdvbLG
VDniMc9rBygiGJonYyG7nxOzu2taSdUKVW1ck8RjwBe0LaueTm9/WxFN1qPpN60f0ds8HKssJe45
lf5Xrvx/ohfBHRBS9g8m1PK31WaFZblXpXKvf20wfbyDjSqP88JpMLsjXmiJOcim8uUUe3XV7bqm
+Mwpe75vJK4vbENU8RzjNKmvzkh7ANEFg9uO+zFOTnfRffq1Fmo8kj3MCJTXkoBcX1DYmsb3vmmS
/0zWlGfaTi1MeGh5FiQL4b+1bW99EPb3HyxnqYpw1L11dJC1Q8OnPdqsURyKKc5vJsu9aQNiW05P
2Hq1ZvO/yt+TbsgSZQlSklodYm9kM09sYYdDV3gYlhRGPS2JHA9kJXEOEWMir6aQ7388M8BWm1P1
bfue9UmPMiatCRN80g7s+fIkvlEZl/qqGDVZ1cBi7UTI+gkjWnrOe0IFaCRZhyDb5S9NhVInCY2n
+yxAPTYDG7yLRTTnMYfQ4UM2SeaHuc28L1m5AEyWEdHTp3UbaqF7b7pO7GyzrYvPaXlm4x8lCR3C
3uJBf1BBT+zbZocNaKb68s11jcacD06UkD1IIn2O2pgTPFEKXWeCQ0C0cp+XLmZ3pinFm3NJH711
aH6LdeB6m/FLA+FtyQDTtQeDJBzI8t03Zd+e5lE8V3r+bkWf39SueVu5JcyO1GMUzOuCosjtqB18
8scu3JWHIGs9AnhDEK39bH6wdQ5ecCPrNwgwA1XqBQZIMp6XXvVTlFitcxGBHF8HZbEBDqqVDJhH
hgc71mNeGOtvrcryQ+CKPHarnk41y1L6EyQe8jyPWeiAAGQwn23jWyps+oExvtgJwSI/oJXRLEjr
jhl3C7IE/z36NcwKXm1F3hFs7gR/cTt/FQJeysaCPtmL/Zz5nXV0ZxwkzC9tYdzgVhFo1Ard2k0q
XlQm2jCyYPlGwHYzfa61G9EIl13xxVh7y2JT0ZJYZSarB32mdhfbhxzH10lPxDECHx1QBM0rla2M
qJPBe7ogzyJ2Ze4QocsJxmNeVA6WEHc4Ntu2p50D71+Q9dSGk/qCFzB1BBMLKlP4V2f7snU1YkbC
VJ2lfmjSKI1uyyuoBuv9zF/BK8piA96IaryzRkDLO9g57KJlQrQOceGopuyHdq4MX/OMNFQXAQmF
jv1XCr6LrUdLS27Z8NOYtvKpjaESuqwWjl0FDWJJcdv6qKJ5Pi73Rn/Hjo70z5jN95nZb4wpCsly
j+nCC9pT2xRfdry+VIUmvHI7ZfLBT2HHk9QE2RHoBasf1ppT0je8zq32OWeWmndDyuu02nLSbuzW
j4W2fQ6luqUTim7eM33QG3fCdF8NPaJs0tIcuTG/6SIOCIQouTwMXtWeVTP5mHWRGfbaMv5MAdfY
kRn4o1jMhrylNZ3nVwgD6RTxo/fnTK0drwA0WKbCsdlXudfSvV0m33aQ/GVGWW9NXTcfJeKQs7wm
JYhAJvMU8EYM84AIehKSROUlV8Xxby+68kmMfvwzLNJMWIrH2dmL/fuYc/B5np3+4hj4CiuD4mq4
8AHvlO3FUa7mQbtZqGI4bYy1jk8QtezVdIYpyWY/cZBDmHxyNxTpHJgUUo1yPKi+hHVABrY92aSI
Qip0kFmXZGFRkneiJ5iL3JprC7Mj4lVYr0ka8bEmZyPr0r2fcTjbuckDuBqme5lBPmB74rZwLfuP
qv+ISI3sZzByt52DfdhiRsPhzIJ2oq/JkFrsisFgcJbd+mGsrLud2bB5Jty/i+ZpGazsMIFZwgzL
xYWOpxhF38DN3iNztbb6O2/oEvBxKux6Jz4qA2hUaeVdRBkigJHOjxk7ZrNi/MZ3NWTmTMddyXhH
XR+DOqE+6tcEYKs0lkRycfzwzRdFhC2W79BYESFi173rrYwDidpwzNDS2o+J4C5TMSknhve5EnfY
l2JMmGzdYsckF6BUxeRAxqGswzZb4BhtvsA4IIeL2a4LVdonmBfkY0JcJAnTFs/E2A/xDoErb2go
jeN+P63tbTsPP4JGn+lJMplhQ4jzh362y7PqHfZFRJQc1PT0zh6wSxNUtObfiuMcJJht/at97xsp
Kzi0c8UVi4m/CIOYBWCQTDeT9w//Lv6CqoNxLQzLwF5LexGnevVed671SLhh/IAUJMJ5c8zPvvV3
GJrcPmTlbDL8DZDJEqhnZxYHw9lfcdw49Lo8dJvzMbcQqjzuNwdvIB5aJpzEJLLIKjsqeOhKCxej
Mi9lodWWQGrxV2Ydwo00CNe05Ye/lrB7/PaT2+uILykpWr76TCdTT8l2yIKAjL+fp8UtIIOe5Wzr
h2mvivt2lb/xmG3zrau/MPh+twsGKN1594E09G2cxiR5zYDbkie6aThAvHM4z1qpeDbIVyFVIe5r
LbfFeWCIk93k5mes4/YGoAudU0tQPRCedK/VCNxhNwdzyirU0u5bhRH2ABAA/YCGd+PWSjE/+nMm
NuIQdxeNhrGaZRBcGinz4DFLAtbWjqH5xkmEfoNdiYTbkujgTzfg2QRkISPXze4T1O1uNMPE+ogH
rhOILXFDp+esA+unKN0nkGFPnTMiErbTgz0b17ovurc4dnNsDx3CwDjZnHv5yCZETd+VpQTrY+d1
HlJWYV71RgVjeuukyfjqcg/hLq8RbG1y6kscPC5t80Sm6qX0CU45hCU5y3mT7tauex/AKt9VOROg
Iw1wRxnkncJp5j+djTX1iyzOy0o2sLoXbfnWJVtAbPFYa9WzYXrY3enBBqVUhd24siDwOS18FIpd
NQ2/ZV39CCevEaWwCEmXbXQHqIrvSp6MU9jaBqAGwWMaH82M9nHpew4+fpuBex7ITU/MpWHXGfVR
ZuNfF6rJEdhGcFmGZOubDPAxODlgtz5FQFy4JYXQvECrKds6jXaDaz+bgsbc67yyTdatjkmvYK5+
DdurDmUxgW9YcV2Xq/eVochFdZP9aduaNMnCBagtjXWXw3AJx8XrEBFWdh4+SIxDvaTVV1uJ6hOO
2ubkLlAnD07P5qwrNu9U25vjnXRaXtzWwjbSHr32ybRykyu+SOkJEH7+grbB9ZNjDHuCkgnyfzp1
py2EU0RxaiCu5r42z01ez7wCYhO7Yb/EUHcSrOJvXETkuW9J7k2DiXlwNXMZQX0YcfzQAraLV2d9
MJN5/Cr5fhcHwzfep9L4u9baO0KYqyPauOBKeZP7M9nl2IS1Nd/Pk5reXDPA/ywVRqkNTVwVNLRw
V1QvrHNfBAnJfRkbHpEka4i6krU+83dKwEG8AdEK9Nla4hVTj/8z+ZwS3Hq8w1RxjY46yE1n213J
/5b+Ut2rBSGu8wLF/8nlGgXpmfVKnN+mhXpce8J9DHMWk1nROY9VWrOcqBbB0pThaVfUYGDJPmMW
CPhg0gkjUqYGDzGle13k7D8aFLVGUzpVl1iO1oHJpkP0pHrOdynZ23lOGkRdHPQ/xUZww4bCxDh5
xsMIfOobipa+Do4zXWxL9edE+/EeDQi9Mhi8k3RWZ29UYuBSIsYr37MmLB0eOABa80niTrqdAtmd
Mz/zz2XfI5I7OdnVeWjQz0yHjYeu7/uZ90s1obShWdqbekzoqAdcgq5n4PLc3h4AoaYPsDcyLLzR
vWtqq/tTCKVuuj4oHpXO41vLnvJ3AUOG/K4xhnORLdG0FCyggF/deCw2mA5HJyV+0i83jiu+Vqxq
Bpy4nWhoX6vywDhPpM1PTmKNBxeZLMw9uz2hlWBesATvdJ8fLU5t62auM/k5Cni/i5vNewvSwV4Y
+Wvxf38XPkEyDMT36AYdDzozENsCM47MyfxZx+FDLmTuRS6Wvz4azsXWhLfZyjc3NOQVz6vAWCdK
ra/4ueUQEkxhAa2ql9XNoMRIxErHwEtmyPxf6/SMSUxeOxUMzq83uHwxmaXD1J6WJ2JcVqjZWO3I
mpk7FvuIrdVNFiwbaMhoQ11km2F9KjkB1jk9KOz/AIGYz4aY4JBKWjOi0K/+l3qFPhGhxueAvaVy
hwPffqAfcetdes+0fmeLaLPSIxekITPWKGP+/i4cMT8s8Mb3Tdox/sP2uY7afCiF8wPRTO36dGBL
xYwbMDQUEh7bVMeR9hKHVURnPLde4e4LqcnJxHZN6/xsSf9Tjm36xqARfMwWZ3guMrc/EY2c3/vK
yY8NWRqCfsSIUYO65n31SIjVuCX2Cm5pNE6m/M3kk9MUp1i682NXgpWMqoQVYRsknBXW0t90tpHD
BBAGmUumbbhr5Yczd+LALRKLJt2o2TtFxgsXELKQIQ7Vdseuqd9vdNWLNGoUlRSbE/M2F25Uk5va
qP+A4Sv2s6VeSmW8mwG1s9ippys0q/4V97O6Yx1tkz5M0K/MIr4EhPnIDHbJFwKOywhDOsVv4/6r
W0CIWCPP9IjM8KdpVoF8NaOyrL175dFqo7yzf8qudwkPjNUprZzVurhW0gzf2jNkRi7VV9fRS0y0
diu79Di4bjIP21M1yRlTU16/VAM5Uq9cdNjnC2qTWKyJaZcEUxwG3LbtUw1nl3x3VeDlQGOZyqiv
ZhYE1M34d4nKZ2Rp0750DqnHpYqX04oX/tlhX4rlXpURVdD02RI4uFJjwUozl83eCgyTgsQAJipU
+EO5tsZ+9bzZQ10S2N37pbV3ni+BNxXCxWi7+O9Dhg5fWHZS7Gt7fbNXm/URaCkbsTROcHwu+JHa
uC1Og2l+VuT2ALKQq96pbllZe+Zt/7EW2YiR3mowDlQ6pTK+HSHo0JDw4Jv9hORuOXdpjiYVCxBN
esIjo0c2cTC/1gPl5P0xn5PtbwhevaEc/lkmaptSBAIsTGd71gVVOIxOcKjWovxeg7i/Fm0eQ5eL
y1mGymYL2HvSvF+d1ifL3btRO+T+oeTidlO16cDej3WUkjXzQWq6d5QJB4+dcEc4PwM1eQZq3Yxb
b8lApOq1XF+B8jantZnNB9M2ZBj4+fBA3L6OWmutwkWZ+oT+X4StdOJ/5cTMgUrJxLDa4kj8FeuG
4vWe5RlQrnrIEOFEeSz9xiTVjq5OZBzDlu+b9Bm7jG1q/pxz1d7ndeV+wQ0A7eYi5FcgIFd+ZPZ8
q+6MY6q8NJQMDftes0aV2qxuyR1jW7ALHidohy1aAUSZgp67qF7MjOx6Eu8HTyavds4ujgPDsN9E
b1RnN2jVZXC3J4pj4Yhgxy5ciSrKdG0+8C3Ydk9omlWKHgobjQLDqQpAB41/vYSPWq31vIm55cEU
WfquvUXcVGLsX6qxXTAIuRX+Sllw6THYkJaOMLBvpi14VGjI9AmD8VhZhxV1/9dMs+57Xir9jBI/
nsiUFJcuqdq7etJfQsrkjjGi4rnCyxz0XUc+aq1PgWznh7Wt5YUwMDg9FpB7ObiQZeykJjhINm7y
eaW3PduOZupsrj5s5oIM2SsbEnNfNopcTgceGE/fOuNEBqUMpng3rPWyWyA5RIniy2Yi2O/NXjBY
Fsn2APMiWxZUjIF4zfpRJKPzqlImNdqxAbZNg4QF6QdR6TrVSaBd7Qi7fcgy3Vpa+gwUhxQoFpSq
7qkEa1+1LjiVmFNYBQF+IT+vjw5Ixd8UH9mubOb4JCpio26FCW8C68EKgFuNmdGz58iCALoOsoi9
mH0cZ9Ct0JCa++29tfOIW+5qjtoDXT3s6qYGVtXY/10E1tzMje9iSZI9Xup830OawreS/mYMrDtp
6o9lwl3c97F9SufylTFpCH1hPJc2E9uump3uPZFC3wVdIq5rnX07VHPyQ/pJctf4hYi0nnm+g3R+
4MroRHT1qo+uLdGoHRuXXGuy6Eqzn2r1WQ9nw/jWcoLsLXozz2JxjHMSO4qYcsoOSDiw9TyvugHp
h4UkXRNrO9g4sFzti39cYNGRbAOfCnPzytKJXuBUMrF1jimPfsM1eLbN6S3J6/jOV2N/bbJ6OnAt
wtY3V9kzaw3C4z324AykcbpbyUPt1j77F1RZc5mavrxgyuBHh5zExT/BJ92Mg3ktixaBBVYv40YC
4ZBxwCmfQZLZp3GtzUf2QBi8VY0XbSKigF9n+xwSM2fyWAdXobh29l93FvUdzxykhTT9gZ2BbS2z
ofnENsaIrLHW3ywb7L2yUU+ROlJuOERq3Nawdr5TvzMJBvvYr+yDJn19nDpKp5OuZ8vqNUjrVt2F
fLo0qY/KhtpoWZdV4K+xU8zHGDgxgg0NYQvMSTsNO+torcNTiYiCJlI969F5KMekPQjQ3EcQoOLT
2xzl8L6C7dvDzOi4PQ5dV9zKyfhnlnMfZcrRHQjYtj/kuTndgB2ZKQnMP0lXx2FVCay8Fg05tHOI
iBqp5ZKuDuLCBKoI+NwUdaMluHMBzvXG9BOoTRUlmCugnRX62tQNN4shwM5kMPvvU6dlkBf4KAJp
VcdsVd4hWcp+iDClsZrmXhHa0uDqaOHe8nvNIlMPl4Bw7HL1lxqOV+wE6fbqLx5SFP9/dCC8IlUR
/FKMTpe2aazqsSgHKOcsT7H1s3NTJwuq2Y+phvQxk77/EKdYiXsamO8pjN+IVHEfcx4V+URueGka
fOuYdskdceFKN2f5gNPjm52xexfXOr03fbKANUoyDBMIXFZb/oiU/SoiNmE+ttosyMFIgiJw3jp6
708pwJIjmVgi/TIRlzYIkGtaQKkyWZ3DwlR+NCxyQMpEtMU8K/eOnXyWuCrPqzT7a6rcZA+DG1Ll
2GXhzFs5LHQgL1NNjbSn6/ekVHaUBCR8KwudzwASHVl+E7/0zUogbma4Mo2hjKxl3oyYfKyV0/zJ
Ex9XsG/wPE98pWxTfXOdZaW6Wv7BNDp8uJVSf61pCPhuiy2VgBGf7weYollNpDcYe1wH2biMQaFq
kh9UEARlduuipuNzCwSh5CSmncbIJZ6JCt5c6hQvNvH46aDWbPkg36HCQJF3Brs47WK5Ec7NhckP
VkrJQpCRZy4LJslhzm8CWy+hU4/Ps1cXJxt+fOjNBlthoFEny5v86+wQEdgBBGQv1zWKRyhPLM2y
uxdyuVSZBV520vlL3FbfvI4hn9dyWxE1+dO4xPrZrcaGdxT1cqHvYRiXqfWxQF+7OnopmPPx/QQM
78Ap0+y17nLg/Su+jtjTaZQKRH1HxgK/x2o3R3wJDPp+8JN41efAZfNQDWZ2XKlTuLS6K/aU/jL1
tf3C0wICj4MwwyiA7iheE8AUO2/B7iuAbJO4WZO9rVlG7XJ2DfukWzO0ZcMeEFW7ygyFza9sWD3r
mYCn+WRXOSYQmz8nz/4iHQRcqqtpX84x8wGwIZytTXxaSRjg/8VNp1tUPCNm75FPrHcFjXRrmRnU
Y/Tp39KQbA9QzE6WofubgBa+Pd4LbNU1zMcbOisHDllj0Hw0DLjwDIurNgC7p5NyI35JabS4wY8h
U3zhXRJcSrvnys03CNp4u3IDzwyE3KDsGQJiOOJJTGAVRXtaLuXUgd3PmuRocg+LlmVCwtTJxgSB
NsFqOe/geCfq4NiqOeZ+7j7PtiyflyyBq+C1+YarsHeuInCZzGx8RuYVz/JUlPbWn0mxp1vgz4Lc
Nkkexw6nmO1Es3OOrR9wotNeTKMEvScT8znRqXoz/QJ3JvkeNHQ1ICMp/lXKwA4hhrG/6R0jf3F8
JmZrsCWCyTge+hqrWZOVwx8NXOepGRLInpzmn35GcLWYuClCFodaOuMUKBxlwd+Fsbj6WP7qSdpH
dgKMyT1QSQg/mmVgrh/BTJs3hnSHz7hz3Y0vRr/qZIIFMfxChWbZfiMy2D/TaPJyZx13kFbO7dmH
4LAaBVYOogQEYxy5izuuyeaYVp+yLOzDOOvhox65YsAiYeKe/S8T8GM4prEdMVDgdvHdHqle6fEx
7bzs0owopya2NW1PW8LFJkM1CrP447Pc5+qOb2FYOuOhS/3qvvRl92ihZ6GqogrbpkPgR644MvUi
McoXGUUNUPZJhfAtj3ybqyAruJGWi9nbp8Ja7wKXwYLUIHIPaxXsTQcNd+bQ5W22Hy0Uv1z/4DSv
T74xeBGh4uUIhbA/TR29AwKn1mdpzfOKCdtRp4Y3xt5ZFW9XRxfXhWwytlgzDlUOwz7uKOkuS/RM
G6fHLXdnELMzgRzwVLwLG/OHQYiRzS23Q7nvb5TBeLHSRX+AGTmbkfIt/RT7+HDhrKUPJnFz+P0w
286jnfssBt30ZDTeeIy7dYDD4S2fPQ0SEWF53hdAATkMiLSyMRjeynSBo+VUko3AFjVhWDiZrJte
9ICNXMxivRUcp4AgpHOECQs3WHAYz6Zl3Fm+M0VcxKzT3A/pvzZe1ck1xypcG/1vck3JQ11lvzXQ
PbyPWkVmPrfRbBZO5KJ1HVxsZyhONvBLh3G3ojQgcujtwKHqLgzmpnKO5YLamGfWUUPv3i02Ke0p
cVn+5PFwWG3l4TWlWKMZJvnRtzNK3fayXcj2nSfbiG98jQ6+y3T/tzAc/6+z9GwUG9k2ZyDB/V5a
Lp8HCIEk+VONuBBx0NUHVhHxycuJ4MR0qRxq0eQXskHGqUiT/JAlo8HLNakP9oJFubP838ExIEJt
HDDEHsg9aQHOxASlM6wdkiHYDf4rQgMbT2U8JaJxLvWS+U8agBXABZAk5FDwLIyueY4L9niztPxH
tjscfr78w5xhXekMMC4SriAjC5Cp0Ia+vCcw/MOWbrNSUZkcZsIDvqQaGj6KYgQAWQT5uXRxcpcA
1GRw2Ug+BKTz8sOrDTiMDSdpPRHESYPVvBhF2767I8QZSf7sMPI43dsMRDc5LICwl7hTyjxPbj22
UteZR59DapjxQJAMqAsavaYGbmDq/mNHZD8QPv/C+Icyt+rkOM1y2HeJLY8Bl8EbmirMi28tKuL8
bY/lyssv7+uA3Gc1Y2B2sigrVPCHjRzdfRtDmc5LTKWScgtaI1WY9QgoPIAh6DLUkwpfZQs4ZMca
Jv+H9goOiUDALQNjEXI3J4RmsC7UTYP/0oBeCT/b2eY67wVAACkJkEGhH4A/JOCSbuH0JT2mcq6Y
3ml/zqXxxSGfOfDFeDHN+epEeewlVxyveAJXVFLDzjHZmo0TWaJ6R/5KDh2SYrhMlsH4aWQXhLz0
sBio7EPVit81DV574i+vsjT4SsWQqR+9UYtbMsZ9xMzDhEXyjUC97YUxTGN4Fnj76Cr39/2KwSat
tHtKLGwmCUCFHsSHxx72jiWk/24mYKW5o0wXS/B0rM3a7tN8BeuVEh6sRfIEkOS0Lh5BFdmxs6t1
xUS2lEhhxBktoy6PRUXCmtGAvIAyxEGVwIFTT8xhI2pxRuoFTlFm7UV4vIfCYOvksefFuzcE7qAB
fQgSGF/wovGOIu6GS0yO58MslbjC517DzEQsCGTWnAIWGScst/ANTMaZqLIABuisflM163JeuOnZ
hqHoYfZfGKFbqJY77Q/efqbG5mDXXfbu1AtlIUiHeDdR8m98w7XfsTq5kdqmimma2uNgIT+jizmX
lTj5KYfHFVUaP22WTWA3ZkzE2qmatyLz6ifDJX7LBXrBu4X8XZTtS7BoK+ItAQuO/ctpKIT3WKZG
E+Hm8N4wd8LzKH2WUhgU2Ho2JilW1jS6HKHPA2OO6BtGMtWsTPf+tiCSa2CvgFwLbMy12eH0UAGq
sz9wNmAqpU+hFcarU1QwK8q0fzUqDRyLdeEd2Gh+xUNbPYJ6h83hgJBUa6v2sTu3YMIFAnzRl9e4
bNeXhgHs6qbZwwKzYp/X4w8vlRnfIcWCpP2XY0z5CVwRplwX289OMihSqoHYDIMNhYJyjaGczi2U
wGtcoeH0HQolv0wu4XG33E1Nu6HmxhTGMRawuJxasffc4hfWZ3PNWn9k+in6o1L4d4FymI86mT/J
lfxVwC3O85oubwNK+Z6N7BQtCX9YVg8Bg0Aqb9mpNUcVT9xPyErDU6BJJ6Ef6T9PFhlpcGwBwkUI
UibYFQVrxaqVTWgr2YEX5uTpdeV/FVAfr52fsT2cGGOFWNNbLnYdVxRsb0+tX1RHfwqcfbygEW1O
HOK+dGosZVXe4/abw5lXGoMyhp+p8TVYTgRNVWc4wpvYu2qrJTJbXNfuUQmIJ1D+xR+3Hd1/mbXR
szyiQRLkSpjrTN2aMU1XciyWqF5jGfki6N/zWSEqeNyRoY5DjHdTfcVwbn7xxSd2mpce9TQFDR1c
CW4BN3KGci8jqcMWuqyD6op9tGKgahg6utb46jfjcNPBzqnx+B1TEOmXogSsYWlbfcXpmH4bDQTK
vIizyOyyaZd0G+gSGGfDU1Q058FG05ra8S3D4vUumNWw4RI39SZkq10Q01WUt2P6yko4Zhovi6eZ
0pHHIMZ1S0R9gFc10zTmdvJXOhhu+I/8bQaecHLxRZy7EdEyLIxZYoQvS9ywGSz9a1fUHbpJV515
Sa2vlt0aNxbb+2PZjbxZmFFMGnAYIR2uiLlH7C4Wn1Bq3pVIHkfg7tD+EZnK4LWdXxsPcc9Eybnv
tOdfKB9l3h3w0+FzBf5iYxEskqK5zaW3pceHGpfx2oizVY20K6DVHm2ryF6sLQsmPDO9opcVP5XN
FlrgHLsTDS5Tlrb6EAy6vHC7aB5WXTmRQQ9aBJWFxgJZvGWG3TWhOuUNjS/w4QJkWh91nbqUvZvA
TD5V/sHG6eic0+qW7Co0kjFmK9IOFuGOHB3CB/OzcVGGt2za2Bo+UNN+rrCTYPJkC4CRT9vZCnG/
bw68P7LDQH8EfwX1FzM31f1ijC2Pgt1jsm/i9StuSocPf3N01Fl3k6gkx+NqQGkX24Yo951Hd13t
wwKOaR84Q3D0bT4p2UMjELCO2Jc1b8jL4pO6I/ck8+ZJdKqLkHv/b5ojqA2HeWfqgPajQv/xZ7+9
JeCUfnGe6Vu8IDh1YIESG3XJUo20BgB2GqsHNOHlfWp4FbB5pSa99F67Tve73uMPmcz4y15Nq6MK
hwsdpGncA87yvnDx3rm2zh4NVjLH1bZAGJQDDwpfsUs+8msABE8VCwmUkRuIA7xw615BhWov/yPt
zJbjRpIu/Spjcw8z7Mtt7lxEkYREiXUDK5Uk7PuOp58P9dtfygxiEiZK1tY37IZnbB4e7sfP8QHS
b0KToAoJmH1be/uMptlehe2ubKD3dUhlbhvrEZbi8nOuw8GzCfzAv3OGWL8FwVfszHGk2ilr44cy
gsLeA+T+oGSkyVD2S45+67BhOssBBkTNnTogShyjU92XJJ0fqWeE21zLvtGw4u9hifYfzaBUTkMH
a1xE5RAskZrekl2l8TZV82OnwSnntZX/cSjNf+Ciz26VvKOrV+ttSPbnKjrvtAd0p7hWAJLjKXie
K0PuPZsmKEnfKqBIzSBxjKleuhkYqr3KI+dxsGgsCBWSDVoP81ATFfZD1dVcmo4+B2U0fESDHJM0
ZNVGmc6lOB6jE5td2iMeGZ5CGzgVbzV1JnfOTi0ncVNnuKm+ccJdENKCYjRF/WyM8F3iS6B+8RFl
AsAo0YMDRSav1JD70y6++XO4nJVl98NWu/af1Gz9Q4IOGJRyULAEktcdyV1mrtyNPloxekNtC5XS
KAKbY2nySLYawkEPdMldY9Fs7Sn0tCkqxAI60sOhWjV3tUWTgOHo40ttlSq5RU+/BYdDX7ipvNpw
SUSRxTNYUxsD0rYmgJ07cI6GLOcP8HaFdGMB4kD0rt+h7tWCuCjIpCWAiCXaqBWPzjI7KRBVyLwB
sieoexonkRFMVPTbAij+wdQ656ZMp+IoKaBn2kmqThw8QuiaPHsTWeHOV1P7LgEOuyOWwxs17dcC
KOGpBjHzXNoTIq0tKoowKEQHUtH9DdyeHFerJkgfZfuzp8jPVmL0uygf9fvJMr6qnQF3fMKl2mTU
J0BZ2s8tnXT3ccNVlzfsj9IAlp1IbXCisBJB2ID2z+jo9MGW4K8ornJISJgSaUkahLWUnD78i2ju
Y422G9i1ecjQil2P9Yirr/M7xaFFQGtpFIVAs4X6IctOEGnJQL7biIqoUf5NlEpsAwIVEpg4aXGB
utzcQKzFxoUUSAKrxIM1/abrlQxJYFCejEgKP7CvtBuU2ybYoyaLDsKgRrQvz74T+NAaazXFKypJ
tAx3UmttFJ6jwBRVekwqYB8k8XiSW5qCrwRjNMQVjUgxHTMSwPNnjcOFC1T0nTnRrtLpFf1VoVd/
qaqqfpJrxB790o6P/jgoOxjWjB2o3L/rsaAiCL/mfc6VszcbH4r1ooZ5gdbsLVge65REkAhorYOz
H9W/2sEq72vK9nQXUf2pFcDLCXjuTYeU0a5X+r8RUpOPtNnbBzvV2x/IGJm3ihNROHLkf2DmSw8V
FKvPTu/8HVg2aLaKdAG1s++AepU9hRtepWFSkziC2M0ueiAgeou2VmeS6JPzo6FDH6XQAE4m1fAO
1kgroI6k105HBvxoOch05YOac+ILLT21kuY/qkaTPus8EoGMNwM5e7LTt2yqf8qGEkWR5rwW7ICL
yOvkfa/KwEhrRd5YlpTtBrp3N/qYwUpI9LYdJroxgQLm+9bn5oPJukH+CQah0AmH4yAFKgg6si+k
bsYGDS2oDx3Dam4jBC52LAXv7kAe93aS/VTRVdxB7JR8a8aifzKsVvq77MkKparW0HqoP5fElQ/U
1iCekr3hL4K9V+BlJhlWemHQQB12VUuWqO+AKURR/p3BcaTzgf6OWV0kjyhE2UVQ3w6Jrm/qqqye
AtzOKSigxkR7huIEJVU1o3cd5A2KKtQwVPrgYiN6MKaQh0NK5yx19GJrDaimbFRv9G5UpEwIrawR
KDF3mjxBO9Oi8QFAChRTbVXTreN0sBsHdvyl8cBK2ir1hjrmajDknjkk7bVtckki0VZV0OJXNXCc
/hURSvLIcWJBLCJD2k/7yDDkJyo00jaO6XvsFA2F9CSz6SOhg0Lu0R6aMlomHTSgdk3XaMiA17Sl
VyNSCJQZ72g6+RjFsf0Z9E+0LbPSOoJrgc8JRo8tmf6ApoGWqx9wPZ0yMiBjS6rvjcYsqTeAq6FC
oPOqaMfC39ud9dN32s6nODoM89tegruKNilaZ4xd3o+UDksPeDL0txDNRebY3pqA031iP6NtKpid
fbzc1rQJJamMKl9AGX0p79GTJAmlKfnXGjLwkUeV0VFlNSBelOb0XujU8WvfgsdSTQlmc1gLwan5
xm1d+KRPwGp8N/uh/embUBXqcPpKSfHDJgt7BHdTHBGGG+dfl/6ksUDfdRp1/EDldMMOAX3gzFYq
44C3oQ1ldxrA9yN/KqHL3OSVSZ94ove70pTjYwUO90YnqIL3nKhtU3Pd0uxmxacK2SeITGE1C22a
VVpHhQg4Nqt76lfTi4kKgsv/FpmCJpD2aRtKe70NRvr3HGTXilr+LrVAL8m+ld9jUwt5H8QqD9KS
qdFm0gO9ox5tajb3fKYZd5YJXK+mceWGJ2hHT0FU38Qt+Rx44+29SrUOohDNghUkMm5VJQ7RCR0O
Wkn/cUFhFHL6rpPUF6rX9EPqqn1sTcu81T2CSW4ImpkUzd8X6Vh9gC7c2FdTWsIKgRiAVYX0suHm
0kGDEcjgI15FDFnkM+kH2WjQZmG41asWyhrTALvpw05kK114BDhDxYD+drosq/5T1HvNqwovFzSq
pJGeSg0sGSLHxnYqPNiVNbZfFcLhgvbki00N/GB5Hx2aFwjrZv0ReQLWWkqAZwxenfdkAiEbpiUM
pOdcJM1a/S+f8OBrmeWMp0vk+z7IjMcgJfMqgbF/louCzrTBcWirB8YK9rEi+W5QzqXkTb8VIG/L
UJQ7s6dNElby16md0ZEqBLRySAs5r8Z23zThq85NuEk6shLk0Em50sgC72evQ0ADNA3G8OgIgR3Y
CBkOtpmIVZIIOyLZocqq0GtE+OZ8MNAbAQkzVC+8e5VjRz84HdAootyWisJRiZCj85RoOKncWaBf
peHBIo0tn4YS3DGKY7FVPOUDrbseCCpcEMkwVa3sjZ0kMD4UNsuW0kwTOgaM90aWfgFD/mI1Jl6m
S5E4DpEXNp24+gE7Lzgnnro1tLFmvJvSESYxxIk3Tkk37BjgwKUBerKGH7qNSsl4noBDAb8Lqy/o
wKhHu0h6Nw4Mk4uEbVerlE+plE1UkKGPsUNVv1NVEOxc1woYFa2lkErKSp+JEMI6y49To9n/5FGD
7KZNHcD3wEldF7JfVGfXbFunyVS3+Pd//09xJgAP0g0p5RCCYkjR4CU0v/zu5w1N1RzV0KjyGKos
iJm3uq/zvB7zJ1qfP/lTsc2V8a/rJt7qpWPCcAjPNdU0dFnQZCehZrVR2eVPynQ/2i/0xZkxfcm0
O163M8/EpVo6g1AsR2WqNBmh68uZCtGoMMbUyZ6K6CNJCr3wdwZ+uQ1fS9oKr9uaf/M1W/alrYpG
pnDWSnwah9fM/+lAEOtQ61ZIrycpKLM78GDXLS7Noq1ZiqI6Gv+lzfvkbB/oLbdXCYjqCaQuXWZN
/kBADLTiupX5dwvj0mXLMjVOsgNIeVakP7PSKlR3jVDKnnTt1uBGh5zm6+icEvVU9t+vm1Leqtuz
Gc5sCSPyUehkw2Mr72FZAOzfTk90z4Jc/AEYeNtKZJWpZfTfHccdYrKp9cpg3x4tfoBtOZojqwre
cJ7ys8Eib5U6IAY5WrcWoWR2uj7AhRW7+LywHx0qxpU2xrMc1j1K4XJ0lPzbwny8bsVYWrGzQQg7
0XZsxbZ7rJTprR/sJv2m1f++bmJhIFwWbD5dVzRKa8IBTgbSaQAUsqdvSf5XR0di5hAo7a4bUdS3
A6GLSyVHp4DKhR71cjUiEq96TZ/ZU/y3tfnBMya0Hu3klnd3K93q7QNQisB5uW50wWWc2zTkS5vA
N7QUkqXsyYLYHeBqXDh7n+xOkruec3fd1sJCXdgSPG3kOeqkobvyZJMJ7Wnh1OFJUcav160sjojq
iA7iS3fQS7gcUYZeXwz8MntSnZeZuK3fSd0sogs+ZPp23ZS6OCJOj2mwNxx8+6UtMMlWLzeMiGgX
yZQn2PcO5k8DUZHtp1L/ZGjevms/B8YN2m+UScn36zR6fXTyD1z0oUfu4WMCk91wg0Tk9Z/25mRb
qmzJbCNVU4z5P5e/bEjKRpICR302uvprpX4Grf7zzywIzqv5z4KWP2XO4x9+XZhZcqoOreD8/koB
ABTvJGK/67/fZAYuHL0wQ/Pfz3xf5ZlklmUsWFQGcuS/NolxF6+d6UUrAMxUc3avRP2XVjqFjiCE
z7RnsiFAkeCoUT3Yhzqg6m3/j6QC9fPrJ3VI/lKo5g1G6c7ATj9KjqbNY7xLeeTxSDteH/vb3WHS
Ukn3ic1F56iO4Jjj3BsUWUaMvnW+mObn6PbPPi8MWodyMe6p2bgVFKfpof3dW8tiMufrSpNVwipV
8CN0cxWgbwzyrdOpHY7RsLIzFmaH79tAaRxL5lALsxNmpHg8SfGeSXpnG9N+x89XTdPiQoFVX7fn
a+Bs44EaVQpLrq3nqv5QQTy84mWXfr2u6Dp9eapMGCicnFjX4D0ZBw96y9vxUA2/v7aqMUcMhm7q
eD7hklKK3CgiKfFdE4Y9lYPz2wcfVIit2sCINJyXJnxfC3RwYpIlPYfQ8MEFX0offntznhvQhRuP
NnVlzFBKhv0NqOExy1fC1Hl+L/2KSQYb3opZsdWUFWH3AHWjQ6PJfdeh6w9RNzJ7xjs2KGggUyZW
wMPb8xY420GFXERoIYB1qf3vzgeVVvXrU/TWacFwopnsTcJtVRafRIbUNNJIccvFAyHhCn5OQ8xH
/f2NemFFOAeKNFZNpWmhG0KpBH9XtjKKhYNw8X3hCoSXnkYE1J3dprppwhsStddnae37wirwywlt
Qz10xxcLDsFyxUcvLALXhWPTjqY7hNGCEw0NFJamQUvcPNsBC0/ueGGhaHZ9DPNmFDYrFwAVLVNX
KdqJIWddVgkleYzILeLpVDSye3BQlX8Ah3nd0sKx4ETonAxLVgBMC24pDVF8APRVu6n9wDsRrILu
fLxuYnYNwmAuTMwzenYsyjyI8Opl7cYATA9DRm3OhnQBFbRJfnTi1q1rA3JSSJjIDKekmH/fPO8D
mSSCYuq2GAxSrQ3oiFEramM0U1QT/M8m4vIPhWo1H6MCOW55CiPgOLJxUxN13183/3a/WDgcGdir
YZgsqDD6mtYKuh99FT6Lnf8QHYaffrqyW96u4WxCswzN0GTF1IQT1Y9ZStFZV1w53cEpC6I78k/X
R/H2UFl4NEfW0ErUYPAStonleegqGcHk5uC6UhqM6B1+hwX2PJvd0A1LFS4YFPSKYErzyW1oHgma
aPP9+veXJsnRDINKl4rvFCcJ0KLWUF0bISeM9jSSeZG0l7p3TNO5EcH3IBEk60pTjO5EF7EGpHZ/
fRBvl8F0zveysJmyQJ5kXVIq91CiICt9vf712XWJB1XnH7kcVppL/vKgGpBwjaCtK3dQXqrJLSHo
RlYUWhXHbveSf3Pd2tsFYSxopEEXpJKC+zcLc+YWbIBvIGfsCo16wMfU4Evjh1akK6d/wZM6um0Q
MM4xtSl60qTJ6DvMjcqli9Lrwt2Q/uj7cgNTOyWH6wNaWhzDAMNic8wdTUyIAigpS7sfKpemtOfK
9G97Q1sJkpbmDMwxpXxyrqYizlmVhcNkRxWSlNCaPEPkqT7GSgMdaIT80/XRLG0GS1UZDhifedte
bgaf0pgcaXnjgijOARd8pavh1JvwZTWgThNL+Yig1Mr2Vpam0OJNxiPi39tVcAI0MragijGagiOh
JmMeAsq+yU/oPg8+9ru2+9JH7WNPm0vnwG4YnlJHP5SN9Xx99EsTffZDFCEabcq+CqiCNG4DA6HZ
PY05JDjll+tGli7GcyPCFJdtUdPYWzVu2+wm6WM83hoWqAjIA2QXZfZ67Xwvzi7um5clD19Fnwd9
duIgyzDiYmRQMmCqqnmKPO+3nbjpkOP5z4Lgn6zM6xQdWUEXsKRPjQSKoMFbOWb/zr3optj9IK9s
0otELpfDcCxH7nVjrN1aegTmlIPNCpVHp3xVtOykeyeI6Taopa44ksXFOrM6n5ezyfOsOs2ycard
ZACp3t1k+osHX/kE7S9l1zbZlCB+ru8PZd4Ab0ZqcOfiJQkexGyRB2YdAt+gcVFP3MnKTYqMtvdY
eEeIFdPgpgsBI0o/QL6vjHVxo5zZnf9+NlY/hPC38EPsBvpHauFfPJTCr49t8YCZpAFly2bD2MJJ
D/Km7qXCq12Nx7D5IYVYVj1cN/E2j2+xG+fJsy1Zt2EVvByGZ4P2D/EoCO101KlhHnWezPpRbe8V
x9oq9c/c+qb4H6Xuc1A8pMGK+aVJtGXFVlSd28AQI2sfFpep1DgLcLbKNAOWKzO49n3hrNnR2NOb
xffB7gJL0tuVjMLSBXD++4VjBoAoTmI6d912pAziQbS5K3Uf7ktLabbpjIYNkjFwpYnS7fWFWxuZ
cNT0ANLIxGZkOZpFE2KHaX5z3cI8N+LBYmF4RFNigbBe2H3KSE9imhbsDJO++he7JsRBMOX7dStv
x2HJ8iy1qRs85SwxyUj52UFXRa9d5SAh9Uuv1O66gbeHaDbgGIr8P5e04NAnCFCA/XcYGIDIHFU4
7HhEvcPGnCEFLkm4ps+DPPMFyJQPsRr4tdvDKR7vk1lLb+XWeLsaDIOkzPy8ANwj3kuOP3gdRH+1
m9s7+mVkn9twH8crsdPiapxZEc5LCgS8apGrdVP9a6R9dNL99Yl6e0EwCgc6VPl/ZkpYjHbQCJ8L
gwui/ErJl+jlCICMRoj7tD6N5YOtrIVLS8s/R2aWrTB5tuhDqa2lE0CV2h1pf5A02FFBLXQri7Ni
xBEiIaXThnpMrNoNio/o6DkQTyvP12furach98AGUMiPyjZpzMst5kVRCYiF8w5HktTAe7ztwEJE
6CXAf7zi1ZaH88uW4FvkwQ6gmEqJUJqjpVKVPET2yqmcf+6lc7kcjuBcokgeJrrGuD1h6o2Qymst
qpKGulGRLqyqtfzGQpRwYc8UVmiARcCnhbxxA//Zw1uG0q1c+Jta2TX2yWInSsldOdwOysqBWjq2
Z8tmCuFr5JUD/wgnNeW+iz+q/k53jk27MptrVtTLzdEZbQWCFytEe0P06kf3QfXMXXR9C65sC1MI
FWg5CFsH0iM3gOF2prREXnTFkS75n/Ppmv9+5kgHs6S5amRb2DTLwSikrgxh7fvzEM++X7VDM3l1
yRCGL4NHt8/j9Sla/P6MYlHJ/2iauNx5rucy9HiNi3rMNsgfpvr7OwyoukVWlSqXLFa/pCjQ5L7U
SEVGX4JDVLy84/ManpIL0+L1ICxxNchR2/VK7UKWiCCmuuLEFqfn7PPz38+mX6eGbk8Dn5dVOORv
pDY9XP/9iweB7BWwCW7LNw9yQOTaSCNI5VowwGXTS0Uik2zDvqX5+7qlRQc2l3scEgDqm3dia8ul
RK8lYUUPPs70D4oJZ1Clop3VtDQfJNPpusGFJ92cfWZYwAHJMoo3WdzARBaZOuppCXLGer+Nxg6a
/qNm3cYWSrQzK7+0oRf5ut3FKaVWRiJ/foq8yWqC14XoltRwH8NmDSeE3j1k6attrISbS95lrjOT
0TcojIo724fMd4SNiwx4zEtf9/ZIU9/Eg75iZmkLqpY6Y4dAqbwpwEq20dIyoDWuCQUMBOT9MQkn
5x2b49yIernPC5q+GymZCY5JCrYwSdC1UZeveXcoqpXQY+EBRzB1NiDxyFolDT+Rha3sMfA+wSMB
qP8wIlsrya5s3ZP+QSt1TGSoQb1dmK5ccMvz6YDamzN6bwrOUMmAnQTo4BpATKe6/UDD6ev1Hbhk
gtKAKtuGrhM6Ck4brg0l1uq0dUnrbR7hUV5ZraUdfv79+e9nXilAtV6vdb5vacE2QWdNKh+sFlXV
4/VxLO1wgI08EgiA7TfJ3KS0bDD/eevqKrLm9CumKL8lbX+4bmZxOAaPkLmC7vCAuxyOPNZw6Erw
1vCO2PgmgqxbFe15cnTX7SxEpPghinzI+KgwuAobr+sHzffhoXNzvdiadPtPyk1f3ljhg1rtyrWY
dGETQPzB+5BEtUoYLwSMiDr2UZFSmjD97822yv6+PpiFSVPAXamGycVBGkkYTEULQYdEwYDjRoXp
MKU3zUSH+8qU/Zt2E8JezJByUWkmp99RcAxw4VmJ1E3MGexFmv85op86M56l+Em3HlT/YOTBTIO6
KSJri4Lnjg7drQ6uGjZLhFKBWb9j1Lo+Z8uJWCwRT5Drcm6WTTi6bXqkNyJG98q7jf66bmRx5c6M
iPsx1jull6MRB5VuPufTOx7fChWx/wYhzCm8WlFs+Nno0pzQQ+2XIkK5cnIXd8eZCWF30JLSGLRT
MQSkOyF+vZfQeaIJ/M8map7IMz8UDdI4IQg0ukF9Qq42rJ+uf39tFIIf1ZtB8RszYaJQuqSVu/sw
OfeOtf8zK/OvOBsFPeqaFYXx6IbGnRlIW6OjP8+51ddqL8vbitNKyGDQwCCMJlc7b5SDfISDaqdY
W/X3UYhgXfRf3xfGQTFZCe2ebaVMh0E7RcnKU2HhNrj4/hxgns0T+lspCJZqdP1p7yk0ytEzc7i+
FIsmDMBIJqkP+g+EKdJsP02CFqIxRIC0Yt+jqqzsr5tYXIUzE8Is0U0zpHXqj25aPaCdPZXPf/Z9
YZaCCuHCoGcIiHYie8i5u/79pSkCFK2ZAJc1rmTh+/JArbBr1Mk1TJSj/xmLjkbhFbDQ/A3R6Rts
JhAx3JKg8i5XeqRtMhvCQnZBSCMH5foZjDbRybJuw25YWfKl9TDmVhOdkJ0RCZ5KqYsgzftG5lly
V8vStu7GFS+19A7hgWiBoaMIaWkiCKGCtCf3eaO4vg59Iac8ixV5YzQwRliwREfIaqr1N/rqb6do
DZ25FHMwLvpR4Csy3iBxoORu4JmNFNepZ8i/Hd0iC5zoB4eeQm9loEtTeQ5KEU5PCpXqRMZVdVtd
3rUAX+G8vb75liycIyEEC00yTlHpENNo/pFe7cFY+f68scSNd/59YeMlo4rcA9IorkNEq8Dxh4hH
YyDWqa3s8OWBAPiigETkKYLuNBUx1j7uRjeOYJJWaxbj94dCPgXcoKJQiXjz+OVaHCzoA3oyB4jO
5vIHDc2WZDD2oAlWXjRLLyo6dHRdo48GoIL44k0ROIYZq+xdGPSynezARpHndJbqmQ1Ns5qGW5TT
6i1ad8gV6IXz1NZD+Uk1UYMaSGHC6yQP3cpmXFjKi98kLOVoyMAXqLgTRIXbJv3eSc+l+mDLK2Hw
0uG+sCP4w3CQ0lJWqt7VaMQb4ic5gh0y3AzFY2k/ddK+bz7rcMdfPwdvu0csS+VhRN7Mpg74pgxo
KKTLqhg9oxjNLeRTE7WCCndHn14xHC0/2UwRba/ZJxQoKq1Ysb7gnlUqNySNbGJg2xJcpuQkvSPZ
Vusqzt8Roiug7mh7zvI7z1jJqy8uIp0dVNO4CrgRLi+CGsYkuh2yzp3UnwlkCDOMoaChPypW8HQL
5xFApDwjYfFgvNIuDUVJPUEY16IPVR2QPg6mlVt/4dYEYMtdZoMYfPuStbRSsnO4nN0WBUOinOOk
VNtKW6tALpkx2A04fF7Mb7w9pClpXurl4IbpLg3pTn9WNPf61lszIZwrxIZjuocwMTiQ6KBae2ut
PfrWTAhHSovgshsmTCDjPYZ3NMIpa1t4ab2pobKpyNFppIUv1xv23xy2rnpwoYWRYRDbXp+klc//
6zTOQtVAtbJC1vh8/2LrD038+5Ew7+7/fv2/tZuzz+tmkw4ePhTUIcrbdxl86f3vJzEvTKiXEwRN
dUfDJ2vgI3bxL4lSi2Ldyh21Nk3C8Z6mJnMQ8hrcFv65CELn6MefrcP8A84mKlSCurPm86APf0nf
4LV4x+dn0DxZFiAZonsKmgKROCgtXFhbk5ZWTtrV/8yCMABVhxe+zrAQooeJFvP+PZ+fQ0Oi0jlP
dDk/6ajqGSzavVtM5VYO0+1aeWHpqgC8+L8GLOGclXbS2brH7WhbD9DhwECLKmm6k4ZNbq8Awhej
EJg5ScwAzLTAZV8Ohh77CfKdsXWTylWMvd/daNFnpzh26j3MBPtGPfphSY/0vqf5NrJerk/lQqA9
B0A4X7rKwVUJIy18LcsRuStdFXJ+p4NUC0Hf2U0GsLjAGz2trd3C1JKEwoNBKE6iTwSsmRAR8Aen
cJUUwgvvpAcfpAq6PFQlYKpY2YfzrxcC4wtj8+jPDlJpax6Mb3bh6jzF8uy2aw9S/eQn3+PgsxVD
ijpoKy50aT7PhyfMZ0KI08JyVbhelnytG1jcAvXQ1OOtppvQS6CuOfUrV9uCO+LJP6P5UYwA8i5s
oLB2SmeQlcLN1M34PV/5+kIsc/F14axp8HpkrcXXu4/J8DJaN0p8dLLP13fhUtn+worgUuvegcBG
w8o4nnoIPvXwS+3Du+z8rIC9IpsgDUevvq0RMbtueW3yBE9lVIOdoqVSuDPfCNmZd1ypFwObg4az
HSjV8BjCzV641IkbaEbWkvPz/1/c4TZ9MeC2iJw0saHDC5DLoxCau4b9Gpb3qn1bxd9+f4roAiRy
lufOGE2AVCTIsIVakBRucg9JvDGsnJilFTj/vLB9ZSuiSWlMCxfSua772sGA/Y7fj3Yv8bhMw4DY
dNL2sqJLkpa7o/7g1I9eZa4YWHJpNt2GRB60a/A2vlzjbKy1zuAp44Z5fjeE8LBFqMxBTuzXkOcU
/cojfOlEzuVhx6K5keMuxJmkE7OmCYDWd/azlEMajrgkJH7WyttiYWcZoLd0Shi8LN60CkHUX/hF
nZVu+BMygfofWruur8uCq6Trm4vA1Cl0cxlcThu9QJPUTEnpJtBJbSpJv837eB/BkotM7a6CBSyW
fptMgqL6uU3huMe24TiIpZRumf7wJGk3a+5cH9XCdr6wIBz4VIFHVO0ZVTGi6poeYnutZ3Bhu11Y
mPfHmUtBiCuHqYUxxPDgB+GhhesNal36EtZoZ5a2AMXeuYmD61oV+0VqW7KG3vNL1xhcu/mARm5r
HK9P11IiAuKZ/2yI5A5oWZXIkXJhVvVNU0N4LH1O4CBzzEfd+5h2iFE9GuraLb24SDycSQeYNskf
4ZaW886MkbUgLrDRzjnCDXd9VCvfF3GCIaStaVHx/cT+oMMSPPy4/v0FFwCLzn+/3xE8TtCFlWL6
euEGzVxTUO1dHN8zWX9mRb3caH7Q5b0falhJES6+0VHGaBBYX0mWrM2V4AZiVSqT1mYsXdd8LbX8
3iui0/WBrJmY/352Yii4lf8zXQVyjVT0mpUrbG05hDMfSmat5xoTNdWk+vcSZLrSZlo7jWujEM69
53mNXMpYsfxjimRDsfuzWRLulTZHdinz51CIpydNYX57P3CTvVy3sui9zrauEJJXNTrNXcoo4nLb
yfcqTfTyIYoeozUUhrLovc4sCYc8BwKgaSmH0CGhHyIP2U8IqdlKs1O1UN/HtlfAp60ePTm+saV2
ozr1lySUT8gEIG2AGEgXWK/XB399owDsEzZirsCTkTHFeboPsm1T38evdKxdN7KUZT3zDoqYpZ/K
NJSTmBPlQa68I/hJNl7ht7u4DvtNUCQTqgnGc8xi75HprTZIzQ5QDKLs4dOLvOLgl3ctlSodxi/g
7MKuUgLTKfuS956HOnR+QPN9ZbSzfxAiYEb7y4CwoZyiUCZi+MKNtOrZgrcs1GEIhBajrJW9rkJO
rDuHbjBue0apotxLDvNYlfLT9d+xvLS/foaw2yY5nigAco/l7b3VoWWC4CYgVB7Q1sr6Lp+g/yyJ
EOcs0HrTqLCEFNgU3OXyYxaccv9utalm+QD9MiTcMo7lVW3bMbOduoNfoQ43HIrrs7Z8/f9aPVO4
Y2Iv7jMv44Ve5sgOKJ/N/KFMH0L5g17AQ37s/W9jMO6vG10MPM9sCjeO0pgpFLZsSZo2PxkzOXkQ
w9jsw6ea7xXb/NSrwcopWJvK+ZSc3UC+ajcFOSUCDudeqx9Sm3zAu27rX6s1/4QzE1ZTmmo1m4CS
ea9U7ZNh+jdjXh+q3jpcn8D/j4f5ZWs+DGe2Jn+koF4aRAbBQ6N+T/XPlvUyy4DJDRR7xT+d+tkZ
/0qMI+w1K7t/5ZyZgj+BVrVLOo1NWStHlNdl53Pm7eN2ZYSL62WAqoNzjkSgWMqXEq2YsmZivSyE
Zp54lGxX/NbsD964rTMLwjhsz1Cj1Od2Mqobpz3p+dYoPsXSoQz2vnI31ivFzkU3fGZO8JJaVzlw
svZcuxB0Q4b9+21qM+PCrwkT3F+RxH4RmkxYGR+/NGuXyMpkiSkISvSxPCpMVqDsyKNVj6H/wws3
Vn7vb9+DBzgfiia4vQTqUkWbh2KoAR1L/iZYuSpWNpcm+LwyUfTahP/YlZJD6wOo/Th0N9dP6Mpy
izDHOOmGALlBbiPUHp67aFg5hctD0ElawlZivukmLdQ0GiCEL1ytOnldh0bV0Ydy9T2D+GVEcJrG
kDta0sxhdXUao8feOP3Z9wWP2Slp3WY53x+NgxHewD57/fuLrgpB2/+dJMFL1vSkERYwSUr9FEu3
VvCq+kcLaeTrZtbWQvAklkN5wo7nafL3EdS6JmHcion5E2+dlYUjBEIFAlO99PfwzTcQRVAlsIe9
1P+Ms6OBRKJq/QXF/Yqp5Un7ZUq4nDuKwWFvkHPwo9Oof2m6ry0t3bW18upcnrRfZoS9lSHl0lsp
QVTtf0UsSDLvkMe7vi5rkyZsL7VFKSYzCTP6BuGhPQDwjY7sWW1vTeddHuXXaISdNpYZLF//Jmrg
YUf1KN2uMkktrouJ+J6u8O9N20baF9LAiwoHj8aor93b2Ye8/GC2K0wbS44LWLxBHQN40Zu2jcFK
Yf6OBpwvMizDUV5b98WA89yAsJUtZ3KSyOMiRAg6Tr+1+TGx2k3YPTfWk1H/Y3XJLu9WBrU0d+c2
hT1d6po6hDBPuybKpRl8/AfV2qfVl9/fb+dWhC1NYSmIkeosXFX6Uo7oxoD8PYTIpaxxCawNR9jY
aWNGVZ3UJAocz00b5CTK6pAoaObF2bgS1S7F6ueDEna2ZbVGmjcMChkWonQvvp0GBKx2vfxoq5+v
T+DauARHqgw++I2OcSnqbgyBuZ6m4QOS09etLHme8xEJkVjWyrU2JuxwGnisYqeN5G3fcfHotGwA
CqKJmGLrpbtWSnlwYpsboTXNe6MonhW7P4ZEljAQvQOwZpzZElOdeYvYnjJHS9WNf5LBvSKOu1Lw
WPYJ/w1HzHZKMI0gx0XWxE6PSvNg6++IA86HILiE1g+TaYzmrAxUMHL5dw3h/vU1XxuB4ACmoUEY
IsCC5WrTRnn9s68LB78FmAXYgngyzY9mvc/ecyWfz49w3tvUj33Tn7eTfJLaFzN+rIpvYbAChFg+
F79WWTjpRmC2yJzJhevnj2n8IofPUrf/s4kSDng4WhYoWY7eMB58bbtWiF/MOJ5PlHC0UbiOO8dj
mds43pUR4k3xSwCqMivupPRRH9IDLZEb2/qmD7ed+iFwfmiIHxtrT+S13SYc/7yGJMFCJcBtAXE0
/kGu3OvzuOwo/3epwKFd+he/KFrNnx8wqvI06KcwPcwK9tHLdSvXhwGZ36UVRAS9KU+xovHS007a
uBICrn1fOPaKGfZJVfBGUkvg8zfJGjhzcUNrgJmBTlq2KeIy6GcxUf+qeOalHfhabWMP1TevUFcC
5sVhnJkRhpGHijqaGrdWXT1W4RcPQYB3rMOZAcF5haMalfBEEMei9WI1P8z8658ZmEd4nk2ym77p
BkaQDjtlgkh+xfsublcIsmS0SBSaaAX/1SmIO1rQggA52kYVmkpHRdon/UoMvmZl/vvZKFRUz8Ie
BVa3grNxUPa98ZoT8ifWWvFyzZDgxZwuC7vAY7oQLdzU/ic9+9RBFDr2L+9YFsIH3SAdYmhiJ+bY
N7E1Rbj9SQK6rLN/QWxdN7F4RP4zAT7jcs7yWE5Cb8Lnyw6pnc3kfanW6gOLx+PMhOBFUqvz4Ofj
lBv/TLTs/7g+gLWvC4fPsyR7GEae+I3/DDovXnG0a58Xjl4lVXqpZiyBZB0zDVr2lflf3EpnkyOc
PK/R1Cq02LOZebQP+euTtlaMWlth4ez5BdqB5lwJN5LtGD1QQM7XbqPlSYKX0YILWlXE5CA6s6CW
DAZBMTzut/FqjWJxDBwA29FBwuPLL3dpSQCaJnFJnggtZ9RdNmZ/F5oPfaAclNDZaGG3U/Jnq/k2
Gbexh9AdMsHO/yPtunYcR5bsFxGgN6+kpJLKi5La1EuiLb1JevLr92Td3R0pSSjBuehBYwChM5gu
MsyJE8+AWwp2S/Qd3Luu9Q1N667Ed5D3Ec0j0fRFdCCW1tIG3SQj3VfVWYFPHpMmN7o+A7ZI2Ttp
vtHrP/dvzNIkriVwNwaNZzP0veuy06T9DYpXnR40UBislGEj6AaqBNUyGCMUXxxnpETtu7EuLkkp
RfuwCMwnRHusQzmajuBtUdjm34TGPmUZDuJiAAzP0JdDAiKstJiKS1arXhyjjmjwwG6xadEosX5u
U80t0JoKTSG9okl8dNKI0LxTifJnPSldYqleHSUAxMuCJWCPAP9ZJqwOAJo0RkPAa460nUap7Ogl
qNFq0my2UnwugCVW0NDOFni0My2CJbiWxWmRtKtsamUDvdj219BB80qt8MJYdVlXs/Ubey2JHa6r
N3aUzYRSpJMvZkC2Y4jOpH227YV1SouLZ4MeGf4wQI98mQVUema0BaWXWP8tldTLlLcoQCvwSdrk
hailzuzKYfVQtItjauL/ZvhvapE4AptNeQEj+BejiZ7QY1hwSEUiuDsHYltTl5D8uZCm+JmgK21L
iCBOsyAC1CAGCPkNDRwbn67R1c7oY0cNKcvLS5OgGe1XO68Fc1g4ZDcC2O9XApBwUBUpLsqLGhM3
6R+hNXZD72wN0Zs7T26CUuN6Kpx9FSDpgGKhBBsyvRno+I3etS5YKdy0qjdTcUDnil3cNBstDR9a
NItMqrWpOlBf2GiLY4D9Av/xRV3UKKyuCPviok35AS3Xk1YWeD4L55th7NGtDrF88E5zysHKSsUY
q7C8DAN56GJ1QJO/CQ1yJcAWaoO4RZ0IJC4cD1YSreiISQFcwtNB25IdhDGBxFxS8UL/HETW95IA
9JrQwG3KmNl5lgALPTj12DCKS9t8jCHddo6It2jhADogRgJ5ho2QmskvWpN0TQHm9+JiwN2Vj+5G
ib7c127s/eZ0NiQ4YBxAv7U5qVVqgPV/KOTiEqEhnk5714x+5Ub91KSDp/Smp9jbQdSJanlW/8jk
VEMyNFqKWjM8lehz2+h+I58jdJ40hof7c1uUw/gJcOIsmFLs96vrm3Vli/r7FocaaKt+mKptEAON
15dW52WgPFz/UDgo6GUAaZSaorTmVlxYt2kKfrnkMvUU6ZZ02wMEReXVNHagloLNibsKxkYZidBb
MVKb5JJDnJi1z0JHWFFd5NKhvh6e2xwVHdBbULnHlzKt8rfK0MtHyxSG92YWGVjNgfNGNxtWPzDj
EUIfbFVCgUF4afpwJ4X5Fk1XtpUi4s6cG0qoUDVR+quDDR78ZtyWVNpQoN/Q0FxQcraJtf2YfFjh
o2E8yc4uT3/eP27zlYMyMIDvZQQJIC/gdHhtZu1kBrAAxzHwWsC8VzclsdGdClTwiIvYALDzdRed
VbRtP0klcC76zui/FOlzrIORZvqw+rXhXU4Ud3WGPiqbqrTKS4YOrplLRSUkC2ulAAqJbn6AeYPg
iXsNAi0F6xYAuJc4I71rS2bqovH46ucbpwbEG1DNNgwEnkQKxyoeG7lpL2jXI5c7s0IJvWeLSNIW
poLKCGb1opgYVg3nIdVAMypRP4UXQnr1tRrybGvYUSmIVM+lWAglAX8NYwccBTwAz4ATNlWEknNQ
NcYGzPtVrW/Wnt9bEZxiseVQ6hVQupyN0M+GU73/74bnFAuRkpE2YPs7l5+nNk1Wl1XBf0SFisMy
uCxjzF12PTeybmiofSYd3Y6vQb264S4ngLsUpgb+yiqo7PNk47ja6Fq4NmfLCeA0SIUWmzq8Dfs8
FPUGaB33l5PBTppWk63C1lOZr4E+I4qJKvjbJyRKehl9ne3sko9PYx4mrjYi3q2uP7O3YrgDNQ59
MYIVJ7uoDzQcNros4iCZXwqg5FAphAArHE5ESm7noY2qPFW9k1xQb+za+07uVz/pTACLROKGw9Dj
d9wgJNFaKbkY6RvqxGLlI2pP968FG+LWAMN7AeJl8BuyuhD+Oc9rpcgSu0uwFw0qbr1C95pwWzqJ
QBkurNWNHO76xQpJR/QsSS7EcNzyRxSLeClFArjNsBOrLusRAsoBfvKge0q0NicLwkEdMQ/WLEuD
OcztRhJQbVQ6sz+Dbwqu8saeRIxTM7MEEgyZlaezB2PWrCaznWKw03446+2mCTaBte0rgVE6W6Zb
Efzdg6cV52YMEQoSc2+OiO9gdpy44bk7FzfECuwewxPlsf1L0JneLh+L1WUbTAo0LCxRMOHOevml
RpKZaH8wnKNHSUbPWhT0r7wVEMDcUGQ2oalmhYCDPNV1pE3deTx25qEjFzJ+bUUdIecVwHgpoKJQ
ysqqTGclWTnEE9PuVXAe4MXojaesox665L5PLVqRgwVXkshOH/W/BarDZEn04M5zt5/yDcTLQHXC
mm7d6q+cTkFs00wFQUjqloay0bR9Oo4eUnherz+W4Us3PkdNgGbADwTMjUO0Nxu/Fenp+Zlhy4DV
Nj7583nHJaUhHMC4U09WEXgNiH/rMN1YKPHLh7U2AJuwAocTrcqx3DxElKIMQg7pqJ6Mr3K3l421
UQxueHb3rhy+qVfQLaHE8Fo/bIHkDxtR88HlI4PzAr41GeFenknYoFJt29TADHo4eH3hFqgcJ9FW
d1AOsQVUuDR3eW+5pbAEY66bsHZXkpmvczU5MvWJlk66eqrlx2p66YMnOzrev3Vz3QQR8JMxPZUR
vHHnEfWdtC1CVT1FtdtZXjJt7o+/cNBUGVcarx2o6uDH3k4BPCkkKGGyI6mxbeg+faop+PEFD93C
OoHNF7FNTIH1++MmoRNJCyMt109S1R8iqXuOtOGF0ml3fy6zwAnjYUdptw3fAh10eLM/qUK5UeRK
B0jse6sfDO1vgwoc4rzV6i6lACTJotrlhd0BvkpBaTSuKQqbuInRZspzJ9eMUxGFXqUeByqIpy5s
D2JZKlQB/ExkMLgTNlVWNVASmqc6PPbd5BYfFSCdpXG+v3IL84C+ZXy4Orj2FJ2bh6FNllWkknHq
nJ0qeZpgFqLhuVkkqkMRtMXwtXw0EH1JJkHqYUkAupozvD7YgmddYCvqRJVMiHEyq8L9bSUi7MPC
AWYRPxlN2lkyhd/nxCFdlbepeUqGSxURUEQoG8dabUuBXl7BEUarZZAIzFq+ZBPyVMVgnmQg6Z3C
S4Pfq3fZgnWAAyWj3TIYHW/v+qjmkTL01Drpyq4NN7qINndhFxADwerLDiOQ5/MluSr3WohQ3ilD
LQ7Sitt4u3YC4INGrRCUCIRgN24nYLYOTQfwRJ40sqlzj6arH6ub8WeGIMFDlSKccJKVp+ZPWgj0
0/wyo7MSwCfsHqOFrcatf+70tdWYCjn1WeRSZ3p1hvrV6j4sUfuT+XG9FcR+v3qX9MoOO3B4k1Mc
bItHadiKOuQuzYRRgKugBNXmvJyDaoVdQFOATpzcU+Lvpn4JOlepZcHDMT9RCEVBBlwM8GnMWIIa
1GsrsV4G50n3cvIU6qfVBwrjI+OmoncHqCy5hUrLQaV12wRnBAaTbh+LeMiWvh9WFYI4iIPgYnMH
1u6xSIUWBWepz32jGR4TcFkK7HKBDP7Q5qDlCWq0PTuPKOHt5Z1jic7tXAKQ6fDnbcvArYZZfHuc
nCx2pNxR7FOzAfa6EZ1Wpv1v3G1ECa6HZ4ft6rRqapSHCIrYpzHZ9urgaZnsae1ro1ke0RQvWO/u
QR6sEbRth7074/tsgqiknRo5IOa1d2bj7AR6fH77bsfn5mM6U1rnJcF8JjRV2ZD2RV7/3t2K4N/r
Mc00JYEI1dxJjVuqh/v3gv17fksYeTHjPtPM2XtKpqEOJiuRTuo0gJgedmext4N9T14dEqy2cBEn
upLFRUGGKEmrYYQsu/YRFXZyEVpg4fgCwaIijQ/nEWlHzv8mVmc5pWSQk/0lBom7HK6mY2T9h5m3
BijnAqOoHOjoimE15FQ/FrqznbR+e387Fm7IjQA2w6sbUgFUUVekJiclTh6C1npEZxEj21TqxlSb
PdHs3X15Cyf4Rh534U1pSFMzwYRSQ/4dJu0+CrP9mKZ/7otZ2hgdmAOFtW8G5R13UdqB5lWUYVpx
egThhykI3S4Oj24V8Gtwkmfds+NMj4AVKAn49b/nqPfPV6f9sO8AF4HsCS0tYVVxB6uPlJqadk5O
VQeg1I6qq61a9J1GO0bkMcD0Mwt9RXo7tmbtGCet2nSKl6ab++u/tM3wlFjAGYzoszhnVwB3EJSm
fkqD/DXR02dVax8C6qxN+jOX7EoMf8HDquhbuIeg9tnIv2RRUSI7JZyuuhmeC3Ia6MAOUkVHP+Vg
gaRR4k1W7AUGHioRZ+HieoEwANrKRoKUT/Y1IKiKizg2UJM4/ZQT56VGYVATxw/3t2Xp3CLXB6cb
nixQGZxy78qmtUCvbZ6UrvHqYten1r/ZeAcRLpaYYUCqW30CqoyoBKMTDtY0oXULBX3pdhQpkcVp
XAnhpqHLWar3HYSAAhqpmWMWrc2/sXN1JYDzKss4t5MggIB2zFBNEbv/wlC4EcBZb3JdoHiDLRPI
yzbOi+Ws92cY5RmosFl2GlFbTs/KRRrrIbG0k1ZMhz6StlMp8LwXjuyNBG6nVb1rCWuzcyLS17He
Vul+/VGCctWgpcAMqABGxB2lIi1VuYnMU0CGg2QR9BSmrtrtVl8JNOnRUUQBHCMYBrizpNYRoxEn
5qkMn/U3dCRbPzwioBayb6zXJo8/z8yaDJ2am6c+/mK/SdrXfzE8IISI4zDwMP9OhIVS5H2Lc4Rw
sfYRjT/vD7+gAC0F0E70dYZrOcN4BpqTpVMpSSfzwzQ6T0lNrzRGr3BEafV50SxAYqqC55qx/gO/
xSUpC8VKp8lopZMcTVu53+b5k0xfo+EhUhLP0jYyAuJ2IXg+Fo7wJ1E7gtQO2kxYnNBJrWSJJpNz
6oOv1DS2elnu02C1IwjAGGy3/xPCPeWBJqNBFxOSG2/FLl0NjQU9MRYOiEhGAz87v6MmS+EEgt+T
laBjWlu9JKG8rbvsBRyyApeZXQXuOQT2AVAeQGwslGlzVyXpq2SKWuKcJtTLW85P0/RJetC+xIoI
EL+wMew4g8xJMZCd41Mlshk1FR4XGO7d+FDBj1IqlLHV6sP94z1/R0CIbDLeUZBqomKNU5LgIQ8r
nYzNOTRr1+/Rz3n9+LqCHstAvgCZyEetBskwpqLLmnOu/c4ejPLX+uFZh0qodzRzBtH2rYJs0Ttl
GHK7PjvDux16SvFfjs8pYFJOhVbVGD+wPeuyukGoY1pQvFh3fD98J+796J1pmAbiBJdRPlTGrl79
hIPmH0sP958BUfm1dzICRJMVVedub5nZ1qlEHE/zw/NpnsNK1xVEVflUvqSOBOHujJ6BsHfCrUxW
Rwxvx+ds20YOTKIbKQVlT/KSuVFOBQLmlwwrD0IFhOsQ3Vb59JydKMGEtu/luXDKH007ek7HagX0
j/undP6GQKEzBYUcL1IoPKo1BLJfzru0Ptf990TXvBEYYALAQEZFCaf5jnw+HaYFQjoHCDD2+5Uv
61RV2Btlg+vcPVDHpSISRtH4nLqI6k6KtAbja8FmsNzo9/2FEg3PXYjBsNHSr6+bs4QcsPGBXk+r
1RFQa+CKYW8sYIU8DM/s65ISW27OGbjKq4OC/uWrZwBFCr8bJwo3gq+nLfJOj6axTs9x9q3Z5qu7
d8ICwW1DKhY1DKy56+3+TqY9mllZxufW3tRo8CB4DRbuw83w3PpHgQT5BYbfpMYHPeTt99WrczM+
93ymWa0Rqcf4KohgfpR2uLs//tL3Gw4MDRN6D+BETmGMo6JOk5TE5zTc6uODQraDKog/zqNFwKwp
OEUMXQs/knsRWiezg0mOY0DWznZUeE0Vek0MamXbAggod3tRYe3CnQBuFDBraCk0oeH9Yr0r0mqy
w/gs97Kbh4eqO99ftLkAB2QzyBzDVUFykkeN9jVBdapkoMA1ORJXb1Y7SbfDM/FXKmmMkhiBHgw/
xcPOGEa3UBp0hzEFWy+aBXczcOPrAoGF/EzdIt6g39H9RWIn/9bwu50FdzMmUCjCkcHwqT66hv5F
2o7tN2B9V6sPRFGRYYevBGscudDbxQL2DxQWUTqcq6J0rTRyK8FTtLBMLMeHEk5EBOc4oyJFL7pW
Hdqz6entMVVXW/qsaQ5SoOh/Co+C97lrCT3Ju0zuz0r0XGSOFwb5+n1mzgQQGzJrm8fbxchmVONY
O+M5ih6Dh9BZHRVkzsQ/w3MGZRgPQRh0GF41v7bZ2dzeP0ZzBQU7DAQbqNEw4H3wz0NVjlQyzEI+
gy9feixkJXMR6rKBQmoqIbUov9dI4qIzLjxK04AynDUy0lP4XRnVpjNVDu+psr8/Ff5GfI4O8w5t
pBG1g3XDHVVl7Ke4pNPZzkb7DVz5pa9Iaf1gUhmtftOEUO++wPl0MBUbPCssvw7YDnc3WtuaUKcR
9X74rbC3ARV4wvP53A7PvR0hkPNxXGF4bUT3quabqqPgeBeKkj+iWXDLlshhpQQGxHS6V9ru5AhO
mGh89vuVuoXDETh1hPFzB2nw8alOBV4Ff4RhWQK6i7sHFDKq5/isq0LgXXdD3/kKPSvOxpZxyY+r
d/paBB8JCbRQSiqEN31FdSvqiXhiF5aINapAuY3DriFvBMaO1tJEyzq/lR/s/NkRpVyXxgeOAUkL
BhQAqvN2C1qpUoomCjsfEU4wxcXu+uUBQuOzxk/DbVA4E0QFlZKtoS+Bz4oKI9QCZ7/urz8zw64f
O2wx0jpw1vHw6wBgcWe0ibo6MgCf8I3yIBFUgbrEPuCtS6TzfUELK4UqQsZDB2uWtUi6XSkAg1Pc
aNL4kemSYKMITA/R8Oz3q7uQWDYauZUYvk+/Sv2HvpYU4XOdrj6fXZXr8ceoy/se48vyd6XyY//+
6ixoJMAbEJNFBJxVL3PWsmQatT0meeuDuOWDlvXO6iVXaq0d2h4I7I6FS30jinv2Mi3TkEzIWj+i
O6X7nabbog0EMkTT4Y5tYXSFaQ6YjhJuSLyR0q1DXSkSuDC8ff65J/8sGq870BgkqlAo3/pD1btR
Iblg7XEno/bi6K9CD00kmtbSZYGhxzYKVQ2zyr7RLNEfMqhivwws8qHYA3pQhmWiH8KUjE9DTMfH
VOlTEf3CDEuNiTK6DIDy/sNAxy2nVMbAX5RW7FdVor+h97VJ8JrkFogzerSSsZy/fRO2O5Ka9LnE
0oduLjVj7Q622e+kqkXrPhJPOXqn1NmuMqxA8E58wvY4LQJ7VUYwGyYhMO3ce+2kNEvjMEt82pT0
wUKtKFpmN4r5WOa9th1VcLQ2tg5SQzq0e2qjHDdVlGCH3i7fgaWU/3TphC5YUim95HDZ3Th1EqA0
M/rn/i1bOPo3n8lpawVlQYSiJMWvx/C11fM/EnpwqJ11uC9mQRehrRO0Njiq0JLN5sTEcTM4owot
oR4tZbu6BRZOg4UWMqxEFuAVhzcsp6gxzKFSK7/ZSeTslP76r0fWFFgi1A3Mk7OhqmRUr2nlp51n
pBuj99aPj4wpLAo8mvB7OFWX9Z0l0y6pfT16ivdt9i8W/3p4Tr2RuDYKrcbwo3E2sq9UEBNY2FvG
tsLyAgAqzCoixyySmkiSa7/SNna8DSxBmFIwPp+kobWURyHB+H2y0YnbC+yJhRtw/fkWd1HzJiqL
HlQuvl7Xh7RFe0Sn8cbJWu0wKLAWZQt+J2LS5mf+6+q1jGk1NoVsVH5u7KfIcKfKj4zKc+Kf98/S
Z5SHUzwoVjB1kH2YqCDk85m5RkwaKE3u42s0z25szVNyM/GcIlV3oRQ5Xgk6pm0KzfUUOnm1MdOh
g24CZ+1voNyrkxUO3zUyZn+nMYrf0N6iPxc0jB6ULrDfaGwNuzrGiyIHQ6a6Q6VZIuU+33DVRl4A
MelPjoJZgQqgL0Gn2q2fWMP+u2SuLUsB4z4ai3+yUqBVM2zgW8NF6YdKn4qh85O/UriTRTQi8wMF
RwwGJAMeIQEvc8OrcjCCjXPq/IFortV+Q4MjLxgV9/4+LywSjhHjX0VqmcGQbidRDQ3ptBIqL/qi
/Jx+3B98PgXE94BDweuKP8jh3w7eS5kuB3ae+l3bH3Q0f9/TNJo2FdG+rReEqlTkxgFx0oDUuxWk
Z0VmOVGd+nWZd++oeJCfLPDwHyelFFVwLBhgWDAgTXVgcufUF5o9pFFWSrmfDPs2OQTlcxcdx1Lg
R8+35RP2goAlK0dBz9XbCSGfgpammZX7ZfSs2LtEVFa9tDOA1fz/+Jwup+iVadoFxo/pUXVeaPxq
JwKFKJoCZ1pptB1QHwwRsvIwvpnV5v6WsxW41U+o14HjBjILGI0GDxByslYNG1Mb/Eh3Vf07cruy
ug3Cn9Pv+3Lm02B1QTLr36tpLL57uxPNFGWWAVIdv4j30TapBPp8YXig2lhDccBYkUbjNqJWaWTX
ej35Q/s33Fdr6ymgo5jRCFMGKHWcJe4cDZ3RJXLgdH6N7hDa13w1cvU/AsCkBBAuImQzi6wDoaNp
pL3f179V63e62qRBDQLioHDRYa0iqHi7+tU4ITMqjQhXBcRLHsD4LxAwvwgQwJwOQOaQVdG4U9pb
SQDwLR18IzHcoPJt+USytUXOWCQdxH7AUQFkD8uGw4ekqGCLLRoZfoOmp9B/jSAePddJ6HgIOh4E
KEEkg5Tc7SpNbRqiMiozfeO5lr/YZbpNnGJrKF/vX4UZuIbNAy40bgOWjNmYnByikyakkeVXoa/8
Ase1pO+qv934GzxJ+6AQ+D4LVwPSGAkTYhpz1EOfhwgjj5DWhmBz9Yv8X2wLJgPkAFKZMHP4ENAU
OHYhD3njp4rpvjh0LbsxlgvjI++EPBpgNbw93qErSxWGTeMD9e2pW3SpEhxephw4HchgecjVqeAA
AH74dj/AwGRFKNxufDPsgSt9a6K3uniyL9KXMpm29zd/YTduZHFnLM+k0GkJZEkFwomRJ9G1KFm2
XGDgAADFYU45315cHyTdHOup8Q35ta21vZ107mApbl2JeiYtzQXpA3AIAUPOCj65davSDE5khdji
j8Z8CKyH9UsFBxWKy0GVGVIVt8MHCBlIQZywGI3bWluzXu0pATZ1NT63FYUSAuFG4tbPpycp9lJL
gDVcOlZwMFDTBF9sHtotSw2Nubqk82P9TzF+r8PfZfUzlT+y4a+hiNoxzWgp2baj9gAJfxgk4Cli
GvrKozE6qZ/ADNn6zuC4ub6V4319HMG02chfzdRz0kOePpY/KfXK0evJJs5OKGSGB4161vv7NivT
5j+FOxdF4TitKmmtP1olWqC/dtLHGH3E0muSsm4YRuNP4Zsane+LXXiCcIHB4wGMLcxKnrQVdPVa
lSUh1NC3+gN4EKA27gtY2k8QNiLDhEPDUn63KzyUsibpIAL0LavZ0mhfOdWhmypP1feZE+0K+/t9
eYsTMhho3/gsc+aeO9mmUVorTu0Tw3irJLIZyvHSreYmYbsF9wLxIHBKMC14O61+iHOqlnCAQbMg
lQ+SCPrM/j2vXVHkCssMFibCTZxpoE/gbpACUvly9VyH5qYf31v72SzfGtrs1q8YYIqOybKZDH95
O5W81EkbqCpCKyHVtpNeqG449hRNPy0RDSzbbG5WoGxkFdsIdsHg5EQZxCjMaOhbvweb1rc8Geqt
En4tSK9tVBqICNMX1pDB8lSkGoG8gNFwOzETMBUrA8WZL1EASiMwpj/a6j6cQKe32mPC2uE4fJbR
4DnkDOkwtkK9m1jIOtimTeN1trHeVbY/E/5IBMPz4F3lWiFRFo5W45OC4GHahJWoDIydKH5vgHfC
OcCBnrdnd+I0Hgop7/0myHbgBHSteHiVu3jfjc5bYhUvpkapKwey4PjN30MAflElCx2EErQZ+psV
VdolUp1+1yVPsCieEIcTvClznXArgnsT26K2SQ1tA9rG3psKe4+O3S/ocCRAHqhMt9wuIcMuIxCA
iAxcNh5N2dJBH7W0jvyU1AXacg0duNqJ7llT+2o5xUFXvgW03tRqsLUrM3imJBl/BFGc/7TRAGHn
JGbvDmAEeahMPWDsKp1bFLm+aXM72DmpLgJbzXUz6D7xyjJANFJU/OsXqGmvj1MQ+VGcPQR65dnK
Qz6Nh84eDiZsRoAc76uahZQHJELFMGI4Fkfk3tu2o6kDLs3YT1JZ8XQlcQv12d00pbOJ5bLfWmnQ
u6rkaJvYNgE0CrRfFdUHPIBJt+2bqBW8TguvLj6IcVhZwOOhypnTs1NNkdpERZQfx5cxRd5H3tLk
qSCPdv8SNpqbKvK2qX46pihfN1dOKBTGTfskeTRnpc/hpPYTtZLEN8AkO5XDV3BkNm7Y25WbNNox
1+qNYO0XdhtxI0SO0DZswdZR1bLM0FU59tEFzx3rp6lMvNDZd6Gx0Yevrb3TpRe0dtpo6mMKruhc
+eY4YAU1NsiERaOnZt/uf9DCxQcoHg2P4Zyg0IoP8iYZGCUm0iXoRryrg30g8rAWbv3N+JxSpqBS
dOSkTfyGHpM6d+uWuomQQlU0C+4AlYnhJKgvT/wgMrYl/aEIOcoF89A5i2bIRjMwxjrxR9urisOg
PlgibNziJEDqxgqa8WLyFTiBBlcnq8bE737H9s5RBD7D4gyuhuf0bw1LzUlBBuTDoeoAsASbm4hp
ZkZHDcpMlr8FzRqOFLQatw+9YaaBKemJH42PvVO6jbHLumf8ben7PEs2Se5Z7VGfvg1ExFO3cJXB
68GKHqH04RxxSi031MGo7DLxVefZSHbRlHkW7Az5DYUBgsdyURQLlTNbGoFgTpSudshl6BQbVW4C
smkTl5B9QtyyW52w0kBh9o8gZsldOUatatBcLyFIV452+VIf1t99Ew87IpuITFl8Pmzoq46qTfp5
99tk1wsO3OIymRq2A1UxsJ7Z71dfX/UNSjuNKvElzUN7ZelV+4GGa7mogdzSuYbjhAihgvgggsG3
YsxIp2Wq4/EYh43lIOXsovD8/kItzuQfEbOUW6FkameasR/kW+x2oR7tyOvINhXaf2xHOeMFdN3/
P5nPl/JqzWIykh5d6GPfUdwm3qXdbkRvybWNK9k1vZbCqYKqrKmdd3bsN5Hb924hyrstzgI+Bqxx
4MMci9uSRLZ7STbDxCeTpyF8M7h5djAK//6uLG48ED2IUQDhi2qE240HRXCB9KiBXUHLYDP4Yg0H
MHfdl7Gkk0E7xri5gcCAqFsZsI1abTTK3EdnJCXadSKY4dJKXY/PzSGvUE82KXXuT87FAJFnhIhX
AHB34oia23x6kNzRAicioiwI6oBMj1+uMstIZNlB4cdpWLtWr39PQxttMFRPLgH3bou9CZhPooUP
edm4DdXdWou3tSWqRuKmrH/6nSBWYmRurCSXcwhRPmQ2qtTSo0lqTzNfxvxSOxeQ1QusSm7rmBxU
MSIejvwzaBr5rZPVJuykKoqPhe1lpjeKOMK54zcbn9u6qbQA1s0xvoocPN7rYevkAl9mcQqojwSX
FJjiYCPfnr7BiPMEnO3RMWws1Kk4blgIdPTSJEz4SGC9Q/uZWa+DzCzlUKd5dKT2UxQ/5PkmyQSP
mEgEZwF2gZTAV8uiY9d6auElwEWI9M3SOl3PgtM3o5XLjRZiFma9a7JttpK29HOrr8a3OeOviLRQ
K8w0Ourp3yDLXCcQqBnBGvEYr8EazcoJMIEx+mqWf7uq8uSVlbCzSXBK36YlChBTyGipJ48Pqfao
j5v72vIzbH6lY/5XBq4cSLcYXyOb59XzNcZjWEpUCo9W0bmyUnpDsqfmS5wfWnLJNNVrtIPqfLTh
n9b8LTl/cnQ8anfA4O7uf8jyev7zHdzddLSuJrlCwuOkblp1Z4cbU2QTLIlAWAvWE2pCUZPIqTGJ
dP1YNnF0tPuNZj50IFhZWUb2uZrXIrjrb1VdB980jI4Fdiw4tM1eErECLShjxAD/mQW3YSTUazRu
g4jI+qZkWynfW8zbfLi/HUv381oKtx3IiiqBlAVYK7Kt+z0VRa8W9wL5Z0aVBR+AjzFGBlriBni5
joV8oPG2zB9qEcPz4hSuRHB7ocV209WpipPduDT37Hz/L5YIUSvkypGOlHlK8lpSEgqGivAYmK4k
e7XIPVrc6Kvxue8HxLUtuhDjt85rkLlx/orOj2O0uz+LxY24ksIdp7zNjagiRng00p0aPyXQ+LYA
VCKaCHeW+rExqyqzsBHfbMOzbQDfHnMRlI89GLweY+n6/9sNznXp7TSfmhyr1Yf5jiKYANJL1zZ+
tPq2tY6m/J6KjNnF83UlkXsljSFUQsCawiPa/RJrG4tUs2h87onsNJLX5sDGB5RPezcTwSsvGJ/H
i0tR7tiRhfHBbVr/SSf3/sESDc/hDrQmtqoqxoZMqku/mT//u9G5p1FFrM+Grg2PTfNo0F0nSr8t
nlmUw6FnAnrvzbBcTV/b1qiN4TGZPIM+ZNFr1Lr5SgaX/zwXV1K4IzT0odWrFbRgYntGtifO5v4q
LV7uq/G5I1TDSQJPhBwe6+nQvcfZYRBRyAnWibez2kIleg161mMvP9qTVyTomfenJN9Wz4PV88HY
hVvAQP+3RgptEoAphiA4NoVLB68sH4ZmHXCFbQWQp8gQASUDXW5zWzF2TaSXYSu9h4S4jvWbysPu
/iQWlgqdOCAIwzP4Emd+yDqRE/g/5H1A2m5Mnpz4ZPX7DNHV+3LYl3Ka8EYOu5hXFp2iSXaXZzp5
T6UPMIF5kgO0YLExURU30A9VhPjhIi3/WbiraXEPiGoHg+oEECdr37L4nYQPYwauh+dYGwXu4fw0
o9cWEHGsyN2Zl5ASSrNpTIj8bph7M/Cs/LVZ2c4Xk2EiGEkasoUoDecujBnAa+i1XHnPVc8K9G0T
iizEuVq8kcBH8NBPJq6zTwnRd8f0ehHOZGmRGLCP5QURq+OpZ5WmiqQ8H5T3MTB3bWL4ZTbupaIT
2IfzXf8EJ+DOqMzT5XE/ZWzI05Q0ynth5nuSNQ9SVf5WCN32o/kG7lvB3VmcFcJDCBYDjDfDmyDP
M2ZjjVllUvdoRMS1c9mV5V9rbw4qdgBOBbIF+z/zhQyNgt0ihK1QhcNTTHu/tqrUm/LpF9janvJp
OtmhiJ17rhUgE7gdtldwTPjUfhh2ThX3qfwuZ2XoTkn2Y4T20Wi/r7RElKteOnxAlCCFiOgYDG9O
BSWaVhlxESrvTn1opjdYSPcXUDA+X0+BqkapReZWfq9NtJTYWOjo/i8EgI2MMTYgc8DfHsPsDCVC
T/r3RD9F0a9UF9FcLR00oHlUXH4HlBM8+h2l6xTdygz5PYxQmWmDIv8BwAK6KTptJW/Dp64BXgAZ
ZMRykM/kLFba96XSSdgM3aw3DRk9YyWnwkwC96Yx5rhgojbOs4z21XFxMhQgiu/viLK45+AqBQrM
NNDgjztTmtz3idRYWDEzDlw9xhMTys+U1hcpRA2EAortoKr/FBMt3TCM9p1Z7EmJEHMsuSYtt/c/
Z+k6gfIJvdMQBkU0m7MU/oe0K22OFFe2v4gI9uUrUJtdtnFvdvcXordhkZAAgQD9+nfoe98bF0UU
4X4zEXNvTMeQpS2Vyjx5jln0Uu9Bupc4VtR80YxEGMmmIMTakMFxg2gE3UPA/iyGrE+TB/5Dx0hK
CwS2/gjO3Kb2toRxVq0AoA1yYRBiALp7eY+TYICKhtCNpADJSvYJd/rG0m0ZWMyVX6czEBwGvPJc
jPd/c1ah2Pt/v9+8/P2t7WQEWHAjUWjcymP+cnult379YhEaBZg81/F5zTvK+sT1je+v7qQZxg7e
obnLZjE7fT0yUvW2kdSQ6WoOIngKjLP5/jzLDJX+18piktKmQgWAWfDITRkbfRH/c3uWlvXdPz4A
AwCYGcU2ZKUXEU2uOSWCmkJPiurFMT6iG+yQO0luPpoFP7eqA0AyjSUkYLl6ksO7n5iARlrAn0Oc
ZaYEmL3tm1CUd6pu88ZXie+zuMhYfLw9urUoBCxmIEPRAaQGHuXy+xnhvKaGUgmEbdMiRL28jRyN
9F9GREB7aers5FiT3HgqrO0MuGtjjkJBaeIvppSVRi96o9eTgQVZ2HOqHhxhSiiwO/0dWgm2an9r
9sCMg44WSHhfq5AUE8mtNhO4VQ33UHX+UbATdfdlujGbayfqrZ3FXpwmvXL41MzjSl8VumZaPn15
/4KhcRvXKOiWZorHywVrSOqqwJhUkk784OTlA9hXq9CW4wM1IdWq0/cn0TBlbwzOc/tmB9LcKHNf
h0EmXh15x90mrqdP0h7+wpcCBDhDogFPAsjg0k5jamkzoCc8MZ066oNI31RyXFsdoCRmyhn0MILK
7dKCpaa6MPwJiayiDp36kG9K6K7EPrPODSrNvgk+1iXBV1EXReaoeV8PNSQSkto1wpL8uL0DNows
b7WJdq1X5jDCB2MMEYTv6srrQ4DM9n9jCCE1XAPCrCW6pHQBWKlaGAq6o9B+pd19O3y6bWJlSXAz
o5gAmgp0DeiL+IqQqig8jVhJZb9mwW/6/iQU8Ld4Xc2vOZANLa8g0IWpVtNMlZT8oRWvsjmQ3Imq
6cPtYawsCcIl8Miip2ZFZ0A2jcEnTVMJtMBI9+S+1k7yFxbAqQLCfPCtInC63LuinYFYrq0Sa6x3
RTU8dBCObFry+n4zQMrjkkO2CFLgi4ipNlrbn3zcdUqDNoYAfrSM2nqj/rqy6C5qRwB7ASMDWeOF
C+MjU1ancKel/FGfHrfEC9YWY1Y4RVEErM7opbqcKlcDLC73SxzzGnLZrUyqOvisUn3D16+amZUl
sMOwu5ZcRtPgaf4IiemklOZh0uSe1N1rkZONcvha+IHmtll/CggGNLstbmiv9Unrsgz+NwjSMDW1
KbJocbJFh/5YC6CFMj+yzDi5tTqzlv9szUCEfbnFw7wSKOBnYAdiRvFyXF7Zo5tP0BsqVULlCOL7
/BGdd1/60n2xUoB1vC3Z+yU8do66oD+Bs4tyBDiGl23mcrT1lMpOJc5QmntVG+Wvvg3ksUC4F+fN
KHcT5Fyi0dXoa9t7bsxTG9wl3Kv+xocgtRngyQwe4itsNTSMwXM9/5IsH0MQyIVTGkRZBV7tcuOQ
LzsN/zNoKJbraFcBAejS405OlTeCOioxXd4/5Bl5IdqYcSQ1+vxAXc4fqWa5d3pri6iDGmfca95f
PHlx8PGkBowI7TnL97ub0hoUOIZKRpHvLL9+htzPRtPCSjh2YWJxEbOhZExYlkqQEgjd8cEOtLjN
SFRmW8Toa65mfn7MdJtodlxmO3IVjGlvUJUEVpSNIX2nDNafBUNwhNXCwQCecHE4yaCQCVPTlAyR
zB49fSNOnq+/y0Q0NO3Q4woviYT6VcI7KPFGhiDSlBi0PjpgqKcAiRsfqyyLxuyDIZ9ve/+1dYE3
m+cJjYjgSLz0nKbyQGmRtlNyb3ov+0jLXt7//RnxDweCMuOV6Hjf2Cgwkm5KumPWxW7+qMzHYqu1
YGXJ4TnQBgHCP3DNLfMXeMSNXiMnJwHWN/1Utp9vj2H98zib81WPYG85R3bWuxrpnIRV35hzKlAT
uG1gZc3x+/81MP/5m3gb8HutpQwG4AoOYOXBKGQc+J9MR+7GrImkmcW3La4OCSoO6Iry53qdeWkx
J/4w6QV1kLTdFdmh2rjuVy5K5OgctG5iXGA8W8xYN0ChUbSdl/AsLHBOnln5FwN4a2ExZUTWEvyq
wkuY+kVQDSqsrZ7mrTEsHqx9kZkCg/CSPt0Zxk5vY7FxNtYtADsKfVT87c2L9GbZrdRyONL2XpKL
O6RmOTmbW33TK8cbC/GvifknvDGhsUafBDJvCUPLaQWeTR36zd/Y5/fvprdW5l/xxopDfVO1CgMp
9KNHD+YW3GLeLguf6MOjz6K1c5VmCekMXM7GTlIvcfLvLr/zx0NdfLe/tur9ADiUS1CuQKJirmcs
07IGm/maGfcSRb8K7XdQb/SGrS7Hm+8vVrxuesOFv/WS1JfRANUJoDVT+1c9bdy26xP27zgWy96J
0SykxDgG4yDtYwp9UbJPfwT97vbCr49nbuMEMtlGP/vlwkMxW5uQ8HETzflBtUj4T8SOyr/ZXX+0
Ov5jZOGrmrQ3me2nbqJ3/ktemUcv7b/fHsc8H9cb7N9xLBIR5WTqhTVoboJn2FcQi+0zJqdwTN9J
pDTHDqCamtWjHQCDwbNyOV8jz6iPNfcTUAtMzdxU8e5xgOADOS9QbyCiXD5QGhUUxjhJNzGCg1Od
+l9edrxtYd6hi5lCvQ2F+LnyBg2E5YrbQnYD6AaSnt6Jn0WxsaFWFgIx9x8FNyRe0Sh3OUEgAw6Y
kA5uwlpGZQky1/ZsvZPBHKsAlhiUkOYcAdgyl2NwBwRC9liaiRijyQoDebo9R9eDQPoZnY6gXQAn
1BXwQrlOhs5jpKcFxM+AXdhxE0qBufvuQw4z0HRBiyOoiK/6m/3CEbw1NDOZRgA8tL3rPVfGuSMH
U/98e0DXx/zS0sJtgX1IJ7yFJW38GDR3FZDgBtCa9P0gjEs788S+uUdqt9QqTgMzMdwhsq2nvqFh
3SWjxeK2PXfvh+GA0A1sAQizIZiFoPvSnB+0dkaJZyael2EX5KGTPUh0jZlqI1d0fWguDC1TLHyq
qa/PhlLf3I39t3azbe/a4QN/Y4NV1Jhz7FfHEr00DKrojZPUVRMrm5QhWOh+1B0axCT5Yarh9faO
WBkRgEVI3c6vlOvmY63JUtkb45h4A6iQXLgar3x3GWT2MWjbRYkUCfzlw9iwuC1Kao9J6XzI93a+
sSYrhxQNsSC1w8MHQeqyua2rRW3mGT7vvZD+3OYPaEL/izl6Y2EZFXl9NVapNSYpIWHffZy2gru1
RYBkyOzn8T/wZ5f7V89BhmyZbEpKdMzWnRvKzHq/K0PF5l8TiyNSZb478gYmLESOnYoH5AfpEN2e
qJXED1IP6GtDZzLC3atG7YxPlil77CYpTlYaMStkzcHNDpkW4Tg60653YxAy3ra6Mnuor82sGggo
QQGzuGoyCSqStuuQ6jaHyBd9PPzF5MHC3CGKFgFQqi3uytSehNFbXE9Y9sPPGYBksSSH26NYyR+B
EATJW7D7zPnPJW8YpVZKe4laTV0/TM60J6kIdeaGOj1l/UPG76isTjV/dyALq6h3IH2PpporwBQS
vX4+mkiyCwLVBiV/Dg34bJj9zXa3WLlXDiqmDxWcmTbumozCLJzK0HuOpGtwZPL3YDxq+Zfbk7i2
Fd6aWJzUktRo3ukb5Fs7LSbD9CAE2ThIqyZQ40KWAm3PSLRdntVGq4yGaAVym7PsseTdo6lvNfHN
5/0yNsOigPEAGqLIG2PTXdrIwZMMrWgMQxuCfRXQp6rxI7eS32iTxqlBZViIZsONro4LxQOkRaDE
enV0iVbimc+wOlaXhQ4ylL9uL83K6mMzIXEERvO5drzwcdz1ZeHW6ZTw4kFvSDjyMpTF+68a8Mr/
oVcEGSWe4pcTN6SjT0SGlB5VWly2Kqq2Hkor03RhYbE0IPvSSmnAAlbE/9pXG75s/s8XKw80Ibij
fKR0TOTALgdQo/PFbB2tS3KnueMViCJLg4esmx6b0nz0s8YNiWGD/H8r0bM2LrQ3IheKVij0QC+c
aAM5QJ73rEcINUQiT6Ph/dgk4CDwoAA6d+boXaaSQM47QXo57xOtG0JHnCftMA6htdWgunYHwQ4I
acBjh1T8MgfOdQ2gCA12rHo49Rwst+6Drh3b7s711dGAGDph7JD5Ch2Q327v8Xl1rlYPcRsuWszj
VUYZ9SqlZRbpE1Z81hSJaH83QVzOoe8HR2Eu3xgyL7fJZHVzwpz2iXKtEjLyIElvtkonazsCSnL4
CxHpNXQG5aHCK2s6JBVEFMDrY2yc1bXJQshpgRALSpdXkkfU7MesJijxNZW/7+BLjd49WZkfK7rh
2lZiaiDOUQRCmh8sS8vyV5bpzlBVYNkdxAeVDTtSf880FC/SbF/UX29vgTU3h0cIALR4/c44gsuV
se3KtRn49xMz947u2PGoKvkvTdc3woWVKwKli3/tLHaAEtIYervsk+IfNxMP7U/rWzfwh+bnhkNa
2wVI1IFhCfTvCN4XHrXjZUWteuwSIuMutJvd+6cL/cIuKiXgEbGWDRQDKSrJhOiTfqLJiIa7FFzz
kO/4i1EA1YFtpsP3IG9zuSougAomdLxwXkge/84MEt8exprbRlITnEjYzCiwLledF5B6KNI+0VnC
y39s+YIA3ujPNRq+ym/elhbW2tHBVkadHOlNyD0uhuNrVssohZ9JBfgp8q9t/bNSKBxvpQv+fGjp
0N4amnfHm3d8MKC2bYrZUPVoiTK22XhWKj1abv25sXrwenVPNuH7qvRYZNNfZebGWOSN1Vspowd4
2iGvjofq3Ie/uJyEXvuq03E5MbN5cLruYSgYqrh61DpupHdd3FXVi66Ts5BgXAVs9Fj41qfbS7w6
5/BVKIbMdN3Lg10PRtDyHgfO7O2wokdfPnveK0/9ja3050NXcw5aPRxuNGFcPTakS51RS+FBnMGL
x4zd82n8VA8SLZZQNtEnN65KOy7Yi99lP8a+C7lTeUh1sKjV/Z+QY45NPj72PkqaBjnUFn3yKmMn
9C26gjVPB9wP+hFsUH7jBXG5N3qWoeReYEKoe+TNmaDN3CfvB5aBj8OfEwfOHDgsoTPI4gYOQJtT
YusPzDgY328v6rx/F3ONtBHKNgCVBSjRLrwbz82st2tzTAouwvrFgeT9XxiAe8MlCogmCOsvJ0kN
uZk6DL+fkyJqkA8DZPK2hRXXY1tzzXdWCL1mjah0ktV6M4yJRq3I8yuko5+76aflfMr1HxCi8ZuP
tw2uztkbg/NBeeMTspoHxE/xxm+0sybM0H8nw9ec1cWIkNSFh8O6L70bapxgeM30MXHsXRvE419s
XLxCgWqeCQQh8b4YQGO3zjQGrkwyLwgfffNzvsVctRJwwAJ2Lui58a5eMvxkZgei+kaXidWWr5oK
9p0CcU0AYCThIg+lkx9vr8mKc3prcMn3Y9sF6YrWkIlH9ZCOewm247r4qHcbIJeVM39hZ3HPjZx4
oqWwQ/zgQZ9ADZ73n/Kg3f//hrMIblpjMBkbFFZoQMLNfHTbT1DUHb2N4GNtJ4PnCYgoD/hFONzL
nWy6TW70AhEoRECUc07Fp9vDWJstAJ5Rlp/hi/4SzMbVUNZN3o+JPclQQLMNEMlRbASca4MAjA2P
XpDWI7xZzJVrT/89jkwVIejeON+oTqwZmAlrkY4Gtw8AOZezFOR1q9OhHZI+R3gp3inK9+e0v/38
wgW3vtWXXIkhacZYeRHZijDXzuLb7y+uKb0Azk4N+L5v7wdIX7GDYdzVNdhc49urvWFoyZg/tNw1
SnQDJ+BgbGlI/edgAo0YMqAbr8x1Q+i9gaYOHmjLSIT5naP5OR8S15FhYENiBZyXxPugKxqOW8rN
a3sYKp94OYGqLLh6Ow1cw78H+W7Sq681+ejr59recCprN9gbE8uJQ9eCGANfDokSxYHgnHfoPARn
4T2tz64Lwq+tLbHmLd8aXHixltmGIAoGXfm9ovcDJGubr3TrElifOQAuQRakoxtrcW60ybOBldWH
RAtwKaN9yc61EFzxG/f/6vHEZfO/ZhbnBzXulAILjG3HYyVsCKdtZSNX1wd9HshHofkcXeKXDqAC
8H5sMziAptWHeyJl8xB0A41Ss2X3HjggkWXT5dETU3DMyeRs3G1r84jgH6lJoLMDpCcvzTsTQX5/
RFclTz8a+p01xpCZvX10t0wsIgLB0eILgK6eGPzrRKBHGXwM0Cpx28jaQv1BMwLQaMKNLqbRHRvm
VsJEEcH7KuJe3whl1+oHQPail3aeJTSyLHa1nw5TWqsezdtA6DlNKLovrD9P9OfklCF3v9s+C6G9
sDF18/ZaRtCo9QaQgQGm5woP3tj22PvWaCS98VX67a42hn1t3gcsTlsj6iTfsLe2VLNoEvQn8M+r
PCW38smlptKTLguGCLcffRxdWz6pWtM2FmypJ/bnakIaHny74EUAx81i54HiBlUhKFYkvpz2QjwV
+jPKC3uksiOnjTtDRRSO3hpE2CKZrel7T79ztaMadqyCoLrxox7OHfup9+hWIqemkbvbO+qP2sfV
5EPtADEyov+rVKdfBxNrLbRGKfuQdl7EU+PJ6qHwzcaItWe7OKC3FpFwmGrfHftEwGib0sgeEYZY
z1KeEADFNd1Kkf/RF7r6WRB7w4MK6AkEDpcnVngsJT5FNxCyBnZ1Dgo/7PSjrg3PFf+hsfLZ7XeN
w8PKO4/NQ8F/qLwClFiGYMY/pFZw1/d1qLWguy6fhr589oURgSx3A9q4vrzoWZphF7MSzeLACMJS
yQwsb1N+Cfw8nNSjDrmEBkqoeEzXPlJ36a61T6n4abNzZUG/MsnHHI9/FkOLY9dSN3K8MSrBrY6q
wLNbPt9e35W9PrdYzHUA7EG8sy/nMW39YUwr9FpIIaYPEzezc8asZueyaQtBsXKMkV9Bm9EcCgO7
v1iyMpOa0wosWa2J+kxENe3HUk53ziRF5KtafPJJX39otUA73R7kqmUAQJHPRg/OVa3LMYljlKjp
JIMP6jNXj43pUUyPrM32A9g71JYI15UbRl4e2UaAq9AXAK+1ONTMIKVdl1WXFP69Od3/c3s0V6EF
vu5BuQr7HjRrOFqXSzYpzR50YqB+w50gYj3JQ+CB+8hRaXFkNsk2OkyutsjC3vLmGhpNDMHQJUOh
RSPNzZDpQEAgG7jhDK+CztnQXJmaRVzACbS4vWZgKOmGsU+MRrqRcDP/Ht0WVuhrxWdT5tMB872F
i1qdzJmYDy00qBgta1I8oH1luXaXGONZ2EaolfeKfxbvfuDMQ3tjZt6hbxIaiGA6aY4wYzEn1m0S
QgXy9q5YWSUUDXG65jQQNsccYb2xIFyL1oah2sRT+ZdeNfQDq5URWUFqvN62tDJlaAEzgUTGkxPp
+sU59isX2MqCwVLqfgeB1pNWBad0oDtJ+y0Sy5VRQZEDeIuZAQWg98WoWKEML2ucBv1/z7x/pvSk
e59uD2fDxDKvgf5Vr6w4TBjanciysDEeh63+4lUbs6Kai4M755suF6dCPTUvmrROROENyM1UEkEM
pY9VqryNQ7SyOnAJHoQDsKX1qxZTM2umoON1i+LxTvknRx2FPI70x+1JWzmqACegW3qGoiNwXuyB
Kq2REHTLNglk5VQh7wzIPmqNGRpI3dzzLqdHt1fFBpDkOkn/546aOXJRuUZeduEhIJvaF1aGwVF5
hzaROr2vvSfPwHl9slHf6V5J8ZQ2p2pLumfFoaOhGjEa5hN7fpllgZLcMGkmbxO3I+RUap6KfM/f
eiJch9fg1cARRv167nxEVHO5TSAtPo6Dq3iS9d0napgv0jQiaWVxSkkMeA2J876OjcaZoiDXN57I
13vUBDgMtDVIUkHgannUjBS8mqM+VElWyhjqiOAU0cP30z+h+/mNleVps62KN5muqiRg+ucBebdU
+bvbe3P2CReh4cLE4rDljgtywsGoErf6Z+IfelTGwS9zsPuHPvtW54n3bkTQwqB5uWx5bZkaHgxV
klsRtCZDbVMN7Hr/YdZw3LAt0OKrL/2HCupG+B0s8H/ae7pxqrY+vvj5Zeczn0AyPSHm/WTEMv1w
ez2uPdLlj18cWqqnIxEF1kPz75pPk3usyqNdH28bWd29EJVDXTTAP5c6R5kbaJkjrCopvbusPU/5
vetsgAlW5mnO46LXQ58R1EtpVcECRlyIzic6qChDuaWrtf551I8BLUJ/zJKmqi257VoaqZLRiFvT
C1W+lca5dtrwKzOD538tzL/gTYgAun4JhGFVJdR09yOFa6nyI5SoDoabnqep2lj3tQEBZIziF+Dm
CIgX3iwvepcLlLuSjvvhYJGIGNHtRb+uHcNJIm08v0vBxXYVMeop94dyHDEikt6PQfGaqeqcOj0I
u/V7rdOizqUH2+jvckPbGWqMxoY/FG638Yi6el8sfsZiYqHRLQJO9CpR0JWNimJ8Akp1J3h38EAN
CIj/76JVG/HeNa30H6NoLUVMAeqSK+oCsBT7mpBV4kgvGQN6zEVx9sZg34JkdlLVzpH5wwiNUCOo
Y0uoiIyQ6sVzNweVrt6SXYP+6PD2gqycQsNCmzduLwDlr+6Qvg+Eq0ydJsbUAsiR1IrFtN4qeK44
eFgJULtzjJkIfrGxOo9rw+R5FBCo8+Tfp+ZTXn7IoaFRtyTshg8t+XJ7WKsGZ3kiQL8Bn12mvdDu
o6lKllXSsidPCojQ7RvU9Yr8obW9UNQ6Mgnk/Q4NTP1QWDAh3X3dnaNpXMmygzuwmmNPd5ORoa98
Iz2xulz/2li2GmQcj5/OxbhypO/8HBaKb4XaktZasTJzSs6StYArXTUp+wpZXxei3UnGXsbmhVSf
ifn59gKtuJoLE4sDWCjbI8bgsKTXj7/N4HD761sDmP/8jd/scJhSvcUAcvPsAlhsO9Bs2dL7Wrkl
L4Yw//kbI1yapWE1MNIZL51eHayKgNNrirItUuItQ4vT07RtO+KOY4nTh7kVZ4AtklNlbW3f+VZf
RGEX45l95pvx2IVrKcJgxlV9RMgvj1bQjcvDNN8j3Q45tR+Qfj64zI78oTkwl4ZudWBDChW8p6DX
IoroVz/rlQpd7dwoGpf8Kx430SC9MAjIcSLDzjebcASxMjuZ1d4suk/KmPYq2EEhKAzM3yAqCRl5
oWKKmcmQ0oobz4izSY/LIj/4zi9dfiEsC0n5YdJ/jEhsdNwEguJzkD/oxtbtu7JHcdSQ2ZhL9kBS
LHZRIUczpRWrZ0yDa/KdcMqNOV+3MNOFmnNz/jLZyJ2J1a5D6sQ0xmjw0ZO4BXxdOQkYw78WFqFi
hv7yiXtFnXDjk0wPxfjiaLvbh21rEItose8kJKNbWieG/8M0zy2Lb39/ZftfDGG2/2Zfyq7Va53g
+4P+QAdgdE+T2mfdRmQy7+7F7r+wslhs3XX60TaxFNCHv0diK8zSA2Kh0K33mjbsgv7H7VGt2gMb
I0TtkSmBZsnlqAyiUw3ajxwdA1VUZzT0eKK7+xrCwKZ2n72bEQBan7jn0UMCyIEPtNqlOQcZE7sb
Up6Myrq3xVdavbtkP1sA1gAkoZYJgTb90sJkWniGZnWNR/25hPjvFgRudZu9+f5iBN2kd+i65TiN
zqtNf3CyEfyubrOZInPmhMF7euHOLdqrsWlNbADVRbz/UJhfaINiwxaYf8vOYuEDaZcFSY06SaFU
UXj9oenvU/9RbD1+VjeYC9IMLDdCu2VlUSsFAeGOWyfEDVH9EerIjLAuXzQeqa224VUv88bW4oga
VWEFGcfcpZO/rysV95KcpNgSVt8yszijTNWVX5gYkpYe/NoJRxZ35RZH/5oRzNf8BPpP593lPp6p
FXVhB3XiszaWQRexrju05btJD3BcAFoFz+1c9gVN3qUZWdapb5OiSbBEIemf/PzZDu7ayYvsrXzp
2o6bi8sATKKSc0V36bmpRVKHNsnkW1loWuTEADooZXDKafb+hxWqNuAKnxX58P8Wuxv/Pq+LhmFY
aCKu46HaQabDghiBevKLDS6dNY+Atki8Jh1w217xGk1u2Ug7I03id591BBCOtb/to+cfu7wT3hpY
bGuVl6am0rIBcZIW+/LeKL/a+t5pftfW4f9nabGzmzTleqpj2pyPZIjRHJ/xfdqf1PjpL+yg7Xbu
ip4JjhZOtEnlVGXQ5k4yC0XqbtCPBU1jN2MoFqM+r/INe6tbD6rLBjLceEwsAxzNzanOJcaVWz+Z
/tPQORKUP4zs5+1hXfk6MOiBewEBFIqUPqoql4ep6dDo4UA/MVGGf/bg53Qk0VP6cUj7Q061+9La
4sQG1mm5OWATDyTkmNHcimr7Iuyhfj+pGuNLzBK8qkbrGhEXln3krlcdGpm5O42yLMr7lJ3SyaMR
n1r+4lepvB/KoYzBCh7cQSyl2NtVpmKJ+DtiBDRgVkDLvammDtBtiT8NZOSOzIttQV9INnS7IHc1
MGv5MiwLzYp1qzQ/ytrLdkKJDvzc7bCT9tDc+Q3yBl6qmWE/TsZhcqUbqi5nZxQktZ1ZFP1jV1be
V4pQZFdy52nqOjPKsdFrqOgaFIQfXdjSj3w8GxBcbbl3esl3KndPPuSV6AftpNHh2dXMUyFNurNy
T+1qJYH4NvQ69NBdE/WmU0WFXtNQ4eTFJMfvHcesjAs0RkQ+5T2eA70XlvWkh6aJDFdeAXQNIj7r
UILePpJq+GxpWhdrjQWMeyDqvZCqx4gyMyq61om47oiT7bBnwpS7LzTlg3RW+HHdp0OkG9lvr6Nj
3EyM7jTesbCuLA3YpDwNNR58zCX4+fNG/YaXV6HIJzB3WK0V1nXThqMLSD/Xg9+8cFnYVJO9B1lj
Ggrfzk9DidCwzVI7togFOZe070M0fEyHeqDtXrenPMzNwoygVlNEupT5QWsKByT9ih5rMMKHloPx
lS4eMMSlNGb4wa/gUs3v+grQ07YP+n1hWdoTekvw0E99hWaGosxDrXDHgwi6dqePrrwPRF7jYLlW
WJbKPpZTK3YoaQFSzmlZJKKxfk6jo38FQLCDrFQ5RPnA6nBEwuZ4+xTaV/5y5oiH00crDc4FgIGX
x1CBaC6VhsSzW7RnZ2xCMw+ea/lVOO4ZwOuw5Npz7Vr3XvlYeweqqkOXdh+m5qDrKjZRj0QcEVZu
ifVPHyqgvEsxRA2eoCwfsIGAx51IPIBRnbh66I9otPw1GHo42GOk4FzYXS2zXe9T5PMfMvKYDQ7c
Gw3t9FMGmE3aPJm5E9riUJggnrCdD8YoNqYA+IRrt4A5gIdF5DX3FS1cEZuE7CdJWIKeIPPe1wAD
KUlqh24B8RQ+Ah7kjdiFfTd89oPhsSzCdDq0X+2Cx9RxT8XAz0CBuSDf0L3+dw0+yjDIaSjcOzCr
7veKqkcQZnwTgI5DUTEw0yMya0Ns4oUUqVGr4lpUY4zmtjSihYfXezUA4eWU3+3S1UJPacVuyFrg
DkGtirNQOYgMaRH5AUohQO9lBX1VU65iVpq/0DNbRSnk5UM/exJZB21F/hP8q/q+mjQcaQs+J6s/
mnojoj63ZdS1UFsPBvPF59NP26zsY0A8EEvSnCK5KumLKFn1YKFv/li23YEkZQKI4bELsjPSwJnd
xj7RT4G6lyT7oFHlH7wBFPmsNWisk1HbqSx7hcq6Crt69MPqZ8BzOJo7ix488zTZQRRY+zJvIhWE
/mT/7Amr91Xu2KEuhnE3WhOLHMYgdLzLstPAgA7TvNIJh4KHqOPFvNEi1/xZBlEJpwukGQvVaJVh
MaKbshHcQAxN0eHkddY/tda2T5nq/TjVLPtVa7XvlWWnUeURe2cLSNLDrZeHwKp+lULAaWSpueta
Cw7GVhlYXEaI1qeyjZistX2q+E9wJKDPMePBrilKcSemhsaj2zQhaOMRFPhujtZ/vXioAFzeDdxm
cWC0ZpRK0XzqaFs+9b7wDmq0x5hoMj8XsvVjoyOvWTOI2NPoD0n1CskTytFameaRKct+D9l0+goy
VGPHOqN65ALbtq+bb1ROacgmULsZTTedrQFI+yrlP2YawKifvK+MZgLTCESU0wTmrrSAL/O6Pt+b
1PmIxSsihur83YCUUtR4vnNEc+rz5AgW0ZqC6tbmeiSdiX9MiZcdRgLpWEsnuA3RHpmWphFmPbNj
fxjEncJtkehd6u/hoe17Zg/ZV2twvF3HFHw7Mwxclk6gYh3l5u+9m3m7Sc6bvCf2vQeIJfgSqB9a
TC93fTbxu1Iw7yQq4N5MKdxIa3wrFA2IRvthss9pWflhOrYjPDhusgKeOYQsex1yrc9CLfPkrigb
5oRt28h/stqtIpGVxi5QQfW9U565I3hq7wyhD6Hv7Qtjv5fDIEODKLzuzTF/0rCYu4K0eexrGvxZ
4ecRUbxEzVjz9kLzcGYNW4TUc1kk0goMKVDbOFLUXqPOngiq9qR5BRKiCQNDBVGvd+IAXcz23hBj
u3NL36FhMfVm3Hb5EHHeEgjf2Dp0qxVgH/nYRaVDYb2g/Sk3TRHpWjECKJ5muy7j1mkMWhZpsjZA
oVSl0ZRZdkhkmcVeJj+zsa6j/yHtS3vjxoFtf5EAidT6Va3ebMeO2k6c5IvgbJKofaf069+h77sv
3ZReC+3BADMDGFA1t2Kx6tQ5cU+/WqnxBxcr3WcqBZQUzqzm5mvSEm3PC83axFb819JDSHn0Q7cZ
DIxI6canvC6Vja6E8dapM/0xgiCGq+fh4IUhEMSguWKg5IN0NORG7P1YKLbX10X1KS1SeqwdiMoh
V4NDqfFsS/pA2yLURWY0SOO7vMhxXBB6uHUYTtsxE60iFY5xnlS9O4ZjiKRl/DYohuMmiVXchRix
myj1uLPVOj8g4dcfM6DabQBjN0x3Qk/tp8hTOMovyVCHHhqUii2kpyGwQEA4jwb8tez7rHYhblEH
gumAiwkGaukWzbXRSSF/kqMF2voS1p+pNWy5/h1xWx/r0AmMNnRY6eYQn7x46EgmpceokpdJNaB9
9DMAHPeZ03kGzqBa2p6jZF8CE8m2QguOK9HCpU0g01GZEYlJUaJF5794Opyl9eJUT2wTHaInAjyl
tbPZSkJPese/fx+VJoiCAp4B2U7p+0nCu6oysuxE0vKxDIJfidMeM76GcJEeof9jxgbKVge9APJr
0jOAZI0a1ZCvOpHo15vBVrKEa18Xfz+fpKmuJx7U2Skin9HMYW5vXwOgwv/fj5eCFcpjBTcSPu9M
r87WTL9c//zSElgQ6QYEHHx1YDG7/PVDbE3h2DbshMJFn78oxkv59bqFpfk5tyANYCrtiDSVsKBv
M307vF7/vPR8fV/c88/Le6incdxWNTs51aHh27b/ZBrMQ0+Pe92OdP7+x47o3EdtGHBK+S1Zgzvd
SBrGTiZypzw65gpSJ/QBya69lp3ACvIRe8C2CcYVtInKyWdQ8OklpzE7VVnk6qN+ZyWv6HdVzG1Q
Hsmw5tGWVgknHQApQSI50/NiY5IZHNmUU812gauS7fXZW9pmqEiC5Iug53jGHxpqap/xPkVNCJLZ
uX3f5NDXfL5uY2knCPgaYAuArM76KJqm1OsID6oT9NJRtQ4Rdb0opoE62VqDwXw0QAHqQnERGAlw
60p7rtdrJwHYhJ1IUu9J/qUjmheFf68PZ74il0bEK+bMr4xm3eYcCbSTafJNSl/0QlvZYmvDkG6x
gAdKo3NYSPvBHYcnx9mYRXmzj78chnRvmU2Tg0jfYidaH6LyOBX36loD3+I4gO/DS04IgcgZM20M
p6aosByWspsmzR0M9OySbx9YjjMj5HI5eOiU0LeGkYG9xtHvOrgNEA7/gnkC6BNZOByTmbLBxHQD
2p2YJ4UkmzqrXLsoXGyBlTWXWXZkOzI8ATm4jqgI307tN9a5euKB6I23O3s3WJvmNY5dstboLiMw
ZyaljKZB+ik2CUzGeeNCuN1Nq2OfPSh4w4XWvtB26VBAweNmd3AxoYa0YJQPE3DvsNpXXtB55Qhi
ZLw2drdvC7TvomUArQ4oEcqnFNxbYVsomM4hBF3toxb9ut2AUH5AsCng9HJTvaKDvCKKFaTyaORq
AYRKvQ8YMKAbijhMg+SWtDpTMEDPg1XZSSnvAmgC2Hm3v25BzMFZ6Pq+/oKpUpQBBKhMssCtkUxG
ZKanrvVSPQWzykPZ3k0s3jjx7YNBXxB6vgDvQZOI3JKaZUOam+UQnkKtQLbz3prMlcEsuOULC9Jg
nHCCFpACC8VjTbeldft+MnFFgkAEfReC7ODSzSisYmPZq9Epb47FpryRBE8sBSrLYPPCmkLCXhay
yvUp1tQoLU/V8JbulPbn9ZVe8MQXn5cuxqClZdSU+DxIMwKRojEHz2xWbhTxkcvthAecUC5CAVik
96UjB0KNPrCbvnhWda/IS2/MIw+wj5bcBuHFXF3aka5HnSdlpnSwY9XPQ4kL8vf1yZrvJLDeooQJ
zB38PTo/LpfaQeY660gSP7e/TPN+ak/XP78wTdioaL/BYUADri5t1I5ZA2oThnMqmP3dVMcd+6xE
9d6k1ffrhuaLDn4XdHXigSo4JuTnVVgl9hhnXXBqlM95twunnbn2UFyYKnTSoeUPr20o3cpjIQV1
eBkp4XPIt+XPolp5W699Xroq9FyvCmR1wmelerXB2btSBJ37P3ToUdFjCwVgMFtLK5HXTU5q0qTP
DvtC6XOUfXPSZzP2gtudB3AReEkj7SnOhi6Nw2CNYQ1Gmz2XSuYaIpd8I/OGOBNoD8VzERcGaI4M
6YD3Oo3NDnmX56ciVVw+3shdN/u+dCZKQC8UVCjyZ33a6sMhH1aWYmGlL36/dKYboxhA/4LfT/gh
4bu1LomFoyBK6oJrGrt1hhiotErFTVqkz8x+q5TaNViCO073rh+4hUGcW5FhPE3O8zrTyvRZcdzi
l/n6374u7VaUN+0iM/P0GWnziW8b/eakEtBNQBiDaREqcbMm474asL5OnD6D9gTioeO0MjuLa3D2
fWmJqRa0SWpE6bMFFqIeD4INVKOuT9GaCelNwydlaGOHpc9E3zmRF9t7LV4xseC9z2dJ5tdjkDYt
LNRknhPb6n+PTKcnvRpBSdmUwRYh1nS4PiQxK9Klig4JAMDRTi1aYOnlZcR1A0p6qZM8G5y7SDt4
Id8Xxp/GSNycfqun0r1ub76HocKgglUUxhA2y5dGQoKMBQgVnlGTiZvBRRfnfzMgfsDZ87nropSS
ssI2q32zOlbD7r99X+yRs+8bBiTCQPufPgfTYcqPeMhc//58j11OkORpi5BVU+dggkLUCylQTo9p
t3JSFtYAPlzECO8IGpl/Ow+MgY7QTzhRzUXFrViD0S1+H8o3EJ9CLQDx5uUUoSReZGEWmidSP5YH
M13x5fNrFRwP/z4vx/pTWdZ6nijGqajLR1uHWIzF7tDliIIc29v9mt7R/ETiDYZ2YzQc450P/345
mrRKO651wXhKvegnRA77fDM6t68IIHqIE/CQFM896QLP4iR1GqNXTwC5cr6lzopXWViRi+9Lp7yq
Y4ukCr4f0VPZfiZ05ftiDi69CLha8W4R1AxIx+jC/vmhYOJJlpr9KS98qob1kcf1Y+MYf9Cd/rfi
9V2nt9GdEz1fPyuzpQE9vmmhQQb/hYytDNSDpKwyThHpTmoLxhTdNWqUYa2vYf/7A3bA8I3sDLqD
ZsOraccVG3SWp9gBTUvvQemh1EvXv25ldvIxCgsKNSLYBcuu/EYLeGdV4J7tTkm+70svsjxa3uq8
YMIRiwQIJVyAXL+KiNZFGq+aU6LY0ybuvDEC59X1Ycz2mrCB8hHozQApRB77ci+w3k5Ne9DbUxpA
/fnw9eavo/sNLcvI+YFPWe7Mt5uyZArQR6cR9Pq7cI1pauHHn39elvtV+r5vAH4ZT4P9oO07tuK6
1j4vxVgsD6hZ9/h8q+zCraHfvrz49YC8Ae6N4p0qTX2aohoOycHx1D9oxaEPj9fnfmGDXnxe+vVo
dAz6wMLn0XJi25909gkcFtdNLEwQnvbQdDbxnhQe8XLzmEo8AshSqacYsIzsbnSiFQMLY4AB0OLh
NOMgyOWctuCkHMZIPeVG4IYKdXkGlT+Ia9w+DlhBrCuSOWhUuRyH4SCBgPOsnjLTK7lnr7E4LQ3j
/PtiHs8cLu9Vp4w4vt+oT1n8OS92U7wSGTri0rlw6ggIQUYg1gHl01mLbsGYHUcBnU5J2E1HRS3L
HWlI6gVNH0Kxp278qLH3ut19w90y/K7IxBBMDEIrIEmIdooVkP7qOugatkVoRaeqtRPXaRp2ZFGY
bkqwkT1GTRT/xqvV4S4gEIOyIwOgIp01mHf2ZPW7PiL5Hrk9vqFjkf7gNUmf4nwoAf8Yp/bR4pDf
1RQr3EBW0TgB7Ne0d5lReo5VeS0dK2NjqoOdeRbAX7ugUcctG0PFx1uZ7rpUi/aGAexjqQ5RBAhK
luyiMA5/AgYy+AE3fqAllLuGlYYuU/sOEMoGOMqBhAAv8vQwOfXEXIpes4cyHBS3rae23NSKbr1G
BWBVoKmI7uuEAQATpY1fFuP0O9Rpf19EQ4KuWvRy2bEWbdB5qu7qoC43rTpUz5nNwk2dAmtpZ1q/
Q3dI47YZ0X6pg2XtssLUT5yW0+BqIZBk41iYT6Yzab8S2+ZsU6Zj5cP3q8CDOEZvuEoQOJ/R2MvQ
Zhn+bPUAjVzXN/t8M+LSByUTsnLY8DO+uXpK9bYEAOJEdeABg50ebwPz13Ubc8dwaUPe8EOHXjsT
NrTYcx6j6mbPic+LJBOSHCCxlTsybFrSouAWPZkcxCWbokpWukMXfz/A1gjDBLG97NgUvajzNsTS
hQgcbHLq2MoIzNlpxQjODIi/n3mEXudKqHFDP03GnxSQqRpYzCrJ3XYtFbRoCLlLUKnhuQimZNmQ
1lRpUOmnxH4e+J4GX8bxm03YBzYVxE3QHyzc6Ay8YfYpGQa8f08FikdRfcdaoGjX9GVnTwm0eGjI
YaLfA2UQsHZdjqVKoqRDByc9AUoIMlNwr/DHSgcR/BeW/Ll9A1ORkwU6CrgXmaujKdShVbtBO9Hq
hSuf+5Vn43sx5dJbg8kF30XeFx57VpBKCY810I5ooOjgrjP+BWpojxrSJkruHPs3ae5Y9TCAiERp
rG1Z3vP2y0BTtzLr7ZSftPxxaB/z6hed9lW0EvQsuYd/vwykkJeTPDXgGwT3Hy4E9rmaXOBWrTUt
5aXTpWMNwS+I63bWZJCanGVsqMlJ1Q7qeD+t5BRk3j5c4Ah8LEEWYoI5HWnvyyGoaqcSXGnY8xSw
fTAw5ARq6NWLxg5p2mzImHqV8smyd+An9/phl5b2Tov/BDEqncWPAuC1+qCshWPzQaNlCDJq4KtG
qD1rBbfMyTYbPMZ8ldUbN7HX5LznB/3y+5LLLbUeUFeG74/V34FaW5202zE92m1/c7B0aUg6hdBI
ono5wBDF1dQDcx+vNY4tDgXzJBqGwa0qr18k6vshyDx8XS8+s2p8bsvyOFTtj5qv4R6WTKE2BWOO
hZ5LGZTQ4fEVxF1h+kM/PJptuG9qFHAbB3BWEn657lPmJwt3lmhSVVGCgdKBtC0JKcNKTYLp1Mbb
eDiGFI0QKzwtiyaQIcTcAagwI2uKjDzStWqaUMPfI+7pk0PcrXj6+YwhF4h+WvS/olkHiMDLwxVC
zLOkiTEBKGZutHqXKI8G8aE7vGJnfl4u7YjfcXZD1oFZTEliTiet9szfkN+4vhgLnwflHRWkZCCM
A9L68vNxwYBIU2rrVADjnnrmGlHH2vfJ5fcrbreI+RvrlICNxCAuT/WVcyizoMDNCQeHQglIed4x
NZcmeBuRCKw8wQm9EOFbkwSBn9nWW0oU+pr1EUhnaEFG1wL8yc06Zdrp/ZS5DiP3QZQfewLQeKX8
gRzWMxntl+vTO9+IaCM7O1fS8IsgQaN0inMVtd8obq4hvC/X8knzKSbgZQYPG0ARwEbKGZjEGQY9
iAPDrywQdbetq67skaVBOHh1gsoSXWuo/15OcB5BnGdCbOVHOndVRDRlMGxxUVyfqsVhCH55aO3i
ASfDaxWFj1MCfQ7fqaMN6FRM5yPDECETOJ7RJy9nYE2wpgdGO2EYIFNpetVLWPPSKXxtP4ojcxnT
YD3O7EhHyiI9Gn1xKfuxjeaNCYEDhFFo9dzFhxpQ+b7bjOhabLJv1P568xRi3sDMjGOA54C8UI7G
IkPrTdWvQmQJAOTfXf/+wka4+L5YwjNfFIUtukc4vq90aCqERvgmfr1uYe5VkUg8G4H4BWcWrDhx
4hDywf5Q7zT7e9y74S+2Rpm+sNOECBQCaCRg5z2rPVyqaneD6lvWUxo9qR+YJVxs2AQ4lSAJk0p6
Sgi+4472qu/QaoM2MRbYLlur3c4qYAC5nxuR8vvBUCqtGmAM8ZTjsfwzHYuNBR3vasfiQ1OtLMvS
wp9Zk49OXVs9Om05liWunqzcfANhy51dR9vrqy9ufunknA/KkU7OWAMnO4wY1NTfU3CLNCc0JxEn
ArpwLdW1aApIOAKQF4SQZZTXRBQtpG2i+mbyd8xeJ5J5A+/3cQjO1HQlJ7W0qfHkhH47chfYdeLv
Z5u6j4ymGaNc9cGT5uXqWyBCcERXazJDy3YQWQulZQQl0sazMjsvVbNV/TTca1a8Kdg20p8p+319
lRY3gwjg/68ZaeuN+kg60jaq34XRJlPixs0NxR208O12O6DaM6E2JBj9ZuUZggbDsIo137IPIfHK
yXVe/psFydsYQaBryOVpfmsBg5ujwxvAy5VRLDmb81FIi5/nzpRnE2wkumuNXtaspGiWVgNhmyiQ
INs5e6GHIzKqWpBq/qS/6ekDInanX9m/i0OgGlCK6H0BNEvaV1k4FFA7zzW/hCRsf7CR2bu+DmsG
pB1FcjUxsrbR/MF47XZts6JkQkQFQfYr+r8BvP/97ADqqVlXpKuwzk1+X6F+3HZ4FaAN6ptV9QfT
rjbmlO8D3r5mneUxJfIQDm3VONqUJrq0dLTGJjl0ixn3IooUbRN7aVKuQKoXJwHpADCwIw6fSaCM
wxTXRulofh9t7dBDH8UHJvnf92UfHuZTNQaJqfmxtmfxER22H/g+MDJo/0DqfVbjQlUiDfuA4Peb
X+z25cv1ry/5NqjViihXvBtlQgZzctKxzkMiLlWwWDib0dx3Q7RFF6R33ZLYzbPNAjCUgwcqRBbl
lBfpGoOG4Kj39ZEdLSfbarmBTmB7M2hK5468etNsfWVtFkd3ZlO6+IzMbuIxgU0UyFzFOU75PaGV
a9V/ro9t0Vmc2SGXNxELzGxMq0n1x/yroj4axg80Nf7HsUivhV5rWmw02ED26RO6Xz91GopiJWou
wRp++r0gdW2txJk6O9hZ0lnB2I+qr/LYy42nInmwqm1sOp49ltupKN3QrL28/lbwr6WKuOj5+nwu
rZuB5hqUv1GaBr3hpX2IRU40qijm08DT8slJXNUGLez+upWlHSloLpHNA1jBlP2vDgpVVKUwyiH6
lLCnuv2k9C9N9MJ4sVWblVDvnWFantNza5IzZhWF6t4AaxQyOAao9OLReeJ6tUEMs9XU8lgZ/aGI
S8+u641qTz84T722Cg8q1bwum76HNVqKq2rFPc77MhDxnv0u2YmPZdhGVKy1hdZ5x/lDg2OC9u8K
8qAgPk0cV9XYNliT71hc4X9zL8eJkQ1Wk6DCyST66JWR/tUcFK+M0afO1hhg1kxJh7MFINZMExyc
dtzlw+dyAHvAga4xjC9ehufzKJ3PIR+nitp4ngRK8olpfBeAeLHMigetDtDQrIFXAF1o8Xgy8nTX
pvnnhpt3YwUCF5btWFgfQF21YVHiUXDMMcbrDdrcD9d3/LzvRyw2ghm4fACREWteHqwhLp2GOWLL
p3dFcbBMZafpxw6szjWkaLPgIaoQe6I1m6MEet320j18blq8HM58CgRIYhPbX/VBe5LcsTVyw8XD
TJAxFEkrPHYlV2+iXqvgOQCXlf51EKRnGVheGCr67Q/K36JoDRuyYA8YX1xJiKRBjyzPZJL0TqM4
DA/FYAsJXfVvyfcj3RnaS7gGMhSeQfIceEyhldGBwjsGJ37K2cxFaaI6ZpRh5szxb21PLjNrN7fj
kx2o6NTqMw9QzR1Xxt31FVu41f5HtBebBnVcmYoQHTRRDUYD1e/Dvck8A/3syfa6iYVNcWFCOptI
JvVGp2NoypBvtOoVyLrbt92FBelYxmpfW0mGdbIgsweef7co+v9oQrot01wZBjLCRJA8N81dfDNK
FtLdcNFYhXflAiptbRKGYZqxFG9qRrx+AqVF4V1fhqWVtlW0MyMItCBGJf5+tsNaSJp2iUMnP6/0
H8mQekAH/slXEXqLZqDzAKiNjfqknEdjdcTaLLEmX3HuHHNfKSAKQtPf9bEsuHtUQf4ZkVZDyeGF
URSdfNuCDFUBzcjY5dpDEq9s3bXBSHOW5kPOnETHYPRt1GycDD2MKyYWkilIPgv9USCkRd37clk4
ktJFqzuTH2rHkd8h5Oq/Dmv0k4vjAFwTuVsB2JAbkKK6NSOrVycfzGN1va/zPaA915dkKZ4Ei9K7
zjTSxGhOuRwIU2mD62gcfUbIIVBDNwaRIhjNEdNZ274A3lwj+6zp/ra0AemUvgEnzKala0u24G3w
M4BTQF5KQ3ZKmk/V6RVbr+jomxuWJht9WtMmXth7FwakvRdpeg/IsTX6OjDI6bbUfzZQ9M3qWzuV
sL01zCegyCgbzGpkQROWPaoTow8CVJQmkhVvsBQlgAgQb04I51HR0nq5XCgkt9AEUEaEMv0mtdih
otmmsO4TquzQ6uqO2qMZpG5tQK/h1we2ihDEE8VZKrAYl7bzModi/ZRQ30wbuomJdlcbVusaLXoQ
xjr5Akn7baiZx9RARNVYv5uJP07O8DXRo5VZXlpMtNsCoAMsyFwBoQtIgvyJSv3G3LX2L6uMUFDd
0RU0wcIZR1ED5R/wFaCiJfNw9gBRTlWiUZ+lD1lbe/UIHWD+Ny+cDYpa1yd3cUQWECcm4LhIOElP
EJJmhI4d1X17eJqCN7N7SjUA1dgaWmfJDgCngCAB4LKQsqiJHqUphx3WbHXjrilccHGhr2RzfTxL
5/nMjozPbUaSWj16ufzBfrTiyu0S/78ZkG5e1AIA1aIwoCZ3aPZN17oJZNUluCEUusFVIQDM2O7y
6sdDNExVoUKBi6QqaKy72i21LganlJ090BApq2Bqqn1lFm+kGTQXr9hy0wDWAK65fq30vnATwKNA
GgEEOe8Cu5dHLzMCWkTKYPhF+1CRQ5U/aO3Ka3PZBK5/UVNFl7nkILu2DQGAKA3fbMq3VA8fbKc4
1I6x/cC6Adb7v2YkJzIkYTS1KszEerPV7MHjH0itYq7+WRBH4CxiymK7jU2zMPyUvYCvjjxfH8DC
6wKaGOgMJqjazd9psTZFcV5qum+2nhHc6zHiJaiQ3tvqZhXZs7gmZ7akh9nYcNxauC/9vCNuSjZ2
CcjtWvZq8aieGZHeMF1Xj6x5N9Ju/qi3A8VxjNB0AtZx6ADMYhiTofbYxxEcDtaaFsoDscbj9RVZ
9GlnJqQBWANRc/CC4qRGhX2PNt9mYypO5zagAAJHZc53t9uzUH0wgbbGRaxKsQqgY43ZqTnsteDW
a8DNrEPsIe+85vY2BEyYBuYnUVfVLUtyctZYcsUpS91XKkgWHQ7Xx7G08LjacBPgGabN9J8TaqZZ
poVwoWD7fMvWmEyWNu/556VzmBedOcZiWXp9ayTgtXyw9RXE4sLz2zk3IZ0PO8yCoc8wgjDfA7pf
5ChWHHJlix5xkFGuMUytDUjaZwqI0KDCB2u0tJGMfxxA4mgV++uLIj4iZRSAR1MpiBydd3KpS+8F
Fja9zSnT/Th57pXEzdClHBo/Cf1a2p8TuIHr5pbOjkAGoKENkQdKqJfmQD1QO2qJvYxeFXQDfDV7
BbzCzOVr1Xvxofm4/hmSJi9wCNjTCQyNaAu8axh/6iJHcZMo/ZohseLZFThCr49tcX+DjQBCCpr4
RzqnhdMMZcIT3ef8sw2qyG4lZlv+PtQR0QSDHh4ZQVgkXPBpTbpvRHuwMztr0sFL+w0yCvAARJxS
uQCEOn5lp2VJfDrsunyH6kiSrqAGl5b/3IR0RtNoGFJ0IxE/6qGk63FyV4BE0/7AQrzTGoOdAOss
w7W6KQT/LSHET0AEB85JOm2ctlrDbC3tMMFTCAobxG14pVxuZTUuKeVNTHxbo9t4Mo9O6nh0VPBc
jeodBd327dsLuTfBMgb+jhkh1BCEilloqM+Bnjt67deeeotLQ0HdqwMIAFSndDJJXTvTqCXEt8Yw
+AqRTLqtizqLXWPUlY1jgJj5A+PBbYa5EzzzcqZpmJRC02lDUFZ/sMpHiGNd//7idhZYNPDLoUXX
EMfpLC6r0QmVt5lK/FTLvCoCUdIfja356MVZA6QXjyjoFc6w1rXVESUfTMwatC3UyfRooO705Ik2
K+HykiH04iNbD2YYNNVIo2l604HSEla/68HynhjJFzKQxiUaoE8UOtUrm21pc5+bE5N7NnmtYUCx
rBPmjO+R/SXNdkG6y/sv1Pl2+yrhGQqZOYCiERVKIYeGR0BCHQU17e6bNfwIpl29Rve5PHX/TJDL
sVQEiNiphwmrPsYO6O6PenPU4v31gSzFBucDkdyBljfQnSkwY8D2T3wX3kelO1j7GKTxf4PA+4Ax
bGoHmSsA7OTDWpYKaSFjSfysasejaoK9mamNhQdCph0N7qBsU1Ugx0aKlamgzuY3CiC/v1YRIwIm
AMUVoREozaltJ0FkZ8TXwu5TVSc/eROgVIQEotsHa5tx6SSfGxMLfLYZwwrIWZCXw/PV2/p3zg7F
Wuy4dLWKPm5RL0JxxZCGkxnpVDjCt/bGKY4fzWLlybA8gn/fl0aQJiQrMpURHxk2tyG/QVs8fgBq
hbD9nw3JgWcjmxqnh40mEBqcxvSKnU/cuOhfr2++tcFIoVXfhR3TTJwn4IH2yBi7utJ78Rqn5tqS
iPN2tuhVxBkvdViBfwdHNcibg9z+iFMFPxieI/jXrE8i60da9mjNwsbywk9Q3qg/8TVSjcXZOrMh
zZaF9k1FcQwB2vkR8V2rHbr+7wcWBMQpwKaJf+TqXOrkYaIVmCqS3uXB90KPXXUIPnCdgmHt/xmR
vGjZQumjpQHGYTypteMyvhXyJ9dHsrjoZ0YkJ8q6Ks6oASNE+SzIO27PDgiVT7hM8DGh1VXGb6LR
t2d8MJDILZC0fhvUtaBjPgDwDIL3ETJRuMuQtb7ctZNKgDBQkMPl91CacfP2ZuYzEBmixIwqENCn
oFCRjkWgjbxWEgOPAKZubZ5somnlkTu/LlFaRkMiiF5ABaPJTEMV51PdciQiaTmGD+GgfUFfPmBg
aXFy6rVm8nmcgZQnKvWgckO2BmQql/MVBkNiJl2m+1XrTcn3eoIj2ajhD7C23LqzoJL8bgNATiTr
JA/f1GC0iOtW94NPAFtA3+cjnwc+1AFJIMREpHHwloCgGVouSA/fQ00nbp4/8H1RAUSCBqsv10Lq
vA8MiMjofjNu0n7fkpX09txLAWuE6iJqPO+SY1IYFlkpt5kTGX5loSB2iE3AMVccyMLRAH88ehJR
VAa/oS7tXKNAm1KFBilfy7j2UsbO8EPhkb7yqnh/dl0+/JH3Q7FI1EnRtG1IZpwcwM+2HTVf4Q5Q
qLUL1qk3zi3EJV8rQ4cGTbav47uGP40gHJvK32m3coCWBgqMpqgXoaPHlgcK8pkyNHRF9XeBru4L
EIJf3wsLB1Q7+75ck5uKKexUArzzCCHWsGm2PI9cUivbYE26eGkkyNXpYPsHGh3ZhcvTaZRTrRQ5
7i69GbePXcW310ey8H2iYZYgvgx+QgSyl9/X9JwV8YAKn2J/7/1uDTu4+Hkcemxp1PlneFnQbGSa
DiSND6WOcviq3x5xoXr87/uzolOY5pZZ2xSowb9jARZ4oOb4ymIvjQEXChGYDJE1k5agNvIYHUcD
9ROcyfhHo6+9YOcnH6VGVMIBPIdfwfG/XAO15bRtS9b7SrqDGnIRu/GNQqaiwo6yFs4+hKYI6LjF
JXAWyoWQ+ehLHdQZKfsSRGzTtCsB0PxEwABmCCRZQK5A/vrSgNUZ6JuzlN6nkMnBJbWpCq9Rdqm9
koFbsyP+fjaQEhB6DZJGvR8ijK8Vj4KIKTAO2WqH2+KioB8D+ATk+mYkB61GMvD9kR79LDnkYFTo
DFkuNde4pNfMiM13Nh6CbOVoMK338xYyaXVyTMvip03Tt+vHfGna0IaM4jn6J1QkSi7NaDne/lPZ
dT5jvkVj4K4ylxmj19S3I8vxFERwhHAe7mrWlYzew9ZsLdr6hrnPjc+9c4AQimsnL0P4NrKbUxfC
GGiHQe1v0hn2ojHaBMlBpfWr6RBZfpocaLNylSwtEM48MBBCjAOg/8uZQxsfSbsq6fyI6W6pnkSR
3i6315dn2Qjaey1HcM7LJHNNFxcJONxaH4kl6FDpmmusCQEvmQCHNSQssQvQfypdymoEbStFx35O
y5cWpbJcfdLXildLuwxyknDJoEYXlGyXc8XqDjpfljXAGyd3Vqk/OoWxK/vaKw37eH3G5lErIkgL
wn6WyBfMcqVxYpVIzaTctycIi2XHId6C59ejwwur15LZS1N3bkt6Pwa10w6AfHJfh/qc/bUuQN8S
v1wfz/LUiU2GxO+cXauOEsKDClMX8h9avOPsrpw29lrCfM2K+PuZtzG0MNdYCyu6wvda2L93+ljk
UW1WgDTzOxPLg30GrjzUgmesHEPYOVFNG+4j6+9OyEul48qtvLgoZxakRTF46STMqblf01+8uAsY
IPtruIIF7JUOhA6FOCOichAaSvOVB21tp2PO/YC9FsrXjNxNibnVHdHjztywgNgXuauh3t5VK8Nb
Ni0wDXiLI2KXS012aEest8gAwFP5rbfoHcu156SsniabbulkbsaK3qPvXnVNwNsns/5+fUP+f34A
+A5BGYiOODktXKK5vB8I9opdn3LyV+t7r852lXJUu1cbgnDlodUedHpzPggzjha//7UqxaP52I5N
ZsLqaJRuhZCo8sb4Z2isuI+lg3BuRvLqFUs7g43m4Ff2NzP/Xha7EqCim8m/EXWdW5Ev97EwIlVY
AQ2qC4VnN1pp+lvygg46/QWYE9AuOayrswmktOOATVKzcqPyxgundK849jZWw+8gX3u9vinEobp8
2WFAeNaJG+Sdb/zSf1B4qDEKJjCwgUmOVEctK6Ape9QG4hE0p6TF9rq9JTeCHjV4REFeCiaSS3tO
RhkIikLul99Y8EVfYy4T99FsOGefl3ZBGgfE7gt8Xi1Bkx9BpQ/UnsRFMQmEcW7m9J6q3Fx+FS1U
eGoJNqj5e4vWUYzEbVj4evEFkp+uzrZxSDdl/PXWmROJEOhKIEMF1loqbT1wHOZdr2u5X7gmKOGd
VVr4+dbDx1EFQxEXMcWMTAfcrjln05j70Q4imOZfZ0QlbJuuuMG5lxdW3pt+VeS45IgC7ZbRFPew
AtFH16UVhGpWFmS+xS4syE/5IulTwxYWNHsnyASNzc0LgTcdiHDB0ojIW16IqKFNV6I9GvHjKdvQ
NeX4xWXADQsFbzBhAZd+eUKmzJiGiA74vDW6WaxBbvI79Fk1xyvwOro+lKXFoDYqueiPBsBCTuDx
IQWtUpTk6A95tvCOyLdA4Fw3MXcwBsJGdMMDZofCmswhW/eGlUT9UPhqnHhad9dM3wx0DqBfaRvn
O0UtdtftLU3fmT05f8DMjpc8bQq/IhAaTUHeb8TPegYVTbXMDmGerYUUS3MIOg6k4YQXAL3F5Xq1
JnOMXFdzn6kxxOMYAiS2GVNnZVxLu1rkvgR2FEQzsuyEznIbmq4Wjj+YM47gZVhZp8Vh4CWB+Bs1
ULAKXw5D6cfMzgYl921iAwZj/dFyMIzyYFjrGFpIJiKPCPi5Bg5p/I8MV6KcwAVErMAVl0K/+KhU
x3waXdUEF7dyME3o0b5MnYYfUbiEP6X59vYdcm5fjjP1uOvyCfbNpHyrde0hC1jrAvSwC6H8qefO
CtB9aWZRUwbOHfV4TZNb2QgLmN2MIRhc001u1QiyxkO1xki5tD3OjYhjcfYOmLqka2IOI7kKiXg3
OF2fs4XPY09Aew3ZE3g82ec1I+1Qgs5q34AG9FZf80OLn8fHiUhnQUdHTOHZr4+ctJ6CfCyBYvw/
nF3XcuS4lvwiRoCefCVZRlLJVJX8C0LdraYDSAAE7ddvcnbjXomqUK3mYWIeFA0UYQ6OyZOZRk33
VJ9xfU+OP/deoYgAcNE/7LsfxlcGBSWrwvhUPPINKR6+X50TO4yEKJ5/G01XDrqJPv98Sk0/bXkh
9iFUnz2iVqV3250zbKe+AQ8CkOzIWsB3WtgZ1otGIk0m9kX6prs80sPP3835xfnPBPMP+LBIpGvc
Dt6T2Fvek3T+hubx+1X66qHP9aj/jr9YpaLpMujm9GI/chp17magSehCqPD5+2lOPAAACgKfhGY7
ZF6XXV11z7sadFn1nhOF1jTlyMiqsj0Ki0+0C56N9JwG1MndD4CKhEwlTNryhUMnSM10YNZ7t6vR
AzmgyCNT/8oIVXnGRp86Aqi1ImUFYnF0WC0s11gLWVSDJfczmfx91f+L4cE3ApzizET9pTcopCXj
gYdbkgpTXA4jHw6Qxft5TypKoB9mmY/Jh2NWZSOUxXIcs5oYl2XvXIv2HDLkxDoBUY8iCLxYILyX
JKiOR82sSy29J69DczlUP06FzCp7/x1+sQ2ThIHJcgzfekl2N5HN9wf45K9HDQSkGTMCclnu9hwb
CR2J4dNXp32xjXOd4ifOK95wuGLQPQDGbmkMCxEYMhtZuyeAJRNU61md+OeQW6c+YiY0nyFoc1v1
osfNz4nRyZ63exCEx+WK5ud4W05YE1RukcVHZmHOSi82oa5znrUu1fvRuxrEZT5cjcCnn1OBOrVW
QNwgj2uaMO9L0YtQNzItDKzVCO7FtHpvrHcLgO6fb/iHSYKFZe8AZam9DmvVuM8ybqszj9+JbwDQ
a+YUhcAldnzeqg8XbkDXkWqJ2ewNuimsWE3773/+ufHnv38Y3xQk4LWL8aE3aYT3vR1P4oz7ccKm
I6iHjhWwcSD1Xm6DlcF/H4JS7xvssDLHxLGem+owVIe0ffr+a04c3FlQIwDuFB27X/KcpFFmO1RC
7Z/NcM/GM2v1dXTADDyEdSE05FC6WQR3bRO62sqJsweYudlSfcbVPDE83DM8QWgNtGekyWIrJssV
WTXYsOBppMA58WOh9DmTPXPBQfsLUdaydtISwx9QZQK0JH2/7LI/P137/23HAXgF9WWUlz//fNZJ
bZpF5+7Ha9bcUHHGATmxOjNCCR2nCHURQy0OqmMzv5cAF+9DZq3tanoEj9KZ2tJXqwTdRES70EyZ
OduX6buicpvcqUzgBVWUubEKE6q2bnvGU/t64+bWYdR8gUwEwGTZ1jjmmSa87c19oNMV81aFT9aV
93NiF8yCB3SmroJ5WiL+pSOHgBrSAnylj2r/whhXYtwT50zG89SSgXoBRhwSM/BsF9avTj1/hOCr
ta/NaktcRIJTym6QY0Vnd/DzFnVkViGUAxA8DDrayD6fsCBIM2bQxtj7UaWeMvr4/QE+sTFo9Qgh
TThXzfExn4dHv2kgTSmCfd7ph7akmMQGn6nx8P00Jw7yp2msxTTMdUbuy2DPrToyp6gbzuzJiQk8
1EeQA0Sp4mtbROtpaAeauIiO+m3dW+WZ3z+v8ucs7azMAAjMnEVDLDMv44cXg9qF5VW15e45+53q
tXgm9W6w1mRa58PfHy8V9nvmw0DnOjhaF1Ohj7DJSwkSYLki6WXRb38+POgjYHPRHDn3fH3+ksm1
s6kjhrevrKhA/eRctvTURnwcf3GggpwUIzFzf28eFS2jID3XlHzi9sGtQfIK6DHgYezF+oBlJ6z8
OjX3FeipetB5lFkRScFj4xyd6IlPAWwLPi1Y8pEnXxJhFaXBm1FIsoc6QndHxzNlpnPDL1aqs2SR
GyXoPcvIpxCviH+80Z9+/eLKCTtXhA8YPneTIovzn/NhoksIvixa9GbYjTt7QB+uhCxadyrSYtrz
9tB6d075OhQ/N054uuceOlw62NvFVo+GAGF4rQA2LoKoQSuVP146w5ltmAdZXG14mfA/8IADALX0
1DKHlJPHCnBWQuK+HPZDY0d+d//9ZpycBEQneP8AE0FR5PNiCTtojUJRshf8FgosFCqB7jnA4ek5
AM7GttgzWO/zHG3RIEXoAhDoWZdpCYaM6ba3zrHkn7h9c54CLhVKIbgYiw+BHBYtaAlqI1L9ra0d
zS6oAazVw/fLdeJqfJpl/hUfzhYZfWiTyAzUeO57Te5Kuv5+/BPmHJoxJqjsoV81J/k/j5+xArBw
BqJgtzg4xaPRXIT8wh6nSLsyqs51Hp36GnASIwEywxu/lNH7tAz9sgVdE+3cld+HT2N77hCfqJSj
kXbuAgKV0swdu3BEaYfyruSK7C0y/lK9tWq5mwH1ILYMRezMldtgcFZe7a0s9KUpvGZnQsITpw/t
C0D2ATAOf3KJFZAQ4yHGTE2kjAd3vLazC9ZdfL9rp9YR1QSk+9EiNu/d513TORUGmEkn0F75O7vT
NzTszsRSp4434M9zPgme5BeAtUlNL1VsnkL+sjgI+MMq6sE5+S9gSh4+BMVEJEfgeS+tjsYuuEL2
MP6kniJR+U5ExiHxcjuPhRgev1+5U5uD0vwshom8ADhBPq9ckFeIMqSHl6zOY7dDAiU/0jxLvp9l
Xv+FJQW89r+zLF6coM4NV0EQYM8N95rXbaSrFrO9GbneeOSMifj6Sf+43sB7Qi8Ladr5sHwwEVqp
VOVDNu2LVqBSbsamw1eW8fz9J52cBdJfAKxCE/ALWp1mHopYDPxNJjVSUKxMd1NfgTm2Ts+8QidY
N/E9/53pSw2Y5KNAnx5mMq2I8yP1n0L+183vG1A9kBadfNn/I03x9byjwcMG/BkmfSZ4mr//wyq2
pUEcBq460D+CLGcFjk9Qq07n6s+nVnHuWphNLWKMZZBPLW9A19uAW5UroLBGBPp3YfH7+636ah3w
KR8mWVgHt5WNUHwE/VpLLifV71y7OXPAT37H/LgioTMLGiyMLBgK2slr3HHvhxs+3RrjbXtOqOvE
V6AWgB4V4Cbg2y5Lb1OJ/qqmaOrDbaCcCIHIGTN9anwEFshKAekNQ7pYJVBUAmkcZvXBpVUUmGX0
884kFJUhmoZEJ/KPEPb9fKIs5RYcUXAFobFkrNbZw493+ePwyyxtSSWsqY/hM+shndZedv8vxkdb
MxA/8yuwBCnng8rNIjD5YdJ9ZKGmW58Bj5/aAECT/+ncQjrNX65PypkaU84PZdTQ57r+cRwMgAfI
+0LkHpGwWxbFJ1IJPxiIPID0IkZnOGSJk+9X6KvvhBkgwhogZYRYe/kKV85garM25cFt44xEdXhV
mBHhu6oAAPZMcurrYmEu4P7m0o7pf3m37C7vRU20AuJ5J8YrOakfXwf0C4DmHLUwKG/h/4vTmgHq
l02uPGRjmXCIMmXnsNtfH8V5BuCtwNgBVtblgWq1UU2ET/KQNOFNGCZtG3uROfyb78CNnnXekDpY
IhQ48fMm7UNxAHVqQqcwxqPx/baf2gqkaf8zw3wsPrwUQ8BQ5RkwA2uruM9J0p+Dm359i7BSgLnP
BHHwIa35F3yYIeS+W9aghTnI8pLXgKRtm/ZSn6M3OfEdKCsgRYh8M1JqZP4VH2ZJR2BZJ1zzQ6PF
2oRUn3suuDg1A/qBYGMBTcHGL0ysnxXZEKaBPNj5Q1XfNT/2gkFqAiVPkL/AGf5iwQ1aTybLc34Y
6R0EXaufGyiMjxokuKYspBy/hqpa+yGj7KAzmVDXjrSx/f4ondhoaIghr4I+kHknFpfOdEGTMmqP
HVpnLYxrT12CsZKdI0o5McuMXXFx72acWLhwbahnMhb0XXUA3Y96fy/D3+eMx8kZQCyD9ATIAmAN
Px8lrxWQohYDdsK+FMFblt+jux/NhmeW64TBnfMfMwbxH9rJxb0okYUeXI0nz3DLXdG7idE7idTh
eiBov45k8/z99pw4v5/mWywcyyTtQD1eHbpsXHmOXpFzLQBf/Sgg+HDRkVlDFhL9pp8XriPFNJSD
Xx2oXAc0i5wgks7m519ho8sMsRWcEAB1Ps9hy5Y5AQr1B+u17+OfJyhQjgY2xzcBFZxN++fR09rM
qoqa9aEdXy3rHTrP3//6UysE3E8IYwjuYmR0Po9vMt9vWWBVB/9o6yhUVznb/4sZYGiRR4XDBAaj
zzOwop+GxpFwpNBTFOR5HLp1NBXnKsWn7shsz/9vGnuxULJEl5ZyMU3NV051ZxRHNBaZ8fffcurE
AhmAjQZKAGntxSRgShcB12V1kOE7P7bnOrxODo/iGyJAWBS8gZ+XSrHOB4KC4LiG8Hd6tmIFO7Pf
J8I/HCj08eNizEmBZV6NWNIImsKsDgExIrPdugFNUvFeFMWKG2OUobbUCxKJs4Kkp07a3HsLC3OK
fylgWaWayeUHMb3b4YMpH63x7/fbc8IFwmsCVxGgBGAol13x0DlvU97Dp/Z4GJu1/eqn5WZyqz+B
tKIw/TlPzMwlCoIkMgv8wI3/vF2ORvjUNJQfOnTJ2qDkMyRkAcMzZ+7Uus1tZv+o6EHoepFSqYus
g5Q6ZpHdLvA33ZBY5/quT90d0PyjgRwYQJyLxRRDyozCl3jBWn4F3Mgqlzxq+pumPwd9ObFByEIh
AwD1L7gUzmLFesupgKUcs4Pmw3NXmQncwIhA2NDT3Wro/acfnwckKQErhQODnMBS+CeU2h6bsmKH
kO8JzlvxICw7GvEfofffT3Xi6gLhDMFS2AaQ5i9RoOXA4X53LlwN/8mDePDPn0o0ooBbDL1C8DGW
h4COE1Ua23Jg93kbt+kZq3DijKGzEJEo2CZRBVlenMrJDEpkXR+0lTCauH4ynmOUP5E4RqoT5xfA
w/mxXLp7aT1h8xX8+sL7lfoxH4pNoHlcdmtNNmm4pk2xqqsbap0LWU6c7k8Tz3//4Igrz28m36bi
MBj9tfb6xB/sXc3pBdhlztzVE6zK80f64MtDhhq++cLjJHXGJMSyxcEGRVpa3ATWtdNdF+KFt+HK
C9688N6G0A71dNyeu8Un3DfkkgmOH54OAgP4+TvRjJqaygvEQTh/tLoK7R36SFb+uKFym/bTuU89
ceLhkiB3DVg8Kk3LxLKS4SDSoUecNt2hihKLAFKyo4jTksfMfffSrSNXDRo1LDCTCXkX2qs6fPn+
1v0DGvmcCUZuCfQbuBYzZfGXRJmQfulYvTp0k3FrUlwMlNgSmuVrK7XvbW6t28Z+Rm0PrbM84jZZ
dUazThHR8FFz5I2rxMxBOqjs+u37n/bF1CHGn5u1591AQ/VSFSblQZdNuFTHfrgFtCcazbVSKyfb
kPTHqTZMgGcvnBmGZhjYvFMfDrg9iL5VqhVHm/N4I9JzZOenPgVB2lyHQ2L6C92BNxqjlQUa45sR
dJeToVJJ87uRb1n96/tF+3Km5qUiCDghhA4krL94H1hZaHuoHHX04mlY8Wz94+GdmaIFmVUfLvvS
9xlyWzKhsuaYuxAaGWRsqnOUDV8uIUJayMRi5/HszPXRz3vhVtZoTsrrjq79t6yO+bAhatMbB+qC
nck5876dWC7QZ+J74M6h5LsEO1mt0Svbq9WxUluDXJp3P14uMEDbDghmfUBdlpW2hpe0c1imjsr+
m67s6u/Ph0d5Dbgz1PJC5Lo/L9Vc3whKz1JHtLL/1ufcplNr83H0+VB/uBSi5V7r57Y6Sv4We/aZ
7OeXBxM5l4+jLzx1p9Bp5wT47a/FeDBe+/bx52uDDBhsmgM+nC/Vb6PpWYeAUx5Z9aKrJm5N58xd
+HpQ5yZvvPlIPiORvjTfNch2DDPH5mbh9TDA+fd2vfPH9q/GaWs0P47O4Ovh3QdmDpE4UkmLa2E4
eHuDulDHPkNSkmsofa1d/4Ge6zj9uuuYB/BCgEWgq/dF5wd4oLDu0lYdzXxV56tz2nHnhp///uFQ
DYSwpmIYvm12uXhgP6Ynm5fJA5MASEWgg7JMeQsnLLKUYnyig2So01speWyaPCZBBdH7H2vZWwA2
wUlBCh+TIrP0+XNY2Gg/nYb+COxnZPbvqQ8xvJufnuSZ/w6AevgkCJaWsM9+Sks4x8Vw7P0+cWuV
WD82gpgAIQWWDON/6TFJacMyL297HOSoya4z4+fjo3QOqk6gg2Yy3IUhwdLJMYAcy1Gvm1AAU/hj
nJmFtiigjnDboYb9pStn4iUbLT9zj2H56hbHHEovZH2u7+OrwZopg3HRkVlAF9nSOUQ7wAgXKneO
zQE00hC85avsx2yK+JCPcyyyI532NU4b5shzCyzrj9DuOROnnDBac9sKKihzxe9LoOrUbYu2X8wg
soTbN3hY1qx6J+MFlLBKcg4GcmLNEDOi6QtJvZnFb/77h9tO2q4GdMe2jsFEtiVJwN9m6HTz/f2Y
X7lPHixibh+IHRS5Zvjt0jKmmeCVVQbkaJrvg1XG/UDjocuRjGnPeOwnZsKTMocnc/j1BYDd5wDm
ICM0HvVogZpe9qq7sqhvQXYtDxN4ePTH/gP6CYGfmZn+AWtYtuUFEx3xwGnnmDWrplvpc+3F/+T0
FmsHdxQCxWArQgly6aAo26dDXVf20Qy1u0oNl8U8ZwECD9VcT3xKBwAcBOi4g0ykcPjM/sLpHT/S
kymvJjMoL0TF84OppI7SXuUbRNn+DQUtx87mIzE2owelIpPo8sYeXkG5Buyyty1NV68ZSftVpZDO
zInwq4hC6/OWTH66GlxiQHyrNA9F4Z2jZ0P0MPvAnz8aJAdofkK7Csgfv7CvStVOtKeefcw7/9HK
2uoaTfHVdsidIgW+0zrQWsvb1rN4jN21N8oawS/coz0yCic+8DgcyGjFRejJzeBytpNa/2oC/xcp
gQ4dO/DArJxh8N4mM8sfMkYNDtRra1QRC9CgETm9/dtz0DkGiJ59IctqVloPhyIplCFWfVsZm1B5
wyEb2uFgjKH3VvKp/DvxNI2oUUHRyhQmmqvSv0Jm69YvwACXAykkpQFhNNtUcZf6yBCHg3mR0+JX
YZTZWmhPgSJSI6nr3FUTnnbbzOR7OZjtbgDX5lUVaOT2lZW/ZhV6eqJsHC2YOI2nlKXOelLgDohl
5r4qrl1UX/38GbvulRHoKY7Q6XlkfVMnkz+VTzz066TNzW7tstBe434OcWfSaZtDDjMKWrNcCWrA
S9LlA1h50l0zGmRlt8avCaLSKur0ZGWRnwb8rzEOWdRCIGbllMK7EaP5QHtSPigwam9NoSB547Y+
i1M2eWaSoWfOXrVRMctRljp87lEoblYBNCQ3pmjfStk9mWE1RGY9WldBiA2IqpCksdJieClE7avI
r90JPc6cP4yiRkRuGSG9GG27iblVOHd+3jt1FKiKs6Sq7GDvtFaPwlvG4zTV3RSN0JK98u16/J2T
7h1yIM1aiua1mpAQjnhhuUOkUsH9iHXBYy/Y49AET9Y0jVmErkiy134pIoBcwRlvjGlCpirAv+tS
kGN64VCruDWM6o8XAOrGUprGXUOrQ47k5NYJ1T3aN15dc4DeSZFZSd8Mq7wh79rsVURrb7gNm6nX
SRO0bn3dGHW76VX1l+FK0zX6Y8Ca0XTuvZd3so2pALlCYmobzMRpFzRBHAxjfgQE6bnydAVXxPAG
5AL7Q6nyV1P6+7HQoomMonruTfF7yCRsZJk5cVWCzKZ30z6mTu5HuciCdSM8dREarQcphlxUKyaK
jCcE7ZtXGgJKMhK2BIVLaouI5LRbeV6Rb+piSqPO1SIx0V//F+Id4qIs+QMbhzQidemsqjp9ahvD
fvQqq74Yx+aP9HTTRZ5Iq0vBRiNutfvapvbkJ4ZvN8GW55P5p3NB+w6A9xDjedQrCyTZag+rBWJC
CfYz3rc9mEfLGi5xDqH7FCkSlEUfAWsjemOA5qa9HLOydW4pAVBnatQUSVfXyUDtEo9R6CU+y/96
hawSvylavaoDl0Wubmu2DoZuwlFyrcjqya4YbVJFzuhIedGM3InAlWjGXtHLuEolKPhYDfUFE9x1
BH1YMXKpOiFjubcycOxoZ/gFPma5gXBPGvfUceOstt1+3TTKdeJmDP7Yk9HwXV+q6xJiEdezEqaF
o6EeLM53Y2HsmV8LYzN1MOxQKyMdaFjzezqwFzMoPBn1uetMiZv3zwI0Z/2lCvJi53YK7Z5tVXZm
ZAj7scE7nMfIGDq3wiZo2ivDsn+oCE/7C+0a6bZ3RXocQUJioOOuFfDU3SoqjdTe4M1LL6TmVb4q
DL+lG5zU21KRjaZ5HrVW+ewT0EbAi4KI+TSWq6CgAwBxoMOLcmWSWygvO7dqoGXSd10nV6PbX42p
HKIuJ9tUmlvltO+s88xuWw1D8NuCy7UeMkp+U7Vu2bpDL8SK0B5XAZwHt0PhWBQoOC8FNzQJblRu
8Twpa1c9Bcoe71F6/wV2dXLFdXdXMexLVfHxWbp1BjOTN1kMsK/ZrKaeDTEDvm6XugFbM5cMb61W
dGN3AX8gxvAwVcULGtTERWBJd2cxz94FEucD19mIO7ejEVCPOioMkieoEVCQJVTjegIQcWeUeBeu
bK/rhojx6RfzwtrYmDys9H0/i4S+OdqxkrIf+qSFtY9Y5ngJivFO0npSAuan3YnEzKvDqO+dMLID
9rsMBC5sV7C4KOqOXkDzsUoBVDa7gMaFazSgNjM4BM617PtyPVQTjbQFVePc8nr4eQNoFqGnS2mz
tdvxpR5ZkHgc5ALCmvhVOqld02c60h0DyNVkv0L4GKC9ym61P1lJ0yl75bqQsiA9IJVu3zlR4wjj
BY/G39HJcxLrum6TwBpVFU0dAoSoaokQGzulubnx8QaWyQQpw3IzjhXHGc3SOnImbWexbnMWZVWI
/l63frCacRLRUHKa2JoOCTBZ28I34omhh9ysKvCr4icSm+NIsd7e1IZtrfLMCuK8DYprG/8yYi3b
CJdG1MSe6A4/DIWO9gigP7mzVFrFaH7HBXU6CX6aAoznkWS6egRVL1uLkVgrNy9pwhw18oQClxIj
Qz1GUDnoIhvE+juAkNMNG6YsCnT/d8RaxnhuRRygDnzngUFjM2e2Ex7a/cp2eugL5hbtXyQDOyBE
4O+AAqOryij0C4xg/8LKcUxgn+vLOsiaQwCtc1gGH4r21O/LG4uN03Oesdq+NlqzfwXftxVNSkHU
szLrONMmfVGK/zYbz117sAgRKXMr7gaLxsJoywuvwXqEfvvHsfWB9OajJRwJWJURHANR2OugzTwV
5wOgJDYqc0jseXRr2qpJqMjqGGyteexAEmo3Zh6Y87yqueiIamPJLBygsOX93hEk37olCGtKC9ei
tWq/iDlC9U1fOu0GCqD9VRjSNAqyIbAQ3OgJwtuVvEYDv/Nid8WTtoLssddFHblDIK9YCt/MKgq0
OzbwnIQvcWUG+HR3wSRDsTK6wY7Swq7+NJr4EL6vzchpGsajkZI/KUNVO+kEuXf00Axbw+tKfds5
Zva7seDDdLa6VKG11w7Pd3IaGb9w2qIsIxNSJyqearUjuX8ovb7EOTZZ5LnqJQ30nShkvTVCnsdW
mW3gqAXuAIbZYV1kdKOatrsoPcNJTGOAsOpY6Rjgfhkp0lndOq/B/qfMacb74a22R97EVgX+hdbl
N+lkpyvqZGo1GGaHf9EkYfqmGp/HrTTUCscDNEqeneRCQO8rDKYN3tm/9mj+6kW/Bi1JhV4M1KHK
cOMUQSKp+ye1KxJNJUVLCxpiI1/l6JgqOHK5eRaFRY+P8ISOkYjFKoP7N3bMMo0gVv6OhmK2HkQJ
XWGrebJLmcfM8l6m0c0vS+3e9rYFxrVA/OV1FdwUKWn/oOOL7PKAtvdTQOnGZBVoMoy+eKhSXa84
JeM2FV4frkaHkeIaIhgyMniYXhEZTuAaRnN/4Pc1IjfVujqC9iA8rxINNauwH4HkDvCauVVbw3cz
IBbU4Kl8FiOeuohIOzs6YGIeYyOX9lvb++rFKptXUBq/9alHYz5lDby2Alo8/T0d6+EglQZCK4OF
2ZFGdyJhpccIbGs/qDjAK/RnCKZgA1b37g0eg0qQ8HMj7uQo5xVayVWWGnLlUjauwtIqrkAToW4t
3pO7Rnv5WnrCxVZ4ZRkXacPDSOQjfSi1ADCWWg3zd7r1aytKnW6aktQ3rLVhkb80090ts6oH5Xl8
BcuLuIHkcmtWUAkGYg2wu87g6VveVBoOqvIUVqcJs00NgxT3QL+8OoaqrxAzgApvMrKh31UOl9Y9
E15VbUGHm4u1B8cWLPi0WJdMlkmZZ/eoLP+pS7h4tVvEttuOiaItgolw+huGnYYVd2FtfPz6Etu/
4mVQPgHXGOwmYRWroUA7wYg7fdTeBPe9lvo1t1x9bzjGrVQdwIKhD4HldGzjqpHcWdWMg7Wxysx7
gDMCvTHHIi8oFAG71LiyRl5l0JfooAoJzxQ1Ld1KCX9xqtZpT9Bl1hreS4cNeqEsdNNrSBp7kQ8c
55bkQ+1ciM68Qcm+A71nZ9cxd1qyZYVrt6ssUEgNpiPKeOiDcG6klwdo8mO/rcKFLwsGyxszzHtQ
xPbZZZcCpxaZyGE+Gm2dXuQ2TftEWKB+QdwHujH01NSXoeQwOoKV2dPgpUFk+AzrAHwbGOlEjWYe
065XoUXePHcqCdo64P86Q3AndCOiRmUSaOMpj8u0uCfmmMeFqo6c6IcataVLJxRw79JJR2MInUya
cX5bE17FA0L7p8qr7iaRwREjrR9D5BK3OquzCxMvxiY3RbABM4qFy2wHCTD+1SVYQYk6oEXMigKH
yuo67TPJb0D9ctAeeYUAV9PuaKqdYE8JAWfXRFoWUcl+c7e9JzZ7sKRycV6d7ikjrngIWGNCG94a
pyfhtMNNJyEbyVMvAQyzxKkPg9cun56c4FeVVXgFhQGvz3ON16IqSIR0C7omcl9a2Tr3e36gIFd6
8lL8eqeu/V/d1AZR69h7sJ67q3EUj3XR5nFV4F7woHlvuiDFLaufnH6oYnNCKJgNso58abhQ+mVV
3NjoHGuHkNzD733IAid/AvW//wYqvOxyck2JJ7TxWcQGWt/Q2hrauGYIYBn6mVYMQJVdCwozsjan
lB7qoAqrBOoeldhOTntoKq/sd3k5k7syDzFdFqITsu3pu9mN76VurzpZgEnd42+jPx1rpDBKxEui
49dtFvy2aQXxYbMl/WpKe4aYjJgtGB8DYMkCvwJdYgACNYAIdI0Nh2yBdRHq2kcPmiMv3Jr8IoP7
ywnbIq4rGEiXk18Q/AaRGkxRNOVYDNRAOdAIQ4Y1k1Q/TsBixWNgUtwg1v2VzmREzPXTeFT+xJBu
yNKdrrr2UthGa0dlL3Z0Sg20wLqAUxVW55pJmXpPg0A3ipmPdwPz/ASRPSK9Pi9gWMJ7ReiTIXIj
8l3mbKaciXicbLad+iBb1wVt8dNyuff6qkMIL+aeHVqoV3A56CSf4GAjPKUxtEj7HWC2+IYeLazl
xLp7o5/YWwlVume00FbdFlRu6rYAaD+y8PR0ce87xwkEbA8ShB9bH/mvIrYyUu7A0Oc+iDLNccM9
pQH8hOJXBJfRfhHojb+YrKFvE1obvlxXNfc2XSvXrqjIE+LhPuEA+93A8W5XDa8bNLDY5hurdTtu
uxR9/4idAJRNYSnwCoZRqImMmyCcNmIInrH0FOLqDF1IAXzVcSL3NXP6bZkj+Pe7bWaa6zDX4SVR
fg/lEJq3N1qXytmFdTutWje3LvMGQsUAPKjE6fUjEuv21jOslzBDFDXU4UPW4cPs0o28zN3Rghx7
quGDl+lvvxEvvV36qymzw4teIf4LgRcZ/LI/ijTTeqUUYbEivWKxQUiVSJvmiQoQzuiR/vLBBBe7
BgP1pcO2nFlbS3rb2hi5iuElS4hoTysJ9yr02NZWz4G91V4TmaP7bg2pWjdSmFd2lgHci4T9u4vE
x1vma4TfFUnbxGPgYh5ZdYtQ89Fq0nJVdh0cbtEU6z70m6hsG7ZDhvOYj5K8jEYurjj3fZ70VLyZ
xtRvYFfzrcom74Y6Tr8vqQiTonXchPjFPdfT7yKt3U2ZBxV6BS2L7TrUhR+Kqa3fQrDP33fh8Cjk
/5B2XruRI9GW/SIC9OaVZFq5lFKlMi9E2aD3/utnse5gbolKKKGe7ka9dDcjGQx7zt7rtDIouppK
gFUa9X7CtPCSVnEOVSplfgzrq3AJzOo/oyE3vrIfD8V+juOfZHGsmxRx2F0kzMofh7F3ZdaYm9ku
1YdWyXRCNZkku70eQHq2pS+OOpz0eVZ2da4PmyJuo9tBBUYdYGZ0oy7/Y4fS79ooWBfs+GwlIPJK
zss+cIAfQZAD6Q3QywVzZB2EQR3W4wgC70WfCXfF2mArHtBpQE8jd9he1LbtGUJpH/Q6niFtGCVn
AUcKCaMS7+qUvtxrTVx+inKxFEG3PveO2vt9aitPw6CVv6OuohRPwOoJdmKev5RsCbtW41a7HbkJ
Ptbmcvo3zbL82WgJ5N2meqqVVoVnzc/w2jgcWi5O+XOemOORnZa87+Sk422fRtZ27Msfo0hYkMx+
6B67Rq2+AGCawYXW2UbUknMf5pXMeoMfKsaja7l1kI2ECZ1v3PxjT7RZ83lGxvhgjqoQnm0HM6/F
ceVoqlUkE14NrO0QTIMndzH1GVT7ZWrq6LdDxPMEmewzMjtzP6uT5oUZVztvCCd9MwfmZ4WQXTqz
sJqUQ4BOGSY/u1pt+fVxk7ql3seRP5TS9JRoTfLbWhQwUTCwCDpC+9Zy37yRZrv6FXTLZ5f1E7+7
8ceaQLxXESDzVafrN2jgqufA4S6r9M6T2oeB1+uF5bLoMRnzbHBTPdK9kUVn2+qF+B6jvnmKS0P7
beuZ9Rm1Zty5gxotNwsp0RlF2jiyunL/1coh3keNhO4R3Tsyl5I41HHWiN/rcjadMJzad/pA0bkp
M/LdskY8tfXgzH4s57abOlLvEmBGPys0wNoKoiTTqxQtuZK0v5SRgtGjLLkvPFFrQWNZ6gpHqkk7
W/3n2dr02r4YPp7uhP+DcAUSDBIZfZXESyybQ0WWaORrfSXei2u+/gspdFALgDXQAfLXWgZoEJ/S
woacTSZtGsNTxJUs14XnLwIDVEQ4YqjEuhK0Z4kcOEnj2OfW+MHqyfh7P1934RP8+/y16NdsrIGg
Gs9Py57o0F7PD4Lo2vuNXHkJbSXlU2ox2QR4bGQMt+wg0pWc46XHo7eh/AKSUiyUy7//J7GpEteh
DI9pkU05/hbXqlW8fTrASBwLyKCo7Atd7fXT7cnRJC3qtDMiROlgZ/v3++ZCGvPV41d9w81NV5uQ
x8vlrWMd+vkwTDuLUMT7zVx7i9U8IA5JdkNqtXM+/5zH5+jH/9/jV9ILtWxKgZRAO5ftnji2duUL
X+wkktdYiEmUm8bqG4DMy82Ipe+cy1s7cafS1X8X1+i9l7oIE8RC/OZ2+IaCFZRKmJQxyohsZEOc
CpcysB/vpYX5sgBk0fOvTcpR3JCfBSJ91ok+RvomKz7q+8Tu+W8D1uuxasbFHJeQ586d1ruD7Qfy
NZPApU7CLULZFg3XO229bkGqeo0wk6qfX0rqiprBNQPPpedDxlnKvy1+jrV2f3DsJNLKzjwPbIMc
1q1BuvIRlj54nXBGNIImiRw+dpE3dRdITpAt1Vvr3A/3s/ABmAy7+snJPz4jXjWzktRJWZwIx6aZ
kgSBL9Ir+8KFGaEikDWwgaFvf1MSqCqIdIRhYXE2Nu6S0TeynU5iuCb+8v6YfbtBIOhASIEHAG0y
ZpvXH7w1Fa3PSodrhT5Ht5ORnyttMB7KrtevtHThlTDhYheifjoabHulT3EoTyGbc62dbWaHkz5P
quqO846YzPtv9FbVvrh9aYoMDas6IpLXrzQmOMi6SNfOJBpdbTh1ICoIUUwN0QZSl2K87bqdmh04
1BM0vDL8LggecKYt4hhsD85in37durZEEXJbDs7KQ2MZEIvRERg/S/2TExWeVHpKR9zkCiXj7axC
t4K+AtsNDatrW1zQmYVtjWVwDoXYBZK0fXy/Sy88H6s5doilQBnIvVWPWpM8pGZQRs9VMdznSnbU
lCsgxGstLIPnnz2+yFqnAXkZPXekx9qNZH4UL0CnLLbmRVMGrtNefZXEoEhUpyXRcxyz7ntXjYkX
fz8MfJMRhz5ubbVzurKTUziBZ4UbmpXtgP7+h0/wTwOredoEo15OFQ2U8rZ5ltUrk/Pt7+cISiYA
fS22/DfsRrlvA60g1HHGj5iUwJY/vHPxfL4AGOHlMrD2FySKkNpiCKRzZt3kym6wr0y7t8sYAtS/
027h475Z9VWppS6GYiTP9nzInefY3ObT8aNf4HUTqxU/HytDRs+QPBuSjycru4a6ufAJ/hpnMedx
SnkzyQQw58TIqcany4fsWIgPzwBHMZGGomvF+vVGfdYPYTpksxQ/5z9DBM39xwcQ1nuEjiwQrH3W
qneSKlOzanKSZy3k1uoWnz/e+f8+fnVPUvvabK2ex2f5jd3d1daVn//21LCQA/7fz1+XddZJCSW9
zvOVzistUsyqS6w1icib2tf4iRfGKndh9N6o4hY02Goqj7FphqmT5c+W+anoenek3ts1v9PbzXYh
7/5vG8tg+2c9rbIG1gxasGdpUw6R22+UJQ61+fBHedXIaluwzRweQkAjhUYlufhmzj+8r/EWoLlw
GOPCQ3e6eovKCMYmzvNnFvTNrE/HIO12/+Ed/mli9TGGJjDzIEjz55dmuhvjD29rFOOCigT0x2Dz
WcvJk7SvR0G27pwlP9rC09QrZ50LawamNuTYDh2F8X71mdMCPcdYBOZ5lP3ogLLhw53z6vGrD5xI
WHBR+JvnPhq3sNGKZLoy7y6+AARZ6CycWxD7vv7CqRqZcz8PdFCNVs2ixs9wpYXlN76+D4B+ZFOA
EgEngjDO6xbioFGIrNnWeai3KJTMZBv02/e76cJko9YJtyYCOX9n9esmCjQZakG26gzr19Pj+0K6
KUXtpR8u6wAlkxiUaQGLgwSzPsSUqIUjiJn2WcTlTXDMrp6SLqyCrxpYLeKhGob1ROb1nPxBEtZG
WyPyrBQH6pVJtz4kY7Egsw/Oixv/ooReW9t6RQ+akprEz63FeUwlYawepe7Fwq3QdYfZmXy0OkSX
w/37X+qvceCf0bB4RxCUczkAEYaEfR3Py9tIU0Qwas/TiE4As2eiu4Jk9idnnrRdRMVt4tDFS9Qa
w+8gU7vfQ2E6N3k5BH8yx8yOeSC/lNQJ2WZq4LiSNquk5nrURJrE1aKtGrAdUxraT2FbUdqtU8MH
wMUDNe+pQOBlx17zMJYMlSCnPH6S7Jxcc9lsnKh2dmS0y53SaYj7EJAdGoQHVDxJRiTHmZOkt0gF
w6fBMZ4xi8r++x2zGsL/0y8aITCck/iq1+xuoTp9Flq99hwZN192RX6bfHm/gdVE/58GdPirFPG4
cPxIm6Z1ZLnTnuVe+Aim61698grXWlhtFg3Vp1U95BWotSHtgv/wAipYXwIwnF8X9PzrSR7mBEaK
RuHxurSL4nB/5XymXfgE2PTwYup4I+U3blJtiIiM2JX2TGkzeKhBktwLSyk/KW0hTrIB/UkyZqr5
FEH8P6o1IymNO7KL5Cf6wWq2ltYZx1JNzKesKdod/gH1jzkMdwH6p72sDjbiWCn2q1gqD87cKDt0
hei6rY7joNIgi7Kbctu3KGR6ZOM7RQ9Hb4pwwnlkbhu3TDr5VwWc2e0CS9rO06jdIDO5hmxd1ph/
Z+hSplynJAFdDH6Fm/zrfk7DrqAmUBw+OuYPx9jH0XMWHfXacSuncQfrWhGb1fYAi4rmcOksaQro
heuVqCmQJYuhCqmLfFBqKhS/8FofG/p/m1gOMUwCG9vaao9LlKHi8mCLRzSvtnLO448ZV5ZXsNhA
6S6KbS/7w+sey5VwnhwUDKcKS4WiP6vdx04ZfxvgZrjUuiVNQRT+dQNpnneS2ujOKRs28tbqP3bK
+Pt4rlY2+Q+FU4Cx2nUUu7QmRRjOKe3vb3vjP/x43M2E+Cmmob5BeY6ylityYTknyu8Uxuchu3Ix
X09bet8GXwBhE4IxS8NqvMamFGtTOIjHxnCD+KdmeqqD6eBjl8+lj161six+/5znhTNG+SB68Zim
+Q7x3HerTj52Vv2/TWB65fpGcHZd0LWXA7YAcuWP5jTt0Ajc1Cjg358Jl/vqf5tY9VUmgMvNI00I
9ahJvo1iPt+116JhF6b0wskjEA+BBNDA6sTnaH1Z9djQT2ltuJMGTetQnd9/kfVew+cgWgIjm92A
GbEuPq3YQTvXWN1Pbevp9Z5M9PvPv9BR1JUhHcXxm/v0OimVyZGdTK3MjCt+y9KA1OdY9qo3fJA4
xjdnVEFWUrDM01H2auqNqW0IFNPOaf7ZJg/pS9d/ePbRADWjFZzhfJN1VQLk93ltCNs+5eI2OlTm
h8fscoRcMi4IAzjQrQaUIjXEDFPVPrEhTXdGfHj/M6w/M6dFjqpsyAorH8eWZaT9M+uSGIxBaI76
s6b+cb4L7eX9x68HKo/nMAH4F8MuVWbWV5OyDWwnswPtmYyFq6NnGscj7pL3G/lbCeXfDfVvK7wA
rmYKlvM+r18im612TByhP1uT5RfpLmi+OLseW6H+DZUvVhKt8JPfi2vG9LPpl6k8mta3njSc1F+5
zq+hOsshcCGWLlU2LKIT6yig6jQBmONi2aKKu7pKN4MenpRyRjtK/cBwvtcCJJQgg7RC2ahF8cHl
Z9386oSIZLHr4ojm+waNduLiCpTKG6HPV4KRb96TxNbi5lcpi7rg/Nacl7npHCPgJHmPifVBArdl
llwshjLZamkVb4Y4eajs6MsobZQmOcl6dOVF1ZXrEtoDG9JCrMLLioV2fVhNBo14MabPB7Wb27ui
cxRPlWSkyEX5nFVyekddwuIQxom++EzVA2OnRQLOaTAhX2bI+85OhSd658/cxtTJyESJEnkEClT3
wx67zLU4wN8Lxr+jdPnFOlKOZXBcKD0g130yQnkPH5pWMjbRqFRPUT1Ofh873Nsxtt5PpZL7TZ1b
bhya5D61YVuip5fL/leUd8mVLrywAjNVlr4jTKe8qUyhxXJap1kaPQ5CzQ/lkLR3lhIZXtrhcpgj
81p2+mJ7y5JPFHuJVaw3LbnpsloU8WMY+hhOa/NRwwGjfXBBY9+CPvC/raxmQKyW01x0tKIov5y5
dZ1rpvr1krZuYLUg1306NnlEA3WAZ8r6pPRP9bXz4tvpxVsQ7FqwUSya3BZer2jcwsIaY6l4jIbp
JomKe13SdpaEV6DsuodRU7eKEfhBFJwsBSNTbn96f0m99JJIFUDcEUlgJVu9ZNvaEQJGjjFcVnwR
abvGeiinKxfmSwPi30aWvemfvcfCSKwpmSIe1SnHHRfjEUZUID1KH6zBspz7AAwtGVPs7Xi1V6f7
zhgcpPdO+Ih2/kcYFb9MExul01/Zhy7d65Zqp0gWqXSGuv31+yj5OBRRroWPMZBetwt7MMaIcyPl
XKYDKW7tT6VcWwcJsb5ZCTmoUfyParXykv5Yu/r7EgEgxqX5JM3Es5ogmTC0ZZZABafUaFCT2gvs
zM+wR93PSV75UpymfmE4rZcgOQPQ1fXeWDaj25rBvCl7nGK2QMI5512+yCwz6t5T0Hffk5h1Uy3v
zqLTEBh2ab2PMtXeiKHR7/VpUB61sdP8FivyXTHa/T5VxItWNsPnTNfGX4mROXtDRNJLMum/JAue
JlmP+MkMk2zTjJXuW32DDN4YBOr4/EfZKYgINXkuM78rujyiSE8W7GenzLaUxi0OVTSae6HXvdt2
5uy35pDdONE0bSoZH57VYBrVq1jfdGEtPYRTE3lIqBWfNCAi4LAs77q5cHYzm9y2STvrGPRIgZUi
L7GW4W8F/iLDxkHeblVLRr9vcbmogaR4YWLaT3ZNGcyBwr0PDiXOXF0XfwpbRlNs1OlDCrjXAxVp
eoEsRa5ICkKA+BaIZsjKCX5ktakQC2+6uv0ea3hWdCNTEC5Pio/io3CLMAtuLWHK95may09Npt8K
1soSSfWUj9gqgmwTOYmJ7bAWB1O0E/rl5I4tW9kK02KdiO1fhpHNfhRTWhh6h/DTOJI3sWzQm0Ms
bZyuSb7keBV80SWpNxqU4xaw11JXN0dLuW2j6GnBOOLjHIPHOHZ+aEUy7KekL3u6vnEQCzOr9pLe
hRg+w6/OVGNeg0D3RZkje8BQqYvOq+v561THRuPlip09SLY0+PBQ1R+UhWh0f7BV51tkC/mr2rbN
BoCWFHvSZFmf1EnNfwRWpjzjHCluqSJIsWLV+V3Left51vAu0j9nBsa0CbL2dyaN0nnGAXFifESf
qPOp24cWO/1iP6lNXzci22UsqsWe1ftP2M/m09Cg8I2Eg0bengRWW7P3eiSt+7hNKTMmxzaMBsT6
L47UND+iMuo9WQpZrWp1+B40UCwJS0l+QHRFeLEVYqwdU+tOq4ZzlKI2LwpJQbOud2KHcwQz/9hE
oA56cRizrL6PylbfKG08gdNnkEwGnINxmE6lXvT0c/Qz0ab4Wy7s7iHU8JTmdManmAOZeQgwIG0R
OZvnKaDvXVMNxaOFD/JeUnLxnFblN9Uqs89NqX5NApNb4gAKsNdnBMMDxD2sEV9maTS2fKTxgb51
PmtTq3pkZxUf60XrA9wotiQ9bb9I5K9oaQ0Dk3pD4jPqSo9bCX/UhH1xKjovOqYj4LVZ7stCazbW
KDffBDOz9BwrE3d61Xa8qJ26rY18f/phxT96NfQEpSh67bdIjRkbQpL4CmV4+cgl/6GBccdsrBjf
cdx49uD0/mwGhW+0Trxt8eB5OXJvj4ukstX6ujpohaOjtg6tT40ey8c+gmaQikng2NJ0b2LMucMc
IH8Wo+zNVVO5WWThouwGCeOCiWkF9xCSrQjKqp5o1eem16UfKKh7d9YRTGdW2XtqlEo3ZhgNuzm1
My9DBw+UoJe9iOoXntp0SC+qSG/OVgriQQ0ie0fZh8KrO2v8g2lTvqm5Rv7oiig9YEE0sFsUWBbV
BATXhMp0z8IjexTzGvxU7pUX/KFN4U1F29yCJ0h+GBJaW5zpwvG0uJ4Xskd/1OLK2JWDZG0GKiF+
VruEgOdol4ov9XjfxDTYezVvdS8dQ/Uztw/bjZM6eVazNtrVERek3uzDm54sxuMYdCXLuIQnAtWw
F2Pvue+S2NimktQ8IdmfHuO06fyutWG05LPpd3ZSnHqpNY+SYjv7tpPmDUbJ5At+tmwfT5OCBhw/
fpvKwMyiojiaDbryIGkXvLFipzdtpuu3GLpjX5Jbqp/jhYoD51FISuCjjf1FBhYb+JA3rp6mnzkZ
ZW4hJFgyYDv9Hk/jllqvrBpOPt8nQwsVyMZMm1QVGwPWtLumwnqG6rZ31XQkA9eCDan1IN9AP4AS
HOIOOtaVym/iR932cdttozbp7mYVt4xc2PVGI2O+wWI9efokFX5oTPpeCFnZBrlwNiOBc68SSveN
3TfdTGEcbeYxS11LKhHAR1K8KRPGdF/o5qGGiOiNpk6OREoT/F6Kc1f1XeqZde54psgDV2vD+lTb
on4q4zLbNRrtWl1tgEwH5uCIZHzJ29TyqwETMtRD+R7fJS77LpYPiRO0u1Jqyk1odePRaaNhk2a9
ua2xSmwblv9DnQCmkOrEPOikXs4d5Vk9qVFwIMqi8q2SwdMklrqxwt7054xAuTSRU/FwDMT+qDXC
Fy34EGy5+m062dIeXJK0NwILb1aIi8opqEGRDawak5TURzAjygZURfLUAGfZaZhqnuoiLQ9ZPXef
qnrUfGWy9ccaJ96G7SwFCdq335NuQZjYU+U6Chq22GiHXd6povZjestVHZFvDOhvbkKprkOqBpoP
JqW6KRfjmTY52GoYxczpqD3rox79jM0u9vsa05IaOQMuVjg6GGl+FZQLcsnSxa6qMM7GpFBumLOB
R8xW3S7Ukp2FQ8edWnvekw5glgW28OO81TyIL7Orzal+aHOpvyd4bepHrk7T4IYx/lStMc9JLKhQ
jyULI5zMoDXnEKZvUWwQVJnHUmj9tsoMy7V7NbvD4iA8synBiRRGRlqO41VoETMAKlp4gci/Jrk8
u4E+67gkF8wKSt3tYOsdBJ/UdqfcbKC9diUSY8PZlCM2z7wyf9pz/7O2Rutr3wPZDYyINa9T5V3d
FzFXMVLTU1QG+7Yu9Zt4CgU0lzDaaUlXvCSzFHiq0bW7JM01L2swE1ciin2ZfNrWkIt6l5OAueVY
wBic+sIdOxyHddE7G+Ihj50IHcNVLBULNubLXRQUZBMLEwf/tOw2cdvzTRcwD1Ec/WnUC4AllKeq
PcXByKT3UepVaj8A6U3GTUCR1H2O3vw04zbbF03X3GczAR6pbs17JtKEm1eIh6JJ5Ps6L0KfpKO0
jRVp2BUD1+2J7JDlZli4fcjo5TZO2qD1u87qzpMqfqdG4aWa8VAtpm+lC4fPph31k1fMUv1Ns6bm
pFRd8ksv2+SLM5tiY8S4TgY5/JkoCd5oaYC0E8wahkVH85qes6wKSnxfGL2zBdAhb8iyh27VN5Zv
zPa4AR4xekEGi7YvdbGNJbN152rQ9zgr200qKQw6hAWYbIqvU+EorBhO9mDrc+xreUiSVZ9xuZil
7Y6yqm2EXkibEB/uxjREKOOpLlVjp+fT3G/rARhx3o+Bq4fis5j10BVtW2OxK0Njo3M7P4V63N8a
5MDSY+zEZclplmQgsYHOj/VaOxq109w7wvo11MnglgWDXoexsIUtxdF0EPY+cAb2nYx9MEopOjjF
fXsg8Nihh1bCrSWK/Kum4h8nm9Q+W62UHpummE+mJCITZs7cFDe1mA2ZW21QeXHTzJy3iSk9NCML
QqjOQHXQD7CnEGdKpwT4TWokp4asOLV8cgznQZluQ2Lat/nY25+AHwSlFw9ldxzxa8VuG8gDnCYl
iOC25N1Jl6zsnIL3uMmwtvl6gSHObUOz9CpOdzvoXUudy4mVwYgwEc14kWdVGfYpdSr3hTM0vp5Y
31qGwV1Qlu1dPATZy1iZ8W0fYryDA2J489RHn8K4m7bYPIBZzbbmalUlP9tqGZ1UIeGfNqKQq1DV
7bJ+4hNmWfXcp9XkGTPuWafkiJ47uKQFgf9j2M75phDlZ6mpm00em0sVpq68QWzS3oVaL/Z4DaoH
I63Hs2VW4iDXMaMEm9uhMuI//F+xHw5ahzKBaWmEU79zUPUeuGpVp6qsONXXik1ATx+CTZiInitL
IbnSYMUbTW1TQALcMbJQDJ+0AOifWRvyg8Ocfm5ls9iEYZD5eTyEfiRnvVuMVX9DsdV8O5n99BTp
WfukJ9D7tFkHszJ0zbZOAs+O7QOsjJck0CW/i4noCXWAP5Dl/b06cllqWAk9Wc+bLU5IfbtA5jyt
kYddaPSKj2n0d5DUGGHNvjoWlPO6L1R8dikkitGUMczPQ0/s1W5vYZW139McLxJmSO0OpzqeMQv8
fTJUwOKLMTmG8J+w6IWln8zyLlQk13ZynOKzOh8H0q2bNoirIwZ/sdWMoHbFLNonEjOqtxST9se2
zm40O3C2kKjw9uEevlXwZvhl7DhE+yJ29LponnUl/xVHrf0ga6xwpoOHqR0AXUWSlh4mEdnf1VrJ
CAEFna+2dftgZrl+o+ROe7Q6+bdpFazNXa0c41Eb3QYnlEtYOt3OBhqgkDyXB7RHd426mDZmh/c8
CG1zI42jsoOKgqE9teM/utqRedEErAMziY9R0WXbBFCBRzY23DQDpkZWb+xhNXtCZDQY7mT4wBq1
6Y8AB2twMAb4NWBrLgYU25ejBAOqE6YH9OnGzbiQeIKhDF0jEuXXtoqnjTwEAb7lPvNmOZ2Pjjol
3wmPm1u7VsbbuQZKEyfpJ12T6EsjeRmcRtoWXfCzoyoi/OO4PLUppCZ1VNVToVq9y1FUbHrKm+44
hAsPBbDqExsZoCMUmqvwfQ5dBMpENSvp2IkI/B5RE/keEjJ27RaMWark96EyKIcA9uRGOJP0oLcE
JMxYL27yoCzuej0eHrMIuhJW4PPcZmh7SjlzzoGjP2i9LH2SnAizYpIWkVvFTnjS1YrDv5DTm0Jz
Ci/Wgz9OnnQ3lmGMR7Wv8oPOduVFgC7cUErmzpPVOX8JRPpUhpN1TOIY2l8el14eybY7NLXwgsgo
b7RKkXd9LtteVdr9NguDxKs044WYub3HtZ7/SXqYbvOElbrXwnSTGKLn6lVXD1hCYXupzmy4RanM
TyaR/IPZKTE8HND/+JP/1Gni7HsVuMYoTI5hUaPdVOpsbTNJuQ3LIfNsUcqnilqsdJs1HVpHcvxI
S75nWRLtUi5b27hOO4IIEMvAMS10OwAhBExr40jkb/xUjOa4DWaZG+QYZ18SSao/B2NkHiGztbtI
cwRXwlSicIwoXWhGwrerinBWnymYLIP5vpes0Q0Lo3iqIqL83FSDmwQXwSYrR2mPPwbT+oAzjcOE
FW5lUcNcSFOwXmXmbPKGM6Xoqt82LmE3ZVoDxSlBluDbda2xljZzWZaPnI9nVyJu71Yyo0g4BrUB
61G5s7sxvQ2zOrqSMFtinq+SBEswD0YnydulJsfanVSPA5QN2DinTjmY6u1cbN8P7F56Pnhp1KRY
BRa4++sYZd6IxiSwPJ/a7n6MD6F6/v96/puCIuhmbCXi+c5DCjf1g1JHIrn8DZqXkg1IHd+oTUeI
PYY2BvMJcxWRwSNg3ikuryS3LvXRv42sUsaNkRmD2dNIEgJNdK/5Z649fvUJHFIrzdjyeIsQY/FY
ia8f/wTOQtPHEAJGep3SnaxqgmYozaes+XZqtO8ffvpS1hAtEbh1nFvL2/0TtA/qoZXq3pRPUq1+
UwkHEfH6mJNi+ch/8x6Y28je08rrJtCZDknZlMYpkLMHw7BjFyLZn/df422CY2kDFQjiBq4e6/wl
Wl1HI6dmnBTnQWlOdU5k4vn9Jt6mN2hCW8oPUBZboyDA69fo9EInu14Yp459sVGts5H2xOTTb1au
XjNBv0090BbyHxrE/Ulzr9uaCCxWc5kbbIrjPsn64xx0j7hEn6FS/JSnjvDjNRXbhWFMk6YO7Xcx
UpqrJuVSgi2lV8apQHefHkPx6/3uW6bBaiUEqruUv0GYhUBkNQpSNeEMAwHhpOa/5naXRZNL7BRg
CIc2hahPeGXWv1HsLsNORanAqMZlRue87kOjdJw0x8B3yntL2VRqYJAQqY9GYO6GItwkEbCIKX8e
NWkz5CBe3n/dS925rGs2nYqCYG0BJ4rbLgV6zROiGG8ajrH5Qan732n1bwurnGLPnh4OsWqeBDqx
jCFp/YcBv9hv2F7MpUrFamErOCBTd69lRKDuJKcy6GRsYL2JTvpoZ1G1gKkFLZ/ewu6zmlqTwll/
sDrt1BAyC6FZEbd9/3O8zdYvTSCaRK+3SCfXwy+e1Vpu4RefZlJkgktZfsrrwbXK41wC1wHdIbXZ
FznQd42T70Lid/r4+/3f8GaNWn6Cg2ATP+kyJlf9ORqSHaRRpZ664kb/rQ43ir15v4U3g44WQPRT
SYQDxwKwfj3ka2kMamlq9BNFWHy9gZUzf3QtpwXCKPyD1Gspavi6BbCFdljHMKKJhvbZIbO377/B
pe+EahPZFeYQJPdr6anRC3KGQTmfwrTzM4J4cbgjjuRK0TGvJvh799F0HuSvwtjUwT6orsiz3mbq
UX8hLEOLopD4pezk6xfsoTvXMBjnk2I86bXqh8ttf7yZCUKid3+oax+FiTi8/9YXvhsicxikBkYJ
ZAKrRgdFIgJCYa6TmUPhvEna8/vPvzDyeCrmbARnHCTWzJEujSU968rpJFO7qbvTm6MUflTSi6yN
JDmXUYWE/Bs7Y5AP3Lt0eTyl6i9Fi3xFujJ71iZpdtylBQPnzaLKw5X5+suoAmqPqIaRwV27UTuA
ovcQhAztA2cjkOlfjdjcGCMpy0bs/0P/LSXH7KWgI8qD101jny3kgi33pHXOSz/lX5LJPJP88d9v
5tIw4AxDYSPoLSjJV7qGbIL3QPXs6dRUcs+HiupDmqTXGDfLU15txPQjQxvXL0OBvX7Vj5GTSVyW
pOlkLzSzlrVI/i2TszRkkh7T0394pX8aW63spoAulpeC6dxAd0K1kMjXVow3eonlfXDpLtIaznnr
91Fqdi9HMhjcztlOIcuZ6a6rvpbKQFo39LIJ9UGzlZsrGvmL3Ygw2NKXQflGCtkPKKyQSk6nsGs4
0fbm84jVPDGJ6hvdrknlKyvTxcGB2kzBLEz9mvVNMpErg5inM50s0mlJmN3OWvNfmvhbGhzTObrL
1ccqid4ReNam09CUf+Q6OFqZvXt/PCyPeDP4/mliNcRRBscirdXplLTflVxxs/xhzIEtG1dGxcXe
+qed1Z2PiJVtFwHt5JDOnRKKpX7lfHmpBYIvHJXxAKgckl6vCSGLYQxNjxaWvJHQM3ckp3elkbeH
WKRvGmpbnEboTzlAv25FnipI75k6nOoGoC7acCSo1QhlNY+dpnHzMKwgiRbpzTSq0acCeuhWG66R
Qy4MdfS+FAAiRSwz1VY/IpMoFwCgkeWPqLllxq5NTQMVwJemNF7/f0g7s+W2rS5KPxGqMA+3IClS
kiWStuXpBuXYMeZ5xtP3d/R3JyKIIkrpiySVchmbZ97D2mvFa2DURXNYURAyFcImswsqqimECaLD
E2JvOy3/NrQ10hj1pm6/6vlKl8JVVCLmF7C3Tf83HtncLbSQd7OUfOhPwyB/UQ3/rjIRwjCANRCk
jhHE4tk2NJNfymRvbp+ERcsAXvHTyH1ctfH0ulZUnqL0pxZcb99aKElA5J/de9oHpTvDJrzxIPS9
bfMqrGS0cL8LJwNpkyvIZtAhkNQpdk8aM0dUYEyfzbRAA6Dc5nZjuvCcl7tUVdeEcZbMQldFRytH
RWyjy02s13UrOZUznAwiCOgsA1hJI0ndtAR+/G9erCzqwtHEw8Z75P4leJ5H6gk6GFRANfYrTYsp
JaQ1P1vswNkthoFXmjLaEQBhXQ4IZmqIn7ucs09K1nYCuP+pMjbvjiEF7hVUhsDzqzqUN5dmOAKA
89R6OE26tR0m46jE1f3tHbE4VTDOiCYvEkzzbuZglCiIV91wiou8PY/IbwPSGfxPt60sbQC4LEDC
qDTK4UFdDiR1vMowpHw4sSUBzBwMGBXL5KFokdo1DkP3/ba5hUdGUGf8Y252+cOE2o2hVw4nJQDw
N/xtq5+Rybmbol+37Yj5n28DC+U1jIlQaO4WtnLhBL6RDSeKIR8Nr+ASHpGJ0b9YteKqQom9s55T
eqBWro7FV4HzRO8lAaVowLyczxwiYDp2o/EU5oGreBJ1BLi/DVSg+t+l85KT2fC1v/Q1LPbStqdz
j0Cd9r3r2EiSHKOpQ4UwZXqB0pkq1J9C+n17TpcCwNfWdIXoiy0/j5JNOQTsgqT9yZePBjewCsxT
So6tZ8L3DZfrdDazgyY/Beofqb9/P96cq5hbmX8jessYxYF5kw/V+7xKtFBWT2U2uillQj9cbem+
3jYXJmbvm92UotI5qSc7rd0h3Uvq+fYcLjygFwZmflyla0lrBIxBicAZaHdBe98jBhNF31v1r9um
Fu4PkQYweT1Fk7Qy24nyRPt0BIzkZJm/TO/nWqyy8vnXrpE3q0EX0GSPWcLnYcuN3Aly0tu/f2FL
WzI+hi7uP9Izs8g77HQwD6FCfaMinVCOrfJSgil9iHvFWHmVllILEAgQdBHgk6x+/fM3gxnzOpuU
XJ5owXPQfvmuax8mKbwL8i968BsRCQAW5cEGBq2vJG0Wrt8Lw+rlno6MWPMHo51OVeR/ItWwC7Sv
Xn9q1BrJvUObrIQRS9cT9mg3ZGOQJZp3OxRSpuGn1tOpUP2/zFj+q1CLHdgHitWB74ZRtkfL4tfk
lR+0DnTk7RVd2DIW2BCCQTp/NXuetWydwrDTlrhMpbsVwYaVt2Xl846IRt8sYpfF4RiofJ6Y1M3L
XWP/+Q+/H5efbCVROqnKSwN+HdaR3bfjKfWlL+2AYA5KZ2uK1uIjs5eLJpB/jMxJVptOjmSnLwle
PQyQ3PiYxTBKSM7vIaBALsvfUVqA58Je49FYOm9I6lEFMlkjoM2Xo6sqSs+KF5Feq78hA2Si5GBv
b0/gwutvvTUhVvDNCum1aQ5dnU6n0NrqPytll1aH2ljZ44vbAHIzLg4Ku3iZl0ZqJVW1GgXEk4Yc
wrjJ1uZpeRD/fn92ZD0U7wrDJw3aQ3Dg7H3lrm8O6lrNZ3k1/rUyW426sUeI67GilTtkLMJv2to4
Fi28OrCEsbBZzHZzbo5N3ASv8T4prcQOfiRq/axUxu72oq/YmfOx2kFQ6xNKVSeDOG5Qm2cf5JNr
BPVKmnPZDjEbjTlQ58z9ZQ+1kFBvSdEhkIdgwFCfQDPeHsri1kLZ/P+ZmHmvjl9ZfplgAqJxV+gn
GNH+toXFzYXbaOuEvIKp6nLzSqDk8joyScLgPmZwnw2tCcv9Q69W/2EsXMQU4lRDCNyLX/LmLMb0
nY2jpFN6p/gGUHvl80ur8fbzs7gCvUzTSWmCIAdnbdW/O9o39P9wm+DvcllBlcBzJn7CmxGMiAWG
Y5TLp6BE6Wjj34NXNNfi8qUlF4Vliis6vtTcn7c6aYryGpSFPQFolRs0wGzj5f2LDp8ETAkU80g3
zObKTjyPZilfPiFqtHOi6hB5UPw7ys6O7m5bWhoNLz9ePHkrNDHEn7+ZMnotSEBII4CIyu72SqKm
CLRY8kpr9pIVHVYmnYQUW3nuucmWZJhSiDfV13fSDrTq7UEsnRHWQjFgQAG5M+9BN1PgdN5kTKcR
4mLVLzeJZe3a/GA2K27h0h5+bacXdI82OIXL2VLrzNCD3htOAMLcLv6ZgQnN1ji9V4zMr0e6VWqt
LYSR3N8U5VeI/V1k+m5P2aIRwiZRoYHadb7D8NVRS7KNgRWpNqn0B1tuuVbKWlx2HDwSr6Rer0ox
Kvm6iOrdcELY0Xmop0Lde3775/ZIFgIoi9X4x8hsB3ulhUa8SaCbIjiWlN8zIGuF9p2VcfL/Ygr0
jU7pjOzbfBv3epc6k0WTWAS9l6vK1aMjKecun56KyHyp6Ji5PbTF+YOUjbwV9WEI6i+3W5FUehWX
OtUSo3BthcBQW9kGiyfnXwvWzEOOyQLWkOeMJ8faRxIai08CRb7mgCmLu43cnsIlgK+tzZ5Jr8uK
otGZuIxOUDyLp95EuDKpv/pV0jx6baltYJhvyRyn9jeEZEdaywQJKqKe+xbR1jzokPFI19gZl2It
SNoEmo3cDAxKl/OLorkSSy1lgSKt/kqV8Mko2mAjWU24aQBTuE4qd/syS98fh1tvzc527OgXPRjN
YDxV0BECZN+tVvJemRnnMYMhSq/sG0pqr1Hfm2vdcsLWCejKZGReT8YTaHM2oueEs20+yqNSP0pd
6DzTJ0VjXgi6csikdBelMWQ2Tlkg/ZWXG6nVo++3d/TSRhCVczBZIo6fF2KMycuDTGfGo/4x+NaW
WznY/QcLr+TskM3BrTBbU5QuOzukc/+k0LEQo0DtSS95vYaFXDo3MAsiJoBYvQz+4XLnlDZtR53D
HZ0MCtq1zQPJ3rqhO89ayXmsGZrtFd/OsqZDFvfkjcD+5Bzx4fI4pANN+47+9fbULR0H2ERwlcl4
AL2eXQZ96E/c15QUM0l6UvtxlzvSXg+BSSrUjZI++irL4Y/bNpfGJ9aJ0jZtbFdpc79EusauaKBP
vGOun+1Ednu6CVezsCIGmx+IN3bmj6rsjJFajXht8ZBtc9pWa/DMzoD+Y/zFSh61nAwLBz566BL5
vmjW2AOXpvat+ZkXn46l5wHBnk70OdTjppq+5vWDYmxT1ZWtw+0pXXo1eA+ZTN526t2zvRnGQxma
rUqgWMEVViCoSuQYbm4bWRwQlTgFOkdw3fPMjR2FVu74rBuxV7fXJGn6oJW+t/G0hvRRnFi7SO/j
T3UarLF8LVrGccHVg37Gnjv5WkJPNvIPJMjqQwWvTEXdYFI/h4p+55gnxVpxXRfcCzx9EjDgtHAy
5m8+mti903oghg3pTHCfjndF9ci8mu8my4LbGiYoam9UQ0iHzU6f3pioNSFZe6JFbjNVv+mZa4Iv
t1dtYWsAvWBbAC8CM6CL0/jmWahlZYxHeldO+fTZm+6M/v4/fB9MjHD1iSTnsJ8i91OlG0rlVDub
YUS2buU2XPz9b74/+/0yAhVZqyXKSXWiTawMbvlu/LlYBRPgEhlR5PvmfrFM/iNN0G0/yUHsqtuJ
Toj3TxEcPKDloOMURZPLJShs6FpTKFJP9tMYaa5Em+xtA+IDs5uOrSo+zdsPVl88wW/WuJG7pPb0
Tj3pSWxtWxRKPPQvpb591AbjUBlNvBFiXXTOr3GYLtzl8BSCSRYVNkrWs6GhGS9nkgDXo7DZ9xvz
i+Tsuuzj7eEtGwGVjKoVFad5UkeLPSWyhkA+JXIbuvB93SOU5m0CZ3oxtXT/H4whxKJTSdPF2byc
S7134LUCl3xqa/Mj7F6fRN+5izrLcbTX0FcL9xpF8H9tiT9/s25SDQ+COsTE/N2PJPmhVGcz3IIT
AcWWwk16e2ALfhiSLCSsYREUlLyzN0KzMtuqLLB4neARVlXo2ghog2DllVg6r5Tm6IWAlEeDHOpy
TCrdhJY3UVzItGbjONCQvD+1S1IB4S7gIOI+m212VHhhTilM8sd0lxmP0dCuTNTyCP41MLtxNHOi
K6bRppNe3pn9Q/P3+9eBwI6bhimy4Pe8nKCh6i20MilpRd9H+cHWTl79X5YA5iWFPUwJep78dqw+
mCKHepKd/i4yZOjXLrTrBxKAp8Y+IsPOf+d3vqJ6SQTM2DoaIY1m/oPvfAsh/kDqfju8m4sWkJHA
xeoAgchYzc8jUrWFgXSsecyVh/Ax9N69my4/PzuCYQ8n05Tx+eyDnW+cNZ9poVwORopbX8D0KbbN
f75TjCYcISig0xAaVFAOTcfWR/S3vFeM+0KVt2bzWxFMG9KjAguBMnx+7267tD8bnwM5Ir3W6C9J
zksJE0YVPrSpsnJirq8WjAjQPGlY8EtzoEXn9Fk5xQxSCT+WLb38qRtb59sDeYV6XT5yAlUJOB88
Fp7GHAqWT4AtIlzgI7n58q7qUrMH16cZn4I2jL4yy3Al5OlHZ6ybL22hajiiRRi4UqJ4mwmxwgcN
RaDHQbWqZ9oyqD6i/Rt+baXW3jf60D7qYeCfmqxN76fIT/eGX8X7QgPiJo8gDqAVUZsDrkgNk3w2
Dg8DvuPBJ9Hg1uAh7seuSX52ZeifqTwN1PJt5Ws8DdJXfzRgOB6D4tShl/LUVggne2ZCq5s/xW4W
KfHGSuHR7ONWyfY8PB0N0VPxHOVRRyOMrr0MkfOpyZs/YS+prhTICT3WU9hMd+TBgvtqHP3v+WhP
j9Vot/e2WaIKlXSl+WcAS/Z3oo7S9vZKLBTK8VhFHKDgVi7w+k5m45WNoR2DAiKhRNaHXyhOG/s+
ytqN2OyPRtyHB7CPkCHpcbA1vN7bknosVy66631HOuHVd2Oyyc3PvA+vHmut8jTtqBt3U/EwTndj
eHd7sNePgTDBfhO9d9dyErDJOXpSIxrLakBuQYLh9vcXYPOGTXZRkG1zzVGWv3wOyqQfq0KxumPg
efTla175oiUNcvZOXsQftThQP0+F+WscvfyuS+kjD4queYaBIJXc3PG6+5XfI8LSy2OGe0Bm3bBI
2VA6nT2vcmNJoJWk/hjpcbstEKHaZXZHUqWCYo7dJo/I0dK+YgdO+wk0KuCmBqJq37PofL79W66X
VySzZLwJUslM/mxqrIxGcDk1uFbKYwKXBRQza8yP18t7YWKeI9Bqr8rYxcbRuWtjurpXds/SQ0ni
y6YbwqFHdO655jlHdmh98yjLPaK7h6n8u0gbV/cefAgSbs/W8lD+tTW76Yey0RO/wtbY2XufngHz
nZJePPR0HtLEzD7Fv6PH6HKrKrmfaSUu5lHp7oqdsdbFce3mC9JikSV8Zamc04VbfkFe2lfsozJ8
aom1S0PAyQ76WrpwYaJo4BDpdVR6BEnl5TDqKPRLSensYyj/6B4z+9vtdVgaBuOgI4iQDDDvLICA
EFMqAt8xjwpCAOfBnmAVM0rp85Ro/bPRQU1w256qXp1YHYpX0RIFUBnc8OyYeG3rd1NSZcDxyvLc
F+O9YsPbsqvCeIJU0UZMXcm+23IR7/oprp85qKGLBlLgeg09MnJIXqq2a+dTzlto72wzKe/GSs+Y
fNvaaOg//OSyUM+CkGmTS3n7+fYAro+5cB3o0QBTI8p5s9/vJ0rTSemUHqEyko3OpRbmVu+u4ukm
RQhQ5IIr9AoXEBDU6XBNREdLRqsPRGZtDnBcbW+P5HpnCSsk/XC8F/zirApyNWqt6Ch1j4oTbPpp
7e1dmisR+wjia16juaeFGuM46HIWH7VUdg0LOiIZTe/hz/vHAX04EbdCRofExeUJGfLRoEqcJ8cx
3OTncY1EVSzo5RMDNvbN58U0vgl7I6Xpg97g857xfQp3UvMBiq9z2eyjZq+8U0KXc6GbolkGhg9S
o1crT9nOGuWB3aVmyZMF7wxdQO+dLcQNeC0FPgCe7HlLIn2eVmQ3eX0s1G0t7fP8cPv74j66nK5X
ZVuONz42XBWz8xHqchA6WlQfFbWOnjrZDj7LUhc8IEFZfdC9rr/XJNlyh6Bfa3O/3s/CssCFmOj7
XTW8BXqh1gkSRMfmd5e40cvtca19fXYPy2MMZ1hU1UcUYDZmc9/9h8QbNTfRTScavBmDOE1vNhoS
RzBrceUdB6iURjdC2P79Q+DKYlVISzNTs4Oi+YqeKTpLP1bPkvdB1lZXQKRLZouvmvja9F0LOeu5
O6ag9xT7tq8eG2zt/Kw3Nl4FSeRGTlLLOfhTG34moZBvoBnRN4VEOLtxmq4kveONocrdYEg/c8+p
No3sVRtO9gs7RnETGnll+pPM9k6iYH+OO9XeBnlg35VOIsFTNSZbSlsoCGjqJ79vjGfbM6RDFGRA
RCFenl4GxxxNV8lV/1DTgFTAcotkkJxH02Ovlv1L2vCG92bYg2GqJUva1BW+Y1YV1koIf/3gEhdC
8kRdQCbhNC/MZdFY+l0DI5ChdeO2wUV5Vqk37jko2YdgoNL8/lUnUyw6rEHKoMM3W/XJCaWpJEQ6
qsmWXmn4yKTdu/cV/QN434S5Ou1rs40bE+74/gTQuAi0szI2Hycpe3/sdOHni1l9czaM2E/VUo6H
41TdS86dr33Q1tpwFg44MDl02TTeXO7e2cUVjXUwwls3HMfsWbSmSd1ft6dpYeXfGpjXT2ICdYXH
cDganxyPfObBmjZOv3L9rozCmnm9qtFK/RBjBKaiqILJdWU3ibWcnfCLQaiXC2GOxE9qnA1HW/6R
hicz2Gf5x9vzdP3gCmYX+ugsR4SZ82sqQFvGUeAQO1bJ2OuQRKQQfQPCzn6XpuP/MuvQd6vCmTaD
lasTwiHj2kV5PUjBls4JpUdR9ALPtoI29UEQNhpc+j3taw6EkUplPXtgA949mxeG5iiIcZomI/bU
9igpW6XYjsndsKZIcB3UcajRnhEOvgADzBx8Q08Hvbfj5siT0sWAwWBqvWv0c9usjGUh0XJpafZC
0mbT5JMWNkdH/aJMOyN4rIcXNbszgr0d19vS3IfNQ5KmK3avd/yl2dliSaPZprWB2Ugzpvs0MI2H
MUVF8famXLBCxQgfkwIrjYDzPL6sBKHeQe559AC7TdHX1N/eNnC9TgbAUCH4Zi1xDgWxbiWFbyjH
Mef1C9zKabe5v6udrS6//77GlNDpFq1mVwnxmpaeegJgfYQqPDHPtLbfHsqV5I5wMGCSIw8uGjY4
w5eXRJQ2EOhnlXKs5Dh9kCECujParjvDyKzsOjPRRret05DW2CGXDzA6mQ/RaAN5yH2V3PJofIDm
rLmDGkQDATRWOyiv/c++aYV3RdmMay3C1xezebG2s8cl9athqqCtPo6xVG5gx+o2YZelL1Ia93ex
BwXv7fm5vuBE8lmojINLgEBjdkfbtqTEMaSpR+/Fe1Fgyxv38UbPNlq2r/oVd2O2rWj1RN5K4GaF
XymAM5dLYTVmqOu94p+8zrhzkviR/L8bq/qLPdb7TFmTOJrdnK/mXv1+EDOUJOd3d0OvokGzk3+y
ggA6wOzOq/3HBCq+2zO4aAZvnwhJREnz7LoPj2ggQ+l40gcF8F0WfMDNOfatubJSs1P/OhySFA66
nUTiFHMvZ6+LAirhuQfyx85/6UaTuo3irQT7SzboasIK8MPrx6Zq1FRuIbA8kvt26X9zq7Wcy7yF
6nUYb0zMnxmo9/VqxDM4dmZhun6BOEOexge/cV7Usj3T3rylUnBvDpCqSsZKxmd2uv5nHJg4VF24
VlekA3E02UZoFd5xgHk0Sn7CjQwz789oWpnHRTt0iZFvQK7pilcgbAatldPJO4pey7h+ceTEba2P
evbt9t5bWi8CaJxanVW7Kh9B3O3XozGyxSFb9mAwcFY299JAKFiQHQN+DP5i9mLTCu7JQVX7p8ij
ywE+b8sGZo1mbGzsbw9l/mS/ro2A8sCxQ6SOL3K5v9FSHZAxbfyTGikHJxr2Q+A9Fnax5fFwpUje
1ml/rkz9Z9ykT14ir7QSLh3jt+bVS/OtD+fsEA7+yRzt75OhfjGCZt936sqELq0YuwJECzBvIFIz
M8WIQI1Zx97RS3Za/BQX29vTuPB9Uc8hY86FJAo8l8NgDen8VBzv2KYfbTdLP97+/NIq8X2SdNZr
VmWOhSB+c+zMC6Ujl7nKGUZEOZM0/2GqMv+p1eJuK9dQtgVBUx8GMGLbrB/sA5DGtVTY4kBVmnOB
gfC0zx+ufppgz1Vj7pF6az0Zw0qQpwoP8U1wIbYjFTp6WXGEHPE+Xk4kEji9NmiadxyhVt4JbXTE
LhxomTPaByOIYr+NfZZt1ay096ZpFZuq86J9EcoomORe8LuRY8jGY7/YWPB/bwqlTfZaMX23K9/e
xoqn3RlxTCN2Lvm7pGj/hI7xGHbG30hi6E9TrbbIrYXpxjJg6L+9hgs7nZEJaADEqnBlzLagXipZ
GMm2d5QsCqohTOyJdZazteTb4gJxcfBmUb+/qkEJ3lLkDtkpkEu7OaXXciW8nCvr/d8l+sfCvATV
+6hVJVIgHT2v32Zx6Q6wf2xyzTqlk7Gxm+yxrSWokjKYsZW9brWnzrAfx57kD3QkptFupKDa20P/
pNj1Lk7DA7IKK/tocbLhhCQ5j1zGVYpeEQz1VGbYpsUTSnm5QufI+D7U5f/mAZEzQlRRVJ6Xf5BW
RTJHVqTj2H705JcMDmMVeafJMe7SdwKvXm2RTQN9LMTDrDmLnRnrvZGFiX9ChIEu4V+SbW6DeN+G
+xHeE3KRt/fq0ibCPaV8BnCczpXZKYxQqakNw5GOw/gcRYfy9+3PL24h0a5LRQAeSPzgy1Ne25Rw
OrWXjmT7lEfJM+VNgMrGJiqiDM2NCZaVxlHPU15FHzzLbvb6ZCWoinjf6Hrzt1OrebtU05JPppd4
v5BUUjZFqncuYkvNnVZ21qNelWukI0t7igBa+IEiPzT3o0t8S7VPmJTGfvFR4UClwK28tUzawtOv
vLEyTxEZSKLERWhIR5k4sN1EP9r+MVrDKC0aEcqcBn01XJOz9W1ANpgDhNtHrTacrUTXxbYJgTx4
VUr/Xln5Kw7gQggiQmYudUdw6s5fjSnxe8rluXSUIHsqUObqnT9J/NxAgtjKK2/lsi0wN4gfa3ic
M99J0wKgiDljk4J0E7TogaeE0ZPJWyC5Fjnk23t56cGCJ+4fc+LP36QlEz1XCyNhaFMEqEDZO2Pj
Ws6XRj2HlepWa1nQRXMKC6dQDhYMy5fmtF5xoroQoUK2LwNuUDd23L2Owhd9F7dHtjCRPMaC+ABH
V7mKGwnXg6pU8KYROTmgvvGj87R9L4W7qg73RTKtXKcLd85bc/ONX/VhSjZ/4OWf3Kl5btNvt4ez
9v3ZzCVWnVojSnVHkL8BBLdrzB+v1CQz10WlYYj3AGpMGnvmPmAja7WStQyg1n+rFkqz7rQ3OpyT
Hdc0UO2w5+nrzZ2MIIAalT+E9IWhJDgb1peh7z+URXGAPuF0e9wLO4afRb2be1a1QCRe7hgTIjcq
5nhUk3eHChfthw9S17pxEBwGn8xDZa6ciMV988bgbB4UFF1i9Kq9oy11T0bsPGSgrBDC2HbjuJ0g
Jbs9vjliUbyNIDAE94SonV2lalU587J46pn3zhhdK2ufNJREEJgzk0+5W260sd9rXneAjnAfq6y7
X5i7279hcY5F5YA8JM7r/M4ZpSYARSECzxDtHOm5HfZdcWeSB3W+Jtmn28ZmuaP/jVegConZQGzM
XeSqoKcmFtE0+fCtnhg7W/ngD79zuNA87oHU3njmSmCtL64pN7dgLAXZOk8hAz6BJDyvvGNgfkT9
xC1MVAAbDeE7xbWaszV8I4MFYsHl7+661nEh3XULqvG1km+krN7EqU+HJFH59BRb8tbxIdNEHTqy
oWsbDk1Fgy+aSLUBd4B3kHoVfsVHq3wMQR318KFJzRFBQ1f29rbxHJEl8fvnMPxpeAcjRgfhp+R8
HY37qbxHJ2PlGpynMl/nm+3FlavSqwcy6vIA1QFgURu1wKM//Ki7XToeMzl2LRS/lOmXidhjqxxU
sztJxnPWR24OfrBOx53qDG7RyzThIClk2Yfbm0BdWhHxkxBnpsmPwPPyV3l6MpqI4zpH03+Cn2I7
tF8dPP5YqTZlqe3GSXJH5a6YHvPiB4o8rjW2rl5+RwJ7YxjTTo/+8utyo0NBMA3nrrG3emZu6vFu
bP540Qcn17ceNdnbP/pV635+RYKINeE40ahGzpEBoDCtNooM5xjzayjB7gK2TOn/yfppqyoPUv8l
05FFNb42xVOeWrtY23Vk3NRgj5BDqiMdl2hunf4wzAwtvkdFSvZJ9TxZn4tu3+nHOj/Xzheksabh
B/DWezP7nZYDnET2oQhWXOQ5DlJsC5F8pMpNUZWK5yytattT1gR0sRyReqEt4VmqH9L4cazQJ0TH
pfjSlH/r4X3mo5G5lvtceMrAGOI/Qz0Oo88cZ1hXVCnpjNePpndqi6fifHuZxIaerRIsW7jmJnCz
6+KAXsdd0BalcYxM/ckZgr0BrQ6lnZXdsDgKTQxAJJ+uSA+tmqx1geDb0VajbeN9aN4LpXldIgKC
fyzMnr7Bb6eurlvjKOtnH3BepH29PVNLQ6CRCV43rMBKPL8adDMbhgY0ptqlLjiwVTTFwkpQBiWA
FaW7q4SmlskI5JGJPELs1hzSX//h17/5+mx6qqp2tLbh60X5OVOf7Xqto3XhWSSLScKNfI5YjNn0
OC1cFz7qgsei05+ArB+jwX6JhuJzpHrb0fIPg1GnK+7A0uYl9QFG2XQM/SqBZPVqjxwkm7eLah7F
2qo+5d3g77JOX4NVXJni4FNDE+kqXn6qA5dXcGSSBAnLNjnL2kOVfTG7u6ldqd2smVAvTagmAnpd
USbnIBu7+1bV4l3VBskR4bK1dqurB4XRCBZ+QXwNAG1e8Z4Q3ov8AFNy7wvl0L0cRZbrmFD6NJH2
u/Wz/e3tdxWECoN0cUMcDtjiCrit9KWheejWnePwa2A+KMHPigMUruWrlsaFCjVYJ56c63Z+P/VV
asFOfDZHp7prgvSO/sZHu+h/EbYdjMb6c3tYS0tGh5xJnYPk01XlE/2/3vccMz7XI0qNtGh+rn1w
MeoaCd+iHYhRiM1oxaSsf7k1YMEh2p6m+Jw4sVvVOJy/ymblfrs6wCwRpHv/2JhtvwiuSj3y5PhM
hPgbAXNktc2H2OnOgdX8Uv38GdjkGpXcsk16zegPpyA29xEmKlVjPugx72jo1sEnsy/ASP2gdKV3
j3a91ky7PI3/mJvz70nJ2IGn1+Jz3/nblNhQ7sqN/182heAeZUmIwK5ocTsp9uM2qZIzsjWQu1ln
Y3TOU7+W9lw6UvTUv1LVArmdn+Hepk8P6Tt0yWor+Kgjk/k1KoN9134OPa7c2xt90RjMeIKgB5TM
HFU2GmjDkx4Ab4uIRa5TTMzDewfF71Faa6xYMkVzBwUBGnepPmizva4XWgjEozi3yLU1/ZcR3cx6
+kWocHtIS3uPln2YTbjTaYATd8mbZE5q5G2saRJsEgkMeVIs+xtpQlY5Un6bavQJr/WD3OjNykRe
eRGcMiCrvJPQ5wjRjkurgRTVMpJ3+blRPyjSB2clAbD2eTG5bwZVxGGbhaVfnJG7i7bW2q9fOkBv
f/1szkyIxiQVlP3Z/pGXxG0dfGYrRcK1EYhlezOCyEApEJHS4izA1/Wd9v85QTNPvo/0Kq1SPt/K
B+lZUfe3N9VVvM7yOtYr/yZCPVcKNHKvBB3cfMW5kaZ9nj4M/V2RfougyBwOhrovxzWDC6eFB0/I
fNFNK7gSL6errQZovqMqO2dyWT9mjS99gJN7pEFLlbY+JCPb2wNctAfA1OChAMQwv3WGasq9sh2w
h6jjJ8qff2dryMzXIPsiJhFAWUo5kCmjZXJVADFGJTTBkGfn1EyjxLWHSNr0nKmNgy6sVZyqQNpF
OTrlifPSpNKuMsJjEo9GsBnruC8hb6VqWIRK5HJNt5/zCQ2e1gaq7KqdX3xiCRUUvO1Eu8fO4JoF
jE5Fl8ofCs0It0VpyrsiA65k8lfuvUyHarRuw0cfFe8NHdIxEium7za+5lk0+3fRV3orWGZgzr6+
TUiYmtO0y0idIPGWDAnxt+8cAlmePhDJSfdDoXlb1ic6+kmaKXcwtZO4BmfgUofwIK0u0x+93SpH
uVR+IETxvQjRZboDZgUzZRjLu16yIMG37Lqr3NSiF0aL7D+K1nlfwNqrsMj4prIj4v9sFnX8MSn0
6AygzQEzbYbkjaagugdqNboBDU0PYKW8n06sqp3b+pGzkeJQ3aC7YjykiYUKba1UrlJI6XM6jNq2
z+P+uUpTi3npq5W9tXD0BXEl9yMBrwwo9HIvRxbygRqBFQ9m++HvtFZWss4LexdSQYDYFO7pUbkS
dWvsLI1BSJ59QH3h9EOJn8L+oWMCb5+RhVuSDCWHn6o5HsA8FIr6qa28JszOyTi4TvyhqGwANytl
loXJEp1VdHSI+aLp7XKyAkXzermo0nMa3HufrHEtC8hfn51BWNqht6ZsR0w6rxoBxZ9qpZSSs+W/
9LHnaoW2uz1LSwNAr4hakaAFu0psOEUBW3uQZeew3BjtF3OtjLry/XnpukAkMIXoLTvrzs6hcWzl
pl/7/Mwl953YM+SRz1uPGgF7tL09O+Ilnc8/Ckuv/ZlkfuZF4HqkXRL95OQ8me2mLtp7Gonxzbnq
7mVpDYmxNJa3xmYHz+4TI42dPDmPyqPNdaKuZLGXDp6ATpEfAORNkuNyr+pxOphoBCfnxt/lsCK2
EfK7ynZNz3bh3KGlBPsZzrcseukuzXRBo1H2STkSk7/VlOyoV8bBG9Qft5dm2QzgHPjsRFv0zAnC
QSwlxEjSc6C1Z4oMcMuoh8IY726bWXAlSKeICJ1NcI2t9J2pTjWUis+jhGCO0+7MPtrpylMwHc2o
cWmUcb019vWFjSCWCB+ffC0MljPvKNIz9pySV+fgJKXZrsrz9x96g/y6aLpwOPjGbCegkV3ZVp6X
Z60gUecaa/WShWMD6weCPDp6jcKNuNwCYe5oQG3V4myo2/Tjx+FLNWyjlazTwm42gJbBjUULIrx0
szGUeqskUeIVZycZP3XFbgwjsKiS7U7xf5ktCr82u5p/z0Mhi/atMhoYzYDSTss/59tbbGm56TeF
qwbaVXBrs9kaa5Yoo8vtPAbJZkQQfG2qFg3QMw2RDC16JOoul0OWuOGNIajOFILKbcI/7x8A7zmB
ItcX7/psAImSwyeTVkyQpR7aJrjTlPvbFpYW+62F2TPbWCUacX5HOOInrm+h6aj4O3qFcnvFaVia
KseAAInkMlmeOZQ6CKcRPkC9PPs/y+DgFCu3yeLnRWOY4KqhijS7tCypo6nfNMtznX8Zy41qrXUK
rRmYLXWETHMbaBjQ0z1q9N77+lhxp5DYoNqq0C5rUQmZZQX0tkx1s5SKcx1Wf7Qar17N3u/y4PlD
pCvKINwfs81kJ8UETKkvzloL/hak28oKL2yli+/PtlKtyG3QJHy/D+r7WOpfSN7cmV54IL33/tW+
MDWbLW2oSQ4FmBorV+5d5eX2oVh4AS8+L/bCmxg9byc1ryQOhVUduPc8ylL9+68+MsaCVYmHXLRH
X5qQwioNGt/Jz7qZU2YH0iM5Y/H+m5ycJ/hTuoih7ZqnH1OrlXLTy1kRvdxNdf2j1vW7tkl3XpGu
JPcXjgeJHxD/7CzKiPNskzJYAWheuzhH8Yfp0MYroc3iirz5/Oz0mXIZqK1p8vk6vrfkXa3saG5c
uQvXxjDzDhQz7Yb/Q9p39UiOI93+IgHy5lVKWy5Vbav7RWg3EikvylD69few97u7mUwhiazBoGcX
6IEiSQaDYc9BErx5rcqdX+zunGUUV/x8i3wxbXymVYgGpragXgOOpgjMBZqqcWPt/iFXYmG6H8At
V30NZtI3eVZDpdpqJC+cmX80kpC4z1P9aFvTonhcxZZLHjz8DwDXQo/RdidrcM3mkVuINF+nojKe
l97LIjMfg7CcAQVu4LHaJDnxvwO+yVT1qa1pA0aNwb/91x2WywUdCv9BkJDmVWNvGu83Xv2hT1Q4
a2vacC5EMme8A4lYalC4Qf22Bfr4nbzef9Xh/PuSBci0pZswSgJ1sOjGGT/kyual1W0yES+IZJZg
cbxUOFKWY1mmfo14IZy/NSzMf95tJy0k5lCLAjIYvF3pwrAyr2jJ2+p1tktQ/B264pCiUfF+IXgY
AzAzoBENfYKXqyjKoOgGUlevefenbL4n00vSfL0tYkWVBT7Qf0VI6/Bzo8BfQkRDfrgWORbB3k+A
qBpsSzPdDdndtWR47jD+QIRcBdvJysWvTA0JlFErwn6xI5uVQLkcN92IofNfGr3fsMEswDWCAyba
oKX1zfasWS5KQ69gZMTwyMab3xH3oLsCM/kCj9S5mrzREn9yraytX51kl2p/Ju9+3+Xi+9JlBG9g
3le8xnOZW6HJ/+TL5rYKrNx2qLERAHsLtC9oJb7UsqGnZj3oGn31rKjDLqncx5W7iO5wQcYBMWjl
lYw/0poGWscW+poHEXDDNG3bWofbS1CJkPy7Lk0qPUg5fZ2mdusP06sxtCfSevv7xSAkAeLwKsQS
aVyie6gtiWRHgFey35f2O678uQjpymdDYPIgm1AOHpdm79eModmRJtucWSpa8bVNOxclXY0WYJoO
b+f8FecWA7vzxeXHZfxwe8tWXma0t2Gq4m/ND+ASl8rVjn6wdCPSW6zaUuuwuKHeRYnCGK9p8LkQ
ydo3HGmJNDDz19kNfi8am8PEmBRnvyYDcQpQfURGFsHW5UJMvhiVY9DiFQiOmOIrx/u+j8AEU72o
GyI5g/QJsk+X3ye8w3SYl5unun+i7T4LFLdcOoj/fB9ei4lJAXTVyD4LWMnL2rMb8zSxJ4oOPDgq
bDffdxD/JwRWUIS5GP2S7qGJ0o5blZl5ysxNa4VDFt7WJukQrr5vSpvUNRNjrkClmT+W9lfb+XH7
+0JRzhy7q+9Lh9yPBq1KWzNOU0H0eOp69myArQi9ofpooe6ameSlMvRWEQFLN1GIRTQEd8UWs5tX
PE8a5pqWCoXz06wfWvpYmhtPNSqiECEbYZbqNXPcxDjlRYhyOBB6DFUQrBIhHf7Myr4KSoiw+GP+
faTHLlfo8IoEDNGiuwkRnQHsSul4/KLSaqutllOuM3tTFfmxMrsidJ3u8209WBXkgzUEaMmmSNFe
6lluFlpA83k5+V1zXEzzcUxLYNfN6Fe9LWhF4YCEB4hGUC0j5ShblcEBhFHSMayI8K2/fGbAFzdJ
9WxnTQgf7LYwydeDmqFvBUEqwLgBSIe2zMtVZUnGptoK6til6J63/nGSV96/ucOR1EnkKRH0rzfx
QpxcpRkHstRlC3HDgh7+Y12PIF1W7J9KhqRzy1zxwjG1Gjwiz0V1sKeP2Z3NofKuOZLN4dwB9lSW
1GgMP6IzJ2T85+1juTZql/skaTV1jbY3DQD1ziPds36X6JXCCb62/TD8Igliw8ageCmp82KOLrXL
msQeRyc7qumHNLUmDFB4OzSg3w/jcilNcmHsPuEoX7ckJu609Xz6kjlKhLUVVUYPP5xuTMOIQqak
yuMwEpISL4vnEhz18cheHQre+LBlr3P6+fb5rOgYQiT0iItG6uuhzaFC73GbeSTG+BhAAh66BhV6
lWlbUQKQLgJpD+OaaPqQC1w2WrWZ3Y3IWVjHj5iHeMcSzr4u6bBusJxRA19HZe0VfAIvRq29gMtA
BXq4diyIITDhjrcM3EuSq1+RmdV8MggY1vecPqbFkVY0zDVgRG86FV2KSph097N2tAZ0nwO6yv42
oTkcoxJmQYBvrUe28ydhKoaBVT04W5y0iU0dTLXmYnH5CFpMJF1AExaRVJHuW1cEoFIgnETfj1yC
LJlHU3iKJC7cLv/c0LZ78DTQT99WiDUporEQfHwYC7yC9yMN8P1sBykyB5i3PAq8t3/3fcntX6yk
LytCaFya+qtZfusL88ttCWuncb4CyabpNfAFPAMrSMujTg+Nvie1IrF7/TijzUNMhMLpgK2R3Q1v
JC0vRxx413/COHyS52Fpm6FLmtBmqr7t9RP5nzDx92cpUt/RAClHoM26O23m2o/mX7c3bO26nK9G
bOiZAPA2eFNKTBIn2kfubFKKBpagCsuGbgCJFRLtvi4W8W5aAicBHPAgiAFi2aU8M5mNCoBoWZw8
zN8KlaVZ267zr0sKZup9TfJizGJLs8OXplU5s2tnf/59Sb36pZwnI8CvJwN8pWFr1t9z/ceYnu7M
jlxtkzi2s2NZ7Kr00aWWxadJ++XvtEIR0qg2SnopqVZ5hNr4fmWF7RipMu9r1xCoM2jRQyn72oH1
6sqZLb/I4oV5GwsMXBXzwsVSUROvHQfa1VALRtcgXBlJmaY5BRgpSGNi6u+D4MHQP1iI8DXTijj9
ffc9QaXDh4+MG4+2aGnDasqnLLGAClQ1TpglE0bpzAeds89GUx3AO3Ms8041dLyyizYGG3Q0X4Ic
93qGAumrtg2CNNbSjfbTZ2CBONxe1YoaiN4JZELR4AAnQ3os89LvNQJstBiQXp9L62joy33tt0KR
0c0CIALRuIZsjHQj0W+NoXK7Bj4ZeUgfAq4wxtdbBL8ImTfgtIsWa9mHNTnxNdfWhrgxAGiU8jby
/fEThkIUZkv8zMsUAOSAXwbda6jwXI3l2iX4PcDVMcZ17lvojKzGDYrubZjw2tt35jgp5P2F7LoW
CC4GTAGDCl0GlHEWfdQ7no7gpUe91cJUO7Ab+l/Ee+qbU5dy4FQvUW/s7tUHBIA6VA3wfmjQk3HX
igEPqO1MY1x5y6Grq1OWldvbImS0I2iEkIECCSIPpMdN6Sb55uyRmfAxLqoxTLWQsDoymkONrv+i
6qOhQqtm6oeceKFdqmpMf2eZ5X1FsItpPmS7ruGxgc/dtzbAP2OwgT9zkm1y9GoabrUjI31ws6EO
gw5z5RaGbCudh2k39KGLlmM7J6HXNH8aYuM/1zdtOyoszJoqg7cG2KgCW/EK3hr5ybJenLaPU93S
otKhzmOW+SB0Sbogun0Ga9oMbEgMdoAc8RoomvpWwTAgwWJqbWpgFwzLrjAwwX+3uwcePk+QOwtu
FrSiXD5imT8URKMmi0vkkEF1+wEjvQq/eG3TQL0FqAzkMGCcpdAi88YOUIFljzB8a3gUk+k5MNUV
KnttJdGZfiZEWoefeR1yWEUfB8XTaD4PitMQCi+rJDqO4E4iwetdcUppem8ATdMc4sTxkRz9w4ss
XMiP2vb2rf5qFDH6kcLbCrC6ojORkntRglNMoBsNsdUY4FQ1PpXW8A5Tcr4q6Zr3eZnUpMCq9OXZ
cB6qTrFriiW40sk3yWAnLsX30+pPaf1qzPf8fmRdcRuBxYAZj0vl7XFJma3nYzz6U0SLfFPdz/YC
tcJ5I70Lfxh9CpcSikIHUA/IMGP046EGVivmasQZymqFnlWgB4j+SBSjLz9vsM6zs9YakNcjhxLs
en03IAIfn8oi+ZxZ9EduWJvbarX6asFVAfYTDDvqk9KSSGq7GSsDyMz3AX8rMgzcuGGe2uB4Trek
/5a33cHu9rfFrqkCxrngbCLXgn8kqZPrZYZO9SF2ilP2g8+v/+7zQvyZL57NKPAMwYL7iYGK/gc4
S25/f82GwTfCVD5iIjThSualD8CgbS24jGb3BdNc4eAAW0LV3r96NOdSpDwFmk0HY0ZHWpz4c/Gj
0Gz7WCap86ltO+2lRhkrcoGfgymJ7BsJWHYyrbm8r2b99+VH2wWKvgicMSgpmQRgUDRLj/b2OAea
V7Fz0Ob8np38rwB53NMfvdpLC3uIa3eDQSjT379L187WII+UaF5KdM5xq+yebE2mbZo/t9ewpszn
AqRzQrKPZDlajuPe++n8TKz3fB79uXgtkd9B4HSpzB0lGFRzOMzmwTDx8vuqPO+abyG8F1HSBw3C
X2iTs9viOTkx0LmHy5h9S+d0W/r53jWPVqdoyl/dJ4zboMkCfTZXbqQ7ofWuHWA99eSFPOjNO6yn
QPz5v8/LxKEWcBb/Yz11v3wYpmLPTKCx5ODfa+aX1EEtc1B5ZesrwlQ5wPfgfenSixYUFSC1KxjP
4EDQ/jIsqlf/OlxGXhyd05i0FT0XMoaVjkm+rnCDJgZITzSNr7Q7Dm171IckXCoV6PaKVROImCiV
IV66nrZlzTJpY8LaGGgz2wkQLrrJn6pGlZFZ2TQExhiDhP+HCqDcw/u3DXLu5xblpKNHP/nt/Tbr
4vvSdWz9bkiaAd8fyxPgvELKFSH4mmFGvOUi3EJ2QYx0Xt5IlqV84mPTxgb9UFgADeP1husvepFG
hfbcZsVmar/NVbm5bWdM8SpK/gHKF6hmIhAAyoVsjZPcn60i6FhMRnD3mVUI0MCwTeg241+75HFJ
90byNrrfk4aiNnyYfBoZGAAdPy9ArzeQ5C6YF032P7zgx3LqwqZ9tkdF9mBNic5+o2zQmV+PvTv0
LG7YttE2tXcAuPTtfVCJkF7frLDKxuUji4fiK2phVktDpn/+dzIkJfLAX5Z1FpbhVK9IGZZWH46V
wl9dcfdwnALBC3AsYozoUo20GchsQ0tZrJfZ9DKXunaiA0G3RTAVEV1qa8NH7fNcFt17FPhcsvSs
m02gAUOIsNgrAUhrH+zmJaj6bVaYIUULUb/Lm3jJ3m5v6dq9R97PAcEc4r6rPHJWtF1lOBCKCaaw
A1vt79vfX3nGDAu9BAKgR3S/Cflnz9g0wukzB7OJacEi0n5nlhtybTeSfylHqOeZHPAo+VNqWE2M
RnTdDUv3iQR7gyjSSWtKjkQi0A9A/iiArC+lYMw5Kdt2wiT1EPXNsVi2Sbu9vWFr+iemxDFMhrTK
FWCuhtb+jgHxBRWqGcCHH/z6BOBq3n3J6iNRKfva6Z8Lkzz+hOqFvvgQZs9hY0S5ilty7aU8/750
+vZM8pQM+L6Bbufy29weUvabmRlKiIoExpqeoe3KBngAEm8I1C5PJujQfJUEOout7IdHwE+OijWY
AK3u1+3jWdsxeN3IvQkOpyt9NhvO/YkzFie9FoZDrurgXfk+SpNQMJApoPxuSDuWl7q91AGd4/HN
NB5Jfbz75yMPjqdARONARpMsaA7Fmyq3nuPiKXO/e/bXd3z+b1EKc8lgaRP6cHYLSY/IsqEBj1Py
tSU0nJf3CICjis5KdCohI34pgOP59Y3F5PFoFxF6XTlTOUIyQqmIrkC/oCOHhGZEVNkkM+wbhctL
BqjCegiMHbG7j23CvqIH+YWPXuSRMWRD95QAXhEl/0e98n/PSC37mHoCf9qBog3XLNwHUna/G9uN
wfd8fxh9/vtsyb3NUjT8jpk1xjay2XrThKpexjUVRN+HcG1h45A1v9xju/dczpt5jD3NC3NwBPe5
4hSFGkguE/pL/kaw6Me8SmjSti6nAXNQMfAejGh22o/+UB7aFgCMGKPdzIxvbuvlinWAQHSWAqEX
lI5yFMJM0EQGI5nipBvcDRuWn5PfehHBpA9n0z+3ha3t39/qhueg6oDW78v9S80mywcXtRQv7GaA
RCos3cobJGYKQLwGTDAfQJGXn7cSp6E284d4abYV3U3axlblHNe2C6OngDXHVIS4aJIIq+n90ijG
eJ6Nk5eVrwMFK/tSfOC1qoyxKsrF/EWAehDSttKFpkzzmbuUY0xt+tYuZNPT4pMPWoZ+ULWxr54L
3m10gQIKDN765arARlIms76MMWuKcNvgX7fPfS0CwTQEcCtQChQz7tJaAhsGIBmmKc5rIL7qw/TM
9fbZsNIDhsyWIwKS3WjkLw619nNRvsMsgKVZIMygZwtvx+Xq8rqY0G8x8Ng2X13ng2ogeU3rUIlD
0R4xKBCYJMsOzki9K6d5ipnWAaP2h26fEqooQq4dEFxu8ODCiq/AEHSsmpFFG+O0dzc/NRSUbh/Q
mq6df196/JoF2eMAJKtIENLj0pdx1ec/pnz8BEYXhS6sLkXM6otgVPCUXZ5G3QxFuix0isHTOeYH
YLPeXsrqcaAUJGq2LgybZGNIYnAd5M64ocOT2T1a5DSwdyiUqDb9nwj5nQH9RBfMgLGLqwB4QFkZ
+tHtNawdB9rldbBuiSl0GTOhnjUDM3buHGO0xy9fZvNlGg66Iqpa2yjM6KNKiX4sjCrJlz53B4CP
DnM8mK8mhrjJvlO1/62dtRjw8fBa4vb/NQtnTo/RzW1NHDbHGvmsRQP/eHub1gq9CJ9gj0V1DlTt
Yoln3+cW08EE3urx4rXl24Qm8E1he+k+Ja0V6v1SbVF5mh/6JXc301g1m7Lq2teOB4bi/qws1AZg
FkJFUOOiiVKyAVVjzcCQMJfYmJHlDvqw7La31yrUVnIMLiRIRowPbPJdDgltt2MdSLY+JsZTDhdn
CMv8aVLN6Mio1cLXu5AnXaNMQ0dqQp0lLuY+sqwvemntPJDiArfHyXZJloFa90Paz7uhSiMARpOM
RambhLqzT0e+r4q41lU9PyvXAlEM/GcBUISZZ2mXPb8CSLne4EU066fSqw+9+9YmFTqjiy+3d3vt
POGlC6QigdPsSpKgV7pT2glS5B24g8qtTQaFGVy5fVgKcDJQewEmi/y6Z4EFrkYPvkqq+VFrPhfa
i96pKBhWliEmUXEzENEAYVFaxmQxOEuAY445/VGE9fh29y5dfF7SScorj3oFGdHZl0ZsL9iC7hcA
ZwtU0MLlvuq+6vjIHeCv9DGbI7oz5n/5eaFvZ+bDo7NF2gafT4Esr59GJRbp2v6f/35p/wvM7XlN
kfQxWXyMAy9UVaJe0SIx/I++bYHpAyDXyxXoNlJUE4jQwaIbcT+k1WPPFenpVREGgFZc1D8RXYq/
P9skkLvV05wj6Osasq9gV5dpW7+jZoR+GfiHwMkHWpuchZ0J8YhDUh63TgT6bBXrydo5nH9e8trT
Hmj3S6BNsZFu6ip6zzVD94bA0kdbzRUsfTF6gz6ZORzMvtkY+KPwN9aOAKUu0AU6wlTIGRwvqxe0
ajo8rsaoTwFgHy0qLOq1HQqQVQN2BRoqrwjoRvAQ5t60ID3hGOEWtRCFuVv5vovAGYBAwhSh0+1S
i0Y/tYfR7Xls8mjQQpoptFSYGul5xAQ0Kr7AwQCgusxSgpDQpbzACSfp84Lkd2N1kUWe/fqRgmc3
54qC+spLdCFOuhTIFy+cgb8MFzv6qf9gY9ioaFBWdwxQUHArUOO6Ysorxm7UnQUi+mK3lPvs823T
uuJPAPwGtw0IRwHiIul970eQUPCqxYFzQ3sUyAmHPPPZH3NpMBsP6jOQZsxl+pgutbtdcnAF3ZZ/
vTyk2RDPQDqg+q6yhXmgWQkXuZqJ/NGNkDv3N2pfCpCOqBz63kk0E8mg19l8zPjxHb/fR6kT2Xs8
TnKVvjIMeJ85whhvQm3T/mo6Co2+vvT4/WcCpDhpGEtnSnwkZuxux8dtR09cBfS6egYo0IucvajV
S6/HRLLW7zt/jPP2JdVOzub2Fq2tAGl6xElgD0Jnq5SO08B2O5VjPcalTZ74OGcoe40EeTN+d94H
OQWhykAcw6i03GPcdWgRdzo2xKVeb72S7HX84bMqIbOyXYCqdnDiQC1A26zkLgQzI5WdGX3cn1zM
SJq6KrmkEiCdB/AQ9MouLAiYvM0ENpbMUijV36Du0k7+pRsUBLe6YFGRRIxpn3VDABG0zraz89o4
nwr2jzO9lfNBt4cw7dtw7vOoAZT+MHebOem2xf2Nb/BY0C9mIFsr+pGkxwAJqAqccY1/0top9P02
ch1Fb8WK6iGiddBf/Ne+yU6L6Q2MD+CmOJmNFVpDB+hc84NTVAoNXzkwpLUwfQC/BZPB8kL0aQjs
pmi9U+k4kVG2UcH7ux9OxOZItaOyhtZd5EwvH0478VmWBNQ/lW4DymUrKnRF5W5tEUjMwYwB3RDt
tJIEiwSTrhkkOE2ALyCxM95v6eG6/+/7kiHztDoBAysNTvYc9cWGfb1tZVQ/X1ImonvjNPf4/NRE
vKwi4qv6TFYlgDIPEwZ/OYDF3595wG3aT00BOvkTQIqjEjS56KB7xxrOJEhvVdfN9dSakACA6uUL
wuzbn792jvDGAioV3TIonyFMkBZgNqzykwyf7+jzbGt52BIQeLua+4v4w6ELtKOhRCxe27VzodKu
ocsfk/9dHpw4eHQLTY8q1WzO2iU/lyDtWp+b3RyAIO60FLuURoQdyf1uK2owYtAXtGzoZJfvBs9o
zhhK+KfZ0kNHR+v+3YkGnAuMsQM3z8F7L78pVg3vaEi80xTV/FOv4hy99lMvPy+Z+8aZwIk94vPV
DBgBfsicXdMec/9+/cXsLQDvMDmKfZKpbEkKLtXJLpOTXgNF4MWpftxW4BVduvi+pMD1UqGTHNm9
EzjegnZn3R8fIqJB+z1SPQLrV67q2NWCl2gBPZ3HP1BQO94dv11+XrKANEUWoxrx+SAJhyH0l411
vzd6sQBpg4rRKewFCOEnTCcN2+L+oR0sACzFyDVAWTGxeWlARmTKaOX1Cd45PTzauQpcbkVNBd0q
fBL8D4jJpCfIJ5qeVLzTYP+qLqxSZ1PWVcxAEIjqkMJZXJWFHgLxmqIWKTelGS4pbIuBO9gJfrLh
m2N9HM1vmqodZk1j8Wj/fylyQsOkmjeB+R60ruDGdQHRpzfvOHK8R7h0sO0IFCT7yjG5RKwBtJUb
txxAm91H99+58+9L1nVuMkfP/DE5USsL00dwYr7DaGDcDSEO2vihXlIEimZLDdiFpn+qtB9+9kPF
NL/yOthnn5ehH21ms2QCkejJ4I+F8zN1fpqawpteO2RUNZCXxESCwGe6vBas6BtmjWDSLLJ6Zyz6
c1obn26fgjDQkr+OyiVQUzDDga1ypVM2gW9sVlkQnNocc3mLBwAoEDE4dbAHX8MOvZUq6L+164Fn
CDlFxPz4I50KdwYnHQ2sydDsiE156Ft5ZFVxmyncztWV/U+QXBtaSl4MI4cgjXwwp9esZhurb0Jt
Ck5aojLw66sSWMiIEDHDKa3KdLV6tg0os9Vv3e14KJbH2ft9+6jWtAE+tMDjE2ZFDnfbJB0ShjQj
3BGKjA14qtP9bQkrWwZoC7gjIk16PTA0JBbVtaJ2TxZo8NpDW2pgIn6jGgmdWiFqZTEQBfRCVEAQ
U8tN/MCa89OuGt3T8OybH53h2+2VrJwHqqfYKrSlAcdUzmiy1tdS2lHvhBu8IeWvsqof/CkORhU9
1181ki4QwJfF4yi4ZyHx8o6aXm8VIGtzT3ys57Ba6GOeVQ/Atd1kOf8J2mQdfCvWZ9OZNpNbbe9f
JsaqkcMDApKB8eRL4WlVzCbpM+808uohsw/ZS1Dv0jK43w6BtQvpZ+F+XeeHMaVgd0MNMYOxT7fD
oNCFlTIrfN+z74vTPAuAShBWJ26C0wJKGWD0QCpTbBx2nPRYnx/qFpcWwwS2eQy0w+39W7HhF4LF
hTgTvDC3pkmHhWknN/iCVrLpy20BKzfqQoDk2CAnxrXRggA+zJGeo3UVCaqsISFaHPH/P92WtnKp
XNAgoHYJ+4pxeEkdqNslmeHiUmnk5GrfW6LKea4tBwgu4HZGJizAVOzlflUV92tMNWsnqEnYJJ8d
0CQ7Dt8ZRbXL83Z3ezlrp3MuTVKLnCZ+j8BSO6WmMYRFCpCHNH/sgkGxbWty4BWirRRQhXDQpW0r
qyzRi8TRTk23HIeGPRHAPeSFqsK+tnnob8SQLN5ZTMpJ6co2AF5z2mE5JinCBNPbJ6RCpj7EGNb9
ng86vpHmgtOAmFy2SZo75QWzNYBI2S0yblEeKMzryo4BzhHAUYBFQL+0zCs7BIVHarsMwAa1cYKw
mrfGvL99+Cu6fCFCOnyvak2HNBWyOq+Zu5+oQrdWPg/YKIGDgVrRNRqRvrSaPdS+f+rr5djVzbYs
M0WOULz50suAkh2KXXCv0LAun8IC95OD3wVRma1Fgf25cV9rd2cFGML8nrAXphyOWlvTuUDx92fW
jNQLD2wLAvs3lhYR3gGFXq0ce4CBOzGkBLS1q1JtimC/0fsKYCUACtIO4PXUrI93Hzu674EciBKb
j143yZEaJzpVk2UBbONh8dD7oTD4K3cQOJTwdeF1ACNC7opA5Aeend5IY95VVjT0fthm/NCMvzWr
EWOry6f7lyMy+WIGD/AhsmlpDc442oayePIfeUTN4zs+D0gSMW8HS+lJlguFYcLtoctiz/vDexoG
ip+/duD47n+/LyUWGJkbUHY2WeyW5Ry5c7MhybidjZEpgkGVIMmLqiuguLQlFoLiYF9EZRGxUSFC
JkRHxxGG+JBpA50BMK+uKpLm4vrEY4DaqXm6Y17zVObtYeDWpvTNp6LyihAlsQ0GAtuwQgEjMwJk
Y2dAadw+s7/ZUNkunP0OOTChaTpYy5ikse1p7MSs3Km3jWW+Av5+2CARnG9ReGgebQ5H3O+dtyJ1
+8dl6lnYdLP5W29V5IVrhur8B0la1Obpkns1NgaP1w7jiGFffNKmU5rGpoCcQ7v/tCiCs5VWfzFR
ibK5AZR5NA6Ji3pmq2p4lJXn4mIEOHlg0HxHi1HoGe1HDsiN0G5GtvemuokMvwVaex40oVkTL1qG
YQzbruQbnTXthqQD2SCotTeUkuIRxaVuF9iqQS3x1FwdGCJk0doLonM5vd1TCqiJSSiOP706xfSh
WMgpdfJNEDSK5NHqPTgTJZlwY0zdXOtpFrfALHfTHxma4pJccRPER+T1iDw9yvKC6c8SP+Js7715
0dOJLcmJVWbkFIe6Uj0UKgnS460l3EkaNBecxiEe5y31v9y+Q6rvS9rTdznNChff1/+UgmhB8Uqo
Pi957bPuAvG3w+erBCnzyG4U8dSaQp0fgPTIuYzqeukbyWlyH1kx73s7iXL6WtgqbJm15w44Fkio
om8UdQax0LOTrhLalKafJCcnedaC42TQDUg6wzY/JbYKA2ZVFjQKsyVItaK581IWsbiOHLStYVHZ
c5BhVqd5bXrB6mpsTU9R81vdQYHEKVo1wWsm7SAY5/UAplI7AdVs29By29jJ16zWfk9pu7+ta6ui
EE356HBEL4OchCNjC3piW0dumpHISp9MNm/N9KnAYOq/EyR+yNlhTQ6QX60FgszigWCYueiPtdNH
3FPY3jUbA1p7ENkhNyKqy5dyGruf7GBEYnfRsmNT0ud0dg5sThVHtBbVI0T8nxxJIaYBIUoSDKLo
EXzKcvJjIphoGsxga5XLswbK1tpju5pZu17X9+BBfLu9n2sKiXMDURIeGJSHpXWmjlZUqDbA/wap
bdVModbk4aR9LpCeU3H4/c32yjb1XJi02NrlfW3ObnJKK3fYFeCix1Pu/W6oPzxYyUj2bdO7kdUS
PdIsA6NjFRDQDkEnzBc0KjTHvg4ntLlsvdmsf5PM+6oZ5aOfuHiRF/aUuCBtDObCfHIMFLk7pOp2
faE54ahjjr3GkE+kwU8InaUPNiX8hzBvqvSDm+fJsWFd8FjOlRsFJQDLMH4dRFXOkkOnJwOcHjt5
ySrQ6ALYMngM0vJHk/PucUGD0wZgJ3Q/cduPcp5Px7ay65fZHdk2qXoz8ks3ee7y4h8+kN1AhqEM
HVDbRTp1xxetZ03U5bMXAnciCeeK9UdzQKEC7d02SGbL4pEuwRhlwWxFdYLKYepScG3aaXnIR/I2
a6Ab8nQDP9hdfsJVAnEwmbVTAjDR3bLYQTiyKdvbS4nxWYtP/zjEnza3VejqqmAYEV1kgDBECwYg
J6SQnSKL7QwuwgUnewqqL5obFeTXbRFXWiqJkLSUJG1Hp1pPAdIEFFb2e8iGjQdkOfJGbE9hYVaX
A9uM/DEehauI1AMQQaL3LI1rA0gI1YM5/9Mn/7xjPWcypCenQb+8Y9VDGvdc25QzoNGnn3XXhGx8
5JbzngWJeS+48xiNksMrE83hAG+kgJecAfxqfp9Kc9fqyTukgF4CQ+EC2uwKyNCaiQ8IGLxsvqHt
U350AAdj3UnBghwEEk9nQqQIaElJZvcUQsD0HgF+8Ccj/IfOM0XEuKYC52Kk49EI2Ff0VuS6/M9z
HtfLS6kqHK6LCAD2LeDfr3BGR/iwmNVGknBsRhrN2nAw+EjD5v7ud7FlaPtDrks0dcsvs22h7u3Z
qOq6e+58qYzvtzX56uEXnwepLNKpQAK6mrtrJg2QEIOGdczBC5h1DymxHsicbfTpTnKc/xw+uqNE
B3OA2ot0+KguAL8jcbWTbnxzs9+Jd8juhhkVq8FQi44UpEgOCzt05l1kKFD1mdkh6sz3CdnY5jZt
trc3bPXgkWES8yCYaZGnl9vWsMGbamkn1tDsOKcd37sjT/YVa1UhjPDAL55bOBYAtkN5D/P0CA2l
DSt8Ppl9jRFZY5g/5kHphEOdvi0V+QiL/adb4H5y31ABQ61KRToHzYWiY072OisMii1O3hsn0IZu
U31PKx467RewGLXL4wIUytv7ufI0mJ7nI0WJaWZoh3Rkjp+k2lgH+imp/0krjDSTJJwwj2V5jy1w
zm4Lu0oCiB3FSLhoNRRXSvKoE32e3YFW4FGppuTRs+DszmQsdp0BOBlbowAT9ZytXboktKmX3v/Q
QroIG7Cv1/U64EV2U55S4zQafaSbb133Ick0xRKva3VYI5xB0Pggkr/GEElpkwWEGcbJN1+zxQyH
6cGs9TAdd9TbpMm2yZHT/Hl7X6+sCLJOASJtwC/iml+BMLaDXlGq+QiFR1CCvu6i0VTYqbVrhyZo
YAcjmL/uvrMSeHZDD8/I1+Jp/A6E13L4eHsR4lWQrpvos/6vCPnV8NEKx4xFOxVFVC8h9unffV8s
8cw42TNaTIiD7wPB/bGO3/FxWCUxIC5yQZJmi0d1toIExpVkQ7gU3rPmd4oNMq6OGeYARIaOi74G
ZK7lAc0lYSa6NeCJ2LycwtbLqh2MV/LgDzaK9emE/hNQ1odoo2miuqTzrtLNbp/rlEaO0ZBfetMb
G4uUwdZZ8nwOtTZQjVyumJOLnyis29kmW2NlVh0r4GkG7S/ALIECc5hfPQ1En20XkWpQ5LJWleZs
S6R9d3WeLEZO0tgj2db2s4hMv26f7OqKBPIMqu8YFJSpv8yGam6T4YV23a9zoEd9+ehgAmtpPgC5
87ao1cX8LxKQIZ/TySZgeJxQl6Dz56K0P7batLstQrrHYgQGLwuaPRGsoWNBBljxrKaYy3GpXzHI
9OTMzYPf109wpxWqKj1iV2Kku5yPcNzynNevuqWH47hfXDPifAjn9MU2vpHs2+1VSRv3H3F4UEwL
iNz4x7zUugrclbVuYFUT6SO8dqHJ3rOgMwnWpYSkdvSWMb1+NSr/ECxBZLgnlqJZ24ttn4bk/5F2
XUuS28ryixhBgv6VZJsxO9vcnVmjF8Y60YKgd19/E3OPjrrRiEbMHClCLxNiNVyhUJWVqcorSNeJ
N4v6KK2iDiY8CvvULlLdaVi8keKIRq2/17ltwy3R7m7PnLC7/zNz/9oRX4ZLyxrwQ7LYJUCWVNA6
2hk9dNDrZTSDyR20T3SbVSzx8sEh2oUyvYRswp7KFvE7dsc806A9jMl9OiqynyoTgh/KW2Y02gAT
fq4Fzn36XCh726QmOFQFPSiAfYrwH3txJnPoNBYX9qd6+uO3T7kq2JWuzpkJfiGcedOGblQbG+iv
MraFpR3ngx44zu+s/I0k69s3ApQbcLfgbXANv6kT3PxVl9TxmIHhiFUfEsoi3zD6oEJjmIFsjyJQ
kk0fhE3hV1GHRaJA2HlmremVtbqc6c9A432+QzNP0JcqFgqVGcE1LFs3G5mLcWnkd8HmwGx/2arg
SLZM50MRnAPdGHhNLA82INHWkyayqxgp3WDQ052zfbq9UEIQ8Hpiz40JrlVLN8rSCgPysTZW98Ve
p2giDNLsiiMkc6oowiO3wbvrwKpzufl0Qm00Y6QsJrX9oCEpbWaqhlfZ4qCzH5w2+BcpfWHi3NRZ
CwiRQaLZZ4G5Iln8ZfQVN55sGOc2hPnqjFlLzAmMkqjnNV2QqrorVGPgfz87o/bqgFrRwPehyxz0
Wx/5CMJ7S+GnZauOvnVQ9wMNAxVSYaYmNG23IJ6msYEGSs362KFB26S/GNnd3l3S2ULNg+u1oV1L
dGp9kudooy9pnGifcvsuUbUhSceB+Bi08EB2wW9ezpZJ5x6vI4fG+nYYqgY8/izoqsPv26OQhR/o
ZQcWHxRywEIJVqxsSRe3geqzttVh1hyhoWi291M2Ra6ZRlavYgx+jbzP3i6vhxLbGMguQKkBkRCW
h5lu1XVOxeIFbCMPrmZvYaF1ZqSjL/lQeGD7dKbpJdFbVOGJve5S0yl20wzNvY6xMTBAcB+uptkF
JNcY9EV9dp8Acx7dnhbZVgU/GuBnKMsA0Cm4XHdyZnSZ+XC59ZeSNMHmfCPj2wo//z8TZzYEf+uM
DfrwdK2OdRJr7cfOZiiJKI60dHnPbAizvflrDdwRPFPvN/cumT+55vbCiHnfFk0E9q4W2YNS8dBQ
zZ3gRqhBpmr2MHfdN+o+dTSa2vdYQAXJAQyfUxgIo8L7YwM2wUfIx2jYTnfZ9LNGavsdW+DMiDCM
hXqbu64Ji0EkFFoAXbd2F/TF8zusILrDax5oZUTkl6ccz73JoZODBWIP2bwdNgLBZKryJbJrF8EX
nmacKhIZnUsrRQPVhnl1EeNNLNry54QdqN8Fa/ucVb9vD4hPi3i+z01xt3bm5As0vhnOiFhvWb7M
05Op+Lxsc8G18+o5QLVXyX+3tiu3hHoRpNGrx9Qje2NO77TMe1uS4vVsurxsgmgV+SIRWesmLUTY
pw1n0wJZNdO1k+Z5P2/PlGxRUPsBYhNBCpIhguttkLc1tK1kMbwXHfZ+ttezg9mEs7G7bUgyZ5zq
AyTt6IDiXvdySToG7V/NdMu4HH5Vxa419qWqGYJvU2HV0U6HAAhN+XiHiVRNPis027W1Mnaav+cE
RE1+6IMkaK7v8iaLDPSzrAofILkeLywKz5ayxGOwxCbAPluC0vzQpllANyd09PXtjgCERKicAGIN
CkjR22T5RPW89Mt40GiwFPsOOG7qKUJI6XBQ2PR5jA/JEeGEmsC7bm6XQfY9/WbT5lA6R6SEIoPN
79gMeLsQUAui3Qt97JebYezaemIjNoOlfXWdLTC8b0P7thQoPz2IV15rtYClXjX8p8Rp0i3D2tQk
2DTI9X3U5z+397RsvviDHzVALv8oZmcc1uae11kV0iZ26JVDoBsAoYEgbVwVx/S150rc26g4Q1KH
oIhyxTCoFcO0dWNXxb4FdvDWGf9qaVKz0DYLWgQJ1U5JnXzMq3yvxUVqQVrR3jMEQGGSNdpx2Az6
Db2W5c4ftj5om8LB+3Srv4GCMz/OGyn/rkCpu/c34n8onc68R8VuPXib1u3sxu4jVyPDEYIFS5z0
AMV287wcSs0CdMgnU9xVxfxhgiJe1IGT6DerBu3BaQyNBVtv+shjjtYSktobI3McSbRt7fz3YIGY
ymzWGZUZPX9JoQz2K2XMP7IkN+5tRjXAkqrp4FnoO5oAUWDplh5zzdkOOsus/eDoQzhp2YbX78QC
I7HKY1Xm9Z/RrPOd5hRAuTtOuUdRSjvcXvZrn4laKzyJjae+wXXsLncvJL8gmzbWZVzVEM6gX+z2
p7ftjc6BRRUVg9QW6j0cccsFrQVb/dA5gz1kJbIWdHoGVXQb2oinWEDMJDkUhe7+3ICTUDxfrq1y
N4NCEy+OXCtOV4TWvV+SMl7X5+KV/6kuC4VHkx4emAEDLLofkCO/nMW+sMoqzwZ4tPaga8HTogWN
qltfEgcANw7ZJl4PhhQRH+dZHMCQ2DfbCjYolBae9FrVvnE9Bk4Jjy5MNCgjESyWHB2n1Wqrhx9L
VvZns43d0FVf58x4pECu3t5010NBUwK4+8ExjLAD2KXLodhsmfKpKWHqkIx3miqxKCKh4S7xfZTA
UDRHkvfKlzFmbG1ljJiqMWdBn/WINVu0vnds2gNofJ+y5WHp9L/WxHusyu1ATPZNL0rFxpNNKC/J
oC4N9PGVUqNe1p1OXWw8NInGS14c9QlpE5v1R89WgROvnyV8xP/aIsKMLiwx7dws43Hr9swYIme7
K7dh33SfvM77UKguPekKIn+GVnOwsV9hB+YRymV4bmGGp2TfpAZE95zDOzYJcnTYlWj3umotMMrO
Hzzka+NSh8NN//S0Cd9hAdoUeDWD9pqIb9Ip0+p8mM0i3vY+1OFVel6y9YdiGIh6bXStQH7jck1S
rSPMnpYiptmIwqK/MwqQf+aQwOk8VxFeS23xlhUegEDcTbA1ozxb+lCGiQswA9/Rzlr2nQuu88ld
6ijz2ya+PXX8e5dXOK4NpGnwXjQwNDGEK6c18f25wN4mh9LbaROSjfvbJmRbjJOVIuGEZxzgAZfT
54ytUzCXwcSSuvvUJc1uJIlKxVU6kLM7STg44MSojYRiIAP6ZHgEETpQYQuBMlH1RUgtQeUPzYXg
p0e6+3I8abWWZV+kZWyz7/XSB8X8iTgKTKrEBhYD6BcLtzkWSLiH5sUz1w4YgDjHO26bIr8mkaWq
DEgW5sII//vZRZR6s2OiZSCP6Q/La9GZ0ES3V146CjDqY1mAZLh6K+or06sGQjlxM7fRMOhfm7X6
QNI31m/5LYF0GdhKkP8FLZlY8rQNY+whf4lxfCH9i5Z/vj0K2TTBPfKeHFBpgdXycpo8IF4RVOPz
iVaGzpGUqiYE2TWH1ydWGiV5lEjEGxsEbf1G9CWP0Zm1PlZE+4webrrvEH+GACstkbuwn51m2x+c
aZ5A4TXU9x6rnEfg1gwVmEc6XMAzwLYFuBpu98vhgpCshXqJlccL0aJpmT5kc/Jye0Yllxx66VGS
5GnE6zrROgOrs2rYeJX5xXGyqNKtQ9Y/toUfGRmJGlWvnmwf4gEOYAsBhSQeKpdDyhqnmmooJsXo
of5E7e7Jb/PjMKffbg9L4rtB8A3BZTxV8SwWryHQOK7j0Jh53CXdMZ30vzKW3PnbEuej9f22KemI
0MzPQYXw3mKc6oGAz2a5l8duC+hx5LKnWdXpJt0HZyb438+8Q8ujVL3BIk2zwaJVM5FBKCrV3ldZ
4QM9s9ItXaqnrQtHBwZ888mej7cnSvV9vmZn36fD1LHew/c3l0amvpxs6KO/3QRWnXcw6yDu8XkG
6MxEb5tTgncv3E+9o12k4ky6fvagAwd6OSAEAuvQlXZcavbwrxYgU9pwJM4D8T77+Vd9AfLt7fc0
nBxyE6DRIdcJVyRJi2EZyiyeNohv+eh+MCtFp7FsNV7JdfHuARBazOXYbTn4/IEVZ8/MD/Kfb1+I
868La135a+6kkPSM/SFk9WOvyhaKjSKvF825ASGS6Zp+reye/3yjjRj1w7I3Qq1Yd6xaPjqZtgZ0
XP6s0/AhtZaXplHlRWUXBcG8gf8Gu832RFwnfH41rGObxmlJ0JR/aoaftTZ+IRXoaYYc2nOmfagH
Y2caxd5Jjc+l8Y7zev4LxJ7QxdaT1qrxC3rHOukseZlyX/Hckvg2tDCgvsQJvcEzKixj6ljtPHck
jXX/cdE+0C5e/bdHvVybwEICjgs5iYoPmee0bmU6aZzb+57eb+a9luxub0b5WnEyVjxgoaMlyqU7
uV2OoBVKY4369XfiTm20oCH5qKGP9BFg9PRg2cgRMTfRwtlHWipr0Srirql2V5qdKikgnVROfOgS
nh8S76a5YaTTFzuLB+NU0W92+ydlikStiFrlxwO8ZUhxQ+cCBJoiiy6j+oTIuM5j+NvfKFr+ylIr
LIc/QzvuDYc+jHX3YpZkDMA1kL09E4HkMGIWcDEQXIvC0Rw8EBSapZfF3pSHy9ctz8Lb6ymdwDMD
QhSodetmrYmbxc32aJSPeYOypIKdUuIdQV+PBBenLbgurYA6PTHQLYxAc2t382AEtH2+PQi5BVRP
dBiAJSEQ8sqxHnptyuO0mNHJiU7IgAEj+J61AEPJP1b4rzi7EIFjNdHFBivFRAILGJaxJQoTkggS
UwUyHq5+fs0J7jce892O5khyt/0SoN0q/1xsE5rBgG4/ro2xfvT1lESmu6hyXtz9CC9mXPIQwcPT
Dy9asTjVWlvhzxaCda0d79FNd1952zOZp5d0tRQbQrrnzkwJey5ZNt+ve5gCiC4JpjFrngjbZnTd
FKrtLd0ZHP/NJZHhGQWnu9nM1IoaUb87HurP5aAIw2STBuVdaAK4CGEAO77cEgk0Hht/3PJ4NQ8V
W54889GoxrDtnf3tHa4yRC4NmfpmdcyDoa56SUbrQes/DfVyV/kquIZswgxooiDNClYwpAMuDSVL
MRQ107I4qQ4dOa4KCIT080itI0aCWiESAZefX9OqpFuDz/f+0/yStO+4AFFcBYaDN5xCSuvy8ygb
NUYBZsN45Dhkd0ublyW150en21QtQ9KLkDNQQ1SSg7TEXEazNn3RLCSL114bwgQkfuFSlt2TmwxL
E5iFEWR5dlicPEIBY4rsoknDptSdP+Y8+oraqOxEoWyBoALVfg5guRx3WRcQm028NHYW78Go8qCa
kiirDu/YhC5mld9ESF0LL4KMNnW2TXUW62z45RXsADK8P2WLktfQv2dAEKwD3ArNklDQuRwQw51o
Qy46iw3IcO3mdm0+jnZb38/trBLqkflcngPF/c5Z0MTOAfTHTe2aYx0z6GV97CvAZOz2ZPfOGkE6
gXzo0taKzK5dFY8G6QZCxxJY0lGY5XWNyzH6Wu60erFkAEbVJ3TGRFVng/pjDdamiQYUAit3qkK3
99EZTIYI/LX7ZIWG8O1FlW0dQLPQyAs5d+SzhEUtMuY1WwNNPrdFzzKnAv3eqt7cMu91ZkNk3mqS
zk2IBxvLeGAz9MlBde6sd+b8Rj2h11ANEBEwiSGlBMplYTDEG2ejrAmKxOXRtUKXfr49WdKBoIsI
gCPckFDMu1wylADXbnUKGlfZdOjbbyipBcbwhQzvuCGhhQtFHtCdcEmCSzspKbV1SlYam9kWoGU4
BHxaA37n7aPBMwE+zMDTGDodl1ZsM61T9ObTuFv3GwGx+h04bixV055szs6tCGFTsTBQPZkzjedu
DTq7i6rlR5FBBEj7/Y7hIFsBWC74ha5ELifdqmua6lVcmJHbhYMfJOzHOiyKWZMdGOQs+EuO88iJ
2N8EGITOafsqHg1wPYNB4ImZw1+jXSreHTI7sAFdJqRQ8XASQv8iX0x/cUdgKrYe7ykzbQPTZ4eN
9i+3503qiM4tCbsNgIWp842lig2z3ddLGRS69zhrflBW9l2eO5GT8o5/7/Pm2EFT5S8WMxQHSxYX
8AQjjhbKaWCFuNyKaV/0hlZtVex6w1/oIDyxTAV2fs3wihEuSg7orwQoijctXdowGnsBS3pNY7+1
n612i0pors4thleyEJcNoOlWH7jz8mgCiFMu/j1lBURySXR7vqULi+geJUM0CVxnO4qNUD/vaMxI
O0S91kbb6GVRD7jvOwxx4hQOnePiqJcDLmmZgxMC3mpeyuK5hv7WHgLKKQ2SEdojt21JFxC4U+D0
eGgg3qLl1qWDM2Byjf7gPw3VO+JG3vv/z+eFLUoTN7HHBTfIZDjBnEKi4evt389P09XmcEBigDQQ
StVi9asrRgf9eSmN02b77Tb3vhNqtL43N3s3o1PvtjHpDvDQUoLMgnVdeTf8dFgMH2BDF+zVVhXo
/cfKVXEzGHIrCNYQ2UBdWKwfDT5z4Q37Ou4tzl3CNrAQeQcvL/YWOm6tvNw1wRqMDXrRI7JpH1hm
oNM5O/pFpuJ+4/euOLs2HDMH1SFOFfnll8xp5nGg6KCp0DoDAMkQZubW7A2v9iLXnWhYpy0EaWr/
BezOKo8tW1uU0UCHgOwiusb4RJ093Cl0vNLaaOvYq4ajvxrfW+ZAoB2Phd3Sun+PWaW9Y4FRkHFf
0aSAwgg3a6HPU5mgmBGv2iOHw/j5N4v8uL2JZPeqDQ8C2KODirrozhoHRIoTBFFi0zsQcNZle+If
zOnuthXZJuIZWWhUI3uOi+hy7tzU17KqtWiMAuKhHehh1o2nrVKRucuCcMgVQS0TLC8g2SaXZiDq
i0Df92lMje8+tA6T9I8O0bXM/TY6NBiN9R3u6tyesECWORUZqEPhrqqwsv8mRLXnZP4QEFwIJwBa
gUBOMMAmnP7WLnmUcJenD/bbizOEoxsgD4AIBDfn5XxBpGbCY8YrEbXP0HnpgqbdwtsrLx3BvybE
lDhy7VuZekD41tlA79alrZ5Ils4KK9LsKmI1tNahAAAQkhDmjPOwdnoHFJKdU/f7miz5Ucs1GtrW
NB+XMikPE82Mu3aoEgBUcmtfj2ulQtrIdjlnGYJnAjXPFUlACo6xanAmxFraFgKS8q3clmNdLYrB
yqYU8RyYUoAyR0FK2BTuluXGRnkHXJKEK/IBSiITlQX+9zNXt6Z9nVUFLCD69apgsPdv3xQuwPhY
JwBkLZHQzk56L3OZVsWb96GKRpXsouyeQEGb9ymjRn9FcFuZbCp6SJPFk/XoFUMAKtlwAtIFN1Om
PfoF6BJV0icyN3puUnBwKQJ9KNAC7DsgMPLYEtLujqCKZ6pIDaXx57klYadvEA9NDTrgcZq7x7or
j7Xl7EZagLnLvp8dBsY5N733QEbma8PXunYicG8/j0mhSDxI9wgCYITRuBIRGVzuETd1p5TNeFhY
S//iV/M9kOjHt28TtFKgPISwE/8IJuxWc1hDAXBE61f27CU0efDcafly24rs0oBoBg/aAD5H99bl
QCYGzMzqbWW8OEuUpS9WgezrB2Y/DvYUuNqn29ZkUQTCNa7mDDyLKb6WU31L+4UC72U6NcQfJv9I
K/8uK6sPaWk++NDzVNxRsroskhn/WhQOs6/1qJ8XwD6vRf9hamgW1np3v07Qnljo+LCAmVWbnGDt
pjTwXFCNu4OKgE22V85/ghA6EbpuW77RMu67AEy9GVU8cuXfRxwMejdU1kQuRHsyvcQ3Wtxj6SdS
/do0lT6EzLOjT+W/BoTAwh7KQSs6rFpOVyibs/pu1KtfpqVidZC5EXQdcsQW5uuKqa5aUB3KNOD0
UvT4gQVw/GSAsdksqx9W/kbdzdcsFwfiQDsDR/gqM+DVmTuijbCMkTr64K7Wc27RyDXr3+/Y8Gdm
hDdXuXgrdXpMnQ3Z9ywlYaqj+S7VdmVZB1T1PJcu1Jk1IaIx9FpbbAuDahwjyoYsaLI2yJ03N6rw
zfDP1EEW99JljPCwtGLYz9r04OE53H1kKmrU2wMBjcOlCbTi/MeE2x3JfOh/4/F1e2Gkfu9sEMKe
bjraDS73RJU5Pi6Z8Z0C5thRG31lIPtM5889UbXxy7c30P2AFuCBLOZnnKxqvMJfyrjzsTCHku0z
J+jfAalGFQ1QZzRgQP9GjI9QZ5k1rwVq29e+lSePfb09b9JBoDcBOUKXN64JK5P09uizrCnjqSHI
2ybTXarbRyiDHLyuVrybVLaENVrqAeScaw/HZoZkOVpzMNtgKVOUSaR30tmIhHu2zTxATylG5EJC
lFPpR0NnPU6bd1fiyp3WTfVukg4LiXVgPwBhQZn4cnNTb2hWCMRUcTbdV7zVYw07V0NK9z33gg2t
A96MCWkQ4d5JTTY4pKVV7C13Rn6swts7QXpG0XfBGxe5DIFws7qlgwaMDM+nzv+ha5/M5tdUfLlt
QjpTXAod/5JrDdykafqxyjGCAWru9l3B2e2PaLm/bUV6f/ocKoAuAV7jvlwPlprVlPL1GGj6hzJ9
xzT7120T0oGA1oyrZOLGIcJO1pLcz0u3qOJyDZkdplvgoLSpei9LfBoyv6A+0BFdoTYsDATdXYmu
IdaNjbG9w2gJVIqHLmhn+1O/eB/cWvuyFkrFDsl748IqH/vZc4kBeOa4KTDvwCw9oRnuHs4jtOzx
c19vf5NF+6E1455l7wD1W5wDFrc3cl0Qnr00Wzf2PFUe+os876EDKXKfPkAyRnFLSPY4UMgc6vxa
shWJn1JgnW0oK5Rxax627Unzn/L8cHtrSHYfXu0cA4/dx2nOL8fRDGNVN52Diwh6EeG0vn1zX3xe
OKVeXTclhKnKeMvBjnXfum93MhD3w/xzYDNgm4IzG6ZsrWoL+OkBrVdrWCuaHWSzc/55IX4am17r
FwefT+muKl7AuqFYYcnJtIBlx3McaCGkkoVthGb4hPgFwC14p+PpmoJfJzuuOV4HrYpPQGoKWH6e
ynIQgAorndOlaYkL/IlrZUFbp1FP/taXNFiISuJK5ggApMG5QGgLgKEQByZl0el1NuaAcKBRvnKO
+gB+p9VHZbLRdqTID8Xcf7m9j2VHBScbQ0Pt6br6tFXmhBw6EGqkqE6LTx7mvnuZV9XlKdsQNiik
kMIGb+pVl7RBWONZeQHQdhun25P59uPCCZLRUc73AtKOl6dx2nLS1CNZYtLtve+5qmghe45efF+4
CKg3t26rAfev2XelDaFh62khYd95gUHvJ/857b5tFBT9VnR7dSRBDtpgkEUHxBNpaDFfQWu/QSeX
OaOXrwK/+a/KfKDa3Vwfm1QRtEn2HkpMyPjwTOS1FrtLJ7PW03QGzUisjQ9rUULk8S/Sndr1q85a
xXpJdh2sAeQCD41oSqzPmLTK10kzp5j62QetcE59bb/kw7S7PX2SXYc9Ddgx3qacEEJYtqW1N1ub
hglOegrW7Iv/jj6lCwOCb/D9gaztNKI1nYEFeG9tivWXzNPF9/kAzy7pHk3FSAbj+x79mWrRou/c
9PftOZIs/IUJ/hPOTEDojqbuNvMhPOtzDumAAa7mydGrnVc/NPUbqUD5C/7CnhB3DMmQzTYop/HQ
cYOVa00gUscv2JfDqfMU88fnRyi+AceHJlLEHOh7EvkSc3+cK1D+TXHRfbYPhkr0UDZ3558X3M44
6lZCXXx+rQJaHooh8sen3g777NC+nfoREGLUZxEh8pZb8Rma+jbtvZZNsTk/GQON2u1LSlSFD8ld
B401oMFcoHyuwXSEgjbL6sgYJ040QQIJd3DAC+arN789fuI6sgCP4mq9rtBqXlkQvUnHOMvqILd+
bYp7TbbyZ98XV76ptQnNqdUYD6feiEqm2Fiyg3n+eWHlZ7OhZTrg55uAiRQP23Lft4oQTbIWaN0B
No4YDqpEIqlA3y/64KbVEIOnAndLZR45Y74KnybhKPNgBmUHD7AeXPWCC1vLihoGJUPsWRMaX5cg
ab/Vyc+EfJmrl7ILvmRHJFrdU/ZH88LM2aM/xk6Pt33Q9VDxjgODAjgOkPUFZ9KlD2p6PwMmIBti
C7+hsu6KbLcNPxh7c1QKiWQdsQ6Kh6CDEEEh+A2s0lK/x3F1g5Yhx6ai0bjedZcWhG2xkIb5LbeQ
NQFqOE2p2HbS7xPeNobWfjxKhQhRq92W6QXp4/wL0/4s7Mftdbje1fj5mJvXvXAdBJC26qZGLwYE
g0crDxnU8Ka3nns8OoH8AUyG10auujqmYlgBZ2m1k3PwoUdLp0zxMriaIm4AChBAIABofdVu3ySp
DgbRMjlVjywFG4zi81dTJHxe2KptW0NYxMbnIT+KJuWg0H6nKloU1RCEx1mPolg5JEVySkYzsDso
BxFF/CWzgL4AHHokHQFFFyz4Zp+CunP0T2z9kXg7mlXvmKZzA/zmPIsqHPRyUOIPEBztmL7v+pQF
PlqHHxvU5RSR63VxkQMBcMeDSAFXFlheLm1NbesNZHHKk7u2d97wAPH4OX3MWR7W+VFn9b7vvtl4
1BSPqBw5y6gArF7NJeeXRsEWwFho2SPSvDQPYb56mXpCT4l7Gs08mDKVOpfKgjCZY7lkyYbS16ky
o24LB9W7U/V9watsDUusesX39WICa5IWGCrJ9SsHfzlHRKg9QLp5qAZTp6eU3Gc+Qbo2C3LdjAAf
jd7owgRLggfuV3NazByrkWnbjkHTyrJZWJFZsb/lAwKOzQWLCK8kXy46UKKtPTkmPY39vp3i1D4W
SVA5imMqtYJnLVDKuJivmDn1kQ6llrrVqYD0BWE/uuUT03+P66fbcyZdf6jLgXsV7HyumC4D2/I8
lNSvTts3rQgnVX5T+nkkagBOBv/SFQublaR9v7kN5ir9XNRPWEDFYlz5ZPwvuE5QnQH+ErqewmLo
1mx0fjLUp8w/zN5u7Xd6d7g9RfwTFw8JbgKtLmjmA6ErApXL9a7XKu+2YqlPffPbHAbci/Uu2X6m
2ZMG8MJtW9LhnNni83nmO90hbQEynesTaDXIqOORFOarihZLtijnA+I/4sxIpllJUTEY6e2vbvW5
d7/fHoTq+8I9qQ9Grk85vk9RyxzzH/7y/L8ZEBbdyWifkBkrglDLhS7IGN3+vuzsnU+Q4HRtq7SA
FsEAli7ypk/MjpzuubcVka9qrQXXW9WL043rVJ9GNwmbAdp8ug5c9M/bY1FYEfFsTb3NDtUwlrIN
+/bT1H5JLAWyRjFdrxm0s/1kDvbsII1Qn9q/DS8o2aM2gnN3f3scKiPCKfTcktnVijWvQNZk7o38
Y9WBBPN/nC3hRbSBlC7z57E+aWNoF6EFqmIl9E+1IsK6tz4d7azQ6xNSvtYOAm912Ccgvi4az9x5
DvCfyAlCqNAF7qBcNGhDD3oTsLqqdnXf/2hL+svIvG/oklA5Bvkvw00AfiwXDOnCLzPxEkVDn1Gf
5iz0WKgtYIRVHC2pCUR7cKOonVxFn9RqvMb1senT5GmjcWN+78hbQfPcX5+ZEE7vMuirVk4wkfEe
xHfQu79+H6hJ9ANy9Sphj1C2ZSMa/tG85iA8T6BJ7w8Im97cksrNoKsbYSWAXldA56G1xtJFF+8p
97Jds9wBf6UIMV5b7a5utjMTwpnqxxTPtTGvT8Qsnajv0Jzm9ZYVdGQYo2yeQNO71i9zjchg2JoZ
tJ0LPdrr3Eek6LLAWwsv2IzsL7eElPNmNxNagDM9bKq0CrfcaMK1XfLduG6QF0X3Z7h4yRq5s4X+
Ia9Ig8RwVdU/6dVzNiJhbRYrs3JYr0+MP536j2OvyCNI9y+64QF24gksEYHsTmW1lK5HT4X9Y1jL
wGF3OlHV6eWj+K8R0WdPrb71yQYjEDIygHMG8VlqqZoT5EaAaeWdHziIwiVadyNeTiyrTwlggx/1
QRUmS8MmdHn8833hGBZJMhRNX+KY4AzWh8XbJ9E83hvvCTbOzAg+SzeTGbKfGMZIfybFo+3/ffve
uW4Tez2H/x3HqwTv2e1Wl2xu0etMT2XCHnKaRKW17Taz+ERbI7KXaocmz/sy0d2QbMsuc4adb7Hd
7R8h33X//gbhZeOa4zAmTYJXYAtmGjRxJC+zrcJXSTcEEpvIMQPjgpLaZVgI1b8NXZ51fbKTfG+R
KjBBBP+OcZyZ4Jf82VxaVUngmrv6pOd5wNWfEvcePu5/tCLsbBeNPEMzYSD+3IZdTUOw2kBAVRGQ
qKZL2N8E8tUJyRpM1xbhiaZs6pUGPGdzJWxsf+uGPgE8+lQvX0u/2k3Wvc+eS5VQlsKMmBitPRAT
zC6GUeJBszAQWacQXiQ/F/MduRI02/6zvUSaYfQgaO1sYTydmWA18sd20379T9vLFu6zPHEsu28w
ls5odlOJh3mXR7TwFPAz6WnkUH2gdnjKWrhkKMxQMvf1yWAfNoBzKvJs5PHtociX5V8bfPednRSn
nAcTxDH1aSIO0skfNM0NwVW5s+Y3J025fzsbjXDs88FJmzXDaJLte6FrXwcwmisOpPyo/DsYPtiz
waSu34FvACbYukEPvWs+Dcx9z2sKqDk80HXwFokwgHXcGtKnuG6cBISk+3w6VH9uL4l82f+1IOwu
IOHzfjXgVnq6W35n3X5QNcrIFh3UyKiTQqgGpVLhyCf1krKS4IiUxiFhFaRfnvx6l1aqHkm5HcBn
0H6E1KuYtmz8OfWd2sNI+iGAfHqIJqCArY9N/tZ+Lewt0BL815DgI1tLG0a7ceAj9UcQ34b1mipi
WNnWOrcgTNmyIqk7M1jw7fsFcnXOO8762ffF7GXC2eZrgu8P7i+dfDXbh07VIcMnQYzCz00IlzvJ
DdoU1MUBZPuJ4vXX+o89bpRR+46MXdiOv2/vY+mUgesGtR4UegE2vTyNGyoDkzsmcC3TV3t0AqtW
oM1lkR8CZJRi0KaCvlPh/vWnQYOiKGWn2ugCZh+m7Ec2ldHo/6yZKmiRTp4JbmXwbCEN7wi+eJ4N
VJNtPFmJ+1D0kZ0H2o/0YP4g5D1b+cwQn9UzH2bmBeA4BIa8LkAEtmy726siHQhE1Xgy0wAVkeCG
SWa3m88cejJMFiVmGlbNqa5/ru4cavNRy77cNifdBA7XDUP1wgeE9nI4xPZKg9U+cuVm0KQvrkoe
R7oHzr4vbLKSOmYOuQhErDmkMUIEYYu/L9uPTamYN/5Dr07PmSFhs1njbFa5jYGwfIWAwyd0iAQs
U2S4VEYEP0Zyz4ewDIx0a/cyTf1TtdqhYaieZNxZXY0FsFVwk+ASu6L/SQgkS1uTIse1Fvsyu5vZ
b32j+9ZFK6BPw96ud2uZKDyo9DI4MyqsVOYUXUcmfnH6p2yl0ZpGjVlHttlHt7ecdBLRJQQwDsR5
8N/LLdf5/pRMfIcPxpPdI3l+yEfFIZWOBcB51Ev81577SxOLNbCh0Q16qpFAS/zHrh0gxPrR855v
D0V6es7sCPvBdwrEYmylp0YLv5Yqom3514HFgRALjqYICtfTFUwV6Yivt8bjYq3PmrcqgnHpWvC2
4/+YEBZ9zt3NaNHgjLIPyT7bwyNweLenSGVBOJf6tAKB18BCmcbUPk3jo5coEn1yExgFxA6A9xZx
2KOLvmimTfQ0+T/1Aipch3z4ensU8qX41wT/+5nXr2b6f6RdaW/cOrL9RQS0L1/V6tWxW3HsJL5f
hJuNonZRG6Vf/44yeJNuttCEM8AgGMAXqiZZJItVp86pYqKPRTTqp6z4tx4U6aS1HY92EiDWQQoM
umEppiSJljseupejqdOOTjsG4BaDxurnyf5Vja9J82T3KrKotT1yaVLahijHkS418AZntPmgNzws
chEKTz9xkb7en721BUI0i04Q7EfA/qXgjFZ6N7jujOAMeh9T86/ZmgFqA/eNrC0R8GoaiC6AKr3h
BPDMdkK7HqbQg4adVjtH6qFR9S9sAGEAcaSlbUaOaBza91keN3mUBca8t9/N1YwwGZged2E0AC+a
nHnpisHAMywpItt/sfuzodjsazO05HTAMwGM7w0RyADWhKEvsU9aQBUXEbG/mJ3L70uHCRF1nuYU
p6Gd77wycFRFUfn360h/I05dGF0cE+hEaZMgitTbxBm7x4Tkget9q4Zke3995T0hW5D2hJmK0dNr
0T1m40Grnxz/lX/I7P19I795iC+vd1hZiM2wEu7S3CVTlwjiT74JPfLHZtTPRk13U0xfdLPc59m/
Bf0E0tso95fcuH4i5LNtvg1znwR9kSlu/JuU5vJDACpEAQONGmjTWvbt5anG2koXrtc/xo3/sdD8
f7sy7oOMxVbQZ+keDG1HYVmHIqV7t9G+mUmWoLfX6RU5Dvnw+/0z8FIH/g+/B0f49c/wWr9BqRs/
QwcxD+CJ+6G1krCbxldRA5VkZSiPeXaRBObsUcWp8TvddL0YIB8E/wZapMGAcdOCTc04B0S9548z
KLP28dAXJ7ctH/nsTRuXxXvikM81rbzHempPcWr/w83hp0X5D130r2ASAHLVjz9pHvpOYqPQnmK9
4zsOrMs2nsbnvNaNMNfHcsO6OeSMHBN7RvuY2FXufDL9+QnX2cZt4zDvGSohotz3Trf8ny6wJv+h
masqYLX7E1xsH+wB2t4989ONR9luru09c4s92JlZ0KIZXku1o2/gqtD6TxCFSjbEzb9R6Cwppux2
GyIYQWQFDoWli0MG7vt9PJvenPPH9nNBTyZVYF5/u//FiiAZAfUpsIMtjMno7DMlr+xi0AzneWOf
rSprtsKtnICYJNmyptMOhdaaYV/or9lccNAc8LndD11Xbua5a39CTEkgCVvpT36d8MCvXbiz5nR7
gyf8bQCx2aeS8zkwmyl7HBtMNMquxrPRzOVOp0kfaFORbCmqVSAFdN7E1BQH4aLNQ9P6AUuGSqxb
T0MeVjmrtg7Xkh0ULcW2bSagvnJ/oHje2OY5nonzCSJM6abRa/3l/vkhHVI38yMdsxQgqqS1Ovuc
6mbY6ruk2qDNaqP7iuNBurUXO7izQUcEBjVwj8nZoRzFzUpw3Tvb3qHSHwCi85Ldu4dyZUKKn2tE
7+hHhwmQBpjDxhGnZDq+kxjxP+OACCwOXLQD3pDupjOkzEY2eGcv+2Tph7TZVBlcQ5U/lU6xGzPL
trk4TLsmmcGtADO5XYQdNE/Mn8kYCjx1aygING9epXiMysf3jUVpo0BRhlRt1XnnOPc3c+dt3FTf
omizBfcZdBofjGlnZsgj6d9Ese2d4/21W3OPhZ0WPDjgDrrJ7oA6jNYGyb1zw2yQcTgPMWtfRk9F
jSUzJP0eJRIhIN+CesUtIDnhk4X6d+2ds6ba+GIbN21A0IBrg1zfSf41slOJDoVCeTFguaRTCMqx
f8xKwUaRzSnPRu6d3epl4HtQc6NN6S9m8MKEdO+xmRHWz413Lmj13ZyybwOq5KJwFWHZynlxNRLJ
MfuirVydYgJN8aXKD03vB5q2H83t+0cD/CBQ3SZQI4actHbRftfWk+GeTcMIauN5YC+5pyKhXxsL
NLBxaKBrdUmRXW8yDce4m4jEPVuDuS0nf2OCubUu/m2ZYjS/qdHl9cdzAqR54M5zbth1wJzel6lG
3fPYQqxYpJ67qed5eDXRrradHMa/uhYjO3D7T0En2Liz45ge0rLx91NboHSCASS7mBDzNLKyOZa0
rje96abb2k6yU8rz8uSwJglGYhmb2TCnN9sB/5LT1BqaEnB09AI86mnj2WkwaGNJkUJN+TPEWZ2f
gO01D8LOvZ2AKvCurS0auW5qh20PzcSEkSm0PcZ3UGgTT/qcsuPkp7ibACt/6iaAo0tNr4K6dchj
yntVx5WUwvy9Yy+nTjrVrZmTmRAsUjO+WnxvtR+4YwZ9e6rnj2PxF1cIUm4gNkUO27mh5qgyMTq4
153zkCJSKg4FSG8NGoz68333lqKe/wwKgA/Iti2M5zJ7Bgo1PE1byzmDVH+T6P/4xTsfl78tLL3F
4C+HrB7i8WvfLvDET6eeeudkwxHv+4kKFLN2YiPhtrAM4IUJXmXJQNx3FhgucWIvQXWYZgftnei8
/4zhwsSyfy8uQdPPamItJlr9Y0YDV9sAi6FS5FpbikV4EmINoLO9ebbYeTpBrkFzodXxTOIoVW19
/EZ55y+qhkCl4X83cc9oMBxxQwv3BfWakz1RKADd96Ul5yVbQI/t7/cGsj0yWHkAf00K9EWMhOSw
qYfhB67XIwStAjNBGMnrTrFHVPakDdkNhda31hifSd4/mdzal7Q/UCPdj7F/qrpOkY+TuzF+e8Hl
+KR8D499akJaJT7HXc03M+ocH+PE/YkkXblvJ+7vGM85YF8UZKgu/zWQ8i3GC+Ywu5N9rsxEvN6f
7zXHdxfQNsREUYeUH5iplra2EF18tv3zSH4iBwkBvP/NhHTJJqQd3EKDic5/NPXnvHuuVJLpa26/
ILSgzb2812WvsVIGaH3DIL0tmn9SkqZgPWOH+8P43WYnuya64sCYDApx4A2lIqRrO+1cOn58HrxZ
X9jQE/2wyQYnCdIyPRBenVqwYlcs3cd6tqkn/+iQbgvk8pc8txSJktUBL50PS9+9jkf69WEylqYG
9sOcnONEB2F6mn9pWxX2cc01PKjcI/OKI/Emp0Q63lAL7CtnYoNGtKqbXQMFcZSq9L94TSG7gRw1
Kvo6nlTXg0mgiuGxRMBB3OKx14FczvInZ1a9qEAKsHK4XBqSVxD1WDq2c3z2B5M9LPrrO8Nj+T4f
4y9GLeadVuublHDzUZik2c2TGR+7fqi3c2w7uzJpOZItTRuCFh2o/RrAQyQqv5uZ4Pt8auipnN0+
7JDrCIgRF1vHtK3tWIhq71LPG4OeE9iqHf/NHis3ylFbDJO2goYP4rp97mpsW089D3iX8xD6m+0m
b3QQquXcfyj9YXjImWBHtI2JKuCeBVa/uHJCd5o54FuTvSvrqjx11PRB4TxPO9EIANR6uwyIyPVd
C+wc6LlwYtO0RQ4vSd3At7X51ZtcBFDDmO0FZwAE6XoM1PjkAhzaac+WO6SbOZ12TpsFbq1NT1pM
jaNpz68F/qundgD+Ynbned8W1pvr5N/mzHJ3oMhxHmiefrC0Yp/jrbVNIUT41M5NfRpHkW/MZiwD
UZta0M10+IAWDvJA53za5B4FZ0lPp2etQQwIpCzf8DqNQwDo8QcwaGzLJOnD3kiqV7tMeNjrwGD3
6F7d876yNqQyxQa5xe6JMNPZW6QHmaan0YMtKhEybvuBM9QvfuaNOiC5urHFW74wNmPXOxsWNxC7
aOv+oFNGH92sZmHDxBwI5I2D3Jx/NpM7IwrRte0Imvazb/AuKDOEsVDq6p+GElRLlpjycDKTfGsU
1vDQjkzfFA6kXnon/qfnjvEap4N+8rk7+pspIwOyi1S3w5KYObjm41e/A5EeMu3+rvD7X8WApiNo
kBW/aE/+NUZePs45wujOL9lzPwEc2PYjRJLi2MVLrHa3ul37z56/S/TTGH8SpYeyJSmc/WxDVanM
JhfEBXYfUjBrb6g/911Y9bP9IStZ8Vgk2rwZ+toPprbuQqMs6tfEcJto9nI4I1ypPArsmkAbIaYV
FyhbQFkHTSYQjQ58Z3D1ncY0IPJ59mbl3S+XQwfB63uQnaEI8stqqLezCkr34BIbQdxqemHPrXon
rKoO864EQMVywXredCl2Ea13ZdMOJ1bmWRU0c1tunbYnIVgFMK9oqjgZbo6BioJBVDX/OfK43w9j
ArGqlKHDsW3pq+GMehf46eBrGwqV0iOkmad9UXPIJlA9Oekp8Q+G1tkb0PAmxyLWvX3VQoS20qE9
29Qcmm5pG2/mckyOzGzr/TD/Gnpjk8BvW/ARhKZVqzpEVw54sBg4uGeAn7Mhj359JrqzG3NjbtOI
W9s5GC1FILdytl99XjoJtZ4MiRbzNBqNeOdb6VPqaUc0cioSlisH7pUZKW6Pk6GF6myXRu0cePE/
Ndsl9S6Ov96/mVVWpJcvm7Baftyk0UxOdn0k1kvVbh3t/bfU1VikMEa3ErfufKwIgxZ63SQbZn1o
VVyXa4krWEFlHquOlI5MQ1m1EFhDWSSNIOmWYweU3g+DIZGT2/P02FfIBGLDZHTnF1axSftCCy3h
p2FBoVRxf1bXPfDPL5FcxOcVoVWCX+LGoTltiaaIvFXfl3yjS5KUgLw3jYxp64QTD+///JXAHsxd
kG1aoI7I1UrLNY4ZMcAHlUai/Vhkj0b/HGeRyY4dVYUvK5bQJI4AeqEeAdm9FIuB0d8FR3MVn6uF
qbmo+yYA1/YO//GvKu6gMDb8uD+0FX9H4LcQBfgmXEQutQram5zyNj43wj+YEPYMKtEeKh7jAjdU
UiErywRjaE8FMQ3qDjIBRjWZXgXxjfic0BAHaF0r0IOr319YFVC9XBiUpdnreWqUKQM9aWH1W4Pr
H9tJWZteOe2g8bc8b5Crh/7p8veLp7dbZh73W+acs3yvsX2Zbsl4vL8mKhPLml2YGJo+IzbkeM/g
OfJKIzAoCUoVDHJlrlwIB6CODy9DAm75+4WRHPGebiYsjUC16px4qnicrn4epVM8B8GwCle+/vxg
4M0yZXYaFd4G2je+4mm/9nkQ9IDIBJVd1KmlDU80fa4Lb8YBWrTB6KIGNb3cX4RVC+g2X9qclzEs
f7+Yn0IniZNMOotauuHoz+vff2RBAvPP9yU/EnrdtSiTssj9klo7QRQ+tHKQQPgFkFM4qg2sg3SP
1ZRbeLZWLKpt/8T8z5n4ls5i07ko5nXf/2KqLmxJU4W41C79uWWR2E3WJ017vv/51aEgF41LDDm1
mzyU8IjnOVOVRkPugi1ph39Bpr9D2igsa8WqqGxJbstK06lHPDUiswARuqDp13nQsqDonHxjZCWE
qVLry/3hrex2gERQHNeXd/FNWZ5oEzW7KU2jpGR7Lf4wserE4rf7Rta8eUmEQfwKxxac4tqbY9ec
tAGXe2T5T+hkyl3Fdl/mRcpnABK0yMmCDAZd+9IFb/jMTJFPSUFC4gYCb6FO+67H4zb2FWBnlSFp
40Og2PPyGhvf1H943teSWEHMX+xKcZOs+MHVeKTtU5RcL1mJgILN/1QF39StGxQTYBn0Y6uS2Flx
gCtb0vYhXp1kmW6kUV9H6NUZ6oipKMBWTUBRYLl5QXAoK/1ZSdJZRo3lz9jXztpCdN3RFG68ujCg
0PIh8Ai1hxuOfbC4gzG+xi7N8skMkiJNXhIzTZ6blmlhY9aaIhW44tJXQZl0gFrlrCMDMMClCVTj
g7n8991b5ur70lHACwLtI473hs9LZFEtK9tkeFveN7JEJDf7ZhHOAjYUKCW53AFmxj5ugTeJihwv
fbFJyLe5j7der4OudwAY6UebKkyuzht26qL0DUDqjUwmoO8UVZUsAlGjaX8sLQUSde37QDIAIggu
QCR9pHVZ+rXLOfOzyNo3/XnOFOi6NT+DDC66gdFEhZB8mdGLe7luk8YX1Mgjbv9rQVFv5xs7J365
vywyC+mSWkcPOHCbyCKCFlQugObZGBvNBCsTUmP8k0hDJ33Iaai1IQGIYuzmYCKbzlR18a5O3sKw
hF53kKTJ/gCtJ93Oxhl22w/xy8gVUcHa5xdKeh+g94UdVlqbOC8dUfIRLDc0EumOsW/3523l+2jR
B+XY8ojxoF16vTgTtbvZMxkDndaz9dY0CiiG6vPSLZNlUzmmPj6/cL5ZLEyECt26clBeDkC+x6qi
7PQxJwna2qxTy7VPYkQBwOaqB/GqnUXfE9DA5UyWDhfDzOsWpNAs0loett7PDlnLWrHYKhvLHXex
U4p0cMs5RwjYCQ4leSBFWY0ag+LmX12TReRsAVvicSxdyCDmZiMufhY1oIMeyYtWKWolKxseqKLl
VllE9W6YmaibWDSPTRbZ6Pyl8a+sa3YWeeCtSp5rzRB2HjDNBqRdb1QHUrtrql63WVTQc2L+Iv2v
TrgbS0nQrLIjlQkN7gLzMGNApv6tzE8V+86H0O1UdJNrCwOkPmDIS1R58wLQek4La8YDYzSmMPaT
oCpU7/nVkYAyA6DShcdQLqXPes41J5uSiNXATThaffDS8tV0yYHUKm7wNW/WL2xJERnIf1nGEYLh
2jL8ANSPIPGZSAwZ7VjVG7aWOFvoraF7g7SIc1PBJ3lKOzsZkggJi9BH/oVV80+vJSejrEI7SX4Z
rbYVOL7RUO9vh1j7mVmxIrxZHe/Fb1jm/mL3lh3AHZOH8Q764KCt3tsuSo/Icf9FdvhqsNIxMbdz
Cii/lkQlI/W2ndE24KmUKld9EQ+cBRKxUKxJi1e2edHNnZVEvAeFPyB077929IvPL+Yv5sp1JkFp
7MAPvVDHW/0vbjUdKRLU2hHgQlj0+vNeZrG4pRxLQfwx0Gz2QRe6Cgi3upcujEhj6Eve6OPYJ5HW
RKb5b+KYe8MoNrrx6f5crfoV0osLqmOp+kh2KvSc2e1ix3ePU7dH7QHlDBUWbm290SCClbYgOo8y
+vWMuWjgK7smw9Vj/gLEimqKIHBtEKggABwNoA3YjaRLB+Q2kO9LPSx4ua3y0K+2ueoQWB3ChQlp
0ZOymPMuhwm/2VIauuH7l2FRd/8d5eFSk3YdSlXoSJiQfqshElvYOoRItkWlKGasvC7Qc/zHiHTT
VFrep6OD1ALy1nYLFhA0Onwg9QF6YX3zrRsU4dn6qvwxJ4XmXda0NKUwV2kvccICV0fvjqIKtL4s
/7UhJzLKShSZBohYlDvHzN0TxbIoZsyQIsyCzKVXDVgWYevhRASELsSh0fqtl/ePrVU889HaoZ6s
OMCWhZCegZcLJbfc1A3looV8diTIP9TsAxDS+kaUluNetE3ga//bQhmSb/vj1DtagUmkE9lXZE6g
emHECKl7RXCo8AhjWc2Lg3nsY4HrE4ac6kecfHTAb16Kw/2dtHZwXji53F3jUkPnXEczD6dbxg5N
/eg3QaNC3K36HWKpBa2G9m25STSlUKh3BZKQpGB7yIeEXfX+dzN06f9YkC58nZgojwMMG7lVHYxv
vHgnLcjypr0yIB05zsQzD0q7adRl5/Iw0L+4WBBugkD9d6huS2vN3RLFWYcg3gSlGRMfoWZRxu9P
y2EIf2ws/nbhTzQvig6sZizS/WpTDj9n+6Xtd9qMp/mv+161TMbNjrywJK2G6bZ0BMgECcBx281Q
PiY2EP7DJgWOoU3m3X1r6971Z1zS0vhp55i0xdwR9+DogWCK82X5tfdGI10E6MKwc514yNDrH9L4
m5d+rjIvGLLv94exasYGZA6HGVoWZHaIpu+9xp0FyrCFD1LD6qFiICCG2HGaWYrs3Kop8BAsCREI
rssFINrQxnYHn0Vz4QDcORndB+bM/d7qyzHyipEoZnB1hZDSAHkPQMM3pcWs6qxUA7Qs8pK5QyqY
jCDyUGXRV43gGY2HLvTobui1RY7kDIpmLLKab2lcouiniGRXz+MLA5IfmI4BTXpuMDQju4fKQ7OH
73yyE7q97wfr41j6y1DXQELYvN6mLM95O1GcNOm40wD+Uckeqr6//P3iGOBstqopxrWSfW6AtHln
g+1/DkowJ4BwEMppqI1ff75N3I7xtgBuIvtidXtEZn8xPRffl6JXAUAO9GKRKs/mDYVgSvo3N8nF
96XpN0RbO17SpJE3hn6xVb22VrceFEWAQXPQlCQz2s/24FZ9iRjJn38Y9rQRJcDUzpdy1hTztOqt
iPHxjgBDKs6T63XwW5PWuNJwI+oOOqkBDsugiDGO4f3lWBsP0JML/yPuLoglXZupezHGWTGi0ut6
S92qAJX5bId9awT3DelrA0JHNao9aNNHG4VkyUzr2qAChxZPhn0Sly+kbdlmICmaWnXgAqsm3WTJ
EJbJfsxnMPhMQVO4j1ks9lVj7d3k6/0ftLaPLB1xge0vDcpytEspap2lhxLKNB7eulERmKm+Lrm5
WTZ8GGLcBt1XcwpNopjNtcm8/PGSl1sTqTnNJlQCk13ZhlN5Nru3+/Oz5hkA/aBxG3CVhVTh2jPQ
m1yMY4Nww8+soH5xH8DdJbiqTWE5dOXLGe3Yvo1XDXDLMuA8qzTRdS72U0yzoLefOveQZIexeq59
0Lzmf9H/Amb4P+akO4A7XExZinhZZ694e+rd8/1JWyblZjhg/kMNEIiim/qPnzgOWts9Gs2aeTb7
cQqTGDnU1hxPdWdBtqkGGXH/1g8qf1sL2SxUNtBSgsYe5DauV2skGkl9PcWLXQPWdRShWRk7YbgH
w+g+8dHf3h+nypx0Os1GIby6hLkEfVD1KHaZQ0IgSTZ2MZ2BQf+LU8rGweEggQawtxxeZ0PNYojv
JUjnpm+NmaG3IgMGggR2XypMre0sQFNAhQMlBJxUktszwke7G9okAkvx0OzndA+U7P3JU5iQKXe1
GmwBnYuUWl2+6dXnln4X/o/7JqwVP1yKdz4avdBmIR+2XWYXtk9R/piah6z9mvif739/bQgAmTkI
1ZYnjywaJVhSUM9mWVQ2eBpY4sHSn2tP1TixNgoANxYtMjRnoDRx7dTwMiSIIOIKlthvJf0qpv39
Uai+L52iZU1S+CuqwRbfAVibcUUae+0Ivfz9i/2LUC33wBhs2vh+638C7l5LfmnadydTvAtVo1jW
6sIKGug92iVlFoGDevpgd4pBrJ3Ql4OQtjoFS0cBQBAG0X0YCQua9Gdeofehf0C5oyaqh7pqzqTX
IJnqwTU6mBP9ZsyCKn62p70yo6GyIt0D4PSc9LhbPMuCtlL7llhgF0d7Sfb5f/Mw6TRx3D7hrMVo
vPoXn8tg9N/uG5CJXn7H6xfLIx8mpbbg6qs8izLXP3TDQ+Y/kPhI4teK/Ug1sRnK545/N/1jr+9M
nZwG1SZSTKWsyKC7bO7AyZNFMTjYRUiTA51BdHG8P85VJ4dWOY4zXK4gMLp28iR3DTIaFZDH9t4C
xFXx+bX7zL/4vPTqKVqfQ3wXn0drb2rvsp8828b6nqkYkG+HAST6b1YnoE/Nm3azZPLzYpgBecGb
OrCQ3BwUgeHtaoAtAWAzsC1CpAqv0Ot5wnkj3MTr8git8sHIvrbdlmsnkasU6G4vALB6gjwQhoAN
v4kOKyiFE/Tv5FFdvw3TMzdPhq04eNZMQMl3ESZc9GLlS99Cl8Co8YFFJenQNQdZCkUmeG0xLg1I
B+doTaVZlTBQFV0AjGOnrNuuWEDCBAQzwNFC8EhejVT3BlAcF0X0MNWvfHy5vydWJgiwUBRLAHPF
K1HmeEJadvQbQrDWeRt04KIcQLrll6oa6e0FAIfSwI2BtAwUNOVqjUMbZ87sJAe47WMRb9Go9DFn
HwUC9aI9Wd273+/X1qSTmZQOt7kHa9nBfmIqApWVBTEdBOeIzdEkBWDA9fYQhl+IhrI6IpCTEM+e
UolAZUD6+ej+Qw9DBwNeCpGLUPTb+2u+sr+vBiBdKCURrjbX+H5ZfxX2aQSfsjil9qf3W3FRuVwS
Ags7krQzWCq6xq/SJkLcUh8G88jpIasP942sTRWe3ei7xT8I8KS1qLke6z5z68j+3vifLeP1/udX
dgd+/p/PSyvRj0yrhO7UUZ0Pm6rdFH3oxSoh21UjoBSzIPMJqLx8+7oumVltpXXk9iee+CC4huDc
pAjwVo24aCAGax8eeL9pRC4CvMpljCSVUUUun8QhY/nwBo3z/tUaGz+8P2lrawKtRgMq7aDSvmG6
KOrGtlOW1VGVPUQGeXdFbNFN//P1xbkvBlI4c+7YGb7e2SfO6sCE1hAfFUXStR0CVBkgeGgtB52P
tEMyPU8qkFxjCFSgu+M4TaDrfe5nxaKszBRq+5gjnL7AlctSHTaZYtcF7U1kaR8XRYP3L8TV56WA
hODiJW2Oz8fYH3U0KsKEFZcCeAC5RTT7g+tQTheAVcx1G2FWQHWgU7VBK5eNQmLoz3qniKxWLYHN
EivvL6akgMTW0sI207mK4HOg/TMDfWCbEbxK9x13WdXrxMuCgfljZlmuC9eKEYUOsQkzWf254QLd
C35g2OdYeyAkMkm3Gafv9y2uDsxfqhV4YEMnV3qcNm1ZdnS2sPSiCIQZTtWZFIpzeNXJLmxIk9cN
OMOKxQbjP6g5h5338/4gVjbLkg0DtkdbqKBlP/CIU2b5ONPIqD/M8zMpexAlVwdtbBXrszaSS0PS
1nehjEGA1KORtWEZ+ryFKvBdWQ7wpQJMDugy0NemtGEGN6/BwDCRs2e8ae6uM4+WCgq1Mlk2tjwa
x4AguqUBmpxB4Gk6kLPhf7LSKTCcb53bBPO4vb8oK3N1ZUeaK3AVQLathR3LGYMqf2tqhYHb1w4i
ahM4ZSDIEdmZ0tVYUjYBBUUpcBYNdoq3qakRtFDcBsQvMPn7saXX5qQTGdXDOCvrmJyz7Au3H/14
C+H60grvz9oKidvyTkDNagESgNtI8oCuai2tMRIKzm/ocS2CfcVOt3qE9a/C/eoCwJ6VL3Et3u/Z
MItgEpcOgnEZ3pcB9IP0bk0jkB4Ub0IlMLTqDBefX/5+cbDNRl/4jZ9RRN/thhkLj4PihF5WWzo6
rwaw7KwLC62tZb7POY3Q652HTrUn7IsGLth6q6J/X92jNjo+FiFl94b4BVFMlubMIue80J514idH
T4ztUS//okgKX7iwJB3OpluBX4HDksfBTwh9A0Uks7oqOGggkI5mWzR7XM+ZCQ7r3h7RSMC/a2LP
VKzsaxOFJyMS0OBcvdXNnkZeJVYGXLmgw1vXVdvM9B/g+e+PYXAl/zEjnQNdMVrdPCzwdWK8Dcz6
NPV/szsAUNJwSyJ4Bdvq9UTFrt3yvuxYRKuHiR/E/v6mXzvJDB/BN4JjJDvkYK/tzbSqTBv4XQhU
gmY15KkfptWpSthRNxW38eqq/DEmN3hYWlX7ZeUCpTpn24TaX3KAfYbR+nl/TGu+hZQ6WMwhyYhu
MmnKQKyjV7kLM0N3+gm+3b/5OubLB8J74Su9XhCP1iYoOYBGnqDCODwqKdLXJgmN4f/9vnR5GaIr
8e4Cotrqnn2X70EotQHbjuLQVVmR9l9Jba+BRksS2dXLjiRfHFdhYM2xTB/QGhBVoY37pgyksWFo
K2wN1wBNCS8e7Lh47jRxTH2yTUiqSrKsLTqI4GxkcpBWQ6R0vSxj6demG2OfIFwLnno8Je8v+9p4
bLQpA5GM5v2bgpBWaLnF0I0Yie7kDI+eDq4VqFaE7Md9O2sLg0NxCcSXS0Wu59r9nFu90cCOV6SB
0ycHg9SPnq3iFV+dr0W9Bjkp5Ci05e8XlxYBix0XDear/pANXsCgLXR/IOsGwAUP+hwcXbJkZeUP
BZhDBDpveAKl3O2QWpv7FtbCSSQolv6R5REhA4Vm5qXu5AmcXZyE6RgHvfWxH5MQ3DmKsaxbQqyH
tkEExzKmh7a613rdhHhP35huEQxBBqIh8U4ZeZQicOWClPX/zRjXazJDcpF6LszQEXUHYJ8aQLur
tt174vP9qVt57aEKgFc3TAK4IqNwavAeGmLulgA26MyDPe4s/QMa150eL/5NzBW3/UpHJEZ2YU86
kqu4mjoQKdFoQqBcAqhi8h1IMMDLvstBOhoywPyqv8gwXBmVwmbNaZI0ARQzMnPI3IakVnjF2lZ1
oSy8kMU5yPBKR44OFk1Tr0ZMov/Ihiksm4fEa/5HI9J1MGiTk+agLorm5mVw+aaKj+6kevyv7VWk
EYFORtMyGjClmQKPvBgzF4/LynnrhufJOtx3t9WZ8l20kSHHYCIHfu3YvW8alU+6JOpNdu7FdFxw
lkNd/7xvZqX1CikMCPJZNuAjQA9Kk0Umo/HAZgk7NWkD2sUn2sQ7k2TRbIvNNC3VPGtTDX1gQ/C4
j8fQyd/PTHr9G6Sb1TGYnVZ2k0TE33nawzSoCrxrN9HlIKW9lFg287m5NBSND2n1Rqxy585OmGkI
4DSF9605hqdreGzAvxEiSk/CXtRuPcYuwvTuMGdHVxFLrfkFWv8MXNwe3E+OPpfb1kNui0J8rvg4
CueRGOPHFs0S9/1idRR4CYA7UkOWS+bUbWaE5TpAh+hlndpdlhL3l8Ftpnpprh2qYPfE2wx539t8
vK1TAa4kxNLcQshW6fuyPvp5ElAQcyb2GNrVp95WxVlrV9OlUckbSGcUndHpSeQtjI9lAvjfW5PE
m0RT+cLaYiHTtQwQxwQAxtebuC3iEjRcAPaMXrWou7SBX7EN8/vv71+tCzu+VKlGO+/cmwN6zOho
hVToYaJielq9jqDhhLZjqKpgsaQ9autExEY7J5HQnId6rj/FhXcuexJoA41ACPQCpltgRZ0oy/qQ
pM32/ghXZxKZbwQv2FQA7V3PpOYNU6xl8bJmyRNqj9EQ033smX9zQYHzGnItIJKGU0rHIchOBDCw
YxKZ9YQy1y/R/XRrVWJyZTDwanAcAfO18DZIg6lSOlgGz9FVYZDzaJPj3I57konj/Tlb8XOYcRwH
vEdoCpTDSQrixsI0MGdMuChmC5DeORtKPlKV4ubqeMBBsNAoWEtp/npxhjoZWdWhud7g6ZEO5r7T
7Y3ROooqy8qZhKD7t7InoJtopbw2U+gWKJxAoRUR70CTvao0vzqKP5+XmWyNRKSdMeH5VROQpU5d
4LnfB0NXXA8qK9L1UALfSlkGSoXWbhGZ+AFBAmwqVTHQWmYSpCCg+/6txgSFt+vJIhw0oAJZ1yjt
v/gk3zVDvMmtOkyh0zOAEljPPulGE1gqYeeVq/bKrhS30MofbbvDItlopEuqBLSpr3F1LGewsEJX
9L6Hr3kEhHrgcej9voUcToOYSTOM5Ixyzz95UW5aNr7eN7E2HgBcQYaAf9FILZ17feeMhmPN5Kx3
X3nPtxoAb/434MrD/yPtynbc1pXtFwnQRA2vGmz3aLuTdIYXIqMGSqKogZL49Xep78U5tlqwkNyH
bGQjgMqcisWqVWtpxUaT7cp5hfoXVgxZGAiBLc+rcBsObLhIQBaCKN97IAaNVY8OO/UPJeTZiUJ9
EeThEGRbDMpObOTiOVIZ5dTGTBmHHmAaX5D49ty95aEXad4rO4ubtnK6vuaJBdTppD1RjYSiKXej
3u4z8QI+ub1lFKFN+1CiwQtlp0Pr1eGs0X77Z8x+4davWPiNLhe0AoctbsfOCiChGZbQ+8rGB6Y+
+3QImA7uH/Vy2+Y8shs2l9ixvDVKQK4Q2LhOi0zBc+Ll4dh3T31j7gkfTk63kShcOQogmrLAL0iA
+nlH0zNUueiqGu3T2GERq9uo3XoAb1hYDqkXuSWtzkcwkz0BxBw43e9/mDPAGgBTA3U5Xj7XLmti
Vj0gy5OcjAoUwtEExSoj8tlHMeyHfwB6oRjwX1vzYC9yOfXg63lu6cmJTnFiPbjFB3vcyHSveA6Y
QDoVvD8IJpa1odFE6SH1CZ6hw4OR7wr2BL4O++j+SxHqytDC5Uq7SSjgIngS5DLQ+z6Y9FPun7Pi
sdLlfen2IbRWwpy+3l6u1f1wMb7Fcmm9kdh0Lq9a/lnVUKv5cfv7W/O3WKIiszhYj/D9Jotd89A4
IVjy5W9/i7lxcSMD4o18GHw4cregMUVh5XoraKButDLmKOy5yQxU04XFCJlH0Qzfbw9o4d9nQ4A+
ODNKEikxoNquDdmjMNREUS62zEdVf2bNs9V9b/OtxoXlk/5/7UDaB3cIkiz2kgrUEiAG6IdOO+rc
fHEtsP4zFfvqoSI8sMGtB/ryKmqakTymGm0PUhRot59jgtvDXbjA//0ZSF9YM3hWR8/o9XC1ceI2
+oe1owK5mp7ECY9lRgONfqig3gVFgtvmVpZxpo9DAwJch/e+YZQ4ICk1MeqsuM+9e5N+6v8SgPp/
I/qPiSWvN0QqNILrSjvW+rPGvpjOvt0CBS8O1TsTi0kr+rIndoOIpih2Q7VjWznsjVlappW8jA81
aTBLEpTs+azG2RWBOWy4hrWlB5c/svGAiRvvciCoWpVaqXkQhbB+pl4BDb/T0N0Z2oM/gUs8IRs7
bW3SwK6CWjg6JMFyvAhn0BNkWokPsYtBfc18A0d3S7l8qR/yti6XJhaRzKTJujdzmKjRCPXolNYr
G6r7ATc8xGfq8tBOox+wjjdNQCx1Mn20lo399N0aCbKobkip9cIzxALK6/+ycvt/vw2k46jcoQd8
2bbZoM3RTiilx0I9cPdRARvkgn7q9vFac14o4yCHAXorSFosgijWFPbUTrp3nJKjuvtIH6xmI/xF
qQYe4SJoehvIhY1lGkOmPLNbhOJHE7Xu41RMDJwD+hTitk6C1jNned/6Z527/k561vCFO4LH7Wi5
d9Jx6gjpg69G3vdhlie/WjzyI6M19FBPuBMSAaJ1WRJ5z2Hi3szLGjQjZn+XVFILJZNNGnSmK/ea
3vK9UeKEJ5LpfeDpKPPYRZLekYzm4NVssmAqZRMwcFkduqIWoWlnIKYi2TdXOkY89rKKoOaNUqfQ
g8KxBqiXeVpkZzaIpSGcif4S/WVwnMCbJA9BRAJ8hfJDVMuaZyA7tGBKuBt0DXAxuRzMZwvP9oCZ
RgutBuQ7yn5sHofcKB9N4H4P+pjpe6gu8ces88uQ9772pFXZF1G5oFDl3lh+aSVo6cFxUPCoSAw8
bKFVpO2FqrtYWjmJO5bWeHMY1sHKiPu5TFJrD1wd4GV91t1DlSG7r7hTPBm91t1rHiQr9DKbHloX
b6E0dY3QkHUSTj3J95nmvqZZYd3TwaXxZLrVvQ0hhAPzSbMH4X0d+6lon1O9MaLWypwdL9viOEFq
FuIdpAiFqDCfpdNBTgMXMWWQw2scq9oNpNJ3nauNkfJKFY1jMjzyLrXvoRJSh0lvsMNo0joeWW/e
qRS4v67n/h20v81o8u00nOoRMuBNT6BS606P9dT0WKB+eKQeA5bOHpy9rvT+o6eh6OHkLj1C5pTu
BjqVx9Z1s4BkA6RQ63p+M9tGZOsatDAIfbYoNHFbyiD9UnksNJBF/PQPRw+3GihE4VTfPeULO81k
Rx0IHRpO6KYsCQejjAw5vua9+fm2rTXPjVAVmuZoRER1Y+FKM4/UiFMSqOxAeSSAI3hAhQ055jEJ
QdSzZxOLjMLfiJRXzz3wFGggmTtll4FRXWQ9kwVEpsxvXh1U8e0hbX3dvI5DGqgRc43j6xCZCc08
j8hWsnwRqf6v30JBeE58YATvGHFMs/BRLaFHoyzu8dzdFyKPKp+caIqQS8ucw9+PaIZ+g6SR4MZb
VnE9d8iVrHoskip/93UaN3m2kf9fGxLBxT3nI8z35dtJc8xeWpBWqzIadrb+iEYl8Ev9EqQDFMHf
cP1rUcn8QkKPBPQKkNy7XqKRVjQvueEfDVNFmuqeQWS/K9S0sRO2zCwu8TwfZDFJ5R+Ve8yQ/IKQ
AKKKjYtydeYuxrK4KLvSGrx+ghGjPPLhrgTkfHysh8hsNyrEa0f1YtKWaPC6B7881Mx89HzvB/eM
/nUHFEY8tQJV/2nJRuPSxtwtiVqV02noKpxgTfqfLC3fd870QOGKb2/tVTOoOSGf57tweItHZZsU
uIWL0T9OqG6DpdkC/e/dbRNrkQzaudHlBe1koOkXIXY69LXtKRMjAaWl1KEHw+89nofmlrTmvNLL
cAaMyTN3mg8awyXQmRIhq9pN/KNmPnbDnwxRgpXdNzT2M0Qyesw265xbFuehX2Q1TOjo9DSFRb8V
u5rXUPU+j+Rb73fBwA+pWUeDsYW2W92GF6NcnF1nQCTWTLApIGrDIP+hl6+OD2KFuty1hQiH8S9B
LG/uFviBmU5RRwLAWewRVPdtPUlTCAY6O2WwKCFQm6Vf8+znP2wUsEQAvASMCXDe17M5yS5hpeb7
R5QyolGRQNTfEr/d0S1hybUbar49ZqA3KlzLnnNDk0yzdOof60YPTC/OehHeHsqyfPc2Zz6uprml
B0SRy72ITsfCauToHBvbOlbgNik9B4m1EctEXlrw04PnoQgqkH0HIkv3oD39dfsXrBxsf1a9sVFT
A+p/ecdrbEiIkZXO0ZjcNihlwsNJ5UPkga4qvm1qxQPDFOqtOkjekW5Z7EjGWr3nyOgcHe2zGg/J
gDiYOYfM/NGbW5n0VVsYFSSEwL0JY9d7pIByZZt5jXMcMxKmFPJOdNprLn2UdIDsAzO2siqr84hZ
9NGGiSTHsrfFMLpkBLWrc4RsZlBo6qOt6U+jT/7cnsNVM2gyg3sEJgTqQdfj0usp922POkfTFlqg
GeaX3rS6PTfJVkveqiW4elT2TDQGkUV4NuiCtXwynWObdxBFtHb+5O4G8S/zBubSmTgCxEaACi4G
RNy25l7qHP2+Pba6CS5+K7F30k6T/e2pM6wVN4yjhgoOQmgoziwPm+X3TM/IQI4NiH7Pk4YMrDlS
I8hmNUTvmUgQqI0vmizCVDSxcLJYc3xeBFpT/y51yT9njI0iMLvGOFRgZQKorWzysDHss2DJ8ICw
fNxpgmcgyS+HMCkGdBEjuu5CYnMClCX5PTFjeGqNRn5IJIQTwRld3Q2ir++ytHACtJ47e8dO/MdU
UCQFiWxDNKBQlEW0SkAZ2LdOKBz3YZWUU+hkLkPaTpE9Nbv0SHnH4mnoktisIeBIei7jpFQyTEDB
9FI21LkTVeMEjW7LqObQOnQIr0Jl9+opyYcfVYlf4GVucj9AkjpsEVS89KZOD4M9svsZbhXWRgZu
86Tx97XQrSdwo3iPmZAfkwHI95EjKkhI7j14VZPu04SioiPUCMVK1uH5kAzm5xyiu/YuB3kwN8QD
QXYmg2PtqzizNInHqefeg9sqPzgcT/5cr6YHo1b6cXLt6VyCuuYjNHzNhzYheqxpehXkJtMDe4TG
XumM7u+KYkCssdR9WgkWgVu+uBcDpspFW8NH1nRI/kxFuy8qWu88gcKkK2vjDn9TgcX6JOzrrI8K
q6sgV2klARxGElgeKqZuYjlB3okplHZnRoWLB5dLVQ9eYr0KDZ53kQERjj/96Gr7imZOqFuZd1+m
NXmSgtj3oimGZ2dkaZgIy30UTVOE1M61A5OD8cpSvcPGssYxyKRnfKqKhv59WIqyImo4KD7PChsL
jzgQr7bL1kEfXKriqvik9b/lWEeUMZD2/AAL/0a8vax0z1fblcFF0GOlxNY0j5CjbI4NumGsHxVF
F/eBWGekO4N2lsScNqAIa07rcpCLKwZxL9AVGmyW6pDIqCEBNGZvu5GVoMAHNT506VAyQJF7YQLN
tijzEeoieuzACqQFtN5wVGuDQLEQyGyALufVunaJLDEtNWI7H6X1y6BW7KoymABnvT2OJVvI2/qA
2B31ZozGesdPNZo9whKgFIBdJdqOypofmnpKA63nP8a+tx98alnoa3DycAKSKiRgYIiKJq92irl1
hBG057zsvL9/0KCjDjJQHrYpvPTiQiADM4sRqqtH4gVcl6GAl+6SjbhrdYrBmAm2BBPde0ukT81I
UY2Q1D0y4f7xUCx7BOFUHlsMMLDb0/zW1bJ4baCZEhlgfe6sfFcATpAVZalS3hGlZhGlgxp2vRSf
9b4wQz1zf7UTLyPIG7uxJwYr9ETO9l2V94HMoDuofDt5dnpIVSFfD81gKJntGkNpjxmCRlRvzDGW
EwPNF9ig7zQvtwJXNEg35w5HMs4fQ56Vxh1HX3qAvBvUg53W2fvZmMQj3OtrptI6djSt39nJQS87
gFAS5CujvuL4f7y+kOBj47nLx/IOacER6bXRjuEf9Z0EuC2yU0+DQ5O4VVqIa3iNteVG1lYK5wzn
DYkvhCLznX7xdOr0ypJ1UWD6RKjpoZ0F9svtFVq3AKwK+ndRZ1weaLPhquR+7R2d6lkHiUKZv1Tt
t9s21pwGTjP6RXGsZzmd61HotNMlrgv32NAglbtuixJnbQw2qnloOUTI5i0z9FpfaHnSSoJZ+iOT
KOkiX/z++yFcmlhEnnVddNbowwR5bL0COA224ZDmOVgeFFR6AY0yID0DL349R0NO+yJzCnLUC/7V
GcDPQPk4BTTTX0nT4o2eJ9HtIa08kS+P5hI54YymNRVQJj66A5m7Lj4PUkSZAxo74CD2zSRDiJ9t
dcCuLdWs3gKAD+J4wJGvh8kt7gADb8OonB6nmr86wvmY5L675XhWpvPSzuKV7Ce6GCtFvOOA7NOU
4dyorUai+QZfrtilicXZNP3Cyyo8R45t/WoWkI6GB7U/QJ94YygbU7bkunfRrlLZDYaSiNd+poWe
PnG5wTXz9tC4MZjlQ1jYxlQgQveONUcqOqs+Fo4GOrv2uW+zX6xyPmC0IsiFfWBW9pTnekB4F01k
q510fbC4PQF/mDlSF8dAa6sJeY3WO0qtCLUaIud5G6E7ML6991fDMzhVPMhnrR+UFK73IRlBE1do
g3cEfDeilbgvOAmkYR/syfraEPtXl08HroY7V2V3G7bXxnjpDhd7k2h+3aAJCdle8ZxrX0uvD9rx
QNxHnT17NO6RKx38w9BD+I089fXTyLqgHzYyH6szcPkrFttXlJoGEXo4Zb181tGsnadeqNkx49+d
3gur9LcBEcJ04wG/cRPYC0g4G80Grz/dPbolPw6F89oWW7zE6wNzXBfhG96771RmRJna0kxz95iP
7CjE9ODVACxAC/5IGvqFZMV3NG1+6Br6Mze9jVl9u5CX52jOTgByPNdAlvs3dXXaEoMjPu4toUNo
tWDQgKftndfb/cERdRY6XlJ9KrKJHtsUb9ZedVCg1zukeikQllqt/WwlmAgAR5FRltD0YEjT3Xlq
HKJicsu49s3v09Q4qCP7ftz7YG9Nha6/SocAzpIDVcvQTBfQymrKYDDLrbNjre7fmVLNBVDTfieE
U3ktMEup6x5NBhfQ/3FarXqUg2Me0CJq7HhesrDnThoKxRG7d423q0uT4609+djPWnl2kVrcl2kv
z+DVdVDAVK72VWcZifO219pwoiVIS3pJDwmCSoQ9DpjbRtrsDWQbQhegmhB4BnGPR7r96JcZHqcA
Zp8o7Xlca8J6FASF1MKZxKvfbAQzb65wucRgafKAlwIj2ztIT9J1hPVFi3R2hXyE8H80k/FFEfu1
7PiLC1WFPKNn3euOSH2cDa05jo317BsqCUywOQOZ9KXU2V1n5TIQtnhMvT+pzMZAs7ZOwtphmykG
8A4F1d47HnkHONecEFQttGmn26fJO284sjUDwI6h5oeHEsp+Cyeq10bdmSlmoiqRBgqHIrDtOyQJ
mP3BtiLxVee72gq6LNTNWHUbL6Ut4/O/X4TGcKBTUwP5ecy5Ej980QFNnnvmhrNeC5Iuh7i4j0rb
4wAjYIgktYNeuYHRg/D8UBXPRu4Efvrh9pSuDQp5TWwC3H7QGFjMKLD+rULjPq4GxWOL9LFjHW5b
WD+8/7WwmLass6sJEG64/T6LSgYhy7II3Orva+fgm5rFTNF+MbvC68WBOJpmAKTpHr1afDRLfq9c
c8PEup//r41l1F8PhtlUPXGPvNfui95BocCBPhu6MYKRyaNt5PE4aveVrGKVZl9vT+Na8HcxQH/x
HrA724eyIgY42kmQWF9c58yRDK2SjZTOlh3zeiKVADTTKDBI4QGPHrjdMxeRuSVrs/b4mNPqSLfg
sY4+2GsrbosuME1U3rF/5QqQJQA6BFRhqyjfeG2u7u8LQ/NwLw5tXhNH9gN6tJQdWlgnL769LFvf
Xzwv0sZpZdbh+1969NYCsrTxSlv7/pscBN6ZJoori/NJPQURAsa9o9HQPij97rnT2Eaqcu2EukhK
A+Og412+RKga9phaCcMJBZ29Xr4kX7rqH1YB6R+UKgHOQy/WYrm1Ok1SR1ouihtm4HBZBpo0t4gp
VqcKRT3If+BCBhHV9VIDxdQiPjNgRFYHZXU734n+frFdNJaiH9RGAW8JZTdZmpkl8/FmSfjOar/T
xNtY7rVzMScs8CRHLg7ULddj0IWeVYKn/jHRD775A4maOGf3dqMOLNlwZ6ur/l9Tb97u4mSkE5qb
UdoFxCB5MtwqaHv08//D7YJwbZbnnvOfy2qT8HXuVZz5R1efTsAZnKbO3YgJVlf9jQQOgrZIEC9W
3W+dKTGI9I4piJMA3lbZVtf0lgXzek1YrtyiSfByq0s0VgX/ANgGxQUK0h6yVWB+XCx5qvqBlRQJ
S2QUR/m7yQ6m2N/et6u7au6x1F3dxlwtjh+tjcFwSgoTQofSR+Hj3hgKPTJKrodN05t712TGP9z7
GBN874z5ABz5etok6ZLKKvDAZ1BJl+SBy4fR23jdrV7JaEnDoYdUBoQDFiMb8LAS6FBAMhG62Yj3
gfedPUOUEreLGtYYgVe07UPlq3aPPj/vDpFw8/HvZ/fyNyyuGCTRWi+TvXeEeAGAdVC1E7aPuxMS
VMw8F0RseKG1gwuOTewVA2kEsCIsJpaDq1SrkaK1RRuj3ynIKI2aZNpwRetzi+It6kropUf+7NpO
pyOfLynsjEn1nJCJBnrDHzofSrASXWQ9d79zPn7rKAntttyY1LVD510YXxw6vYMkBfczgD2V95Sj
n9bPy41IZ61BBBAMH7sGLFmQdFlMJBO2VrHGdY5EP4FdKlL0fhjPpjoyjrJrGZv9EFPTDw0nQSvv
Vk1kLdDCg91EahIcc6gMXU+v73UtUoawDhT1zlLlH9dvdorQqCzEVrJtznIsX5CXthazyZwJnlj6
gL0oFFdRtdx3if3RrNTHrstBMzDyu7rud+6o71WHMOn2AVlbS7CdovnlbazLixkQJdqZueYc0/Gh
/WR1GxfZ1ucXg9Np0ag8xedtwYIdwX9u//z3581EMQm946i6oVK2bOtGfQe56nFA2F//qrohHMsD
0X7ftvF+DLCB9xcEZOCj3xUsmokgPQfc/JEFObkzt1hU3u+1688vEoDOZPKE+fi8lWpfK7N7TgR/
1ADFFM6W+vvqSPDaw3qDwAslpOttnVvKNEUyOUcFtF0ODgv26/ZUvb/MMBYQziFcBarpXTu/1g6M
VHYPWFO5B/wtEOrbiEe/rB8sb8vVrg7mwtZi3gRXWS4ToIzMKpkx+hHZUvOZv3B9Mq9Hs7z926Yb
Uwejydtz6kZV14UtclaoCzv9780s9Np4kH725j40PCaXwZIq3C51x9w5ytx4FNTfqy1ifGgqrIwI
eXscGTTgItO98KoJ1MPHzgYVlcN14e6YZ1WH0qxBMYLbug1H0pO7xPJUXJpD83FwZRrlgNrf1S1a
9KSfKIjRCnKni6I8VVWd7hIIYX/OQYz+gVfdtIcHGz6jk4S8ILxgB2nQ4lBbjgyUQvuE0Ns8ajK0
cgQUubQYXc0iZihpfGirFmtIU3tPx5Q+ik7IPXcLeSgqs4g8MMcfrTb14qp1850l2RAonaX3rGBN
Grpjz+5zV35tGuePC+sPrVHop85p2K40mR+jG+CrEnq3b4pcRmnD6kett9VupMx+6LkgMqBCIjcl
+XQsRic5krJloQIGNhS+be1Imv8AxwzQ5Tw1QlAF9pEtqPbsT9XwyPyMxUjhS+BzWL3zB92OVDbw
CC35/IOV20UgCp2HfOxpYGZpGvs0t3YT0qMvtE/LMJXMfaWaw3c078qDLQkEeIEyfqhF7oRAUJt3
wrW/1ChTADzl2cHEVXJGblmGWgJAldECq+s1RvmgCf1HMhhgi2k11J569dv/S/IRNKDiiQikMLwt
QnpspGsXUlnamAvQPp1s48nAqATa44dp49H77ijAyIxnBSTZA5eZt4japqRI7UTU2imDUEzcG5I/
FJVWbUTe7+6O2QqSUjNvAtoIliGGLEEDM2B3n71+PNt+8uAO1t5oi+i2T1wzMzPgouMTxsBdej1j
Geo7EBI06cllzsmXw3OuD5CjIOFtM++uEYwGBkB/M0dm7yjqa7N2tdLS6Mkam9irhpB02TNKy6HK
q43Xw9ryIGIBcHDmGcSz6HpEBfrsqGR+cq6qSv9Q6In9iaC7e2NAW1YW3tdSBpT2ZJqeI7v9abU/
b0/X6tfBkAeggw2M/ZKjChoBkyOMJjnnE/JOvnSdSCUVjW9bWVsUtLWD4MaHlCRkQq5nyjeyiXUu
Sc6++aedvk/1t1r/NlY//toKXD2wSziSIMJavuSLifR55xXp2XN5YKAXpjOBl+RRl6uNcOvdjYjL
6dLSPKsXeYk+U2zU9Tw9t/DSblOeJdhoAiK7HxXJdrnpfihr89c/jG4mfJ3VOEHHN8ccFzaHLHfM
iWK3TWhNzMAwyshen54ydwue9P7NMY/uwtJiX9eeMlqzcZNzNzIzgoZCEeZo3YtbWyMfMpCYoSux
zsPMqKBerKPazWs8KItCWDHgGs0W9+nK5sFwAYRHYXalhcrP0amQ6m1y5j5YSaoX6NAHlv3V8v/c
nuAVBwW4MbhcAcpBCmIJyDG6yTRGZATOhkOT0AJIam/6AIBWddbtbpuaz+xVRDXP8IWpxQx3BTjP
ZD0lZzXJkzZNFeghixwoYhrgoRAqFPqUQmVTbjXurm5c9N3bgNsjW7s8ImUONegBGMwTFAAT5KHq
P+jvOeO2AwSUvOpT/82jjb1xWlYndqbB9kC8roNX/nrnjiKvQCVdJ+fMEvtyqGO9FBFF0fb2pK7u
E3BIA4mJ9CeSqNdmam6VtnDS5FyMUxmqqTWe2YTIqhcTqm9l5m3cm2uLCIYzBPhoX5hD/Wt73LAk
dRScGhJM7X2JvPXOSSb+LPsnbYxBq1YZdR4IMcrD7YGuzSeuHANa4sgVIzK4NlxJVZlpYSRnq6L7
dMpYAAmm2La3pKrX7Xg6mkBgBpHotR102w4ThU7k2SQ7Ip+b/ke3NZS1NQNH3X9MzP9+4dQcNME4
NkvSM9iGApH8bN0nnyCU/Hh7xlZuOczXf80stkaHAo82Qozw7KVgzhwL9h2x88Y9vTpbwAq+rQjy
yYuIEGqOgyU9D17T62LlPjWKxGWfblhZHcmFFfN6wgQIQPrJwJpYvJkgkt0Ud5WH0Pr2fG2NZbG1
W2qoGix+GEuC9rAJGX7JbRl0xV+3x8IrgKcQ/RcIDWc5qevh2FImgqh5/Uf/jLfX3kjbv21YhQm0
D85SxYDXvQtvBXNztLUPFBqLZh0YbVXG6TAd3dHU/2FtQLqARpx5LGB3uh6M44LTKXMregIFwYfS
dmY64A2fs7YwYH6f2V/xMngXRKc9/I3WcXoqm8mPWnv6NVhT8uB33lbmce1k4jmAtgAUk1B1WxwZ
RoVdoWmEntq5M9ACo+ieI7+IWLQOncLbKrauDQyRxKySYYLgZ4maaMZCWn0D592Mu65E/s85yPyv
s2TYCpdG5sN14W2UrXXWJOYbAgQgzjMEXZnc/f3JQUIJ+A8QFaF1bjFt1oj2tcnI4DNp7HynbEd+
//8MLEIHZOB8UF4nyblnlRmWoPKMbXQGBJA63qobr63J5VgWh9OdNEYox1h0OEu32KNXSed3/zAc
nEuo7oFs6V3ZpxwqYnKoFJ5S3NbFg9meW7JhYs1lIt75j4nFHVNLaOyq2tFO1NfDvM9CvlWmXDsr
lxYWi+4kjQHtegxCsd04GGGm6riiVWiNGzf/POPLuPHS0GLxlafeMpfJufRDzu5r+ewX92g6gzwt
ch9I09xenPWZm1u85+5FsMNfn5fK8kYTa6OdyoAL4B7GrZzAmgHAK/B2nn0aSIWvDZhUawDmaGGA
/zLqn1vlobUNDK/vE4D4PezkxboMPQHhGsoVYIjVIqrM56KD7u0WpdE86ctFIWh/g9+HLMe7+l6P
Fe+yrEJMXdUlUmiF7uwT1wJgb9Ja7Id02heZHBr0VHnl3+K94NFmXnPYddEpuUxkEqYXneEU2slm
eDYYPCD5xpZbnUO83H004YOkbBlsshw33dAw7VS7TnkeuU7vi5xbh7KlxYbvXDtGczYekbI/NwMv
/M2si1nJWmknAiamQf9iO8B6sq84vxvhzeq2Q7EEFw2eCmgkud52bccVemqw7aw0dpEJJdHfnxt0
Lfzn+4tz00qVNmXSaSc/eUQHtSs+/f++v9jXVk0QA7jzsRkiX+ZB6X29bcBY3dMXI1g4moa2ftfO
FjIvNMrAyIL8VftpnbWfxtsfqUWaHTR/rBp9BAG1DvTD7V+wuu1mLu4Z/QFe/UU0rWXeZGVUwmn3
cVqEIyqc1cZ2WzGBdCeQoHAPULpZVoFMZYwgLEi909SDIVZNIVUWaEB+3R7IvBYL73BlZRGwD1U7
6pOtuSewfbyWfrnjY3LK0EIcJuXw286Gjb29ag9xBxjt0cOG/X29t4UOmZjG4d6JErrzIdZHJAsq
5KpCIG7vzM7+h8OEBzDwrqgJAvC6JIQhrmZVadp4Jzcfvk9+GemT+Hx7DtdWCuBxNN0hsJ5bLBdj
gh/vPMXdk0ufzPSDNR2l+H7bxNq04Saag+q5J28Zf7Z0UFNe5f7J0XgeVIXxrKUtKBfs8jNxKTrQ
7fzutsX3PHWAG12anL3URTTampagIsvAt9eDUhwtyAnhcVp6zxBcDIw02UGEeJ/m3Wsv26Ouxnio
ixdnSh9zs7gjaXM31Vuvy/d4ivk3ocXEdNGMhDfGYve0Y6osP8H7whqSD7WWnYeSxbks7zsKJi9Z
/zYS/DhRDREUdjZOyorPAQEE4mawNiJ4Xt40I0xR6PX6J6svur3t0C7szKLep01Sx32JanCN+lNe
+FvakO8ZN+ZR48sA/sE6EIzXKwF1etDLU80Hm21vPyokMQ9jW+pPmdDII1q18z1Hl/Zj34z1Szk2
etwRx7kzyi1W3beAZOksoLIJyJwLtBDuwOsfMjpu1mUNoycns0jYsNYOElWjtpZPxgGt/fJbKQoW
oBOuPzZt2jxWs6BZJRobnP4mjxKeVyE0DMUe7yDo26aNJp4qkbAvt/fu6lJd/M7FgeyN2rKGjPon
E+JqYVrXUwCIrPOpmwYa1p2T7odWJ5Gf8q21WnMFlzO0ODSGGJAx6DN66iYr8tJ7tDNE2pa67kog
AtWb/y7D/CMuTuaYDtQpRhiZUeBmnHo7LkPl/i0mZN51s26BM0sYvGtjZS7ptQEMQKfGsnc+ADZj
tpUSXZ+t/5iwFp1FkJ3sK8S+3mlQ7LWstFfgdM/DsBkCr9lxILSHGg9orckyjq8GKMU6XeqfZPKS
tEh6jvYu6X/f3nTz0i4PB/w/FK5BPOm9a2HK0ZxeKAP+sspRAGA+goKX2xbW1v3SwmJzOarVTcpg
gatD7R2E86P8uUk6tnZ2QOWOA46sF8igF5GN61cVaQrfO+ncDRteg9r1m9H/UmYJwkUeull8e1Cr
02bPRLt4xJl4pVxvZmpUqLpnoHUV1j1oan1zo0i9uvZIRUEIz17Ba4B7htJ80P1TAXRn7BSyRjDV
+Hepm2+9R9/KE++2wIWthX8skf2qG2PwT6Pt/Sap/yha58n2pydIet/lKTkPbfYdMEtQaOkHIK2j
SZonqPJuRI6r+8RBssIDJxkkPhdTKtNWA8HqhJ3YW1UDylGL/GQNsPVpzcqfIJPfAixtGZyjlwuH
lOcNOnWJwsb8pABt5Pb3TA/E4fZGMVd3CqTKZzYm7M031MyFFShQdBAVZf6p7d3hzujFq6pNA31n
Y/EkWcFjvWVT1AiHfHJoYd0VpSojVxV1KEc7O2Up2FQhWycPqSr7vV2LZtdavQxJ5Q+h3xF79z+k
XdeSpTqy/SIi8OYV2K4sZdq+EG1BWAHCfv1d1MycYat0UXTPnIg5DxWH3HKpVObKtcY8jUNaQtx3
WJLMT6qFgP/WSyUjEQVzqzyDjZQ/4Hx8SJoxBf11ixNHuZGdDPtsWWdLbQ7tmPvFEO7PmmhptrbW
476ZNG0kTU87L4aCqUOfXa2Iz/2cpD/dtGYBHZpYEt+LFslBJhvs5KteKl9MU+pBy4Dwj6NpPGpf
qazPQvj5lcJkZSxBNwQXClkA7VZ1lyFbnt/akZbLUJ7rCeVPMJoHALtDiLTiu66ny+0mMNCWZhwp
JJlfbPAT3c2Om/kj4rMAsl/fhiWGUNZsOZAPqtzvs6KqCRj4tOEJIuEyeSnhaKHfqGsrfQseTNe/
hiVxtTRrbcBIQ9UKckWyOUS+Hi8KtMRAoAi6h1yctIAtg1lNiuymUn9t4vFjRasDqye/A5jdb0v6
m8QyjQGhTRSw0X6Ista7Tkxn0CtGGTbkqNyB86k3P9GmDJQBj89vjZpKAMoi7w/NInSMI/OFuJ1b
T8gJzYkT46gZS7ToPzJkI1xdFo8Jl2ljhHP7am0rpLPcOFLB1lSnpS8rDIgMuMA/2R5STyui63of
VNnIjJ4g4JsPmnFxa8kkyT6//n3jI3qtpwi8cKjSyfgNOq1HlO3CfTckWoftCNa/b0w0I7gyygQm
Zu3Rs26S8WT2krMrGwV3671x1oDtCxWhB3V4gULf/zYC7o5LIJ6YOU4Cx6aqN0kXf10q9cEBw/j/
Zobz12lcddacwAypTrERQtEGbf5/YQIeBWUggKXfpZ29rjKqZHA8NBeHrnIeXBTqJMkD4VpsTHCj
AAS3ZV0HEymeWgagOJIhiG411K9wwUBjHHR03LEuczubpmGAE1FPcYISw7FdvjaFhLlYaAUtg7qK
Z9AaTl1vWiMrvcpRG1wGfZA+lqbfvZQs2F8M4eMeEM1/jHA3Wg9fOAB8GEdtVT2kJkXHi3E/TNML
AnTmNy4eEv3KzbxMYdJ30IKXccuKopHND+AvmWnN1rIWP6CskFlKmtupsu7GyngpkglE+NZfFO9R
UQfB9cpitTbjX89qlndTvrYIRIz4PRgul8BQJNtDuP0gROrBEFKM3vr3jbfJvbJzayjZRG3qHAvg
hmfIJeyvm+gac1fNK3RMrVglbgcuOgFiA89ASMrYBdIemfEBxWP9qDpMu0n6nJ2RkoROQJPnT/uW
1w3BhyiYOdxpeKS9V8QwCicrUxd+rhqyzyjtPZmZEdKpjZq8PnhzqQeKs4B/NZN4JuFpAE24ubLV
rVy215PaMWMxnH4BfADdaOdCAdS8Q3B9mqCWEiAj3x73xym0563FPXiqVQDk2p7GEItlBLk+Yrwm
5HfqPRTJa0s/7FsR7X4I4KLUgggB3Snc8XMQrhbFqLsRoHUHDaHPCI6T+kPWoKqgSZ6iElt8umNA
jj9TMgO57/57kXwYdZ8iHYX+i7H5sj8q0QHYjIrfnXqijvYwwtKgh5obtBKnJfu8fr00+djaCkPu
IMrcb2Pz2firz2OHYZOjQY5nS1bQXanrUCmI8CBKcn8YD38zO//9PrfmA1PQYaPg+1r1OQbNNMlk
FbbVh/Fn1INa0b9GgJzT9QQlmpuMI3VdNHA8GPbJig9qfNkfhPDi2NrgPFA7OQbekWuiRk0uda6F
OiQ28Gz60NXKs+tBKcwsn7V8sMOa6Z/VSsbWvc7S3hi5TdB2Bmq7uDmjAVSphfuhXE5e6/jD8EAb
SO6OT+P8c3/I71lckJJ8I0bBuxkYI5WLg2N4A8Kqwo0UtSHDiYIgFjnlhTz3bWz+9PDsfNSyARlo
SuL0njnzcuraOENRJu/9hKafh3nMz+gzaB5tJMsPA82WxzKNpzAt0k91UlonpbZbpGvGSRJL6IIL
AxACNNaDbxkYPB4fnTR67/RO6Uamt6SvlpUmj4Xea89OaWi/CTq9QlBdW59YY2jhUut666sY7T0y
8SWOQKe1F9oT994lUIHJQHl7aVK1D6C0Pfq0NXtQGqoTpF5yJ0i7drxLrUV7mqDn5g8l6wLHiz0I
ueAqxFu1AJMp0SSHSjQ+KPoCtWuuYH2en4BixXR3GeDcnHgCUp/NoRe75GCkWRmojKmHZGpoOJux
TNBX6I1Wupx/74r175vbvu3qrpuWzI2s/makfh9LLiKh27YAOPdWEXXka66/PzRe2yROsn6/OaJc
ehpjCCPUJ7OsQ2KWksBCOJqNNS7oxIMbqJMhd6O8vMnySy5jpxR/30bTMwRS0M6+uq7NbKW10WhD
UblR4xmXuO0+DIb7Y/+cim5uPFP/MbH+fWOi0+e2bRyCrR5TXy1+IA0Gbc5bNr3u2xF6WWRp1qzx
SnrP+fGkz+rUAgNKhPp1FhQ2GrLA9TqBbEspJN5WuAfQ2wDyRWwAbPHrIUGvEqIVGZytTrt72pdH
pE5uhiJ9XubiMkz2aX9kwkWCzDwiPFsDRybn6BJFMYoUZOpIDl/a7Cx9dKz//TvfjWTCSvIBtjW+
599SWtUirEX02s/5rxkV5KB2Sq/wJ3VUThrz9JsFlZkFmGdswIY5ybnKAX3xm0yb/bSjCvhzClUS
HwnXEwBliBegNx9wu+tJLpS6swcbRe5FNyGNMB2hxNUqz38xtdDlNsF9BYpW/umoOEnWZV3hRQ4o
/B4YlZEUC5YO9/2K20GSC/273KYsTTY0aovQS/2aAYYkUzURXfsGul+AN0BNY9XUuZ4kWld6py0e
8o/a9Ghl6U/DLEO7yEKXKK9pAay1U3YH3Rmem8q4q5deUhYU1eCBJrNW5AvYlj2Hizv0AYTytLaB
GLFd3zHuDZD8duwlxzU1G8MRsj5BWjmB6kjePQKvcmWXizcWCEdRpXBh15m/e/X8mWruGUxOCzhX
0IC/v0uExiwL1AY4HHjgcV4Y9I6mPccmZnlEEax8ONT4P0eGyRfuFfgvG/ietRuQm0p1zgxtSDUn
GiEt99ktvu4PQnCeUKkHPskDMxFCUe7iWlp7ZqDHdiOa0BeLkG+zpXa4+8vzvh3hZKEuo6HpDGPh
MwjoXZnq2QGGiJnMvqTZDAqZdIlD0xk/emiV/nNfDPQQ8BC4kcGpwbMfj3jMKYyYbtSPCHaGW3MZ
obr2pJq/aSq5yUQziFEhP76qnbwjXfKMJYGCHC5jMoQ9aB/UGo3Qr/uzJ7YB6jgMCTAv/kDXCHjj
xsUt5vZOkHjTsWwere6PWZEQLa9t6/D5gLCAv+XabbRq3I8NuPaQCG/9MTXPcWI+oBn2mOZE8TVH
kewJoZ9aex3ROYEczzv5t8UlZqcn/VpHVr4OxHixCb2d8vJpXvTOL8oU1+hKh6IcSGY+F14lCbhF
Z2trnzvBeRW/KWfgCmX9zZAnt8xyJHlz0b5HIyccBFBZzjve0DFhSwt5CXBYdpV+o3h6+zLVvXtq
7Ny9GOkko6AQ7hQTD2ITYRuSn+vfN3HVXHq13oC8MuqM+6x7yEyQ2X/b34zCWduYWIe8MYFqfFw3
Dkysalaz90NNJVkkoQE8EAy026q4fTmfRPRhMLUU2T9NfbAACs4SmWqazAK38AUdTDTY68BpTUfd
PsiCFOHnV4kewAnBT8oHKekEjvoqrTFDAFMrc+//3l8BEYgAuwlaDaZuIofJ50dnRWnr0Z2Au6tO
dnLT/3YqPOUP0Ohp58P4HSrjtA4KJ1S+7BteAxMuJkSqDb1O6HOCl+BjQjzedFY3eM8X6kMZf9St
V3Oo/aYGJV/9eVy+97Ljsy7EO4NQtVHBCrMWc7lIBtp/tTqVCPeqrDyiNnSnK+VNXYIG1wCRuc/y
2DooQNntD1O0fsA1/mN1/ftmh3ttlZadAljTVGqv5dx/7mkrYxwUTiXIAKHlhGLdu/JEBZUUUqJv
KTIht5LHo0/KzFeWLyV76s3nHvQa8/QXNxXIk10QWqGz/F2n2uiQwWlSC7dIdWvmJ7u9FMVhf+ZE
7mdjgk9fNqwb0TauulGSZd+9XntpVW/x09iRVNoEby2wkSEVi/IO5C74+90qiUlzYP2jkdAfhkUv
1QANGsewf2kZwJUxNVXJc4uzaHhgJMUzCHpmONQG2MWv90SjtFAQSUrI3tt46bhz/JFO5gcC3Rx/
nJl5yRQpKaXIJN4fyJOsA30X+o1q5VJnGpLIs6rkwZ29JExt1t8WZGogq754YCjJa4lv4VbwbZwQ
PQYx4krIA57K63G2nal3TbrAqPLY0vY7ElXf4+TPGhr/ZQTENeuFiPcJ70c6rauZOYG8Ru2+M0/x
s+nDBDDN/l7kTvG/jABujYb71UXyyAWrmpjdzV0axRkaZi2kGSQGhOuzthauRxgeitsSlYvugqEr
0qj2nemWeLdmE2b1J0kEIRwG4CZo/zLR+vmu+lCjvglMbBq56pesvUkbWYsR52P/NU//NcCfWchd
m+Oilmk02D+JA3GtwMhDrwKrdYAmlr9YkzWKBUMB6noO51n7HPzaPUvSqFVulIPrXvY/L9q8qD2t
kiFIrCPuv968rC7rvmpc5bGxgTGbKaqGqUPv+jGWpeC4uO5t0jaW+EpXvaQGA8hceew6EizdEzKo
ganMfmFJPJ1o+SG9ZwL4CLHGd7RobFZje5jVJHITaOKutE+36aJVT/sTJ9oDGyu8ZkhpFV5fZjj1
jlt80Y3hoe6tM+6ulyR3z+jeCjwZv5hoqRD14/mA6wCJHO5mb3TWtDNE4SKHgTGe+YkeGKZk7kSL
hGZSJHHQEfH+aWYv4ER1kUWP9H7xEUyW2ujn6GZyZYltkaEVdLg2NgrIYaBpMWYTtOfQsUJvYpSV
/dRUTtBBX0sPsuK4YEegtQAt5+umMBxvndlNdJJ49pAUpUeiWtODBAPS/iz8Wff2lYF1tBsDHlmY
NaguiUZLDVDgr4e/cAOw4K7oD8B60Xl4bWGhSazUCQCXyMX6q+Ldz/3tLFgP5NYMPH/eiEJ4dGti
LYy5w4ApSufCZziite4ETgLe107yGuJzXW+zZYDkDWkG8OQBf3U9lnLJ8j62OxLFQ3zntvUvqwEU
xIKeVD+eE/CsDW1241EToLlBhnFZv70Jj3nbvBdaEf5mUsP2skIkpruynYJRvWXKeKisL01LAmOU
eArR7sOdt4I3RY2HBTKaXlJUJGrAAFzPpwlUt/uLJ/AMK3OeZa5M1mvL8/WEdtXoTV7ckmh2rABB
j29Cx6jw8r8xg9Ix2BNBHAZN1WszSFVNRM0XEqGN6EbrtcB14zNenZJcqGi+TOxwRIwrEyB/WnFH
2bViayQynHOXhLUslyzw3LjrkGdVEXeD1ZKbrbIZaIddmaNxuwys5hQPZ70MBuRdawDzS0smwCQI
epDMACYZfg6FyrfjsHEORtl0KtBheZQwaOqC38Du66CCREianFvnsL8VhIcLsCok4YHgwluXG13N
4rbJvCZHhgi6lZQGKXgP0gHMfdMIBr7a9/pH5v0qrUmybHwd+e1oQa3PM0AoBofIH2syOU7a6VUe
eY3n3AJBX6AVqTVvWQE1SxQakVA3qHsDhs86QNGZnQraowhrjfONa5duqNnVXUzarPXBBZk9g7So
C73e9g5N7f5KnZne9FAgPVDEr5KAUXR+VkY/KASjq/odvLqC8qjldjTHrZe/1uYcNYqJawK4Fcni
rJPPe5+NIT5oAF8+nVmOxWlsb4KqIbl0Dblz8nu1hnbWcNZMeteOVTjV0LQBlbtiFRfk+477P0N0
wNZX4BpTgiCHh+/a6A0bqGKVEURiT2OqnNNMsgtlFvRrT+FMtF96BxaKVd/ztjdP+yMQLdhaygLp
G/6HV9H19422MQoctzLqy+WmLV7ddDgl+o99I8JB4Plg6isu7B2kjmp6XhpuXEbWAMZsJSzIz30D
IkeEZPs/BriogTSmgd4RGGin5tgX/WGcxzHAafkNosObsVUhGVQqabhvlWd6ezuniITAjWHYKMbw
ylPTbA+Nm3lFFLd1YGRekNimT/Jf0DrzmXOTxcAZPNp2cXSan2Rif3HWtta5J2BfDJUF1dQiIvQu
br1DaSRHt5PUPPl037/HiKIJggw8nPh6vJlnaMrIkjIyvM43++rsJPQSp8CfxYV+GZEXQAIJJKXu
zaIPn6C0dutO2X3dJ7/2J1sUVoE+AY8QNLiacI3XG5UZStqXoLKL+sbED/FaelASRg/Edno/TYxa
crQFBwOUnuALBKQQdH783aZUpcE6r64iNlUBysEBcZ614fWPBwX3jowH8n34t8qdbk+tymmecIGi
ZcTvJ8gbMFs7gIex8m3lzwoO60Je2eKuM1AuWmUMUrJIK48mCHz0YH8sgjOIYWgIA4COBVyYi0WN
HgQU4JYtosx4Jpp1iOkdK34D9NyXXx3gH/ataYLwc2uOjwXivm1bCJkVkatDEOu2bS4ac3FF31tq
7+fTPZmPnvmNoog+zy8seZ6nKay079P4bYh/V/ZRkfEfCpzc1Q/iNqjRG0AXsaKIpuG4PGnDZX/A
kul980Wb2McESX7RAnoYeaoSeAto0p7V5mmon5P4Y6F+3TemiXb/ZjHfvMLGmlNp3WCDuDjyoNY5
L5/b5JbOX1XlF3Vvu5hBI/22qDsfpO9BnT0W7OKic6UyJfG+7FesU775FY2G8AVXexEp3UsPEB8o
F72P+yMVuBWs2poSQrebafGF9Nmx6bJ0WLUcwljWohwttTjnnv6IEsh535R4NP81xR2Q3stdSy1h
Si1uoUAZzOTC2Jd9G4IIeRUiXy8jAHPeFUmgfk1JZcFbU7dEwvarN7rhfFcEXSIxJNrtiMPxQQDY
8ZLhdns+ObjQXFx9RXYELZyMO0u0LNvPc44xNRlrdQPjaLIzKULVve/MgE1/HvyA7x/vPCAfLeQ3
ueAHm8JjBtPziKJ/rbiM7bnpJfenaNG3JtZjvdnChdcttK5hoiZmWCT39RrLl7KMoHA1bANgF1wj
ELrgpktt7NkcNQcPBp84d4ms0UT4eZwO3Lx4DCH1cz0IiGD3aGydEWwDjjQ9gPzU39+2wlnCmwH9
/HhFIi92bcBEyclq1BHPhqQM80QNiuHOtCXeRBSuIUYEXAbPbhDX8xBQcAgMc5Vglih173qNXCCG
fu9aS0BXXDC0YcHWdTK7RIMmbfXS2lWge7Gkviza2IDpQfhplUzC+bkeaWOONR3HsojSqlePY4sa
okeM8gx40nxi9lC97M+s0B6ibrSv43nyDhg4mB50fil49glmdEZmBvqrn1tbdhuLbicAyv4xs/6M
zTYHoSzazqeyjLLRuRtL23eT8qHI00NlOrcp+NXUNA8rpIdSZ7kxqH4ZKu8wmMM3i2VfQFPy0BN6
oIZ9bzfu6/4M8EiPt8Bn5U3HEw28LO+yvWuKTFfnuIiQ9f1hN4whciWG30P4/SbJVSgX5SY4YNWZ
nCotu7O75kSTeZDsPuFCbH7FesY2M6SpIFCjGX5FMSe+83FRoUQPMtXO/PBXw8X2BsWlgAcmxfVM
jcYqImPO7hXQ3auFdjJSXNpZRU/FmD7Yk/ncOvNjXlYf7FkWqIgH+o99XkKxSOdGdxLY96YXY3oG
fkJtA/0vMmhrYQ23HPjwwTfEuW5Sl03DzLzCKEGvyR4qW/VVctyfS5Fb2hrhnHcH9YBCLUgVDdb3
ip2V4ceiS6Jy0YX9hmdBx5KAzqKB2izYKO0y0gGcUJu7WfEC1Z7OSnHTtLZkPMKjsLXG3RNs6Caz
qZwyctKvKO2gdSUNkCT3B6MNPXBcJS1o9sob00SHnyx5J3IRW9uc56ONSdVSh+2st/zSfBm8NMgt
4oPA2O+yD6jNSS4VUQIPwA3Akf49t9yRc5ADUMGsVUaxBmLJrvap+qJN1aHvn9zJCOfmoJlQgepT
yTSLtg1otiAEvtLmvqOaH9o6cYqFIWcz2YFr3MzFN62X9d6LNs7KYQAyg7feeG5wI3U6MKDD4zZL
+7JY3m1ZaTdMtVHNAihb3hcv3Dtbg9wd3RWaUo/G+gBvj6TxV8JEI+zcE/izKZKPkEGzz0zWxiic
SkBP0UyIJyUKXNdec7aUTpvdhEROUQZ68U0hL/kfNgO/3Q9rOLCWVAUd/4a99KOx1CRiSpCfapm0
9boQXKYSMF0AylYU3nupE68wk063J9SDQLxf0vumO/+5l0LlAzygyK+hoMDthMJmHlsIIfBSz0N9
UbrnWNZbKRrDm6eFmBkahMzV528uL1azKXONnER6dVsOnxwiiZJFvgHB0HpfvREIcK+JeCJ6DcFq
ElVJeq5dK6S9Ai0VA8DxJTLa4QCqlOf9WTPWrcOvy9Ymt7WyYnD0hpSrTXYsqjxAt8MpqVUAafND
rtl+gkx6XxZh4jrHukmPEBUPkXZGshnvKbeKmmIJCP7msvquZOldSbNLZdEQowlSlv7MzPxA9P6W
xTRQQNnv9uxSd96tETuXxgTyTwq+F50W7GGUx5DqAWMRt0zuMC/J5DESmcMFquVOfSqry/60CXcC
Mrh4Gq19xTwiBFFyZrmEkiiBeJHnK/Zh//tCN4Oz/h8DfHlWr1HCHgi2mm25vmVc5nb2Lehw28pT
4Ry67okpP9qC+aora10QbsKNZW4TGvoMWKabkahXDmxp/NZ5TaaIdlEMKpqiCvcHKpnIt+25OVJl
PNp6ohckKtnwwtI5HPJc9qwSpnG2k8ndufY0gpOxRME0tvNz1dn+0Fqg7m59QsyLXUJYvVo+A2Lx
wdSbY1a6kLLsfUTQQTppR2O0P/5vY17nZDPmIUdNyl3rtw65syCDFhOZsozwBGzWcP37xkI9xYPq
LDjUGvoO5/i8sGej8fdHIdsn3CmzmUJ0BySHUQZau9h8nSn1k+Iygww9r39onuRtJdsoXKTb5cyi
DmjVwPJwa0B1JGskyT5RudFbaRvRQAhaIVTWryctAXFnunhYlkQvsUM+x9krEhZq/DBpT9Xw4FrQ
jOnA+/BhoJ+gXOmDysrs4sAE/0MBgbXis1Z/RzdU1UjqoDzF59vNvP1hXN6BzE6ZNDN+GNjmhxot
RHrjJ22kzhe9m0NqLP5UR73+faE/1erb0BzT+HfWAY8pSXb9P+foPzOENpLrGUoTq9JIAa8HBr2g
UewHyN9NPhR8jhZin4WpfmcsYWK2oTIx6Gt2gYmfO+fZWYvVGwQxP/e34LrF3t1dUGmyAAAEgoB/
/Qxzt2R0ntKoA8DbYJepSs6jEoedJUlXCM/TxhC3NZYRAncaOLgjU5+heq8FXdXe9jOTeH3RkQIe
E0rxoMoGAIg7tlOmxGla4P6fLQuEyU+dPQbUSnw7A7UVSU5FLGugEu6trUnuFC9zmrRLC29fdENA
+qPnfp2Q62beU07UYFIXpAXScOo+T+Sot8gNQZTGHh+6GiG9J+sJED5V0F4D/lZkKgB/5SZA89BQ
SVv4lGr5NIOzwgMr9Xju6aM1EH+g30z2eZKRiYkcy9YmNwP2KoIzrI7F8siZ+uki45ETrupmUJzn
AhEahFByDMqCaBGafiAF9cWzFX/pWKiZL31y2j8VoicRQkgTUA0RVwbr+mxyZuyilpLT0EzhGFso
Ao33tto9zrl+3jcnnr9/zPGRiqEPWW/q2EEKmOro2RwkwxGdPQedADjfQCShqfLa6VS5grykCqej
A0NsDSdr6H0iY/EWn4ONFS5EwF42e7SOkYgOqLDMz6Z9W5X5idWHqX2phmcze4z1OzQC+g59pTWS
Z93zxI5lKQkshZtl8zvW2d7c3BQ9A2imwO8YlrvyI+TLh85XjUPr3tnOcX/hhO58O7Pcaet6VR+z
DLbS9JtSPA3WT/hPQj7nM/W97GNjgR73ZGdf3eY0ONS3SOabiuTJIwx00RCB34GEOoD93MQvrFrA
lY3TYVRPKvugzl2QsXOWWb4F7JkXg9rRMSHk8pTJzqWopo/EAVDpq6oTCKo40+5CF5IsZgqC3rE5
MFNzn9kwf80sWvqGp/+y7aY4qKkWHy2bQVetyH6TGd1jPam+j1knS9QIlx67HJULEKcAT3G99M44
oSWYpTi3ZntoEjVKiRsqeIWBy/lYtHnYD7LX3xs7D3+Drjqa/7HJHS544dajzppYUK0HgKkOQ64f
igqal+p8VNgQmmX22JXdtymLzyCADeEqQ8rI3WDo4f52lA2fWw3bBeXguL4EzNlBpyMJiH3Jnda3
SXEY3bNKP+3bE/qVzdC5k6YpQ6UMOtyk2sHvz93RdtPfs1N82zcjGxZ3yNwhHdWsX+PW9lwZXlj0
HymDB4ubIFFRzMNe2ze4RoN7S8rdZ1bVsLkEA2tEkuolbqqf5TRd0rj2q5mNvknNoK+GA4oz57+w
i/KKCuEN0Dy8HfSN53IVYyyYg/lkaX+vFd1dpdIvICE5lEV+qyrVheRL6AyFpI9lHc674UJWDt3T
eIvjPF+fmtoBthPtkGmke/mZLPWlAS6QAY9DLUsys8IdszG1LvVmhFArrmMzxWExivkwaMqztvTh
kP2hZtZbuO+gY8axVBGJRTmha7pRYSavmN+RWx1wjfLQypBEwnt7Y4bbJxX0KqjiwYwes2+5Yv7O
alnroHArbkzwa2MkcTku8GhT4t6nRnqn075ANyb4bTrVCPOi/bTk86GeUyJZKtHgYBgNVFCVWEkq
rpcqsat8GLs5i6w2DyaSQpJaEpaILEDNBqkfAHAhnMO5q5H2mYYeWXjO6sIeaPY/fp7zTl6rZEhO
4PNK+XUm32IZcEj489GDaAPrgccGX4Blo4KfvwC23iTkgSTtE46QJL4QHRfgCf4xwQ0BvXOF0WsA
kZtuSKygHIJUNkuiDbY18W6Za0Z6q0fUxuJbcCeFDkXnIWp66BgNNDP/hWv0UUlkxGoin4OW4rXQ
awG4zmO8aqhXoD91QT6JICu3sINh9B/NInkAgFoyie9NIVcO3B06NABbwz/XG7mKWW4hI5ZF2ILA
VpKvDSKRLnae6tq1w30PLojF1sQ8wuxVLUdDFv3amELKxcu0LI2cdg6W5ScgFj4ETXylPnXjJ1WD
0nyDXI9NDpkie4kKBwp2BVAIgmH+HYbY6RnoZGKaRqkNbUAKrHSgjtQ4IUJrNd+mDpVZfL8/MdqV
z94GAfsq3XE92mkEJpvqeNQ3o/LBaSYfmWokeiSpA+G40GIJORLAY9EtdG0FijBxky1KGlWzVwe9
1R4Kzbwpeu9On81gfwHfHweMaGOLO3G2rYDfvcVdCLXKm8xSbvNSD4fZO4KCLSRleVBZ89SWwx9f
wTCLu3fdMQJOsSW3qd0OPZowezNsqwk9sQlE2cFzlzeTrGlbtGoQ+wT1EODakK7kVm2JJ2rVlYb7
nv70ZiBFcdKltBjvvSOqbEg/oDNlpbHnnbvexloD4Z40suYF/JlGg+Jek/zxHYW7ae0RAAcXIEU8
x4Kj9/NoQvMtqt0XdHP4VqlLLIjmamuBC1jG0cpjx8D9u3RNUNVACCD6I7Fx2N92YjMrQNiGNDNg
RddbPNFjtFz0qBwu8U2jXCrbn2QUPELXBCr+f2ysx2wTe+nEStSWIaqdIaw0QbS0/Qjx0tDOTmBM
8Uf9KWYP89T5mvm6P7j38fu6Sv81zO23fim0AmoJSHMb7QGc836qfknR1EqXHGXMwbeZbF/IppNb
NYVpSTtYsEiJ9dqX7akZijCbkfTdH5kg53E9tNWdbOY0dTpgyWcYKstTk7yqUP3x6rOm/07T722R
h01xO5of0QXpm8ZNaePxABkGo7846cv+LxH5yM0c81iZ2mlTME+gXOGobeqro/WsV/1N3hbHvtEv
+7Yk68lLB5AmAemmsWb5vQdtvkN631NzP0bO016+OLIWW9m+9fTrOSbdkJi1heff4j3m5Jeqt2ha
woalP3ol8eMqRS5r7R/4ocm6BKWmuZuHgNhf18d1VptQrT8Bj03oL6ieDBBKUOIvxnIPMiWoQP0h
AQXeL1fbiqd11tCOlKcKhuyxQzk8Ue0y9U/7i7geuutH37UJzuM05D+HElHRx9zUL0mbnrNU86e+
CHtHkZwU0XWw3Z+c81m8yYhNFzM5aL+nsfPn4fP+eEQX99YA52SgJ25lXgsPqhi2n4JaxmeuFg6E
geoive0U96E3GRTe/gILuk6kB/AYUK3GO1Dg1NaZUhaITgw3PeVa6i9aeeqGIRirOljoMddvioSE
rDxmxq07SipbwmUECwH0vRBLvyP5WzSts6YSDshTH6Y4tOM8qCHnobzOAJ/uz7DY1FpFAyUe6tec
r6uSjA4DqFmj0b6lesDqsE5OqR1ashqG0L+Y/xjifZnpEHXKVmRAbNw62kcK7bIV5Fgmd7r526mf
94clqJhgATfmuPdBY5VZblXYObP3UlTAzpW1bwLPSG9U42fn3JfZeWwkHVdCd72xyfm0pAanQI2s
WeTpzqlx7/TG8jt2b3mSuFJ47DZ2OAc2G6maGhXy02ijGd2PzfRzf/JkS7Xa39x/Zoa3caNjHO3U
Hnqq+0bjQMkVek+ecmkhhJe2qGnv2xRe7psxcZ4rmT23qhxgUyz7nI5HYGhKI9w3Id0TnLuqGrNX
SYl5s5blsXJJmFTWU2eQG4d2YYm3JFXVE0rgZ22aJbaFjgwkhqigr8Ab/k1VoRVXzXMcM6UCm3F1
lwAXVEV5+hJnw9GNv9ezxIUI5xPlOxPouFVbmNsjwFjrKdBLBNwc2rGGOM1YZiHydL/253TdCu8u
HNQK1p5eCLzwRagpY+bgVvBURUaD0ftGHUkdRGaAGwfV6mGxE1yaTCk/TaPtl3byfX8Mwu2+GcP6
Ezbb3VWysSsrmLCs2TfIs7u4p2Ro/Jo9adlHc5LFl0I3sbHHbfUsd5akqzFnjY7s0ms6Kv7oHftO
9soRTh1ScWAyBhEvVAiux5XGAySfJzBNZH2g1H7snvbnTbjFNt/n3J2ismz2VHy/d4NkfI4sKov4
RSNA1mV9ZKycCzzBaJeW2HazgxEQ+1CjwKJ24Z+PYWuBG0M/K32azy5uJTBjeBiIadATypr7VkSX
LFpjwb6NXs4VlX69EktPnYxVCi5Z8InobX+Yxy9K0vmLaQR5JwnkxZP2X2Prj9lsZ1DbGpnewRha
/Y8teVTc/rA/HKEFpAHQ7ovMzTvyL9ZQry1cG2Ff5vllD5Rf6/9vFrhloaRgZTNZJHr1lg+Z83H/
66IDCAyAhXYiYJpApHA9Q7Ez0BTklyTq/Fo5z2OAguok63MQeRVo44HNFRnKlVj+2shiDnY7zeDG
IuUvWsI5EhJQMEXkOPFV4huZhFBIuMfAjwp0G1hBwMd1bc9rkpE4I+zN2Fhx85VqZpC5n2vNPM32
l/0JFG4ApMeRjkSAjIzQta0agGhrqpAGarTPDHifn/ufF64PWrmRfofkAPgArz/fxIZSFDk+b/8f
aVfa26iybX8REmMBXwHbseMhQyfp5AvqkXkoagDq179Fn/d0YmwZ9XlX90pXainbVdSwa+819JBQ
5EOkbDcUcRbSJfvwax8JygzI8eGvhrrWPBK61qaAGcODKZ2Q9XmYa4e6uW+7fmpCHtP0L63Q/rwB
IasNyrgO9Wmgmc+HJkZPUhrjld3UkQxKPbw9c3Obhn/+PspzkwKnbaJsfP73YXwex1WTFw/5KHRQ
GEp0rROFOrHloLc59CpqM6jZofX6ZgDU/iFraB+kDkwNSgW7kiqRKuwdbmx6lvcrDQJvAbi+LfRN
xv6UkbYPVAKebewbP+1mbEDGa2FIWqDAxDRo/0KSQ49KTXjvso3Vwgq/turQFyUeqOoTgHl2b7Y5
Fw5JsuJBS9M7U68bvNFBELk9g9cutc9BZkd1M5QaVSUmECcDLWC3h1Jqb/2HI/pzkNkRPbpdBjUK
BNGC2lsPS7zVqxOFlxagcnjWXbQMrNoXQ5t2BUQ7CNvp1GmDQWn5QmZ2bZdOeqtwYIP8G+q050vN
Hjs7AbAQrE893+mlFlSyXoGmFKjW/i8fBXJZoEChawkVp/NQrseS3kmd/EG32/FuIGWzyWjsBrrb
Zne3v/+fwtM8owXwT4d/sI/9OT984E9FilKzwcDkIAE5CjugglfNybHrIZSp13uBZ8GNpoJL+Iqp
GKXVgXlfMdXv+sjrUJd2EzFoH21dTdpYO1IFutNaqI/63RG3URdZugbBHd71X8usKe6zrht3YFJ3
QYK+6o941GUMYanOPtGSv+tyTO/9QVYRSh72yiuhpKvbAlYqaNGEKvXchwr3fUggcwu1iuGp02u1
cSzxFaWZb6M+Fk9GAqZlDpjR/eiRYsVhignxJTx7xuK7PtJkw1U+SeIA4VVD3jog5vAsUxg3SEuY
+8F14oDrcLVWpX3saULu+sZ1At43EOsvqyzgsnzX/fEjhcxKCHSFgir3azV88dRjA/QgtE42EDwb
10UnQrBcJtHVvI96oJf0oGASoklj2CROGDd2IF3D27R+VUWUgWlpNRZ40TbKgY1VNiEzubfzAAML
KTpU67xt6H85ANAdB6gOzO9LxRvRlEoUEo9BBZUNs6tCZb81cuEou3ZZfw4y3UufczRRmqxM0hyQ
aj0kxHg1S3+lqhEc2GSNL76wf64g2iC4gesaJRHwtKGNdR6v5BgrL3n+kJtcBnUW9w8+TFO3DfHj
+waLOjTScVi5munfG0JPnxlFlyls9aE/gA1L1hbNyx0c1OmGJ6W1UDeZnblQ0obqD6C9kEKEcC7+
//mvo73FY60S/VHgw8KWsrM/bEUXrsbpjPi0r/8EQRMObU2odsMKZzo0P025B/SaKPNmPOad1uLJ
og/h2OkdlrBr9ruUN9pbYdvJk0Uqem9Dz+svKxzTDzBcVDhgqqFDzmVOjcH2Y14M0fWjIPWdcMfn
znfDHrJHCx97di7/EweuuHj6o1aBWsP5QDUhe9cfBT9SP4WdUNPca3G1rk2Is+qdu8BPvTKrEx4b
MDm0Ay+FbP0cZoUKVYCjWznR4GgHiGo9JINRhbHnFYCrwVKw9n6ajbbwOefFnD/DRNUBMuMAv15q
zxZG7PDR9NnR9p917a5DJpB1dRRrRTTWUaq9dX2ykWRh484Sxn+i2hA5mMrDgHDMbiJR0BJWSjqD
XmcbtTBLgS8X0N+1BjR66fgb2NCkmyFeagTNbvR/wqKz66MkDab6PPUp/Fz1UIVnRwlzirQgz1jj
329ffPMz4p8Yk8gQnkQQ6JlvENZxKy1NCxOqpFr5fa1WseEA0Au/uaAm3IsS343DxGrLL7Iuq9Vo
uyrSZGfgFmqdgJoGusF1y3eVgLXX7V93ZVGjGQwbUwuUbnB2ZxkTJPcHPmYFO9ZozTSA+1vJTjN3
0nm7HefKREMnwwN2BnaXsGibJTXMGWmcScSR+ttQ/TK6Jf+qa+v2LIJ5vj1HFJvyvqzYEelyi3za
heyizKrAZ8+dgQyjf4ULBq5gtTCDsytn+rxnca3zuFUlSVURxGXtK7WT0GPoK9yx4imPX2/P4bVI
aCVMwGGcP3ClPI/kxHXtM0EZDBK+gS+ZDkdZ/2L9UVdPtwNd+1ifAs0fO8KMbSAOBTt2JvQM90v0
/qU/P1sLvs7SHHZv7DjkVWD7cuX5S6CNq6vh8xBmqyFjbVVZGmKw9jhmPlZDjPdXsa74qzLrCCsl
LIx8PboLU3flysVFhO0E2fgrhmCmE2tQYkwZsM3VuBKNzVdTxX+fWGCj3v5K10KhgQbRaygPQVJ0
No0oQZZ+Y+Ds8v1i78K6JY33nbPQElkKMpvHuupNiC327BhzBWbuG3O/ZUiob4/k2sL+PJLZFiIu
Q7nTk+yYettkbAKd3Nnmi2N9sf3o/xdpWpqfkhUKJChvSwxHpVHmwiYxZE6YsEPOF1BY19b45yHN
kgVpKc1MdYX7LB7v9cR5cgvr++2xXDu6P4eY/v3TWIYSunIWxOiPxGvDpP6eWUZodptiqeNxdSgw
nJuuZtT25gAoiHa7KS2xlYp8hEU7cfRo0FSzuj2aa2sA1Ag8eVEyQT45W81VgYSNZCM7JtC5fpLd
mIVdoTcbDedhxLOa7rhU3dvtoNem8HPQ2epO+zwd4hpbyCj3ef87haOwvtfql9tRrgwN+amLbAqN
00tx1i4tvAS6POKYjY16NBUd7vSy8bYeevCR9Eb+mPvCWTgd5qpL070ERUBUq6CtADn0eQlO6thJ
o4HlobRHwr51Lrnvsn4FZn2ItwrMiGTkpIc4zQ8xjE47tb096CsHBygukCUEQh+X1XzVNMKvY5Xz
7sisOugTG/IYr+ZSvefKzCII/otb0YYEw+zgAM9NpxWtumNq+LssScOq7fbQcwxkuWvlYooxrcHZ
UwfFWST/eFfhcJ+XMOys51WR5N2xq/JHp4z1wMw7CDsV3xyWlFFTFFmQSPulkl3QkTQc4P+9vj2t
VzYj6k7Qr8KZDwm4ecUG1pJxB8MnemzL/MOn71kvlh7qV1LxzyGceanTctBwZy49FsZd6/FDPhKQ
n59NlQct4U/2kg6IOe2yi2mFVja8flBgRWn6/CArxDg6Ceno0TQSYwc+GknggM37+7LjYpsitwoL
ZatVwqB5IkCiOcS6XkRtjQqQBs/GX0J60ETxZarvZCKg7DUMGSwAeRVQ6RtP3AfcH9BwmQaddECl
c5u6WMJ7XFvvk4EaFiK6thfS4laJikpi2/SY1e03IoYXKdizBt+vhbvyypEF2UT8/UmSFdjl2ZIX
g2N2ihN6NHIbBbRDJb4I/kiy979fZ0BrTd70k5XZXE1f+l0Wuwm+SfzInYO3pGx3bRSopU9JLDoq
Fxt3rEWP9UQxW9qqp/dSfmNu4CwZel/5JuDaoVHkGiDaX3gPo17b6mNV4hIunR3TWKgEWOLFsLo9
V1c2zNTtQqTJPAcad+frt6zdoqZloh/lMPxqU/s95v5PLrx9VWmTWxrcbg3808IBfxl1AkGbICIB
SY7n5ezCzFzuj0M7wi4NiPlICeVF1NQCkthgDhZJOEIeuDdgmHV7sJcH0BSWQJ0d7/TJnXA22EH1
VKvhBdYakf0ijc3Cn7/8Zud/fzYsPI+RhbST19hYllDjVdBBhYhaJIbyCJWYVVHZG9HzHxCC/4p3
2beuU+tWGx8MQ9WhVrI4UoazHkbvqIQW+KkJIIr9kMfWXe4Nj630sVdMdigVlZFuiRdg/r8MSRKa
SbtpPLkyTPpc1K2O4qke+smwimkfcnMADpW8dmAsjQbPgqrhr3VH7oreCYlmhQY37gspN7j/F2p4
5jSh56cjoOET62Ny0JzcP84n3K+Jl5Oix4S3aXFShQc364aZh3ow5F2SmsYTRKcyGXSD2Zyglf1D
03j3PCaFT6DTv4nJQX30qWjLSMu84uDHpI5I6/3o2o5FPRfjwm64XCB/fubEgXLh5TBvX2i2aFy7
rMhh9L523tckur1A4IB0MSFQbgY+AYkmLmO0gs8nxKXFmI4Ncw41RPdDmnkrJx+/MgE3DKNfgdyb
BQZNIhqTNamtNbGrndNZwBTSeovy3XfCY6Q+Xfyoud52sPO7uu62+FNRAwqqXjQhWgFIPkdo7HJ0
yWuvEPBlQwmh85KTznmxg1sK2MKl/cuEM08Cm5FAmd2DaJN9VfqPtIFq79B0B5E2SSgzuiINnHfz
bJNbo/idWLQNa/hTRR2kEIPWBXy9jvvN0Hpvdc5z0FCHYzrUsK0x2EozyntzSp8yi1oBDDpxA/qK
bWkGBYqqt81AemW/GiBmGWVFEZmu9ttr83CwjbWX1WGuGogiaTRwJRqS6G9nQTFmfB2nJsTEoOP8
PnhkL2v+ljl+1Nfe1m7hM2qwg5PnkWWlT5yn2yHWtzb372PQqrKc7QBff4NJzTa1yZ3QbAC3RaSY
ioq+XENM7FAN7C5v6Bc37rbKSfYqLddNO6wUf28aI+qZs5KudgDfGGdy768gVAA5qPEOdrFfDBI/
lamUd73f6VGhyD7p9CTIaP/NrvW3Bj73pqYdSWWuaO+HGS+PddGn20qTkSW9YWWmWAWeuUoz5zuE
EHZ6wkVY+3kS1spPgmEs03VjJFnga9lRTR7BaFA/ZQOLLG5/12rHXdtgpEeovqJF2dcfVuJ2O5rl
GyIg9YGKHIHTom+NUSFKewPV363tVlrEALsMU09DrdSLv+VZ2u3Kzjcil+qBC8/byLOJHRQ2EkOR
tB8DB4yExM7fdQ+R9ns4nCdKFSqOyP+na+PTqzCLU90VzBgOhLQhG44MJPquffaSdGGfXx7U54Fm
WVtjQv2PWwoZiLprtF/Q80z/vvjwOQRQfudjEU4vNbxqJ1HxUOVfWrqm/K/rG+chZtdNW5e4RKfp
KqqVgqiO9qEv5TrTRJwf4BMKYsJaQUsCD9vZeVXkdo9MzpMHi/GvnZmuqCNDj1pRnVph5dC16uMn
+EIuHJSX+QFe0sjdoCNpwDJ03q7wmKt5mZn1h4azg8h+N9lLyrdlmobc06PG+Xb7XL7M6FBEtpH4
wjkFT7L5KEkzUF8rLXno1SPemehN3tf2m6H9vB3m2qgcRIArNnAeyETOl8SYw+p7gC/9gTRuCK/i
KqjG6qs7FD/0woYto1+9KmHHC0mPd3kJE0g8g5yFMgj6VvNnV9aUbQyRWedAOreGEpPqNrBcea4Z
tCzxFf3MDy1fFJHSVb/2jcxcm63iUadrPyCZBIVdEcVFWq3wOgmUlGiO+WS6rLdSK540Un8VQxdl
cd1v1QCDTs1I0n3OofU4DpyuWgbZukLRlwFKkFui5WEXa+86bR97TT8ZXv9UKetRG2tglOx91vfF
YTBlBeWQ8Yn49UrCvsTEpSRa+2tclB9+lb6VSeUEedUaodF1SGL84Vudyw/H4HtTbw+jbUSZbA9u
2W6TXoVF6luBh17zyLMP9OGQWjnOPmtbsh4TuGCWprnn4EMUzP6ijw7uVxra0gr1rlvbqUT5EHg2
mPjcx7Z5l+Xq2SgtJ+hzf49y9/PtNXJZFcDHAscN2h4Tbmfe00hLD82yTJKDwyVeki5tg1aMT8LM
nhpdC2JCFpbHlYwEAET0roBDRItnviirujF6VkjnYGv+h9E0b6lcOGz/NDHPDxGM6d8Qf+rdn491
PDA4G4Rz0H2mHzGJCcDHvfk2ak09hm7hIxd0rMjQ17EfqjE6yc7c6lmur7rqN5yqNjV4Khp4R8Mv
SiOOixxeIazZtRYlx0rvhigmUW2NcgWFXxWBs6lei9xg+wLaDgs5/pU9DAri5ItlQPsMr8zzPQxB
86aShTIOvqrLOkhTL96NcO587gsfQmNZFuMuSUd+qNm4ZC9y+akm7i26t2BaIj2dN/z0jraFA7/s
Q4E32wO6ysUaXMl+4fX8Rx/1/HPhMocTAChP0ByH6vn5ED2A34Qr4v6QAum1p1ZHX9yKV1vBqRVK
FFI3EuWIFyBltIkNTL6Xrit2RiqAXE50awfOZDfpl3mvZaM7+y7jBfQu29IOHDf1N2ygWRsQX2TP
Y10OqyJxvjedmTyLsWmL0GxZ8jDkunxCMctZOWVigreqWfqr2Vr6DxYDNmlLjnwNhxPIDspalQAN
vse6w9d+4/ovXmziYh81SLF3tN+7isV7m7XynnppBnXrjEbopvC70QCDQYqYrwg1snvBBkCizMJ9
YDIev8Qx6V9k3WKZ4bH0yzAZW3McF2EGA504oCnRKjAASRLmsewARB6sDcglS+2Fa1eTh4qZRwCl
n1yQzz9GWvaWr8E798BTNIGSk3I+EqMIVbUEQrwIZOCanU4BUIWRes2RCD5vfEJ7mp/gKAdOTMy/
1ug4uUuLCz/3bG0hCvRg4ZKHssZE1D8fjhGPlVsQJztJCXGyHuADAxh0F33ibKHEcG086GbBhw2A
UXRHZ5dtXrQ2yhlxdsoda2eU6WZy/hZlsyuJd3f7zL7YlxgUXJ3RzMIJCuDD7BsJ6aieUJKfxure
XbdqAU5xMRLdQ5EJmxGdBZSE5oxhvPg96aHOiGR1JcRJVlvQy+ylZPJiEFMU5AgQU5lyhbmcHnUl
bROvHg85fRzrk7lwzVzJuCfPMwhrQ2R2Uls7//A95Fk5hYXhofJ7lDYLWwsMkbzpBFICt7/GtelC
XuziDTGZjs5rS8C5V+6QWMPBGJ49c40dObj3/RLUZCnK7B5Azmq0/XTQuFYWQHdqU1rvfGr/OS+3
h3N14j4NZzZxGgUVodERSG9+4xkOILKuv/3/QkxL49P9PJje4BQmQhRwIxsm1xStX1jD0xY42/dY
Xd5UBEIfDkCK+THGCzs2eDVNF8PZD3Wu9BvlIeuCKtvcHsyVDwPSojNBcSAMBlzw+WBaYxCKN4Y8
FI4rf2aVrjYFRDhOWW6ZKwMoj7+HVnkIiPfKZP6J3G22+8um6WzREnkABjpisrizMaw67cJ4WJJ1
vTKLcOkBospEawraAdPYP30o3VH2WCHZOEhGzK0SmdrUbUt/Vunkm8DhbOoO/bjUU7lyMgBlNNW7
AVbDE3A2QCseCkG1Uh4cu6OrbtT1tXRHbeG7XVnnky05tOUm3NYFf8SxOgGMdysPRt/BAnIYC1RE
E2M1CmtJRvkP2GS2GnFYT9KsKHlDA322RgrdSDwP2ruHVMn8KCu7CQxSaCdBKHtIW2X9KEauDqBr
JcdOKe1bnhYZxBpJvx5pVb9z5WU7WGaUqzZOVVhz6kdaKfInX/ooajVGjFIsiPJWrVRAKscUYcKr
clWCWxwMZVptzYGD3UUbuh5k6UV9p5I9siERtj7XA2QV/V06sB+8tWWgcw17RjR0NQ4N/GsH1Gwk
rEVBzAdsGElMMJJh1cFpFMTPIkOKNiRBlwCpmTvJ2h4c9DBL199m1tRUUqkZwbPG2Yoa8gEkt8s3
s7J+GQN3fvmDIiFrOV9B30/sTKOPV1nK6SavaXHSawFcokDP9JeKE+1QejBhCSwjb72QdKx/5Hnc
1wvX+LVlgSUBssyku35RkW2rxFR6PfYHm+vxoW8a9lHEdbc3eDMuVKunrz5fFfB9wPt8Ynhf5L2q
i1srlUV/YJqo1wpa4qcCHsknqkF2y3I1axXzpty7Zhn/wsMi/Q8jnUgMkxw/PAXm/eCCFRqYVV1/
8IzxRycqCx8Huh1JuSTlc+UUOauyzfazQDJkORRXcRoHMcgMSeTJxzE/ySWd0Itvh7wIzotw+wXE
+PJpOZqtGVean546rV5Tt/gyou5JmFqAq/xpG559uCkONEfRVHTNS7+iwddRZBjAavOtKrLatV2j
UP2cFYdYPGVkk/PnFth8NH6CfHhqzKWE42I+/4SHo4YO5xDYac1uaEj5FxXXeXaivTtVyJ/bQfsQ
YCXmcbtTeb5QrLo6q6i5/V+42W0NYG1bpg7LToXpQGK+CA3na6oWTuOLM382pulHfL5p7KGvnFFm
p7pngWvtfPZ++5q+MgqkyxZckqEWi+Lb7AhOUuA77B6joJkd+pURVvZr1WxvB7kyCgQBOQAgUYj8
zut6WuGmwkIl8WSU7zF5XcJUXPnwwK/BBRCbFdZJ85sf606nONbzU6vjJamh23lfJ/Cn8ltCoryE
i7Lv9XF0e0xXJw7ENN1GweYyT+8rL1G9gXcNaLah6VE4jm+hg71wGF1kUVPpFbBaWJwAEODO8XnE
oVo7JArf30oDYT/Ww2vOQIQ2Fr7QRTkFNVdEmQC8+N9FScOuUoiYOm5x4n8Qjd6gr3kLaTq9t18g
WUiDHozT0M5bZ2GBzwVfgOJFZOCmPRO1qeknnK9wjVJgX2VeniyargzN3qBLvga37WMw2VY27a/O
cQ4FURHMj/am+P23XxFPLZBMAbaEKh4QkOfR9dEqPegONCf9kQ0hrCmSvwbbTK6q/0aY97prU6/s
liAC2sbOE6e0/jYUplxaKJfLcaorT9UiHPEo+s4G0uVJbKUwyz4NEPP/OYhfxHu8PVWXm9jBwYpn
NVJeEDXmx6sUfgm7oro92bkPueMegvl6C3Hw21GurAeEmZTnJodwvBtnzRRrMPOiM7r2pJflMdbN
aEC3o/Ffrfylzu29p4woNQhoBOg08mphU1+MEUAV4FXwHyS/VyAlPfEUzQ11Ykz6W5ZrbI3eOfvb
BGcWZfoVnw51LW8So/ImmYt4k41AWKg8qkZvRattU25sxQNcnren9eIcQUi8woGUQdEUNPfZ8qAQ
NYBSW62fXDnE+xoJ8aka4jwygWONfKvLFxbL1Xgmnv4oxIArPC8z+H4Nl4MuVqehq7Kwb52VW1d7
v81/CHBRbo/tYulPY/sUazad8Hm2rNhPoZnZqpNnsY3shieijIWVOVsbf9i7UJ0GPgferBDumE1h
W3poDnFSPhjjG8ym4pfbo5idwPM/P1ekL8GicFSKPz9mOzrsoH7vOmvZrqzsR50tLMDZjP2JhSoT
1EDRYEHNbDYUNjQ6HMhhZFmS+CFxkwMZ05Uol6SHZ4vgnzB414Hc9oeyN93bn9a5mNa58DncDCc7
iBo2fHaUNs5aEwuFvz8JxKfM8yLSNLmfIhE9ryDnJxCJJKdc9HogNHMb913oAAMMof+oYCVYHP2d
5apV7/NjalpvJAUiZ2zveFlFWm9Gfb9Ew7060Q5WJ4HQM46W6d8//a7U1Fncx3350Lk/bPvDF7+c
9tftdTNLfv536P+GmD7CpxC1ZYy0zcfyoRq/cfac+CezXcfFU1L6CwW9pUizzwn2gWpQEwD5tj2U
5UmKtTvApydkS27nS7M2+5plYmepSTFrjj0GfrXlw+Qw+HeZ1f/O2/ScnQCEkFQ/nzemskaVNYOj
M2Sn4kGGLhRSMncLXb+FSNNuulyc/0aanU8a0YGDbBCpFzbgYEx1YZ4pa2fGebZGj6YKswa9laQF
h1YfoVZ4e4Fcm02o8CLxnkTLLtC+xEoGf/Rp/jD4Kiz1Jsp0eKUVL7ejXBvkn7ORgJrtXZhXl3Xc
5nYHrZbMJujHVW3/BaoXP0pPNUHHbXICdl1uDEgE7Ampl4DqV5Ym7BAAUYefNV7t849ZxXGL9kNV
PDDHaANTkr2K821cO3c0J2+1ra1uj/aKg70PnijyIVhFIluYF7djC/AtXyYDVKjNoC6Ge5K+aa6x
zsGkaUJwOlcs/Ur9LnDp797uw0zftd0Pz3qGdkKApQLbRbyGvKUn8OUlgryMuIBOQOAbXdFZ8gQE
vZYmSTwea+NNFi0aal/HzIK49C/F7F3rP92ehstpx3QDLQSdAQBILxANA0WxTrP18dhmT331nVbv
pY9vbxSRbny7HepyfZ2FmgPKbd3rGjKq8VhUMVR6136+KuBC4LkvInmgYzTQ9e2Al9c9Ng3qP1Ch
AVYeDbnz88Eowb3JnVQdK2udyyhduIKv/nk8V1GsRtX6QoGmLUcLiPVSHbsJ9G/8tuLn279/nkjj
gMMAvKk5O9WLL1AuZYPakmNr41EMJ5sXgWtutfGt844FXzP7obJ/lf3j6PCFW+LqwP4NOwcZtArK
oW2RqyO0sIn/lP4HzW0wUSDbjPca2BMXLQyZOWXa5nD4KHgX2vQerX4IQ2207nVhAv+kQecH93mk
2T1EyCjSrMhholPDyNCCRuja6fXvVtJ5LxW6hPBRbQjwqW6+rcrW3gKW10YodKQfoK10312XwojQ
wc/TBxdNaxhiPXB89nWls1doZjhHgHbhxJoVAObkmfuSxMnPQriOCIENjX8oXx/D1BnY2iup+Gpl
7pdcNGbYMlJvEseWXypjyIdVkvvZqWtM83fWJ5LdEQgj3MOghr6A/0vDVhB/jfqHt8+qdniiVdVB
MUbjj4AZvqZAfTwOplatfIAENgCyQUAmqYv02INNsYEqpFMEHbOtlVu1qC/LzJNbyQo3dEmqQWxD
QOG8NJMkkHhibyxZwP8EaM5tntjWumWxuK/Sod3mhgMFDSrVziZ9srUb3HW54ukGObsNcjawSQyw
t7UsqRkl3IwfDOgbTFAs1OjtEdcHZyw0rSzxA4EX6teal/GJWACSA/LvyO+915c7Xa29TvyO/e6b
DbpGn2l3KrciF47TT2lOunumy8dU4/amHqjY5gCcrdIG8sgwsNGhaUHHUII3Hrqwdj/Fsu2OAoWL
d8fMtJ8NrG7W2ZDLZ9vXtHvlUwCrLO5+oOEMCbeMVyenG0GdI2O+hhoOg2xG6ZQfnTC8xwY5wBGG
yT8VQAtrpqAtBCRctq5aClSvn7prlTnAg7pxv4MyXA+Fzyq+61O/hZxH5q4giQttcpRMQ8Mo8i1M
fQj+Si9DALa/i8arYUw6qkiBNRohy+UhAKTCDV/0zAgLbSiedO5WL6rpvKfCbPJDOkLlqoEq3X3t
JsZJxiW8gOOuglasgGC0kbRvtBJiM3qlG5ZENRu3jJ2DYSVwuIFVSmDoqOSOJmtDoasC5U+XB4ZT
urvSqa1vKKtovw2OVNHPYZRKYIS37apCrGSj15tM6JjsvtKC3OvzFdQetJU3NnztaoaMTIeJLYkb
Y6dZotu4SdnAdwa6JBpwIiFlsQzNPDc3xKZInCrPWTj3L9MlFINQc5v0LpBPzEUTCwFrBEOS9DRA
Xbmp2M632idlDX8HsZ1OZ4SBag7KNi6O//n1IpzclYWTnlzDCAm2JCMvdISCU79wR185j88CzQ4x
WlBtrAw7PQn/LYczagnN2tsH5bUIgNFD3AzV3cmX4PymHCnqrI0nkM8YqO47YD0sSQxdSWvAUoKU
BGoYyOPm9WNf+Q3L9Sw7KQ3LzFOwIK+DTtMCkPoiQkBGHBYUOq9FBBYTTXK0XIH1mlbJp1dVNSLX
Bf8bn6f03HtkB+5eObpaGTX1j2lLIJ+hlyx9VtxcKmdMD7Zbt87scW7HWut2XZGfwOBbm/5Xmm1A
IYli/8ftz+ZeSakwl7CEBjME5c855Qg6V8lQ1EN2GqyUfKOOCyZ9NjhsF1tE4BCGYhRQsN7K1bm6
QyZDsDhNP2oJ7XauUfjBUBVArMsPyH2FDve1w9DlcPoW762tBzV1+UpkcIntFVcPaaX33z2GI8sk
2Zrx3gyZbZohRYX5VKPusfE4RG7yHu6RuahYRLuyOfCYW08QM6Sg8Kp4LWOboh6o+odMaFrUsvJt
9Fl3lzkQKdLs3I2AiOsjYNrQbapa8V3wsl5XxP8x1i3D/QPdGFcBZ9v4sXWAmgQLOt9bm45gT/qo
eogIeBSGAwWRz9QqyjvUysmqK/jviln+vd3BXdcadQHpkqpDGqp1YIuWOJEG8GchxqujrhBbMnBZ
xn/zzLADPZf9JmZ6e5cWZb6iJTotlSFA3mApfezrcUlk7tpm9MzpTJkafRfZkQGUseZIIz0ZakLB
pDBEq8cl6c8reT9BWQ/HNhY+SJfW+e4w4wRWJ6NKT2YPusRD4axQwYQ+ay7+w9HyOdA02k/bMM5y
TeFiQyB5AkEpqKuFZ8W1LBmYMexydFcsaA3ONnqdGmOTMi09UUsd0zF9KUUv71IQuVXWP8apA1kx
8wBHnj1L+18tHV5u70J7hgqfLgIUEzGTIG78sQg5H6I7yNwWeRYfXdUAMgKmKqCZAIS+OIADBHaO
5wHLPH/jd2KIAP1m+w5sxFXf9uxBDjR/h/uqAfSTE69Kc8xDRdrkpTHcClxWrIDOSIZ1HOv+XRd7
ao27+zda3/RA/ZJtE560HYSWjXJdOFQ+1aUijylsiUKDleO+T83uGRhCnLGZO0TQXYOemPKL4X3E
V3mMR+k+tl6V/I47rwHrHUnu7cm5ts4mRSzQE8EHu/ARYpXHJCShs1NpuQcIy9SwADBfR5fu/Lrc
JGn8eDve1dXw+fKfXWXFAFRJrbvYPa3b7EnGhz1FbXPVO8JcqdrJdwmqAhLCTaZ/sjj5H9LOqzdu
JPvbn4gAWcy37KBWsExJlhxuCNtjM+fMT/8+nP+LmRabaMKz2AX2Ymb7qIoVTp3zC/Z9OwXSHTqZ
NPD//G8BBSHzrAYZc9mLSMYuli1vUmE0l+NN1KviNcU//tkUU3prlygGG6iU3Qd88KMfsceDMrSP
YlL839f/kpUjBaFCOnNUcuHjLHFHijWqvd+OKnTx5C5M87ut8u1aADxx4GyCUABZudjloszi2B99
8zF7UPSP2ZbZ3tbPL7Z42ktDWKsYPzfdXZKcUAq8Pj/z/39xYYN6+PfPny/0s0Mq77REQTXafKTw
mnV/SfZvGB3XQ6zVmzgnSH7Is1hwS49hesyaMqah8ViYSexhLymZuHqHbVZC9evN8mD6av4016rG
mzLEKAAVw+JO8lDKriv/2VJ8B/Ms9Rh3Zv4USYp86JCP+25VBp6VbWlrX/AC3tLSXp34sz96MTGe
QVs3xmjp0TSf49uq2qBdLX6eupNM450kjSYT+knLHM3KkLj0tFZ5bONhn0f1A4+wz9fnffFp5xC0
9umoznxi9UKCdlRzZbSBSj9agWgdu5GCNznwenKYrt0ItTIa+uAzLHMGy15w8vGJlHrO345nog82
Mgm09kco8Tj+4xHN2CpkEoAXX5IKOlHYKelVh5wfirI5H7/7HChbWcj8Zc+2xDxvc+4xi7Cxo/Ul
vDwseTjqoMUeQeMfEvVVa4ODIT807ZZG02ognY43XXboikvxbqVqvF6emv5RUdrstihG6RBURnyq
reCrwpbY//ns0TH7J9x8YZ1t9TI3MXwzCFeWEXxMdT9M/kHT/7oeZZGY/9/s8SimuEWL7gIuI9rM
bIVs9Y8d1Q0N5JQ1Pmpa7wBhqmFA2VqFDnJ8vB50Zanz3AXTytJTUYdYvBMBuoxDVg0EHUBqC9eo
SvjC7vUga4scwsEsBkE3Qv5bb+Zs/thmjVobRf+ohfCd37xNWf21UZwHWGSmxli2GmscPbO3YMD5
+agpycYOWiQlf3+d8xDzGM/G4JkJogITIfyTjNO79NcOFKaT/7g+U2sLGwlqQepgw3DSF6/ATG4s
L2+JMnWOZN8MTgMT/c/JADKdL55/qgGyA2Hd90Px4QvVfRB3j0FtH6lHOyMplmb8uj6UFR011E0V
wUuTM8HilHsfxmisqowVHPyymo15DLGSgpkdBAjU3sf6zWC/jVt28msL7TzkYmShhKq76ufd4/hB
zQ99dro+pK2fX3ydnoy9FBYTV/tPzfQx3oKG8pmZk+UJakE44qzhfy5gUbLk+3qDCsOjb9TsRBuX
7WPMW2VyQmvqf7BqqLtqGg/JKEF4Igpm8ZqYFn5PMwOS+pTvp8IePmVNqp9CBVPuQRX9m6eayq4t
kCRuIcDvyOijl8DSgIV6cXbCdk9NnSmdqPHmuTjCQZ0exnDqeN4L6ZBZJhT9VPkRoiF4mygTbD8h
2btOG946Tq09BsvFHuiQtGuiyoTRPWanOC0VR/J1+y6roDMhWLzvellxcmQnQJQpVeu0sTc4Q1TX
N0ZrNQeri8QpaYPm3iSTOYZmGj82XDUvY9tWj2Zvd/tsKj/Fg9d8DBW5vs/UyhmtW6XwkmMw+EgS
2JF0KoB/7gc8y6REo2gsyvrN7KXuNvMHSLWWXO4jObZuhVXdBQElDicI8/6OR84vjj7rKeishr0A
48u00vKWE6H/EkazInLb4Wo/jkqBUFAx7EcNvxCni/A7Z/H/Hin67ngzSfteqMmxzkSzL/W6fslD
eTgODUD3JK+6p6LwYzRG0ni6HatZ3DlPVETgjfTOtke/cNRKCT+N2qQftFYadkNi/BSQm24no5zV
PYW4Sz3FaJwhM0tOoEF1Yv6dD0EyymSGYoydmGIOc5skCD148ZtUat2+NxWk5vOi15209n5ZRhIc
+uqjUiJejc6lyoNiDEVBgzpN9oPc5+6YmcovgTVxuxvA6xcOBe7Q8aZSc+raMG8nux0ffCHKYzIT
MXFnrna2BFgwQ7ionOW4/XvbaGGAqOqTHZnFbW1OKt0UKXpUpjy5nVRh7tPGTm9Q3YaGNsa1ilms
LO16dJif7LjoToMYChDxne5px9HyCtQ59LS9R5l42itIZstOaaA8Dih+HCjOTD872pJUC0pUT4M+
bjS6X4V2bKdcRE5QwHvURUBLBbrYrjCn+KaB3HOvZ823urXDVw4OsPYxpSgyNv+xbORhH0VV+KE0
9exQSp28n/pGveuDvMgdPVJlx6Kz/lRIX8f6c7MLhZhurMRSboYqCF4ttcBIPX9AOmXXpV76IZza
ijJpAv9xn79lQa1+A8AXv/i0IG7QlwhuCyXt71qlDR7tvrAeKFfngUNxlC+jB2iTISJj3IdjUxw0
Py8/53mDyIi6G9OpPo2GXdYYczbKIfRHlo5nDk+y2SGflnlfq3H46dVq8UOqLG8XKQWSXFk0WY+S
5ds7OdZVx558ZV+WbPtMlZNbehf9HY/iUUVtBKJwnbXTDYmzdVOVrac4AoQ1TgZ4BEad+Gx1g7Ln
9koTdO0VauiVHVK9tyV9onbgqcdejsUHVMV9ZAClvwr07m6iOvvlC2YV3W37wJ/g/dYzqTgOkt85
vYQyucDxccfD//fY8Rw3AlPe+b7R0WKRzVNSFGjg6ShFC3S/+NQY0kiZIj5Zoox3vTF8N7y2/Eup
fHHnx2a4t5VM+yAFdnUvGWN2mFStfPDyvoMk39sPQDUMFJeYw17HdmEUqBZboWICjS7QhEWP3d+o
Nq9dJ3CJkGACpQH8Uby/IAsrF9B2EfdDKo3lSQ+x3kha1vIiII3U7JBgJPua//lZ0lIhHeFj2dI+
BtGr8I190n1Lky9/finac8d8dk/gAlrkXlNsjpqux+1j7VA032kIY14PsDoIuEko90CcuHhVNL1X
p3BZu8dU0CW7je1jk91cD7H6Jc5CzGnZ2Ty1vIeVqFW6x6a+68ZT88cjmBvx4FP4z2wFs5iiouPG
iSqjfYTme1egqWHUzxgC/OkYUBakkkkg8IoX/Jkhk0Ila4bhEbVnEEZU/a7//mUCzO/De0AfHMky
NBLez5HSj3HbYrjwqHXevjN+t7Q1g+nO0zoY4MkGTmI1GMBsMKsA7S90GKxAk0LZT4dH9uxtOn6w
MZ8b5dCRG92R6/8wc1TbgKzaqHnjNPp+ZAXOHDaZ/fjofy/Uk2VtTNxKIgxVAIl7MBlzVmctfl9M
apbElTQ80sJ2VdE2To3sKtD4ZwxXfSeq7Fctjl+kzr9r1P71+me73D0U6hUTQgk9ayAti5x16KCi
tWrbPraKeEsK+RO+V7/U2tsY5OUOehdmiWPVjGrCtqtvH/vU/C2P1eeJeun1kcyb8H1uTAi0K+lz
wJSHbPT+M8VK2TWRXraP/vStUS24gBz/I0JkqEj9h0h0amdGEci5Jf3Cr61aUqyifYzV8d4sO6S4
9HIXVLz8k6HeuAWWKFZeltRLoHoAy+FddlHQ8hD5K1VzqB+LvM+PROp3clpWT73im/d2L4ZDa8g7
Lf6IgQmCTFbm30WGXgCQqOKXMa0AMwhkqtFTmQ55a2iO13XN7fUZWdmP7/7G+ducHZDalCtJ1qEI
WyXo6AXq5CR9djcVgasp2ecx3eIDrH1rRApot6r0AS71yqfG6sBVIOlbitwRvnQSZXfAa/BDkxgb
X/uSwMYHgI9KH4bX6iWDrGr1TC7zAilf8Wvqf4XSF1N97VC3qO7bjLzyTo6lW72iq1L+Nagb5cy1
mT0PPm+ss5mteI/ZwazMXmc1bUbRfy/N/nWIZbRYMuOkdlv2kGvqvgyXg8ikRsetuuh2DPFkJZVa
14+JnNVzw1Y5lWqo7+kjQQgf2ui+SNToIy9FkLGV7u9sMihHr5R2x92jH66vrLXziWIxDymZZ+9F
1aspkzTpgql5rHpsnepC+hh3ya8BAvf1OGsr6jzOojQwhDNSW6ZVm5UflDaCMCztogRFq2yL37x2
FDIcjntklC8FIyw/KSzPqzAVCST/Bx7wtRPHUfDX9fGszhv9sZncQWV3ifk0unoaDAQlHxu75LU2
nkxE8sI62GB3XizPmcUxW4kiUAuvf3kUeknpjWLQgidvwmZ2NwT7Rr+p4ltqONfHczFrcyBasrBV
sK+6yPLCCRHssB6Cpyr61iq/xy2dgLXfh/PAWUIvhWNlcXtMHQRmoF3Bk7Cgbt9r+sYxvvr75uzw
QlfIpqX1fh9nll5XyRgGTxrmLskeBc3r83OxfpFRIfXiuYB6GTYYi10byb3qd6Vvul03YIUqOwNO
w9nw1AwbqddqIHS/5wa1Cf5mXnhnB1LXSBU3bW+4Hsj4XIlu5WG6bbWHJNlfH9HKjJlIHpNVUn0C
vryYsVAvNTknoXPbCGB049jjtDFnF3uEOSN/5KSbJW+wD3k/lMrXc0hWQnc1vXdBdnziUfmpAWDy
Hwai079hl6w8UAYtbpvJNHU36u8r9VakG0fX2kSxNcBZAeRHdmKRP4alkmb1EOpup+7j8SZvXq7/
/fM0vEusmKbz3198CEoQhdBBIrpyf8i/pXV8qKvoYFncBnbrWPWf73Sw+qTDFh64LLRFuEYY3ECR
rbnajeefsi2JsEvTHIZDJsVpAkKdS2Xx+/gLgFn1e81VpnT2ap/sr9gh106jld2dn3OEmb1RPVhZ
bLlqmsm7EGvDmzyfwpukNCaqYbp0KG1jeJgVhTcW/dqS5JmBDaQKm9JQ5299trt4RJfyZDaa6/fW
C/ZBJxTT870peX/IjUDfHU1BYYCe4EiCGrrYxmkiRwV6vZqrxp1DEERny10VdnslvDFhRl1fQmuH
hq7OsnnkFODPF6fTlNgjpiWp5iJKJrB8UnFVtbTXSfyHpUrBBMowUHDaVotT3LKyWvODUneF/RKY
qSPkD5P8GmsPuXTfSl+vD2rtW2GjxVq1uAPV5d2HZnJuAJjRXd0HwCaRlO+ppRh7o6QOdT3U2hY/
D7XY4paHk1eexhwhw4tWPNvGVsd05R4HOT/by4DcwnhuMXHk2p3VV2y6PrHKg2aN4Z7H4HgbUfg4
dJ1uPgRBteVGvRqUFhMWuCCdLujlRpq01kCz08VuZ+8l/iHWDqFmPTQZuOyf12dw7RAzGBnXO1oU
PHffbywd4bosri3dzUT2WwvokJjZLUZYb5rVfB/77JNXCn/jq60tEBzWEAOAPMwDbjGpkmhGoOqs
xjzod2XqKgKi4R+nk2xkBOhpkgre8Rc1vMxLM78vdc2ts8eiC1EQ3rjwV0dBvwmKMNKXFwW8Fryy
Ovim5hZiL+fHUjgAiq5/nLnIsLxhyFL/CbE49SIlrMyJBrvboqUzAgGXQkCb9e/OxIfqezf5N/bw
5XrIS/Hzed7YvBC2qBZcPCGLsK1b1M40F9J383EauuAuxKbtRqPrsdeLfHAMwx+cKZrk3dQZ9X1l
zbZV+Sh2QRz9Ksin3RhJKQPJ5yqnAu975g3wu9gpU2HR+rGsZktucG3DsBVVPKC4Gy7kBjW9Uyuz
n//m4SB1TqOe8CMMTKfbqnCsnTdUVHlh2yYS8UukhtZFWY+oLNcQiIYoRQsXyOuWpuHqaMhWAZ0w
IBrN77ekkHMhmXTm3Un+PApOHdN2uvKHqAonUrqb6997fURzwop9lgV6bhEsMVtT7ifNlWGDm7fD
Fsdu7fdxGOIVZMjIei5vnhrZKF8SJElSEb5Wcc/r+Y8LXKzY8xCLdDWgw9NItae5cSVonXTSMTA4
LElhDz5es9fn67IqOUcDIEriCnkT0sf7CVNVKfF8NANdv/aNXT4me1Vq7oMoO/St+g095g9hWh5E
Fr61U7bxqlxLF2YNFRCef2uaLUZaTKmEzphM7Lyp9lU1oFbfkEDnmtIf9WQsNy6HtSMOtiZoKso8
HNaLg7rQofAnxWS6Ei3o1ldv+lE4kf2HJs9/51xsKlSkIJBQTJrX0FlyFyJJoNRGbbpG6XoodD1d
/2RrSxCFthlRIVTeAosrbqBKGCTc8q4G2m+f+Rs1PjHvx+Upff77i1lSptqMtYjfT1IdSIEGrN8t
J1hYVqTgDFKgLHtTSnKb76iafqFXG/HMhZfZm4EEoj9NbhKRBkczNnsc8nBq1uS++2JUyEzYORjl
usqGWxzK7ZNfpp2j2oX1NceVaGMca5kAKmgkv2TTVIzny+jsKwi/FnYYlJZb94cUdMJt+gUTg77e
ed7G/b+2jM8iLYvekRRZgZLUlmuX0lPgGS+eXpz8Sf0YifGv699+K9Rit5qqJwVxWliumaKYnej7
ySqccOqdcPxxPdLqKvt3+tRFKqpkYpDyqLJcpLjpmGM0ev33V0cyY9yg2AJ5XOI3x6wr1dLLLJ79
+l1pwlYwDy1GQYMvbSQ2qwvhLNJyvxihKg+CSHXzPcsUp7N/WtoALIM3Xv1XlByuD2x14s7CLbaP
5QV5mGmJhbyGcBJzzhhO1yOsHmNnERbHpi57MJRGnq15TLv/KHqk2Dc2z9YgFpsHRHlUkeNYbto/
m80PTdu4pjeGsNRFQqSmM9HLstzCfh30b3IIRiPZqvVdlri526x/J8pc7Ba6J1aFADjv+3ogeyte
NW36ElnVA+KQL7LVvGhW+avwpBtVDw9aDctAbMmurw90LprS0oEEu0h+kt7PGksMplv49mNUor1g
+1+LXt7YTVth5u95dtjhIq9qtTSabmO3D7EtfmoKbIBNK6HVMPSUcRLCuenCY1mxh0JYUmu6of85
D78V/u8k3CgLrZ4Ls4yzhZ4VNOrF9okC3GyCzrfcQPqgAyEydMQRo08i+XR9Ey3ZHv93S58FWuyi
uGibHpSC6XpjBft32FkgYuoOocnQEeNnP31qWtOpcyx/0i/XY69OI2h+nqcU1S/o/0agxG0Rhpab
eR+gc6C9F20hvVc38FmIxYIQsYLqWEOIunL07iYoN/pV678/N0Zpj7KwF1tLTaYo84GQupi8fS2i
7rNQvcP1WVr/QrRO5ig0UZZEM70OCkVNhOH68lffD6CXFrNccRbi6hXWh0b3nMAcP6a5dNtNzXGY
4rfrf8HqWoTSw/jmNGIpO5GIEMs2qLpuWzqlvje+wFvnv9eDzEfpRbp1FmQxk14hZ+bMXnR7XDOC
vdwVPxpJyz7njdk/S7bcfs8mvz9EY904YYSo1vXwq3VSzieYDpSFEA1ZbLikiqkDpoXpKoNxF+Tx
jdkp2Du0O0VUn2zTvMEr62fhR3+pQ30LYeQpSro7K+2eOtHhJ279vv73zOEup8PAAYY23AxkeX+S
9b0/tV3uGS5AAkARQdM9+HmYujLKh891YGs3vii2XnWrQRFp+psJi3TKYrdI+JfLg4zpgAXHSb23
yj3Cspp2mpKNq3vtY3OmwSJAsRKtnMV1EMVZlvBHGC5C35ITQt5C/aB1oqx7xtpdPowiP/pKi+yw
8vzn82orMicqn1hcsOl82wpl9I25IbJvjfazAH3UlkfDPuHIez3S2tFwHmmROUaTVxrlKBlunN6o
3m4y99d/X1nblrMeDGVt4mA5/36JyF4yTUmrGC7WMmkBCB98szLOqtiQtr9PQfnGnR87opRhSgYy
Rq5pkDz0el08tX3X3TZRMJ7KUMUXUBoNaLnG0/W/cO18P/sDlw8CI4iQIW35yqMa3TU5DyU67IXx
H47g8yiLgyOIlViikECHLqUZtFe36jaro+CS54SnvwxJ4P00J7Ume4HKZR951rda8+48I/+CC8/G
51zbe5zw6sxLmruai2GgwGkakkGGZOv5PkVTIijGx8rwfipZ/0WtYG5f/ziry/Ms3mJ5YnoJtH5Q
KDpM8t5L80evlG+uh5hTh+UZxmCoDlkm6Ipl04X6bQPm3zJcC/s8DN/KY4/ICwCW6l7deketfqWz
WPNmOcv8ulENRz3jvCxiyzHy7wY6GYBqrw9odcdR4oZCONdQl30dbbbW9kMqGlJxCxMX2HmFthYK
DF1yez3S6nAMIKT4VeIfsVQkTmFzjanem26uDj+LkRbSZL6QjW4MaCPM8mYHoBcNZUUYRUPmXgtP
FPsOqrGVZK6utdnwayaIImEx//OzjxOiDVaFame5Cq5JaJk8iETb6Dqvbp+zEPNIz0KUDVBns5xD
dA5S1FZ8kKSHatgVWz231UDkO6A/qE2jkfo+kE/FwaeIw4PdTnFTVp0qeSoCcN6Wf4co7MapsLri
qK/SHIb6TXPlfTRVRHJV+yMPxPykQRG6D5MnoW7cxiurgMQLeAPG0fQHlt0wu6gUpZgrA2nykmCX
KTrKXdFGgrUVZDES2Y/bLol4SosgRd71ZuyGY2pvjGRloQHhohhIl21F4TU1Mgs5HptDVO5eUcXY
I5O1pfuwEWN5q3n+pAzVZJnukHkvfjM+WPH0en33r3x1hsF7ApVhA4DxYq6MUPdb4IzUToJXkb01
5kuTvYUv14OsjsOmQ23M7l0XQEvJqNpoBk+7AztG3Yk/v5Yhb5pzWX0G3C4RWb5PZ9/qKi7/wcnG
fW5spFfzPltcLu9+f3F/lUreww/JDLcr8mNmpvdd3T8PWbrvVOODZE3fLRF/hV26EXbt04BrgZQG
TBHp2JmydnbOdME49LTGDNeIQmfk6K+PtIxLbWMFrJwyXDGaQEqI7Ji+w/swoRJ7ZV1EBoUn+Zbi
oeYYlNCVsT2qQXNSp2KDk7qWTM532kxU11HiWHIjMPaRW8nK5yxKPGvicxH89B+MZNqXaJw9e7If
3DVYNcBeaeVdlCpumsZHz4jyQ6Al8vc2ljEC0fStzbZ2asAR4GDi9gA2Pi/is+kWVVsWAuSIK4x7
yfsKF2an0gG8vhNWJxvVcGi/2ELh3vA+SBBh0wQIxcDALQwdX01uJjl5nTLzja9wp9N3vB5vden+
E89curEWpZVPUUFe5Me8IPcWEHi85iJzN1qRE6JnNt1eD7i21VHpRzFQwzFHXyK/Ug79sDEHniLm
HlZN9vy//fxi/oYmNjNZ5uf19ssASeq//DwX7ew7hk37EstgZXmH/Sc/nwIAzx/pzv6HP//s9xd7
ree1NNYev5/cCuVYhsfrP7/2tZHLBvAxN3+NZelzLPXZMk/W3TpJ4ToY1j6c6q8I8h4yyFYZjr+K
Fes7qdt6GK0dVeeBF3vH7m3qvWIEA4KNdQ91sYM5p4mfvfWH4mdzDRFbHPQJSY3hIyyz1Tjr0btt
QZtY2VskP9k312dwbfme/fwyS+3Ro+lFyc/DVQW0ZTjyn6NVsTSkT25x8HG0L8oRRi2abmx71dXM
ytrVIEtv9DFuNqKsfQ/OV5zgQIXJF+XOJvApPBSS6or0JpmOfXkS8BSjjTraahSLRJvWp4JZ8mIs
itX2StLlwi2oCw6qeWulAq9uCX5ibG0dz3MisryEYVdRoAJmNKf370/OKIjSQcLf3a1H1XdGqMOp
an4u2/xrVcSqkxjYhFfUza6vh7UdRWdWBkOBlzDAkPdR0xjNEy0eVNePinu00w5WkR59Nfo+dlK/
wwv+CzoiKv6K9pYe0dpKBGzHGwZQJVp/83V1dh3B8IpHo/ZVV27bT0Fq38dTunETr914dGs1+Agz
BWtZGsvCoUwCK1BddAIk1Ag8CX+6r9cncO2zzVBTWufQeUgw3w+jC21gAXYOxgnHYWjEffozRUzJ
EZmR/RbNEJ+SPvD3Xq7Kh+uRV0fHVc564d67eGpkea2rhcweUOqh+1ZY1fBmFUayLwTWyP8hFFgx
SGakNFzr7weJitcoTPjerhfnH0IrPcVKcOflW+r2q0vi3zDLFh4N/KEqIEPN5acy28XFxu20OmMz
il7jiAWOtthiSmTW+WDw+1P1oRzvWu+7pbz+h5nC+Gh2dNB0wMLvZ8qSsrDOeQu4XV696Vp/skPv
r7K1/rcwf0NwzjcPbW7MCAyVe1wt96i928eRG5+aZWBsVANWJ+3fEf3dUjkLFRgykmSZpbpFg3hw
QIU5dExjY4HNM788/Ga/qP8/bX+3Xc+C1HSvQhmfcFcJjVI4FKCkU2rm2mGs2xjSGjCeXt1EXq0N
jRI9VaFZkxNEx/uPhX9wMsPTNVdOD5J2CvwPUbzxdFsNAWKHCFzoYKLeh8DiO9SGVAa+PCVfeq98
VJP0oEdbel5bYeab7Gz+DMVPAz1XNXeUUpQsQi3c62kqfe0npT1srHCx8q0gz1LA5UiFBrGorg6K
jPJC4OuuCfHK6UKtO9ZRWO/QMkhaJ/Sj/CGdxvGYZ2W+t2rP2BUFghMI7cZs7BG8c9zEp8ZEI3rw
Fb11ellObup2yHcil+s7C11eJ0IUyZnMNrwz8vIpKnLjozwrYqA+4p18VdWOcqxG+zFvnTSGTjIa
+A1LlTFLEeSZg+Yursp9bjgkJBh19H27Q33Q/yWlAhRqLn/TJVn6wotRHKRgrB/qcSAZBkOgHdGF
VA70z/CN12X1Rfd8xYnCINxrGezHSs/Do9x5WzXrlbOPAgLkGKi8wPiXZ59U5GPX1ZHqjuJOVL/8
rNjYYlsBFp8t6VO1iQsCyP3euzPG4/VlsfrzszqXyvvyUl+mM7TZ0jFXgcSUv1u1+9jmW7SelUMC
7gXqbNC4FIs35vtFPpXIk9uFIlh43mm09gVSDXn2OlZPkryFflhL/bgnaAYBj6ahvoiVl+FQa42t
Uf2y9yoiNoqEyjlFCh+d2uszt7p3z0It9m7gB1pp94HuIpeB4EpFGUBsfJyVmePNRycW0AgQ/WWS
kkT2hG0dF1/eNfhcUtnPPR/xbMQRO0s7ZjhiXh/TympA2pYeN3BFCwL8YvparfHrVtJUl0rpd9Mc
j9QOn66HWJ22sxCLabNDHzZyopLcKcp+VPRne1BOMw7wepi1/A7zYBIf2NSXFN4pjwcpa03VxTjx
rUGjZ6qmGyNFO9ZAWKPx29hJ4i3g/Or0cfjQsYAkjmTTYqVLvoi7kKzcSJ8Rx9Hbjblb+X08DEF6
MrIVImkyzrIaRsFhY8BZtEKn8rbMhVc2ELn9DLJAb/eSRZoPXivlA2kDSgw/fdHIL60KmTstJO2g
9Yqx8SBcHdEsegsVBa7QMtXvm7ob2g72k6lGBw8N7bLbeEysDugswvwXnF2xvZRMdp8QoQ2850y3
T60U3FfttDPbbCtRXR0Ncg7otM385WW+bUt5O80JrGt2TmlKB09XNk6Eld3D7fxPhOV1g+YSlQzB
42GMvO++ASgXZavP1sApd33/rAZC7RV4NMndBXsVqkBfJZ6nun1T/JI8BdWhCevJVFRbkeZNscgh
AWH/G2nxgQoYoZMYWXHSlyY6aG91xNztIGQXKPJseQqvDouly9k2I7KXGraWmcNumUhYtbp506L4
YKUZ2G9ro7z5N5NhOShFhW8yn9qAWhe3tiamqkGQVbjNICfOKKe0rbRUh0NZt27Y6Po+y1sZJ7JJ
fYbl3H7S5QFrEdLmxjGqaHA8wywpNTeS9SBFmF1HYRKDdfK6o9Cb4UtiDcYOqTTrQS2q+tawpPyT
rArMZ32veOHjxffpxAGrhbW+G7HUPDWdhwSiN6bpUXhadu/FdNods8iw8Ag045RWTfVRl6rk3va9
YD/Gp6lpbytokrMhcbKPvf7GHxADU3ahtBt8b58Z1n3kl9oH0ipqxSkS0nKjNc+BakMfkOTqXkGz
4UmvLf836aR10O2oPlZRPx2LtEaXTqv7l7r2sagwyhAjEdv8PeZmiMFFJBxRtNJe0+rhoHpWcqRX
Fj4Poare2Z6o9k0nTxvfbI3/QJ5izBuUXA5dm/cnRd6NUS8nKS8m0Ry4eT+pwXA0IiS3Fe2ktN3H
SEPk00j9HfioT9e3299vluWCAXllGBgo8czVF2+aoaljYHpci2oZVwDjtfsmsG6Qg3IivDWnOtYd
JUa2frSkr2LQDSew/RuS9sFJfbjfG3/N3MK5+GvgBdIMRarpQm0HTbQ2mFiArhHfVWCsPDSBC/+H
rTZ7z5v2AmcnzN9C+cf1uGu7E6r/7ECLvvRF+iHlqa6Uyijc1LoXE7Lkd3W30bxaO6LPQyzSj6JD
6Ezv0TWV89fmQxJu3DZbP78oVUzcKaWKRIs7q8qZXzYQsVu/Pic9Z3eZXhZKBzVPuOJNR7zQ8NX9
9Q+wFWCRwKham4xjQ4B0OBlyiV6j2HjOrF3HGt0qG5w/7YAlxlDJY1uTwMPTPGwNnHlS7aYZFYQl
ZWw8SqvZUmldXVK892SqYIYCQfj9lJWpiVftJAS1RH0fTCPbRd518eHP522WIAKGRk2U0t77KFIs
/Ng34YIVymHc+38sfkNBil2I9A3PAapgi89S9TiMR9mgu2X9IAdPeX4/m12k1sa2X/v6dD45aDHd
VS46rnFR4pHtq7qbqDtjcAp544Rd+xY62Su3Pc+ZC7pSV9ZRXPa17qbFo9m8TpPThDf/4UOgEkaX
yYJzpC4/dwMAua5haKfai3jooo3tvToCMEYsYNbvhasGepypGLxUd5vgR9nr6Hs2e2VLt21ti3D8
0V6nlcS6XexyrZyiEiIq5DcgNc+lv8+iw8Y+Xw0BK43X+Cy48Xcr/Owgqb0q0NTQ013Dw9ALgWde
K2n0syu+X/8ca7kdAuP/xFkch2ZR+QEsO91FbjAoDkF9mAo8zvBBHApHKRoav1v9mNVPdBZyMXug
adU81wzdtfsjXBJjOvrd8fqo1mcPcfZZp2RWHni/20udDsVgd6wCefYKxWs+C9TT1EdfUY3dKOOu
7kn7n1jLxh/I3Gik0qW7saycgilEw/jTn48GPBoiAPRzYBgvJiz1WQkFjUEXtUCnUp4t60OafYvj
/zHMYtK8sZwGdSRMp8BDEM+q+TjwCFf8YOMUWymazIaHACHBi839o/dfJ29EZgZhIdyokPZjCSK2
VU6F1e78HNurwttyrl/7QqB7eCsDHoO+uogX+3mq2AV35iB2fYjWOKna9S+0EeFvYvvZbk0ryWzH
URau3r0MzSs0mP/y+/TnUVtCpWoJtLd0LWRNq9z6WbNHHfSxjqKNZbzGLSCxRp4KCuZczVoczF4z
1A2iZgq21ob+yRts/2DmufyaDFW/zwsjfkMSzNjLhVZ86qTRv80KMe4i0Xr7NKWwWwVh9ZqVsv0B
Abjw9foErC0ZriNgYDza2dKLP66aOtXvo0lxAzW+Ce3U2sui/SC8anCiIr1vqs2u8donJdEnuYb1
CHhgsWgoZ8cj2HgWDZTHY/OHTiozGoF3J/fgLHigcdq93wNWirQDplTk7xnEJfNHEG/lcWtTppJO
gc+dic3LB25q2g3a/Z5wpcGN8m+Kb+0KaCmTdtf2/UbOuDZZ57HE+9Hgu1EXhuwzmmDn0RNO0ngj
M1l/+50NZ/H8qvpsQOBaEm5lTf+PtC9brltHsv2VjnpnXc5DR1c/kNyT5i3Lkq0XhgeZJIiRBDh9
/V10dd+SqB3a16ci6kSUQzZTABJAInPlWgwJYyGuLeUWmLvA3UBAyd4G4IXbCzJJ4FfQBu8s5YqP
vXBZlPWjC/sDtDJIGQCItbosXQe7UHgzbq65TH1xv/RNOOfye78fku+soJsGJXzQUyFD+nYyuzEC
wV4MWgRn4OGt5tGQjuAZCFLXmg34sAfzo+wl38+FDX29KSyzeiAXTXA9eH7hpQP1iwzU48FNmVhu
B6Bs4WfIsYGbXkwOwRHFvNsOJe7NCOrJTNZTt2lAYqHTwkHaBVs5/DGBRPowVz2i8Wlq6u00huEX
aVOSlSyZssCfxKb3lHsve9KnpSvbIY1EcZPgZJVGgvF5Z+kdjWzzUk2SHN25/ukGbflYcYdvgn7k
mZCeABf3RC9xGDWQnhPD1h3nHpLBUbG3C0K/f7x4p3wUqNuFSA7wQaQQ3k6rR02khWzCO6Iv4uQC
aZyPv3/KOdCb5S4FcMgnrL9PemcYuY+gsEAFpe0sQNTDA/G6v7DVXptZhvnqqqGO8HQdwAdtlRk/
7+WZ0OncMFYH0+y2TcldfD9AdN7fBO7R+Gf28ikTS348WDh4/Hept8mKEt5KZP6hnfhs1eSLwrM2
HbW3+3hFlo3ydiM5gG+gPQ2XGTp6190qjjXqgVIwplCvjA6JAdymAjh1mkGAQHU8XtbjYPJWDn9M
kAmGPBRxF56MhdEgXrkaDcbYaRgem7ONxEy1iUKywdH78eje+/NbIytHmClDHwSFEdLuGMvKcxzI
576/coS4lswrlu/bv/r2U9N9+vjXP9Exuvz+yMOjmGFjllYXbBBShQkkAZAJ/U7YfjYoKy3aCEmG
Tl+xwdu5I6QBPDknmdPz79Z8rnj3/pUAy8CWx+BZXmp4q+Mc3COWgYylf2e38uAh6ZFONdu2nH0q
lN58PNz3swkMO6J31J9RHUDF6+22dW0A0GYZ+Xehv5XqU3EOaf5+LG+/7779fiSGsfEjENFU0xX+
Z4Glz90mdf7vjWLl2JU/+55eRsHCjN+bcxjnUwcDskAg3gbOEQw3q0GMwOcCg4pBzFDLCB80/1yd
Uzo7aSJYyLkQ6gKZt/JqRkwyKDjW3TSXAfSwR4pG3Sm3verM4XNyQSDXA4wcQKfv+sosicdMAAjg
Hbii/XuPBvW2HwrybS7L8kG181/gHEN0DASqC0TlIob21gFEF46aTS3O7eIhuPaGr39h5V99fuW/
XqDtPh7xecdJnUv3XKn+5PZAvIME3YJxiFcxjz9PiQigR3+HTgK/3ZNz/ZGnv48uVDtEowJegW9n
B6ooEiU0XM7ThQBHclu+/IXpSf71/cX+q1u5cyduWxrfD8CNcZ2IM0XYk1776vMrr9W2dod2iS36
p3hKA8i/n+NBOmUBHI04nJAzQZi0OgsRBHbFPGPryfggnZ0nm52R8syeOLUKr42sVpkUU1BCMgSH
IL9UWXNOqfvkGNCIgbo4jnUwB79dBBTKiioOZXDnxbeuuOrcbPI3f77OS/Y1AGvh8gZYbQO7k6B1
HeIAr5ADYmdxpnxwcgR4EaJ5B0cTYqS3IyjA5wTsrgzvbJ5P9eda3MznNDBPrgHKVzhlFzqLNcgs
ilgwOT7CYIf0/daH4tdmGFqx/3ieTp1+CHzAF4Q7D7mXd/stYbh4E1CvlTPgPX51DTK/nV2aK8CG
879gCxBApMhQn3tHju6Nk0+gEAFbfQxFo8hjF7VTtLuZ9oC6uVDKOn5s8P0UAtG9cI87+Cpahld7
Zagbj5JZe3e6O9Tx/twl+94JFsD44l8Y0vvmTafyK59Vwr8bvSGLeZyT0tlC7SL7eBSLL62j41dm
1k1iNbPBvTlLRAwW1dFOBQW78waHP44Vd+/K2m0A/qO6PsxCTr8iPlafP/4FTk4jsAs29C2BtPZW
e6ljVgW6MiAlCmRzoPXKu+mMZ5yzsIonequvkDfCQ6N6mOo9dQ//3gBWTl5AZPSfAyBQZhplRqGe
9LGFxZPerdGrKVoG+OpaERLIansOgZFyq4yqrdPh0b73v0X9uWzRyalCUBQvdHtLlPrWkpxEU/Ee
b6Ug+R4fKuf544GcyC7CqZGKQV0xWpqSV3PVM1RMfhPzFu6D0Y8gYAU7CFhE07BkGZsmtJVBMA94
B4K6Q+9sTVilN+TP87T4LX7D1EFktvAJvR0lm4JJtRXqAvMP7iO4vP94lKcmEXUtFIXAhwQygdUk
lomqWWF4cDfadxZ5cv4cvYT66NJ3AeQfLrn17dMMXUQ6XB53A7KvoDs648/L/bjyNlBfAbYNZSjE
SGvKRaECj0bRXNzVyCBR7/u8t57RJAT1wjlV/bkqwIljDnzaaITGywv5mPVFZLU8oG6jEvCZFrks
djyW26E4p0R1YkkwVagyLPcpQpvVIWNP0kefbQBaMfCYorgwnMsJnjDwm+kXxzUIovCQfOtSqnI8
aYTFjkw9/pjUw8cedWKSFqgs3seJ64L7cxXSaGAxvYZP/Oih8QVqit5z0p8xcWoAr02sYg7BGCmD
ASaCrYUboD0DWD1xhKEHYMFawnPxOlktQKw5qN1jw45x3R+qAmpjzh34AZDkz+w/1rsC/cBrW6vz
no51AQR6z45WtaldDCezvkXVtfY+fbwqp3IXbwytTjMHfL+WozU7GvEDWyrt0JLrqesaUnkhmnhK
CiBeP8kF/5V2fXKOGfzEkoFzA5tmSWaiwWt9jI0TuhHKjh2j4FamkTmzZKeH9+r7K68bfcKE1C07
2mobFJ/d+CpQIHjbs4SmGpKH/iaor/0/1tZbVg+tKr9RIIgKVo6Ixwkgc2iuOFbDhdxE6swb6qQj
LjhjF6A/PDKXrfbqLk2c2jMu4Qyi6tcQnkSd4oEYkImEMh/LP8YwoS8Fj3CAMIFxABX9W1utcJQs
KWjp2JjZxk6DymQfu+CJgwG3KPJJCD8BN1kDz9sW2OB6jLGRwLXm6OsWKRPL//rnRvAsXsoQ6MoG
C9bbYVC77Ye+9igkVqE/mTV1Pp+70k6N47WJxdVfrYqsg3Yi4K49gngjJ8NnSFe0KHV8PI73rxHI
Vrwax2rpG2VDYJRhHAXNgzgFcjXotgiuP7ZyysFeW1l+i1dDUTEbm2Ly6XGYTCaan92YoDTyoya7
MD6zMCd36GtbqxPAhuiltGrYimeFrh17YwFKCqmZdOrlS2WmrY7NN7dUeZlMdxZFo82/N9bVCRGB
pSvxSUiPU1dnDdI1rb6S7a5Ue59sPzZ1cvEghwlJ3uXAW7+JaY1WU3fA4o0+kK7eTRtlg7MNwjNm
Tp2poNT+XzPr2I2hsOKgQgBHrNw0ISrV7pkK+0lXDxAEgzUFHUnrAnvtWhWrlIs5G581GMCm+Lt7
rkn85GS9srH8/JUPeizRjQaM+MirvI4gDryFLzrnLogTIwEFPZjVl9hkGczKSqcE2M0pPfZopooi
AhXrh6T641wIQuhXRlYnA64K20aXLwWY7qapf47uhTjXeXCiqPzWxupg4MhoAs6AcETqXRhd2UmK
OKtzthXAzsllHH3tzjEMndq5GBZAxL/l3N4plLTU422jJPwMFVdwUYjiQpcQxhapCb+H0Vdt7y07
t6vNx7touTxXsf0bs6vQiFCLREUJsx0AnDM8HCXXMXOndDAb7aI171x4f8IT8ZRA5Lo8X3GDrHyk
CZLGQZ69Obo0xxkBbDqZs9A5M6wTT5Y3VlZOomNZd8UUNkfk793pEPmHbvjWJjKvwXjWzd8/nsST
fo/ysQ1WSLB8rIs4fQS9cUGs5sjdX4792RE3gzgTOZwzsVonPkC1MRAwIdqtqX8QtrHHHx+P4qQr
vBrFamWA2OkYjbCx8OTYO/zZJ48JND5k/zPgT5Rc8OJM5HVuTKtFGifoxEtB6NEW0UbKb1134PZw
5kY6aQSqYcDSLKWddYLBcvp+KuIRp2twyYtdv6iKR39lIK9srAbCaNc12sw4XWmG1iQtckhRfbw4
p4aBpypeF6AowUCWxXt1gHOnqWOAPZrjWN0vIu3Np+HPwZFIyCI5AT0vMG6/ax0AaZ8LeTLTHBML
PBQHV+1Ff1uM52Cey2SsTxzgjpAMQZp0adN+OxKrKXtgafrmGPSZ6vfMvv8LM/Xq+6urrknk0mu3
fH986quvlniJ9R+DiTFTr0ysoqzaZUMwkKnBazUn5obV+V+gtXtrYhVIhR1ULgQbmuPcbcrESb3m
oOtzZ/EJp1qYq5GOR9L9fW3QCyeHAbWijjwGE9hk5zK+VO45QMIpKyi7xAvvCNpj1tpbLDRhWQSd
Ojr6Qjl7Xx2m6swGPHGpIED7jayArvU7XoHeKiRYALsWrtvnnr9vNAWR7M9q2n3sWyftJKikLirp
GMlq4StrUKPg6H/2kzbVU5LGtYF6x5R21pePLZ2aNIjeAQgBGrUYYpFvdwnqqowUxm6Pije5JN9q
NA5p7p45HE8FOpD0+peZ1ZmvRu7GlR4wIEfmFSHAxQvw7fRZ6W2ayexZFaeD8tJJPf1741sdmVNr
DfNkze2Rzk02hDfMd1N+LhF/chJB7wSSNdzK73SjIhWUoZixXG0/XvT1sJvHz0X75/Eo3tmozS1K
pKCkWZ3MvtYy9kPdHsWjbSPrciwAy/94sk4cmSBURF53SRsgvFi5HXAjXjJGcO+hmQ5JQHP0BZ6J
L86ZWJ03iJY8Uycw4TAID5TjTxcYv49HcWI1UPVLUGrHFQbo6crX5to1LJaVOk6E7tuO3biT2vrx
uXTR73T06oJ5Y2flWpS6QDXiRXWktJkuADf/2fYRuOME866aqHYOAKu4GdBy0WYKhiJtiii+1n70
4vV2cFSlHexlNfSf5xJ0v8TikD9UPtkMYfRiSWIgdgM5ldaW/aU/M3po/fKFGCT1Zt96CJXys84j
POvG+LHue5ypkf9ptom3s1SU7GViFQ+zsN3ruKzoIyS36yzsEjcdggktepNbZ54BFU+kiiJ1WrtG
gsUkGU9msa9C3m5VxQewfMX+fmJq3vI+GDMEBuXeDaWXo8ggII5SVw+CNN1hZq6dVYPjPyY+1RtQ
lUQPwDt2eNTY5qlX3GRFGJpNWbUJfprYtxX4+S9jR0JGIXbKp8QuQ/RyTkOTQnq+B8R6+b8l8elG
1JtKXEA5rblAR2AAqqzE3LbC5xcNVSAJgUpTOkYESa7RtXZ1A+HzaGrrfOIueAopFN8d48ebj33s
xAGNHZjEYMRA6QCMkG+PTUfpUUhViWMkvvbNLYSVU4VX07lQ+ZyZ1ek8SrC+N6wUy+3MWFo11xUg
72L78WB+59HWnoxnDGIlIBWxYVb7fqrK0oKXiCPz52hf+A2kCVG2zrjiJA280drNQW3lruIAAfeq
TmN3ZOlYh86FDlt9JJrVe0+b+oqB0DQzlT1fjqFuNnOvvHvNPJKN0vOzerKBd/RMm7ulppmIu/Hz
qINkx+thTl2lsJJKfpO6fukNJ7thTMzGskH/WKq4zNokULkdQHxPTqgGo0oUp5S5PHPwZEoddzj6
hZ5Szts47Vj/57rWS+/ev86V5dx5FRqHJSdzwrHfFXnh5YaAfsYGgbYcDlVyLmI68a5EYvW38iZO
43fgxDLqHFuRQh5doEjC6aisJw9FXrBiHEhy5fw5PxeEDAAoQL+ad4KiTib+XKPgJ46kRaTp1DdE
nyMyOnHwwwQgGeA0Q1D7Dvg2U2gnRo08Dmru0XdFrK3mJM7PuDLWYO3JeLwszCQR9ub6BiNtLWoA
zsWxPZDyClP1731+dXtNXVXKsbbw+eDbVcK/f/z1U7sdZRWUIoHeXh4tbx2sqh3L2AbKA2WnIaQV
CZaCsrtNRWFdIQd5ZqqWTb2eKugSgn8A5DGIHFbu7OOKqa2hgjVBkJHZN22ZahtRBcksfa5idNoY
2PpQ140AE1zdyX7NvY62VB65OlD6OUDwXyZoo1Bt2sXnuEpPRZvYpv+ytrqZrXgsYyuEtQGsAVUx
p6WV6/hrrI5l+Emxr6XdpT379vHqndqy6B9e3h/L4q2TM041gJphSMTR59Ap6w+tYWnhW5ke9/W4
Y2H75y/111fQOh6cCjeanangx24uN9Z0NRZAaZxjZjoVS72+51aIAl222lgjjFSdfemX5DBYzrUq
5nNNJyekV8HBA3IDtBYAA/JOXVQ2JSsdGvEjiETAJsHqaicn0PyKOgQ301hMw43TiHijjP2V9A3L
/CI82hWh+QDO/NTh3DqgeazKGY8/IbPR5J4pSW5BJOCyL83niIpzNYgTkmFvf+dlP7+6EByXdYHD
An5EDnfHjfWU6OqyUM5TYtXb1usz3k5p4o97dFtdkUJkZj738jh1qr6etvXNnRRNVxNMmz1/tawL
rzinV3zOwOrEC3rEfNUyRvMYRKlq/oIT4+WJZzse1e9JmIB0ZFoiOD0KxfNgvpbs3sDOxzvz5Bhe
GVkdBy2JASOzYYSwbAqz6hzM69QmeT2I1UlaCyk6ugzCjzMy5xPL3HOEtafOz9cmVq4mzBTH4B7h
RzY8E3PwHbUx6sqvxBZdfGfW5ATTCJbi1XytnCpOmO0mrYfxTM+ddVmAEbmxHvm4BNufRXJrB2Lb
+b96O9qCRpaUZ8LRU9fga/MrlxtdAbL0AuYHgJm9PTLCtMnn4cxD9KQV8O9ARxxQo3eozYGKQtEh
5seZook0c+SuMWkQbT52vZOuASo03Okhgp91PAI++tIdDbZPxzbgzU7UVnRn8gInvfuVidV0zbOI
fROHOKKjz03/NYnOfP/URMUIpkD14nsgAljlHapGdgAZdeIY1Lf+uPOyedy15Ayb5in/BugLsGA0
DSGDvgp9koqW0BHEIGR828+XBXTXiXik5cPYszPufeqeRvIZLVJ4kqMbe+XdvnE97je4p6OlPi7K
fLQfyuGim34IvWfB88cO8Ps3X4dZCEZwpYH5GwnQlTk11w3YpODNtNB9Gg7SBZaBB+0ev5tM6Yge
yioAFerMebUdvbjL8R4YdmwYQ/BeWnSfWLGTQiWq3sYDqy5Cz9BtE8Q0Q5MPzaxKonQ2RKG8V0pP
n50Q0QAhSXTTBYrf2516AClpA8VK/T2YqHlgtI4eeBiSHCm58TA6KNPWQcehWidikZsyGX60NdEZ
t1Wxm8KiQ2dcL9JWzvyBuUP353l6vCwWgWU8PxbUjff2FvWonsqpNfYdHx8L9pWhLebjJXi/B98a
WB3/onZiOdcwEE+7IexzkFPZusn/ihFcZGDlQNY2XL3U3ZiwOdSJfTf5PFezzmbr3u/+aeT//Bj/
s3wRd/90m+6//wt//gFQc1uXlV798b+fX3hb8/9a/s3/+ztv/8V/X9c/WtGJX3r9t978I3z4fwzn
3/S3N3/YcF3r6Whe2un+pTNU/zaAX3H5m/+/P/yPl99feZjkyz/+9kMYrpevlVC0/tv//Ojw8x9/
AwL81UQv3/+fH958Y/h3l1NbTvMitvvuH7186/Q//hbbf0fWdXk1YT8vGh9Y3eFl+UmY/B06CGh8
SvC8iYHnw8HFRaurf/zN9/AjQBoX9MD//qgTZvmRl/wdXN/Ypjix0Z9gA7D5v4N/sz7/Wq//4Ibd
QaZXd7D55o2F6AVFDyRW0GkLsjBQtay8oqwdatMYqJReOW3WtFUArgKZbGZ/LLIqIucofNFA9t4k
Gk4heAd+mIUOaJ39nCwOErDQr/ZdC87MNKrneVMX1NoVBuVWT3YBT0PqWzejns2+8drhEIGXaEOE
svaAYcrLoe3pTypd65aWXQ05quYTVEjnNgOUVW00Uc5BUyBi0j40+pqQpv2lxhnUcU3rFHnAqf8C
/s6OQUuUWVtjmP8ACCnEjccOYq0Zg5jWjo3eo4onaadCFvVdNELrMO0CnDtpUnD/S+knEHVTiXVB
0FQB2erObxQ+aBW3nKEFrAuDGRBHu02hNLW3nS7eGkpvIlFNQyp0AG2WmvgvTl2Xu26o+NZ2mTi4
YzIe1Bi1NAsrm4A0LQqPrIo8NH2786YFjcBTVffdIajt+EscDr966D6B+rincg9xQV/njVeiN8YY
u3oIIk4vbNC/i1QP6kfHWJi3ES1Sb6xuJ7CjZYmPPGteznyP7P33unUJEpJyzuHwFfJgQMdEwkv9
LiRbE5Er2wOVfUz7TVVD65yU4ZO2fnSK3cagb4SoKDXPFk0slALLMAWdv87MUCJCa4Kber4GBV3Z
hi+D1namiHM/FfJZRuSL1AC9WlBZT0PWgdvUxXPY1A547AGcGeNwM3NVpjwACfcctd+HBKp6IN5S
SQS4MhH0aw0xt3RuY2sXV/V1IL12E8wiazi7bEOhP0WNmh59UAE2SbDhgHRA/WkfMg+zOGx8e9rT
sAHYNq4vqrD0Lzgvfw6DznuSALpliiBj6tkhZFNNza6jsXWliC4zaxpkWomZZzR+ERNLa689GrcT
ex0H34xEU67yoWLXJUFqM+ZnnlckqWHTvhmqL3hrPlZBCPVXZcEN04rF+8L2NmFVOBkhbDj4YdeA
1d9xzd6u0C0/hFOUjm00TxAsI+4PiZixSq0iASFYaMMFjpYOraxBXzBxO3NI0NyKV02HfLWuc0Fb
k7PJaZe0IBzCZ1O1KwIWP3Q2rZEHdaM09Jv7GcJe6KLoMWFqID9oZYcgVAABO7J91mXSumZrBUVU
ohEZ2qJDYO7rEKIR9rRIzoHEekssLd20YRVUUTxQLrT+J5BITl9AUD7uxmE81AlIsifRbYsgVIeg
qPVN7GKLzR0rHk3psScd3AfVVOyiVpNdCfmJTz2dTYp6ZzTlLK7bO4mfbGQzKHQlN56fWixusCJ9
+3kG6xfpDct9myPvyhy61aE0Fy1xnF9R0ZcHYheZsSOzR3a3vLUre8yFrmTm6LrrUt2Qo7SVvHB9
MWcx1Fe+WRHhuSXHy9F1rlzEyvumY/cDsgEgHk+mQ9Gp8DqxixJQYLmnHEdINLaAA1PoZhBtf+at
sVLCVPctKElKaJDRRqsUbxyUy002m+SmRfvzPuijvVUUuUrKm2aCSJIiXGziRibpSG8pZ786qxKp
Vyq0G8Crgj5GlsoePpNpRMpZ4X1aTQf8puM10jxPtQbVZR2TW0rU19LDcFjbX3RD/ckxmMiyd3Mi
ezTljBfVFB+44RtKr+aoOI4DuaHTeNGZaOOV1eNERZAqNhQ3kzNmName6xGU0UMVi5RR+VgTFJtD
ilw7f7EqBXafqg6b62Sc5z2d1K4GuUaW9A1+a/trGKryEqk9AtbQzO8HB9s90lbmtCTXtnWN/J5z
1SfcvbQQROQapRHaiF0xGy9n9tyBqbqBxyO935fsWoONS1goprgWkHYhVOlAn54PMTSS7Jmiuy3m
e0YDnoHoKrXnsdrb9oOluxp0mPaM06C+8NoZ1B2WyrluzE6xFp0jU/DFrs1TyJvdBGHWHBRnIOIG
ujumdpVbflNfWjwEu4jpvjaq+zpZWkHM2Z1yGpQ3JHYHMKH2Y+bVfreHDPC9hxaevfFbdTtH5aVo
mk1VtTyDkm38AIjWEyONvIqC9jjaXyyxHIiF2XVa9qkdTxejHe0K0W8QeV9bSBJ4rYVrJglvSS+D
rGlcnkK1Cw97kN/L0JAbvzf6gilsoaR5dulQY89BUlb2E1hQpX6eXEZTPAd/eXTynkfLgRyPCA6h
CqB50PVfEqeA2mcTPMes2sRWYafacPuLDC9bSLPfjiGb4MCVvA+c3ZDwi1D/6pKxe8TuwEGIlNjN
GLkiB1Mq3zWkO0RdUO6CDvyrdgLyFSh4gyTwbp4Q5DNZ4M3ufY6Shhw6GYy5GzTQuem96Kmwh8ul
4zN1oNFeDdZlOPJN4XsDmgdUnxfK9BeNkcO2k8rNOlEHn1mLlnJP++xubp1dDP4EvFKKbuPraQtg
D6SHGv1F2UXjprjz/B06Lg59GC4CaHpZvOuyiJpMJMOUufU8+Bn6M+tUNN0eLGnOvm4q8LZ0MbDe
PMmrumjQbUwAIS1Zg4ajaBdL+UQTd7jihN57C5tWO3mXodvpXTeJ72AofEaHPUiipzLtK9mAuqaZ
t1AVuuERTYEzv50syAuUDQVGuah2UA7xMxE4v3QTHzwxVSkkZRfGjN6HLfQ+hgY9BwVz8qJxjkoJ
lnHHAnkzUZ/RHbd3Sm1S3qnoWsjI/RS2rrsVY4m0c0tNLtrevnJw2mYh8OsWUBD3pa34VTGMqE1q
TXLQ3oJJZ7Tlo/LUvKsqswnllOpyAB9OFe1dhvw/2I83skd5VnYEuHF/U4q43oSm9nMZzsltE5Y5
QDxbLpP+IvTZJrE7kSZWM++Fw3auZYUbOgTbuQpTqzUihXINwgHlDGnT+9OuK4vd2PItmMrA9dPM
Xe5r+0kGAKo7rtq5Ik6byXO2Y4ibyY3lje/XD4WZ/RQh3LUFbYVMlEZl4GuNM7u3ytwWWm76MMER
PoKsdi70ns/IhYNWMgttfawr6qRacoFbnOZ+g4pdzOm28gsUfJ3bIi6bjSGIH6AIcKBNXWReh9MY
1dx0KoDk8Dv7U2uNV2HQRCmw5zcuXvLIAqvkSpYFwqzGfhIOyBX4GI3grLPpfvAmvikRj1yXIaIm
E93UADrFdbKPAT47RAOChQF5tlRG/UPBcWWxgT33eF0cOgtinygo3qMKs4lm41+WQQ1qCCvSLHWr
0j7IqmgzIESSnNPOeYKwY5uNEIrBntmjXpADrezmTjuQF2IHegvRiWgf+ND7DScDl6vd7wZkZ/fQ
oz52SMFkKMFGmw4RlgP1Wdy/C8w5SmPrEwLSIWsL06WzV4NJLtzxsvolLOMcQRmGm6zn15qqA9IJ
6eCD/L2Q3e+wB/kCbU1bm9F264xxvwWh1QGI8JdwNnpjqmTvzuaZaTdGwq9oN6B5d7eAg1TfkFzw
t6YPnS2nokUfmAz7fQhFjxIEoPNz54JEMajGAmTDnr6stQ36jxkBmx7gVnPMnc+JCn94hdvtFGgc
0hkpB0SQACSQ1h7hIlapP9ltgZ4lL+HTrerbr4Fi45DLhjrPfiCiNKgLwCP8RoKDMB73JJx3CMAO
2lGfIEJwVdeTtfF7oj4xqJZsIlCX/jSkElkrAn5lNcmc9aVD8mYsxaaTJZIdtJv36ESfeaqV+6IJ
K0CdnLTdRRCKi6l3fnWx98OZhcnRSnPZIQVZFOo5qEVxJySVm0B00Y4lntjT4Jc34NYAYeZdHE9P
urTjDJoW/j4Q4pEtb5OQo5206Tjoz4zut9R3v1cd2yflOF8jSNxFiKkjAvW5cqpNCuLtS27ZzqYL
EgbJcUVSN7L7rK9vwoHjuGHeS9WGCNp1tx/9uj3YseXfWSZIK3rXJ151bUHsfKMjSo6k0X7mVvD/
YLqPa+/BYLqvkYfDf/I5tr8ltU79yPx0gG27owa4DtVMjzPpvrcxuYeO142jSg5fd8a7IlI8Bd8b
Li8JiEUYcQQd/sCzYiqBXxkad7yEYsNw4SGKuZtjM9+WvJ83ji6ry6BMvD2JENvLSKi8jZl9Ax22
rRrUryIpM+rwazbXMo1BBFo2LSI13OelmYfcb9HABBvepqSVuB5MMXwB6beV0crqH/Bu9HG/1kmG
h6z5VUemeChE6dwHPR9+gruSZoByDDeuBGkfDoOQfi/bwr2qgEWSGx6aYjOp2iDy6uUXMDSpHSlc
70cd9O1lBx1dBOPumPfSOkqq3QMyelvR0mRbGpIaT/4KJbDeICLHpRB6KYvjx8q26l0DfAxODfnV
d4CJsMCKHRRgaxPtyEGlKou8T0xgpWjlPwR+kIfEzekyqxTxYabC2QEjkY23op3sYuP2Vw2RB9MD
O4edZ256u5Rbf0D3WKnGvCA4QXkBHsuo7n5oH1gB7pgcLf4zcP0GhVbyea6dIdOeJ1VqusG+nnvn
hor6MDVDt6smGl265rvHv4aonFcex9tBtkgYIAwL2qq7lgkIDyHJFw9ulnjDtFHl/JXPHdj4AytU
tyhFJRd+OGwkeOCe4oF8Ai0N9E5N4+HxNziHgU3fWYXNmJYd/9kU7adAjVtwiOPGJlFa4p8mJTA7
ltX4NzU54nVwIGZvgeVRNIfQotc1l4f/S92XLcmNY1n+ynxAoYYbuLxy8d3DYw9JLzQpQgLBFQQB
AuDXz/HM7rGu6jHr53krU2UqPTxI4N6zOiiXfxq4qyva+B+NTA9hsz5gT92KrZe/5ZDtLIrh0aqO
7XKT2NyiXlf+4LkzC4i6dCpURRcvxbZ6WLL9EGo9EtOc8ERekHuAPiOEASC2zkt3VA9F78RtUuOu
x9f4ImKgJ0MQH3QaIUJuG45jPJw9ihHGbNSe6obQQhKv/rDb0hR2EwvUSPPgV1NIu3xVCG2AHD1E
oBRLT6ECcIypObu2GmtmN4XzXtXuiWMn+dWx0O5mGkeFikz3mo0xpgJzXxBihu6pnQkmWTHhw31n
hvolywS04HWf9BWgsvVi50C8Dkqri+dkIwvEV/JdNyTNc1DPKJjfGrPDKjntTdaNx7S/F5rFlsKe
1pEEP6IfQjKHu5/V2XXOnL70BAkN5cIivLl+YtYccPaLQMfzmfmxPFJPYUQJ+13QNFPFNO3PSO77
COn6qMTsil47/zr4SPKaE3FZwwYjL97gPJM+1g0IztOKJCY703U+rZqZAjlz9ohMmGiPrEXwwFq1
O8+mc86Mz99rIMZlME1kr2Nv/YpaTDSV6NM8seEPFuJOnXt84RgBsLf6TfAR9z2GzTnuRCn6zIN4
afxha7bP6iiH89tiBNUn+CsY1nGEiW4rGnzjhUw77eu6mCPCTgMifUsW9cGebEP67mb30ViMaX0f
TweDOayEVArHoyY/LNKX0IgSvE5OnVXQjXu4bbzCScQNu3q6BhveSbh00AMLPGe0bYszhuBFWhOy
cyLmbwuOtFTOAS7Vsb9q9rUC+IfDbh2rSafj0WsR+ywSYCR+F7x5WkTlxKBIYim1OQBTd/T87GoW
XAMN8uALIgLo5O4kVa5QWODXS4fhLRovkz99g6xl3bkGGjq/gVs08edwvzlxCXDZBG225mM0BDhH
socp9oZi4cMv23vDbgR0XHkMY1SbdCeyZGHOtR5zqMWuwpBPBuFATZbfuu/Q6sVeE9E271BxdaU/
E7+g8WByaAmCJ8+yxx4G+vd0jXHZm97cMbAB3dEofJlsQ74mn7R7MEhvSWL9fEI7XjWBf2Rteg6H
eLc5Pysxz7vSRSi26FE7n/EWkw5jL/4a3IbJXnnfNJVe/GdMqU0ufOqdRZy+zwgC2VmOpThkl7rl
JfKOeclF+pgk8bd5sc+tdUfc+w9aIf5iiXcU9WciiA6oqUUluJtySMaLaOsOSWxe6162TZ7EFmkZ
gfd81wbjBwL+FY8wY6+4JvCON9hmQwxozLJLNrPmZx1ZAIdK2HbHe86+M3goS7M0DieUz3ZLuGAi
UwPmipjyvN+e/YWRn3XfNtfNjWWD/3GajZeUTU3efaCjv8WEW0fpAdXM+DfQvjhC0xc2u7r7Gux4
xBLol2xx2L9WVFggglDq/h26lQPgmPF31Ch8vJrNqOno2a4f0SWlyPjKJVvhKk+T++jJK57BwOGC
UD1YapNi5qG/HxL7isawGFuRXD/wI05H9Nd9A8KLTzeikGBAnVxBzDTuazR77wKZNr9HZ55HQBAI
ZcLVlawEjjBUicyAC/IlAJygtvXVCMBUnsQy0OlkLSdtDXA5AJuC4ztq3HgL8fsGPuWegxBHOnC9
dQ+2Zt+N8gs4TFP5vYNAl6q1yrDYFHRELflmuvXHjPMw7+z0SmV0jJfxuU3EUw8L/WFzyfyELF7s
Uy76GJx9JDWQmpWjfKQxYb2XFr1r2kRQLgw8eOZoDsYuw/eRqb9Pgl01nl8I98izrpvgnCxb85Rs
6qQSmuWkdUezjWtxD57I3CSLltkcnlYCxGsYq8ZfT3JVFcVr/QaJZvILYZELIKoeKF8IqDXS2SX2
jLyZETP7NsqDIOKX3uoC7TF7f9LJbqtxcQbZyfSI0xcD/wH0+G0M7Z/WIF0b+9X8MI1rmSZw5IlI
XsC1JCX1hYXLrM9Q+1fPkPYmM64vQeaCA0WpZJvZA9wv6kCABPNMKuyXzjzOw3RG1x0yopkZsEcY
dcwGMR0NOm87fqINXZFbS1yuM5Te+MmGmQiHfc5qQE1djXCmsCsT2haULFu5+vMPMo9zNVB7xEBL
IPoZoxN+wvWhxu5MF2DVMqjvi5CBf6DfGPaU6blXMKNbMxLM57N5g2lDoxN7O7G17s5TOrAHjIkL
wOXurTEAERuKaIsMyvfXRd4ngY5cuk7J3bIhXGnNfmymZ4+ogNzXM32YswhFh/N2dl3ws0nUY+Dc
nwwzbs11Wm6dd4p7DszNWYT/A3z+M9b+0yL9swKgmXmiKaiqd/PAwjxc/kQ6yUrQvHOBbX0pw8V7
VlFwmzbj7VymUEgY+32FUgTg5dDMeYusz5E397eEEvga53D8GlJwGIF7VozBVWFcmbU+5nWnxJIL
2nQl96JrbGpv71gwV5vC8RR1Y1pNs7zIRER72ikccIbghFgmWsx1cGDowEjqabt1I752XKp8Nxmv
UPCHJpO4jLOpQdCborZ21ydAzmNMoC8oGRKPrCFhNddYX4ah0bde8rMXiTvMhT0GzDcwL8Qms0G/
9EHyUGcrIoUAkWOQ0mBg+oPupmkv6uU0JhAZJxa4XYeTydNPSXxr/JhV/uKx3ZggTgU9QDaPGJqh
ZjmcM51tuxgtStU8JhXHRBwQtAMFJthOkT+hyDJL4h3B318queyiUF+XjByxoQJjoe73GLa/QxlD
VBx0T7gv++Mg2F5MsuR9Mh/SVRUmfE+bwPsDVK3D0pB2FVY//jvV5HuNMSiXsx8dZQMN+lL7ulhW
TAwd35uePBHKxD5s56PqfJeLbe33q0iOtr21SXII9XRJ4yUuKRB2pTwfzSooOhp8Pu5F07JS+Rwh
C/14wynOwLV5zSGga32hgP7gomTc22dOLoCcvo1twE4aEI6XNzZ8E9jf8yZsz/GE2IkeYv42ncFC
KDVfsFh8xn34wjjoNHytLyuq1zGk+fBvd2iOzsFQo6/JV2sBKo1X0omyTqUsmqZZSoPBppkMRiqN
srFBubhyYrXVnOFBC/xAHfyM45QzVr5r2/dAxUw0v3hO61cQthdIUG8B/BG/sVw+z6ijumqFwpcH
OqsFoxxt4EcK6HHC6GTvXKab2GVkcf3sUBtaYdJcgAbRDYeUHVGFxZ3c13eiYB568ryy+TFZvM8I
Gc+VbYcBUP96AE8A48IcvQgYdABObjg+9Z5mCgfqlNCfJPIeEFpeeP4lHb0yGlJyRNk01hI5gv5Z
Oy/Lg9r+Eo3DK2+3b8E2uj2ySp4BzeIs0EBwIVsMI4Q7+UG4oMhqeMz66RAimro2YVKkKvWqToSH
rHvjrSiBiz3jTCTFMqNCdUE65xjg3bGt7YsOrtIqSNUXT5GPXyKL5x0bAdbVtd2tukObVsBwPw5P
WPiKWvoW+xr0EzNpH7uW6lKQ9WXtojmHGLIS9bCz63Qgws8KL1tvTs2oP+BBMfVQ/G9tDc6DbZ8p
xrYT6z99JdkO5yDkX1hJQZ144sEtHdkTMpAHp+hu3fh1Hm12iAyohIhMbMoBlem81Wt67CQJy7je
Hri3yv1kI/x5o+qc11mW9xii8gGn3EDnhzpdPjxEbuc++gsLsqSvegL76KK4z5OWYyNaYsTuD7XJ
l0zSU4NUQulH2bsXzqxqcKEVXbjupuRRaHlCr/uTAt+L/lgeVMvdWepva1o4nfjY/odrV2cPIg1u
nQaq3axtuWEjEisrowVlAiaENx0OhoNvUGaVCnRerLLGvogkvxzl5sARSEhyECfhS+0FcWlVdmqY
w8ueIAY58njZRf4Vuz3KF6f4EMMpgvNGa9SkOf8SjuGfYQkAWFhMKP0IRiTOdrWe6qjM0q05wqbR
YwRCFQICW3WznzAkRjlPTLCTaRcdMmn941hj0AH5VCMgHUM9K/2h7x7VvdAindvgDfTrmXXBLkYZ
G0K7HnFlHhZYG/GQDPYyaeY6gCUJ+mNgxsLr74i3xy6CHzcaq2H0xPeA6uCFsuHbKjbzSD3LRTlE
KbLaJ9myQqHgFy6d1SCZS6RthW7fOm9RmvZEWn5rYDfE0hCosrVR8Fgb4X5IVMX/XETtnVMyvAOv
FSVGVFI0JOHnkDcImItNU65b89xFti1tXP8MSPTgYzgx4zf8ZosMQR+Gjk3VGsjCgClha9dvLa42
E7SVlzjgMQM9YNK8bPOdENAnrPZggYYpr5cR6KixN1H3z26x0EtpD0jGgHVJ2f3UAX3oKeQGW956
7fcY95LXr4/9Zm+Z67qu0MrOhTPsU4c/UUcHUpl3KwNk2YLb/KTRX2UlK012s9ueUgF4oG3D0yCz
7ZD5C8+beb2mqNgW/MS7ZNeEy5W24mz1UA0uUSUHvvXMp+Ar9WdzJbbtyr8+cue+sq0vV6iJeon9
dJskTiRtHuu6b3CUr4VAKs5Kmk9hpg8WH0a37lHyh9sfm+vgB9/rbG5KkZnjhtYCjHy+yXY9vgaQ
DyP2PB/4X7aCnvAIkJGIHLNumvdjiGOMIfyrhObg+0DMs5xFhar4h97aH0MUAcWGbkeK7sTVWCE/
/7k1dXqKap3l0RaeqMB4aVwdniElPWzTfBMbiMa/gNZBpMAqM/oYzRRkk0bMwOhRUiYI0C0zb8bR
mnFAaTzV7240WRkb1F7lQz2+G4+roqakKSDtO3OqrlaPhzTuPw0NnwgMn6BrUnkNQ+/IyAqdgo39
ou/FLg5nABsTTvJkEGVK+LtKfCxvwdpd5yU8JbPEshET8YeOCbjLNSNQoyQNTNETmicDMeZJV8OT
4bAMTGHPymTkAPDgAvwau0aWi2RyF0K48LqZZoDMRk7ZEVklYZtnCG09cjmHHxH0oDFarVe2Z36A
KKi/GIqe9nFbyMThV6mhJfvewmLwYTUCClkzxQ8ygvBjz/0Zj9dA3iOI+J5cnYzXdgHMuGtjLNw2
DPEsT4F6GKlqLkzH5DFbg+V73yKnS042+6oRhJDmmzXdBRCEt6u3FDSGm3V3t/qjVNvNzXAEIVlX
NGnC88LrNASHUkevy0qnvb/aBHxw0lWJE5Dy0H4DceLivfNo9xXFmynCOgG2MwfLuJ/aEA20fdaY
vearedAhYoM9PIw7P+TxrRdj+I0Fdy7XM+j7QslMPiSSflrLLzb0108AuV3h6mbXgzIaPHGYrf9A
p7m94NsSFzVO4Q8PfvLHbVV6p9C4AbfgimGnh3yUIX6tXiEk5V237VFah7iT2dHnMNX+1xBTr/JH
OF+Eqx1GwGWfxgMYAKy8l7qPPzKq3qEiCECt1ruIm3k3R2v0S0TTMfGuXmavLsKzgCeo/dFSh9ki
eaR2eBkJ0gDuVeSWNsneigQVnpG4k67xc937DtpMKKZytfben5EZdhvbGT/kautLJtfuwXlplfRQ
SRagRpJ5V/ca47b3toiUmXKxBElvM28LCLmWwpB1KVw7IxsRdr3pMPsoFxpi7Cf9YM+t786Ic2QF
2KLscWJLSSdcaOE9nG4y95dtAQ8MPddXFMx9AUQAmpkA4gNcD2UL/vIHnLSkXO1qsN0tqgq6NnxK
HVAILreh4Ko9aM5WYHaI7wCRGB8B4acV5A8+FgIIPl+bqV9zJwU+NE5pMAQBX1owdCn/3cyLurnF
99XBiGkDdydbwDl/D9u0XPom+g7P6QqliACfQKPPdUAR6UCHQ3oHYJptRdhdQsYShBu2ZC/tT2ii
NUUiE3YZFELcIFcjx7Vz6ccsV12NdAZ1nThy6roE2XJhCplmNBD3IG2GPs8UPAYgZJdvC+ZotsUO
hkVsPrlWcnR5rIPxk3ViqDSZ13NiFrSUBrzf92MYnX2x8ipdnPexbfQLl9WPJMyOMzf0AkwCl/8c
kvin4yw9y34ccc258QrILwbn2fMLsYxe9Trbl6lLavx6kYjyBE/BGzEB4imB2a6XVYvpq3VuOSBX
YwixJcQKd7U8s03jtBlJO11FmAz5Wtf6q1VN90Jjrb/ZYKZNGQnttgKQJ+D7wGz1ihLCOnm1QWwO
XEt+AIjVlglTz2MPn/7dXHee8eJDIeymo8JhfUYTjLxkPIIAidK624XLYK+dN5KvBn1Qlew0++Xx
1DvwQBjwfJ4NcSkrjqgpU9vnsQnmEiVKw1r1i61vTYSKgIF0oCq6FF5KBWnxBgkJ1q/+hlKGU6DE
NcBIXWHlTt5Xn91nw4QfTQfYZojhjpRihqolhgYmSmb/BTETzZGqQYG2wtaDDP9N3EbAKQe0Vm7Q
iq0mzIOQ/ewFjJtoM4OCrjPiSOEz/oAmby4iBYOyl9CvhXBZUDGLq+f76KklYfMGIsEkZcoIx3jW
3CDW8u4ToZvAfyZsPY5MmV8JCj5ffUgvr9PkDCrFrhCy4ffte6Sot7B/3DK+fpfK9b/VlCV1LtMQ
DFwIMQ+gB69Zv/ElHRFVRDJ09foNQOZR/2mo0w91v3kVYF1btRICOjrE7TNC89Y87AeIRuzaPq09
xXKpuqE9tBpJFUDLu/opMDiGFg+vtdeO/gXv1lJuqZfk3QYUzCES4BhqFYqCsx6/rcWm+PQZ+05U
4q5jlkAmBtQkl7HkR6+R246rUBabHfUOFVb6nBpJMCI2TdmsNX7mfmnLmST2SaCO+J0glfYJf1N3
xq4X/6KxAStDkR4HP6sc/DeoBlrgkENEb00aPzbJ8hG1sAc3UPuWfdxwjDxpdmi0nz57wM/knnhB
d2u2bL0Ordt+qEGDAu624TtN6z8WTtOne8lk2TQjuVEGeaRfk/YYdnJ4ENOE6ohJsmL1YgCC6OS5
DFg0cKEPrOLtVEM41zWPqDZBn24mGtQcBQlQBSSI1jWxe8OGdtf6IyiFbUoe/H7h556qrDJzrap2
CQvkgUMCpxE+svgpHim7AgkChYZzq+NImY6Cb1kXsdvMhfnBqAVU6OZ5zeWisl9rbeuXgQXyzTAk
Ek7zjJJ1Tumfru/XJxu6+rZQOxtECsT9ATRDhropJrIDCIH7hJSm/RPypxpepqPov4Zt5e8EdF3V
kLvAMJPdA2mW9xYOiYJ0ffKz1XYq7ltOVUuYrMvan+wl9OcBOPgG2JT24ubCqSuWQeLPPBHvDMFR
n/kkeN3oyr0crttI5hpzVoD5CeIrLLoivfJtig5TEJqShav6M0Z+tHPehMNkAnCHExAfIYGh9jCM
nN/0auNy5MNS1kEP1NSHlg+lFd4NG23DDwTQlMyh1kyemY/DaxkCtWtVlmQVclJofjdhHddmGsVp
jRWO62iBNhpPjvpS6YpkkRgGtDOsZqZYAY0fwfnpMmNQ7G0Z6pSzdUbVi9bJSSRU7JSV7OiyTV+i
tW4hhtV0BYWnoooY4X2rReYqcGkg5JanUDKg+9hrCZ6gknH7NKcvvgvZjXbt9upiulyWxvRNoWh0
l+YhAtT1EaSc6+ifW9APlRIQ6EUEgD0E42Q3MbOc/dU0jyMPwzKrMdetSB8ByDbOh66XQuW+pew8
UOD1YJhJCX0cWkD1ZD54AOOIMJl3p/wgguLe+BW2cfrkXDJ8WgFxeJH095M2ArqyDN5XS00AHjba
zJ5CTLwDZ4eprQcLhOEIqbn5yMn4qehYl7VastKt81gB6Q0+QlNvV+MNeGqj7BtgAShoIDNkIjh6
/HMyKPkOoZVytmv/tHMw7LVc8OQiiXvJpxh5QIBBOpiJon43zlS8+/0aP7T148JhyGFrKF7QNA45
Ikhj760F14yQgLF1Py2xgC4XYJBxXMP6jyuT/x7CYJF579PthUPIWXRusF8ivMcDIB3iF0Dh5hmc
EBDjDcVsTE3kg2ucuX3tGmhO+hUC1AXjJvJ4HpC5kJQ6I/q3o3VwZ7xsEBVov/UO3gJHPpkkND0e
CB48/E0CpQL0u9BWISz9FG9O/fIR+vzMSBrvdGi9u9YL32kmsXcEhNGSpaGueofQA3+obWUgWYvB
vSk8pquNcIcQiTWofbI2LEnozc+OY+KFTqjFDwdtXbnxOcTQiGSls2laLFqz2dhUsskBD8Vj0OQA
AfVLwIGG5pNZ6FNKQJkt0uk3Eqj4LeKqQ/65ADNLG4QmOCv6LXejPUDBvpwiIcdPHWG8jJ0asC0u
eo9Wrg7H/5y9yUHHX6TGpFvPbk+mxq96/IUl03Y5Y4aDrJ8sPstjAkAIm0Dz7HWUVGwAFNMkPMDS
7PC4Din9Bs0Su2DhmJ59hKkA9GzvQ6Udthwu7uyJgY5+miRHq2kCWR7rp/7ZU/OPdIHE1m0Y3RJG
+gpveFZM9WRBoih+QVFj8jJFd1JTencOfxGwX0fQvmNfauku7E37jS3xyTcTNkUetxcqSPx9FaIt
1w7xExB22QhKMKaOzibupZU+gYJY+QFId2Cfj+0IrRM0AnDm93UPiDxc2gPnanoAar/9nIeGv1El
/BuORcTyT3Hs/0L7ZfZJ+3T5BZmHO27I89trcEifeO3kt05hZer0WL/EattgJJbN92Xq6Q6kQXBN
1thh7FBKP6JDyP8YOqqe7bh0UILCAQoSn96g8tkKIRr/GJHWw7nn/7KhHl6XwGhTJqgndLnFN1cI
uLAptLYNvWWZXs8miaCV5vizTKbx6xbJ+HmoOyvzMBknWyGmxQFq8fHSUTwi+ZZl/a2t+wXcuQSL
kgK5fo07nGWlBoiJDQWpPlAQW0nUdezk4u26GimTPiINCghKSH0NBtIWMLSy5uCkXcgDgjVYubrI
203tlFy9ptN6F0nWfSNR3V1qKIgRca6TR8t7yOEygkUyJ9Pgv8bZtpg8BsmQewJmfw8LdBXqhL14
tU4rFcjotK7x8lZDkHOGH0bn0dyrb0CTO4i7NAQuISSa5Thb4K+wq7yEvPPzNIVG12ppIeBI+H42
w0saqFtASX3WhoeVTevtnCTe8IHCeNh51HT39AApXNogKQ3Dhom9FKla4FB+6nbWU6Fceifxg/aA
kOGl8i1vd9MIcVYH4Oe1p1FTaEq3so4bpEKTmt58RTjSCpf17Dj+ate4YKc3iLGbJamLLWmwBm7Q
sA7AlYh9ZZiZz8InJB+WMHiLMhHBP4FcdZbO9UWLbHpxMx2+phXmp3zwVuRoUx9c7wLxUBWlY3zn
oJAo3mzM+xFCoXQbZA3pjA/zXOxR+tT6kQacwr0f7WLWSxQNuPCc9m4po6xYJBluYabGx1na9iNs
mdotk24QljHwm8EccQJ/D9g5kD3JQyxnuCJAq7PU4xWwgLQaO5rcMpPYsnUBmqowSH0IAQjbhXF9
WZlwu3aO0y80w7XfI0iOf5sxRQckNDhFvIUjdqVo2GU9LEc5ErDjh9AtyY9Y9nj2o66DN8bxrM3T
dsJA1iaIkWHDRgDVAhgmBgJdBzNkAdohPAISrr97Wds/sTC1eyFb/m2Lu6Ecp2T7xeZwgqohUueW
mOSwjHedVbQxB2x59XJNgCR6HB+cUNJ+oqLXvsK1qS+r8OXJTaE48XHDjR/iwiMWopst8aMSNg4L
pTxybbHpqd+mse3ZRLr9NGvPKttJyIAiSrMCwwnH0b5kDWJ2EATFco1T5dcgQ4p/IvBhC8gAGQo2
mJ9+n/EvybtnDHv2sBiqckSpT5/QpC/nTrfdseZJvEDZh/cPt2nqIX44W5uf6Tyt+yZD3EO2pNMO
GB26K4EcFThVQVHjpbwucL0Uo4KqsYtteDQwqfzA5N78ziBqfLvHczV7JD7Rk5eyBHEIM6iGuyUp
g55vYK+shak1Vz7JDmFio9Il+C+GiBwHM2gsOnTkdLUBvDZWoj67TNDLsa/jZML2Q4/EdTLApbWp
CntH8uLfk3lCOM1YaPyfS5BF78KP1cFqPyxYjLQqn0/Y9O1CgVPeY6PnqYHWTLAVX6iO7GMyJfGX
jWYnyxGPLBKInMGSUJ9wyAdgz4P6xiF4/EPSGSiI8pseHKOBuWieOR5o327KFUO6Nl+cjtEhnNZ0
F0D+DBYmGw9+y0RB8d5gmoba6jTjrcR0o4fuKO97FIATd6JyXj/rLKjfWEMRuBRl4Olsks5fEulM
O9pAmBZYiW/Ac/7z1ltgIcEdBZZW3v4RDo3vWBRk+4gxMMc0dpcpgtgRxFXwy4tn7/uKBqbDOllz
2xBI/yGYsd8m1cE/Ij3oNi420OJonEMUmeK2ilGlBAdBlJXJDFEyvDWIWJrNhGJuNVUU9yQv5CjC
XyGGqMsI+8OxBb7E8n+Ats7k5DXsoOtMHgYRqj/tBgEOhM04KgdkeOWDIFCb+EgBRqIKtFq63pBs
gH5WQChkPzZsOaLcAPD1EkwAsrbfEgz/Q5yN0GuawYDR0WOMuQ+JQGBWo6F/1aBC+6oDIQGb4AiS
eFCRAPcL5gdKToxFF4/q/uA6El2kuS/OXWdOPXPjoVUhx27NwL+kieUfWyJAX+I5BGmF+egJI8U1
VVz/4llnd3BSy8oR0rxyBVVyJRKQ7TaElLENZ40oLKjtU+jIynXEK7Ioxl8GS77FPQZIJfvglGRe
c5q4XN7s1lhYNoboicErdBplNJUJ0qd3beuap3+EasUSHiX8sGx+V4QzyXYC1U27MAY8xQVEvq3/
hhsKhDz6eu+GBfidc0k37BZkVp+M1dCVItu1RZ/lgMQ9NuJxS5JA/sD5MFZYVLYdHMkIdnNDIPJ/
cChq7OSZeI8G2XbfNg0UHguW23+opYnTJuybg4XO7rGtISkmsesqdGmaPccistcwC/3t4f4PA/K/
OGv/r6v5353PN/F7fFHy9291/Sn+3dr8L3bo/78M0HAs/+//9Bj/NwP0y92W/L/Ok/yNOKK/HdV/
26bxb/3tgIaD+p9/pU7+Nwe0H0T/xJ2MhnsEYCO+/u4V/g8HdJj+E9s4ui7uiV80pD7+L9zDfzmg
YY7+q5YUGdMI0MoQ+PCfn+5ffk//bwe0/69xC/eAX/CGyMSMgHfGAaKr/9XeD5lZzDZC2GNLFvfY
ULDaK4Wqi2pDHvBCT3iOVgUUDMsP1j4Bt4NQ/QGwrLrEQKrKOurh86w7aa7ijiBGCF3N8hrEzJ4E
3v+YVPVv4VF/fWAYtSMUEVEP8YR/pf78l1QfKOViVJdL9ghLMHmC3VcVNuj0rpfgEmI9fJttFL5G
Y5Y1BUHu535mMfkfMjf+NQ7j/hn+TmDBHQnKNPorLem/fAaFa0lFSd+jxSmObvWWBD+H/0PcmS23
jWzb9ouwA20m8EpSpEhKJCVLsuUXhC3b6PsmAXz9GaAr7rUoHylqv5wIR4XL5RK6bFauNedYqKG2
dgS4gkweUiG7asPPf4ysf77dn271iyZZ82X5QCaueP7Jr9lL/yfQKIyGhuC0KU5hk1OgaZXMn8ky
moeRshkp1om6alkGDxHNhcOF3hckfLxycl1OdT5tuhEWundmq3zyAHRxvjJlbXwACnk7nExPN1z8
Dnj7EZBfOOoz36KqW+bpqfXG/EbZfUUdsWEDECaetWsdE9lWtYNzsCAXpb9XoVf4hVcvaP7p/x/m
cX5BePqpQtqQA6R9yapo9DqGzdrkpzCqDzFirgdCyvjQkSPGOFhFOyFStuyJxDl2EKOm+md5Ky+N
6I8+hsbqg+81f49XtzPjJnSB1V8KE4bSBXhoiqVXOm0RnewyZUr1paVeJrszDtSnmmwdkmr4Nrla
w/aN0iHBBohj0ynHm0Ar8uA2yXGFr7p+bB/1j7/U24kEhkBAskMDAfmZDsuvRxNRrxMNXeseq1Iv
tsggpoOrKEciT482uVtDNe48kAQTIXQax9oOKfJHWI43E8myQLGzCOq2xei+HC6BQI2ZeMo4Ypty
9nYelc+9X/KucF5TlmAD/GQFjvPB9P3Lo3NZ2n45fB3hgTd5/egeovG01nIT94sXfDe7BJc3DWaW
ukkHPc2c1F085c6eRK28s8yp2IbnGfXB8JiX1tfDw0KBTEMqbsa2vUvCn5eoIUBHYBwT1yzBKwCX
wYdC1jsWJGfSrvhOpd3/ZuWDvYznP89ROG/ev4nXOApmDHV2jm0Q8Whzze8vlv+Mcz5uX785Uuss
n0cvpct1OY8HhOI4Y/Lmw3c/o4IunnoecOw3nNFo/nDBK6Iim3Wp5qgjuwmrVBJ69S7Ny4TcKoFX
ga945UQRBy9d9gvIsNWKCtdai3F+vP/oxtvpOY85ero4IEWoy8yD849V3K8GakWlOxxDYuCb1m2I
2rpKX/Z+EFpEZ3p0m8aNf6WSLKGYraIBb68nVj1tCtKYxOk0xf0XNwo+6K/1Zg212NgFnZvmfZ7P
M//3P+4rIy1cssXoRylUtDGGvt7ZiJuo7xbi2Sjww9veaMBGmqLrD17JaxbPeThAmqQFMlediSgX
E8NA7esWdmsf3aaUjyWcEGgdOflYFMXqpTcr42CjozqhkmqXgZ/ai0lzEkU6UcllEuolWF+lrgeK
btecJ9vhgxV+HhwXg4eBIygNCMFkvIRDVTrnaVWZ9lG3VPtITUwuc1IQXznp1TehE7VHOSUhKXEG
PPnHVHz/4AW92WHmxhjMF8763AaB2+tvo4s0gZYfsekXnva5gb28jFzq9IYZDLjO2mhDoTO6DWqN
ulgVj8ETSYoYjYbhqUevqPXV+zf0lzH86n4uwFwdStE+UaF9hG7yhULMzvDiX+9f4m3YMT8zKwUh
l8HmejkoXKPHvRYgyJP1GOlLyvLd2vfxDeS1H910NDK7iROMMblelM9DUjrXmBaqrezzZBvSPRZ7
uG20P4o8IqWGCPiDQft2CSOABSxkSgCFrCcXgKqo9lTf+Zp75ICHWol2gtFG93Vnr0t4eAnl8I8W
jreDABY/vaY8eOuebsqLhaNvGnQ6WaDhVRfVVWrVIT72SPd+GOaoHxG/2vdaMfSbNHC9W7Cxw0I3
uTkI+m29E5Hwnt7/Qhd0znnackNsZi7eMY4N5sW0xeHrhnk7acfJbtw72lx7L/VkTGtcu2rdNs2v
tO+9DVmycSunYUIuEtyNNMf55aEMnWMOvYO8CEIDW2uMhwYVu47DOma9cx9tKubXneqiD7aeGfB0
MZldnUCNlns0NqAT9OVc6j0zbV0s/23ekSRrSuwKVfjD1hOUvSjYv3JyaU9gnclu2wJZgg9F9EaS
2F52RRBS+Z6wTyakLxeQnIxTrbf1tQJivM9rvJNulrp377/ov2wZ3DIbBrw4oM9vGnAXCPPDMCMv
LxOZ3ki9sdZ9aKN9JbpF/slu2ZKS2qIkdZ5JrzdY9tWz4aIrqua1YRAkh5Lxw74X53Xv9brIfTks
2ZJDEXc3j9g/tgzOK6XItdo+KqQeT0Uh/U1so71s0Oajjg/MOwTLq7gGIlT4wiO1UUGwSONWuzW6
SezcoDUOEKyBSliieekI41e9n+ZXH7y/t5s/rQtMgi5Hh3gDtfD1fc47v0KfgbY3ntuYNA2rSDQm
5XPk4SviznptiW1wa9XptzxCYok3YK5gWR+FIW8XDZcXNc8VhqAlL9dxTe+NutYVzrM+JR4P++mH
N0ueAyvIDn7TfnS9v411CD2OxwrKqdG9WKdRCXFa7VPzaBU+Pr4mf/GI8TdFGdunmobxe5V69VaB
KCGzK+VH4/btvg4OiWuzV4Dws8XFVIuo+uBNYKoNvtEeVCsUan3hHjovzdY4RXeUl5MbNyNXOAwt
PFGnqu6c0CODnWfaCxLpB+iGwd1AtuKDYPztrZHegL3GYYRjEp1sXw+JJrYQiojYOhLjtI+1qqvN
aKfId0GZUBL9YAC+/Q5zxxb6dBj8olPMfDd/TBTNaQeTeoR9HFHFoa4um/6pw5G/d7NmeMkwGmAr
dRHZWFqQXHP26q9s2fQ3nJEe3Sh0YZAGTrUO3AZXn6DfE2nWOt2OetBspgx7jD6G/Uc9hM/T4vX0
pskMm6TlGejy3hzVJhrnKsdsjGMF7QUHHfXnJYCB6qYYBm4pJ1mNUrKm5Ikcv3vgtPHDKzn8dyTW
f7VKqJ1ZkOj0MnSkotHSh95o2scPXu28z17epMmySA4JJDV3+/rVTi5VXXDHxrGp9J7ioRUbQF2S
fG0baQfIqvSQbHj+QzrPuMno1ENOx9CsSJslioafHBH7ZvHBPb2d5hYdIGzONaRbeYUX6w3XpBtH
ZZh0gOAU2TRG+zgYEo9MVMhPMQH0HrvvsE1Nms9JLS2+9ggBkK337salV8cnre2sm7ho20dHuerF
Js/637y2cxbQIoLhTi/GvzPoFo0bUoN0jjIOVTmlJyf2P3sK5FbHArmERZBeywbrHs2b7su6JBCf
hLs1yqk9Yjr8oA3l+fD7+jvSBACxP0kBEilMk9ffMYxbZU+NGZ6Gsg42wunKR+zAmAQ1Td41ucH7
YZq4dwEsoGrJZgh7rOkRFbNbF6cxDA10AnEqm0USpE+jbX/yRTHMXreGZH9nO3ttXl/zolEvvjLk
HfWccgkpUqzHZHioho4m3FYhwWJ4Rnftx9Ve6TzsqjMypBoqyLOn3B8Z3uOcO9H1qX2sphEqrYav
MGir7h7tWfHshzNAhvrVfKSNRwPzX2Re10U0Hr0gVy/vD7W3CwsJXLKx0uEcrdv6RQiW9SKp7aGN
T4iRxY2T68l1iLTsS0itb4n5oz+E6DAwQpcZ2qcm/yAI/tvl2VBNEk2mYGu9GOiBl06WrVR0Qlqj
7fTKwMMd0uqOxBGeU1X0GkL1tFpzLn8pE8s8vf/09tvr0zhMeKSsLdZygJ6vB83YYxSkqJSewBkw
KvowRoPksfAvPGdSL4Zrl8+socV2GHUDVUiY/zIwFk+UqlLPXRRsDnclK9qm8F1Hrdq0DGsMEo1x
oBcz+aDRHPmMth8iUbGbotpqEVrzttKjTUCfBMyqRdd3qNtJY6F+9epPiAHHz1PXlBh7utQ1Vq7j
oSKInIGb0rLcAEpBIXTBsR6HKzXKOpkJccahq319WMKDY9LjuzhoHN1eaILl7JFAZF9Cva8eW2/y
d0JT4/53ZkjUurwrzKZ8zqJ54X3/7b59ua7nmrwjMR9535xwegczuqqd5KSRdcfyT9rxVBpWgEs8
Mq4Nfxq/5/AbF5mFBkejvPjB4PpLvoxKA6Vge65WeMbl6JJd3UlrMKcj4y/cF8VU3BqTa78kkW1g
x1PFTTmkB3y40Uo5DknNxnY/OC2csx6vlyXuwWZ025z+bRq9vB5hUhllK3NbPw7kKFB3CExQ5+AN
gg3f388iEgJpkoh1Pk7hAYOf8WnIq+Jn0UXhtGKbKJ/9AM/AslE150Kra7Zab5t3siqdvTNnuoKo
L7a1gRQlo9HmtkxHWy2cEdHtWrqGbpILiRgxIGVZDecEupzUhx+b1zoHIRePymOSFjTIT6KEvYjW
YChWSdARnJ53rbQYybpQ6tyEk4OtREpjX+ca4IWgQh4q0/t8zuvbnnT2ndaRQwscexPp5nhT5ybW
UWFfDViYFwVmqqt01q8Eja1+ItCzDrBYv9RWz9geJrWl86c8RVrTPBGq9UuRFHL5O3eN0s06VpNy
R7A4KiaMiKp+M4U2kktzGO9HNrFVG0K46OIJxQ4qFOMwJA6lhnP07o1RcujN/gpwjrbvcTXsugZa
iJe0zlWiYyDDcs2o5hx7NRqcAAqksHeOPQRkRw3GViKyH63h4UOdVxGNT7UVMjJ2XjlWD6NXdr8m
7CBX5VToQH3M4DYkEtp4qTmtcWUUTzALtO8wWZGEh3Oi0eLfSW6ZNYtLWTj9StIDhUKqrG79FDUJ
6R2GCgkc965XebF1KfjcVV4T7jMkLvWU+Ds7kJ/1SLsD4GJD9gvwbmklTVkLEbs3Uw4bqp84VsVG
CUuGxrC7WjbRxiHVP2RxuE5kK3ejGQ5XNTLvjen3w35SZrrN58UQiyYqQY5pP3Pq1vB2SMpnuT+s
kixV+8qqmu0Q2dpnN1c/8ynxDkht4nKhYcfZ1j7Ai9DKvmVJ5+1I34D5RUCAqMYIj67XaTeZPyEq
yrtovLYL52SknPxEOaHS1rwGzJpRbJ051skqq7/Pzmc1yoRP0kirPQI5KDfIKudAYP5LNjbJG9Zr
5xOwmJ0Pj/mqlrEAyqiiYI95g4Yyc/Qkyhl0Mu/9dTuxrs42xjCunG0Wi+KUoAvYQOFhylUO2nTi
Cjq0eHOeKQrNYnuOHKqu4jWcP5pV8SJ9zhbf4ySxb0ncyk3eDLALZnrmgi9XXY+APSbEui1C7K+W
39+mPaY0vmm7dNDLLgm5xNpuHDrBxCn+PczJG8ce24dyGminVjnOTeQ07q5O0mHZlnWxSMyqQZ1q
Z8n+XLIIKoHMp6xgN+Rabj2ktl3eGmPS0V3O1XYlgsgrqWxELGZULEcigu+qqIpTzvFvGzi0qcQb
HSFBIFszRqpcyT5oNyY6FzlLfLQrK2sg/OTefd+7003uVcN1rWifgpoMfxgjmdxSgI0OzLzx7AFj
jqDRzkK/DNvhqu26eGnbevgoLUkacoy0cGVA1FqaZW1/bqpo+CWVBjXV9rd64rn7UJQYqiq4RqHK
QJVIk6UU83iQJvftIOU3PK9f/CYwrlyoMxvoN/KUVqlA35Kr6/OqGDLNHqlVrKlvcWNR3q3UkEJ8
Sc1vuLGnQ6WzlpJE+0rmzMQGkhf9C8kTIFK2VWzjVmdOamGPhrftrW/KUc0jBzEG2rzL/g7o8Hwz
CMnVTNtsLMJvSc3qp8Xo1XhOMlq9dDdGFcLt96t8PYIxv4EPZ29E70+PVQq7A4nruB6yng53nd6c
YhWO69Fug6OWtcG2l3l56PGM7zWDGjTEEDBHC9eeqMxwVh6vDAufQVC71WcXpO7BL0VIfleyvESx
M1zJdrz3Ta/aKV2Uz3Q7ZCFsB4LTZcm4BmoiqIxaDrtMU8fVc1hZPPM5qXp+e+koxGnCLB3ix3nx
qwhxfYbffpOlEzJKN0xuNaNPX8iKOl8sp1E/MvQgt9jP3KPICu2T2VXjrlGms0a9aW3xZaitYUPT
k2jEr6YoK9fARwQcDA2+k4/sum/rCgxm2j5KF0h3nk4c4qaQlO55KRsHs30sS4Q9CztKzeswI9No
xrnkTDo4O7Yc80lkrOog9x7MCHzZwC47gT3Buqi1NKaLQEp2RXJjIaTfAVAtNoCpk5vGTRjNAZb5
5Tga5ZOtdZR8EJMrnrMwVw32rhsxeF9mndBPpGkUSWWJfTzPe/25ENF9rkxyRIpERhz2e5cUzrVI
UntdpxMNHS0AkTZNfK/BC6il2YN6TV1F46Ky/TSaaNbQ1DrQEDL3NguzE4iOeA8+FkX2XJL0OsmX
OxfDmjgwUKdrudyYLLcq6z/BpyefNnlXVC6nn5Enp9seWvDv6kQ8B0dxpEHICmOaOPCpNmlvUQuw
Ak0hRYVv7cF3RoYd6jdky9NVl3jNptcLkmBVHLC3aeEX1y1vhObEaxUEaq+rgDYvqtAf4F0OG7et
xpec4uAKHA+a+HiqA28xuW3ziN0MTUDnVdGq9A2yqkPz2S5KDZ9QDGzN8g3c1VpFFr+Jxx1avA4m
qsw2/Thr9vwqua0j7QqDCnxOz04OxtBZ6LOSatsRMG+qXtdWKJp+FmIYbmm54O4SDiZXVuWArZN2
9MlMdLErxo6FjZZva7qz+vepNiDLxtQDz3mkGmCDbGFWMeszlv9H4CDpESUhAMhwNPqvoACbh3NV
5RzuVaKI7ioryX5OvoXOgk6C+HUSEAuaEKvCsSH7oLQ6YKC2gIvECKSx7sgjmIkau3tqLFtPjU8p
orDdVOYNlkOzPtCRLtqcM5FSz+GU65ULiYwXue0qQs0VlIhi6zHBP/v4XRecnb3b/rxDVqABG06v
29Ky6APXIevD7dPFzPIJgs4G6LSJgLRUgIrnuWwStAX4je+7OcWXezqFPQdPbIzbeJWkvKnOdamm
xSQl4M5HrvdptJTYd2WpbQiDjEddE9s8UQ6Kdd+BBFJEEllOH7t3OcxZouI5KlWBEF/1dNB4/CR0
7wbTYM54qW4+Q/SgpEfrAfbuqlDMuZbMQo1WZOJPlKrIccxxZD715bNXz5X4wZ9iZoBwu/u44U+n
ubSCVLRBoR8wAj23KFGmTvYOPUi4i2JDvHjm0B5gL2N8cBt32qat1uyjpgDvqE1N9d22Ky6XckJf
pPqkHlq0Tw9B6WpHl4Zi68qahn7pAv/cFueDvqnJDkeSZXI/Bkp7+2QnvdCwqgxahyNFteBPkuFe
5dEx8QH1Lvueyy0iR/afqEU3P3T0vl9azks3cCgzdyUq8hCuPkxye847wroxf+SNr33RiXqLhV5Z
zZ3VldXPojbJRzRhmG5juyRDZErVLcK+aRE0Bybq79ZcR7kz3dTczjMrT90ueuFQ+7Lc4raaXNSP
dal/jRR0rWWehWo/TOZjA8sBeWh5GmPnUYJ5fxytwQU1afYw6tBvRlgSF3S1ZJYB+C18MiwmgcbV
KGJtxVhHBk28EmhLkRk0fyhMbZX50JAR2N47vp5syfBQd2hwX6VgFp5DWaobI3Ft2Aa9WlvSF/up
CHcwonOCiCj64srwG8IaIrfQpyyO1hd+mlm5q2BAZZW0s48z7NFtR2Mvr2Lbql8GSAoz4gdXzaql
AvEdBHLVLsO09bG5K/Te7WDZPxh7vrcduL/4tggTt14KrDDXMrOCL7konQOmjfJX7pUC7OEYhZ+r
zLPjzyl+NHYAd7BDtLtW/QXlbgP9SWEuhhljZtUNECLtK00h5Ko0GmBRwzBuUtoULH1wJ6DVg2Pm
WrtRZd3OdNVwUMKI12acVrc4nn9WUcNxKI6j9C7NXTZv9oHkGyuiBe8xGsDU0aNA2leic8yb0c0M
b6FKT35remJ5gBhN2OySPLdphYQ2dQVvbTj2TeN1J1j7WHEWCE2qZGNTE3kyRhj2S+EO7SNqQCIg
x5pAD8kC8HzF4aIfE0iGWLUQFqScACbdyp3lOQXxO35I8WW5wDmFfywja1b+k50gpVhsK83H9tx3
/E5wjjXHgSg68zXmt5n1TB26azB1zn8t1o1oxLjYFls9iDkDWaGBQuwce9BYIIIAwSnl/Fcbn3gr
nTMfQa8AD3l21uP5MOfUt9WekomhgSbZOLBpIlQQLQeGLKqeI/yvuCJ1BfyEoxzbMFf051NzkJUE
BW7hfYZA7esrJTDtLnMrLZ+7ZExrQAyR+NVFymE1mteyNJ8PBDko170lCmcvBFidtBqoTeJYKJ7a
+cCLRpZKAZlIEoqRy1pngxuEXRlJMNrd4PLo3ZyNbhObZWcoRVsyqUpM5cQooPKlO9CaNm2Omi3b
R8vx7bXwAqZh6NOQeb6Nomz4gVpQnldJm7eGrSu/msoRHm/gJe5uAo+E3aCMDtVUFbACZU6m3tDC
OafLk4eBAnzgVtW68abheszCX10PvKGrqBeyHZwU4IglVal8m4Wef83qIB8DVRMoYP8+gA+XC8Ld
4FpL/HSn9R6QBRD62LDS4FNTZOYtc1YqSLpw92O7Ne4L6KKPfHbeH9FmclUPYXDV0u0KuhdIosz2
sTdYk6XvylBbq86pbrO2SQ9VrvGbIP12zoQYyuEw3sBiNfXEX1GmsxBzJ8EP+l5Nt6NbgejwAj38
nkc6L6fxQVJAduflSHceYnnTn6hOWPtBgz6ajrNV7PxhldM8GoNBMlsm4jpjR+d0kvYrclDOPTb+
6/OnnWJd5wST6IDHc5uzPaCD7Lsk8P7U5/AkIpV91mAOb50+CLKlio3syjZi8ZDpibHl/Gcu6glv
EvDA4Io2gOEhDgFjT0QInzQ8dsAtpM/4QIBtrgesFZtMhRHHbUZwnKD8ChIKLHKMZpDZXKD6vaNa
/swARqSzreaMRQjFHMetoFWBKh5DLfoucU0fYxpNgTBv7HHlmhzJVW92N6rx5YKWr9ZdN9b1i0eX
5PsmrKDwivmF2TTV+dlIcv7LVJHTXQQULO4UaO1DMOJg1gSO9sUUR9jSIlO/doemXWieDh29zKrh
uyG7hLwWCOLF2PnpunLjaOkH/XRth6kOOwQCrXKH5DjVKOkXgJC/nhM0QaoxWXzgpjDoKjk+/U6f
SyFmTEdqPZLG+gyrK4sWSeUkX7UmcVdNa5FSPSea0TrkP9LB90/n4V4Fnn9XEFtAwZ5nd5Im3pJs
iHXXDulDMldUdFH4wQonjED3r5EQEHMRulIaqxGev+axElrEAIe1cPt7OTIAqDtyQtDBfGzlAv/D
BCyf/D9ZaSwVemyCdfcLfd0aCRYsgrK7yB4J4B1N1QDt05TC2cSxO1tZ4BkW8HoA6g1+RbCjJ6T5
2pDKMAAxM4M+2/RL4trweF7dANSVEN2cT1EduYe+IeRbn7OE5yMSmQ7abkcyNU6+VTqP9VzYPh/v
2I9IFlJS4VCKxO7OLRKrXLBL+jcFVN07hWiJFvPzQlzrPHTuh/u4LWj4Hg7kujuEQ4Ayhn6v2215
wOYKvHFI+KOp2lVF1X93auFfWVGln3S9DtdFqiXPDqi1bTTYV/ASnQPJMe0+JxO+PGf6SouEfGvk
GCEYa9mtcsr6OcVTuDQo+CzTugOpOssfPd9p9zBgOdQM2VpVjr2lxUlzPKsrujm1dU5IUoQpPqd2
OOxEExQcxEZtWZc+TW+LOUXU9EVznzRxfkiR4N31HmQdfej6Q4ewbOPKeWEtIbvR9zrd6/PGF0JX
PYReXIGoiNUviok6aZHegC062GvH0gkbQUX6q1QRQQ+Znp1ALhbXWTuGVMUs74UuQeRsEP32uey+
j5nebem5czCsycCi1Gbg1XSfqMhw11pDVUvGaCvAzxCV97RMoGmQ7YQHJ5qQQA4zc7ENChps2Alf
qW2hIdIg1xkBGLQ0/0m8FDq7HQf2rhtjnqYbYvXSOZOzT87Fp/M+D4CCPUpOcyJAVjQdWguZ8h3m
kmThwUwtPLpb0rItuKNLxLAheyRJXujj/XksIes21rh8SBoUfb6zOq/e5ORgt4hz3GsXd/a28rN4
C1Dzqsx9ulroffjQJyVME+x9BDQEZU6c3OjtdJ3Yvfm9Ke32kV5I5bNbSnurY2la44AObxFG0Hgp
HcaHxPSGBx89zsHDNbsRueVunLi1d1nf00YDE5jkUH3jFZr5g/EUPdP9wNmfR/z7BZC/SNCojEr4
wfiEHHwKFxnxqo3dYixaCuCyTR9Inv9wp6jYNQrAfW84+Q4fk7tRGZy/KOw/9z1uKcPU4P/Sb8n/
+VtaXSHp3AAx8z8ofs21rYt0PZogHemDLdCSXOp4u6HuiOOT6agzXpcJQrwk0mboqR3iTe+LJN5D
XQ7zlV5W/kctz89+h9dXp96m053XFTTSc6wL6Y9Pdx8B/tU+9gFQf7y/Q/l8XpHJUsFQipIKs67+
pPI05hTRltbJKovwZ6KnxW0qs2j9/qd6W3GnEqI7vAcLJSmu3tdlmroIC0dXjThGKQrNs6Y3GmJq
77YqnxvLbz6on/+lNoaETCIdn+V/CHpfX29k5cTimuCU5uVfOxYhQo+L8FOWFuQBM0sjMdnZVyk1
751DV74PSnPnfn0Xrx/NHfrIWRRmWe7FyNToXeIJcGnHRHO6LYXu4Dp30/yl8sdmYcTOyhhnuSo1
gqeeZhu35kjPMa/qaC+kBB3h+v4DB8Zf5gqZAIdTujAoyAICev1G6BGrl1YpxJFDn3isY7jjCw+n
77pEI0EkLOQv2yYhFdbonfxRu+6qpN0YYUjvInBD5ZXRhtF3pQfqZZjmetn7A+QvH4y3xKtGwEuh
+lKrWGKj0wJLukfbgPu86PDSbXF1E27NWf7ESIaX82p7lp8NAyCQ1fs38JdqJlpJlOcOLXMl5+mL
SmI7FLYXhZ1zdPt4BEU02uSKaHoEEH9fOG27z7Acrw1r8OkMP6SbRHDu/2Dc/EWy6VKooxJNZ23P
fSP7QF0P7RWN3slzuh3y5ZyE7tCCfPDJp2vT9MUFSbeoas4NZLPtYW1Gd4lIur1VhDROT+ukuoK8
/a0LjHwFYi/6AXagOwqNeJwG8JC3E8kZ8/1XNwtbLwY75Wc0ITbThSLsxdBKHUUoUiJyaGbJGkce
Scs/E+NGKeZtbc4b01ngI9Xl2/UVfe/sKXKBwMxL7OsBHSgaTtt2WpyCAaOsjaWbzoNRZoSLEY1+
SgrJc8cFtWGXHgCJ9YE+7e2CRuCuI92Dbch8ci4WGEG3ninFPHSqlSBCTkPB+T11wdA2HD1li9Xy
gwFqvlFSEV5gjHEZnCAnaE76+oHDxDTTzO1iWjqn9bILA9taNHFhrd2CZMF5TcVeVuK3NVrW8LaG
Guy0p5oe91cSEPfvjL1ZS7gOjQc+cqC3QCip2p+1heh2hr3yUUGBFX46m8AQ0eoP748V97KKje5K
YgRnFzBQEr3REUnTl6XTjd2RLqUl9Dyz2jt2VVNvsz+NhOILQprkpsj6dloAFEleuqR6rA1iLkp3
Ac0QqBRuyQjThOu8nRb+AH5UiZMavey2iPMvtDYl3OqNZPpKRFnQI2s+yVlu9YADVv1MPGM8ndUb
ZFhJ4Ypouh/QEP3wUr9aZ7qgMUsyONAyJ9P8nHSy3yakVffgjoZr3a25Q7eyrs2x0q6NJIEKrnqx
ypTK11kvvaMPnmTpgNFZtaPjXpGQLOkETXpxUyiKTi4172+kFmAvgTimyw9Vm2hz3gzzWFcnl45C
WEjKJw0bww1S3Pqqd7ruU2azXk/gQoAGrylXeQAec+1b5jDb6O+RXYmM0NJtW6PbJLUeipXkxFqa
bfIr9LT88ZwRCtrSTG6DoS8ezbzU97GfYXGhNv8CH9t4htUrt0j5qrXnI7SB7kMj1Pe//+W8QY5s
S4OcrwUq2nij7nY8lY+xUevHKqcioA0dQi9nVt3YDg3Q+nj4LcD6VxbkhyLj13/nPX7lUN78LOYG
x83lj5rv5k8D9D9393/boZlV+n83KO+/Td+S8G2HZv6nfzo0y/9ghkHuR9AmiQDmAPN3h2Zb/AcR
ionqRrhMXz7m//MnO85/KC1ihEF1LuYtlB/3jz/Z1v/jCGJRhhmlEOa//W/8yRc7zmxLMx1kMGRE
2XDwWrxeCvPQzjrgFbjfA7DtC3fwk59G6dCcg27H5r4FM3FAcQfA8o+XdPq9p/1pJb1YvH5fd755
idlI4mZ9fd0IlxFtJHTEI8KnCSXl8TV4BzIAKhW79y91MVHOlwLnhhONSgQ66Au9ZTZR4+1afVz3
pZK71OqevHZq1+Y04WMytX93WPl9NTY0j9MCQrFLp4CqcLTE7YCjTsK+SKQB1YdTN11X6WZQKgUe
MKpQLIri079+TGT/nA0wzSDcdOY3/ofyOlKGBTlI40u6sliEjdB/dfTRhOk30UktpXHwv7+eN8eY
sxzRxLD9+noAZWgmnFBTy0JoqwvOCbFcBfXU34nahckLi4LugO9fc45//oiPeLl4QhCVmwxYJs5l
ZNmIFumPcuo1kCqoDIJiuVsYH0nhLq8iOF/B+MG5wMQ17EuhNTaPQdi1VGt4NeLKLdvwuopjsXz/
WS5nAFeRJg+E001wjLuMukK70XJOlgNbUAbvEjZw9DkuS5oeIA/Wt//+YpYncQNxkH3rX2lD0ja+
wEKn++jcRDg8BiYwFSsyn9+/0F/eHZZsm2zrvC2558PTH6OwhMSTRzIb1ponj1jV6k0V0ivlv7iI
7czrFudxlq3XQ48RTSqjAQ/iW/aLZScDCFjQ2+9f5G/fh7QDb4tVEZngxUWsEAwy2M9hbbii35TT
dB+ZXnGTovdbv3+leab8MaoRMczHSIoLAt4CQf/FGizMUbmak5Kdu6JQ+MGUufjhOAvnnUUnscOJ
jG9/8cMVzhuwsFmyJj6FVzZFul/fW7Rjbe+KDHjn9QDZG5fn5McODvqiL59IcYKrff8ZL/aZ+TY4
qMwpi/lYg6Tn9SfTNNzX02Ak61ZXCYevwq+gJkTAFpbRkLjltcxD6+vQQ5/4d0P/fGWWfRP8hgGG
4zKB4UyjldZTl64pXaWbkUryeozdcVkzuB7+/UOybLDLz0cp4yzi/mPwU7vNLVQHyboKNUm/oqZ+
4Yjabak5TpvJzLr7pHK7D/IRf3uz85QWrMNow+2Lw4wfm3ok+zpdFwB986sORt7n3ktKWvO1Q00n
InBGNCkorJ//8mFZfwWSfNKGfE+CiNdf1Df1Ik/0MlsHHv1LNSHJlYZ5/tykqtqopkODZ6b25/cv
erG8WA5SCixWpF4si8SPNf/3P9+wMm2Ze0a2rkaD3H7rqnRFF2Sr/2DWXEz+39chykIlzMwn1Hp9
HRove6pptGwNNNi/dZLePpWmdEidj8UHs//y+4GgEZSnUZ/zLhmhF5EQVSPxP4SdSXOcyrpFfxER
dEkzLaCqVJIsWZKtZkLYspRAkkDSw69/q87ozl7cwe18zpGqIPNr9l4bVcnk3BRjMn6U/4/X3SXP
i5/1f44XjxbB5WTBMMRcAaDN9Xf9n8/Mm3ynZH/jn+axYARub3tzmQtFTgexPLU+VGoGqMpoOjZp
2FYu+98mQoLBAUv2x+JIslvrwaIkZOdm/Qo7AHKHtZLxmz8Kn51qMQBIm9qwRfPCELFPteglR01r
wndGC9OFgPVNJl60rl/O7g1OOnlgecHfj7AYrUafyfEOMbmo3rtMez+Ie2TFFg4YBAgIL0vG4toK
ltdQhmS5lZ1bPDUqZgw8CHKH4A3/cKpRfIabCP/Zs938ZJ5AnHvIDuu9VEKSUWh7EDKV3AUZRXsX
Iz4d5H5FmvKTgNiZhjPcyCqgZUdtm2mclc+8xGTeDT1x0JUXI8nK9R6fw6kCTjdsckdStJYE20h2
hZnnjCVQGgdq5Dkou4r8IhWHeLEYYkBKNGuQCADeYUaPsPrnhheU4UZsbX/Z8LlvRe0B9dkaYkwO
uMjKLfGlay4VR/uWYSkU2Oamqe2OFpBtOJiYdN4kQESd5ZZd/zRh0CHRMQ6pJ8KwF68rsefnfAyI
2TLRAui9NwMDHRIh6umshIGXR50DbX5ewuElV0x/mpLlQBpvKNUBU9ssTIUKqvWc83/gqCQi6FR7
5PpSn+j6Bu5o4aYmGCHmLnXU/ctpoB9Y6dju0dt6b7yxVFffQ2XMvUfVy+URecZC0ptkOXk3lXuz
cvKzFScjo2+asx9Nzr+9DNoh85qmfl831/twnZKAyajAG3mlalshgtWmGBJJM9+lJpcOy1OClci0
EbqUiALmhYTMyJvbY8Dy6GlWqi+PPqjub1pish/qPGoaQm/U+J6HQCdvwlZ21SOSvfXW/BcywZ6M
Ws8VKyEUgEK8U+uU1XBE9GkN55r8z4UUlGu8hR8M/ISrt0BBI3FzO2iL4eJJeyOKLDkZ+I4wd0XW
qqAmNLQ1lp1ZpXCRDwDy/PSs3LGTBedok6ze7BLG6BbhsXMmBVBwmuyf/DhAdXt7mBhF5ROj9mUw
DiEAZG1CNzPsrBK5dMxOV0gWD3vDwDfBvbR9kCPbMXSV4TpkZMaNw53KCUQ7WaWpRAZtkbQbdwuH
VDtiIK4Ut72GCivH/CZEWjQi09kH+dP6L5VnY2B54ZMAiKeoUm/ztY9h0bUTDPmoEPUvJ48FLKiG
4NhL7pBSfLiq80SytwxdstCLF44Urwg3AuRKILfFshOLYLFiY5wzDgZVEdKtnB7C95hd+AO7PKTc
HbDA3R7l376fF5FqEk39I/Yi101M7S3FSa+Qrl9ivyV4bu7UGGX+PiN6sSG/LmnR95oAsDpc3piU
hHsivGJ6dRAeil+sZMPfBHqRo6Y8AmaseBTuYfft0b8ZsLqRHROt7X8Z48NlNSGpTNUAHCTXaz7e
SLtmjwspsX+tOd9UOoPn+FfmovHSjSATC2mTCiZOLoSQSWgmfz+grwMVEJFB+OpT+ZMgZ/dbJhq3
AJwXIy48UPRL/7jYuh2TJjD1qd82oirE3G4IzALLl0e45tP3Mq9khzro8X7krkBnLIZ6/+pMwx/z
3UmAfNTOlESgwCH4Dp41pmE4Fn/muGif5rCE1u3U8AgPdYtf71YFV/wIgaIlWEM/6JcDqbgrtM+g
mMUN8bcWAXWq1PTK+84ZFTh5Px32jjnoZahBTulodfKMiTrCR3acNqldbtDcjMt/j9qgDYvMHeGF
VNPspm6V+27irC2i9brQuUuMmZ8/Bv5Qf85qLe7HLeSPGbvCqW52hXkVhe/ocUuN4muyAyu8k0Lw
5JeyiGMCeeD/HGpGBwDK/brgf9+askiifvYCFB4TKZ14WciacrgHgrNjYiVOSPwcng0ZWy+2w4OV
kg7hPAd15X5A937XoeU8d3KYLwEcZFg0SMMTMY0W7raYRcI8Ahr1vX/0CAuBkLn9oEENwQlfSLjb
a1VceceI2qR5YptMxllb28WUUrKwOrwOV5Kmzq2cbK9o4RNlhnw/UCK0h2Zb8X9s5dydYj1M17nt
fMmRVt1NlGEcCG02ifhPY2FdEhr0u9b/sEXgPGkR4/FV/xPTsD8vrvp2IzKWbPBSZfRcw94Fi2C/
IdNPAT+9jeQjwO14ErJtE9sM5MhFVXXvsT6HfCt++VHN6BSZG2eauTNFv91uyrPObckrtXG7JeQv
Aq1ZxgsxewW/Qnhiq9wm+MqBJM9h/xv9B6EbSj/iNZEZIpmcAPgeu8IMuRJVl0vajwZ2J5vhUhEW
iRJDHq1u324cluQPhQ7nu2Xr9iEbCg48oMJ906e24F1votZ8ecbp/gWDnkiDiPr2pcc2eNHhFh0G
Yrpi9Jr1dhoCBxE17u7PYW/dnd+dZ+xgpHGf9zIfn3ztUb+W8fZSOrBWeKyvSS38IifcQfbJiZvq
wSfn+7c/OB+xysM78ALzw8qbQ8LO7pRvEnwociNWkg8myqVFHbXoMlnG0f9nAs1gBBxTbr/0OJuY
tJMaG/9a5u1PDl8338RTMDGdVzMSFUsQyVm4z2NkE9o0rO4T0CbCjMnFMjfB7IVPYbl4iNoISUSC
v2X2UFB2lESkr9f4ExDK+DMdh/Tmvrf7vzklbJWwwsq3JFJXgek+93YmlIcxp+HfrBSVlfvhDZ59
h7i1Ips5dvXZhAOhejDTHyNM/mm4jeYHoijvb4WIaPk96m3xMubbvcxIbaurpLMxUe3usF62df9q
RThlxOuM9zmdPwpqLV5naZcAizfxNczRmJpWUVBMRft7Zbv6c4W6vFxfER63ysZLP0sId6zmPPTU
9jzdxItvf0ey/FjjxvvpAjlmv7GdKYvqzLEc69tSerprSXJNNuW8FZHpX3HR/xeafXEMi9aDQtbP
8USiww9CG28qE0cJEmvz04wLaaXRRJz5Qk7aGQnA9wz582A24o1yNLCZGknDQjEGTHiycIdgHES6
EftdqnAaZJ5PhHqJgiKxkQV8MX6PHqMOpLJjG5d/sNM8BSXp4vb+EFk7aFWE5uHFiLZH95sHwRcp
xw3XJ2QunHLQfP7AD6yJUOzbJaMatQ9Br8fjFsxxtiw2uBHXOy45m3bfJd8Pu06dbXkvSLyAzXTD
ps8jeV2s3SXfNa+s05GjPhGRN09BnKopF4iZB9v96/t5kMTF+jufAvXctQOOGUmyw8XYSCmBGyMB
XvLm3VOT8zIC7LmLqo0ilUCxR1IcvJeG2IEnNGHzwA0R5ThzRmcmVy+2Hsp9qNDQjzxUOiJty+cu
O4R9N10A2Ran3vOXNNiJBVo3jyNFjLxybDPE2YIuriwcbtE8bwm/c3Ek0IT8P+ir1CmjSuKBmEFk
nODgJz01F8gQwwPFH3E1Wg9J3omAL07DpKSotkCGT7V4rFDW/gaDu5I6q0pjkjyoASl3CMqRuGE5
3cg6zojNHJbjvrsSLry9x8nsbTo8xNWMxtttN04NarvLwrd0LGKnsBKKP9InvC08jjNDWUIya48C
eQdFn4jAAuYbonek/1hAxBA0sY9nbJPiUzvtXN5qTbzYjRdwjd7jSBhHeZjNvNx5ZNqimmblRqXi
NF7G2NcMGTRq6o5IcdWVreW8+IXVnEg8aXhZwoL4W+S3JJChH9n1kYQEzFaYmtyt42CDqMnvMFVB
NT5MnPrUrDpo7JsFqcRV1Kx4FKK+eAnQXE4/DTB5EGXWV9fZcL4242TeQKTGMAnr6Hmt5seQ4y8C
uqYv08aTPhERSjIJ1RwJZIP9sPjV++TB8+5RQpY4jtB5F/CNEXuTUCWjPkyWMqDJ7KNuPV3VnhMq
cS7kg5wotA6bjNf3XU2o8WzM2ad12dRx5ZKtE0SdJFJGZCxoQ99KOAcZXc31oA0YdBTSCW+awrlv
9upVWmjGConqm2jbLKDoudRFF96HtpF3s9VMz1iDoubkw8SHIaCLs8yRHc6qbwyOjK5M0KKVwyNG
5e6unHyV8fK4j2xBoyALOjwOx96WqDpRqNyV/hD8EKvTpZboz/M1+mGvpL0nZITJRzopwmTbfjgw
ljFna+VrOdhLTfqttl77bmhPXrg5n8bR22/hqYJuxKUrIicIWDmW2FuP84n0JT/qjnwCv9kx2Cb1
ANOHh4bNRnskyEX7hwUioneQNQi7jHeBpPNJhCevN8QNtaIFOFEVd30Vfbq7jG9GN773G5jHh7We
pTo05Medw9J6bTaE5KVjzT+iPLIfcaM12YC0EjXo+pdwd/3QOUI/IHFZ//Fk/WbChv59cwoCBUFx
3c1LHFxwt4L5KOYntiI34VJaZULoAJ8tmdf2jdMQGlo27TsSjOu9aa8np47wHRWOs/+EkE7f7no7
u1VJ/JEnpyDBEdEmTaPdV4qH8mWspwZ0PfrRlYyUUXbAq/N6OcXDKl8ickVBE2yz/FHLHIbGtaL/
4GYs+IciUI84S6mkNAVGOHeH2pEPq93kN1EfmLelM3aRVOvY/IJaYvOxuqObgCzInyUGAkx1QY7I
MdQhyalOud4VnpgyVODWL6fZ7PWAoDoqk1nrPl0m++0qsH6u24A0haWe/2wDVqOJcl8qAhtwI1WY
FfBIlw0OX4gJS3eMwvquJF+E0hxeIl9MuJqrs477J9D2C+bp5aucy/KM5P91uNKEE2JErIpd2sxF
qkKUkw01x1dHrh6qxkJtwz3hp936y+77+l8h8KEy/23eZYhTdZQx/grvCgBHExP9Ddctz5o+6Pnb
7KNNRmbXi+0oZxtRU9ho+4HYcSy9Udl+BZUk1tOR1j15dJG+4Layfpr62jMgyN7eI+FqqnCKiB+5
jvOZwG1e2Ewvm/hVFtZAO0F19wEg308rTTCYO+COM3m0/V7EbD97ThceJgZFS4Z8KK4P2NRIn4xc
UPm25eDw26smeui3qikO3ejd5oU35cei2GGsho0bNmRKAjHrqt1KuwbGehLvRUjxyceBNnoYN/yw
K7x8PA58+4ku7egWRSexQL7YPTdV8wzWdpuC8fcUSUp9gE3BZRjC4NUvVIiWeDLBzIkdTX2G3VXw
fcr1v5g7/O4hLgh55AGpF1i4Wt+7gcJ6hKKgUUkPPuHPRDBEmZQYoB/zLQpWtkGuAzi9dZwqhVe+
EQHr7PZnOXCopygQyVF1FsYnWIUIOCHNqqYI7Wx3wtlpL9AYEAnLjNMDH3FoouFpWSukLi7i/iYJ
uxndJHgaB46/rUc+/hHbrRhCQ9TTmhcSm19t4wAhUm2gvqP+So3x2xOjBNVxFVSBndVh2H3n7IeX
NJ91TegAc6Z7RKvRHdENtL9VFXKqRziLH2NvV06KYs95vDorVgA3ExTJxfS0EtRy63gXr3Ltzw3N
0Z4w46UbdCuakyKf/Ze5VrQoyMh3L+lRK5Of4U/7G4OaeUyHZRixanhTkyIuWedjqLC28+cEEWNc
4PupXZEH0smsBZV7H8Onr5a9YOWB+JuxUlizRUTFPiU+bGXgRCNZhYfe32Rzg60JYi3R0PlE9eiI
uxYNbMz8KZx+Sq4qiwHMSoPnc9SuhyYMaxKUiBWzbk29hVUW9mPXHfqi7V/qeiDaPFgtJlThWhN1
diVSHSa/pPFg5EfameeR6pHGbdA92JXNpQm+jBMp8OKW2NWSKUWqUIUUlFiz/ig9PMjM0GY9J+s8
ie9r9vWbiX3i0YcurqzMqcVMEqXVTiLxPHu797EcOvBdPAPHMyTDUjlkFvJ3DL7bwqXUzOdBvgt3
jL4HEvmw8upmPXqWNhByAf1upy1WBY3fNpCp3rBtxMpaugTjtsHCrBafyugR/a7i8oiz13uDSoEn
rwssW5wD0/TUiDAd8QTbPvMGZRNcJ0bjjNfhF1ONvNvlnDHRmh/ktq1RYkXxqrF9WVaUmr7FihGT
uIAriqqI177BX3sCYhObm2YyUjDpq/2fhQpK7wb1JolOci6akwAJh9d6NbBqnNYiqjQUldcnFkMt
MiLGll0UPl7eBEZwgX2ovWD7CMNS/OJ3jp/LaIPrZQhODJK1jPv+0kwzvxYUwo2LM+yUf0v4gIJz
pUb/zTYFXT28OPePLcBPp3UYzHg5sMk8OysG1ENrxRIL5VSE40MvUFolDqf88+CYtkkHlt/yE26F
xPWOUnu5N7OixXeDcCLOrNm3gjlg2QeM49dYEGFfke5R2QX0HfxQdUORT75sRzJ9V95PQts/8I1W
/s1Oylrnf1OmkjCe2NjoB2IW8zV0zKNUARSW2xi1vObShLG3tJk94zaqD7NgfzieS8XnGiQgUlpL
nttW1FAkZwAMW7IoVMmPhLs0aCmZt9NOd4qe3bWhD6X1VUibkSansMdMEXKPxqO4TxvbAzrV9TbR
5X47aP2KIQ9vZ+vQoJ+kMnOYTPFaE7vGCeYkAQO97rDUdjSnShkCb2dOa5zcI55KTNdkAl8GtMlO
wuclrzPwHZblrYYHabLc1HIly9s4+w1Krqhi5EivmeIsYjRNhklVZMxvZ5AYfd71cer7c3BC5ea1
ryPJDhQgIDBLnv+qcXGe2m3x3oul2PGN4EHMTOd07R8uksm7hSPc/psdaSrGKiWN2rZYbFuYBaNc
8AZJf792lLUIX4m6zMpeefKV4UGf/1BTpKl2242Qy8azDUZUGh/rsCoW+MwJZmm+lD9gVw77qBFZ
t2ovfoetwQZVGWK2Ga34TZEqfqPiEjTV9EreLnZQnHc+EDDuxTK1rGqEu7BtpFTPOvchkoTXduth
L67auEjm0cjwSvgvnuhwjCnoHF/jLOynDhdLe5jLDcRJXhOA5kKj8m8XUj7KU+6sTXznV0xuONWK
8GIJj7jkcp5DcqVmdJiPk2rlEwNf7DOHYh0s60hildtyWUYy5pmCTEa8WBu7iA7Ryrzl8FLlnS9m
f3r0GSqoUxDmFgwKyxfq0DXB9gc4A2QmHiU7YGaGNCDzZRV+V8vkMGpmuBGD8Yi4Lw54YgI/nXlO
7AsMKgNuJgiV4f5X1NiLE7AGt8cKbkvrNRHmZ+mVTVLnctXnbmwI/M5X3TVnzADrN3V36XPJkPb9
s1xWb/0oGwJlM9k59poi6GjaTGHG99iJYSgEfa5Dr/7nwnTeqHQ2L84YYloDJ+zV8YuTlPRdFufF
c7Rf3eogTXH8gvHue3xWpiu+EBbhecBLNjyjKURT7W+h87z7MIQOYQuSguglpz21TYBBcRQyHE7u
rsMxMSHYtNRpcaMedmGq8iZYiOXKG/AZt4NDEOJhsHfvUfud/1wHfkjuqq2nf7FEvXS7szIrD1tl
rMfOmxcuYEjIzz7d8B/hFm11vxGV9e3ZQKIOkOo66yknDu3JapTDXzYOcfy+eWDDHhvWP89b7Jrg
0kWB2W9jmEvyPG80kXeTVfjqWI92G5+A8U4t90pN4FHW46oQD0aV9fMqw9k5Dt5m4/920fvH15kQ
3TTwi7gi8pchGS343hd7dFp7JiTwWyan+ZEXk6SX50mbExK7iccqml34ycDT/bAPef+DQgwjHcSN
vjmZrokAztpbsBAYVnHFIxIS76VXkjrG1msymYOhzSY/Llx4J02Vf1K7TLcapFIHG4IonUvU98V8
XKVfPEsTczXHZEcdNmvUjMeNRbzNsFOeZo2R6pcZqrI4gf/qqVIm22LsSyYa4xyH4bNC1Pavk+tA
RGxh52UCAlWUbeoHudXccqYq9wdtMesQm1ntyIvueEcxrvrbluTrpNEYi5rHcm+8Y+/as07hU2rn
Rm1VXR/FhJw5CXDzdfLAH9fzGUAiP2rQyXAXd15TUfVX4xyuGDCwPCUr8ePFMSxL0z43k1MvWQ/r
iMUHSfcTJqul3xPjNvJNNxHmoViznT7EPKrzLahT+uyQEYQP50eomr58GuoEj3j1Ea9756Q9JJ4P
rSeKF5uckyIDmmLz/KE31jUvXV4uPyQ+UIpgnIP27Yh/AqO3vwdfYrdFl7T89yrN7X4a79U4reEB
B64hNrgI9WXcWJamnu2tf329V7ds8BTLs0HZtxr2AK/8spp3fJMhHfTM4Jq6cCl+Objkmh9xwcIa
OpTaTnwlrG1yHtogcxgdhmlsDfu5HOuAHX7eig220R5b2aQ1Ydw9vwjltecP1YFquIfSKIquuJhV
ePq0t4QygaTA3n1aMbWDVtodxv6L3dFCD9yJiP7x2n+4i2b1y9KDOTvjHgYp7DYt7DhTvf9qgQ/a
l7jyI3K/czrQmz0KKQ8ljiQiG4VFEuAQFV11uS6+UXtWzEf9oGXct9oh7lV7AH2TFSOhHpnwl8E5
zDiOz0u9NF/24CJjLNBx7tRJRYVzu+uI+ACi0p4XISmR+25b73IaaEqUbeIbm4EjtGcSMEhUM4Iq
+9iytCVjjdlrCOfEJzKpJujdSjjkiJQ1+RUsqJpdXjQ77r9bLFeVYdprmWgN47UAYwyjM/B/gXNf
cjl2R6SrEHd67t4nYrybCHALpVtqbaYJcD56RXwoYw5zbv/OWx7rueOJxO5onPeB0u2lB3P95Nk5
4WvBLiJSyWA4WtxYu2jTsVIEafdUOCzMcm197VtApBlWN3FTN8b9TVGiRFpzresUB1b+y2/dTaV8
1teOdFccDleS/ZSMXu5vWaTcLT9P64xbuQauqG8Y05O6jNu7LIaz4nl7DVm7b4dqYIqUoeYADTPa
NT5aXTuFei6xabHbDxp3AYUQiL0/wjkS9Z9lDPLxpwDWeJeXtCJ3kxcxbMN6LmjoLLdcr1A18dGo
1RnTUXkmvzGdzw7BLHY8H10YZcGzqPr4YXLFNe7e9YcnUC8b1uyu7vBnkhjeJywaO4+VdbC8KMfe
llNhj0JcesuP8rOFLDDG67TwI1LebHDgPDgSR4yaHlh0Z1+6B2Uwfh93SSv/Y671tqaEdODDZEPi
VUmZA9XKJmt1mLmi+G+xEjco9+u8D0/hlA/mozOKuJVEN4wkAGQw0XlDCzB8rMUcTgmfI5v6Kmyv
HuvJhPcqr/xPzA7Vy863Rx6O2lxiz0TAO5vB3gp/bLXE4kzwX8tIl1IalYzI9XQqiRXwblpFiz+l
k2AElHnbgh+BpXL410Q+se1jBxIIIIYG2CDqqv0jLdCZ5wapT5xsdTdVp5mb1Fzc2mIuvhv0kJdd
Fr79kTvF4NxZhZjExsguJ2fB78CK/Q53lynxHcpichD9DlfB77DQVCLEsMl1rA9VNA9+soSaBsxx
S73cFmSNxocZAth0BDkFuK5bW3e+rIo+LwunvVjOAXfaTI6v8t0vEoMFfIbCU91BwAqubshmW+wE
nEn1STQsm1F8ygKN8hr0we1CsfZPiaXu09KATjzU+DzDn9Ne7uIZ7NVSHzaC0UkaWQP1NaON8NhH
0IhdwMa5X2Nvef/YcDKE6cHfmDPylKk7Mc3qJ3BYexgkxHsvl37t3elpcef1nd1fQaat7+UwiObZ
MMO3C/97UMqyfvBK1b+GdbZ/FSJYPsKxFI8jzRdlLSCOv6iYoOksXgjYYRFC/5xhoF3plGZhQYC3
vUhDYLUbPA52Z4fSddbvoK+uXLrWDoebSgp3yZqVhThZucHKH2zJPrxmHfoflGEMHFqoZfqOWSeF
EzobfOm8zPoNgCr/0WJ7ieaaUHuWUfhcCnYRvZnsRMFALjOHDzy420Krio7AzJz+Hl0kBhFEYlCh
8G8zHPXWEvcvSuhBJkZPA+efAQVyRMhXTbDahV9nHWN/grg8d0gHHDdjEi3okJLAcr2GmjrkGAYU
LMOzLaWioRVAdw5lYdb4Drl24KRSgUQ+UzTnb0waBqoCBTYsC1AS/gsESPKBo6WlNwbWmnkKZMkx
QM/1Z9COIcYMKx/BnhAGexiBizDbuY4nd78dilaNVzIF5YQV9C1b0m3GGbO5RC2xpg8X93avc5+R
/dK1t5IZu05tf/afCLRla6v9uLnl269IZy8k97aCPfSvVAMkqtahpj2sptm7pC5jCBaE85ZW0pTM
B5NypgpP9ppg7oyTm/4v2vmebiv/mqTeuGWOBn/ir74pAK+Jk9WwzUxqd+oegtHeCQVHeBjxt1e1
kzoV6CbwisqEidVHLPRx0Jm7Bf+PSW2Cgz+jcFg15fSkXsNho8rv6yEf2VKz1kyqvnLvwdNYn+Sj
mV+IIgBK5b6qvx0fmcxxNBGTuoUIcxa0Ytt+4A2N3Qe0twyi+bFwMYFNUQckAUNJeoQVPK4zFWDa
NO3yMTGPcJOIyulp7JZaHFrCMSWTdc8lXZN9K8gZGp7HWTbBj5Hl5W8eYwQxS7W0NIJyNfJg2M2C
XiEt9aXxF2knSAXGmKN9XGixg7Z5JMR2ZXJVR9eSpkYteDCBPb/ldP8tPAzUEdeF6fBQwHJbEYYp
HjAXL9+xDPztk5AC8TP0lPduRM2+prJyip+YIeuD2tfOz6Rs/jDSDG/UMq3b61xE4s8S+PIrZAja
HEQ7+nf5ZANV7+rafbLXsC4ems5YzA4nXq60YuL2iTVZeWmPV52WU+rgUwArtB772Budg3KQQZ39
Kg++IwiYOrFgPR7JauhQP+1zSxm2ueV9sJZM6geOhpgG0nLyy1TilPsIBq9nmp5X2HZlp7BeVi0p
wYlW+bAcHAOt6afZLTskQDPnGpcDP+MhFzlQf40hzr1jcxLuqaMGKJSEIPe8qz7kWer4TtxHSvg2
0hQwNgfkxBQZ/T6W3y6v8HzgBCQgAnnM2B0RdEXWTd+6Ad/xUDKe0dJnngQrxD5XtN9En2pGW/cC
NgpmgqaME7cK3buiIlPouMWF+0hMtP0dO2qMOVC3im9KDu09Jl54DZLAkm+hlfoFX5PjHVbT8I/r
bEJOYeFdOIz+suzZKHanQW8wVv0LeDUfsecgpEcoa12Zu/06gv4uy4rcexOZUmVaF6pPRr9dVVLr
uPzLflRrlucTPPhWUgEfwnpGdVXE63Z/ndGMqZ6W6t6geqrQl9pt+csl7pbqYCjEfgq7QrqfyAvm
KSsZ0O2v/B03aMT2SpuTtyFjTzYjpIztS4Mup20jjWAFGsUReGAkUquux00nox42/8zvwTBwFl0E
Gi8OV0b/Awi6ixaSVgOYYm88wEcx/zoMfl5B2+gLXggGfCzgWNsUUyJshvfoFPLgFX+uFu+4Skx0
ZzU1u1jbKCpJeC3xwXVJIk20s5Fz60r0iy8Re8T7tRhJsQV/URfXhPZSnwdTR1RQc+8eRynjNiUn
CU2CYtLT/gCQUo9pLkpIE34A8ulQdXlhHSL8h/rizltpXovezRE/LRvz6Y6RL5M0MBySeu/D1OG+
n+dY2v3v2YZm9kCBg/+q4iLTn9UOKO+ie4efy6pXED33W10yQEwc1a5dTmPWRnsqJAHUqaXqzs0i
WvaIlNe2kmcEem1zZ8F9ZZIihq3NSTexRijW04hckEopwkTTBbYFkiqObAmBhrrv6u8tiEDXByVm
jr0je7rKT+Zx2UpBEWE1LSILNFjDZ+GbaryAVhkGEIDrAlhI9mvzSSky98d+JQzbEPWmjhNo2f68
8nxAcEQqko6soJjYW2v/x94bWT86fCdhtiDW0bcxMVIaJdyyMP0P/FX+3NqlX95K4HDT/da47XRG
5weRpFn2HIUpil/bPW3KFm+VlN73wEOsEwPTak1l69bXpeRMKCff2cCOx+Y67DmrLFM/dbyJ8MJQ
0y7pumPdv7O5s195etf+lLNk+aoDXea3+HJnNJnb0Gz3VU2/d5NXAeQZfscg4o1CUpNUIG/J7/Np
Mv/oVUZ+SlRPGCUFwufC5g6xWfpbuuP6KOdNSMJ1w7yiqc3HV4RsPdrUSrEOB55fyjM4noiprMW3
y9VR6emvmCAoI13auwAtRQGxjjlHM19gyQWRTHC0hcN5dztBbvc6l034E1WKZiqx+95nzti3yuzK
923GOw0fMJMMWWZ50QyoX20izpGOMhUHoAsqs9uPfjiHb0XpIVGoNGKAo1GgaJhDB918EXXcbMdA
IjA/jkxK9AVOaNWcc59fJ+20qrnrLVUtqbNuQ8x8bqoIGJHrFg9ZLDZrOoUjRoFb5IQdN90+Qs3V
wdYgEHJJSz6Msl/iUx4jr3oHEkABQ/uz9WcXsE1xiyi7cdMCzmXH5qTcZcZ+KdozVI6a0mhj4HnQ
BX36w2SPgYdVvLNthF5jP9yDJEUPyVdtV/9H3XntSG6m2fZVzguwQW9uBjh04U16c0OkqaQ3Pz35
9LNCEmY0QnfP6XM1AwgCVMqqjIoM/ubbe699mNWJjLLAGssqQ75zeuBpyJVHWZ1vAiXkJJmzBpWr
kdo05lGRIhnmSLsK8qc2exkQunZQXJMNXQJDYpOAAiFk8+ilzLNKrXqNzDYWh5rLKfMbUUr5XaNG
S8pFTmMEVKuNVL503cqYHt973H1IGSrhNW+iunumtiFWjo6aLYQWnYa2ZzQJPbW/05YqESpREubh
Csexkim1Oukzet9UVdVdN9XK8DLEmqVWxD506IIuNugejmIcAz7qa3u8VcZXYAI90rAFbPOVM45x
lHjl5auk9klf+KxIUeeDMG2GRz7/8ghUSy6cfgT/M6vlWSe1UMBOLTAEScmwxJiGmD6OvpNKbbvL
AJrF+6WwcHMsTdMyokDHt7/rFODlC1htWdoNJtewu7Vv6V33RJQnymWdqEnBIdKtwxsV4Ip6auTU
tv1oTS0gl9jEccffIOVowAUl0f1yqGMzzvODXscd/ZajU0AdwREvRTSmU42XbxqdQowzQ7a2PiJZ
GumLaWGjOaR10i2Xqatx7FWlUzu3nU89lqsMp7aDabhLAQAJ12RGytruZBlwHdBBW+6/CIcphzic
IC1mRdIMuAVdmUvRV9E3+AbhEFGk7jD6BaircwfuR/7HYZC5X0nWlpNhbOFgMrAGRJseTp0+b6KJ
w2rz4GQpk6ddRqzBqLboIGrZfthyWvNE5gWuxeVgNwqRgNUY2+FulOVBZZRklHARnkdGLRoKUZln
zfJVdjWXv5ClzZT7PSjuRNjhNPdMyWYJ83bsa8oKgTakpylRsD2kS1cEY7mYGEGbJnI4xSbCwA/Q
dXYsWD1V9EA247iFRVpkSbl0fk1XODpk0o+xkwaTrHXmfRRFSda6SJy21u0wiBnztdBUma1i5LU5
D5qZRtO2RVeBzW+JmLEorMgWIGtnb/pay55FPiADp3Is303aWv6kpGHoIsom4xfb2qhzIhX2iwVv
+d3BpDu4DXbix2ywnc0sKyvt7qqUvyutMF6oDnBeaRBORoIwJVyJsE0ctuuxp/w5IEGkkF5Jaxi2
Fer276nSP3Lw199zPX9pBv/Lf/7bP6z//nO4/t/+aZ347fv9j8vhk2z7xzn840fd/deGcL78j4Zw
2fqbSRErkVT0WsoWSUj9nsAnLf03GcuUxVWbSlBZIXz1R0O4qv7NIEpN6QxdS5gtHKJmfyTwFe1v
Dto88TMwordQv/2vJPAV8zckz+8/yVuXuURSEASA4/wVfZInMbUjg1TsxEooxdSSmCMf8ud7pSfr
Jl3JrbgcSqRdOknDSWN0VfhZtYpxtzLgnz1jxvJDYc+S/RidnqoYxVoBIdvBSaoXa5l4JcfSuxkN
x6fgVd8lM7q7O8Zt/9oshQIPOq2R4QE9jvgihbq4cTkXlQe2r4CF11ovctNOezknGaWx1J1FJswt
RG6FWwhnBMJKjYPxK6pNW3iKsyrPTS1xyTJWLMmzPmew1fF1o/PTsRQrk/ojozXkhDkmhLSVGTZq
H4wVqbTv1xkrvyecbDqRsUQ5TKqpupNKSe2486FNOXkOL55OEkNyMxWwskuTYXdUsqTdof7jckvx
HPt2xrnDLBl1MOi3XxZ7mllrbVMy3YmT2BXv//BQaF36jNdFvHPLnw6FI7oDBdoW84J1eJl/w26O
Wsll3hYD+58EPHEnEq7o3ijVZsCboQrs+Wtywnddf2q5qdJka7b9RmemWpDx6cyQwYhO/gdpdbSV
8t4CNrIhy9mExa0ACrdzZopt3oHjSxl/3VeYo7gWxQ1+sLTM8BnJ2CeAdapACdeZ12+lhyaFOmsq
zLbZLeQDc4yBPPw4Ng9MmMG1KCRa3sWwlieaQ6VNEqXmO+foLHSSPmNv7TIPeqjk6UXxzlFhAnLs
NCTB4+rI5RLYEUV53BqoXeBo50Sqh4Gv8Y0xT+8HNtjcs3vFzNl951vgylaUcJDh6XXTYFfhoD/a
lnNSEzoXcBDmGIMX51qmaJmxk0DnrszBNSe7k73YFP0jBG/c6cXkgGCP7C1uBP2ZMr0Y73k3f2SE
BU8O54urSitCB3pG3vccRI921+64U9gHs8rXk2Dc8wzmP/sS7CzIt40S+VonyiOjO+nbwvgRSLo+
LRjHqEPDwIqDOZYlZ7/0aOX0ltufRcLt3h1aANdNUlJ61FuzX3NlGvExNRGJlQEToBWXJ3NgV6MB
BzW9gBHvqo7kZGzMOM5WYSS7Pp2lnwyI+bdxg1QOlq6tXDRvStNEHfgLaqVwXpLuSF6ffCVT4vUu
oweJTzOifbHBSYP/3zFQfcoio2Q3nd4Xjp2vMhGiI+kN+cKkTHpgVqGh82rpNS4MEcDSzl8iRROP
a25xaIFqa8vbKlY1f66d6p4Olf5utSr7QVoa+cPmk0zDsCzTytEKpNemcPYRuuyxLMsY0h/JurKW
zQvLnzEAlx36benM035FaPFWpKSnempMPwdoeiY8Nd8u08TTGBoXNx8KMUJoeEo1+Wk/WVDZuum0
yCp87h7z0S3mfbfYBc7rdHKaD6W0bo60Wq85IKkOH7Eux+7NiG3Hd9fPfaGrH8pYm88D7Hb8nfp6
H+WKFBiEx3xVRjPnqrVWge0k8RYTOmbIWGmvIrLG4KZV3fyixhtax8T7eyMPZbgD9g6uq3DSkdtH
qwSgHsv2A2gzEaK0OQH0R/u5azoaeGZglET3bBNz2JgfVjWbfi0zzJ8HVHRrp5Xa+mgPpf2Eh/EJ
ymXgZD34rqMY1/i0yq3V+Mk0S+z4fJd+ZoY8oJXBuoLKglPImq99zxhwGW3clqb0jTHoGpVL8kCG
asrdTgUoOIFIX3181kyyIvr0gpzKpnur7/BLVhon/kk/NGOsntWh131LXkQ4xll3ybD73FUqYSYq
p60NvvP0F/SV8UpSrTkxKFW3NHYtr1mPDy01R7V5xJLjkIYrkzTINCQ5ORBzq1AzsPadZxNY9RLs
PLXbTIJYDDPu3OtFleyKFLpy2rLf4s0QDWHf9W2dLesRiGavYwWuxl2m2FHACBhDFnq1/AhPsd2N
ltKHXSzVQRLJ6ZaaKenYysVyBcNK55wJOYD+3Lg74jCaH+UiSg9VFg8fXdE0YcWOdabdJg5U0fGQ
T2NMkQuUvntN4HwlVrIvRl3zKYg5pzjsHhiPK26VZe1FUwdqe1MLo7xVT+tP1ajjETgAKy89GE0g
1FsWkobDkzBwhDNglTxn4JwMC1H5wD3r7CoakTZqM+pvCZeTJ3Uyu31c8EFDwJPtxyTPp2sikm7H
kbbHFThIG1ZeOQSMLZ8bM483CrYXQklM8TU8jl18UJAYN2Ne9NuhMSgQIoBEZmluwYfa6Yui41Md
RSseGAAaX/qQKCPPW6o+lnqu+lQJMsy+3U6O2jrqJ1mU669R7ywHfK5TnxnY9D6MQsmXp2h8q2dN
2pBoUd+tol9JCU+p7vZqqb/yJSXKGNhROqdyY7nUMsHlPIemgwul6LZLreshmehi3+uGV6843+W2
GIJspdlzmpvkqvRS8auviQkgglhM1AkVWi6QYgIYEycim2tOmd9TQ+IcEGt4xdmw7qZlba9Kosh7
e2rVnSa1xcPUzNrJ1Gt9j7JpkfRYBLdxLaPjxOkXyMNA1jeNnKx0BnCFuJfJhH52Y7vcaxNcNvwr
Aw0vYpSUOzwZhuE2qZ08Z8i4e7A5TIbggDFhJADnzXrJco/oRVdQpca3aX6rAQQUkbqn+0+cM/Kg
hyGzGfiUEZLOXGi8L53ZXq1sEaNrGXV0Mao+2Wdd23/WWkpBw8AhhntO8avSZRSPPpNe4m7SMW7q
0VkMeetTQpreQ8TIf/CtZyQjQDEtntpKw35Qd0j9WO8BQGd+fFgZqNXwsRfI+enoRJhJiPIoiS49
x2VmfSXUE9ZuKzvlR4u5PbCkBQRQVCM5Y9mgd0CW9n2fm3cz2UpsBNSW7vSYHhRBJGiLBI6PZcAd
pgS1bcoHZRDOruD0RjQGRrJEMnRDhkMLxlyzd1KrJp9ds0hYkuUSR7hdyoemXDIKEbD4M5MttecE
18EGwwllHPESn4rCirZWgRKOIqCdZsXpdn0ydjQQxlbmOUycc5LMBTP6yGx4fg1D8mGFMCsvk2x5
HKJK7Ck7tY9aq8z3TcFJo2EzxolMVNGg9eiidct8x9ZW7RZ2nDtmlaytERwssMIlAd8sH5Q95QTY
OSq9nTZNa1sPijFlz6VT5GHe13yoSfp0+0m1pTSYi5mduzKywo8avRdwRzEREjJGbcm796SIRr9f
83g/D5zXXJWOuZDLvr3TSVE8Ls1gvSfQGR7Xuu8fOm7NW82s+i99BieDojfvmiWTeMQL7WM1RBHa
hkVRlz0FK1NeN2fu7EtCSwgiz235oPfdtJVx3O0ToAjM6C1tDnuH2huL+eQOS8t0mu3FEB5xuXEL
fJQgOKCVgIhID5E7kbPvYlHGu1yKorelLB2/VnX7hAtEYM6hfe1YsxteJKlXmGVF+jU1WxzhaUaF
n4uzFKsSTfbRQ65CAaBIpMk9jojaBtgn41yxWnRejFKaZa4qBmuDqYzLeDUSxmfOJOPiGDla92KI
dkmWTGdUpPrajCMWDgPNZzaFcnLw8eFY0+eZwgY8LdwfTPU8WrEaCnCE8P6AvJNUJ9Lm1xM9XA5R
2C2OAQM4880pVVUaOdA4j4MOKfZVyqck1IbFvBJSj/xZLcbtugwpPXwEOgMT8RXNW9OW59HIrYPk
sERw7S8m7L6L41PdFJOIyOoDrNcCY5rKal+My+I1DPaf10YVYZJTN0PAh/2k54wqBUmuKHelM8FC
BcTqVfQIbDO0vTu51eOU7i78coodk5vXxuRQFLbxTq6n9vQ1zQLHMbMTeQEn7BQ93Q2lmoVZZNcX
hhPFrq5k/oQUTPN2tAyedDFMwZRizmWFleZvI4dbzqccsQp/Txaow+Ac7aKTNzZRmb3Zro7u0QtK
K5M5edJqzKDOmwhTqko/WyRv62QarwwtrDPw+BtpC1E/iHPDDFsQBQ0NaWW+v6GIPzUmPzhF1Fra
Gjxcj32fTd+zfXNV4sK708BLeEWmO7+sIe02/TCYzzM+xqOWz1SoYbr7oikmv48wZV2IxfDzlvXi
aLaYYHG5FJRqseWHZaTET4UU97/GuI7v2AfwCk5rd5rHqvsk66DveSqMn2IGYWJzdr8Tii2+CvxN
5EhAafiydcOoQmKynp1OwiEQo/CSwkaduUmXHUNx3uJiMqoznFiSL7G06geJNtkL9gluN5PE84cX
q/K61YnDgdMZjqYb+h7ByPwajbR6M7S4JWVrGsHYYVVZSls6LUo/njOK2Z+trkA4Jw2ouIpO0G0w
cXh78sADKEMmYLJ+OypwV70Ku+YPr9pZPQiH+pXekiTMiYZNHR7Nyk8SG2gepLQVbamdSr5tgw+4
yw8tdXHtOcyqGpy1mlT3YVH35RMKLAWUTuQ8RbVqYRvI+oUZL9ZmYAeL6VFBkXDt643hh2vr3LtA
FoaLnqfVN19Lx06BM9DFIxEdIkshYqTEtXxUV+N2YyRhia8fu77SmWRSUk6A9lz2z1rJ3SoepKwF
W57g9TOW+ZDUa84i09B00bQadX+SiKd77CsMyVpZagKnshgtxDOmaY3OyzP+buWk5tyta1myfhZ9
ME8YGOY9PnX70Asp3zfJWvrchqZrgcvgQ8Q24TgspXFjtwfVzPSAlLJg3TThZ9CYqPnG2tX7utHH
S5+WYjuopvhQjcEKyWZCJeEGRqa6coJ1rY13vrdGKREcCewGakQTXSxOdDJZJ6x5nOOYAYYd84wL
Yn1PlQ+NXhegICi2LdASOjOVJ+DU7YZiSoahaPcPlAzJR4y8M/byOhMefbvOaVLbaq9a+I0pqVEL
jv6QbCA78Wkpsp3BxdY16Hv8ZWFcfCeRj8N57dYYY+eoPUZO11E5U+YP4FJ0XxgOKRZDGcMVFepZ
I1v/A/iG5y+2kvNCV4IHs4lH1DbK9wkeP5Qo8kKu1DXlwVTKzLcZg3vksYojalYG4+D22XJWxzjI
Y7lC06GoZ5ZXe/SGZmEsTYgoP6i8lI0+y0PopI72zNWfSqk0lrazPD+iN6wPdiV00DRDF1ZjJU5V
jnvCNKaBWGOGQny7Le1GhwrAOCY/yzFk9GKcTrfe4IHOunYhsZK1b5YB+iGgLWd4S5jAuil8lVe1
6IhyVb3Ru7M9g1wQVvU6dNEDZXycg4SynGi1QSdLO5XdG5f2loeN7Bytc13umf2SICwq0vppWflT
J+d1IGmzkoS9OUh3oFmkU113zcuoKd2vTKr07yS/vWgxdqSrajkK5WpagoWwmicTVGCsDWpyaZbV
LStnPytdguGzXHBE/Pb3JpbcHG5a1HZmTd+Sm5JOBpYAakkYBrER4/Vc1Np8R4WJMBqQAZySjkbB
sYWCi6YZxpSv0tNsFpssG4ZTx3jsPDK7nn1tkkljRtyLGUwIvWOkNKFp27Jorh1iJwal0u5YsU1l
PxoapVxkosuHXsvjtySv+/0s+tHniajuC3C83xYxDvRLnKtHYjJIhW0Dx9xKc4220rGw+f1C5VgQ
jdYFLVDdQOrHlZBbIpAb5SW+WQIjvSo+bXXakvaJeBNqkprhvIwR0elE1o7NwnqwlSvO/Rm0psmb
b8tcyAnV3vVU8U6BOmvie0jK3vJJkU6oA/pEARNDhmy7zl3sS4oSp5irWok0cCQ725ILISYnab5P
Ba5rDA4aP+pIIo6Sgcx02zybyYPXpCSo6moTLHMKqCQmJOy0bdy+WrwvCuOsAZkqGhKNCaBWmq7d
pFDltGo2yz0IBuWnSfPiZZIjy6txHdlBGudS77Zgmn6ZFiKty3VVnKa5sK/a0KWKn0vpQM0pdeGv
jAaxVZk2GNQlUyf+FrlJfwjjW17gnGi03IqOgKhIMT2Dbtwt9KSgpLG+cn4R0XglksUHoR2VR40L
bdhVo/kUR4iTChLQwVDycg/tKqHmMOHg2rCnnBtBOMpJdWl0+zU1xrDCva66el1PLyrj5tXFUL8U
mKqtdFOJyGDTmrTssZirCE8dE7cxGMyOADVE7aMaKwWEFOIjtBrm010+IvYO5tR9o04yyMrsFW8z
RtIfjIZmQCWr+QibQ/YInA6X0XDY6Mcosbcw2ZSjyQQKhbsfh8cJjWejjm1yLienAGRjprw1uZN4
zlKud42ij3dzIkZ+0rWoPLxVVZiNHZwRMc79XR+vJv3l+BVxmjlYu520nTcIbLJfS+BS9qi54Nx7
ZpedRBoLfw02bNew2YFJctRENyM+G7FirQ9J0/W4DdIbqLySpJ+urZ2L3A/yjxzxhYUq999lzvw5
0qSFKODAk87LYTIjN/aZxKG2AwdQ49PsEIaX2Fjf7TlpriUOXhdAoPQ9Md8NOnlI0KW1ZmbRn4p7
LJ7m25pKhH/oqXsjgJ8g6uUw6UHQnDR+Rm+C0eXissArLsgtvFzKtNiHuGmYHtLleoUCd8uCDqW2
X4tkeM4gq2/4GYx+lBABkAmTYtAChoS3AICrW9Ie07mAbG9bYWNstQTsD5vE8smlj3FM0hTllXxa
/lVolc5igOPifdUsLrcRjC93HVM91AfYEMuUz08mLGw3TpXpEhs0JMU6U5lcS38IMIWr2T8OR1vy
htrhWmVutFHZxxIXnDJ7V/s0/XYiUiuQ+OxTZkYxcwFKq9x8ECX9XhHAuYwL7i3Jmb10RPXAJXHp
Ivs3YFPkg5Ibz4KiHmY8fVM9deo476kuI7c6S6KE11XqN6tBJ3Zw0XkrlHY231pcFqwBUSFf2Coz
UsKgAo8c07D+IVtObmV3mk+v0LSbSQQeB8VOdtzg1BwRXB0WfraC/rKMPwFjCYljw9IIjkoy3CCX
iXQBbWLp7YMUF5zyYG30YaOrxWuWGOl7a8XrgxVX8cNAUSgeNNgbizAlkmsg4JZBBpOXqfQCys4M
8idXU+xGCxykIZmTggmiNTxiv7DgYRXloWuJ3ClDq9AgkK9UkdptT16fHGJl9D2QAJUZlGOpEA1K
QAVRI10x7FdbJ82d70wpmrOWYgDjOEfRUqxTy9QqEGCicdgzOKjPNZbWZ8WGBn/rRXO2RmcSlKnG
4rlJ1eopwW98mZuVHZHYvROaGMCYtA+S8mFjLt/qmhOFI7Hl18XgmtKrWUf247cAX0Vtg6skporL
MHsw2RV8w9K7h5KazTNXAjyN8YBHXtUhL0ylwUUoy4MEcNEJLET5URhyGlCkRJmt2mZ6iKBT7kdT
1HeciMk2JHl8NO2UG2xn1SSHCBjfNzJxBo+qjBoUDh55iF4NMCRhqpQo0jiV+Cs5mMm3na764LxA
yL2fJBa+Qhntx0ImWbS1zYb5aStJ2IGzWtkSaTNlZA4jFZ7WO93zYlnTEX0RsULq9AIxxsCU9tpV
E87+dtJrSjG4hGebRGHB3TWsr5z0Gg3TeTnLbOIm5VlhryQEKtpMUz5I1Q7PM6MBX5st7ZAMVf2F
xXEIVczzONWHUnA6x7+NQ1QfOV5Ymk2kcqE41w57m4Y3Yhttzy23KycPDzrHoASH1ODjQ88fnL6N
cagrfcTfs66gwKSdFH0Ysynz1vSrzEVN6JPjZ1jBOcW0rL14nONzrXFXhEii8hW3psF+N7YdrZeS
0eSPtd5GiqdLjvPVR8sos9qYgC/akUaoLY4wCBlaxQJ2YyGSy3QIRpfebN6Us2jR7JcxI0AaFJ2o
5i06arSpKUGLDyRsIuPV6RMW5Wa1Uf8zGVxQdxsC4GOR1hpyDCkU6sdS8lMJ2DOAGoHCx08Kqswu
f+VtkmT3aB71pW9LWqR0sgMEmOW4QgQqsvmXPNctdcJO3zVBkbdTy6kCpwm6bMurTmrF+prlW2Vy
MjNq9/vULjVP1FjLc6mmiBhPvnUvSYMMv4VTbdBbSi2wjlg6Nnk7bpUN1bYZyhrsUA+zt77l7UW6
lBHSKqdr4t0MnRKflDmox5Wy16+pXzrdr6ZR3UGPa/etWMo77kzM0E3cXR7H9PqlsuxsPaBuNPdt
U2TfKwmYDTnZ9mqvhC/ceN1yRmhnd2m5Hbp6BMZxglcSMpNgO7NR8yA9LPNw1hq9eNXlNeu3na1N
pQ8dDd2HtCSQ4c4uG6yw6GhrKJW4iVxif9wgc3NkiA4hzUXMZKaG6yU7TprZjW6E6fZAh1N2z71e
AOpqKeJtIW6FeqQS4tJ07YNBheYPFGcFmuAlxIQUDpZMxBVfDh7A1mQQLmZp3OtN7vxUAzzyPp7T
U9/cCGeWrVLvzZTvJWY8wYqQ28XPIJflG3RsCwRhNvCrhT5rwa0mWrCsCPUk1zb3Z7qOKCarNVqv
tLxgo2RUoR4wPWr3SMXWw03/uk6MO0mm0sVLyHyZX+wy1c+zaa88eHF1x/gt2091o26iRB32aZGo
W8OWGvQ3ZX5aGMeSC1javZpbqLZWJYe6ydRjjnNOXZqdc6+J1eLixNXiO92qzS6HG8sOhLE4D9Ch
cjRcwUCmosjNaTjdY19uuOZr4BRi6eJIuUaGu4LglZZ2jy1QZDuz71RPEkb/ZJvQA2CWin7HjEih
tqKbTI/Y3Y1mrDrTnvQfkLZCLoYQpWsKcDAuTEk18yla6X7zc7kvzwVRlqeh1Bn38IIQEqQ5G/FB
FxBUUiVS/Z5ICx7YST+pDWi2Cvs2HwkbuSvpZ23xrRk4El57iE7RxHFRiTt7T898zANWDgXMn3Ku
mstA68etUxziJXJ5MUrBb9aRf8lF8//QdfG/qcXCgM/8j90zp4+vj/r/PPxfqN6/6MDrl5sxhVzr
f1ho8LyY8KXBTGuKpls3SvEfFhr+D2U6lomHRoYvrvF7/tNCg7VFRsOUNerTVF39DwsN7hpFNm1d
huNs4spx1H/JQnPDMf/VQMOw99aS8We0cZxTjywcMR6sUQ8i55zX2hNC0RTfRo/XiI/IFL0MaLyH
vjrmjvb2p/foD6/Vn0ssfmOH/73v+xdmM8a7rkeOGLGMhCt8Y+VBnupzFT8pXF/AvnkXo28/oqLx
zdjkcEETc70H/zro96LfFnwBJB/PXH/dzrFDUQXOQnTVvEz0CE26vUWo29g5lb0eB6HDjR+6zJ//
/LWrvzWn/b0X/xcetOUMY5nFyXjI090s/8qMzyJ950Snc9PLmF+Ci2u+KuXHms/jl4IeFPvrdJWz
xXXms7NcJ6f1rOIsvaWf/NdtllGveIGPino89dJelA+MTnJndNsyVCEM3BxK1MhDk9vX7+InR/XJ
yLHuGL1sq1P13nEld/UQxEzYbsD6BYbPuhUMweyvPqHyI7MdNw6ASPqpJ3mZnwfVRXI/Lbd0u4DG
+OSYHdUFZ3RQRy8UgnmWyrnnUZ3Oc7LNxC5S3szmXBRPTAyx7FraUy5Wd5KDqXihDxkuJciLihgb
ac4BUsEFg44dc1r0l2L/zkCz3jMmNlKcIa64x3WB99lk3FXzT2h08AWic49CAFoSP4jQ7vLlAvei
jjzL3BbtI99wrNy+JVfUmR7YpQzjNWkiXK39s6j2+bLVjK3SbM1kq+jbebyK4WLHrHsbedxp47dZ
L74quQM3XDieN5Qnyb3lPpki4rRezThoSz6x+Uz84QmshJFzYTwB0YaH4pZ08zm+cU+MDCJZE2Dc
7Z8l/XTbdPvF19uLcxOWQ2VfJ4jHxHyYMaVvk2m66uSOH/qX/DVoLnjDCpsy7do0ZbHBwaBEVcUk
fD9bwInBQ4F4+0L4tD8hmr9Vm443tjN3Ekezh/R1VvtQOMrLZOJpis9dtFm6R7QmD2UBRqIAwZ14
OT926ZQOsAoOpGzIz31QXUuQtd0Uhs/7lASzBRMBQietwn6ChGYdgCxpzyv/cgIOTCXH9V26PA+c
U7Sc3ux97zxzVBahGnKt3mlBsS+enK26N0InNEI54MgLyUvf5J9V+t+Q+W/uwb+7LP2FUj8zPU16
2xkO0kNxjfZir2yTi3Y2Ttq+Os/nal+dlGv53/SoKTfQ/997nv/CqufQT0NGznerjsOzOLfX+aF+
hzuwMYLs3J7Lt+WhCtqTfa7/f78j6/qfl13I0bAZSMselIu8j/bm87oTm+SSn8yjfTH2xVk+mlv1
xT5rj/980WKw/19p9r97JW9L/V/qBkZQvsqsYEXSLrgHCMITieVUp7w453Q/78x98TijTI5u+bzs
lZ3YmsEa5lsegX0bDnt+LeRytOv21dH5gvF3bK/9pQkxklxToApUZ3dbZikkpJigSNBawPX5AljS
FKpEtlSUL4bEXiqTIfZuVI0y4N6IYlIXrnpyEMw/Of5Nd+nsM0KDPCcWH00yC5SANLiFsOMdz3V4
B5ZjJqWy7EC6G6/NUd1gZRfzsR/RBLnGh02/MeAU4yI5O9Mh6o74khlaIRstP0uFDcntngmJLz9z
6a0DI1TX/DEBZSUus4w7+cSNDO3V/hD34uwcHrsNcSau0eR5mSXnJ87rEFywdLzSTr1cwXKirElu
ahCz2sc7vsEFvwRHyABRwvYbYwO2FjQTM5Ky8C08KXFoqxtR7gfxy2H1rZsf5zXvviih7rVntfqJ
5V1rbe1sO3+pp+kgveHGMgCQAHfblMA/4u0AvfyX/AlweJf+dGCrC7/9ij/XN1C6Y8ZYxi0/56t8
hxWQResw5+/jQAm933JxNAHecQmA0uNGxVaGjx7BfAv4QHQ/FiS5r/RM/nYbb8Uzsr+j3/YRzeOH
5Gy7w3KAIzC9mPfyvXxX7JJH7XUIcpcABY9kcaq3g8co57n3v5nm+2ZImv/iXHn3lYnlMXRwzAlv
5LOi+g1rLyO6neYXYb6ptsapDVZX99ZQvbuZkDw7AL0f5GeM3rLXHKGBhIwKf5LrIfaZ6Xqpzw/K
5ULoZp61K15FQPr+mUnlzUhB44CrB9OJTW9nBVGI+rrnr9jscLKSAuTD77Nzg7R7WS7KOX7v8k3v
3MXAE5dnXIdu/FglQHyL2pWRIKtP+ZdzEPfNW/vGh0DwTx7o2aZd/bbbErvVAz6eRtCWruHFP3JI
j0j6VBxMAD32uCNT0T9S6eAlF0Usbv0E0ojfyh9gVh6SjHIvLw82o/A7+WpPbKX3hh1q9/JOums/
srNxJ16Vu+VCMi5ghQ60oxoIj+Go37uZv7qPpgdP6l56tULjeHszJS/xov17v3P4au64XuVXYRLm
J9oi3DdAUOHwaIb9JgmWrQjfZu9rDrBkHvPvDJHjrf9Ir8U5ehheR9rK+SvhQbnme1Kvtz+N1Px+
3bNn+TeMlqt/YFroU2zVRA98BtYdxq1PcIe0CQe56ermgTIV7ry4ADUeT5R5jheENO753M3swf9O
3ZlsN46kWfpV+gEacWCAwQBsOQ+iRIqaNzhylxzzPOPp60N0ZnWkKty9slbdm1xknsigSMDsH+79
Ls4wSTW3cBfuJtt0R942+cG6NH/RZ/jg0WG5TqW4FHDtaIrVpr4WJ4U/btxiK05X2ja/4U2ctinO
7HURgG68AdF/619C7Sl/Ayx70+Ewh0+arvofPXkY7n7kwTfAkG9rc6MTo2BuBneDK8Oql/Eb3tod
MqlNRLWk9uJZPJs7uW720lo426Teo9e9nfbtbXmLD+lJO07n/tJ9N6wFtrk6QAG24o2sR5ZjG4O1
JIbQ7/SRzBLUAlM15t8s2Jagi5N9qC+ZCYdsJRAWxMeW3VS7qoeLZe6q+jg1Z4MkAMb7SJ+QztjJ
ypjAG97Sv0/bQaz74VA8Z9f46B+bmzpmF/tkiNfC/ubGb0p7tl/8KX6tdXvHktILwXECSK8f/PEH
kMssWkePyQVNzkPNRgkj+LoBye9gmZ5Pyn4XnQbUKt/cYEEHvh6ZTIAbTBbBh/bSPQAkfO6SIl3m
ZfmWG/WNzViyMDA2GjNsjh+eqdZn+um82vfGWT+PdylK/JZ6j6nG9+bdf23uu4v/UrJt7putrjrW
UiVQLxgp1ITGui3LXdIsvfDNT7YWakNGBsBpm2CJqVVW+yAGIbIKKaGqe2x3y+bqfDYfeG2pmsNq
SeZ3e9vcyVd1pchpxxepqT0Mf4yPxl6gBJvFVgNcsfcwvOu6rd/tXYNsio28zz9AnnXZTrHiuTpP
evctrj9Gsdde0qfmRV4Qn2kdCmRm+xS3+Andb1jRTXuBA6CfUw3SZREAaX+a2o2XbUJiQku+Q6pP
TKB2N9wUlMK+8k9u/YG6xoqBVKyKHvcsJsh98AgvbJ0jIWqe0aCemLFPIyOfpcYhay1Losfc+1Rs
Mu9oNudSbApcc9qWzqg6Uj2z2FQ3aOnuyqu3QfUUPMHdbyu0d8u0XWaz0mbVpYjfKPVYK6CDYBy4
8gFddkfmFDBFe7keuscp5QljJv7K7caf5t3IlXvxvvsfaMgJgAmInjmP6SvzvEXQbpJxqY37Tm7A
9oDyocrs/a3O2EQsTA4Ic5F+sokK6q0l7if3YjVH5NWcc/ym0Q/YXfHZuGlQMy+MYhdU76Z5TLyb
VH5z5YIMWGWh/DzQ24nqEXkswzwYhv0ubpbJsEgxQLJ7zFeWQFV0HJJvAu+zMriegVhnahnETynT
cjUQL/HAtWlTwDQb7W584my82A2jtrWlHc321mpv4wtywPv43borXsz8LQF3t8ifw2t+ZzKk8Rei
eWIdmO/r1XAv3s6cSetmWTyGq7xcF9itLKDVAf5MECbI6bid/CXGTzxXcF2cvlnmJtyenhiDZ8xi
R18IWDrdUt+P3Hpb9MhnptHJuBu/+fnFuFpYqqGeAIQAtffQXolmUGS5PIuT/lCeDS6zacmSn65j
gLQ7LoZL/90cOSYWPHRluO6SPfID4nk3PJDx93xt3USYdJ/tB2dTnxOEOFtsxh5tQrOIr82b42Hf
2mjG1i2OtnyoimMol8Rc2Om6XcX1Ltqlq/KbZMT3iO3EObbX7JJ8arD4TjzhbGdn6DvJDd/CH9EN
EBLWIxDxH4MbZPW3IAk01LnWUvg71P7TR/nsUpOh7yjmwsYwwOaDjSSYZIE5s9ro9/zMDkwVffm/
w9GBk+TF3TH0on4Bd2+ht+ZOOdFFe4Fp/IhSnhsghqO7clvYa7dRfUJkufAOFe1SXT8Zw8qiytn0
WocnMVvPEAp9lixqC6m9ivK9TZJ136YnFJVr2mlXvMCNWw/5jz/L739rLPbfM5fdvmP6/ZH//xDv
6vzSVnZ+r96/fyb/a18Dg/74V4fZ/E/+w2EmjD/cOb3axUImhGnwv/xzPCb+EK60ZouZbc3zsf8c
jwn7D/YeLFqIJxdQ0Obp1T8dZtYfCh8QAy3pCok9+N9zmP1rxNg//WXK/DKm0sifzmOQrgerim6B
oiwNLz3Ejc6cDMP4YO87U3uJbXpSq2VDhg7HNfxVaGKh8FS76E3mQGC+tMLc/bqPwyH3X3tVxSzx
y+xpsAD99wQvHKICeTe6r1WQM3du3JRKibMYlbaDVjyl2BqbG8eKnAXKFca+U/tRRjNzCwz3IKeD
6MS7xMm5EJpjr+zasJYYltKNyJIH221sWIIjr/ZE7rzKo3vD9vN7IQsm96l+SNrwFVfOAWnXw5RG
t3TZT4T++AtjqPpdltT+Lq00az05eUMbxAdkBPdpOd7ex+OOvv2s5/lDoCcP8Hlu7TS2uR6o3FAZ
vpBGFy5LTXzvK/1JtIPaZol+HSGvc8XyH22j7iYixX79hf75U35t/ucv9MuoQTSwdZty6EC/Jdqi
K51lK/ib0XiEa7cXCALMFfKVVRuiC4AMRnjLa57ZEDgYz8sB50tdb3OrN7aJl+9SX32SJIG86K21
8UhoGFMiS1uBg6bry/qUBTDuvcYYUdtGRreevdTEHXScsISgg7gaiYuX6oFVCAA5u7uUpb3/9Z9q
zM/I3/2pX+YcamhIb9Hc7jB6s8qPRWEWXQCUn/iSd+SCQcKT0D8Cy7OfPZPnd7T7Vxkm0RoXDlgK
sPu9iihp/GuEz8pyje+t03hbrHhIA/yEOxP0Cg97dglwoLU+Q8LffPT5I/7dR/8yMIEZB3VF08tD
5fm7ceq3qXUIdWPlYiKwTWOrS+/eqTaxT0tnu8lrp/QnRYngpqBcq35VIBtdJigmqcaYLPY8tIvU
xa9v1kvXzu/9ob/++qP+7exqfqC+zFmCrICebQfVoW25i0JaL99dx4AWRvJDVs3gz8iNfe7kD4kZ
XaeKLSrAcH0HHgCWeXGTztPqobL/rTTW/3uEfUlhVREvOhiv6uCgv2zBOlgtb9bwux9m/gH+5of5
GiicBUisIaIwjx1xPyTlDSx4ZPdqanA8YkTr7KyBjYTfsZJim7U87QHhkIvESK9+WhOeqAd3Hsae
tkZ46Cfx1rSo4ECKv+pJfBVGvcsj+/PXv81PjvP5kvnr2M0my24Yie44DGyQQSW5ONhjcAoWhRo0
9t8cKWL+av/uO/myVLE4/8I0BP8j8n5vwPuFJcH34287w1lAoVnZVXHbyhnFPS5//ZcZ89P1d//O
LzeVl+FXwsZVHnp3ukqES1GMeNJllLxgD/kDETIImnHQHknKJOEr2kXK2tCVsCComoYHowEZ1KH6
THz9JSrbaFFX3Tc3R7CaOuNMfnPS333Wn/0MX+4wBVFEQekvDk3fvRbhiNkDGhn3FHldjmRpicxi
q3zcAUa9gVw0LB2ZPuOSEaCVQZRyvaxh2L6g9iJu0r9tYHMRi7BCg7uMA3XsBxhKoXHfQ0aZI5lA
YOF0rFP99Jsv+yen0Z929L8Egk5OXfaBNMvDFALliiXM8Yxpv6ke9Ml4tnoSmox2i5tsiVMc3SPz
lplQYml3hVvPXCDIQuqCc2cxGSD7cv2Y1vZ3DtqdN4cwmnDbfvN+mj/7qPN//5ePmmUazE/AEFip
NLnUQE/cYEHqFxPOTcajk4KTQ4USDO246PCcod2N7+Hn63cWuaVMLB2i9zo9RKxMpFFqsDfx6KMz
LzXXDaECuwQxN9CLJ9MTjxDU3lxBm9/HyRaB5rtei4BKhP41RACxEjYsjNRu6enkg5m1v/kjxc/+
yPlw+ssf6ZVEF+ZSFAcjCui4wqNS3oH0kk/I6zuC8m7j6oWf6whIcyOr5qhnUK+QH/7mhVc/e/m+
HPmZ01StwZN5iAnhWibgJAkuoehRqJXPBSWFK2PgOlkq0K/16P/k92JGDYetTRaIa1Zb1H0L3Rn9
VTJavLbtB3QC3PGWaBf4zf2lJJHQXxYVRPSA7JgVouhLATZ/N/hLO4UtUFTHNOmO0PH8BfzyfpUB
hFu7TslQDYWLU/Tx1gU7n3jG+2RoDqVZxxSTLREFINWUrk+PaFf38L4HlFcYybxSv88ro98AiX8j
AIBhrOWdrTGQCzPXbruseSSn4RkK5iuJEgEz6PwGzuYOyhixV6ralIH8zbrY+NmJ+uUSs/W6J0Mc
0Yc+UNDWfvlQd7JcYRplbWDqxWII2I+ZFeNbfNb0lX2GGo9DccVNHKO3YOrcxPIdBDHlOYCZDdqs
YO01zaGCr4JAmEL414fDn7HRf3MS/5km/JeHscsbv+zMlthBGdxW3cnu0PpkZ2kmCAmBJcnWOli9
bawGm6A56gJnFum5VYcxluUp8y6Q9NhQph9RVt3FpDj5yYlYGKwrgOqcclewMOxDtahtuasmc5tI
n7/VO5DORImjVviY1nH+5pH5k5oGGjW7ukcLfUR9s1WwtkZPrDXjAkaTsxcG5U3afQyGvfGVAQA2
Wf/6e/jZb/bntu0v3wNy7CTEAFUdLM2VeJbC5CHOYhRFzN/2wiHAioCfeWgwTGzuHTjxHNQafIdW
WNM7UCKmsNHEKjXNEvS8pb0ySyfFFMwAy5SB3OFPnH73YeeT4u9+tC9XtjY6AtBn2hyiNLYMKNyj
D00oGk8eiBlqZefOT0oy9uYXUDdbpHxEs0K3y2+kEv59DaOL8EErCM9OGLXXHs/SEi58dXK7DMdA
NkeSTrq25J0lR6v+TT2jfnLw/VmD/uU7xmYNv9Nyc3yYerOaZMsuHh0UZtpQbDoXcZ8ZsNvBfsvU
Cf4/wz8gz6qF/Z/65U00hfd26d0V7bizxDy2tKiZ0bWxJ24VHDndsxahBMZrplEDbdpONspmQmwY
bJALm+C5MrYZ+YvwtXX9czPnmhm+QTyzFsc7E/3XotQ6Y4ktAmKUICULLDwi66YhJWKM7i2Pom+u
Gr06yVcBQyYAVa9OFZzDHjsyfIgTb9GenOJbR8vWkWcTlG23QbH2AeYvTSVrQiDjmPdorur1DIxG
p56BmlNUE0y87hx+JiPB9mD3jrn5zaP9s6flSwEjSsJpaV4JCJy9SkVBM1HX4FgXfeoNy64hK8v3
4VTaefs5SCwd5IZMEDDQOroZYkWse9a6zFkt1NYhnswLQkzM5kFJd2JadwMeegnPZsxM8Zsr6mdd
ifjS5oKayKQdFTNT2HkGwvsGRIHNjt77+FaDs+2qZ8Own1MjuBuSutkmJOWByCajlFRkNBlGeK5T
8T5G4f2vv8SffqIvlYnJkUt2yBxeWorwToyRzvHTGc3VM7NdQFr5k0W+wsqAu70OgA+twijrkf5o
B2K3A3vLAWORFsDM6ITNKdyiX/V/816Jn1SoYv7h//JeGWQqNDUk94Mf4GyYo8+hz2PANhNciRRR
wx7kz8LW1F3j0zZPbkPIpLKQxqSCLKFkkHdBmzNM7SE0tgI/asGDuPjNN/eT21B8KTcwC4M1awUw
QQkPcxLbPvdXuuacbFicilfdaaeNZTnLVASX3/w75z7i7w7ILzdwaqS6MJKxP3ih2Daxt9VnACk+
xWPggXuT+pagCixzjP8HxKiR91ijUTHCsWSCgoQLuuLZCZr/iYCCJlufRQ5/+YH40a2+FGI42F33
aEaJQhbOJiGPh7OHngNFEnMUYPifKdadjFPCDPKrpOtHYT9Za7PR2H8I/3sOXp4c9+hdOdpvxCt/
dgF/81UxevyXz8ZzqRcw2KEOBMygmeH4b+h7gh9iFO4BW0S9M3x0EWRxbcIQERnTMCJq3nSLPWbI
NKATJthHp8Oo0LXhgeqyx4KjsHKK5N7qzPWkolfbpqHL9JEAjObu17/xz25s/csl6CWaxeTPadFN
dY/kxEGpi4bF0GgONtP0FfrtG8YU4KmjPEjZvNucz5B92TNZLdYinHf1vJGTrW1ufITNRMLx+Adl
+OlnVLW//pR/1lF/9/V+6XRVoU2B1lvtwRDIjV09OokSRG6oZx9mCWjKzP07KGYsEabyxpH5jci5
7mwYGQuZ8vE4YR+Av762pUdcAMVZi1kMQNT2z8/3b436/xsK2J9uA/5fBMhZ3Bq/kMDmpKwn4fu/
KmD5R/454nf/wJABqtv4T53r/xnxO/YftjRxm1ONGmhdFcftPxSwFjJX6VqAnBRXkGNz0/5jwi/F
H5ajQxRHO+sCAJX2vyOANcSXsx6js8n+wZTKUhafgr3Cl9e20XAJ63Z6CmQAuNiWDesnoGIEzpR6
DH2pjlOcjytVlGmPV8Rw2SpNhHrl7F0dQyseI8Jb9E8VCMe5A/PajZj3xv6bQeFjv8eul+s7vK5S
vcdFzWQ5L80OfDDszOkAqrZoz8Dw4wx6qKwIMasY3WhNwklbRnofgKNvGJ4VRSXEGecy8Cnsy6oG
gKKFD0ltEWFmEaL2UNf092fVGFl6Q+Wd3HcN09C9HUxAeP0sri9k6Mgn8PWRBgLEivJnOUVm6q/w
+9Y78oMtGeGySBF3YNeyTcbYfZ2GJ+FXWDhU/GeOk0uyRZkMCghTNbSRf51qVPLBogfN/sE76twY
TB7nsE4T8SNWp46lbtCna68TCWyWLGuyU41lHXVSZ+FywQSkj/Fu6lFKH1PgNdMaVETKlKePDfuW
rPow2BuVxfHpi8KoP1Aj4+IItAhQntb2yZtPPhu001Dr7wTMGPxClAnh42SXuBB1i8GR4QDZVGSz
bFvQYluRNjOKKzLkQ683drlxUh+qD3QhQHU+9+c8bWIeEwwxRXzk9RrDZAtTz2cIfgNFRCazYZXF
s1maWSZJKqQHGyRvq9CxaFOdiu57znG+9ZuWmNIUdbh5o7o+As46BCLU1wX0+llAS9wji9hwVJEH
e7iCyJxn5NoAt+aTXlJTFd5BwiQlS6w0tJ1NG7w2+xx1BU8eMr3EhwVn2EMsyzW8Xa29pqkDmaV1
7BD1DWmWeXW2nMLPYY2lcn5Ymq6w2B6ZzJsRq/npxNlYO3Xf3CZOKuLn0pSZBbzPIzTRkcpwdg73
mYszU7aO80G8Ryz3PVmUo4XGKS7m+dFoJhsRCa/dKC2lFujcsenZ5DrNzSRwTb0KngTzuS90RAJd
VqUtqtJh9lYtTBFa2TrrYsN8lH2rI2epGyYbrmcjW7E6Jk57rNo9taqAFsbTH1capXSXWpCMMl8M
b9IMAI5MxdC3VwxbrOHHzME/6Srf8yHbSOJze5213c71Qpxg2YBiez1YRoi+Rs+IgvXaGrdUh+cC
A6Y5VZp4qZw2w1+Is5IZguAvH1cUyIXLT24kMjrpdoV3GcKZ74zpylC0UQdF3hGwxKaIJJsjacmh
siH3EZ+a06G3NSwtDFEcBRidast9djvdhWAFlDscP+1gyK1vjS37ijOCu0sXiwiLtc+EqGRCuw6j
vLCeCmcyyWDXRteJkc3BKrFPAdYfjU4a6GC+KXCRMN8I2zlN79BqtkqxbSVDal3VFDrDdhj7ynwr
zBHdkunWDYHuZOqpBy8VJaIj0RBA2KRulzx2AL+ICMtAPq4T7nvSMqbGu/d0YucIUcfLswsd6BsL
z5RpfnSJMEQNNlohojFTs92znwPeX/aRU3wQxOWssZNJjS410FLQBxGTyRr2b4niW8qHVMsc3p6M
ep8CSbcwU9l1aL4oJx85GC3I8tt2BPr20rtEc5ItCzUeUEoxviiSssNtOYR6+VDm40g1ChyBfUSb
y5cUn+WqHMSwl3HgVkcvJvS+HmoS2PCzTzdYqZkERSUqpwwYmrVVeSeamIm9rpVIAsLunpiE/KX0
/enWzDGPE5vpHq0EAkbt5hX5ILjh7iSmLZR+iAiJSQ4HRf2PhCYoCgKm6dZf/UlrXuMasQ+MdDBx
eVLZ5q7vgS3rZGMhfOOfBbrmRMhG6uygeoGCsCBYwBGFd0csloO8LO38J2e0GXDVCRYDkmFLYPlT
fOmpij4Jk59ePEHAKTggNjMbIBuDtW+navCJ3YL7c1eXRgGBMSBibTGOvU630FbWSUZB/i3G2v8S
D3jn0bSW/on8o3i8GqTKn5h2wFlsyrHYjxkeQCAbUmdMUreE9C0ZKjv4nyDtITYvPE2dPE3HBKia
sL3mwjWg7vS1zv+VZd6PZhlsPAPaQ0vSAQpEMPzApyH8wD4nAuqsT4yM4pavZNTsBxy+wlnAz9Z5
/AIf825ERgb800qrH30DihZ7ljBqnseyj598C9jymr9BX3ouwZY05LI4lYUYX9NsLPe9HZd3AJo4
F/zeYhoignvSgbQDecD+DUZDzh9A8cdSZpV3lbLTjqM/8UYqdu4n36rCnukpEpveY0e1rbUIWRfO
aeIsR1N7xX+LDraVLqikVh3qpHFOfR+MhyrGpA/HBRoIePAXp7E96OdjWR1BerKtwGj32I14clU1
aicHUvnS6C3jqGRzrWF18JAZMVxkBlaYK2qKWhJHEJu2lc6zjMurJyr6Q2nFLozgN7CTjy+VXUfX
uI8gEhUROkYTMhOkTrSe8DacFxzAyauBPXoN6ZdnB8D2wRsL/1WfavRE7dTfGkMyHr0edmsKYXMv
Ey4QWJ7hwYFxhzxNzAYbg2g43U7afAVaARVr2Nn3imB4mO0KCycYOWaWVYvbw245N9h3R+8ychjh
SiLxFjqKAWyxRcsTmujuFexGdKcPrGyJ6XGOPbPAXZuNSKChhD2GGuNrL/WQGNuRe6v6hMeyNcQ7
RncOA+ySV0Ll9X4Rd7H7YkDCQpvki1vbiOJ9GVM9yWYyiQo23VuYt867r8bPmKX4uvAam35LSgaR
WCqL1MB8YOvuBRwciKUQRR1ZDwhWO0Mz7zpQArdJCDW3yJJzGUoYqZSaaLzICfUophaF6LJDm9nu
riP598hhrJE6PwbbLpf6Zhx94hiIozxGguhmTHqlc3TzINwNdmc/1MInY1iv1c0gU/uiQcx8NmIv
O0AoBtrlIXiHBXSWGXlnRWpNGwVT8NmfGhLxdNCUyxol5VI3xEOeT7fjACeNdDwTbw3hgiflUpI2
7bSNREGsXylfrab7HpB+t/WV6W3sJIp2tUCNWM7k/JhY3aaDgetUQHFCrtVdlEYJ5+1orGvYf6gm
ykPShPpN0eAZcM30zK4+3Nc2mqoijG5tkxzcUsN7Mjlesa3tngFqm83smWBWbZelH555JkxsQaHp
JlvbE8o851Fc3cp5viNtN3oz4QXf2ylYlDpvgHepYLyJvKFAgMdtMXDYOTDw0jxIP7JJVE+lTDAC
WdLly9fPsMh8/uKhvjrGHH7ESbMinHSDzzSACId2Lk7RlqZTbxOT5qZv5mT2CtIFNmNSrGR09h0M
qPTF8GALasIb01PWMZ/accNl7WNOIpcSAh0wKi0IOgc9aOUezSSY9hmpwIj51CN1b3Ruakj2cdcm
wc4cvNnuU8qRoLnWWBtNl59A9jPuhKgV44pFaMBKpjMJJBo8nKvs0Al0yCBwBT80TTXbCTY8c0cy
4a9NVEPXtTpNe29xEB69pG5vWY7YbHymot1wvyLCJtHqezBikZOOni4JJSsfeaydZTWAacWnjISb
icUqbQKPdqjG8DXYxm2twAtMAzoLpAz5Kbeo3SzKoS3IFv+T0GWmQrEbwbMw8AWZdC3boKAsox+i
KiR7ekFEIP9r0EJSCZgf1UUcPnfEoFFhAzLIlZmdBt65ajBQwM6zG6CR3sYlzwOvv4kAUwe1tqob
zFtlQmOx0Axlvfld6W16I26P0K30zdB1xisslm6v1xl3h8rSlU+Q/Y9gVm9FcgSjMFYndgvNKrBh
HhqyTTdOWQ9HMZV3jRTivrDaaCeT2N6n7uS8qKB+zALYxRjO3WkRJAiWJkf3VqWW3eSUXnvfzJKN
rrvZliRTeOSaJ69kqQZbF7PYVcjypY1Ti6UvlX0Lbxlvd8uBM2QR72PFFjkYzAW9VnXv+1Gys8qg
wvdHsP2QRPVtWaYOX1LvjavKJYEDKne2N4gKWBs+op66wIXSeOnw0vbNW+kGydGKQ0U4Q4q6p81e
G6grVIWTvnWTHJuEA/utX4E70FeNORWbiJDtG7Do4hiE4X3TiRmunHtI4GMeYiMyrrHrFA9ZiMXe
h6jwwvH7lkGRAgALS10qahtNEDNeAoZTDeN20DbvPGDjTqc6XCs2EPdjXtirPOG7rkzk0YPy4rNA
pbNsuyw9wWKVrAGI7NWG4iptC5m8KceD1RDRrldz/wtr5EdiYvmZxBCAkUZKrI8ITdOOxE2YGMG9
PSBRpx4miYUDbOGXVnTMkkTbNZE5IR5CPl+PBcGOpgGqgdwL77bvoW0sQXZ5G4dIsoMglAKLyVQQ
1keuqL1o7Qr0WuO/6/ZQnBy2qfusVv3ahHt+pcsHnkKZMT/WfUprxB5yCMaLGRX+xc8d7Yr1XW4n
QA3HRkeJRHIQ22+Ns5S1V/VYa4H77rZ9cQlBwy/oUGmR3SmFnT5a2msDJ3ATJVjsa70JroXtxdgy
kvZKyMr3Wro+oeFF3DFKKKEI5qFKV5bfswguKj2+I0YDXbPrD/eETxKG4ZjRnpzq7JFmt3sdnVE/
e6RsHGNZmGu09OldHajoMOYUIUlrMhbA4r9FXYJQr89yZNbDs6QveHbzMHhzDNge+MrsNa8mJi2u
mLWv6uTAwFde8rx9yEVzERViORLhhqOrD+U7GIPpwDXT7oReyNewxS4zB9Ld+V0+PBW8LM8FUcS0
HBVVXRC0ZANX2hMbE7EOrTo5pRHHbkUf/a4CCgJnBOqaABnubNltc0DHR4jHqLB1Gu3MCeKDadtA
xUD5pwMYk8Ft4s2QGiN5SXg8azNXL3QoAyBEgVyHHXi1bTiHDwU7+VMTVECWcUdMlsHZ6YNeh0SQ
LwFkHAdFGmbjVf4eaCnTDqi5K3K921Xhm97KzcQtXHJvHdjTI7K4ct3AE+eUYpwQVs0dB3b/OVWK
xGzhF9k29MHBmlCxloV0QblKS+ztoTnLpBVb25DdU0ja0loU86Wi3IFcpKZeh05bbj04Sw+5qy6R
2cAWgru7N0ZqZAAnztJ0zBTZHtjjIvbgggoSdPOevl7T9fZc2TbZJ1FkobvsRzddBqJS0Bv8siJu
PkmIbDdv7dyaX1k2ikro76WODM+H48OkH7m2EXVqF1VhtZts4uSSEgc2JJ1sz33eHqHVjJfJtcOL
B4ThCF6Z3lOYFYVGYB3447NDWhcOG5aipPA0HqyiNteuDuJBIAytc719cJsswTIQag/kV6X3ug6a
jlRBD4l9Kd/6eJyWWZGUK2RO2lGTRg0+UVfhrnR8/64GLbsFivdRTSI4Eoo1roVV2FhdavMztk1z
5QlkvnAtlXtI0qoH7kDRBr0eKQNDS3cz8C4e5VT3VJutfDGcqXhPphLXi8OkccXcpt6ORBGcq6rA
r0UbRBqUHc8+m1D6O9uPITYx+PymkwmNbwFpLGExivIGQJwKexLyyrHqDjpF9LIhlmdFejZb16DP
Dolet89pVM1xZL0617CJt4kAhYhc2nviSvZQ2Kj4PTI9zNwTM/EcKTW1fB4ddUBTO7a4qLxCkBWl
Y2YY2lqsjlTANIxI1W6CUEc30it9yzRL4IictEMvohOOrW6dgdXC38wSjADIrMB6nKDjVaQZEjbL
91tPA6DE1n9lluJv6gmeWSKY2LHiddNzOIQC307QYqStq3GFnPm9Cgpx4/RuuCmHgh46n0xnjQC8
24ZRmb2MEYRB9ifxzqjYl3dR2ZytIQtP45jxpg4ZcJ1szDayQIdSe1b3Bi8XnI7IbfwjjTPeDSTA
PjcQlzaZEeQPMqRNXMBCr04Jzv2ll4TWXTma45YLBHM0Xv4PRdaNt2jgLK8A3MWvmaMN93XkfHi2
Md2kw4SML2AssyhAo23t1Hc2YTJionFCazG39ydV4eiCp9xttAy2h/I1p2Ke05cZDJjMWUempl2Y
mTIHM1R/saIxvAbordgM59ZWb+R02wSZCkm90KdVoUg8AMVHlE41NUfN0J37oJ2GGzeGDJWAKl70
cBnZrCHYhWoSY3LLuA1J/oBJSd++GYqOLFCVz/72CPjhjMyvI7vCijvFpAWXJjefYeKaUCBA6E/R
oTCdb7cx26ZHAeYEdqtpamC7HOjAVRt4FzCP41prggnLqjuPOWOS1LmTTI2YKI3zb57tMptgoKP2
cP5ksIJeW8Bwy9tqaeqmvkKPZa1BAbVXxvBDuaudAbsvry9ptZGebA2ftnYy0maPkNenOQqqtZG2
UHBGu6u/qZRoB8rQVrxrdRM8qDGWeEnMqX+cg4sZReXOVo0DSWUC479uzTkgshqookvF8McbLDgq
KfQrbKjje+8nxm3bU28ao6Si1Jzh6rR6sk7Bfn3mJBV86KGQfAxbvEHE0Oa3prtI4FQ3HS+xoHEH
NOSowHryczp1EmLMO5QqHd65wd8rpTEebyUDY6HX2jL2UOtEbQBzEtj5AjzchQQHAD08nfSp1rAw
FamQyjPeUgV+uQgpOjpfz57rbhgWYd0Su1YORNiV000MNwTYMmz5piAfOIr6HaXtpxO2N1pUF0um
Rt+dilwUfnBwQXYlzhPMIaz/ogTd00+bIIp1jM1TDJkZNHusiMNWPI9Aezts0WOr5gQxRgvOkxw4
0AcuV2qWAhBPfijC+aJItItRYDiieH3oFFLncfjm+9orhCoqJ1JzXtOo/PBh+DOscAQVSEQepzTS
u1EgQoTUMVwpI8qFZJiJK89srloN03Xh5k6y7L0Y/zMUrA0MXlpeFdNXqbT40SQieZ6icGdYHJrK
ZCwetAx1OgIXlloehrT9mVnh77OQLJQcFzTm1pZj+zpI5hEm5MUVw7TT1JTUgXpNuBnE70vYoVOO
ocrxJOsvVeYPT2VgNqtKV2oemCMurJh0VNoUnqv+P6g7jyXJjSxdv8vdow1wuENsIxAqtSy1gWUp
aK3x9PMhOTPMjMzKMHI117qN3aSxAsrF8f/8IiwvAqX8S8sxrU1lyDsw9McKVde21LRHNSl15TsV
Er5y9phPEUlro3NDcPE5ZmbjFbCNw0jjLDp2/WUCQf1HK1kQO7scN3YMooCHHMcgjJ0OZcCJVExk
1ctx6DctUdV3Dgzfb7TAKayES+WGrephTMbmm9kLXFB8IThqq4BwjSa/N5PaOp+npDnodTVsJYe9
vT8XGhDKJLa0TNwbC/fJc8vOIASGiX2dK3dJvO2bO111aNzLeLgrJJNymB1jFcqg/eTHyDw5CuHZ
mSyLLCTHBM7BALqmMmyTiHskmS3SmMQVVN69PkGUIQtz2MVlg6Frh00kmcrym2MAsBYTYseBoJJV
ZeTa9wZI4NaytdobCCjkMsBohV42NwEm17uGyKZLQkCHh8BwyV/A5gtPDDMCRZssc6vN1fN6Hu4D
4pBuBpQxGzy76j2BfeqBRlSxKwHszlrTjvataw0rGmjqkBmAwX6RXAwWZI/RAZGWxZyhKMv8izod
5rOup5jMeaxfs2OjvMeRlXQ5G+6XHeF2aED1HzUtvhuLkHUt7qytFg3+Ix4vILUxEUnzFKJrNeZ6
eLCxgUAODX/rvEnNlrNEz0zoJwNC1XMAjy/VJVlNk85GNyAOzuZ4gl5h6GsqZAt9e1zCe3C0eiVo
1lzSBAN0geB1lcJhCzZlhFlKUDRf7dYsbtlIAnM9Oim+q+wqGzmCIpE7BMzddPaNbjosDhgO5Ss/
cGPiBstLAnfB4vTuSork3ieU4UY1vnEOIOHbIGctwapJEV2B64Zru+qih7acMPckJ5VFTCPC1nQq
PIM70HV86KKHqG/vOz/NrovIba94EOqjxvCptdOxh2CsQDezKS3Y9adi10cEBrltWlz2JfaZKIs5
wdOnunQgsd3AU5BPItRAPIE8xrtYRoQEtQ5u5Fi47TVcLS/oumBB6HQmyKwbftem7ilP4ArD1A7r
TwBTEGtd0wqvWwsNthIkvJQlWyHuX0h4kgJT4WRGIsC5yfVmnSCgWpAVmAL+rlJjiG/xhUScGVAJ
7Z1K3OIuPfyosnwgh8bVQM/qL67gMLLSVVUBuzff59AeDhzvJsBIiiSUKrcY0N2kpSouhaLaJ3oI
bTVBi92aw+o0bgRGd8jLuRDgTV0TX4gn5jBjupIvgXlsfn5Z3tJUzu7iKqD+dxNpPnCwt+RFnhXW
5ym2/RpBVdDnxbph2zRQEY8qWgvCaNofWduBqGhioAeDWszG7BoOiPqSVx0ZaNjCyWpPgEnJAUvW
RrNRXSR+YCzr0qRtBa65sjeoC0Nf3BFbI2qvy+wh2I6FMZTbUfV4bLiRgh5FK4NYUpHi5BkMwrxr
2iottg0Zt49FzQ4PUllU3jhO+Q2duHxbjFZwptEGg4hZ5REikrGxJo9QdudbJzHFw0Jg4O/h0zFg
LIrp5UN/7toAI4lZc85Ax7pblkzwBcNBe69lokKbW6X32tSEP2zl3vblbH+faA5tRDiQH507N7hc
gkNCsEq9ZmF2RpllDkwCf4JHMmMfnhuN+aAJQQr57NPsKNNadhcK8devgiTwW71XzPqeE9tw0Hxb
3dYw57/AhDX1QxeX8W3MARZ1MFnTmBmkTggV2y36Kzn04Yz5XFi5D4l0alAd4kjUkyk1KDdD5zfN
RroY4K7xYndvWH85vqajyUskuApkx2plUl41YauBSOH1dk8AJ1EDsS31/jF0m1o7pK0Mwh+tJjsO
aRqjh7DziSNKU/wWfSDjvSV5r7Mp+ut+CqId2fGAN0bf5F8nNq+tlcBenbJWIf4qyLWBGNBFRPVC
YwI51foHCINqywsT562m1yjBMSW3UvFTDizoy5KoahK1OfdVe7SL6kpxVDiM7dB9p+RN1rNZL13m
BnHOkLTkDYUIo1VS4wwPWlzMA3lclZwvi4iQ41rIbK335vTbZSO4z4RbCxIrWuuR5A95i50ezkvW
LB/mYXA+65VfbFwtssmAS+jk+iQEXmBZj6cz/eofhSpxGSegl5WrM4fdVNGqpfWuSFZu4KfCQHNA
vSqQXzxtgYDsfjB/9k2V7fuK5lQyNJ9l37GYogpRRYX1bZM11UM7lpDT03L8Deqpe02zlFeEBX0t
ivEpKJviPEIOiyGDavE0cDCh9skjWUUB1S4rtI6ehWJTxC2QcD1YZ7rfQwTPmbJDT9WbMYrWJNgW
t9M0ioU1WVwSdMQQ1kisx3u5zT3LgLYgqAwuI2blIbONz+kYim8YshrfYyJitjhqhg9jP1lXbo1S
vXTppVS5b3m9nEiZQQL6YCf9fKA3c0/ZjdiPGLthByeBT0wy+CUOpHSxuh7ZEVoPZ8/ot++7vNUf
LSwobp2isz5jeso2G5GU6HVaiV1q0MNhiEjFXrNE6VewZkwMz4r+s1M2yUNAWPilLsbeg/ZQXJqW
+ciKJB6WmKwzVGQRyvGWM6tIKpueoZmT3hq7gqZMO0DYAJ6eLVXgooZmYLDtey3t1HrqST2r9J/j
FAxoZiNABwO09SzXZ1KXTOXSXoyMjSpIN5mBKNbM3RxWCEBcRddtpRv6eQMs6iWO7ewb3QoPCRa5
nLjNytrOLF7rkUX3UzL487a1cZANcGlcFsdg5fSWuItao1hbEqhmsk0Y92OPARGlzTLpkvSqKiAD
WFZYkkJgMr0C4hdZLU2L/ksYXtZGJTYAS99rM7AoQ3HGXadOPa6Dtqe5O+ECVGSq2TO9xJ5WtSJ7
gCI+ZSBed2J27ibHdzc4cBPhZGGyZnbdpzBNo99tMRoO9hN9/dPtR7H4fRbfRwiK9wNLAMJ913hA
79H/hqcw/q7cwt5nWiyWFt+dNLsKc25/vNAE08wNxF0gjJvY7tRj5PobdgXSz4SZHhLfxdgAFwNH
VHgLcA94opOUdE0rqvI0Bf/E1MxktfhW3sXxhA9XOv6YkvCpt01AN/JiyA1LkwdLWgXmck11A27Z
D9uyprjwG+MicPBj3Uiy5M/dccQvpJKFuV1Q2JVm02KN2D/3tciJL+jthm7wSC9gHMn80aVJBWIW
4TkS0i9OGIbGGopI+wlFD8izTNQDQwPqeiUTAucsKPYBKwbxaNxSP9sXnd9qgH5KoPKdsbrJcG9A
U0NmVp+ZRBNWLik6pJy5l650zZsqi3dk9CEOM/XhiVGveTMV2n1c9MmmdWGchAN/1glJ3SW1Alfv
rpVPIz2DvWUuHvw9kXM4sublfaAlIYq/eXhQYPSHqPGx1ml7KoQqwdtKoVTAhi7KxeeCVgJhyO4X
vfGtM9t35Xld9BLT0iD8BfoBHhsSem2s2YRymivFoMKfhcwwQfKjbM4vHLK2IP/WhwK6to1trkyu
Ry2YmwtYONYWsfyUbJsIk1fyeWN8UTGkY5TRrmrm6p7R4n9tW+JNV2Ebmtd1Z7XAeVLQuNfMkCgX
msd7dxb2wVgS2xJNWnvNmuN1acbthWVFXfQpI2DiTEcS49lOrXZJGTSbxhU4w7VtfYkbu/J3Ne2W
Cad/PTfOEjsJZURBPQQVkVUSM0UaprH0ekGgwdlcwdzY0iHB8MWy54tUxPoiiR9r3KFny4y+xjpo
NvJvbYyGXZtHRvs7czrM/XwDdtNqmNIKETWxgS2OgJV6sAtYeR7xsx20+Z5Djf5JYurq3CJ+C8wL
DYNmTuo0d3v05RnxpDOwFYnIZ0UwKu1hMElJvOwSWEfnMjPJxMIQF2eiOgmz9ns7CaldwyVLg1ta
uQO+xxVM3B+TdPsEGlikadmXWat8/JMMhzgnPFzA5XVyAWpCgMInt9SN5Df8WY1oI4NWDPNp3isq
2LNOVXO2mkpgDdkjMbO0Zr7KBeoc3cFjJQJcvgePIc/TgFp4ntb5dKUz5/eh09ThYfIJfEbcA3tm
dMtgY1SZvfVRmnh9pLteh0L7vhVin1sDmCI8HAIVLmJa5b/BkupvtjWZT0pTqQ14JqzEy+Np/AVC
Mf2cy8E4azFWfeoNs7XPhqwo05sC+jbaNq2P5dlYVIy5qVHiZxmFqGwKLIhsmFG0bHz8DqCqaRhF
q2H6bYUcl0YpyRodp6w2V8T+DhCdQRQokonawhDfBDNZabhR/ypm2k+HpCVEaJOwv/02dTEfNKqR
vStb/l3XtX0SR+1q2dhd3LxjT9jCHXeOzZlva5GXNK2cSZC3hFyg9sO9SvO6v5ap1hD70/SRIYjv
QKRKqnBKDunnqG7I6oKdoMrkJ0zQEIiNLqg19Z81bcBpG5gWLmd9Tb0YUyUqIhMSerGuaDeymrTk
e9tmTbfnLBmpeOs4bXcnRambMWRDXeHVA2skoAEQdj4cuY0dRsVuCsb0s12LxvHashsbz7b94QqA
e2g0rp6V+HSZdYtrevCNtkL/NS9mO8Y83odnYLpgShPiTp+286aYYFl/ZqlMk8+IYigMddmke3ec
6iVfqMAkYehdA5Qh1xBZrPSUnDROIKYZtMh1Cl4O5gJ18gCjyESUHJd+r938v4WX/I+42X8kXr8M
7v7/L+PbgiH9AUX7Kf0Z9b+aVxTt5Y/8RdG28ShWNixrnSaOCRYLt/4virYt8FOBLwNThCADwNm/
Kdr2f2CtmtLlLwRzC4b0/3K0Nf0/eBorAsAR9PIHGcbuP2FpvzY9sSUkbclVXEd3bcdxJTf+UvUR
TeMUWehyPOoO17orqM7WcNHIJkmxDrLrOjo33IsXL+jmL0HBS4viRRj1t8yAazqGCR8c8NsBCxDy
SPjik86aw/2kR17liWektBCmnLn28VXsdy8jldINm7rbepY2vxC0GH5JjMYQ6t6SkStsc2P6e7Rx
Iza+2MhHX4vkc5LuS4iS6Vk1byp3HZE5ktDBWyFVrB4xmNTsMyu9KtHEEwzYrluc1AwaNojnad6s
55I1l0O2x4mBejaldDQ2MAacC+MKQaldbIb+fCHx1isL364Qu8h1/JT8NJ+wUibfTdM2+G00ENax
iP0x/agGGNse2KwMewy3vGg+t90LEjdmLaDzQRXmlcnG7oFQPH/98dt6Mw74JsKmHefgmi2VOJKA
DDV7u9EzDiqxyLOSeRMO5BaQpnOXqDReqzkY19NsnRA/vfeNpG248BRty5LHbkBpXqqpCLgssVDj
ljMDaIDblCd0Q+Zrg9a/RpyN2A4WtmUtUoTXo7xvxDSSIzrDSyHswUP4KvNd2FwOboEDDlEKq5Lo
Lat+yvJPTXplqOusWCLttg7Df4LPvh4x2zgYMGAJHLip3c8EHa9z/doWZ4ZNEXwd9TSQZv8wDl8n
89HKAM36r0F3NSbf+/zE/Hn3cRzdsSSvTiyz6PXj1FNoj5lNVlDgrA3rGu4H5tfxNgwuhklfFxGe
qvHi2JquccfzxgKp3XATK/6WkQxl0dl15XWmb8PqPJ2fVPRbCw99Jb0U4WndcMK8SOtmUw6HpNqE
nWfHV670lEnqTr20lm6tDqoau1h3+HgQvtYG/vWZHMvWWQsZhIZztDAg2/AhbFuzl6JfWJnVvAXe
Hzka+ngkdT2zpZInxv2zsu94MXLpobmKRZpQlqN3aao5o7WvZsA4LHOjpzRK/KtQSbjLJXtoBeMq
Srp9QTwfvGoz3DnzKVeTZW4d3YK0pWVZShHoKY8XqgK80a5za/Q6qhKCTi7Mpt6QKfBjmFr9Lw0V
O2zwq3hn7X3vWo4Ndo8kiOnuHj2u1OxOh/80e04E6YmEdB2XMOhXBaSpQe+3H3/Q5deOn8ylCc9G
ZQiO8sv0f7EET6VJZIjiQqI1L0gUhIkNT2yVCYVzcFp/IhV+HZOq7sTOiSn/zsLC/mljVWYpNll1
tK+N41iRG0FEOrgF9rqyjXdTbwUn9ph3rsLG7lrMQ0M3EE+9fj5YcSKXPKMXtqDmXV4B7ktz8j5+
i0euN8/zQum267KXoenSn3e6F68xicwiNzu62CgHNg4tJ1hE4cbsDNxcAejJYbxGHQ43cqT7rKFt
/Pj67+wNCpmWlCycknLlSH05uwMoJ/wijxPr0lR+qlqIMvrUQzBvpuksUBFuUPWJq76zGCiD6sAg
kYGrHlcmIGaQ1dJghsc3JrtQGODZLjR2DNhpigPZ+uUJ/eO7V2RVtXVB+1/XjddfM0GEHuDXMntx
QZ9E0nXjfOfj1TnjMlJqNN7m2A1OfNx3JuRzVIVatHL8Z7mpF9+29DNEOf04eZlxrWpsrgMLz//e
LX5PpFl//CHfvRZ83mXeMxmXwIyX1/LlEGIiwLVocGyHKdI2xUhigBVjLD5pxokp+N7VuJKOaaAu
WG2OXqffRpy+GCBe0j32kxjoSBf0SCY6lDP+lB8/2nsz0VII2YTFf1lIXz+aqQcjvT/OTCKC9ipQ
NeGfDp/l46u8fSShm7ZhIo2URFq5RwL7LpiHQCd+0MM5U3JO/Nb3yfeJRGspzOjEzvRm7cToTEnp
SkdJazFrfP1E5Fr6JbNS92I9eqzr2N91XYA/dKJ/mhoXcU6feI0xEG2r+hNf7lmM/2rd5toWKKKw
CdBk4T5aPcMJ6SQth6XAiH7MNQF1MZrNERKl1xTQXPQKuQSWwlAzt2g7w63ui3VfxtGJAftmRnIf
rq5sgUraoTI9+qr+CMm4wbQQd7n2p2B2bEpd7iY/2SUCgl2k0bv5+Au/++iUoxQCKJrRwB594rhy
5mzsyfs2yfBeLUydoXJv4zhHNdKpS7KzzgTGRGu3ArXsXPk7710gI5KoTtzIcqGjbwCRXHH4I1rS
ku7R3oL5AIJbGzo70Em3iTIsxZDknOlxBW3TUdcLwLBKHdPZupg+Arlqm153zpQbXmmyD0/UnG/2
AM6bnBHpmJq6ZDk+2gNIWqGhaMQzjKwyoIUSLovxuiL3qRpqC6VKeJaV4e+P34F8M6tdYGJXSD49
kXv2cqx+uWCJwCIRPXImTzcKlLO/e84HQfClKH8xZbAsViskFT7ms+Gmsbbu/CmzrmRypTff0v5T
1x2E9i0kiwE1I5KY22jJgRj2AZlwGU4i+Q6ie6J+wYnHKFtiap/e+yEyk00p8KL8FE9f+xBk8nZI
LsfmhCOA8bz8vf6+FLpL3YeAm9p5MWF9+WyzZhkxUhx2m3ov9TONw6etfk7OTUazt26+VjncX+va
nx6K9Nx3OLQ+YGhOCzgLOcGoq3r4ZEBTDqpbCZEhar9Y3a61vzglZqH7stih4Z3cbVXtIGFg5tt7
ZbpGG1hq62BTWTfBsKnbQ9Fs1bD140NqXkTiNu9uteCnSC97cW6WT0V+SdTE1xHfGVAty+usW+xT
xtAzv4xfU7Ht2s99eJ+mV/BiVHeBCbGlMCtW4Zcx+tLPsPXp0d3P8mDicR9hxoR0joVrM90t7O55
pWNsqrdQim5aArEJhKweC7IaaQ3lD8OPGMFJdJf7ZNbuCGv3wQEfbRqk+k04X1GNIyyiRdTMG7f0
oI1yylbmOexwRyF9JC4A0Hl4tP37qls79oXd76heNOewVKKwDSr7HD6hgy3EV3R+I/IMKFItCTIe
AUMXyl9b3bUutlmClfSqRM6mnSGKihE7Gzehn2yj9jD337Pw+5hvJnsFt0Of97Le2hkG19hwG0Rf
OuaTbl1WhwQeJVLQfuOP52QtGQp3j8O48Kj/8XrJmLKZ8yBLus6J9/WYcticspygThxsTRpxBvbd
dRBvAi0jmDDFNYll/cSW+N4UtSh/lQOiI51jby7Iz0Vdj0uJz/9ZZz3NDydF/PLxSkBE15vlkMJX
py4TOhuToR8tBQvBAijWnryhv4aLhbjSEremvxhizz/IQ3L0b2X9MHV3o/xpyl8N8reeHAm0bkI/
hA1WcYQErCz0e73XORvUfG20Ue4OUyRbhGuj8SznS4x4Ou82ff8lvF3aZncaNoK4zK+KTXjLmUUK
bB1XM9kAwZl9ifdSaG3D8/ayVR6q1oIfr9buDrbEVXUvCKRI1xb+7ZFHMnNxC6JQuIiAd8FVn16U
HVZiWzdbHUhnyPNV+qNvH5zoPsfDe/o9bwMdHxIPH3zkuEx68PfVVNGjjtK1rj6X8w9kWso/b7D/
7j1nuooQ9TRIer7U9VUZ7oUBzdob+3sAAcdetbTAxl03e/1wSe7xnDNFVmG1lc5Z03yljdve+vPn
In3M5LiSzLLe+OYgpm6z4aw1oAERwmRpT5DQZXltNqBhUBPr6qbPzopub9P5nH5+/MXflFocGcGx
gThYIpf/fT2U26JN7Qrxloc/buWpqP+halIzNCXPZ59m8j+/mmGwx+CV4XDkOBpdwspl30AiIqwS
Hb8ExBsqHO9tyFlejmz446u9PdCB+AJFORhlQhyH0/v64eqkWcD5aUKz59B1z2DGByZUYoilCHYY
eRYeYEiniARvjHsoBOrE9rO8vaPNhyqZUlYZDu/3GRV5ceqI7bIIu4TnHWeX7TyNoKcJtzkxa9/5
hjiIm8KCN7+81KMtTqRub0p4hV5mq20640+HJAkZhOHTgCF5+8RrfVujLNcCxkErqoAcjiqmuCrc
rOvJOKoLC4qVdubqAFycQ4j6yD0/hzhtOxidffwxjx+SoFgJlg0gDx4Po+J4zS39uVJo4zwzH76W
xYB+1LkU8/eqiU65YR4fCbgUl8HQnXqBNp57NEpjEokD6NoAzobbXbLzlQkMD6tyH5der/DP+qjG
uzmath8/4nEZvuD1Do8Gak83jrt4PVxxszQFJNPGM428oc4nDa0FdnCE3QNADFd57/QnvuWbKeIY
bGSu4hxCBcyh/GiKmKGOM0RvA3mrkk6qVl+iPPLsgRTrTks2M/38JBaCQ1FFYuBs/MOhy+VdDj8O
iAuFJ0ew148cpRr088QtPBcJjB2TON4VVDT1BArQzu7dxy/47RhSNHvYP4GRKHOP921hKgviN5E2
WhF0Gx3GqFPR647xztnQ2z3l+f3me/KDzBFs/oGP6SUdPRy60XamvCROyBnrpUXLdISM6lVIEdZ1
2f1OsiI68UGf8ZqXS44jTAoSkABKc7yH1NEgQmSmGUXnZ17h3MzR1k1gc/gXTv1oVwSu1NpKL6nj
IBHV8INcclWg7GQX/A29ynn4liTbWSPLhPSeb2H/SKcdCvs2glqgyouuuOSvUxFvBvexihiVhADx
77rlTWc88hsoO/gBhbKeijdNlj+qZdnK8C/m4vEffkue03ZAByjDFjz56DnxgJVqcpIck+L63h9q
bV2VEvnZSJqNskrzxEB9syYArDBolt6G6wIXHMEE41BO1kiqMTwBDmfPZuBYSGhZKTCXTH/PuLSt
Gz266XN58/GDvntlg8tTcpoLhvV6iswGPLu2qCJvipNf4WgshpCKQJ0+1Hakr24JBF5DVBKze+LC
b2bL8sigdMDYbNny2bD7xebViShpzCqOaB3qu0kP0K1FNkegqXXXZXYK433TIWAZW96rIRdABCD0
aLakigRU1c4jGttmiQr3SHW29lkzHtRgTVdFM25zPEmv6F4F5Bo0hYdC7sTsecarX88eYGCalEDA
3Asdktcv2yxtNWb1OLIEkxmGm5KuQfd7NHpqREEMp4w2OuTFvW4ED71GS5O2Z3SQYUPUw4EBP5O7
7usJJNLNlMCOwsdKoPRDfQJ7jAmS34e0i8iV1q0btzpw3OZ0iEa2M3y4H7BQ4q1fPdERITiLycRf
mYQGhhE1sAOmUXP6aYi2LWot6pCVWXKxCzz41zhs4fpxYsy/90nU8vVZR+gcAvC/fht9bDhBhlIN
bPgqMkaogCprz+c4hsLn45mwcIkyQ25MtzjvtQkWJN2yEzdxXG0s5x1qKDr7OhZnGJC9vgd8XCNE
QxToRk/KxYzz1OiQSNV/skc7QItKoligbT+ecm9HPpuwcpR4btayjr6+ZurAjGrrqvPmdvYIQyhA
pKFtBhKwQp4yOH+zS5jAT4s/m6tTdtDfOLpYDmWxhUG3VBvWKjY7Z50vfrNYRXn1hKliN6sTz/fm
nVJecJRUzDN9ebVHz+dEod3aDfKgWOJV3Ez+JRDgFrtS2udT+hS0JvF8U3XK+PDNSvZ8WcgIDlPc
AWp8/aQDBFx/kJz+uwDiTxxhvxW6mX3pRKmxWCPQwWd7yUEGcQ8b6xMF5LNR7Ku5vVxeYLCpS9ge
Uhw9tQb1fW5mq/VG3c92yRgrVMh0WyYghoGjK27jv+AKOmdsaoKATdWH2zbSgESi1keSiBD842H2
9jOwvvLRl8pH6tBCXr8PdBmi11wScHutOq9VhygFttrAhto16SLCLD4P8YkTyZuhbdKDBQxzhQGb
C7zz9TV7H4qm7KFUcHJqz1Lte4rXjjN02tUwVQ//9PkWLBkayjLKDPfYlzAqir6xo7rwNKbNrtI5
zuNwcKa7hEFipU+6iHvGDp6fGN1vJxRjSzdYLIRjgZUcle9utMii8gLZmegrZDrNhna9TsiNmJD4
Yg8Vd9mJL/l2pTT5fAtoQiuN1oVjvn6tuWoMPC8SggLGntS4FphiAKhfWXPnH3IBm7G10gFnqYzo
5U5UGJkM4bo3khN79tsphqPkwvKgonalOC45uzJBUF2ZmacnAp8XpG2Zm2KyFmVrvyJitWJAjRa5
a2q+/fhjvx1Yr6989NZR9nQ2zhlcmUym0fE3vRu5yL2UvQniE6/71FMu9/KiMikBsGxWq8xrKu3b
5HAqCTsTGhUWqu3V3F5IEVdbcrfCE9ddSpDXK8ji1wk6tnBcWEWOrptFSAvLLgRFwMhx3U0NWidi
C07seO+9SSoQqiEHMhvmoq+fLphVHGihyD2kiEvqsAXVesB/KojQOYWnmpXvDF1XwlJg4Jr2s4Po
68vFkE/duUClGY/pj8hKfkNzRm9g+JcDG0PhV5uC7T9MbftA64J8MGUdPh46R7a9Nuf65RaUIg0N
y1SYUa9vIajpdtQBio+i/1aGCx4HUZS+X5xfoN5E91/30XmBf9cKd5snOWmoOkES8SXycY03hgt8
6DAPNEWxMbL+10wFtnXCrFyHGixPLN1ObCVvF27uF9cKxhlFIm/t9f12popNA1adF8YEo/S4Kway
3Fp14qXWtOVMPRAZT+b7x6/pzbiQ9Kc4t8LlA7JTzxkeL0a9o/nIOZqYDC5Ef1sM0b5pw0hAh/3Z
zBLn31wMZTuWt5w5OE2+fsTCd1CvNGGC9LcOdoabgIkmxteuxPuKvs8/fTLoVXjlUmbiYPuGqQjt
QR/qEMAUG7jvddXk+9IhTSGzvdzA3O2fX8yGsELBRf4eMPfrJ8PvD6EZ6jXPV2i5LGunfNmv0NFn
qzGyfn98sTd7ERoAGxSSaovtVh5DOpM2wolBlOfhuMfxOCbas3Kdp0WtZWR2f8hCOssfX/LYDlg6
R9c82os0fIbsPuLc5viVs0IYvitK4jeTvNO/dA3Bn/NIG4wE1sSwxrUR1vsgFO5ZQn26zlGnzyPS
q1GT57bvIJA3T+V5vZk93B/NRk6UAM6WfsxzGScUrgAnqMpLRyPP20yvRfu9KnxsK7vJc5PwxkmH
8sQi885VWVyARLgsS79+hFpmkSVFYyd0txSNikhN1zaiKaJIsX8jf9j91WIWfuJLLHve3/uFwynW
tDBhWZjJy7A+pmaQs+C2buVgp2f5pDSn5y0+I/sq7u0N0/wRYY2xnzQsgDrX+Nkk3ZdJzudhiCWM
Nszl4tzxhGmof+JNLPvH8V0hG6U6AFJggB8dODAUrQdfC+Ml3unSdLOrtvIR7zdBfCjxjnLNr2EU
XESYXp0IcjuqwHkfAoQPwG9xvkZndoz2hXkgO9BqZkPU7mNksit40fu6StMtLr9ip0OnbBRURN8I
os00hpsIV7nikKu6/hYM86cT32f55q/eBAWiyxlv2c8hXanlTb1YUcdYG2wdg1oPjwXLMyuCfx1P
C+x64zYggkFR7ObW/ULPnhhKDPJOjI/Xi8Pz64CIuCANdNpc/Zh6FfkdIboxl+8b+qHoIB8I1oKF
rN+g7UGG2Wunwu5eT4L/uSLHL0W7x3xzAitHDL+APWMo4YJQptwdr0m4mgsH361wMvdVj+kC0t+/
ltx/pFq4Ln/l923961d7+VQeh8O+Ui78Ud/wf9FYfqlVPlQtPOEP/PRatcAf+dtYHpDNpJCAeeQ6
S/ftL9WC6/6HvR6OLuA4a8gz7PHfxvL2f577SYuBPHWTYSw81v92ltf/4yighEXusJx0qUzEPxEt
iGUr/Ht+/E/yon3cAMl7O0znxDcPaNwjrKhxe1jhCJrd2VM3nKP5wmQgl0L7bI196WU1lhbAw1Vy
mHHBuR1nrcC2rK2xc8EVLB2wscPvJcP8MWxbcQnfynkqu2Y4hDrGEBvfyUiMMRZ/EjlEbYTDLXrr
F6/95q97fqmFeCbOvPcoR7u9mzUu7K9Oonan0F1NGDn/amzMvFe+0uS4UWKhlFnIv8kxNRt1EdRl
JQh4wkoECkZX/sKUxfk0Z1aF3rUaCfGK45bGWo4l8CU+w+LroDnOFSoh5xvfOt2FkUl6t1mO2ZOD
CyaJ231WfZ2G1iFLT9c+d70jL2aMSk6srq+X9b8/1tF2Pwwt9rsqVgesoVN7JTG4/iFknunrOBba
99gs0s9qnm2gxsB1YAVDgx5OrGSvN7q/ry2OFlCVt9XgFPPBNGfthqLZ+Fq5jf+lHytCxT/+hK/L
37+vcbRd+Vo5KqsZZgaXOf6wzSn/HtWafm9PKsRvNiJ79uMLPQPb742VoxIhj+npxb3E3pq399vG
k/2u9mv9sa2FsxyJ7Glfxh1HXNx5tdt0dO3rxB19lKp1oD86bqUD1XbOd/RtPbYaSYnivpXwt+pS
ADloejNtJHabPw2sVS78MU2KE+/oDxP2GEkq9BBbG0xKdnOkdrk7n+H8fSKw5k8/vWwpL/bIrh5q
4U9zu5uAD4Iw3xtJeWLk/umnl/3xxU8nbY3txNC1O19U14Ye3umEoHz8Lf/008tgevHTbliZcWhW
3HWTwKGsPLNgkf7fhfydFeVPv7xMhRe/bMspwGWSX6abvw1n3KPzU0jln356+ecvftq1UvgZWdHu
hEY/x0T/rnfev7vro0UiEaOYbWdArZLo22SK4ZefCnD9010frQFZnkUZsEmzcyvzNhTxr9qXf9UP
f1RT/Omnj6Y+1ortnBf48BaO+71IcXKxqhNJqH9YuY4lBfk4OBKfGgYIOQRYyc029moibR7GKg9O
HAL/cPvHQM7YARf6Gddowx7hu5KV+2S6Q/bvvql9NDPTGMvPwWUkZhONgxrhN2waXBr+1YixjyZn
7jqpNJKkxW4K/1AHvTbhBf/up48mZ5PKrMEZiVp/hPocEFgxy+r+3/320fTE2bY20pFzhC2a+6wE
4j+ptvnT51z++YvpSRQi/kz4+ewwHvYK5ImNVp942ctLfWfnsY+m56xFmEK0GYsKZKHPfpYYe/+/
OHuvJjeVtm37F3UVOeyCJBQm2eMZe3mHchgDTUPTAejm17+nXN931zLLGtWj/Sk0hE5XOA7Zpq9s
Am42rkL6EcLG6Uqt8aX7WA1YCURVWy8YVXMn88WFLM9eyxxeuvRqwAZAB1VeVeER4bDUz0Hh1lcL
HC48otXiDFIFesFTqYq6RdlGBAn6sLnpk1m3pnVDGXjoXVcFAvuv2pm+oPXh/5R1+d/eJVoNUVsH
ZZzoQRVxTcOdH0DnpXnZH5q0EXkMzOr+tltYDVbqTdBX8BJzMLrX0esO+M8YE3Pl67zwVtftAXU/
Rx0wzFiXBMiV5dvc/39t7f/XCX5deF6m4J5YFMQVwpMg8pbmcweFxG17gHUIc+gb1gmNh8K8KB/o
AN1svLvtea/GK4xOfe0OQhUydCTMD0GKxm4w7G+7+mqAumPtW5QvqSJakhPgzAWDXuK2S68GqOHo
hwfxCx9KGAOKEPGj5MAO3Xbx1RCt55HBUa8xkNIpT6JxY8FQvunS60iNqupqnqZRFaHbvaYi+D6A
JH7bpVdjVKjQ6wFAUoWHZtg2gUXAm2+bWdZ5duDZOBi6eJEtetAHUP1tdNsHuM5AcBb2da0wZyW9
f4gcYEDsxyuP43zff1mL1i2dpEt803N825Mf+6giK7Exwj43n+eafXCsn96pCKg3GE8FEm5tTYNH
F2Xg+1hXDoQgdmpHoOaq8MuYmOSfuoucjAFFt2lTN37ioHTWedsM8TdQ1MnHBji+PTERfXFgxABw
7wwpBLzSuOl0WCC73FQo0txJcdayT6KGo7uZnaxx3O7nGaO2U621+9lDwboh4F0SBJaTDH4xsP8V
Hd8aFoJ+NidqPPM4vPiTiXq+BfDe+UhsxDUK3In+6AElqIHrjubbdjjrQKczwYaUooapANMP3Gb4
EWR04+e6mnqgsgX7BUTGYkiTjxDzfTz3hF159Rfe/GreAYwY7trz51o2h9Zjm4izGwfCatqJWFXq
ATiiYhnQAxk243d4aW581qtZxx04SjNipgra9qBpK7TtpuX4fNMjWZdLxIBTL2DPqMLn5YkHzZF7
5W1r9m8L+7+2k8sAMGLX9/hGRqTxVIDy99YFauu2f3y1I6hRx9KPNUYxmOJbGtnToq6xLC5sB4L1
9h2rUoq4H17m6KP3yIU329w2ra0j4rXfGmDLYKWCZmlrTLSZ2bXFaVXx/L+92LrTgUzpJHzHUYVJ
bf0NICqIKuCD3SCJnH5imAvQhrEk04MLY8kR1Pop851S3Da01u2OZ/zZMk4U83XtzifHX9AaA+Xg
batjsBq4gGZDkY34Jrbd6SY0dzOcSLd9RquBizW3tly7eCEgIXH0s6TVNRf5pc9oNW6bcYZrr8Nn
5AbNJwDPGJzM820P5DfZ419jC6a1dmQgSuPa5BEmvqJDuehNT8RfbRdaG0lDS46CT08+MT5ticTa
ctu1V4MWta7SDc//tkHhkqiOrni77cKrIZvE7rLoEPZQF0QB7XWgql8bVxdeo786cA9T3yOljksD
QC0q0PKFujKFnf+5v2xE/PMv/uslui6oYfiw9TkjBXI4PNeb0Cp0Qse+eRx8Vt12HvZXKyoy1EtY
C7xR8Ft9cDSnDwlFHvT9J79qeP7ftLPuW/FIP4xMVBibyxJt0W+0bBFbKRHfa+CDGnSXe4N1jrKX
8dFMBhzsMGDo1YycX0EqotsWG381jgcDvaX1u98D4r52egYu4tV7vPQJrEeyPwwzB+6kWKA+NJ1+
Gtz6ygH6d2vGXz4CULj++AiqdpQoq8A6pucWaFoEAdkDBwQ2B46w3DXInsGnBLHxFiUOyBzNgFDC
zkEOSaPSZxFN8h+At/qjGFK1AUElfYqJDbGXxaMAbhaCOWCIt0tQeXechPOpi2V55c1feCrrgoOl
JzPtx0kW7tA5x3Bxy02Yqnjz/nf196ujD/XP5yLhbYFGFvoccItzMArycHauLMLnkfvfRw5m2Z+X
dufRS+2QQDxHePIcGKWPEHz43wDivtZp9ff/Hrn3P38ChlBPxB3eKrr/NtjqQ9V4bcBduvRqDmWc
AtoCqknhQ4Zg069IA9z2QtfVf7apWx3B8AONIzQmkwWp19P6Sjz60r+9mkbdiuAxxC2OiipCi3P/
HCRg697yraBu7c+nDc4AQyszxqe0sIolugc4P/p527VXkyfszR5QQxhNWAKOUznrvKvN/63u8n9z
57pfKwjrED1/w3SQgnMQqSfIp5B7uzIn/i44+u+HjiKtP5+LgDGKIh83HkQ6BtuEtWDIjQRiMSfd
KW9sjq5BDA2uCOc0dp5CqQR65h0QOvPR6+0J+aXxoGmT7F0DVeEEkscG7Gm6t6gOvG3f+Lty8l9r
IM7JcyJCOx7Q5eQXDj7B3GLBuvJhnMfEXx7Auqm8RB1QFA2LV0BGZ46ovu8OlOjhUYeoWSKVxxfI
gwHwfv9TufRrq0HfwfSmLHW8QqaQOkJ0Gt2lpgnurZuo+zryzynSOTZXICsXBtTvKrl/PTlbNwOR
FPmLIObJ0RuBFR5LvKH37+XvcyT6Y/78dEokXKMJ5V8HlrLhXNruHKoJ3Hg71fP393/i0g2sZoTa
gR0YHZ9uIRe0xOuuBR+zv222+V2o9a+Hg4aqkZEax1pU/fyqmuEL1CG3JXXXlDUCUDTkWDjCEbZL
nDfP3vg4vD+feJha8Jx5gm+1775iB9g+JM2Q3Pg8VjOBXrTpUc3tFz1Grtb9DCKVvXGH/PtA+q+H
3XRziAQdTmeg/54Q8s7g5ypu+kac1S6ALr0cJtSEH0ivvTpzEPR/nprwxkSdsxqxqWfKSNsFn0nl
Pcw4VG0E2iCvDKFVVeD/Zvd1e4hkuhyIQ/0CKkp6AG9Y5EkCh/LIPdCvGczoXa2bHxS74mchzsh1
mZBT2g9kB3402ao5LgHU7kEtvO1prgY1SO09oDXML3SDUqFoUlBw1vrw/sUvzBhrsEbVeVg5PKoO
teSyzupqGj/E4+K8JkHDXt7/jQsz7Lq02a+AYzckleg4gZJMhIJ9PO9vQbq3wJqeuXwB9+Tz+z92
YX5yVit/6Nreh1vSL6ysXugyF6Vur1z6wsnPWY31HgwSJHIjr8AIT4sB2pDMc+iDuzTVtk8wk992
B6tR73tLKIG/8wrmB7+csNsjtXjTLIgqzz9nq9LTixXQbxYpGpUPMIcu29mN2ysf6u+j6X8XbpCr
/rx8C0LYAh+eKLhB9fEdnSLy0nGGzlIIh3lWU0++pmXjP+HI19yRaUmqjKISNluqwH+SSwyVe8gW
ew8invrllmO/s2UlH8a6cx6xBvc7xA47ODTJP7RO612XDGWO1LTIGdUwaY1BX+8WgM/vRhrb+x46
7l3QGf757JXKKSofPjut6+xiaP/ElZv++/cWrYsSh7AjwtJKQiKimsJL2xNc1rdVmgBJ9ucD7WXY
LHVtRIFyE5rB7nzmPMTX0vur0vz/f6qL/gO0m9M6sbLmB+SCo2OLitAtDUR7spLVBQOiE1Ck2oVN
PKwWaHSTpfRAiOqXreph3ip5RZaNh61lf4dy0DLzaogZ8nRB6xyNeue2Sp7/9AbSoGmMHzq6IE48
3aX1uXYRtrMra9XfJ0Bg7/58xMEMCSmcRnMhXOIWo5xgzu09vuMToAS3DOj/MAGWmXmWLo0oBH5q
CzUZ+nDUIG+8+mq60A0dZugfvOLcFP+xJul4ciGguBKF+vvcHa05dHXiKtiSK6+Im9TsFnQlPNUK
U3kkSuiejIhffKP6z+8/qAvvYl0vGCAOnk5zuhwYPqrPU+rPJ2aFeYKewr/yus+v9S9T1H/6tqFY
HtDXuxwobBgnPcfBa+cZ+kk5ATsMs8HhfPIkjL0VvXJWuvAE1yTHmHbepBvXOSgJT0YmYDZCD7+B
G/pck3q0HV8+gZ0hrp5Oz/Gtv93iahamo3LScYqWQxhCl5GVvQSUa3aag4AnAGL0CAw2l3nVsfGR
AhwnaC+HcUKjPxDxBUyd6LBpNd/CNQP9zcx6PAz6NosBklvWTN3WabvuH+iw3YyTRT+A0gIBIpwE
6g4+dPMalHP06KHFds5Vx+RTKsvqEUIclsuSJTtsrtp7qysQXBZZwl0GixHk5sTJUzANtzClf9Uj
qFf+DN4iVIDp7v1v68KxGmyXPwc6dKKlE6Bw6cASjL58QZvLL4gn0UMRdDX5ilFUHXrpgjbZoOM6
8NvmPgJ48rke0vaVzNHwVCPeBJloAHuYgbkVIuIUvkfQEH/psbvWE3FhPUlWUz4dOI5XEY7W0fnw
i+Tnfd+51ZXd3t93MPBo/vkMarghcHSbxsMoKnsPGZJ/Dx+H/joEAO15Xhtu3n/Yl27C+/N3wAdw
CC3NeJiNhFhGlGZjEe+58iovXX0144WacjXCeXuo3MDKrPQXSFtDaemNc8QqcDx7rZfyUY2w8hDP
QhkQOA96kO0HtECZnHGfbwHOsggpefbaNuJ8NPrLoF0XZQ6z9kXVA1oJiUf73XdrOAAh34WXnlcA
VnYs/dGq2WnhAOrKk+2H6hr/+MLTXNdrligvLTlW68PgpF+NiKC9FPbK2rTq5v3fDmNdrpl20Oua
qh7B4OvKMU8dOp10KdiPYBg7aIKqEdxzJy3BIkLmve2iEArZYf6moZm5LaoLntSfHyP8jXOQNE5f
YKR+mTBFbZDW09fu8PxJ/+3FraaVtEwmvxKxPszCR2DXb080rqS3GRIXmRSpAraPIHI/lROVG+S6
0D/tcxR99T1Ml5PQ85Vl5tJmbo0Jx463rkd4zIuuA+YF/QfuPpHCYtuNWhI01Yl233M6bB3kyO9M
CNU7VH8QRtbcK9AewDYgj3ZQFePfRNJfbzpVw+IKx9KV5OeFxX1dTOqj6LAfYGYvqgSc8srXUBJB
HAnZLruGg/4dzfnby1jNO1rpATadZjrMJfb6Sak8vWE9JBNZ2IsQCZUpOfoWdR7UJnCBzhPFEaOG
J3LLVY2XMk7+szSoELrWAXFxAKzmKtYOc6hqZAvBUFzeZJTWr+ijOkvcpZk3QcU/1ogcbVqG0dF7
Z7GaP3ehzEjZONc6SC7sedZkPAD/EY2RtT1I/cWd1a4tbR4MdpPE3z0dF7O+pqi4sNVZl6yqqVTG
AnMGRQkpAEQad2xonYNbR1XOl7rZxhw01/eXmAuf07qGtVriOhoS5e49+KV34DbPR4YexQ0aN6Yr
q9iF1XLd/78sHeJvgXT2Bpx6OK9AwtRe8tqFqMRAhrTcvn8nFybgdR3rEiPyohfeFdQCFmEAC6uu
zb+XLr2anCDMNRGZcOkJNMLUPZjkxkPZuoo1GUcrlzlgRQDD1EEoAy1ZulzDm136kFb7FFQKozG9
saxAA/MA93h0biFrpAweEJC3+4qBO7/t4uHn+2/g0rxxljH9O6dfB3LwIVZnBbLPUaHaKf4JF4l8
jSLsXAxtSyDNFAMEp0E9CP5SHiCKpWgMD9VmAn4NvIdUXJszLn3ZqyljCWRShZGcCwLtaAzUUwA5
nymv5TsuVBxF0Xp7o2y31KViheP4ZFfP5223n8gpzUxXwWw8mGYonLEvnwhO8e1u0HL6VYsQQt/3
H/eFRk4oOv583MyiiAIB07lgMwd5FJil0U6Zih3sru02jR6hDthK0T/6sz2gSHKL1BWQgQsKLUro
4KpfCIfmkpKTBpga1g3Wo/2zVPdgnW48Gh1D0V6JwF/4EMNVdABkxopFLmfFBJrQpg1BRrO0CXvk
tRvwfp3FPiRRdTU5f2m5WJfmNo4/tcMiWZEGkCdsxnB0fnizz3+QpdI4QaLZIAcrKfyBdvblpzu7
8L4NNTXqCKmwvHLm/42e+ssyui7jZUlQd9QJp8JGaJ7PwqSiR8bQn11OIf2OY09VRC11D6i32ywp
kEnxUswpss+ApFT7uB2HfqOZMhkB8mYr5hkKrLGxVRZUIOD0/uC/wBZ97oDDUbQ1IxzAIh3Eqyam
fKbWQSzQMe5byLURV+byC2vgmp0m8T0npqwR5qlU90i7Id75o0Bdr1qW5W4ax/AIoWKXs2ier6T6
LozjdUEiIcofdETQ0LIkMKdWEaylkL6KU9U34uP7Q+nCb6yrogcOTikf7FjA4mzAt5ViSyHZ2bhW
6f37P3FhFVwXDQsCzKXUzlhEAgjWOvTGwxKy9i42tfNAkqG5MglfWKvWuGBIn5y+LeuxgLf+m7ZB
9U9jRPJy202sJvh20XTwJSjwTuc3RzB9FpGFMR8LNE6xp0BZfeWlX7qL1eRtulL5NbKvRRqrHYIQ
GwXD9/v3cOnSq3k77Tu5lLTqijN7qZ2wCoZXJuQLr3hd34pZGJIdUuqCLXEJIzAL75sQFsnMgUF1
33bQhGTv38OlxWdd7qrcqqzUiJZgOSnu5T4Zly0ksOYU4FyytaWMN2PP98hRHJPhc72IG0MS61LX
EpifMo1lh2oF4xwa26s98GjLbe9mXeoKt44SiNf0eO0Cmk/2jTr22/uP7MJrX6OQexI2UdRPfTFX
yseKaZzjSOW1F3Lp6quPqhIDj3hKcDgOwQ6TrAlQ3Fx/fv9fvzA7retdOXXKualx5IN+Pb5fgsbJ
KxWEz6L13a/v/0T0e8P/l8VqXfkakxlb8QjnXuqCpgPvNx1rWPBcuxto1B7q1K1eS9a2IKQG/cPg
DhRKajgzRqBxuo076/kzyBFj1rz4RxojKOmTR94C9M/Lmn91klbv4jYF+bJvgc/zG5Ls2OzoN7pA
RNGVM3bV8dh8c4azbyNygG9Xbrq8odkCKa+G4oPY+jiG91mA9non89lINiIk009qqdkFfjh9bmvf
fPAqQhBG9ehG1VTttSwtzSsuIJYltV9Uo9c+jyrGUqLYsleI3CnxGSx8JzPTXD+C5Twi1ttDqd3q
sNmLQExuhrAlnMML8GTU+TQt1oHas/OQmnaSVH5u0rEZgUG27QkIZjlkc0gdB4ecCqxlhH8fcHTo
83KM2hfGeflAFmaee6cnWTMFwFSPjg22NQp3q8yZJ+fZU6bbJKhpfEHKui5STgnuFYiap8jzonnL
64A+dnVF70MAMPalUqWfEZX2+flInCAXCdwFqB7KOy0ylCoLOfH36W+z4pjEmxQW7H1Fa2jh+0rZ
N9bW3rHpWMDztCZjmDkU7uF8sl0afQgF9Aqz0R1SLksvnpi1wY9yhBWjc857yQ6tDvfgYHEQ8EEt
fgn9DhZFTHYGbgQYk7GkAlQKpC8hFJzcLh3yxAUshCqRfiExi04jDeq8NyPJIc6Zh6wFzMfLVBfr
bRq2/maca75HqKndJMKfP1EYxvqdCQeE3zv0R8FqgD5ptOn14hRI5g8FVGtmQg5xGPqs6cvFB09O
g6wWjmPT7WjN+fxp1G4Ag3wSYApQrkHNNCCePPdrZT+dE4QfPcQJ49OsRtd+iHEjb+UwJd+6SmPD
2sckPOBMOD2w2Knxq2CLFKSeYC4NUV8CaUaMk+4IBbnIqzqUbi7i1nU3CYJZX1lbMUgRYja8EEHC
+8Rdgn1vo+HTYmCTnwAyysGZ5PmQTE6dIZAd7VBKj/LYKBp1UMw4MH5zvVKJbKJWA/kh52jDFxDr
Mibjs69y6Z0wD5skAFdQDfBQYEx0SBl04T4xQuU44bsnvfgSNEsPcnhwSbXs7mb0SeV8MDglyAGR
r01j0iT+NXhdXyMOMYxZZFpT7+vFtptSBeN+0H4557Tq5S4lbjUh7zwZCi/MCIadZQ4MGfTs3YgS
80BH1uyjVNTwr47prosggdKjb5MDiKVJsmGCuDCQTBTIUpclzWMD+Dqs9MLPhjRS0DkTBc0Db849
RnD47U2YstNYmwWc5NZVTS5l2/xoHF3Kh35AR/UjEFDT96YyS1/EVPV6OyftD4Zm3SMTkdfcczv1
cOZErnBelU5/OR2tu02PVQJcnKmEowfQ7+jRcEv3ZLbemwDo5lEGEX0MPY/mcxh1sDHaCoLyySPW
zejYQEAbopP8lUJI/4hwmPiAf1/+nKpETwVByv55Jin7FFoGmEeUQHurOyAbQB4Hoy51rXvgNAKb
ep7EMRwNjNg4uUCiFwS48tK48BVO2DTeVQT0Hk9Y9xPS98kjHya1rTprPk4BjjuISrbxB5RYyrxq
Ko9sGMhrG86j9DEca2RolRgA2DTyyNxG5nEzCuzfYnGPVmm26Q2kJ2AcwpQWLM4HBDLjbYPYFwxQ
pB8zMpFoQyzeQYSC3D16D8RjSkz95ghGdkkiozcWhPEP1Ixgm1XV3XeXx5gDnCagGfp1+3yqfZw3
gXN8FD0PdmVU8W4D1R3m/rhN0KlZLdO2J4M8Spf3W7x0c0rnof3gBHO/jRI57CQQgBSl9IFrsraT
Dz7CPXEozlWNcTvczSgriVgPQT09JBRHL3Ss9/62XwDmzcZ2Ku9kkEw/0wkiqJFDhjOLsDqbw2Hv
pUHcZdqn0DuZhNeYW8MorxwzPSpHjnuPD/0zp76HzS9mfp3VJvB3nPLO5ANaagon0szHVLC0nxM+
6k8AoiHDkcbcyX2e1GFWLXX/Ug+6R8oQM2LWVGX9pBnaozLUYsM11EvoupSVWzCNm4eziLPKEPSL
X8I5lr8mqAc2yPKiVJQssCDpaAgzL2ywyKGgnjwHguGMUUJa/80blQ+HlSLtgbf9ki8RSe8BKYS/
SQ/Nq046g0ULiOJ8hBTjxZHlcExsEg4bGOUVpsURMpuccw8263FE5RFmS9ZA5FDV9VPotRHfjA1I
a3lYE/MU1DNSVEsIqRpaN7tdXLVB3s+eepBLFd87Ev8xIPedl1cs6O+XdsCCTkPVPfHFR/9E6aZP
xiXToQYkCn6iMKHYATT+lgAheq8QR8gCtFrBIzwNfZ/3wmkLEtHkK6pXUDESh/KHTYL2HpwC86Wp
6HgkY1t9S8vSL9KUQj282Gk7h9WcoI2QopchFhomRTp7b46MqyMUbN5bHRi+D7Cv+KjnqNkEDFbf
lHkcYfzJL0wUD3rHEt6/IIUmi6jU/r5sCTxA3E2KvqfJSaaIzSexwrJtgGDT2LwhvsCczPUYnx+4
6EXyIU0Bod4EPMC3EdVtysCrDFvgqtpkJj8jFNBtTFoZXdBz3VcWhDLZNNiLfTBV2r74STl8M6j1
PFX1pJ8FYigvmFI9jcXO7c1mSFP4kzEvYvqFjvep5m9t6It9N2H1mRylIery6B0FDXzjk4r2mzit
orsWDjwfnSuleY7aWoKZpzC5MxmIYyPY/MF6hu08Wlfltq9M8ja6rb8dnahMjjOdu1PPsSeDNCsV
IOI3fESyWwb+kKcgdnzQjXVbpO4j57GlDv9OBkW+aCXij1rFfOcaLzpIRdAg3BPvNJbok4erySJd
h9JH+RqA75UgxpZii+W7xn4FiQk5iSU1cZvLsJ++Ui+ttiauW5AtWyqg1Iv9ATYpji+26QPxVDGr
yy2fxrCQQ2rRBS3FyZlLu29k2z4aREz7XRUEpFg8IudsRjoboFlewvsUR+0xktPryBN/c86WTojx
xfyuD2Pqwx3Xh98dF7V46CzkwU9diQoWpFIBux6GEAdAKoDWZndO7gl283BEoaXqrL59EQHpxp0M
KjLsWgGgVFXCHdWMFlwAUaOlOTPl0IAYOKB+IxuSAe3WSoExBpdkw71NPZY0ORqYiujPEbvtHfZX
CDJxxslpjghsceAYUJtxNHazjAZL4fmEp2cWI+W551PaFZr4wDkHgdttQaukCyrBmvo+TqUpKNIu
+EBp3U+gR07hEQV8/Q8SSoTQooF8b3xD6k0FT2ifEVJO98A+kQ2p43bKsfFsmswnrsg7IE82XZgw
tWUoWVNZUzIcZNAQJ2asbqECCBnK9i16fVGZqWvmvlRLEP6sBkDZUp3oc7mmmJ+geUxfqLBet9GG
Y29jsFVfeAAFnkJ09RhYzOWLDlASaVD0F7MYQVA9Rf2dR1z/s2M1XNyY61CNrp17cElNkjm6TkF+
a3025Ehzojm0R+0SPEttG+8qz6K+zk+6ap92s/vYs7qFBCzZVYlq35icRTFbUz5g/4mRJOm4DVv7
BuqfST+iADsK9v6gpL8fKhV9s+U4jLkdjOsVmgZQvMmBiCRfFgq3GnGa9oE2w4DuVCSpZwxJGBx2
dY+ueo6j9z41aCED9rhChUkzqCnDOXDxsFurXfJgRt1VDxVz8z4ExWprsX+at2kqQlTzobtZ79So
T14XC1mg5275AQHsInbvHyBdSEv+nsJdq0wSoz2BQVLvrSC4MQvs9KlH9vahkQ1c525st6P2xmPo
1cnXcabKzwUfpwNSERpY5QZnHoVhH8eLcXIh1FAQde7sd8MROQJWdzwT1MU+wcZmwmnDVhRfa2uh
/HIXwu7xQGZn75Ey6nK/rJADBD16giOOaWjWGeuQc/ABU/BKYCx2KJCnT03Lh+8t8cv7dJgDkhHO
sVGoVUAgois91Bn5ehk/ebxvX2tYFICAJonccKwAXwdl4GJE7GM+9K3oUCGZBF/KLnA+YOCNd73C
2SBrEpQAaddAsiknL7kbTdQuwCEiTJSHmEXBkLORpcd6Xggmd7fFwhghFNxSn31AAUH6wmQ0fyKY
YT7NUVnvYxIv81YkAcpBYf8CXdYtQ3xccSQOnSfreyT8zzvQoRNRPi81nnF7/luOYP4XAXNOn3PT
mV+ShekvkB7nMkNfX3TnNXDI3ZfoqTjx2VVf0SDj2bxJeXCwoWc/jrWHyacS2NBmcGybcusvfPrm
08XbM944/0jkdL6kISqq5QwX4G5o2v7FSOV+9SYPZ9YmbnZ+WIrHABNds5latECdZ4a5RXEkxHgo
ajpKKFmrTACjK5Gs0vNrn/D0gw59+4oj8ms5o095U8Vt+yMVU3gQifZfumQMHqiybLM0vsUrZDDM
YE8eREjZy6H8NNsorCBlqcS9YdRBFiQsXbQAcEdiszsHB1GlPss91G6wjC8DorGdo08Jd82zE/ly
Y9DLds9wRoGuJXRpmGuBY/6GB/45ujE5pgE+toqc3QyBzQklYkiwYFPwT6hr+tkmHXUzp4ziryXz
tZ/DaqR/IijAcRpuEKw7IJiPShiA/MlrTHTIMry0GBW7g3M+8oEHTU9eMLWFj8Crha/EKV+I9rBH
ArhvfJiQPJshNYTVKO/BDMFxmTuuxVxIuxEFYb75Ujoh+yCa1j1x1smjafFnmUlD8Qh9DY7fiYuz
u9coaLLibgy+CjTEtKiaiQcviytSPYCo3eLdU1OeQiivDiX8gU9+YCBLl+00oxgPXM9HFPHIZ82I
u5euZ+4q148fwetqAEKOkhELCscAG4hrDzMl8Q5i8uaDbLA33Ew43cLUWrGHOALLs8XeD4ELlXyP
Z8qfHTqXuTdZ9jWGv13C5zX1n9ByMWxBV5VnXLo/wrODXoOsQ24A+OFB0TLrZh5UG5dUw4cEVYg/
0M5TnpCIhqRPlr26g/rTPU6wQWJrOrC9VLHNkQNPfqRlWn4KxaARDRiWFH5m6x/aBiLhHIIH95MZ
g/FRu83yiilVZjEgoF8AHYi/YHVWr54fLGJzzic8pT0pFXI1s/dAUqiPsQN0BpVhX603U5wGe4LT
HPzPWHZTtL729ffOGcXOuqHYYSZ3543bBdASdVXv/fIrNb2ixjD0N0K4yasJUMCUqwENx9DjTt9D
ykKSSSTbt52iFoquWNjPJiakQoEVQjSkDtLP6SLMG6xoOODDzhzli63cB+1p76dxJpVZXaNznEUJ
aOYa2UUfCzaO+rEp05cmaMIf6ajZCciWCB7aBn5Z7rXBC/dHhj2TkQ/xMKbPwTDN+E/mJv0eKvjQ
pEyaIww48Q7NfdgC0yRAoEv2rHwLnVacFS2z3nFUlLPDRLGmboewh0AT2cjoI/owsVUACs/8MjWJ
9oOrRpwV2mArEAK/J61kL9Q0sdx4VjevASLtdItp0ELNZG2JvaaP4EhJGVrutX92GDtkVCQT3DNY
BZ3BaBz8Oged4S3yazvUuyf3tHaaphhw9FLbCZGCF5kab0/r8x6klVBRJF6Po1ZYWr/BNqKhd17l
Lm9aBOFrq0SIQE+fNlnaUvUcqA4zXL24Fn/qlual7kh1r4Re7k1Qosk0NsweJh/e5wz5E4umU+w9
NnhEwyMCNs2dN0chzcDQgcUvmiIWbcFA8T91zGCBm7vGYKUKdedu6AztHQIInOFKKAG796Jp2TW8
Lo9oT+q/x2Mb5a7TO/KEydDW2LFGEBGXCF8Utu05z1tV+fukJ/r/Mfcmu5Ej0ZrmqzR6zwsaaSSN
i96QPrvkrjE0bAiFpOBonOenr8/73i5UFRoN1K6BzEAOykjJaTQ79o/PZZNXFT3DmTpMrj+vqNEr
+yGXct2hqJHXsvT0sag78KmqSkw3MJdWvFcWGpiA1BPwrNxfggUbWogvITp4mOSPdmJbT2Od53dl
WnXk65n6mOulhN9J0rt1mdzDkkQ0LZR5gW7cpDR4lOa5Hcz62o6mOCR9XeeAmdL7Khpob96BYtmC
AiwIDnqEtL1quNzPa7EyP1QV241Cgp4OzAxx6nunVdIgPBmy3bRTCRrSlOuzcHX9OouVQzN3VBQs
bpp8Zi79aFzuWcjDYMXVNa1K4IVk0CamclekO7rTVHokKKW8cKhhbqRnfAGAg5nNtk4yk/AdtYX1
5fp0dzWmkifylIaTN+CDmuUaFyEQuv1eKn6DKjJWrjFMshunoZgz5KHNekdCAnO0tqdNPK76Umom
B4/en9eU6BIA0toS9Yal6B8b1ua7dm5V3hV898XIG0MGY9XkuxyJ7W8Rte4TxTnxlo7H9bFLLO/I
pSxlOYtl5hk563JEDTrfdNUj2ox8kh6CN+x9XNuaS1uLcjtMa7xrjE78jM2UPmSGmk6LWwBV1308
Xm91Ax8tkHG4xgh7PORXu9UeyqPUxbCwU+F1pGKSoKdWcX/HWUwzYWEHxKGZh56AZS67Zr/tm57e
KGPEqGdTqj0sTbonMsF/o2hVPreV6p59q4wCj9j39xLe5UDoS7N1Z/YNlbdfKsvVa9GYFXHURd1s
UEPIKMzMxHzq2sa8VP6tT6ZW7YkTm1Ot8y2Gj6aQQ7WRtTV9rY4wHtq0XtJtgbtnW/lxtIEZSdMw
mVP/Y/RQs4SrGUvFiCujrQsIqDfeODXWU+pm/fCyjO3A9SMyV2+7LDSrRE5GTa1ROwllx2YfS5oi
1cjIWMkm2ytnFh59cMN8HFoKZAOhK2Gf5NS3X5UnjfqZMrR0nwyt/tb/96PXExWmm7loCs65MpnH
IKE5Nsa1PhrP1G/1XQjtWMlXn4bcYTsPUM5bu5Bct8w+PXROP2yViORzlYB+iTVpqBGXfnqXK5+q
SAWfEbgUgijmDwcsYUUWFoDFVx92JcZdRLHVPZOAeJ5LesIXILZtp5p5y3hGjSBYwL32EvNuqVMZ
cjn03wcv9gLBt3dINbi112bzQQJGAhGk+huTtRcmZamfiqFR10L1zV6sOn9buCd2zGtt/boMefeQ
p2X/5lngPQZ5EHttue0b9afPBnP8zuoS51iLFG2J4Cw5ybkZv5qGOdprskuS+Nan1bPlgFYZYSbG
5HOYK1idZlp2xjou760LsS1rUMYgZte8eqlaraDvFBTLMFpH2VrxK9yM/yr6utx1GKT2GMwwf1FX
JO9hDZAxuSTApoEc9fKYO638iXvZvNPT0FYBvaArpzfByFttZenrOuHgy+a4+gV456yiOsOptvYA
UZC2g3N1y9u6oD3HMwJ3SZtq0xMtcqWBN7rvRJs626r368el7RXV6I7RnLzEMkFwEJ2wCcZiPq20
op24Vg8XnIHJnd8hjEGeNJdAPL7Rkoky5Q8iNdUTNEF01sOEgZXeCvVUzZN/lA4B8IXIk7dytuaP
dY26bWevLfCcGHZjZtk6JDNufsW/2QWgDsmfymgbimbFuOUIQuFfd/KkgXh++GfdBhxEPxSu9u/d
hk422SbNhjD67CeOnQhwxM02Xqww2g9xfExYt/vezrGRQK5S55zWzskeh+TcmNpnzIu8IijmdL2v
NRtImNAzdPEApNeAYy4HW+WRbGsoNU01fcekq1eb8o0RYKIza/2VRol5qtt+PpSt796VSy3usjbF
rtGq8aiIxX5OnZQ0FY/KjJnzss0/6jqmuVHmUX0cOhfPH3TDBDnBQPEI10YyZ+lRJti1E4X3Ouu4
yEAk7IASvC+nNYbtOlXew4zsz0eyRfnuLVq/nQhTzMqftDPoyxNs60kSlR8TJOnBQHi7SUDO1mAV
DTEji1ekhN5loyEw/Fn+J/iLex97tL714wwdH80wNdnUVOjAOnPZA43kb5XvJ3zfqmk3k+dmpMNq
b2/kuf1Okh6LYi0yNC8sYbFjLaao1TQwiES4WdB/lM1/mvjGISbxSiN0YjI8yWnpHhWf3rWujXTb
GMuyn+SQfHHpzl4HO8nf1Tyk38KJ2JoAyqdNmUAxAnLP5b3MrIbFU1Ak7y+Rc+9aZUYfcWoRkttH
z8s4YwuuGbuDGARy3y+13Mpl4QVD67DhQEoPfm64/1iC5ZFeP5RTg49xkPVwjoFFt5OtGiOc8tIK
ZbQsL41v9XddIrqKgxnOIExXv90zhn5y6xxvYT1rwuTomafVSj1ubMBZsaoWhj0jCzvAyHud9bya
FG9Xh0ToPOeOKtSl7SfRBJUexD1XroJOEe3vEDeKEyk1y+fSSf/Ts+aeN8nVKWnUTVIL2giW+cP2
V9/dGvxw19QjP4iLU7m1U3u6tJOFEdPurOKYc16orY51/0gl6hKYYhi2Sez4TxkWyeMkbc4KehDu
JdEoZ5Iz2/uJgsUTTJ1+bZyZu0WOqxCO191Z4nZikFIUtEkiQnNOiK/P04o9vIHot9Zlby1TvLdU
Yf6JOXbh8x2BzYBQHp/KceD8AGph+vRBX35ywjLIXawzKECvjA9qEfNRg2o3QUkp4H5QmdgBxYuH
MSnTgOGp3AiOpxPW4uQw88M8+EVZMyiOebqnOMg+Z9wfUbEVXJH0XPgnp2Uvg4yPjwsA2IOB/M0K
jGatP8s8Nx/jPhIn8o7FsTBFfx9ReHV1nKz9Kcpqyu66ehlRJbi9PPR26/7JB91/UB9t/Z3arNv1
ToyHVvXLW5lB4Z4H4adip5fOjAOETuM9mzvIiZQczBmChJnn8TFbZCvsu8gRPA++23bnIJb/HZeO
cLkhLVHzNbw5he/cYrsLf3rR2qfLrpz98mAQtQnMo8enNfGUCIDm2k0iRxIZXUed+3wQx1ZWxjYi
9fsECzV92F5U7GoDC25vZjM4gTR2UY9SMSIH7puaBMjzVvjtFjqs2ri1Ff2bncjfEi+R/larAkSW
mVGBso1qN1a5sMK5G4fdYo/yW9pjebD7YriX5RgzW9eV/VlljrUtoVkfxOSWGLTa1rqUADUH07OM
u2QY5wu3gprQLgnanbR+f0U6SWuGWozmz0CKDqt8UcahTQ13P4h4ujPjMSuCSZT00aRVfsXyRkd3
SsMjy4rylBooHYI4oAOtqoPZ7Mch6NMWakzXdvXG9odzmSPsqN1ibcOoBsIgS7B6RnUhNs5q1fQ4
pAZX5kbZIee8+4psQrpBTHwkiNYCHbHw3T9HvtRPDnjspdG1uc3X1Xm0/SyDdyjiEwNgeoKSo57O
R62Bkxhokn7Xp0XmHQug0MsTm193ZA71gSdF/rMOfR1IdBbhAPeIzWktxBO12MVT7lTpT1xqeW4w
LXznww31dubVee5L8m0rIMqdkosKgPSiH0Iq/sZe228bc2Tu1QMEHmPEtk+6CHRd27eXd9ibeIqh
4OD323TMd6xqEMBMd5tU1NaOOzL3tiwrF0a5Mv6DDddX4ax6uPwom17ITJ4fCK7Felw4SF7aoTAP
JHBZG0uR6GHwEqHagL3f597UU9ali0truPFd5qn8aSadFBTelRm84Tyex6QXzymB4FGYaElptQC/
TzOVvqRaT5fCdG/S2xo8fmb7eHKtGcymjNdtMudaHVoTAJfqmJqNkyztX+Eq7ziK0mi3xkoe03nx
8yio2P9XTOc1Fa45sNdmysFfhFgIsSF7qz+w2SUm1zZTE+EZGeO9Ll0CbLvJjU1sXpb36sIWviIt
iS7cC6wxbBLjLTL6aWdHpXEA7JsOdpTYdjCuTXbKgCM5OCp//jP7U/6WIEw4VrVo7wuiK+5E6zkX
VWIsCwurL7axG0e0SPMx6H2Zd2ke1G6af7Kput2TRVV7upnczN/T6d6ZG6JyS/tv2cbtpjArCNKS
XNx+tToAsZEUp1AX9WRu2r76q7JmlPS64SF37DV6cSekUdfewJwhxintXmxyAfxdwviWhZi/snI/
UpvJf0Mnlhs/8/+Y/3ng/huKEMoRWQM/3aZXfsyJu6ZvFrtwvGNU7r8FgpyrMFxQl4rXk8AHb6LV
Dn66SP70ZObdE6CZBa00RtqLeTUxq3pBxeEaIqJujjNqzbMLS8aTFo4NxS+ne6N1kpAiYtfZNpbr
68Ma5RHd2UrN+RSSluFF8fH2wCh+jnhhN7Bk3KC50xBGkDcK7F2K+L5xvKh8EnZavUZNXSQbr018
6iwXG/tNUmVtEfjEGfwwaw0mE0a7tEdrACiAr8yBmEcv4vJqa8/my9uJIWhJ3MUIV2b6gSYgXFxW
pqPXqVzSCZ2O60x715zL6RQ3eVwFMWlyxmcFPnNoLShtzuHxBx2P9D7KDHYgSPzaYOzTqZNx4sVD
H/I5SbmHgvC+m8WkvZ183Bx4waqKdS8sZO5rmwxyk66tdV2hhUBR8sRcAreO5baXsj3PTu5+WfTO
lhylqrQCe6XIIkJR9JgvkfvS6QqFSYKoyXbEvPGmYTlphcFY+jftRwV6GCq2MKZ92TkJjw61PRdL
0sGK2BR7U7kFJFOSlRpQOxp3ZhZjUcCCh86mnD54YGrXDq190jevUYPs+u+09PjZbCCzS+RNMjow
7s7mVsux+QA97X/BecuPNHadZ8e0WyvI0FWdoXSQxeUdu3ZtOJReDzEDOvpwp7gU6Tz/a+TsHypA
GbBx8i7+pubKsN9ZcbJvO8u8x/vUbTpAOg5lFfv7jIX96ZN42YSjb0hanuvhE8tafk2QdD2zlJNL
V+TmhzVWKqjseb63Ime5Cnt2qReYlnZDJxV3kWZxn5XRGSEnh/uv6ON1J7Oq4eytzJe1Wocd7/8c
2m5m3UnG21/Z35AlT5n6rVbLwKKCteajBV31YpqlKfUav408hYzukh6WGYjA63MY5aiqqwOimeZr
RIZzNrqsP0uV/IODiu4Wkh9EAM0Zv+PPodY215kqwj7N6UIwM8/5qp0HmR+MkuQAy6FpBPK0DeiW
pNetEfUZjMA/tZbCCqrHieElUVWGSsiJ4zPWj/VnUskCCymwqQCpP3eUdt1pJOg/zmDoDwnVSDB3
WrfUkSODDwQMzblliewYotPtaBj+Iy+g/1TVRXRtBtmFAwPebl5EuSnaBfiaXO7CR/MRc/smk8F7
8bM6e6iNqvyajAIEdI0q+J+orx4L7icynPCX2f8prf/fKqJ7qTR//H820O1/q8uX/u3+1y/6/2MB
3c1G/N97izZf/df/8Vv2qIVuP8D/9X9efuuv4n9qn7t9/X+2zyn1H0BgtufZwqfunjbU/6d9Tpn/
AW9l2751+0XJ27/5r/Y52/wP6kMt4Egq62iRuiWf/Vf7nOX+hy0V/Kjj2pZNwfr/Xvmc+f/uiqGd
7Sah/h8CszJDL3E/ZS3UvNM+droZrtx29bH1xbp1lGE8mmyUwOf9qEWQGo7v7y1UIfss9oanKjf8
kGOc17TV0SFNwOl82xr+aVTLOIuW/O9kDxR05bS1wVll42/BrXZr9ppRfhosAIZq2mnPp5DSlclz
E2XdJanGPJDYbvJQChtRBKHd90pH8fNakNMSr8L8zRkJNqQhtm3Qmrl3sKs0f/RNTWo4L93LSpUx
+r80Uk8MN+II8KveR9Oxjpkuir9oorIPSkBRVTZG0+zcyib/utfqbKDZNYPYzNW91UR96HQlStfW
KE/TDHYITUbkhE68p0jHy8VOpuatsSpyZPqJ7IUQzUbpbUSPAm0G9P5Ns3J+bKzbTXsYEuPDm25t
kyO6rkuTLs29a47ONku189CDuimabs4MLbBA2pkPTTQtT2NWF+/acuLXNG9chGWZPx0a30RHLRN7
/Ryrvj9rfbuoQaqn75GXg/1RBqtozZL9Hcxx/ckVHBaaHNN/9tAYl0zq4Qf7iHmXdf7chWnsMPdi
fUFVBuIMgr2qN7hxsWm71T4tkBtpYA1JTFiul1ly02AufIskmgtUwkp8182ivyuUqce17+qf3KmJ
ikXuSQjSjZEsYXM3nXBtgHrZbtuxexal0sSGvtTQvbAWgLCQHG83f7e70CHt4scK0hx4HqErjTxm
+VhL/yiclxIB/CZDeAeYO+m9B7AVGKQJuHm+a+JEAgb0F/vmRV4h8WPPYqNE6HRg4LY3RvUvtm2x
T+20CIfb+WqAyJbZ+hdS5iB8vTdE3m5QrqEapmHeogZ7HORTV+JabDQSdaRl2wToHkLta8oyiv/U
gwWn/S8rDQEhMGMYE5Y0fyamzU2pxD/0I9Mf01XdFp0Ab0sRg+Twp5rFlz1PICdYEybELNfObvNz
i/h27v66Vhv4kjOgN/y9N3kGV7IbW/mJW29j5fm6jRLjmObZ3sN1+Gkts7NT+knIsd6VRv6a43ws
zJeBoudKJ/f1oNxjwQCfp17YlQrUtxwfhalgp/T0MNlRDms77GOix62k/G5KsB6hoC9F9Ab0eaSG
OwmTdHXDcqHCuVfmsTWbKydxekq8dBNXzodK4x9PZNehbV1anp3f1HNBiaMJ+reuN8Lrs41EWg2Q
lSio2khhyzDORh/fYd7kIpULfujpwUv8LUdjKJGqB6JlIpU6vd3RHzU5Ua+Nb6Ci5kDekwa+72C0
Ls6YhjPHn3ZrhuoVjZbnT5uCK+xkm07QeyqDrGQlwu7i4kv1m4kmprN1s0PzEgVF7cijlsWz1ZT/
huJ1UqsZoj6DyqYeJrB5Py3wIkBHIbdcyyp4e8wTxMofCe3k5sZb9+IhKXmYVpMFMv+63JlOyrup
A4ryAfE5PzpMS516CnE2ain22Nwbd4keFtRlNiSfEVZt/Ki8vt6lxmwCJcfev7Kndz1Zou0w6nnj
AIxcPLl+eVHNPQNKUn3Jpe4ZGysfl2uW0K0bzVI/um07fM2ShwYQ3F4n6cR74kazi2nVsKFxvfbn
WkhzM9YiOuXVTZJmrKt4heoD8GSLPXPzukpnqr+XabW/jGpKv1eG/V8bgvYhbjt5ROI67SK/cja4
K2tydaY/Tm90+wqv88ExxJ+iQuPm094TeJnhBAoOLwCTb09oTdEeLnPVILCU7j812+c2riSzWiyp
QDOrLfKozwJ5T08uyEYaSI6FreNTWZvetpjJqxF9d1E2gsBej/Kl9uvh0ZLzGTa0fkjn8WtAwPNQ
2qoKPRSWcLtVdI08V39HVeR9FxpUJ4ASkxc/41XNIwupOxYtVYYiJUdBGVn1OC8lSEmcUZQUdS/G
NC7hHItH9ADfq1z7XeKAUTmJa72MpHFuoIoY+MBRZ7azfL4rLJUQnbZ675g+n2G2J4EUoI++kA4A
smQIfccM6jRG+lklqH84PthSY9i6blWcOb4oDjqfATL0tFeRb28EIrMJLwBKxs2SeEiho8Rt/9Zu
6R0c5KznfpTrsSzUBPpu4H7gcJcsvnUS9ZZtrNjIdKC8I58Gu9rkrLO2vRdp3/MbjUdpFSbw+O1W
mjVUuJZDiDbozta9exn696Ju9d8KX3mY5VJszQbl0WyWDuATYKKnEV/3Rb7jUWgO4xIkEk8Jc7xB
sS2WdzdfsMtYxrWd+UED0x4gBzxoTmWXn5HI13JjSnNFSjn5b1mS24p4No+jwU+noFSIvULybMH3
y7YKZU844Vq329hJHmLAQ65YMXLHKOzjotwnHcj02DteOGdl2LjdblXte5v3m2mW/5Q5gyo3s9gm
LoiOXMfXqUL8P6yNd58aNgIFXiVMUS7XYWQ6tY0GLWUYOyv0GMGicyt0u3VB6MrBsd5+V2b3vGqi
XWX9GF4/ghH7XwhSQ+mWzrGSLs9wmP7qvLlTleeBtBgY4Ivpd5yhZYLWgC5O+2lrTex+MO0pJMBo
HWzj1pQ0o0P2lpPiqu4jths8YWwkkrLOtfLdFNV+aNsx+RoOeHnhb5K0OJb1iEzL+JzdpryswnPC
lJnhvIwTjubV/udZNrfdAXeBPZ1sQwLgZ/fUugSgmTqo1xnY2DW/vRxfFXRHH6CRCVOHvxCT3Ww9
u/u3mC5i+KvrtB+jth9mGS/7yob5Qh4QRMoPEq/Rv30PhByrDXtRChHafDLk9OcB/jscoBRIbQSA
X+3pfhid/JEWK3MBwiFihytrwnVqeYlyKGbERCiomvsO6PQ9HYeDPT8JQOxwiL6TJrKQOLnbflZ4
tPEmocpEK91fSiPZ3bLA4mLcdX35lpQgAmmp/whHh6tnHhfrAcnafdEvR7NzzVPW4OjgsWwcCuFT
U6uLlG5YoQCCJFgfsc7fLWnFldZ7GHscNkBtB/T/XL+t4m01cn+H8vLo5N29Sl0Bw9rH3omErqCB
jDmOsJEzE8DJg5zrCkM+l6v6ZxFoVrTPiUqasOzzd2RE7NBJ9I0dft2a+i6f5iyci/Gvu6aP9gS2
2yCoCg1gjEHqT3UTvTSNE+YmrVA3TUESORevyEWAWn9TmvP7orHw1ANai9vH5FhZsXO109yjrZaX
3H1uiuyPmsujYyBnbNLiyR7Q+LiRCCCGgTA6Yz3S4tn+GKlzpr0epUBUvo6p+ULYHJZa3d2xZnOG
Lv2u/DRjC8CzthQKKhvdg8yriSOP0ijXWR9A1lBhV4gL+yIrA9/IKQLTxYdHAU03YpFxZQfOO1mB
WHjTINWNaO/oRIZL1tTbvMwuU1nd6ZqhdpjLpyFGitQnkNvqxR4mJg3hJs9o4Q/ZRDASaW+bLq14
o+GPhvQnU87DYJtYT12c31ywwZQCNMz+najXPcaejSuGBzISzjk8ToIeLYjGWAQU0Y2HOu9VtYlZ
b8uKXiiOcbXFVsPDcA2UxA4F80hats6MVtkfvzPeqp3j1WtgwcfuHXc4tqpOuNcsv2z8hBCekS0V
x2FZTsiWmKnWg2Y2TTlWOgsa1RFm/ewssRF6OTA60r+T6XjOnVlXZ99DKVBkTwS5LBtBJlOBn4sC
rnNmmC8tI4/V2H+bseWm0DvXsWMTrUfw+FVcIwc17ZhVd5xJd2ZU/THmFS2NpU4gaoFS1R7d4iEp
iiQkNulqimuqrCMk+2OZGR1PxEVMN1i8rBZtArCd2D1wupi9v+265NPo9H22OsE4xewbfeAYKft0
W7+43YQPwmz98jISiP4B+hBgz+QaNk5/WbCcw2R37tMix504dDsO0H9gxX3I8XiXLWnPhx1fjBlB
jDLfGaZIWVAY0rN0YPDxzWnrteWzl3qXqrSIJmir/M+Ij4P3RNz2pIzlsBZ4kSrrWI7LriqN5ui3
P60bwfoKHnWarM8eZ0sYRX8gzk9Y+ORBFy/2XDO4FkaFaouTxa07UvJA7aLcSjAqOWtYKkt9Y+ac
PwfXv6TGKTX6eWOTBLxq+84y+Xb6fqyDBXSfe2/DANTLYpNkatp5PfG1efVKPRsaL+snH4ycvYBg
PxvPjtHIPeFor2V3G0P8Zud3fX9UFV3vWP5ujWf9s57shFesUXyeg0VWqftY5nYWWGl/rbr02+uN
R6ppDqPn6L1r2UkApyUQUeybwQwnRKEF6jmR7BKcFKPNB6HHi5WJd/oAmtC2qrsq639nBJYXvLBZ
IK3y78KX9BG1EuMYtbvcsPaGL95HC2aRxdw9iTidj7MJTYGZLcVRRpUoW+Rn6rvWtprj8UErvT6q
hCUFcB66rYMYJ1vRcdblQ9X0T6lASevrIQspv7mza7c9jvXQbozS+KuH5Gdtki8PNig0JjQdpD4D
o7rtu1fV7Xs5eVetZixDzLybuPf5Mep874riDil+xlaU9VBcUj05vvHSGMVyAL10oAHVefLr3zbp
Jypt2/ls254OI/hGajNFvI8L5IY1OYaT+cST14iOnHTrIDQoOhygeMwUdjFIIZanvu/7m4QL0TV4
Roz5CHzATa1jgVq1HBtrA7Dx3Ml5N0Gj7w2jz8OsH89NpA9uFr+IVtf7GUnvvrO0uVG+97gyCWTQ
hR0259i/ZrEK40F9x6ClwDTZL5YnFCit3AoLUMCMywP5/w/an8JhYaT2mLwWWfFbwf7H1esImxJA
f+7jJD03WYEalBbSAMocrgrl10QZISOpUQXTInuoWJMX1fK2Na3WWdsA4PuwqJ4zbFazFYcVwqhs
PK6dTbGJXBxB6YjGZjEkjM6YirsancDgmWftYCo0xviK03e3UjofImTbLjzVoG3eWnbp4ySwZCUu
pFpcRx9stRfpR88FXmK8B2BHOQeG1U49vyRXHALvpTU/DM2Ub91p6u4SbFB1bf7FPv07VATXrYu4
kTO4bxnOH0UJ++plimHDYcjkXN0ZYz88lnbzJkb7VSWcui6OryaC4sejZApmq77Ow77QO3+WLxrl
llVTlDF1PS9pcsRf8yCt7i8NAq9Z3oQg2A+gZUMY5+jVEVS8EED82FrNvyhCPFChYwgB2Cs22TQ0
8AXvDKe8a5L8X+65VRjbxpNtZA+oIVjpGuOyg//RHTh4Vs6+nNUjk4j3djX+TgZ7LQ6Eld24QLc+
TN13JybUco7ENZMwjzr+zlwlPttkS3vULpLJvwzx5NTjMcfj/Bq3I+2ZDKM18EowVNxO6qX5Y6fW
30JxEow1Ue1ERmVbmiWu2nG9fd2YJrFRkTUgWTOSR/hgzO4+8wMXp5tS8p3vOLRH/URo4rZHKUzU
Y3uNkro82X3avI1EBQSiU4BAffoxqPVhWapu29rucxXzIa4WFsaUIcBKnD/1PHPxWLxNMQH6DHnz
nCXFNonS99LN5r1u3ZdWePcl+aJZSopPre8L51V6jtrkunxLW+uYwxx0Dr2aRntN+hx/ldfsbGWs
3C+GfmsY8kOXcmOga4NqH/du1oWoOIptwVL0dA2PUB2Rdx38zDZZ6PZWO3bCfBnjWY0R9xJJGID2
5JveM7O39ra5uDKIHOctLdDCjXmy84z62JUr3Z7rDjn204jsNFyiBEUE8d/CzHaDzKGpbxIGJBui
eRzi4Z4rbHXJ4+laqZUbBzL8Wsb5HbgAn2t5bmXRESflbZqV4NrCf8D/ToCoM4UQ7W0w19kcOGZ1
GQx19SmSYX7Or5GUKQlt8YGMhV0hAWs5n3IzeSrW8k3Os7lzR/RPWOoAXOiuXWhNDFWJ1IM7gp21
fehN0bSHWcD+Psbm89y9DW55SOHHleuHg0NLmQb7WfzZRB/9DSC27TKUpbievYcJbxZuMWePenyf
WZHaqZZBhaWOBvvqr9nZkOoOJcWViyfCNecHdilIcmT/I841E5NGgoOXNlGPoX55G2I82MglvLZ+
dj2ci171BsPzB994hvl+saGnn+FmAWC5+w9Rukfzv+wyc+g+CyE+DbM7G0mytY2ovbUiINxETU0G
hb3hbx5gV6lnT5aXYlquY9+feKXu7DV/HUfUJZOHQyatMUG3aZAv1dkp1QXJx951ofGjtRaPSzUg
YSTowRn7My8FRcY6RNj/h/BQcqQM42Bn9UM2te9ZzdQmvHbYw/0lGN6i+mxhjswTYD5H4sa3n03k
SGpQ18ZAwWvlRLoVv95/I+9MditX0u38Khc1Z4FdMBjGLQ9236pPKaUJoVQq2bfBYPf0/nZVGUYV
7At4aHh0cQ8qz1Fqcwf/WP9a3yLJxfZd5GsHjaxoudq5t7ty99E0waowFMRm7rgvYzbg853A7h1h
6Dqxc102rcsVunMZ7WPRgSAr2g2NESs/YPhcxvROetz9Sti0pdbrpG3X2ZifwsqHxuzdwgLOl51Y
r15fkRcjr7GxPfWdJoadnOL5tgfOuiEvCC9pk26tum/e0Ba9rI42+B5HXJ6shL14087iXQ79e8Fl
ibX8mF8iOuY5Jrv4jrDpQeTjKWiXbJcSOpy7mjFrWNbU3HuHunv2RX9y0uLPSNj1R2AH3c4Xsjss
Cx/KkKvhsVoo75jTGb1Tt9026MNxr0ouq2FmztKVPZml/OJFzqGSP0lN59tZ41Jbiq+UMOGCL5eq
DBa5MC2sgEkJN2wooveiVDhf+Ian9qcq4hd7mC7hEO3K5alwGRxB/thD+CdmUieYTBrZ+3CL7quy
m12ypNtJ6G0urDfRyWPgBvgSyR9Pw+uSJ8elyn7PfLazYFzpk2fLfbS45/W+PNtB8Uj9xLQiPHBh
3X2JYKE2Uh8ymzV271jZllARS0AsBNQ5DfPZTmP/mgYs1zvsmJZCmJpfM7d11wjWI29eRaAje4HW
9sB+hPE2ZCkQIR11XO8wmZIAnMb4JQAEwATBmYJixHknqCuh3MFUGA7tnDE2oo+g8HaB5/8I6D5i
j+I85JMFrcBvQMUnetylFCusgB7XuxlJc9vOVzcNv6bmqTN+AhmRHwcT/xdvb66EfZzRXMajixPv
ru8t4gHyE68ffo1R7KSdw1lBHJGauaRfu1aZ7ENfeHgS7DvNk6WD6ZkL3D0OUpJFFhk7EdZH7OZb
lTK7Ct+NL2Io5KabrA/T5dchReq20t+MlK8hC6lt3vDM5MxvR9ASOIEnF8yba5+S8qaBdsEq9aJg
E4NJWDksCFL17YacTbTRH6YkfQwmYwhOOWJTW+QiUb+Ribs/PVqHxZtzM/hpda5YucCA3qQlBlbM
HyA6lrQ5q5QRDSGaCZf3JblI7F6Dq9YdV+019iM26QlcHjMEBx0mpHesh8bYqC06Ql+d7EMSYTfM
WswQqfvhGb44i2dtEqhBohViPdkpqG+n59tHsJ65ZQ4s+zoIoQ+ln6HnZEvwUrWKEFYK9u1h8mpx
nFF4sFI685UEV/0pNCIah1sMoEY7GJJNUJJUVnBiwYVNFEXX2RmJ6HGcR2XjRJLBhNg/BS9FYw/9
xorK5or1+paOtKOh31WO3x45dxAPXLNz0/RXOZP3UEI/KFMnG+zJX4QEL7Ujd1NWlqspX66OxTp+
gPGuw6C5W5ALfuFMrh7IGsZ8PbPwMfYHhHszI6UVYQvkY4iLbN/0BZ9V7HYgheCNQHFJsKraXal3
kZO6m5rCiFNJ8FNygZkYQJqg3Q+xn9xXs7Gfk8Tz9wH2kl211A7A4cxTvxsns1jdIFx3PRSC2osJ
MXDx2kaSYNmE6fw2ZjjbpTd4/RXm1cRm+dOwjEcIxhCxhi3cfc8pK1Bc9/1WGn7GvDJ2ja9t7A8E
v9zTWMT5nZSp/SSzgeT9GIrlGC0VVz8m+yhd50a7OO8gYxyHJTC/4qAtjniluTSrdlnbsd5Ggli+
bTFSNu3CYwPC8MJvtL/BQ4S7s+g+mtYTn+2hZ85x15HbDVjPKInCAyGDOF5XQFn3tkjLewzo4SWy
ZNivY2xaf6a4TUruc3xl1CizH8ugy3TtGxJFTJ2WfDNZO5KiwpKBo4fr9ZIr71i2ajjrjtlql0UW
byKBZ7VaLdp3Lm08MjcNZc/MFIM/MGH6kS+l9Zs0I0JL0pkAJx54+cgpm53gP1cxaQMl8nhiP2Po
HRvUj+VONMmyY1OLgxzVDS9p6UyP/tK4ECFVt+v5iuSrLIr0Hs9qc44Rgg7Y+d/DdlxegH3We09x
y+B9FZGXaqe7kHnmAQ3jlt4hMeQ5XUwngY/KIBofy6dJnkZUrPvETIC7ciSoAXCFWFVJ7Y/33HVY
y9EYiIfK6LRbjo7pYxR1vv2/uiSTd3o20wMhfvUUelzY13YVWFcPbWcL3RTWqJWp9L1XSXf1k7C4
H53aPzuj6t6Virr5lGvAAxQLN+UFjV1HK1umln6XuezXxJ2YKmt8+H8AH3j7JrbwyccVe8ADPmcM
2lGTDYgi8cz6sToXFSGrpBjIDpd5D3BnGU3DttydxAMHSIBGg2nszg3aNDkUZd/EG9mwzR6HOnB3
LvrFfvGt6MlurKeI/T1p+5BjEXNYeVqID7wu1qDfQrTcbVs45FXlEB9xoE/XLqw9HNEfZdgKuhWd
BGtN76jndPHKzeR6zXZxbdlsRZ8mj0BviQaquvebVd2VkAI44p+iMfEeCCgG9Z5vexRf/GHkKjim
E1p7OIIXW03VoI6FFy3n1kvAExjTtc46ABq07ELdP7hBEa0roGwEBCq2lrZlzduhbCVZ90wVv/ln
jfeV2Uh5/pDUWNtLSs9uL4Z+Ig1QYHCwx/4l9lxJ2DEdxavhcvXWBnJE3JDzeCLXOl1Q2fpjXwv7
UgM1+DCWFkgi6OfrulpgXSdOdO2k8raYyscTSjVTBN6xz9I3+RM9aM1wm77Dc6wK/2eLx3s1+KW1
sqvKPLayBYYQLmKXAxh61W3yHNp28pjFA0bEtEPx5PyU7xgG4nE3+oHPRrCSOx96g/1gdYuxnudu
lHdylO9QWexvg1a8SqmDubmibhFP3XBf63xFCaws1TGfgiZ6cIoqeFm8ZPlBYmgXaOg0+EZ+sK9U
9Kn5oNoGC1W4mW9rvtkmlz1xKsDQGJeNnjBDKOH5T3NfW2+pD6ptLGqMvCT7kXcywvqlF8xv/Loh
aPkKQQ8KRn62ufiuixkZBztqtx76PLnMegHPYXzfe7eTUL0trBlIt1F6nCFPxYOMNxVq2ZtRpXzE
omHLo8KsSGgVjwQs+h4zeTaKE5Uu7hb0DncZI0husLfPXrzaoGy37GxTz+HmmPBLzTLWQ7rsM2wH
ILGpkMjLDY4X3uEggO4Ld9DnGWj6o3ZH/TJDdQGh3pfXKJmJU9PgwJ12apYa7QhrDARihzsVnukt
+anwrsldzMhTVeONb6rFHtbUrqtpFfO8XDu/67vDzI6R5I5dDg/LDL9gFcmGTsgFJ9jKquZxU9py
cbZV03DbCDwwX5k7+aRw+n4bt9Uj0rYi5KNQXxXkPux8EUqgniOPs48Niuza8VdkMRoSGh/uif1T
7RYFzb2oh2ptVUIUG07mGXKO08iXocaQv1EySG28K3HzSTWJJHPlMxvVpUZvteKiTxknWiI2Nu8j
b0jTdAe1hzRa2JGOSvCrXOduGD4FXvrHrHDYWxGV88mtZuPP7O+rNk+E8TYmj3jPlBSV965vAn1w
VWdvPB6xPZQBfDWWSu6ktrwNInF1mvux+xOwoFqREFoeXGHriz958RHklL8FwyH+2Y3y/7NfTpG4
+S8dczDgk/+4fn59/66rFHToP+x0x99/+4vzjz/7D/ec6/3V9jDBKQB3WMHUjcE/fuv+b39xscgJ
L3DgA3iuIprwv9xzvvtXT3oIokK4vsJ8h7Xtn+453/5ryD/EG8rxygte/OW//+fX9N/i7/rhH/BN
/W///3/wOnuoyTPqv/2FPee/IFYk7julfIJg0kdJxor7b+Rvew5wePV0AVmSJpqDPSck1+DTpc1d
Es8/sxiICUyM9SLCD0c3PxOcOwGde58Lb409JunfIi6b1RCaB58uNubnQNQHTNLw1LAnG/XuxZa7
K3MHC4DzCAYZn3H7IHz5s2GyuK/HPvkjkJdXXdce4USxqW52BCPu6uKPhyGpbAodbQtbpc99L+v7
JTmR59ZzXj4jKOTEOjKxytjOWXXM6TXnTzVX40S7mxyXVg1gL57IHzjE852pdnekSZYrXj91TcuK
E8FnaUfROfuNCqZm99qWy7XP86szJvGekwbak8VGAj99Kjkka8hvs9QoFoROSQglLo5dOG1VTl6J
N1YfEb0tftB3CBbJR15N/S+v5xcYdfAh6VfJ7nXdfisVS7SIZc3yYW2RAr30rbmUsv6dpM7vlsRL
Q+8ehIryDQPIlg2o89K2i7czcYhYV/nPnmPB+zQW+/zO2hXT+Na1+J7j5aXNm2+P4POFwN9LXsv3
pZQnUU6kwDL3dzWVZFbZt0yz9VgR1awrFg9Th6RbNQW+HJpt7uLU81nIVKh5DamD5jvivNHNH0gn
uxQn/nfpEB5oo2RirG2vC3/YKcrkxQsIyni+tpn34ZT3HePq5Fa/Zdlxdo+ZfErc4iXp0BX4BxE9
N3ih2uk5nXAQFkq/sNn/7NlMFT6m4NoaV1nHj1o6/bJTWA2B3t2YjSEvMrZyd7pz+3vu3/5mmPth
z9bH2UZOAI6wiQOsl/Eh6cAcYG7fenWPRxHD5KrhdY6foCBEPloYGxzfxdcDFNa1LZyEFRw5uzUe
UkHyMac80R7BglUzygdhgQSLB4yW2DnIl7M95S/MqoJwr+uBjRrC0sdHk1Gu0ZS/0qRmC7DoQ950
hygN7+S83JuQPL3jQnJvyanGJjqMGQbFYJLrLA00u+SEyzBHN9bVX7Ws8B7c9m7dUoFRLbuIv9bA
7tENGX6J6BAQnv1NBOlqWnkqkuyJ5WOm9dtYeCXaB6sBbc685PY855vORivxZfYS0PTJF6Rof2Vj
GuAuWrj9C/RjK4GtKmt/O7XWs0OcE7ibZbAzqJwWj8blIwAAyiB/XyTR+42PEykwf/QLLuTq3Y1C
gVTYwxz2eBsyqMmdSMAEcJE4ROTE7zHr+jZfJmWWI70wW1sRdO3K+ttCAxYrPpCtpAsMt/FHLG1i
hf3GEYQi0vQdnxynFEobChgsSjL3PlRXb5MDi1pn/jQfsJk0ByHk+IDpTdJ5yeROSLzYe4PzzOSG
YG6vpiQ5VFNgb6H0/fEX76rcOr7jTvVJl4G8SxqgqVF9F+bYOsuCfzVtAht/jLmnq1M0XEBgegc7
s6stt0znCdONtYIOCsq19vOLRtsGksZ3TE1qk8ce7hlyNMNovlpoeQYc1K7pGP5pp6Behs+nLtlV
VS5ONdoaN6EBp1fY30OXngxcxIQf44Agi5F4+lQIOFvouuvYHez70GOD4lhYtEYc/gA/bwypGi/O
Kq56HloWcmr6IOhbrEJ3mZIV+cRD27SsVd2AWG/hYVHW41uYLRcyvgRPFpvt2iJPU9T+9KYbqBXk
y5Lh481Zu6jcOjCYMFlbcQqdz92HwYSsXmixLnLrEhZw00Q7biysHx92bp16T37MZXme7Di9Y6rN
tuxvxy2m9HcnlRvRw/aB4Lae/elLgbTL/XoXKwRGfwEyAz9VFI1cd7U4xL1+QFMDAKc56SnHe0Fm
AbeyrJvgg6s6XpamFVcZ7OVi/ZwSiXg2LYebupzY+jNsw33fDi8Ta2tqht4QoYabAex9NgPblnYT
3oBNadxuFuoaSUCP5g6qpHWywh4YFErhNFR4L29LPlFV1Vc9OHirRuxMXTl+pkuM1UAtj1LreRMg
/bIJQFP6zSauP0ctFJZaul96mrxVEL+O8ZxdPTufPlLcapuuDvYd77s0GXj5aQhFgXDX4a1EtQu5
56xsO3wk3P9J+/x5sPtDGvTu2qmdoxxba090hFmxSCBVYSXGJccrMQhwP3ZmVU+/CgGlDkb9uyRN
Civ4vcJctcdGF+zCZdv39qDWZMY2AOPuGGwfHEuf0zr4EzdoODYblFWl/FMKOYkbgUrBiQ3+WjbD
V5POmL4axfLQTn7Esnf2bRB8UXMAwVfM/rNNmy2KFW9WwMeMCA6ZGyLIEDBZCFg/GI711lSOta2b
Bj1HyHTb3R445SfNq+P4/VVHuXkQNhTIJS3bu4BA8hM5Y+suJiJ1rAfNLodAyh9adItLH8zVA5Gv
KjknVqyBdPbyZ+IQXWbpuPgXB9Dhrkzm5K1xBbehtmFpuyzeLzofo0vB64TRIrfWep54aLEYOB0G
aikr8xaHcf3ZtRbkFc5YeEGBOemEwNIk8vwJtEePdGr3E6JGUR40BqWnnGbWexII6akYwk3mItyK
ohMHk+KQVal9404mtf6jwJKtbYPLzw+j/JNA5MQuQwMfLEt9T3Ie8LY3f1oq6n/nmPQ5asr2RbGG
2HBecPqC3c0Cbj8tV4ZHGxrslstG9GWmEV+/Dn0M8XMvN1nfYu4Urq6u9ogzDRaC3qLT2feAVJJT
zJeb473r+gdRpi37umBCFyt2wnyKEAElVrykqpKUYlsn96WbGJDIoci3XYtMgre36x7HSVkn3RBk
m4zLXmxJxmGVBf6ISRUXrZVHty7aND5Z8c0hn6UK4jGlhMToKTfYAnUOUPTj6T7J289eqWEDYnP8
NQrIVcyQ9R7WEAvXFNNfRgK+Cp5MZzMrpBSB7/oxF+8slUH7cTBq7uXWgiugTs/wQ1DDa5JmcF1D
TXQIDwPns/4cnMnegzr8KmbynRSWj3mAZ69bKypwjjhY+h9pMd0V/HpFOH6QvjjjmuZlXYxHVveY
xU0pNpJUPWNZw7kk/v5LhZta2nusJe6m7+xLGRhcjYK2cPJbq7HLL6EGTjERYJJ1bc5NAXir0E/G
61k2C2cbap7ZghfFkphxP2bF7wDI49pMsvgxR8Orjhaz9nIPC9qSwC0sk4NXVfGurtWZuF61axu3
hshWX2uysWHg/8DPaxTzVfs8jeM2H4JHlZxHly/gEmE2FDhXNDmHO18nwQqKMD3OhHuR3AHbOXXO
LMouvk35EqdA8fCeW/UPQUFoXDtr352PoItXWJvBwzbpPrLSJ5oR/NUYxMhwo32ijumVlB0364bl
RzYH5QkJISCdAJNvig0mFDfa+7m9DQVtbEHXXuTIWQmLEkXCVDOySfmT9/Q5CxrqCXtxwFpFoETd
SzePjxNdcaxQiuzTqkJ2nhUvCmwNrEPmTRf0X9iVlpNRLxMlvPVo7VBZ9FZNejzAeqNAQOCQmBCm
Sdff2gpWuX4jYp+sgWasCq023O0eXNDfG5trTVm39xHAItlLYiltlH4rtBrGoOza9rf3S//qJK11
8cL8WtEWvTV4XFdZfBX6h6cBUqt0uMLRuMz+QpuoqdbQLUmoFPmzElayVv1pbrlpyLraVI46Fc7M
K9IGokb+iLWSM07TR94BM8JtfHYIGDCQNUjnPEamV2CquwRYUzmgp4gK+ybzN68vKw5WLV/gbYMy
kupu4qXAv8JCwZq6ANBnFWAM5T/vL/fYt1G9K35M1e9i4adveZp5l25us392XP5fCQf3zXf13Hff
3/31s/l/IUp361z+P0fpHj7zVPef1b8qAvyRf+gBUvzVC13HCV10F/ShW5fTP/SAgJt96BOZC6Ry
lHId7uL/M00X/FXZ0g0lLVL8CZc+j3/KAcgLEvkggJRJAiewueD/2/3/v9IDHNv/31bOSPaL/xqm
ixWxkRiFe+vWYxhdyBIziaZhxuFresNtNe1K0F+xyYllgIqkSIFELMWZLr6jYUHzXGQ+QUTJZod/
BuVnlflOckyNnP/MaSXVShHL2sSxMkdeme5MAMHCfN5gr89xx7Lf4XpnwkdLjBxKJYQOuUKAK19Z
6gbhVqFxl5tsGSAeuJSh/RLDTK0V2dbxx2Q3eUyJsSMxGYYtXuR5HszTCPZJ/nHzEq2ULom8O1U1
WaXZrgNIn0keBpe4z5f4sgh26efcqpL4IVJLV73KrpTjeQYbWVNa4QgMwKuw6xCFl9K2bcqW+pI8
X8FUM+2izCw0kfQkKLalV0Q924gRe3jNEdi+6dmd1X6ew8IlIkL58g/CNu1DiaCp7pdQcC/IvaBK
T8r2M/sOgojjrRWxtfJi1WxoH0TXVhyHCYxDfMe1UyvTknvm18HgXXjDxYAVTD/YAzjNMZ7zwNAz
gn0gfQTaNRaXxF0MSodjbFk/os3HzZWNv8Avz9p8cB7h4lX6WNpk4ujBBkjxShZ+XnbCA1bS83Ln
frn1E2JSH31ljS0LZK53BbE4W+oQB5+X67FeSVPm6mts2sj5A6ava1882Vf9pSnEWN1bPmGvc4cK
W3IJXgY+gJBGFrMysEsr/N/47ZbbDykZfdYSUFLywsqem2aciTDz1z6rKxy3Ze/UPWgqCg9ec7cj
pGA001aCbYDfsor9NN6FCSFhxuC8VE+xEc7IJFU22RXn+kDXAtAz/VvVY9SZ2y3eqz+8rtVnzG9g
YFFlgGzZXHspLqjgYYMZT0EhvxSAHWiRrYkDdJoE08ZaSs57T/gosNCN8IrZy5gtt/7B/q6VbnsX
sxOAwx+X6j3ywyY+waUg0LKCcNJh+2itrMCq2xKwDMLy9stpEKzmxdl4ztjpTZ+L9O1msdNs60rr
VOZdZ22DLint7dw1/oODr+7Y03eL9x7Z4eY5L43csa3NIV37FgjDsC3sYat8gdQyDDfjZrEE4Tt7
xXFehUy2zqq0uhBiow3EK2KSimxHvmM7oHam6RZuqSCjCN5EY4fIE+Lo7JrR+zl2AfO/Fk2To4mk
4biJ+iw2+0b43u+0H6ybrS14lp2qa5xK2RLhxKJd9VC3DTPaAMUfQ4BQL94M66xSwTjtdByI5I4t
PFbCkGOBntJWv7fwOU8pl+FPF8Ygt8ScZPkaF93oHXsVpfUT0KgipxTdlPjmCtavK3AeqntsIeSC
UI5hI3dj5DxMUR5SxJFxoaJFJsw+IwL6Rzh+zSM3Elwzs4A6vukr/VToFoYkrLlmM3nstXYWO7Bm
17MAGLe9y7J0ZYeL+e7iyrOvdpLjbfSpksvOMbwVFnYmMtCcs7ymZB0d7gB3o9Jbp/Zmfc2c9liF
Y/ftLDG/HTRBpJKBBRd2OQCxtdO/wrfif57LmSEsG0bSg9grLHgQs2djNMvK7ACYQf1C/HS8fT7V
CYkWp85eO3LEpzxoyXyA/Q8e09HzijthOG0gzcfu2cNBiJMlz+df01ze2ekCswX2eHYNg2GYzs0g
KGJxOFHYhLU+iV9XW8l31gl1J638rm6nunw2YnDudUdmaKVLwbqoAirbZihIXe9bJ4+cnUt1H8/m
hsJiEaxQGkkPyiqrd8nE17j1sfGwyj6LEt/YzemN1tuOYd9stWWTvGM9WhD35HSWFwjLzvLKI7Lo
XxkF5pRIsai7QDBp4+eoMhVxvBDV4xs2RG8O6CQqBJU4ys/UQbHdBdjaCK4mug8fDUhzdZx077zF
wTzFOKwBuR9qCaJnfXs9s2LsEsw+Dd+GYe2OJS9D0YGsltIpKcMxI6QlGbkssJxpcaABLY0HMU1E
OJZ0LnEIteQsBIXTdT4+BVK4Na+tIrp6BSZGvAhpB2mnlwYyFRiE+b7x+XGIupKFeHW5DM47Hrnh
xmRViXdOS5BAK4gPwXApFQ/Ed5g0LtnCpArRPxqKH5Fc7Vvsx8kQpqPYHS9WsFj1oUWOikkwJ4x7
sN78cUdZwnkJ+HuzcOdts+E+EYT4I60wLvaZSCzKUNL5B3y66pX0burDj2s6c3QGG4V2JC/g7RqT
oi3ELeikrZW02EgmaewjO6/C++nXkp6p2KBJzNHMucK+tkU5SftyLeYB3a0b67Ddy1DMxJ0opjyK
gu0AXm8BEzZtbniY2fXy7BF4XHdfgsOqt4DNaKQLHNeO1jM0FsLUuC4OKAeEkQUUu+ola2PzCMCn
xijsFF2xTgLH1qeE9vZ+H02lLlmXZsrZElOwrUf6E0txikyCLXIACWSu/dJFwzrQMaiWBrAPRgwc
JS7otsp1bzhcuj6O4ABlu2axmcFwQlVDzQuDvr3zhgSLVN+XXoxLASPyCsJnIk+95N23attmMH9m
F1I6gCc+8i0WUD4wHTG2b9o2du116vCeAqwy2d1bmESW3rROGBkA0Nz++IEm/WLDmE8xcS7M4mEp
hgMU9OH3aADt7gAWYZoauRiYcyBbdRdaHDl7S/Ai37NlFvOL6kC1r2rXHW3auvq5fGiTwbutYVxC
DthXeBuqCOM0TJqx3Ca+W6fUQ7iT3HvWJB1uzgo9YXJp+914oR3HT3HXMrGUUF/Z95To7SWCjstv
oHT7u5BPq8QfOUZq3RTKeaN6Y+KT5p6fAzAzNmxQ+L1jgC8qLT0asHB1rxmuMW6CH8zvB7eXDUBS
mpNWweKq+SAUhRznNgmdl4YsnVwzL9LI5Doh3LDZ7jdcEFP9tKDdPPFz27/oNpkhWLtVlR7tRScM
cf0cDl/LMIegyaYEfvtU9uO8ySTc8leiwUF3CPj0c5RHiefhF6Q32e+wsiFDx1OlXjDfTdk2pO7a
5vn3qYuard6m7KOim25jOIHms4WHs1v78LZbotxZMwJQD23E42oamLR0UZ3LJZ2wkJrQXtWNCcjo
N/00bKEzo/S6EDvxdKXjWB30UCTuQRd9RbC4u3Ua8bMOBC0lX1hUaENjo/HIgNwn7pBPz7Uh+Xte
5sTiWjmxKDtOk1DuppOFjklYO0vI8eMSTlmcAB9FOgJ8WXcDetJZ9f3cH5wlwIU/Zu5AU5/yPXH2
mYe7b5pyBncvAsDknzk2EqKbgRNPDzPtFM6jN1gm4Q6akY2v2FztAl/eUM4wDUBiZXrjOi2VcLdl
eLIvPe5HOJPbaNmoqjbm0GjqwjZA6isLr0LUykeGHs+s7VCk3Q+yNk1zzRNGBozo1XSxAeN0O5t/
8x3FbAwz9Jp5ILxdUZpLRpMKnXCF8GsiPaUd3LP/G8PD7ITeCzZEamTytGju66ET6aHDbiM2jHAY
xFuTcYeeDBIQdP7WVt80PXQYgVOHtgTpz8a6WBIo/8lvdErdBujcWw9dQ1tUmwn0Lfq12kKeeOqx
27q2sKz71I4i62EK1MBCK7L4BvFhZ0lQbCvF57TzZnuGsuTHJbuhoIe7RFVK9+L3RHiRL5Nlqt+b
2mTjl6o5FL4AaTkLhVM8ufoPrYlubZPTolyc65CCmrs2Be8ReBf15G01uGh+/FSNN3gSr55iunGT
8i7mIhXD2//0yyD4OdGwEG4nq4lvcpmUfANWo8feg9FBu/PGs/i/0Rb+FESTc+RDBZ0fnKG3kplc
r5fDd+UsSECMFgYFbp0xoGO3yjSTcp/MbrdOjbYQqDPeShsvzWeCT96tBgpTHwEECE7AQwcudq94
nWNCDXqg/1duXA/Pfb0KZBThJA2HYvZ/Om7mIWpGNTORnxRpfD+Q7I2/OWbbakMASk+7xLQyPIZi
aKitEmrq1Dv2MhehLeE2+lTVsinW1HFVMRNtDCQPhjSHn+QcjbbCIf+FqjP33nLlYw3S82018OxW
QZrt0fUHOg+0x+g0cMJkp7pux+fFK25FUJVJ/EdKKwY8otxL8RZh+nG2XONpkSHgg+O7Y7wbnvWs
bV5fC4i/06zHaCD4TbFM3S3uH7fvRhwydTx92pZ0nkNiFDf5rYEDm8TGA5dUG5+I8Tim35RMRpoa
SrcsB8bFOucpdGiAJ19d2BLmKIiUIdbNXclMcuBLaH4mdhHhax1MeHADcryZLbkaBXZB2Jo37qS3
HriN4trzqZALyEH95eVq7suaWglwJHwSZhEPGd1RHUsjeG8EEawNYSJ/2LiidR/A1mC285yo8VZ9
yettRbRddDikCpIESQeRi2QkCJWd29om3qqGt/7X5MQVVnV30rRQdImj+G4VfMOaBvQec4p9A2SI
Qty76Pv6QTQzjASv8FDQFy5k0AmhuCTnZUqF5nwrEm/lUeiUblPuOv2RghjrOhuDrcH1qjG8aDA8
zOtW7cEd1n4TvIlCh7+9ybL7d2KPGjlaWgNMg8w3mi4LEfFXmCpxXwgCLck6gM1F+wTrp8vAWviW
ynMw/WlhVQODVdlm0C6DsfRWrQnrwFvTnei8OjYqx2pC0H7OHRpl2BnyeK+LKajDI++bPgGZnLA9
7FvWQ6XJKVXi1UQftm21XXodZ465bd4N9F/6QWODtYnqMVmZkrns3OH4LYiEMqWuuU6ET2PSKpgB
agQQ0YQ6/YlofzPnRR39aW4Z/ohMiI2ibVTy0sZt8JYbTLZrx87Tzybql+dQVtCLuUVRrfN3TBe1
e+ohGKL0Q9qmcDYWCL8j/5H5wZs9djpDlz/mccamquinsSTpHuq9iKfePpaUSiRbCFEOMaBctLdH
NhQwDhgDWLN6XJR5z5mqXZGyVcOJ9qw6eY4HHCofTd4w5rjaq/3/wdl5LbeNdF37ilCFHE5JgpSo
ZMm2bPkEZY9t5Jxx9f8D/d+B3K+aqNLRTKlm0Oy0e4e11/qr1G4YfUb9KjL8ReOVIjfguvY+Dkjq
3KceRaEW5SI/6ZVw2MOjQ42/QZbGfVoRf/QWKTDUQhyh9EUP7YBuBYemT6FU4oApGmkbJWt2FiAB
iOgpIyF2SSS+s+LJT73yniLS/BVcW4/ss6vON11YFg01PjXgsci7jjLH3AK64P2KDRAWSWKYnyaV
aGzvIfJT70zHUJRPRj1Hd50RuWTTu8q5XtxJCeiwmhzzUKZBGH/NQ/CpnwI3NnV8VG2Y6AMPw0fS
hfnse22f31vtYMxQKCHAcDfVEAMY9VhT9Acrth+GAuZZK+AhpaRSQypimu4vDSIpankOnsmutGLv
s0HX1zkMjLVPuKf4DKg2np6JgOimVJQGymhjScruRkEWtNpPzTh/U6FMQcClWWBpRAHvvhrK/G+m
OU5dEPNqWItgzpb8Jh8Qqb0ZwPuvvEZaP+3nFFqLg1VkCvqJFnt2cpNsgOXEImEefHasENinkqzF
s4o2SaJeui/OetD3FavpdH/gAKIUZvWIjOy0BdW7k9nnBh140zTs8eOCh1gfodoLvEeYq0BPI5vk
TgfM5oL0X1zpt1lhFn+y1nYeXXKrL1CAqum5oN4QoDmTqfRLQnrRn6gGNLSNUvd9sizDeDS7IKpX
xpz5hc4V57uOEuQ57YzCVwtkSiPiehTN4O2hIdlsKcyqZNVoezbw1jqkdVlD9T4MPPvBINcKeXgb
zwQDuE/PkbZM1zVv56M7d60CPe1EOi6jt/vR9PTlPLSOFe/mwMvOYXX6r4JHv5ttmuNMFXWvE83r
wCOg2ofeX0vCz3oWRt81l8MVu2DDUIqw+lNZxgmUgjHJoz1tnmxFgubN/Rxm+r0dLvPPgITS19wK
2oeZyq525RXaswed5Ayg0AqHLyiRU4lqujA8JxY8OKSXrOjGqqPomo1BJaO1bW58NuYEd20DNwHL
b31FlWIaDjbOc7PvFTQEqdlF0V9jGWh+81KDfGcC8fSTp9Lejway+6AYMNHy6szhCjyuaXgIEGZ6
TNRxGo7E22bqR/FMjm9QzfrFUG3SDU5gGGSCc+VR85TuWgORA3AmGIv/TFQp/rjzUKkku2YLNH2T
u38p5Je/TQvy+b1j10O6D7C7wYr3ovZTRJH+WQ9JhvqVN/YvtV5AmjQWtKTtMuqkwaH0nKTZ6dDN
Q+iO+AWKXFOc7OlgX76QqjemI1WXInyY+nb8QToKov/Brt0/XCz9yrbRC0DCldKolt4ZSwOo2q6M
/qG2IYLBXDu/0twJ7Ns3lYj/w/+9xfutaL7/keQmuS8w5Y2aW/Dwlei55yCksEb0quwqCljt/H1G
KIiu8yLe0K4HvfjuWKuo2xtWPj0jgUheDa4LfWkQsI8Bm9MAt+/h9iD42tN/TTK+8Tam9q6kOVPT
/x0uwxb1qfbKB5zeVvS0BpRcg+nx8sJp70rR8Xnt388jls5j0vH5qC0JS3s4GNLhwTOc6xqqncMS
ADHSRusQ5G7DivY3PcXO2Lb+m7v7yz9BNkFBED5yOlUp26Wi9aalKztwM/rYYXc1+vB0eQTtXzCo
AtzIMW3HFWXhWyeoyxTgNAysqzeXBamPomJDrNyVBgTGjXvURlM/DkGN3AMqZwCNwt99xAJEowZE
0jOaU6pXxuRf/kWSMyRKyCPXGRetDl8K+Za/8Dd9JhYli+SVX+PIPCuZQswxb2yxZH1FscF5mS1N
TxnL4XBOPAOpqh+JUn5cnoqkrmasf39zHRbaM+KpbmntWOHnlXqKJtxI56lq2uvLI2jrSXjndhvr
zN4MUXpJayIRQl8drVBug4rkag3xCKCL3iH+iTJnuc9pIiCc2W2MuZ7/98YULUo3OKDb8IWG9qyW
+YmULTABFXv4rMCuVEdHNWfHYujPsq1jKrmLhmBZUDgiUhzayXc0HTLjiUY54K/6XQAVZhmfYMd1
CVpTeu2rk4oGWrdxQmRbKJgYYJBm5aXN5KO4kt9E+mzukJtbEzbJ8tQDH9yaoGwjBWNjNzMUx1XF
QJFyBqx2YCJmfjd7xZPSopkKjLjSQA51h8u7KJuYYFqGRVsbPMrJL7jssBgeO2RzR0B9+J8bQ0he
Hn39+5uzmZngVICHTH6pFldqHNESZgNWOmJY/MIOedb/FvnD5elozvuHUl/NyZvBQrg7FY12UN9W
tDODrGNOAUqwcfOcdWBVUnWHTqmdJJ/4h9o8cFZINK2/RwnKG2Q8Nq6HbNbrD3zzQ6akdFon5IfE
JRRxUJhTozswmF7+ICjPKrrarY33TzaUYF9MsKwdQuuTr7swtFDJK/RfA9nEUpn8ABuwwGZK/nJj
hSUnZgUivJ1YRJyg0j0zwYnyzVOV68q2VwsARIUKDI04dUPa8M5r/0LCtrex2VO0+Mr8M45eYJC8
/CMkj4MumB5yRrmb1pxa8ux+TFK0sL4jk3AK9c8AEIk5Nx6h1zP6jo3TBXuTaM0QRE2BjcsxbNN8
kxIHWeDCQFmP/43aNWqfLwN9s9b39WQjEA1Ia4QgtTnT5XzKx3qfJmT5iWzW41VCzLouUj1a9z3V
LnRjzy7idoyz78rfCkLfSdbcXF4kTWKgIVn+Z6eywFpqtNH48fjSO917tPIQDrz41tCW+45ars1l
4BSC/jmsF/HysK+b8N6aCSYshMcwc1cT1izDV8de/MXgeLgTOGjP17XgqM3PDjRnIavYdXdjAldH
T1IEQ2fdOojQrknYBPzeMNWnRkuutKjbmeUPVXUOrfNy+VeuJNTvvV66YPhgtjeyiF6p12OMAeiC
X057grd/t57k9cxyZRCS33dkzub5eYK8i+fEGc+bp1hbN+KdlVrRPv9cJb2GgBkUsL+0dxk9cSSy
IAO597izzBf7FBk/SAkA/VePjlJsHGrpsIKNzOolasjmT76SUwGlkdlj/hVWqnQ/YRE7DiZL0aBK
FlC4S8ffG0suOY+vNvuNSUxSC5ZYo5v8SYvh6v6moSKwJigr+7PR3EUQBKWZC8cbsm9pt3Ea186t
d9dYMI5NlusVMm5M1lGOaLeZcXeAEJJyWvDSavNVY//EcbBm2GfJapHeBD5XUOB0buNePVtI4u6K
FfC4+RyuNuq9TRfsp6N2kEMFPAxdpHp+OMJhOStF/GljkSXn+tXBf7PImdqgpbr83wMYGr/KALq4
xrkHcM7R6o38zhjvRmQpaEdMNQDAt+6o3fMw0Qx7dfk3yH6CYDSRoK6DTA0mP9L/mHn6aC/5VRDE
vh1teBTrUr23hIJh02EHQSRumnyP1N++dry/ZVldcZQu/35ZxPdqUN+sYTToSkEDEBasgJvj7wD7
CAgh3nAHoQ2u5Qjcxw5eX/ARkkOKgJcHlp1VwSZF6VxYUx/OBGE0ktX2/KULwp9upH6tZvpv5/qn
bpj1xhsq2SVVMD66DXUzhY4ZMq0eHJ57v4x0pHaG+0Cid2MMyVlXBUuTULfO3dbCwJXWV9VOnjbd
EInPowru1VyVhdO5BAK5YdxWqXlkhaBYSm5X/5WejqMdpp8x1pc3RhZfqesivjkRbeIaczYznOmU
980MWqV7zstzgr3CYnIkrKX/+eHJCSYC/Zoc7iMM5RrlDPgTkNkdAxyrAGa119hm86xLjpy67tyb
iemJnoHDYGJjheyxCyGcET9gG8IpObpZ8xu/+PISShxzVTAKYRZZWVEwp9pOfq2WfzVDzXeam27o
MLk8hsQuqIJdaFuozQebMUZ1vkIsy3cWiwan9nT587LTLDg20JtArD8tyBPk5UupB5+IMC9/WfbD
hYsPvzddhDOs3XD9/5dVC211zndnaH9f/vz7V93xhKuOtCWwAN2YfKCgv+05vPdcaEMLnSoFoNXL
Y7w/BWftZH57kEgiz5MT29hMZeopSDkNsLD6sZuuL3///QvveMKF19KCFjh6AvwJaQA87nFeOU0e
9bI+1auPGD9u+mWy5RIuO+CaRDMTzH+S2mfNxPryhi4qBKZF+THf3PGEK54Gk6v0XjUjFaHu16AC
XbWdAUHOejVaPDDgrXsMSlOdNs2KxPH7/53gby57bcDG6nbUjJwAxRSsPIEabve6ms13y6r9NTpW
52drvsekXd432bkQ7j3ZGtO1PJjTe5otk6mjA3rKlyMO5uXvv29XaK//99wNkOZ0Fi+nT377SQ1g
DoZUqvLmM1Cna0X7/LFRhKufg0ynaDHO0GiV0MOBtwPrer++M0j2XnllevjYOIIhoNGxhtqpn30d
WbGdGmm0gJY/dLU79ctAc+HHFk1s+c9NEEBewnQaLb/vy/6+gdrDNaE/UuK7YfzgKIJJoPiDUlU3
zP641HhnEOuX/VXelN8qpX0OjQ9lVx13PRhvDjWia0EbkDfzbUiA/38kPRr7HiVgCq7DxiDvP5OO
K5iEJKTt2qoYJA7TPX3P+1jX14iV19gFrK3lsf+hA+AKdiFU0sFUNA5AlA5wiI13pdtBThqY+KIT
VKRZuhEoyGYkPPxRabUOyLXZLxx0bhTaxAyDuCelVNqF0UFHAsDW5o0MlcSiuoIR8ADPgEXBsfXm
9MGDkZCien3VuPUvoJMbK/f+6+y4giGYTM8BXkXU4YY0PmVpPexUbOnlbZFYMVe4/+aYtUpAP4Cv
0mUMG2bxFUAh+IyN9ZH4lzB7/HuIx8ymwu9FWMnscz9/d0k9xGsEDhjrsFgc60n7Wlcfu5eO4A4U
kQWWumQ3JgqCrFT7gyjZowFhpXvSaR1rA83YmJnk2V4lxd7ezrYDZEzNGfPcHSk7HV0VLCYdgmCV
atSgra7db3rpkiPtCJagSw1aBnlZ/aafjiq0rQ4SK68ZZoTlowimjS3LJtsvR7AH5YxGRuV5hB+W
ciJLo4XPeQLJNmz0zcNcPDYpLfdb2U7ZGgo2wW51N/Zq5kXQgdnUy+HKAnjJ6WMllzWhbnsfe38c
wSqE4BJh+y8xP9X4xQrdqyIjdWmmy7Qb0paWRJq9L98omTPiCDYBVc9CNWgh943coHBKKKWe6gH+
CwfqsANCfwDMo2wCZLV0T3rgeC+ICkf7atSCJw15lI3fIVtcwWz0ZWNn8ZzgE1E4ym3nUwuFYALi
qtecQ1ROX9rmGxTdlyctsVGOYEZ67HhYofvr06z/x1s5LGAq/lhA7ziCDbERau5DpZ79UEfVoanU
vRvon/sx3I+GuXGdJVdsZTJ6e50VPaGwoDIGyG2/GqDQoD17rktYZ92dTfZbi+OPHUVbsBzASpXA
Ghhq3RAqiDk8sat/h2L2frP8JUkPOrZgMxwaFjUzWoWpk+hH7TXfZzsDnoaGJQ2CB2VMzuOAOMgE
YTxBQE67e22Mv2i8QBGhO6Hx/bkgq81/f7PAVP+hU2ILxiW0+wGmKGKDUO0fQu52VtTfL396ndb/
Zs4cWzAlZm6NNGCzqFZp0trpHQP6oPsJiYMh827XXOHlcSTvpS3YESPTAxsFRFy/DE3SAUpCkoBP
Hwz0HVuwHdPsWpoTrs6Lrf3nDu5tClckzH4/L/96iU2wBZsARn5wMwdvbwH+fBziCrkes8VGAZC+
i4oSRB8MlnuvHPqdlsGNfHlY2eYI1gFwcTdE6QrpM6Gqha3wDt/s3OY5yRJSJztDQ3D48lCy/RFs
hd7MmdKWBAAO9atRh7K3sb4gNLvxeYmZsAQzgbJwUUIrxkzoTIc4NTmrTvmSpDgZWnnuu+mcV9eX
ZyIbav37G/c/WmDPbCwVCF3ytJbRyiUDzH2icHemsLw0W4XldWXeuTmWYCgARxZLZS9YPmhzfsUD
kCbkIlZcfRrcdaAQsknJgYTasA+07ZZTK9mntVP87ewAR9dmNemzP5cxXJ36lWnZD3CYXl47iVtu
CdaAfpS4VHO+rhX699icPrfR8CWI9dPmRV3v+3urJtiBxIxx9mNWrYppgEHxBdtdbsRksm8LRsBR
22ll3sZMRt3Tmi6B02fDTMqWXTAAo4qeUu5wfnW12kO6cy4s/X7zh8uWXbjnQaen6rKw7GqU0R0H
6duKvaCXajNdIRtBuN5OVLuoqisYsKA7UGkzC9SpzWulyjZOjswBNoUbjnrUpHoLbWz0YN3N2TNu
b4MsJXgKdEwL3We0zQhfUsh2TOGOz3FTxarJdHKj+uLBBjd20At3y02ihldrvV1RYSSyBzixB7ox
F8359qELYoqX3ubhR0+bd4bGRA8uvMoK9mWNnkK0Yb4kO/XKxfDGfClN6RlabBGLAYKfVuRsnd/2
NrjboNjwcCX3RKR1QBe31+vGIAQzJgjqQvvvdoFHYn1FVKmTJopRJfXil9lKGAJbP0qUSvpYOG13
21f1T7VCpj0IwIlf3hHZgMKlbxtw+83CgAbNyS7RCDrtexsIRQgUObC102aMJxtJsAELcOTAMUKm
lmbVlT3CQwPRbwSrOXoseV8kN3qsN75iUbi/PDfZWRDsQkM3SxtBQ4cvCsdNks3Tdd9b8VFbNO0q
pFnGvzyOxLqZgnVARJNQri8Xzhzygo55orHxSnW1jWlI3BgRSlpmqgtFfgWvb2M8hlN7C9XNTYMT
gMo8BWcz9Ta8DMnBFiGiyejMLbr0q9B3fUMX0Detck+Xl0g2B+Hiu4lhw5fFtQzAoK9Bb+JSG43b
G5sHX182JiAbZT0Iby4/+SpUlxwX3wVgqGsnJ7Upbqbkjh6sbcCW5FSJ0NCoMpAgpu2Vrmvv2Bbx
L6VRIHa1TrU6bLwGsiHWDXozj67vSy2cITqq8/RZ9SjEkguxPcWvW9oZL++IbAzh4rMPVGI0ppHE
yFZFXJSdOfWwaAVLhI7MuHF4ZcMIt76uyslDWmTxR3OqEPlD6sxLlGsCPfq5tQ0jJrmAhnDRbZRR
4xhVCn9R0H0s1fkOOlFoBvVoo7wksV2GcMNTtZntlCZCNgDBE2VBa+F5BXwlVC+KbKUH27gnsqdZ
BHcaNDzOUEcuPlziaDXfQyjnU0xaZURaWoEpLdU5GT80ULZdccnyiRjPMkA6zp2h3lm//lq+IhMP
qGzJ/iQ0wxXAPIvwZU2MUTDRyAOmSuoTDFw+iJK11QXTkKmaWeiwpPhUyZPiZYER3yDPXATDVZl8
T2kfuTyOxDjo6wl9c6lCHqA0VSu42UkxDjO8f676iFodzbUvvb4V1qzn+h0HXURzxpGHPonV6H4O
d9uCcqGjnqdJgULiIYEVwl6rXNZ0TGMLqsS/1hbs+BVm9964gskw88p2ecl1P0bVfdJNPzAQUOyO
PN9VdQ3VjA8n1D04JTV7Blxplgl0UID12uyceNGdBj0u+c+U7d5Ms0quvoj1dPSmr92OSksUJYav
qh0N4VF6mpXQuTHzHmnEyxsrebZEWCawZzNNvNwCe1X0sDkGys6D+mrjRsqOp2BbhiGCISoLIbSL
aT61OyTvzbr26XrPdnQ4PaERCX+etnmA1u++t5GCqYmgmU406Hh5w9JDQyBjmt+m+phF6aGd78ri
JVa+TsFTv5VCleySiJlczMZbRjWyfG20z5PVnCCyu6ug7qNbcGODZEOsS/vm5i20AONsJZafGJAV
zgiH3dLyO16HcdjcTIT7l8+BxIyJcEgYw6agCUrLh7Dxd5LVt7xv15b3+/LXZRHaK/D1zSzgPymy
RW8tv9azU2cq1xOAZLNAH91Mr9xF/0kjo29ZzTWtbH8uj7kGf++cBW2d6Zsh00whmFlPdqCh190R
CE57Dfasrrzro4qX59pQ1I1NktUPRKBjG0b24E69RaPwmr2sr6zmLoytE4MNKFwzZOIeUxR+lOS4
nS+WXN5XyOCbKZbj0rR5xagaoEC4e74MwaNuLodkOjbWd8ae5pDw9D5pn9cGO9eOUNbcmLJsefV/
l9fzRvrcMsXy86q9GRN7V9Gw3SGHV4zfh6U7uQbSRD1MMJd3U3YNBEsCW53tovuB3nZzRe/9cz5Z
+6Ceb+Pa+eAIou0YISsKeiYEK/nNRPNZNqU/EQUjl3e4PAeJNRRBjkZFi/ZQBlgntEV3uQmOWlVu
9IV+2SU/N9HkoaP4eHksyX0WwY6zAfs/pH+mX8TQjbnDcMrV4aXuN3ZfcvJExKNSdEsNxsr0aV7+
Olrm7xg96I1lkhkLEd+IHCu8VOvbZ4QQEHm/+vIpRYFmRK02XQVRd1U/+naxYfkkJ0sV7ISWQLNs
L7Cxl0h24/+Gd1MWfquMFo6AD27Guopv7qltZ6hUBQyhKfmz7plfs7Q5btbxZBMQgpHQRNJ6mXIb
1l5gBkVL302DaPBO08cfI2RWG1suO1HChTeGVqHnkkkEVQflu1Nem4qLbHGd+x87ssIVh0MmhqUI
xk943OEg825io4a0adnwRWTLJNxvLYDYUVdcy9cz5J7UmQJy6NAbuDKW7XT0CTbOkyQKgQn13902
LX1QK8ioYRGGTWXwjusxjsbfTsWIJj2dAOqSAfImZYESeCOKe9+2IJzy76CdofVwslv4cUqHUkV0
npbsqALdaekgLRfzHjfo8jZJridSFP8OpUPR1oCmGvww+0vDgu0GX8IKemXeoBFiKMB6kMMddMjD
Lg/4/sbZ3vr3N7dnRt8YJrd8oGP1V1Xbjyi5Xqv157HYuJ2vvdP/6ymgCvPvADn6AVqdQsEPDejV
TFTfKdAr3MJ5iaBlAleydXJLZU9NB4n0Y4CI3E4z9CuCOGK+NX25dlRNZfHUhOEhdPprK79DpeGa
fqI40r56/L91WqzwLOS+Xjxg+xUSpUV55i/m0OVr34kVKz8Qn1ih3C5fTLLlxkMj1Yk2JimJcSAP
/HeShupGKO8BibXsNFzQnMogMSq02Durptl+HsxMvXOWCbpbbd7bczbeaTDqfIN1bbyp+7BFpj2D
TOE4TIbZn9AfQGFSH9sHuA4Ir5tODa5p94ge55H28I2AULbzgkXwnDGtlojcYB0W+xHieoSjz1Px
LdlMR78f19ork/Lbs6UMcWEHE8n8VW7XhDkhtbQnRFIe3XGAj2T8fPkIS4YRIY5BYyklPdemb0JP
Rmdr8KlIs09zVEDFP6CFqRtbl3NdmnfOsivYAahh7S63efdX49NF/R10Cl57yqZj4tpILtJ1NOyc
eNrBPHp5bu+/CzDG/ruES7oAy6GW7y9qg7yw+zOy55tFNTcKa7KlE29/WFlu4aZY09z2dkYd3lsF
KOXcLY+Fsnz3xg0rI5uGYARCx5wGBxZDEkbLf+1QXLsJnDXZ/xGM/6N49ZbxQvZ54foh+IvuQVMQ
CVs0w3bxcjejvOltXW/ZKgk+QG0acOqjP+iryGZG+vSlnJbP2dgivlJD07LpwsqmITgBCSGiBuES
4/ThNZTzd26Sk8jTNzbh/aDCFpGNDmTVTdwyjcwB6JWhnkLWwEnBnDxb2WnxIp8+l48dW+Hml3Gw
OEnPTLxo+DT01G7QMXanbOMiShZKhDVGqEvYC2Bw31P/VoC6TvNgHkPk+vwP/XwRytj1lp2H8WD5
MDveBovihwGaNlvehOzXC3ca+lQ9HQd+PcpW5iMQVqRh0fk+QyVdfb88AUlfmy2iFu2qn2fTGBFc
DX5E41GLVFixzR2kUso+qs5NGWDDlD1+S168kGT52BFDr+4fi+/EkBrCdEk+pXhY0p+9Fl2tJjFX
n/sabdTM2W065hKfTMQvdmEGXtFkqPacqQcwp0FifdKXFmrdJ73JN152mb8pYhehk4bjcj1qs9kd
rUnNfBAop1WQfeV6HdxhFZFCE3b+Fs/Zn83ZSc6IJ5icsuvaSdPWSq5jfCujP2rT3FrVFuxM6mUK
loZe5KruVIpeCIY7h3DpvFOZG39z6BMPNQqhv4dI76/Txu1uYnttmc63yIkkE3OEkYOxdSM0ckkE
TKD8FDX7UtvRdVN1G17NavLfeaJF3KWLUN4wpWRtIIy7y2fvy7iZJZE0ktsi7FKj/B13CPv4c2D+
LA112ju9fQNf4GM+pbdLYF3Phv5dLxvtNTJR9cIH0XWCbX0VAFr8tGhuIRLcuOOSCyACNGFda1Mj
JWRsjeRXbULBNgUztKT5SqFGhb5xvm72Dkp8RRGhqbWOM5kB0WPkwYsYhd6frDNequVrqgPvvmyz
ZGMIZhGy1xlMlW75jhO89It+cMpmX8XG8+Y7LlsxwdsZah1u3oowDrWeu4FwvkYLRcM1zU52qBw2
33HJQytCL8N0yvqhZCbpotxEofkS9NYeADcOojkHAPEght5Kksuusoi/tJYwDe3AwffBDhkaRGQ0
SqsBVA8p9IXJDiZGu4CId2tAiTMkAjJZQ3UwQ8aDa+VZraa7KTL2i57dV6h9jlt4Nem0BDthotau
5y1xfrDi32HdLIvuSuWKpYnr93FxDwJ63xvJUS/tZsPZlhl7WwiJlJiUoQFnnD+n1fUY9gfU4/vj
6HnaQfcgRl2cEeLq+ClVNfjXbe/GzEgGXD7+snUVXKYUFlRwXAkJGkt7SAvvChfqNAJXDqDb2tw9
ifkV4Zqum1XTbCKTucBeXWX6SZ3rm6x2/MuTkNwwa/37m2wCObIOXYbKRpQaXPUSf/VGtdirsf65
GLpnx0GpBRbDy2NJFswS7EUc24NqoF6HtwwIXnfL+1cvkADAypHl3szGSm6zCMzEIk3wOlNdGcun
hKyBi5hmBnlI0Wa7AB3xsEuuFmUj0yRhZ7NFoKbldurore+XRt/WIR+MOzjgvpD+QTlTKT+B4uyP
cap+bZ3+26CGyU6pokOkdr9KK4efOJ/2l1dXdgEtIaaaFM1BF4S7YCrPZf5AjKuVwXXUfZuWF0N5
Rhnx12Y7j+TRtgRvRwUmEbsLDyuMdeWVbrTxsYER5vJMZPsnWJKhdCZFr9ZXO+5utUx7sTT1zxRG
J1hw5/+0qk4P9qhHV5EZ/b48oqRgZYtwJaUpdCdWeGgU4GrA2PaBgS67eijUNdKiTNpBnkbYlaqn
Jdjo15BMU2S2a8ps6KbStnwjjpJdZown0IvPs+1eo+N57To5YpD62XSXaGNdZZsmGMtxdpOkTUaE
Vh0t9FcK4C7Tt/r7pcdPMIcjqRbalJdXQ3UdhuZy23rx76x0v6hjUu8VU3sAt4ueZvK30yptw92X
mEcR6xqpFuRaPXPSoh/abOpksqP9XCrVxq2S+DgivFUdDbeEttv28748gYXYj01yhzKU/1EDL+JY
87CINaeLbZTflYeBTGjc0ZKRpGG7MQWJ2RVhrOWkd3q7RCzRgg6qmn7R2whCPvdEO+Ep2yqAyhZq
3aA3Dwml5LoMCt4pfTHpUq0VyI/D67rXncNmUkpyY0REKzTBvUc8Yvujex8vPzvq1jUsqRMySAqa
sjhscM5urJrkYTQFC9fWaomb3rNq1D6xAas5de4HPfRX87AJ83+tv78T/ogEqZOpOOSJeT76oD2Y
BI29GcL0HpVIu45ZfIXUUoBySVaeXD29chQUiOrUeRrjGVBQMWcHBxmOvZNv0ThKjITIqDpOaGx4
kKDTsk0XkonCCoWULdyU7JAINsJS5jyn+QhXNDQoBE16/1gtBa6vqcTHchjcjc2TTEKEuUYlYgmR
SfG6qiJnbxlt/gmseLBhRyU2R+QMreDLpbMFw5021pnb+kWf0uscTorLj5Hkvoqg0KAfzJE8DLX9
CFGcfnZ2Sf0NNYCMSBEhmC1eUtkarX9/c2GrUpuiEO0WX0tm64jYu/rQp6X16/IkJDstkoEG8wSR
as8k0jL4z3SWhymOUJZNwNBveJMyx8sQ3IQK1RhEofG/QbofBsf5NSGSiq5aeKVOOOUKJWzL+s9r
0RSK0AMh+dOV6i2LiM7ChvMnMRL/AxZNUjR3G2ZZryoMfdidmja8S7L+G0DeZpcH+rSfEm0j4JCt
qXB7dHRElqVix/pQe0Q4qUCVD/b4MM9Kv5yRC7m8dZLjLcJG68qsWdjUhn0gP1RafYhgN+rUdgP/
KjHiIkI0G2NlNDJuj2Vl5i6NytMcjYe0qpGV4KhoA60D9A1Us1ZtXCjZhNaL9uakJ0pGPrAALGOb
ypekax6zGPlLqyqTjaMouUoiHNSZKic0jfXGwhG2XzVY4PZdXi5vh2TXRRRomodoHlt83BiQxdSS
LDy3bbHsYbxeDo6FatjlcWSTEOwBKi6jl6VcJ8O1XoZiOVVF+yGObFtEb5rZEqQFYho++o9IHOna
T+D6nwzv6fIvl62QYAiSCQkeeyJ7YznIfg06+K8SNJty9UFgo60LnnM2oXgToIjkN0N3pykVHU1R
/J8b2H96r9w4pbJZCLc7UhBMeA0Hei+H79Z5ilMF6SnzbjPgkIwgwjNdBF6RYlN5t/rgngy/QqKG
esJExHF5IyRH6LWR+81Fq0MDecLMYCPoAfPiaNppZvn38rclr6KIyJz0OrSReqN6YJIc01OnO9vN
8jyEyHY59bcwQnv88kiyYFBEZ0Z1qhvKwjq5quNTMMbvw/tDyOSw+mitfm82d6u/GWIXdeuDa7ca
rzdrp5pVWvRwovlKO6dntBTdIxKwW9Q1skSZiMjUHJoaYoflmwdEErNTryZ7SFk+1dofkpyUxMk8
A13YNXr/wQ0THGhEtg3IpFlFElfXem1+bxLvMUAhtUQqezN6krzAr3v4ZtnmKagDvfVMHzg4Me0C
hYkNwVy/qFexA7dyubj35pRt9fzKhhMMQRX3YYgiiemHqWE4u8LU2/8qT6OWVTTpuUIy6s6I4so3
uk7bcpolz9drwP1mipPSIPCCdqc/jPPnCOkhpESBaG0dPFngLuIwm1CDeF4DlZ7pf7TS3rv1fFy9
WW1JdmjP7UulO8/2gjezAQmTLKIIxlR1c1BKkwmhVXYbecFtN2r7KAs/dXb2zcZ/c7aA1pKlE3GZ
hhkU4eDYpu+6SP0gLLly8A/bayexqCI0U9NMQGYjx6ExDRz03jooAHBHGlIVSMk2/DGJ5RMRmfRW
RUPTWKavllq2z6MoB2pgLGfHWdqTioTzU2WM6YYZktWhRdJJRPUGJKVYsi6bzEOfx6vkSkzvR9vu
gkp/CYfkSw8JTBeiBmg7d3qb/m4WBPpgr7u6bIBlqypYDmUCZZV6THgcq+c+G9BhrT67Qfd5coaN
tJFsTQWXgTOh2o5jmKjH2L8sNDjXtBsygJ/wgM6bvIiyiQjWYtAyk3QRo8Ae4QF27A8I4OUHy0u+
bYZBkjdXFdyGzDV6IyxNFit0nkiQHNu42QIHvL9Klgjd7IeBPERLA1DUq5Gvkis0andvF6m+U1v3
ugKncHnHPR65/02CWCJcsxnCPtfAPwAIq7svketk91mtoJjRRJUPCRClPtXUz+VoeI8Jaq0bB03y
KloidrP1FCieTdUkV3VqEFJSLO3Av+bFM0rgu3yo0b1V0eSEof2D5hZtwn8femVItQ6pRBNpUGNf
J6CRyvsJPEfPP2i/NaJmp9UmfQob7sz7B8QS4ZydHjehPjPeYgMfSgl/2qnbiEhl317//uZpKkIr
t+DdsBC3mrPrUqfHgbpAu7E9slMh2IGyTNCv1XGJurz5bSvjg1k79BLBZISWmU+b5hnlvj+hbn26
fArfv65orv47Gy8JzFxf4whlMs59aHwLUzCvBgJ0SCYOPy8P8v6TZHmCTRjNyC3jjkEiF7LzzkCC
0blpt7p8ZF8XrEFdwns2F2BsAgCsfl7QMBhlha9l3sbbLTEJInTTMpWqhoQfN3xadnCU3OMcl159
BoG8adIk+yCCNnUtdFvTZAxlmO7irH5K+vpb77U/Ou1j6H1LRGkmaH1Wkw3ayqv1o2MgM9zWXY1A
hvshVIslklKaZqDk4cAAvJnNrqz168T12o0rLdllkYgycyoq+gEXI4DkyJu9s13V16rmvVw+orL1
F271krWL2ql83kZec1lFg0FwNwk9u5toAdkMhKv9/zj7tmU5dSXbX+lY7+wWdxHRez9Q1GVW1bz5
7vVCTNvTIEAIBIjL15+Be50T03JRnKjoflnbNipJqVQqc+QYGdx82wsM0Qlx35rlI+pFn1x1G0WA
q/NNIkHrCFfiGADB+C4BSUw0gvcECoyfTZIeyjxdSWwsnQbtMBNqQ/wVifIt+BIj1dQRbg5RGM9A
Hq7674X43NX5J9NAqcHrEEUkLtnMEmd4gc4CEOOXroDa6jsvgeRxHV3f+6XRdKTm5AYo5Nq4LqBS
uh/79mg36cu8epPh1EDOFq94aQlEe9mhYavtcwsmp+M3HdrlZcsQ8nl5LZ+z3C4+QMCvZmFvCCPM
2sJZ8fELN5bOQ0nSVNrURrjE2mwMK4jfjrbgN0Xqro7hdIvYIrID2ly1uSKQaUJ/e2GlPOQlwO71
YLc7asv62/WtWrgedeimoCMY4zqJnTLQtYC0YA5t0TYDTV5ufxsD9+AxC0d2LY5YsPU/4JtQnG5B
RO9sXSt1Ngax+c98JFPEkqmKhsorqzBo03R7fXILo7nz//4mshgg910aZjY/Q8CDatq5PJjjLLk1
emBcI/aj26vbiDVdHTGadhLN/EkDm3DYI/j8OqBE8m2Hh6Iq7CScSrJS8V+KN3UsJQR0JRQjYAui
CfbBlN7blEMaHbWRkNNhZ3DJjrwZ1MGuCtg+dwVy/f1K4n3haefqSEveNIrXyMQAQyo3FPwv4H+D
I5nLpuiKSE3IE3+eNelcL4saCOGums6Ct9dhmD4JeD2JAt2XZfbgDXnWoedilGfDG4KPN9mLjq2s
VZO0scyRBwIIzBmGd/4AVRBS7DOvzpCSB/H49YEWPJUOrMzrIZcBxUAlb6KAOCC06z4OQiDiap+v
D7FwsHXeS4P0vMp56my7rgMjc25umhiY7NlZYfcOmUG+Fflk7oEgKdfc/hzjXniB6byWYuRBw6hh
bwUwJz3YHKCh8qL8cgOVk49+LyNZdntc1jsP6PpQASa+Cr5cWtHZat4c9ZbHKqsVJDN5w89MOC8Q
0Tulcfo0lWsPvaUhtIhGNLyrp7rFpuXQlhs/dZ6KUrCk9uOn61u24K50jKXdycIJINC8HZoe8rm8
fj9fm54B6bCEqA3M/vo4S6ahPVEQ9hmQJIZpuBl5rGMjGniwdUAUuqE0ucMTejcBanm3+lpduC51
fCWoooY4gDTyth7lnapQ7o7NldfdglPwtKeKzUiSGwyf9tGH3yR0CiniqfXenIU914GTRPHORYRi
b71MgR/I7r6DGAa4rvYLc1ceQ0tD0N8t16paq08SDOHPGVMzi8bUPvp51YR4S1zf8IUN+APL6BlB
QUcMYQYZNBEN/tJO41pmeSnY07GLHSBHUhn4+iCMQyGho1dO2APPq4YNQtqHOnEg+mWAehaqcQfI
Bq/VI+YVuuBudKyiwmOrSkec+ThoUBRo76Ab6kXER/LD8cyPQ6XuTGB2V/Zp4dToaEUBJmHCJepS
6PV8IRlMzRnGfDum3/0Mowrr77osgnAobf+2W8LVzmmec8DuCzxAfN99b/i7GJEYOOT3XE4rx2dx
77S3h5nWA41LPKFwhfPGPgD1CZYLWqlQJPEmHpKodIbDapF1ace042qUTV/nMR7lNlBkdjWOmwK4
bp5lUd8Xr6xub0XEuTqmz/BImUO/HVwaef0Ouu7AQvqHW7MLOqIvSFDdYz2gnuCR2cyTyUpQZHL+
eRXTteAWdERf7hE1ZXOpkkLPzjCbDx3xj3Zml4DwrLiFpd3XQX2lowppSozRix/Q9oHGMznMjPNt
voMhoMDn5F/5jSUoV6epVLVJAjJIPNc9/6E16PsRT8DVySyY1h+wPulMOd5FIALx4xAp8zs8mR5o
z860dXZF7Lxfbc5dGklLO3iGQInahyOQVrxPxl8djlHQgvHA6f0z9LP/ztzx9brnXnA6OrCvyGLE
vTZ2aHAPpdGEqnosHAdF4y9OQk5x++rfXR9oydw0R+ANZFC9D36QCUh6QIrDQAaPeafuViO0hehG
J6Ws3RTWy1EH8OR3MBPu0KziBLO6Oqp3xvvrs1gIB3TI3ph4dTBQH7UGp0/xwmMnRnN0vVY3fn82
iTdRJgFMiwcFjv3YeMgGxWh2qGnk5N4abGDhptbh3MjZpzTPTeTCvSIJG9P7sfp+Wno36ohDGGib
mx2SMm08PhfKvQNEvgUmKz5RP70novvpiQLPZKxakoxfuRuv9Xgt4FPdP9CIFS1RikH2CRwHZ9Xz
o0X4juMxFxqB+jxZdJuW6XHi7TfiFp+dgUZA+pxGlFpRitgjpFhT2lgyED2GF10eeB1SRFVLTnlt
vaAJciZaWPGoCzauAxaTpAm8KZsQWTObbMFf5X5z3S75GoCt/BTMBJoTYN8frhv7gh/SoYslr107
LlF3KlBbOpeVjD+4UvUTGm4bowiDwvLPhe+YP5FXsdeqeUsLqPkJs6dD4M6VXRN1znkBzQT0i2sN
5AteSKe1DJKgJG2N85u14wZXEK2y+zL/7lAnur5mC+dLhyUWdukZbk/h5mLVboYY+JWC1Cvx2oKz
1kGJEkzZKmXwcOClIB+4RGvONguo7MN+6Ea2rfvBNcJSTo3YxLHvABlhG81t1kC0jUFGUlm9g5SC
WXYRkfHGBRWObVt7K87PkB+MjG4tMb6wS3q1OGEVq1WGtNoEXb75TeRZbCt5c5enxvfr+3R5CEcv
GvsmAhNhz0NMhIHWq6MhAOSzYAzIRruy+nrLMK5O9UkYODYg/A13YHmfB9UiEy74s910gEgU2efr
gyw4BR3Y2eRVmhMDz5TcGD4BYgj+ly5qKvpImZrZ1K+PsgA4c3WIJ2nQTzUqvOrxJHpVlntgJXQl
pNdGnVVBqTf5OaEzWVIXsp/1J9mp/a1PWF2t3SM8EEOD3fJcpDrNSb0fqryN2hrg0mB8vj7Byybh
6vhPq03FiP+bmd7MNiQ5veuxV9KlBzl+uT7EgkfViTsrD6ydZVzjeockeKB2STqGaAmCJOgWJfzQ
ze2Ve2LBi+pQ0FHExDCGDJVDvFrjxs5DqHc+re7H0jy0Z1YzuxWWFO62VPQAHfQHxFpWk229Sh5n
YhFi3VYI0cGgckiM0qnRrwNAlHX0uphsTIePK/50Ycd1JOjkgQaHp2j1HGK6Tbzhe9ElkQ2mqtXM
1NII85F9E88hvsoYa4BSH6z07LdBt5ntqhT5ISvTtQTJwvnXkaAkHafSz9FwRIrauYfsVbbP/ATU
Tl05AQLDsm059unKmi286RwdBVMQkDZYeTlHeXaY+2M0xM8or2c2ChK2eZ/XaGVN3xWWseJCFy69
PyhBeZGY3AKy3PHKH4zE32JaxqE5DPthDECYDCh+agPLCNDSbYdHR6FWyjR6sOgDiT+z8qXmp4Rx
EcbjtFLiWDIK+3ej4HWf50mPvh+eQSuxaHuk/mn2nASs3BZttbvuaxZcgI45ncohq4oWPYEIdawd
dZ0nf2ppyAYmV3A1SzfCr4fAG+suC2x/YhJ0uhn+Jztmz20FIq6cP2bD+Lcq663dl0+tIjm6swCz
5o0bgJ9xrZV4aYKaEzKtBpnBwUQHiNXKkDD1IK3qqVpLYi/skg44rQfo/tU1ejbJGL8UXtpsjVEd
YoGO6digP2/aJB1kGlQGzyXQSdt+FucmrXsAf8ojsLkrW7SwRjq0dBDmWOQkANY9rbtvZmFnKPiK
FvojbVWM769PYsH/6PhSF3rQrhej2b9zs33jx3hXCuPkev6scoU33q0pKx1jOgVNS/y48Ld2xa0P
aHsUdz0V04PL2gGyfsj73eYBdHgpacQQFxQzAu+fayLbYwRn1mRShNTszRsDas0NgNKQgvyhodsB
LADlllGTfiS5QHeIahm4wlG6IzWoCoux2gwdp3KlOrPgwV1d5Bztz21TuQxgzNp/6IXXhfZk2mE1
9Y/z7VQPzWdZsPfwUsNmNWS4/DCClKrm9EDWKuuOz2Xd3NhnyMqyuGtWfN3Sx+cz/MYRsYYVbjbg
46lR/u1y81kma7q9S5+eT9abT4OAmjH0owDXksTfqp5/NSVdq2deDqMcnd6xK/0itlN8m5ZsM6E/
2KPo3KDThtEqCuJPq2HIZTeArNfvk7CdMU+sBgOJjoekMtMHE/mRyp7qFT9z2Vk6OigR9KK2QcHl
s1WDuZnq7BCzHNrg/nG1q3rBah0dkjiOGcn7FKmPymnCsfgKEBMSyEn1jaQ/XLgaKG+GN1urdre0
TiN8gaTutpjsPqRAAZjjWmPBgkXp4EQxEcJJBji+0TYfoMz6KHyDrTiuBYvSQYm1cphooGm2HQZi
bfwK4g+d64qwrqZoNNmLVUKHtSjurjv+hV3X8YltV2eBgMrlltP3Xhuf8QoQtfy4iky/HPo5Ojyx
GyYSMw9AFHPuhOTBEeDrELFm7yVh7fpgwzLXDezyLQZJ+d/PCFRuup5DBXKrUHZvPR55Y7aZ4TWj
COYk8vUlWxplNoo37oS2oq4MZGG3hBf8PpNMhG6n4Gfz1EEfnWrBkz2WK6+npTOjq2Z3UP7jtgvE
OuqKGeBPZb3J1fRljpc7Wn1JJgZtopJs3NzcmVaxlutfsnDr90mOUJsy+hqJ4Mw3vkF2p43MpHAO
11dwyei0PJRpizGN/ZlbtJa83RK7y559G+JKIDSSW6tBVmd3faQl89OcgN3WaVDM9J/ERwswe7Vz
N2KVE82e2vTdsPCtBzQEba+PtjAvHdLYzcRPU5qC45Di3i1L82tfG3dQdGAb3jsrd/+Cf9ARjMBw
+crx0dRkenHI56cabp6mMcO0+YTAaj+2KwMt3Dg6glF5Ux37FO1a1GS7vsz+Dqh6MlBgur5YCxam
YxhVMsT+BGA/IsHgk6rtc5D5a8WEhSOqIxYlOq49d6Z/kH3ymtjNQ5fU2Y6Z9sHMjCOl/VqUubTj
ui8YTYDIY5BYgChOljaDdLuMBPhv9quEqQv0A46OGpxY22ZMOeim5ZLyQ5eQ3kdNJDUcyCE3xVNJ
YmD7ROB5xoamzP9ooLtARSaqq1B74XnaRR0Q6PO/L7i166vYWqNFW9pDzUvYARntzkDp0ZsLj27v
2WG31mGw5Pl0FKHbE4K2zgr2Byyam0DIxu8TCFk6Yelmx07cxyingpJlvdi9ZDaat3DRQwM6DOT2
ir4TVZjYsRsfJUG+N7SrMvBOsZPl1YF7JkAPv07Bf/9GUNz853/w399FNUqoP7Taf/7ng+D4//+Z
/83/+zu//4v/7F/Fwwt/bfS/9Nu/wXf/GTd6aV9++48twM3t+Ny9yvHdK1LU7a/vJ69i/pv/v3/4
X6+/vvJhrF7//dd30ZVQDXv3mjBR/vXPH939+Pdf1lxe+O+33//nD+cJ/Puvp5QVrKpY+dr88a9e
X5r233+ZlvcvjziANpq+Q4kzQy37119/Ynr/CizUtEHQQB3XJwiGSyHbdB71X4HteS6laKtx8Xf+
+q9GdPOfOP/yTI8EwQy6dizTRqjzf3/c0/8ihf53P7AY//z3Wz7pS96XmrYO/+xbI4bwC5/OaOq4
c/rhu1VwZ4MbGkyHZr91x4Lu4ol8e7M0F0a7ZJDzaPOveBtq9FmSsDgYz53V/nDs8uvAhi8OKT8Y
nvuSmd1KNuuii5nHmcd/Mw4ZWZrEZj2c0eA3QhIyDsznQfrJQ5Fl7bPXk/FZxBk9idLxocRV1gje
VJred33G0Y4qSvJusKaGh4XLizUc+KX7Z/5Rs89986OS0h57tBiO55LKl4C6VuR1fDriulgrxl3y
3vMIWrwoJEQWwOCjzqYRH0DwdJbIwqLhdPxa22KN+HBpEO2KiK0x7wnlFL20dKMqEZn84BGKnqMb
oo55FtrL0OFZ4zO3VmfQLOQ/LMcaDtLKjI03Uf7cKoNsrhvjRSmDeSDN2/sJ7h8fEs7noPLrj44A
SNcXsdgkI2Vb9G+qXeU47aaWxDygeYu8eEXa7XBI3TJixOjOBqgaPtdxS60NWpayd/0QzMksabHH
0Y1tC6TJTn5Ma1Wv1IMu3iHzT9YiTeFwm9tpq84QUk1fAMCxIrdKyIduLoOF1JAtg6Sex7+MVgXt
WllkaViy2l4jbFlcM+1KiU0J8l9DqHORV4DOpk+13XyH2OOh5X1YFTWeJ+5T73ymVrWH7F44FDRi
WbB1VXfXu1BTNKEG3DjPU8K3Rpntmb+yNJeubqyMjlqduibL0QSrzjU/2bIFBLxdsZMFg9eZPlOZ
SKOGJM45qT5VAQ8bxjZZ/BDItRO14Bj0lo1KpX5tDNhUNT6RZEfofbYmZbm0KprPsUjag/wcHsGR
n5zq3u5XgKFLa6J5GgctW6Pt4bspdTaZ/8hBxDg13aapbhF4nvdTczMm9QJhoeZ+BmUTwdfV2nN3
abU19+KBGMykfUpPaMfMtk6X3zccXLs1Xh3X/crSAJpb4YGlQKXusbMzSMizKHBrOdyTW6cdVx7R
C9eoq3kBt2BNVQOPd+oIgXoSx0OTBT+EUR4nN7lrvHGt23Npm7XTTgQlpZIxPbEk2LcEGjZWt23z
dGP5X68v1oKB6pDVTnBG/Myip6rrDsVQ7mvBV4KNpU9rwQapHUhbuy098aTrdllOXm1peeFtv1uL
MAwRJKSt8PGYWPBiKbKkxUj+vv7xBQvSMapFbTKeVr5/Ml3zPLb5O09mT/FYv7vt89rhVX2BZAiL
/VPC/HcNG3e24z4Tn+5u+7x2chUoCiG+6non0Y+HzIxPyhgKEBo10fXvL+2rdoAt0ueDUSUe5IS6
jZl/lPUam8JCMKwjTzNSQ20KVYFTWnqgvZbxJ+r0X8E6/tCk1vuxAVVJSuVth1jnizTAHVPi7eqe
RiMHIQ7EoVhSfW/r4l1WVjxq1LSyHwveQgehNpMKajvHQELwU01ASdIBYJnE8Z2si2JjVqBOv74z
C+5Ch6I24Mgtuh4jZYmJLJ7CMDGFjqRoxbFl/pqQ14IB6JzDJitz1NgwTOtYQWgFgxVSe1rx3ksf
1w52EJA2laDMOvHacI5EBHIzkuYWJW7cajoeVfZ5w2o2/3T6UhYvTnefVF/VuOJMl9ZfO9iFAKMT
OGfgN8RzCb412u96iMR1zbBy9BYckz0v2psnTBDYvVWO8BylcNJDrMRrnhkdFijxVpJ0S1PQDncJ
EbWeJwGM1RpLlFIQb+HZJEKQypI9GKtu3GXr94mQoLeVM/T+qfVqUEIloAoV9cv1U7C0SNrtXKga
QghV7Z9UTOkhgai2afvBfoC23W0DaLeyxadUigYCzsTIkSjjcVQboK4pGr5SOls4AzpiNK0CY0Lv
lHciVgeCbeJEuQds+fVfv/Rx7Vr2LdCmWiL2TqbFjbCXFQtpkt0Wl+rgRpXZlen1yGzJpoc+mvFV
1EjD+9KsQgVe0eszWNhgHdw42uiFcISP5WH2x76zvqqkfrHMsrjx+9oxHkUGQYaAeiewuMeJjDIH
FdJurf9p4YTpwMW4LJngjuedGnYn2DP4JB6540eGke5uWx79CLfxJFI8Qk+8Zd9LWwZfeJ7I94Wq
1oi5lzbA+v30Zjml1OmwAU7aIINql3Ek1GBFqRzEioNYWiXtEHdyBOU7wyRU/OI2xk5aPGRZspni
bHt9mZbOgXaK5VAlo+NV1dnlXfvJTqi9D7x8jaT4YucDbhodppiASM8AUqQ4T6gHbTK35ZCcVEXx
N/WM+IG0g/9ZFV5Zbo2pUElIqMEh9eo36gOE4tu763P8BVTV2xXnX6Ed9iYm1IzLRpyNHljMIunl
N7Ml3Z0dJ7xG23xmM9R+CWNQWDeCsHIKxAwBtxt7XxiWswekdjyljs+eQb3pAuU/+SdqZXUaTWyM
nwA8944Afo+hA57RiKXxABIoyLGeK1WvXtoLYaHOoFkGakDnOpVne5CQvBwnP0EDRTVR8ByUKTyk
P/aWG7KiQrMia2y+9nr/NcKl5Zut8819m/MhCWq3LM7KVxHARF+G2jsKFR8DGtyrIInyNDsa9n2L
nyWFfz80Q9ikeWiY3r5j1pM3KS+kbrpWy184eDrwEYkcRoEEKs6JMtWxdWr3zsxc4yELmnrlWFwk
W5hNRosxbG/MSW5Uxdl0K9o8BGmvpjAvCo4wQ3rgoEnGLHLQLJuiHK7IXjEDlCGFi1RcAwK8e8ar
8WxapP1x3YYvNvJQ09IBDNzPoHBklOPJDd0dLvOIbd890ZCGzV0cYuR9tuJzFtLWlg5eGLs8LnKG
kThaWb4UX/PjFEf0yd823+2fs9xjskGvdPJtZWKX7drSsQymxDkSCYaj9/5j8jBEWR0ppDJDFX7P
HsbI2iUbf9jY2/QwrLxsLzs9S0c0ZKiJKiXEeEoG5z1qYB/G1vmwMp3LxmlRzXBMJvLBQnh6qrd4
MW/4ttlAh3UD1pONvTG3JAJ3x4qRXr4dLB3E4FUc5Zuej6es7x/byn9yWJ6HHq0go0jWir5L89Fu
uQAPt24KcmxPTZ4yAnIk5h5dR6313V2ehP3rAL5xLmmc16oVVX6uHMMK8eJNI9uNeTjFVgF6qW4t
n/8rLrrkxbSJ8LYylG0H5Rmp1PxvOPvySEhTHMEsDmTWZE1dhAKNDBt0mR9G+JMdsh9JhGe+PAs1
8k+xWw/HchyrnyofQFSLJjlgd504N2lIuFJPjknBcJaguo++Pq9/ageTnApLmF/KrDU3XZZM3SYN
2vGmV4ql64s2hnSU9OhwytBkVom/oQUFnRNQNydrpNZLm69FB40DrzeCePrUyrtibEIOMiTDen/9
qKDgCL84JqKcC5qGZTooRJqWjuvo0RCGHns2njoIln5t8wpK0bbM7cckCLwz3B3kfWPTvQOAfoK+
TmCueJzLk7J1cPbAPLtEKJ6fi+DRzPNzCpUnv16BMS2Zs7ZiHUU3EHN4fu7LgoSsGsUhAd1MVOKe
PEljrG4gqMP9pIOwE5MGU5eJ/Kxk62yEX2wB01pLKy4VeHT0ddulAe2nUpyrQBzirN/YKZLU00+3
zkJpPwYUOV8vTI1P1y1hYdF0MHbXiKyGYJI4e60NvLrcONAvy1vkd59vG2Ae+I2TCTroiExehQGy
Y0rOLTunVhGWq3yEC3emrQOwy54NLTijy3Nl0enbNIL+W6JGFjUpKQ+iSs07mVXlZwjEjucqY4gh
qSqPIrXkRy+xTYDOVXYogdtaueGWVlS/hRyw1ZauU54zSQ/F2D9WgnzPB/fcsWLtCf2rZ+rPAwzW
rt9XlVY1Wss7Kc79ZoiKXb3PonLnbP2dGYkNjSClEPZ3aq/28r7cG9E/4I7fsB1vwQK/elIvjat5
clT/YpRjEc630bh1d9/AfLWvN8lWbF5V+Pl8frA3Lx/f9yE4b0MZWuH7Hz+6leBowXfovZ6yFq0d
iEyc6x6I/kE5YTX0z6aldtcN9XJkYusNnvFQxZA5RVNxAvK5F4uZ5a4VnbPiNC7nYC29tzOrQZ0B
dqr8nJD7PPngQh8Qgsj59B3x/PXff9nurD96oKRNTJAB5+fO6MtN6RoDejfAhEXsZwrhyPD6KJd3
wdIh80MAuUYTGKxzr/hWMcSHAZ6t9CYXbukMv4Mxgi8RIfDZmljEjR+qTELKjKha0xxcWqR5Wm+8
EWkSi0BjHjfPAFyEz6LSTiLhPxprihqXrcjS4fMuqs4lZV15Dpj93JTizvWt6PrSL31aO/M96Czh
tVBW6dHfejZcEO0ZsbES0Cztq3awGzzlMtNj2Zmk1eukms9twu9iK1sTZF/6vpZOkWCRsEtSZOch
Me8HZr1msXkETur1+tr8yu/96ZisQLv8/dEvkyRAQN5GU5Rvix3bwj7vmgf1WETT4XsRkp3Jo/ZF
htWmfS33Xdht0OO2LTZr/a0L+6Nj6M0mKQw+4PnhAGLEiLsviVxJo1w0W2L/ChbemO3gCoYS3Tgc
8flngBTBZa/CzE8jPt4SmZE/ghqLJFVfQj7rGKP5/JhNIMink2Fua5G7Kw7q4msTQ2ipoHEilmdP
IGUsrfGnKdw86sHEdCRt6/JQKLePBquQbWg007i9bhYXrQ5DarWcNkl6s7JEc3JiHwoG6fSVmbLf
5G15i8PCAPOGvdmYOh9zCoDlcPRY4zxNLvcfK6iFRFlqqy3QMGwlrX3RtjDOPME348SoDIoisYdj
nPqH3jW2YBW6cVvmId98uiyKLjWHiiHX/0xBuVXVIdCRdtOGJn1K2rVH4NIMNO+lUAKpJTAWJ+jD
nNDq9cEx1vjwlj6t+a7Jy3rGXGs4gnT37AlyTJlYiV4vPpTIHxcS1APrvIMu/bFxgQfcxKxSW0M2
xdYjdroPqsZGx0xNj8y0yp8mxDl21w13aVxtv3POTCqCyjom0/ixb8EQW4LPIGgCpJt4fwJY6Cva
dWzQY5M1YrmLEQqmqtkB9N6x52NDTm6pULHtofoG8SkCxEePQYPO30nudythxOUt+4VqfWt09pAq
O8fKHtsifewBBSuTYA37uTQRzRw6EOAWqYWJsCL0023RbbuPyTaNHEgMh8kPysLqQTwND8U2eZye
ru/XZQdt6Y1g0xBz9AUN8gT8+B0EJs17x7aHLXKXVZRY0thfH2Zp2bRbzkKnRyMrV5wyxyV3QyrK
j0ZuxysR9sIk9AuMlTHpwU5sHovM+5qNWXdgCQF3ZTbulDn6K1t/2Sf/kU2tB9QbOrSRnkx/L5LH
GghC48NNy6MnF+0xcJoJybJTEuSfC5u991Ijuv7ppV8978gbL+knfUGD1Deh55NAqmEKDo7VFuiT
Km55IJA/MoqKQzsGcirTyXChhzi+KFaFNP4bxI4hUKAra79gPzq7e45O5dgwQaKWTPlz1pR3ivVr
DAVL39YiPLuf/C4bgulkyTGU/JUMa6/dpbXXrD63ILdZA0V3ahkfzgrtVACZmj6SbdYtPJeU/JEQ
y8wWfdxCBkfZFnZUqQ6FHKQSUPcu62LbQCezhOLISyKz3VTbxefrRrXgqfTOp65MJFhyCvOoLM/d
AFf9IQuIFbaVeMgVWitK8O3dNtL8C96Yb+oFXaZMdzpJ+nHwfkKkMKphZ279wm7DhmANtVhocmnM
Jp9RuI9O7abBBbcieix2EhmRFft1fwVWf8T5GGS2kTcTKR2R+4PLyck3knwXlK13bE1Rv/qB2xnn
STD2YEkkZ5EvTXi+9xjJD405Atvpp96AjhvwaQNRMoHkwk+b+gjN2GFD0VqEb/lyKwZg5UmBDBUb
ez8qumJyNpDuqUfgQ9z4Lq6Jd2TYqY0ATihSU2y/OpwEd4WJ+DxEYxx9QA4dhHKUJxFpu2RnAaN9
Zmlv79BKke7asesA2UD1NWgy+sE0R9WEXs/c97WPlq4hCCpv4+T1eG8AB3O2IFgFXLcHfqsqE/He
86vkmIAW6JvshdoVBZxQ4+R8k9KB7Cijxc6KJxTbW8X3A+umvZcb9Tah+HhopaN/qEzT/xhQP7lv
/Y48pzkwwa1tdUdp5mNUBKizKQh/InkQSHQitfHBSPzyQHNIfZCUGiBJdKefiE28vdsBECfBCxpO
Rut+UDneXwbxyB6BhIqyDE1b0FQhoGP3MXHoyJ6NViTgnUmG911ueqHsTPrOgrgtXF4z+ccmca3d
UBN+5+US8Q5Dk5fw6j4SppPvcD7LXQ7ZnP1Q1PJzPTn2Phv67CNIyPyjRApv5+RB222mlgWhJ6j9
rXW9PrKBMXlfu2NzHFPRnUTrnhoXYpcqUPndIHqkr9Tkoc+QyAgwf+hUM0s+oFJlPrtO43+zk5Y9
dqBowytF9NCY50UUk6Q7+dk43AeDmezGyp/wKd8Kfep8l6Rpo8K1vR0Y8UK36Tu8BXJ/4zATBLpB
+mRww7oDj5Cx8wP+I2mle+fKkrwHRvJDXuQt+iky63sMit9yE4hafbWsUW36zneKMK9hw2GeoEEn
jnP+U87K3eU4jIAwyyai4L+P+rHznzI08b7nLR0eZAuua1oN09fSNcXHuhbNQ4KG5bNi488RKOUw
zofs0QdPBhZgSO8bv/no1RU7dhPyawMguadhENVDanr1zlBBFdqD+OS7Mn0IaqywmVfIFuCLd3Hl
dHtRcJdvKtVAdYB6w2eksfvjiATYHuVeO7KmZNwQ4bGdB7EFdBg3KDJ4Qu4ra7K/WXzkZ/QgExyf
kX83wKd/F4yDQoiYyr2NaH/LTBLvlc34Y43z40Fnb6rO0i1KcPPbmCSv4w0sGnwFyG0fY2lZUc+b
dJd1fvcU5CYJJycJIqMy+x2om9KDm5Z0U8KlhAETp4FO1mYIhmqT90MJ8iUPtZe4CugXr/KK56Ku
h+fObdOoysHN5A5effBQb+q2tRv0G1G1E2TP8SDYYTgoFBkG28iB/B/OrmtJUl0JfhERSPhXoA1N
m/E7uy/EWjwIK6Gvv9nz1JczNBET52nnRKCWqVKpqjJzSN3YLuRja2vqQ95mkVfaNTuItp926HfQ
wybN/kZapR9sI4v8WGtLP9LMdG8Sh6Lv1OnQ5dBaDCmlRo5nB4oAJciKCbpr1NRwE2rpuUfKSElw
TB17Dzay6gdRLZK6GfbnQchSq/xuoBz66HFOLrao7fOVfP2HSZQ3UZatBd/R4q2RwIVsKmhqbctm
6o6yMYtdpWMQpZyaE2PRsDVTMF6ZFVIQVcOBgO9oLR9kglOYFKb01Sa2Q+4AzOs4Ses7zJCu1lfW
mfRjfxaR2m5zvJZOCehfwp5YzRtOdfaGDKz2irPDn0CrxeFPla4zXIdPreOqhTTQeuFMu7ylyhPI
UNi7SUfVU4pk9MpoYEcqCk3xI25HHus1bgWknIzWYzYEJ+OMmXCkU1LsCUeniRADbBMkTvQFxCLS
U5LY2SiFFD863gKZleA2UFIHxDFNnjrJJjV63GoiGhyvL1O6L5hTuWZScK/vW753NE27yLbpfVFY
5RkMAcUegqGgzSAOmVyb6uVeTIPuqqC7uaBCpT2UiVL7rZTDFhaMY1rDFphVddtM5f2OIxZHa0zU
kQLM7k4faMjMvRZm3PmamstTwUCRTNKMbDOnss9oinaeRCnGSyKbYesMeLklTCWXPIlj12xp/Lub
oKJSD01yjuFxkH6Wmg9Uce2B3wW1U0eNDlxTIV0JQqtpm8Y1yEIdBzEQwi/geqLC4A8Oai1PVd4W
z2oP5HldZdWmQS3s1KS0fKlyAQS3jNlLnuXAsnKcnqCpVXWbc6qC26N9sDsn9VNdlYE26eoPDSJA
qHJZV4wxc85WlVRoV9EH1xBiOtnJhPZPM+X5JpW6ukNWpXmsSBwfRCHrb4aDHHSh5dZOKhBAGidb
4J9J5yZk0oN6SruXWstxdbE6ehqLafqViCHdGXFuPWqAgO4KAVYQwVTHU1VD3w9KYwaJDfBWNNTd
cShYGepw3t81ovAXsGD9EQUlKIqa3Z9u5BAQF3pnn9BdK866o3Q/Rx29jFUbg3VsiMeto8sJkB4J
uEReC21yEWzjMs9VI4cDxykCgLlpqQvZ+sbXiam8tznPnoemhm5QW+S+hFu40LjPvvediVZqmlQe
VSXFSqrdq8FoH3mK6US+RRgulihrj+DV134OUka9O03E8fQ6UVA/vgZj/dAOz71qQFShNDIfLEh0
h1Z9NF3FVJ4jVrO/6pA5bg7Rr282iLj9XIzdtlKT9D3uMhTujGx4gt+WR7hezVeho/VUFlN1bODi
9oWiOP+0SaWNXzc9PVgjgq4qA4sp6frYz5D93Wdjnr2PlWJs1aqG7F1Jxj0kMWlICEt8oUmd7MtG
gzSOkoC1L+kqBw3kPG7cuI1LuPPaDoBIjSA32A6/UzpEmGVWPUwO11cyPguPjbnQTKf3+tQ5nXXI
oQF04JlW+7RBi7Nmc7a/H4wvvLPnOPBWDo1ptJZzgB0egOUZvAj3UgslFFsx1rRPP8+20rlyjGFP
pg5tF/WgDq0N9iZ6ZKVyjDPgF8skUPTeQGJiLfW9MKM5iJgWnQ0nihcaanTHPq8CK847N82bAGJu
K3XVhfflHDoct5C1SgemHnqU8t0YtGQJYyvVj6Vvz55H4DmoIKuTqYembr41rQUXwuzJv7/dSx+f
vYvsWqWlPTTOITGTyp+YMR0GNpS7L319Li6lk7LQ66wYQr1VfuQT/T2Cvef+p5dMYZayNTnJOStM
cuiUKXFbvQwYy89q1n1xR2dvOagVoIeaQ2mxMWjvTUJwtyn49y/9ePO6GzcPxWac6rwoEf4hFEZp
PCPVfqKT8W1srXHl1Cw83+c45bI1TQ3ZGpiYAp4IUF7vJNcBWpbfa7t6kkz+vT+VJeuaJTStkgAK
QUfrgMcUwMjCiw3HReOOW3F1+7Uh5skbBjoZswB1kcUbT5DfXSkOrbNhTrG5P8CSEcxyOGas4kd3
0F5WGUKkbjh2ufW1YzoH/pZ8TGVdNiSMi28KbqMOOq1yrcCzsMdz7C+gOq0syxjiNAY4SyOJaypT
2tyPWL7LurZzwam+ViNdGuv695sjO5VFnhg9klAxj6qwMezdoIPyqUVz1qCrYCLJ7HYl1btwO8zF
cRy1Q7bGmcihErrjm+W1LYaazMXL2XC5jKsN5bxGuGupK15w4RDPBXMQPVW6YxoZrnrI0plCG10p
mm9T1EeuRfOVPPxC3WQOGs4jUG52VRwdZPw01NTlneqX8r2MS1eAzKYdvpNxpSS3tFsz76gNiOYY
KVjYsH+aeOv7B6PccOxVqrzft5kF/2vM7N6IitbinVKGUm2CSm9+OdHg14O5BjNZsMk5ingCK2am
TgYBaLhAs0hDvwEXuAajW1qemcEbVd2kDkWiLkOM6VKr3lnaEGQk3fS6eFWceMUJLyzSHD9cKXLg
eA2QQzPIv2jTfgbv5p7l9do8FhZpLnpDhWhKk1NyMFutDkrkbM/9iETE/S1esIq54E2bV8TUESEc
gIhyweTok+xd4+mmVtbI/5fW5zryjVMBy49iQGDAPkyOvXNK+0+UlYlrSnMlXl5an+u4N993tCYz
DJvXIZ6dBz42u2Rgwf3FWThCc3WbjuSUDJIgPojBQ9v8S+N/hRr7MkFdZyVKWPCD+syI8ZhCGoFK
Gw9KdPCmDukfbC3Kw2qcLlbMtpoWy40SxdbXvOAcYNyJxtYGPFQPlSH8nv8bjMZX05890hj312xp
u2cXOcREFa7XKKxOA/IGSFEw9teof97/+NJpndm0RhWdppTaeFM0eyMvX5FuKTxlbC7IqOib+4Ms
HKg5hjhvdWbzUSeHmnZnRcjXIoaazf1vL6zOHDiMLFRvd0ZsH1ijvsWK+sQVxRuslU6KhfM617EB
d27H7LFQwyHTvaJqcxdxrY23qhrULSSASTauFdsWdmIOI7YznUxDF8nQafYgbN7o5a+0GF2k/1YO
6tJKXf9+Y9aAvKtN2uhZ2KBw4Vg/qDhn1lpv+9Kvv279zcerXE+RmkIHS5FEb+Bayl2CZHQ5InXj
JGzNcy9NYWbbitoIGsUCGA02gISRpo/1ZFCkEMXm/mlaOqmz+7lU67grHUYOPALps9r9UcAodf/T
Sys0M2Ok5qD3MaCWJgz9qGvsfUrrY6mSZ5TV/t0fYum0zoy5Tkep1oK2oV5JrwPBxJYx47nMrecu
Bn+IqKDyfH+khXWao4mRZ86IY5V9OEwMlYPWeAdKZ+UN+SEo8ElB8D/6Mxktaq2o8fFMh7LelT5P
rfUeEoXO3qrHoOXqzlLqt0ROPwDRvViJ9p07+UMv9UczrR77jDw7RH2+P9UPLq/Pfs51tW+OttqC
rTpC3eqQj/awNy1gFiFUxHeGqfCzDZ6xy1SweBfpNQsVXYewHdVooMba8BOgQudJG8XgDVIrn/Xa
BnWTUnSvXG9QpR+qAf+eav1Zb9DZ0g+T8HKVs4tOR3rUCPuj6So/5GZNIW1vOOUFMkgmwBATanQs
Rs4sropHSSbh1gPDLreS7kCHFm2xgtxVhiE6RVeFKORByKnQDB5keOW4tGQgYpWDlnqqIxpP0VDw
kXZfHpD2K74XzOr8ikqyTwTJNnDc0o+vTMKsIHaYKWUEfnJ0kckI/yO3ddtzOnhG6bD4nAsn+RZx
Yu1HU9RbHqtoyNXhljPej+fBscwVb7Z0Aq9mdrMrjAmHoXlcDU1aXjSNBboerQQpC15mrkATF05E
uIl2FqfbKfoxsx51sfKY+ZxrS6VzpDZkI4lS6EYTDgcgYY956jUgpTxa+xIt99WeXvIguuip257x
VDuVlzX6vKU5zTyng5caOh1oFTK7IGxT8nKEAFEL8lya23wNRb+0KTP3mZQMHihKqlCV0y+9nt4L
lqxB5xbiug/cxM2GozBlOjlarw+tVLpjkumKG3F92vS1wzdIXkO/srNsPy6m/uW+5X86G0Cqrr/k
ZsQJ0vEd2l9E2FhD/ZwpwJgMKjSPvvb1mVvJJ6lVdLBEqKCcLkDFwORqTwV+4H88Fn74zDaEbTfo
WDBFOOmPoJmFbuABNf/7P/vTawzfvh6wm0XpcgMUMJSI0JanMv+Ta2e9/b6qhvHpDYavX7fi5uuS
qzWo9QonTIw/k8bclmduGUGqoOxB/fB2fwpLg8xsIR7x2nNQfw7lWGxKqri2fYRz3U5664rk7/1B
ltZpZgpFh6IWS4H0tAbiOs7vfOiPVP+dWurKLJYGmMUTqAMYUyZxfgigFAJ9yl7DumObsz+qan+N
9+w/JYeJN50OFjsRRux3NQ5HJxH+VVb1/hp96pRApXpN+dzsNh9jEy13hgiLcUTNFzLkgCevKghd
t/MTK5hXF8ZkrFjMdBHqu+ifM7r8VJ86f9w4/7oX0IQ+1yuB3Qf9wmcDzS15yBKbYZ3CJOiRn9rI
o7U1vcqvfOGSnXWKLsah/GNvm221K1cGXfBNc+LRhk4aRKOx+3oxFtvORKOAWhmv9/flAy782Yxm
Rl4kZnlVeoPna125RU15awZqABq6Y+tOYeHZ3v2BlmYxM/cyiSD9yHEA0GztM/0d/VMrAeoCSwVg
CP9/tlAr0GzRcRF2jpad8445D6QC1BLaNFEgB8PMPZFq+Taho34q0A7h2yIiAUkm9ZmpxrCz2945
5mOT7h2n0b85OeNBqUbVsUbJ0ys56TwCifMzQ6u6Dz4OB5z6qYXerftL8xFtfLYHMwcCJt24khJr
Y7hVYD+K9+ixPJsHe1e7idegOcxNLtYZKVdP9XNUk11zqxy6F+atNnRfPclnv2DmYaSa0B5UFSLM
XfTF+YmnuO9FAGCHe3nZPAWp+6vYVhfh7o7ff04+8XA4VPfnwxWgf0UrZoAMplvFtzdrZApL/mL2
vjHLgSNW6USo6ttkpJC2eyWUry34wnT/U3TIB8XuTExX2Xcb4SuusQdvrKt4f3vXgufoNzbgj7kP
ViYYgLqS7PzghvtkleflCLUaJgXPBhFyT26HDYg+jsbV6PDftJk87k34Lwt6v3Yd13K7jeFDSQeb
0LmQDAJxRe2xfX8Yfjs/srP5O3JcdC0aXrJZ6yH/PGYl1Jj5t0SPW0Fr/MIWp4Ac47Da1p7ltRuO
NUmP8Y5t0Pfn9hgz9gFtvm8AC5s9r2f0QmmsVAzYDlhWDXVWEAGY5PX+xxccz7x0MQ66PaHXQYSD
vgXVaTH+uv/dBV4EOq9WZNFAFZnjw+Pv+M3Cjl0PkuYP53Qf7X40LjrGNqCY8QZf/NMO15068GPm
slO3Ep99vJI/O08zx2e3VpVHNn6BgbGjHd3k+wTEGfGm30fH6Gh5jd9unJO6BUR6k23QXLWxN1rQ
bwev/LZmqdqSMc28F7eaysL1jlP9OG34jl2iw3iUPoEXKXB6oCK8MZ5oQAO2r9yf6Hb0kkN/qi/s
0F3ovvKMB8Nf2ZKFOMCYubGmGUXWKVgQq/EFHFj8ZOFKu0Kc+z3b5zCrH8oPaLJCrcibXMfvQuUF
udCV4T9kjD/bj5nTascKrwfkhsPR1733weVu6keevUv+ZA/x3oDwy1kLcQO+Rlv70h3Hn/q29Ost
CCuxO2Qzbqir+Gv7sgCtp/PaishkYafJNVZJXeXSvzBAgr6ZD9ZrjADp2F1Ahf+LrDx2l8KIeaFF
caQTdeDkC+XFeq4eINJyAkZ6M22NAz1il1fKdksB2Lzkghuco6fhetgO7Fg9NGe+Q23qCQv6jEYy
UN0YHkBPm2JnBNPu/qlacCBzOlcns0eHt9hVnhCvbm0P0jMrQdGC49Ovf7+JiieJZrFcxaqxwXF7
gDanxLuS3d3/4UtxxbwEo1roSjavl2i7rWoX36aPRtDs43O518LmtfHp78LY6pdu62z6X/kJUha4
yqtT8ldbqdDQqxP4xCTmJRqzwiOyu15543byqoAF9i7eD7vCzw/A+O5yr/OBHMXhHwIbTort+ErU
vHj8Z25JlY6kzKEIbAtXeWcP/JS/0mBC1gXdYd+LQ/o8rsUTi6d/5neGaIyMttZEaO7S/fiinrJn
EzG0/W7v60vVuMkXj+LMwdgUuG4twpxiY0KHvuZr3Zrk6+epWELnlRs+ZcpkJ/h2chRboAPe8722
jw/2MQ3UbRMMgeHlF2fFVS4c/Hkpp2uHCqIlWDAnulj2d0UFNuPb/VO/OJFZDCPszmaJkAgdH8sn
MBFE/4rv+iv93kBx1UW+LYnRyunagCoHa8QES9O5Ptxv7Bh0FramlBiyaaU3pWHklL5RrqCUF/yP
NnMSIITlXNGRw1DQO5BVO7kqabH05evfb352R8AfEwM+DLpNaMclv8perBTTPs3g4TDNIpNGcB5f
uUbCcTSQ+07hfH6r2SsTv/UKa9+uGfk1ffCJe/m4iW9mMHVTwhKqXiNq/UA3BXhUMl95YiHAQMcy
yPbpNjtZQYO4J9rcP19LizazdYBFMbUGHq2TL3n1Cia9lctgIcvzwdpyMxeSyE7RYuwGkjtupI5e
rKM9PdKAwqlXboQP4sZP1mtezFHNWOnNqwNpffme/ozP9JDuqy0JlbO1UU51ED8kT+25OkQrb56l
C3te4QFtK7etFpYe/WhTADRc8mJ8Kx/r1+h7PPh4Pm6a7WTuopAe49/DXltJ7C9F53MqWUsHsZgZ
Y6a5W7pGdBHb3uebNtD8a4Cce+BW9pMz+5cHaIz86RyqJwqGuWvksOasF5zCxy+72c9S2lVl1tjP
rufvrb3liXHqAKq6fww/SJs/28qZW9CSWFo5wwSbTbMxXCAp3G7HTx2ei63/4yVB6F1sjV/1Lj/Z
fhV2eLXjme62f4tNFkIWGiGn81Cc1pqIl2Y78yX2OMpWkgHJYgqgHjWgWWJDB5CN1koGccHuPrI/
N8sp0cwNFmn42NZK3VEck/zv/ZVcyh99xC43Xy5qAxWHDEcUAhgb5QLq+JBtReBss4vYmz6QbCcg
h3E6qtO0Ly/mvoVLuT/20qrNnEnX9aBI5dhE0RO3Yz9BhOA2zsqKLX18Fi3kvZzMlsNTIfu6ia9S
MnKvAJN3/6cvBVgfFn+zbCmncVZL/HbtYry3L/qbeiqe2zDa9m/pH+sNTcdkJYpc8PJzGtpYl06S
A0gcWoCfqCL3epSaWPTN5o9a+s8CCa0k49pte12dT+xqThdrlTQC3AWn4Z16P4ib+S8/TrmLB/7p
V3rY/qrdbeo+JT4yRYUrPGdnItmruv8SJMQy91/49lh4b/dXeOHEfwQ4Nws8cpEDy4zLrVC1f4YJ
8XOTrHz6o5T22SyvZ+bm26liFKDgxbfrTf1PAxamBtzXnV7Zs/Xk/KjOQP5sM5BuGo/iMG4Mzwyz
r8WwH8fpZuRJtZOqabCZBqvBHw44LZcrPnHpsvmIz2++HUVARBEJlxu9AqO4GU7pIbsA9wupJ+Qp
Qf6xU4/Ur/A4LECB9nR/mxbM7EPL/mbQKrdkpgLCGXL1pOsvJeA/zkqGZ4m8dk65yECOqxQTFmvc
KpfxaITpY/lqH8WhecD+HNKL5TcrYy2dtpm3YHHcWIaOtRvQw1Dbk9tbD/cX6Bp4f3LW5pSLpcNV
oV3NV2avNWQkSGKgew4K8tClFvpKxPmx3J+Ncg1Fb7ahyNjYNhZGERftMh1Y4LgApiL/pl7aTfT7
/lQWPNGckoiWnaI7AnutkugILCRtkHpTAXPqk2Otg6V2MvZlWq4s3MKWfMDob6bU4WowS6CUYSov
TPvZaCvfXZrFzPjLUQW6jF5fSFnvGdM5g8jexA2/7J6LpPPMEeysdOVYLe7LdXI3k9DQxG2MkUBg
UFA3rYK2brzuyhuuI8OdIitKapfqrwD4H5vmYcjXtFAXzHJOsshVkplo58N5jh4i85zVb7G90rZk
LhzoWWqhshUCbj3sSzvIVxYVPreAVOHlY6cUK1u0tPWzwGDS0Ggk6h40GRn4fHpadU8G0dYO1tIb
WVX/f1NyWYDyRimBsdW0PnZLfUh2IwgBoKBHzEAByfvWKqpiJ+qCPUwKUOHoA+i8rLtCk62/DY16
T0OTOHMnYxT2ZrTtfOUC/txbkDnXYguMbt0y3QpqhbtZ892Ro+/IRzAruFq6Jo38+eEgc7pFM4+q
eCwdO2hHrgF0S82LlploD8jqNd+9NMQsDWE6dt73A3ECEL63Pzk0c3elnsZoYFL1lat0aYjr+bwx
LWLKrmaQ6AN/hSncSManWm3/xHJNJs5a2ovrwDcDRDZ6DUb0bgQaBWEC1RPHLWSf+dKsJ5fw1P6T
EghQ2bpAd/qQRS+07vm+GG1tr8WAELjggZiQUcw6I6AQe9h0etRdpKIRr1f0BP8k+VYFvfQ2nghy
gQnr3kqq1i8E5EjPVJgJbu6s2KdSOo+U5tLvdIttgKNuAxpDBTxFH9zW6pzeS7Mq3YAoWnmh0sqO
IM1EL4kYQDzq0jwVwag5qXSlbFBhUuNDB+Dw4aoQEZRprn4jbS3+mDSvf1l5SU1vUBPIpVHw5AeN
XndX0WztTQy99lJOvN2UqmGwbQ8InNvFGbW8giOD0lYcZK1NmwYWhZoIak5AeOXt2ICbN8spIg67
H6EYPJBTBxCv24jeYjuplyjhxYAdV0nj+LVwoLFIIJVwnKy6f1Scqb/IkiO3LdT2/f41tnBw5gTo
oAnJKiNp7SBWzaBoQTs7ilOjke39zy8cmzlRUSHNuGly2wkcgIJtV7RcnsYrpBzV9nxTmaAvA0VZ
lQT3h/vcV5I5WJYBKl7mfdOHlTFeBXXGzEvFmr75wlLNG1dKXlhmZdAmNJQXpTyT6aUwVzzdwqfn
nG3lEEUm2sCjoFNoA8PSj31iaa7o4q9t81V9+NZ8O3ViqUCRNxBKWnpFnQlANGnsgclvDRi2NIfZ
VWj1sZXKIlYCrcw8AZvh6TEjbCUltnCQ5sRs4MpMaKoBNj5kwwuODfGUyARbg/VjYrbiG2b98qUj
NCcgrcBagNeW44Aepnhg6DcoirU+0IUYHvzi/78Lo2JUOgFTR1BpXRmQRhu9ou+T3uV1j+sgMpVd
blm+raF/vkLDbVsV9R6J+FiDYArCcpeATT5xp65Pw9GGN7g/5c+DGDLXxahqqo2dUCxMmeymYqeb
LQRvQWRlrdTqFsxyLocBRq5scArLCfKePdSq4pF6Wgkqlz49u/hGixppR4QdRIbJQIPAqJtEhbny
9aWVuZ71m1uPWtxQY6uAXaL/x8ugwepyG005aneJG1SP76//0hyuf78ZJY+LKhpTxwryznyK7Wmv
grVx5dtLM5hFj6BpQq+JUkcB7h37ZKrEfjPsZjy3lKlPllTXXnYL1m/Pwkit7lN0QNhWwEy5bUnk
UjHsRf+lMJvMdQ76TlPG0iqVoMHN602l2byMpqYFVAOnxqgqaxmJhVnMm3/ViEoQo2O1yES+VYb9
kubpwUrHf/c3emEzPoKrm43WIlmmtlTtQBVoCBFHSWLfbg65WLlGlr5//fvN99tczzI0zkaBo0P9
mhuF7rVxdGry9ixLtjLI0hrNbMLSowSULEkEYhYzqAtSubpdQaEaHEFfW6WZOWR5JHNqwNXn+XMW
g+UExAUlOhaMlQfVwlVize5CpoIPwWnRP9vqk+3ZY4NaQ9Wd+l4kh0iD5RWW+Jr1zUlIijGyUt4J
EjLjTaTM5aBvIU3pZnwl17G0GTPzrqXUCwrqqZBE9qauEJXTPrmA7+Xb/b1YyIiTeT9tajq8j5uK
hE2dKfuR6vVbUTvlvh9t4HI0K3/OW1JsTVu5MpCVzYUS4FQ6S6bI7vA+eYhw4h+BBjM7r44q+6jx
athUI8jyGEv4Q2060+DFzjVgUEHO6WzHjAxBzzjIpO/Pwcbp/286iJjXc3BjFQoB65K02RTmUWZ4
oCz1IZ23bzV2xdk1j1ClfOfxqtLXdeU/G21mg6riVEWkdyQc68GCvFZUveD9l3N/0MGYYCcjWISm
oWdowcoUdIkVGRdur1mDx7m25sc+zvJnv2JmpH3RxroNQFgYWRxAoU43GwhdRXhR+3qUIrSYbC3/
5dQFwk3eqPUPg0/jPmlF53YN03a0jfFIKZAQUEHZB4R/1b5UlhxdMGXk4N0e7DMXZvqzy8viR0H6
4lI2rP85ynJyeZxEl6iZxLOwdHVjGuCLAuCFAMYPri4EO7JpQ5CgVw9opmEPkNUAQWHWymoHOViy
AeJiehvtXj6oDojnQGzVbVS1HjvfsQfNbydleMx46/iUgfgIfBT6twkNu66lVmI/tJ2xQ2qu2bdC
6WDJnIJ+zijBbqb1r1NZFqCkyqbp6EDA9UBtR25BlYuGtLjKd4iMGo/qoJ4wnAKosrgB/EwztcTr
ShWyUDYE2KjHhZrWfll3yF9a+dgd5FjxMGlZCTqEihpgZRNju5JlXAgN5uwnQ552YzqOfWgKOfmN
Qw0fAp7217zHvF06Rs08SuuxDdsy/g0lpkNmAmmc4xismN7ChWTS/zc9Bxw2LMbTO2zI9xaelZSn
OvoZV2uYlwVXbs7cnwbeLslMswmrAo8ANGdtTbykPTW1DpkFfCDIV+/7kKV9mIU3nYz1TlcrO3By
lBQS9cdQRysudmEO/+lANrQ+qfqahCDzQ36vqP24ZEGqj5epxyN2cLLtl+Yw7zlOAa8clWtaPBb0
FXxYr2XS+Pc/vXANzZuFBa84euOQ2YVbQU6IFCSoVKa7RWusFX0XjtIccS8S0CqDvZyEhVE+0pYr
bjqob2PDHhXL/nl/Gp9uBfI4M99tWLWtoPspOuhG5gFjTHxQd5zUyfobTyn1ysp+vT/Q56lwjDTz
z3WmV44muzFs0Z4Es7hKPdbyLa2bp3gw6cbU5XfGncey1EAdT08REdBOTMjKRD/dLwx/PeY3VyI4
MIvKTGzQJLPM78EFW+jdhos1xPan1oLPzyKsilaixWu9D6O4eNLS9kfaN2vQ/6Vvz1yKYTq6RknS
gwFZ32kTOxEQ+H3FXeF3z9wJN1vVUqqiD4sal1H3PFzhHRP4/sx+xVA+rbdghLkfocIBggvxWgd6
yY3M5Fupapc2YdsERNgpBM7iunwoleorT3sVtYj/32gjaey0ho4JDFMl/kik9WKDhnTLJ+U7Ubt+
c/88L5yn/7T2mAP4PRSlCwdUQGjmZaXjQbRvJfezsOXzBp66HZV0MOM+bOz3FISIMv3K7YrVmdl7
Q3kJztK0D2mjfWfJ9NawtThwwZV8NOLeWBibqig2xhYt7322NahxHhik8hJOXbBMZ3408K+kKDCH
66LdDAQ9kdSaKMOJauMN+O98M/6TGk+yKb44wMyYlU6xGcTfkPSfpNtlrVdEDzGBYFj7fP/wfPzU
/wSrmMLMpGlexEIboh4YnGtvcLRTN1fwggZKT5+fZGj60jvyIzv352JfPdJv+SXerjVefy7Uh9Fn
Rj/GSV9rznV0NCAULkiwc75RxAbd+LZrMNf6c3+aSzYyM3201JqGbWIc3Tk3A7YJ6e8Vr7JgIPP+
G2ReTal3Sh+KuPBrXdlkff7FT18fVTfHSzEsrRkz/GqpqG9RNrq11a74ps/bhlTykSa9+TaY3gdU
WJBdmwjR9zwDD6RbcDwxXQf4/rAExc6pToUZgJgYDXkKCjwUzuAd+snRuFHtYfyWQk79NZKQDL+/
SQtmO29J4RUjthKzEdrMOfoeqONXmTw3Wv7W1UbiZqUR7e6P9HmHCmY/s6u8GSIFeYgoyHQoanMQ
4z5pglGoRRjgv43yqnyMtUZ/r4ziX8KrbSdRjJrkg0ZFticRdH2wAOM3yKVXL3LoVReOQAVcr4wi
NzJJ9Hr/dy7cWPPiOWlS1PDUtD/gRcbPfZUlDy1PdM/Ki+RYAu4TaDrylu7YiOwh0vW1ov3CTqgz
p8AH0DV3kzoc+hKZIBDGbpxmAmdvgRI+8ubSHlYeQQsDfYRoN6cQqyktK8JABYQUctl6uX62Uuqa
zXctWePpWxpk5mSmAuUcUGS3B27VYTQCnh9PduHqotoIzVDdXk9WGqGXRpq5mQYN54kUdXcYCR7f
qV1+T8ruqXf6pxakD34qjd67fzI+zw2pZN7N8z/OrmQ3blyLfpEASqJIaSvVLLvsOI5jZyMkTkLN
EzXy69+pXvkxpRJg9KKBwKCK0yV57xnMwYsrO4pFGEUotwVCNTLejnhe/60aC/I/M0vb34pCGnBr
izp7LHpq/pynmD9ArKXBaYWnLCTMSDoghzhCuBm6gvNDLYrhqIYUXvZKGN4Gj3L63jOu3l1LZOUm
zXCiQl7F/kxxAr3QpqauCUNqxmxPbpJVZ5nPzq6F7MPKzWjpeNHxFb1wIWmZ8ebUzSlyYq6reuil
dBmoKG4EfXtJbeMxzQbIytfK4ztpd0nml03Z/r09TVcfTuifFsFBgitnyET2JyA9yNeqSOxNxlvj
7EJR51DA53Dl8rxwvumAqCStzXjg/XCyHMN4ZkPdBL2H3FGcR8ZKLFo453QUFIDOrIf7XHsScE39
6RRZFogkj15vD9RS65eOfQgEkw3+O+uhfgeBerYD0MY726JZQ6UtTcPlqx9aL9o597IoaqAeXMf7
RtnWV0jDAyxkTcCl29Pw9pleEB00U7S5w3Bla062MFoo/cDJAGaZj59rXFtL3MnjMR86mHOPHFL9
2YYbf263bP5HRfv3Fkh0R1IB9saYOmg7/AHKueM7QOv/RjEUZGjHv7/f/Ej8XePfv4bh5n6H/x6O
x91xd7/Z3N8/PzxBScc/Pvnv+/2f/dOf45/B/9Nt7x73x6O/Pz4f/eOfO9cPtvvc355Pp+12++1w
wP/eTl+Dw2l/PgVoZ7MJDwH+ZhucgkN4v9ntXjdfLn8WBJvXzeaweT3E/lrRbyEwEE97fHBYUdnT
iLhjO6z7kTge/RLVY78pXSg09XPJHsykdrcGz5FRTIsmaIndPN8e7etLnXjaUrdnEcVJQzhUtfge
VgRBNicrS2ThVkd0LMM8KieWKePHWXhwrjH8LjcOZPiVMRidqOZAjacxGR4bPBPxcYsn34jDtiZL
N7f7dunDtXWk3avsUtFhnLv2RGZCgXeYzdfaNGBAEkfZ++1PLA2fdjcheG8VyDPyI5GJX1kvTrYW
RP/Tjr/267XTyCCJaKyWtifKSA3Hg+xH5k1xDtcjG/Apkprmn36isTgYNKs22VCT557O+XMVJezv
xPmw52VllgBBZZIAthSlAbw+zM3kqG0CvWPcFsfDOFH7ohGU3TXEaH+2g8rAy1KVAj0YXjCWTznY
tQHtgffCazXxR0+Oe6UKsF45HEDyREIfN57G5IF1EGpzFFS51RBnE7R7eLSvCsP741UqCvKUQuQI
uIIMNs+igx1RHONX2K3XhK5XevvZph6SnG4flYGyKEPOfoxL2BHTcQzNpoVjhNXjL1Jm9Q9WJKON
MdtqywrBzkRUw7MbO/YmarsIL6qiDezKyV8B5SsfmGRDADgasGVSydEfDCK+FVGKDIXdgUo1tTZQ
jF17xwxOVs7AhYWhazCl3pCb0iQtDJBgkuJ7JKdbVWaZ+7n2dXBKkkyxFdfpxVKhTR6jVGRBUjbp
CkPr+hFFdHgKg7pQPGICj479NLlPSqnANU40nVcujAtZT6IDTZxUmkgT185x8ppzPxp7LnJAKzzA
TL1AuGVgVC0qK/ajaGFIZWXmZi7WJKwWpkbHoAjmKiijI8mGzIwftQ9SvNwOBtcv3MTV4vhMzJEW
Vt2estqQ+9T25kOVsuaB8846Dw3JIcPleNvbH1uaIi1wF3assq7KilNt5W04V2l3n43UCymBF67f
DO2a2cFCFNUT1HFr246MhyYkNflTiXTfmU6GCu3a826hI/rbn08wo0mRzD05im2rwrY3LE/OZsvP
rGvq3edG67IWPty54LTDJzwcAEoxN83wS0ngzPtz9et26/9RL67Eah07OSXZUHWsyU6OB4k4P5rg
EHYwm7hAwTTFCRS0XQfvn4nZoHSBv+PYfpoIVFytrqf7Msl6Z2VnLa1B7UAS3TgAwsDyUzq41Q4C
kcmvqR+ArbXZ1G6FGqA9bnbj/nbHF9aGq51RDorpnccRJ1AQO7Guhte4jSqMs/Iguw5Jh26Z9oQd
5oyosgbiHUZsMw4Eqx5FMMdT+x13punOEYl1tJnVPZnFBCapO8F4RhR0BkKed+BzltG4KcrJ2NDK
AFaXwhlQlIVY+XkLK1fHIvHLSRuXUNfzooYfVAT/8zge1H0Nlx/LV9JbI8wuTKoORhJTLnKbOfkJ
NuuoLQNL0pyMKYOnHuPZxoxxTaxHuKbdntSF+KhjkyYyFE6Ss/ZUztl0iMxK7nte8cMnWkem7zKY
H3ZiV5GkhGwdkqyuy3+nQKo85XmzRhS4+tvRuhYVYYjDoFzWTWHhkFebF1szSleyQ1fXOprWQggK
gijeucoM58J7sIfkUfD5kQ1iZVyWmrf/f1wKD7i2cm7bsJZmkGU/KPARXrxyFb+6UvHbtajQAf+c
tWVrh1F5TuVbnYOZyN/TterJUvNaGAAgT8lSyS7ktDPg39TuS9OYkDeDL4T02M/PrRwtGECxcbRn
hbrvGHHYZLq7hK6RGhY6oMvi2CwDt0BhUUZ2Y6EMCivJxrPx3PQy95DTdu0YurqRkcrWXs2tHSXe
qDwzrKp4L7K+2Y60zn1XggOgshqw3mYNSL7UpctP+LDPWsvM4LBJUSW3C/tPFo+gadQgYnh9TvZ0
SOXmU7OiK+FUpUe5SDoA22h3z6L6oFzr5XbTC1tCV8Kp4NJqtBw7LrX76pCZyjnWQE7ee9HorcS6
pVHSN3WbRcJUM9aUS3YGRQVeTNO7lOmz1QDie7sfC0FJ17uZZIy1VXgkjNqZnJ2c0INo3PqTE6Bt
vksVeejTsg/rhkUnOMfKbWKLNfW3pd+ubbqxG2uXjn0fQn/61FDnro/X9F4WNoMuLlPlTZqPDRBg
kwUIIG8PouRB1qMkTaF/Z65kwRdmWFeVSWGU6g4trsiumf4huZEcjWr6MkWe7XdJZaxM8cJS1Y0C
gM6KSgivYR01yc4UrPRRYZ82TkrX9EwvIeKfKyZqRJf+fdjPdm6DcxS5ZijhSNhnj0301crtI3Kt
QVpzXHWMz9xq8KFLFz98CKqTiYKZJQnt7rWSPThaZ+W8OcI73t4NSx3RtlwMJBBQwg48FSILKhyp
0Wz6zjzAw+FuaF2oGXrDGLjqc0qp/yBQ0s6ocjZ6bViZ6R3k031eii+3e7I06dqp2is6zg2AimE3
QaqtP9Mp3uTTSvZ2qXFtWzvlKM3SRvAT451Bk41HCp/zZiXuLbWubevSHWGeBOvgUHF1wDPyK5gf
KGq6n5OZ+AdtMsxzgUBhmSHtLNigN1+7LN73YDreHvmFqKSjTKrYTmdS9V3YRc1b71hPQwWRpdtt
L4QlHWMiyk6x/7JStYtCjPcG/OyBx19LOQdGs/ZMWxh/HW/CKAyIIa4MNI7BYbLKTN+s068dFupK
QFoaocuHP+xiuFyTPmvkHCY99PG9Yg8riM/dw3ScSZG6c16IFrjmrniZovTOivMVRsHSr9YuwSSd
baN1cBznqeETkANZuwZMWjgHdGhJPcQRfA3mLkySCn7JYzLZR6ry8dCAVr11YTO+cuAsTa22cV1u
SS/F8gwLVpZBH6M8n5pwE6wHspZcXPqEtnuZo2BoPURNmEEiNjHB7wgkrza31//13Jxp6hgS8Aea
dLIB9C9a4PGNcuPKfPSF03+PJvswp/SvbdQBhwOE2alfHGEVtZqnT35cuyFLGK5I6Ro4feo+DgCd
Ggq/iQiCE4cIrZ/CYnjTWJgxDxlwrA/meZsJwPJdVJXDo+dE8uX2L1lYiqZ2f44m4SXpBZ8XVbBl
tOkdGIYr2dWlprWjfLBr0ru4oIcj8AsAXNbkEVB865Otazu/KitA2HvAwCh/dYYXa/5ze0AWFp0O
iKlRW+BejXYZr+9ckxymtA7xu7e3m1+4FuggGJEh4x/NuPbN7NWaid8AyF+KdHdxHza9LOjl/vaH
lvqhndp1ysa6aCa4oljuY1/YFFgvFFTsqVpTzV8INbpAC0zOvDy24Y7j1MwNjJbUu1b06cbJR4js
Ap33uUjzXz3xQ4x3zQFl8BEc59S1f0xWDify4iXOV9bRQi90TAdE2nC4AhQQyoiSIHIi42vFbEj0
8iTde7DsXjlvF+ZDRyVULHegsI6NZqeqBf4l6Y2NQkkK+eCMrNzUFs50HZFAGIHmlcLazc0Y5QUk
4vtvtgRBpXmvvE8+xHRMAledvIgVdLhpAimckuzN62B2fnvVLvXgMnof5trLCpq3vbRDOmc/SZ2e
mAf55GzaCcF3MzjDtz+zNBmXkPXhMwNRGY0jD1nUqPnLVNVCenu+N5AJXOnHf/v5yjtGR5EVOXzg
lcztcEib/g/8ktqNh7rYFtnTaN80tjwWDeUbTxjRc4RUORhiOfkJkRH+gqOhCD3Ps3e3O7sQh3Vg
GctolVDEHPAt2m8dyM++4mvk8aWB1G4BXtwyQKEGO8wMy/ETp31TFURGWVsdPvfjtTuAx6rclgAO
hKUCYChWw/eZdH9vt319sf2DHHEynsNQp3bC3nqra7athbOxybFw1CkvXm5/4/oAEV1txRkYKYti
sEJDPGXcDawUhkT2yuBcj13/IEhIA1q56XRYxsx94EX2JErvJ/PIs2Lpyhgt/f7Lpz/sFKPqXFI5
kR1WwMIG1CqSByjMtn4Uj2olai314vLpD5+IGa+cAqbvYYRQ1YIiONdD0NVTkKxppS51Qtvurkfj
nkYmDWkNZIBl1dZ9n0di6xjJ9KlDiuh6E7GYHSnAgwwbEWGTCx/looB1n2xdO8w9G/ZjeVIUYVyT
JqzyVAk/zdXw7FQsG1Zi1tIoaXs5aUDzij2XhlZ5nuQz6d6Y9+P2LrgegohexlftBEFGM5Yhd7Iy
mAE5PlmQi19JtSzsY72MnziJ0dAe0RyB/C4Rw5+KyJcujV9r6fyuTLW93YmFdaoX8yn0wVrTxoNw
ZOWB4u7p5z2E7VlvB0DNrbkFLX3l0skPu8HNDGBxvXYGLyb9Kqb0aZ6Hsy27L3OerqympU9c/v3D
J3ARHxzJCtxBuydghvx6eiDsJRn+3B6npem4rK8PzbsUyi5pBVtzHDztduZFE/lEInp3dvFmsMT8
Lu0+/Xb7Y5dG/z1niatt7YT3zCQ2NoUErBaRo6gPcoqemyKXKwWxhbWrF70FsTNYCSD9lY8OrAI5
hDe6lYXrLfx4bVuXgA63IrNVaEJ2DEgk1JGixrovy/IOWe4fDobR96D4ALgQpKNvD9jS7Gi7vFQd
idgAojS6En9xPTbtIZNvxsfe5d2PEibLxsZUWfn39ueuv3f+KW07Mp+sjs4KAohD8tOBLP1OpAXZ
mZNpRAFD8ixQqRPh5j1JtvYyWVgUesUa6i6G6QprCGO6jcpsmxdHp1/boEuNX3r6YXkbCs5ghg2C
iCOICQXPCRaUcfxcd/NKZnrpA1oEMKTrJV47RKd+kPcTIb8aN9/1hvEp+0KT6Jgtk5oCkr8cNkoj
+VIJcGJTYfb72/O99OMv//5hdDiqu7CjGr2TafycurNqX6RcCVtLTWtbHXr/STsPCgCt4jxKcM9n
YBHZyiVkqXEtJQdm/UURfo7gNv5YzXUQyye4fa68/RZCiK6K0VsgsnYqMU4pqb8WBYNIl6v4SuPW
gtEE+Q9a+WHM8dQvIxRNIG0t4MPiF+NQ/WVJ4T1lTJAsUK2b5j5Pi+4AWQg76Kv0uz2k6l3iqh6Y
ne1A402OoOix7tjignGCuLGzTZO5+im9wkK5VqVWyC1TyaDsWncTSWOMgiJPVKBY7UH9N+7luZBN
tkFxy/p5OV6CqEvHMG8iGcxZ3z9QQ0XIFJTMC4p+8n7AJhgSih5NPUBWDaMIBjcqB39KescNoO33
2niT0/ol76ZnKTl04zJZyCCRnUw2sF81/jAjcyRgTobz0EYGcASV5chk6zHaPVtQxUBxys2c9xRO
sQQRNGYvKuUqGGU5Bc5EOCwp5+Y7FUb/YwR8N/WHDAQ1Oxl8GFrERx6Vth+nkXUauh6a8YxAsaKT
/TOp2785FdV9HCNuuWYcz1/yJCujDfFE/SuGPomfp6Txu6Kg+BScRw9waeu+sES0Oyuqy6doBru5
K7pfkk0Sig8j9K7AvT1lBDxfJx3Io+tiX7rAOLxThzn7ElHhnDDm7KzENLYCKjSb2MmsI4BVdVCD
RxUMDB63YEbynZI2fZgFHf4SAwWJ+7xFZC0HKCr7Rek0uyIitU+Hsv9heFb5vTXscZuaFBWM3p6C
ijKgZklcbAB3tQNwNpJ7a7ZiqJlM48aYCjlusyimyRE0yYEe4EJQF4FhCLPdpJbMfpBsHp4qAGDe
RpqQaUulw/OdaRleEfRllN/hLapAeCGs2cxmxb43iaekz5mVXjC1NjQOsTlcN7EhxutkDlhDwnQ3
E63G13KEf9lGgLi+BU5lyINc2uaeSde+T1jqPrVTwk2obuTS71E3PLSDV7R+MbAc0m/M8GroLhq1
T5y8Ukd7GAFX5aYThw0M4HY8TQMoadBDl7TSVwgDeCaQ4VtuKHvc8Ngqd7lTRV88OBgfvd7p4T4W
tUCBsLzdQvSv3EVZNVz0RdyKBG3dRSc3y9lf5PqNNw86hy9AIGPjxGVld1tpt/XRjqi9rxKHPQ5V
lTa+W5TVfaoak2/jNlWvroRtKlft+IKaLgUIqk3ADBzbtuy2lU3VthsNZ4c3xwgIkGMcS0nylyib
3G/u4E2+ZQ5010UMHLummr+IypCHtmYpMgD9EPacl9uiJslLUaE86UKu5jXqpXHoy9LYumnxjOSF
eZxrT0qQ9OjwoxETfg7xys1cU6CtZUZORBXpY+KaKt/DLNtZg2ctBGRdh4eliT0hFDShB7QC5iLb
uNwj4Fzl20+dVLpKDnNpnbCk60LB+ZtwBxjIurPj02atyrPgOEF090qLCgiGwnD3pB5I68eP48v8
E2DI5j75Nn0xfliv7uv43H3p7qMzfbrdqYWrPbuM5oejIG5YRePEdU9mowofJYYI+KRMGanfMreB
zKYSm9tfWpgfPZ+ZNSArOnD/DqvEhAMbB6qnsPLfpbGWiF+4qOrSlpE9Z6k3WsapBhq+Yx2wuGwj
4qe6By2gVrtPdUPXuMxJVnfdOHZh0bF4N5SRfE6nYYLnoLEmaXN1pIirwxrjOFcWF7xEGavYls2J
92Ibr8nQXb1aoHH9smgOiQAOtg0HK7tLrXQbWeb77aFZalp7JoLLxpDYb/nJQ1nKgqvBmpPZUsPa
Ik2ULYq0oWVoMgYw67kR327/4qurH4Nx+eCH1T+NA6YzzdnJGthL0Yrcd3oDHjy4V5CxXdPgWfr5
2lXRSQqeVG4/h0aUByxJbX+ELNjK82ypce1JCIX1khtd3IZSIIkUG+ZfgJ62t4fn6nMTw6M9/SrH
dvPeECpsDCeAeOGZZsa+KMld2dvnRvab3pK7WrDPPAXwOS11O9RQ5zOaVIV1fe9Gpi/sv8AfrozT
wqbS960XcVRPTTqHzVxir/KA25VvjGul54Vp0E8fo3ZAFq3cInRsDEmZe74NFeuV376wTPWTB/xg
ey6l7ZxMsUWiAvmwv458Mbu1BbrUvrZxU0JKqyBtBQ2Uc8UbfyrCzH0i/ePtZbQ0Ntr2nWckeJJc
ViErwAaDWNBvB/z0220v/fTLNz/s4MJxbEVoWqFKhgMldWS/vbAkwfxPAIR165Un9gKTwdWFwAoQ
i9KSeHUoYcgRDkUPQ7xkTMSeJm65H1El2U7ePIZGZVk7BqnuB8csUuVzg6zR9paGUdvpfV/hFogt
eeqM4im15l1bdc+3R3GpaW2j53ANbjPWpaFJptI3kjEwRFWurN6rGR2wf7RtTfth8pKRe6cZrikV
xPEqqh6T6Y3NX51ExdBFWFvHC3tcFwrLk27qHJdSoD3bKeg8eCoRWFgDrdR9Sq+NQGji/9dbrsac
gN1ITx7IPgmwZ5M7BUw+2+XT7alY6oN2PifgPssS0LxTTpk/i++qTTbmuBYFF+ZCZxmwkiizoV0V
FqlVXYTk5S4uObDcOQWuYOoNOMDOPDnmMv+cqourUw/GPiZ52aFDNd3CDc5HAsDP8TC8PVxLHbqs
6A/73wFQeZ4iRk9GDscpQkNI5bzMU7YDDmY7GCgt9rI3Vz62NDfaQZ40woBCAHNONJ88bH9xTnly
Z6biU3lIrC5tiwMW2+ceR2+iKN/jlnZHZHuqIRh3e7Aug/JP7hvNa9t86kYT+ilZdLIrss09d+dZ
2eF200tDo23ykanRHN2yCZvOBjl2Bj/7q+es5aAXWtd5CG5TJmkPeuLJw2vOGoB3Ki/EgM8gOlAR
0PY071RXo/5OT02xz62n3vtj9SeZrv34hSNKt+GdkRDhjocfb6XHQkI1sxn9izAwWZNeXBod7fie
zK5ldOSwWCH9njH2Mqe416CmtVJ1WFg2//ANYqSGSEVgfFhBxnjkFNmBeO2OufTjLx/9sIGRxIii
mdQ85DEkUpUd+c3oBsVF+f32ylyg27s6zWCGfb0E8KiEQqhoAz6q6WxDqieoUGW8iIt4vnSZB/gW
nTaNskCBhtvDQ5730x3nBTzsOqgPQcI3WxM2WFgQuuTcjFfMBL9KGlZz5UAvNn6fAHVLB34mWS9W
Tt2lj2iLui3yoixN6YQNtGyZeJjmp6QAZbh8vT2sS/OmhSoBoK5IcACGsCQJovg31GI3HEact1tf
+PVUi1Q8bg2CBw0NRcL8woUI9dQF9UT9C2rk9ieWVrUWsVxQkpkQHg07RwWJuRlBgb3d8sKP1wkc
4OvGWdvgxzO2Kehbk/1qx1/VGvNkqXVtYqeqGoqMVAC4sF+0/VaBJKKap8z5TPWSuDpjo5SlC+H+
iIXuHDnQ3Rxqv1BrZL6l33759w+b3Sml7GLrMjIjUC2wmoMtc+/+bJxhJVQtrEqdpIHNDGyRneIa
wArIVNnwUTgL2MfcntirGSaMjR6rLFTa7Ga2QnA/Hxpa/yryLvM7z/R2hNlpEPXdypF0mcwrJ7Wu
DwpYHjNaq3VCz4Q29RT5dvvsWJk/WEVAISqN0vXtLi0NmLaNYcDTQO2dsRBy8odmJO4OZZgN7VWx
vf2BhW2mK4Yin51OTYyekDL2u/ZrnKwEoKXJ0PZvPeciRgmAwecjlkevaopNMRfzVuVQO/UclftR
Aged271YmA+d/JDJSEFdtwJbCu5Ku4hl41tajhAJrxs4lPDUgs2qcLNDrGLv8fYnr/eP6xxyYvLR
BKEAxKb8YPZQW6XiULe/iqL/mtWH29+4Pjlc55ELRyVmV5tN2HYJgQJ4dA+R8TUO4cLS0rkcvdXD
TINMPKyNzpcVO0RwNKbO2l15QR7I1QVE3cxus9HgFIVGbMIcVr5kX3MBdfUcQimGL+iDl7b+usrq
0k1CZ3ikNqMRjTseWknqe/xXon5d/G+m5p6kL7Z8J+5jmXwnzQPMrHzpPHV47N6eqAXGv/ufwtyH
yJmXU2ZFyJWHtdUFcVu8MAiMZnUBMPgsDqCy+szojlMLNlHZ/QENAo7NA3smsTgmprPr23ZrNnwN
dbs0tVrUoN3FMIUCsRMlMImfafklS6ojdHVWwt/1den+ozhKpmTqs9IJYxPs0M4+iLn5dnskl5rW
wgbopp0TR5xBtgOKmVPqc/AGbze9cLrpBJGxrqe4gV5uiGIvOGMJIO53zpD5ClJ2t7/wH6vxyrmg
u/t2SWHXDkJdmFJ7uo9bme075cgw7iIPmbUsCua6NQ4t6geV37RmBRUkXP7gUkkP5simDQr++Saj
VhtDeUjOBzgauv4g5/Gvp5xko+AavM1pTL6WoDK8qBglZ2YatR1cDJhe28ZTITyr4zdbWM6XxOwL
WDNAJfjO6SO2E6NrnIXJja3TRsl9DeDCM2xmYa8wlS7K67cHYWEGdWEUr0hQ3YN6SGh4zXOsktAT
9M/tpq9zfIirkzk6ypEu6Isa+tbN8DsqqbETMAA4oPov3wWOgPM05w4QiUmF8hxslQYf+aboUc39
uB9lH6+tpYUdptNsUIaVqARWWP2ymnxYUbyg3vTVhV72yigufUC7iuWg2gBj7jphauSBAHi2LBWM
Bp9uD+T1wws/6/8vep0DeYPWmuvQLA0bSIyaWn5fXaAyg4P6OG1z+AL28RqkZelz1v9/ziiAdQTZ
EqSkvOt3yI8eZZkiMLPpsXTjMx2bldvxQkVEp7CIufOg9FVbYdbbACiKtm9AXM+sTVvWMg5s6TQb
Qtsu4HAJZAHcXOO1I+B6dOE6rDBqU1YpAN9CGssBYAHrYAEy4Ztz9T7JNeDz0ke0gcwBwzRG+NXA
CeZ7D7GyNP9CC4hVWO+318XSqtOir4L/M805QZ6c05fEsIDIKj0FdIkJHeXPrWydoGNMXZnLNKvD
GXrliRgH+I/EaQBtTHPlCwsRSC9lNzhum2yiwOjbzjl36t8d/ExW2r4+A65OyYEQVkOypBjDRlbv
BXBFPgh8UJWbrdeR1F9uT8NSB7TND/8S1Np4DO11SzwAtrVTw9pWXNgh5DLzHy4qZq8A9bLZHPal
2PVJ7JeM38XzFPQJsihjEpiof9psbbgWFhS59PDD5xQMYy+sZztsy+rOLufHrqS/RJSv3XSWpkML
ZHGdk7ITNRRixAyTbITNLJiKytu6l3M2Vy1dMz64/sTgOga1zMu4aFvFwrKYe/hIRfediM+eN2wT
RzBgruMfYOj9ur0ArneL66VW7tLEIi0pQ86Otnx2oYhOjAh5+XzzqQ/o5dZxknXlOHjp13UN2E+x
L4dv3nAseLPy0r/eA1cnKRWM5dIp8iZU6gwIFJ2rp7hnkP22V3qwtEe0FBS4cRA+zpMmZNF3xh/X
DQevT7Sr6x2DoA85B1pZEKcbd/ls/IIasPKj0b3rsv7dVvUPABVX5vl6J7iudYtyFZWsj2nYJ+qe
NniCw5p65fH4n6rAv5dRrlOV5lTVVhonSNIpq/naWJP7aNuZ+5h27vRtjJWz8XrV/hWg2G9gk1b6
3dT0PoSdIfmWjIxDbMmg5oZ3XGwhmit2lV3UOws0UZB/C+T8eF8eDIgbAWRK3S8WHLhOjI/jZuoa
d8+dxthJIfv7ouJyMw3MWgnB128TXOdtlI2qSZY7Y+gmSAdj+2XNo+11/ZvLyvE81RGqS11Z7G/v
lOsRjOuyi6ZB28I04iasPXHIx25zUZzAs+1zrWuRfi4yUULRAkcVLNedJjolwrvPivbtc81r0b7O
ADVnZoeyDxJ6dV1sxPBadGtONktDc1nVH4J74Q3FKJgAtaWRme9E1QP8rN55JIuVZ/X1DxCu/fzK
HQZREtGe+soFlUJGPpdu7Vc4cG+Pz/UoRXSAEfzhZNs5tDmNpdpS7wXe2YEtHpT3crv9pQ7ox5Oq
ekgSQDV/SO4KOGwX6TsFZPl249eDB9FR6MXEzaYfy/ZkJkV57kAo2KWxWPPNuB4G/wGhO62Ld/GI
29kE83FhvQKmDAqy6Xd8R6OdUGum1Eu90K6csMTrZTEVMKwADDdgdJBhmlbG7lNjpJ9zMWtbcJO8
5tQXg3zoIbIIhclkjTq9sHx0VBEZ6lxYk0pPLjH2ptHCQqBp7qtGNUEFG9yVeLewiHR4kQRhDJDD
uT6lwj5UyJwGike5b7bT++1Bun4n/AfXisoaY/bUpafKEjWUOZpcQDqC51uAmpJfaR2zwG1qVEl4
vLPrePUuvbDEdHCrXTLWwbivPFWVdPGW6d+9DppQDSjHvsPieOM1JT/Fhrtm+LCw1nQzwhE6VIVM
O+foERj8isrttvVoVSsgpKXWtc1OC2CZ82FOT4NdDBBBbKojHELdleN8qXXr/4PtMBDPkDOEcyue
AGZmmM0DFNfX5KYWsrVENyKkbjdwMaT8aLfTb1NRJDVK5xEifE9m0gz+mDbHqBvvB+X9Tg26Vnu/
fpTjzvb/nYJfWW54U1KeIieEhxKQOtmutR8sNR3sSn1u/+iwo5nFHQpBDrQHejt+mFJoUPteYlTn
2JXJyuws7FEddyTAQx4JuB9hDCx4tGs6EP1gk3t7fy41fhm9D+dsNdQo9kG8BopzQu1xqes2IqHl
fcuytTvVwurSgUdZWfUg+QA/ZzbuvRTs6HF7RRzJ+u82++9FlOgQI7ulBUSfC+9UOm1rQLu6sOEV
32bKH2Bn+sgr1P3rFO5AymLVXtB8BEalh/zwnMHEFaLX8ei3RSv3RdJZby5pYKs0q3qu/Z60bXOw
CCuextFwSTCDj/87hlVr67Oqav7H2ZU1x6lz219ElZCY9Ar0YNpjbCdOXlRxBgRiHoTg19/V58kf
N7ir+ulU+aTUILEl7b3XcM+o8m5rG/yQUCB9A0K5qEWo3GGKCBgpp95FkWtpOSxtBUkj6OvxZ68a
jAlbSZ2HvvTmfbXk/SMRYw5cIcnuCrf1E2arJsptdijazn0qlcjAgqLmGyMu388Tw3mcMftl6PIx
JMtM9sJxmyCCJrx8Od/J73rTOfe9oFbM7NJ7nlS9RDavfvIsFe9uXwPsT+wW0iiEHBbPsn87prC+
Gd2wn17j5vvMUs60B8VU7oingy82upH1feUqI6OsMeOjahr7nlh1va9GbuwISs7o0yuIA9FwEEEB
FWIC/YK0honVjorJe81Sy46Eb9lZuPCU3rU4EmLszP1BwfRvCpVXKCTyvWiS1J7Zru7q+t6VefcF
ZWkncZuuexAz1XeC6XInZqmjqZndO20C/iTJ4N30PjasQbH8Toyp+9IS4sMnSikYeoI2M3PX/qG5
XZYRZAODsFFpGeVuW9xkRd3vRS6qX6WeyA5y+sXRD9wMLudNftCGtAd/ofLIRpu/I1luw1S66a6w
WzChzOw08OT1ypC5mfzmiqF+K/EqS0TAJkLtm4381A+TG7bWgCo4NW6AfypsqPllj4EnKQtBGILW
vtcWGQzVKi87DMHMj1Vd4eMzy7h3it46EMZADMPagcUoxIH2C+6Uri5u7EHYO9VO8y1cAyB46aFw
oCueH0HN4mHtNE4MwECXgnfaTl+DqktvOFxVntJuCfaT8Lw6NJT5+y5zWy8OiorGrKjlCeIqQGtq
3w+ztJp2MFzwdpqhR5wzFwYELoBMNqwRdlPgTnQ3NyMsBlwcsNao7AerTdNdbXXpHSfSfO+rLIvy
VHa3hts+QG3CvsmzeoIGOByHINTBPJD5jD/sPXQr9q6v5u99WYq4gfYJxH/97qYVNUwTlGruu66e
ZESDQUicsqjDQ1+wH8bINHUThFWtKvD8lrRoQtc4xZ7OgQsspbd8g6kM3YmaOM+6T517qESq3ejN
wDvLcpkSPruVhUOiHHZVJgmU99FvB3+Ehk3fpAfayPrZm4vsUAIFjzqQVjBH1vmzbQfFgQtATQuZ
fkkRhHB8CPzYU5C+XGD3ExqR/gU0y48YgcVs7MpyjgtwAu7ROPFPWi125J+z43LIq9h0NgQtysk8
9t4cpDc2G4M/GXNSgnKKgXaShgXKQRICKWQ+p7FZhsCJoBtpi8hfwLjKsTa/7Dnr4kBBMW70s2qX
qcE9+VqO+3NocZSQOetuPNYAzgWPxPc5b8sITJbspmUOJNHPbLszr/GP8Ad0uwlf0GzJ62PpNNMf
4/XkzgsK+g4r6RFYtrqKPCBWj3Isl4di6YNoZm0Td5nN77Jc5oeUB/1+gb0JC30YUrSRpGa4k3qE
5pzb06NwA148qAIaxnaLwguEp1yGfnHdtO80qDLvxsJ/yjDgxiNhmmuUEbOJqruBz30dW8uEerxv
+4NzYn4Gx/qrjkZndYHQIwiHlj+iCgTJ1xBy7iYuCNSLnLKQVxUAyBou1HW+k8NhEap1NUwbIcbU
+PMJHhDXZShroVefpT7XImhOwyhYqCsXKsfoAX4+PRsJyhot5DLlYhMXzSkgLxm+K2CG4sFksbKu
6/aR/6fvOhd95xdpe/Kt+sfA+R13g2tEnQhZK5envCQEioQiAfvY3Rk4qoeKeFiGqt9dNT3u6sY+
A7kzmKoSCQzDD04r3vUZ11ihzAfb5PG6NH0NGvagyJ1noGGe6NQ8At0aVbO5MEMb1+c1YNixS1xj
nRL4EB3Ndx2FaU6Mq7N/yftt61a4iq6hzFH6bKCgbJryF6V/HeU9fz7zG1faNWLY0aQivXbge+6C
9D/mkSQVmkyXEr2N734NGU5JSQOcLPgqC/ak+uUIktceckQ/WZNeuNZuzM0aNtzJyRonB2KW1vDm
Zi9+9f75zGyNe36lj5f9mZd94Jzrje3yZLgBj+iSSuXWrJwX48PQepJtZVeiO3XM29HgtpDlDS/u
4cFwIZ62VvX8Th9+AIK8Hl0U5gTX5Dx4Kf2DcR+vm5ZVqHYw8HVtg6E5/Vu1z1RcKMBuzckqra5x
RvWplXenyX9GQWBPbNx5B3Fwuyt3SGfVqMABb1lQW25PI5L2UNclWu0wrvp8Wrz/sGD/SK7WoEd0
uKd0bGdxMwht7WkKfoUpABYc2ZTvJztVO/TDzc51JeysFzeXTzkQqiEgKCqNXEHltG95ZU5BK4ZH
Ky960KNq+0F7qf+dqK74CVfB/g6CF9nL0sgSpW8Hdy5t5F3Z0ekeQKB65zbzcmB9tyQgKoG57/fQ
s2IdKSBNV1WNDOdR23/m2mp2Y279LbNpfm9KSMkPoB0XMTHBVMcTcaA6nnsBpKpASENBqHWB3oN7
6ugj3y2qmyWrppuhZbSImsU291LSPIgMh88BsT0CBQtmlh1sOroDN0zuwUhwvmg6tGE/DHrE2DD9
qhymrdAibIb2gWN2Kcwq+4JYMayb4BjiWebeg6Hq+8IKczsLk+99r50jWy9QArDh85zGlifznfIm
dcfzZvne+cjssmBo0AXUZXmUup/Gw2C57EcxQnonHBrL7NGqQgoCcVYSiqbo732Rins5Z/yQz3b+
ZUnnMbYDSNEAuZbLux6xmoZ9W3p3MC3sfkxnjfFgKPxjLt0Oigmt/b4EUv9y6WLvbenbqJuZ4mXG
jRN6PymPm3FmCdJq9stmVg4Bwom9Cs/UcdulntrhIuvsC9kWyGOHKZ13tr9ke2OJFIDJZo7kXP/J
kAP/nCeNzJ0T50t5dnRzJXciYtHse+7xLKKd5X+VM5ueHdNnQ1zgjWK3zM4S3bq58fDXsKqUOeXl
6B4UeNPPaBSMuOhkcIerTFqFk20FPC5bR/4cCeHn8zd4a2kvg1A2XgafUV3pe0fk1aFQvA+7bgpA
giube0B/xHG0a/gjzQI5hYHcJ+74Ao4heMzcPnmpi3xRK6uEQHvtT9XOT9VMdl2gqhMOzi7xXBey
+iYdd4utlr3KuxaqDXToID/Cnf47tR2QotTQ8W8+QkqHFMH7Faxe78HnHY5b2y1+5Avhf6HDlP+a
UbF8QBkQqoDUp82r11bmxS4JEFqEi6XYgyDoPUzad5DwjB3MuUfR36M60ieje/4CFrc60Ybxx7H2
CCSMgVLReZPvC+XbgG1lXRf6HZsBm5zQXqvmBs6Eoo0rJy8SVjqVQvJpLOSvTCVdYNG9A4mJfdV1
JHKRpcW4irioTbTdEfZew61GXO88G0ojXu+agyuWfFdymAGQzjsnGarbVfOAhBwGB7cVbZBEAx5y
6ExXHLtWOfHsdgOgbWp4o8Cl1Uj3KjvWc92ie9gb/ZTPKdRx/GV4OqcVj9iplkTN9hy3Q84gMWAW
OAG00AmNgmKoHgGRy7+giQgdNkzAfAjsjNSRTIP2phjptDdi6e/AmyhukBEGLxK5/75EzP5OHWw5
yGTGsAc2G+OaoYh13zSvMvDdH0WlnRiuxfoOFqn+jvqli3R7SPspMq3AkpeGtU9lMKcyVIxBH4Na
Q3e0bG+OzThbu8HT81H5ThC2jlMmqi2WyOGD9dSOQeFHSKSDgxr85SclU3GcSsy8YIXz1pVT+Z5a
2DAKbHgHxcnyrKQQX8ni5zfalpDEkdxtUGxwitvMpv4Tnfh8nzlL+SjrTMcKzptHo5VJBMHytjkA
gyWR+ujVg70r6QxzSr/iO2ZS7z0AvCZc9DL8LJRE1zpjBC7EbetFQMdlR79u8t3ck/oV6j1T3I2s
y6OqDtKkxG69bxxG7hQFvR5vgezVsaBw0JhK7POcyddyFst+gbJKzHzDinAm7YSr4ZkwCL8ZOaJi
2xLpRrpo0qPToIBXDvwlAAoRvFLgGPOWZEfi9OKm9h3+GNTeBHKEh8pVWAVFu4fDwnyyndw8dprl
IZLr+Z4XnrrLOTFl7BjfgckG61Bp8eSxYwTLMqXOLamn4kUIUryMRYHdj1RuDJ3Z7NUhQ3FwvVSd
wC6v7uyBpE/llGX7sup4f+hpXX6zenvQkYvgS6zKQV0CgrUHMZXmF6TtRtTtnD5ibUePRWuJ/VIj
BGhZqagohXesepnFJLP0AavbhpmVkZDZjEaFxl22gLUvDVkwLTdj30PvC9J56kCmckSlc4IwrMZ+
ksFRbddWZxPJ3LHb2zrl+tvUeAY3KBHs2tryotl4KSBGQfMNKi1QhoEeXxSklneYvD59K8Wsbm1/
lIdB1PpLAxBqnJqFwSXTG2LSDMjH/SGDhRjtE4KS+8lyKCQ/fRrMOw9mO3tR8gXmTZARO1dU7X1b
AiKns6lIJmlYBMqpOEwgI4Zzjb3F4su73XspvJ5as6up5e7wP0WYBZwnfcs7fFcQlXL9kd8q3KUe
iEH3CvVMq/stC7h3DmnnQs8RXW9RNWwJbY1dZI8Oxwvsl9pdCjkjGlcmhxKbr2TxqIbJ7MFE625R
Za9iX2iIRrdWO/xEfDhvfYD6LPiNXUwd3Xxpp57eiKxcwDGlLkIYloIcDP0vaJ8cZSWLA25LGl9O
69widp3HcubeL6iF0LhGwrnzVd0cUXDUD7xg7RH8NxZVTDYHM/fBjR7OzO7Ste5lY9FIqMG6x8XU
PmqHLLHXGzBPgkY8ZnluPbeKtq9DZhevI1BvycCbR1lAlF7V/RDjaMgOxKn687E+3ubAa+wNPsmj
00MsntlCx7bAsd45WX9b8Db43uU4AGJPmvIWelH8btDeiMQpH/dmtobfukcZDWd79qhs6j4sVofS
GmrnX9u6Ln8qFP3AtEZBDW6qfF9KxZ484tpPfq7qR2+i+Z85GOq9HxTBaei9L4BV5JDQdbJDHXT1
bTpT+5nZjfVbsLp41qZ0D0TBAXjfYae551kNV/QCdBju2OPPcQ7oX38MaIIXNjvSieYG2lvOFxQL
+IEv8/zq9It18Ax1fmu3mr+Xbm/vgqETe7SiqrC3IeoqlsH7VYlB3blQOHxNUYxN0Vir9DPM1bOf
ja6GvzjmW6D90Xv7mWd986QzD4pRWF36xVMEIJapBOco7AG0sCJoDymC3aop2M7JSgV/AC0gxUjq
Rh5xYPeoe9lOdQ+NguZ+6BS/r0prvJ2ByN7VrWu9tpA5fADHfGrDpfQlSoGTB2IL88ekXoIxdkgh
/RDOrcEUj8Yyr4Nf1PjW6+ZGtWUfy97Vj2haAHfX4Ap2yCyComdBv9qkROXBeMUhYHVwgDF9Gc19
YT9V2hR3lTewA9SncXLlNbsVZdnGLZhg9xmd0SEBjuHgD4H7CBKCek1N4VQA13Z6l8KVfsc7S8c4
nNlP7ZyFTVpAhUKDQvGxMzV/nAYCQ3VqOSjXm3reYf74byFz/xl1a3Nuxww716P2bT6qAFa4uB2f
Rs3JW5ANYzgVkx1xTulN0Hv2jS5AIMPizfOOVmn6oEBB7MKiAwvfQCo7bjJTxRZc6r64k4sPg6Kc
/pCNvnfPO0L2bj5NuwyibDvwF9KHWrrZveVZ2X7JR/+3lUETBKVs44XYHJwH0sEh0bKLsMz8/BE2
mfpeIy3/0xNYlUPRuIEPsEmHG3dGrdhz21ni6t2ZuxRXvafCiB6UGks99VBNc2IYhs7Y44dmx/R8
YD7zDmB0BAfmzO0TyhXOC807KyoUfIhzpxkPc4emkmlLqkMJiFjIbdn8GUGCfMwKSSJo0HtfZpYV
0ANJWebCy5Ff5elH0Ff43zybwhLPTQVtTrIoo35+Q28wxMf0eUq5kcSzVUbMJpv0krAGwLom7Oqk
6n7rq5Rq8eCrXBiyf/5sGYw94DvE1h8xPwzSeITp5ecPv1E9YauKVV1TMjga3syzayWBlA++GeOr
hl7TglsoKTqis1AH5vc49pGBXKiFbTzz2hVoWXqoBFmg/XvESsbFfQVt6EIxaaNAuObFZW2L1oJx
gkRZTmIG75uCXB96BWDgzeylFfmFV9j4ZtZcssDJ9SwLqByhSBMDSQDb1vu83n8+8RslmjWRDPVZ
jtwQAiUQ3wgnCpST9b2ug2gh6XV1qzVxbK51PfeS8iSFnGHImNwNqnuYiL5EF9kgrpA1P2y0PGV1
Gn2KQYTlDgmUimRcvnrf/WhAshZ786WCELaAf5SD1n5BgsBxwEAE5wS95HxoQoUEybWwHRXyQhxs
LccqhjOrmGCBmoJr6WKb7sYQSUto0yVUwYUF3/pqV0E89MFUBS0qZsKH80jN0qTKumNekzEm0FEI
/QzFnM+/rY0Pd80JK0vF/GYC7iHXQD7ph6KqI1VeUEnfGvyMe/pQDi3HAc5QBOV5mN5VDrrEbg9K
SnPdPr2mIBHYDc225Z1L6ENsZd8gkxrOUJz+fGI2NqX/iI4fnr2GWqVV1DYu9MG4s3BJ7/1LLLl/
6ygSqHr977xUROCOjnrjTd71KKGg2L3E0ihINklbuz+CroC0K9wym6gouvJ+GaoMGWMBnDFjXrYT
DtARBaU97rST9RsWlSaUwK+FUwC0hezB+/18Dja+9DVLito5MaoYWTIs9zaIBRk2hxn4Co9e1738
b7f4MMktnAvQ6A/sRMAV+TZVdh02lmN+tBlsaK97h1W0lil1SjXWbrJAwrSebqAmhKVkSEEuUK62
JmkVrIK4tG8Mo4lvp2Ggfhf8EWxQSLhdmKOND3FNFypyP0jHzDhJ56OUkbPimLXlheNxI0DXRCE/
kzVSkZEmufzS15AD5g9zX13YWrYe/Ly7fVhc3ffMtyC8g81LP5WV9eSg0vX5om4NfV6LD0OXUHyw
0xGVNDA6vy1FlRSqjK8b+jxVH4ZmI/Mn0ww0Qd68Gy3wtbPO/vn52FvTfX6dD2P3bRBon1DkhOME
UmsHPVN8NfmFSdn4ENcOPRpUWWT5+FBQweeFHzcoVWT6uRKXFnTr8en/Pr50dNab0aYJSgVh6eEb
t7/3l1yiN848sopTxlMgasQIaSna5GhSzCUSTP0C8eukdqu/nbLmC/O09fGsAjZFdWJ2IO8L+/ef
wHhEorx0+f7XCoDLsmazLH6GeiF3aQJ07bBHy6g8Qm5cP9gaWWiZifIaVYzzD60O1mWZFbdmaSc0
CHjELRTwmC3ffOsaH9DzD6xiN5vcqmxoSxP0SyMTvHjLvakvnX9b07SK3jFt/LEB/TbpG2hYA5tW
veWtF7a1d8WWfH76VQynaeEHKNnNgApXPO4XtauEu8fd9rVDD+TCwfKvaDj/yCqYITUFsaxzMKdB
CS2/JbSq33y5pKLzr3A4j87+N9ZQy13ytsCpQqqvc4uC1rHK9y6cFNFBuvACW8uwCuehsExA4BmW
lJqhR5rGdSf33fgLCeqFSNt6iVVMOyhXtPB+oIkYcH9KX3iePsjib54PUes7l87HrYVYxXPPqlF3
To8emAVGsO9olnCetYlkfvuqqpI+yTI3QTj7KtsDCzTtrBxm2JCfQjUHdXhAw5Tyx8clJ9MtCDD2
Ta0klJyAjo66cysrRDA4gL7pAnqZ0oevoRhAowZyKRqbsbkt+r4swnFq+tvKgsZErm0VBaAXfkEZ
29v5k56jgg7yKy44I+qZkBqfwlbJ4cYxSsG+iQ9QMpog6gaMrMYM1VUy+jIYj2g/oh47ls7RreXw
1aNCXEiTNpZmbTFky4C2aLtSNHIUgJNqD1mO0CzTWw1QYqcv8bU31mZNVbNZMDhstptT1x1bVGdz
MBsAI73wBf9rJ0eQrKlpqPVRPYMNBxsGPDSr9qb24s+P6q2hV3sUW4wJUMJuT3n6BZqR4TL++nzg
rRk5//3DHWDIMiU8UApOUv3oUtTv0CkdnG/XDb7ak9pykunoA0sH68eQZtmu8V88V+yuG321J2lI
C6GnXizJoE+W4bE1foW8xYXB/ylec17M1XY0g+aTwUUkuMmYqoooz0Zn75ES7VhfVzCdGJoTLzkK
xyrAzQY2Dl27K21dRhSiXfcwm+D7Rs5t3MME7cL+tbVWq/0LPPqub6FVmCzp8qNQOTghLTlY6BFf
+IC3fmC1dVEgvFntYAu2qLfrs2cwf+Km//P5cm18wmvCtu0Skdbn61rpV3BLZj/dvvl73dCr+wcD
1cunWU8TDoCKkI82JOyvG/m8X30IjwA23o6lMSOCmDmsfVyeKsMvrOfGibc2Chp10MM05Hxt8uuv
APvDS9Q55EGuw3zqL/zGxpKuKZtjR7zKARwoGakT9vkdWBChUZeocBvb9pqvKQoPaNzaIcncvheL
s2voL9HVkOv0dlZ2YXG3ZmkV5jmQ4TIAkigJ/Ocu+KF6vlu6LnKz8QLkbOslVpEuIE8BRgx1z2dP
+9MlnnPMKkJEnOcNai25Gm30enzz/vkntbUiqygelqYPhiEnCXOgqqTcnarN0VMXGMZbUbYKYdsC
Yj8oCyRFjg4r94ftXBh447HXzE0HYPJhCHo7mY3r79FxObm9eZSdRQ5XzcuavMksmpqsrEmSBfq4
ZFD2nNPgIbPt/efjbyzzmrbp5ktNQWIzSarrO43bVNja7Lnukcyx/B3SeNddZdauJNXgKS4lYmKY
Tb+DIsadn/uHZe7gdsStxLtoM7i1Iue/f9ib5jHXlXKtJVmGOYU+kCv23OL+zi1K58o1WR3gMq+p
gpJfCkvMKYEGzbdCix+Zdw0TEGestwrtkk926cp0SpRuEhTeYjDPXgFEvrD3/dciWxffz+OvIhtd
5JrkrcDm54A4k/aW3mfAK+7yYQDDYwI4sIZGicl/+nDoOyErbl5t3I53QKylB/DvshKWB94YN4vi
sCzTNeoMANcfTV3BL145aQYsFdhtd1YJe+OysyS6FaU1PCjmkG9VQOXXZXGXP2k21nsGDfwnMIdp
4trAKeW00fHkUwDuFj1Pv6/6yNcI+m4qgCsVrE2Cbi5CWQ53Kg8eXT7s80n/9Zm88Dvnk/UfM7sG
0Q+U+RIgkzYxtfVdlID26O5GmuKxLHnkNeZtci4p5GzsaGtQPcCQAN40ogPJjcKfBrQsu1j+fD5d
W2Ovd8vJtNgU3A5C2eMRktnwDbcX78LdYSM+15j6uXRKDfWeLgG9b8dE/8MU055kzqWWwL8ORqjL
rdnTnVWQtl9EkEyBTqwgf5G5+THnAtXT+iqLAPzGKkKHxmYS+KkgyfKbvH6rij+LdVX9DmOvoxPb
u2+A5zxpvdxQT+6MJ/bASMafr+3W9KzOWdNCvsUHSvBkTel7A+ZlCOQVC9Fkfeu1f+HusOFD/v8Y
04wt2eACn3uCxWMeCwPATt292nX9jY1wJCrMg5dPL4zNHTDO7gTsrXzMYYkEiuAls/V/HWz4DtZ8
ai5N3+IGU5yCjmYHaakxLgq/ehjcxool9+2DPQSXimX/ipjzj62u2qDGtXMHC50ktwJ9Bw1EYAbw
ci+fr9nW6OdX/HCklZ6sqnFksE6zv+v+uWqviPPzU5+/kQ/jjktaWv1QiGRwPHrfeuhUn002Ltws
/hXo59HPf/8wuuYib625G08BH3qAPFNAUPrREneLU87P183MecY+/IbllUwETmpO1dzVN4Nu9MFa
vO73daOvwtzCpb2lNr5ib3SHR97r8UYDqXPl6KtAH6x5rmhFRQImXRlmpb5vhulS+3tr8ldhHhTw
Twy4r06lCWS8VMK7WVIyxUvgztcZo7qrU6LIJjHlViMSKmXEMz8OsjlOmwvV4Y3wXR8TULuBzcjo
qZNZoOQEdRoTlRKgtaWp3qEUBZXEi372G3O1pmFNamZ8lgYnRHBYuIcdaQG6/CoxcZusGVhAubHC
Lgt14k0TTfOhwY238i9pL29s584qhIkKZqhk5OPJ5D8CsoRUvY+0jUb+dFUIrF0blsZAnbTj0ykz
Ckxe7hWvwvKrS/vm1uOv4pfNgw/NNZAn87YCwaMPVftAIVTuXAqyrbVdhXBLMw46yCiScsq/04rf
+J3/4sj0z3XTs4rhBnOD+zOHF0o3pbdjS+Bn3vIL+sVbz76K4SatOEWhwjlVLUl8z/qZFU5SlRCx
+vzhtyZ/FcAgINRqMXA2zs6skRMOS9AVTo1OL6RJGyG8piQDBeuDvSV50hTQ1Z5Mfm/bTsgHEtE2
21m19fL5e5w/lvWtGwfNmps8Vgbe9T4srZYZev2idukTGehVmikYfXX4tlaV6qqaxhOuEHGhdZw3
f7zy7fNH31iCNS8Z3tKK+nnvQAOUhmT4bXgNosWb8tiFNf5XRnKem/O39eGAHFLXy7mFvQ0iDlmk
655/gTCEBvefCQvmvenwCANl4LwhfnLpBr61Hqug1qBNQNINTuKtOx+40zySRly3Ha0hpUBq15X0
egzteEvUdyBbT+OlUsjWc6+CuZYKUDSBW72lgrt5bN7oKC+cZltDr0K5HWXlLEDxnuqW09vOynjU
pfWlNtHGRrGGkxbNBBAgQBZJCgNiqAVHAyQap4sCWBtxvIaUwoi3VYMcgoQ29a/G+2PKu8yGfzRs
PcLC7y/sFhsvscaXWpDi7NSIX4HgOI7h/LlqpsPSehc2041IW2NMczoSQ/g5EKxnmmbx2MIGHILV
erqwxFs/cP77h0iDP0hlt6g2JVn3bkEXGzQl65RP1n1fQmHl8+1ia47Of//4G23ay8nFQhNI10wL
OfbkWzNdpWNokzW+FJ7TxkGzC6NDagTiHUHLQ6+LPn/0jQhYQ0tLu4chtEZw1QUMp6HH8A4ozJ/P
x+b/PgD+H5pUgFZYTTpIYHYN9is/C8GNTQjJlRvNBNpr4lYwqH5U7XxBRG1rIVbxPMG0GrJElXMC
JTMOZtzfe5fFXlBdkEz4Dx75jzONrs5mf2oUyAQahNTaWg5Q2EF2k2Xta5UvMBkaehVZvOr3Q49r
hwsT7Feku2UIhaiz+ZjN486dPDt05t4+Aow27caCdhCvtqGS+Pmcb6znGpIK4QJL2D6FCU9V//bR
AlShyO3g9+ejb8zv2qGggFKnEHXNEwkbL9v8yPSbtVw4c7fGXh3omRGM1wRGZ7MFSLCp+LsH47Aa
c3jds682gkKzjDU9riO+B1L1/FU1L2q48N1tbMVr1wINPpOCAD5yrmUMhTvszXiC73vYz82uvWSB
vbW0579/2GVc6GmC7SdwqeXjqyLkRGp1YZPcev7VdZyBoVxCRYsnVm9903z+S2npk3Du7PHWHoXa
KTldgstvbMhr2GoDMn9TTA2EhXP5SIfqCNIZFOPLh9y/ymAMAlOrbQBehbVJc4KTcRTAzmQS4tcc
RlF2qv/ANyj+/IPaWo/VXkAt7soJ4sWQhQMX3pQHFGMvnIobQ69hq529+JKhRJBAuQJ0pQ5AAdCW
3z9/7o1AW4vQ88D2e65xWrU6jVEgSPzS+2KWS6iVjfUlqzizWCo6EJ+Xk5iLR0takeiQHrX1Pbn0
CxtfKzm/2IdAqEGQ6CoAY04CGny5GFmcT068dEUXlqxqoBbtOBeORzv4r+P2jy1/LUJfLdplzdIs
p0p2dEfBgH9hKGbfTKJtDrQuur+9Trs3xI98HUHyPJQsk1AB8Jp2X0El8Ftlu+6umM1ShQFIZz9M
pTJITBj5pe1z9lU7MjvRahqO2Qw0AMh/6a0nwPL1O3ApAcxJ70Aah5L71ARQeuPLvSrd+REc3OyA
47WKCUHhPvQ4BKbqAZTroLDtP63i5Y7SeYEkd1fHKcAn38fWq+dIWxlS1nJUL9TT9RBqpGenOfcE
5NTY+Cgsmf2qSAatNvxzMNucbkqGTjp7v6TZ34m79dd2sNi+Aq3iG0Al+tGbMwPqLpRRFZPLkwVz
Kx4N4O3eTBqk5jCrU3JDCjE9KLQ1Ty0Mt35DjjTdcyXTuBmkfKvk0r9DDILcZl7wf5ydWW+lONu1
fxGSDRjMKePOnjJXJXWCagqTzWxs/Ou/leeov7ydKqlPWq1Wi7AB2/ew7mttTTJ2uu1y4S1bPlVU
nIwIPAwjR1UcOMTcY0C6/GoHQ384yPWzDtPpD2E4VmMMCJ1MrMdkHU+NQkTTRPseA/ntJcwE+iSc
ZbwCty8zpKcYO8EKxuw2fjjEh8xSMqRt16ARCtYiQIe9cxrZTh4lG2AKFfCSncNlpcctxBBUFzL+
pPyh9bJwHKogWQBGyCHDAeQsXESfk3YM7wffBTqrDr21T314zF1pubg8UeIdet3Z7Tkgg33UweSA
lV5SfA4VZtl9qfJ2Wvp8HAAIdqZhuxlYUx1N02yZdvs+g3PHmu5mBQWudlf0JNft4I52guZxmG9c
rtxMwjD5vuTT+oIETa14CtI97CGfIQ5e9AHxSBCvg7f0MT7Y6N4AufAQeT7GRF3X+drjPCt6w92c
h26fVpgyLzC/wBJHbjxudmt+MV7PZzlO4xdAJMWFzBgsxTECi6w13F8wTt4n24zuAdXeltde9D3Y
gt6LI+Tu4Bz3PNs4A1pjneTvEHXLu4kbluK4UecZfy73TVOmU7n0qedhmjAa/O2Wh/CAcbuhSaZl
Gx5psOkkrCYInmE+Zi/VMvCvlaFDzuauuZPGmTEH6lKwMLwSbBAzpd4OTxwZ8ShbPbp+8YGbyPtS
T1lPuMgwLYCHTtSWhTWuoktfJxXexMViHvEcLFTnyscELOv2IPfrQGQe6eE1NbLyOqH/FNc+Rkpn
r3ahXu7Gb/4MOLEvxv7cNL2PxbjIM5sBvLcaJkp0LN9dSuvwhewUUFHqkHvtyjkVkrgVgDCBd29G
4YLWENIDjLOWrANL5io3FCRAbKh/2MCGRST8snDAHclmz1+/UG9/HXnj3bDZQgwCYsPBrLsPLIM1
F3BOMXnqUd4DVxKBhFka/4WvymYDmVsK1gLYRdVq/Cu4sVvS7hOMvYFODFLSdW/oi0kMh83RLzdq
g7iCWhggC1ZhJLyJti8COsvScrD6/CpnbO0ObB/A5toczb60la5+2a4akqYXZj+KIAC3RDEnwRju
AD+tzj7yUAUjJoJ1mWvpiTtIOMcHDJ//cgJ3y0kdDg/ToCRmakLvq+4C0gCWoLx4hO4zm2TkXcG7
gQeRN5GsonP16uHfjog4Qux27RbGew9wEHyynVgArZZWw/CqZefcwHTRfhmII58qzPMB1yjq127H
7HeCzkL9PTKu9Q9Lu3VXzMR4BXzZoFodZzE8QggqbiKuaSwpSBLw6u1FpiEcLISBzYAb7Mt3DxP8
ImlWYIMDJdYTFln0m821E9eIzjOFKcVcEx3EgGKaRG8dS0zoBHmjenrQjfZSLyDuiXszSuCtLDGb
AE1ObkBk8nNWhlXRSDFiJGLtwhkEnrpJQJ6oC1EG7W0ZyvkEFyE8SAqUqAvkRi5LCm0MJCzJqoFr
bMeovq18xh+tdcZHreT+TCdMkpNm3s+cG5NCUgNdyLTuBeNGTNDNl8BPeEvz1bY1SYM+8gu7WD/W
y7Kd1n3ony3QwzGfcfeipG4CEpSOrRexZ6/ypge5D2sGg8r1B2brUVrQMPc+iLm+X/sxymd3UMU8
gmkKeihG92ar15hR5WQegA0vgfYgnBtXv6gwQ54CDbslHUhZSUWUvJC9WnNdz/V5x/j+r2kc+ivH
xp83AxffhK2WU6hav03Qe/EusKlwbkCcHA74LPCFcCZvMPkkcj1UdSYnEiRs1graC+zbE17TmjAt
eQ59LnkeJJAgMEfg7F51Ad+TNgLkAPZe6jJFZXfL9ESLYPHttdGy+oLBM/7SENEex2jsLnWgg4Kv
3Es16GRHRXEBbSeJ/XtWMA2elyMQOxqYV5y9T6HjLbEKSv/+XVoZy8UVjzupbJtUmyJLFk11CR2H
occBNerU+F1XeFK2X4UOBDZmBsbVHix3AhPzCYBOXlIytcUTt2OxTM343GPsPI/42H3x9/bn0rMt
SAGI3c/+gHcVTtv2hGACS76kTXMDbJO+8YHQ9KFNWroowVQR4C8MW6t98JBpvRKAjuZMiCYAEHQE
6He8iiaCadAIygu2xc4bYwB2S37Dytqjt0z25ZS522zyNqr6L1FI5qMrAT6Tcy8PXlhO7wCjBsNW
0jRBdVlcuB0lMLbftnzB9nggE9/cJJpx+lrVA9Zcd0Q+EklpCk+nNt5aQR+HDurC3ryPJUrUIzxQ
lt7RmcLJnL0M7i2Izxm2LZJWVOs3whdM9e/CTLf7NqAnjqmsOOgBQcZPnX9xyyYbV7Izr5RTM8QB
rT0fJxuwM+mM+OdlclYodSImI+jWXZkrhQHUDV+LBGbBLduE7n71GpQ4ALyRvk0CkJ8dhF/IGErF
VTx3BEwYrVkI05SZjYD4ADXnlAK2S2DzXjzfUQW2QqDT4Hlxs70zX0Rj/XerCxibJKBuVK/MibpT
7/oE0qtJb0mArTRmCNScVAITm5I9DG/qMFSFX1l7u/EheobTOzmhVA03YqF0MmIp/Jo6DpDLPsGh
fZt6Em8bwBvdEnSFNQ2ZEt6UtgaoAWlAvPkY4MEEmGPuWNVsuZnEDMNTDy2ld4vxLrBdvsNb8qhk
0D0MGNXtbgNeD6cGOoUnf1MmimszO1fPqeCTB6IItntvddxnOcjwTTms/U4iheMXxmPLsbGIl1uJ
njYlkzhsa+giuOT9nQm1KErmqqd5C+Z72eIAEabzUnfybRjLKegqJIi15fE6Efuke2kWmL6tAjgw
tm3BUVa1n01Yb89gqrXwWWxBGu7LXd5ykOO8tA+kextKP8BWFABAnpVWOl/d3pZz0jeD91aFnj15
Zp6uUHWglwZVWqZDocBvoq1MpkBgnELCo/XNn/YlGeeSfVOr9GHaZHTW+6H3uHLXXLsVzL242q3v
pFU1lr8WEjoMaCkBPYcP9pO+hwJm7RO+iDXHfO+hHScflGKMXGfwhVoKXgJo5AR9AF4+cCa5baII
IlvXBY9YbiytNLLZgM82heNheWLRttuk1ZZO4NgALgmMc9M/ElU1mYJVxa01OoTvj63dPpajb+61
XG0e9O8lLbB+2vfQ3sG/ziD4OhZje1NHuowuC4KmYUaMP08olAhtXPjCT8CO4YyFu/OksMM14N4E
iR+Uw4MoCbgus8YdD4jTbnoAc2BQ2lU3VTiVpwaaNdjTrCX4xtSBf4JwSGaoC69AwD6yifX9BcrZ
5ojHSxMDV+d8Y3KEBIa2V4BMykItmKxYaAMQWOiT6TxTzKGYaAWRL5q9C0NE+k0HA4RjfIdXiiOb
4R7zOW62VCo4twznBTQP+11YL+sdTFtUEM+jYqeRtPqWE3glJWZpd8yfNgFBL7vEP4J6eiYWdLeQ
OsA44dh9dsQaXHwP1iAY6Rqmoo06lnsNRh6XFSFI3EOpkcwua4uyr8nRF5sotB/ND6QCQtciyD4M
thpOW7DBJg0RmEhFWwoMj+zdNKQAxddAuRH9WrE5fJnGqUsbxYYWhrq6Bk0PCxdOTZTAd1OEPzvd
dwu8NbolqQULEsR29Zk3c5U5UoGzP5V0jJLGrvgP3VI9k8DKs4W+8PdQAh2AaY2pEFbSAvx5N8Wc
kJ8yi5eE0md9Z9oVvDg9VixvXGe88YKhKfyFsnO0S4F1I9x8X1WFxFPQY0XYBGCgtw3P9dJNP4zT
+q+SN+w77t+0ieCj+8WUBBVY6jgZcnX5de4qAhoZCgb5NEwqdUkfHXzw+1+Ckfo3zjTap5mYNMJM
oI7VDMp4iLQOpNCbpZb9AyyrQJ1ZZNsAKdSQLUpcpxzTOmj3fKo9WyImpu83NWD0ACkenC7qaJSH
BifBbc8Xfk9gqnqCHEPzvOLVcJ5DvWTrDjRBMgNkhfar0zavg1C8KybQPWO/0SOyLm9O63Gas6bx
WEyCliODB9U7CoEIE5OSX0SzTN85/Ei2zN07Ft42o5Tzo9tAlfQKnXNTZy2S5iYBQcB+gVTAPcmh
dQ+hjaY4mrHPAxTPsJX4BpWTx2DgZWaUy7LRl2OTDlFPb4AcX90YLh5YynTS4w90C0C47xWYtWHr
p7pT/g0iMUwierqfnoDtXquYOfvE4hA9l2c7UVanlQIRPMaBQo9Me0GLgM4Gh2WT7x6bSEfzNSp/
gvzaQ44JS+cq3AM3NU6lYebSCOOnFTCNyA/6uz4EWSmxPuxmk9GbJp1FQ4NptHLs4MeLqtZvjP3r
XKsBbEmUQvoiamEVvmpg17i3Ls9hKWv8Nje68cAU/1FhpBgATeA0NjzEBzfaydMkgjJdMXiFTSjw
+lOP8k+soPSGAjsoFyC81v66dwH8Dru+yyHUcl5gD2SOEWK0I/Dh1TnUoS/ingwk16AKpEoCngf3
XFmEE+suMKBCsQWldHvkne8XmPGCzXIEZTSi7Rg1IDQKq8FeBXKj1NMIAGNREXp45+nha0ReBOao
6uVFRjLIggrEOccBC65egwbu5Y25gDmoD/iAw4TabciiksnLKPoKqUAYFYs/b7DCovp1EpifLune
5a6k412pwxXv17Yyw579CBOiMXWjTj9iuHhEzqL8g1/CZgnYMp73cuC3c1S6NwqDdbCes36Zeu1q
slGG65FjCWNQUa/R951hmcbTqPh5dEoYH8xKXQDQ707TujVPYDrZ7wgfxUvrbFsiexzhqbIAc8aw
PzBXKhyY17IZZYxGBcEtgATt2VHLfB7QOMQJjfpRbpGY3qt+Ub8j7VAehyEJfwL46oAViswaeFZY
QydBybArT0iRlpBTsKrIa1SLS0k3FL/61qQOxOh5OE1uwmGLlWGQdEPZB0oG9HY6/6QNYFcbEHtA
TfEAdUaveQayU6Hf14LpVZuheiFcNvdYTVUMbG9zDqG7TmHtinEWOD9m7ntaFkNfJkCdALUnRbKJ
UV7qYSmOah4wity51StiKJJBNhcel91Mx6g1w2V2enOY+nm8BtzX9yEmEIqJue5pDuvx3Hmd/BFV
yJzUTnhBvcCX8N0xZYFSYnhjTA+WIBH6Fd4bexEGpe5i7FstZr8sObWULg8B8GLPNUwNUlFJr05U
R/wjAkGC2dAN9x9uUwHPNj+dnT04o7SOsQ2xs4QjA8KBT9ShnDD+H7ctXFH6Ct09nBQj+FqjE/yK
TIuTs+wlDjZ3mN0nsk6UA3VZ8oMcDc9AqN2irFxHa4Ch4y1qIGDpwXPEeR/QRoYcZbUyBqS7eS24
0PslmhYQNZi2b8vs14Wta3rllY83Frrudp6V9R96xefTWBs03zunRExaOtqcBHKkPgFRQHxD5c//
DR9jXaGYNm5o3njs1nHRtHT0EoYxYyFEASCuVt88sTWP20hXkNJGWMOnjFZzkIyBVm/g3rVPqIuF
F1Mtvk652/S33RqavMEs8m1va1gh1iO728DoxIHZjW+ViroHPtVruipkN+iPwmmEb3zOOrDHM6J1
l+wkImfPHTlE/O6UD0K6+dgMSIWoGVELBdfva7kAb4MoZ7grsZFmHIKRg8JE8i/R+uERJEJ+taUx
RRl4043XT/2TqyaOeAI9lxe3Rs1UIm/P9NJ7B0yDzMW4NQRsQ2IOPkQdO+ZA0G2GSYN4A/mxZLHY
MXeeQsLt3pWGywNRDSK2vUcGHxO/dnAL0oWJSutQoPEhJV48KgofD/VigigCZKWvWxHDzKO6zk5U
p2XYLDkiQvd16keAC6sl8pDDTdAZgJD8YD2JMWKfeWjnOvjiC4+AQ1uAUNf95IihjlxIEHEJPNPO
o0VRLAHENcg1g262NdJ+H8zcUcjYgrnYNuZ+KcGoyKxylQbmGGYWAVb9wwarg3jTPflO+hoYUNxO
4lhsNeWEcVDMYbuHDRW9C7xuNjDo2ugX4I1vhMxbvtXr/jyuTORONIwv/ba7r/PExltvNPs35bWo
zPJoyZatHp8Bb1RZL+G0R+ohxSGWEhAV9YHv2imMzzDPtenB/RJMgbFxX6lxv686gnrsauQSUzCY
EUShI/AcvsdmlVOJI4IEngFjKlLtRLDIZspJaIDUbjfN0MTIte2TqkHa7RxGfpDNRjfgPov7Xs3z
GaWL/r1XznOkYtFBlYjPxgYF9Q7nWDFIxTOKcf1jjSxPJ9Df+AUMToZis2BIh2X4MDiC4/TDr+kq
VOvMIrtfbBvq84p62qnD1vJE5sZJ4J8HTsFSqutg+jld0AiMI7siEhjGVAdIg2zPt6QOUHKlbTi+
omXbXhwP2zXotAYc1T08gVxMs2ntmu+9AGNEoKdxGTuJfb6DpApvsBn2eEdLZUlQL+6zrWwQqIDF
+YCNAQRW5gyIXb3+AlMshqgXceCjC7zs0SJwKuAtY2+EJixBKobMw7QLQmzUwb29dItGreyxggAg
RdSBY1XtTVaXjqni1QmjBA0Q+IWrWn6z3dLGbs2wgCMw9lzfIiCqdJd5pqGJO76X7yfzNaIhpNcR
6XDlXX41Q73c7nKkT+A4f91mp8ww2VN91av7ZogDwuu0SZitcjqlQeezFE34N2/v9a/VrVCQMzAh
ws2qrNNdvWd+iJ0nRsE9IrEFWfIQRuGScxHxFztI+zTutaySVjGY5ExeG2G0PDJZDUYS7LMwmCVr
bJchRn5g0wIGLTDY5lxB8vjgVzuW/7p2D91WT7lbEn6jEKVkOMb6C1l5eQvQ9PBaGm2LqvP6YibQ
vvoKsHY4n6BatI02lohKMEyE4D0H1y/I6x2lPwSc3dUgDIzSIIR/UwlDqcyfPUwnd66bbIOJDt6k
SIpIlGdhoN7J4D4HkH734KOgTSbsAG4s8MdZYEt1P+u5P23t0KHI4lSHcVqjK1QRS6Y8hNjd2sNc
Zp9UASYBDvANpNu4LLn9gpiQgeTe0TdlugjV1sDE2rJ9jZ0q6hNCAHWvmP5RV8jf4mEV7JnWBBRz
LpZsBoP8LXI8lbhkn/ImpMCBuqjYt0E7fvX3OjzuVu0Zm7hMg2V5/7yQnZgGGAlgRXkCmCXMlxyc
UT6Mlb6JAP/fDkI2qCgEtjl6XtVNtJdD4ZVoPjmoJ702jU8OIEVvObrSSJRACqvPpWZYhaiDxjXH
tErI11fsQSgUwGsplXJcn4BEZ/mGYsWh8gN2jwkdDz8kRN+lczw6x/WOCmlh0AV437ZHOJuVLXF/
QpBHX5ylpLclMqlicFwal2qD3aJFo6aRoXdyW9Sj0T2aU9iQs9Ts6HS2tX4RwWhTRDq46jZ0ee90
5Lh0erxx3TBM4AnlFO0S6TTamjUxziDTEgz/Q03x1ZseJYJ4Rxz+wJ0RMGRVlyejB5gGRxZGkB1S
SUBAo5vSt4ik17Z7GgLxAy0YzM9J0WTR6lcow6Ni6uiGFMZueK2m7eYY9snzFV8oTVsEIje7GDtM
+gT7sVS1Obbo0aX7ivxUlq3CV+xvd3PVbwXiCx5ibfsgqsKYvE0RWe2xHuf6UM7Netx8NFz72x7q
8jCuJr7+WFD6T6Ze7zRWrA+PlHtLYaqtYWhbLuwOQuIGJmzLwKDR1MuvEYX+W+a18/ZYo8AKohJ3
3Vuzb1iYpB7H3O9o/536u3/i3UpvXbE2xyUMeJBo1aFT1bSwYEZV2xG4gxUHNorA71Zkhm7onY0K
1cy66mXCJJVePCA+ybqR0RcebfYSSeuv8YzDKO+1ddNQaBQMa+yIW1mOQe704/LdnRyRQ0rfpo2B
+dCI8PCrXiyD0GmK2u+N1w9b5pBReplBjv0TAy2DzYA5hUV96zbHwAuCb+Pa9ccq7M3PFS2uJQ6q
HuYFc0XvohpBJSqV9OIug4/vuW7huEUuTRPCfmwbpgtI7WsH7r6cWdpjj5xTHw1vuCnyquhXKmTm
Vf1yAJgd0Q56VO3N7HRt1ixdfWPG0X5b6l2ZRPSgIuiB6u+bCPVXUwfmqqfKzx0RuAU6U0Hs07G9
TGKbr9LT8hQ0rv9Ihe+QtFdaZSFYKSmW+1pM/RKdAfLf7+HfFWWs2veCDvBClTX42Em41F1uF3C1
CXYnlGhBmx2VkFdU8OoMtDof+SwBI6VW6/YdJC2boETXERTGDNZF5PflN38ZMRy6NVURwiMoh/fF
ei8p27IB9ZIkVHt1RAG9vyemovAPm9y8IlH0GFaVeQLYEwBmytvL+JNTRz1Bgw8wbr24M6YURm8c
rgq4KhW3+PxgPIhSK2C9xrywvcSno8LuHLpdiNvdy5xSdz93bYfsjaiZXWEpOP5A29s1SDHc4BWB
zurHM2+9LV3dcIVPR9Wh1LGAMX1GSZy1Z7LWA/RGVqGB7Ovtvp4m1AwCBqsZ3dFOZE25qUOweiLj
ntL7gYPN+1JOzMnLkYEduWnpnA2wCkNMgV36VkeueusFaSykZKz8itynS6EKojcsnGqM9MwSnnak
Qz5k/R1NZ381ychhcqiEqjPmIyFCGGpuS8CUwbKvmilmgGxf+MLsr6Z2nGToNifbKAb3kp605rbb
XftAiam/cd7bwnJrgBDWBgjfHS1M7BKNuk4YwDvtXv3Kbd8VJmLit1JLd0SJST27ymPJ6gEdn6xD
+OytTL+MDaCSdB+WN4119zyix+8VEywTDlGNCGHVXXgb6ca7SH+G9GVdljdiSIdhNzHmToP7gxQF
viCo079Pv2Hk9t0YRIce8vRdUGSp0l5nUSPha97JPKqBXqcQjlcv4KeHCMpKQkjGmFRwm4SH+1Ok
EE7Dds5Fm6SByS7LWE3WvF7QQIlsuGYrsr4jGN4+cuDWiX6FdSAfBSzv2nhd1unBDv22IAXf4XwC
sqUT07reDyslPBlGg6ncjiERligB/AxVN1LMpisCHd20ZGDZR2j0OpsHw/mZlwoFrDCC7IPiiBxb
iYYXFDpRgkpWdW99ZL7N5u3nFa2I145z9hSC0H9B0LQ+iBA+kBM8cVPYvbsxX2yI4s7swp0R+bTG
+7nreyoznOsi4cyr7kF+13eh1pdgHH7XS0+vE2NTOncbOuGCdsWMTCUmuy8zM+ArjdsFhCIY3dE3
jSY/LA7r+dbiYEwBZJEFysFDXlU6Ou2NRZLN4VPmGELiwGML6jrB8IbV1t5RTJ7nU8n0nastXCvt
Ft65aH4ks2rrdJoG1A7ceUWNXJkyQ8doP+wNJhU0ktIvPg/ELSPcv0beSs9o84BAiReUwbcSnaTN
wsdhhwwCIKjlPC+uf+95lf+G3Ho4jAD5L1ClaFL4qkRtynNL915Tt83fe9AbdB0dZmBd5CDoiIao
25Zo0FDTiIw4+DbbFRWoIejGCx1QDlc1ajop5gJLECuG9jQEc5VPHgOXV3QCx5lWM0L6PpxLN4OT
xgJq2qWe+53FCnnxMURDD/0lnLrbhJo5kOTmivYHKOLV2r4SRK862YAT+NF3/dsuSvhlNHWQDfCB
/ItM8jNp2weZZBfCuCPkkp52CekMXCLBRaPzuQULDKlj+d+EquTDvIMvwfioodw4BSgbSgwwIUdA
0V50T/9N//dBHTkvFPlmNO2nZoR5Z+xIPkBB5fK3utuj7M9/4zMB4wdt5G6h/ho2d4P5JbKhe+y4
f77uv08w47h615r/Q/uHlKKj3HDnOLUrEMUd0tC2Tt4bpI0Y4U+DGX94R4buVgCKiI0luJmhqXPG
v2gn//V34c9/GCiOqsVic4OnXS2f5/BxhJj7zz/sX0WZuPAH9bOsOLI2zOecfIGOyRQr51cAnf+f
L/6v3y0u/kGSiRpZt2IjxUDxjok1OicOg1O2+6jDv+ifP7v79//+j7cyOjgYdNVUp23vkFIeGvCQ
V6jE/tvtv7+Mf1xdUTS3VzSPTxadPr9yyxRZac4C9MYJ3Fr+IvX87CF9WNx7RO1Iqro6QeuIWOcK
iP2hXFjcMPuX7eOzj8f9/39HFc2+wkvVp84dk8r/1Vdz+ucn9NmVPyxp1F1r+NCs0ZG0shi8LiNm
fv7zpf91Ug3fzoeVPLgrZFAVe8+GpivUh79hrQujECORCrtzlOx8++qAKPvf3vX/QesBNzS6cO44
BfSVVXcu5cnSPgzwTvjzz/nkSX1k6q3ISiInmP0TOhzrpZqG6N20/G/E/M+u/mEVq1kPEAJOmKbZ
2iOMyG4FClr/7cY/rGEDKVqDblZ0BGGqjNt38Gf4N/TqJ8uXf1i+O1JcOP5ALz9wiEwojKgXdHsy
0sm7P9/8Z3/g/Xn9YwULeM34Gj3xk+rHq9cgUcBg6O+G/A339K+TRiTiH9buHPUMhhxGQnO+16ku
B++2gn8gKuQcLuuhGNW9Qh/hfrAjv9hBA9f45x/2yabxkbsXVHTZbIChEg4QdExc56oReCSdfs+D
/flvyGb6vtr+jwgdP/DDAl8qRGJ+hHlpCFwL8JoyV0y3ENQhpjQ/jBxhfMUe4Yx3mKht0j//tvCT
pf8/08h/vLXKo73reKI/wRTAuzoUFs47dH02RekfZRlejVkN5UsuHMXijUZNytywzhd4BsNpwXeS
BR6Jh3aGE5NgZZtvY6NuIWZkBTrd/ob8G/50ZY0KUuyE3viG4j1woa2Y20O9LqaGgGi3F3cd269w
LF8P8B+ar43l5kLhxHO3NKVX+CtdzkCUmcdmaZBVzKvwUTjpVbY2+Igz3K58apQC/BXlUo7Kwdgj
MBjQmD6TsN3v/VlECYtMlZcmCODzzeFjhfYctEd8bpovwBM9Q37tFLKj3k8AiusD+p2iGOdZ3Sg/
fFcac/dEMaRx2srAppOn92TvWve6R0pkrbN4hawqL+us30IeZNFejxyGrqpezWUvobcGlAlRpBDB
XQsQWj5MDKmS4WuI3G3vhqIzIYwk2e6dITglfzs0PlmUHxlpG2p1Llox/Ahh/nt5kJbqJlj/QqH4
ZCf8yEeT3gaJAAaMjyGCdMxzVnD3+/Nn+cla/9+cxj++SgZvFtu2Pj/Scb4by0WlrHSe7FYtCUEk
O61DtvrtDUzbsz//wc9+yoedl3VtQxYPoVkIKEJuJGbOMfHh/iUo+OQtfARN8tpr0RJyoqOHBjXn
dRYwMFPDvzysT+79f0v7Hw9rI9XGJ22xP6HYfBNJSLemzQ8Of34yn937h+NuBs+UzwxnEt9UvKPV
O6AsDnr6X27+s8t/ePCOM44hGag9Qfd7Z62BnJnApcIN7v/b7b//3X8+HFp5aPrj9uneJ31ZpmK4
Nm34l+3zs7t/fyX/uDpZUJdvFVYAsMOcHpYmRHPqbyhL+r/R+n85EcIPR17ZWdIKdyiPdpxYgtKt
gjHonkfo55/CHnZgdgaxUQ6Ol66R/7ORo/yhJf5/Rwkk7Xr3nv259lJTv9f2IsxZZtD7VXnfVAJa
hbF5hv2sKIgj5jOaaFB99tUe3EceRLVT0IS36AYuhV+vtCjpOqYeqfebitSQJ7ZzAxUazsAnUpU8
RyJm7meyfgfSvVGQL236Tvhc5HxQ4jUKGn1EbbhE9X3wH02E/W3gkZejsYV8HjL72xAbVZUsqxEn
nzdwbyUkxBGrephtbnDl8jtbKOf/cXYlzY3yWvQXUcUkAVuwHcc4SWfqdL6NKj0hQIxCTL/+Hfcq
rTamnjfdVVlIRsOVdO8ZOhWz2QLq3oAdbZdZEC/sAUxA2jRAOnh0P5DC6z9IAcOD0h6r3zTtKgAh
OvqNpxZ9lUY3PIwmzDpokcynAgDJkS8XMAK0YcFntXV3P0ywyhJeoUASssY3JTznWx9Y1b0xKZQn
gJfNjlOQkoNKpYt0TGp9sFLId99153LDWtOK3NkubyDBRZ48lDwPgBG3T/bcu3fFTIHGh/GdsVdD
le6p7MevDTX8oxkQC5UyuOVtbQvYFmywFCk8FyjxmsBKOJsE6C0TgHy1OYYp8FkvoLfRuFMNHD4b
FANDeMmRkKc2qBd0RIpFsfInqALGs5NBXlraqfufQbrmu8XZuINkU39MWQ58M+jURzeDXyQD7ekW
lBWk+SxAmFpuvabMIEAtwG38KDyF4MurJnRUk78YNc2iTkjHXAkES69+qu1UsK2K1pLwkyFkJDHM
jrtXINT4ywwFK2DT2tLdmyhjP6Qzns5u2XQb0I6QigPF5C5n8GlG/nZeOdmW9rX9975mfedCmm0I
DtI49pO6NwPjWFn9StRYuFB62kWv7yfcJgMzOFD1AUoC3N+AAab3xbAaOU6/81zg0B50AlZ2MxI9
/mEcxgPFuyIsChSyWuc3aEp9ONvwXAYkLQsd2T2bdvA2BpCcT7014ZZz7E0vILrw0pwKKmrHUXEu
XfgGgxxkAXQJcHxnqghkwyveS6dutMNjAMngRMAqY/Af3wF12RGzW1EBOHeonprWViNTIi+NplQx
oEhvnYS/LZhi//+RdGpaOzSmEuGWBFzFpJzxxLMT84Y6sC0NK1WxK5I1pz60k6On1PSYYRax6ZKI
G8GNX7ZfkmLtrbI0Otr+qG1v4qnDulhODgRD7I2i6vXy6Cw1rW0OaIU2QVAkA7QDQQHhXV+++kGT
reQWz22907hoG6Mmja2QsR9iYL0jMF62Cq66qYBFGfL7V32ALr2EB4mJQgovoPIIM/EO2Kg+N69T
/4YV+N+BKZkKqgyeFyBfPUNKAWe6uvJna/c8lRZB1/AUB6ynfrHSJWMIRVWAAS6PyrmIioHX1Zam
wQPayvRBiyMo5g7jlL8wCE3EfU3zK26qpy60LStV5/WoeHQx5IHfzD7fDNhqIZwj1/JWC0vT0TZu
QBjOYYuJeJi6I2fdC1AEPy8Pz1LT2n41KjVA240PMZgZcKItonYt2iy1rG3VHHAAI2vQcoICmJGM
cH+/LsY42k5tRwOOshJWBzkncTpVsdkGrx4ewZeHZGnFaFs1BZqihI8uVkxX7yuTvYJXt+FTvpbW
WTijdGklmPhKUD2yPmYQ9BH0F3wQb+YKnu9ggQu8yq/6Cl1aiVZt69GThJnRq/vOcPcgY7/nbXLd
mtellUwTMMypcXuge8ewS+193h28qr+yde18halaPnMk1mJWVzAItiCfCI/ooyHUmovPwiTrzp0V
PNDAo5mT2CrTD57RGFX271NdPV8e/YVwr8sqtScWRlfhA6D29gAkAgAO1ACZDoXGrHu53MfCBtPV
lZKcFZDir7uYO0fXKG/ska5cFJZWqLZ1U2VJQFLR8mjJ5xMXGMTHJ5nMoAW1X/pynFeuUeeyLQic
traRPcetGRD1KOTZzm8+pbfN2HaAdaQPrfRuhq4AMyYAOK71+TXZ6FOX2uYeayKdgI1dXOPgiYYU
/bGus8CtadeOyj8ToF+C0Ycuk5RDKD0f5lbGrjdUj9ks+0PSFWOxCeAh/uSkEoeDgiJCWucbJARB
Ya+N0y0JGE+AnGvIFEeodYM3yigxATq0kwrYZAWiazqK8gGO9M33xDRBlsicGfbOfmedvFg4rCB8
iEmsLIKF5WVqI1UFaobzwwgYlT28ACbwIKbk6fLKPb/5XL3Oavtp4AMl3kNe0f5yYug2nffIAOS7
3PzpTvLv+EMw4e+7yuxlgRSzWcVwXP4K0hpMTtl9AVoS7GyNLnLc7KfdQ8/lcm/nP4boslVyogEF
ZaePLbhzg4lkvcIgPAtRo95e7mBhInQ31dm0Jjto0UHqPnrlocjeL7e79MO1IEuAFzaKhvQgcB7T
7CfQ6HL6ebnphfCnS1ZZoFb7Zde2sZfZVR2CwI3choQAAkDEFinvWNGZK5O9NDqnv3/KhCUO9C8n
b+rxcPfDZryfjeDKlrWrkd9bJGkstFyX/5H2h7N2dC79Yi26QoyFm2CSncYdNY4+vXP6NWmnpXHX
AipEaXMx+WkfixkVDhbkX9uyviEpeCBp061E7aV1owUGTnqv7jOYgrfmFAGn9RAkyc5O+O3ltbMw
PLo8lVUOYPqmSYYbqUr33jBVxwaMrZUf/yfQ/xscAE76e72kTlDSvlXYrqAu7Q0+gxrtm27UAmm1
ERNYECmw3UZo+AY890YQlpQNKytBcy8cujIPVTUP7xBkzDYNeFyhz0DdQdawnEKPMHPjKqd6CFxR
rFyFloZDex7xFBTrYG772JRV9TXLg+wOljntt8uDvbBgdD2tkqdtDg2W7hAIAthAnSS3xjB34Ju6
aUjyWq7EsKV+Tmvp0y61piwtWo7DZJiQUwN74I6nwdcpr50N/MrGK3s5jeGnXpJGQDwEyuqxVz92
3q+C11Ha3NruyrtjaSq0gDCUhuoaJN5jWf9Ks+8B8HiXZ2GpYS0iuBYyfomDhn0C2uIJq52sLPeF
vap7t44zfjHkxRAQ/OI1My0ZZTR5yhj5es0vd3Vk0Vwa85/nUuya8FJFSbxce/Oe/+WuDisCjZdA
GakbYqzBBi+jrEzDtjBWRnyp9dPfP60UXPtGVZvVEPc+2IFjCvqivUFa6bpR0dYhNPCS1jDx23MB
pKRxd8qDXm75/D5ydfPRoAL9fJqHKgarKARtJ5qhLaWyp7FYO0+XRkZbi11l4Yos5RBT6YQ9P1o1
wMXTypXj/EJ3A+18ahJzYgAbIJhZoHxMD2b3dnlczr9YXB1I1ILjUlOBlwTQuwfJAWpubciuPNsC
RgjNmuv6ws/X8UNBi9SDQ5F4gI3Vs8xkZLfF4+UP+JO8+PdccnXsEBjkQ51NPZJINctAYxosM1Ql
+GVgNdANSkDJpi87D1y2ErkCyNCqG9O1KWhxTbaBAI61D5JKxnZA5g1s+qCAi7dUbLS1fBYchBXl
QxQDLGESpX7p3xNoZ+VQgQC3pge7f8cE9xEpreHeg17Tje1Ard0rEhdiYQFuEqn1/fJ3LixgX9sa
ZiadmYNdGYP7WkQl2NWwUnshvLQjCB9el1N0dciOV7lgn5/KKBV7JlACaIBzvfz7z1aLvMDVQTle
7kB4xOmDwwAC009ou0xJlP+S7ynEDO7zd1RVGIw9VkZracFp+wWZdLC/QF0+tLDnKqxnNq84sy1N
g3aHy0B2kaqCWBjLDn7KwxbVNmaATj2u1ZrOv+2Bk/87wvpVZmTKdkTsyeSn7M0jU8lTbtiwCZOQ
T0vyW9kYd5W4RiUe86KDEVoxuH2VYm+607vb3MLBYmXGFwKip13AqgnQsoEgZtV+HWwdW/Zh7cjx
tqidtYzBwmzo7pfNAJ0al/swboGFa0+KOe6aUf4mvlB3yOjXm8trd2E16QaYDKAc0wfFN+7g3Tr2
wW3myqfLTS98ge73WwYdSgaZ7GLiQ4NRBPJZ1vKlm61tP9ZXPQzALfh7RUGw1IQCKpMxMAVfiGQf
IH2vbAeyMMn/gBQljtWeNn08+sEUtW7ubqdWGBHxBqgTcJcKqH1lrIo6ywH6a6683ZRmcCKgLB+3
BR84iIVSvVJXlkcvSyEqNkN5qOKpuW2HPnksHAI5HmJDA6lv1A6j0kBMYfLBelF1jDic7NIgbV8T
oeTBobYEbA2kJh5xqAn8dlVpP88N6OC2eeL19hkdHyARVW17NdpbsC+GiOCRB1kaSDax4qYX1NuA
rG/e98pqb2uQGXdu6eSPlkzM30CMdW+AbfcPNtq4kTVopiqw/T3uLSwMMqgUcNmgfMFngkr35SVy
emCdOeA8LfLXFoppoOAijUFod5PwsXsdG5DhXRcvUwtQBggwdbQK7UACoHa5z4VlqeNYlJFAAy3A
U3uEuBOkISzUhdujPY8fieqvW5ae/fey7GFc20K6rYqh1fg9tfiPOQG3+fLvX7jW6AV7nM4TrepZ
xM00QpbOqF7KOY956b0MqruDgO2VB6annQcm7DgLT04qBvNtMyAnVPnm++VvWIg6OhKwq7nhqRRs
DTE0m856N9n3yw2fTpIzC0pHAdolmOOzbXRxQSf/F+R80x2IriLuZ+F9qZWTRm02GSHEVPhGOYm9
u9ztQqjQIYK9m9o0F3hSGbW9nWSxSzw7TAa5MuVLFwzdNBUYjYmmJspPrOurBBxao9/Kgvp3kFDP
9pANhhG1aaWQfFLl/eww76GkJ2SSnRaPE6+T+7wia2yhBetvl2iHH+CygSeIh3o7wDfbvrDyO9DW
asimWcN+Kl26MRCNt7Xy6m0tQKCExpe1J8NYRI6l2v+Syiu2xcDyp8uDvxBEXPvvzSZamFIOMu9i
2IYASdIhS0GpvXdyE1d+SHdBtLB56yv583J355FwuFbo4KCisRMrd0/VadCuY6i8kOMMkqiA33gz
fzNN2d82PFBvJoRNXkfbox8+EFQQK5pmA6YNhZtG1VzkeGAKx9s6KbzSTaaa284u2ANEWkwobDve
Tgyi+bC519/5Nfe2EFgkQ0ghePIA5cZsZ9hB8R0cDAdqnKpPj/C6rYAfg/hL1k3G0W24tTMMb/xi
qsr7MpWB932EutlNNRaTRBXH8Dekq6Z3XgXtl65OyVY21fAVek7pK/eG9Kc1FvyubHsf1rAwUocA
c9KEwhLZkQT1/OzWZb6lqqlfAWlzwwSr4pdf2V4Z8tbKgTarICxbQFwHKOsptgBde+jm1Akz5Mqg
KgIZPKKgYc1V0oBJqZBKK8ssv0H2OY1UVd83PR2/piXUNwaTeu+9W6Lu4VYdNMepsQFLmUIciDcb
r7G6b3NKoBMjfCsiDcQ0pt6rwKEvygivwA462SrYWAIMeAh3zncD94xfHvQZbziF9pZR0e4ICQ4W
FgPGHqKIZM+5b0aFWXg3RpcY301JYG1HSLKxM1cAEppw+6uvpLEbiqx+BbrOhjCQyaOEAviDhW/v
IaCVRF1OoLw5ZvxV5cA70qGAXh9hkNA1rfJL7jjQOwah/MapnGrTDibbtidNcUhWKh46BiORmHoI
wTvB77buhxvGYL5Gad0eyyoYbjzIBD0CmiK+zSDq/4RYD0Ras8HMMKq5vRJ8FmL1P654DoQrmjpA
mo6b6dEmDbQJmf3j8mZaCJw6NsuyOstuFZ5+gV094FUbhHWZ7pwSkuHXdaBdED1zkBAxGYNDUD4I
8cCrXxDtudz0wkVCR2WZJXWqDsTeGBrzcMTzwgpc8NEvN4PzcbmHpaE//f1TRqqZKOR5wLyO50kB
GZRmwS12FFmJm0tjr6Uu+xRrq8btK1bE3PjgWCXgT1vjlfQ23X+38Gu/9WsPj+Lx1YL0bIW4HNRP
qvt9eXDOhX3f/Mcdm9KM50yVAC5CfWvjBcrZCgi2gs6f2SE4vOK70Trt7Wz7/XzFYjp1af89HyID
3Sprffhr+feufed2MgIxcCUte245nRrX3vXVJEfXGEE7tsz2zW/r24Tz2G6y18IdVnKQ52b81IV2
oyMw4fUHAXB+zvpocN04I/VXWfA1FMvCJ+hWu5NdENuYqXcIZO55kP+n0xtBOeEFYj2TGXWwLrhu
sHSfXUi11AEI4hBNw4O7YpAY8dqQuOXGG14uL69z12yM1T+3HIPXIylAtBpdGZJiCAuzh8jttxqV
+szgKytqqZfTSH7a4YRAFrgoLRjHWNV3QNTvZFA0u8AcvqlcQWbEUbvLn7Mw9X8euZ87GkmtJp44
MZIwddgaBSRqmyLyDXMlVi11oMUqd8rBLDHyOZ58+BxB/riB9gG5Ail5mgwtVLnTQL0a9eODA6qs
6O1w8D8ScuyNtUfV0q/Xdraygm7MhAQUJyG3ZgLZpamGX3XK3i4P/9LO0Db3DJgkbOAw/HORulHQ
9M0dvHwgoVlV8qYwJdte14+2w72cQc8FIe/gO9+g9BrJaobsSXrjGL8ud7AwULod79DIgcs0m3Eb
wEMTss0/goR8yzLvug/QbxusUTAJSuzggH+QKuGR0f9GlXBbrXna/4HU6U9ErCX9ygFtEDKb+ZTF
FNS2p5nazRewjKF8xW1n30IY50AH3FpnlyYQj2hSVHcNkm5T5bANBLaNm9bwyU3bCHLDvZweBfPr
OwPoqMh3LNiC9CBKhHOWQAGlTKw9s+cuqhoYKs2tITepCzzCNE5qX6gkeMMJZUN9VXJnBSq+MD86
4HfKJgkeywybIp7PYHe073nqtFt4kFw3QTrot3agOttC0S9WXLyxfnwQcOuCHjPEtkt3zVRuISzq
XquGkeQA+5VzTIP7zB4gNz6FuXlvqYcp9W4ur+RzlyusAx0EXGR+QKWidlznsLfoWmivj4n99XLj
f+BqZ1aZjv+tGgK6JoFxnUO9Zt86Mt/krvKrUHZk2hdT3j+xCbk9ASFNmEYg1T7Lpv4CLm/9C3Wr
ZIcKFYoUyk2B6LKAMAoHeIpAQ5NDu8hSyX5ILK/eNS6sOHnnQZr/8g9fWD86i8FN8g6iK/Dqggbe
78rr+cbxqu1IyUpmbKn9098/nUOOrJJg7tkYJ67T3BQerIpMqC7uHbx2Vs7UpS60kwjSYfNILOJD
StbY8e7kLpMm32C1qjaXx2hhdep8hnxKh7yk6ACWC2o/kZLdJ6372otMhU2C4FDCLeC6Y1VPbpTw
j+iTGQfTMN9x93sFyfQJWs/XfYh2KsHpC7qbrMviuoU+qz3xMHAgsRrEgv3Hk7XNvLDRdJpDj5Hy
e4nDG1PuRwwljS4ja5zxhcnWYfDMHDK/hwVD3IP+bfXwpIWSm3i5PD4LTwzdZXjGo86CnmMWd37n
/mdWov+v9Afj1elb0uwgUy7KENpfzQ/TmcBeu9zpwlVBx8kVQ4sg4OISXQ9NJAD72CCM3ICHfZ/m
6dPlPham5E9q79MunImNgG2mU9zangVth76C9Naaw+vClPxJYn5qHGGplcym5GAqWKNwv95Cqijd
ZhZzV4ZoqQf77yBiUWU5dVvTQxf0GzXVtzSfNlDnu+4M1d0ciWn6RindMk46B/5NsB+Zyy1R17Xu
aD9e1N1kw20H0QNeeQP/KQB7GNrnyxO7MDI6DSJ3cI/tOwhrON54SJj3TeTq1uR8JfItrE3dYNp0
kDw85X4PtvesyjfYTG97iEcWQIdd/v0LC1PnQUC/ocjL3ppiZ1BmWMO4wulBSLzc+MLg6PSHwQ+4
R+CQeOAUMozE/zp4ZooNLFaY9Qujo/Mf+prNsygxOkbWQyrz0VMMIsG/RfV0+fcvtX/6+6eNRTPI
RcINaY4h885gp+KI55k+lEa5MvgL55rOf0glLUoDtP2DVwK2xUbvaEifQxxW3EOA9JkVxQpobmki
TrP/6UPaiYNIblQ+cMuFGZHcuzlRDmGHKFduMUvLSHsvQpityRyoxseqSMIi/wIy6ZVrSNu9tg2x
EOngmZvYxI5kMN/WFiJEal+pbKXzH6CPnmZNAo0AjkDxUowWj+qaTvtRdPXu8jpaGn7tkUgyVA2y
6TT8RN7DxO+jzsQHzGBWml9YRjrVoRwALeIcgw8UT7CfB6S2lSHskHM5HmpbQUaXtN8vf8rCltCB
9jD3KhzY5c0x0rtWYsIr5OhDb7JFjv5yBwtjpQPtYZ8o4Th6ingu0DYAkXW+D9TN2t1oqXltSzNe
NhRsKeR/Oi+SELToiBn5wB9f9+u1mUa1sPcYKsKgxtow5yGkxAsDNieo75jXPaN0aHbaqCCZXauM
4RgfQjE6A/v/8o9f2MQ6KnsK7HaGnnAdAx3BQGhBoWs21mL1UuOnxfspBAkoNXgQKgdbG0nvpHk1
1I/Lv3rhzqijp3NUm2EIleJuYnbP8DG5H2FYC4+mHoqd08ZhhY2iZLm/3NnC8tGNiRnQeCAMiSZO
0hHIjJMLDfw+jY0p3ZXM21niEp7JuhuxhTyPRSo6wYuky3YUlCIUIiQLS4g7PLfA+OyhvpzFZeI7
j8nInUM10Han6kRtEpoEWxSn+93gmxRuiknt31IkhDeC2JDtYBxg7KLk5TdEBhumlBBgx80o2che
BC+XR2hpnrUdoFgGXXS3b+IMmuG7pnY4iojFGu3hfOu+TlqCTHOKdUmaGHo0kV83/2WG++3yDz8/
tb5OWBoCv+cmUDcHgL12rg1z5Hn46cIg57rmtfVvTVMNZxiPHJyq7xDQYA8DX+HNLNeO4IXIbGpH
MBHtNBq9P8W8f2vB18M1PYSVEaT++cohf36EAl22tPNo1cEhL4sn0/lh1BY7SJsYm1a43fbyIC2p
oOlQeZjNNoAyuDjKkPeMsjKDEQ/qNLtGKgE7lwDK1MYgtsFQpIfEmiw4PcDe/HLn5wcQyai/IxTr
jLJvYKwE+M1WMHiMuG+yqqOJrWBwlto/DeunCNjCVwYuS10T9yMSnRYMFDakrUvolTX+zqvz3XWf
cdo6n7qhZtO3vDPIIYf/gCdClicwMTumVb1yAJ1fBhDq+buDbu5TGCR3eMsyGbblPW7cWbp2/C9t
cPvvxklgdFLk4DWlSKZPI6gSTK7swPMHha/j3v2BjDA5zSvMr02h1Q0xHmXROgsNg877SQ4wFAEr
9anv8jWE79LXaMGwMUAh9dsgOGSWx76YlPGtlQ9r3LhT6Pg35enrSHhHgSJly4wdgrENa9vZMPIM
6UiInMN0dV6T5ln4Bh0TzyDUbs4OcQ9zA9tRyNqBYCLtlbf5UuNaVHRaWO/Bf9RFJHl0jeDXbPg/
L2+DpcHRdnNgQZlLwEg2Lohj3CNHuce71oyggQk3ByYfCypW7gRL36Dt6yAtUpzXc43ceX+XOep2
MPyVvbzU9Onvn/ayMAcHeLO6ip0UuvWytVkovXxzeYQW9rGOz1cNOJCQtvcOMMulkIIPyHRHq1JO
YWGI35f7OI32uSWqbWcZ4GkFZTF2sPCscoClgdtZCHemMFnTul7qQUup0rwsq642rJhTI5ozJ4IO
wsGHOLqXfb/8Decgjr7p6yKZHMmWmYwjrE/aHjKH0i0QlAYzKieoJhFhwdbR/AGbo++sa18ud7kw
7zpu35g62lsZg4rMzHgQjWkroeY8FONVU0/1khw8QtwSTq1VTGF8Kpr8hzL9PaTc1hQczy8tqhc1
cmumLiuqJmaJdyylhJdgVoZeaa4sq/PjA1DO3/sipxUwgFCBixPf/cKJ++bP16UDqK7PVFktDFeJ
X8RQqg89BxhDGxo+9Ms1E0v1Skbfgx/hQrQjFsZ0Cz/Rm8BLVh4O5zcC1QsXqGi5vtFCBC1Rrx39
LcsZPPh3qsarXofU1TZabcnGayCHeuCeLe8qaqnbUo185VJxPlxTvWYxgTFFYSZQxHad1TCidgCS
Cu6HrLqT8J5Pmtq86hJL9XotUiSsCAzMr5XW0QimZC94qFJnpfmFWdCrtSPe0KUQYoYrMN8Ykt8y
ZUWNBLTfEStdLGwuvVYLJjLMuBVovCQ1h9sJNjCPYsb1WARes1IEO39VgjvP3/uLVdJC7oJPMBlu
oBcJZEZW0o9xgOdaOYsnyIHsVD+uwPoWNrNeuYVRnllCereMjbyEx9StSVe+YmkuTh1+Oj2nihER
wM8HLHP7Bx/h+3wCLsNkzT7mcqyv2xd6zUqyciyHPnAP5iBeWn+CX+i0Ei3+lCj+PT6pXrqYVQV/
kKIYYhlYznNRucGeggoIN+/AqO9n7g4dvDEaOBvRnqs0CgbaPbV1ndwkzWTCNtr08ETqTSO9UWBg
/JT5aM1RG4hUhENhmxHM3tOdItQ62pVMDzBWHh6bzrS+Wr1R7bKgDX5zlsDR07PBrWuKBhaKM0mr
e7Mz2xAo3fE7chOASoI283I5RC4tby3O5CRt/ErkeIbN9cFO4Mzqt+y5qfzX69rX7uRBZ/djm+Fi
KKHRLwfyYU7wEamvIWEhyaIXVDiKTbxu7TF2mbgFE2Cf1NWOm3JXz+nKhlnYnXpZxQdSp1NsPF04
J753Z+fZsZ0bzjJYfXT+sw2GApRP15BaC7tIL7JwUwVVY+DZBGuUaILPMhe/Gvq1UiuLfGG+bS3W
DMydSvgS2bEDUzDIOTjiLXEEOfQwAl0ZsIXDRa+zCPjTJXUx4kypAdEBWrvo38rxldMed+oVqOfS
MGnBpuzFnCZpacUj9e/L0/CbNdnPbXNMknZVOGMhVv4rNzXlzgSp1LgUEZxn7+2DG8lIbExoZURw
4JoiuTHu+q25Y+HhOdlAcueNbte6X+pdu827fBptIUo7Hvum+FoN3NmpJrHW1NKWhlDb+V4w1L6p
8ibOq581igqz8zAysXHzx8s7f+nnazvfsgDH7ewRzhCNHwW+d4QP+VVvQKqXYIYxtTOny2xw6ttn
KJA8Im+7cjNaGBW94pI1qSVmgaZtqm4LCzL3xIcfVMFgp8bgablyq1jYI3rdpW4mYtX+OMUy6UBt
7/LxPS3c5G3MTDgg2ylI1sTK65Xelj7q9PdPR3NuM1iMFb0T0xnvguZBNv85Pji9+XW7Ucd0uAlK
t2WXtBC32s0zzsv8m1tBKqBbCVoLoEaqAzpqu7VKhkR3DO+8CIXtO4Kk7msXfpkPsHeO2r393sEA
79ncFRvj1nhXb9Vb8d18GuFdvfFucVtbGcmF8KmDP3xYbM5Jwt0YVi03cCedN4Esnxlp2u1Vu8bS
Nv2MzCsZoVkcw8R4voe/Yhb5UMNamaiFPalDP2CDCBFTlWAcLee2b8RH5XXXbfc/OeZPawwkZVSK
E5i6txB12DUJlCiUCKACeHlcFgZer8NhCfuQxiZOXIzGjQ+Tx5CMsBBkHb1uaPRyHO4OjjF4mFk6
JrdQvTjmLFiJKUu//RQEPg1NQQyICc6KxPBru+nKu1PW0DLXNvfCnOoVOdNIjCFgjhNXQv1sTXo7
Gmx33aCfPujTD4fzBiG9XZF4Ul4o5FvhT2EyrdE+l4bl9EGfWk+Lzh3dQtpw/azvOuptlanglZrK
eWXcl0bG+bsDijJ9aqeeE48OzAKb+uTNFqwN+0IE18szmbRsIKksLx5hJLIRI4+rit3becFhgm3D
kRQprMuzsPQZ2kE9wIh06FlLYtJAPyTtBrlJhLtyWVuaBO2UBpREWrBkhrCs/UImWDY3bdhM173P
iV5ArHwobrumq2Kw+3745vyNcvdbxoJ7ZgFbeHl4zh9uRK8kJoHXwjJgwO5y/PkRRAq+BV0231h0
plGbu832cj/n3wFEj0AZsypEzQGpT7v54bllcZinqUR13W3LDazszVezo6iDp+3Efl7u8vynuboO
B+w0cmrlGdDKcPcpM7A8fXimbmjAj0a2ikb/c3j9++4F6vPvfSLawkStmnqQzhlx6XFFvpOJNYAw
y70dWFtuGxZN3R8mePvuiGiGHQxy5d6oPbWH5av97qd4517+5POLnehlQQoV3KJEFSyW5QRfIctS
1jvL+isBTiTQQlrV8pI1p2PKG8c7x/lwM3LbrVZvzgcFEpy+6lNIAwt/Ak8YOsclyW+C6SunyRbX
313m//ayH5dH6PyiIHpBsGdGCcmN0xWk8UJS3zJS7G0gdix/7Q26NAfaHUSAdotUxEloukyCKMlY
FtK6XEmc/rmznVttWjgbeeNNSYeYYDp5Bx9ljz/xDlqwbd8b91065xJApGE+zoCv3MLrut2ZMFK4
mXujfhlsuJ6FHXSAowSujiul4qXv1WKgl+fgKQ3EBRJH3PWD8eTP83VN60XDySXIy+etHYsG5tpl
03Mk+Hh61ckAnPnfy81gWQ20Hh4rgvfTXkFlZKdYRVZudOePBqIL3KSu8FxVYzEP3cdsPDSn4nn6
7fIiXmr7tLg/bRQ7hU+XIFDtNMd2VwKZb7FgWyZvl1tf2CK6tI0oS+SFBLZI2zUhN4/ZUEA5TISG
uEZMzzeJr230ET43xSgMNxaZD9IyuL9j5r5bUJJbOdUWThu9XAgoXgZ1mwDXUb8B2raQ74YrNoSD
zNAbEkY9nKDLdOVsW5oObcfjPW3bJUNvWUAgR5OQbcuBhAqMZAUSuzQj2qb3LFplXo3xGgbY2kM8
YWs7tQyBy3kMxnxYGbSlz9A2MpRgs6pLqBu7p8telfmPbtkfnWla+YqF9vVCYW33gC04+ArcBeBk
ASmkDDZ405rs1kIc0vW8xmY0kqHoyriU5Zucupeyc9bqSX8ekGfCrn6X6AYxKFIjyI1wtJ8aOCB5
GftKObi+vu9GEBLbpflIw8pvPoYpuzfT8T8BOMh1U6PrfVkC93DiY4W1SKp8M3ueHwzX9bdW6a45
8SysMV3ri3hOY4wtXitjQJ89+IdDhLnep6SnEcpzXy+HlqU50jZ+qURVQc6PxP6Q7oHDReEsXcly
LP1+7blipV5SzCef6jJxw3K4H30vMp3frF+z8FmIKbpsU+lNJCuHhECFuXsu5yxqHIiMqOIB3mKP
vcuOgDWuvKaXdoq23825tCem8jrOLYQvJONRnkNVcefk9XVnny7fNCofAu1ZT2OKO3jhvTp8peGF
adDFm9qElUNFcjMeBJz3YIVaviQ+U9Hst9nOz4tmf3klLQyRruVkeZ0TwLuNQiTKCp38LsF/s7Ny
y1qYal2xaZLEdHwx0BgemSHtjywQoPn0Icx0Q6t6NqFJc/krFjCERNdu4pkULE1QSlZj5t0wCUkB
5uTVyzCY5t4RnPCtWbAiCycPYjFpIwXc1fKGr6WxF36Aq0cWSt0090mLSnkfyiAyp5tqCKs0nIoI
CCoHXgFrMez83nf1ACNRNE8z2gxx5k9f+mT6ktfeyn453zTRNZeoRGmMBJBCbaX9MY7io62C28sz
tLSetYgFeQ1S/I+zM2uOE8mi8C8iApJkyVegdu2SJdsvhGW7WRKShFxI+PVzqp96KiRXhJ8moqe7
VAW53OXc7/gBlsLgt7tluvOrp2R8ou01W5HPvvrFseXZztlyxucnPofcWWajdyV4/myHXEQlQGmm
fsM7mMEKGFes6PRv3YCxlEH312ZFPtsnF+cUqsrGVUupTyDEgkv4UJLhxQ8eJnjMetMRHvJ/d/1d
okmCcQiETcC6xoBl3gVVJuyvZK42f37F//YiP7jcL8kkbpQO4S5uJfhGPpNjnPdH9SV5Zyd5UJvo
Ycnphm+65+Yx/eY/s9vgaG7afffYfRffY7Lxij9/jU9WwiW1pBeV6ZspkqfIFy99om/N8jeUJsTb
l7iSOBRlMk0+Oj5EPYajeU3Ha/5q/7ZWP3p4543zn1zE9MYXGmD7k6KtPY9rSZgoV/rZwoEqh3YG
yKCkhRHrGb53LzD1tmnVHH6tSTzdLzGC8WYAOatZJT16Q4cyZpP2370VhU3Gu8ZlnJbgbcQ6/AGH
tXmrJt+/7/tK51aP3c4bqySHzDMtAnij/VUCRC/Bk4FgkvijWk5L/8uLzXZlXaG8dzdegyd+fKjQ
S8pkNwXw4zrL391wq1u2mSJ36JZb433981L6+POhfvn/dzI76KptWQandSqIlyEV3ZD2G2j6f1dm
ii4ORamdXuMZbfCgpveBiLeB7Z///NU/2wUX5yEAJbFFQQxt2xX4OzEu6Y6sYt3++dM/ezAXZ6Ku
zTzDJHyCDaP/OpXJvoY7YKZb9yj76Puf/8aHV2rC0ktWk0y90Me4Z3OUNWfHRnHSZJ2rYKwtG3X0
cN3jbfRxU7RIEH7FUdI0WbK28V/cWOc/f5HGybqPpFdP1XGMTrCVyKg8wJQiM9HfdPHwBy6PyxTQ
tNmwuIJd57CbJ9UWskm+0MXSKyfhR3XA8x84Xzf/OVLYzAEzJF57TPgcbUcXmVeoWptDZGtkve0S
DidHu/YauOujJXf+c+ev8Z8/B0OppkSZoDoCsHUfkWXfptd0jp/9kvM6/O9Hx4GNgL9pjh1t5vuq
N1lZJv6WY7hsE6YuBxzu7yij6eWed10VEjt4zVFjbkqqb6SLDhDkXrmBP0yAzw/pYssbzWYCi/bm
uML/QK/rFy289Ngl8a3023/8gG+aFnwbXs/fwbmfMji4IrEor9mO/Ct/ubxmzn//4lxAhb2k9QRU
n6KmkPI59EQ2UbP36C8PMGJI8jI6/EgxXppHujlaX+zOmcEqgjuUfwqC6MQgdR/n5QZwgy24Jbft
JO/qtX8OzN6y9WvSkCuFjs8W1MUp03EAAngUNMeYT//AtiRv/PH9z4fLRwfY+TFcRlw1bWWKcsAR
Dd1j0LAb4KGKXsdvcDO4Eg59tmYvzg8gwADNHPGmE6/bcv4qU3MA9NLHTEjyl1vuEhSlPDDqUcVu
jsFansg8Hxp5TQLwYT8Gj+gSEiXt6pNgSvGIJpKnMYiLKY6pnhQSvZCQf+/1CxjAmXAy14vZeKil
x901t7hP3s+lWH3xuzTVS8uPvF5B9hGr3vcAe25l5YZj2Yhr7bRPltilaH1cSoDZiaqOsON8gPPa
0dawf/vzGvsoccADvMREMK/WdGIhPyZrrTJQUAEZwh/ENIeuir/7ExdrrBoVOklR2x1VT2Q2hO69
sjDMStXuz58fkH/Lfh8cGJey+ySYBo6cMzyKJai3vlHLvU4ruRc+U2s2qhZIXj/i/U+ZqnHa49y3
B1Ou/ius0+x0xGAoGkRa6fA1SjyxH6gE2oVM9XOnvSRzJCX3kRc0OZp55WsFpTEeVdhGN6oi/DCJ
uDwZ4devgPitXm6mIb0J06UusymY+RvaOGuYe3WX7KYqDOB54Au5oUzWCiE0SXKJ3gErlGgY7CFq
iF877gcFGpoQgEPI2T0KmajtOBHMkHiR2E9R2WUjDHX2pd/DlN2107anazNk8OlAY7pbomprRaj3
Ivb8gxeYbo+hGFpUkVDZXAKgC0HeFOaDWrqjkDR6Jk6KnfIWDEQsZXpcMN7z08UkOcneeG9k8fm0
04GWP/VCvT1sc8efrDT4RCkVLBtGtal8MCtzHSVlRmibwls74l4RMFXeB2WczPkohmTKu7apf4kZ
3PUsjtzUZH3j02foOEcUH1yVmUpPxVKtM8IZOE9gjrPMOzwvnvs0Nb9mCmN7Uxnd59EUNC9eN8qC
rMtvOCqiboOUJ3oys0JDFmJjCmxIWG/BF4dVfQetMLruy7uaGnSe5QzeL5G+/lm6yr6x1i3fAdQP
ngVG+p9oNIhtGVTJVweUelckfsuLYVnTnZw79zNuFqjdAqExzTMs83jPxnHh6LP58waQVlcEi4Fk
XJmZ3a98ZHknGi/3DQEIeXU+enclCcLcYtHA7PEM4+8GgPebqou/RABjFWAVd4dgcfOPDtq3G9aR
5TXAJ22ChdnfXlOzzRDHtqA+N0WXWPIlLKcEJinRnGKYms2vOmHxCe+FPoEgzCQYHmyBhe8Urbnn
lEjyvm7DYzDx6oBnH+0CQdjTqFz8D9DQ0KLTru4BaI7Fz9WF3oNivvfeQXH74DHd46eOXvWdUtLv
VEnB2k69Pghgpa6mQpi5+SFVPQEjK1P6DqsVPW+ZVsHtYgGoz/quZUkB80gBnnSKweYdCs9J7kFA
arKJNPYwg83ypMs5wn8cpbkRWr7QBIO9cD0oJfRsFZU7SpcmD3r4NgK+N2aVjw4DmAwBnDrHrsSH
lkm50ZA+3XBw6p77s66y4t300MKSUWHTxTzYMM93XWaVB8UO1+afaDIAwcD9CZ2XpU/hnEqiDQlG
IOGEv67buqXLMUmw65pqtvtWBN9aJcS9tr3dk0jMXytSqVPbUfPQzmzc8lb2D4riVvIFLgkXjCho
pGu5HVnkjnA4i2+JZeExGSmI1TaMt84ocwf3KXeAZxGY2UHnhYdO22ATkE6+D4i4MkBT7JNNRHij
vb7PIHywt/im6TcEbcO2Wai6q6G+R0SUDjnmrOEtaos0xEln6HAMBu1ZjF8zDXl5w3dUh0bntXKW
FaGd2a0EeKrAV47erB88g0HXZV3Z8m3HQrb1JlRETbi2t4zXlciR4Ju7CZNuG7+dzcYO/oKN6KZy
H4CSa2H/a+E4DkkG3/hjEx9SzsneyHr4By7BmGSu5LpPh6ibM2Ux+98SofNYtaC41q2Mvqg07vcx
nJWiDOR0syN8XA9mMf0NYZbskmhsN4hXxyLqkvqAZGgu4kjTNwdDgRzMgiRv6tKjmCJs12KuunQ7
Yp76mCazuQnp4r+g0u/tgfuOv3VyFmOWIIwAOKzmO0DdxA4se55sJVc+iOtpk83S6zMgp9w2xJDr
6wppx4NlNf1Bp6Rvt7Bk4BzeilZ9c20QP4ooaB+8UYmdS235Br+D5a30liSf5hbmsqhm5k3odzcr
kmGQyzq+T81SbXXly00ZKFgVJAOm/v2l+Rpj399aXSaFgnQHTX/hH6sOJoMQOZD7Ouk73B5nm49x
qArdx/7NNHrJHZEWZu+M8eBR+7Taa9hj36VN4jJw3KcDWI1tsc7JV40C+w+NhG/O7JTGURbIUD/3
tprbvKRuKmILOUWBn0YLrubh0Fq6PMLrhOJtgk47oQW+0aJsClAx7Wtlaf80Vn3z6CnHdisLYaMo
g8DPnOZ4H7YX5G5UTfkkeT/97PsE3Y+RNmoPZcj4LsYacvF5qg6kR8och/OMuiYR075bUdjOcHRX
sDxNhrtkGKLvlLTRKcDje8fUDsZF7IyVFDoPB1UUHFLwezd+5ffbGJYFWP8JPHM1ZEpgZEwYlRzb
YYsguPzlVjvRPaIr86jKlN2UiLR/VAPp96BnESTxqgl+k2nqXzCKV91BXDLeL5UXfl9gR/3mpQ1/
UVAVyA2m9WOaB8CTbSJ9tuSCv7b/mjQw8I5hSJWP3sreutJOa9H49TzDgDNpj6oK2U5iyvy2BBN2
69CAOnDbkI0PH4WD8cJ6F5FRfz+307c4JN0GFKIaNI2uzttB9Pk4TrIQftVucHeP7wZ3ZKH0ol2G
cA5OyWqod47wOAvLsbwd6Qrr4DYYf6Vs9bbahc1u1QyO3Qn2kx2H+lsSYFpMAcn/pRbwtET5Whbr
4jd3y+pa8PKpf1ra+a2KnXnX4ejnNunsr8Cuo97WKuIPZdj7X+dpVLfU4BwKwAsFHCa0ZZsL3rRV
XgZSfR+ICPeuJj3P1iFYb9xSwTqLgdrfT95wo1fC7mcYcWIjTOOQLSMMwUrDAmSeC2KxHmbEj7AE
anIR9nrDa97+E8ZQkfa2s3dT0ox33eKF+aqDoIQbJ3znD1zyiBfMpely15+FlH3U0B+ei6cHJKR8
6zcUrX09JYcKmMUXGlV2j/LkIvYJFe4RhZxwS+CDs0GcxRE6odADW1JS+AGM7bOgwnh0Br1gxzIV
JnhqEfzEj37JYLvQlO1jE69wGLBD2w35PCbsdpTcPc8Y20FtPeB5Mmlvj1QFWRhkXn2haDAFeRU0
ZC10NMuvlnLhZ1wl6N8AD8HuhSY4BOH+bPJI1jXL+ND4303PzJcycEFu2TTc+7WjcAhRmFHNWAMU
8SYtg37XagULMdO3PvJ4spqzcwGPD5g29faSAr2LES5cqqRYA7B3ZrgX5oOcxx0soFmXWxiriEKL
bnBbhEYRcOtu/D6scCSWMklBzROap5mC2+9DkzbNxvpx9FiNMfvhRtb9doAfFTUuwDpPl2Ddrgh/
vhrFliqTupFvLPEB0pV8CgyM3vuwz6CJiu5FShiYYX4zfxXtnD4b36fHNIjCp0opQAcq0AA2tgK4
FLstvu/SJL2dlmoWxdIqe3+ezUYYBfLbHbUN0xuQwiwex8S2bOT2Ie1W+Zui4I1CRyCD39rAiHcp
7QArBmW8m5DE9PxeQg7d+TxXr5aG/k6ugTyGq+ZvzK/BDbRrW/A6dTiQeX1MRwnxPasC+JgDTn/q
ED9He0XhiILZfxwUxVAFwb0XqkpkrGPwiPJSoHOoh5SWUKJqmOLBthyXSejthgnm6zOM0HXG42jZ
gIJOv2gsk1GYY72k/h5XHfuaaiwP3Micbk3bm+/dCGIc5LjhbrKdyB0Zp59VXflio1MOMxzA6/LS
6vW9WZWsMiSdA+5/6bEXZs/4Xcpn8a0Bm6LMlsWS24lH3S1Ytu2XTsTLpo4C8gSXo+7IJ9WZYkXn
Oe9MGERgIdfuN/qq7V1o02EjJ7cPo3rHomi+i2CLcY9bSu18b1iA2GAx37Q6qRB3e8FjR4yDiw31
UvBjPLcZk9IciU3UiS2J3piI0F2yIv5oRuajwarKgroleZ2tWR66lPsPDaX20LG5KibIvwrRT+n9
+QxF60WhxujJpnBJ1dwMXSQE3E0qTOJqjtclEvT+F0RQHNvNJCcfo9KbqI6SzUqd+Qf+iATNA9Hv
kkouP+EUXB0TrId9CHHztumYeOxqOe8DFncnrVK2TRSaJ8QLlqJd1/hHU/nJo0Ke12c+9+xNxUqZ
D2FlNs5pbEhPDSOBZjHSJm8XH63pkNf0CFbL8JDQof89DRbpheDVkvmzHbddHI55OTVLVXiiVu90
rmS2JnJuCtqFooAjs/oi2i648TDXNOYVn7BJabW6V7r065b3DfspTHrOGKnkTy2aVHfR0JfjTbPa
dE/YKh9dTIf9pLXejStFcNSlrh93wA90Jx9FVoTqgzEbOap1T310gAvfoY8jxga5J1zS3nEi6F0a
EPVaeZOHH8br356M0EYy/tlGqEEcb0pRexsX+cvvQVb0kfaia3fzEp+7gg7BBcZEp/6mXCoIOtem
72/wI4M0R9MYW7Pr2gRbX6NTbM/SHVFPB43tnwfUV3vgdKOcGA03sblrl+OC0/AA3Y3QWQDyx11T
kqno8eoHiAJaSAFkO/KihQ7hxW/9pojGpXniSZD8SBYu8jj0/azBF36Ko4b8msCseNKdX+0HE9Yn
gG8gD05JcMfg14nb19PbjovGFArjqzKT+Mev8GNDiJx05sFbK++bCmn1qxqC9iXxPFtmSUJL/IvD
bPNpWREU4HAOw0IlzTAWTdjHMucm8d418SeEu4tAK02BbLAZFGuwYFm4BrkX9uDAG+bW73xWmJy1
rWw2QYxpERi7WWQ52g9xoTQ61hC4x3obEGkOqGuCwdnA36lkQ7xxQdkfLDIuYKnnCp1Lf0JItsKd
p2BpX92OSRe+hy5McIDPvTj1S6hh04tUvprDoEBZPDiF2OrbGq5iX9VA6U7MCeAbsamTkzaYFapQ
+AxR5Aj7Mecwz7uXy6we8H/zh3BIlNx065kvx2ksfzRrSPO4i7FVJtofI8KrTawV8v/IdXAWW5Zl
L+CRuamJiX6iUBAe5aDCbgsy5ARKVDLc9ESXmxKi5KJ0qNNgEj9G3cHFdotQBeKiOSD0dwCiWw7P
AbEN3SIe0N8k23Xu+dd+DqqbOUXw5sdV9xoLJP8Sw0Pvw8L1BozFBODbeTlKJJsuoxFtCpUG3td1
rqO8RH2oKCsnMOxPuzEbfTr/psSTWxqlNso8NrzBF9s/Wq+hLotIW51GY/sNneBpbwHOfksVynV5
3S3jt3aY9FeYAznAZGYT3UrACwo/9AVudFRuYDF0pvG69Aa0qhjVJVpCiIAauWFseBe9Nw8o0fRu
xVy1bl/jUC8b4D2mjNYxurDd6Ark1UNh5YigslIzeMFx5ZndGhl3JxzHqV4h8HLzKvAUh+FogmR4
hkEd/2aCFFpATPdUOL1Xv5hiDRpBKNHpTzjJW+Lab75LHJQLanqjK1qmlfPjG+T48iHGx3yH5i94
W6Mk3mvGyU3g1aj5xIEKWYaBpBBS/LTZMOubMVv9pH04FzpOHhijWEmUI1BJrGxy103RblFL/RxJ
Uj3T1AfHYZ7WAxqQ/b5CFrgbdQ8jkWHlRehIc1/OssxnuFDda2Fw48jZ305s7O5ge5aumYvZsJ/X
Vn0Pl7m7Pwd5GKkowyGDMDv4pSKZ3ioF5Xy0UKSNkqWQdDpZ1BqBVgAvXWR1HcGDw9UfqHbaee3g
FyvHCpFJ2WGEALW0TIw+pKDNUD8nNa4YKdH6ifELc6QzYpMmbVAsnmBrLkQJ3Ror7dbGZbxJcQNt
p9nAdNKoFHh7Od+GHYHYiMeYxMBYGCIuV006m1p4+8IRMtwspYsP3oq3khjjPfmId4ZCzbq+w9IY
MJ0ve/HstZVCFDlH3hPBbMw94zDHTFpivpiGezvOtbiZ/N5sMaQp4eaFfCuDC0N0rBYDQOfAa/dd
IAzOYfgrWnSTEAoDCF/dLbjnvwYqsL8GGG4+C9fLoserzd1kxKGOsfOztoRVNLa/anv4G3tQMEIy
qx95M0x32MHrKWGj2gZxM94uNQ8PlFfzVtio3Kt29g7n3PBuXgC/2liXRjhiBkRcsPFaVTZOy5CT
OF53VNbVxlfweSnrjj3ocIKXDTAAc6ExePmTxvE8YaXF7GWG2mkjhhhxntLiIdJtfNv5Hgbe2ZRU
W6K0h7I0IiZsvem2qssBo9FRMBV12sqD7cLyMbK8OdUMz2YbphK/KiXC3y/eSgmc4nDiGRuJ2xgD
HhuMCNU7CfsW9DwiuxTcP0cMqZTfoZMLNxQgDgPLDKlu4tIGh2Xsxk2L2O1rG3vydpwDZANlWD5N
nWpegtmYW5kQf29XW+PxRuuK3EuhVFwucbcLHTuzGit5YHLxtymqhVmPQ/BGMT0XzvHpHaVrDUcc
yKCl8wcMv5h4zV0vMAgcC0cl/NgSsAwWGUxfwkmOO81IezRlbMezV+DwDef8eN+vlh5gmWdO6JYO
J9J09M4f1/4eBaPyjfta3sYprYpq4qQI4INdwJbS4urT0UOdIrHipYje4rlGYi5A2cpQ7lh3KQ29
f8iS+JsZU7FI8xLLf+NSw0QkYpUO/d+z8/U6ukcddfqVzBHIhDOW+9LNw+3Cq2rXoEy3HfEvF8Cx
h9uFomwN3Y27K9n0gyEZeG4SlRQ4p5KMtWWzTdPKu02XIbiBzpYVI62aN6+O5QuqOvRGTjTKsa16
2Ge7oXXbmbm6wGiFCMHdW9Jb2jKUCmN/9XeoP3Tpxnce+Umn1OCUZJLeRxZuaQ+tiYzJfegnngAn
KF8wrGPvoYyeXkrbd9Whg+15vA1bDVcWjWs7D5lZkW3O5fjTcK0emjCaAB5bUdzOHMrnL341kxeM
FhI/YxO8nwlSW28Lz8HwlbEGjCmBIka5WmREMs4aF/Ln2C/B2ZcKlTm6ejGKtU2gdp4jsBj3EeYU
PZ3mo7eSsd6M1Pnwo+vhMADjCpW7sZffMLCnnl3XAXvSj1z8aF2loGOI4/Axjfm811VS3s2T544l
DsPfrh7496iTDmGyUF8caFHJBgey+dagXbpnbQVPoDVerzWvPmmQXlKXNITsQPwLyBMW+dwHMPOE
CP8b+jF+VgswJ7CJr+h4GGQCH/WwLpreJlC+dsLzDn3N1G27Lphcg1btgXmNeYIRR/c4gENzgJ0p
v4mjnu3/3D37V9X+0d+9aGAvNprQOqv6Y5sGTWFWHuZhyF2xSnf2jzfddnJnrVbp7AR2BIH6fVoi
D/5whOyMgF0xoUm3IxGXB9Qaa8hXG7rsKqSGL0YE490SCPVtiPV0xoV5O6L4P4YwguCsDm+GOE1O
o9AHPa6qzHHloLYgeBc+jaxFba4ybferSzSKEbwpXTa2zYpFoQa3KasadXgejihQIvALblG/WgQK
84FuUOJovH883lf/cMQ8D1Wr0q03lhM9Jm01o2BjxxUXD0pIdvbrTdyjozQoJHYIUtIb24T0tjPk
NxlC+xTZOcU+gxm5lYpn00SG12lEBM7qMv5K2qD/MgwO3SaK5MZjtt+FBmUL28n1zg/gcEKUN+/q
YXJp5mMOMqfpfEY8oSBKuf2G/K/MxpREWbqQa1LTz9bthXbA1GAXVk2N9h4dvINNg7poBtyVzvft
hjARFGi8iO2f19C/Q/EfraGLFu/iKRiRNmjxhqEiFIO3sfo1OUVzXdawBp3HXzO4qU22EkxVlGxE
MGJRhHk2iT9d0ZJ9psS65Ge1Ky9xVpLuaDheNY3XzB+mw8CnPVpdSOoS+crMvOngLBqq+OXPv/yT
1vwlVUulXV+VkWuPZRlOb/6KVg0fQnrluX4iMLgEas1RgI4I9etjB3fs02p1tAWYeb6n6CCjgQbH
8SsqgOCTv3QJBwIVryolikBHLXAPwcL1LGhgKYkLEPns08CxfjzcBpAWIzQFsDS65XX0E69y8rO1
CtL9AM/St5a35qGuLUUtKvnbZ3z+zv/RVdWq9QR0W8ORqPIrKtD9G5xQr5n7ffYCL9STy1hFS9TE
yFPWukK/aIyffNKbK7MFn336+Z//56snKehQIZA7x9brMnh95GN1zSTys1cWXtwXU5Cwwbd6OKae
jr+m8It88rEJ3kNjZ7iPevFrGLoRgWwT7GczAO9h0WdiSBKLpiULguFOPwwEBK7YYTIvgc3hFYX+
J2fPJRzMIJaEWbEZjhKNgLyemrcGwtcs4uVz5IA6raxtr2g/PnnAl8QpHdm1EmOPB8zKrBkRwpOf
f97ZnwhjLulSFj7h3TSjiqkwyJLhDpt/rGkgXuDrcc2F5LMvf7Gw4VYkltjZ+IAb6EF49Fjx9S/w
tZD1XIKlSNuxuJdYHE5HEFE+zf7bnx/LJ++WXKxog9yzhtmLOKoVnAICSAFwER19bNcAZeg6NObI
oUf5i7GG88+4WONB5JKSNFA+rUg6PHtH8T8ru8Jz+EzmSC4iH40rHDHzJI+z8HhGDCOnmdc23S7C
j3fovTThAaW+agGLPq3gTIZR3FODbgw5hOgMmawN22tTD2e56wc36CXlCH2AXgnWVUcflf08QYEa
uuvXrjc7m8SHIa23Dof+leP+s5d4ERwkcWNlBBOZY+WPe+MFTzAuDPOkW39FKZSx6I/nf14tn10r
F3GBWiQJevBijku5HP2h2vmgrfbBO6mvrPNP/sAl3sqTYjbdVFbHHgYyKNVrV75J4tJdszbsFFhR
z1eUkp+cB5e0q3WokxFt/+pIxEM13WC+Ne/65Mpz+lDHmPrJJVdiHvy5niXmDc2M+KSZhLdmbNG4
6gxErHJR/csq+qaodOPBh0+UqPWEde4s8bZSov07wzf99c8vjZzfzuVaxJe5HK7tjTNmltKdjJfa
B7v0zb6GY2mZw9i12rWM1V9kktjlKUR9ZdpOFdVR0YFgNsFOdmAFQDLdFkqLFtkeSunhBt0ge/Ba
Wf3STMHrSkLL9I3RmmEs2BPNNTXoR+cpvvflmCAjDs6c1tFTJMyd6OMTaf0r6+yjt3/+6PNO+s9F
XjKmwKLE5NYsFugtUIoCFEzYK2vrky9+SfKwaIZF81TbEzG4J9sVPQoE8Fe++icUCdCy//+7N43W
NqyBNGNyuJnSaM1gk4NOa/eDl8jZBqPeV9W9CMPb7VxOGwXoPOIFCDVWeCYFbHz+87r66NQ5r/GL
q2PsmnQRpgaXCk6VUaNPOukLouc4H4fxfYzia1Y6Hx0K5z90cWvA4HMKoOuYThCiuAzl7VMi6hdv
QYY1okb451/z2Tu7uDxIEg4+qAMgSRPIFEjp3Qdtd2Wq5LPPvjifK9fyqgt5cNJ9yLO6nB+0u+oq
+NmHX5zJBAI7yA9H/1SmdjvFoGfy3Z8fyScv+JLg0XQNiuxwQTkt0aof4e/pHqHPHA8eKKDFJHt7
J2MeXzmlPtmR/5Yz/rMj02qewS7qKaZ7TEZpnC32zs1XfslHtRisoMtB2cGiDBkYUDHiBiVb85RA
tig4zdISHa0JZC8pM1+wK9fxZz/lYoP6zcBqbHp6wjGPDm6492bo/cmVbffJbrgccOvaSibM684P
asjmVO6XMsxMAr9KIMT+6sVfjrhpYb259crwNCGMSI3eMwM/dm/OEg8yWaOulao+uZcuthzQW8kU
92o8OQhk0A/Ml1AcDMrF0LdJ+ePPv+Wzx3Wx9wR0BensYT6Uabqp0cHEJOA2WqE/Ga4RUYJ/LZM+
uGEvJ8EJZUGSeLjuZbv2uYNM81GjOrPnoxvRdzRl+cDbRMOx2/jDD4EpkOeKVfFt6wPTgIrdANXG
SnKQKmAsyFBj3q10tjUETpCq0X9VTqEhHarzfrcPlpkdWV3PN2CM1RsKqd1elpG5kYlICoHJgn3D
VygAmqhNXwK/ERv07pOs7XWzKVv9FaEJuZ2hf4H0iyY70axxIek0bQQ7o2iAqjiYWsePqFIMeVIP
4n5wc3KnW1PezATjoHIJoAmNUaPbtx6rTr4o6Q7tPxhuQSS7FsbJEKNr6/LipK52CYGuGlLm+TCZ
MDxAF0NZVkMydscVS9FqZyz/H2dXthynrkW/iCoESMAr9IzH2LGTvFDJ8TEgZoEA8fV3dZ58dJum
ql/tKqmRtLeGvQaJCvgcOiZw6vFIpkiokt2zeVJvlU2enT77AwhLNHaWt0fRtdvYIpFPOes2aSJ3
CUhgG6CWshM0d1HKd1HyCXwv9o/2RJu7ysJz4UbGagISeLa3PWu7EMTOeDNPDf+mvAxILsQq31S2
gU9OTbf/kxo1CUlSea+l5cfzBsBJcjDbAtXyNrYcDLvXbqASxjdD75iB4+flEzB5bNoC3zHkm1QA
D3BbQtEp8nlN+sHknsQBDhbT1mDEEZ1isWMW5bdtf39fJb6kX0JK1ZpxBcojH8O8HmPA4VcDZCEh
Mu2kYHQcoFQAX6FGOJBw7BMQJYAMxZMpCMfXw3xhr2LaGcEeKgoaclxHwsn3ICLIsDcNwP/gL5cC
g5OOxlq0L32MlrUaPAIlWWbLyJHtdIQbYvqM2rO9BS94fr/+MQs5Syeh+o50R7/uZdRaBpzlMlbu
/Snrfs4lV/eW6eYrufHiOy/2RZ1u2g+yK5qusSPm2s0dL1oBEFqTfvjlVDsgOZZZQDoAxrZuhTeB
2jTzTw6q+DsnvmutbDYL5xedkcqryqdJx2AGOAoe1q3agV679my+MJI6G9Vjhq/yDMr8MwdRoC8/
OomDvuXYG3dK1xjVCytC1wCuoIHl2inzTpP3MVhm0JdvA9ii19fC0vCcF/yXwGRqrpkx21AWmLKT
ZPzgpXxl5JcG5/z3L01XsJoBjKFookrKZ8ZRjWHDqIK2aoGxIcZKZC71ch61L724k80yqZwmAiUp
5Hn3w+rqXY0ioF3T3fUxWpgAnd+ajSif2jSDTr0l/zAwLINYGOZ91RXTysPvglKCq1NYobM/CL+c
QW03uciDIe/Tt2IiICGR1G2O/ZhUwEbPOZDi8XAYxOge0H3yksT2GKa13TygDsX2wFTML6CriZD6
gjwmndVt/EF6gCaQ5NWLldMGdmeYJ7sDAdaYVXVMeo/DJFM1sLsHZHYMDdfu1yzJF9Im1S4PrpkQ
swSbC8qeH4PHUDw7m0AC+Wb87uTadXhhBeiEUQv7bzL3aowIcBTbqZqSxxS2WR8m9CU+SUXX5F6W
QkXLzBOgGJgWAHooH76rdngGs2/lqPp3H7lwwtO5u5X0B6M05y7ClvJA7D4lm3a20ofUsoBF5Pms
DsLM7WGTlln/3sP6+1eDI/RdYRuAY1sVuWs6CbQECG3HqU/L+xZhvfVqYEhpCeOzkFizODReCg6D
6J3fdG5TVOoT8k8rgXg0i1nsY14B+JuxXgJBAFxjF/vk0A3GvPMKhieyelIHp835yXHS5skzU/5m
Fr31boCGsYvT3jvMftJsQUQc3kB+qo9JCliZLAnduCIdDxOAj0enb8f7PJnmQ+K10Py3wVfmg4U1
H2c2qpzG6CUHz0uHLXVFqYK6kwqOianVPJSF58ybvC4lP/osrT6A4ujnsId7aUAy840AYLCSFS89
r2Lj+vs28iWpwM0QdjRlCnlYZUdpVwMwvQEwYUMSEC5AyeqqFUGGhdTy94HvS0d9Nk2xA7GjE7y5
xMnJYrLxmJw3tWdlK4zzpS60ZWspuK9wc1TR2WCvOVbzfWauPIkvRIROp+7j2BEztPujJOFN4FFJ
vg/gwa0cUxYmQedLMzUqu8ldMxJtHqnRfLby4lTk47fRzfZ94X0qU61Mw1IKOf/9yzS0QJulPfIt
DgnwBYHbEQe+svDewY/dX99DlnrQtimRzt4EGS8nMkb5YE7AxPTlsE1GiELS3BMr63ZhrnX4CaRW
oAaYWEPUQ1nWkj/zbIsq7W07re75ZdYNTL7KJj7N4rVxelCzAatW94b/eX2IllaTtlB7w7BGgK5h
YN4CeVCjFki6tNleb/zvee9ChtVtvya75lYpsvMr9cx5UJvTuBmgx4m3jczdAGiQPE1jD0pQk/t3
Y3qGPTfAxIUcsKdtQzLQGeMWGM34jQaxgzOeDDILvGUQDO0wzpkfgoIG+QmQjSo4W2TpFuwzYMs9
qCUUwARtLcNtntOBj/cO9UD5ApQQGJmHIoWOSVMzYEEApC2DxFbDBqZk1QssMoCaUi3c+dSYxd/9
enB/doZNnqBhIO9yUIuPPiU9rC3i5I6DXQV1Np5/CmMwNpZXd8EEcmiGhNy19w2K8GWIzD3j8GVM
R0CzFIpGTQO8Ra6sfc8943Gu48ZcGfCL5TLkUN0JrehzK60sZpzwLrArGxCi+3IbZ2pfZOBs0O9u
/G6w7M6Rrx2eEHBDWImBhTOHDuzAWRm0jFrEp9FsP9253XDZbJhTfQMXN3LccuX7FgJah3KoLucM
kKYhiqd8Kwp7kwMmWbPvbl1tri/ZpR7OH/glKUFZ0+SqaOOTY4KaC+Cw6f0GNh8e7Cvpe2mkzh1/
6cAAPSyzhWmcvNgMCN7eDFIdMu+EsrWRTbdlDfucqr504hhNb481vqL1X0Y8Icap2k7+Xd+bKx0s
pA37/PcvHciUltQH6Q56vrXazkB3gtG+5hR0cRW7vq/flWOvBI+Nmt3JEuMO0gj7qvMONK6OQ+mE
sqteoXe08e0auEjQtZsGOSVb2ZQuTc+5a+3wXBsuoJVC9KfJeM6s8QHqTaD9wcLOZg8zsLTXV9lC
L/r9eGgTKTs4zMCoGHHCy07iTc46tXH1K88Z30q5Zta51NN5n/8yUUDPp4OZiOFUl+KXpaxXmxfp
Ho9aQ1B26tMZpnR3/ZvOa0vP9Rg5XbXJbRD2U2e2J8FzP0whjxEOtnKDYVhz4lrqQQsdAmp6aUqM
GqQTx0fwZsanBDfDAHtvtRKdl9b1+SO0wFEWzvG98tsTbBj+0NKAMAWuAtcH6FJqObetxUzSw2Gd
G/j5CkIdvvFqzebWaD85KM/XO1gYn/87GY6t7Y5W0Z/GOTHzAOznfAtuEg1ULawf1/tYWE/6+ZCY
BjhOFpCo5VjkP7IG/Oymc/KjBdBSVECQOXBlMbxc72zpg7QJHxqiKqgHFdBsi8/06xzvML3Djm0O
eYvbutAmHFASaBtAPeDokzvasa1rHeKhu3FCtBmvC0hywGOpPTlWU+5LntpH2wFyWjZ9tfLGe+m8
jkWlnw9HeCTPZeHmp5YAjhxMMFT7zXPP/QZtGVBCS1K04dS5dAhAevVXOl2IEn17EZCGSfw2Lk64
hd6rxnhJ0Mv1+VhqWhsyHzC/ng8CDLGq8B6lST9lkquVxbvUuP3fZAjARhrbHh9OhHdwku7iX82Q
rZ3UFyJDR9R1gwvbORzoTlB7LH4XiUJZsh2d/B68ifZumGsHBuidf4vV8HnitYO7U7A8dpFfj2Ic
/xTKe4Us1K+mXXMkXAo98t+hGqFo4Bsgzp0mWg5gvU3V0XQFCVIfKqI3TbV+VjVo50pIgdFjZZJ+
m8Rs3Hdjx2/Qvcb46CfSqW5lKm0OtzRI2FSgLdeAGYDhzuZv13/+QjrXz6IFZ+4kSrs5ASMz/sKZ
H++GcvanHcwiAbCHw1e2v97T0rI9r7gve7hyJBlQZEG45aTfd53v35UyKza3ta4l2RHkHwvmFfVJ
QNRma0PRJwSttl6ZhoX8pGuXtXMFSSgJt50+Vxz6PIazB/smB5a+FBsfwq7QQ/L+6e3q7bav0c5v
ooyrxHKt9jTP1bf6rPVR5itng4UA1/HXRJWtUZtue2KqTUMWQxu6HOi905cHWWVOWHKxAgdaWFo6
YracnGRsvUaccqN+40O19zNnq3LjUA/d+/VxWohvHToLEa4e9m3QVePKeIlV991z1a9OGWu1u6X2
tVUFYdDMpPIsOo0jgcBds+TggYi1t9uFkNCxs4aCqY/w8fOVPT7UTT3g4ahMVyJiafjPnX6JNw7I
Cnd9IU59BhiGW+Yg0hB2N4D/ZjjeyhwvfYG2F8kylrx3MMdT6k6QiErHfQHxvZW1ujT82u5QiaHu
ZsdpTykoaWDOpv/UE3FDtaqruNSBtj+wMc4JJDDEaRQEZHeR/+O7wD5O3dr4LHWgBbJSAuYOPMYC
Hd9b9t6rxyJeGZy/eNALVxUdkZqDV10YtB5ODFKkzoZwsKhaTDaytmlMPyEoIH7VZ1nuBhiJbexJ
HvHZUQcXKIYd4UBLtgmo/H1vpZBkMOJXpzD/SAah/mQs7KfrEXoRE4gdTHdChFMZ5B6zOj6WoFp5
AcCb3bPwOXUhmARpO7vh6SEHsw/eAINP4SE6VyhY57CQAHEbBBv/nZ8lT4y4WHteWkjmOr42ruYq
IZCxPvE6joC5uWtT76kmAtQ31OZb+mzM5poi6UK21cHW3BsasHRc6zSyjWFB0qxsz4JSW7P5wfw1
kPVCpOsIiQEvc55wVHzEPH90PVfBPM8PVVx9+HRtHhcWsl5JnsjEy7lR3tErIwbydmcZYQqBm+ur
ZKl1LVdJ7phm01LjmCl33BWWXT9ac5P+iiH6dWMXWqZqJfx7yMSMI8Xa7lrQhglL9q3ZrWHrlmZB
S1Y2nAiT2bXioyCQyTD68n6skHhBOD2MvrO2oBYS7l+8xJes7vdeNaVNFR9j/92Vn5ZYOeEszYCW
qIyKE+7Z3Dj25G5i4O4OL3hdXjkj/12JF1KVbtPIKmqYSs7x0YxFizqGbd81qUtQDE8TpJuUtBvb
KpqPvB8gI5BMfkhUnkdG2877cR5a5CcHCkVQ89iqFCpFUByaVyhECx+uW8xmscFtQvDhkIII8Va+
6eYnWq099S61rh16IRKZ1dm59a5+AJ0lqPjRMv+5HjQXMTLn1Hru9MtaAM3Rji3Qu4/1wMugg2IO
ZGObgCPRg8W/S0fWBZ2Huy0IoMEIFNUW6NIV2MFCYvuLN/zSt2MMsKzsSAwirnwEPzaAnHqQZ+VO
QVyuWeOqLPWiBW3X5BBHa9v0VAobRnGm/2SllrsD4/RxjocGxAVzBQi9NFFa9IJqAMKIf+bPQT/6
EKOstwMP+19uW2tlpIXINfWzRpqeKfdTenL892bkEfR3DtcXwtJv12JXoLQ8k8KLj3Zt/Qb7GZQI
nLBZ3K157FzuwPs/x9hCekY9mfFxHB0VZkZGHyGwIL/FUAHeXv+Gy6Pj6YaxLtwZZr9GhmjEQZIk
NKGPeVvLWgjKEfoxPtQFjqj/yo0AXG3TlJDvut76Jfw2eGM6oSK2CQRPRvxuVJQhmtTHP0yb/pZj
+gca/E+J8kigDArkrLe/3uHlbcbTORaTdKo6NgzQKPnUHQdCfjBevHQ+SGJz2ny73snShJ9n6Ut0
zxXtaQIY6jEtxg3qX7kDGb5xXNkOLh/A4Bv739Z5llEKLej42Av+kNrin7zoH72hgyBEHZLMfiug
DX79Q5aWlRbWDFQgPOniQyzI30403rC4XNk4lprW4lnBd8puQBQ+mjV0s0H7AJNiZVEtNa0FdOZn
XVlnbXayUUXubTgBzpDQXRmShRWrcycM30BxmojsZOU+XApyl9MQD5aw+q4blDmh0w4pXZS4xY9p
dv1j5wPQsrk+GwvLSrdGzcZpsgyh0hPkFAPKsgdnjJRyXq+3vhAZujVqUSoXGmz4sH7uAefbUbMI
XVaG1U0YCQS7d+75S1hkcTcozE12cvIe6tLToVUSGs5Qjb3+BUvjc/77l/Z505Z+YmbGUWSQY4XL
zpT4z362hkJbGqDzcvvSPDKsVYtzVEODJ2hSEgjzl1c8G/2NE6DFtWv6BFdNxHUOkaNApBCb4Ejn
hde8ZqlHbgsOTwtpSBA6EI1HPiejcTA53cnGebs+/ksDpIV0AtFcP+mq5ESadgOPBQj2POBiGIja
3N3WgxbZzO+8NhM4ZuTlJ80fDUKfjPhBUvJ0vf3LByZPN0O1a2I4M6RnccupIlIl/8aZj2hu5YFU
7Xvd22veXws5XGduFjUsaOw8RmKVZVDgfDm7974NQf0CkT1+q3i2kq4WYkJnX6E6T5QL7dyjMz3G
hQirrg88wPauj9dS6+eV8CUkaIIdHX7Q2E3J8AYeTBKMOXml3dp8n0Pr/y8+nu5OOLp168dKxMcq
tw8e1KRqo3u57adr0dwO0GYyCaKZcGhcA78IGdvAbdcumksjowVzWpRxbbWecVQUmE+Jp5EWUk+Q
wUfmu/4BC9HmaoEMvguDaQQ2UGzJApYSif829UU4c3elg6XB18IZrwiOhZJTfPSa9rXs8UgJRbPb
frsWxzm45tgWcSJWg9jY/NXPnXDKeWAX3653sDD8uuGp046wt0MxBkeAFORJJKWjMwoIso1GvHJt
WBh/ncQ8EMgn5Ocrj+fBrAgbP9tX7MWObzzF6EzmnIAZnzsurLit/s43oQQcjyuvFQtpTme1TS5Q
b6pCmmMlc37Q1OhCpdJPCELagVmT7qVsq3RlmBZWkU5x4jwn46AG1BDHetyWRplvnYnSlTW6NAla
FE+cwS6ll1BPMpOqAMK+NHcmaPbQt6v5fdH75cqQLXWkxXPGfMcDTCc5+d496Z+97KmLf1Pzx/Xl
+hcxfyHRMS2YQWKBkL8He7gfPx6PxvbxPvvm7J19NAaQ/QxUaIawCA2iOPygAdBiAfDbe5SfQnuD
A1QAk9hNtyEneprf6qO7b+9UHUCsNnwxNlDiDj5WfuWFbAxcoS5kY0mvMcscTOqyu3MrGkAJfGWX
urQdnlvWPh8EQyMl5QzrssqQoWIjjDQs+ASk/gFUiQRQz/R7NU8ryeHSXJ570xKb8MB6JILNUTxs
agGbaDndlROPprJ7vj5SlwLs3IOW36CfaA8oIsyRJHTrd3inh+xrlUNjB7iremQrq/9SbKEbvRhJ
CypT1dkzSJXF1qUKB94VBNxSy+eJ+rKx5xNJm5LYJKrVFLp9D/sf5f+8PjhLbZ8H7UvbBFo9yvBl
G3mJ815m7nvVVysr9FLaPw/Ieca/NF3gggFdaIdENHfAT4B43alqYwphM7FyQlzq4fz3Lz1YDRyy
fMNFDPAUSl+Qt71Pp9bewqWQ3pAxzx9xHrcvXVA4VXZ1PFaRKfjPPi0e8matqLk09FoWg4blxEbl
GqcGzOS0/axWrQiXWtYimFvcB8cXNFPDBhGFRl1druSGpRHXorWnchJzB89Op2wgUs9sUQbUrvKP
pCnXNqmlPrR4NTPpQgyf+acKisTUzMHH/uXY/eb6gl/IN3qlkfO0hBJqGp88JwIQHuiTH7X1dpZh
ut7+wq/XK3IdS2xKZ9M/WXCrTVhI8s+6X1MGWphYvQTXte449MKaI55Csb6PibFJ/YatvAIt/XRt
cue0L6H9A15iekaGsKx79vzywfPalW370msNYumvBuGXWEormF3CMCFGFb/GE3gJAiTMMYppjKDY
/zGUDQSzx3OBPF8J3r/jou/k6FGv1RCGrQVackM0/JBzKH7679CphRMRu7NVgCfOB/N1+vXSPJ+F
8F+uz//f9HapTy1bw/p1npWdCDgXU6i2n928wmb0qj8Wnlb/pTUtd5Sl8gfnBlzGJ9HTF9SH8l2j
4nE7NAV4VTBWNq3QyNr2s50quPK5RfZvUdsskIRMMsxHMe7zlp5BTSIX73bGPWsHGUewMRIIxUJe
WRXZB5Dt5VpVcyFsTC0oz3fkqkpKErUQj7qvFXRARQGtBL+26UMO6f2V8LncD9Of57PJ6/u4ExBx
6eGolMEUJUpmf6O6lTV+OYKY/jbfEw7v3ATtQ7ggAMNwI6u1yuDl8GG6GpWKXVYxXGOjtMI1hzOU
/zoet3vfmYbd9cV1+SgDx7X/7kasKCo1OdKJZMuyPYFTuAWHOvAC5X1Lsv0ospWS2NK3nP/+JVSh
OmMMc+qNUWN0xZvheRbMxFGYgRS5nFdAH5enwjX/7+ghzMkaRB4NZzfa0bkjlf1+fZyWmtbGKTes
QsBrvY36rLjDIeS1rsjH9aYvL1BXL1TWadE7VWWRyDU/ff9Pkv+TQZfVzm9s/vxFXwbeq8BNtWTs
RG5SPFrt+DRVxodZQaHXbLIft32CdvCIPZguGCbOkw0yhUcgAIeSfpo8ezAMvq0H7QDSzR2FUAQ0
xQBlhIXFHA7jLy+Bx6taO4j8BWtcSrPaZpX2CSSYEzAJiSGdI4Gy8C7Fne2XIMT/oG2SPjaO49wp
MfZ4zRDetjBbPgWm42QQOCkZlkUygcI+ps7OxGP+Cs308srDRfS/88da4VSQZJ8jAzLmMHuwoIVz
fUyXQlKbtWZqTIofO0Qti2D+HbRQX7T7Fezb5VXNfG3CFDeFnTkNCAPeb8ngT9jAbw2D4/0A237a
3vYF2pQROphqtpFURFYMEObv3TAncE9h6bSy+S6NvrZLdQwucpKCaN8ZFoH7hglPlvkWAKVnMr3Y
JIpaDC0cnE4VrBiCuu7xssFaxr/lqYQ14fUxWvgCvayEYrIwC+bwCKWZDe3U09DLb9ebXjgNQSL8
v2szK6qBpXGGcr2o5wO0NMo6HJoSeIquJXujGM2N43j0eXbxmLnHe+n8y2ztGVpJrO6A2K6Sg+8n
9W8uwFuwB59/cxz8rffZGpdlYRl6WvQ4wNBARxNX9dHH6vZKiEmRFsYToo3bgyPjZiWWLspen+dS
2yBG2gKIB4fNCP5KM/A6Mg3cpjspFX+6tvGjS42nGOdTl04vkyfXpGsvolzO3Wrb6mDD78hno3eC
8BNIoH4G984kSKAqGo5zm2zm4mwjLiSHtwJND/xsPZKA5Hp9AVw+fzNPyyCZDc8NPvsqil35PvjN
R+YwGDgXxsMMwr3fwBPQmMSDw4xbfLLP36ullSqPLYNL0ztlYHrTiQXE+SFgaHL9exZnUUsomEGM
IyzFcJdLwgKuQInRbYVpAer/BhuHbVerlwkq5pD3ut7j0vrU8gveRjKB650L+hBchY2ftenseHwn
85XdY6F9veRFZA6DDnOcI7N5gGTysZG4mKRT0OXq+foXLOwieq2LkKIGJJFXkLW8z1WxIcNvUJhW
ktfSz9cSDHB3uZv6JaizEAGDG0egKHRNnT81eFDXf/65pf/f9ZkuMcjB8648nldRB4u5VDxaTnaE
nwZY8psxv3GItCBVicOddECYuNUji33Q3D+8eE1oaOkDtAznicqhmeuqKB2T0HchDDI9SCcPoWoD
I7K320ZJC/QutTuzgRdY5Bj2oRRQ6vEEHNlKD9ZfxgyfENKupJSlGdcCnKaohYyjAbMy/g4j8CDz
0w3kVILOWtPOWVqwWozjWRUSkvArjmoyfjqtCy9wPh5GaqvN9cFa6kCLaZhsJaPbKgZNjWoK02Gq
D0jS6ZM9W8lKF2RBHJjpJTBw2Fln8tQ9lSplp7OR6waWtACFx6rvg7klAnahDMJqnvLt/Zg3wy6G
txL8tMGegREMpPxUU9OtNyc8tM2hOjSlO99BegeevNKj6UPrmk1kQyXpjtRyCEaqxGmY4Wk3u1N8
V2bIkKKTzvcxLuUj9XxYaw9N/yqlG39TVtds8rbzvsF9kR3EVHibNofDXtXBRgnaZPNGGNkfNogB
Lspe8pj1bQv6OhnhNTlmj1avUMme4GH9CHvyKfQBsAb9Q2S7bBrUm3I7IK98wY/FkM0H5o3TqaZG
fmKxmx/h0/UPrXm8swA+QUVHwMoqh3oKTGCTP/0MO2lI1CfeZxbnas94X8M60WzvavjOQWtCtvuK
GPBabuLuAS7C8FBQo9xNoIZA3dmf3yEFVcOyzhBb1hbpvdcXkHroLTgLxHlrPhBWw9S1bTwLpGUL
AI9RVO+S+Z+sLocQ4kIsRI7xo5n04x6GIHaIKqkXDbnfhdD+8f6wkdW7yqzLd9eak/feTlKYUCV9
CDznI8y5ioC3FcSc57E7yo7/23pQOITaRXmgLakjZ0jeui6xvhfJOMKdmJTQqJ5VaGfu76E009dy
Zu695xTFXet21bfMlTRgo/R2MINCVWme/70pDHT5KNVXbhfjXgRNrG5fnyW3ZCee5ZSvPP4tZIr/
q9C65gxENLKqY6dxUGcDclHPf03CUptMQJTjps/QC7UDJMp6GCVAxbg1ntM8fkoG8VYACn1b8+ev
+3I9h4UmnJmdXkWUwqjYfarg5TYoc2V3O28CF3Y3vTzrS8nFmDYMhH0XLI78FYniz/UfvtT0+e9f
f/jgpVlNXXpqSzugxoNl3tiwttfQBrbQkCdtonSib/AxfpDEWal7LWRmvQ6blbIeFOSPcJsjQd/u
O0aAeVx5BFlqXNtXjLRwGgdy7BFELUOvAv/RsM9GoStTudS8tqv08CGEbdhcR7NTQT41pV5YWjhX
xy43VtbiQkTpkhWlooZRNRU7wdwlDgqWvjtwDiPpVG+Y0a6ceBfWjS7t2LI4myizKygJ/LTq77J/
v2k96toUTetlbVkiAUJkvXs0oW+WBdZcpiurcuGYpQsvQK1oMqiD2YVLbQCBwpD034rspRawkbVW
3kgX+qBaLkhYnSoXDw7RxCz44TpeAWlb2vW7/nwqdT2lHojZiOG2FaULYRhVEbsOAEwnqAmdBsF2
JBFBO68BmZe+RksQRDQWzI9hp5L2mTgVkra7s79giMspGMF54W8t3vGX67O/EB26zqMJE68i7W0V
TbBwB9SoMZ/9Zg3tdVGsBrdOav0312VpI/t4Ruswo3FOQB9NRyO23NOACksYcyfeTaqrIpj4fIct
rISraV6GQz3ZxwkWk9vrn7hw2dalDHvK+74sUhFB1IC/TP1ItzEEf3c19QPYCkIlYPLlzq4Gfqib
hqycx5fCVUs7pmmMgz1JFUkGcm//2GXlyvK7/D1U/x4FBySocRQygqU2gmjyh0c/4TPcvE3gXhpn
j1EXWyux/E0vprfrg3j5c6gunNnaLULLg6rp2JBfXZl8kMzZXG/68hKk+nkHzdalM5sW3CPqP6YF
1X0YPZRPTKp6f72HhR+v5yBIortNkaUW7EmrMZCG+6js+fV625ejleqiLxWZiTBByIhGYwjxXIjb
L04ieMcuNiMTj/jP0/WOloZJT3KktZMSnUUTgc8hLjZQsWHlCM1uXBmud7E0TueuvxxNeqgUeYQZ
Y9TT7Lur4p2IpxuH6dzll6Z9lfUxJfMUOdXHPLVBPv0E+weCVfcJMBfXf/7SCGkHIAjHyLyCY3Hk
2rSHZF3ThUNXtsc+a9fuwJd3eqori7iwsFZ+c64sGsw9eM3A6w2wjfWB1JU6+XWHl+jbPkY7FUEs
qjYND/4Q5RS7b6Mrk33sdPEJwt/J+/UuFl7tqK4yQi1YbBWweY2y0UyOJnzjwxJ1jfccsjL71m/8
0MSt4JgLJzlOeVqGs9GVP693vjCSugZJDAajBOUXAAroNeZ0iFCpKoKCpN+ymtx0LqC6DAknGVS9
RIYSs0vZXtSx2sJXJd1A9ZlsBzcV78Qz0n+vf9DCZkd1t8PExIt867cwqvBG+kJZ35xmopJvYGt2
JwoFou9A1/1UvsgiHzcV6HlKF0/+Re67z0UKRNltK8fWEoVX5InBZ6+NqDFsTN/Y0BRC1LedTqiu
b5RjLxUtGUhU2J8GUIkDrEWsvg0k+23Ha0rdC1ucLqFX8N7M4YU0gWzAn/wWtIwEdhGWRfcUVgR4
R9s72fBzgqDJyp14IXXoGE7OOjgpCkkiD1lpyytAEgbQNQNewxDu+vpY6kI7C5Vj6ZU+/P7wsHTg
1fMQP83JyiFuYQ/SkZtzhUrb3BhTNEiodOUjsCwdnInq3x2rti0d1oCVSzGrnWlgZ4fnD5mZEfzz
shoA3G7awxB2I9ZEqBbGSEduMtNSWLuJGfWp8WLG6aY0ip9dwVY2iAWbMqqLxyQ5ELXePDeRHOBQ
585SHezSZaHoYxWUZtGEZlLmuIha9p0BBaYEWyzlDzRnpAv8rsGLF0+d2xaELjMzqtGZU0byyM17
EXSs3dq8tvB419y25+qwT6mskhnMzCNeDCHMxba10+06i73JsnoYjW6NyLtwbNAFZyBQVCQVjZFw
hgra+nax6Tkcwa+HzcKa02Gf4yBrjxrxHDVNEnYVMN5Nd8BjbVBDgft6F0u/Xzs3+Hniu9BZmKOu
yDfSw/7A144kC5GpWzS2lmO4Xpab0SjllnI8ngzfsetuoQUTZHxlWS9FjXZUcFqDVbWtznhnPLXa
OxSuAnttlS5ta38f0r+c3DK7zTun7UREZugzSrCkUmBkhZGEbMBzrCFVtvPt3t2CwF3sq9mhG9+r
+2DsXQM2N/TGa4IOF7VlSxP4IZpRDSNkuwgFCuVsrYC5MIQ6VtR0DOCWa5xGutwKONBVxHmla5CO
hUWgY0VhfTbD1KDCLx/zeUsbCGFMcJEHwY2KUE6+e0rZRG6KF0fnP41qqB0ggFXkuU4BPEFmB5WQ
NTzzzJBxoJduiRnH1dacn2V5W/cxO83+YAaxdNJA+s5KQC7NhnaCEZwXfTZSbJUkxzntZ89oUIgb
T9a66EznQZnR8XC44NLaQi9nL6V1LKc1WLN73g3//+2Y6lr9fZI3ivYMHhMuNf4dhYyL0BE4i4bw
oFTb1hnVLwpl3mLXzeSMlSo9B7XZJI06PBgASiQFngxon9LdSGJ5anqo3kJQKoPFKbiKj055FrOE
qbQM4cPubICxl0nIadfdw6Mw3QAbXx8tl8mDynK2K12H3KWtVL+lNcc/4m6cX9yqMQJUnsxoKHDK
SYzRP6Tc8wLiWdOmdzsfPh9Ord4r+OBAaqB1DjNcusK5bNoszFH6eB1mvwWBQFp/atSBX7qmaU7K
qJtvsG+Yw3aa06NtSzjGQ55PHJOCutv/cXYlzXHyWvQXUQUSINhCT6Y9JbbjxBtVRmaBGATi17/j
rPLpmaaqN154AY2Gq6t7z6DEEtwpViw7YMqtk8Msj0V+XYVJ0zIWj3Y+RZVVjYdp9op+72UlhVmX
JY59kyGgdDxrk7ac6felHFm6g9BtOcLOU6mNks3KUWN6HwSzSNtGD8t5GaF7AKF/P85LUCCXsihi
JbdYMCvHzd9A+09A7bTTOV7rzefez7NYqkxHVa3eLu/LtW8w9mWNNlxTDHh4qRCW6zed/WIpDO28
LZ2rtV9v5IC4oBWNdJApjzN5gahO+wjNnS3bmZWHm7I5GfWYMy0wrxtKZe8rSdq4tcot2cu1p7/H
538GvgCFD/yXGXkK7+DDbNtfs3m+uTzufy2dP9j1piKZb6NhW/XQIeI5Q2km78blES5jyxfnHUsV
ee1ixXD6Dj5VlIF5Y/fzyQ4KcerccMkj2TGYe6oB6V9e0LuezDRq0AB9GKwliKFvGZzgmkfuAsj1
g2gfkl0OEeU+yrmwNoLuyillwmm17y1+V/njuepTGanGf02d4RaFWxUx1iZ9mm3RXFfCu6nywzyU
F2cgvc52iA8uwuG+DAOQ+aZ5d3ky1l5gJHTZGE6WnDUwlCngKKUDS6Ku4/63Ar5JW5Wgj9/h/o3+
/yymwGpJiis+zCfAjZlgdW2Hx1Dqq+4GrolSaNogL2ZEz6TDwZo72Unat0vqXzk+xlXUCr1+sib4
9Vrts0v7XTd/hxjPRmawEoFMRaK0IQ3gmRNPMgK8r/cOqrtXKE+TTUzzx0PvmQyIkHBBl2Aoz6Or
IrgD7yYOg/gtZNnHT3dN3gNb7KlSGshAFyej191a1b09/bxmYbom56GZqFM3AaqgHmAl1Ttyxneb
AbgGttEk/HjwXZP5UDpoEMLq2jnDhjWCLleSVjy26+LkbVnLrg3P+5v/Wfdp3fF+yTXi//TmtF/R
psIu2Fg6a89+//8/z3aGPINnH359xZoTJA5hwFoNeznZWzfVteF5Pxn+ecEAcVodVA4w/SwYj/ng
9AfcjQUswFtga2G8sgHiXvsQIwBNei6Q8UzOWYlvzP7p2YlettLXj+O0awLEJbIqVDORpdR59uYx
coYewY2UqCGiMJM112jMBTYMXf87VCDVODIHqOXsENgPydBJX0fQao51LYZiY74DPOv/z0w3NHKJ
ZXIav+1xMcLZcpqX8YwiFomWcYIVHFxdA2m9WeO8MScr1W7XRI33xClyP3Dk2bYc9qZxDIewbx+L
bO+EvXzI4GEYO8Cxxik6hG4VlntwLLdO15WVZ4JuiJ3D9BcpdmK7Nv8M5NaSSMbp7dBL+xQU0xYs
5uMcBxoj/502VbFW2vqd9YAycCSp86OEDvpV0ctECmBB+3lnw7DHbZwjALgQV83K93xnC5W9Mkgm
5F5qUafUws2sWe7K4Zel+sjW9yXvNs69tecbCSBF15fTAjxoqdSbr+r6vq0ra+/BSe9n3oZbJ+DK
7jch7SCeySmfUQ+rOkDcQBTrEwUdUmBAyVaBfO0VRqRsejlO2sKXNM0vUA53kqRRluf7yxO9Nk5G
mBT5IFLg6JB9QC2MK/baTOkhFTTf13rYglitfYIZI8tRCAgws6RjPJqch7FXUcO20rOVfWDi3ZfK
y3zcv8Ok6NTBcbNPoRY/Lo/Ox80JNzAi45j3bjbXSBCazJUx8KLk1NQijFMWfkqnnr1VWVbfOHXR
HsoG9vGX37o2XEastKzZGZppCJNqKu5JIb/mfHmwe/ly+fErU27i3ce0TwVOdUgz+Lugyj6BEftt
gkpJ5G3svZXfb8LdRddXovEdckZFHYoMA4wLSTfAF3RYroNhgTHx39gnKpmHVSoDSIWqG99q/owy
iDULj7aAzeflcVr5DP99/P7JIKCBbc+Ly+hZ1J5zrHlvx3k197u0Trf29spU/B/2kM1LYb/z4hsJ
E0pdR8opogyVwwHyJZe/YiWHMA2qG9nq0QFqIRGOu4cw9c72b/nyVKkGTcnny+9YGyljf+uqb/OR
4B3hMuxrYd+ItHoU05YG+tonkP9ORJCWvGkCqc920dqf7WryD01X5p/7eixjKCPLk1Wz8vXyt6wk
KqbpVgmnmk4K2NBn8E8nAY1zH16DvF2++moM42L0/gzN8Onyy9a+zNjpy1xU1hxa1TnMBT/DfnuJ
+tHSezubiy5KFbFeKni7XXdZdv8PvDgUVQnUN/JJQes4d8j9rMiLS+nny5+zwg91TXTewvTUDaKf
z0DRO0kjQGySi9I/ApJ2scqWXzYABjuShtOZun6656J3GqhBUB6TctS36cgh01/IbO+nrbtxUVo5
H0wMXy188OloMJ/Bwd1TsiR13+0vf/DKwje9rLjksw06UpB4y6ufqmQavk7C3ahRrj3c2FWjz/B4
0hZnLVqo5PH8MGTtC/cJPVz+9SvRx4TstSmFZZVl6bPufOh9/PaXfjexn/LaCGrC12B8MTYZLejZ
Iv6j7iqYWKMyQKxyY/hX9qqJVOuRpnYgPIDXA/jkp4bQdEEtmwhoDMCcoKVV/VTBkPF7Xk1wDrg8
aCtb1oSw6ZSlrtOr/Gyn7QvaSOWuq0e40QxfWZPyyKftz+teZKT3FTLvMJ+Rglvh3Qw+dQONbIsD
fbH40YB++eW3rAyhiWkDCWeBDEtYnFOcCGUkwpm/oiUAJgKiunOrWm+65Tal35CEuhtRb2Vhu8bB
mjIbRuOc63NNCxCA5kPWP6Vzf91h5L6/9Z9ju1gq+k4UWc7+HJ7UPNxQPu6IQzfulms//j3K/PN4
qyhbT/XIZXHG7cr2GBaAf2/JJq+EKtPGTAHxq6DohkQ5HD+Jcr735Zaj4woN1jXxbDA+6WB2nYM1
RueHtMzucZDe09w6OhoUpyF8Gpru3nJkFnEJe6Ju3OqJroQZ0/1W5GlHelYu6Ik29N5SzXCzjMzd
dTklp77QxZb67Ur/2jVBbu7IFqfQyENgRkyPHBC2m05ZAiLU9RdeljW4SlCWn7Qmp8CqBVyEA+t+
8Hw31iVEoTYixNpIm3g3EgyNaLoAQGtb3zZgGIeixf7ih7K2+VcYoLmxwI+DzHAJ83JS8Bt0cfr4
qg1tAuFgqvguvYag3ioaF/MXaocROgmJ6n+MxQOkOTa+cmUf/B8EzmoGNYoKuUQ/wT64QCewm8Ey
hjnldWHCBLdRIZW79CiMu/Obsn/BBidi1pau99rPN6IE+q5FC4fnICnVC4OBMnG8qOZbgvor+9gE
tQFeWfZVOgZgiehHOoQ3Hjq4182vkRUMKOcLNkJtYSkJy2EEmemkHFsnDktce4OO229EWPD0IYu8
jgDsmuKEbh3acklJkCwUxA77rdBfwv6P1f1k+e/LX7U2HcZFmykifDtVLBlTld8Lq4sLi5WxW7Gt
ZGdtSoxUO/DyLPRDFDkhuvHFp0E86K1G7EpDEJqw/z0TbIQdUkusVNtq5x3EFMGXpbJDsV/9LhnE
SKwcl8dgtuXOtf3qCD03BzJfzZJ40lJ3cydf58Gfb3o42HwbQzgi634C3tJexn3dAqXbTXm4H8bS
Pk1g80VhzdIrC/EmTo44ECRfFJZq7S1P1szPbgGAgJNu6ZOuzKwJfaPMT4d2QpWyG1Md5Vm/B9H3
YHvlpr7zyvliYt/6dmSMlbWGUmNrvdVD9ktDhugzzMpZBJDu+KfRuj76ZXBH3AD1iFoWt3MgVex1
dvhNQHIjXgSz4x4lvEcehOSNV/AF7ilXd5PPu++NH7g3aFtaaM+pDP1FSiMiqp8ub4o9FAOqeCih
ZeFo7XwhI7zF2KD1H4BaxyPsp9Qnr4OVPFAhy42vvPIg4bIUt+HQnQTREMNw/B+pdMqjJ3hz4mER
lNGs1XDWimRd1HZ4NCF0XiJgrR7RREpgtPjJmxr7se70EmlaFd8b1eoyQsejvUOrCWa0ZAzn6yK9
ifkLKzI1gS+b82R/m20nGpt+J+c/lzf+yrY0MX+q1JLXVtOdaTtKcJI6DcXicemer3u8ES2nUEC+
PJ38ZMJk+vP8M7SsK385+e+mZ0HZlSpLydkK5HDgi092fpdvARX/DsAHDRNiRESfL7Zj2wG4emG9
Y2EFrVlnN7RPJQRjehZExSRvgCpNQgfhoqwUdEs+91oD0LzEaMoetbYPeRucMk/uNeBaqVUey2V6
mHHQyRkohWwDTLA2g0Zgzb3WCXw9scQSXhNpf7mxZHVdCmACAaXQKdyiQSqbRB8NThkN44snt+zh
V0KTiQQcuFsUbQZ9AKRK+d3opiLiHikT3tVqS6N87R3v18h/rgsZH5UveMeSsjxNy6fKSWr64/La
XrmJmq5teTh6BZwBWSLhm86nH7YCdAlyMp7zJsLuus1vIuim0RsUmW0fXsHing3Vl045x6lix8vf
sLJ4TAAdI8ybpCtwFWyaWLddGnnLdWxX18R4Kah+NMjz9NkBbCOzv7fVxopfG3hj51do63UOyqpo
x9q7KofvKXQ+7PCz3Rc7MLc2RBPXVo4RANiMLikM4PQZiBkIxr2q4g/k2y8Pu/NXfuqD8PK3c/rP
ukTQ1Z4TdAqEzFHHre13p8lyJieepfPOIynUEO5ctswqBgKM7GheDadKle0bCq7ZmeY3y7yQowSM
7qYbCvIYegTg/ZG+l5P8gULfilspqghp0XoHGN1Als2v+hKWW8LNZ4SvsDhOpA2+cbv7OmWl+AN3
F71HM6o72F25AFlsTQccn8GD70sHlRU3G1DZ6ar2a+jxOob/etXvNM/IfAtCZ9/Bc2Zp96NFvacy
df0dQbU+0qNd3fZekZ+rnBUn6gm2l8Bl/ilTVnxXaN8cmdcVe+XrAud2SY7l3M1PzLG8KaacQ5lf
pmP+STsp+m6sqfMlGr20Piur9G8aO/OONOXp09Tr/qYAiDOpfMUOFs/mHS9rcVONlTi0uZdDYoo4
MQTYYKVRBENE87Lbl03RQrXD7cfjUI/usRksJiIqAh/2MJzAs2eaeH87NHWYx5PXuLuGWs05paR/
1uA3xeOggimxeeGfLE+zVysMgz2fBv25REV+HwoV3DPhD0+NyOqDm7JgL6ly7ahF8UVEam7dx2Jw
/OeyK2Diq3IGlf2yPpWBoi+cLFMbM937UI51qvlHVc9LH5VLM+yBNLkD+qrcdxD2ewB5RxwG4bGH
0QNov1bcjVpEpyDqeyLOfOnmPWbbup3dgNB9KsfinkGI5A7yI83vseqb/NR0EKuIHPgiyD1jfnOq
ZgZF37kijzKQANRXoGUoCMz16d5hUHtFi7LuIAjC+9jCdf5VTp2F3+naIzRUoA5yB8NM6u+rBkrV
EfAgCkIzhXUQ2soOUkAcAFeAdjeP03ymgZ6OTivV3vG99qkSxPvptRrARM6nPFY+iKsxBMDzly7T
vIGjeUA/tWGP+ygqDNYYVdAaeYLMV7+fGh35wM7sRqzSXcueLBdnLQ0t96eSo/xcDUAC2xWg7XCA
fi65q48E7XDvxs+USJogm+N0gQFRn9b9CcCY14X4Czp1+OwHbtlTHVuLbw+x7Dj1buH240PDiE75
zi3T8TpFD1xK/ntsuaih6dxGfw0iLmPcLMGxouTFgxjideeKCUHs3WXkaT84Z9JOuA/hapB23Z4D
G73xgpVbgYk81LIio5tbXtKmUJ8H1bFLclF5UcHYdAp4xjeatSsnmG1kmPWsfZkusOObqzH9URIC
pWOZMbJx3V97vHHW5LYTyDmHZIN0SwL1n0LclONAdpfPgbVBMs4Yy4NewqIgUFI7R7/J4xQpEHHQ
FbI3fv7KIWbi9zJNheeV0E8oxSNBoU+Gd8XWtfvjZ1MTvbe0sppIUPKE2mx81FBx+z1b3N6pMPM2
cvyV6rgpZQ2C+ly0RQeuiHacXTEHX3tIfEU9UJrwfX7opvRY+f11aYWJiA7BRXEHV0G3z/vqQ8S8
gx64C+YQ4OgRE/3G0b+2oIyEtAbwOlugJI0eYLgkzcjL/dDMw/fLC+rjAaMm6pHCdV5YNm77xFsm
eD9kYQTV9GonnHDau9gcEE8a4DIU1t1V6n3UhEFS1jDmgfyWDDBihkEvNPCc/ucU9DcgE26M2cfb
hJoK0CNYexx0aPSZqqn94pFJgwTRwAkY1nd7+OtYGynfCm6Nmt6MOGdRqu69/OyxgB8pONv7jjEa
g9icYySrKX8JCxaeG3hQH+uGp3vVddPny3P38cqgpoqucKYZ2rMjT0iDizjUeSMeot90+eEfI2lo
aIRJklZuDYkznOc8aGDbuwDKa3e/7JDHKsArkW0WE7krcv778gvXooMROJtMjHymNEgoC9oTROlP
Voh81IZV8MaqWHuDETzJMIX2BKW0ZCLuDtCpBLfVPTLGjfbv2qIz7tWskzqcWozYbPdfB8s/sFzc
jn36RIMtnvLKpJgwSb/wmjTwGJQGhnk8wgLsKEl+47c12Jeu2DkW6w5ZMT9yulW9XhkzE/aXdW1V
0InyJGXkDobzx6bL9kVnb4TQlSVsiu2ixpHnfod+fMeGfb9Y3/xuy7Nl7Ze/T9M/Fya37BbVj04I
s6tX3S2xH6h9W21cg9ce/v7/fx4+25bM0RZFETavDpP2v1GZHgKVbwlgrrChYfj53xcEpHc8gIaD
ZKYgp6FRVjz0rXR3LncgCl009gP3ArFHRXNMLNV2O9HXFlICuzuByb7AdGS2d1dtTFMQtwE2F6qJ
mKNQZjshWg/23fpe1PV12pLUxAPW/Xs9vqWQHpI4QdtR89j16meoc26ssrVtY2z8acwLqAjkQAW6
WQl3CH+Mh4ncNw2EhlzySTesjrXQT0KEvy6P2drBEBjBYCTQLQQW/33+HH7Ih37fNvSQSf9ngR5Z
hL7Ml5EP5ybPn+fGCjem6n11/H+RgJpIQe7YRV470M50xsqKMn+ab1Tebdm7fVxGQRj+75rMQFaE
PH3fnAf03Qor++K75KtT2Mc6hC4ZigFbIl4rkZQZKU9PnYZWqkKY8/gfbvO3UNcPYISe4TO01UZZ
+xgjPJTDxIJGQJGP+iU8iAumfxKo/MeWq503ULfUXdnU3evGcvjLvf1oZoyAUUg4vdQQLThnvVX9
YFPa5afW96kXT2jtjzdFxaFu7dLWSiblui/Ur/tXq7W8G/D48lsvd+rPpJmLIkqHqXpyw7qnGHKV
n4o2n36gCVG8UpkHbZSnEKEJVC9unax29y4QAmQ3jHb5SQSQ47QqQu5cr7VACm7Hcdozxcoqmssv
efXTI81tby/Ay5bO8hUqy5hXj3VvgUSZkuZz+9NZQJqPUGfgKN/oovuSNmV4KmzP2/c6U7ej7PsG
p5Hd/8x1MBzVmEFS1bedA5M2kApzGQBy0wcHW6fOK3H7bCdDoIt9kmfnqcyc42zN04xcWlqv3pRP
BzKCxMwYcCGZ5X3mNco86D9UJ6hZi+kGToDCiexaDYelq34JoEmiKbWsuzzznHhJA7gBk5zsRDiM
e3hJfesnTmORTf4OhvYM/4InDGq+7fNS+7Xao8BAP2NIl99AxLnfIBXbfZr0SQU9zaPKS3UZ05a5
v7qm+J35BNevBd66O6+tUzii+h6K9SmgjkUExbUvQvXNwRNLl7haTIdFdejG2NC2ebHB222huG1h
1gMO8FPU9KCE81KxKHeHOa4mDzarYeW5e8+i2YNYSmRhpd2z265VCnKacC5lWQEIapdDvA1qQH1+
aINJEHx/On8PJlAGD3kZ8BNQDHXi24qc3InbBYIPh0xDWNQv7lKzV29U8iQraBhGgKoHcE133BPV
AUoHqPLVKVQdMAgWpOzB6116/TOdK5G0QZgdK6/JvqG73XqnTGukhmRKZ/BmuTVF3uhZ474tdRA1
jl0/uyxr7QjoteauY2Vxb9dBui/LvIrtvlK7IZTeD/Q9iv0cgBkYdcwNboolRWULJZYKZuT58gin
JQ2tINLDR9prHhpSkM8FLaxTN/i53GfK9t3IrdJM7eqqGRyog6QVrKGpTZ4u7+S1CPv+/38O/rCm
rUZ7vT+jnnXW8rNHvA2c0lrQMxJuaPcXS5Z1wzkk1qvd1r8JmphBtpwgALlxuf/bKPkoChk5NgeT
Xjcuq84pfJVOEgJcPwTclaOREFh0j6N4rIqs2U2dM/CYgQgXHlK4KP0gXqMBZutCO4+oJcmfzE3T
Z7CzIK47Fj1pdhXz0b0N6gb81OtG2ji0l7DTZBJBDwyi0nFTNgqIiS3Iz8q112SIwrMnxK6Z+zOx
QXOF4d55yuuHbBmfKy88LlxNsQL58vKXrMysSRgVkx4Bt1768wLGpdXPUSBPeXY/pFtKJivZqElg
smvaYIV3YxLY6iR5KpGh9/siDbckONa+wDiQi0Dkvh5kD+ApCxLIq7UylqLwgcQRzR8E5/J4eajW
vsQ4lWeLpRaDNOV5Jn6KDkLwHVKw9024RcFa+xDjGG4cVpCwlgOatP1hhja29n91aY+YsfEBK/HB
RO8PxLfdWjUNPqD0Ir4MX/ux3Lhgrg2OESFYtzCRjS6c5/Tw5HKehKkb20p9ujz2a2NjBIdOh6Gl
4eiewEcB7mk4lGJPC6Qa7Z0i/VZ/de0txrbOg76ubAALwSPzb5hNPqV5+lir/ndJ9EYkXZsDI/ee
e6Gp77agLrKpu9VBmj8scyo3dvPKZcLE5M8whMkkkP9n4IIU8yPFvo5htYffWNQIdaBVdkjtK0fL
pAyWiwU0AVjJ52qBfJDzgMovhA3hMrNRwPqLCfngRDB5g/Uy1AM8k4aze+TH/DQ/NcnwMN05p2Jn
xSxW8RKTg771D9WpS+SDfYIky8nfbxXqVqbK5B9Q4HhCvmBJKy+PcuuPG16ltQG3kf+e0wopytDz
EYTSfHxO6zHfOTP/LKFc4bNw6xRZ+/Xv//8nGYCOyih6WdnnEUQF6JR9ku4Wn3PlgDK1f+cxb8os
cEOgD+yYewIeCDPcx+ZocL/NYI+W3XWAAWqSCuwxqK02QBV7CcNkpAGcpkT/zJf0+1VhxeQUwJio
LaeAAU2cxa320dl50H0bdeq61hc1SQUl7eHxzDzImzUwC+FoLkolXxrGNwrWK7NsEggsQL2mrIZl
MWvHO5KWe4ok/PLYvJ+fH+w+U/zWLeohpTkMlmYA0eRtm/tnbss4XJ4Xr984kf4CkD56yfvL/1ml
evYVLBnKIOF++6xyyrF4Mu/OIYz/dkKRPUN/o/rkcB7GeoRw0FhYNjwZ0XfXhV8+SBc+ARAUgpmE
ACiyaeZARzQT6XEZfQV9Dav0doMlXi1qb2EQVxDZ1IQSB6RaCp5CA6kSjog99W6EYKFXEUadNeXQ
A6CKxZ6HyejsQD+5GQU8sR1zAhegNus28uWV6THlMt6LfL6AiXdS1q+1vK1pCFzHY7sks5VtvGLl
ODT7ba7l56MeII/O5NcBdzM77/eKJjVrD5eX2ErSYHI3LBuSH1Y9OYnjokywzHuLaDhxXFn0Nskb
uqA5lzYSqmZJgZb0/4CBtwv79IVYciOArH2BEWXLwvWhfA/9N/ne2ffb6kYsdF+nXb27PEQrsdYk
caAmkWt7HgbI3JInS47DDsI+XzH73k5Z6WddLbvMtrdYYmtvM9KswKtch0tQRprC+96nUwIb5DOb
2mk30Bo1G/6ndeyNyV8LXUayBWwqruZNP5xhifrFD4Y7OatflwdtbVaMJKt0bNLDJW88i66xAVAU
vwgHjHXWfOP+t7L5TFKGHbgodLGOJCV/lfUj1DhvoDYbCVUelurKE9wkXxCoTQ25W7Znmef3zkIS
XciNAVr7/UbYLYETkrRFZ7UIfZgTQczmZINw9opCdHOYZzYCCmRnPy/PxlqQN6V/B+bxzBt7ksyq
/jTU9nSbkZLeNgBW7wmMm5oIdffi1FFrSbLUU4dcdr/dyZX7wLWt3QiBXXAqxmI8tcImMvJHEE5h
RUNPBaSK7zwU6d7CnnR34F1ch/igJulCtYED/AL2nQSqZ+ACFk0uWHNfyPz58qisrFFTOdgqdIua
pY/UY4ZIXkq+tmz4EUJPeCN4r2xlk2bhzbyymOztJEdbZld5UN2Y07LaF05bw72IQ66EB2VcT/OW
CvzaFxkbGr5uWVrXk52kvncHw+vjYPFneCVt7Lm/MM4PcgVq7GoR2N3Qq9FJRK0+gxX1TIZ5v9RO
mQQOQNngPGRxUHjFjcz84ZSStnpt/KmI8ewxsujU7SEDu0UPW/lYk6VhlUPjuWPqJChb/iJV/jAq
nsZg4G/E/ZUdajIp+hLQPNSxACeudSy6Z19aEQ1VPFa3HMn8VWvQpFM0RVHreYQ0KstE1E2PwP3D
jvx43cPfs4p/UrsyhWCyXjBCQIaSvasVj0RAUO4Pna0lsZKgmGSCoepm2pWY+7IOQe/5pcjNIsCh
vY5BSU0+AQUcVKmsB8l7cFQylHUfVcMQbgzQ2hTT/w4QbNI9b1pC+HUF6C+HsCnkJEKfJAoKtpuK
K+fYONKrvugdWlo04YVlfQm8TsTzMPObMfPo6bqZNjZ+SjyIaabenATWbVBnMaXHjmw1+f8i0D/Y
9qaOMCdTJUbpAC+z5Hke5zMVnwsLnNnSzxZx6EUgfzRTOGs4Q1fwYUwD5ZOo6XiZ4+/UfGlKRn5D
cMPfLXbW/WGiRC7bVq7eqFOs9FOJiR1r/XGs7B7KyWi0xxDEgxNtUI4RztFDZy9AoUMuvJbVvJNi
vAVA7uaaYScmPGoqeuZ2BfQ+akgQ7WzShgkWFFRZi3nLSHP1097X7j+bWPEyk4AIukkREvU0e918
5zYsOPraayOILsxx6Y8cfjEdAyxeoARvU//75e9bSRBNvgZ6V7IWsHhJUsGKiEg8fBmHjexzJX6b
dA0BK+VyAiUkCZX4TPsO7uy5uKPM+XL5x6+Epv/Tbl7y0bJBojiL9kEU5AjIdyxhrxMAZnXdG97f
/M/UiM4FcTz3YQpRlV8XQLzivAkPs9OD8AeI9MY4/f3BH2w/k7OxDCPnLSFOUgywo6ysnZBwU+Ad
upEnCH888BFyEm/Ut6FVrPcaVkJD+aZhZQZOEXTE3nDJ2yhIrE3Z+zr554MLiJYRQDHgPFk65Tfg
B+heKd7FZeBmV8ln0r+Il39esRAb0AGoGSWwUk6Y1aAa0RzCYOMDVgK+KeAr60KTgboUssVDZPm/
eUmjPHjofR+4jy167dooGcG4QmbfVlNYnadimAXIhGgmQCdUyN3UgI5/ee19/BJiQqOInjvLnV0I
bVsdjZsAnluqbfkO9Iv6uoVHTDU0zwdA6l1u5SxAzcgildX6R1P47kuTNu4n0GIR8a1Qu0vsUCf8
5aJnDGcjAJCbHSxGUYaE0yo6AxZH3ya26OhDbuf9NmFX6lxKJjd+58pQmMcTHdwxhFuofXbmcnmb
ZJcBIA7poiiclfX18nB/vHCIGQm1LX0RBJQkVUHYC/pcywO0tOvEIWkWc1jiHXmaVVddTIgZGTOo
C6KHAFeDmf4u2zGG8WEEiMFGXvsenf4/nBAzLnYQboONrqAJdHrg/+z37rHKAxmltv46IRW98jXv
r/9nIwMQ4TD5flfwJ3oTwvPM9ewmKsZyD1rYFhDu4wMKl8v/viQPiSsaAWm1bJiTIc8fw1ptBKK1
YTJiHWsKSPTARvbc5+IptfQJTr3QBWqfM8i+X7eJzWAH2eacpV3Rngfb2el+oeD9ZT8Ip18ur9qV
nWGGu8ytOqiZ+mEixmY41fmsb1kbiB0E6KfHy69YmwEj2KGVZmU+kGVJkXolYHLTT+kGG8C8tZ9v
XDcVZ9yByzJJ/LCv9sBwVC+NfKeigVS28fNXXmEyAmRaQdfh/Y4+zE2WqFFSmDWWBz7orRvSSuQw
aQCgzVllWNt2EtL0G1cAVuHm/wvsrb1oltd8djeqDWtfYuSJPbZZL2jXn2XoPnZz50YVbZNqAH7j
8kyvVN2JSSKyy7IhLIXJt18qkCdAwUfPybdi2G3vBU7QDg3zjqtkmao7qKZu9FfWEmCTWrT4Ze5p
OGknmJQHSSfnZZ5zC94KtH5JITsfDZYd/mblPL3C3DaRUOvYGNKVtW1yjjoWOnlJqIR37rjL2Ld5
3tr4a082Lp5wzs64pdDYHCnU6PK8eA7mre7Ix2Un8j/OrmRJTl2JfhERSCAhtkDNPbfnDeFr+4IQ
g5hBX/9OvVWb2xQRve2wKdCQSmWewaZ/x0SbTS4VsmsujWnupjnbjerCdX9u7Xxnz69O9fn2elhb
2Mudz5SV1EzSc9IWcp/1w6f0yqZMvOZfnRWPMIbcmIaVSLxsghi4lE8wXLga6CUhei193sFkOEMy
v4X2fH/vkOX10RXC7yGriBK/GiYEMZmf+jGuI9uYdgN1sPYT19l6cxziwcjTDFxXMivrHkgBYUg1
zW5Uavnr9nys/cIiAKTJLGsJktxZtHkg23pnJywk5RZzbe3xi/MctJi4036tLzrTIYezgwYYEZCv
D1UwyJIq46HvXkw542db9DtHACIBEuEX2Gpt6Yq8vy3Ikg5TD6NxR6kYMjjvWcflCSYmUwhA5A5G
8lUAFvPdRO2N2X5/yZIlPQbEaFF65WRf5rF1URiI0yCntQkB+dwl4mMaOGSpJ24s2EAWgoM/7KvP
g47vlJ9sXJTWZnuxubWFG4VonOrC00aGlTsBClciW1Rs6wLzfggkSwXxIqksV4+ovs9Wf2LOeGhj
sv/QTljyYGKT1q07I243LQuu7PexDFzz+/bD3w97ZEl5GSB5WdnahlvIQPoIhtLf0F1+cZRTBRUU
XgIlio3q0soILa94dj5VEgc5gEp5cXLjYa+87vX2R6xM7/JmN6hC1Y1q7QtgvyGoFZ0E8sI+3H74
2ghdf/RNqKvaKsmVh+78WMmAJD/EUB9S8SoA2esaspGer/3IddDe/Ah8TSgdO+acReo+9dBpGVvg
1KFz30caB12Sky2165W9vCS4NGMuiMnr+Jx5A0jvELYomLBDozn4nNn0IUQSzJr+/p7e1HZDDDac
C49J4gcj+OwQJgiK7GPixGQpfu3iFlky2jtniw0e9GNoE7EWtMQ0y9qDP6fZxyL5f7gtftm3KHL7
584XP1gBrA3w9p4kG6F1ZVcsSSye3TRaw1kdhglQPdAQkWMb1421Jy+O6LKBuJXuLGgXocB9SdyB
RLWVNBtPX2mekSVtBZL4zTB5E6CNGs5LzJN7uN0LaBgU0wlWXiiw4Aivn5Qjsx1KJHEoWOKDG1RA
hhQivFmQOe18yPS0u71NV9a1d/37mx1U5K4PYhn4OoWaE/AEetHcj6LozkT2zqWAjuHGxWHthxbx
QJGUShQXUAlI7CKCPOXwq/JIt8PlPb3nmVtuxJ2VE95bhARSFQaiZyU+yLGjgnRBhuobhS2bZ138
Mn+ocEe5PXRrK2WRvrsGKeSQFUD2jT8sRY9jvkWiWhurRRjwuzwZsRiQONg2gPawLvV6+Nm+Svkx
Oh1Z2v8hBcod105rrHIFUerGTqqd9okDEYVk2ggBKzOxhMyIskwGd4Cqima/2xLe0NCfrQH97xyI
Ztp3jdiSpv9/peS/xSyIAf+9iN0MDR8HEKkLFDjlwUpkfkhANfsjpNglUjsXKKLwoORaPwNhkD7F
4HkeCiqmYwyU01EZ2kcfWxOLYoXpiRzTPG4u2ssuaBBf8PMbO3VlOJcMAQLZFpipXFMOm31LJvq9
t70JbrP1t16KyOmLPChm+2OZ35ItkDuMQ7Iud87Knc8Qp6xCq4vvE0s/3x6ntY+5Huhvws6UQoiP
g4Z47kZwotqshiKN7n61LO0O+SCeyvmg5Kfbv7Wym5aS/y4oce0w5vTcggbtFjsZ//ayCZZtW7bE
1xD2zvLji9AmexjEAk5jw9zQe/aH5ks6jBdS9Wzj6rv2/EVIEyhjw+6oms9eVR6assBp8cUa4w9O
9SKMkYm1zahi9K80PVmkRGVtgDc05KKH/e0JWAmUfLE9ZRJnWSMbc+bCPLiZOpZgU95+9NrcLm4o
dUf6nikBATbFLmpUaE/ok06/wZnnYz+w2NCp6FBmZF17mdzmWMWKB1C9PyVj+r0v0Ky8/SMraeyS
LpD6FApZCcg/scfCnHwl1hBQqwvi9B8jyo2hWpmFJU2AKVMUeY1VmmX2l5n2r7i6b2Q179MdyJIg
4DldkeIObYN3oL/KynqBmBqDFXf1gF0Qpppcmg7MRdvkW4D0FVVosiQFxMAS+bBspGdrrk8Qej7H
ErypvoYh26u0QAVU9uOc071dD6ghyMgkv2/P1dowLjb7WAD8aecOhrGjT5A9eXFiJ7r96BXJWfIf
5wH0ybQAjPrixloeBB26c9XmU7br6qm4y+sxKwJT+CDUoeecN2HuZM0rmcx8IlPjwefRVD4uJi4h
e4e5JglnUbklgJf1rxHmlAWupSmbg4yR5gntyQ7AbDUk2UH3RoVll28hMVYC1pKYILuRAYXm2WdS
lS9T3MFoKu+DPs8+plNNlnyE0mZ+OY04PmzYUVw6AxI2VI+qu9Sy0o2ewEpkWVISKE+tovUwzynG
RjQPdKzDyX022cae+X/T8J1TY0lJGCZEE4jGTuexQsfW0tLZwwmqe0L1Xh6bklSRXcb9l9yygLow
SmcQ9PObPYtpepwy5ke9NxcvpHFJZNsdxO6c3ODCCBeOtIIvKdeMfLu9LleGYkluoD6DhpoCERJ+
4Q9YUi+2j3LE7J8NrT52RCxJDlAPngrOYS+CXvERinNpCLH1rfNzZcsu7RCEhRqcgCYeHNvoPWpa
D/BiPt4emrVHX4fsTR7j+1NZ0Bb9wSKd6h904PrB82q+BSJYG/lFsMkkuhpqngoYocZnlVcHh5AL
EBdHAwXi21+wcva41y978wV0ygoBi8Dxkpj7wts7tDiUHWQEfGjyjRvn20o8WJoFwCbbKLQ4u8uU
uNCDi932CQgPuisGtiUHsTYRi3MaDvc1SG9pd6E07o9tMdFgaGt/owi38gFLnLmT2lx4Fh8ufneo
AGNw+mTnyC1o3drTr0nymymY0jw1DmXqMog5yQM1x20ke0Uf5FDojcrSyjQvlf0b5bg5XGM75KWe
2oNgP39hDtF9UAs/28UqV2lQe/2gN7KNld9b4gsqneSVrQpwPjrwpT36o8r8OlTG/xGT9gm2Or9u
L9//o47fCaNLwVzTUSeduUXPsKZ60TmvYVug85A58RhwFk9R38ZJ5GT1Q4LKV8A9dlBkPuCAquGV
xSJqTfZhlqnZ4wRtQ9l4e23ToG+gnQGV9iEsaNnv80ZZRx/t4XAwSR8BxQAlgZ6iqnxVLm5V5ny1
6sqG4+Qmn/q9VeH5Yvlhs20kLUY3PzsMJjFFm32Op/HXnOd/bo/cezvm+vzr775ZdTCLgzJdWuWA
M9ADoEVQIY8/UJ27PnoRU6AAk1t9OiXnYhLqPoEH9sGPG3d3+8XXBsb5+8UbIRPpQuTqbKfJ3jWf
AKDdXztpt5++NiyLy0rTeQrOGmVyntQPG3zdeNO8du3Ji7uKa6XC4vCoP0NiPCgg/8H6buOl3zsn
rgO+iH4640nZQtP27FES+R7ULOJk7836qVQb6dDKoC8hEslQSZNNRXIW8xQy+nnoTWCpLQrze9EC
77+ERwCeBAnGfsjOvXbQe4VjsBrhO53Ru1F26qWbDYZLpPawARVemQr7+h5v1j60uyubxEN6nr1p
uDfJgHKAIh+h012/ZpEUaMgI8i4Tybm2iA48Lp9AqYG2ceV/IOu4/sBi61JVilzWjoRdkbxz6/LA
W2vjvrs2E4utOxGJWNjBNnTE0cxKd8+gIeMaBnl6sqP9RvK7Nv6LLexBIhzKP7k8N8bQ13rOWQdV
TGNvHNcr22EJfhCSWzmjRp4TQ/7lhhzyWDXQzEHvKWHNR1KO6yws9rNR7URTb5ZgvMCypfkqvH9v
h6D3rtPXBy92c0Iy+JFaTJ6LEX05ZX8XLWDRWXVhTR6azvwpjHeSW9jy92fcW8IeGuKBmgnR03OR
OV8AtmqjaU5wkxrvG6FEZHxDPxSl8GV/7zqoA9F0gATx2Zu+pq06e84nOsbB0G3ZuF0ftMwFwNBf
yoYmNh16J6PybOv+N5jYd8j7AzYwduUi0yCfOuhFevlGivN+SPSWAqKZlymScY1dmPX3rCtHtBr4
/Vijtnh7Haz9wGKbpzC8q8lop2cf6nDzjKzjBRYiH3z7xUbvjX/lcTTWaSq/z00PEMeTD52l22/+
/v72lsgHp1Na0R5vrqT90KseguntRst3bY4X57OeE8AExto6kczPImiSpmdXgXF2lY7az2nH7r20
ks9AqG2BUt6PJoB7/b1sS6b4UAlpnVCBl1HdjUUkvBkMLUiFRU0LbsHtQVub7sW2B9Jl7njmJ+cs
TeeATBSeSRM3+6pQ5cZPrMzLEhOBPLkve+6ncMO4ElTyDmIInH4o6nr/wUS4SnmWV8mzm9Wf5rwc
oqQVxy5zLbR8yo3r6toXLE5uYDq8Lsvm9FzBEbIdWMhKHt0e/5WVtYRDmNKPp9Tl8mzpOjIlwm8x
XjHte6HneyXsz4W1BaNa+4rFzm58P3ZjBwe4kzIIvZe/eTpvHB5rj77+/U1qkzUjqWKIpJ9TZT01
vo44bTa23spGWGIgUA7rB1AO5LnlDYTt/0wl3ycQeuDzFnx15Sz6D/7BAXtLU2QfjjOCMvFICAWA
4FXSf4Bw2pjmtQFabGfwEopS2xj7moFNrH9mH15Aiw0spriVWRwjIFF+lzcGsuv99B1yfD9dIZ8M
ty6KFS+3F+tKsPgPAEKgquUrRFg33s2GhUX8CJ7JRvim12D6zkG6VPGsBCjhxkzOecxnG+J7sQuB
Pma3lzIl1u+sgjiqlcrpLp4Boevsgt3VtjNeb8Tzj1ZoqC8yoi45JDqCsRX2Q1cYEvUSYo5J3O/T
Crhq1UD3kNq19TCP3ZZ37MoKXaIrJKgmjHk8PmGW7QucQ8pnn6fJn7HnOsjrwdkIde9naPCt+HuT
zT6qfT00BM8Nyb/LQuThQJ1ne26ebJr9VIV5qkD3vAbYDfzz2octAsaYI6OtKhafGD+a2MO6/ZFZ
DzLfcoxdW06LqOFKCAnZEI0+eU72o8id3209Xcahff3YanX+Hq+8HebZdfH6PtAFUDMZQ5OWZ0+U
X24/fyV0e4ukQI1EcmIS6+Rl5YHNDC1Su/vHI+5ZVpoFsx6g17c1VisBZImdKDQUGkYyWidpQa20
963XZgKT9faXrE3EIoa48JyzOzLHJ0O/TFMS5AT9G3sjaKy8+RJC4GdG+bAGtsDObsDiFN2QPcJY
Tu4/9O5L0EBD4SYzFQYqkTxyimlPYGCZcb5xZ1zZAnxx8ndu0lqejZNf16cBdbm2qHZjiUsqtuHt
93+X24DbwxIpQHq34QnBB+Qqq/buVNOXJEvrh3pGScVRCdlDnzePctuTR4IW3SuQqzM8i7Tzsdlf
Igm40QncZmBC0JYUFBeLeU4aZH7uRQTM6+Ptz1xZYkv5wQpWV+1AXWxGqN9mkKIo8iws23ljFNcW
2WKve73Ku7qi8Uk3sL+Bjh9a2R+8c3v/gRLA69hPeys+zfMp9ufQAWXt9qisvfYiLTCdozW5Hh0d
L+0LTBJQcKq4dbj99Hfpu9eltdjX3PJwndPKOddu3z7FpXKOZdvY+2ZwrMdOlRCwnFwr7Kq6g0kW
6rwQz/jD4AaXRog2Ipwo4E12UdGT8DLvoiYNoGvmp3zjgFlZFMsGnCXKsTC0jE9l8sLyT5Tcka2N
u/boxcbN3cEUrq3jE50c+HFxC72lhOXAN2Se9H/eHuCV6VtKWNX+WMI/FUXh0R3RGPdN+kuYlHy+
/fSV2LNUsOrazqElpeI0F60CHrR41PnAAhb3f3x3CzG98glLFAhaWGmeUKxA6FzfqWTcaak39uTK
FCyxH512uxqxLQZO4KFkemfXM5baVv9qZXSW8A8BCfIYauUoJUwi9KCE5U5XETSzK/ovt8d/7f2v
v/zmUtPZNpKf9vr+VbWPK5lFbeV/slSzJTO0kkAspSAzGwUiINblOfe0aiObk+zZEk0GMqBVf0vm
HvrKvYvvMdLZ6mOsDNuy89oJYdeUu9bJda2LbuRzOTYHsGL/oTb586FxW0IwIX0NrVnV8lNRW+c6
sX9b1H6GKvhHGGyIakvgpYCi+eSlnj5bbSMiXZKTnZZbxLuVJHvZNfb7oofhCyvPReyhMY2C0g9e
9P6upUkXSeqaHa97wEpLG+jBNPuQGTc+aonCKWQ85crFDbqASkix55CEIgr171/KHsM23zpw1tb0
4pysahRGpgRFaq8eA5M6EYNyGVKo8PbUv4s0v34G/XvPTLBH0P3kXO8oMBwep/4ETRhwnJLcy2EF
aSfRTMECjmcvfnEa6ANRzvrIJw0sIkcFJceCi0fRIZe+/UIry30JqFGwYHTgCSfPvB/agwubqc+d
azIvKNmM7siknH7jdrZSRVgia2BpUfaFjdKmV+pAqT8SSBIOaX423GViS+J3ZfqWoJgByvUQl6mQ
5lRZ1Aho/MNXoSq/3R6slbPAXaQLdesY2qVxcXYm7t130G2LGtbm+9tPX9lZSziDrFjWSouWZzfV
ZRV4ilQvFufANBhrjIxofo0GQhU0pvorbedkoy28Mi9LIb2u6W03y1t+hl4OtK6I7A5OPTQvXeHz
A9cjCktO439suS0BD2QYobPBCT8jZzrXwEwpGMbatbpL+UYevTJHS/3RTMdWp1g2XxrLlPc9fCgC
2Zl0oxG3sl2WYn0gClLlQTbzooqD7c2HMf7TNknI4i1K+trrX//+5kwFuFBVsC4HdKnR+z729mPM
X2+vr7VHO38/ukXtvSlz8Bfa0X4GIOcpy9Itlu7auCzCGorXEySPCV57/CwR823vMPYoY2/hO1f2
tbO4BxCZVFOVe5DbZV3I8m+xZ4WD9ftjA7PY1sJRfSMayzs30nmOxfjIRb+xp1fGfCmEhwEeFS0o
xB2tIgv82q+BhfY2NtO79HscJksZPK2VDwAgUDZT3o/3Kpc6TFL6I9HIlwKq4MCQ1LS/61ML2i+Q
3D2AV7iFJl2Z8aU6nqpmO6EGpH64ck4Bc/zvfpbuuJn2wu62iMFrP3L9+5vdwBoQm/uusoG2Kf6h
afm1pXXkA/PtdN3XD03+UiWPE9pIUyTOGWi4PkiIOrBs/NiOWyrk+aoZh5Hr+oLw2hwgOj5GIve2
HBFW9sT/8cpvBgeisBNDd9g+98p7sFNxIUgn7WHLL3zt8YstPTl9wwq/k5cCXgXCARzLUXdZNnws
Tv9fDvXN24/MARQtJ9PZr6zvVY1zTaf/3p7SlYN0KTqkGC+Ul7IRvfOUhx5P/jUwKg1ymL4ICPGF
vQ9CcDFakbVpJ7lyU1lqEMEjchKI2hC6ITzkLgu69ik5md4LjTmIvNvd/jJ+jdXvtACW8kOztj13
bmcb1wav4bu40gYUNF+FOjbjI6rqXgRvLIoenNOB9OLXuLrg/pJMkDU1ZBJ3+dhPnww0AwNvcGCt
zY2HiRX5cYjL6ac2ttmZ0iKnth/gtF7Zk9oRK07OvlSyCJyiSb4kHktD2C7bx2lImwNWnQ98P7d2
nUN41E/UO7ll2h1lLNlBe3LXsfLXnPrTnuUieXK63P5FhvylhuGrFRLX+HvHGvW3Pu3hidV2OrRr
H7K3poHNdkSaTESSlO2Ru66zr8bcHLSwwR6DKtid49ZoaGraRllhNXudFv1zMnXmqewbl4fwxLB2
Tjd295atnXsYkm1dE9/fHXypiUDTRmjPk+O5bv80+TfPfvSzrai39uxFDhDHvUi4C215KCgBzNVK
iYQPPIMU0vu13Gg6r2yS/0BBCy+da4H9Z/fOfmJGwoJ0+konmwWljH/mzArywsw7PpgtlZqVaL7E
TkpUfpx6ov2lsuIhGCk0wQUBD73KSwZljy2b6P/3e97bJNdxfRNapJXmPpVdeimyobzUxPVZ6IFO
eMfhr7WHWy6HBhp0UfreFSpwYcqwq5IWZhkOHcJO6OnznF+d+Az0CWrfjE/jYPGvxK2sKhxrkf5w
YtE/mXayoVDnxvQnMnL5Oqela0cJs3Q0S2jXVaXoIp2mJGrysnwqYWoFD3q/PuKShS6UrLvka51C
k8fvnHbfQqQlAAucn2zuk0iZusJturfgA6bdL4pz9XtwqnIn+Iiw4gLrYEVtQosHSK6Kp7Q0beTE
2bjLSTYeh6o2+0y5OspB8Qp8Tvx9YXIKrycoQmdD6qKMntf78uqqBkwI1GGpf+95YjoLCHQeoEDm
niBvUEYFCnjg61bTYw9mHmzLUMaDqnoWwvB1eAX2GpKW0BSKMLG/xiSu9r0vPwa04Uu4SlXlRnFR
Tmdw3qIsufPbPvSzrYbz+4uRLwU6urKZfCKy+kK9Qj3UqQMDdktBIVLLi0jLYePC8H4CiKlbrEVH
Tbl2k+pC/F9+usdNd6Myvvb+i6Q1r7KBZgX0yaY+27MK+2kSgTOBoTl+DIzEl7iUto5Fp0daXux0
CvK2O6dNEYxjF90+zN4Pc2j7/T00ucD61cWECOSzb76cnwfmfB2SZovf8P4IeUsFtxqQJGVXU3rh
ZROlSRY6MPAyDTjnI9nd/oS1ILrIkUTVO0meeP1FI7WT1jjf+477r6vEl3ou76umoUFG0joiuaQb
P/n+gvL+3yV7E9zaq6hbDElt2H63D0ao5zmvNiZk7dGLJTVNKi4T2GteOB8Dnz33yCZuj9PKk5c4
5ZnFCnWrQl5Gf3zmk49OMB/bjZ2w9vBrTvZmRFIrI5NuwZVh8wXpQTQXW+TulRW6BCRD5J+C50XT
S8brZ/gdH1mT3Flt9Xx7VNYef124b14cxhTQD66xQFk5/xidPOprkPG9yv1g/XyJSO6slPLS8oeL
4KgmDrCShOl4MFv+nRTpbpJQ9Zk6f2se1j7nOj9vP2fuaNtmboqVqb+aJMExT491Sj92YbAX5Qtq
2a2dDE16sUbS74u+AYhK1+3H+thLcLJF0BZPCoa5KL670gqdWQWF8aNUffnYZC8PAg1AWQMVtkvV
/CKpu7PsezaNG0EB0q0Y5HdyniU6OVVVx6CsFJ9tF54xx6H14R7K+gYNzJQ3D5Nw6n9zSBXYp9Gg
3htA9oOd46luGpCabOvZGefpG6tgx3TqEle/QrdBfpvhjvVjrFz7IiB+8bl0M/4tq5MiKjszpCGt
nRKQSIDyDtxp6F1iuumpBA7paap9fU4hdv1F4wDct7Cke3KAld63qJmGw9DyfxLSiu8iadqgL6Wf
h7goeC+TbTvfddHHUCMF9UoGblFVD1PaZRG8rLOjbIoq8tPU2ruMqoskMvsOTDnfkSRtdtyZID+X
ze1w56ZJfoxhE41CXTwfR4LDEle+Or3LptF/sdsOrAbf04e5HenOb13rXzUUIOuOWtu/oERcP6Yi
t5KgyVh3mDx4Os28KE+NsdtdPtbeP5Px48dcC7bXrBcySKHXcxlAsH2tihE6NdWY0sCTRZWBzKWL
Z09Y9T5WcfI57/oCPApg3h9NLJ0dt2v2b+FX6DOMpfs8TT4+n5epH3i4ska8Ud2eMFWd5wE2WZDA
h0YL79tXMvQx0F3Q8/nhztTZ1e3I57u8J6K8s+O6eRJaPjA3btA5qEgoJl7d0dyFnLKC2XwzuFlU
dLWz97hV3ONvZTT6yg1hxyp3oiNWmCVJHtY17UJwtMo7IMVg8g3h8TLkXuOFU9OanepJ+wX61uxz
l/XsaJp0jsoB8kuy6cHlcmJbohII9VSAXMewYQQzmSYiANCSn2bLYdAIAto8hVApyOKZuatqHX9y
xzk+al2bs8BmPDbtNEMOjstDywcnEpmGz/GgyT+No5qvyYxF1PiW/2rq2d+DUj89VqlD/wEORfzy
jRy/eBWWh5XY8hfkju1wRhVxDnEREKE2dP5t+34YW20X+hSev7tauv7d4OJfwLqYpvAlVqP/Wsxl
MBrxw9OJDEHQLneNAlSj4ezC8vqFJm65h1N4tWu5HkB6H52908MTyisy8rPD9W2XFvnwefRqcT/Y
CQY1L5vj1EOrP6tJtquLwdt5sgYyg1XjMfX6BhpWPVwVRDWoQ65Mfg8dGGcfgwWwT+JEf8p8vLPM
sxLILQcOX40FhMCMHtODtMBi8mtXPZZE45rMtfPoiHjY4XI8BgX3rWE/QHYgcgvL+92jIg/5ihY0
vSKFykHtzuOZ6tl8SQZMkw1oyhODINGRDDK+ZGgmw2w79h4MlJReXFO1h9ap7GPDVYz6pgROWo6t
H8XE749M+v1+No4Nnw6MoLZ1Hhk95BH3Wrh3xjbfK10A9+RzwBFC3QLuLkTVwLuESucM8KDrHLST
0MhXVEEWC/81bb3qYgksaqnKOCyhm7O3pUMP3tSVEQfyFbLJzvBTelmlotIx+Y82yYoLV2X1Aong
9lDbVfqVz77+B9u6Cv0mgXeb2xI3mBOvRiFBaYvvwfeG9toMJ+bQttzqMa9zCSYX/AiToBpR7c40
xiZse2mbkJMSZvRFrcrnAbi3fMeZgtqjTzmJgLeavuRsKO4H6COwoHHs+UW0LT9kWWm9GupS4OGo
bTNAswiEsxhz2+952sQ/rCmfzrFO4CKpnNo8jk0qwIsis/+ErQEVMteF5kHguXl2Qj9RHJnp0fOY
9NxAfgHaVLhkg2zxMI6IT6CLGe+Ye4XsH7Vt+qCMW0V2rVXKn+kVd14b4SDXh3klAXlm0FUECeSi
xLWIUB32tTc/z+UAgF05eflV8kSW/37kfORLwovTo7fb1tV0HojzGCcSeUopv0883zLgeb/PxZc8
l0LoWLZ+Xl9M39z5TRsqv/9hxcUrQeaFfbvFmns/HeVLuovlgVXRuSiswOL92e28faKarTbL+2VG
viS3oPZg15lAmTHjUuzrzLkbrFYGDecwaPfbk2XYoxuPH8Kn8CV1gHSo1VQTZEVr9QoA9Y5ajznb
anS9fzsDUfvvbBFoYwfdEV1dbFVX/wqkd+fOpfWrW3XgYfbWlkLt+1kpX/IHkqyfbQJL8QuB43st
iu+9+tEXw6cPrVpx/dU3OS8XpEiSxJTQZGO7emzHPYHZR2BouqXFuYIY4GKRVnfeMOhOQZtOTkN8
TmlToMCc6i+jb+xAIv7cjW15mTvUZGRS35W5kxy1GbpdocbkURkFwgo8SaPbH7w2bf/NwkE3SMbi
ktbWY+3htCMG8nei+2wx6+n2b9D/A3z+m83yJePAatpaDRWBTjIOwNe5H737savhZtGNKNaZYhgH
dI1RUEvzvoEDFKX+93qK6aujPJ8FNhv6nx2veBkoPpcPTYk7XCLa4sW92gFGRM3Oz8IXosDGR+E8
aHTjQmZv9qpQ6MwAKN9CdjamuLA6rvic87mPQ9cv2Smx3farhoRpFwFHr2HA7hc6Dqaxs5FMML/d
oSbTs6Bw4vKpt8j0zIgvwxS8UCugOUmirJ2mb1DrFfbOagrx1ZnGeacHHu9sZ7IC+EFZP3PDxA9i
AH09WHXefBGOqOaQeN38qivWRfOUGZQVQXcvh8w7tlq698OQlxdVJvqxzwGtsKaiZiGFMdwUZX3H
/B3aT3VQNtTHq1f2VTa7b6yvqW0sGP6UVndoWZWH0k1UFVU8T1WgkzJ+ti0WY8h595kUM/lk1WIM
YKeDK4TInjpPu0dqw4EurwT97RSWn+zrUo57Dyzb18m150ed2c0RfH1kTtKcR4NTsMhFGhC09s4o
kPqnkuWoZYD3FghcxAK701eXOzGh9m08Gpk+K54al2VRJYBMiS1pHQoIrgRCMeu+Y00dNfZYfVeD
Sfdmls3j7BTpvvdIuVet9VPVabVPuROzIB2grAc19LoMUo+2IZxMhirw/SQLQAJ3niyDvdxLR39T
pBEA4BLpPRHol4Ji1kzisW8oJJN0aiUPczpSL6yIxsAhiYPOVVc/UGT1QCJO5V2bwmYdpksI0OHQ
VnkK6yXooxuroCcWJ4hvava95HclW3ZuKRDmYDXVqIZnXu+GtV/G3+YxswKoPrqhK9w6hMV3DkUa
n+CW4if2gz25Pn5/nI/QQeg+0dYfjyql3u5/nH1Xk5y49/Ynol6ECOK9pHMzyRM89u+GclgLCRBZ
hE//f9pXs9qhqeqbLbvXRZJ0dHTOExzptucmLEnszJO774qsjVNR5i/25Mt9M9jihFnlbqywbI8p
rfNNmrjyMRhGvvFH3ZxxrOthVVRXEFKognvXdZxDVVrdZhKW+zj6LFH7Cf867hwOl2loHd8PFUUe
o+DW5w92s9FhJr8BD07gP5NUO3itpBHkOegXhfEFgdZ5rAdM06ibWjA0c7vyIeop2rt0TGAM6zfu
r6LS7n1h9/aOz6ilZW3jf4dZtDxOTSnBvUQGFLFm7B6cNrUewkkPah8khfgpU4APMuSeX61g+OOW
Q3aooLu/8RsYzzruQPYqGat70fXj14mF+SOs5b1hw4e5fLGgn4OGF0RSIwBWc3X0EqZB6AA4L6po
ybxdy1h1LBnp9vlEu6091YjEeZ689TLRB0lzZ0DzzSIIJCGpfhMYX8LeNnSzow+lfLrtcVJ7LVWJ
Not08qaO4MxSviLznBu4KGgwFgbS6bvcnqdvPLTx99B1yYawUDxYhYe/575dQfbZkUgTdTJMAmSe
UCE08hztC6gPkp/Xw/BCqDcZFczLPD1JtLisy2OiY0MTGBcMUPEqVxKMpTsYBUcxYz4mkFU713Pn
4ZBZ2xsHJiE6HN8YH9f6CAsJGTMqL+jiNG1TI/HLi+HZ62aIrXTP1z/R307+ZxuV8QZprkOv61He
9780d+LYRv5m30YnuU2+g9tUb+mX+RycrYPavaTnowdh+fdxBbe18Fom10zVgPOU2lex38HbATxI
dy2DXUiZTJ7ZJJsWfBE0XqbOfknhp6hTep8X/p/rH20hiTXpYFjXzqUoU8WwWjj4fb5JCHmWVbdr
choVzfA9tG/xoAEV3GSEYQsKkcLiG4FK326nZuZbK3fZ/vqLLJwoAiP5mxLHDsLErsC/y8+E0K0d
0i+dMx3m8mddrPX8lz6Xkf/l44Dud1YOgOa5p8otVIQ623vjwHBDDs8ZVU88b9eUG5eG3kjvLta3
2NrnNGbYNL9Detx5502Zb+sWW+v1r7b0PkbPRA1+GgLprmLErmcW2vedFb4rpzsUTQaGaf3i8+pw
/VYL8cVkVqW6LirBc9jY4QQ2BUjQKr4b+1+iSY633eHykh/yf9J6sw2P0/EMpPV55MUxHfNja8ln
kquVjHthlpkMK2LnsEwfPBlXWbHhTr51hnOKjvZMq0jJr9ff46++0CeBzCRZSVJYtC6EHTff6Lf6
YX7NzoNEvzrqv40/2sdz+B0Jsv2/63f7vFjtm4SqJoQcRENAXG3h+5BGYVMqK4KmN9tPGVdnkvF6
N0ggRaNcaqvc+5ZoVmAPC1HTpFlVUjrYa+sAGYQ6C58evUz+uv5WC2vnL2bn41zgFKLZIfxWRfqN
hpdl+o78a6XJtXRxY9WgIE2Hup/9s6OmVzGpf+CJkkW8vk0cyveNTbK5eAU6OgvOrRt0B8Kofxxq
Wq50wZfmsLFNDhSi01YKLFkGGfcDGBzZU+pZKEqVc3Xx2RH/FCJYK/QszC6TsaOQGPXoCMILqUjg
+/BrKlsck6ZoFjBfFW00WvVGQ/ny+qgvTCiTxMPhq8zKAY0jASh9hEp1+t0J5uDH9asvRDCTxFOG
RSdT6Y7n1P0N58WognUeKo9RWK6xypee/3LnD7M2E2wIKzXi1MOyP4VLf7jjmojh0kAY+yM0qVCr
tGu0T2u5cWcnRj38Sx/OaN5kr0C0bAO4Hg9sTTpt6Vtd3vDDm3QBq3HyssdzD8RSkNebHu2SsLxU
79fcS5Y+lrE9DpPt90jep7Nv+8jwhYAzHM4418d6oYfnm9yQiRUUthLwN9Cu2++SefI2rW7abZ2O
7gMkONstAMTlviKO/1WRzM62DKcUGnmtlT6oAB2vQmkvx/mJN+9wMXZPSVKqGB7H8lsPo5XfVr5q
j7fwJUz1Tt8amB20JI/n0BYAHI07Kw/X7GcXwoVJG7RR50y1Y6n4Qkzn6GSUhRU1aboZS3IqqzXC
xUImYvIHdZokUk12D5lQsvc9dUBpdTP2/IGl8uza+qvtQb74+uAufS9jcnoq62xUdWTcet9qGk8g
eFy/8MLGYJLJKt1QNgWXIq2WJ1XWb6MTHjVLf1+//NJzG/vObBN/lKNAr1i4gMCxV8du/1y/9AJ8
3TepZMwLWlZMPjs7l74VBx4UBn+Yv/Chb4+o7YgjyBxwii5Q33TVlOyqbPRuS9xM3pNNC6abERcu
IOUUqVQ4UPPtnySZbPi6zCuJzsIMMzlPDSl1I7yiikvUHtRYQp5In6AiBl+r7qhYcRbjCn5haRpc
YvCH4IfORkLEjIPorD3oaj7X7rzP05frI7V0cSPLZT2dCyoZ1mOW9ZukhrIaSPnPE0wFr99gIXSb
xCorSJAYDLBhF/VPH64gKkCZL8233LkxfzLJVbPWTQbfZxeYcKA6WrdqHjDB7L3KA73yEgtRyyRS
6dbWcM9N6Fl1gCYED8yHNpW7Sy0WrZ43lu5x+f3DMCccgbewYa2kU9iGRmOWDdtA5dnz3zZmqV04
kmjrFk9pHJ9NLlU3Nyg2A6IbN1V57vt+F2r/3hra29bgf8lUENLKbCc8s8apN0kOh7SZMwLf6mY6
TMB/Hm6aXdSIvRm62xUHV/zc1xeseZ+8Tsx6QtlQ3EGB+sbRp/8eGb/wHT8fW4jzcIi5V216kpb7
2+6CQz/U74FcsxxfWIvUCMh+3k9Q+dT0zKv+HzhMbopM/oAmzErCuXR54xwwWZXbQ6rNjitQMxk6
+RNKpeS2zeSvWvCH2avSGkwrG7mmPepzVqZHi99GhvFNolUN6EoJKSQK+dnuO5AeEADJ5u9JO5Dt
9Um08GFMrhXTaY1eOWzZqA4ju3qG+gBK9bdFb5NMBexz6UuPjmhSQtI+u68h8Zlb2W1T0zFS/CnV
qZzmsgRKteiPDkgkzxBhKu9IBgNECvDVnpVitXq4EMtNQpWEVE42Oh47z+Hwu3WcO0cCyIW3+x4k
81ojfOkmxpKmDpA1dTA2cSKAupnsEG63eYzC8S+vC24rFZj8qpZ1ddeidQPl/vCBZPpVrRqlLU0m
YxED+ux5ZdCHKBX4UBa3o6ywo9l7uT5VlxIrk1s1ga9uK6LtGHJgb7XvZGccKA6c2b9VCJRQTs7B
jANGOP2EIODu+k2XRsQ44oMfJDla38DEeD/R39mmDBakMj863tv1G3zqJ4XdyORYOXmX5bCOhLnI
rJIzEEz8OGRl/erXYf/ApG5e1GzBfKKi9FCHvv06qtl5GEvH/mpbKn+CTZNa0WVZyOtMGtYQAnKG
lKiOuxS6y1DPF0BMD0CuQ9/2niT/9OFK1Fn4qiZLJ8iFdBQO/GeqIVxXZz5Ajt1bMg3vCZyZVo4Q
Sze5/P4hLANK5uGE2cL2qRcTuueWHz7KofEOQTsW2863utvo+b6pbp7WOeyPx8qOSYI+WUf0doLz
tuN1p+tzZGFdmZSCtg1AELUJOVel3UQBm5LfSvl8w1VT/Lp+i0uE+aRQarIKuqQrp75X9NyU9W+o
nsfw/3i+fumFeolpCW81WdCnVZGc22rM0YCErLBjb8TYPwZowpCSxTrT/1C9ph6+kEyaVAK/oCiN
JdMcp/o98NuLLiKgd48trXYkeL/+Tkv3MMKCp3KLoFIZnodg2iYw35JERI7/RwywsgCO+/pdFsbd
5BcMAZDLSozkLN35ZHHY2iG7ew+Tma1soQvai76phT5SOAoUg9fEZBxtsgWvW2xk66i3NEnnCuw1
y4Weat9XgBtCMQTaUeljD77b02jrCpSTssl2k1d753JK8xjFZ+8lRGG8icY5AzIC+lyPPEwg+eVP
fnpUQSjifoJdw8oSX5i1JngeJB40j3UHfyQi73H43AI4uxKili5t7GWD38MHCl6153Dy+0cB9eV9
m8o1i/mlqxv5KJMdGcJRgOaUhu6p64PhgTl18nR93ixEPpPg4RZV1bT2CD8MODmxCbDsNuD3PCWv
lEC+5vpNll7BCK+JDouhBa0wZnnfATYCXqrfyrUdYmnqX37/ELzhQwMg/UhRRnfCE2fJq5KwfZ/7
t+sP/3en+STe2Ze3+nD9ZpTQJNGjjcYAIL51XqRb4cFhCGjXP6ThYm9lFdlnTQ+2sMzpKVVABLlj
Yh3Csf6duSLZwgJbHsNCN1+8sAL6YUr0SsT8fB/2TO1bOythel0247msdOwHXER5Ur8WcIRiCVC3
MNHcqgHZ5/VvsfSpjVgGonrQt8EEl9iW3nXS/z0UwIIE1coh4PPJ6JkI2HoS2qo8+LXhUHzH1dcp
/OoPBdBVa5DLz5/fMxGwhEN6JYCR8ZkVOv/hl506t2Pnn+mQr1KOll7isg98mC5a9HkPkZc2Lqw7
X5ZfbHKX5/IQ9Gur6fMNxTMhsBz4cOHkPlih03Ts/ZeABRsB7B1NC/QT9OH6UC+9hrGq+nZWmeXA
yE70Eir/FTnjrXgU5vocNNP79ZssjYextDxBZxu94zaeW/3U0vZgh2qvimx//fKfxx3P5M86rB+Y
mPvprLWHNDyLW6Dqr196aRCMmK8g4peGBNVTh0ODK/N++S0ro8bS/6Cem0OTjb1dv9HCvuuZ/NnJ
AjlFQ/0ldv7XfRv3/nk/nvoDAXgg6n76r+6L/8if7Lskdo4v+X36Jn5ev/HS2BhrvZ17S08K97WK
V6i2AMbWbJlYKXwtjIxJrBVOMMKEve1j3svv2eB9J9YtfpKAupqYbXCauOIUJZYm0I+zL56ZD+GZ
m76JCdnORGmDzQrgDsjqxS4l5E8+V3sswH5lWi2sOhOrLRuomEjQ185el/sPMqHzs51lIBSBPwKa
jz+t7MhL97kM+scgpQH0BaSghmJKFoc5uZNTddZQl1CrgiAL88dEbdsFLRx7khgHMA3covjaUPB1
pLOmpbCwL3smRDocYZlBe4WswtXfAN88W8Efb5B7kcwPdTFu4SG/QUJ2HgBE3fhpGY0MKggg93Rg
2QQUmGeRAS1Ibws2JsiOCxtM7nCsYg7Xz8anh2ReM0Nf+pTGUiRgntMyRIajff6ovOLJ5tYO3KCb
Kp6eiaPjLh/ctp/7WHUQSQSN/G0q5jJKC2uljrQQLE04XaZC1xmTAqt9evT1HYqqxxBm2wQUAdfi
25vWpgmq441OWF6i0zSp/reyw7im8+PU5bfZ6kCt3VgyCYCajmshD5f1ngK5663KnSyUqzwTRwcj
aDrXc9MD7e//QlyMi9B645QC09pnu7qbvlDevYKMBdONVXffhVllOtJ7PNEueGdFzOZyFxB+N7UF
JGbWkrmFEB/Qf38vKXlRQK44jyvlHTo4xQNt3a9Juy49u7H96pHSeZi6Pp7kuwIA2A9+OWu20J8X
ITwT9cuzTHStj40vq+CZvp3ySvzEVm9v/HAmv1qY0z3agz+8QSMwhICSM64EkE+9g7FzBcYy18ST
czo3F7ZRG+XNo+gefDageswjYsM6150fRJWfSxQNuvKRJLfV8jwTJDhZpMvVAJEua2xllCZRVW/m
XO+KCwFijrgcVopTC3HAFGIXAaOwlFRl3I6B/caDkm+1Z9FfqgADYJYcWkiqble2uIUpYqIG5wR1
MNoHVTwP6J0L6DV1EWvnlcFauroRDWoHVbXpcvVufJduueGotoWrKf7lKv89cnomPLCvAEJVHFsb
tmfvh6UDGyxSwI8h6gP28FykKwOy9BaXtfshDcgd23fGAnFncMKdShSs/8TOy5OV89xCCDDxgAK0
LaCQhIpnqz3Z3bjPqHMT9tszBdcpb3x8Seh3hSgzaVV+14FYweQvrH8TCJgJMvppjrgIFqm/B+F5
azt+hKMKEBqz9aXWgQUlu9DbsYDdmFiaMuxegub8IFAhIblFISjU/4FlSx71mt5mcuaZmMCkmDrl
jDWkp+C3XdXlPod+68jOiX+bSYBn4gBBZvQBxCFDXDnPdchBxwTjY17JvBfqHCYM0JtLVmS0LWJL
/W+Eik3g9RvoU29k8xY4HjzJV1bEwpQ1/dv7XLO2yUPcB8z2qclPzKcrLZO/ndhPVrUp5m0JOtqd
wukhdPtu2xNbbsKU0jgMSQo6dU1olIAbdx/UAVC5YZfsx5y773XYdABmDX5UOgVc0lvIZCtSOH9y
mUA7AvKK0SDc6QXkR/o9dAgFQTnv7nq76c9ZXaidQwN7U4us35UDUvxBA2ZUh1n+hiJs+3Q9+1oa
HyOStKUXSBSj+hiWvVOU8nRfe+0mcYfvQevHXkaCCNXp2xJW08ddz1QU4zQXIPuFmybxdkV3LOQa
wXNhlzJBiAwC2GWRpH1sQ3s6aOIajZrRZVue31flbU5bnom+mnrL7y2Fm3Tt9y7dV2IN5rP09EYS
EUDNWA5e1ccgq1H7YtUAKEYeOajTre2sC2vElJjmoZt0sJwbYhk2F6Nm+2sHHYzr82jh8U2/BwiR
kmokEzLhnk5Q9JIyImKEpRpYk1HiuveZEq/Xb/X55ueaQHg55y4sdWsdp+wACCdkacFQzFYu/vk3
cs2tL+whnpJ5nY4FUiqqHrJi5cKfpwbufzY+W1RFWpf5hXIDKHTTcf7UNon9p5xJ+gUWxGuYoaU3
MPoOAqblbtXBKbuynzJkakVKVzKzpSsbUxSqBii66q6LmX1UtIugCbiyS3w+e1xzk0sbMblDmHc4
g7+4lX2yqheuoTSTyZ2GYsVN88bc5zxou3hjAtP1DkIi1l9j9CbSxF65/OeR1DV3oM6bg7K0aRen
fRg5zj2Rr5aE/mzRA78v0WJY089b+liXdfEh+RsIdSFh2nZx38FONTnV3N3qXmxmKI9K96Z9wTVN
C7qKOwmkDdrYZpycimoSx0HzcG9bujzXOe3eIUTCNkUapisRZOn7medOYOc6sGC7eGjkXUPYa0/F
HffgkZBxnNp9AkdZf22vWJjK5l5RupMOK4EYYtXYhZEmZu5Kgrs0Osbyg1zPRBMLy89Tdn9vk77Z
oPGu4aANEQANhNEe0HfrJpQuXOL/PRVm2xG6D+ouhtEQ38wJUs8m0eLMArTgifIh4uJ18hsZ1drk
Wwhj5h6SBVaBkh2Bd1A6qAcnn4onXuF0phV3olquOu8tzAYTYW3VTR1YY4reGNvWSJZ2M+R9d+Ix
q1em28IMMIG7pG6GSre8izG3o57UEZG/r8eZhRlgAnYn5UNGS2NusaE4Se6dhKiPwqmhTlqRelsn
/cqNFjZCE7bLXZScnUR1sRtke697guLQFjn19bdYUO9wTcODxi4wnKWH4l/CR0gMkfFIYVd2l8EH
/iRnC4fODsOdscKJ+jH0n+oMYgUWBc+vbsmwKzWkNQJartm3LLipuSamN/A4Uy60YuKENVOUJeLQ
1+Mu5xg/+OV9r6z61SqKPQHXHTTNEMt6blZ2vqUvffn9Q8h1HGdyBcWiHpBr2PQJQrtM3XRycU2M
L03TEV6MmOlt+ZOJH1SsHOKXntmIp1BkG6RLkz6mDlSuyze4zG3IkKx8kYXlY4J5oYYHY2oK/VDd
yJ1tjccGchcrM28hxpiWCY5fTa0TsD6eS2ieg2sNuxV4mMe0rtOLQkq1n0XV7sLSmX50meVic4De
9A7qLvI0uXLYOKIA0jWs+l3WFc5BAFfz8/qzLTyaCRElLrUUVNt0DO2UKLuUd/JsQ/Kja5PbpoOp
vN9CSmtuRguLOj83w9Zfg9Iu9CNdExTqdhMJZYcL95t2V52yZx7rV7JV23yf7nXkb4d9eQrP7at7
x+LmoDZrrMa/d/jv+RmSG/9ePYXT5AlaLMiM7ugjO3QnKA/uB4B5IliO3qMpty9O/Gm4kzHOvDHM
pHfha7nSwiALp3fXhJRmzJ9z4IjzmKcoLG7GBJDe2uvfxkBysqEEmUYKseYnFFlwLIf8pBqhRuyp
+0m3BIBsy2MbXzsAamrl3qFBISB/g0RSbWZRNBSyZ272AOZCAXPbqkBJ2y94NNQuI9DhUWGkg1ls
WltWoAPN9MuYF3qbu+m8tew+QT1EQyckAUCFEhd2V7U3PvLC0V9LCAD8CUnC7yu/q7+FF1ltD/ZJ
e38QzTZwwyDyQq4frJLnewm1u0gzErzaHdeb3gMEvrhwhPIOrPvRG/N9YdvjTsxDeUzsfnwrNcxr
JaQUdwKaUr+83mE8mly/vUdH0d8HTTbh1Fw4O+Y2/FcDrZcy0gP8uWD9lCH1ryv1UEGO4gX0Ggso
YI9aPxKrCe6cGgJs3CtgB9Uxp42A101/B+EF50xr642WvH/IfIjhWIPHN32V/PSKgLzT1OFRDUTa
E9yDGJT8oW0006CORqIlXKXyaYDQISkgtdXp7VxW3Z3lzhBoIX5uHZit2+fJ/ku0crvHwh+Gd+7N
Kj0AQk6/IclLosR2MKetrIibOgWDswQpdUSn/L1RTbIvS1TtmZv7cQC9wg1icnjKR06hB6OgGNQC
G76bsj6AzoMQ08aBEl0STT7tt5NyCj+qGo5/1gW13mm0f++YRclLVVFyOcKn4Zm29TvaddRCXOJT
EXtQQwPYaYAg4vXItBSQjVQwtRuXwDktPI/ybcybnUz57vqVFzYSk6AAi2X4Jlh1eIadqIxccJLL
LPg5t7f5HrkmP6HtbBQKIB0TT2JQUOvwvmVdu1YUXug2uyZBQWa8nZwOxwoUTN0t9Pv5j1l0yS6p
6+ycFLCV5Qm6p6h/pltAMYM9zuTThucwYi0L13qC1UOzlQobkQ1Mcdx5nfMIuYTpeP3jLm0ol98/
ZBZ1r+uyDaVGJX9IkIvKg5KMbTtA+LdpIleGcGFymL4iaNa27dwkOLmHVcTEQ1K8XX/8hblhIts9
PpasGUrYkEosAsje/2wFprxog5XtcCkNNQHrJRUqGdqGniFilseMlvPRx3lmO1sMwpwKdXEiUwj9
K9ASobOFciuE/Unx2OX9eKCQ0zpY/MY08O8c+zBY0FLKEzKV2Jvnk1Bf0WCMuL9yblyYCKbFRIEk
cILKsozH6pGGqDWz8TTk5ABLjZVJ8PdU+Mk+/B8MuxWMorzMggHr6xX6S+KuSgpyqpLKOjI4OaP2
3wXurxBlwTfsHgUOjsDE5l5uRyPURfGfpv1Sogi0RYwU22Ly4M5QZvUxJ4RsWncQRygA64Pw6hLK
nzXEl1Je4lzC5uMEYNI+gOXjl9qehgipe7+3gsre9rrh76FnTee6mepDBjG4ewa73IfcgciFqJx0
g36N2lU0tXaVB0O5cmZhLIlm26BJCZTLCAG/L8khAYY/aUs6RxTAmi8plLh2czu6mxDiWLeVef5C
AT7MgYYho7R6pFF6m6kdND6De5y6Id66etBZWKwmJLxjsi65hTKbIO1DNvrnqg1WpsDfVfPJFDDB
4HXaQ+YtxCyDZIbuogEIaHUSPlcvjCuo2AVtBTFgzl3yraDhuWvqJpo78V708kihQPxT2BlBlmS1
81l4rNmTSQSHnFQUQl/dmu5ViOD336ekJnRumJ1Bdy7AzbSZqm2Vt8VOjIXcQcLOPYKi1b/bZRjC
xi59c7q8XTnxLsWyy3h8GFlZ2mh1lnmIbTn5MZbi1dX22xR6K0eHhWE16Rd5A8nQbkTZTnBIar8n
8vV6CF66rpFd55lzYcll4Oe3al/waedxudJRXYpJRi0rmMDHKkYEDN+3owoq2HZd7mypD369phG1
8NFNHHtatH7XW0MXq+lBg8nndnSrent/07exjd01LJFsZepSKoUsoKTHrv59/cILX8b0J5iStAgC
G2sUUpBnWnm/OnCMmcO3iDQ3Kc+4Jny9r9MOig7YCSD8Eqp7qwLorXi0mnHTFGt+u0uvYdQIEpHB
6DqnIu5m/8WfxD+VO56ypH+g8sbszrQngLCznw4tlTHuM+2yfKY7V2hvJaAtvYAxQ0colJZWo+qz
CF2+K9qObOB27r6VLPC+zgGpV1bC0jQ1smtptWM4QZk8dot5x/gxd0oA+fa3TCZqwuf9wVWaw70U
3DJFI8qG19Cf3jMRbh1QJFb2rc/fAG64/45uOikQ3HzMWKfZd4pFIJZvkvDL9Tf4PAZRUzka4qad
dIndxR34XhEkCsIIOzBdyZGXHv0y+B8Cs1MDtF2xpotDf962sC6dvW3vriSYn88g+h87NMufScFQ
Qq+mfTDvm2k7pFDCXRnapQ9z+f3DoyNOcI7jN4bWhxuVP2zqNfWmpY9iLF2OfLFLHRTiW/lup/8k
YMF1aw6Hn1ewqekwNfWtM85jhrjf2z1yPSJ2oPdxGGa6Yht2pTjyQU/b2+aOsbQC2IhTsG+xA2TD
I3PLu5aolVW78PVNtPoYqHC0vbSLQao9Qq1273dkBRSydGljOaXwjA8tCDnHvvOalM9Z+Ov611gY
VhOp7sKUaRCQYIwHOaEgQ8OIcvLkr7kAXx7vk8zKxKnDn6FsqwHZeemmKYySrSCepkBvhzljGwfO
FhtbQyTVp3O5Uob+e4z/7JaXN/2wBFIfw8sbxeM2B7suQrtlfkUNjEHvmI3bGZgNKH8oAkh7C5AL
kUn6AMMcT8CIUvS71IVhVACVX1g7uxQ1t3YYvltw1XUiTWcoOLMJ5TWv5AKy/6zyOVxUBvuUN9AZ
jkBWa+9h8Nrj3F9am5wG+s0KXbt8hvbZ/PW2ETPyr1CGrgJORJ0D3rIvdeOQHUsTa297rFyZbAti
rdTUrLL7OmvKLEvjctLgbHpegYJtYr0PZZmVJ597sBVx09yKByvlG9F7Nexa4aIAlWNZblJEZo7/
T4otLLjCr6Qu3AiVgP4bxweaNjpo658hFCah7Oxk+RP8/qzvdOJQYq+1D9qiGMeV6b0QbU1yQdaB
rdugdnuy59k+uD6y7EDxEE4zth/E4Kl2a+e0pTsZ8RF+9ASOGyQ8lUwlv7XlwSah1ayyAPesgU7h
yicrmdpSLDCSEI2W+AwVTWg7px2vIoLDy0YGFft+2wQzAmSnZZPqouVnu3V/Bqy670Dvgb6kYCup
wcLz/4dHgDRJKSbYKUjIQ5M4j15XvV5/9oVRMBkEyaDJqKExftJw5fGaIO7l/CD5RfpZraHKlh7/
sot9CDA29LawhVkBHr97aWq2VaJYGdmlx7/8/uHSBZzHK8lSdmJ8PtvixanljtbhZpLeyrdfOOqa
DIIh65MiKIbg5Hjhfath8inpWVZPAr37uoI1n3IgtO7vbhuOyyf88D4lVl6jLDs4Zd747JDqfXLV
IXfRLchRGLztHsbCcy2vdi0WuCdZJ5daXfNQTxCCLwI6w/6mXRmZhX0yMKLuxQGod2qgX7SfvbDO
v/PI+Nwwf2XeLl3eWNKkwXMnoQoBIxXhN/hPtc91ngAcW9pi+H39Qy3dw1jXo08tWBz47MSJAvMo
nGQftW0PswXpIEzddBOTIzD4Ogxkm7MTzI4fyazfU6s8iXr4cdvljTSI2ykZZ5HQUzF6X1phvyV1
cKiVXpmvC5/I5AJkTdeMXhtS0MNRgiz0TiT4I9ve9vDG6ta+bmGwzOipYQe7BmEChhy+XiN/LSTR
JhcApguaVAhNUNPaJ8N8H0JYnfWHERZ9zpqO90J8MqGQSZu0cOII6CnJk99wwoDJKXw3waqBHIOn
9EoKd4kOn2RwJiaSoTSYVqlLT147vBGvUpHFhufrY7D0lYx13M5lGoKVT0+kDLe6rf7ndtDmU9J7
mvyxioDRerntRsaK7kTD4KwmghOsTatvM4wRTklV4nQDB61fwGBCxbvM5UrXeemtjKVtTR1gtlXB
Th3cMkYJdlZ4l8FKZJ73gr5df6EFPAw1QZNSoGBjewRafWOQwa51HPxfc+knHfyvON/5GYX5VwUF
2WYGbJ32ZHzp/TKBwV1guWvsuoX9y8SDwXx6bGApk8ZV1R/lEO6nAkgCksa2Px9kEWJ3iRO6xk1b
upsRbkYPXu+hN8Goc4a5G+QJyYxyAyvvsGzv7QRm1KC6S9au7AILtzMRow5rS123o38aPZ8drcFF
bKtC+8TdsIsoVndkdYWLzRNGjqdOVP1KlrzAK6Qma6LuLNgtWxY9gSpgRR6BI1qctg4M5Eiv+GMI
3lUUZAloLJWdTNtOzN5XRyTFSthdaLpRE8sqKGulxzL3NFXj/OqkBLJ6ST+hgTrlDqS2XTg0HfnU
U33uKrReIlZnVbW1a+IARyfzHXgN/ZZSf/oGm5Rw5bEWdgOTh1G2wm9zknonGk5fkrGcN3BuHCNL
jk/Xl9RCoDNBr4OminGIH54GBtmlqLN6d+9op1xTvP2LOfkkkpoECOU5YkpJF5wYxEXaWezgvvxc
tQ20e0VEcXQrGIvmuTyg5bEdkhTwZGtHFRp2b7KaN7b96o1z5HqPkjQwaiqOzE5WPu7CVmIiYmuI
G3o1n5AayvFLY4lN7R9VPj0q9n7bxzUC8JQ2kDIfvABHP/5W4iwLS6mVcfvbQ/nsuxrxFmUqWzgN
Z8AlTgq5phsI2Egl/Ql6HlC6hlH6eZpdsD7bEaSTgNNdBVWhgxjgPq7mptu6oAv9/vue/+/X+P//
j7Eva5IVN7f9Kyf8jq8QiCHi2A9Akpk1z1W7X4jak5BAYpAQiF9/V9q+x937RLhvhN3t7aqdySh9
3/rWwH8MD//8WvP3/8afvw3IJBS8tb/88e8vg8J//vvyd/7nd/74N/5+/DHcfaof5tdf+sPfwef+
63urT/v5hz8cNMgL/nH5MfunH2bp7T8+H0d4+c3/3x/+149/fMqLH3/87S/fhkXby6dxMei//OtH
5+9/+wu9kCf+z+8//18/vJzA3/7y0n6K/lPjMv3z0/7nr/z4NPZvfwkJ+yuMWLOQRISmUXyhq64/
Lj/J079G4MvTJIvwS/E/4vr0MNsWX0n+Cg1GiLggmDFELLo8lmZYLj/Cp4WEEGSjEArl9SVe7v8d
2h9uzr9v1n/pRT0MQluDo7kUGv9+dNIsQZxlBD375fiilP6KTJBxGfMdvLtTJ4V/YNQttwHrsrZU
cN+LKlB5An60MDlfkEpJNob0SsfUEbTQACwA67OoWmcLr43fXcJ/Hefvj+uPW8/lsKIIXgYZyF8p
jZNf1fGsG1unL57LHbKF4RUi2j2skqUNtop61d6MVo+3yFVHXOs8Rd2DpmT9M4r0H9dbXHhGkAcT
M6RJUYKw1Mty+buuMR3AMXfIUzzyQEXJkUfcgHyW9N3FY5Xg9P/zKf+y612+j0U0Ixn2nZBQWHP/
8fu6PPdUT216hBmTWQ4ujT46TELaChmm5LdVqPUevZhA9NvqkIDKOkcLZGLN/elPDuTSqv7+mcCB
xCnDu59FWQJH2l+WlRFMNIZsU3bsuUWpKNONPiAXjn9vLJCSvM9iVUaSdxPSDPftNxKM+rmPdpg8
LBaTUwjnHWxiEzml4k8ei8sl/8ORJTTKowwOSiwnYUp+WUz5hBTpIevcMc7ytakB5ibxaZazbv7k
Zvz6/KUJZZTh4cuhL0+SX+99mOsI1gITjGsw8soOfCJxWNsxo+/7tLKftNvaYpEIkgLEGoMS11jd
/JlXzx+3JDwPWAESktKchXmUk18dHOiUiwY5bO4I4ofPCpDeJbKJN0+rdZojfkNW8Wfc4z8W7v/8
Shh1gmwb5+Am/moKglSMmYLytxyF6ccvcu0V6C7wvkF0whCza/y3bys0FPP2J0qO/32uWMkS3FGa
5Vgif33fvVD7uPtlPkZWEYQxj9DCl12QjHjSeoQiFBw2KX9WvP/vs8XNpcigI6AFQ0Xyy3OuhxRp
NhGZj0hIbE8mn0NVSNetMF2dx+80GaZy6kDMKf/z+3V5j//4ELMUdqgUZ4l/579iODzJw3Cx0h65
x9i/hNHI/DNVeKKOXiJGFyaeYwqsbQHvv85TS5Pjf/5+Gv5jiP7vQ8hipF1ctg6kFOP5RuLtL0sN
SOwNVjxQliBuu/B17UfoOGIE3UBuW8teMCvBVHAYL2bD0QkOIvwK4L4UFfdsg0MOh24kiXRF5RY9
xvNkztyG+WnKt/6la7vwfvZ0PJq1+6ZAN0YpF4kTnBTWA02sKptGNAWbe1sF0E7cwxesmZHarNhV
MDQjyGx2n06tD1pdOILgTWRci+Bzz5Fi7ZDKzad9+kmngSJ5b7/WW5SeTcj9VZo7A+0cFye1dc21
yYKsgmWa+mjHrUW3GP2c9iG8ASAH14gOb5SVMnvu0LHVycTa+37DiRPePvCI3S94H88i43D8NU4N
8Fid9G+wxfywm4orwxN6040I8UM6lp4qapCAlkTuepgWCzLYgklzqgJeZivJLs7WUAwVUS6foWUG
uZcK4irknK0fQJHmA8EyWvXwMqi3FDtAHexOi2cNMdpUZoi4hsYtdWxU4BcnLJ8RrG6ntK2RJCk7
X+Ya8t/CIScxv3Y2g2G6z8Cv1EWfdT1MO0MkY2OrlnizkHIntRhlKfTWwel+mU2cP2TB7D3kYEB8
oazrYSAP4UE67TgcRmdWbM00funwieMNiVfaIcbTyiy47dMAbNILsVfvDwMIM/MBWaeue/fItY9P
fd7BehCSs+3BKBcmCKRs8c81HSVilpnF/6aa8u21D/PsksEUD10tkg0bPV0yh1lFEiGFASoHAirW
5Us9rveUaRlV/9yRt3BR+siQjxn/tDzEx4bJELsnEKbxITvMjb5wHyUhgizTeCFFqBgitUHrwyLW
c7j/F7KR8AbtlxxHzRGl1lZwCMU/ZyIRMNoiCtKUAZ6hrmpUhsPL9UpwYAj7nGD4ajDfU3c7WAxj
mTlIMBBeK2RWNglGsFdbOLn4S5Qo1hUNjYyvBGaMiKLEtnET+3maqnEOWHYXDws+eg06MtTTTOb5
GpL5zVxp4vAsEzVn/qafzfhlWroMXPk4mtYywvuGC4VyYai6Vt9oyO7qREu+lumFr1iF6J79mYWy
fwKZCYnZeR6w9EZByN3UK+vB5w2R4BE8X1xMxaOIl9jWfu6U/iaC8Ae0m56XNt/j78iQ3/LbrWPj
/ZgwupQABPDEJXtjcwTT8i0pPPPkWxBZcuOikVdTbNqf1uBagW/hBa/YEI+sJMu8s6dewlIFRvI+
G2GFn7m0QBJ886HoENoiuRhwxRACgNTYB4fJ77OB/QO7rEcYqZrPhYuLG/Ewp0hRBbf/JUU6HS22
BO14PROGoPsJCQgV2leZPnS9YBWDMoHfb4MTCnh/uItTKhesZYY1yOWUCgSvRfbjUjOAYqYcEdc9
Dxfr5nU7yibHw2LzoV3LhAmNANSRIVC0US5+iIieRpiELMhdpTnxv+0DkqVPSzfBJQpBD9jCxgjW
/4UE1FeO8UowjGOtx4rOLMlhQG1EftRKoZRZOpY21zzdI1bmc9PwCu8mPcyp6qcjaD2GVeGGjHW9
g7dRKNPdapvqkyPC6huFdqEOg6zBQJ4Edc4GfR+GQXLltn6VpWWh+qkxhoaNQt7dUzBWb5AChMxU
vLntd5eRJHwdxiZHXq9Mm1JzESCYFDiuKIW15jSANYOI976NKsTT5025ZG1+gCKjx63vQa4tEAiS
J+Vg1qie2ph99au+vEvwNavzXXkktDbIoUUK7nWv57hQTJzTkc53REb5cRvhkFBQaE5OIGIhuLnb
mvSg4jZ6XSKayItJ9yP2UWTMxCuY4s5OtfNT059JB1hEjdBwaLLDsjTRwVWPVqjM02SoXb+uZ9NN
/qtofVTHGh69CEXht9BAvJMQZhMYis5LKSJkMSGUaUcQpBrXZ6eAKzZQOeRlqxtij5mzSwG0aa2D
UKLyMyiM4LxsptCVNnD6jLUPrNgO3hYb1ikS/1jQsBSBSdJPeMi8E5O4u3jcp3PL4M/Cdp6f4W0C
vQfobVNl5tgiQjposEQBmr82KhzaQ+ZzjlABHuXNncBo6VkHE3vo+I4lPe7GQ+Ya+JhbkSbQunEA
I22PIbZHNh/wFCnzj1kNpr3ah57rEhM9qUuN2OSbFbx1e7tlJv/mDVt+jCi7DlnDwbdTiOQCRGDC
upl0d4aGFjJUI8cJe1fvz2oITVJGgVtFITKGBPshGB/XRU4n7BHhjY/GqyYnFCtnRuQd4s/tfS57
ENMHSBJXB3Qb11BWXCX8sJgeG7UU+jmPYnXYyZJcYexIvkZszZHw3OLsC5QMQQXfvPAh0nb4sY7U
H7yDjqWg0Rz3h05oRcs+XyXwm049i3bt61WM7S2S1e2ZxrJDonYHNRKxPZJ4B3OTdwRB3limsh9J
B3DfQLWJJdtYaIi33tzDGHeFfnjB4HZMJoRmu8HH4Ba042vXR8GJ2xzvhky6BwRzA8pqTNy+kZUk
J6a3+QCBCz9idvNh4z2q2tZ8X3fMM3e8nffEyu3eZfSRgQBQDo1ejxsGSAcswLQiqtkrVDu7PiSy
03fCh8E5jXVfwVOWfEMxaG42FD3VQrDilQ1CP4rZu+ge+eNXbWqQwnjJsIeN1A5GyAK9A08zVmiL
211Oo+veYs+MLnTeDncp7br7dVg1LYYZhAdUFmattW8RpuzjfqJIsQblqW3CM0K2g2L3YF7YEcQU
pxdXWxMgPUwBp3Pdfdx04XscsvAQTNsLItZf+359sRmy3JUbEKsod4yNTdsgMdxTzJO3KbpipHlD
+/5Tuvwwh/x7uvKhSFt6uyxpd5qxMB5E5m83134yfvF7U1IBeuCvYg1YATII3tdsf02m5T6TjQIE
S/BCzuOd1DG9BXaNBPd5OzmW97c0WV7iUbQ1B6JUDtBRDT7TRbhxV1OEWv9cOusLVGYHpBqDBBe0
cIJJZVukM9WHOEhr3yb2nLcjwf+vkzKWM6zNTLLWMkcCcut2+Rar7KddMnGe+/5LwFhwZfVSQRON
YisFL9C59h0ZD5/5FNNC5FDkId3dVAmspt/Avv6KJfgWq/oDMgpIJTNEKi35EpQi95cIKs3qPep/
tN69i97JmunVIx3X3O6ynQ5gr6SI00BiokJtUbcsrnW3z4Bn+HGekaSKdUicdrF9G6HJh2E51cWC
9Q+sXSthCyWbAvekbHyDeQkC3CsLs9hjgiKoWHfD7y5eiKeBhL5Ceu6zWsakDER+WocQAkCyFzCQ
FiWsBtWpWQxCvifZ/chFMBUoK7MCOMaA5TnePxDGworMmfR2A25xAgrxuPlmvMbiCSuhnpliV468
YE18lT5uDq2E80LW+b4iucu6Asvm9somO4Dh1Fvo4pIGAm3M/BRIQZUPFSk3m37CgIhVuwzOWzcS
hC/SrZgHGO519IHp4Jl5hnl2tkjc/Am8Wdm8tQ6WzXglYO4+sOQBueqnaCQ1GdP15EYsrUKb6LgH
81gjI5EXGx+Dc5REVx5FyQlhRd0Z/ktxYWzyajw5OY5Nn0K2e/LtbmmBzOG8GkDGrjrM+87Q792l
K0HWpfGoaHcCXlIgIMS8sMSAzGoYTkZ7CkGkeXawVbiju9uvxgl0AmRI6Ru5O4lU3Gis54S9haP0
3120zudgJtETdHz9E/hEwVUnkZIHNKWrg2zjL4i3189awlAAuePRhxvl/E2QYYAkkSRxwbjb3zGR
JEcDZkahYv3Vb908Yetg/FPp5E1hZ7nfCLIaQ0j/wMrO3LWCWPBWmiQryU5pjQDHruLLMKl6bSZb
TDP/8CwFBzSFHGWcV8AYPhgqiEXTsl1bcupCFxw4nT8oiNJ3GnY6T1DG9RVrp2MMd71KDUq+p44E
UCMqCgINjdUdICB9ry/GglMQ3XWT5iWFLQisz1qCsRWiaH3ZL9kAvy3U/SQUCGtR4WOzDFXc58t9
nsFo3JLu54wmNtHzYW07lABRmvb3aJtBzEopmUwhphAYAI+SA9pzOONMEW+R297BdBBEMW2A+wgk
xy9moS+tMLfxqqbajMibtAs8/CyGr0UW5jNiR3hyt5E8vgaD0jzz1WA7Gnc4MRRB4tVVC8uar7GY
4soueaZKYGcbHCi1NoiVnFP4KQAGLQe2+7DI/JCU0CphgYY3SXKpKEdo0IQA2a2TE4SvQx4fe4ce
zG2b+q2f1G7KHvtJgzzKMG2qGdGPC3DbwNgrBlxyqpHkTm9Jb5uroJtXPIgiEo+OrSnK3ljQQ4f0
shdHlNTHxkduQthbhjJua1O0wJlZ2ZGOG3sIxohXadR2J1SPc1u2Ayy8QO3O9H2zbONDR7ZYl75l
OfoHPNUHNFLxhpFPMIHajNql9i55W/sONaYcubkiczJ9eBdPmCc7PtU5arXo2AOoYCXmqykprBro
uYel/npxsKVj0czjim/LfD2zyfVFmnfpjW8J/8xCN3/my7ZcbSrLD1MbAWiiE8K/YrFfNy7JbkAs
6M4o63AJug7yG5TpP62XcdX43BRI9RZnNILo2TyUk1XSsz04z2IOZYlXTEqcCVnrMXDZDxZ34opu
Qn3J+PwdWibzidPCqCbJNldmXOVlOCOzF48qHvLMkBO8OVmJB5Hc2zBkDyqw6Y0AaP+R9RIOAJet
5x7FS3tGax7frh2jONIgOKbA0R9n+OR2RbcBHS06vWdLrXxvxyJZDDbMWQXm1MI4M6q2vunfBJdb
PdBNftlJsx2wL2/1xPeYFQB86IOk2X6bGIJ1cnT8NVQRknIX37OPQZrwRoFBUDk5Lk/Blq3fO7+M
n+gi72PgWo+T0e6kE0sr53pknSLS3eERjF+6YZDPIY33q2yJ2GsnUv9Ctkwf1qXri9VyAUcBukGr
HMqDIVQ9IzMX+RctGu5Fq72QxKy0jDLGwCcHetQdGIUhQ7EP834cHRVnyDoYgvZIVrUzSeYq2FF3
Jk2LBgU9P4ugytYjrbBmtdW4QkpOnWLFPrNvq8ueBB0zQDWY5faBH9G35A8jjF6gx0aAQBznkLvN
iQD+6UAm4CJ93tatwRJHpq9jM6PJnYRMrsPcrY8sQEimwhpSrFx+CjvvRQTub4lovrmA/ZVXxw1i
/DrJx3Y5wC07uYeTal6k2rXQVlodF4JS8jIxZiu1T67MlzSwxzwyzfcUdLL7ZkzjK2hxvto5TNOK
gtlbR0pFh1wSX0P9K05OJmqDeMC3dRjNFBfCu0OYZW+jGU92Ya7sQ30Mc9aftKUUg1ibv7OwO8BB
9WHFgnu3bdGRxMuNC9Jy2PqHGcXPypf4ZK39zQ/7UsK4nF4DuV2nMoCKHpp73C0J6Vo5rBmvkLWu
fZlJ+A60WXiSE2m+mgz8DaBN4Ytr44NUYishoxzXcsgI74+T2MSKMsSn5m7mJFuLmAD0OoXa9ejf
E2MtWlHTYBLVdwEp1xnZ2GW340mAQhKI+YOA+dpY0MHm+ZXnk2oqpGvZvMYQq2uPA1lDd443lBD3
7UAM7PCjLlXX0Fos3VkgNfMnt61br4Zla8o9Y4A6EaBZ5J2p9hkGclaDzsk2AxfD7n3VkAaIgJ1U
jnyZLTbX8Rh97cK9RdajmIgrqyVSNy0wK7/Rq20LqlFstWDpWyC7c7evH2Z3CZS1cVx2CzM3oHGu
Brm5cE20LoaRJ0S9BtsoBh49eEE+vZEWpkcRsW0FV5hTlsn8kLb+h7f5bUSbazz6bzBbO7q1vQF7
WhRBoJu6MQMY0UyhgN6emgmU8rQndUPn50iZucBk47NTckKjkjyoATct3uJns+fnsIUINRrzAEVQ
n6LEaRI4LiUMHSDU2wh3uGtV8nUYs6PcZF8h9EWCVSafEO38YtmCFau7XTN1Qw2UXA08id+n1p/T
jjelCcUVomK/+2QegLS0y82Q5TUaJIzZZEhRqveqRNyvBiceO9qkLk682Xogc6SKaZk5egQU8oQ3
oAF5/xFkPCviKRlrngGfq+F5a9arfFy/iRB+VxDrSHIQSBrHppw1N2k/J1eSAf+LrShyAaCnIbig
FGTsNEUdPYbviH15hsMBPdKG0zdu4jIGMHzrdmafliGQ1y6CLaZQWFs0S7rPUY2CF3ubBUnFZIzw
1R4s3eDgWr3t0KwI+Q5we/A/kQY95a8eLt3foPW2vEKxatq71aDXKLoljN31DJR2Qe+c44ojWcj4
OkwV/y6DUex1Gg/D8gCj4NR+wlYeXhFM72DC+zEGWlG4edjsMZglLgBnYRuAM4KuqJgUaaBlRMUN
KxS3vc5mfYKH/kOYLW+A8cthluEp7ueugjFAW2GXw7EzWIWMLilck6Y1WeT4geInqzlZ31AidrWZ
gTS6IX1KgwCYXUzm2z4wN63j7CFZfR8d+W4dgSnXFBSNwjZXWL6oxxlpCvW2xWF+WOhK3gHh4o2j
+RqXYdMm8sRVM99IFvfnCZ6gM4AaLp94qi/n19LfOC7lWAxdjnFo0qf2iSH8r8EKFedXSD2GMy3t
+HImrYTnyipRbZoemAQy3+FMFavk3VJEFFwvXdMiDAmUplcimh8And1dk24ppNwRi8veETrVIecL
xNho6NEnpRxYLlk/MgIu1IbF8CmNlqXmkR3P4zYz3KOe14Bn5N2OuNqnVM/Lk1wnVhtG8Z7T+ZtX
cjnDw6P9gohYi6liEMBZZwH1szAjATRNOgZ6psr5fT9aWM/NHvDuBFhfWtMlZQ/v+DvYJ0bFyiTD
i+DUaVlM9wWj5f2YLqGt2n3VVWj6oerd8AXr43YFJxFyUtixisBzLvG2W35DG0cTGH5gwLBgSnav
OYdNqUAoW95ePO/7WelKOS8QELmMtVMROzcMdxm+qTBWUj5NXsFxid+mRct6zJrpMLcofMNeoejI
jC6nECCmxQlhjNjrUtJBVE7QvatkbuAHwtr1CnIVbGMRcjTbdAFuMaYYCgWq17rglFt9kDBkLXg0
wsRQOBCfG6e+bIhLeZ6m7XPaBntAOCl7XMCSQgXk+cu2CjhkLvKp11t/E+16e5K9kmGRj5aVM1gW
R1hbRN/XbeuvojaFtAbo++3u8FMigOyuW+6ueoLAykVw/tMkO/h+ehg/A+x9RTu47SYwyzcHAPSx
UcFtl+rrIAYxv8hth2JwgK3m08W6qyYYhlS9xag+U+iVusSSqPADTSGbQI0cVjAceOPhtK8ATWV0
kJb5Y4+9FCr/PX2zIHcUDlyzKvUtfBU1GHAqAxKPsxYfmwb24VH2ALrIw0PYdz9Uq8KDYEl7js36
4veNnMZkTh5FkPsjtXv+fW2G6Z3mYwDnYN0ch57lpcqTCIgEQNNxTAOJZ4Ru1+kcJV+DhG+PabeS
kjeBeMVkgdWtG3A/hsGWWdtDhSRoAsfHZX7Km2zCEmjjnzM0jFAFTR7JayyuIhqsZ5RHWQUOl3pj
uxvvFtjVFNnYb2WbD/GxdU5UdkwuQwbbIQrTdUWoZ/cBP5v9iLjQoYpUvJYZklFhPNy6my6cEabc
T8/UJe1xsQkowKm8xC5KXwQo8H7TkZL3uNsrolWm6GU1UI3jJ5l7dRjkxCUZoKK4mzMmDhMyNg4I
/BqKcXBo0JVuth7b+o7OI6LDtwRWOAVggB7Rjo4JWyWin9H/oVGuYtmi2RhgO1YoH89bJSNnvhEM
jkgZzE1yB8v6DTjNGIxftyjo3zXNxR22KA1cvlXf/ETpjJFmTp9GN8TQVKsR0iUttw5wDRvleXGA
TDHO4wfmV1s33TRg/Oaa+x748KGhqJVYaIJz3iXDAvcIIb44OuYR3B75GsD1gAvQ62AjW/fblDwi
nN3jhUonoJApvQVFL1bndeLJdcKD5djtQ6rxJoG8rX3IX7FNBRWsanow8DB7RTbe9IaJhn+CgE1X
BGkJBSABMPaGtTsT2AVDghbLWiYLg0WiWLI6olFabsqk2E2RZEo9OuTUSrzr+X4zQjJdRKuPjqyf
9xpUTF+GIywz6BqD+yeQ8EGbYTh3PeqobGdoNxpMTPW4hM8GF73soOq7B5YcH1LpbI3RpzjF+RqB
N9hicE2a4IA3OK2WWb1vmRTfCJ5yUfoBAFm7jjFWybSrVrbvZ9X0/IEO+VAnLjmEk3QnDOkAMGpQ
/rEJLfA13JJqQ0FUoqsGKupyUYugz5CWKN3HOOvlNhExuep3tcHtOwf5He1TlQdddxI5ejjEVaGH
4ykALgSBPIIJtZdx6sQNJgftLYPPVdU3zr+blgzHLUvAfDVtNnykLslx7ZdvqKvgPSKS4UMyY0JM
e+19Nu7hHdpL9lO23pZaJKzKoLA+gXeBhzBZss8lHDyW7OVNrml60FmbDMWKJ+HYN5HFS5e99BkB
FJupLxEMqmrvN3UUPvmOQZauVrR5BUwPR1iLDHGB7gi0sKB9iRm8hCybsuOcDcvHYjj6SQyGr3uK
sni32HAw3ZMvbbTlmKj2QM0U3PB/hjLbiqFHE2sE689GEhQdbFsHtCahrsH/iBDkBBdrlDvzct72
Xb72gEn2agoVR5uZTKfQNv7BLyDTFL61bsJJSHOIRwDUB7BmMfzYRzixla7T+gzZ0fjbZo0CjAMC
jjikltw6Me8S5ata2/ICtd2oZQcrYltXvGlh+6HixZwtskpRJS68uRdqQh86L/6RAfg5k9HYt7Fb
cJJ0X+2OLM5UgI0e70mhJk5JlXA0+T8RMQIJfb5kjB/XbAyxyQ7INLkgWnFp3bBeL1HUXtuMb9/7
1eQAnqYuAmcWys1yTXb44PPFY1fasp+EcP86tEyU0cLCq7AJL/NqG8dnEeCmFFMgyYcFKa452Knn
n0OnAKIPnN7rOCWPbaSaw2wRwX3tk45X0O/tT3mywqEZzLBtLcKxhU87Gk1aqLxPscAaTOIjseJl
ieAKdtrwiH4kc9N+6+J1PFBMxwsM/z/btP3m0xBYtOetfEiZJIWJ4FBTUL4EWBMXXggZbFfrnFk0
afDMOVK/Ulggd/mrjmUzIPQoYl90OGYPrVUGBv3tGF9BbAhKfR+gI4IJxddIaYC0irPTFkiPdt4t
9nbFCtMVfRsv1xSK1BPhGLXanmNIEU0tFEbQCbynE7JRUEysvHS9aZ7DKbUvUdQFD6Tb+uOMhDRb
eK2sxpA93c+m5baCyTFviy7QS1i2FygI0SPRKRwCB3D1Ylq1p/j9AYvgGa69GiG8S59fz1nYIr15
DecyRqn1LmSTjRimpOpeG26AxPu2K5POz/y0hYMWeLPz9Toc9V41KRR9tAfqCeTymAkgJ8c4RkhV
MWKqGx32LojiYqKme0vlparil2kf+pr0NF+ctpEi7U6o0wNTkozitiGnFJ5C3C1DA/LOnsFXA4PO
Y7zIe9IKf+h15qqGZ/0hbmCJBIxkfM4glwXbP9MwjTOTyh73nC/8DghYcG3ScHYAXFn0vKxcHKlS
M8p7QZZyUYt6MY0ETJrGMWwWt22rEJ82wyFw5GNaYEfO93vwA/CiC5t4iBnyHShFOk3wlicMUhtv
t1cn0sihsWHeY0wxiauURr0/IksHpjgQ0Oor22DKWCjlaWlMnz87h8laO1GA1DMsq+Iq27GpjVhs
TEXMEGHOPmEowulwHnSczHXU6ix8cgtdvgZ6Fo9QpiH3Fp1heikCbcoKv0bifhCoh0w37IcAUwOw
lxBy0sDLX9O19JPdW9QDY3uQOwhdkmJYsG1mfwqU2U5JHmy2YD3H1Yfv3gryDaHHSXooWNA4rXUf
IYtaDtFUgSuEt6yXge0AG0C8nPaLuDMOVAEyieZoOovz6kh/G6b2vVsRRKdyGI0UPl3RhkEEfUKp
gnjgXHFSxgivSSpIBWDDLXJt8SYANeHRTj/20MvDTqPbLACwhsdel0i1E3cwxx/RiWIvAejh0umA
UcoChA3lfWmS6ClRylQa5/KWNklfdxgN1KANgHMyhP5Rkb2t9zX6rkRigf3aFnOlwVTjZtp6wdMZ
tdmzzMLmtHkH/CYCG2vcbT3Z+Vu6EXQDo3pmkPe8jih2H2WEkRwJo+WJxhlm9f+XujNZkhtJk/QT
IQWrAXZ1wNfYgxFkMC4QrtgMiwGG9en788zq6UxWT+WUyBy6LymSlCA93B0wmOn/qWpeiZDdYK2t
4rhlal4vHHgZVVjtSLtknTFF2nMOQOHbTcosQIOCirgx7hs2BSe5BABKKu9BV1Q0FU5S6DCdn2en
4E+CSGPdHJvWml+XuV+rT3/8SZ2vyF3OUNnNa0a87vToQ1O3arew3UQ/1Ap+yLUr/mlrGsBQLVVc
ycVqkf2eaZb44fhpx5qRkk/NB1kjm5+7KxPlFLpsL2vA/bhbKgkNZa+syrtx8PXyzr3t6a9WvkAG
idDqPkduZfX73Krz5dXiZhnuLcZDSzwPTRfcdNPASrd5nUhv/uBJlCxD/zSM7AiScNHQGJOtBiYL
tDY1U7FjoCV4WFQcHJ+dstLsPJs0ooPhdxjJXsTUHOusy4HXrnjevnEiKLI6pPN658hlHc8Wg2X9
UPNMch9SK8yZpY04OD+PluChpQ0fA3iSjQYd0e+660m3QhnPGkjzQdi7lNnQ7WyC4FvLhhzNw1nk
KSNnNm4zaUL+P7z3MJMxJunMuO+3AfkPatG9T8fefs4FT0gIsXw+c0honF1HosY3R5n5hdPknWGq
wiBorMp53/fCBZPDxnD0hsZ+6wpXPg+zKe4LYhKTlG3LS1u01dkP2OFOpK7cO8OCkyJnex11hfrR
LX5VsYclrXE3t2zH68yxz/QFrQdoAP/LPAbVVxqJh9exLjiiE+N7PXo2jEeYi23+17l0y8eUrLYH
P/QztnxreVOV7nwvJipSSD1cSMlsDl0aOeOu9bk9dgw/m5Meree8rR43SzDuD51SnznvbCi3mek+
uo7zZmrE4cJf9O1kUISJKvEeTGqxPq4OylDZv+E9SI/hVEcvszf5iRVO1cs6z+Ijw253z6GTrpAg
7E40yY/vI2aIvRLsXEznBG3CyjncuiaCYXJFcSkKq72racBOilY+V3loMzuAQIsW039Gof2ixrGm
D0xVt4o7+3Ne508RO7tbENW3Ic22bO+zx4uHjbhsv7JBoBbwOFG0YbJtbNLs8apek/4kVOkkEkT7
EEzKvS3duo9zWw52QqTF8oeb+v+3Z+WuIPF1aH+aX00rf/G5/G9ytlzNKP/C2TKC+/2g3sJ8+ash
5vrX/nC3CPGbiK4ss7AdvBLuNQnzD3dL4P6GWBRC0LsCp8rvaXb/cLf47m9wz0LgbIlIZPrdEvMP
d4sX/IYZ344kVDaOGHIB/g1zyy9QOb4ZGtp86Tnsi3zp/BoUT4WG16igknu364fD7PsjmSCSniQe
nMeZUMC/MeX/4k74/fUwwfDOBO4NPD+A338yjLiCEGUJY7qvKw0MahmInghR6u86sX51ivzxQpET
gYmEEuXz6lz58wuVOmqtyI32yl7WmrEKMNVR+0V4zxQtdO5KNqI0yIUZIJVTidS5MHr0OpKbU6SN
P10S/41T5xeXDAqow0Scj83zo4CP+uqk+NPv4vsFmHkgoDXsrTpF2sleBJDdTU3h0d+Fmlw/wP/C
1rlcfCfiiwSeZ7LlkYX+19da+nDU48rodmSQQnqOth8NKszZ0Nj+yTF9TsvMVjyi+gx/Z0n9xRPz
+0tzxdq8Q/w5kf/LR86iVeE5hlbqQme+VaGfP0Ew93diZti+cyab+OzIYR8ypdPwQHAPZsaIsEOc
dyV40vXBXHbt3+XP/mrf+uPXiuwwDDxMZJiG/vqJcFIoJ4timX3QIlhGrMhU1KzorKtbxzJdIGI4
ch+IIioSqyMa1tBgcON1WiQQNuBf//pi+Kc7ji8osn2OkF4kuRaun+KfLoamDrIZflzu221dzY59
BdlfBbiUjOcaXbHNsk39zWv+0113fU1uCaoYuOHt6JdvxrD5ByWweM1FG7rLMzTMRv1dTes/XXqY
oTDjsdThyAm5Bv/6zmrZ4icogPXCvOu9+9GZTP7U2RXDqZ5d2bfFqit5ntyGJymH7UH/jaVe/B6H
9+eLn0VFSvQrHO+0Uni/xtiWVqbdPnWGQ7fYoKmcRpyIoS1DZjfuq2H8MmEue182N3gHYCheebw6
/S3BjDD6KUzKl2YFIVNZqhRH5DpgmmEX43ZgR+rIBCddoXaERYcO8AcowkPjCvUwl5pcuKzy1xdF
+45+XQkdeXLn1Q9BhDL3J1DtYh6soYazEaKH0Cv7ZSEwe1m0rfdRM67Bqz2tPclWoUHZA3Oohv48
9W5EGrlmYrPze8ft4tbx5G3RhTVC/liN1o42PthR1wjzWFZFwUe8Zv5ei8DPY/x+3nxsXbDCkQOA
DuvToLG6PGhfdR+9Nixuw3Xh++GgXmv5tW5FYDKGaY0nq7jvrLB5NDk+H8Kvq9nZoaAZO+kc4mHZ
cDaO/zO1edMfpn4KzGmzCfF6ZIe7/azXzm0TK6jzb9omjY4DJKOQ/RApgu8j4g9IiaUxw9lxV/pO
TOmr+w4vvwKPkPL+Xriwk7uAsvLlwEKSkrw3d+ZzhR3LsGrUqPvLtdVj3qyF2G7f5tCgsZUSK+9M
cO5u5FrRjSgGu+EorTMTa81iiM4EuHEDSE9coEuwFKHUSP39odxcCJ2NZDFMKyTR10eB5ARnHbjW
oa7dcb0z4ezfufXgMl4Gccx2Y3ptK+zTTp1U6HHKSbegZkTM6DffeQgpzS6lfCw9r/DeS5y2YvrZ
tzK3nweWRXGx66BdwmOvVf6xD6ve++x6KXBbsIk5f8wDu7X3FBLXwfPgoBFAGzK7+LrJXlqKcX7b
fFi7InVugnBw5F2LQY6sXb4eagBLroz508inhyuTzvHpiKw/MGuaW9YGa9cWKPo0qGYeiugWsggN
+xXrV7enk5rQ/6CtDfAI/soWfc6wVY/K0AyHNpgVdTuVn34LJ6uoLqjMGnxhsvIgAc304YwsWQbJ
QpYWKn8E7RSn2woxH0i3LPfEy5n8uAVKXMeLysF+tHggPqUT1EPc+2Xx4oSjf1evazsno/SDKtGB
l8FVFLD7qo5EeUz1gnMhEle0xW7FdeApOYwn9N3qe8Q1pMyCDr4zS6nFe/GlbpJVM71OvGhTXwpv
EOtRkplWHrZFKfuhZ7hkJ65TujdI32TJCNusP0r+86VKPWcmMSVz3DcuV2FApJrGuTGNteEoGSVZ
W9scburIgjFM73BXLhf4BKj7dWng1+KgXNLgtDmtaI5TNFefZehUCofXsFhHuWx5uffrjpPe6ncD
pWYZNM9+82Z7ObYmm5frOjbfzlU5pceM8mjo53pekZfDbHFPfaXEIQg4wMSM1TAelCNjoR1uB+3v
Go3XCz28nDoapwPL2SsKQ9e4qSr3iGMC4llMURHutJqrhe6UFrpYFXb0tmVFQcI2hGLcITTNrITR
OiUFZpY20at2vqvUd89zseWax5fv3LZb3r8TNOyBnW2R3o6BZ6yfVjsBaAiMU/O9zkpyMUikyeb7
LHMYjc2lN92SHyn6tyALtX3adAqeUiBXMp7aTIbDeofnMQId8AYYNTfQ1YeGscuXgfngQ9EU0xJb
m4M5BmzqarkpKDFJ+tYvPjIpCKACMVKykKVV135QPllpV8Ka9up1i5BdAMjK9TYs6cG4MM9rXzYV
9MGti0LggwVbU5o0s6OKuKOhGUU37Tp1GJaN7yZqJjneTn4QLUdOnVhOZOWx7xkaxciKs9hKAHo/
4anPZiKwV8/6wbIMHhKmmdUdutz1vsuK7fHVLy6GA+MHxMPM9pjhOVL3cdgQaLhnGSbEs2i8Jj31
y9Zbp81HkzhvYZ23lw6uMGBG57LcAG3lfnWE++7DuMCC08F6upaL2QqdFAC49ShY6SzzI7Odpnve
PDOHsZVV4VMPXwWebLxivBWDFnddNIMtKp98UhrD8uwDk8fRPdaBts1Ouk350wq6K1o8ZPpBhlh9
bopU9tGdXfjhZh1coXun2zGIMxSr91sxHAIEyJu56nSFfaKDYR5Adr8hhYHdjTCoK1W8KQJgpbCF
EdLShadp7govRkUGZy1Fw1us0lKem82G1jFN69627Dckj662AAZv82F9CMMO39Oa6qD4ZCyGjrfa
ry113274LY+ZklafUCU4bdGOq31o3AdlLfOW+B3rpH2wwIiqE3bTWUrgOFNO2FMoH3ETsIc+BGpY
ZpwDMQYRdGcY69F540kBK4/eFYqbFoycAQTWObPQz1Pk4xuhBUEFcTp55lh0ixsdq8qpz7UAe9jX
szYrg4AhxIkkMtyPprNGgvFD3c7lrh8bu8Yhh6PgoSuVnSYzl+0nyM3NivXsNfW5CAvlkmZRzh/6
fmPaYXIMFndTpVMLu38xPIZTdqWw6KEtLm1tBXdMWdWasFVQ1o6JapF9kJaV/WSaU2tQKCENycI0
UB4YPKvywsQmG76lVz13Hyr43re+G5olXki2nB8FJrbHNMTl8Hl0ivQTI1ZVnpRehiFJmQMEyMzC
qxLiS5z1E9xzELx3lZ0Vh2hzNraGhXg2pADStjL2KdxM5WQN91ITPay9jNCrN6TwmBwZGgaQkF1m
1P2qMKumYRYzx2VNSXHKEnups6qLc/ZE7s4WEck4JQ14866dpB7jlfKTb35RTq8LULTYD5aMHrnz
3a+hXeY3erPwfalFrN/dbsJG1V3FNiv1+g+lzsuNM+Gm78tU0A2eLeWifvhTmz0bMofpdRmpGbud
x+JaLjHxQGKCkltMbnP2fGMFQdbseOfOZxypotqLojb9hyHI7bsr5brijfKH9sbpXaiWoje1leSu
EjJRHoLprrPz+qmwp6HeTUE5xP6UDx8nvaZib1QERRF6MK477UsYPKaSvT4HK8/2/bSGAZ2PtbQh
+wvWAjx/fR7EUMW5E4eZjYfYCivsvxNL3ZywY/GanRsSrg+snBYKCdK3myRDiQC0cetAstZ7+UdF
aPoAHlrML9aIyX1Px0b106EKso31WrffwUS3t3IUUscBj7wWsxeeVu6XjF8os0v7VeD2+NK2q8ec
xrjO29aWOaxdvuVfOap15g7/VimmXVfPYf+EU890x6lJqzIRegEE4noYou+V3wfdZ9vW7nhm7yid
dU/BYcZGtVwyt0zqwS+Ds1hSCHAe4mRDnQoV5O0XtkbtfVNKj5+ZvBxLl688+WFCO89vvKt/1MTB
ikcrcWAb0uN2dZGxoCk36EmKZZ8teUY2GU280LDqkNUhOnpplO3ugnCrbvNxmt+trSrGQzGP46tF
qF59L9mufsXC0I8HXXsgYTljYzvprbV6DdN08RI5eEsUe5iLojhg/9ruBRJGvg8dJcDNVzM+YMUV
Lvmu9ciqKmah+fGaYVFn+UsFN9GnP+ygzFRSLYO8XfkAaTvTC85r4GdIY7tJ69MaYAQ7FiQ1sfzC
w77BTASIi73vvWf9YH3mYeObfbOkisK0nGNIXHXF9B765ZTFkKZztYsGbDexgzsO1iFbeJp4fpOX
iVFhbw6hWIc8aXBKXsuEveV7pi2cJ1lblsFBRpb71BhMKcdVlYO/a7116uMgJbV6V9kDRR2rK8H9
OluH36AnPMbhHXf5sdBmAFiTCq1cAf2IncvT7HuA0Hrrpxhv4qYPvHlHE8zIvhIRu0sGsPKnsNiq
7rRKE2GOCJky0txURAjTK+2XqVf0WPZqrqZ2Lia8H2Pr/DDMvhjXYhlu4XpLWZ5cEOWVcBOz2Rdj
WT4YWej5p5T7+D43efgzcEveARgl0AbmQucRIsWmJqsquD42vxO3YwRGcNjyrMzPKwOjn85gs9QM
XrHwshlpFkfPX9xPRobLjMffot3ShthTSeFUQ3Qqw6p2LoH0Rg7wszOLu8LkKjzXJlr47CufzLU9
wK4nYjJzKgqnfN1xXDK45WN/zlfWOhvPyYJqDLRd2IxHpyC0ciQQfzk6oWMVB1fPs7UvOBPbu8yp
8k+oIHm0t5aA86tqMy4mGCBk8rQdsi9e6XC8HDf8VUfsXNPnqaxwbpG/sn1tFrxrCVcp7sJ1LZdi
pwcXcyd6f+4dV2Mj/nlwIMMJl7tW3+uAupFvtooWdRYBTuVTrv3cOuWlcNO9ythYH5rAy/0HliYx
ATHNmUiMqYAbfxdp/i21+/9Nyn7ofjQfTP/jh7n70v0qev9PTGrykWX+73r26/b1B479X9Xs61/6
Q80Ovd+Q0EJB6I+w/5HI9A81O/hNSpwFNiKTTRjLtcf6P9Xs4DfCaFhk0UFJpCGv6P9kNXnhb05E
VE0khOd51zCnf0fOvkpM/yUACUl4LK/MS131XzS9X8Q1M9DXl3sqP9VpweHEMoBblp6PWbhW+2Zw
3RfOvePfZIv9NQjn+qKCN42Mz4bf8QPvl4wUD2k1LMkVO4mxpoZAT5Iu180IVovWqVLWKumou8pz
MSLB9QxQwrlanORP39N/IzL/VX3747dwSWq4Csyuj/j7V/XNmxfC25VdntjWnYsWt6Brd7uMkWJs
RP1eu9uLlO63f/2iDq/zTx85REHoovtGNg7WX4X2ol+t1QqG9mgFZn694vlrtHrr8xTgSOJ78JYn
elw4dqUC6rdoO2QWvULah864suCXy/qtN8vsv0995xIxEXbzqSg3T7wuOWmfe+YgY5c4Imj6Ux6U
rvoQVGJ0b9k4qqPRIFdeVzf3E831BbYnyTnWGnEoesG9HiqP5irHXtykJeF+vqHXxMQW8YSfGt9m
39itEfo/oQYJ350uz00tPRUTmAkoOOL26a5PseuDgJx0B4LarV6FzJsfVVeBmWyWH2eDOG8iCs4N
iMcPKUAiRe0pMiGrgGl9Jo9AvI+dHB/lnH+qCDxOQmWsp3XhSMmJkGBqdMDzir73wHjAQyJs7J8K
LmK3TpQv9bP4kPnKOqWda2KX2uhkSnmRMizdwwYjdwz1+vvJ9EEAxwZJbo2fHd1/5Tz9Zikv2M+1
cI+y85gLhhn707UKY54tPzn44+jOIgvL8+TWGBcou7wEnhJfzQpyXFMzAhLkx/RgND+6SATfooks
R98sk/08Zf4nkmv6vbS8myXo4NRni6CofaGZ1e8A64rTqDim4FduWoa6JLVgkdZHR1vrD6h0M5xn
Kfxlx34Jo+0qu0w9jos1QN1URG+UI5Ae0C20ilCaFiN+eH6YPRM4cQq7x5eyCv9tyQlY2+WYVcOL
DMc5fMDC0cvYABiMMKoNT+p+cRhOm3Ss9bOLv77/EPBFLSdVTdnXUVrDdKd1iC83aKR7wfPOE5xS
OVLuDTdaFC/NSpjBtswkmQaNG95ZS1tyAikwyt1kozQvqWzH57wqacF0LMSHGOQxJ7kWQmWfu7bE
NusWuMHzqHSbY5gXbbDrdBM+kxUjvFOIE4eIhKnMrAOGUuebXMLxVW3NarO/tCThKS2kVNzNU2DH
zjQq9vj0xjvNHakC4sGfIxx4O88vOBJFdU4Niu9X6/R11Kp2a9JdarWH60EGbPQYYGqpTL8rZzQ9
WN62e4aa6QIsUmXzHrK+lkTTdoSLpFZXOiTZ5evzSHysdVYt0NnLZOxV3XTLykO4VlUf7gjmA83S
U+biD+uZRcTTYBEKQGCOaA6LKduMgAsxtBeyBvKXWVr0n1LvxN6yrllZMJiIzD0jAiK5tSgf+gMG
vGw9eIwSDm0pNNYco3zUqFpF48VkSO1n23iU7Toqsx6Az+AE0cpx4W+1F6V78hVcs0fxN4hAkfDX
z+WYi+GWZDj5uojKUx+WTUr2Vnj5XjRdgh9NK7wPMsB+j0l+XFTisXfhg86LgEQx2KfqM3c1hvCs
coPs0+TpqT8UpDABPsHzy1Ndec1d2bCDibMSnJWVHpLjgzeDtnw3nuCv2vWKb4JHpNfvfWS2+kba
/sBYBPvvDuPGXCc+XC1iUdSlNIj07voNybzLb/qe83Vca9VsO2aeLsa61fSAiDlgWEmQxw3sRv4c
AGkGcKERmQo+Cnd+CIBtv22IbWvS2Bxr+SQLUkVNv46vaxn0TGNLd/wgjc5AKxzCZ869dCvBFhE3
6w13rpfe0i2bYicsl+2Z/jVK5HWdsXct+hy3rOxBveMqaCdnD3fMYG2S1vhDonP3CQdP5wFVJpiO
lo8dNMEc0n+zJ3+sjoTGyHenKdcvYZMW0UvnBuLeXsKJQ2eXVseOc+STxhZAh43w5nA/p758CwgK
NTReRMVEwbdxsdGPQ3ojIK6WUzXXsIEg/lrECxzht9BT8ql1wmFA3JU59kmmooQBhMsXRfcaJOOg
8r1VFUbvJkZbOJsi6yVwNvfRwjfQ7nJC9G6qqIaIbT2EhZ0XrERU6aIQSbvMA07egZB8v3SR9gO1
Lj34XLmMT6pnobhzuoqQbwJr2n6H1pQXzGEKzHyuGIqHcAUXP1o6bHEJr+jqV4isrHbEDvj+fdV3
I2Bc2ayPVaC6B8u0tcZx2nnqzExF8rSwRQUAvnAhJfk8bBzrW9drj2MxMngwwUIaGI/j9CEv7f62
n8iyeDQrSXF7/JrFsecXeWcxzR6ktvwGN/eWn4LazqGRzPDmt9tZL9AsaBg81HZ4b5q3LqrI3w64
XG7E1AsRB9g7Xkp8J+QwwNWcJbDPfZE31kMxuVN/MsrRXBchRaPHbHSiZzN2uLoX1nvl2beuSxNA
bffd9EmW7tLEoJhWfjBg0q9Vk1l0qtujt+szIx7HmSgNrnjSU46zX+dNojHh+kdrXks3ca11VRyJ
R+Z3RbCO9zxk2Q1VVeiOt3ZuSvug9cpgYM7sRh79aiEFaupS2MR0Vd8DxeMjUQDpRGax4lhx40cZ
eRWAHf2NTbxIflk6bCccAqd4jio3ATS0onvtrMszSlPR30RRX+WHeTKeOfiVrzb6dEx7JCBF53Gp
nL6/a1W7bSB3PUlbkq3hcB4WN2Wz4PvtdyJFp9uotNblNPazpNDY0cEdj/EZN/Ywhl+6yuRdQmfm
YHGRO5t9PxksWcSB2fXNWLQLcTSagpOD6MGtD1Ups5nlwpl/lCs16LcKB2l2mqbIGgkRY1cLEu4w
eWRSpq5zRpXhvZl/NBM44TSM0zcAzwd8ftZNO0b93iUV5h1ZFljf+WR8zLSBZS52B5RZuKNKiAg0
B2RnhZHXXGbGdSfHDA65AJoxA/HzzNs5n/KctK0mmBgudOXtBnb3JeIW3s2cbX+6uUwv1Zw3525u
cehHm7kQ9YZbSM8dXk3j3HtNZX6IsO4Tsm5SqntU9TkDPiDjG7HzptOpG8ahPVW3lN84301e64sF
Y30hK4/HNwaFAxEGxTv6tf1aBt0zrLXLvLZiXFmnbBxwwD5vcrhnl9ocdKduU897b6+6raqvd5zV
MaCtzJCMo3RPBIERpOAPzBoxKh6ZAFz0MNmnMcvCZBU2Z4DJrCdQPyqLDOZtS1h1HEogtCJColZR
/cDeqE3MUPYH/FHPvanYFgyzcxRZEWOPuNOIAkkaVRcahY5VnnUYDzTmBUWcVo1iTvikj8uGkABc
d56f3rfFbHYNcYGxb1ju/XqgomTp5R0zpPHA4GQ6sTz8HGVbHVGH3odMQrmX6ckO5Udb17CDILCL
M7UPVTrgFFjyCz+TXtah775lbvXWZmS7kCXlHiuS16OAmVRO0rqsn9g1tzF9Ik9pP7GVwv0LimlT
ge7z2Mqd8sJgcGRwzWA+65D0g7XeG34JTNyFuKTtyGCvLh87B6YvN611xzeYxlo45XO+eeCF2sWy
QlN4emdKt0r8or9f8hx2DwtDLNpN7rGtnjBDNE+SGV2OBTbvbiidJScoDZ+qzfb3jSHBButE+9Hd
dPnFnZ3lHvH8HddV8OjlyiDYkKLdtaG6WBQ+u964XCPRXpzAYsWYRL/j6Bfba/gWIuj2fVSfOCKZ
L53jN+egFse8Vj3MfxtcqEhlujVH29ep2o7e4oEz03JeyOzHXJIE27tHy1j7VqXdm2l67iYZyjvY
1O7YQe0S0WTutqXEa7wUzJjyZ2rEy93ULee0sjtkI1ndSft7xLxkcAJcFVZ+6pzxpesFDzz+rcuQ
WxUmkfpeiAnDQeTgzObwtlMzV2FTL+LN9CGel8jZL9T6BnT/HkWTLfsRqz2Po2yH6piMK92rrSC3
wlU0Eqrae/ZrXMdu5D+tW/jMrH881psr7sXcRF+DmfnJLNbwEEX6hmt1fBF9dQscc9s1aXNLaiWs
WXkHf1zvZdUxyrRrj4jKYD0PphJnQk68vTdlzwofwWjoluvJGLOlQ+BkXmmUH2rRLr7sIf/9Z8td
jxV46Wnwx+zG9hAQV7KQ3yJSQF4yrxfsJ6V6W5vQvc/DRXX7eQ39+zwnUa3o+pwBlXCeQKarvZUu
0LqptwHnFD2r2dAcrW31vqMXFh/rgj0Wk4zodmyYFFrSrg7pNn9UEy2QHY1ZF8iMS2uXXKleOj51
/Rhe5nx7saUVnWxojM+Lg+KOPcSHy23xGU0hfrV6vfiaaDWijPh5NL4b3en+EPjmsV9G+bNd8/rL
1tkfVj37L6PHQ2+O0BUIWUmTMhcvfehkz1M5Y8yrFFthN1RYts0Sky/aJmuVfizd/kbbRUEfQwm7
3zYzMWWCESEanRGf8YOkdxvL+I0X1ZzLOtxsgBPFHRmsxQHN/zjzxcT23GJLyj17HwpK1JxVk7Fo
9Vevpp1sXuM8wD6x4LeY11y61Y+FrJinjT5xkSnA+s5ZN/K4VmbsWAit6UsoM/NUZp33IIqxhPC9
1kWSrH3jr6U+mKW84SxaJMG6WC8pt3XFoaYJvobh8iQLI79AMGw5504yYcv7Oe8iHRdsh6cEHu7s
CPvScuuwTVfmvEjbjpmVBJ9CvuS7CSNn3GJOucvhv+q4CSPMK15WHxyKPY86ElWsg8y8NKW6pZzK
iyEOGtyxlQ/+wJ5g29LquR9FcxFUXJCJGzGmQ9HYTYgKD543YeWyV/Jqg2vLnZU2N3nOiFIv5ucw
solwGbPt8y3dCta6+dbDILmrNFk5mAS+jWifO0Jnz6HxT41NxlKHI1xxXtx1Uy/3qdy6SxG07kU1
XKzD0q5gAg2xgugMHoL0jIVFfsiDaRm63dIhxwPo25E3nC0m7kzFCTEfxHNhpkxSOwCV4K9HTm09
oStO1guLMIHBZZQPsl3hTi80li4O04ycsniGLIM/39KCTfR+Vm5+RXzWTn+lqHvEEL9aKsCouSwm
F3vf2kQXHWwPbZFH+tDOuXcoTYbI/82ZnUw++oN+NXMz0OfjFgGKcbnxU9HdbNsjMCdieD8yoKNa
aKeUHFC0pV20U/jGYA7++Us1lk3QnJYuHAR5ZGrsI7ZJRU/x16ETge8tx20LHHiKSXg14W96ZPqw
IXoPWaEuzAAppB3JE5nsa0BGZLChHvLf59slU1BBoqxq37OhI89a+y5oEwOCHY16lBa24Nh6TgPq
zjEukXdylLVL/W9hYgmkQQFZiaugBcal59aiU9THRbZIKnsD2f4kRqY7kGSZxUOoX5lr7AnWwHgo
2od+tC7kglj70kqxQGqGM+Sp+Yls8Vhr1oAdFKP3GTKmx93BpamZC4N06PHUewpPQOlMzhSPHpE9
QtpvdTDUF27F/pCR6fRUeBizSTHjJDkyv20J6ovrTBD+S+81dqSA5CFpxE2/+fgkN21zP0Guxgu2
f05l5qkYB4+3Myzdp2grKd9IqZnxdsPii32Koxf3hmOVD7JZ8d5bKTbIVFQH7YctNniNF0ITBFJg
kHUdrtcMaEUlFmLmtkNkQqdYdc6peGNQsezQItlROLKDQMllfgwKN5uSbg29T3kBK5UAjuQXl682
YSSX4ZoqJMfqWb3ajKMwxvXLrSZ8N1Hber8MfnU2Y/9D14J4DBdip58Ofg0uxBRiny+rPnvNMJP9
WObATO325G9zempJG3kgzdy8WvnVuaxIk1N4IiqHs8eOTetPBxCPVsHZHW57Mzm3pD48FyQVHS3C
ZJKBZegwq/ya+mEdesdLsNo3F5UrdZQTG1wiB1WY/Ad757FlN65t2X+pdvEOOhBk97iIwzAKJ9vh
UMrQe8+vf/PomlLgSqnx0K5GdjJHInBAbJiNtedKR0GWy6hn+WSKWfCSZzj72OzX59ZZvM883HPx
9Qrn3E/Qydw5tq4qzxjDPrXfN07QnK2RpzoytG+9crsDbehtl5ea7srM2kdn7tnkx825NbfpO083
1X4Y4vpMiQS4vN7vz667XmeVtTzWc+zvU0L9TZK2IJ/zwOZi3qyoEOuaG7d0HONu7McIYBbpjYdo
lgP6Q2bFexI30RFZbnttlFW5T0CDHAz0EzwXyuiFE2N29ryUSW8b9UM72U+ea07HwsrLxzqwJced
aAkLaMWoCCmEPAivbA5G7JW4JQHzkgbvj/4PDY9hTHFM8jORd16CcIkT9xaFNqyPq4Ia5/XoIpm+
mimIvo1z4IxlnInnxi4g9Jg9ROJ06jrQj/UMFaKbPprUe7zbKKe6EllQxxSWXCRFYs7vakOKh3Lk
VNwFU/uMMpTCoNUI9kGa5CdyHRb1aSTrDiWP7Fcu5bUk2izrVNrtsfHaUxcMw1+j6a47SFjRdTZS
2LFSY0ZRbzTzpOq2XzMuGjfZGFeHEZPaq4GijnvXMs3dOETFyQC7RNX5Or7n3n6RSSX/FE2Be0VB
ZQFEgxmXX5RV6QK/C2Vhc4xk09/j2Y7alf6/kOFYjoJ7/qfBI1+5F/HyTlQ5Lnb5OHBToh72FANG
21cJ8ERjSJZriyT1RJlmGKExASqIEuvdalYboyvrY18Y7V5Sx3PVL21LsW1Z7weqCd4OPVdgJ0+t
r/bWfY97jsgkkitxqKNyekZ587Sacbcfthxa4yrHu6jenPM8UEmVeRwlqjki2bfGp9R1imOWuR94
i6h3+QZvqFtd92SRHOAUxw6Mcw4uTPVk35b9sF1HC7A7G2zTYYCmDHTSXE4lss03S+x4ANcK64r0
XfBuvejdZCe+ATOqHpzULa6kZ3EM4aT9pUHfQ/Wh0d1PBQWa8LW2o6xA2KIYiq9t3qYe52j4sGTd
lV0YqBY50wk/Dl00czsTIcAhqjrKoLrqSfQFxdU/pHiW4ACz62bUp1x+Iq4/DeFdUST7NBiLueta
WR1hI0Hcz0t0UZQJlXa3nIPST27JnIIgbxLnzEN+82COUb7f2kCA22glIENKm4NLseOeIi8u1Lmk
PNUfO+cv/ByMqxKUaLKra4diZGof+q8kpLYveS68sJMTNfI4+3DuQWzcJzhsRJ5nvKFWYjobhZHf
mySxSjb4IXkhGVCdbB4hoHQ24gz26ba0yvLi1IpwtHSv0SH6ZIHmOxwTAyjvybVMjPU8tP3ykEVp
cl2tUfze/6GC7Gq/SPYU4jUk9KgxeETFheH5WrCcYmybggLrzxDSb9vFfp5nWe2jrHs7xq08JRWj
M9vL/Tqa43U+tlcdoO8nrsOPiCeZ0fCEIXeOhdnfJVbU/NXaVECgjKPwfY9is79UDwbZif/d/EQe
ASHn+kPUySGkuSb9L88guYxubwCb2K+c1a0blKdO6NVZFZ/FD3loHsyUN4salU0Tf+VgsX4eRcCe
ZV4eoAJhl8do8I7FuLyfspL7+HJLKqTf8yKJL3GVNbe1I4qjL1zkKL3gILw6NYnJHxLVpOYYfJJB
ghzWklxwbOoIeyMqON2bf9kx8JWIcsBv1Eb27MX1ciC1Wd2jvSZ9jI42lGPE3SlzKHKdW0M8Rr2P
n+/F1qAl37ZbqAjmCMdZYI/7cnfOfQJTwPFByZytzxSLNkybzXqssSs/9tQ3Uk5XR84V8pmCTrpD
9uSCuSsOcTpzZ8W34TqfNpQ4wcxr12KRKy1Mt37AmLx+D8ySKvOGaESRDTsTbLBzLPspPg4W1Uco
EZMXsjDjqeAMt58NJ7pJVy5g8Ajq95HJ8s5bE9Sywraf1soUT5e80SNZHhHaWd9SLnoRGBeVN17L
FHJ2gZvG46Xw76Xmdye7ssvya46rzSFoYMsA/8bvNLA/9V6VY8N4US3PPxTMln8ZlpIiwU/bD3lz
kqIa2dEjLivAZz4NU7e9t3Lfo7alsSAUbh2IEi/lWW7yfeYHl1MfGTs5uN655oYN8yWuUzccndi4
tZqiDTPLBc+SOdF7ICrjnnuTeUD7Lbk4Zfn0MoyyvgqyPkN76BA/JGb2MQgGlmkjj0gS/1O+XXoU
sX9GBnNX1/7eMFZkWdUPmTeaJjJNGEegeCPqHbcZyHrW43aV/pCJmz8k4yU5QSq1uSh/H5eBy82e
0zQZOIx4hpvF9N3pVDoNnj7tZhvWTRkZ1DqOLVrL4Icgnac2r0JTn5bVcbS65pls/Ia5wYhuFen/
Ke4cmZ080ij3UPCqT05D3QR2C+KChnJa+02bI26fWX8Onk8BerB0NvxlqrJ3SGxItP9QyLcXsfyM
EUPn8iJjoybG6uxQmHIKgaNeDZC2zePQLMM3H4Cz+YR4luQuYM+XLrc5xmaXDLuNtG52zaugbp8n
iteh5VGZsCb3GUL3ZgqeGkjfAVJT0FDVS9rJT0H3eaMw7G6Y22sMPuAuRczww7C4N6yNe+SeeThQ
xS9AViK2JQ/ME/CVT1aU/F4WzrxJ7OIiusW4hGrrWHDnHSn/5OyFoOzgUSTV2e16AkkISmWbB/i1
/d73Lm88tbsLsupBGDAFF8jnmCnex019GpeNZXJcnGuK8p+gg80ocihxN8Ztn/Sdt8PdnKr3oDrk
wMkRdzkUFvAwSabi2ifzH5fJjTFB80cNy3/nn6Ah2c0rM+X2wGAM6yoFNcRUby+VLtF8hAoonyW3
wGOWLG/gHu4jPwAhT4wcphwF7NzcQzW4B3+2sdn034Oqeti4SewpP8keUUvtu2k82yK7KybhH9YU
BgkOWm2zgLJeTfkQz/6NVYzgFewGZVXxl+P7b7BYIk/p3UdFiW15LL87GZqG0fXdpxyl+GO5mndN
uXwp4m4GRR5DMma0G0delc24HVsfJa9PPUBYsDUdN3Jku6jixouYP71JL8Un3NzRFBWJRDE3Jndx
kLQLV6p111cz1i5RW5xKkn7xhjq6ZHmDbOt82QQJ+ByYVZU9lg7Zl67jBAudud6lHOj3cWyWe/sC
zYEF8J7xuQY9hcbTee9AyE72rtvKm+7Cr+LEF7Gn8AaVLUt658/d/J5ACHaBVVFr1E/M0M1deOUY
PNg/QQtsbcFYl1As/JhQXp033F+BZ2TuytsPyVoqYJof1TBgOs17l4MNmV8rQE1ZZwgtKooWcBr4
DIraPl7yEyD4p0+jOzrfL+vXfjTL/Au8ArsLMUWheCPeOIc9JFnSDXcRz2MLaUUSU+fOnbnYza3t
uW9ksdYX2HaaPFNSFawc7kavpJopYPEK+6pO41teitJyH4vJ/D6ynu7+Ly5GS+qPI7Y31AsVH227
mk5Umg/Nh78XqdivS+6QrPiBIKMoyHtSU2sGSmEaJXYQ/03ID84QJI+FWwxPswU5hisy+M8DgFVT
7iwKwng1Gkcy0S3igGFfDhjzVmONThzmmgFMuyjk1eIKARCQ93KKVmbyGID6UrM4ds4Fjz4hubS4
z1fpiEiBknPHq2hkdckrjc6EcCSOOuvY8PX/VVj4/zVr/8cWmJj9XrP2Lv02VJ/LV+aCl//j3+aC
AUaBgUVuB76vhUD23+XXlmn/g7pnDyUbmjFKZpkX/xKs2c4/qM40cReEGSNeCdb8f7j8uwA/QIlo
mFuX/b8RrL2uzDQuUjoXV0PnMmV/qgJFCwcfr6iXMKooM5Xg8pzrn8bgF3qw37Ws1HouqWd1RVPM
IanEL+iMv0A2+4MT2e+avvz7nzrdZIvBJlst4ZCxzKet9ZSD7P2n9PKVN+bPtoa/a1yR7hG46HqL
bA6lSMrDUpdvCgqwTnqDgv7w557D8Mv92QahKOR4y5MrN6Yi+JNX2u96rjju+WByIW/Rcx+L5ROU
pOpYXzZfva4rur6FAzEa934K6xW2bOYHxc5cearUat1WStPjNMmwOS+nkOVwOnoIyG+CfJ31+m5f
tIM/TZg1WlMv2ryRo2QDd6k4JoH8wxd9LT/8TwDZypo+88qzRCicQswHTfsaN7C+v9ps1vrPw7Rt
y35cI1xWjGgyblwMLzQ/tqX8JH+cOqoqkjHEhALY9FAjaBuTPxEDfjOV1BJqGz2PPXTREEJIBdFj
OzyQj6ve17gshD9/Da+IrGKN3CH0pjR9KMuyveuE+4ci7N/0/Mce/NOnXkj8opJbxhA28zfKkA4W
uQW9OaqsaLZdAssuHZD0VhNEj9AwizNk1Hh+o9W+WjUOlg6upV2N0MiDu6gz6zDP4+Ver/HLeP00
Lj5WaqM38tphlEsAXDUZXwyj1FvrbaXxgKkis6Fh0AfjrreobFqmF61+28pybI3oHhCHjGEr5cpz
MhmsB3cbJr0xt5UFGeC+KUfqssMxbrInku3u9WrxGqnXeWVFjqn3TUyYV2HbcpbuqRqFFLk96jWu
LMhNs8UUftH1LnCC9rBGVvMXbzr5579v/hKN/0/K/p+F7UKL+XnCJBJRLNbtQ2jH2LwjGCcBCh+9
fGq3gBe5SKTm+e//0mWW/OovKZ8YmxJH9gJ/Cw8DgRuLU/CpXJGe6bWufOEUh0qYjg7PfNTupMDc
0vTNkuIucNBrX/nG8+pHvGD8eEbs7CPqX9yX2vGLXuPKNwYMIHmTLYewcbzgo2FY6weSk/Yf9q7f
DLypfGJ4WBhJ53xinA2oWw64vKZV+/D3XX9dCvGf+WMqG5RdtGsDNLUPs07M39tC2DdVs8kHA3gu
NkBjtF48Gh2hNVLyR3nAT+ubmdjkjbqhC1sjuHNACOzGrnj79z/l1+P043z+cyi4cUxuWq5diLnH
yYsWKvkXrdkDLed1lEF6t93cWLpwq/r3jgx44+hDvV4r2xXizBocIr2m7vGuHIqrrHO11nsZXAbq
p8EWCUm4CIFRSAbt65yvt7Yxa/UaXM7rpmevaXvfZSvBUfOcLMn3ZcsCvaXAVAa744kWjzUOHoWP
RjnwX1y7edYZbF+tPpnHOeuaxh/CYEpuM3M6r2V8pde0MtgwrEgVge4LQUVvaJ+MjwIUpeaQKGtv
IoN6wsB5CIcR84fNgi5cz3bzXq/ryto7WlGxINjqQ2RRPLIgwMn3ei0rqy7vtUuO4LoLDcoN8p7n
rVRqhaT/X1bTlnRsNMNdCDL6Dbnft7VvaX1Ksk6vJ/dCcsDImo1eD0a9K03vhdSM3o0A4f3rxjeJ
kdhYpF1o5WKf8rgW86CrM9pg4l43jQdetFkoccJY1p8Da3hqSeZqzUAyI6/bbjqEVHXcdOGSuMjq
67y9GimgP+r1XNlAG961yKQyKI5o9y6MdriXeougr3zMCahbV1Z5F4qmkjx1GV8DuX3X6ravbJ6C
RzmqNJjeFmrfZK0feTTQ2vTxkX893mSmay/H5ypkbHYRlWIYc+l1WlleG+yeev8y1omBTt/5QrJA
7yuq3DC/l9S5N2zugIS/JmOC99Xc/6XXa2V5Xeely0an7kIbbwkejMdvkeVqrVIQDl+Pte/GMm2p
LQ/lal8N0joihdRbSnwlJL0eba+H+0vI48YDOe0PUUmq9++H5PLB/vtALn01JH3DQrjG9r4A30Hs
0RZ5jHSsbL+BoRLUBWV+p3Utla4y0f28HHGdFx0lczEkZcw3ghOvWIv3h59y+Yq/+ilK/K+VWy6U
i3bhtC53orc/SVs8/f0o/aZpqcR/EOcrtOTLu0IDFZuXq5iSANfSCyaVnxj3VHouAzIXg4I8z+/f
rFOvlT6VUlkB5g3fp6Bkg9tWHmP9Em0WTLhGb8SlsgrUFGbhL2/wAA4JIwaS5kSF3jIglRNtGQgr
3qAKhZgJgnUOXFxnavud3udU1gEOQmPvjayLvu+jXn3mkHXQa1lZBXqIG3nQ0XKHRULbIHWWd3ot
K4tAbE7YhWJ5Fq6ehxTWky+IFeM/zMDLqP4idKSyCpjYZcUeVWVhZLVg9mXjtMFT5VWifsfrs3yr
9RMuBf4/XyXmuptBLqGX8MsNN5aU9d2jgFKrcbUWPejaQXoZIw+K5ToHdN76kd5H9ZTotxMMNWIZ
IJ2Y2sO0YO/OIVSr1yqbNu9ZdAfbb0Oz/9oD8skyvSnuKWNtbpSoUZHShm5fwqTC3uSiT9TrtBL2
7phNoqolQ10lEq03MoE80zx/ekrgVy5ctJ66iFCiN75uYVUd1jqz9bZST4n8MUgDijkZb7+SWNE6
6NxyzU+phD5022VOakYcF5vT2GLKs0RnvQFXYp/BHWDNEvtDJbALcG4t7ll6TSuRn1MXNy9IREMf
5xwscOFcaI6Hsh1bOFJCn2eoUSQfGt8/VZmht+8INSABbzp4wrWhU+IcvsAbkn86D10mwi9WQqEc
UkzEkqx+og3HIj8sNmshDAatoRZKSLaYxuNozgRx2BtGu7hFoaE3QYQSkSkmdlWGpj00tsx+cp1x
3XVo9DVbV0LS4nFOUmvFWuJgI2p18qUP/pQDuvz4X423EpASD4otHsl6ygni1MkdeQ9ZF8uhtHmR
wdcJVijoN5NCQr3FSyhh2m1RAh2Y0kxUyMiy+r8iOJ6abatxGoGqrNcZGQvORccNvdJuw7lRb+26
yA1+3j7b0TK8zk/bcF7WsPTbc9Fpbp5CidU1+8GVomnstB7Nyn4OUu9/RWH/d25YqiDysksDa8wt
xntrQw+HNiz5TloB5aqzvsOC1gDbEFpUpiCFxwpW4oKot36paPEOCWkE6qGlqi7CH00KxNWZXqIP
t53X39Idt2WRlwLhGqNFmEL4AC0U5eiNizLFuezn9oS7VkgtElL0zew66yooaqrn9P6AMs9HfH3c
DJh2yNWFwh8H5Imj2bQyyY2ol96WMRPxw9jzYvEwtJPeMuYqkzwaG+AeQdYyLO1NtuBDLcyj1oA4
yoaELXYwZwMzsTfMA2UKp7gqH/WaVjakxbCwvjLLLpwR81O4XDS4IBZ29UWveWVTyhBjQMFbkUqU
qfW0JGK57ikC+6bXuhKhvh0FZZJRnEGl3LesS/ACxrNEr21lV1q3wbNHHEzDvI8+e1RL9Omo27YS
nmlSUAElmIVFF3yzcqjE9tho9luJTnMavdr1+KBohyP7GCxBsx5APPiT5oxRorMd/BkPSxYuqJE2
OvHyauozzemihGdqYPRlAQEKvX6+38rojK+zlppDqkgzXIuKOLFiThmG/b4TfjhOfzqaX8LwF4cM
VXGUOEjSo6bjVl5Aj3y02qHNTr5jMF/K0ZpwZYNe9A57SplRD9FQQJA4fT/p/TBVkYTawCn8om7D
dG6/Q83e9o5s9cRUeCC83kiMLKPWr788jgx4i1SNdU42V/Mupgps/MCYA7ujOKts13eV47/jePZB
K3ptJXozx17KqSF1FNSb+X1KgaBsXW38KaFxCdRffXElgKetB+HZjhzjJaWfJqfHcsCzVq/vSgRH
VOK2ecWwQBx9mKLmY2I6mnu3KlIxUeskVcNk8X3veoyqt9tg62WQbCV2PWR9SLoTFmNA30sSY2nZ
P+mNiLK1DsaWNvlWMdwOeIsohp0+jZo5ElWdgi3apRjucnqEa9xwiCn7Tu9Lqsq6Hvxblktue5gb
frAnecqLUS/qVVldMFKda1gzp/UYnIyYy/1aJYNmv5V9tSDTjQhLcny04wes8+763NfL0qvKtMLt
+3pKiRxs8ig4H6l5TC3zL615YilhyTnGraCwEPVB/akIWnxqLURT616veSUwMWgDz1qRcsBm8DGl
LCOaLb3Do2W/XmfTljpW63IudXFcwksCMBV3Hc3PqUSma0WeOzns2D3Utp3wxDegnpoZjR+uVT8J
OFojHoBmm20ISuEJNOZd1eR6c0UVFY3bYFWxpOmlS0PQaQ9DHz9pfUpVUlT43eSRwW3CYIje2Uv2
ZE+OZtPqljmvzjxQ9BHCb7yNxv5d5c+aGQBVdrL04B2dkagXU/eVNeC2LSu9s7QqO+lt6quDjpgf
lvTKA1JS+o3eRdpUwrJOe18uA0lAb8th7pf341w/631HJSSXrR+yDHP00MyGr0sn7wGcau6VVEW8
SogAoBZpsNFtN5jCLTbuUZXrRaSpRKQxADzzfSKSArZH2SRPQWBc642Islf6DRD6zWGBdUbzLXCC
283Ti8d/elX9FOp1MJnONpVNKFvzLfCOYRfb1Dvq9PufUN6fGh8We87yy4ZG9cpp7Wh8mCE/6TWu
xKTAJ63MoJCGOR7GR3y+gw+GnHutwyZA2NcTxYoEJTEd+4Jwo6tlDt5ADdLKn3uBco4tnRaBctw2
4WLEHyfffK6MQkuv7KnKu4nqTifY2HJs0UMmqCCRxBNoTb0RVwLTbbA1mBKb8wkF6PuxGinX6z2t
Oe6pIiLOD7h/UGsbemP17A/BCzSHj3r9ViIzYWlK0p5r/zx5PaxXvJYAWmlOQyU25WhnfjwzDZsN
bA61m+POw/hMq+eqiEgaxVRXl/ytsSTHHgZT6Vt6H1PVEGXUMa1GR0JO9PO6432Oam1YPHu9jivB
CWxiHoCjtWGUFz1Fx8FDC2lQb8h9JTarHnx3FLMcjqNDbUiOKXZq6olyIGK/Dnzq4pvNHPmeS7+c
Yjd728W91saG9eTrpqc8x5Ep5RRBOTXUJuk9W/GkpdrA4vB125h/eR6YHB6cZzzGixm+m2tCitX7
nPbr1rHhSaKp7iF4ETezmXwRs6W3b3qqnGg2owwoEbowdjgLwCfMyBLAY9T8KZVzGd7/vth7vhKh
wWLjDNG4TRhF7ZVcp5fMyrReKgBwvB6XuUyA1l+y2gY4+92QjPHBWMB4aI26KvKBFSG3iO0iTFpx
K0znLD3dppX4RPngUCZMudtSw2dsm+RrOpWJ3qqlanyixYVqJhfOFF2Bi9H0sMaB3qqlanwqNwMr
5qLxmTobYAQmVmDyhVa2w5NKfG5yGgy/ZlDMIrv1t+6+SDKtuyB+ya8nCgltQ1RtcMnRZCv2JP1N
jT+3XnRebCt+fuWLvXVEXc5iOw5jBk6vfdgAx2tOQmXz7EysEFczo7pBOiT16ifbND7rzW8lMIGQ
GU7rsY5DFF52Emezfc+zsV7HVQlOEVTblEMCA6jrnrp8eDtJ8Var46oEhyu349ie0YRtiiNTA3pn
bt/pNa0Gpg1fABkr/CoQTRVuVfnk64Wlp2ybmc/z5Oby4lTAdgfiYFqnak708mJsNq8nYWA0wWwW
cxPi4nWF+P7bYMj3emOixOXSlR6ucKwnGW6sfZXujWzRHBMlLouLMUcxxORlB1nDrAA2FA+t5jRR
4tIy63wZbOb3ZBYfnXK8dWNXb7v31KhcTT9accsNA6cEi1I+XShyeqOtRKXdZi2u21zaeG2Gb4K/
8NGuMVLVal3V4VhRPwdUsXKV9Tdgc7K9X4FM6O0OqhKHEnTbLScO+rH9GNjJldsXmi0rYSndMbBw
ieKy2eL7goEujqs1bgt6g6JEZhBb6wWhz9f0xqtq2m4Wq73Sa1oJS7zR2qyDYBluIjsJ23wM8kDv
iiyUsMT1w0PijEwjyOrvy5KfqkAvleepipuyFr5wJhZYmTXNadj67SrvyknvqimUuIwxxKuDileN
bhEAroywKeIXveFW4jINEhSCLSIN4WGAh3MB3i+avVbiMjKnTGIHSq9xPSgCsm5JobdVqoIb9uDK
3hYmSex512TXbyJTbwlUBfzUA8RVY/Ah1xQ4YGA1cJ7cWLPbSlCCdcJzsSLcN/CmtVPcuuaf5JOX
Jn5xZ1B1QmQJC2q8eP4FWei5n0qUpZ9wV+m7E7B+sV0Hfm8+rKaLS8nfTxz/139QfZTt562SpChy
fBjMKMEdN45vl7gLsMC2W2QtU1E/UWMBhDHx6kJvMVYfa+22tC2gdZxj4F9/cLECq3Zb3mZ6M1aV
Q/FwEOHRyceHbffQxvZdbdV6PVfFUEngoS6Mgiasar/co2D8VIim11uOXeVQEEFesjcYjKH08POr
intHrlrPH9gIvD4lsf2N+BHSb9i6B7MHOQiKU08m4rnK4iOxy8EcmvEG5vy9mpy3Q4vp/N/Pz8t+
8auAUFafOElwn05cDJ1NTGgrr3uanMx7H62z3kal6qEoZilt7KQajusgNTEj+ZxN2Z8yRr8JZ+cS
dT8losmNpOtqkfYvpc0Uhwf5rUlru9rHEb6v+zhvjYeorjVXPUdZmNKo67J6QiHlZP17KKV3chz0
MrwqkWkYK7zacOwMN4zIdkbZFXiYAUT9+6982bp/8ZUd5bRQp10a9czKsJo953sCzRw5E67Bms0r
JwYLI95OkrOHfjmub81oyT46XZnoha2jhK1TtB62AhVDA438bMPy3tVlNj/oDY0SuYvRLAW49csz
HRYLHpjV/WT3s15+wFFCd8upRBvAE4bJtFDTJR7Ad+otOapIKiCZMePHSCp2tsD5Di444Z2XbH/Y
4X/Ib34xZ1SlFE6ncValQR3O42DltJyv9wN6ixSa/jT1O1+O9Qv55fYJ6LT5tsqGxeBoVMqvPt6+
N8lwoW7ikxPcdG5svPUxiodbzLnhMR3y+mMOtb7DxMpcvg6GwJeejb6Pbi2O4zeT0dLW1EzRRV6O
MZnWp1bVV1XbN7AI8X3YnPama5u7rA70Ukyqhild5smdiyk4cy78lmCYV9fGF71eK8FVBHXVBTlN
u/YdOvVu09tqVcQOyKphSjvajRfckhJmUJH+4dDzm+VGVS5NkZV6PRfCM/7m/uNlt3rmelV+0hsQ
JaaqelyD2KN1HA0Oy4pTc/pVr2VlM7TivCumuGGozXK3RDd+qVfuDnH69UYVZXMTeFEdnKv+aJjF
Xo565deeqlvC8820l56WhdMc196/nVGjaQ2HqluanQoPh5qmLQDVTr8dSCzrbXcqDCxpUpfyGiZf
JcYYYimvx/5Wzke9jivbnVj7NLbtNjjn8WYdzKl6mCpfM8WuCpeyaNwqT9K4i9+MFCcPGr5et5WN
Lk4Kp1+oGzvLyjkIcM1z9qLXsrLJia2zRWFVfMk821eWBI39Ua9lJRizi1ft1NfeGXviYr8NwKKt
Cja0XutKQGLCYxQSnyC0xWZ/8Eeg4FuCPbdW66pmCY14FBtB550zITBGEyI5Vlub/mED/c0iqMqW
FvxCvEI23jkYnPwOxGz00raL5hRXgTnYJdpuv3ji7M8Y5QnrBEtdL3pU4VLWFTOE50mcLXM62PWn
tNv0Lo6qbikFlTv31uCdB+DEdfS1xXJI71NePsJPFwE3Gk0H7AwtD0FziF3rKbOw+tFrXIlLKF+Y
zEauOGfz9Cbalrt+1nw6VnVLq7NhGBgLcTZbsOpDG5W7uQZPrNdxJTjjyktdsc3iXArnGQ+1h67X
wyB4Ki7H8qkMMXOa5mxyxtQh7Fytc61QaTnzlDWg7yvB4r2m11Y/jtcR1jRaQ4Lx++uJ0mEZYSFw
EWfWleQkDXM4YGqaaCl9hYp67tfM6aeS0JkCqiOlCHHQ0RwWJZc8z2gVRTUKTCmDQ4TfS+pqLVRC
1S3FbptZW7oKTMD98uhnuIEFlqunTxaqdKmRRhDlI637s2iORZ06e5NTlubnVELTIHna2zPTkHKl
23rM3tebq7U7CFW4NLj47vYlUd+PfvaZ65WcsWbIjF5rVQEO/XomrtiWUCe+YatSm9cJlqZDUWod
3IQqMNgiI3e7aFnOuMhuuAMFL5QUaq3hQsWIVFtn+bE1LmdM15Njk8e440X4ROisWELFQuXYHAAR
tfieTZNcOdwUr7vB0pzoymliS3wvNRNDnFNYVllUDXu3wglCq+eqpMsvJrQXNo3jSurucBLDyMPF
gU6vdWXZClrsXizLF+c5xtN857aRgS7l4lGu+QeU1BZFqJJ3wc49l1tzmLZub9uB1m1QqLKuorb8
1qwL89xH0d6yorMz23oTXRV1rQjOZ+pNTCyOqD5dMmxBA61TkFBFXQ1MvKLqY/PcGu0zRl0vbWlo
qYuEqukqq6TIm2TaznZpv4P6AXIunzW/o/16VfGcqRnk5q9nKN34b6bB+xmLSr1JqBwn8rKbtrZM
tnNEnahNAiidXnCI0mMLCFXPVeXZYjuZZNUavTuvKo99YGrdUoSqXKIMMoBOli3nEauFcSiOVRJp
LuNCGfBgtno2zvlcNSTFeHnML8ZgH7RGXFUu1R7PRWYazGfqoFEBibsaPx+9ppWdE5+TIdl6YzyT
1D7IPjnn0tVbxFXd0tgUY59OyXRO+3XnuvbOEFrJWqHCiWpYc4u0ovGcecsx86PTFH3TGw5lb8C/
pElqfEiYIfP85Akprn1MDPWi8r80S7VT4qCEc+VktfKQACk4OrMeQECoqiUK+x07zfC3KWZxKIV1
F2uWOsEfVCZ35uKRUsfTuXHG+36sDyjR9BZBVbU0OW3sCuzyzm3ZY/Gb51i8+d+1PqaqWWrnpcW6
zRvPiZDnuTMO+MjqrYEqNcgPJh+gNDNwuVgWF9VanRJzMPTOnJ4SlGLJrKEzrRHhmTMdjSAQuOQN
1kFvWJS9oWwzyMDmMp7TynjasvmU5t5fek0rW4MEdrAIMxvPlpGfI7t69LfinV7TSmSuLuVOqRjG
M4Sph8gO3mGqqLfHq6IlCJ7TyBViPDd5cVXMK5ZteqwToUqW+ixZl9mg14WNiS2G3zdxIb9ojYhK
D7KKLKIArMHQyvsQm/MRsybNAfFex3s1FAPnt4CWqYTfStynxZ/oPpcm/vs5SQhln7SrwsWKYx7P
sm7W4CjLTqbHKersj5js1t5O9m6ml2cSqoJpGfBrroORxdxJb2xomUNj6K3kqoIpG90gAXaAuXPe
7CNKCczuX05K/0sLGqHKl6LNaVYb4/Hzin/6295s0tuoxItPb9IoEep5rWQTMoazUyYmXm2FvHEw
69bb8lVqkEymbMxEyopbXbgJwSGPU70VVxUxOabrzw74blxZvSsn6G8BNp60xkRVMdW8UwJhN/oz
hvM72UXXTS71Lj0q4HDLeQRz5mQ4e5/86ejUms0qASq9JQuaIh3O+FjuhczOyxi91RsMJUADmbH6
kd44j4YE0pJdg/b5k8rk17lwocp6HHeZzKRgNFI5RDczUXRteFmvt2uqup5y8ZoZd6L+3GXirbP6
5a4K+lEvblRlD15WrYlSfjjHBvqssUvfNnjR6d1fVWUPOgMngLjVn/2gPGVSXmeL0EtFqoijJJFZ
OsXlcN6s4hk/vYMoFs1kgarpMRYHhwesm/DEtb9bmfWpHi3NfKEq6fEGv7s4avdnu/4mlvyQB6ne
8UdV74hibO1oYLDxeN4jZziBNNHbN1X1zrziWNxdJnRc9vO1N+bdUfhD/4fF9XLa/sXWqap3AqOy
RgmMga0zc8IZxfLntikx9t7ytHWPg9HH1s5poR7rzXlVtDj3y5w1wGvPpWF0h67uzINX6FG9haM8
1WA0OqNDb/pzEpvbrvHHdo81lJYOQ6haoXJoXcOfiv5cGVtzarysOcjqfzj7st3KcbPbV2n0vRJS
oibgTy4k7b3l2S67qtx1Q7gGk5pITaQoPf1ZTnKGVgLkQEB3o9wuc8sU+Y3rW6tTx3KWwP9zeNR4
s+uiEWcTmlvktqUxQoDxIGFwuMcKSQyZSyBRxyuob0aF7LrXcG6P0ZKFe7RQCKXpxPnDeKXT+B7C
oZWIng/5jT1OSLhhZhj2Ga+CxmZLGvxspD5W/tgDdmZZuVHVWHrUmH+CJc6ixRybTwz3INmlpbra
ejZeUQr+m5bczpM+5pD2aKAgCZLFGj1eJWtSkJhnqjvWEQ/3mltLSkCVxDqIumt+3vpfPuHHbNge
D0RcAhpsAi5J6gcFCAPyZD6YZ+3xQNFW+dIDBdPV2KjMpC5LenUsINozGa2dbjCetA1XnRbiNVlc
9bhBefz7sbO9yz1TLRMOPazhSoCDJWx51rmDIdEeEZTMq1SmwdIQIp6LZjV1Hve9O3YC96ggbbQH
HlisPtD6AsXtEjDqYw2gPSoI1H1CpKLt4Ov8uYBIkiqlAeT20I7vgUH9x7xZsEHZngINhFDuKekP
NvT2dEbV0oUVJ64GVIUCWctVu3zppg2KyccefefYYE44nyTWt/NCi2FrvhmvPVhBpMGfXQ+TSQAK
fC8s7ZRez2uQxSAMPPbcO68mKygvW1bFpfZMsfhQd05bcBodW3yXdq7gIDFez6KSTUG2AXkU0WN3
c09mROaKDUNV2XKoLDsnUmyXeYUg+KHn3mODAI4cYxEKWzZedOtJeUptf6yIvQcG6WSi4YwidgkV
ySUjY3rn8+pgo3CPC2qXZfIB7bRlNa4vI1RIMshoH4z798ig1OtQlZg+NsUIKMfFyRVIvY8++S7/
DOqxh6Z3aspUgJA18Zcox/MfKyLsaY06Lq3XuhiLc/4M6pqvfDkWE5LdxRy7Xk2rCmzptX1Oa1nE
Nj52MffgICqH1ZOLb5AVysL6CfBBb8dO9+5WmpF2lkWrLUlY/9F63XlpxoP7sXOZcJLrKPViy3Bw
N72tzul2jP0PIth/toE92ni+lIMtbd3xcyo8mlmm/UMJM5j//7w6ZEVojRaHLUcXFwOpP/Nt+Hxk
u9keFmS7BnWVwdhynumdLwTIe316rL3O9oxGCI9tq4zFAQyH+zSNNarN4yFTxfbQoFiRSg+yseUy
bTk+6BLE9tA5YXtc0DSSJqwavMytI14W+/rkhduxUirbi6J5tub9QFpb6gltjrXZohOI5H8ee5s7
fwl1BxsazCOX2g2XrYsybNIhr8P28BeSzBp1ciwdh03eTlXei2PKJSzd3Us+0nWIGyzt3HZO7QfJ
RnrsVe6hL6MZCIjFcXMg5DpnWtWfEzLWhwIItuczGjAWFY5O2VLVJA8Dc1LRsZiK7TXR6pAIS/Fv
mS78Hc2rXA7Rr0NnZI95qVhab2rGxQk2dtZE2yxBtf3gluw8perWaaxractO189+81178SFYPtuD
XgalU3/S2OyAOPiE8CKG+VB0zPagFwI6WF0v2OxqAuFNKy+Y6zmU7LC9KJpmIAGjaCVDhl1lERQ1
IvBrHHuPO0c5UtyUpqttKaqtaOKrudeHnDvbo11a32rfep4pnYRauZEZhIoPtTXYHllIhnEdiIL1
Ex+KtVWCaeftoHQJ22MLU1FHDRV47jQdv7db+GzbtT6223tsYdwSDzh5rC2DW0OTnGzbwZV3fZOW
yi0iSBRK06/Zyn/1yddDB2RPXDQLGYWzwwEBnqYAkjtb2uGYM9iDf0gfyXFSiSkHF0YgAwEgb24m
7+DqwZ/DHZk0kTAf4fZEqSkATvnKbOsObvfORX4k2PEy4tGnYL30br0s+hgDHdtDgGjs+y6G7lmJ
Du+Q6Q/qmFQcvJR75bCpijmKG4EpR9akuem24cmly/Rfoql/jAj9eyGf7WFA6bwhXdJkKgmKpqQk
qxy9e9mnhuchtS1/bmtaJ+hCjou8gLNhhN5NuNjxMqZO15eWdBXLyJq65l5ublgqCGK27Fhpke25
Z8IW/sou7VT2lINqjtJ3yJF9P3RNol30YRsv5B3EB8ut7/5goahRKT6mLsX2KA6rAyZjv5nKZKrK
qk2qjA7HYGFsD+PYtm5oEuDAS2d7PxsGu2Ygs0yOXZM9kEMTUbmNVh873jRZHAcfA7LbMfYPtleC
MnbQ0zxgzw3uYiYo1/mchO+HXugezmFqbkFQjUfnoXwl83IVjN5/aXcxWKD/cEv26A3rV5u0jOO5
fVEwF5RpfGzii+3RG3M3d0s04aj4VLMcmj403yByeGhL9jg8bsMIAYibStoGN2HtCjDDHQsW9ji8
xJJkrNMJS6eLny2hd9WAquGYJ9gj8apOhLbylqlsiDm5Gh8AouZjNHNsD8WLRGBkx8epFEp1RWjX
7rSkY3AsXt2j8TiPSQfM3EcSGQ9IPTq2CMyUz/xYZrPH49V1JxtKFJ4eb/aqqgd5m85LdDC3iXZu
0qSLgNYuLtFgP4MH7a4x9bFixh5LRJa+DSsckZLP+g/txCPewX8x5R9Zxn+6nruQ2C6RL5KkRVUq
ZeoG7ELq2qTBSjBXOsXfDl2lPZyIYhCOzCSESVdxki1q+sFtf6wkzf4NUFRB77XtfZz3sL740x9O
Jcdu0h5PBO/uYYAUK5N0FXkdkJxA2eSYs9gjisTc015tWFzGwx0fWrRehkNdc7ZnRYpco3WIqeky
Yr1XdFHz4Al+sPCwZwvqQJYzkiWYyvYDQ4C5729d1RyMYvfAojlYtrHq2VSudXXHxi4f5/bYFdqj
ivgAbpk4oDiDoqpQKJU8B5XbMe1BgOB34fcY6E1T7ErSz6WSQYGc/lCDju1BRZH26s4DqKhMq/bC
I5UnXXQIr8T2oCKiXRWtoG2DMJiHOQqbyepYb4HtMUWhm5IW5Bw4Jo5mQGwk0aFaN9sDivxoHJrR
w8IWyk93nkirbKqjY/RGbA8qqlOTkMA3UxnzbhHF3A9KZL3sMXd3yBTuoUU+2D0T8BJ+vM0+70Pz
OQiOzfCyf8MVhf2wVgMCltZ1fuFLVy4mlcfM1R7mM4xxD+llhCxdyy7LnGYyJccO+B7k49EWI04t
lg7a+BollEL2x2DbbI/w4SAX2WxgccC9VN41vMOet2iNHnuXO9f5AdsGvSdRJQsEvZaekecumZNj
l3MP8dk6lo50GLB6JSuS6XbSXe46MRzjp2B7pE/oraoO216VXHVtNiCf6FdxzOPvoT7d7I8Db4ap
NOOWAbt101Ty86Fd36PZZD2l00C7oYT4pTkvMtxyj0Aw4Njqu8rSivrgPLapK6sUBfBQP0b1fMwt
72FEW+CFY9NvrrTOqwowU40np8nBsH+PJALWd5LRuLpSt8kXgbJvpkJ3zHfusUS8gZ4B9Ye1hJDf
BBIo61+mtDnGwML2cKLRZyM6rtyVXbzOXQZMR9Dl6bAuv4690t01lUqDltHhlXp4ZLPUp2j4bxiR
/wzlZP6uDqIbaipn8UrReLXvKV4vOwm1jD/0wFowa4FQvP7ibXE3Hcsc9zCjzZF+jVPiymj+5E0e
iJ4OvoU9xGhTnWCAcroyhDTGbNpsDo/JErA9xMhbGdjJE+ySXKaHOqYXelAXh+3xRfG6ed1cUVci
xQDhod7arBoPFkX2CCPBONjfp9GVnFXNZ9SOPJOtox/8twoDJf9oe/2H7Ovf2Ie6AYP9TdqXCnO+
7AXSxPLaRtYLb+WMufxPoDaj/cskmgpavOvWTPrNRUuwgnqU963tsgpdLzVkqCTq7RpqNaDUcZuQ
4zPtonC4oWNrquvRDut8P62iSk8Nwbjv1Qwqr7FQrR+aq3WOluSOQaWMnhQPIOtgQwGWh4yHqXhl
XugnebvBBBQtH/RYTGEEec0g9dqlnCsUox6Zb7zw3MyEiUvkgJt6XPqE5Vu4OndCp/Ladj77giDK
fGdEz3fhl/5JneQnlJvkJJLzBLTzD4NPW/MQYiFRCQ48sBsFCUnePfQjQYmDLEdgvr+KxTlYNdPP
tPbt++ZApwaq1W4IIIsC+Ygr7YKw+0nVhq5X6LWdLmUd19uXupetO89J5K3nGGOn4xVGmNrkxptS
O9yFXaiCb6BFX00ZQGqhypNorj9PYg1FzkNAEnNDdd9edWIR430Hhs31JYLiaFU0GgN+eSNSFeVQ
Jgj5eaYbn64/1MhlQVSzsgd0mKslS7nvpd9XbPp4BY5aA0nMNg3qr1XtOLnyljCJCxfJuTsnUeeL
PA3QHzhFsfMelnCT7AQqgjXJGTM8elirSn1a/LrWJyGNYk8a7Ap4mlmpDzoynZB8EFObZG6uVXMm
YLwJHhrpj20+gFce/anNgtFUqg7jN3GzAPC/MCO8PFWxnovNAYWek2WmYFofeATKJsq0viQpAHbZ
wNLtyzIBrpXVQdJ7+UIawbJtNXFzBuE0SU/dZESdJ240X03bUnBgSrKYSxBGXvxrA4NVUAa8p+IS
UEifZ6YPoPfjgb7J5HzwluuY8Bjk3YDMiHwbev8NHzOBYDdu7TUS/T7KwJXYT6+mTqYmQ1k3Tssq
nIgFEZGPSrpjuEXZrILIPJqUrVxmky/sltWdDtYidNxTZ9Mka5VPAjzCEL/ZNp5rpTE3vQRxMp3G
3gdslrWEV7mfyEacWz4xV1CA6d+WWjibeURr6HKo2vAiIU1qXwbD4q8oHHBZ9EuYjlnHF75cJvzv
tjRJMG9Z1Q4seUDrIJoy0CIv+sK7BH8epItDmXnR0EK3vgHBjytGY+T6StdUAscH7vta/4qrdEwL
UnUmuG1BG/nL3ypHLl7iuR8jJFS+raLxX2iimgg1i8obP3HRbAQEM9Gy3YRyAUdxXrOxp6eZ+xF7
XLo1JGcjulZdrYb7+iKXuBmyKTT2YbCmVWfcrcDkOhz7n0vFUPnjoNA2JfSDvPrirVZ8TSOMcPeG
sAF0j2MXf15C7V03Fv8nq8DqEn+d+6Rr+xN4JVvdnJbJsvapinir3tHNo9EJtDJ+YoAl5kF07eYA
rMqZsiKUKm/QFuqDLCJBteb4Zdfxvo8Is5fBY35y2y/9xxnwYgGzJHqB14W8kD9jjK2iz43xKgXR
0onTIesHgSpaVHf9Z0UJqX4mQ9CJnxNUKIaCjBwhdlW1UXdTgb7bXamIbu3DNtbRl9Y1XpA3xC7h
edTSTPewpp7LWWV0dEbnNPYz0C823WeMjwTpZ6Epv0569PUxEs0ncd1HLnpvjd8BvctitdwppRAu
+J2dvkZhaqC6Jk39Prd2ftTS8TjretwoL582v+mea7N5vKAbYowMDG1LUFSIl4YL6XEmiBfJ5N6l
XJBL45lBnGqEal4+JLEITjGmzEQxJZWnMxlPoXeqPW95i1SihivdbEWwwXZkC/qdH9v7yU8tfE2C
AFJylkm+gop3fNjEdOqr6anxxnQ7wSTEeELRcFhnlXBGznPLCb3yAMzQtAgw4fJlWEPUy2g0pW8j
DeKbJNDLXTR6tb5O46oLLiE0LvwzwyWY7+AAr7u1zwdQQRpX3aVLVGGqpGbbXRKp4RZlLXj3ALgR
P19jxeuzbuJFZitDxTjDBU2/gbFzvU8la+McNMh/+PWQ/gzTQXz3e9Krpz6uNpyEikqaR6RKCjfQ
Bg4RZJmgXls5OAt9qGA1bfWd2eRsWWOulSLDCQV0WYDHRp30zC+VcyUjtS5CidbRFAeXMaAkS+n6
wDs3ZgHfuiwFOVwmQfGEc1k/IYwwWYtJ3Nw4b8k2cBI0abwVPI5MxnWsb2vfv3O0KcJ4fOWLZ88+
qavCQBCpgEr57RaPK0p5TeIVM1TdCt7ZNJfas2lGwaN3cQL8V7DObXyXJu2LWUcDe+6+x5zPZ/CV
syKyzfISW6GLoQa9NZgFxiFPof1ncGwTAfMTOncNRjs/gwjTS8OQQXiw8HBt6vOaeLCHYkgzhpeb
A0NBM0bXO7ryC63dXWpHcgLtvYN+aifzOW6qfJ3IfRuZP7CN0WkAc2OJQtZ3yfh2CoKlAKyVF91a
v0OPpDp5Bh3lBEJnCABce5ZOXtaOD7lIyZyT3sCtGPpIuuTBrPF10AMrWIWA+IAsSWWxMJeODelt
z9o7Id1SRNH61Kqxb86V8/5gDg6hEc3NbLc7KrjOOJ0+66VJrqcoGU9iid6byt7zBu3iXGEPw1bP
uAna5QNJbpFybh8eABTmzmqYIOXNkMDy+YhoKwiD6SyDqMkSJ23ut9LLWT98EjGPS3/m4A/X5Al1
rADsSm0eSL/PGjNmdU/wM7HCFILF8NCpDVlzhWJFJDK6YMakQdE5G1UbPkKvPoanEQV+Ia6KDZqe
MuvjbXr0OY3el0jMokht5b9UOjBrMdgWTUfq1019S0MaonZgDV3voTYUFwtRXF540somx+9H/Tz0
OkHPMSpT7progN5FxJM6YxyzqJkbdfJDr6Eq+jrwkqukFdHXvutClwXr7F6hExmRczoO4uvStsuE
mA9zodepzxKHkzmCw5j31fY5ZeiEnhIQg+bdqvyvkIfRYzbW1fg17gf+PnJ0fm66zmB3TIM7hes0
xBCcruoNDgSFsvvIc+36aVQpV9cxJ4l/Hn1OgLjuvJmdejp2rEhaxYF2Uou4n0IxmUsbsOZbt83N
B2JdMgUgssSx8vtpXdBfWlNT8LnFszKMy7RPQVrRH1MMcbnPUpPWZH6PYitqpMvwStpuMAiqkqot
K9GrL3peWf+HnuPlfY6AWsrGKACSf0REjN7VoigrQKDtJ49WdlqffNOCp65Ra9uUMRSangllojn1
WuJADibBOCevZkioShOPD/Oy8A2hyTg30KFyRj32Q8/rvDMqoDAsNZkzVFjD6ZxOaqPZ2PB1yDH0
TB8G0OI3zwPoJqaHcSJkOPfETPJcU4HYMA0wdZwvzsc0MH4LNZ9tH9QF04SUCJr9dC2QCt6C5m0C
/pnSa9B6TPEN2Mx9xGPhto2nFnbmK/GDzf0MVwG4p7aDN1/GHhzWBeaCa/7UQJ00uBqChAlsRR0F
mbVUypzEfge7EnGXLXifbRmCkxpcxa7B8F3I67p/8pRT9QOlkaqKECEvzWYNBqRH5C1QCWfTxpIT
YutHcC1WmGoiCVzpZtd1K0wso5vasVBeJ5TPwNdEsZGAAU6JyGy9Dc/OJOMbG0CKd2mBo/fyqIZs
es4aubxrL5F+JjEb/FmtHmg41RC1vATfPaKSyGGIorAzYvfM08l4M9faOzVw5G/MBOHLNHjNNYTn
kFDUyl3DFFJ5HwYzs1nTWMeuU8lrhhTAgj6bbdt7Y8PpC7K6JM7afhRBPvqk9AWXJ69ZurmwXjKw
S8A853JtGXVPM63nNQ90awvYuuR1M40AqzZUiRXuWK9ePRIn7tS1iAVuB1je7aFBuJoZiC6eRaQ0
+U7mKdhyJDu1usze2ujTllL+CcDBtDptnmfpdezQYbvhvVlfoDwp34HzsDyfBq2qy4Bwq0Y/aRlo
sbH2drbd4j+0zUdgpIyA4g64EvXP1K9Z9Bhztp36VU1xju5f6UDp6bIJmps6Ex67C8ctRYYI4RgF
KROxTii0sYAVJmKc5LJqGsRjcRA+DVXvfWpGK+GJ5iZ+SpZYmoctnPrxcaFr910tyvmYK9bSy1bp
wz1NUzCCcbff/PtQSftYTU0P/felepX16oZXQSNt80BgzCxIE88rcAHAFMDb6cPCr8OYwton85i7
bRmry9Js/rVN5qoGUdvGXD5p5MIE3E3tK4K6NsoU82uIqeNBnrc0rX+FUi5PKJcHn6s4XPRJbrO8
miCAiyBpjtYWFzLyyHUF5E9RO2pPIp5lKdGpy6Tb/PpMlHHiprGT4/fVSPjnwYYP0MpmmfYxvOvL
WZ5iaNAH+VIBwneKAlc1N1MfLCAJa4MZlHJ8xZQL71N5mh3j9b2pg827QBaF3PrJuHwVS+DdKS9m
cxFErUYJASNJcbmNyCtOdAiC8U5MvvzuaiWbjCCSXU5jSE1yE9EuLte0aYGm8u0AzAWNZH/qw8H7
sjaUZSgixLlKwvZigm74gNn86C25Z6aH5oWXRBtiijb2ChXTgF+4GKY6s3xLn9Kl3d50qPk1Xbi9
byQywSx1Ha3vEvjw9TvUZ1d72lb4wMusbF86uolvvTKrPg1LrOBtpOvtWQlK+gfU5JCUWx/hIdRH
+U/k0O1zM81A2lZbVA6Jtc8jjOWVvwYiuiFurppHlPG7Xzzp0iHv5ToX/uC66yAUiG+acbyfUw5e
R5ABw4z1KQteB+C2WOaDIHA7DW7T93Nfz/wkwiV+oFBVnUvBZ6Sl3UrCH7jZH8UaEq/ep3FwrUFC
m/a3qnV9GfqGvU7AY3aIr1K7nDqqR5wqOMU6a6YqvYpAo8qytY61l7t0sP4Nb0KeFkOsPlxCWz3T
St83lgVF02zX9bYOWR325BPkGLfbnjhr7vwgcS8bfMVwavmCEfMRRAingeo4uuqNc/614iZ+kRNk
y7DpsmtyKOvQb9g1FlxXQaM2Amj/4KsJVmdaXSGWwT5GLIYdrag3PUmZCCgOyy690e3yC6DPaHub
MN/+S/kWbL5oQzZZI9c1dx6IYC8LX1eSrQTThyqeb8jmTiFraXXqOunuhF+XTnSPazexBcUJP76C
8wfkDGR4RIW5h3monytPaGnXbXquqG+aHBNHENygLZ2GK9Yl4JVPJrZ98jZlaGZa5r8BO9/8YX0T
sJJ08Em5DUI3nOsVg1BNC30EvvrL3WTsiPCr0d7FhKh35Mu4bPKagFva3KwTmrI5G32/v/UakmDz
F0leGkHsdJ+GGBs5+xhLGZ4Bk9ZT3i1rZ17mSlfvaDLMuoALtijDaNFjlQ3TO2A7NGF96znsvx+4
6DHUnW7Petig98vMuIZlCASpn/EUrOXZUlH2UCe+DnMLw35HNF/eZNV28SVuegDQYIVqsGyDm5AW
tah0fwZv0fQHkw5dXojewdrM4Nlocs0oPB/03XCXeyP9qOxjZZurasUdv8IsSv8cNykNb/qxanGo
ma4Kq5iqsw4OTWYI5fv0eg2MrzP0eQwCXNIZ+TX5UKMt4DMggRKukB87s6ZjUzGOXdqe40BN1b0W
miPr8W3Un8ws7fcZdFwkp9ZHn9HKxCQ5HarkGWRoNc8HLwqrWxKgovGCJCBdrwITrPTFF9At/hlL
oPTvl6SZzXUIMI5/Gaxox8ek6/rg1yZUIy/Rx3CAnSFhe0ORrW+4uc0YPtAKBYJCjlXlPQp/A0VI
RiUaEbjpUzLCiVKM9xZm7ZBOOwl5hS8QM4rBBDP74X2A6qbfZR6sDnv0Q0WuiapjWyzx0AWZIdiM
mxrDMcGl9tOhObMOO/hl6ZrJPznhVlbYGNocebPMnXo18wrrhhbX4B4o6oFv6IQMa8aThogc5Okz
L0B4ap+7AEpXheYqAmJnQTqdwYnIr5GpIX9luIfKgZlNj2A3mmh/30D2zS/4EsfVs1PE63OMV5Il
78fNzY+xqYdTpwzSRqQgXXPmSUXTd1SRwuWk4jYc0LVCoJ1NqEf1n4ButT0YI/EDV21CIr/JhDbS
nnmMOubrQIVkNEP5AsMduGSB9zBoD4a2m2QCDh1PpdWaxayb7G2DIEu6LLK+z99EkKYySwlrxmyG
btSbbPBnREh1uGRdt+H3AK3++IaidwSpevRC51zUI15Qp+JtLBd8QFtoRzC0VyOWjt6Ihg5M2fbh
FH5Kl27hp0jgjGf+GutH0pK5+ZGMHkif+rYWdVGvRMZAFPgY+ZiKjinHvk3h5qU/Aqt7FB7sYOoT
kL8e0qeumVke64mkmUMovh5Dwe1ng+dANnXFdV9O0NMsVTomD6iVsaPdmB1UZaQ91aQb+zKZiSta
1ehsU/Jfyhh//RPt1fT3/8HXP8DwNVZCzrsv//6iO/zzPx8/83/+zp9/4u+XX/r+rfs17f/Sn34G
6/7rc4u3+e1PX5zUXM3rk/k1rp9+Taad/7G++KU//ub/7zd/+/WPVV7W/tfffv+hjZo/VoNFVL//
61tXP//2Ow39j/Hbv/6/n/Cvb3/8Cn/7/WGaMRX129WMW9L/9tffTrMe9Wx+u5raN/XzPyz1622a
sS5L/pKkfkxDFjJK6Aewd/n1z+9EfwG5FoNKa+jHwT+wLkqPs/zb7yz8CzjXYnQqSICGWvqBPZ80
DCS+xf7CULaN0yBIQbceYdb5fz/y4z9bTv98T9ikf339mzLdo67UPP3t938Ke//f1hSWCZER4rMI
QdsK3dn9mObaqVF7bfQZ0d9PZVuoAhHUacZaNnd6S/2TH9XvclD8qkni+41225nL7nZGLSGrqL2D
wWA/FzYIlVVb2ubQWn1auD88TRDSu+/WxF3Fbpw/8dpXFxa04QOpu/AByi2oNm3d7QR54Cxu3VRs
ZhUnkabrjdn4j5YETzHqq0WnhtdO0ubsxzMrYiJ+rrQSiC54kqVJ/9yt4mqqkz+oDZ76nlUlDGJ/
WpTt8g7culnYBU+irb8b3X7jHTLTNalq9D6Sl1HHU0appzKg6YeMtxtqKQRVSLA8fYPz+OIP4rMv
u29agAUj7hNQAHtvkqJbYtp3SMgh/iLsvtrE2fcCUKroGeVBf/q6jj1MEErwr+hcfK9o8jKtrIRD
8zIC8s/cTdE9Z941MbF3gvJckCEKv0HR+cOd+knBB3D4YLYgRMi1qQuZbX82Ek9XUzDMOUe+cIHH
hBDhi4mQoFAPE+kqwGYNqn0HWSwp5pR8gRlYL6udkOmvdEYBD/9ZWP0zxnhrhukdlWHIpn/gvohy
tGOSYgzV44QmdLbOpEXlRcufIiAkc5UyJbMT/7b0IX8VdSzPBkyMj61t5aNtUcUUGnkW7btMu3Yp
UoOoZxoFEuN5A0XOwNCHGZr+RKM0zOsKnx9vpP8ehZq+GojNZ+j8bYiT2v48bONUoH7702vZUxp7
SBbwS8cgPsg9Ld+VJ9+rQLxX/eIjrFO3enVJ0fTYIvG/yDuz5MaxJdtOpQZQSAMO+l80JCWRVM9Q
6AemJoS+7/FV03jTeyN5C4qbN0LKJir/6lmZXbuWmZIIEDjHj/v2vbcDStMf7oMzeZqlXTxIk88y
id3ODuVdOFY3ZormrK0UfTfTonJ6aNqsWo3BwwxG8ao5jxxUFQdmK830zgrNQ/VVO6GYT4MVkbAA
IjiDMjRn1OrpuVXIjFttY/VLNoMsc3Q9BmHQbhd5PDEKZXbNdog8XTGvWy3AGzTQ1W0oG0epHfQj
PMj6pZCoFyrY4mA12jWNvsqXTeU6LZPXMZlOSc19pzRWDxVwyn3e14nDyAzJCUGAXYw37gwOVr/P
pHhnGnwK4/Suika9xmlqap2JxqajqV3r2aiFnCIM7oI6eYavc1v0vP0y4RmkVWu778+8qNrBIYBd
S0oxOLXVJQ4U6osxra7kcTgMRrZXYqX0lqXASSlhJ5mlqbtpwWJvO1anPulbTZSRk5QsXX2V19OI
CPd2bp3ZhcziLourWjXj6yUxjoK36TRz9SBNInOkwQBzLPVd2QGdgdDsKLYe63Y5heacrfXDKehY
J/NY9Azcszov7op91hTaJg77eFvFBctOo06nWcSOiK32rpVT07doNd5VHfElWdM1zdL9TGpgtvLd
G7k/hFa2Xyru18R4vxXVVTmwnmR8l+qF7yTjVedEEcyydpSXnRJ2o2eKbqBblrxJVX+oGSPvqSLM
cTQXg5vIAX3JRgIINerg8T3+lS2yYw3g2adFj0+CzCrKguUkGbNw5S4ofaCk1jXqiG6Kwjuu4bO4
msxWMWhWtEK7liUgWWEZ5SX+WJprLeZEj5D2Q2ypki9LcoulGJYGdMl0t2yUiRU1gNI5VsAjKRV+
HpZddrZ0AOq5TfAw6+ahUJqH1SXCMXtC/mzX9Ezm4tZsqtpRJ629AdPQ3Vw3Nro8CV+Kc8sjpp5S
UjynaK07CgDVkbkZkO7moY84KargSTOit1wfca/KKP3Nauj8988uVJF6cEXOBkqgIF1Cv+llPOOW
9HkeMtmDAdd6bYj8FlletYnGInK6Ud0W0XwCKX4TbWy6C12oc+rnQ61IpTuGbNms0GO3jLJ9Paf7
OufvOfaOdjse1CCY/KXhWLK05LHQmoemz8V5Z0WKI0vLqWoNVNsDC1HoFujb2NeRWxiG3TBGWUqo
GE2pmN02WZqD3aesNZlidkT0QqvAOqqVej2M7Ds5rG7tvHispeQ+qanewoi1kNb05Rg6SQEYwGAA
9IhdfaFZk2bGUcFYYJchO75V08r0RZdU9DV5l4LjYOrbB7pm6TnDAl8rFCogyJ1wx16aXRj96nmG
CGQXCm3ymdKj3KGzo0wcVd3tFu16VFOb3pvEaCrL9hFDtIzCqHi3gXGHsz/D0rKKZ7xaYLRd9AZT
4HbRyivM0B8nbsudQ34Zf9DnEHwP84Nin9TzSeqM41DWNVXOYO5iRig4qsYL7cLmIV8yRpwkPInO
kr5RiaReFppnhZ09sg4eiolFbWrmnZ3bL4EUvcqWOflCLETveJTpNSzBTTAVV1k6n2D7PwQt9XI1
Jc1BLWrgnRaHG9uQvnHStE5KjS1hebWpc2aUZnn+qEjB+VwZmTtG4asUro++NIhAmIQ7cSEkZ5za
h2msEicOuUeFxzzMgX0mmfNpKsfgPGWGjV9OeXItpSFHKR5jBrMn7uj1pn6jNdyCnr5iyfg2TyEg
X/ia9kQZwP1+J1VZuZurQKf5w91ZI2fdGEd0t2mSbOFGCb8GUGJ/8mI5sCJWy6h5OcCDl0k0yGJ2
WyPx7pSRM5BZfNxhHz8PqnSe42zu2rl01+uE8r63LQe0gLuBvuL06F0cpYoBRPLRCUeiQTFbliPD
oXbGZn2CEQX60IUG6xsqQ+NqejAfmkHRTkrE0wg7gq4+AoTRIIifdZWTt5Oyq6oAqpVlxW1Uvrqd
AOGr0gSe3ddAbVy/KgThKA3uIk2+7iBmOPbSVFjJsjEWrGu3TbZQy2Hf6DRZFF1mNqj5Gindvp1O
MQ3lp2Yw+DJZ+7Dmd22ct26cjsU2WejZyuRWrlWQ1FSCkCPi2t6YcSl7ZUucDeSgcCQSQV9k2b7N
ladyTnUvGcrHvIz7DXnzths74Q9F+BqnLcuPcJWmRH8ZEgHNSjJHFfLwTp+NBmDFVDegwsKPKAq3
EkwVJxn4P1GxNE1typyElrMvDc1wHOuqo6EnX8uJuVFDoexjk10DKOgYRTDDP6yuhpH7m+UsgrlU
pgBZA4dBS4yMIx43JIfnJifsZDkH79Tp9Fdm/tLqCGdA162TmdHtIIl+Mzcs1BQ3VsZ78L0NNXwt
q/QxHO3ZHdYUO8py49CpUM0JWakXUXe7wZSPXhRYd3AHSadpDMAYU87Cpmpcfdguz5g4D/B6Zuk5
RAnoaRUYbiux0bMASsR7MIwxsPLDQJznkf4GEDv6SanNLknPaaiCbge21W7tQE39mLazZ+uZvRk6
VrCga3wRFpxva2DB2Z6+8xRiUTWbd0tLvjwtEYhxbGheLCZ61Q0nEVPpeIypoZ7LUdR9lyX+o0L1
EL80ZVu+dZ/L0A+V61/+1v/EYtXUVnXbL4vVi754aqO4oVz9/R/jPytYv3/c7wWr8ZtuyxaUHtnQ
UF1CqP29YNV/A6GRVcF8JfStq37n94JV+408VlVNk58j6l5lib8XrOpvBh+iWApaB7pLEID/QcFK
WfxByWbawlbXqlfVOCRMQUX9UYtTl5YhJCVp7vUhuUk7mk21Yki+oSfPlOsVuzimaOzr6rlLOnuT
QnjzOLoZUiKq6imV29nv6mLZcILpR/hnC/1+svACSPagUaDCSltOmkq+g/9hv+mbjhgfNWQ+eThv
h0mNdwuQl6/LgXYx22O5V+Yp3oK02NsFR3AvbLXruV2MzaikT6pZzOBiMVcBnt7kA8d8blSRVzKj
yjOlJIMXTRmxtGPrjQ3ncko9Be6NYXlVEReWMrogJ7Y8xYbJN6/VaUii0ZLl2EscH61Ubzjns2dl
Vq+tIt/HTfKaL/FzbJLhrv/BDuSTFhG1pRbuYbl8bTMCdpvWt72d7SXZIndMlhhqJ/nuIJWPkUUh
PpQIhha9qjYjRZi/aEaKqSdJCEjlm7CCc8Cz4NzspAViXvoczb3ttlF5G5rDYarWAi+mpo4HKmcA
hjXwJ8/mepJGDIrbWhH3XzVycleT3pzFeRxdWt3S0Ssul/ki0Lt5C2ZOekxi8l7Z0ikgcZpMa5vb
vCSocMp+qoxjn9YUucZEA/1R7rhamxUwhShRtHE9DEeewvqfSiN7HOfmtpjDi2DpKl8U/LKuF8zw
qxMO70F6eS9vLAYpoo7sDtFMbGMwtunDnc4cKzLu+oKy1OAobpvsETJNtTGzeTpvM/qIi5hkncoZ
lk/ZT50/NCRrbVAT9GKZY4bXI2xypUmOONfgkrlNmrytMEA6r/fYZ4+2DafUDpWMHlJ59V5/xEnU
bxhtVD1WiU11pJCr1ouq7NUC8uto6dpxXpfOpLYHBlBIjg0bZE87tt+bBsPiUGeQzTitmYubjNTq
WVHk+jpe+gf4i1sR95a32OqurOPnSuFE1qfyNjK66VhNxWMbNLeBluSumhS3LXeb1Jymcn6ltB0d
mnGKNm0jpX4i8mezT1/nhKEjmpZFXqyp2EQxIPW8KDNto60Yhx1xiOWRdB41ZMszS0GsHNquSF/p
cpDDKtekJ8VWxyV0g86WtljKSdfOKX0EmdKgZCyqC3qtn/o4ISkNzH5ygpRzM5mzK9HoO4Zah54a
FrfNzD6DVvmmz8r1sDJAxj5j2cXFm14ZkgONJ3NB9VmEhlxsY0mbN0FO1dYmNG3tfDwkcfS4GCAp
UkimkCU82qkyh8IF+kbk3o0lc/3mcG8sOhyLQDf8LlwOo86amXTepxyTVmQ4VPAsOmVfTfF0GQuG
li9tS0GeBhn6sDb0S7sRbhJyeI5MDHPllA/Q1Xr0oDEsm2Wh/Cyi+gEKReX2s8H8ZBmIoS7D6LUr
wa3xVTwPpPgtsLTte8KrmLC/NHKncKj1K5OwqApZPWNEk+ZlLXAS45iRA1pZ6yEN1t3aBudYiyGe
pOFjRXXIQLV2JQ0Jb9BmgBBdLI7cRq9DPB5Axd+sKRtOWULOI8D4XcabWU4cc2utHeXumHTFtg8F
uF+WQKASzUNqhc8QIJ4secg8Sa3jLV0NEsIA4pcCbOVoKdADjSfhWjM5jIXyfDvAVvHL2JKcxCL1
q2aGp/f4Pu1SELNLy1KXnTUF9UNP5efjxlzs86FonqsSzt0QU28F9EPf143eUViz2WjHWYQ4u1kE
Pdhm3skKi4z8JN5JFnWdFsfUTVr/XRD0vzwFMTCnM1fd5y+TkFvoHGX3VJCE/Psf/wia//vzfmQh
tpDJGoSJKFaTP8DmusWYENk0Adc/wObqb5ZlkxgoigIh91MWYspCphrWDLSTOoLsf5CFiHeXqo+w
uYYMWIbppkNqlz8rSQ0RZGVYQH2TauWLNovzJiquk0Z5yfIsp3hWLxi8uAGHuKBMMv02K7+xl24D
qzxBKDooa6xhGOZ+kA4YaNwEy7BBM+6OxUjlHp/ScjHcmgp4YwTJjkxn4kBeT9gyPOvt+XZuUugU
xam2mOVcz49WqV9QVd3NBEYnRwVBcqB6WARSmZXltwGWJ3l2lTl6Z9+piXKbS7UfG9JuCDn+y7pZ
aVjGmzLCwOzU/UQfHinrXWlKd2SKEF979k68q/uV5S5huph/zfPkGQeywp3UMnAiXFHdPC2/NeB6
TsU4J6AbrQf2ouDWY7N2ZOoJyOmdO5TzI3wj/mZKv0pqxmEOYdtjGz6HynSrmfxyo+iDS9nvjcNA
naqWJ2uUoUX21iXWtGhUFJBa8S6S2tGn34y5eWqVKXQjsGZfimAda8HOrviotmlVyLLjLSqbVawo
zu05eBNjeYNugUISJx/Htnm202p3kQsc7ok3G8tGICU31NlpCjWg7qRhi5PlNV0IHc7LO5PoxN/m
8CDhyxgmH1sS8S1Cit7xny3NPJLl5H4Qg+ZZSV27cBW+JbhbObZUZy68QWA4DShqCmHrZQ1vYmnr
UxIuX0Y18GdZujQy+YIBQqj9lvpGGuUXvSTsWhMHuyIUHRCuuVF64062+6Ok32nj/A2k5yoO46+F
kq5cqeIbzXOSRmtD/rD2mfNvS96EnmxppWOQpDlZlqzE1ooDqU3s3ZTMX+xE3c/J9Mi4dzpL5hE6
j+3oqvTWR+0WGdYt08BKp53biiNFin3a/ztNKgKnqjPL0wOy46S+AaHbKYP8ZcjqU8qUUN0sT7Rk
r4OlP8yiuFFKC6ikzE/BMt8KOwuBi5db+PlwyEoVJmyXudiVBSs/3WYGxDDgq6o/DBbsDxEEOznl
OpG2t0W0OEFbVHCfm2+pwhtuxIUUpdeDHfjWTBdXjXYBbx7j+2+Dle5SS2F0bn5Q4vUVBNb1pA2F
Yw2Nb7aBz0wC3UmabjuY9daoFcRa4+D2fXCpYuvisse+Skm35facSZ/fhNJuByHtZHJ5mSYymcvX
oJIfR4oRPFD3/ZhdUyKATo0AeVJv39Wj9mJXyksHY7Tq8vdbQx90R9/+LY20czMzzyqJh6ONyp4R
Rs+Qi+4UVbmYhzz0llE7z+R0Z6vVTZtOt3It7fQk383Wmu5p0XMkVTeymB7L0XobCuRFNaW1EBfJ
vDwmDH9P9flxLPJvUyUuRh1o7qcg/yc9RWVtMf8hNtLTpJ3ICWF+FgRSucV6yFTy+2LNIYK6ekgU
ahqrgF1YhS/jRO5mGpslKPZh1z4k+eCV46+mBL330T/fBQ1SJiQzulkBAf1YJ8LwGuu6aWTuIq98
NQSXr1J9Vw+SH4psb2flbVLljzlYXzUH5yVtExHGwB35dzHn//LzXyCG/euj3/kGkfD16eeu+PoH
3892ydB+o4OtGjYEYZrPhtB/hxjWH1mWqVnUGpDGVWX90b8wBlWAPiiyYeoMkbIgrPNG/4Ux8COh
ASBbtG8U2VxFxv/gdH83aPqxdHTmbZiygi2dYqmGYuh82of59HWfS0Y1dc0GyQZTCdNtBUd4ZB6u
Bnor1gT/RpiGN6TzMSSa5EO35aacbhlcO1IOiZluS0lzAM2HJXWhqbkFR0CU2m6ONUTQWh601PMq
zDwGcGjdI5ZZzlT3O2zRv2And9/3xQZHk00YJTulwatndE3oVVO1eB3IocRSDglA0ES/hBCuJsyl
FsC1KEFeHdNLM6AiTeo+PUtUe9cYkJ0tA3ZdPEPUykOkDUVyp8r6Q2APN0uEuWcMzmh3F4a+VVPV
6fLU6/kcZfyVen2V1//dg12xnZenm7gI4SYo/wmVaDBQSzWbri7Pqzl1RuNKg3FDpbL5abn9SRAC
ivrbK60//+lKsOlTqKK8QltcSeLroPxKK//Hr0KqKRtkmoBnLMhPF6hpDLUiGZuNFR5iGea+dbuk
m1QJXEODIHcXitK1q9Gx6vRYRRdqmW9SYXhJctlZ0Cu63Fcrhs9m0Xkr6ch3vvRq68nKaWLhRCRU
bRfQFB6dpAMW5rO6et7b8CINKm9TvZaoV/oyAZOFHg49dsbqtE1ap9foqkEZh8G0K0Cf1SJ1Sv0c
ftYvHBQ+2SKum4QHoAibPYKogGT74xOWFcMMKuwONw2alqiMt9NLEsqu3X9ZbblTpXC7HD0RmiES
rIKHkolgE3B7f/+i//Q9/HQbq3b/pxedy4ZqzCHvIbEDhyLDmZkDq5hrx0b8Yk0Rej6tqY/f+JPn
eFlpAxjGRFhQFw9kEgU1zGb6EH//jdbA+CfXgXYLBGtSXHyyHbDBR1Z3x2bTijvmzp/RU3ayMaHt
XW2l6Etj79Etup12Tv/6ZpGOZTn47fJFUDkvGs+6gsYS+EHwHAy/MkBa2UAfN/D6CH7c2ifwVWv7
aWiTvtlAknURtHppREOul1FT0Gxo6y22PXRKwpu/fyR//pJ/XPZTQEaIOQcVndYNmg1UIyU8+cRt
YYIj2f3Fuv5j4Pj4DT+FKFrJcRX2XGqeoIo0hRPm/8g05feN8+PLfIocUY+Zut1whXF+bMy7tv9F
aPrzh2VTInMNml3rz3/aERSrsPnNlSWqXHYI7+Gxtljd2sHL37+UP90OYPrkWKrBmftpOzAcEO5+
y3VqWl32sK36k7zc/v016A/82YqzLBqd7y2Ez8kkOi+YazkrLm9SIty4qaC9RzFcrAWWE/klZS/K
zsXpc0bkGhctgrglTGKC5AlmOTHUfBN6fBmPiI8biqceJg0M4dYx4gb6V8yvWvHopijLpEzf59N9
kso7DVk0pDO3oHspAZXlfepDM0WP+woFZCPjoNHby7EzX+T6VYK7jsLpXKrkc4RBgwVaDE6rdyP6
cmdcfEl9bbV7fK4hQ3XU5ImWMnLGPhsK7h81YFazayTbhcW3CZeAcpYyfqnOAuRBkWyix+68ZjnV
knKuDskuk/tdN26rSvbLNjuK4htqE6V8jhvzTdeGEzquWyuYbjpz24njGE/XDBB9S3rbi6TRHZTG
DxL5Nhp4cEl0gcvmpo3MiwXzBw3JY9zDzMtl36pMzxivmgx1//jYpDrFBZpeYOOyYhQc0oE0PIra
9lkiV3mXHiE879P6tSeFWHbmdVe/pMs24Gxcv8JY6JtAWRykEX35VBgv4fLYa1+a1OZwetLj/Cqg
02rMPSaiDCQdF2+pGuqCxO9s258n2iltclgm66KfxHaM7snuN3Vanhv2liaxI1O3y0tySOZxI7py
vy4XKX6t43wzycmWOvuG1+NZnJk9JwWieDhr+h5J0avVTxvNCm7HiVkPsQwpMFTSvSrEodQ0w5HC
8agO421Vj7vebLdTfRtEK0nwIhetV9Wx34vRFbJxkSNE0ySkogayA8yl1+Mh5m2jGjbh8dNXc3oU
oxOaOr17lvLEw+mj0yQ3rl8nfinOCzShs2c9Q/KCyTz6sa2cMbHtzAxRW7CizOgsSZ5UFYrAiNoo
PRYheWh3oA3/nhFkmALgyG1izoCS3BVIASDH+3mZe91g3+XDZasjzsWgeoZqQ9rX9c8i8pukcWxx
LDFckq9kLXIWPHRwHLop82GjQgaYqhzgdnhIQo3TD50SJMElzel0hEhMio1IBifobeKxONjR4NWZ
2OhldmxMjZZb8hhry2VhlMdyGW/a0dqjffdk7UUJwnPUFrD7om3Xv/SaDdO7OakSEmjzfqjJXYBu
w/K5m7+NGvrCanC1Kdk1JtbxyOVQFN/CIvEjeXEzu/Giqz5uMIx7VVC2qx3noaJA9fIms3NJnLba
aPAcKhxqyKTt+DhJkqvAkBazayyzlyiSn0VoadBwNqK7QMaJaqM6THTcKj6tF8K3ysuSYr8xIWOC
xITdZZnSmuhHAAUAFWPYxFLkzckp06kd6nzXM7BFdPinVI/BXF0F6K8igzED4+w1ITT9DvWTdTsy
UiOQEbzIJj3GwJl14bdS46zJpIAbhnq1yfWzcURTNKtnaTj5cVNsMoPBsnJwUrXV9sDwLFb/grK4
iPx8jn2tnvb03i8zCbSthKFX5RW8fZZl3p6hUHekOd8tJZy0bHHXb5ha3a3RTuAZj8OIzUBxi1QC
XUVXjUdGDVzRqGNocP4Iqf6aoUvnUxvsxazQwBi3k7SXDOHW4OwtQAMcIJW3oBOuu7nxB3102WNY
8m8ULqTQWNTy8UwLsk3TariFMKQ9ttnCw0brbX9oQ4g+tm/JVySanlov1AqYa0iQ9PNkF0reEo57
1ap9S9O2QWpeRA02FQQoHL72uXiTJ9tp5avIRsozRC62Gw7dGj0Or00xHNX6URfhTdNPZ8NwqCwo
fIy5llKYhqLYNGCScnFWwJ8rs3SrEu6gYx6lJDk1QeEmSnTRGMOlYuaHJU13vU5XVI99IdHJbG+b
cPiFA927O9OHtIui1uR/hqzTflQ+D6iQ0D5FGFE0Gz0uzxNBFRATDETllpYNpTjb5AUloUig72kg
TCn8WdvXrAiNoXyYyJUaa7iSolM6mr+4tT8cz5/u7FP6baYWGnaoRRsDoo7aBJcyfhIiWRy9PWW8
S5uec9dl3t+nBX9IPT5d9VPqofYJHH8kohtpQsCmnbo+2WqwSP/+Kvaa6/3hsStQLQRglmF/tuPC
TEOxZJHy5czKMXoDyyGy7b676uXGZ44HUhTbV8bxck0Akqj1Z4EIeOkvhtp6CHkVGa4AonaHOcW0
50IA8OtYwKw1ejTqjsa60nrtXqsZgqF1TqPPnsqn1vIr3hPsGuNsNE7dTRffdQqkQDt001ZxcBNA
BE9JOFgjE01dfRVw4rmiaA9V4Ksa2QleHn2lwSweN3Okb1tjPjZqd6WZy8ZSv8VpiA6yvVr3nKEM
Jz3MH3Df8fQlvMpa28/s/BAMBTObxlNkgJTa43VbiUecZFy4SUaIAcbUTJt8Xm5bSfaiod8Vc3Ca
R+Mh68KbhdJEFs1WEsLNqMYqM3mbwKB7ms1hXrtdmXr4SDgxB4masKF/6XL2Cfwjx14XyI83915i
/ZQDEwKDBgrWuiyPMjERxyxN2qwwjrVY+4FnvJz6cwj3W2JvYP8iM14X/cd1syo0VjDK0BWs3Nfl
+9PV29qiBaxxdSyVWhhp1Vl0jHN938Fdfl+i/whb/G/ocP6S2/SBAfX/kVrHlC1D1ahs/hqCPDxl
T/MTvCdUi//3v/5Pm67/tm3mp9cnOpG7p+cyf/qdDNX+DFT++7N/dCJpKeqCrqGNTuYjH8p6r+PM
lQ2lruNEfudDraQnGVkPStB30Q8V6w8+lApgBHvJErZu2SBH/wCr/Bh/VzaUQROUXqwhDBvM4RNW
gE67yUQhN/dGUG/1Wr7INcOD1uyVcu/xx5sU0CAp51+I15RPO+z7hW2gAFB+JnYBx35c40RLUXed
2t3DHvUbvDw6TbuPbZLulfQtK7kvjbCAGCl5qEPIR/EAa6dsmW2Qw3WgM7kdC8KA1p5r5ParyiZZ
Zj+K8coTw02C4UyW9F4oV2dwLq/G8lnJdUxjClIh/TrP0ruyeo6sdmPU+R5zPB+O/V0yDwfboKFh
40aSTiWkB/K9ZdqqifHV7Ag56Hbv8Co3YePKqMnHBMeaaitTRNnL6jUUP6khnnlDY91hmOXDmvwK
eeJe08wzte68LI5fI9pcaRReG810MzA8HBerynaTxjqOmXnHIMeb9SMRk50NEIugVo5nKRq/0abc
KkQQbZB3eVJAUtrxsNJ20xu6N/US57rmdQQW31jSfSEHL3OF0gT/g10hJa8R7lEbyCHa1hyrBwYj
+pW6PE4z3cg2kqKNPEkbsQzItdT7lTQ1aZDaTOY8UGDAkqqHER5W6inIcWna4K9TG56ZtedVZXiF
lu8Vi4oDfywtnn3cJX5xYL/PnvsREt+XC/o6GaXZCvnD4fu4XOq2zvtJkZp76GaePOkX0eptUs9+
HevXc4AGXjXGS5HEd4MRXkR25msNzmCZeYxp+0HguK06c1PPpMa4AzyE2XTKkIN1ZbWNmLPKqHgv
WQI/UgZPj7UddKdrSF7bGJb3XKu5g9T6WBj1VRlMp7wlG4547YmxV/XmgemeHuMxnD6cLuqicKWR
FHZ9O6jdfBzgPMhaCNuU/kbW1wWO10+MTwwkosHNMn2bRgaFc/ZoYtyTAiHULe3CQcofx1WD1uu0
iOHk9HP1NdOZ7jSkR+j6u14Nr20jv8qFuU+y6TJUp8uqrm9thshlmXSBq9N9FJc71Rb3QxOSNWfu
HORXJttkirRjKpoN7OTDEL7QGvGMPL8KK+4VQ7UMMnCtsEKUbqMy+9cq+nMW6D5agl+4Fyvyxxzp
+4sFZSL4qUJTYXp+fLEDrgl5wZiO+0a27yrDvktk6DiZtZl71BYyPLxRgfk06X5FpdON1B9NeRMM
21IryJqnywSXs6ZO9jFaBbkMNxieQb0Wh4rKYyyqKyOQ7jRggTgz9xWeHr1qeMyQTh1JmS6auj57
lx3BOswnDO6gDeDY47dV9yUgErZB7kaqti3Yb4k5X8QprHgDS76sOQ+mhIw1eaaY348DhZYcJQjo
xlNjJV6F/V6M30oZ576Bn1badRsa/FucJDYCngGCpM3QD/ACkKVN66OH+D0UOyyBDpU9uFAT2cMp
5mzlWdmBhVftIVSHy1ztvQSyU25OF6IBGYpanHvGQ26LLUIqYF0FJRGCZbaEV5b2MapPGrVGMFa7
Mn21MZRZIPpLk4lpx0tDyq8KGIRNQzKDpBhH42SlVkLmOKtUIn8gXf10iF5937I/K0bfLcw/72SF
BEvhuKG5uzbofk5u6NxiPRpX7T3P+tB3hJSQyXOz7rZasavr+dIe9Z0VhNeQ364qk6oqqbCj6T2c
D7yUxVEV5VdIhb6txThUIp6o4MrS4t80mrYLDA2lVXq08t6byv5LaxVnQlXv6yB+WXeJYN9CWaHp
MLjBvJpmWMcG1P/vv+RHCPX7oqYJaGJBqgnV+Nzc0TJRm0a6dPe4i9boOqrtKHpvbsbUmYLkF7Hx
3Wj28xNVcciCPo1IGBb1xyc6SI0qVSNHqVZ257AfN6ZDxUuxAOrT1fo92kxqWH3fNKU7YVgv9/AW
lSGIoC4U/i+++ef9DEd7/cKWYmMdBrlqTTh+yl1VPQ1NdRzG+xEaxpLUZ5It8LbjJKsLYz9YBrRk
sgzsG8B2dkNV7cZOh8qob5jt4slp7xmlcUw69dgBWBGvz6Pe3JdQGKeiuEqK8KImouIpcVba+JUM
5ZUu7KtYb75oS0jhpLtFLO5zabgxOr5mMfdfcEg5quhPmkzdN2tbNAlf85xeQ6gDePQHOdM9NY2/
tZzawpgu24SLkALlVnELtxYtYzg3zmzWLQjEfFL4HfzQq68hymCNX3AwkvUBdRAMGvtJjS6qDA3F
3z9Xjcf28zuGJCY0S4U7L6/ctM9OxgzpgpYe8VgNSd01nOJqFnx/df+oFvjvJfp/+Vvrtf6t5f+f
octfB0r9dZLvMhTr6T9u4pcPVIP1b/5FNbDEb7RBhEIzH507nQo6Vt/VDJJl/gZ/jwqN7gUcrR/J
u6L8xh+YKm8KPYNJ6v/v5F3/DU8XNoUJ9Y9fYWbMP8jdPxFl6M9wzlNV0EMhNcKq7xN4IuVLL2ek
8JuxNBThQI9FoF1yNEldPtE+zmckMlEmjrjQWDQIjMjLSg0pWZ6Uz2nTVl9/enZ/EtuVtX33Y5Xi
AoBhoMlMNnQOQtDU/n/Mndly40iWbb8IbRgdjldOIClKosYIxQssFAPmecbX94Ju31sSxStaZb20
tVlZW0ZmODG4w/2cvdc+Wdsn3xFm3EmMqgOuwqCWxq4C77kKtKI/Elsc0t8LncObELscVe8bwB71
Lgur6fHrX8Ih5uSn0Krl+MytkfbcYz6NdBd5mdQBrDvK/1a7mCRcYgs84w79vnbFl+l3UBGACAmI
j7EUo+YOQ15fyQA0SNt56oGvpHa0vDJbjtg1vuueYrklusXNFGqLsc0SHPVzYQoAk3Pd2P6woUqi
LqpJvS+t5penz9rsBC29GUfy2sMHcJPXo7rniNgsa8Og5ZBXYXWkI6rc20Ge3eipbV3hfG/gTxZj
BP1Z6H+x0Qo3jVvvinpwdk2xwF7mbXKV903t4ijOl6GStiCJzV9pgya8y+Mf/BCDfOhg/N01UwYt
QKE4W5vG0rf9ezNJrqgEmWx/RbkJjXT4CZQr2AzBDcDrBqKl8ctW4hcRqTd9UDz13bxvxpyz1LPw
OkYs/V1GeMGSQgvuYFfxERm4wQ4x94dK9RGua+zKe1ST11NpAY/tvWETs1t/4iQSL6WT1TPrjFNH
ohk7Z5yGRTiYgBGplsYLLTb4/ufmL9l0yAKLAR3oGP1KqYgUgBcU9dZrlf4OWysesdzwEO7p6vgn
m3x/0acqbZUc2/JythS21JpEZf5M+jJMAPVoB0ULQm9bORoonekgRL6tO0VdKt1zYanfhc3jK2aI
aRrUdG1E+qqM1d6og7+cnX+QjN1A9DNoVUakOfpNgtmlyKurSK3FdmzhUw8i+eVgmF7xaSzRzfa7
YoTLjBqwuc7w0UOJYsfSjSYKT6u/UiMneNJDSR/MbBSOHwlcv0mD22q8IkbY1IOm7gLdSrGqKzgy
DT15tB2E+YDPDnAUC6yj4+8o9cUaHYWJXV+pXB2R57ISwR8w1Nt8zL7HNfhHPcJ1VxRxj20narZw
wR58dkcL0LpbW8F2Mtmw7RKYZMaUz256Kcsd51yVU3Bx77UVcEeVgCsjr9RjkYzjsGml52x8Q5hH
3/NHeAit8wQjhUdaKhJHvKqEi7L2wr0XqtptLuLhGBqI41Do2wXg+VocsyTrDlnTV/ObzDdtXdix
ZdElKejftArH2CUmbOxLM6Eh1GW/Aonso91sx5+hqsZ3SilcoiZ5B3FFK/Y13m+Km9CphXclnK4I
bvNO9NEyRNEswPZgO0Xo2ROpCQCcNvciKMpBu1Nz6N7bKq9Gtk6w32v6PPB+8DjEt723GSw//p5N
+Q6R5KMKbJQWEBDpxiPIc4RqvIinN7LppPKvBsWeCqp1P0YT7KEpp7VV6gr0p7LCUZTrPxPb0X6y
4MXHymLzuvCwb+065F/B0o9H60dqesofKEPtnSNb9REtRIYNPW0AAXs2reIc7meux+VGQTqJ6Hfs
wBAUwXWD2gqz5KBv7R4NaiTVfOd5WNnspJlckkNTcLhDEG4lYdXfxpSJ1Q8qu/CQBqgkzQQZar+F
jW7/5aySggfQ+vqFdOjyIchqOi5Vl4orHGZwDqdC62+cqAvczrGdmHZ00a2gCdA3UvOMBqeB+Hrk
Rav0Cg+shM18T7RbyprG63pMB6t5Dgi3TRYT4EZA65YS7VTL9uLnyemFfIwMLZXuACEWILoMAIv/
IW6Ns3s2RhrMQ9OMNo6Dswd5UyTWbJtA8OtZYV0XmYpKLs0a8Wznqvbo2RkNJs+8jUMvO0rc5HBl
/UhiGTG176M+rcMyp/peZVX7q0+0dmniU0T4Bg6i5ygKx7jhrFk4hbEsx6gHyAjyKmprDbZoaO4M
qNEuPj+kc2U95JvS8YZ968HWWPR5qz0mMMO9RdmhdcZzDEEbTfgwHH3L/2EMHur3apQT60TmHYDU
J09Sdgjh27DVgWbmUfRrtK2HsHIE57ZeDsfMqoYjr8xwBOflHLKc9Cl21gFIiroutMc3O78S8i85
+BN3PWK5ZdmxYKgo/hYQZduHQFb91lKd9MEf0+RBF8qR+d7vAu7/dWu2I9IBT4XvaGF2DmtFW/us
ufhy4LGClU95iJn/08qhZgwVZX69m9J7GpcdXTbDxCeQ2PKAAnzHmUQltDbuisdqKo2XUdfAxKeD
ozUPoVKanFVHfwOvIYoXbdmImKVPVtj5K7O4tgNTfCtYh4B/IVS77rjFS8VPCJPNbKt+5ODs0ydu
Q++e/690+wrvUIiJ8tBjcr4zsgYDWabqLazvStxlItBgbDcKToWhzLAnl8XcUi7tBfGjBh1dnARr
ERvJPaC2tS6L+AnAnuVj8s5ZBrqheUxH+4DQG7d3xMo8hhKe3YRA30k0j/nS9WBDlb5tH8cqio+A
x6a7rANwgZVCdVORTIdUK5TnukiTpaLD5Pdo2iSVZ4Gomfq1b8blSzIB0Ri93HhBhNAv1RZFfe4p
oK7jIHusq6h88UtVXAepWhxHIAo3EcD1DVa91mVZBmoLB3ZLZKPYjHw20GraBjZIk9++GLX2GjC6
waoVRt8rLN/3bcCeMMfkuPanyrua5v4tHaskWopWnQ0TiWLsghyK3rqNWjSg9LSwDkizeHHqQR68
vnyEZlf8JOmP93CwnQWTQf6MR51PHST34Ngh76Idb9YlQgrgyCOQhScBImbiX9XFnVGVbY+Tf0y/
RdOgBTBLUmtvBYBXO8/wllNn53z7RSOrlagnZpPsgmpv1RCrVkZt1L+bwfcpsIARtyvweUrkHSsw
wBtgQ6CLNCO7c9SkuFZ1W/+NiJaO09sc1IFOHPogA3RYm9RExiaYthGfqyv4iTAh/VHd6glGC6PU
BpQWXbKnw1y8vC0QpAS2h8hxvJcpAf2TAP68KTQIMezgVGaaF2fhbtSUwFzyZs29+UEVcAFM1d9P
vdGacAMS/REdp1zVM5w7aWv8Y7g+CuQrTkQUxAOxj81vypcsBUL0LDOyGY4TbI/wKShGnP5OFMxn
aPS6FGv8FNuyrHjhh8Yb3Dr12NUJQAvHt89yqdcJQSl16fzNAt85OLmsf2fA6dqcVARTe4wjlXur
9bmKM7iqAPUYNkUCUPUNPeupTiI6dr4/Hqu6gXUktf67A/VkqXa+dwxSkTqLdt7cw6IpXsg7rK89
R+tIyCjN4fj2D9lp8ELibeJ/hVcYBrOlL14Cx6pQ8LcWhgUlsrgAYAGsb07JbgERrvgVWLgGhRGb
uyHJ+M9MkZo7mfqDv+4HbTiqyK1fZAwLqO4V3k+HSBdtpUGnOKIYLl5oIqjHjp2/WwwlgxMbTRex
LSlj1xHfoYcUVPFVlXdTvTZVFiZ/bPmnksSToxOBtnm7/b7TObfgrv/PUeXfOnb/Jy24/4Vnbp3D
2P//zL34k4TTn/cds/nf/7/nbZsTMlsvweFm1ke/k/ZL57903eIQTk3NER8O3JL/iIYpPSNwdByE
qcf9T7dMs2Y/gDGz7qg2cib8dw7c8/H1/fHWdPgLOPNDweXvgpfNn7+rbbXIoTRhqMCFlWAH8H8V
ZhWpStPm3e04c4w+bf++DaMhsaDXQb/jrXX2bphxKh1Hn8babRXlKm/UTTK+esZvYwiO5L9fUHu+
iRA+XRSlOoCB0nDoxX28qJhL0jx9ql1Z2Tc+2hHUZP33ULGrpc3ZdsnHeD3EarkwR21VyeAYdcoP
zUsfMju8LqZgN1T3EJtggvr1q+o4j02tPH99Qz7pV97uyFxUpEmgG5QYPv5GDTubTkRb7XrOEPId
QwtXsH0vEJGvokR5CLTysdT0reUr90Wsl8jXC7xM0XA0I+eAl2kXUyhf0BLQV0HJwYeS+4WH9kl1
Pf9G3jHMQqpQBYLTj78xwNE2xaKsXbJN2KzDZNVQnXZRMJN29L1i5t/NASo/GTPLiVAMP+Drb5S2
OxjptgpavNtK+xJUJd4qgEp+ts1zDsfgx/T117fzY88X7+r8SzkdOCozjZ7aiQhboYSMQ4y76eO/
dot0rNdh6PkLAzEemil7awrAK3EFxW3q1dXXg8+P6vR1g7+BIRffg03T+eNtUltZiBg0tDszDzLh
MY+UC2Wo02lqgRZS9fl9RruvGW+S4HfzR0gJgMaIajdVUXsSdAxgwtXyS6mh2qnO/m2cuWuFqopK
/2mVX9BqGQEv1m7lVH/8TBbXNcj+dW4k2cpK7YQPdoR9f8SYOIV+vMBdeP/1zRQsbB/u5vwTqD2q
LH/AVvi/j3fTgmubJETuuLHpxIc4nCnsadG9SshTmybNK2WP3Hj8FhYhYQCKp734MZDwOmnlQbVg
Py9FmoR/OhSLxdqxcwn+3xh2kHn7rWbxV22EpdQ/hsojhNq5KUoka1ZmO64Wd7spmorVTPJVYYbA
HSmI7mvFbVsoJHn5vrrqffu2izEe0Vp9yvMGk3AEzo9siC0/A3RI1a3HmGw4D+vto0lA3HJAUbzs
4WOCqM9vZaHbazOMUB7GUbTsK5u9mhoc+lhJOOfnu2ZUtUWvqwgnbcy7Tax8U3qFQDMgJ2yoh1cT
x+BCE+FKeioN6ln41Otro2vYqAC///pxzMXgT48DYzmiDZsECibax8eRp2ARurSu3IS8wbUOA3XZ
Rn2wZGm4p3aKESu859hGVsIgB0JTiqB1Id+ZCD0N9U8bQqZojf62b1E9kRdtQrSE112nOcdGXyrw
hf3rGnOpX/ksyFyy8o0IlpGWqI/nGa7yDz/iFB5COeAjgkJ51j36xOR9fZ3nJhiCekMD76PytE5F
Iz4NeDaEFQtIrTwlfthc+xNHsjb58/VA8wf1/WIxv96IZhxDpeNPN+lkTe016VTo5Sq3UJHUZuWk
tITGJdjTW5VVK2l7OCl18gJZSr3Qwjt3jZDwTBR60pgbeR8fpUqpSyuaokKAlcd/yAi5DsSgvXhT
Fl4Y6fRzz0VCAlDJkmBdNT6N5E21RTHRK9wps48WBEFOXeaDzzbDnMwjQY6//+2bKhCdUPHUIR2w
R/94ZZrSeVkfq5WrNqG5rg17rw0oYy3RrIjcuzaxfTccFb4e9MztZFAowbRK9PlpfhxUyWu6r2Ff
uSDSAaSI6GD2AUpPE5fM1yOdW5aFDimMZdHCxH6aRW31igSjXlILtYs//jgzlPrJpQuw7ByM61Y/
7Pq2+Vuqdbas0/jX18OfvVDQVuykbA6Up6+sIDbCrhzem8qoF6llXRPZuKmpYnw9zJmXhoagiXwU
nyuv6cmOyGkT0XheVrn5pJMGNmXPYQXafATRIBLtsSAgc/n1iJ86KrynQrfhYgCcljZKnI+PELJo
NQ2VUro6LZVvKMqXekECW+iw+o7JPdUHeK2GKHYCtv5a6lX0ImeSMulHG4twwR1oeHFz4Ued+Qaj
BtI5KcxiuU+7V9EqhcwINHUJe9o0NtaTUo4/C+dXNWRY8wmq5ETXHgGS1Yse5+SFXd/Zx+AgJdQt
HL+Qwz7eE9szIqvqHaRzfXTfOD1ZjeNBF9nNqPuvUTL6l3ZPp9snHgKf+ln2J3U+NOrJQ4i7Oq1J
rSncbnLinanUB02b/Ta19WrEZESF/ijgO6SvoWi2LNKrLI6vtBG1g0LtBJeRA8jfTtKN34/T0q/o
nxEcaVhrJU9WwC1/mWbBF5U8Nx/9HSxTxHZaXZHwYL06cfNiF3BBikl7MuIWN4rm3Ex2rLhzgPrs
WfpZGEQdsPfCKRzLK1a7DksplKYINNW6Qtm6sO1K36SUYVZQdh6+fh30+X6ffDDm6cDRDFOpjqns
4/OwElMUzuDl7lCnQLptzLB6FZibAkhtNWFkRQlkbwpP3Y/cxGWg6OWPZCTBsk6mBzVAEAahYm3n
6c6a8mit2bnJzaAiEIXmiwD5MEdlOJtcBJe+N2feJIf3B+4Qkxlf+8mDbXwrDOKqyN1c0JEc+D2L
luSuVV8P/kFS7qFEKuWFrPFPhz/eWk4rnKywigoH1/rH+5Ukg4WKyMpd2i/NhoAXG5IH8xiCp8NC
UqibcEqJ27YUb1MkoUZ13MzdKMrAIHnGE5yd16FvnumY9gu6kXdRIcw9Wu0SKZajXJhsn9rL86+d
bxCu1lljaJ58kwuoYaXdmhDNHbY7DSb0zGsW4UwmLVV/mP8xP5N2ELgI6LIkA297vdcuzMHT4xO/
AsksdQBuGge+087yEIGc8ySsUSKyrpJRvaFQirAeLCBJKtlITTEkqFjWwYUl//OHzVBVSSeIrQIY
RN6Vjw+Lyn9oeV2Yu0lbhMjXHBfBV0zdkiIcgCwveOAtBSnSXtNJ/HpiffqqnQx9srEta1IxUzXJ
WfvHbewNuzFnF46B9j8a5nRjKYl1CWxMeW7udNdZ0rJFqV09v7Rqf1pE56vRoIuwjrJOiPnP3x0Q
fZXuFynOudsPZrXzRJlfJZr5P9wOJC7nsxHOPy9dqnPhCYHFqcNdn2RLnkKUs9snfaAxAeOZNzhv
XjvHORKoi7wpQWlUlVu9leuv7+T5wYmNBLSJcoWYho/XSPp3E8REC7lloeyz1rhrvej3SPbNYix+
lk2586MArHX1mI357sLYn45B8/19N7b4ODbxsWiVfMb2MS9YaHErMdc7CjcfEQt33WNpRt8HqTwO
dXGgWX5honxaSufhqcJz+mefwtnh4/B+ZpPMFjuZ20m4kkQXpf5VX97qSbS1cQh+fbHztXz44pwM
drKxnRRfEdiiMhfjIY4afSG6dtVbOnu/S36iS0OdvLZwi0vH8GXm1iQd5n26RH6Bju9eZ2v7Ty7K
0sgHQVkjxMlKY9DMKQVpYW5L7Py6ECKbD1zDykI8fIMkqvsnN5GCDa5/TA22PPkMpZzrLSpDmTs6
VbsJ9RhXaEeWA7IZfdUORnLhDT17J9+Nd/KG2D3J08htADf6xdFGPltX5a5E/aLqzfYf3ErWmRka
x2w/PY1EIzJYCFyZq4XU0wppApbP8UuC3K7iSyWpT+fl+WVkd65xKzkcnD63WtEzD68H1zWCEhci
xeSJeN9p1nU57aKEqp5iPH19gZ+/ytS/0J2CMuHEha7tZAaY5BEQQjA/vBaM/qgrqKaD16ZM15pf
7BS8AWVQhgs/GUnksR+SrrpwCDjzcfrwA07mRWsWZo9dM3MBQy/Bf21N9vmJ7O+/vtAzXw1emVmF
CbqO7ffJ7iMpxSTCgZtbaxopbw4VGNrpl15N2hafVxTsK7BsVHaCiD1PVk+iMFi2Y/awcIp/hKHq
EdCXCkA0YpnU2ZocieBuLIZ+PRojHo+IEghVlFWsh8aqHNSHWCn/ypz6dyj1zrVlBDOgRe9NJsJD
rOpQgKdqO+o1QlrjOhr0uzEr8kUUCrysGiFdfQirNOjKftF2g7pkj68syYR5wrJQH0aybNwmnIaN
T3bGlYfSYi4ck6MqmjjPlq3He07JiWj7Ak2tW3ep/JsDOdmCqrEOObEDIMWOHdGPVzEjrXIxObTo
AR+0BizZzrjy+hgiau20xylT1n3nxNuu0pC321x9nE6/iyY2b0rP/O6nFTAlKielVUG1SVFqSFN5
MlAqHHhIP6xEDA8NnoNl7vgoxTDikhZYIXcaSV8WRQ6k3SLDru9meTmpe0u9jEgPGrZ5gYUXcD7H
laQFlB6Z0m0hLdyaZqq59JpwNQsqlabFqUlozcoPLPqKnvpS1O1jPxOWjEy/tT1tFyPmw/056gTD
14WgaqfbL8i6QAVYen1IbaMhbFQZr8dYhbweT95d4GFDyMKo2lNyksj51Rl6S//YUnEY90Ec/1Em
o9wLfSxu1IqtZwvtZ2z9ao04zcL5r0cHafn5UqVRWqmBtTZFo+76zD9oilFvrTTpd6FJtChxwQ/G
6P/0UgAxUf8QakYPC8KmVYzPYtnI+FdmJsVNN1Wv+SDp2QtnZTgeTVZzalzDSKJ1r0ISpkK3Nmmr
8A2Mx8VcLt86mhEjPdNQeculoxsw+JzRWPtRZK0ovqBRFNmtM0w8O/I8AzccGlQubW59HwvTEWAN
o/aKEjdkA2l4mySa1YyRnpN9WQV7slfrJ41SMR4x/GEOlh1XQwy3sgmj2JttPWzTwA/8ZVRW68jP
v9PwTlCsRfGyl31/h8IQe7lutDul9q4LxJvfesW39r7uo82iPa2s8zayFzVqMWU0vYOQiomOwex/
WEApXUxzdb0mS6A3NgSJquW2w6B0LcwyrlaI2lAUaHiZgQuiwfCDTWdM9V2btbprY+FhcUbvknTW
gNOnJEFqKoqrlG7NTlFJuKzrCNddLvjP82dbbcgZ7qFctAJRV2Tdc46On2l7qvqio4+4KzvR/AyM
IgWlbBuzTKru55hZ7MSJ2Xfl3tFLVArKqETLOGofw1Hb2oXuLfQUgAQZJwUCn9RwCIMPGrEfdOvF
DgbtqlRhFLRFYi96255uaa1VRKYoQM15JhM26rVW1m210lpObHMOQQKmHJRLopVQPCPa+wfd9382
ai/WXsP3Fe9eZKz0yp9um4ImDV4MWv2YHdUbe7ZVFUaFI67QxtpfGumkb1C46itL+hUSVr2m0O/7
pe4qdousr6gGm9zVKC9uFSXrru3U6fa1xpzZaFGbrVH9Efk5KtrORPYMLAys8a8h925tjH/oSmqx
zjszXHaqB/6igwQ1a7YCAAEiO3hRjwGvvjECH5d0mf22AL9gVAhCf12UxFUsldBq5tQvT+w0MDO1
m8dVT6SwdR8bKckonKBRazZXMfHRUDRwEJXKAKAZLVobHWn4IWM1N4FXfCtArldjgWDJUa6sJLmR
5DbZYb83p4IgxFDkKxvExbKttG/KNFGWUSlktjKK1yJJ9iPFapd4hCspkrtJHanEwHZYTwjsVpw/
vlPVIxErE80mVrVvEJ0bXHOgI0bfOMrZSE3yK/rnoDk2Wv47lbwXAwHoKwgOOy1AHMcn51kHv7Vw
GvsvA7VLVEvXTdmRBB0+Za256o1vaI3pZ1ZYbkT6LVA5k3dS4ZCsFve90zzE0rhWUmhiMXAVGdrr
XjFpHZT3XWO+mjZV9V70a0ieB1QkW587o43OnUJWLngKpwW1Azh9nSColBIZkwD8QfrkQnN6DdVw
a63GEhKPqIKDR+6r16R/oo4b6DwHOflUhfOUZeEGTf4uN4O/XuS7UYqjKiE2zWrXg2z/qEn21BGs
EvRav59inVCXeRcvaL1ExoOtKVd8/Zcah9IxhHOnqzeG/6INQDw1L/jWFeLaiG2dBI+IINg4OxKA
vnUEawFUmOxe0Zjp8ZQ+G9246EfpalZ+G6KTFF0DhnVQfoHTgWEt/BtTS1dmqL0oZo29BP8X68yi
lfIHc+pH3OGht+N1M2jZq0PBzw/SK7WqpOs798ITG1xt8icE9OuGbI+q0ZJl1PE69pWyHRNz33iW
tkV9DnXXw+tF5tiqNK2BXLxqGVvdOmRDssqchsh3JFdLU06uWdb3cTb86ce625eZmjX7pO59MbiB
AE/zfQyGLryzSMOs8jsvt4dgTacRm01IyjAVzL9fb8POnWxneQhJElig2fidHBa8AW67Aq+OIKHq
YMPmyHq6ZfJF729HXb2lp/3sm6B2ZHjpTH3mYDlbljUaCzO67/SYUmZDp/AaYcpHVekEcouecBkr
DwQZ3zieOJI5u/OIYRVk1fEo/2ihtR8rSEYadKT6p5ooq2a4cFT7tCulKm+wHaUmTJeKasbHw+4o
FJ/dn1W6yeTs9TL/VkLj/fqOf7rseQj6RHQ0Zo/4acveF1FL3Fhfuv5cSjUbIPa6Uo3kU4zffdW/
ai+yAT+X2D6MaJ9stX0n4KOfYez0c5AUmBC72wL21irNup+1VejDGoIPyA7ixVbInbcWzf1WENlc
6zeJKLZOZA2uZ9c/u1S/9ksl5d83hm1kh3++vjWfjh7cGiBp9Hox2CALOnkXx1pjPnRt6cZK9Gwn
w3VvlDdWFNz9Z8OcnFdj9tdCtB004bokUaAhsikhZ8BT+0tFxk8n45MLOnmdMA85bO65oHCafrE+
rdNOuU1a8Ywk/MJr9Xkiz2PNnU8QTcyrtz9/V4brOU0SuQ70LzJyUgrMQ9yy66ti7aaW1rUqkx1A
nS0q69y1Lf/fPc0xOD5FQcnBtHBPnlxoP4Qkh8GCc1PwB+tMyO61Tofi+9cP7tzsfD/KydE0b8JB
D3y1dEfZLVGPkeCXHL4e4tNxkSM/UAkE27QC2SCevBsDe3GvLvHqAiO67vL+hR31PcEERzvwYDun
AA8dmK1fD3r22UmOqXS+IJlrp0XwTLT6MBV24Xpodl0lQ4o5jfcZQofdAPXaIm9vqZIsvY2yxNh5
mvl44QfMM+tD3Y3nR72B69bA6zADP657EUTHQR9wcaaFhjkn+Qavm5U37peanz4NZfxiFtCY9SRb
N7E2G/jT1dc/wTkz+VFPUdmhSIboS5ysUmRLEGpTZJQ1rcpzpyr5E07afZdx1q4sxV50wUgjwE7u
yr4y9mka925DJkUQmvZ6QLlEIpAT39WjF7hame39WkT4FbtkMziwkAoxcJyP411CdFY1d6uqfCI5
viNArlMe6iqorzQIO6NSYXOFiDAMTuw2DSGwpRbFLucAMFlGB+WwV3YJkUXfW9iUa14Gb5kpNZx/
nphQ4JYJEjsXIQT+hV3EAwTU+KEPkgQnrnksKnuHJTzYI9MlWcQ2MSj16XXmF83BnI+j+gTArvEf
hy7BGx8be9A+B2oFBlwDmPUULIHbTgLLugJtESF6bUKjr9cRYfQbzj4PIhz1DUFKYudNxm0wGHjD
ABmuKV9nL9qEfZjs+quSs75bT1hpagmBJ7eSDYB7sRRFyzFGI6PGrBsNJzuBH0jXCJC0X8M6vjHI
TwqJSSJWyekXWl5ZV62mKbscEt3X78OZzyR2b3YFNhwVPsgnc92L6Jml6ohZvc+i5dRPYG394E6t
w6PvRPf8Vxcm4bkBkeDQw6D9PKtHPk4BmxBEJQrKws2IdFgWifSXbaCuPY1o2YnQuL7JLlziJ5Ej
7WdQLRjmSX2Gr/2mR3u3ZJtVkIwxwePIDkp9VVrEGyKFjB7yzCbXLgt/tiV/KLrYWRcOnJU0/VPk
zYGfll37OkgprwiSneZEHOrCYby1mix7NRXdADaKoD2SSdhfuEuf65P8ZrbjfKVnzy3f6Y+3aZRp
PDqOD1OlSA/SLvY4Lpv9lJIYZRAzXEnCFb1owrZX6n87RT6YVX+JX3JmqZAWjHzDZu9I/3B+lO/v
W18adtPaOV+bdPmWFj273gNsdxeudn7JTpZFCeWN9XBOP0FE/HEgoy6Kts8HGnVx+kNEuOot60K5
9czmTLLgzX50E37PqeYB/Roh91WXu3GvP9e495ZEHT8nebBFqRcu5t2P8I07uwZU+vUMO/epo1rH
ngHT82dPbxZHiWMMKjv/OpyPZ+R5eo9WnR7HIDtauTUus6i70CKfJ9GnG0rlHgoXTHZhnzy5WFZk
/nAudmOC0gCoTA+lla7tMHY2ptdfGOzcrUVajkJ41r9/0ru1I3axQTqFm1jiqERtvDRbRBuGuCrs
/Eox7QejFA9RoF5ACp+7sY5qC3qUWNZRMH58a6xeBADnNVQl2gLt75rSEF49wjDBk2qkc2AJreL4
29dP89OcYEJCE0KK5phzY2T+Ue/mRG/miu/LNnN9r1v2OiZt6EwKatCvh/l0bQxjsUSS+KfhAzxV
SsWx7jlel2Qc2ZulF+oLBZglW6SuB9JIvnZeXpJyfL4wlbMS+UJAzWmGneLbTDUo0QbT9+0tQQxO
h3ervZ6gtH99YZ/ezLnvMsuBwBOohnGq3QiiUM34UOZuV7d7HyAW2WioIWFrl/qFifd5u/c2FroU
4JFMent+cd89KzPHRtsQoera6Qwp9TZi/Klnz2ZdTEsjIyEeSA4WKQzU8tJX7tOc+Dj0qRAzT0Fm
hg13c0zIBg15R51kLloC9pKko06U8trA3nem3P2T+/v/rvn0bFcrg1KlfQCzx3MeMSxvrKzYtCVG
/aG5gEE698bQ/CS1QqPxw4Ho4+0dJgufdUbDnLTouSR/R3Nlmcv2AnVt/ms+rGXzrdRA7qCK5Dmq
88949xSJAQBcy2bObft2IZxvegJgujW2QR2vY8W+cDA599LM4O3ZxoNehrbZx+FU0do6JHrmwVjv
hdrtidaGfCvjV8J+ET9we8keMJ78MtgLiLxfP74z95RB2acQ8QVU4S2B693FxkESd3kKQdGYsKZB
+41J4yb9omo188JM/LzEqDPVnnI70At2GSezYyxw8A1VmbtBN1lXhZVOmzQlRZodc7iNoeqtpnoa
1nJqxMPXF/npc0+Kwr9G/oTvK5SMtcHmIu1a7uZvxRzj9/UQZ5aZuXvNY3RYp7FmfXyK/iTKZAqZ
f9bYXGViKw1gOuYK9saFgc68nRwlOUdpSPhI6Zqv9d0DS4VTBV7PGiPj6rte3ldj/DtX5Lqs/Su7
Fhdm97nXY86BFajukF6fzu5JkUMV0xdwEfsRpyE2Va4v/OHS3TvzgObOlo6GHMgf24iPFwVbchr1
gCnHBvRHNReiLPNCcejsEIiZZprWvPc7GQJL5KQWKkMM4XgNxq1c6I18/PoluDTG/JK8eza+PmCg
dligotQiU4uY1fiSXOrMAyENjwXQYuvKN03/OARnnB6MBR2DxlGfZR7+7gpzG6jjP/g68/fPfkBa
bDNg8+M43SDTQRWMk9nTc0cI3VumOqrx9de37Pz1/Guck1tmmz4wqgJVAgczBUBFt+qlfCzRIn09
zvlH869x5mn17tEo/WhQceF6sPjdqTbRLinh8f9gDDhIb34qxzq1DJAbWgnHm79PtrduPX07E+b+
yRBoKpE+2Cw2J/W4Qo5yYBOKdKUBZdlkh64zt18PcWYlQyTBFh4bocW1nOxy1c6hFuUgVMmn5K/p
ESKXBq9lnR4m55IQ+exDsVEWsq01AETNf/7uoWiVlwgePywM9ieLYOKS4IT/+5fDWchA/87p355N
tB/GcPLY6WKRuZw6bxyFAKdOAj8vw6UayQtnvnPXM2/+sNSBriI3++NYom8Sy8lJutUb9W6q730C
4r++mnPTxcQeAj5qrmV+2uZpVQ6ZtePhjOlh7oflXow4Irxw0jk3DOL5t5Rxjadz8g4kSN+l7/GR
MexoYeYD4gqqhkZ1obb938yd13LcZpeub2Vqn8ODHA5mHyCjI6PSCYoSxUbOoYGr3w9kjy3SsjX+
p2rXXypVkU00wof1rbzeV/6B14q5NPDO6fuSqJy8XrCVLh4zLhAA2mfONUAlcuLLkmE3DazdjeaD
Be/SqeUOHbyGFKKlC6QU/cccmJpK39BVAS/9Um6EYBog321pr7IV5HXj4g/vqlm9r8CsFYw87JTR
lpTTpGk/MZA/MMevnuCN3e+Tnh5mS6mCYgD7qf08qHKQifVRVjtPBZ3771//D6+mkbgA4Y738zZm
uoCakBoNwpx2qSuuZwHiYCGB+7p+Sa2ftTf+SAjwNH6/2BvVXF4Z3zNTLrZRaWMPbCAGbUN//688
EmTzm2NIzuxNbahK8qE3rywgJI82G8aBuTu4UOVo8O3Bc/n7q/34mf642psdOk10yzQ1V1trwzeU
JdCEd4n8E3fzxxehA13eciGMOb+W6hhCy6JsaMA3hcUTqlvRqt28a3/yKD/S03jsv19lk5XvlGcx
rWIPBjANhXB3itZ+Ha42dDSepP4vH+eNiDekwqdF4UKTUrtm+aWQP2qt/BNV8EPJZsYCjGuaMvE3
Xz8Nts6cylHa/IA+EOYXRW9h9zNcCvWO0Fo/Cbp+uHZ/XO1t5ZSu63TsZ64GsZ93vVjuyjzoYsqI
+D9ONQKqB+6QIdHgTtL7rTDordgoor4gDKIM7tzsl6bxk7X7obx9d4k3ktCPFzANhSuSYMgu/TBm
PbqJ8i/JGwO7OJ8YNyo6r98QnWhgQ42IwbwctUSkTld7jUhU/LMhyB++HAycKYPqT1j65nEu6mJU
uoEVHWgWvBq6t0iDM8iVrZY/saZ/vhK5NfjecQ7oVP1TCgosPUvMUlydStN9RWmjvqe3qx3PGYH3
3yueP1s6LkVzAIUBiJpQda9Xb5IbkJUYeQtiwfDNjbOyAFMbGisB3pdSOdBoWgGI8/cX/bNgcFFy
bJDbkZaly//1RfPVKvSygoy+zldPNN5bwHOX/fwT8fvz1uUqUHcQJ+I3EpS8vooljWToS97XnK0b
BxKti6WXi+/TSSaroP/knf3wmTbISmRQRBbfLGRLC4F2adlPgwAoMmXFQqDTcb56/3jpJEap2bDk
DqlTvXko+ieLPMmWEkdLBnBLAAhRttux+oki2k7zOtdEpxBdf6CBbrWityGDuDKbmOZmGVx6MYdY
qBGHBzPTs5/VBH6waoyIM2FjUFqBM+GNlb1UU5EOFjgWZa3eq1rjSrN2QynzHzvAWzFFofJFHE9n
/RsdIa1APxaGUjL7lneOqTHdlQraT+zRD+RNgzOW/yrTnThCr+VtMLMJ2ti1DGRr8TQZEjLROkxL
68lgsFRq9fnvJeFnl3vzTITWc0xDQRm08+LTTHU2ZXDD6V+y2tTt6v7jv3A5EEfA7yFZTXv766er
IJCSJ33icsCHgrATxNoaJJViF6lpZ3Q1/v3lfqCXaNZHA+rbvB49Cq8vt1h9MndiWQbzRjcjgVi3
tjC6JY6hndJlCcfFCIXLzxz/HyjeV1d9s4lHvcnXpa7KgD5qp4EwXpqu3tID3lXqv27kfwQc9VeU
K9/jMP/fv4RrfnXUjzGo/g3RpcDzxcwo30mD+wSI89dqSIfl9FR+/a//85Bu0CaHr/3w9Xucqd+/
+Rszi2z8QlGIaqypkSomsv1vbGdJVn8hk0vGw2Kg9VcUqt+YWQTzF2UDricLAjbxt6T972BTgvWL
CmIV0k33Bh4fNfl/Ajdl6K93KOU4dUNT/5avJwFLj9lrGSZNClS7Qmc4tKnLe7NSR9SOXl1fClqy
aJlik7rYkmqB4nex/OXSie5VgBota0bLSRtK6k1m5l5sMOcIP2PyXqTHYmuy7y2/qk3xw3WOk2dm
f/sHi0IZ5e8lVwmFEjq7G/BZbcr1E6QCZZLcDFkX71J9blswLOUO/PVqPVYjHdN2yWa7qWkRD9XK
0L/oWVyeRmGUnVJVc6JFo/DlkdbxIQGDUVW7W00BfFm8pl+6eRyvtjYmwkNlKbS4z9xFDGsfRzck
NZwW5mOZh77wyTLFcQcxnbKemV7XnxmgML9+u5c+NvLYZpo9MT1xhiy+gNLvdtH46bp1p9ZkyB4A
6ARq1SpyzmqOiurFF6bAtvHA2tXydD0ag1EfVsO4TjzhlDyLIx6AXU81D1Jrlw/05OSuCGWA2+eC
WAPqylgVzSztMZuyXnDULEeRXltHWA1I1qoile/WvNMPl34oH4ZSbj6mWh3TNSwBz23SxXp1Vn2t
NoPVrEdTneOdlUkyNLwXQIJLrRq9ywak00AT7plLSh2jqa+7LB3LjnaLqn0vyXXMaL8cPwxXBmDc
WUzFcOkuBiiNQGb6sdjmd9o0w6kpl5P6Lp7K5GbOZQA+VlIHjW2o1/59U5rap6wRjbBveNM09PYP
khQL76c4v4TG2ltRDhCtF4O0HYEcGu+M/io78qg/NIO+fgLeQX1OF8D7nCVV+vNV1/zNf/tIQfZ6
us7JCp2HOp+NyjR52SsYfK1Z0vdfJ8+Mi2iRJM7yR1WU8pvrdYw/znCAUqFaBhnMathTKbpQ+4vH
gOrW5K+JlpyuKbDaK/iaH66XQfzQJsnymF5K/YaabmJ3JocA8ZrDoL5xtsaA/5gGtCqj2A1ePUPU
KCSlTB+UaQZqsXRRm5FsWZjl9CxQTR8hGzinWdO7C6wcXlpfladkMis4Wza44amnuZsm4HhXWZTO
7TYXBwdMtOYjRQzYi0CoOWqNBNRtPl4+raYwg0+6TI48sDdpDKd/e+0AW1Uu+VEBCOu2kKBWWVLA
QqV1SAOVXLs7aCCltPqoUfUcmDorwaAprESgHx3a17ngfBODp/d6XDf+Io+QFY5Gd5PImuCVaQEz
rNp9sBZYnVP4zI6KvJQvhVVdT9TCkmNMKu45pvcqAJp5cvosE8M0T/MjDT5wRCwKCOFLaqRAqemF
P8PLltF02k1Qbly6sXVLsavD5NJfT63ENpXi6coU/DwyUgMYumn36WDcXOZr1rgpL+KZ5hpEWG4Q
nfoiuxXg1tSQGCVoS6oW60Df0jxf3K4s7L6KYIBOL4mX9ZVfGjFsqD1jPGRREhdomsACNGakP21q
OC0orww+PBvSOb8EWjI4KXRyqQ5MdrrP1idBs1vJJugGfusuU4K6fOizEoLrRy0l8YfDk0O4E25N
e9maOlbMPM5N1T1V18dWqbxrGcn1Obt+XookBF0rS/cTtHujJTEecTvJe1hAB1g9UEuNXTSHKks9
U7g+wUnVgecMkqZPX2I4pMBi+cLgXxYas5pxOtVNzbCXRy9epqVRXvp04lfy3jBIrn5ujFCCore+
U8C8BgY2h4UItG7xJmfkAVpdSGlj64sphxnKeSwAsu4ctYmjlCe7jEBHPcVt6nfG4iSW4XcyuPbv
4+6zUnySFBqjG8VupugiwYUUw86r15Ib52MwquPzNesfhhjMWtjPy+nKSJi2m1plnxf6k16BJJ7f
pdoLWPm4vxCESWnvtHdmvlOTeoSN2lIjXRUGGXhl5kCHeRbDxkyG9wp4n163tE6hTW5jKTtaqQ/C
VKaOzKBIpYKurOTCQyJO9nRRADEoG7e1KrvKVdcyBQ/seBu0mwcl1Rhl1W81GYJZaei/yDRvLat6
WtPl/TwMx6LT35XM5HP09QPNkoexWF0wjphDm1sXYLijUTRACivQdqSy8rLO8wexkr8oyeDm2h19
wB9zMt2OoDw0CnSKqfmuTZ9Eju7bIxrEgeindatxPC8xE7Z0tbGKxjzY2gAIxXwFQbvdt2si2wMd
lkI52AOY46Dd7vLiPDF+VcK2aMZlCCy701aZqwnoYKxWMhu2JURShbCFRfu16YRgqsB9HIHmVw4X
Qds1MwP71moXVwmLvtOkCCFZxyCfylMqfW7SFBza+Ess5Iem6lJIfJ4TbfGWQvfW+XNKIeKaHg25
Cq8l+IL+Wu1V9fM6Sp6u3S0p8WDsNObHRUsDab4y94kYJCuDnPG1Ww7aOle7OZV5MkOGj3UtU41d
BI2V1nYh4N4pa54pjPiq7am1yttuBAXXXE5DrTDRDbHyan0mTeC048dSTFtnXIRwZpzGySg3eAzt
3xfjCsHK56zcjdVNXrspAE2L+VkxHsTOleGhM5UDaaYp+9J1zSEtz5PyUMF+C1dt9YFpHjG+eIt2
sfvycm7HnRnDvSCHlhGVn7O0o9EvMGnOrF4SQ7JroXG7ead3d2MBSBvMw0oW0cmd2RfzWYNut2IO
zWD+KXtXakw52LMWVQA+l1a5N+L7VDkMgsS4mi8Z7sb0IHf0nzqCVoufrExcPpZ6fB6V2taqQ8OU
fjF42vo+7Wy5dgepdRJgdK1gNT0mLlzA7wKgwT31er6IGCuqBQPsRTmlAOmDEHvXr0L8MtbRGr+0
w3sAlmTxczvux/YhVd/NPaQBYTJ1DlVmh7B0YxMeHirxg/K4SDc5lNJjHzGKi8Z8MBv3Wu7EHmw/
O2PeULxbigem8z7lAp1ep1aNVIybPhAzfbVyGs7csqZ3wSu0r3G260ZGGq9SKGd3V37EPjnisJeF
9pCRk9PpOkqTjzI83xfGX0vuO/MmzcW6qfLC6OroKLPXXzNbtj4qc2gYHs5mpPen4bqbUFVM+03r
Tk96d8P812JvgHWgKU41LLmoXPjHxPFlHt9N7CABcMd6100fyzaUinCee9yZC3TfjJJ2M9El2MJF
CA6SW3VFWBpGAPNq3lkbNJ5ttjtR/5oAwCcCv2lyszXo7MnlQetu8ovpmO3gzPjUqgL7dVadclDm
iu6Qzld3ANwhbZn+bWbPmB7A97fFxpOK5HY1XyZKSsbopWNYMn194SEY+M+iUcr8aiPi8hEzsKrg
YDgX+GPzKtvzXL0X4WwrR3tIYe/ALWRitdZS15pIsI9Ow8IsSGi+wvF3LsrcjoVbPf9UrbcAZ3h9
6ieqZKvzS9E8tmoor7pdXEIAwuXkqc0+rTnN2b8Fnn8NbPINtOCP5M63uGRDECWIN0HMIMH4Oi7R
pKS5KFINk0gNP7uddXPh0gIkQ4ditchWWlfMPFfyUJ07dSlpCzPE6VMLjj1s01f9oINb709gS4V1
JU0fGhhcAmMZxg9als5BKjDIHTeF/D5HlzSMaTgdzND3nJlBhoXWjTMYZ/V5GNMuHKpe3SUzo9PK
yPqDkL4E3ZTxTq1i2jd5t7hAFnwC15wGj11Tsgfp53SgAnG6efAHSz8ZUvmc9td7E6y9bYrcXqrW
TbKgYMxI6R9JMbq1URnuaDTN7iJdD5R2ROcyxWGMY8KsJKiS5eJbZE6ElkEs+cXomY1mivQyQVax
zqekEWpGWSMDau3LtssZhRyPeu3py6dFfJSbZzlXruCqM7V3Byr/funU3i5k3mQOnZ3WjB76ULPY
OwmUAvj+zbkoqiODtJ4CrES/pdlmZxygqbKqLLKwIRTsGTquHgfehDFcVm9YUImwGvbPa3pSVOFm
UZ/KZIjYardFik8bjlUkJMt7aZ59gPGCTZjGSQ+mvAobEUFqh/1qGvdST85mVZhvwAJmDzXDbtMa
f0rqZq9c76T2RV/fSaAjG/VjbPqigQNKvdf+LqC/+VXYvueR+5YO/UMGycBRcyD8JpG5IUH9qfVp
FbWu6DRmUDNjfm9RM3K0poDjbIQsPl+PuZS3ICpeU2/uLw2+ExyH+Bqif2nU3P12L/8oE/Pj9Mmr
DMv/LA/zVymdf8NMjEV+l3ny717cnzIx91+r/Ckf/yPqi6fquf9PN32ql3GAOZdZ9+en+vv0zO+n
++/0jPoLXeb0ttLbRK/51nn2K/UWMN+/qECA0VcBILj5jUPwt/SMrP2yoQGCbQwbFW3qGxneb1Dg
/IkeKSSNfiygUSSaMv4B+RaIjii5PwRQoIYDfxcdBG8S6DhCqpFOGdgZUbpvd/1JOAshHrVLoGke
QXrmV/VknnTPgO3H7x0jXHbSfUdsd45v09Pkx151XN4vISbSZ2T/jMrbyU7n9rvskD8VUQUkv2Vj
NJtIDcZ95l3cq687kh87uSu7uqfvpiiHxVt1Rn6+unLQuPldvJO9NrjumWB32rDdA2bv0BG8V9wk
YvrXWV0pTMMuAqnMFwN1x9RikLkUcv061HfN/WWnuJKbn3qQGOzxKLlN1PiNzwzB6XKaalvyFXcI
VVc4zoS8cBUc8qMRtid5Z5z1oD0tx8TVI9Vdd8Upjaaw8XFzg8JXPSHEHdsxHXwjnIr7fGed6mMZ
tjsYYjyGlHhO2G884agFhgMi9AxIoF0ekzORDcByOuDCj/ENCQT7+rncDZHq5V7GaRW/t79GXu/G
/kNqW44U6G7qyV78ojusq9+E+rfbUD0p5AxuGyguKSq7jnrfE2/iw3WH2xtAyer0PNkYVG7iz34b
rZ4SdPvRlYIu1D92+94tfUgYXGWXH5hc940gj6QASrNw4lvzXXmb+ECM3o6QDEWmn9zOruHkAY6s
aucBZDgOJUyXCUAntrNdsst2pq+8MK10kz/LX6xPQ8hETdC7nT0+OBdndgfbcCZP2/WH2dfPdaT6
sT15edCEol+6STgejNv4vBwWt3VFX3Qhi7FbVz9nd+KhfF7f4YvhfFzIOFDbmZzuJLqdp52Uk3Xs
o/y+eay8Nrq+AJnpaJHhlpwkvUn2U0BIGWhR5g2e5NEwe1SPmlsEMSQgzAKodnpv3BgRERurnQaK
k/trflPtUldzs4DGjfdq2Ozk/fxeiEp3cYkhXdMbvqT8jB0O1btyr0Qj87mAuDvmSb2TbpDEIPZS
v/Ba9onIZ8/jvniUbtLP7B+OzG6NaAlSbM1ODQQ/Pef3RBMHeVcc9COgB3fZ0WAHdIcsSnbVTt33
P+mwY0jnL7Y6yuT7TgTQIOQaJjnpuDizx6zA1R/cxo0dTKVNLw/30LkvL0OQ+ga7soiaaHVVT/QW
Z3CFByVS7N4rn0i4OYUj2gTE/uzJjujk9rvUTX0omByyaJ5l2mkIuH7EDvPzEGyOwc6+pJ7hIUVO
4raO5Cq+4ZNA4X0rSPmwVy+7MsgdKOwcIBAd0y0DYGtutb0UgnPtXoJLkAbpV7pBC0LF3um/rp/L
xykEjyLIH83MvoZpsJyZlUb6yYhO+zvBMRzhnep2fAZJ2EfoQ6Jir0a5E7v1o/nxcpQj6XRJDyay
dNTPCGR0ieSH9U67M7zen3bGsTTCSzTtLodiv57gMPPVM2AJ9Y3J0bENGIstHa8BmKKI93XbD/7k
mLbE5y+khp2nj4X9pUIrzOwFggYXhJUdNC/280vG92eXPcmxsWM6mbPYpcuZvD7SdvMhC6cgQ7Ga
pzYcfLDK/CkqGhsETY8Y00n9SrWX0EIehf3lPRLnNs6TbotR6qyObm8394wOP6gBL+Uo7KvD6k/u
6M1O7Y1766ZwNH7LT6s/+KZn3qkgKgUW4iAHcsAYupu6uVt4hVc5ADpEwnnZbdctjsvny1kHqAFY
JC6ZebWfeGyBqA1rTw1w8byrC+aJI7vdieyVWzi617l05jvSPvcgXbNTH4pHG8AwfwlGTE3vEV/Z
o/1ywSJMLlrfvrpVpLkWOES2FWUc1YbiXRtmjvFgfCSthvilHzrODtVpJGCBBMSYcVPPdAw3vjOi
0SZDHAhhw0mSHWhP7s+6rvDKXheF/zCZb6piM+NSVFZN8dh6+nHFlBGpBoI9uG1YkiXhnXTu6ncu
MEHuhaWEu++Q8CYgZGZxoB1yBfcedkB/9DR+TFmNd62t+YtX2s+VA+yUXduJEwcTK2m4lM53FPj2
I9sQKCl/27IEWO7V/WQG+LM+ptkW7My/eODAIGOdX8z2JjabkeQPLhG9w1yJN/FtPZD8LjJ3MYqq
801UeewVbGHx07grou2EfagjY6JTnq5+y08JSrP1ev6NXnfdAx3lKTY4Tt8+yJ82eQazwK35HbK+
KL9TOVHr1SFcT57MZbJodqDY87aTt54UZQgL5IDfHiTDUYCkHGWQuBAPuStSmUV862g6s2PY7buR
p4PyydF5GETrxKJhxBUf7cWTszf8+il74PysK+iITuzpnhgMPkl6j6FkL+Wf7uBV7Dgfy41MCTfF
Y+zRi88tLS+8Fqdx2YCfRQB57qGOSB6BE0N21GB1dVaucAVHj0rec2qr6M6rX/E6LcTU8hP2rKui
+MyAegW+CoLuit7kMixtL47Am9n+tq0ZvJK8TDjCsB2FtxlGWDLYCGD5sBvZdBFtkv4myrVn8T3J
pdHerniGsrS1g2RDPOWSFuVxNlcJhNv9EqIJeHsL0sICcQTN2YgeEFYsXhWtH8zjvFtYDvqnfJN3
jz8RxEFzSKJ+126C6sI6eN7etOEuYYUOMBDgiw/qv9c59yV3T04SgaucFzIVNpRYdoJWyNmz21qQ
euGmC37aFhnQdZy6GOmRMRyK38jcDm2eIWR8+yHQQz0csMqpG3tWCDqQO+6FmznswwU53q6l4uVt
e+TiZl7yTTAlTAU8ELwgQAF0h+Fv1CWGxzPYeZtIVAd0UwhWUxCjXURELEF5xF4XkPhw8TscCmhO
760f1g9JtEWpbhKgrkJgnSGNx9QbyLcKDpxdIHkwmfntZyvSos4Hpo1PkmAOBXbxJqnpyQzk3eQz
+eOHsTPvragPk2DbDgOHVE5iK2hgmCBwQxJcXVS0I4RJNHxRUcPWYdNVRQDMFyKzrRhxrp26FStK
DoVLGEiVzFrCOuqxFz3x1nycb9UTOo13XbrSsXS39W64GdXJQ9xfl7PZuQssE1ovdvCRfPJnNr2u
23o4KccsPH+NRjCDmfcyn8j3o0tMhLLEXR3ZCTG6SOGuJgwF+wI3WgzMo/ZFZ/uKt0tgYmKoWbrN
kxDUqLWa74xe/Q4JwOuXeZIe45LxbsCmZr1JutuGL/Omigj/1cFtC2MXlgjf4jkvXFuKTM9yaxdn
zilY5MFnYV1xp3zTbUD1fdvcEhprszzbbl0cpjk3LUOvKwZOwf+ES41H6A69hpAA9Meats5kxy7J
fU/yh4RlxN3ZrB63Mh0SfIvJJjlh53fJc33alrrdadxowTKgPfk7qAK45GaQPcS42M2ZHg8clcRV
0E9E4ftVP1bn8nb5eg03R2HAs4E8MOxCNAdbPQ4kDrNOFqhze6ISDyT7ID9edhSgM18K+XVHIWiX
7y470I+Xg8D3ztd9e+yP/VdqQjbZl4CKj4MTJNrlIwWrIA25F588kKPaoo+A2Yk7B60D3+yRqMgu
7BEvqQ4aPw2hP+AovBE3I6RIbSaC8Io2t0sgPiFdu/3zB1t8FpwLMYPlNN7mtzQeL8hfjuPpetCd
zDfdwVs9ABJx1K5UPuye00M3QlQSR3DZwaASKsHqtbjsuSNGzV47McF8sQd+EO+Nx1Z/JLeuH3DE
vARGdLsMyKM4WqCDYRhxiyyL6Vqe/jChTKJhH0f1I+uLoJDeOI9EIdVevpkFeIbs9FGNZDw45ZP6
bD5AJRGwPByb3V+4Hf1j+tU6dXv9huSRVwDJbqe5faHg7FxuKY96XUi3k7+5mZsfKq225l0CwWt5
zhJPkZw1T89NOoVNXdWN7S9DmONJaQEf2K3T2zf4pk/VU1/bw+Llh/RwqYlrRl8JZp+GJt4/WQO1
DStqMZH1SdPshK99kO9jaoPICT/UDxyMz7e9XmEL+nDDOvxFxSGz5NbRFodZ396bxQl7P3tSr3vh
E+4pAgg6fhz2rmlfHkjlylFKE0SQ+LVTudlHCXn4cuUlxl+g+vSv3hMjiSgFwAZtk53IPRoO7DM2
kI1IV+82yO7Ab4u7uaETbjdwBmyqC3ucCtzqlMyjEnMRXoquFci+JAV8ugjUgF7I0ntD6yy1PQOF
+iB/KaM06rzktGr+9WXxOy/mcpt3CwrHlfCr5QoF52cojXv8dhe2BVxeKNzKvu63/nYb0H27dNRd
nou74gS9nerXGLfNrcMJQq3FyHQTEogeYbV2L6j1i595pauzH0ZiPoljGnQDNocXh+w6T4BRYmi5
eWfbNA1Xb3C7N6c79TdnexPudbc6jy9ZsPmz23JtIchgE0JzkQUT3TjiewEdpdvTDj4Ku8NkbzeF
QrEzFJDMQmcoJLxzAgGZzyTsDmfGLhro/8Wu8aQ3r07YZw5GjWC0Qtm5cH9iRs3tOVh0wtAAdBdu
dnRXbqRxKGC5mzto4USn2EPTbx/oUPetqAiuQcftMzQRbEdifp3rWeMB1NDaIUcPbcR6YZSoUbxb
fRhJUcomtpciRmCGoOXZGNJgy78MQbKpYW9bZUIAlDJuwWFK7fqlx2MU/IYLAYuJbcFxsfkCN4wj
5SeRuEtPWbT52KbBgso2EYjqXnkYOrS95iuhNhZmCxcFvIrvEm8/yJgyGvQXYeybNiLq0SlU8HC7
4KTiaZarU5FYwq57z/gpnk7CCBtSMeaBJTe4sIaRncgFkTlCp+VoQNWxMHUwPuCorO4lLG42f+sa
Ab5HhiNBwZGfIpeEZ2qv5/gRvqhjd7DOXSR7UzQHEhkOC4+1d8gx4VTPO42cUf+ueFg8yuNRjL83
OzoaG5C/LVETlrv+CEDMvgsr/gPruRmN47BnpB6NOPrmPeB5mC2S3O+v76/2jYERKoP+kY6cc3/M
7vuvmxmQHjb7VpK8yT0tlGwA0Z3+1thf7S8TmxsgvG+qyrI1/ombnsfaqYhz4mrhCrM0f57YRptW
K53MZfR8Cyo3u2K63V5AG0quudNfJBxf8kduM6C0qfiweCSWSNJtJmUlsJxxUbm+Q+bEWfyCS2Qu
qIZENZtRoh3Kn13UBMdsPlp8e/U370Yj0YDXbMvvVnfzDbb0new1fo8i2xYCWxoIge5Tp/v2OAnO
p+y0qCneCBVJT8U6UzvcVcptr7Pd7ZpU1oRGH6g+YTINMggZc0okiHpfv+fRUQN0BnjTO+EWihD0
wdVTdimhvobVnkIMc7CgLxWPzUGclfoZvhJ0zfg/nb/5kZZb4SFuPjbRAs9AucDRhrN1Awnr++y2
bMJUxNXLjjPbe1MigDJcHKfECWvg8MW7M9zO3WRy5ueOUGtP+4//mOEpjlFnU+RERxS3V91Jdt2m
QMIttCW4Zs/OvEccc5sNeN5cxBH/Z3PxFK8Vfcqbza7wRG5ocwyvLNwYYVrRJQ1aY3PpGtwyMjk4
dY1y2IISwE9RqZvmQo8d4i/F6XID7DA6aUs5wAiCpirwZ/9+tzKT+Be79U2fbJk3Wl4kpnGMv0pn
dWfVNmmIzd97FO/We9hq5SM9UO7myJqoxs21lPzqRjjPZJmHj1qU3ms39Z6s2u36pTjw+Ut+Mnwl
xMZ75s7EJUnOMfnjzXuIby676p5C2V4KlN36UpPfhPXZWT2ZLOfip5GOYzgcCKBxYwiNowmXmCDO
B0P6XOBr6Dfd3nhcd+T33D7CaHr5rkZE0kN56Akxjx8xjqh+VzzBgoBcedRMI/lG/jjsygNWCIdW
xpbF/kiSsyU1oYd9ZN2aF3f+AlgmwOy+um/31rmI0O9ocdLnZN6Us3zq90ZE6O1tAX4WWOG3V/D/
razzb1mx0SH6pJLx1/Ssbs1Y/X/85388POVf+yQtn16XaH77/m8lGkX6BdhJqir0vX6ja/29RLP9
BWhEABFM2FdNlVTQbyUaxfhlg7ZhAFtjdkP5Vtf5rUSz/UkxQIugnkcfLcAR/6RE86ZEaFCc0bZG
eiA1IOLSgMl7nb4Fq36tBa2oby/lS6Y+XkW432mPYJLAYWreqztK7eCqGQUqhSRHRWH1u5X7gcmV
Xu/hP9/BG8tLs2CuWB130DYxNdMrvW0Egmbmzscl0rrcNdvbdPxUArU6MPZpCc//XIT/Z2XH/039
8t9Q0CVS+H8t4/ZT0j2l1feSvX3hV6HWxF8YdAAHiZbwbyzEvLRf6478hTZseWP9gQlAR7x/F2pZ
/4XREJNaNMRAjEKJSMIfdUdKkQgzZHRMw1i69L8RargIVRBHNZkueGbW2GOvhVoTNCUzioVqT2KO
fpaVL3WZpU+ZaBqHtQXyWcnGFpRvoCzixFo/yUl3AV5P1d1VLutfZxD+shXkdWEEoCpuho0KFySE
OtBuvWkEgUYQ4vNeIilmmu1Rt6bkQ1OX5UFLl/ogqjkOnC60Pxl8f1N5/e2q37QLYHTMZb2Zk9Ga
ahbwaQnwmnUcHXp6rB3EIcMVfOiRstc1jZ8EtZ1otRmm0lmbgu7PJiXSEWNKR3Sbf9JocL0x2+Yz
lOULqO6zch8v6zo6eTOr7yB2FR3hogofx9wyYJuc6cm+ggQ9GulZWpvrhw07RLSvVmO8ky/q6PTG
JDClOKQiHdACjUaZrgMBOVxii/5XxbhfYNnyelDFnV7PoWkqKlQW7RVqa49JlQ9OZxjT18JsBtVm
fosuYlmflxe4fS6UE/LySr+Fteiflm6wgFIU4UT9bgf8QFd9my76o57966pSatch9eQCIIm8Fixz
WItMoPHebWlikkrZk3nq5WrBODDQ7SXEx6l8liB5BejRU/pPVUnTTnLXAmZfiRe/Nu5jkoOGnza0
vWbXqC1GexzpV+XjFIioOE+BI+/tVjVDsL9+JhSvvKXf7p5BM6ZvKNUDxfv67tcWXPFL1neuml8u
rqlD5iDlaRX8/SJtZ3m7RgwUWZg0YxvTejN3KBlrmpT0nbjGUlHW1v4fe+fRZDdydum/MjH77IA3
ERPfAteWLxZZLJIbBIsmEy7hEwn8+nluSxp1UTPip/0sFKFuUbwOSLzmnOfwm+r83dzc1nHzZSNn
kpSNov1dKfgvr4oNhe2IE/LxnItD8O1nk/4wll00UUjrvjl0QePcLs160aEXjv0aeqX/gxu1LLPU
le270g/bLJ9mGmZH1XQjSolbp/TKl7J3q2e11uSEDEt1stEa0lMnMvjdpfRWGsGPwRvm+Ex9NF+o
M5Jf3jAn1xauEvY57hG7H/yFNXMFqXvbaJ68kkDIYfaZRZuckbQz18di9bnhnC7etW5iISIoBvxC
1QfL+hUJbTeeNx9bZLOEtBT1cB1G47umnsyu6Vu40MhE7txWEJ1LFNYp6pynaVv1Q1VKvZ8Rhf/m
A/7LsQd3DcJiBHE7wNv4K/ApNORcOjOC4tIEw9kbsA8UAH6lF/x0PcyO8bb95hXf+sr4RnlFD7jo
JesS7Lnzy+VNxnOLdYNX7IbhA6j7hriPxdtX4rptRv83p7p7KUveXOa8Gq4cHwwChHUeW28vuLYi
HnYMhn4PrmlXT+F0RP8Vo9MuxL5sfMYqKxy49tE5RwkK7cL+/Pe32Z8n+C9vgGely6fFoQq05Zez
aM7hi8+B7AlXSeWpbhs2ZHOTX9Xxlu/yMaTtXz3G6XqIyUXs013r95wsYdztxnkwOywN8RXAF8Y0
8XRM/ekDmRvrIShVuhPV5OwhT+t9VGmWDw1eGp0o1sSkXe7TsR8xOjjhh8a+C3BkZhNukUeSC/pM
EYp6IJBGPo2lSD4YBbywzrvqEJcDfpqUMzO0am2yaUraZxcPBnUmN8ES0smLMroiLaD9WCjEyW7b
MVWI+elstdm/CRb+o8blv1f1PXQ/9Ptp+PFjuvva/a83ddx/vf3H8W//TPTdReP15h+YveG8ezf/
GNanH+NcT/+QVV3+5H/3f/y7f+/D2uHf+9bOerr8bRKl6F+rtND7y4X0L2Kz+3aY1I9B/4+7r0PB
YPkfqrNf/4a/Ny9B9IeDw+8C68X8x6X+jzoPqO4f/CsSrTjBoHaF3I3/0Jc5f8AeJVmFDuVCDrs8
Rf9e57nBH7D1LuKySwtDE/Mf6cveHjEc9jDlPbghLl5Cephfo8RdUenW5qF9JN3d3zvC/RJXlxxS
7bDi1XrbqWFsfvOgudzW/7zrLq95CfelhPVg8EDi4sv+q9ylG5NY+9pdHjczmyN4yW2v+qa5+stv
8n8pNH7hAv75MhcsEg0ZCeIp/3n7Mm5X1kvjueZxcJW+VWXDnK20+3oLeBoJzHdq9ORdtVRXVifv
o7qTv3mKX2r7tx+UZxLJnURgA2figfrL8dImZqbYW4fHpJ1Q0XXAXJcuxLOWGoaQY1hB63a8fa5k
wQPGeIDoKzR5SIrPlUt+VBgN682s/OrOnVx5I00nX/3IqN98U7+UZHxTl0zjkJYYrDYMWueX9tHZ
VFAS0KcfS1+jxtE84kMtxWnRDcNJbzNjlm4js1lSBwpBbquzdZ9dpbCZBNv3CQvVN0TY/n3pDP11
k5NPoPIyPddePB+nxfdPGAvZWkGcPQekJC/Runxy/ZEFSIhSWY0uJ+nkaEDC9v1/ehFwafP1U7yD
O/AgLLy9CHSzitX4Qf0YphVSRA0NhaKhuHUWOe5omdlmwmG+DwimOii9Okjoa7v/92/ibV11+Xov
HR4WYPLCedQklzLmL6CZdowoJ8Kyelz05N3UdfhSSk8f/CWaj2v8kG6SRRORMr+7/C6f7c19Rh7g
JT7WwSbMY9b75WednHQ0kW4YI8YrRVHivtRqtjtVhkgZyjE9F5N6H+chFlDJvALAu/hNOeFdbuW3
b+FC5eSMgeiFlPoynvnrR9du2uoy0ukD8UnjKZZYPfp+i5+kLpZDksf1yV3fB7J8GL11QRC/Yegb
8iOkD8TwBYGpld8zgDb1+g7k+pk50snTQmNAcj9NtbejixniLf2PKAz8YIB8OZCphCJ+M9Tfb991
NQXdYoXHWqFIaanChaXa2uf/WfnDy/C3g5e+HOG0QvCQ376MZ9tWtnGy4QBtrqycxcm6XKQJYv+5
Chn4T4P96nfBazGzAdoiFurzb9k3f14Fb34icDTMrwAt8UThUv2l5BPVoLC3bt6D9nPnPuzMrbPZ
+rOZ0uQR/G0wZL1fubdeUwZRVjrmlRSYSO3njsi/rCFF93MY3imo98S4VU6KmigcvCsdEqWUx2Vg
zmrqL8+SYPiyzYP/49/fW/96xhKQE1+qYzA03OK/IlpkG0QMuFLnQTXh7SAK+Xn0ubZK+BrsBNzV
yMzMKe14P7Z3cRHEUJmtya9iEzo+g/oKE+GqCPFbovGOCR8uKkNS3Z3One13N+Tb6vryg9NsQ0SB
C/hn7/LLg89LbdWM2kwPftn0T14Y4oDqyY+B3OweBRGvF7d1fIOpxT43bccX2LjtmhUm4aglcGfc
VYFG/t015fQgYr8/gkRP/56S+v/Luv/JuO0vV9e/1HXvlx/ff7ypA//8P/ytjAPVwKwOJPUlkemS
hfDPMs75g3BncqKYuoHfosb7P2VclP7BWUIDd+H1Xlj2DK7+XsaF4R/ca3R2l/OF5xNH5z/q2b8X
N5TC/88B2a+tFM8YrKyXHhFkBRScX1vhviajB2f4tie+sn0udL7I3eiF6tk0UEg5T7Csa3/taacM
/ILMVGVwVVKB4hQyQ/47BJV3Obv+eaoA/bkQMOEiACVkkMHh//ZsG/qi7nPZqYNZ1PJQb/km9z7I
ULVznVJF93qzcbJrt5bhjzfJ4LURs633XZp3D4RRuqj+1jFmCaWLpACzwN2wb9cF45rb+RhYN7jq
1A9Rnm87r1piedSjFH0GjBkYg59PxJ55g0bcULqD/5sC9pe5w58wKAat/HacmJf/8suHs43Rub+W
+0JtqNLqskAT13vp92UoecLJKuVT4QV3sCTF7iB2DPB+F/j7r784IJGAITCXHQ1C9OtwYKiaxo5T
O+3dOq2dq96bovSQd2HU7HQPmODeHz0vONq8NF82d3SbLN56/8PSex2KcZAev5tW/MkyfvObX2x6
IJ8oIOlPouSX39yGedsyEGrYfNBqv+/F3JY7W85hc5y6ybB7CMUQHaPNy7GvFOX6rLFMI7wm4RDd
zJLmwx0sG9nvJjEG7X4d1ObfaZ1EH0WzrumhJieU8JhVOq96WMP3Vd6ZYZ/nDW2x7VUZAfNYJhSR
JkCXJOeQ8kCpxH0ulsKhAE+aEO1H11Xzh8URhEC5HQfo7bhRvO2pBW14LUaaeCM3+bUm4AKYbhVI
ZMNFoizBASSwZWtEZOLeBycRHZ1VtBFlcTTKq4V0qfQgYx7ku1C3Jn7oVdz1x9AM4r0tAykOrjNh
FS3AWFwCR+H1ZZsSUfpe5LLysQZHk7ufElvX3xbMmM2L120pIYU635q9H4VtjC92mLbM2caGDbYS
+nNkAh3sx25sDKDPmrVPTRxpnYXBsr40ERuDjPQ87A2ON+AQD+KtQjjjkPO5zzUMVCzq0uIymKVc
zyYevOYYrs2W3tStbJBzknWMwGQsZPSbohh61tvHIaFKVD9AfrFZXSi57q/1j0i92jaLjxbJjNX0
wkxSGXAXShG3k1orn5Yw7NYr6zbCe6jy2ZtuO2Bp1R7S3IKzhZge/bEziYVhIFsc68hP1h6Xrks0
o1fikz3brgwIQcXjP16HxWwWRlmDQbZYMBnYqaVheB748yKOBCTa5tMQSC/c0ZRV3qGZ40XsuM0H
5FFVDxvCG8MBIdEUBGifZQDoiWHwiGtnJiuNVNgCN2MxJP3nHGzOemijdeyf1qo2yV4OhQ52W9+1
khDbQk2HauRvvq84qIdnsQXbkWssDnZqrDcikYe2UUQeBB7fPpQ9jQTX84YXHXuAWm0QbskNHdmA
usiNVkqc0bUoqG3QhAcxLnN5bddyq85RUFiEfL0vnzpNUOexY+wHaK7IF5TAIrzcJkkdhrdNqUaW
4NPmvpb+GvP9RXQr79wOF+uB037lKp1C3LJZyxWR7pI6KS56u1TMu2TzemQM3pYT9CurCEyQjObX
Lilw6OWrM5lsmOO6fBoU5+V9XQtzvfjLuByqtBnLfV1a7itPkYt2Z9e6+KrEmuPJYBKJtCW1+XpV
FxEvYatFokf0nA2b0hrnyPGdekOYNsc94ug6yZNssgu/eC3rSX+QDK6n/RoSpvjVLjzydnUvWzgJ
nRsgdR3cDoV3l/ZIXythkOGXTXvbKTt4MDMMput5nmpzEsWwdCxDUlfsbaCnV7JzO3e3bvVcP9Hu
ldy7i6k/ufU2URIvTRNeqz65uNf6mluM1qG3x3iQMDL1lNTPVooE4UnjgogwxqgnUjb7/snVA3ry
wrh0ZBshgt+AXTTVbiqIss7WYq4uVbeXI6Mi7ePQ9mk67wnSa8NdEkw9csUtdkvWJunkZ1Ew+ZiB
VI8yu6/SuWclPc8lzA4JdsUtV41KRYulP6RNOCJpiYjkbjkx76Kimz7aYB3mgxBx+zMtF2aIMiaY
6+AIAruIo0wLnuYQVbZ92qbRIyMmtlRhXHXODmhK5xCmGhRYxPNavMpUeKh+GSt9YRq8utkM7oV9
hjeNyJLaaXaySQfsEtp62z6RJN1aInTVzGFHPHb3PiFzQGa2C9wfnq9FfRgTANTZbGWH5LUeO55u
QGnfi3QwA1krEF9u580XI2CToWj2s3JLlSVNYKvjpEuADHQS7G4iZ6jRoo7u+qUprMBE4NXJJ5hU
Gu2VVxevVelF7y5gG6x4zlShriob0DHMPVIcOGlhX9bcSVA0NkWCvmsrE7Ubqzh/CToT3dq2VM5R
ObIbD1G9dCgIE+tOkEkueSJ5oGFU2DGcUN36EzKVyLRM9v0iffKnwUNGrqwH6olrpCVnuSbWt5Mj
o5SyX8qOHIttjbLLcRQeAD0I73GrWcDucyuHZNcAA9myjmzLy5t23HvVbkxb1qpMo93gLDWDG1+R
/UHAcjweE5/YymMJTQBGhOk/pelqUbG3MZnSetUUUcb35wZ71ySQwuVu7mSsoUPEnQ0ZVw+yzq+r
zQPEERakj9wSRSEfJxZY3sk2I1PzagIvvR8kD+dzXdlCvyye6d0bykccS6siXZVw4HVTO0/mvnl0
Wjqe2zUtR3af86zMrvQ7zGoeA/ACAEWFum6NRlaVg2fO3qoEkjYRr7hjywoSz2Cr6dXplsHuDUHQ
XZaMIcnTVpjlrsirujiCDjSaU5OokH3nViNUnjDUyOPWjvXhtETlRAhdQpZvO/TNU2ny8VskTfRj
VrmfnEQq+9tIIVi58SY1RFd62SYNvSuxBSwzvsrML5CkZD6DVPSyIlVORr4S7vFC10sPmNnTX+pk
jUUmt5Yr3hovOGxxvsEAa2ZWmoRIbz/NogWctIYks0zUOnmyhJ+5p0ucdJQ1WPM/rA6AiZ0bQlHZ
zeUMwHGSnf1uZ4KWMmg10XwiulU7u9ZuUDu6CHDWXvSi+NnAO0ZwP4cr+e01YpEp60K+v11sYqw2
zGZRkgf1aNaT6Gv9uTA+XIVgTcrbPgrWj+s2Y5oNcyfgoxWlC2vLRoQwFus8oi6U5H3vS9ef9WcZ
Qgh+pu5ch2vWc+23EMbUfKXyIqyvikJP1WMb8r1jInDzcl9VPZl2QT6Z9uiNufg6Rk6HryyZ+4et
cbrv7lQ2w8nkHBL7TU7cdtZUnUew8JqGO5itm2CSmhAStqrWefTAjrFe0en8mfWW/8UHOfGdeC/k
OXU3iiobhn5zYJMaF8/uOFfQ0qT24+tm8HnGJVKV6MjnWtTw4cpoyGoXlsxhGzaMI8UcXafmch57
tO9BZvKIoA/LylDxXc0ksyeD5fzq29pBX208/ckvpubKD+yA46PL7QfjGv7SYHLTe78QscvtO0b1
weSDL4+2tOapLoyjubc9RYiNG32Xw5SnuzFIx9eEXFiXNfm0kc6Yiy3ZB8NqX9VonIlWT/hfbZFS
HvvxmkDpa2hISTZ0rH9eIQOzt6oKp79lS8LyjUHpGh2SlhjenePPxadqDJfwOMUpLtE296ubIt4S
7xDwjP0Ardlr2ZvOAwY7r9E1FXjoNsgZ0qHLqnVtN+Aa5WBOsilTlU3KWuIx48L5JkzUT+do6+v3
XetiCNCzv6Jnpz28ae0QweywQfdtnIamupobv1WZ9KLgteps+J0drfk2rCSOZkURblQi45xY9rnK
fvJ9Q/IOT9hI7JJyhKnTwwzJ4p7J+55CJiCYeiG0matees8jFT4GhkkM3T7e+OH5HFUndzV486+L
jtaT9Tm4d7WALXEXlh4kNBQ94wuzHWRcTedFzYGQv5ANM6sf/o/UqXiwOI6wdmgz9lDFt2E9y7nL
3wVDbD9F/JH1uK5hySNSDe2VKNHe7HTkFV9Hs+RwZMqoQ8vgBpvO4iqyDvHyY7PdClbhDxrodrdn
5tahkkbjQdBkUiP0n7hNcdV6fXgNSI+KI5HEEe5csbpcrXNHVRJTL32YhUHfIea6/Olx8nfQcpjP
Ai7rJTY+SAifKscjHjzi4faFp1LK4ECq2O5QBUzFZUBMeA01QuyciVCgXvTE6ty28BIxq3m58xw7
s74PbJPjLNNdJUnoFj6GtNqWUNuEX6/7yU5EbcZbhIC5DjbgXrzkutfOaH+ORkdm18YOeYl9sTWv
KwxGPOppwpN6g8jyrP2mu+cALfws2IrhK9SvNCXHE9AWt3Gurt2OrJUdJdT6IVQiftaklfEHTDwi
Qbey5R6M5/LnIiscSEq4aPLWUdMcpypFO+fz1eL8y83wbtnGyjuyNZ1vmcgi6VfKuy1JEqVSCZV/
BkrWnhx3xDC5ebiewni70lXa3ZrUgVQSLt1ezKl+2HJXXhpaLAXtQEk2wQ30ytIcrUm6h5ZvHZRc
+ewjAcqG2h8/LHGPpc441YPe8jMMZXWsar2ofSAS95uTh8jgw6K/ks20nDgliXP36+LKm8e7dNUf
hIe8wdn0x4bafL/k7IMTbYMrPauzY5P2HmFXeQaTi1c4kN2OW1wwVF+7Q13kiGEDjb2xKfFYi1Xs
t5mNVJeuI/jCbrjv2E+/M4VcrxY9lPuh9z4poJn78VJ7QC46kExV3dA6Eng/z6exH+x5Iong1Np4
IZVSmMNo2m85/d1OumV/vbq+fN8l3V28JHfKsHRKEkWgtk0s+a0VuxiSEZmuyHSiw+7Whyrq6pNB
y0FKObEVk/zuBZzPYSOSrF1gmO0jv7hx9YanMneX4xoOd4wWLgOC7Ypi7yGx65ABLQ/2C3X1l9nS
IoRl/C4dCXf1WgfURrDdhdXgAw/zZu+h7beK+TUikLH05eOFuhumvb5yuyK+Cij+W2I/n9Bp1Q8b
BdY56R1k51F/P85jnSUJmA1yOvSuS1onQ9427ZJ1fB7RNd3Mw6KfuBGjsxKGR5e79bt8qNUPXXvv
PXIus7Vs63PX16CkXH8/GONfTX4633Yj4KxcgVmfxYD0v4y4P+fQ3W1lwKMoLQ4MRM5R6aRVVnoJ
8DjfqU6BCejmrAHWvgXV0R2ra3ibKZVy4WEm85PmgKIhPLpdDEPMei78zOUpSrb+vpEwyQs4pd46
18+1E8sd/QRZ2qM6+BaJa27r/iYynn0XhiI9IF1A2BFUCs/ZMC77danK6xbcaebDrP8o1eQ/Iqd9
DsoOHRUVjc2GaVz31p8VBdvEczDk698tY5lDo03Wk+IZnxVcOqd5Tm2XbVYhoe8LuIBGIdIP9RWZ
8fral2Y8Lkgt7vI+taSveBx/pFyCowWCx3v93FSatpqpBL6ZNM9pQKGyVj3dAzDFM1XMcRCDuspV
n3+GN4a8yMNd6yfvIrrkm2gTPzY/EfdT2Pt7WLG3izCPHbivfK2e7aSdGyolc0iCcu9PEw6CPgLA
1xNZ2GqnvVnLqrutcgzWPM92eQmsdlx4kKmYwtCZFZTqloEsD7Cwycpxpqdy0vhQ89vthrBeTrW7
1MdIyuE4KNsOBJjkE2A0wcm16ticqtEmUN78hxHK9vOc+Pa+ofTFziDd+lC44rOu0+s8keA8jDMc
y5Xua3G38GA5r6pE3MRT6T7SZtsDWpR8H8Vj/pE1WHyaVoz8LFwPYUr55A2uOBq2y58WZ8SYYpQL
7y2hxbcFEY4mPwQBJE9mM+kd1WtzlGSUnGLgkjwcvqPgTA89ioN+qU/BWKeSqVUUfiK74FyZsL9m
MbycBvimGYcSOc/JuE/9+ptMuED8NsDOC6gZ1SPouXV9XpYpZSoTqXPv0uPPURlnDnVGfJkqAeKN
bqaoftbzxp8q4vVOpqs621ykJ1NSafZM/nZ6UnHGwxgX8xxFTCDYDzvN1LwOK4rCpk+/1axddlUu
zUGOREIChZfnPliIDiFTh8zKkWGMSM1LsYTzx3mJPq4eVLhGU/sUZrgSukK35wxuccOOMQJNUScf
a5dI67mf5wje27pdya5K9oUzynTPddSRTIclaVUf1jC+QXrES6XcOxLqxAq182M+cM+pqroVBdOi
tAzU1eq3r5WJD6imsF6P9asomuJ2Cub7yuTyXEVs5MrtcgtHwrvelDwD/S2Z284ta1c73yG+WndF
TosY1SUWJd2bA2c/y/r00lEsnn/few2Z2qI9+apQe2+R9jQtq9gN1fKQMxHPCA7+7OU+N1PoCO65
jncYB2dZCbz3ulvg6gE1nabq0KR1+UJeW3Ij05gJ/9r8yIv4i4nVfHaXBntcuQRmB4Jt3NtiOpaj
9y7c6q9Q1VhPAkkFxrjG7wdP2mdvqQMMhGXl0h7P4lZEQ38agbLfpz1nzMQ4KusVUYb11FXXAm3D
Q5i7SHgZ4pK7u7TngMHnbbCxJOmQgB3ZPSx35Lt3WV4IaKBd4jFynxFmmJqfgtWsWznBGelMsUMS
7e7sMj2VzD+yJklB6AT6eRAeiVlqhGaommV8aXy0iRkb4adhHa+4RfpdR02ZUXJ98b3WP2yhiMCx
Goa6a1q95HQ2cBVDDEBjAEB0IsWpCfpZEUTc4aOsGthsPpONIvHUYe22/GuTpsP9OPnzTpSTIhXd
WeNHSOMQLum0kCk39uQtPm97Wu80gFxsAgzhG2/4MGyDcx5yr/hUaPB19Fb5UUWkv3ubHq5yR0HN
K1FPLN0ABWjC4pCp0MKjCWT6uJT6TAr3LjRzf4tMPL8fGvNoanEsq1TvgxXATmC7/lA71UvMOAcx
6VC8d4vxRkquNCwKuKl8lvOAHzsYlG73SM/FToFy7EYVA8ioaqNUqlz3swiW8xbOw56h8FUVJZ8G
Kq4bllN5JgbmguUmNmIGyuiRv3FCbldlIZDRrJlmcb1O8bVYSia8rAWwxjNEwaMRQbnhSYawNajO
y9wxMA5mec2wgUKxKQ5d7AP4qOP+vCUV47S2CHdGp9tR9+JqDkbvQxyS3YBkO9RPaPbuqqn7KTa/
Z7dV+Y+bk3uZlol37Jcx3iOrnQtmPFmpu/Mi8z1xYVfpUqRsEKLwmWzBdyPhWEeanusmnr9U3Ywz
OZblE0/46UtTcR8LoaJDkFO1Rat9cQplb7rSec2nT60zB19yKSA2xtyXJErsO79n0qUAPX9wlUOb
E+G0rmCM1zz1HlYqWcbn4/KQ9nV6FwrwQr5C8DizBFDsN495M72Drl7uwrF04HU0OakyCQezDqf8
51a34gbGdsd4Jr5ekfN8FVEp955u3JE52dJcpRtkcG5/6X8VPv3OAoUxW836Y7JfbM4wLJxpb8eP
c7u8FF54GnWKoQbBfLfCYC3YXrgALJI5dfqMLcAKfsefGnGfq2Kur1sxB+tdV3Fv/+jUMMDvlsmS
nxcyQpjMiIGtXcfHv4z3V+LSkC3nSVuJ7W4udOIjGFBS98d4nQseTSg+txOVdCcxpOW+Mz6kDBcB
DwSeEu+RkFTiVLpCIeAIMWu8dl7llxBYehQqXyoWGA69VZICMWawH9KbzKUfvESXbMLrQTB3329A
A70PQZB3+j7JW/T8mjG48zxE/sw1nKY6OI8O26V7byHU97pnzlvfJn2rPok1GRgjtLQYp0G7LE+y
pmqK9qbjyr8oCuIEOKNrNg35JtmS9kdMkQdpmp8xvh85IM3T1KVdQo+He4ku0myL455DW3nLXc8U
oXwHR9zon74wZmt3/qUjw7PKkpsfXce9WZ4QjoVgm9KNh2IelGN9M3IfuC95Wdb4+scFZm/itu5y
7yRtDlUDyKX9yJoGubaJEIecGhNVptylcR/gxluaGL+z6NADH+vatP05d43pQ063Ldm+C8u8P1uB
V6uvmriX6hTHqzd/XFq7RIxGkgpPgGDmWH5aXMVT2Fet7z66sUROmVVjPrkiCwe7rfiDa88wF0E5
pYDaDUhLeL9zHJ5NSJ343rOODins0OGd56UL4xfWEcMKgGUi9xoaccHz/zXq/Sh+nbkS4ukU53kL
qCwu/GbfyrmnPtrqtB0z8KZJ86lL0EB9TzdBWUR3Q5Nii6KeHsK1d+neJ1W73plmO8c0PMyRPRW+
Mc2tU3U9hCL6rk9dHswsL5SVO3YUTA+Ilo1/akIR9Lte+cy0p0q1d06ykM+VkXQZfBdjvs0ZsqtE
3YQl8/0zmFNZHXMmvNCcrFzTM2V3NTKRdKv0FFyWZFfuZJgvKceTvPkmNIDfioUScxWzyW/6XsbU
i2Hd49ROmuYLc03vx0QMwXKK6ULLe9EnYGgjHn3XmuzbL/Xck0SWy2iK9qnojnpZgT4zwvYfu3L+
qlbhHMYgNx9D7uvDxiD+wQ1M/VpxaPcgEG9Cm/o3erg0CXnOo0ZGliegdm9x57zQlXiPce5eN130
lWH/58lG6hCxvf8QzfZWeVWyk3NDO+nUfHISq7K2AnQxmIgp+VD08ZVUgXiQjRSPc9N18mBRBNHX
p8n8vWrH/M6V0NWveCfhK1MMbuiKE+jJkun+kFdd/VEFnbhlLPEwM5n8rPJwOS5tlbwSAdtkekxb
uDqhv/fMFAKtqNrmC9B2LNJuUHwOo9W8suHF9F+l0O1aY58GGXBWw8r3s7DdCFkoAl0enUibm232
+KSh/DGNA7SLDTe4h1U7ekWFnh5JAsx6b/2CVGXXp8n1EvTjCf2X3MVO2V4z14SU3tINBkjSrXUf
/OFbZNPrSJT87GVa3g6lPuYtRgn8TXN/jruhOiBhPSUcDMeCEn83Dg0MhorWrGdI1S/L99R1bxCm
nEWk6uPMOPSbM9YHVYmvLRqQXTzUzPS9dH63+Zu8Xdu+519Cvj4OkbvWgHKDIPpstfDBWDQ1poPa
tdtwXhoby9Mo6CQJaZDpj8aN8+eqCrerbQwdPPTxpN7lomXu2uQ+movLOdCcy6Frbji9WYNHcctc
25iifM+tmnu3Muri9ix9Sk78E5309+tYu98h8C3gJgJGjGS+WzvuyzwCpWZYer6Tfe0vJ7Ft7BDm
ZqMhqmyZvtR8PypbmGfh04+YK153fmcrMOey/Jr2FUBanVcK8hAbh+mg1dTYXUM47MclrOBaLk0e
z+dAFK7ch0QwwZsTpCCcSKKAeNTBn0aHbRJOE8kJ3B6KmFI0yzvF5qfPh+BTOPbqJ9sQts6ojHNY
waKO5BFWffiBipe+cpbu5Oxyfnu7j6ZYOJnbF1hRo7CgasPyNn9Ta6maPbsiF65hY8DXFtxHdSaj
HvGCQy4Z6g2wt941hQpxdQwE03wvUfF89KpVM9BKfBYnjYsw4TiFjWF5HW3VF6PqNd0ZltbAKjkw
1H4NvLF+GP2ksNfEsHIFD2wMGbfWFesuoct6H8m2y/dOk+OtACSv7+KWj8DJXSOEBrc8UfEuhXvt
ynIes2orQv2Cmk/Ic6IQAf5v7s5sSU4kTdu3MhdQtIGD43AaW2ZG7vtygmWmJPbdwYGrnwdVj7Wk
+qdkdfbbHLZVS4ogHPfP35XOD6+4wsAh1sv+woDSpqKHOWM60scgD63gqZICPh++FhQSzZ+DaNlP
CQTKY1Z0Nqkl2eWhnxEgvwztY8ptmYDEMk26fY0s9FTSGOqBuUTWp1W6kB5gzrN9hjYhHJ64+gD4
Iy2FLOva3P8mW8jonRVRfLPnkE6flMJztDMLM9NzrDOpLnKdiyej5pb46j+CKavqWjojfhLHoAqO
rbTBE2fBk0QZiTQYpM1L0JbO4x8JtKhB4E4mArv+mVe607J1gjC6Eb2ZCSbwp/rlj1ipSGRloIny
L/trs6QIoOec0oDI7Ycvf9CUEhOyPOo9KI+rD5Urxk+y9MW1WjzFA3RGezksJkmbP1Xn/0hm+Le+
EMRvnzWcEPJx/b+XS/1kJvn/xD2CXux/NwVv56Yb+p+8Ivz//xQZukQRY4Ui8hyhKFLR1RHypyfY
Ff/CEExKcYBOBh37KtP9H6O7/Jcfelj2mD0VuMuqtfu3yHD9+3iLbf4UpmGsJP/IK/KLVBhpyTqp
eOjeMNzjag9/EZTXoTc6fZQSQTQuHcxCaFqHmpicepUxKIb7To7jLYJi5yJsvOjDQAHTa+Q53ceU
+eTfq64Xp6r0msfMmQC7tBXo91r6zQvFSmTTt4OjiCTKdNPBQqZJdahEvniHHx73v7WTP0Z6/yzH
X78Fym4cNzwvKjKV/6t6r1GmtjsLfBGgYdulHZFPfSa32eK1vHeENcIgsMG8/vN/Fj8PZj7bdmlq
/uXhgVjKyi1CdCPxDKAV7fhqYCTl9TItx4babtP5/6y18M+v+uO/+YvgeJqM5TacT9vZJkMHcSA5
x1GGLEX8pu8atepPes/vD5WniYyVkjPW7S8+C7tD1GE1mdimOGGwS9bUQO3SMadbOatG6wGlkHde
JjMu53poAWMtcJhpGYghmxCXnVtWLU8DaRuaWXJBb2mTuESSGFQvZ04tnHcbhF9uJhcn9iZirL5p
0DdSkOCMefFbadovyrT12zi+S32DjYAVZ+L6339wbDgDwquqzhYqr/q42E2IcagITgypUa7jTHtu
c5TU0OaqJg4HtwN7L9vlJVwalZ4YRuPzxYzOZRRVizl0zgD6p+N2/Jp4DPuQoz4VP5ayoMmKwatp
1i4aCzLv+1cU67elUSQ/gziJ4A4AfgjBbmrYemYdJvj1eYWxWQjz4iECjaZk2n5/tP36lNP1ebf5
HJPJ+/1nMKvMh2LVCIjAC2J74zZuQf5QUnpf4RdWvputoz5KFxyeGWqYqLDhUrhzlmX6BloTm23C
P+LQHuPhPV506H7LUWpazDCORnMlEK9vRhF5AFnuCPE/SeNlF33STfzl5YTWruw79L1um2FjoI2O
iEfKAoSzV1zA+F1nVzNWCQ72+zkcjm2cTfvMqQRKsSqLto6/THJf0RCLEKstp+dKcp3d5kKU+C7j
4a7ohuUuazz5kGR1QkS4o9r+xo5Dg6QyKso7XLz1GY1j83iQC3j7l9gUsHrCqq3PuECXdIs4vwWC
NlZKzOLYz3d1UAMfJf4csqx7HcUnPoUaEtoy6/LtrL1SQVRIsJVh6Dizg7gnq1CWJACXcYpgCDZ1
OfTpNItDj/VnLxPfIOeHAZtBnRRXZ8PN+wH+szsKO6VEkj/FAqF6QSzbVpcoATH09/eY/ONp20ex
+JZEUwjK643uV7AnSaJhJly8y/k4vKMUNk+NUxtSSFN+5yJuS+j+rLYJewMhyLaW44a7iSt1dw4Z
Z01bbKkoFSGSTHSSr4JlGXQ++pShbl/6dXse05amOX/dtP11+zbfd/Jq3dTrXrC/B+tWH62bfr9u
/8qV+v6PcpY45duOPIMQMqiJG38PHpI6cMuJldCTMFnBzu9tlAGun4cPaVYuv/OHO6jrfxShC5AM
9EaOQopMmIXv/uLjMZjCTMLln84Xhb2l/BJk87hjGArZhNKLadUuKCG+NQPxraHud0vnX3gSmQsA
/928zKcIX37j+uFs/8tnWrsB8EKhig+CXzbK/zyYtGfCIn1h/fJBDsclvz8T+f35FNqCS2nXx4bE
MvzzM/yj0ev/pnGXWtsfTuW/ODyuvpr/evv6vnZE/DiAff9Tf05gFqsFfy03TjZyLJEEIvzPCIaL
jcQWD4Y2wE1H0gGeh3+PYHjB/sVoDX6O7EW635si/j2CWVL8C/sb6xC3B8oiT7r/yOjx85qGGnWw
kkgPDxHVEswSv4wR2Cpq7TejfrWlYeBPZpN622bxnfupRea+QQNJ1rUE734dIab8HeAiTLaKFNcH
pVr/i1+leIiqTDZPWT9PX6qoRtD4w2P9f8xYzs/zwPoxfR+zo4frkQfzl1fP8htv4YLsvdI/TF+P
B7LzLKxQnkc6q598rPJq4ybVBD/byvrVsYx3xf5hvYJDjTPnfFZ8+/uP9EvLKSaJNcYmUIKz3Vur
VX8ZhsZEFLEbjOJjrq04OcR5rb6hMfRq1NZJ0B9yjhC17dwpvAkArG2UPI79PGZp/p6oOXqjXVMj
RkFPeIV0neLNbnAA17AnyOm04rrfwEMu5KlNRY4AJInVg7/I8jTxlDpfyji+66ibvNPVYL0v7agv
QrvNXiloLKe9bytTwfWU9UsQKjQ0wehezUzgyH2QEPI3LzYdoBYkR3JacEG8prFbXk8orKjfmpMr
x3TBGSOFkZhSZO3uVOHnN/PYqc+kk91ZTATMh0bw9FX4ROiMfQrphPkBl54F7Askn2p6CHVtR+XW
nUrKiDKYBZRX/qSfaw8cdOfYDV1Srd3W4RlypPG1MmjCBNjnXT329QI7hbIQtGjohg0mn0T8ZnJf
7VI/bJ7rTyhwCuB6x66OGuF7DtYPcxmgXBB0rmV/2JVL/nKOXXnbzvSPUe3CZOl0LZ6KzIzzxZIC
/KJFieTW7QKvBPsvEcDFC5p7lcXB7TxbbrbhXmvBXCEdukmQrX5NhFtr7vTAmmR1NUogxBHd0eWe
faf8QV7N82jOWicZvv796vwlwmsNn1g7bmwyerhcrYFifPUfvpoGxhBiWMpXCkOxfiOLQAjA3l+/
oYcEb02rbro3wZx/pr7CIWHykV+tHKrpTcZedOvXsUIUZcX6d67Fn19lPlnA9ZKbJ/5wgYHRXU+0
Hz5ZYVv1MC1N/ja1ZfNYZxSNbUI/tV+KsWRYieIMztal3fZ2wR93Z0OkrQrKCetJG5DuQUWZjVfr
N8/r53N0/VTKEx4nO9ZqPp/7y4iuoPdryw2qN1MA4tR2HvaY1uvwScw5ci64bh+tWiQDAvx9K30b
vUZdJcFYv2sKHUlg9izxxP/m8wUA609Ft8Az4CYYPynELa6L1I6Hje0VYGG/+ejrFv0fn9T3j67W
YALGXGJroHl/fqAMXrhiprB9CxrLeq9kKu8SOkpRAMYwhwFTKLvmIj8G0megkxzN1Xi9SeHCd2D0
f/dxOLZ+/TjgDfhw1nv92ij988dJUS8h/fb6t3YJm/smrAcWXpUy3NZBuzw6aOIQd40FGUuL45fW
ftLrEugQO39hBK1Bw5WRF0MuQnC8dhl/Fxn1fU77+YEFtkcJE78yGQXEIv38CWcXtXoCN//mhVVz
i2Qyfy47y04pfDRAsAGljeHBtiw6ChK67Ta6a/wju5D/RBxmdDT+oj6XZeAOZ8hroCCjU/29m8bq
ehCheUX2aiNDH8PoXA3jVMAMdPU30NJxOiSmtx4BesfXrFfK7GydTRfxEJBbkcv8OvZ89kh/bK1n
7mL8WnMfdKSxTk3yDdOOdQ2r0T/l9LbdRSPo++/ezb/+dmT02KFEqksklVgjF398N41jU4iZ28sb
wn/6CkGHzFOYyfq6rkXyEZgueoh17rwJFK/YJZGCnJV2QZOaXpSzvjB9dN+S8Evk6PTxm2X+l88W
Up2lPEUeHTu3cMXPn63oBxFUXhy9ge4jrRJOYfpN4PGibZS2OSLRnJcPhRimqyLT1lNYVUZuDRAu
ndb9GuSK/+2jSXpU9142Lb8bUX4+THgNkSjJkHtvQD00+9v6+X/Y11q6YpMM+dt7hGoHnXHv4INb
lvKmabL4TvTL8MHOK1FQoDe9Jp4nfUNPFT7XTm+uclnNl2zlioKUrFtLJx/+/vFxQ+Hf/3HVu6S+
fDeKr3MLaNsvtxdlwsnqVeG9Lxh1xo0lhCK8W6ECx70Rd3QuQ2hehEtpkVDdh457qLgqF9tpagZ5
FmSZR4ELUoDlpMEniTQdA38KJTwnzXlqG7c/2KVd4SNsTVRvI2T7C29Or++FcLyvuLeibREwnBwR
UTcvZdlkD0XSpNFRimD6HHO5Tk5Bb5eYcRHjHtwwDkKcnkq/4bBs0UVIu5lQDcviy0gu2B1YS45d
tfYpZ6jqvLigGdc5NhyLSAxCuyfm3+lwE0xu7qa32dSgS4CiXj4EeqazxTf1F7byOnixrTmr9gwm
CH/qXA+ffuPny9bEXHpPPZhbewedX54PTLrs4WZtY0wErgB2VclwTE0MYlHpRwigspB4zAk7yVMR
obrc1ImFQhMP//Do49+z98LOguCcQwUiww+bbO3n7dr5nNq2yFx0Jcf1iej9ybv2mbxKzB65Ftte
DAgZAKpu7bQOMHq2JjyN47KwdtRdz3SMVIZ13iJcvs1C7TzoqUaX2o4tRtOJqyPdQ6ps7kKVdHcz
L5C+SHy/vrNz3T21yFpeGK8Wis+MdK6cEsKQaSdmM1yg9uVhkPCcjA9Fe5bBp+ZYA4X7noXGjfcG
D9fXoRQtRuFpKpK9dJvqaHlRdM/OIBl5FqleZlyt9HUlg097pQjIZU7oW2QlWO1uDQ4jn8+ugps+
luWLoyzn1aPgntyYUlUfVRxNn8NAGPgK/lhvXdzm93ZU+zBSmvBGOknh+cCsoHW3KkkxtpKCaPun
bUku2w67iOLRaJ8SoiDV3qXGIH5dObFM9jkaYawGaVvdmqEov4hJE1XcKZb1a1a1LIgGDzBbuJ1I
0NyBvY+pt3ru2LKJG7aH6IvHkH6BGsu7cJcKFXSaYWjcBMpiF1yIUSX+eR6Gb6qK6AFvyhJ8biQ4
gjmmDaoPo5S6hHcHq+3jCFUaVvD43uoC5xrnHQbGLJUrLJQkpEFDWB17PUCYlaHKk9dhmPvwOKi6
h6bzugLROvbiZ40MGMdNFapnFP7WLVY7H72g0xC3XIn+Strj4tyXThLzLvu85SVTOBmYxp/mO4j/
6qYTXfiK266+6HAeWghKJxwVGd4c2pMdnGEbkgYTvJOJdN+MN+dfq9rKka91kUcFiLFpSVCtpvcC
R7Y8VipN3sTSDsFZFlrpci1HZ0gPyMfpPi3Zod171NLxS1NNo7dVBrcBVd748FYPIh6xEpk8QTep
x966wHdWnns3hsX8TaOwJDc/Z32k7J5XTi7HbB/Gy3xvzbXhl6zT9GPW6AM3uvTVQzNlpPAxcNOC
kfgDgmLZ44Wd7f41oBnq1pax9T54UfvqzDg8NzF92ddsg0RJdty73pDrN3cFdrl0gw4/uUH47dOn
4IqOmE6ndXi2GHzwiI7du+tk8UfHln7elSjKqNOuxEVZpmgMq17xlysRBefKZMtTzjtFyi+WYYuX
SLSnvZdWXzCsK/+0mXPcpXaIJ3sThZF4bXVgU1NSM8aD96bNNZ4xD3UI/BoFFqvPYssygCjMqzG4
jz3SitrWTEjfKw/2OrB6u9uIxh7PJ/jdl24YsZnYWeT0B7e2KIplGF/qfQRox0nQtMGV8vxGIwxI
2vcSIuWjjOaSlL0owq0btwQrbJNFOh0WIjj/vXYW/Ry1WLj2pjOQoQ5O3tuuWtpnMmGsqzjKKG6N
odzVeu3oaaiGFcaeMmhqOEhsfsZhWz/ZfmtfBH2irmQ91uXG9G3xnqW21e7RvyVr3qiKOWJwzl9m
7kLoU4dqo9sipEku49jEd4gz+wS93oKbI5sx/m7yCS52G0d+gqvR0/7NmOg53ThWDbnrmLm555jE
NxguFYRwIHX5mlh6eceRJdCKDKp84AwNX2OdDk+Agf5dk83FW5cw9VJBQnzEwU9nO7gdqDKnvgaX
8EvZIyXbCmRXcueXKE1YbimE6oRkirihriG+yMmmV/jl8Lrl9Gq3QR26r2MncQ2mhc9W7bQYkXws
1QTGD2Rmbhy/109uFPZUDNpd9RhPkLcQCyDem8Cu4m927XkPdddj92xjMTxoWFvOcjII+g12p/LY
hm5V7TvPu2tXXUwCxHwQS1dieUF5uVF2TMVjZmuU40wT1/Bt0zfTNy9y6o9uFk4kXWW52ZdwF5dh
7/PvICioLnJTLR9ZH5E2MLu4Nbjx2GRTCW29e2Mc30M7BNg9wdvhYZJVvRmT4VAHPrDTjGEBUALv
AAn/1bK6vExof/W8BZnL0HXddTjGXF4UevBhH5uqGffYLLijJYiH63npr8YKBdhe5FF5wwSg7lKT
q+uMvYJKOU1+ELyFI+47l0RO9PKjuLPH2n/gaxdE06dVzyRb43WpMgfPBgrfs2FujX0VJKWkSWea
rAfiDyra7thcyPiPWi76kt0NCcS6x0iEuitzMeenKO/TW+Vhe9zz0ob3i2M8xKBu1h9zVGswhUs0
cGRyTbyYS2NR4a7Y0ForVhdzYoIHch0z5KxLPj9FYeFV0Fud/eBX0n8hEnn5sJAENSgSmgAOIMFf
h02pCuJnNeR2ertec70btMMpaD75uKSQsgUEyHuaDmFuMPoy2WKV8h/KrHYRM83gJJvINmhwPCtp
01tJU/YpWUtheVF6VX0s5iYDzLAn5Z2NsYs9dzKom/a9qoGVOtuPygdMpoA95BK04+jDwnR+9OwS
JD5epkyfXK2QfdFA6Qt73CbO0r/DEIVkZdguIoqy1U161pRwEd/00M7yKc9yYuK0avRzmACWnndD
opxDnPbhsnVTTHFwP3aRXc9dVaIozuJG7gO0xlfEAYze57QETOLSHS/xOXTiONienPdoOBYMku3Q
eXsfV9l1z94qzry0R8U5j+JpnJb6gC5ldaoNtHcT1Zws9FnnDqWE7Zz7dMH3fnaqxTTTY1Al7oS4
KCFfM8jq6yEJs5yDJUNn1bQTGhuebT3eB1Y2R8d6IW6ZNd7W6qxhcXh7MrtX8ptD+iKTMY81wONd
nYcofQscKG4udmAN1htrorn0qgKVfx2SXbPNwoEHIFBYTScjuczNids01KH0se7skyEszFmGR87D
wBHJm9x0iprCmSvpkzWjWd20hfIt+KRgLq84tiWntSoLsRv0aN0PJN0v+7TsZ8IDE6+kKM5W9XwQ
mXSyPdE7IWIuQtjis5a51ttHHDHyJANo6LdVkBVrGMocvaApmd+LIMhwTHVdZsf7CkzVvUqyNk9P
NIGn1VF2pFzf5rUTNwcsVm1yDvDcXtc6m0EknXIn4B55q/QQvVYaz/ymjh1xnnVV/iJc4+7ZoEhz
aXmEr44ci0vXztgGe2fk/RFl39/IxUqfa+FOwxaBafCsese/BxexrrO4TNNdi0jhmxfq/DVKVskt
Ks7hqDMXxDNdyMoYQsSqqxFUnzd5mZzW1hQkG24zOV4MHABPYR+bl76HDj3zkm5AtIO0l2IWMxi4
VAIY6dKxmokERNfmYDXQM4Cx/jM6ATIjisgilxaxVfWKXnJy7jK/52uEMsEbwOJpP5dEdh/cLomW
qG1nuUN3PGX7P/oM3w92nfENoHHKt6HTVsCttRjM5o+8rV3ESPX4ZukyPlpN+Q01Do+4t7qbP0it
qZKml+CBfqJuiylyo32P8hVnqxVUv4EjvzPc/7l8ItiD4/AIDyS8CQLcDX/BqEJ3bFRLBvibvczU
Tg9heuGE04xYFJO03wjrKB3lbZoBeUanCBQce9U8elHXnxKD0Z8WRWLvCDcTuD+a6cBlMt63rldd
9uxh+Kj7/lxYjSIvxKEor8MqZhN/cehzSQ9f0QbPc4E3/u+v1OLnQMT1S5GzSLZxyP0Jec2v+pUl
HEEJOX7flwwyUCzZyMHcqOVZJ0vZbeK4Hd5qHcdPOMjSp2Lo2hfpTixKk8z9O8uTypCwGT78JjQ3
Xb1Yn2O0QmGNKDKOnGD47Jwq49tylX78+8/+HeP6+QchSIyPTYwjvePA2T+jFdmoUznnqnpvFf/I
rh0KYmwQSURnBMOVj/AepIZUti1OlimMAGDnzqGZm4SVO3wkzXtgl+rWhqpINlErx7u6VMulzlSE
RTGbcCxjuRrORmHG58bTMReirkEpG0cIrbHaCQutaZkScC8wmW7BhMURUNHQOyWG9AlZBNmNqduE
uGtUPT6GqeE2oAN/ebNmzuINB6V/nuRp89RxC0fROnUptS2dqW8wXnCnI+m7f+org1E2Gs2qISEj
krkmCZPs1jcKeaffW+gG5OjXV0E6R3jVDbErzPqL3rCr1pQdwpWQWhiiFxmjJAcXKV3CCHJfXCim
hwdeZeyYdiHaT0OgwKUcE3m9GLGq2BE7XGaBhzJTiVlfFnPSfSGhUr90XRpdTsOcFtssx4ey00o6
xYlagvGr1ftctwBP/I5sV2R2GLfLFEwI9Thav1Wsgob0MRmkNGyDsj+1MYl+oh4PD26Tj89BXaVX
vpgFXwFh+Xu3uAYDc86LpAanvMakTp+HT9qG/g2b4vwMMPE6hCCqHqUKMIp49n5lU7SomkoPY/ke
8MN+KSedvNZVXN27wyA+uYInyNxJV7jui4Db51Aq2rubYSRYLVruCu7ntyhYnQuT1q67+/vl/l2E
9eNyF1AN8IcO9mfSgrkK/rzcGZytyM8j7z3QVYwngK//GIl6ig9m9p3rXvUVnbW8l6+YY91bwApx
utgjM17tyOHU6Gg4b+YYjzoxDYJTl7zzE0z0wXU7QBagSmtwXs0LuuMup8O8SMj9YlmMD2R1hCey
9SHd8N4yq7GzWRTMQhU6bARtfeyqYr5ZgagTcPVO7cY2JV2FO9L0WpK+BR7eknA3203Xb5N4xCbd
xwyqiSYjZqO5/FLQN0oERCgux6uQo/1JeKNmdamxe1AJSfW7xSXFKEBIeOUGbXuNL6Uod13AOE2M
C0MGQq40v5qZeSgB58ucIaJGtczlQ7tbr4M4BD+Q+rbhZkbcTMjWcWpgvJ9qJFW/WUjurwsJhkjB
HcBMBsp2XPcXBsGVrY3KLHK+2HZtf+S2cU4aUZu9o4bmrIj79jSIkuLKw/i6TWrPeiKRSJ/Mftkd
HQI4T4jqQo7OplmwbXnWDqecOSx6nvZ2Vk4Xi935+6wpa3eT4SY54NtmXmMv407k1DtevmEd2Yu9
7zfZpe6TdjcNKRNVA88j+1Yf2RWaPdwAnu9GitO/X6t/OStZppyUBHJLl5xvltrPa3VRZL+UrRuR
GBSH7j4iS+2m72EKDlndTF8bJrkXFATyhWAtwieYmKpiVzmFc8f1w6IrNvTGy4go6HIXoQC2D1Fu
26gjZ6e9tVuFXa+2+uY6wsRxm7F8L6yqzL9ZheV86MLWN1Xa28f1bCDKZ0zFbzgG+UsPCmsY3RC6
B7JhCaoMUD78/P16lPu4yif0RaHJ3gDokyPnbLfsJEjhs2nn4Gp0EBFsMzHktIP3ferumUyKC2fU
PnSLM/kPLm/heLpMoyGKasqnmzJzglfJn35wCBYLNpVkHjtU8+A94r7KH32vzo8DCBpDvecNj7UL
SEL4n57vZFwPp8QYIJ21BsrDgmY4NER6bAlZx8uqw2LA5u4X9qdm0Jt2MnZa9wFso2zBpxtzwxxL
qEDWDeEDYorJuQysZeo2uRfa5efA1/zqTaX7zTJj7G/HQSqqEtVkTgU4Ni2K0dwTcRIKUrwZrP3z
enTSG9kTZ7NfxJTcNIlyL9s+cV6GsNTnie6ru6YN5ysJSgTYFIKv1xn4pO3HORvYxElkMzdepnZt
3XRz453nShDXU4aeejYmd7mTADxcpOSmY8NRcfM1naLxC9BR9TrMrrNKWOG2NnPTM8mPXLvPTVFn
X92lC5bD4NbTGmChGhotycjGOI5pRJ1Uc4k+zJ3aYH7ggoC0D1sQVn4wABldyFwO15g/jbtp5eQ+
LGUkQURUqsV1hB5hvNWkfwoEUwoVzSHmDtDH27zXBMwNGVxxvAlrl+tIVMjwqyg7Ex8zp+ZdTr3e
fsHYT74UzFZxUfihdQJW7xsI+qlC8+S3JQU4c/bQowueCcrKu1uF1PMRe2N206jJdja1z+PYLZOj
i4Pdh7InrSjq6EucjMi2XH2d/LzQ0XiFWT9Y7wy42A7sL1N7Ujl1UJywEzkUgKM08DY8seDVhLJe
ex/qJduhTyOuoZ4rnJvwVOM1W5x/riwQ46NIq8o7JnUliufSwyu5cYakKA8NbsDLvkicUW7Stm2J
e5uy/jqRMbl5eZ2Sv4aoNf3oRQAemRps63tYseQKbCf8FL5JLqYe9/uCPNI9IPAILpsw1lQVY+om
vaEYs+VQ4JE+HWj8ufGDEWhy9DQq0QSjT3SGYza0T6I5sQhQCUj+3M+Y3im3rzvkEUPc0AvkRcqP
4Wb8YLWghO0HqFT+YC+4oQ5pB0KWa+yPWxGlHvlLYCyPLK1lOs3yGAVR48bFuR5JYgWBqpnaLL+M
DqY3DeW6soDS6JYc663mrL7opAzy88Zwi8R9Iu7hOAiQcK0JXpVcsPu8auqrZXSwhRFDGTwE7YR+
I3BicUdnxkCwUJ+OQAO5vo2ntrsPnEQdnX69qQ1109IVS+YpkeGBrJNtjCUuAe0IkiubWyFAVSHK
Sww4LsOx4x5t29DRMbJF7PicwzHWi6k25DCJW3awsdqOqTe+CLwUEvieTzMV0DXrG7VcJAgYJ1CZ
vCBHxK1L6nTTPD6JfNJ1AbpMcVWMi7pPEi0u02zK3XtFfvM5MNhi75MZ/A6kfSI2dCzK5jmcFrPs
C+aA85a6pmYTRlX5JbWHkU5unzzLrRaoJzeaJMhrZ0rhTlAuHSltitKtIkiKzukpMu9xZdRVJrS/
JxlDhjsthoYt1qvJL4ijJS8JfAgbw3ZQ6K8IT/RZRz7JF99t6/dkasqnyNGcu2PS95SDi6LDHD4t
5OnA1GQPsRXC4THZVJeFnpLPYfLLwxTnJttwrzaXgx8XxbYIyUhzk2w66YPS+uozVqX4+bsUs6cT
ZG92OZZPqvZkQyedFXM9xlBW3aaNbCOIuKi8HTHTv+iu1vukcOM7cg4pqu58HZMwNtWXVQsYs5u6
iLCxoAUd29u5NZO+Mqj2q2JVDbvEg/PaVjJxwmf29NS9MjTX2CeYkykvKuD1yxvP6iaQKQ1peogC
OcSXw5gQE1VYUcTmiZC4JqAonEsitY0RgL1WU5wSS4WywSKfaVplTfU9OWOTeMVcOmkIsTYkVKNK
Z5URRtpHV5RpFN4mDuVw1+o5pyJZaXPblxULMy96995GyWAOwk1ai2VO7MPRHdj72zhS79AI6UXd
A+HiQKcZag/16S4bX2oSfd2iIabL5iQ9SeqId1kHM6XPCBu1f+YOTlPeCtVG0VdkdwAIPRsh3QJL
qqozjo8l/YDtJ4gJBVz2KN3Sy9ndq9GctnE+Ue+TG+9tGNSUXscqLx4aQSDcriQQJdlZS5998zPC
xq46Y3n04DgQVwducqgZzFA1VxLBvvdCclz+1CJbzA4+xiZi+nDHFVtd1pa97RtiGHYOIdCnhbZR
YzGP4dgFemgzQon4QpcmN464KlVn5WcxE/VM0CLeIODdkmcaBX1kdqmbyBPTusGjbfcTk8dAkA1v
BZhmJgl6t4l/Hw5TEA0WbEEnoaO8GtMDDlFykQK3JWdgXu56mwibTRir1tkDgkXEQEQ2moiSJNnV
CW9QxDcDRRcEBZjiUykNl9Y3s7gJ81S+ulXo8tYEjt2cm1lA7dQgOvNGkUjXbBICwe9MIODFgn5p
7mmvqu9cNmnuCZWan1CAl/epQvK9bSvXzXdNkPtqb+NQP/ITEadl0wp0Xs4GjjoWY+UehnVmJnos
WfznNZsPuKLmFusVS0G4vtFHpPgp/ceSII7nJsIFdDLWnNAbdvOmecbvIh6zVbW3RRMfVPsoWwwF
5OgAbsCPuy+55A61MTmhExtI1eRlGIP0kd3PT1FtJJlz6TQiObpz79xKDHkR+6PnfYvzdE12za3i
mFll+mnbCeVFqyqLn4BJd2NX8OHoalB7bAaj2Thct1nApVNO1rzRLt30jRMewlS0hrhKlWEOceL2
zddTBnifYjfPrLEGFlqqUWzGKiThm707flTDlL02duE8tsXoP+lKtPo8Rx556VpWVJxIY839plCN
n+4lHI3eemHe2quaT1+RDkBwT6yb5SqEhX8qZAvJQ2CR3tksh2bvJk4iDymqFuvApDEekyXB6idF
PukNpTgeB/5/s3cmy3Ej2bb9lWd3jjT0Dpg9e4MAomEESVEkRUo5gTHVoIejBxxf/xaUVbfIEIs0
3WHZHVaqSCc6b87Ze+0pyz75pePtUa4X2tb3ZspxfhJf4qVLH3g3aGrzKOVVjWMwRzBXOlwBvot7
T07DXaxjUnBmcHibCTjRvFVda39ccEY/zKoiIITukO8p/Op95U32xtKHWoTT5E+32jwBDqnqmYw/
ch30DZA9edWXfYapz265zXQC+M80m9N7HV3QPu1cFL5YK9V3mEKluyuBpHh3WbW06baI8zFssYFc
V8VgneCOJaTyDlbPs6aktVusOv4GOp7N2c9z0/+q0P8LreSzI+QvKvT90/L0f+76Nq1fiNDXH/qX
DdDFHKD/HfH5U07+Dxug/YfJOdvguA1f/6UN0PgDNRNxLwIHIMWcZ5FRhOSa0HZMoKyoZ1dZ++9I
0H8Kt/5Vm0EEyviClDiCENDi2e6Z6KzqeldENZjzzinYUQ0aguURCpNPRF5kiZnp1MIYHNf+RWdy
/Jv4T6RftYeW2MyZeb2xCCfITeuqo5N9chofKCKcH8CDDu2IzTDPBMJYivi+pIrb7QSlSYJPgYKO
ElXTPnR6l1+gdqCCjlDRyfZVB+I3ql2Dw585xKi0K4mNhgaj/LvW8Vsv7X+ma9UwqFv8e9vqRfv0
Ihrj5//979fVtQilNXVnTcVETEdo0z8tEwSc4Uml0ceDI5qFSt5/WyYs/w8ybm2HsApfX3+cqsI/
LBOms6ZmuLgHaOP8/LHfeV3Xwvizt9VyBG5Ek34/mQMErf2k0D+T+VWQtFXWmPDcczicx7Ez01OS
QZo9zIjs/T8RsNbiYFZxr7/XcHipMMTpxNAYcwnVWnXdVIleFk6qZklTCFz61h7SLMThru4nmxSX
YdST6u/Z9N8mgJxfJv1hyrguWkukoCbE7ZdjjcgXnRyvWphM5bTrOutbCv94txSx+2jQqL1O4my6
fPYG3Px9E587aV8d02AsqqumhUT35ZgOCqKZPoIKPRtehKCQ8F3rk/hRq3PtOm/qWxfp/Ttjrr/z
+eNcr9OkWE17iuK1Z5xNPs7QC53NqKLHuipesZNYH3KFyQSo0FzcoYSTH9++ytdGxHK9OkbQcxo/
u0rPXqBJ0X2GvKBCilX5ycK0cUJPZO70xpoedK0b3im4vTIeenaM1qvSGRz/2VvTFVnnLUajQvi/
p2TMA29MkuvWjdMLSzen4O2re+UZ+g6GJ9rDto1P6cx30HZ0xNLZVKGeN+SUz+qDoRVXacnpG+kC
Arzk7u0BXxaLhcUDRL7m26izaGghD3750igFkqlQuQpT0/3UjZl/dFADvnMPXxvE1fH6+ByjAJ+c
3UNTmyEldK0Koa+SiUGfVIGEkJ538fbF/Hr3Vo0valDc91hezt1YkHgb3bUMFcZTu/R7QGVj+sFy
pRnvBs0XOB9xo+IGzrpydt7pkZyPzbRKH5NOILPnmhW53oNn7yWBXGXVJJRhxxHs3hjX/ScjGake
dwZaxbSCZ0KjIn9nnjm/s+uoPq1IRNvkINGUezkqxZ1IJHGykMZawe+y3chtAzJW4mX39q39ZSBm
MiZQths43rjQs/ek58QoEwE3vsevQ+MFyJFZ6s2H3x8Fx57rWTiLePvXj/HZTRSeNhWaQ6+69AgC
AJDfoT+NE8P9zc9M0MkyHa5lzdVdB3o5zti4dQzWk5r54ObfbObUre7Q3tPdcjhVrCRB5sXofN6+
up8rzPPZku4ZESsAD1Ynu+66Z218b4hov6BbA8+McpSOEiGy3bx3TevQaVjJUf9F9bDXqQ28PfIv
L6ftejw/jkg28Vd8Iy+v10boqmlEnISNsOJLKtjAqTyyzGqPcJ5tTI1qDGlw9DdvD3u+4pIITX/c
oJngrLGp545fQRraZDLb0UhpYZnb9JojvGiRauagQPKa/m4cOOM5RGfa5ILx9Z+vRqVsJ72JNJ18
l8ag+yblgWpq9s6n8MtVObag8UI1B+8iA53dTEF3pYP07YUwVb2T7VrFd03XgLPO6fLOYvfaUBav
DBOLzn7plzTA1gaivCReaCV+B+Pen9cW/ISAPqWXkr7zlvzyjXNh7Ap1y133aMY5NWKgy0JFzxdh
J/T8ou3hFC+gzf7OKf63W6PXrsk1uW1Mk8S0nQM/atRgjrZ4IuTUIr6C4JVfYdWRjVFggQ9/8wVc
rwia3Pq50Skzzx5VP4u5dtAbh6MeFVSXuvQKhWx6XMZZvfOuv3rzkJfaOMlJV+JQ92LqolK3ZO7C
zTPjrD5hDOuCZWX8vH1Br47C92Sw7VrNMubLUczO8YkTAkiLkFjej8QPHtH5V+88ovM9j1hv27NR
zq7FLa2ms5BPwf80tRPwB3WjAEGHoGktIpuS4tPbV3VmtxSI2NcBOXWicrJ0xzt7Ti12h5GpS4RU
mqdPOH7SuymW1ilPFVzsDGkl/2ruvJzWKo7TIYSvQLPJHKYwy0nwjcf8+PaftI74Yqpe/yK2YGgy
1lfnZ97bs5UIurUQCsl7KLqx3GmG0V7ihhC7bsLkisPoG6U68+HtMddV55cxMf6thy3APj/9ts/G
HMpqkTNUtXC2TAv1m7Ps/UIr94UYtIeYwmUcDdNVX8zi8PbAr36SmFzZlwNYYK14+VYlbUT0SekI
gCCjdTDqAuniMOIgTnXxzoFhPRD8eo3/GurswOBVC2DChWsckgkaYGLcIlhCjVHRkjCs8oCDablr
Us3cSUvKdx7qq18P3fM1W5sYRHE2uPQ7CwYPD7XNJsgw/mLtcYBU/5NJ51+jnDMlmli5yTQKgWpk
nE/2kKAE8z3Q/rXdvrOPefWC1il7tdBTuz67IDpSWsOmiQdn+uO+EkL+CaPtvTPCq++lS/d4PbHz
sZ7t/TToJUD0uG2z41ZH2iDiOBKU9jj7wn5C4FMdOco7e68hyvvtF/P1kT3aztAV1hf07MX0Kuxi
eLXDYsoNcNeNNA6unmo7Z5DJcW7gMrpuuuymdsy/vj30a7d2La6hsECN5Jw/xSXVgQBpI0Nbqbhb
KlseU3OO35n5Xvvyno9ydmuV6Cad5DwRarWR7Sis2QH80XaXzv7wWzHKf8+xz4c6Wzr60i+FB4iH
TFJMI1mTRTvMUO/5l19bOlbjPEUIn5rpSj97sYMnOUSSPSdC1VR+iJiFnAafzZiB8YUcNU9277wi
r97BZwOeLR1I33WnT00RNi5JjfAEizCPivShm4b3gkZfeyWoXEEO0VeV9U8g27P5ufFie5h9lsWx
ba2voh3VRTvN/TtL/GsXRCEFMyyRjDaCwJd3sOnspIkdvmn0L3PASTc6mbVf7simTrZvv+OvDoWr
k0K1z4bv3BPckoeW1DLzwqbyUKiVmvwmICYdhijp39nJvnrvqNoYnFTFrwm0QJqWlvOACHv0jzSa
mnoLQew90MnroyAmhhhjWGxiX947z4cka7YxLCPoajuDbiR802m4ePu2vTfK2awEr5EjjMYTUm3G
LB+P2jZFhvA/GsUTnNkMDhHO+XsQeXpKNogISTwRG9AwJsrZLH3nFXjtWnyds6FH1RBUztkKQgAB
YZcl18IhGd2NGZfM7dZ7hZlXXjTqray6PoVpeilnoxB9TDrJVBuhn2V+jeIMCNs2Uk67wwUX+++s
ir+OxlfBpp9X4GfB4mwOWhw7H0CNAOMC8mcGdIXHZW9khMxe6NLpqne2NL/eQkR6FODpDyHO51G9
fOkMEwsI3VYzBGpiwHImrAV7v/XO4eyVi3IM6JGWA3BorZ2/HIWINiiKVBxDCXScbFBRY5B1WgSt
cD3yPP/t98KlSk6JgjoaCKXzOj0sEbYUuUn4UKo736htKQxmGPLeq8T8/LtfbghdIt4ox8MqtClh
ne09a3gFqkbAGC6jyqe/oqpxG7Htod6JiwkJMU5fr7Ot/NGmiS32+mhNbTCSjABahpArx+MswL/c
Uu82yQfkXN7sfDIggIpFhIEG/JtRlTj1tSmiMq775n4YvMz87ccD/olAejYKLHy/nJ1jeP6yby3O
CwPfLMOhgAjwJzUpOamVvH17BjpfZTHTEn5OJYnpFBWkc7bo8cQWzj2gjyuHshXCMS3/gsBDFmHM
z5EjR/87+82vijHBvFgOKC7BoOfFq6GLU1lUto+iFLIMOjLLWvORLY2MwKGCcvX2JZ5/VYDi1mYm
jBEKOZSPzJfvu0PoWeND8KWWkwgKEfjrvrQEGr0zy/56J1fy6ArK5D7SqT0bBq8OzfY+iUKNFIks
dItafFclr0eM9OBPJx+MKfzdC/N8Iuu9dY2nJnGeFE4ReKJMTAir7Kf2gFctu6gnFOtvj8Lnc36E
5TjHr/9J/KLUaZ0LobsW8wYNILmdyEvJnwrd1TCdeWxeblNz6aZd3CD2kWTXDZ+TrJjCZDDzDwVk
pg/xiNkLhd1irQHffkWYsUz6uwbD1NNSlloatLiiNsyG8vOSx/AvjXuMAfbBgIpBqBv5DNYqZ4yA
IbAzdwmbuGGjW4hNT+XlIVmafotMJrszPb27RY3dVNBsMMafAGTUCHkI/Apn9lbJQQ0zPbrcMNR1
JVoULD2A6HsHjMDeQhR5AT+FMmoqMudxJOxwX0SNutbM5juuqJToKqSxG6LojG9lhgJ0MrrsT0P5
3akG5nEz4demVSXb5B4HKLOEVQ1hxF+yaT1woNgd/8rnKsZBYqv+bvYLifNsVJWJV7gyiD2GpD8T
dGZnaahinId7FHluvNWXFW9VL6Oj4XND9Ac3YTm4EyFjTa9BsyosUQSJZmMjdPrluuxktgVu0gba
2NXmRrUNsHlOP+rKGge5UzbIL7zaUbmgkSx1jLjYQDapFnVXKibABhN/pX8R0Tg/ELHt7FDQOQHm
fPQsNUbHHeww6zuab3MMaNmDHkiGdMLeX8twjM3+kKGRNh96jJIxVEpnvVNVHINoyuBTBOh3ljIo
YyqRu8gtMzSHwDXEo0UiI0QDv9EJfbDJnUomgB6Y4H0Y5ngDngogEDy8Dkd10RvVqeMRD/fk/Emg
j63jeZImF9x98G2u17kG6kdCXr6Xi0gMYBb8YGi1pvtBKMOPjvxaUlq6JceMkcwuZjxaV3TGsqkv
jKvGGkwUtkVbHyIQoi2Oxp5ANkvGJCOWkeGeYr3MxiO+6bH+0DDpOKRiOan+bRzKlBgEvxGPuZVo
x9bsl3Q7eDEu7Dm7RfkmQyWH7jO+IFFuOm0SJMLKn2E/PfIjQnmk/3UxSE5VWPDQYCA6DvCS51cT
acszlLrWDnDa9upjS4CIYDZDXR1S9MSY2VRpDE60mkqJ1BRre3wwYWA4eKsyFxofbCNhYGPBZ67q
C7teknJXpX5xTXZ2jnJLzt0E/L+rr/uOwYLJBQNFwqmXFmHmmn0eSNZddZXVKeSjW8kxhlrLHEf5
TMzhTKiXNdWyCzJ8pi5xt41KbkejHbIdhjJSyMgbrbNb10Fw7kFscrw4DWPEz5JYGpRm13Hfkbsa
cDvMPpiduCMGtvfQ+fm5AI81ALV7ICC+Iaqs87X4TxxslXUQMYy+HXE0mnaUXt990AC7rozbbup8
XO0k6dLtrMsoSPWUdskoumUk31pIb6OJHuv/AKgVAo/XZQJaekw6IkQtYKxp3vjjJsVAsbP5Vgld
1KtMYmXw6htv5EvaJXOx3MT+4pHi6o7VijgBb0CkSux+A3ZP8pgG4Skh/TOyjF2JU4iuL1iecVPH
KsWOr5NBEnq6ZnrbpMuXBy3WyGzTLF9ZpJllMPKnYk4+AHbEhuchDoMgrJsfHGTCaTjojabwRXW2
CymFjjxOblKAPZShF0MOuuZEwKP/OW5Z/fAqmYTIIr0nL4f0hsKH35xNfijaaPlrynLdCurKG78Q
FYSZ1s4M+isatuInt4MOHJYy1um0JkgcNg0pYPy9Rp48uq3WwB1upknb0t3X0p1Ceb2fgOfiak8B
Zm8QhwM9aeEc9pvYArCj+gVVdhvToNqAmspJINNJ6QoIbSjR45KkPmdh6gJnvhCTMblXrO3UaHkH
SgOjQd55B9zFXRH6vTZM2wF7+BTa6L0fk7jxMTNb6byQYEtCJuyVUf3QkUgkF6Ry5vMOfKN7idyT
1Wp0ap2kcW82bsymVsQUt2uUckpW3I+B0JRrdk2WfUgQLn9x3X7Rj1bfLrS6CInIDnYN7jcYZMUU
IjNCzOspHZct9u36iynYewYDhsoGmHSdertZGP3j4vdo8z3CjupDz6rxEdayydoglwFSyEIYBbHL
wo+Cvom8S5Ig5DcNmCXYFWNCKpg1K4gsbqK03htSWaTUDcL9yvvVk7TIEmxsjcXgCmrkzW2woDcg
95gM2WyfjK31MZEZBCEkyqUeNNh4vkmZMf14riK6YChE2+9s4kOysIrnSQRkCqOHpDfkq0A3Oxgu
BB+yFe14Ef60+I1rLEdUYJURs4XIu+20L3prg6EpIOWEY1lanzO7zLFMEEST7w3ayofOEa21MZp5
fZnKSfgohk3/0nAycNxp3UbfG82eIbI4EzpLv7WdJmhcjDa7nBqHuUG6OnzwjML9KUiljEHRrpNb
W9mFh8HDmgndTeLZIjZc5Z/6dCn0sC2tPGdBRla8c2x4aFBQhhJvZjJ8Qk2Pbc7PExh0YslJbSh0
c2OnK6Abg2L5XSMnFdVw3yf+RwBXSxZ4KSlXG0N1mAgGhMQwErsZjA3kEpa2UWt4gD6mGxJIxlxo
e6mictxaVdZUe8KTU7kbuNlOUOeKS5ww26P0nAsdWS+d868OEULWCa8tRB5MfjVECMtb/GOiqwRL
2VR4MuDrStOgmDWIfgu8yDYoxjXPqxWxlcGfN+R1Mka5CZFcIyW3XtLY5yDhO/i8ldR3spWlEQh/
aofPJqEwzsVY50ZGZMrkmE/RoDJcRbbZ5dcSCy5/iEySGl4DyvIqxLFoNR+XxlnyYWt1Msn+Emaa
ym/9rLkRlUcBZmUPoXZcuk8z55sOil03mjRTUaLYWfUR28lkRrvR6dvI2EYEZtec5DWjpdqSm4UD
E4IbJ4ctXNLGJeLc1Vw+9x6TWfotLQj++SxAiBdriHzJFAlQchQkxcxIZGfRympXl65Su6JKW4yC
fd4NmzQue6x2GLqPFn+Gu07u2bKJOrv4zkzdx1ts8fXqvIags5lLClD4Kxpykdt0Sr53GcyvjTTn
5k4vETDtbGdx9hU9BiTztDbRsw/8F1A8wrwqaeiwnI48z43FlBfD+mALdNXaZubvVBm3X2x+t7Yl
8FLbW00/kkJT9r0MvZbtKCAm2AjbqJynjwD0bPeEcl37PBK93u3sWGCNLBYA9NupzFtk1k1G+B2d
pLi/k1aZDdDcy0wFBOcO465Ysviox41RXWCtmZdPbYsvJGS1qL1HYt0A+KFoTp9GBID4DvKedQ8/
/eLv8oGc9GAaqIsGcL28u7noqybgDjq4PYeZ9MB4TsgqtKAnDRsrreBRoI/3b+NGNddm7WbOSUu1
8YRUxp1RoGfJF5Vb1pcMS3dyn62Zw3s7WbIPydwxYbVN2h9bNUFqIBkaIIcGLYbNIgWaL5BmzDIw
qVTAvzAMid928Oxqp9utd1MR9fPDyEsloNF3g74ZBXB1pkFzAtmRifkWwXj1FxOieU+4lOoDx4za
eL8QmCw2SC1cWq0LwYwVvpIfq7TC3pe5OXxTWoeiXUs8CptRreqDyvo62iJ+K3745J6NWPZazPRt
3o83s517BbFORvQ9M92eU0sNi2bTqCX/PnssZFuZNO0lyC989gOJ4hPntgInqwSWdKyqhA3h2Fmi
3hUsCDstp1IUgq6CZpv7Vm2DSAM2t8FPMH6Wi/MYLUTeYSB6ciar3XaEnOkb2+07PySfHn4NPIsp
mvjNUTF+MFYPSEvsFX7eNKTMlF3NMaHcQOtbLwYwGcnuJuFTv6+nOf0RpY45XMDlqghTGoj8KhPQ
KOwPDIJD+6XbKyr/O9opa/xjjN3Pakj1Bl3QPGaafTdzBAIG17Mv2jhD6olNMxvWHjx9FWbMByGx
Eo23SbDHrxUuVw/ZiXOKGVMXFXEW3ZaTp+MZyBrj0ou0iyXzCNdRs3Fv6zG+4RzIV0tk7ZWXiGZn
wlN+8Gk9nnxdGkEnqhlPnD5p93VaEVBq59XdVA8aVNHWvm8hIXwcvZLw4MhP/6zA/HH8JAKK2DQi
e831sZHRRSzdMWFnv8fKBCyZt+gx9rrprgSHFkTmMl7bDhynqsHKghMGhKBT3uNxPBhDvdp9++XS
HAmynlq+7E1CyHkw6uSpsOlZQ1Uy+zFtivRgkMj9GVvgvNX63A9sLMSBE83eFcEAxM5ylIqcjRZx
WTJXd51gOUyawT5OKu0vEmrXm7nXL/ulOInK3vcCnBXCVMwMkS1ZCSny+W4xbPDgYATpUvMRJJU8
CDnneylxPC3I0an9FdkDSXQEUbixLj4syTLu2tk7zSqqPinNxUOn48An36I9RbZ/xEFm/FBj11xM
Y/rZL+3k2tLJn6xtvQvqtJg2c+Foj4luNZeqdap7z7H7W0UkqYtRL4LG2EwmRMdCYeflVbSW0dpZ
ufgCfLIjEF6/oMEkH9uBgu5SVNkWahXs2rHpThw/U0XDVfe/pE0mkp09Y55LOt/d2GXrHZaYXEo1
yfQClZ57Krpy+eF5mnXIm4LNdG6moc8Bepn0P93a1W4LbPsHM+61U5Ym6QH/GvTLREuzwJjJBO+d
7sYujPQ+BW3SYBnOrxLgUxdUJOaDEjVzGRmXAxqNHeuPAXfKHT5TiSq39YDTD3tT/jXK4+UoaThe
Fo58qth6caawCOrF/hx2o0pPE0iMJy0u5T1aX/NYaW23JQkMOI1yXe6xp0Nar5uRRGcpCxIZtYIA
OepNu4zj/KbjkyELfoTT3Pone0TrGthuBfVwqXiBq3wyyXse3bCmt3fUq0o7Iqk/jsUUXdiuzE+4
ux/syNJuFg+4B3G89YkYNp33Eafeo5tAWEYcc8uEIb6Xmc3a4MYkFefRj97uHgeu4YmDB5C60iEV
cC78BAOpl7lbJ8+6O3CW/bFY0vZg6dNNUQ0W3w2T6kY1UUYh1bVuEGKw67L76Us6pmRaEPK1m4co
JU7D4gzCumQZ0FFr5M8bjvgE3eV2GX02LJUnHJ+okAVq6OoxMHFNErZpG8uhqBuW7HQmiGsjyZdt
963ejSQza9Vwm1TSDTmGGrdjLHVMgKnltIGPeV+GQzQQiGw3BXnG7OC7W3w5bFq9tjBPrqRku6kn
2/pcOyVx1Frsmn8hw8ZfaPtdtMttSW7IMrgZEaV+NWwoDBUYqxo4eFiVoVEFNVMEWbiANko++Nr7
ajDF5nx6rrMnI8Us9sU4R8izsO9xruxywmASIGTWmhZIMXZKqPMkPsZuEJc1Ve0c0ru9s0tgYTun
5YS0KYs2AwBb4yC8yPEZDcHicPM2mppxv03J6MWEmCSjDN26EDdalLoewWiawFPnWeqLlpkqCTIi
QcxNocXWI2R9Q27oSmAdI5ikB46lO9OVtBs4FZlR+t9aWAZ/Qanob8CHAwQGgEBw5cis/bXSCMIA
JIRJcte3fsOLicAuDrxMkHKWutL+VNUaUxtCyhQ8muaBEEvZWtZXAwUUFeT9lNe7kRORH8LBarD4
d253V40ydTc+SgwBWjXveRXo2D0VpspsepCtsDb91EMbjNMek5aaqpwKlBF7zsde2RFECQN7SUW7
KYI8mk3XvlMbcB+beKDURE7eJ9ErKsbV0kWP8Kpm1ttWpXFosxX7MbQ5wSuyHOsnmY9NeTFj1UHc
PUWmuNKs9bgMYcxbgkpGEgmxnbPQmJViSzmw8x9CBarrS40ljwOeol4KxWj1H+o5d8+MaxtKmzRL
FZhzXTdhY+Te1VgV3u3SjH67K7MI/lnmtmoOxcwpPBR2qukXDTjqBalBO+0wLEPeUG2fZTtjGJki
MdavGUCUGsXeJ+CgPeIO1su91DvtoCI8kE5J0rSDnTTfThRgCcscCwXXRLXjcmC33ffbgnn7wYWL
8T3OWHkCTP3VrZemXXJpsqnDK7T2aKj2FN63mqYkkeo4BXkF4yS6ldHoiQDmMYBBieCz3GqpFS2B
zWnrUzFG1LB5ATNOfV5M2icaL3zUGiXiZjNhaCNWordJeraBGuY7L/LHq0W2nMd8yE7s3r0S2Fuq
V4goTUpHHg5VfY2AKMVg3ktPG+IfpDjn/RbGrNldGJTbrioV18MdpE273muST4rDSIMEdlvZ3Iyd
l+pTTW1EjmVIWBsLiG6NABPSpXYlYCI/9QIrmrQTjSH5LaN1MwViURikDNhFOlQIT1w3eZU9GbO/
5g+mifoAsI4JcHCBE24ionybbWQ7/TVUPZiGiYV7eTMnpXE/DiIW+35QIE6Q2QGcLGpkuQH47QSC
TcuJ7NgQQMjhqkmmuof2Rpgsq09fz/annt5P/rFtuqq5ypD0uHZAWEaxsH0r6P961hT9aFTB4Wch
oQKSKkGQ7iYua2y0lLIH9cnrC63YVsx1VGrdFVnCaSq7kUOhszFuihmGhA+sPezjwZ62vjsV0RXE
QGFsKIg6CG0i1+/2VZ13KNbRz5tosupuGgBOTQtxmCobyPwSPfPoxiaiFxzoQqT8zcplNq50VWHE
98deciop20GnKm7lBNWjuOYkOjXcp8iKS3ExjyDkkVOwU3hUFAbHcJjYHe4c6Awj/kmcQvoD5u/E
cXbzTCvg5GPvno+UMMf+puvqVG2Z8s3xzsHwnrfbwbQ0niSY2MzdyzRqm/uscOySN0ebpo+RsvT4
Ryv1UgMY4Xf10Zshp+2YWAAaTP5ookmrs8T/SyZW7ZJviaEFzKSR2pqzd+gJVRcdu1y/YAJya4AF
DrCm65RqH4hVv05GQwZ6Sf/I2Mz1MEk96BdZKyMoLcf90Xf2/JcLIUsLfYocjgp9agoAQAYwILlF
rdoxkweKXfrEVFaSPwoW14/cZtxwGNSokhOS1bmffJgG84el04R/mxYmxR8jTWGDHIDBqJi2MFEH
wwU7KcM/2oSqux8onRfTVsObr0ErNjKPzXamkchxrSn2Ue3W4oCg3U6qMLpLaVItIr60AWU+OdPo
pxwu1eyy0atoNIEO6Lq5w9XnZM2+TqRQWx2nuDhOIG21emMpq44A4RWUYh7KZp6GvYAlwXZbYy1n
FDNNNLh9CSDAT2iOMxBBoIUIDg9a5ctpD3BR+iBpeqVOkGzS+ORyygd6S2xKHlo0CQCI1GMLC66l
ZpMftKLt61saUxDunAqK8XXhmpIevD80tXfMI7S0C0ijyqs+1L0UzVNl0Oe6U4XelA7r3azV9f5n
B+63vIn/obFOq3/gDW9i1z59L16Yadcf+IeZ1vmDxNUV+rcmq6NsQfH2LzMtk6BPPxa1C9UfWrH/
zNS0/sAta6MdQaGKm87ln/7pTvT/sHG9eh4BUbS2HRww/+//vtCik0L64n8/t9D9rWt4JkdY3bT4
adz1V/GnILR42Xa2E3jDQvQtVdI5y8KVGfK5jcr2ozeby2egzhFnHlIkvith1Q+VqakC1o45iY8i
SdoGeqRrJFsFqB99MnXPXQP9JQ+guzrXxnqKJxqlvCfGSK9XhvNSb2eaZA963u4FncMqhCaGpsHB
p0g2tdUDVY0k2OwdhaGGyVYoNM89BCH9Ms6saQljDpbwcfJUM0AvecXJNmR3UYjMvFqqdqgODu1C
LZzsMkuCEesFlRBNNt/tzup6APFzXZ16G2btBk2F7e81Klom+5bSlnemFZnxxSSTusAR7/dXLHyR
vIjQzBq0evuh3VnW0KsgToFSbeLK8Pqgr2girkdSZnmSvQ2w8VQF84t5gNwfllPW/DW7QzGzyQcS
QumFeGm6CDQ7wxGt/jF3sexfQAbJmyC19UgnEYZqcRCVHkukUTrrRFkX48embaIVNJNO+8wtcAQu
VeQPwTwMXcouWAdUoU8VjcGoqx66uhLlvla++pOjFAQpqs4c6dOFecH0SufS6uep2vn6ZMmryBqe
6Ij200GPsoRFvXRa2k7Y+5PQzVK/Djq9QluStVZOapGwivQj0IPim6+J5ba0KN9taP5ERAw0prPJ
rNS7hPJb0LaVbKWCYe4BPlsKfvnY9pW7gTBKZQOgjN+yI8i6FePsKuIPpENDZ87HcgnNifcuMInv
XtndrWIH33Kp1HcIhwxgB/jfsdTJmq1jTF5hmcXyG0HVjrcFfqL9yfESfUMhpNqLtkeTXAgvvypB
i1ILrAztq98nXUs/a9Dbg091wN53i+N9ronqOU6wOUcSuKYY6JvIqupmpRddd5k+8WYOaR+B3qLX
u9EjQ/tBJrO8HPrZUHu7SRRce6+K6r3NlpYCW9o19JcyBLy6t5mJgv5auZRrrhDFT6cU2GVMSHvU
qupzrjeDF2ILbqIjWpClo1xTQVSqFxG5ew7Iw0yHM6EQZhoLVWAa1PNxpKOb3WbEwsN3opej8eX0
iToOelUkB8AyAhQF+/QqOxhaTue8nTygZHNOoT2AlOLfIn2qysMEk2uhVbSYdXVp5aRJfkOanoYV
5M9D2pgVFbxGxqFORcvkQNYYS5BnRnMveROuq3ROL+HjQLxJxNTuMTv7uwVNVeCPfvl7ilHmLFxP
rOVMnrqBs+ZszirBnRsaig3Axl23nUnR2nS+WgCwRMbfzpDfWtT+Mw33CJbfWtTuh/GpGJ4vaj9/
4L9jCv0/eAjs1ajtocVfjVp/r2osSn9g3TIdbLaerguP9e6fMYUshaxyWKAcnLHs8MiD/ueyphn6
H5y3VmkcEpg1IPl3lrXzpDYssTgOeTtQYOK6Qhv7clXrhF33Tu30n4aCSJoSPupptqL5ziE94pAO
nXdRdXO5d+NW3pijVR9tMD67QrnLDfPkSKmJUPgiqfZxnCTw9Zv80vf75t4w5upSVHqzdSm8Hey2
W06psVD4qp0uumySQ26CE3zP9vBSC4lIkMhtA5CdiyLhZ2DQy8uhfUBaDH70O/RZcRiXlbdlbfmq
s9V9Rx720oDwj5HYkZCjjI//F1cXMUQ+utXBuTPLwtkmyexdrP2sPXaV8tT4iXtVD7XqN35hLO8o
uF65SEbkxIqKHoSAfyaMTNaMYZIdojvmpHFLNSM+FZFtX8aOq94Re/4yFC8ZxEwwD0SW/X/2zmO5
cWxB06/S0XtUAAc+YnoWBL1EiZTJVOYGkRbeezx9f0BV9RUptTg1MauOWd26WZUkCBwc81uGyoWC
NWTcEFKYFE9SR7+MPxjfEsOXHalX9Csiwou0Em4ostHJQcwLgQf3rcM3I2QRmq94isivTbxqRwH7
2hrr27SQV0WfrHXbXOjqLvUip9U+F7J0UkgSDsMbz6U9gzYDC+1ZtfUJWhqSo1zSnNxqu0RL1kn8
qDf+c68T0JWYIInVTZgEN2XrHWtfoOESyhXP37l4cPoxlLmrvJ5I2vli62Li5RDF8iPi6EmJOmlN
EgLIgpvCdw81EbWalK5fTTnHP7ehr7enb0ajSkiHxf4Ug7kpGBnn4x6Sx4zCATqEFjJjM7r9uLWl
PgaJ5lxKApF9igADHVFeHSHnaszpl5pIP1Gbsg/HQX9pxDHDsDdsL9Ce0C4QZ5en7hKx0TXJ+0VF
8PQ1FtEViHBVXAAEa0+X8cphodCWHNKDLJ4Gz1XWcRJEWy2Sxg1IkDPguV0SDQ1ISaYbrXGESVWu
b5CslBVOBJJ0skc3Wob9VjTFt3945/GAkzghOGQoU3HsxQSa90XcZKHrPZOczlY0rpt7UyEsliqv
cqEgPV61iv9A46d5+viLxZs7D9rD2qBxFMF2r12m+Sr1aMi+oZfAQhiA02qp+3Tc0U96Kqrhc6m2
ABzsBU3PpmEqVr/XsreEWsScrAGh5s3R70hfpJXzW1bn7EPEL09RKdW0te+ZMS41a9z0ebHq5fbK
YL1wu/MwdXkKzMBuR1wt1A6HttcPU8oxOXpjOzwXuji4o7Hp4hxlsn1XsdELU83RqQWi8POz8pdB
4x/tUv6HHr0n09EHR+/yW/F6j4J4/u+Dt2b9YQhe4SmSCvOj/a8mZdViq0FWMp4J8iusyXD097nb
/ANN+2Tj+utfYjr417kbbT1rE4E6OHpM8x9tUAz5fCplMiNMnxKfOUMGf9XlYDERYsQuHWYcf2i4
csqyMrZeSnWuM6Zwpm5AcG3GwROBe4FwLkd+4m91eEP/GUUMCLPc+7p/MpUiIT4VcqBmqKUlmivu
iqDVaEoelKuK6J2klu1wbQIgexuANkLM6afwjT0e1MTcG2OlMqlEVakWX5si0YYHN8s5XehSaJOt
l0aS9kkb4qoCAyQkAqmckRBc66P5/CL3iYveMmrkEc5EApZ1Z2y1mXHWcsZcvXLCXwFrwWLR+4VH
q6wodIJbTzmwzMitl08orj8jukzyo7GQZ6S3nFFfewKAQ8NQ2XWpRpNtWnmoAYlb4jCLg96YWnSC
2wJJFjOqPBRFDcSMLBTKe0msTtft9RmJTmZUOhQAeVM+3RTIPSPXNtPFUzDj2e2MbYsoau6kPxHv
JppSY2ckvJxA8SoenuNIz1AzTnC5lfcIFyaCdZk2VAIvohlbtyaYnYo+CXJXCy0nnHF4Zcbk3Rmf
L2asHri6RSagB4q/rmY83yMxAHBfmZF+z9dGaQWvVDxrBdUWCzFxAeS4QgtQdwNFkM90QTxTB/VM
I6gzpUDIpNuviplqAL+BdmgLEwrCnNgIzrVatNZnkoJQVYaT5zWQF2A1fLWWeqq/iqtSLpzeq/Jw
x8zlPZdeL41OPtMhnjpRI/mfNIlUuQ+gB5AnmHMhUqyJU3HZ8KBbnKmWKlNr/7aAbXjwZzLGnHgZ
YhqHT8mArGlVNNRmbUPbhsQpk54SF5bBjAKJmejhVPzFk2WKQGYayJ0pIaAH6CHoSGB9MdNGQ9uT
fZFGFmxPMjFLqDNJiknN3lN21kw+qW4+9kuKs4mplmeCqpu4qqEzzIM6E1j2TGapM7GFwoz2PToh
UCuKxKeV12cDtBgnRqwBTm2WykyU4b+a3Dk6jUSbfibTPG0i1qqZZCOjE8INc06Z7PKJh0OwCSWn
TuycRSizt9Rn0i6Z+DtjpvIQ1+XPlLhA8Lkz2Re3dXcXhqXtLnIljnzscTCDEHyQhKjHIAwlfyIP
c4vSIBjryY6VzAQjjYXWN1vxSDNwZwqScjSoPHS31aMMjByuupmwJFN3Ii9nIjOcSU3KaKoWufVE
diZ/Ep8TB2rPdKhqIU1yqpkmbWbKFGEl9GkzMamuQMu69EsdirDotSkivqm/04ts/4QIhoqV5bY7
gPtA0KZdBFmbz8Stjqr3czTTuV40UbuVmQ9fjKCA8PUAiCxnoIXyGM+UcGe41DSGI20jC3mmjaM4
hEJGpQ6dnM7UsjHTzPpMOcOHQD+HMxVtazm0dD8x1EHTAWyR0ArOD3AJiU2RaJ8uISZA9abqy2SL
qrhHo8pc/kOLJz68mLnxgFZijAgzZ57lVcKNn7l0UgWju3hm2GNVlO46kLBaUGAJBT+z8cVEzJsz
R2+NjbgZZuZ+nEh84rHh8+l1gdvXwyHJlio+5sxBA0yGXDpJAWKB/iiIrfqBIEKUAp5K1NoGFhUF
gY4dBQHgJCxo3BDd6oBdpHU4KKM90Ed0+st4kiToszohhWxXF2JWLWizgiGuNcYckdfSjpBwFRZw
bFci9O9TVqpAJDSBuKAtauA/I0VWd2ZM5Owowjs84+0tj8sj8ls+RbrX3ftmuPQiosdzMj4fekO7
icOiOIKNPcRaFdwPCdZsS7rJSv/RxeTCiiBu6oFU2I6u+aBit0nE+FEdoDjlYm9EmP9gV3M5cZj/
s20CYwXVbSjLLi+KExTKXivlHS2ViGeqJKB0svrEGhdxAe6DScvUczR0n3IA1JXMRbDNdCIQxZ+e
3G+URHwiZmvnBj7eU5LdOlr/7hXX3US2/r0buyfIP8PBAs0TcUW+Ja88R/QXHcbJWB5V0gZ7DzvM
6LkiM96RmnpfiIoiW6Vfk6jvH2pyC/Y9GDQ10fgyXjQvoFjFbynQaKnFIn39qeATFIyclHEOlu85
boiFCHEH450ywabY+qV6h0xGWZQI0RNZw1yTM8uBX7cAqvdiaK01PWeGi/A38lYwlVRni9462WRI
b8cxMlhXfAnXgvzNREiMWTAD0K2ygpK0+Mbtsn2NItpR22ChVQMt5MkprqNbqaUTc9GVevSzKfVD
JCXhzegl/clMWVGMoo+WfBDuov4ubILmKaElb6kkVDdpQ/jclUF64LG3Cwty99aNKuHQgdZtLCw3
0LNwVJGsnXw46k3LYV/f2LADIpXMraRFz0USx5D1rLyIapF3hc2N0FwUcom9LbToQMml9lih2kOq
lygnpREWLJ566svCJlS5S7/qAqUGxebW0ZXQDXDAGCA6WaphAO5qyy5jSjBQciwpkqwf2y5Pf+vm
kN1qVqZsotYf1kMjG4da6rN7uax+itBTd4WULsnnR64ySBEia11UtuOTQVhlFMQIGodh5rVkKw9e
9mhQCruIeiiOpErTBfqZ4Bh6fevxUsXtXVb45jL3k4jVtaa4wAq6Y5QTmkvx+FPZ+59J/wcXYKvq
kKVSroIg/+w2Lb0xnfcjjuuvSNjY0kzu1kfJk7MnQ9LVtVtE6k9TcUlfTsbnGM/kgnQ19i8jcpmh
axedFrQQDBhi0Pk65GVHWy9XvxK/QgJ5o/1sJIgconwLNrKrwPakRxPTTEOMPCH2A2paJXRvSeuG
66gHrt9kzxpktxGp1ndof1HCqv2hwq9A4aBuhxsTWe2u1uwdScm0ybN2ZcQZ7wYJV1ZcIeDGuLe2
FDM+ku4ufupq/OB248sg/N9BI7UnSeqGJ07E4VevLnB+7Hw9REQW6CRd8uPTXGyKTKvSXZjJBGas
mFAFYXSVn7rfXXnI5aNQRBsdBDITC2EPPRz67wJbUY/kJQo0ddm5Rc0zarSqeihrIj33U3FES6eN
T4z9bxdOGk9f5JZdjXIkE2O+7DMZfuCuKC2f0IK4M1usEFGEJvdHa8HSBquMpLE+wUPkqWl0h4iz
UVGGFUGS7KHKGyKuqArAg7awLLTSp9BX64J+eDRQX4hL9sxJQs0+St0bw0ioxMan5EdBIppIisDi
YyRyH916+JahKYBTYqs60jQmovCbW9B9nCwrt3V/y1QiUq6KoYhLqrBjfdUIOloUkCAj4h1DQXHT
akZPI0VuPNDVPCwSuYzitZFj1YGKaMF770oplNTnkPiEF1WlFHZFy6sif84DH/TnT5TuH51q/2di
74rgOPjfn2r3WfnzIu52+gt/Eco23DDvBqILQgOBZzij/hehDHBikKBBUtuEvJ8RylNEI1lmFis9
yNbZwZY/wJYrePlBQfR/dLAF6QDleE0os6snzpDv5xADTXMZQdb2gQ2J29SOjThkq4ukuZ06wKEC
i5LqEE6JtBt2nhzutAqt+FoykyUyXALpiSCvb7zR7HaVon4iBwfhbmD1J8LVvzRZsFQJqLlL22B4
lhJTfRJSaacOkczdJlepvcP6NN72JNTCBuX1kTC74kDeuEH/bKfY3irumZVXgsaQcm3nqPz2ZkBX
+tqK1AT/ikxOWuwYzO8HJvumbhzLSAMXn6biRr9ifVLFIpTVSGhUSYANSPD36V4LSFJn09O7glKe
OkzInF1mmtf3yOrwrOLmo+dV7TTzpitao7jJTd9ajflAzwIVRMVCdXU0WHKZJEjsPY+Js+y6HbVs
AnEgDrAFgFhKICr7UFYXlSLbNAqUejL7dKNxB1HsC0dmrRObtGGT9eBKJWXClG9b2clzh2BX1b3m
7bsxUOQCaxwbffJPzMDblWpuP6lVQwo/4huj0pB7Ik250SOysCVFSr4USd+bt3GRM79RE7SMPEyJ
9z0uKyccCC6j1U8JD5od9s0d7eN8LkJGE5FQauvf1MYr+Q3Y2uMn2UAiBdQwT30jRdcUhDLxuKE9
aUaTfF31rdv6hCRT/bksRe8+K6Xn67s8tNwqhAU2DGlv05845iAfdowvB23ED8/AZ4ijNtTNGxm5
PEsOg6iGKTbiHkdrk1oLxaK5hzoQ2l6R+xKDudarkMamtKZyOY6NMfk2Ni0VHqXisqTqpE2ov+BO
Kb/w88Rzxm7AutQFOnKdLkrwmuZUzfCJ0vijFiEpr30/QhwgZpe/IMINvFWCBE1+FDSsexskIO6n
muq0b7GGvh59ONp8ukeo3cI64EePjdfpCBOsAZ6bqDMkVNTlNZnjy6HFb8uz5sYyaIZeSE1j3uta
ThXbFD55X3kmdkuEWqizFFTnxRKjc7BzO0v7TSdSQu/sxLgT0JFBvs9EPH0UEfsSijRuES5B1XO2
srfxTOD7UQeXP5oSDSCsVTltTJp9iGQLAxJdD+kuKtUAHwNlXPTPUkz7VOqlj2ahi5rvVpDXbPdL
zfzpm1Vjw7b38guhtMOzmmfCdXIC1VMMOWGkLV1ZVVxHK7IkuhUphoNDM/gqtXdZhiyDcII0vfFK
qpwWxaTcaGYRRzsLOuqCNCzORF6N0EPTlQMt0YQ7TToQBXWYspbySR6SCeqW4LiHFtmIJdfd0i0x
O3JDaJ5ej9hExEqbJSfVLD9JqYBinbSAzyKRfJLKSagymi2jbZz0K/KkZDHw8twZMq3PDrv/YE0N
E/a5MOAgsTJmMQwIcWOextzsY7yU6GXM0qt+NTaVHWvW/f4lKJPowcJeh5uhV5WtDQ+BNz1re7yR
fJC5Lkyzv0cenW5bxO3kSA0KMI5o8ImWG50SNm0ND1JFa1Xcsmpz5KM0pExqw1rjL6LapDU17/8v
xEE97H7+x7+DAH+0EN803begPgOYp7/w50IMwAw7gTgJUvYvGPnPdVgz/tDhjBTsX7IN5zeRJ38D
zPIfCn/FIHN+TpafFu+/AWbrjzl80ULVoFrEjP8zYZc6cZiv1mGVjGsdxlieYv9MovIuqCUK+Rqs
Jhh3FSBfahDADYEAZY4IpSNz2slK4hCkHJuQTsyNUzZGR8dULhfFonFLWXEYkwGF416UDWyVM5dM
ysB394Is68BJW7dIHGqLpyLuwM8J7mp8dE0ALp57aCIjApVDN5lu+ab+R+mFAy5zl4ocpyRjRF3G
BGPsJzMqJzPKbE5Ey3vIs8mOQEeJp9MBo2kxkzeNxWkFK22+yHOF7Ao5iyLMvG2OQdcs0h3IQS8t
lLyUD5JrGdY2pQLttgwSKtBdTQBEab0WHBNhjrQRkdTmc66uynZJFatFdnzq1quIUph7eazvxjqy
7tjRSwdhY3TgB5ZaeCL9KvgC+KlzpMb5124lVBH9gjq9o0/b7ScVgB9DFFDUp7RGIQ3SOsHovKcG
CuFCUh9dw/Wan3YTSjqNJ2lsAr53kr4nM6Lz1rFRGtWKzb27LIYswBxlTr3wFg1E+Z0nDVSC6S1E
IktCJpQ7qqMQIEMrZ8xDir3FZKlAGTa+6p9S327Awzy13uYaMqVjXRZqs+pUzC2qZ1rpNlSpBuuL
ItW+G7j7MbQotfidgiQyZ9vhEcjKANngLuNuD4xHl6Ko26oMW/Dufhz407akqi+31BRPaZ//8KMa
6U0qTO1F90S3pfxpnmmpZlKHbzh8iAxLuI0LtdYxBWt7Ny7jzxQ9oe5iUzU6nKbjBXiprK+aUHQL
Uk7YIsLQBCtl6O/r2Oa0SA+t0bJyFKnn2GZHZ2ofYfrehFlfXkmDncSaF68OKgRELbxDbIo5E54T
eVrm2wyRsVnmXhCsJ+RxI2SCmqjRkZMOdZfRErvALm+BsqtF+VyRvpSmqbHVOzW/IX3BPOVmphH/
l/sHN1Wwp013DkizX76aj95hyLVzKcOcZ89rTtQ0dNKk27ig5LV6cOUojpqlR8xCsAhD1Y2OLr1p
Fk86jPoFnWtYVQOwB8J3RPUVekXub9RcRPZKLap2GZWkHOGg18ZygZaq+23Uhvfb7nWiFiQ73Up2
pD2KuXwuTEq2QpDj2Y0vUmOZ+inlXNZB7czsjkLEfo1REaVfVzXR0oPZ/2UPenjK87H+muDsKKAv
aH0k2UFRTYeGSvdTokvSL9jv7FRoVnyXGEReUBGt5g3sFR/hxJTPcmHEpm2aJCLXwecAkVyRaSgX
pxaeNCpbGVbPQG4LOXghPgmV3mw7nza3kI4t2qnL9qUpjOeIdtzt4MX1TpcRaNCkNqwKUGV8r7VJ
wlBTHcnZUnZGG9TPLtDaMorb4cbyJX9tFnW0HiTRXnnk71wqimJaeZjZycpWpxHxSjNgtxSxG7jD
lmMpms+grED4YT6us0YW2GWMYk3AFCk9vErZtdv0zpsBOaoQc2lOWY2XGh3bLn0rGUg88Xrd2KUR
VkYFVgLT+5A/WVKr3KmJoJQnqBL63yoMLFnWOqONaDIbR7rz7F9u4km32iASQFhL7HvCba6kos+5
lOdLHwoilGlwuah7OIue3yErTPskM/xmGVshy0kZV8vGq9xHTK2sHePAgaJCy+IDszaC2HS3Wbmt
OsJeRS+2V3XbNjC0F0GFAzCNkO5KV6pWitUmWwNP8rY342bjpQKs0Xf9v0Lz/9+hHtMn/QAYKgOP
RIn//b/++uSp5+ns/xBBwi7n1Pwqh4dfVRPXf+vCp//y//Rf/tuv+VOehvzXf/z7j6zhUMSnYeo9
a+OZwsr+ezhjXf5Kf/j/Ns1m6a8q+PZ6PzX9zb81har2B9tXdIPIjP7aNv25oSKASfvDZCejMvQY
dxzF/2tHJZl/kC02DUXSxebmKTZCf22pJGH+YcucliY1hsr/6v9oTzVDF/8aV7ql6AAa+NnB/aZh
dZkdWYe9UmPAoy0waNw11vXqhlo5kj5aHOQROOEBoTO900ptLZhqxn2TZukKfDRedqVVwBDm/VLF
TL+QNV9eS4aGSGuMk31hcDTviXB54qAvLUnR+VT2zXMxBN86ztZPbtRoG1kvyNyRiON+9TDeWUIu
dCv8LLT/6CRQcxuKykszvfSvJpSu8Gw6iNL+EOMn3xEmJH/NW4xs5Sht5guVkY97VeAfNSMY9nlB
1MjHl3ChkuMSuALN1Ii9Q3XMiZhn+PoS2GfYoZor8mH02/WLVQzpMS36MNu2kbRKLZqElN6VfTBU
4b0oaNRz3Olu/VkelewUspPL6eMdaLeuM3vcJpFBmhht4elLk+nhDyKPk/sQR9YeaRCer1TWw12v
duwmyXXYGXql3ZZlwSk5RlEsCG0IsfsUVOEsFBGjvVJqKTQdiOXFx79bmTbhZyOKIWkAzGH2QOGm
2pwUXv/usvAbarbL/pCwKD3EwNrjAsRPauDwquK3EviCPuU47tYGOeY+67Or7XFw3fsCckPpRuiH
kfi+L6Ycqu21q5vu+vnVGXRKMOSpWCKk/bJehqUQBUiniEOoq/Y3IJE4XphV5G7IS9O+qFGnDytA
Ae8eaKXf03QqFY5G+c3CqPI+cyRO5cR4dZF7ZYJ/e9dMhHmMEkoV8NXoF/N7FeCjj8qqO5RB+JVA
ApvBQGTVx89mVpGf/3pOT4jw9SmZ3rTeVFrBw5W6VIx0Y8scbID8GX54PGTdf4yQmOwBYcZfii+k
lU9aY4udWcLwmtfJUxJnXuAYBGcgQ6FkaDHKg9tichFURiUqaSqESz3BQBGHBmYb3hkVgXoU+cAq
+Kl1ShSpTB1Ft78NGMM8poaB/I4KV96jhkb2q5mUXwPYcm/lB8lk4CcaCWtquZxCjSIKXOtQUGpB
0AyUX/GTgRctsRvF6ZV79M74Zdpg6jUoPEH3MQm6z8YvCTlgWL18UJuspr140KyFPqRk4wDhSg4+
VfpujXatVWFu4DdtzEfDR7EEs58E9rJ7AnLE1fbz40c3lxWcPzrO3VMjGFo8LP+XGsIK2VPUkSp2
SHOyFCV3FAdSIQi8EGqzSzoiZKCSut2Ytd2ncYT9HAAQt0McJS9XruTtK0QFFP4tuoQ40jPNnd8g
ZYRkwTXO2bTPsJ/SRc55dFR5SMReNfDUqrHGuBIS65XJw1eKUUpcMBU3EG4qy1eRwbuEE7s3lh9f
GbDF2bsNZSdASBXQhgnzR8529uRqFT/tVE9+MqP0Wy64TZbu04gKsuFQyrv7+NuU82MK5QBI3Wxc
bmTqCz5jlsO9WmOIgCo9TbfaE6j+C6uAvCnLgw946ihpi4aVRLSlH9Ey0Wg5AQwvhf3dSpFtEvwa
LfqSiDz8YN6V4Xs5j3BRaFwptGRyoxzQvng4Uk8ikdYZ8qnq1eKL1sc+fvUy3V757dN09Ho0oudB
36cgZ4UXMZm6zm+1JEFZNoWnnAYC5AjPoa+1KhL/ZnRli/StsFrIifo1N10yMmzCXsKkSzdXruHt
/Z+chrbQFIsTA7Lj82sYbaDoKm3YLvZ2vzGrNF93xKCsTMG74ZvWXWubBxIpw63pCrHQ7dY94Je6
S9Asc1yz8avjJwcs0tz82jIzLXLn9wfMC0ILbRhpJwTFXlxbWOnESbgxKgUFJqJ2LQfaB+kRKhFS
IALVqV0zWuUonB4ipfEcwT7ttmIftbpyl94+qQl9m883rHt8yvmVaF7a9wmai5OSKLT4evD1al8p
S2t51+phiVk8D2/0RAPtUl352jN69z68+vbplX31jmiCzBGBje/Ud0mJ5a+SUSmTq1RQtPbsFhCy
QZorAA/knrkkATkBEAx8iXdtwL6ZGwQnJySuiP15LVANnF9IHylan/YS6tKc6nAALcQJfVpv3UbN
TimxWEvPB6FLJTd10uZLptdfqhTDemnUz101mkdEIOrBGHuKKvy4vDJzvdmvopi3yGaelLgG6/Jl
VU0j2SoDIgxO6qRqo767PHXquNV7w7sh9Zy1p5Qb1HK1fWO0DbH4Xu5duYZpSJ4NWS4B7S76YZPD
xUznvn5UVpDC0mddcJI1944gAfmBBM9sRRupC9+mKAt8s/6dVZj58eMh+t6joTiIY62pU4g035tX
Y0Twx14yunxxoVdrAidDRC9R4KCG9NdG7MVXxoK4XMCmm83CJdiGTJ4c9eJwMJBthko0DE+wTBV+
2rDbFQZpT+gKjF1QE5ybV5ApSRMjzjL6moRIi6oZGWaqwVC/7+XuaxHCtxHxm650ovkcZIuT/z1D
fUsn9NfKT5CT9PUnPO/K2jNU70oRyLv3jF0sx0cMDWxmz4czUT0KbtEmOImmCVZ4IGkPjMOXUEnB
jfF9XllVpjvyZmzQl8Hyqkzr3sUds3qZAnhS3E6Iep7IxWk3eWL5a3n0v2ehfYt5sb82g76Z3amR
kiezOOc31O5z5vyrUaFHhCv4gPqnEFppEbviBRrbhT33F0VTRYsxMOt1GWUPtkV6THYXdEF9m9XN
psR9vqJ8nDaW9T8dqBzTp7o45AD8kz09lFeXlHpm60vQeaiWSLtEDPlJCKKfaiit0YV7+PjbprLg
i5uuyRbudgo9OUWxxzj/upFkSOJH6uCUEvIQ43ENNfgG8GjCsPux/KmlyhFtxHqUKF8KY1HixPAl
q3Lkyh83Lckk9ULo29Yb9GfL1eNv3G59uDIy5qs4Hxq8SST1ccbFSvDGXcd5IClogwpPWInU+7ZX
xuca2HHn23FTEL+ojslCizNisxorZsffd0G0ysxJw6MYofrY6W1zp9j0vhCk2qTEciLUQ8rbaBPZ
oh7SWi9uPUMaTmmsi5eP77E2vScXV6/ijeBhAreAN188UtMifU8JUu8Up/DYbmEVq1jE4za1R0RY
E6nDCUM42KMFws9o4w6dejNUw/BiuNAUQ4ekocmibVn0AMHkLC5lpfaRtvZLwzdNbOlRtxfTwtZL
tVNVGIwD5lMb7HeplQRmZa2uOZzIf3mQJ3u9fEChET26uk06rRb1S7KwHj0kfIehjEpHJQlp2xWJ
tS5Sg/yf2hY7YiHrjdVwMLpyb965NYQAWybgEBi8frnFGyLZM/tROg4Uk6MVr3KaCsbgSp3XJPp5
8wQ4Z8k69ll6UC/hArBJJUNK5p0qs6CCWM/NnUgpQYhYi5Zlo3iLPCJpvpKU8RHtqOpUBUG0Wd49
wamPByGsbB/buAgUDRm6mTw3EQ01rLNPxtB/cbsEcaQHMFsV3aYQtbtxBZiT1vJIijIpriyi0025
GE9MW9MRHs8jraQX4IclN0PJiJKOahVJC9Ds+GiPfvjj40fzznZhAqspqbUQBECRQLm+nolcKQf8
ouj0GAS8WG5rsquFzFv5anqvVfV96BLA0xGAvMR9etBLPbmy/lzwSRx+OIXS7kARDBsWwRb3/Ark
GptyP+jJsWjNJ2KRTf1OcoeF+T3U/FVRm6vKjG6UcYXmbk1Q1q1a2Juubw65/9sTgdOH9hUAZf7N
57eeK7IAnSASgHcuj2NjEbvoRPvkOHq1ulVdQDEFLnCNtiNG5JImNxZ6wqe2KBImnSrdpLUxOrJL
FBtOo2GlEtGw7LIx/ClVlYsxlZQdxEvNKlc8Urw8Chs/fopvx8q0mHB6ESoEujxvU14tJ6bZYX8h
Te/Y4vlaDR0R8Kijri0jb9dRng/OVsqh8Hxigj5/UBgL5HrQ1eRo+W0Fo9p5TqygC3YHIow//kFv
X2WK0qftNX3UsE+XY2IKEZUzrAfHMUg8mMGaRCuXooTAFKETqfK1J/7OT/vX94GlXyyQQsM90hpB
dETBuwssqHVckTdVZG99TVnlqn9A07mP1dyREA4F0rZo002nDrDzxd7r1x//+mnEn48/ZBHTKoI4
AiPcZW+VR4xw2Q9lfMwj4iNpLXIULfQ30LpEVhgRe8TAwolRu0RUSP3Vc957Xz+l63DqB0TkOHz+
nPWShLpC78NjoGkjCq2yfERjZB5I3977UjgFNwn10GlSM9Hjjb1Vh+4uSSXvNm3JvyesJB32A7HG
W08GmkjR2G+lfPAOdh0Gt7XiPn18u94eN0z0nBYYAoIgkOCLh5flBv0iYHvHaqTpnieI9KIN9WWK
8dHx4nRcV6Z0TxjKNRD0nckT7ALkZmosAjy4VJGYcdoxPlz/CK44rLskeGgtbXxuW/FTtrzxc61Q
b6WWxPKHNmJJ8K1r1OzbgcsVTCMFqatK5sTFrkMUPRFc7egfyfp4SPNSHOkIyKnrSNMrd/milXWa
p/kq7jBvJGu5ctnaNYRhV+TktBztPtuGZt4BYUfqocGJdkO17V2e2gaR5egCYNqpgETvZse4ZcTd
FJV4ZbP4zjPHtTmJaZn4cGJPu7FXM57oTGNs1CE4qqMtLVwC7e4sPDAnfDnIyKptaaQJKd9x+PXj
sfZ2pmUTA5E2bfR0FqyL+42wqShMgU1TcSkMkYiucmzSEpYff8vb6Y+nOcELwGL0n8944atfl1Ua
mfZq6h/Dsm93duh1DvAjmjtDe6yU4Upj2TtjiCV4spQDw07i6fN7qRVG1NVpFh6JvX+K0xJefgRW
BUjodh//rreHP47JlHqxv5cVnY3a+TeVougQ58Xhse2Unwj/1ZXiivKTZ8U/iBGWf5JxYK4+/sr3
fhxfqnA38TLrl1knGUYCQRBIcCSEW7o11OqTZxvSNjbkXx9/0TvPDKAfnhULMQeY+Qz26pn5WU9W
PmvzfRGIdp3HtQEf3v9qRJffDDJekY+/7p3T0oSZMzbYonBHL9tryY9ywZqEQtJzah4Q7JRryw/G
O0gvAA+dSDwrbLd+ZI63kHcWkUmG/GI3+bJE1borfVdsSw/LNPOT6f1o6hpvQ97/Vv0+egiLvCLD
MQquRBO98/yZqqZBxhaCFJOLPa3wC8s1tEy9L0tTW+ZtHp7oOL2tTTabKTkey96meub/4kYRmgB3
DmYJfnrxyg5ugJi5KShciShvkL19XT1FzW9VEr/YUG1r7GMxtlANebTc2vUipODJxC3nbqo0WZAe
+GyNFDBgwnM0V9niorwyp7y9K0wmICI6VAhBd1Mm0Ou5jARjVQ1ZPo8ik49NYz9MLbB3hbBuNZTv
D11a+Fe2V29nsemcyuswHS7AVC+23HlejVJRuN4RII1iCFJkV3GsNJuP7/wbookT0+uvuYQdUnb8
XWaY3hHVjSjrZYRjvsXq5EB5vxhE6Y1WvZkELyVBmEScXGNxrl7AxZ3VyflVg9b2joyOtdSpxKQH
BGNwKFw3uVi3dnSQYvslcfcuNV2JPTZXBt/bSYFtCaOd0CbmLjCY80eLYSrSWjVj9ikohulCvotc
f8XTsmVSff74ds9g4/m2kTUaiAckD9LmDa8X12oYBEL2jmoRPsiYr/dxjlsSbwE9X0LN1tgNy9+c
XLybCYz+guPBIuzPSLe4GdVVpJAkwjbHvq0GT/5NS4JBpkEsGUTRWRSoVS4YezMWn8AXcDxJqPcl
4sPNhab1yY1k+360dClpWJrAz6vAE5gw+5imKaxfa6EP0R3uq3zttonxXSV21qnzwX3B/eXeWjyk
K1PNe8+eN8qaJmPuCujs+a131aKx6eYJjg2Gob2RjL8s+Oq9K6S12opmr6NfX+P7ANkyvWwFn608
52q+/fihvN2nQLJyrJ6yuyZG8WJtrWUNwLdU/KPOMHSoaPptjwVGzrKLbjnlFEulbn4mcS3//sff
ywZClaGMpvCcS9WK0PvRSyuyjrzcINuVjf4po8LswR3EUWYTt+uxtGzTsDavyUPfLrjweMCNnNvY
UkDtnt/3DB9GUcApHGUBd4c+/HftJuEyUUWcO8UkGc3JrN/bufRJ7mv7NFCjtlGYjO7D2ie2ugqQ
B+XafWhdC895ZwcLrsj8ChRKkzLhoeeXRmg8hgMls+9DW3zL/5Oz8+ptGwvX9S8iwF5uVS1ZNmUn
dsoNkXgS9k4ull9/HnqfC4vyFpENBJMZCJhFcrWvvIVayLr4poIO+G5SqaevG38xofO2IDzhWqbH
1or/1LFSPsAWNv/9BJ4qLpQ6VZDw5rzjmFc1ikVG5LhhFfe/HLzbVjKU44VV8MlcgKChX8wCxH9z
3gvKk5Ci7+jZbpq3rkiC/lRHmCJ2ArWkhRf65BJDEolslRIuBx08uYtLTM0whzTVznNTym3b2BER
hpJ+tiotgMmlBs4xKVRlYdBPakdscL4eLvREyu8isR+vzqyE7V8h0OzKaQzKScdral1DMwcgFP6I
hwpHIWEG+6QdOH6jDJvNbvSetNEOIJeUCPY3leWs66aQjopsQWorbPlv3eqvt3fjZ4cRyD1qM+xE
XK/l2WE0dhKS7vJkpdmZ6V2u4iwWD/hQNRUgVQ4QBIi14gRPWD7yVPbBLuVqHbXB28JzTONcXhHI
rbE7QSQhHoWi4OUsObEkKRiTFed2zIpvppEkKN6bEaFY1W0GGrzQeIb8TjW9F0kfui0sG2UjBvh0
EqoPKf5Rah8Zp04aMO8ZE9xsEXxeZTgS3CcJ1Pnbjzs9zcXTUn0gWkQUEacgJPdmt6diUDXPOUzO
cok6KzQ+Kv9N9OKMo7PuR0iGt4e7WsIMhy8q5zTBGIH17ONMnGOvQ4mcFLqNQDGO6a5HZhdDggye
b4DYFpdusnBeXoVi06AIMHEI2I7+Lgj5cQXDuyLtthm0oxKzpjaNiHWTDgvX0FzykcIgspN8QgoF
7+Df2buRt5q5LBeOi8TQnjIJZW2sOVE3aNuDE1ob29c2qb/v2j+JuM+lQx/LrhAvKuRBpMvvJTQM
wPO/9ajr5mW0M4oXz4nxWBP8rS887BVuanpYDTgI7CHcwTlOLldplVnyWKa55DY0DrZWKp6tsYr2
Ux70FRhdfJdAeMdu3XlGvdU4ijSeAhWUWCA/osRRtbJ1Fzq2ebi9Pq5PG42ZmPA5pC4WYp2z5yIj
j7seR85zSzd951deeOeTJB0qVN9QZUOdrqAbTMrgP9pyFO0dhV2ld0G7R/YdMFtjowrgVHy0Zgj/
+HQjn0CDjQth99Wu0bnfOPIn3ORUsJlW3IdE1Mt8gdmtrD53TejsDHEe0yNOiMUqRWNmoVBxfaWS
UxFosEFpfukUiC4H0+MRUwDEf58KyTbdKtddK+w77EUEYaNfwOQxa/V+inf13I7uTejwaE3Ivyd/
3RWK9uHu9hxdp8UGycPUZ+IiAjE7hwCgGOMQgqjOGZUCZ9+39RhsSPooUgIeem7HLnyohPPDBiWz
72y72lo5IPaNYWjMIYqT+9IIPVhfZf3VBhL0VpQS1WDZgym0hbOLio1j/wW0rDQLp8/VtPHglBDp
wRDFIxk726F6XIyjInv6eQy67diHk8EGtI/U5rqgAXT7M302GMhNalkEIdOAl9MGHgvP1srQz2kc
Dyd0lLO1h2/auoEFclc7wZIf+tUpx8tRfNEh47BLWSuX4zVZTfO2a3m5LGhWuEUmGwudsoWD49NR
WIXonLESge1djpKm6C7blamf0Tft16LAhwtuablwK71XqS6uJU4AKoBcozJuEFSWLocBLh0lidRb
51RRxUmWmvYlj/1u09ad8QzxS6bqmZJhRNYorQLK7FslakcDrbXcRlcd3OwvpM/qcaL4xLBphImk
TTB4f61msL7bA1yMrq0mg4NMNpvVFLWitksNZxK76bKV6Ct7q1q5/4ibavwC6BugT9jXNbx2r6h3
mZfhziQPONqsiErSQ1TZSJhJ/DeS1lbxC+2Bu0KmjLt2vErFZRT3t2JVmgLjnEgk6oYGiccFCAQz
Lkx2iCKhpBb3ys7D6bfE9zZElkNYCT7pXFv+7h8XJzeVygk2YWe5EeexMVkLFrWFI5/1MEOMAxzw
qilqnadK0Hyh0bCwGbSrqAhcvQrOn9CIYBkJiMsJbRCRF03Sj64i5KNt/VCE9hNrwlMYIHkAGsOP
jqX9Mw+G5y6JVwo47zJK7jQMIz1nTcF0q0IoVFHXkiyoJn8T/Q9NYXrFKn1h1LvKZNfQVQ49aZOo
T9hhrOIouMfeEtcQINHSi42A0Jp18tRWzi5Xsq2cSJumW+iPXyUD01vS/0MkGZYI0O3Lt2wJ3jtc
cEYXaT8yfbWqT71fJv+Fo/h6ewI/HQmqxP80RmjtXo7UoY8nbKT5XBFZwzea3Pcs6uwwNk2yvT3S
NXKWl6KgTJIL+QSGxuwgAxGoYE5Tjm5u9M9hrb/VSfJkmwABc1HfhSLHa2xo/qICtw+wpUsiXN65
lPGK3RQ2BXy5XFhM11ib6Ym4FIkjJ5loHCgurl+s1kMZu+rRDWqrWaOwqh9yVaDR2uj4gQGXK7Yo
OJj7NFHsUyRSejXmsU5hLWg9okmYezs7YRb2owULcZN3SbXQcL86JVEmVixwrnCs6RjNy/25TPKH
M63iSqODdqFdEgHG9XlhYqbXvDgkGYW4dpoZ+iT6xGT6GIWIzmkgYaiyG5P37RQVP2uuzsQ4dMSi
k4qBjWqJc9ZyR70zk7Bfe6MMRg6Cyh4iNZZeTdFaDyLw/uswmahQygiYyhhfNCFh4HP7ad8RKLOn
pXMI3YQrETyyPdsbcaQXih5IyPia3ILCicI9TlzGLlVGtSTzqJOjgwrLQ+gnWCzotbwngw/OPZTH
V8/XqnOCpcweWUWTUwosHULosb+qKgc5YMQ710FRO4dRwTtI0GDHys7y99hCSaiB4Hy+EthWbSwZ
M9xWz9O9o407J0vrt1itJ6az3HqH0vB83AaGZp85SUbftYMONFjhjjKCemCdd9ugiapNP6jhkebj
n3QI2z088OZLOHT2TgqDJ3tQHBZioYQ/u152XGwnkPvQ0h6Cn/HIrX2qtcjZtxI03tsfeKZbTPMQ
AWCdUpzxnnwSoV0uhyKuQiyNmt5Fjo2bzTEa/8lHkg8huRHgP85nfT284uXmPdJ9t9xQ14d74IPh
uRpL29UKss42tcJ9ic8spq9Oft+0AZSO2u8fC/Al9wOSmn90JdU2FPxR5ZKK+g5urlhY2Nd3BY0E
gn/+gPyh3HH5IsLsY2MIgs5Fv1HBpZdEhOUr9hUWdH9YXW9lg33FqhlEs4t77K9uf8j3A222UnVQ
+WhvK8Sk5PCX46eoJzu1nApXxff2VZFqcM9Wbx/7joiUAGTYK1FYvrSGX/+sJbKUtq82teJ12CXZ
4eb207y31mdPAzELyJXFgQfwdnbYDQidirZoLBcWX3SQzRKcqz0a1snsYfjbrYwHoNVMsnRCo9Qe
1b/SNm/flDYZnmk41F814eGcR3D4EFWy81TGZX4/aJn1KNVp6ga6E+9giKWYvsionmpmhJBRJLZm
76u71BlSrtc6oKue6pVxUMPG/DlYZfAlK4rCWVjDVzHzhNZU36NzamlXrd9c8yl5Yr/rasgp7KK0
jlwwN9EeBLCyrspukWh/dVA7U4+ZMiQYY3A37xoWHxI5VKASNB0yG6FFqd7hfjz+JIHwH3Ccqd02
ruRNVClI9ViK2Ov9iDZsoov/sJ/Lf4HCq7acqOpaHSDN3Z71T56LJudENwUHdJ2pDEKL0MCldlmU
NDlFnJuHQu3+P9P3fzVfugoi6JpMyTa9YtIUfY5p0pQswqdvdFxHbR5Erkqvjdod4TIqv2+/zucD
kSlSQARJMW+kRmlgJCIwHTcVbfZgWmW+tryg3hcIYi2k5tfZKS8FmG/qtr8XyadP+2FKsZvS8IdJ
bBfNyPS/LIu0J3JQ+Qf6VbXrRGNwQmvjuyYl5aYv0VDOUIX94suDsXLGtP4pSRJWQhDc74YUoQAF
vbnvZi6Ju44kXGAhhNNQiuLRn9tf6OoufycI09rGeEShYzh7arSS7SgXje2i1pWtellB7y7UcIxG
d6k7xfbgPEhGNryMZRws3MxXNTmGniDbLATqGWyFyw+GYVFAohc7rt2O0VbunpE1ljcdZp9VYwar
ePCWqk+fvazFVp+KPGD750daZfihhkCh7bI7480oJHMjisx/ZFpbSmBpHJxseksN+lf9UoXpOrXk
damhw6AGZSPzFJev21eRE8R5bbtNOChf5KzqVlrQNrD07fwhFi2mXrXn7IZJOnHl2/a4MRI8BjOt
9ndIiRE2+KU4IZhLq64c5J9jNNFkQnMsV8PYppNdLwZW1QgjEmtj+TQaEv6AUSA2GNwiteQNUoWl
gGFuR4icd02D3vfESEDDDQo9dCP8zURdDa6ExppPMade15HUiFVeVNlWpJKO/JfjjJg0Z+FdJYfh
MRiRgjVG2MO67R3QCSkOkS+ahwjT5nU+if2uKHCE6xTNgbXZytrX24t3Jl5B6MHWBvMO29GGysz2
u/ymURUoYYL2uJtLmrHqQgGXsUxrVONGzGWNRo3XDZ/2npj+BX1LZR0hmrMpDJA3xIpfQlTMtgE8
PHisLTgBD2PcBxRokMlV1CWwwvVZxLOCUQD7SGFN0WfPqgizleowofuFtSOCetlWG+F0I9r7fPur
XF9mNCEUqoRTe4h/nV3c/RiiNY3BvauMZ4JVQKqdhfygWnwdTGUhZLq+LxhgAo5yZwJWmx+wGJVj
n5kYmgtaTjwqdWOsU9FLm39+Iy5nJolSOhCcOdDH7BFj1HRJc0vUM1aNaOVtkga/A10Uk6p7spBN
f/JSYNlp7XOUg8CZOxSUStqWtk6fEtd5+pxW69FS87p2YZ6uIYbwp3gvFKpsLifMpC5X75BXXWuS
H7iy7/9ERQoA/eApiDjKTbSSzeI+HPpoN/ZJhZ9yqj8hRfPl9oedaWW9byBaIsBEiODBNcmzRZn0
zdgp5ai5zRjHWw3r0LsxC+0zVk5PwCkGZP1SrgSjypNXpTBLZCL9be/A/G6jQXuo1OBbaAzdAwyG
9r4cun4nNbK91+w4R2rSq8/YUvsIZevi4CUdhTtR309yf41fwdOu1WKNuMh9hKkAuuGKnm8tcDSr
CgbzpvLDABMGJV/oynz22TVMywnAqG4jkTFt1A8XNUo26HE6re6GaYumvWX1J0T9MHSME9VFKar8
VknOmYoUJx6dAmANiiV+3P7wV6kG0QD8PUItkmjYqbPvbgQ+RekUKUMbctKhNYyWunSq3+eTtn6a
Nb8ajAd2oJVdsxy0/e3BPzmJNDSTWHbk8QBXZgdErqhR2FmFhqq/cVJFoyKcjntiq0+O9reH+mQr
kXk7Jhgt+l+AOS+/tWKFwyBFue3m3RD+RiT+ZykCeWEVfzajTCNxJBcshQlrVoKWzEKWJI1RtGFS
Wko6CYQjtx8d0amFVEcnSxIIZ9WZtTdS708Zw9u5/aLXoYVCUQg+xeTyTPo4y91ixIHtFsV6t/Ot
k6oPj+qQpk8mVev1gNzjyYm4EtNCLMRQn3xfSAxTvYd4GlLk7AgZmzpE0Z8AF0VJZVc4voJlE/L9
t1/u01EMBaTlJNAHRvhyFlMlFUHVeo6LbXp7TkL5pCl98nR7kOvWIDEgKBpzoudP/ZLZJzRa36nb
3rTdItHOdAn9lQKB56gFRXEqTL181nJ9eNAt8YqAuPxkBKmx82qr3iV61h1iy2+OrdEsXHDXG1Wl
pAoTGCkMw7LmcN1SGegZgctyhT78lETd3Ecl9EHPyQWuoHKDIp/ZQQ+PqKAdJVQqF+6i63XF7eow
vAZ9nu8/W9qVLftKrJBV6F4zHLusyzd1U2JEEOMKtamkLNtQtFyCNk0TepH7c6cDaQBxBrZJJ1q5
nHDU5mV7KBXLtcb8exIL4GboWeRd9Ezr9pcmCbFwJF3XPqjST3xblVec+gKzyY9FrPh1JY0usVm7
Hyoj3BcOaqHAN6sHxfR3ll0p93oU5hu4CunWbg3sD8AxrGnct0uVmE/eH3oKeQLnFpSzeVYkS0VH
gsrx3BaZsUWOllquHUbpz5jOyn2dDYXbZLbyn4w0PPoF7XoY443T90CNIJBrr7qMxI7qjem21OXg
XGgapSSNe/2fN6YKWZ3nI1Dh4JsTfKMwreRSJaZU9NA8m072kLRtsLAFrhEujkogyQE+XVqTEdTl
agB03EYIqymun6djsgqCOlhHYdPvcL+7D+IUz5BmHLZZK6s7R2u/IFXcUkn1nL8LJ8Qn08J1KQO3
o3dEODjLGD1paAljJcVFmDg++KhrHwrdIAGihBSJlSMV+k8vGMTGxJBoj7D+cA618tBCH/xR+4X9
4BQI2ZDzVaQ1Q1amB19Fi95pl7Lq61OD0EKGY0aFHAzIPNY3afjWUqSY7qhK4x+/Rj8pF8oGoeTV
oFl3QR+9YL8+/syRvlpYEte8dbJLmfohydHUcJ4ja6R21KLO6U3XcXCZsqxTg6Yg/kYoaknHcXyr
0v9K0b/lkb0CoHbIzPZoU5BY4Tu54hhaO/ahjx6spl4J+z4yERXA2rY2xB/JMQ63J/Q6EGHtIrYA
hBYNrkmA/SISC4IcbCBGT48Bws3om+PYlfjFxtFFsDDSdU40ZQ8w4KdwB97lLA6R/aiW0qLTHgtl
0HclGui7DofkbQ3gYjsl7gvhwHXzirFQtgJ7Q5TpwBy4fDUD3eTEaBLtseo8mzJ/qu+lJITTGybm
m4pK+NEss2DVTfG+Edv8wwu2lET0r4kZSD99O7J2lSjDdR7hK3X7s1+JjlHrgShOLYIFMkGGpnn5
EAFLnO75oDWm63uPgAKKqtjmQ/AW6N+lVNngd7ESsXkvsuyUG0mPaUq+itXfjTE+mX59X0t3po3k
0VcJ0rFU9CsHdwT1IbSf8PNeqUFCIq5tKqdbTypQPSjcvr5rMC+TrKXF/knkx5sQRVuapRIyvPcm
PrwJyf2YmfyhwBa84rsUb6SxqpCjbws04LFlqtHq+N6aSr1GmKrY14W0wLC5PpPIJJDJmnyZp1xx
trIQAUMwNzJV1+xC5VQk0lOqOdu20x9QJgftF3Yvt2fvPTe4vJzfcxeAz4D90BeYhQS+0phV0Ptk
w0Z61I1qK2hUBEa+ifGEjttnG7S/LgFJl8PdOGRrnNw3nZkf0jJ/9WVzXY7PvY1/kHEMvFOOd2Qk
Fe7QbxvMtOxGRRR9jaUS8kTN8+0n/+Qi4cnhTXGMqGAlnVkJrJRzKwtiTXVJq/vHAKndZ1/0kWsV
tbLmLuOCt4S/NXRJ3te1bmy9UA039QgQ/faT6J8c0BR42AZsUHLf+ZXWq2FmiyDVkZMbwR3o95Et
rYtUPcdht3XiZyV6SttoY0vBXTk0BzYRSIFhKxnllprR2Ql2uGSdRfHaS0eQk0b1Gkn7ykCyzn4L
5UcDWb3irMX40fjlXYmWbGepr2F2MGU8rmzftaIa+7FHTyCt1oT+yg8AQjQxBmLGvlTHJzj1X5Ks
pIDX0AcZJes1a52HSTmA1GWJwz/Jcs/CPY08+F3ThQoLZOPL88DMp2S1ELJbIc6kSxz7I/YP8TcJ
eeyW0Ce0zkP0lYJfTbMxk3HBcoVyCvq/o/YNMfe1L1yqaUjo7gof1jxM6jyTD62t/USiz1xZWfKE
noM7ZrumecnRFpKNu9sT+knygLgEzAhSTI42zZotLXRjEJWr2tHVA2M8BZKK5AHZ4jktvHQXjmqy
j+q8e2hzL9rLUuUBRo/TYQWfut1IhpzcWyLBVscX9hJZ4Tp5AsBAJMlJiwSY+a629+GI6kSsDQWI
YLdvwmNUN+EqNDvjDo9bezVqlkRxN21+EogOO4I48dZkKOwbIzYZjpN/zb20/y6qeuEQ+ezgpOkL
t3aSSJ8cwy+nvOtxjIwSKG3EQsqx1tUfhLfBIaJL/yTSINybZiVttUoFo0al+WgF2pLK4nTLzM4x
uKboCMFE5tOYs9tfSE6E6yf4Dl+L7xRkAsAIwNi6HwPsLxaWxyf7nYAI6KBM3QNVgtnrGp6RO6Lx
8LC0B3FEbus06mVyxOuufPBjBPLKDppMheHYDx8wLf4LUcqCRW/8nls43WRRwq1Y4ELy4AhV+eVI
vnWnVr75JA8jDoqhJy/cK9dtdUoJLGmwSxzzOOvOPk+rxKFdlk7vtnJ6hFbRu2FD43sVyPhgRSGi
5ZzQK7O39KdaHoJ7OaRx7jlhf2xE7B/RRwxXqh0MjzW+kq6SRvZjZ1jbtrCaUxUH5ZYMCpf3Gv2C
rIzPbSP99k2EWRaO2s8iLx04IppiBHkARi4XWtqOOvi1VnuMqnSDSAJ20kniilHD0QvzmdvzfL3X
iLrIk+ljAXmy5oEN0D07MMpSe+ylVlmjP29tyrr6c3uQ63UL64d2MWcKWQ8X2uUb4cuN6HTrJK6n
B5lb2vXzEDrGwxgX/5z7TwPRIqWuZXBpzup0MN89oat14lq+lN05pfivSpxj1IXRulPiU0bsjxNr
+s8yTsDVDZqBk40Dgc38wBK5FzuRnOZuaDn+qzYaP5Bv/6oXMWAWx27v4iD3drc/6fW8TUPCA9Bg
zZAPzC4gD1a2lY5N7kq+bZ6Q/VFPjbEEjrqO1CYEIPkr2QZ8UUu9nDe500SKygexDtCPbdQMNjXX
PNpaZorrm4qvgZSIeGEbXx88JlVWFHKgq5EMzgGP+A74XjhahZsNBnZzpiU914XePlYR5qSVfqI9
rlCD1oZT7lHiWNgP19wA5vLj8LNzL7QiaYziunBHuVqJ9MlLHiRQWZ1AAr9rNxQVv3qpuNOBu+ft
79wWFNPQDqqyL2XU0Ch7KYnd42Y/lidhSSvK6j/tojpjEJ+vW+U5cJb0Gj9bCeRbqLnRtIdANf3+
4bZ0sHIr7CEsKRijIN14joqpbh4vfJfPlgIdF/IfrkAO19nOkmUo0kYgF8jgxP4hCQM+Tpy9DnaK
RWHUVmdr1JfigE/GRLoI9jjHuc3LzaZCLQezHk0jdaf2PgZbWPzWzwbmO6E2bKPSW1doO7fiN+IS
j1HxJXXs51xIk4PpUe3Ss64F+6xb2hPXpzO4hAltxNIEyDev7PYjniZFrGRulHffGtPKqYjI5mHU
U1Q1ymIxLb7+CCDwOJ0Jh+jBcLBdTm+hVmXIO7duIvTsW5wk/q4q7fE1HFQgV2oINz3Ro+4xrlVv
Mkx8ztjQL1lYEg1hTLmtPDBmuFH42nPaZOEhKqzxV+oYwdfbB9InqcoEoOfgJT5CPGnSXf+4DvPQ
AAhWFUicE7zc1ZbqnRpIxvVaN+PvvdOcvazeVTklvpUimdlLORrlOiffWLgDrieIxJabk4gWTBq1
yMvniGzF75Ia9KJcoU6qSZ20a2un3GNyTrdQwaHm9otf15sZj6BjOirpUc8bUyAOyyiHkuWGwo/R
8yqLrdHY0QM+JrvG7pVT3qEr0IZ9tLk98DXdZMKg0BAFgzd1UN7t9T7sfFxqNMkWVuviIGZsw6xW
92IwpKNXw/BIm056CvweylCBy1kNpfdHyK9gJELDHYHGb7rUWZLL+WS1kh8ChALcxyJ4z5s+PFKs
Vb2c0rRx00Y174hkvaNhlLifpnb+A7CtsxVJ/+P2d7g+ALkrwMRMhWcDyaxZItMMflfmIc7qRk9K
aiuxtR4VNM9uj3Idw4BUeieJIHdK/3H6/cObRSUe91VSlS5iGTX4wbTe20ohP42BEy70Wz97oYk/
BDsXgABzfDlU0STlYNte4fYhcYMHpoWaUDUu3LPvLYnLbGKi/gKv4HDlu80VrOCDks5ksvcY1XSh
zQHbNgKoU5Ya5lqtw3Jb5MbvYtD7e4GO3B+ngdKuWWTYCWb2W/Rnta2UpPXaNMZfPZHRrlO9cAWF
XkNLIEGlujDT7SAJ/e1fZ4J1RVoCYRjsJzXDy89TmY01AKDwHkXQUqeJ4e3lZlbvu4ry7e2hPkn6
CEKmgFJm7jnyZ1NRp0j6AocpXagevxqyvOewEt62i31/l4Y23nWc3HeaLNG8xwQbLcamXlh40xAf
p0nDvoXQy6Rqhyq2Mn/dpm+tKjOa5pF6p7TrbDwDQ2ewX4WdhHddnIe4v9W1KwLtlIvEXxIfu+L5
aSg5TScMIsfsLX2OwgqH0AoLu7MeWzSf7zsbq82w9He9N0m9yTgERuzqQNNHcvP4R4j73EES0P8a
8o3nQhLqOk7KYDcE6vfey7q7PFTa7e1pmp86iJnSCaXtNlUzuJSnDfVhbzq+D2dkwGILb+L/gq4z
qLnY1UE24tzVKgCzWpi132+PedV/mwalkEqMSsDJX7NB/Qwtdjjl0TnVdP9L5zvwi4wIBZmElqfd
w71GTjW4kzS1Wfe1lJ2QUE/XMV7gBjyoYikhmF9774+DBdX/RCdkW5ffoAVKACTPDnHWdn5HavM9
1Yx9YrMjszJf8hWan1DzwWZbkJw5pFxvhWe9DXGNRIcbpABaubc/8fUrQVycWrkEtwTlVzerInx1
6EV4Vht8Fe3EIwdhltdV35t3Chnlwm6fH/GUORSAi4Qx7DSUeWZHvEo9J/Qy3qrzjd+joccHI26K
dTBIS9fkpyNN/RtSVG6u+Qmf6xL5W9tj7N3XmKllaHetkh5foRXJY7QQoFwd9O/vRdQL9G+6UuTZ
e3UxTE6OeNgDSrPG/3an2VP3KkRCsMOPdD167XMRgzqiHA4Tx9oa/nCHD/iuSOMH3MjgV1AUT0hg
CGxWyKrsfM0/oSZzDP14IeifR1PTs06Ec30C5HGfz54VGT3Li0wHt7xiUCGAZPbz2KjZthDoUORy
2GGkbnhbvcDH+vZq+2xOaHQZSDmSzdIHvNxAWWxXVdYxcpga+kppI+0+TDwPtzk9+0fS0fSSdIan
9wSJwhV/OZQ0moNRhchwBaGVrjscG9aS03UL8369SacTCkgey4wocd7W9IJYaiLhR+cCXiPNgpgw
DCbh7vZn+2yTcjWQnrG0EDCZfv9w9pqIHEJR7MKz53iPie8Jt6Imeyylrn8M0VE7/F+Gm3i6KF1g
7DK7kAHuYHpSsEeheSBEav4lxCy3jmT/VhO1394e7Ppe4QtSH6dPhuUAkdjluyG3qhZRL3PM9cJY
9VHwp5RLpLraqNsnqX2O1Prt9ojXi1BDaoEP+V5hBvV6OaIY1SJo9Y42uG6CK076aof0Z7sSWtkt
nK5XlQ4CNAXiDsUODtgJZn05ViwMCFWZagDZ0HZq7e16qqCb3q6hI3fNUeoaaWMH9m8j/6L66l0f
PiT6Oe9fgvRcV0AO9aMChlkNKIcm4y6UenVdWdkLrgsedkPNzk40lKTyhce+yjN5bOp71ConmT4A
PtOy/7DguiI0e4f00o0xyllFqdZt0Ckndg0iXKdLo/gWoRi4MpvGfFRkIY5CQeUlspxmYeV/Mlck
OdByST0MQoHZXBlVU5lRjDg33mrK/dSav+ulEE4r4O2Fl57e6SIGRAkcPg8wBQ4n0pBZtQ8Zf6N0
Uql3s8BHsQnVwF0vV9m324vveitfjjJ7odwvCrPy/IEypg02XVMxcLCVfazR1PL8Yn97tPeO4fyl
Jhs2qOkWYgnvsfeHiVQkhHfsqh5cP8OLufa+Fjbmz3ENqTDAE+BYdj+kyD+1yimLzmZ3jMrnMHod
ItfwsDN+823XiM5qnK3SYd2WYl2YZ2ByblL8quPfdXVMu//8Bk9uGQGenar+Z4+/xxYpezwGnC0l
F7xrf3TIiw/O0bHRc2kQ//7eFGe/P4XO787RMCmoYFzfRVK0dpQvmvEkjV9leUtmK3VPjYNeWLQ3
yr+OOHTKK7L5gnIk5hsrK/grOevcSFciujMnnaHfmf+tk+JVFr3RT48DKCz1Lyv8k2V/UxjytqcT
ZhyH+qio3wrn0W5BQKmbDClhCfy2lRzwPVnd/v5XuQ3BMqixScWYujzlg9n+Rwwh7ANyKdCDLS3K
1lFekeE33hqn9+9L3HCRh0/xqxxL/ZQD61uhu2stObq8h8mzVUBaMaEFidxR+J522YdVkMa9DZnL
69ymwkA7lI9RcTcYzS8sJCgUBckfmoAJPr/Gm2JH2J3/igYqfdmqBYhTYqWnHUU4npL6u93/Nyp/
HOUuseFzSI+t/ksCWZGPxUOc3/fNLsqtb3quPhnpL6une4wyxpqy3cKpcB3AABEmN6XZwZV7RfXF
iDuwOjPRXDWEf60FXyUqpxif295Oz4zsHs3+leaUxsKwV+1c7b1NBx50MocD5DALyRXMbrPa6Ae3
1ZmkyKrLfT8ifpkYXrPXIxB5aA8L5XuoefsmzZIvcasZD2GeFOc4F/pD07be2gQa+88XNmUZ7ALR
GwXTfAWMxBvYCJLIl90aQdoc8eqdLjJ7Tc1sVU5AtNuL+vqgxOSFs4Syn4ZxtjW7HGQ79eUhzBkN
ydvdULQZBNh+CQxxpYnOx+aW5uifJDQRPJ5tHQt6rqoUKrT2VDp4nMjNASjzKkm+iDRlDYqAVpqx
9hXJx7IYdOao/I687M3MC22VVfUXtEb3VZysRQ/nXhutaiFyuT7KJ2Ydtzp1CxKneTYYRvzcDMgb
xHne0IbF9+HUOoCmPByNvtBj0f7e/vDXlyH/R749WqZAkcF1X25jRDdKk9q47KoS1OzGCeqd8PN+
q5lLwfMnGwyaPjeVQSdx4rdcjjSm+hhIPrgFC72zjR+Ca4T32668YDz5wZ6qmvfWGe3L7fe7LoMw
5QQdgNNAW4MAm774h3NKS3PARUEyuh308NcUlOI9va8cxX1lcDMq2m6QlR2uNyT5uiS95Y2EeFU4
FOtG88FSkOjtBZTUgwkFfoXDssA0qot/3n7M64gVy92JqUAxZAL2zwKFEHuPaKhNxDs0L4fZVStP
WVmbj4U+husuNKKtJtql9ucnc08VBAgywGvSmTlUIEPLrfLwFXctUuaxV2zK3RhCgAUQC6vsCiTI
xoNqDgQS7g3501zJcZAGcFq2A2hFjcyNImTznFTjS1LEI5BLp9H/DDUiXU6RPNECWJn4Zf4oHKPf
6wgr/qj6+Kvmi2onGk375xANYopJMsfjUa6Yc8jUJK2Cui8ql96GjziSIa2KvkgXzrfPluHU6nu/
XKZ5ni3DpCxAzhhl5Yb1CKwoCXCQRsFvpcAdfGg0Sd9FfbmV1SbcEYmYm9Dq0ALPKhexCG0LKiub
zJ9/wDsb18lkwTLEfb/0kNNdc3mnI4FF8k67kC9BYe5yr9hNCwjbbHO3ab+HKH4dVa+qjnpidN+z
DMxM5juwIL3BOI248Zwb7Fe2cloE31u5O3bpP1tPapNmHuAGygq00EjvL5/HalS0wo2qcAN4aS+6
0RWPox19T/vQ+S7VkfVFDAD3pdA+SVWQuLYZmL9UBENxIOy+RWFF06SUk3+/qyZFHzCJNExI0Od3
VdvgftPWtFQTPyi+hnUe7EQWj9vbJ8L1jUhfhPsXQDrCDwA+L9+9BcTdlODsXctOg1M7hsj+moO9
sPqnZTefcQxgQQpQAkA7ZHbuJAkwB7nMS5j4JESwKcttaRvjxpSC/0fdmTTHjWR3/KtM9B1t7EuE
Zw4AauNWZBe18YKgJApLYt+BT+8fqLatqqJZlm8+dExoJDKBRObLl+/9F1D2Y/KbHZLlgzIWxWgy
RwztT15qMOxyHku12GMv1l7LnUwGOFgXGonnYY04Q5eXxGXxYjndamorh1y9zRKVjjCEWd48FKOS
fnOQYHz/E5018ngd6k5LD4sze9E9O/5GqjJHVio5zZ6DDBWPTgm2qpVszKSZNgWiEN/LWt3GbTs9
9eMUe+BcO69TNYFUtPaYWPklgbIzwOzyQEt1aslvUIKyT/KbsgWEkWAsu2+iYdvphmsnpeJAF+gC
2MyZkL0iG7RDxEb2C0deye3g+LPcdZ9wXlyon7pT0K0vBteJEK5xkN+94WdtV2Rtv0oGFHE5G43+
yc6SzkVbcnrsW0feNUVce3La1rMbaTH4uTTTvr4/2Ut6cLRSaeeQnix4bpqmfNzjuS67cUbuc5L3
cgN+RY/mOF+snK86BaGQLLPjXQ8c87FQyngXy9LsvT/8+bemP4peGp1yfWG+nVbl7DSqnTlJlX06
ZuIxsJ1tmczjNki1NVBL4O59E2zQ+3rKy0R4RtGbvoWfgzrjlzfNQ/67VU8eZ6Es0WfHi+DMxiZU
zJbuUqbs6d6nV6kaRjcT/L/nKgsuXTjPItEyFA1HWHesL/Rvjmc+6KJ2MpxCobxQzPeSYTXeqNIk
f3+Cz9JDRrHxaaUoA1UCKsnxKHAL0gh9e3m/sIO9VG2zrVYoA4Jj07hna9WHyjD6VYXi+oVj74wk
QCeIqi5XWApr8AROa9egxavedtpmj6UzvnKZaD5L2IT4Yzao11WrTFsrMj7lMkjEpAgBT+L1t5+6
yD5MFqaydJN7vEPC4JCiNr4te/x+i7p6ArR+zzVddtGtbK8mZ8z2UtRwjlOX+aGnC+EEhUR1W6Kb
tdZGfFmHUlqXQCT8NDekL/RN1PWEaeuFpXyWa/K6lGFhq/If3ZKTRDwtYqfH9ZrWY1Wji0oBy7dm
DD+TScEpQHM6hK0scalqtIT24/3LqEuPBiwhtkCvvme/5OG2Ndsi6/Vmj8LfBliH1Xw0KAFKZQ9G
etWRW1e68NRik9WPCOO4w3DVwsaQ8s9hAjg8ewibxl/CbKnrFDsfggHFCLVcBNC2UoKZlfNcDupa
tImfFndtJGGBsEa/OepofyjZtgw0vCxR2olbz9bFKlSZ/gjhw1tI56EwPKkt/Kgf1omVrKHiba10
WEHE9ZHDy8AnRDWan3m0HfV81SSpvySKqRi8lB8LjJUYt60egvgErwLA2F5pRr3ObQyx+d9wkLGB
ttd6GvuBtAO+vUktxRPhV5mnGfVNp6qbJpg2GUUSFKTqPko4GOHGv7/Hzu+/VDhokFlcLJfC8WlP
OjcbmWZVLe+DbnZLacaAF5dBxNucG0mbwv3EbG1GcjFfNdMa8gv6jtguVleTaf2QtKrYpUZu+QE9
Cg/D6nAlQTnwm9rWbrm+XVIVPhO9AE6O7he1LtYMof/UacMRdqBIqUqNyWiLbV7G1Q0yrQpVw0G6
1udQuYvkNHYjMN3KYOsruW6DVZNqyjXe11/AOOxzix75oiZTebNIhnWgOfm9ls2XTt7zGAnIgB4/
dV7aDjQij6OXOeut1kyApUrKBf6UjeF6Uq3q4f3v99YoC2uBbg2JJ73r41GcUjZ6mIEdXD8bL7Fi
yHxTRqLt/VHeOOrIZoCsoY201MROk8K6y6NA1pruHh8k64pW2BcVMwS3ztSXUYbQp+kZxo/9hsKc
J+oGBRsrmXHvDkV8zfwqF3LU884Bl1MgAvSUuT5Bzj7JaoqsNupQEuV97eSapxVi2Ns5st15HBrr
uIqeMSnuVwMIPy8vSL0ktJe9WLSH9+flfPYXHAfzgco1/PPTaTHicEwwfsnvZ8d6dnQcmstQLi4c
g2eD6GDhsb9Ax4km81mXJHeaELePRNrPqG7eQEik/NeMxYVofJZMLaOga8jih6HEBeB4ISUxy1RT
Jmkv6cW8atO+XHVm0W+dEiCEbUfJuosHcydNtrUBIChdyNBfqWJHhwGmZSBDF31yyjMUPo/H19Q5
1xJjMO6MIUaNHX9WVxmxq6mKKPS5eepQtCgUuk5MCd+ekE+Ls++T02tuLFK8JNEqa1QxeSjifEr6
HiRRKPX4K9aWej86ibW16Ttfi6Yf3AnL9wtXs7MDlNsfpC6UvTCdWYSAj5++GLOsbVtD7EVWKT7V
pxxCVULBaGg3tRLvzLiTL+3Js+MTxRnO6kVMlk/Glzses9bHmmmkx5Nho+S1+JncDwnaIdZY6N+s
WIt3Y0FxWpln4xZDDIwuA7PcNXNsbyb0Hb33t8LZFYviJJuAhyErpIF8Us1wENkPynguIVsgBoxP
k/apQlH4hzRJ+oXdf74h6Jyp+OjSqQMsebrrotHQAyGBV6ikXKytfsEroaN4YZSz7JNZA6YLDWX5
qvRVjqe3g+AwUStI9oHV5eskwghVoF+2Ruc8/FhlQ/xJFEG0rul7XRj5PLqhCIZzKLZbGpg4cvnj
ocU4BHpntuW+G1rDHyO5u8WCIcGAMFkX+ijWIcROt06jYmdhctCj1uglud5/ff+TnoeERd2IAxcE
DVX4U7hYYA06zZom2xsGQBE0RdpNa1iekkzDQ5lMEzrodHgKfUBjOWjUC7NwvqW4VKGRD3ryVeXj
JCcdVGwiZnnI9nBrIjeHMbXRO6P32YF/Jb2wV7mSXDJVO6/JgX4g/tgytxpqLKcVafRQZ1S+bPWO
g0tfkaCWKzK9MvNboYdfQknOtpE8w/Av0Dx1KftEbjF26LGHprjNS6F6RTuXdB81+ckoOza9KIV2
raWy87v7baFWo4kBvZqOK7jy4zWSzHlvl+Mo3+mS+oE2eU/FSUe8J+gvHD9n3wGABpcg8C2UaSF1
L7vxlyxdygBMlAUDzdLeyrIvFr6TeYH2RF2Lj0EWXGomL7/v6CBYxqPzsBSgFvn9k8U/13pe0+uX
7+Cetm5kjbFnhml64a3OwtUyCprR3HUoP1N9PX6rXKQBanGDfCdJGULYmMPtVCK2S5l9vlDhOk+e
GEuHy/JKZiOQnITGcoyVLJsb+S4y1YO2IGtxdxGeDiTqRe/GftM38m1QqofYbFwVoH3lijp0NmFG
uzQf7e/vb+tXmerTGcZCYIHC0lwgdTx+d62z63h0KvnODsvJz80oWKEFklwphda5qRw4m0SOxHYO
5ORHaWKN6UJKjp4cddZQbW8zZ4WjVrOpQ6t18R7P1wGtio1pp9UWqcnvo5lGW/CT0kYWxksgROlX
tToRpiTt2hhEdhfPRfRcmcH0uUa8fZsWqnHdxbq5r/JW8Yjn+K/qfXXDQeY8Knl30V5nid3HM0AX
E3QO+QYUNgzkj2fAsook6dQSeqHSmb45wB0feuVBJKrnFIPhM6bpN0ONcJ9mh15VS9WFhOG8WU5Z
AbMmsi6gQUu59fgRAtNK1DCHDKLm0pVmSDedFjarqrbG6wyxvqsmSp+HuU+ucxkRQRwmS4gHiYbZ
hsjimzRlQrVwVjZY0/Y/zDbV/aCpcWhO4d8nZbitSXI2CUf2qiL7WQ3KKN80dlZeVbHWerKE7L43
T1Aq50kzb/Mg1l27yKQbRVMqDBdzYr2FaFOc37+/+t4IsSiDUCdfBH1QbT+NJ9UolUlXCSg2kyat
daToA1NrUNqIlYpwGbfdTSY5tV+LeZsO86GtUj/V8L6V+8bYZQlNWJLANjjQ/3R8ihr7zh60C9H1
POjxkJBAuFaRY3AQHH8dOwRIVduNBFhcr66aKUIzMYW6lNiAVOI6Gd2m1+QLJ9555KNSS9OJkpfD
wXcqvZeU0lguhIx9FYbzAdGw+laOkkstvmVtH639hX2kAcpcBEFQQDs5VxFwrngJFBRk1r866cOq
GAexaoekAlF60YTgPPpRVEChizSK+j6YhuWtfzk/bJNIa6STsk9EicA3/WtqIt3YfC4GXVpVQY01
gRbfTY2i7hItMjxRIByvSmPjq0k6HsC9XUrtzr7u8kioeZFbENhoqBw/Ut4gAmJNSOmgP/eZ/zIv
zcrsW1aAUwl1Of4wBZeU2M++7euQQNpR7+Ge8yqg+8ss4BA9mlMRKPspNkKvRffUT8Zi+N0SMDJI
9CwXlVeaRBTFj19MltGtFjRE93qthGt7Tu3PHdrt20wqtMP7+/gsOSQzYxg6UUwgVLGTHZKUQ4Lu
MDp6ci26u1hcd06NE6DjSKmHupAme7TYVypy71ewhC8Mfg6RweXrVT2SahDtllNQxCwwNIvNNtsP
6N9t0F4MtsKwagoSigJzE38reTVU8qNsR+Wqb1IFm4KiX2UUxd1yMAIvDM3pQkg/T9uXhwJ3zLws
nMJT0roteomDPcr2saY3O4rasl8UhbMROKO4gqbRrpfVvyJj9IScINsUi22gppfKqudgMB6D6sii
b8M1govE8SLQwFTi8DOk+7xSbic5Dm8R29RWZNkgmZSq8FNIHb7TycIfc9y9U5FfSK7O9xdZBVcH
Lg9UE858MrI5FBwtPSTxTj/ouhTu2gTZLCkqWx8xr1WqVZe29BtvDVALhDQkHRmXHH1J+H7ZYCl6
nW2TFel+KvMaHdbSeaojCTu6VlC6HGwZeAeVg4SKGYu0qVbN6FAkeH9TnO/y44c4ySsyakSirrt0
L4lYWlemlKzSIgk//PYosPvp8dCghYV/ig/LWkeRRJZEe3WIANnJiuQPOSym90d5paMeHxSUYWgZ
wttGBZCa6/GMxpOsV+2UR/vQGXwOc3y2PqZa7ENWWo/GZ0e9T4yrVvuoD7lnJboLitZ10s6fJLyG
uzsrmBBkjjEqlN02flZncaflV4b+0oU6jvEHNfoQjNhKCLCX3eDZDVCTKt2Sma/tfPgAE+rGDvuP
Zf1UYJK2qsuvyB3//veCAcgZCLaBg+CUlgzrpwu7WA33mKpc25mkYhbRXMx4lhvL6UTaoAjRElxY
Aqf5NiKzIxlKFe0FyvXb0pgsL4Cit52cYh1JVrjCo6P2BjtxPAsw3TZPVcUFd9Fc+KJvrM6F9gXA
GfAsl7mT06FB1cPpEBjZD32i0dzAbVBeKqTvr5vzzQ+5jHWzRAD0ak+jYNk5fRhbebjP5/pxkGfn
UDVW+ygRqLBBiS2uOCzgv357UNJpUCrk9YC3ThP6qAFEFdloC81yk+5mnCKuQZZjwBKM61RIvU8m
esnq9PxFuRIzkVxV8dOG3X68Pxp9jOgKtzmyKgAEDTMxPsr23Pp2Pio+yyi8jqss3bz/oq8+HMeL
iVEBJwE0ATGHTMXxqE5GH62a6nzfOvu5CDwlwuDQSJEcy9wCisE8rDtI2vnjCAhXHh5TiducvgqG
XRlsS2pVprhrux3KLa5lP/Txk145njlNWzFtFQ17GvhfkLOyYq0NkZtoByW71aI7y6EMHBrNgzkr
60kGtN6kiDw2bsyx6sTZOmizTYNWZq+0foteptWI5wzk82pKAc3atRR7UYtd0FAP2/enZLkp/Toj
lCSo0GE3ay3IGxCSxzNizexteYiHv3IOh20lY4xW4Qa5lQpZozeHiEJr9dYq6/RLIfI1azsaGrFb
wEgk7YuhA6WE46FtJ4tmDqX0L5QyVbdFgfbQpcZ9rbbhDgMXWmghcx3YWbDSEra32Q36NmmBkmfm
hF5Wn6nY8prxVQFowMtF5qwrQqaFe+thzvDdGoOP70/WWb8PbQlu/vaiO8gqOvN6HMdQRHptSg9c
vbeoqJRXBXCpfRmlzUoqjXordY2fGnLpSwMJzDTK9irQJeU+sWNnO7ZYHHeU1M1JxW+8V7TDZPe1
3xahuM/URL2w3M8SvQWxAyMfdxIiKM2Pk01WSE7VWX2tPQRKyEVB1Zs1TILiMxDzJynokCFDxcCT
1aC4DWfbcCvT6Tzkh4N1hU+Vx3lFGWIc9QvtitNQCmyPzt5yjV0oHFSKjz+8KGapcIpRfQiKMFol
ptT4XRgFFypHb44CRwZ/M0j4dGmPRxnLNMqHefHSmOJyjf8e266q2t37S+JVhuXXVUyRDeAV2G7t
9eZwei70mZIqbSoZD4niVGuz1ievROoVQrT8jDTA1SA0sRJ2+mguIh1T063yPilX04jqr2O39arI
RrF1cke5Qm3lU42Nj9tFhyiKI7SS7Q+JIY9+r+XFFXV2k+jADQhplcpTQyVa5bpV3ThBZmyjqMw9
ZZbEmuKs4elyZiHd2SL7hlG1l1e6/mgLM/V0YVWrRLbTCyfX2XZmIpgFOgoEV/LQ18X4Sw4Zl8Ps
tPgEPpDrrIw1gu/e5PW7eEWZ/3r0itvIh+O3L5/al/gQXDjCliVz8hUWeD3AnaUcyS3x+GOjtNyq
Ud2qDwA+t9A49dryTX2jcF14/3ufscVeXxPUBYpUMNFBeh+PhO2inbH71Yfyxt6YG3E3rsudsoZq
7YYrxZXXmadtyo/9ynowNtaV7Oeb0I9caf3+c5yen6ePoR4/xmh2XdzLlfqATLBroAWXGk9aualV
E1TphTV+upPIlcG1LLkXmQlaIievrGtLNSVCbm1UcuPWssOPTe44F27fbw8CdpqyHgfzqfAtCVVV
B2kGeDrGTrGIk3gFijW+8CrLAX+0ThAmAQJBr3/RruP4OZ42Y4jQcp3LfG92IfbNkK3Rgy7ChZof
+KhlPNEayO4rMHOeJOZLi+f8HRcs4c9qDmXtU8oexeEJIiqjV7IwoU9OxXLDuuRceTIKYK8FZYAB
79Jep4SnHb9jllL5yVCe2FPBzTp3Bua7TblQP7y/Al91MX6Zy5/jUANHBIRaGHv+eByrRhsDbF+G
OiP4o7S1u81QlA9qbnyXZ0NBltKMJzeaUIuCTBf402D2t0YZlyvclMwtYoWNXynR4Mq9EhMiWx8N
QQCdgxatdTndcPlbZ0nsyxgse05oPSqWuE1k4fhO1a4njVJ74UjGhVvNSUL0863oDdHHWsDZpxoK
E9TxoM15q8oJHyadkm/NtzJgg7pI+cSuHiJUWSqy/Xsb+nVcnS4RUZysihbt8Ww6djh2lVNn+5AS
3genHPKroMtezDQL3EEa6ZfF3YXN8MZCAZUCSpmiGq97iloQOofJUMXpvrX0aBtMs82RDz/qdZ38
25FnV/Ovf+fP34pyooEbtSd//Ne+fMkPbf3y0t4+l/++/Oh//dN/Hf+Rn/z7N/vP7fPRH1Y5BNLp
oXupp79eGpyFXscMX4rlX/5v//IfL6+/5XEqX/75x7eiy9vltyE6lv/x91/tvv/zj1d5qX/79ff/
/Zd3zxk/d/Py9Tl/4ydenpv2n39o5p/I+v7xj+Hl9U/Gn3SK0AwBtwDx61XmNy/qNuIf6n/itUkX
BewIcCw4oH/8oym617/S/gQEjeYX+dGifEvM/c+nuf+5B39OMW//95//kXfZfRHnbcPjv6I9/3uv
LlGH0hpyPQt3ljqys8TFXw7nuu3tIsTowRvNmJyDFnD4PXU0+FmZZYtbWQIhaCWt+JJZBYAfa6oT
v5uE9ISynGmvIK4V37skViD2lGn6ISaT/Sq4Kut+TSPgPggsoXs5jfXZz/IsfwoFSphqWpMIyUIS
N5RdKZSFdTZDU20U0HKNPONqP4rZ6fmdSZB6oakMpS87wfAjrRzjQ546yWMCFeAROFLUIzMuWYeC
vjrHQ6+XN1nWDY8Iycd3Ut9NRI8+hiWLtoO5Tus0iGh2o4ujSDCE3d6Y6s+tpgSB11JqzX0T04i7
qJmt0rPMxvzQ9VRMX10Rxg0t6rK8VvqR1p4+TrkbdSlCcrbRlaZbT4P4giD093SoReJXSIvxDRHW
hOmPPm2fYbPpcS0MAV+CU3zSaRHdWuZYfNIi5Q64nxGtJMBOuScCMa1trbNWedW1IbrARetLsBRU
KjyqGN2FYqa4ujH1pteMsnxVpn2urTU1i56MVA4H/O37yXHtTmklYE2VJmEMBt3cU1BlaX3+3+o5
1+lWeeFij+RFSjoc+sRO7prGkPfI9SR4UZOU4oFb4DPi6S0b3I8mLMcBlA4G5rn59IQGU+ZsCJn6
uLDLEjROnXxYZWnBlTcMu/B+wacKjyw8wIlOYIHgV5YWfRlBcoMhM9F/cYNxcPA4sHGm8worq7Z0
D9VvadGLDWWOoFpPjiJ+ZGBjvuOwnFRXc03l2RO5ZL4wXyip1lUnB65TRch4WVO201Sscd3S6bKv
9YQ89zprxqneNm3a3IK7crJ1HetR4iOjgT51mIj6AbIQnkRtEGuGH8p28Chrc/WjwB4EQ7PeaiVP
GKJ51Ms5O6QWvsC+lKiZ4ppaWV3Vs2F/HqfB0Ddh08n1z5v4b8XJ2/hbXTTFj/Y4KB4H1/9/0XSh
9PzP0fTjc949t91R/F1+4mc05eb2J7c4Kqjgomi6LySqn5EV/sCfJKOLexuZILqjHJl/R1ZJIX4i
QQeyy6HEtKgG/FdolVR+IXBPUhNOW27xtAp/J7Yep5QoEqIeRtPAhoVJRRnG8XFoTQbVEmVm14fe
GM1PMNgnOK8yov1TlG9bG0u+CD+Qm6YR6i6uu+S6zoX6bGWm6qFrVqwkqaluDWzh96HulPSltXm/
WMxvGhtXqzmZ26+/zO4bp8HxXennA9OuIEVZrq4ozBw/cDjLcWlEojkEE+Eah/MZ+4CSdovaOGsl
Zce8P95r0fK/D5+/B1wAKXiDUus5pcEljdHRTZObQ48x2Edi497MUNMZM2lYdaONmKNeXLV5mmyR
UsJdvhtGF0BWitKqZQOr7m9FGzZegpSxxwWlu+kHuv018nCePNmNS+iy1vqkWxu6as5Oi9Tp5948
SmF+PUCPk8LlDVCUosSNjgyQA5Czx1OGR7OpiylrD4mRgc/j4EHsM4w9R2tSanTWQU7qBvptd3h/
6k66Yq8Dq1ymZfI06nO0gY8Hlka8wOd8bA8E0u5qokW2UcMyvs66truC5lm7gyV1uyIMhm05SZKf
zXbj4x56CTH11pMwPgVCGt/kMqfX+5SbdxmkVXfgBGu2CbH/xo7m/ibuqhahAr257+xKWbeNXO8s
I4He3ojA1Yuou3ADP0Gxv84JOmykR8jtcNs/TVtLMHwKnqPzQUxcF6YgnTxn6IYPFStogyTe+FiP
jeXGFN88BJvKO3aTWGUxakZBXwW7Tu7th0EM6Sd6wOpt2nT9R1tK0zsZL99LJbjzzUZVBCgiByDB
5uwDapmlpGkr1INdDfGtFVXlt6jMQs/I4+Y20obZ08ba3HTBlB8SZEeuzB5mKL6caIHIhRjXWmHO
a/463uQwDvdSLMkXJnRZvMfbkw40+5KISEsaE62TNdaFlU6+oB30uNE2SQk2ccbCiG6fuATrV96Y
jgVzR0QmVtLiPNlIZHSRI4+6eui5OuauDURmds0iGmK/zdJY9RIgZY89wChoPqEs/6Uaw2it425K
0pVT1nXlYtypNivqnt24Ru/ZMK+l2FE+oQykfX9/951H9uUJ6VBgsEgp9RR80Ri1MbcRVVrKEvEG
vcN5vRhHbuR2okreJ5CZ0nnaxdKimqIHyoXvYp1FnaXfRJFpcYKhAnOKcupQnO5SAJ4HTemNL+lk
jgGedGGjYrqny4eWW7WG3tyIvDbHDgljlXJd95Gz1HI3kRvjKXPSKfdbOIs7JSgN8m2K4vANUuub
A8LARcDBuBaZAgXNFBMNhsi0x9yz5cj6Ftem3lGKDO1w1WAueMvwQNwmZ0iaHfr1Qek6HVQvd5hx
4HJBOg6YtnfqPHtNkWeZpwaj/ogSoYEpbWhULZjbTnyvCsX5bqlhg2nqBMXBs20yLsuI2Apo2s8v
gh584YaDqVZ+qU9oNYR6K+TNlMBIcI2SJHjttOXSmRiychP2Nmpu2MNT/kzxZIq9OdWscaX06Vzj
bFvHwp86BR2GkE7otWwNEq2doNZSN6M/TEWhIDP0OqvRhB8HiJ75eVM+wiaL4c93ofB1pdZo26Ci
G2z6FviSjwtgIu1KY0h2g9zWxboiJd+XTW633qAOhuzlzZBe5G0swf5ooyJyu+i5c2V/DSondbgw
15sB6J11MLPRWUlzKLv4UMbrfnGvKgw1u5dr3nkuDONAfSj6Pkbp7wGgCL4w+xZN28UGEpzC6Z5Q
iiLKuKdYBymrxEady9HLJUtz+zAvtpmlXlLnOgtOjPeKdQNyRdHulOFsQQqdKO3aB0mKh20apcI3
itBao31wiadzFpuQqUGql0C9MORhLx7HQWJsIhkUsQ91EVlcpIxwLSTkfsZGReRUdX4PRfs6lRxj
JI7kRYtQzfI8v9zJ83JEIWy0nYOYqemjLmSyacULnYpLFpNvvRn2Z5CqIcBQG1wCzS8jVXqk6EEm
B4ehVIqdPDihj9djsO05EPyhDsYLrZcTPMnrq9EKoKXInRCc2CmKJiuFbMVOLh30VC22ogFB01PW
PSg2uzQ3OdFAKlpuNebzqkorfQuapLyQdp4Ik/58CKSUONjA6YK1OsmdAkfpm7qQjMMUS4S+SqLE
vRNVJdc+flp24BtjBtSoDnT8ywItXWynWIShB91J+zC3RoxHcJkGF9E2yz492cdUaNnJSy4J0ulk
oWkIowlk252DgUqsNzoB3WUn3ymVibhWLqzroo8t18HDwZclrMZ6AON3PWIM6/fPt/PEnHwOngTt
fSpDELBO1gXRrzKL2BaPaZtJ34KwiT/jdqLvq0hrv3dMxuQr1FdkPE3S8VktCHOe3MWh4lNqkpTP
TuOIj1GLB3iiGSFGRnGFMY4lBcotvSz5g6bygn4cWVbicVXDjEmeMqa5THUt9OKypLby/iudr3TW
+GJyhegGl8ZTKENXl+1YNl1wkCJqE6VZIEU8m8q6ifJuPWr1pT381njM21LEQ+qEYurxzuo0VLCz
2QwOjloDxW4CPxbirznO9jX18Asr+o3vRZMRXROuBFC9aEAdj6YqQ6NGACYOua2nh0Jr470ahJE3
wE3y8m4Kd1HVSHjGqRRx6nbwtZF7gUadpSEy34atFLnxFPSbVDXSrZOYduJGTiO8LACdQKm+sXeU
9edVWlbz9WTG1Wc0VYILr/HWnLHcFnoOkp+knMdvkZE6yJ0Uh6R5IXhgM3jqk/l706tfU11evb8e
zo8PZgwiEoVUbm00aY/HSrRcrYbGkA7aELZenmlP0VBGkIi1L+8PdH4/IsCi+4mKnAo4CNrq8UhD
17QZtP7wsYgqpPWmYn7W8LcOXThHg4SVL5h+L0+CJuai3fezG1KofBqUzJndTJHa8oK26hsxmAcC
gM3tA9VTzurjB9JhA8RZmYfYAtbW1pKK4b6dZsMbaivZyknTrlrEXG7gUZQYZQSY52Zh+VtNvSUE
g5aGp76gw2Acn0a6IUoSGidR9OiEKRia1BpWRjxdEvbVeZPjeAr+CEqGSpWI+8spzCFv4Myi7Rs/
zoJ+d0QC5sed+D8sWyryQBThCaN9dQYcrAuQBmgjP7YNcm251ByMSdu1aB34Sje9vL+cTrrpy8wt
8BKSe9Yt0qvG8s6/HNlTbqqSXZfJIye2n4dyHt4MYwczkp5arWzqqDXu9LRXIY+nQZY8zKoKQLMu
lel+qIZaXtGMnz6kaunc97ZUfFXzUt+ZgVdZ1UbLzEYjWc6BFRmt9Xch838slhy3pl8fHVwXG3wR
T1nancePbiqwzWZlSB4bublKTHCHldV8KFL9WjbSb6oCTvz9yTrf5JRI6GmwzqAcnh1jRhKhetVo
yeNgjzFJhRRiFtDJqzLonQux662hqDnSCkfnd7nWH78bOhJhpmGw9TiUFN6j0Tb9QQGgPClpeeH6
99ZQCKQg7Eb4Ao98EiZrhL0Mo+FwJv9N/Lkqwo1ZC2kXqcolP7VX0ufxDgLyzKHJxyIeA407fq0x
UhKh6W3xKPSqe7DNWv0MIMj6auay8qVTJu07cmnSbci76uCv8+ZDVEv0YTIhFhfSLpY+9AXTLpLa
WlBqYfFNiBn9iRApidErraRW6ScZFXngPLQ3QSnq2WdJavNqaOLmPhdGobOP9KSkqdHWX0ypNL/W
dWBO7qCNfe71dTuHVwmIDKicsjLspbaydkk0ZSn6nP14IzchwIE5NAdudlNtosKRzlB+kCsevGye
VdOLnVGdruWQZpnH4Wk/1MMoo8igBnm7rtGGnPEpKqsvUqaXFgC9KHqC56HRHUmKOl1VlooVfDsm
ww9lCDWOrapbJxIVU7cvHOhnUlemoZdNU3FXY7gmfMVcYP1z2Pe1m5lCqvw4cZobrWql2Z3acbwT
SvWhlYIArLM1TdconsgXpPBe6dMnHxePUYXaK6wtMLQnBWpVg4UjlLp8zEKMG1yFtTpgDtvDwxnp
W9IikxfPwGCyzd6tR1t8Dcx6wgQtreuHoq8HIoZWWZ9mcvbWp6Mqr1W7SiK3D8ZmR19Z2+XISHxM
w97wEAmP70QdFSV4Pa2966uhS1etrfUPsZk435phpJSrZsPQu6NuiZfKkOPYLUAt2N4Qtcq4inpz
eskSNbi0o04QC6+Rieskc2FyvYMvv2y5X4Jqgq9xq6MW8qgL1flm5C3HcN10CQKrfYlwSpHFEUso
AhviTnJZyhsT9efWxRZZdTxdAdfpFFp6VTpV3bCCJO3rEFpR6UqW0GwfkRrVdGNN/tKONNI9u9Kx
1Vbtsvf0kkTeTWbQWy79UArZbRoqmqtnRn7X8hXgTsamuXs/MJ5HYgTcF5kHU12Qvac3TMiHiRV0
Tvkoj6q0Vpw8uIoUfCIlrVxF9mRdWyK7dIs+D1vUx7WlbIX0HRL2pzmq4dQt2k3Fo0Lp2q/KOlir
mW6t5HqYDu+/3vm5z9VuKSUi8IhF4ynGvu5pvBdKUj1idB+tTAVsnbPo+L8/ynkVjlGWmiUKIcAk
/oO9M2myE8ny/Vd51nvSmIflgzvELIUUEZJigymlFKMDDrgzfPr+ocyuVtxQ6z7V6i26rKxMWVYl
LuC4n3P+0/dUgR8WDVNkb/RyKR9mt8p3gxm+yRWKRhzeS0i5yzvkOnnsaaz7fn3dn/SvgFM4/PDi
tmH36aa8WG5XiCAYHgbRt5/NYDVvg9bMb5fAZamusEq7aqz3PjvgrvKr8I6BafRXie/uRdGL9OLf
+Dl8Nw5N6/dnfnKsj3qkhKz98WHuLHwkC/Fg972IU09Nfy5dzho3w+U+bK3m0CNrwXV3wTgwrcwr
uyvOmZ/+5NVDHLeJUkSGzJBh6zF+eCl+6faNO5vDwyQJVhFyyqEJ6ehMYXHi/7ZtGLj6wNGA74dV
in/acMkstNRU6IkE29K6NTO9fBmrlso5qt1xX7b+0mOfnGE02brDFUkj4bKHW5IXiTQV8vbarDmN
8JRpGaoaqg8vUSeOIs5J9vui6oEIWc83nAmRtsz93brYw/VsGovAboJ/2Nk5bkEXPYYtX1LM1RN7
NESUrLAzztrJny5zJhEsNR6mA9Eb5eZJp6SsULtZscwPETDb0dYDR2c1OPJS5uthZJhzbJxhuOGN
PKKeLx8FZlHHFhUDdkHwGAQhx8wtZHtFuI0+tPlgXU1ZSrT0ZM5nuooTXjMwB791S0hnZgarGTfL
l28/WixYLJ03P2RmsDzVctbJUqu63txMon0/lMauCs0L7OWqxGKtvDPW2bgcwg5HlCCL3th5NH4q
PfV7Tvh//67t2+CTtbGRO43O6LTKB89vlgcC2jEbloW+VrauIWgs+eHXn+PpNrs9AtbjFrj2vRg9
eV2ZgdK9Ge3lQRVIEDAyksnkpOKonLw/swGeniJ/Xwp1XsAXB7n3pJE0R9NIPSj3D9vxmOggHx6Q
DIYwKqS+beoqvLV8Kptf39/pkGC7KIYJWGeAe8CaOrkoXGpV+IHmotKt48yenbh3Z2OvM4ZSpszP
zZlf7bZckFUPt59NxYTMfdK/wyyux0GN5oMYomXj2Exz4mWQsDvduzu7SuXR3BCFFfWWs2rrUfet
euwcEd2iH+vPLPGfPHNeLWN+Zks89leeqF0ExZhZ7gMzyyrRhZrftQwe4mkS1kH2JHx487Sceeav
kNXtGeC/426sAP51+l2FvetUdheuD15qGNdr5OEr7xZy187ZCPwooz2uLbSkfVOjlanMhwH8bcdA
qbvGbOXWAPO49nrXvFedMV4aZrfeUO63O7R852iaP1n/oGNAEZAuSAU7LWrXCjCkwj/xoSeu+Kls
lb1VV9Gh10N35lP7yc5IlUEB7bA0oJOcrIzWmtmA3dp6cAO1XsIQWC7rJbMPXt07cbZok0YDh++Z
+Kcz9dvpKUe1Ds6yubiDdaMYPqnc4ZOYDKCj9cHXi3k14gPxNi2Nz7/+0l7fHgbZGz2RGgeo+vsc
6YejFD8nQZ9bmw84sIid5h+xZnRFHLltdXCGbr7qpdB3IsOx9NdXPhFJbvsljrI07Fu1iCLr1Edk
0ZlMReHYD93qLrsxNNx3wkt9CHcRBhOxcIuq363ran5uhozKeWzVPO1GlF0qSRE47AEyTTPpQo23
1Trn3SPWV97FDP7fJ2228je5ZXTnBG1v7jA7Xb/NtidIyDDC9X2IrdT7qTU+ed5avw176AsHlkFm
QVILnG/u6rXXEYSS9WosgmyG2VCGH3Uxh8fGF2mZOEQCf/C7Ehg1G1rjro6CFv4dvJVzBsnfJyY/
dnDsTCAxkFCYOoAVnRLww1pvcJxfYVVjyuuqsU21K712vgmWos72eVRL+40BdCFiDPrEvQiaEmva
VECgcwpM4ZN5Fa0Xu9LJjDgdjWbEKER+NoRCmCZmmzz5tS6MeG6aZlc2eo5iMHnRXhvjCHcCZ8LS
joWQ+t0KzTQ7RPbo4cCZZmNsecaIyQxYywVwSqjv3EaWn369UF41bixOGDCMi/GpZZR4GgXeGmJq
J2eUj7AK8+uuE+rC8sq2IFQAl3F2oLZFK4vf6R1tTXlB8Ok4xRILNhiH0jAkjkOulSf9kjsVMQO1
vsjmKtrXWkY5vE4++p0L2nEbyhC8OYiqFsMvY8r/dAGnxn0I0/OgVwYoCbloeIhPFoNG4eNSeEC1
7J7p2LfP+uXrZuIHzgshg4OP7/9leQOI0cHPDdtHrSVml5wuTsyby6/SInKPrJJ2LyCkX5hZ7o7x
Kip5Zt95NcwmdgkjZux9NoELZh4np6+rKjWosNCPkVdNF3g8yH0bjGQZmlhqrZmnLo2pGo5tiJGK
WTttMrV+eZ8HYjn++s2fGGCwRWzq4u8oFTyMjYP18llocy6cpiFtaRHT+CnAlhLa3Jh7VVJVYQlp
GEVwE892Z39czZXGKAsq1LOEWRFIvdTjvXB0kJjVUv/9kv6Xrvkf1nbu/890zTfi80uu/PY//5ur
6UV/0IvTAjBhYeliAPNfXM3t0PyHm2n7f+CGSUsN+5IgJ6rlf1EzLZjz4MaY6SJa/M7p/B1m5nd+
zH9/R9teASbHzslkgCgUKAsv104xBiQZliGOREZIN0PAolMdjKwwnV00L9ZbAnMoU7QOtbw1mhk+
UgUdEYpL28LoMbreYbIzO903sPKpik2jIyOWEWAaS0E8X4xIEsPfUVkRVk5d6n0Jh3FaMHma840G
b+XNtVfxdcZ0Mt57o9H6yVwkJi1F15ZLHPR247LvdOSa+aY070fwuY8NjoMqJm8MfwWGDeYc6zXr
yB5sO7u6sBg219clFlAEzw+EOggRWf3OnnvHRe4XgL8WUvbo0TzDZ+42Wq062C1eAyi8y/QoJABH
MqluXa96p7fsxMU7poJaRZ4IUqG6qA5DVRTOA9HpmrSgCiqEmzklf55LxqZFtkRLPFL3WXE4qPWC
g8VyYzddpHEVtKld0fHlznskPV2btEu1EoIW9GcUpCfVOq8WERdUYFgTm4ocZcPLV4uVc22q0nd3
Uxp1zQXDaU/G6STEdOGntX8PPzHCRpiMdMgjwZ05mKOf+DUjttiagvCCv/icU8HLjoUIKWyowPQh
O3BC4wp8stoAABivTlG4E6py7ghCmXetnMKLMp/HK1um5wRDP7keiAc1G+k7SLBOA9in1ERsuUqu
Nw8wBMe++JSGKAjE2A5fLLvsz2zFLyvu7f74iGg4NyIvlzttkBTzbEws3XBXZ9waFpLTldtOZZIW
6TlU/WXd+8+l2EZALeEmMHl7+XaHNhqoU5moGgvOz40xt1+KiRrxzHjn1WXYfpAz8p/bDBHnk5eX
KaaxLVfsFnaZYYf7LF/lIc/W4MxVwFr5e37Yh3B435pZrIWwueduTsu3aprdqVgnNxnTdNDR3p89
Y94Rz+6g+AeHkI/Krk0YfijFjSNnV/ENPqbd7dMSo7E0afLeQ3pRu0wZY8zl5vnNPNXwIONxctNP
JXMbKHY2bFFof35np/FC+0om4GRmDdY+rfEXWL8Ut1HmGPoC53//gzsZ47JfR8UCwg4l7DMo1549
bKlMwkpgvygHV41pFZ8gD6FtSfJoXcQBa7oZ57pWG0FxcAynfj85BnvEqAnD3pUb4HgshiF17xtD
bvKiCbMuHacid8Ru9XTWX/upchiAe4bCizoeNBuwlyBhDqw2MUXuLVdVasykRlV+UF8Yjbdkh4bZ
e5tYja/FnbWyt+5GX5UNUmm6wPRa4SHLShQkMuwz0xqp1ghrxjDL19OS3uCi4hd7T+q1vksns/Mf
qeC1TsJmLL0/+2poAHfsoZPHPByG5tpsm/SjsHuE6dHaFurjTJ32BZCkvveqqphRL0mrGN+uTWWU
TyLKy/7eWaTSDxQwXXkRFsRR39KjgikMdSNq2pVugk5B1Y5nPtRo2NwXeF1i07dWc1k9MXlzy3fS
HmWXJQ497d2qGsO+XstZLX96ddrwU0Y68DeaYOllJxEc5AeuGLZxNXdFuFsL1/tzqer6djKyZYqZ
HHrAOUY5dF9TkLFSx+WYherCMxYi/SDFDD55FmiZjUdD0bw8VnxxbVIUKqwPbbFG7t4lM3p8HHLV
uu/1auXzU10WGX7tWTjPx0nUek2s0Fj0m1quDa2FTmWdfkRJ4/hXDDXwtPGNzGqeeRd5Vl/k4xRY
2U4GnrY/25kKjPHIMFnIL2tn2wS/8j7mKsFYoZgSB0uXTZ3U4uBnzm1BXFxhdskycELy2rWKkqYv
jfHayxyHPKdOhtNO5GISV30kg2OWL+nGE8yzBXXTxE7FnY/MMvsmjeLRMJxgP/LrQc2bNW+YqqyK
8ABq/0+LzcrcraqCvgENqpl35tSOdVwPWZrui0oxGCmnpUOHBHtuvApHV2eQZrw12rsmRMXYT8Pl
MVzS7MZs3Drcz45XrHHNDUeAYYNF+Mzk9nitBJ0LVWceoh2m2xjZKMOyaS1sZ66OGEwZRVxE3YIe
Is/hZfudY2Y3jivxQ8coTS8Xud151+VY2MxnKxk9F22QdYe874NsZ9h2iZ2qLAL/0hfopuJgVT7z
eNB7Px4Dw9Axc+/m1q50lL3Ro+q9hzwHK7poHWXqxALqvRu0F3TsSl1b7YAVsgdXc79JJg2OmJDT
RjBkJSVYrLeL23e1sRtWVMH85NXnFfPL64DrKAF1u0DMcDeDCcN5mfvCxhOD04N9CPP5HlmV0r6d
ySvp2FDNFFhjXWeHOizkQGzA2gn3WEwNZhZnJpwnA2XcKLAIB0kgsW2jEEDNe3kSsJGMja7SaZfP
pdp46X6Vund978hqr7og6p42scp6afuY5h9NI7OfRz6W6KaB/jHeyArr8aNsvisORn+J7vJSRvrx
hzL77d8Hxo8ilJMDGL4B+mDSxTYkFxbnKbLWNFC9cE+E4TI17ptoNnGrV+lEP2udcxc4aQAxguFa
8Oc4tTjuNwbnywdCTdmxPQSgKr1uDk69irgIp2nn2q33BM2peNchB+G/s7O7NMQvroXGmPRV3p1p
RU+qnO2HMOHfWonQ36ZEJ3AiRquDMwZNsbPdJSBv1KmzP112xZkgE6ZmNyH0Tf/Mcjg9r2EQ0jRA
IaSgA/J7RRpLG8s1XBffLsmMdWzYY+u5rfa/fp2vr0KpiB4XVB5HKZrcl49Yz06Rd9padu2k3T1J
QOURPu65MJafXAVSFE+OyoPK9BQCli3VTy0KnGrz0bzvB9e+nIwh+PLre3k5rub7YTyKlaS7jQug
GZwuTWewCZCtazTDcotNj6SbeF1tgZZHnBNI23e5QWD994v+bwf+HzC+fnj+m7z9hfz8nv+ifyGX
3P73/7Tg9h8bvQFBD5sZDIfNR+NvuaRn/rHpIRmWAxwwUNucav67JYcnQEtOT4U8j+/+Xy257f6B
m8rWZeBNgJ8dLf1viCVPViM5pFAksbuEZg8jk1/ycs0zmzQmq0sJnuk799YKRHlVmPb9Dw/jJ/vk
q4vw5TK5YgfbqI/w0F5eRNF0GnCvCRDDlufK6y3vQsol/b2NieECfz3O4TxMLvGKngWv0WjZuXBv
kql5jaz+ISdV41Bog+rJNKyLX9/Uy5ngNsvYtiPKR2bBAOnfkeofpvSDW6RqHhFne13kJYqKhY1J
2jdruFixkXtTQv5mceVVRCVTXzfHX19+OwB/aGH+uTwfOF84wOOpC187puZC7dHDNtTf+VbNMQw6
sbdHB1N5chsSuAzLZekN5xzxTk6971feUo5g3oMVwCF9+Tb1YlXMsblyJB088CZIJbozhyQPx+zM
VOH1pSzSUDhytoW+LaKXlyqyVNV6gLadQd9NWpNCSkYgCd64nIXafjKcAtMBUGUlIqh8Je4StBjD
UDBnqjvaw0S2SlwVdpC9L6zcb/ZUg/1ziMYfkzjpWEWyhJMiLUiJZ6xqnKNGMFXGZV16t3LR6RPc
lbzd9UtVfAvr0Nkm+cHHWVbtzu1m85DCrirtkFOzd7BP7cAG8mTthuHjstbZB1en+tmw8uIBa23H
SbxqVVaSpuNo7uyaGPlkSHPb2+dwmdtDmPVrIizXvMnJzkaTu6bjDQ3nBrcoiSbVKo31CRce60u6
9srd66ggzNwqbY5tndvRN8r5yEh8OSw4KMgBGCFv/PQ6KK0g6XQU3kaYdX9OVR89jYOdfgvaTNeJ
qrvmK7MraV2iQfPoAcdaPOIWsNa7kN6wiHu1PhbI9B8Wb3HhKELWIu3Zn2m9A7Iv4Vy7xiey3Jcv
9sKECu+/qbQodkV5V/iTscSiDKwKZl5eN/uM3gV+Rqhzj7/Em+GBzSNyp3UYxp03gk7DFlwHhX+N
WXweqK3NXernpqS2941rYoZFD8dxXL50gBR/mYEhb4lWkepo9jL/aHpl8YD13oDWqPf8h3V0cMpR
ZVB/DYsJThHTL/N2Kg15Z5cLqTKBCb6TwcRI1s2HEpqVeSU6G5EeObtbyG6Pdi+mytVVMvmr4ceG
M04HvSjMNZbW8mA69stOeY5xgbeif2dB6JhjEZXR10jUw31hogw/mnZeEhde9wxF8xXCYFavjUry
bi2fUhwwyj33lEb7qSQHJR7KpvjcdRXiJSFnxITOCOPLWnRv4mS8mWQPOhj22nLFHjdde73Ifbfd
ZakMdka7KDCFaV6/LgLUKZ6XdRwShVk4CtjJn7/psG+f6qlcPsOB0h8M9G1t3DQrfoFszZigzVbn
fww9aS8xeLwmySPQ9gd68DpxOqsWh6Id/Uvd9SH9YKH/VOHovOvNbtgV7aq/jYB6O1itg7uTeWPe
28oaziULnqg2tq0bGGXjG9JfEAB1SlPr1IpSgzHrbpFrUg5RLJfwOEWPTWYjMJxRuVfx4PE4lB+r
5n0nv0zO9VCLREZ3XnQz49Ncyh0uIvhVMLOpofLhH/n3Bv9bxdQvXXpeePb8jz4V2/X+Ze3z/4eX
DxSkH866V8XU+8/qa/F//m//+c/i84811ff/2z81lfcHDGycBXAno9Kllv6vmgoHHyoaBqMoMlHk
IJD/V03l2H9AFcAZkMMaIwpnC7j8x9wHmMNh86feIoaEsBTnd0oquqCXZzPd+kY4AryAvQ1L7bRX
y5Ygqwc2triWVmsc0ywTfxVuNIW7pg+8q9ljo7N7UPTExhtjii1nXJ5WhnnWpWZ3wQDSF/W3XljL
+wzXFOdgu2N5oUK7PNr5OlTQrXNavWBKM4YRmbzo3KxMhnKRbcyYOfvqNZm8pB56bDCRTPrQbK4t
fHnMxHHS/kNR8qnbTWF8Tals3gUdyvbJm8uEB/2JQWCZrIJkPoJzJyZEhL8Ml11fZZ9nu/Y/LVnV
MzbAJJRNuynBrqvqssrw2OCV3PC7oyHm62Nw0ne29y0bm4gxTa+nnVSN+xYyAXZ8xuAmxBVO9yhr
yzypVBYUCbng+kjyi0K7GuXucRnGEeIBiAd937iK8rKTYnWv02EOnKuqqs0CVKYv3+N/ZeujM81L
twsGSB+3TGQL8mkH+7Y0COCOiybwPpqgT/Oj7am+uVzTsr4OGIv+leZ+fSS2wWx2eZjPfVzbsn6c
8xYvtMWKAE5EmclsumgamVZfKtlWHDNCV6oWTzj8kNm1S6dU+PIYhqubPmgKwMyjKuRUzPeu1krq
b1M+0xGWMZZG3dBjNiAUwX9/WVFrqLe29GBzRbywzI72DXVlS7Cz4PTozNsZYLkSSYYJcHZXMBds
84TlDfPT2WW2rypsnmwLs8rbMgwbGa9a9Ti0KTfNErsx1deJU5QfzAq6pTYZ+stJqshPNGh9eBOu
pIzFga91StIhbimpFzI1HPwQEY1cYYZT4BE8qZS3WnHrVdF10GtvvOnq0V3DeO6bXh3SfBTmQaOe
LVjyNgeGcuz6diRtQr/zXQEv1xUwnCB25MveW1OxxK3qdfQhIgHxIaQoutt4G+pg5mN1H/hzqN9R
sjTe5ZRi8vs0GaH/lK5R+TU3Gwc5ZKu753mpmuK4BgaDrRnWBSacEVLGuRXe25BTkQDHzhDFjjl7
lT8OU1AtR81xg+dl0Exf/N7DhrNiOEjDXwfhl0Fug8mgs8f8OrXndUqsDr+BZCRJNLqqp2rFr8qj
usutIbte7amrY4Ph5CbaL+xi3zfGqnZGkxHel1t6voDBjnEDfWF0cPDvuockYT96HrPMXYou81Oj
NNfWDXViMlSqOuiJMBoP3z3rCvLnwrwO8DNJPe08SFSCQ4KyPnosMekt97Jd8sseHSp6YaPLmN5n
k5z3ayan9bMZ4ku87501Q04YIAW4ystKDhcDfMEZovtWcTYZiVyhlZrEwGJSuj40eQeG2S6sxXiy
pOW+EUzax9hcnOBrPze1nxi4W2XYzyNdUDiQjZdbbMGa9Erkyy6XQSH2ovL1obBs5qR4VEVijxof
R8HO8vPP0JncCyJv8zeYH2v3IBqj+kRvVC6gHJFrDMlk2byUFFnldda5fP5lULh/rUxZ33b2bF9F
3gRu3Gay/BaEs6mw+2+Jyx0jG0pNsOZmwVyjLtqrhTpkt2Rm7++wHhEXwlRdu1varHliPA41gVEo
Dn5r2H4A9fI+zRZMwzjq/SIjLmeZZNx56aBYKkGliVQthhEUOsMdlxxbJ0+awq0Oi3RVRoHV4VSZ
ZfINs9zog8HG2sUTgFl4yEdXXLZBFxUHrFhGAmi2eXwsJnQPSHjlWrdoLvAXOUgxkn9uF03dYKBi
ZM6BCTY6M43GhszJAYX9pS2jdsC4tHDrMRlAyJox1k3K8jk6akpThL0GbK0DyE++Jgb6cm3ExbRY
vRXjhbf2U2KYpvZvOrghbcH2wSSMQNxsmJ6FzKJ9YUvHLxJlm4MR6p0o2660MSHOFiPt3gYTwd7w
OUj9ldqrYgIpgCD5SKbV9e9SDCIbC4u0xmR1yN4eWrB6gpYM4BBLhfvCoZIWuzlwhzpp3IzOQzoe
Xo70qIYsE5tj0bppzGa2zX2hLP7efZ5p5vyHxR2amG1H5TvYYsFSkkubifmI5nbFjNHsVRroXZZh
2Kj2Kg+c6Vp4eSr7uHAqf67eGu6a4qbcuRG8mXKwjC8e6JeK+ymb5Y1LTktiNI317E2MKsg8NgB3
vFAt0S4L++Y9hN6gTfxcYaE3CW/xEzMVY39fYuGnblLcb6eL0gONu/DmYfiGpdzwYMzROO9HcPOM
H9iJv3BpYHSeWv4w4gpcyyUhJtl+BofJ1wcDGmmT9NiaeHHWoMLeCXq84I1dOUV3nbl2XyXlbKYh
nwWwXxwWtIu8ghr1JTz2wR6PcuDHlzHf4EDYkwi191ELr0NgjPRqHd+MNJB1rESGJ15XiglPc8px
XGUm2azQJku2Y8cmJP3SWRdf3OSmyi6Xgo3kZhKKBGM6Z+2tR7MpavcO9HK2364mAt5krvu8OmAd
4APzz4hodnah7edscIIurq21iwDQwnK4m/B9uwinJXwzckfRE+AXsU0Gp4R3V9epdq9qE4eAywpV
HdYnW+YSxvCVBYUjnEzvjdkEFTG3ahTo27dpyZfBSrM2CbF/+lRLIyMpQ83ZnUeG7HuvS9NDkLts
m/1S5C7tm12K0YotW9nPVtGjEmLTcdvnNlDFRzyjiyzpmipEB1YCyF4KZATFfdTlzXtrwfnvyQBo
XcyEHM7avmLnAI+rpT+NcJ6sqP/mttzUUxuKJtq3pdBIU7AO9GBbqHBIr/s6cE3MfKZ6PYRDhcZ7
TAeGJ0nBF1HMCbw26Vxlrll+wVDFRwKsM3C1nLW4vNVizrNnNa71cwlY7SQrUvE1LqF68E4RQXbQ
wTwyMhdHD94DgYpeJ2LheaM4UBuSmC5m3Hk6zHPSGxWl/vrOCokXfiiW3Cz3aBkx+oqjSNrPjZ2r
4S3K6ebt2M3Bc4kGXO5nzNKcoxoLlkpj2V2/By4DTJ3AIyse2zphEeNYotDPqiRPht1hqL3DEkZK
XyBNxAJRV/TbMQj4EiLfc+qPKWvbvAUg7L2jE6VrfjmG3QIE6nccBf4alDhm13rkFh259WLeEPV6
72SehWreWNwDdVd+a82T/aGp55I4GKyKwjZclsRL4beipwbRTwYfKeSRlPP+3myph4d8YVzlY/Se
YdDjOrRyVdR/MPGw6RI3V4rQj8kLjH29ouJ5U3ndWL2xLC+1Y1U10cVaLMYA2bIuE8EAhfgQqC9X
KdygzymWMzqB+hI+S4ZXwJ8sGv+9oQdR7bBbQKG5VIs6UM7W3/yRYDNM3xm2lModvrWmNz92SltH
DZKSX2Ce071b+VRhvy84QdSkTdSJzy1cZogY9jotzHty/9Sb3rCGr0FeTHg0mYWyk612TIzVQAyC
MMIdE/yJWC8QKFn1YQbXazcw8YniIZpMe+8bzZoF8JrSzD8w83SvVwZL+J4TC5Z/FUwTPcjVFfkI
tpt7nLQCTv6l1I7/sTWq8rodNZrMLDWnManWNtTJVJnzZ6+Xixs7gWRmMVIv5rE11L6grk774Abj
yfzWsFJIBu3Qw14aPGFyNLQqeEuVHn2GPNAeSmasXjw6aTFAolB8L07JzGtHlasf8nUK1AWWUMtb
Xys2niVzywvIOaRZijz1o30w9vOf5BNF7aXQHlvfAMxM6mlrof4zvUnhczcrS+ynLsjbWM5s7PEP
3etPpt+M6n+c1G4hDuxU2PswqwfOPAV8KteC4wxFIqnciG+lopT4NnsTv4WmgN88MmOemb+Pqz4z
Iz4ZUSPFoh5lSBuxUQIebry+HzVZbU99IRsMXuaZIPd4c7V5XzbEd9fY9sS58BsPp1dDvHUK0sdX
SorpzL2fTP63X4DdP64zRIfjY3aa4MUxLdeqYIvuMLu5G5DxHtJhGb79+gmfgqPfb9TxAWkYFuPi
ferLtWJjVcGfEYk3M0LdBXIQWPv7RXRjMx41YrQbCsrLOvMUqOLYULB2cdYkB0J7wAGVIIBf/6LX
9w2JntYf+j4WSf53M4EfwIGxNIjAcIsWZZjjHiyf9r1Jl+z3cBVuG/41CNK2qBAjnF6lsvIW8Q/d
AyKy9ZLGyKXESZsz3kEnQ3iuAlBJ9BZjE6JHcKZ+uYq8OaRtLMOGqQR9Oxs4+fB0LXJ5LBest8+s
2ddPLgC9BCXDXRG06FRmhM1W6o8pGUxGE/GJLPCs9mba6eHMyjyBsbmrzTAAIW5IdtCm2Hp5VyAW
iuOObyNFHUcOseFRr6ZLz/DY6Zp9BQvsHEB1AtlslwRWwAtnM87aFD0vLxlhss/Rig8bedrDt77w
nbdenutrM1f+g7lO4gvHzZyYaOOqM+vx1TvkVgETMWYFRqG5OiHWtb7ZRf7iMkeoagCMDL4bo6JB
KCb0KAnO0OW/K1R+AKe2LQ8ozuWp4jeywZsv7xR5aScKi5DLQjscO2M0czCU9bI8elpQZnH94D71
cu8Jfn/aHL0+SO+Krio+/vozfPWS+R1sfgiFIntj8J888WUwS9sxPJGUI6hPPDUrLYTVU0slpqx8
J/Zq/+zK+sl+j4lY4NhkmYFana6sIoV4U4UTmxEy8ifRQrCyElwGPLGrG1NnxygLV8T6FU4E4ozH
zKv3jKEO8meie1jVfD4nD94q+60HzkmA1JDwTG8FgsINcfiGMIEW5reerrOZXW9AGRpEn8udWjst
g69wjkTFUdOfXiulgyqWof+pHrDh7kMmg2cueLI3bBfkCGHDY+DLHZ5esMMsILcVIhPs7piHlsRn
1+d31ZNFw9iYmAFO620cTCbOq/0uLOoctV+ejJXo9n1UWrvVHfIgaQnxvvDN+dzxdbJg/r7gdrnN
ch4i/slW5ItMQ2HviMXNHPu5pmH9MLMFMTHxiOFhDpSDGBVn9r+TlbKZ6kELgb8E/ZUK4XRHAN7o
QXE2bqMxfU0ZwRAVrL7Wtn8uYuMnF0KBC2uYf7Ozn5ob50thdXZfZsnCZxFDH1uSzX81Lu3qd5Hp
DSfGoIX2ggviPWO/3HYmcyIfkiYgntOu3H2/qZrydBdtt/frtf+K78614E1wuIOacg6fchrqFN7t
4Ph50jnckdWVTcjAcxr1bSm9tbxK1yC7d/Afu1sFrRaqrHXMknAWK56Vbu3Xt/As62n/65/1+mFj
UkSCLMsWmz+cl14+Afwzwq4cEAXbK21dSphpjFFouY+2P/3+pfDx4jlz89BITh52sdb5jKg6Tyyp
HwNFxKFQjyZ//v3LUEJyduG6akE5e3lHZVG6HXRrQmatEtQX7969W4ZuHI34v/z+pfB+RCngsFJf
eWMVCmmMrggLmAaxJHmxpneoC2YIuPzp15d6/cm7BExsuQ8IBSCdnTw8Bix11dvQJql1SmJTZ77v
WSNmFRV7DPhGdushT/ny66ue9AN88xThHA6wRVggwenJRHCDkZbOgNFfnUdQu+k17yZPqTfRMLJO
83zCUqaH1BAC58BtFmfq1Z+szoD1SVQb5H4OjpN3SbM8hdLAaDCbdWe/DfDVfG7rrTYQvuAH/fpu
X1+NW4Wjgy5hcws57T2EwKwX/Y0Ry355NITB4NsfH/8f9oLXFwLqI4gOoQ6pGehgXi5Rq4RPp/OF
Qec6f/8SAM7+rS+B1BGykraiGIeN06c3du1cbCEZifRXvSt4R09yVhrYij/97qOD2YTUA8iOk/1V
CYPDTpg5VsejG8qr7dsWZnH173zbLISN3AY/jh371Eq29jx6YQlOGrp5e8289atw3Oa6zMevv76f
V4XD5i606cW3kGea8JOF5+UGNN2RcUf5n8yd2XLjypGGX2VeAA7sy81cgCBFUtQu9XaDUPdpYd+X
AvD086GPxxYhmpzuq3F4HOHx6S5WoSorK/NfdCXe6oZAx/NipDoxiAW7zcRbBLmOD4O0cC2jIrZ9
F7Hn/AkDz+aNE6Vvfnsq9vyWBmpCiEIg7HizQbsFOdcMvpv0WvDA/ZJfV2136WX5cUujuwCsGdgt
jH5aVMejkN9GOHVgnqkWaK55OnPrr9ACI312koYM/vykTg4HPhIgIqkI5Jzj4XwoBL41UipVC4FG
HviTXTVSMEhNdKN/fyhQxGSSPGkRKVwcVq2aRoXWgIS3duIPXupExbWc8Hwuqsi+xDT6sCUoAmAE
i34L1nQfX3zQeBxQM5AmYl/WNxKVoLUcsvnOT+nDKGSNOmAIAgP7wVjqSkpTUvc6w7jRvN0aKq5e
Odq/vXCMwqLNiEeuY+6s42/UlXEvIXfnuwFPZ7HtZrYDb+XMeiSX1KsLRYcPSTijAeIgCJHwkzou
TuzQaY2NBI9PPyOJPmlaAXZB1qrHUenpt8dmcPP7awhlCDwJNwV53WI8GVnMipa64/4qKUum2nuD
Y8fb3x6FeSH5zm6QtQ85k8/TpoBB5rthKvno3iHRHlzZ/lCNl0S/Pu4JdJapP5GfUb0xlkIV0GrA
80ZQztSs6jA+GtQWtTM7c2r3/JSMD6kMW2LOzBzqRMSL5b5oAiFy4K5z2CN2904y3ES+r37PQCMc
ykbzkR8UZXFXOjQ7AfFrKUS7MQbfUcsxMgdhEpsQV8lV3VyTpWsEibsD+IaGWnabRWvFGrvbru2N
b0ZhavgBYe16aynZ9Cl0RmoHlB/HFxOpxPK68jsaUVYFfovGrR490NKm7tcGKLi7YWJWwQ4BJcff
0r/8XPlCi/eZbwRfGwOC8EadX1kvA/yhW2rqjebSvCn6lTGLK4qptINbBGV9HQKUrN1XgWpPXgOg
4eAMClxkWw+QDNQLzaSuDC3z59QPZuYSy4XqBbU5bKdgLOxbzISVb7Elke7YVkf59/znOPHdKTvw
JKeCxsW6PDdNajcQZizH7QJy2CaRchpPF/fxx9OJhiB3Kd1Fyq1AdI9jgc9y4MrH9aDbBeUkLR38
29zpyCGF5N8qYzntfm9akIp5aAGqkknQ4bouBixqkVIiMiRgI0nzNmAbfZXm/SW48XLxGIVASpWT
Chk162UZObYloKrAPdx60EjFI9KsCcby0/m5LC87RnHAmFEBJBBQklvc4D6mGl0TYpzV511xDRsw
KOEk+rwA0K+49NA4MSVeaBxQUn8S4WW6gIh7h6VRJ7mdkHTkFLkWAhqXfweB38IqIjbFv8/aZP1H
kOJ7jOJ/X/0sZlO/ZvlX/X9EMs58if8szPCE9+LrEYRx/uf/hjDqKpDDufKCfgqiASRZ/4IwGv+g
bQIEHZLQL+D7Owij9Q+NaqZNiRwLO44Ye+t//Qn5+0g1YILPYjio0ji/g2Fka/DLjtpWJMyz/fys
Ev0r1Zzj/rsWRtMZ9RC3krqKNAl7nEkDR9eGvqz9zNNRYP6nYZC9KqNGzV6VLG/kld7E3Uazg7jA
+1ZhV9M4FcnKN5PCdrXWzoZ1VgwdLcIM3AByQPyAa5FIsrpCstP+YQ9J7m+GOiG8uF2H+tDeQZa8
RdXR6CNjp8m+/0JJP3G8ATQzOn7gd8oalIcZInJbdLI5ZJByK6WK1qPSVvkPE1E823RBG4e4zymt
0+b5rZJZevcUWe2gx66N6GsLa8I0U8sNMP7O3rSsFr22cionWVdIpg7bLLW65nHwKyinWRwamlfV
SH4hydQmg/GmKV1P2UBtuyG56Zyhlu9tGpvfYzIcBfD5SINwcLsBC8BPVZp1+c7Mh0q9GlsLe3Ql
9lF9SJ2+tquVhDGXb7sZPPtv4FnG5zQ2m7uqQ9ABxOAKVlewtRCy+NFI5qfC127boMfqYzAOqKVd
jbLsxoP2s4vChyoVgCohUsMjxxXGzStFBkfv0H6IixsJPvoLGs01FdumPszaIGujAFKSOdKBn/XZ
T3TWNCqrmybR930cXAdt+zqIW2qGmzwPMakxvaSyuhWufVjuAN9DDy60Hs3WODgBstiqfdBnJmmr
by2Eq6rGBLaQlJ/GqbopWWH1RsqKai/q5m4asfHxxpGGjyXCBwHZfgPIPdbcAletYWhuJ181No2l
57O8ZbfGBDL5MunFcEuRVL+lZ36QW3iibAweEtswMZ4EPxLoRfDJDENtW4dS8pCpPdjSsVfdgCQg
EHV9lQ1jsB6QzF1ReUb3ty5XfWzFbqaG1OlKiYp26+/TOMaxcgRPmgyp6Wyp8csHK8ifqFR7ap19
Qvcz8OgnIVhSdwbqS91QVit7KsOXvlaLvYnsMDq/lR2CpgqvUQVF+C7wchidmatTS1sloj4IqQLo
iRKyLKlrnOlBMtwGuRkb6wIR0OcicKRgXcogcD1F9CB02QgQxsttZNSPkT7VrmX5+aavh9vISkzX
4esjwlbc9poMT7t1vDB2VgVawFvDHB/RhtxaZdR6YmrzK7rIL+gQoxsptW7mZ+J+BhFwZSj6CgIM
eyEySOCgce2MpKQqXWVjd5OSSvP/HPdh2k3Xfm5qm6bjP6zGIiUsTPO+o+Yk7eRKudVoPbvOGMTD
Ci2S70regkKuou/1kOjlCs7+X1bZJeUKpMBr0xjaoRXl4M0p5z5ykujaMqGomTPIAWulLfjhKp0N
j5qVnUxqCGxOL92pFPWmyTu4NJl2E5O6uGYs+TdNpzsrFVSLx6ycezUK9H5Nad8sNnozvCZK+pfQ
EEot20y5Rfcrzbd6IY0HgKbKVZwCMF2NIX+adrrlCSFLayFBOt5bgdoGV5OJwCjNbYMWU7uL1Vas
847y3kbVKBJ7Iq+uRuAHHLa864gEtorIw+QA1nHBO/bdgVQ0zu6ySnpTpO6uCcs30zcB0mqRRJdw
LNrnZuhtDyr4c2KBUpn9WnHdpMpUpCubWHuQDX8PY/vLaOWp9D3TKjV0Tdut7WIXK2DMI1vOyKj9
XPvROLwFZJHbEL9r5wZDt9uoIBQmkZPSJS+ke90M93VU3kZ5o18Tz90Og5C7tI/5h1BNJaIB6pb7
VgeJztcMUH6gDq685TEiL2ZqI+nVVz9rkflvdWh9Sx1prfVO7zoQ09xJLu3NOPif/X68gdAu7YY2
m17UHCQyhtzVLu61W8gxyCyGBQn1qimz5LXwpfwuyAXwTANQb62jo5HH98hn3I5JUANcBTe76S1J
2Ui4r3r0iWw6ODV2hbPEMzogkKyM2isTca3E0w1Ac23NeeJ/Mgf5swIpf6U7TSg9KEFlXPOoTwk1
qA2UcfFktb5nTzL/pUG9A6krR4IYZCNjLhr5StNL4xbRCOCwftt4phnaeP9VhAwYTEA9qhUxB5Wu
hgsjKBq6oqP15OPGavjii2UU1mGEVZVX2wLBu6Gv5nSwOUw4447xtAOs3X3JKCC4GC3u8vpgTLvB
KVxU7e6SauQ2FdBuNIO9X1Sfglpur2cTI2RWbWcdquU10K1h1UU/iHSdG4eBcYN4hv6oDXrwl9b/
TMt0jRQgKyjhiHkfERwQrXhw0GszkBVu/eTASwPeeVndRTTC3DQz5W9Gw1vcyQ9pqD2a9mvZGv0h
kGPAtvW2nvw7OGQ3ctE1W6Rz4aMVVbqhU1h8d4LuroQDIULlBjDeHhe5B2w4ZWkARYVVgL9XsAUZ
tJw8oPBCWdxIUXcIRvQFc0V6GUcDpLh0V7X0OIO83mVq8JPgK4KdBdttpRrhHZWrdEPb7mBLb6Xy
0M0A7QZ5THP43DsTtRgTSXu8ypFYSpy5vnClZ1EaeaJKfpTEyaJ8VrXvNmS+PtTdOv4L5DAd8+KO
3GAjD2Il1zf41a4GGFazmweFMo6ZQigCxyUFq6ZRVlIYbc0WzfmnTKo/V90uoqxPL4+Q7HvB9NM2
JfgRgLksyeuGapPGYpvl3a05EXy+TQ0gXCIKuHy3N62VZd/y1LvhyN6TT67SjJSntrcVrhfYLHIN
EIyj2MPh5yqI+n2jDttWqa5M60daG3d2pN2HWbFOKhu8WsM2QsgRkUXpkGk6ciGVrJASdN7UOzdZ
N0dF/D8tz8wUqmNrVf+rllXilBrdd4AyrSjYD+CCV/VkrmsfZqLUrG2pOjjQJl0/ED1S2K1TPExN
AZhOR9tC3YQq+cfg3JVo5zRJtu3M+6oJ6ecEBeS+MFZvQH0BNBZIFoBzKR9wOiQXIUdGgt4At2yi
h+PNgj5bkLe7Sbv6pTHXa1cUAzylZLcABi3hJO4Rt088yx+uAGPdiQGJDbNS/JaPjdawGUzNw1RJ
6s7QsXMH9BFtg5G81AZJXjXNTRG3nP28/dKMurYDYwoq0rRQlUE/JKofVBE9ZvWdFcbFts+Uyuuq
6U61m2ul7q/Vdl1r9uipaIL3bpJZhMgieTS0DLEKzem31LPsFewR8LCze3Khv1ljcu84wy7gj7hC
dzyRZU/AsvXVaBjdts/HaIX38yZL6usauSRXlOMBL8CnSktlz+C+4/zt0vSqaGOtXemiXPN/kEXz
L3ouwr0QDbsbKggwD5O0J6Zfv7LV8DVUzR0eUJ+LAFnkXGg4z4brMHKutCpyR6vZ6Ub6rDJyXke1
K5kAV1X7k44XrAMVEzfKW719qNR5x1PPKTttA8VmxV0M4DFCe3A8KJEMbi9gYdykiHehJcXcGKus
tLdRVIybKWjXPsnxGBmYhbJZo2GLdZMHE6d1Zxw3gGgv9LNNKclftIhcc1A8fyyfMr24jTF9RuJf
e2nk+vP8p8w6/SQPyVMUS99QSLyx+vZRUuS3VupfhFPFbk1K4Dp+v2qrRKci5Eh3k4DaN/qbKo03
2VDdyKmyl7Rsb0UKd70MbHtQnxS9eRngBmnF9ybleFmQaVFLuZZTkx1gflOa4asD+tiurZsAhxNz
yjWMTp2NpAZXeVS+DIV/q3fGtiuAVsadk/EYyY110Mrai7Cgl5im5K8N2xj5sxUxF305CfrqCkPg
dKdG+toCzC9LXVhReTVHLwvgWsZwb4wp2PAoQNkc6R/QP9/aPqqvQ3Wotn6teCUZPWoZ63SM1l1b
AUVPHwJ/7+TaVyqO1wl7pR2CdQYByoUjy48FB5rWzgZe0D5AyEnKygqNvmGLm8h6jMOvk433h5GP
zTYv5VcV0b5BxSgC6odNdIx92LdwEOa2R6vvC6vwoLK9Wo307PjWc5D2V2ahuGgvATo0h+9Gcu1L
quPqJaRVVQnRw8CGOO4HL3MymvfTdezIbjAZxh5py/jaHMiudaPcQvwjCmlkysgXJSpifnC7hHyF
Ks9aVbONBZRzHxZiY1njY2RFO8ikNDfzg1/zeiBTIcqsq6b4libmGuKsJ2iVqxawwVmAykgPCAfu
w+mukHGb07/QaF9r7VtQSOtuyh+isUctsHOLoib5a72BNdLzOxk2QZa3hWeQGfuCrCqQsQAyt5B/
tzq3G/KhrpS0npzF9DzrG8mUPjXtnZUPT5UR3jQBj5XgVZBPesPobALTvEnC3otb8anASXUFeaB3
J5wqnqntcz9o9aSsmuA2bgAz+ZH0ZmrDWirRNFJNFGCaYLw2lcFIvRSZIpnHS5X+SAJHh69gGaR5
KODzwvHrZuQ1hLLTZ6tLaLbY+kAuDkHW/5GGERxmMPrD9CgNvdyuSgWnsCtDAwvu+Zki3uJf2sBW
Z6IagYQvyaMSma9hWWffHLnJ9JWGj91bWOp56BVAeA9Zpjnjk45Bs+YCBB+rm1A48U5rZ5d7VLJy
pLUdowJnLEsxfcEsUe56HnESQEClMVexqdWASf22fkVJLSbNC22g5ZYf0EVMEHOjQghHaX5rBYHg
0srCb6ldQKFs9Frea8bYQ97oOpPrOlUxaIWWgH0vNfI22FhahytG4eNia9ZyjvN8boRrNVRuTQxQ
P0OL0G46NZS/aZWDTWqXyTz6UfwDTjpI41ivoUCsw5os2dPQgYWdmFGydiM4ewn/hAQXvMxqH/k8
RIuuoQmlpFc9lEBPAsv1EjSTReymw3trRD06BJ2mkAMKY6y/6NiKlqusTn0oMFrXmJukjwK0JsTQ
en4VR7f8MPEc4HdzEKqEpi7kIusJswp2TUTj/zkeyuQZPSrjZXJ88SYZiii9Sa6dlNddPit6KXIm
ENSanxZikNFwNVIjRoVLT8ng1EJHcWiiyD2hDwCie4W3DIJQFhHDWunYI84v5dp89BHderbjCfkt
eobw1pXSENIhbiC0r9oBzOemMXOBFoiMTu5aw0vbxnIhMoRrUTK90/Uy5fh3nXVnV+lAnaksumtS
S2RmJ8XqilUycFuudHtM50AujBYKvhI/KS1tJEAUjjGR8hdQJxoYFK9RkkmflBp98KvUSiL5SQgj
msOeLn+lz6hAB4AyO3pCmn4UESB3eAo4U7sz9wSTuJk99Xez87eKpf+3SuhZ+vf/y3Io5ef/XA59
yaP251+/mN3/hbt3/dr+bI6ro/zxfxK8Z0naGbIOEE+hAzgLcP9TNEf5B21vqnxAIMBdgbv4F8Eb
HVuwtehuG2AJ6ILMomL/rI6q6j9Mbe5ScQ9a6PAYv1UdXVbwKdnO6E6AZsChwdMuKvhwJie2YKR6
NuppVxH0FleJEI9reWL9XVmn4B38LE6QB5aQnXkoQHN4AFDmQGiMdXhfhbU1EWll3WE8Ihv1amb9
fpO6ruDmk6ODYllANHoTSfY21GZZhuL+3Qc6MfyJmSKmw78sOr+g6hbDp/hmFjh+oeoKb34tZTLB
Vwk1T6tL+8JM50V7hxnmQ4IOBI04g/fojqqLoTQ4CTjmDbqXVs5Gz6ZnYZIpwEGE02w1kdtLeee2
avT1/AyXDZJfw4KBpNqO8ChGC8cLXPc1VrSZxAzD2Kfu5UgbiGOXmBjLhtk8CjpLszCRDIJnlh54
/xnhTpnYdhqGJ/MyPKDwn3+TZgtcDCH1g5wk3Y/zs1oyIubVnEGAoGRNZJ3AoxwP6JS4enfCQle5
7Sm3wQPbSVTDqOP7aoFEEv3nDofxzNp0qmq+oSr6LUJkc4MWQPly4bfMS7j4svwWgF/YpgMlWW6i
hnKHpYSB7mV9X5KeWN44RHdQ5hEd6f2VhvIB0vjNjcFv3oFcc2lZmd+CmFqPJHfV6vzPObGlj37N
3Pd419ews0aO4BprnkENnP5e8yr7gbyXaTiHF7b0ib2FozDdPjCSNC2X/JtWnwsTA2YlQoMuhfbP
U1o26gWkxMn5sCozvAn7BnPRp8GkTunyHJCOw0ndAzugMmHF4Rad5/LqD5bu3VCLTaX7rT2Ysa55
sNNIAKyQ8klX3rRB85tSfH9vX+R5ZwgapBN9DovvPhKamlSaiEheSUEJaiMmC0Lr7N/eCqiFcTqI
a2AYAAMdj4ICa4utoE3STj1/l2fTuIPbme3IPpo/GAoYEEAMun40U+at8m5CKG6CVdCt0mvSyX+O
qjBcT3amfgoav/5NKMssSEaqo884aODJy1jT4jFXUSyA/i6QCQ0LXuC86y7BgZawD/5i/n78VX9d
DdwNxxMaTeQu8XrDlcFSlZ8mZp+HZjKdlWxSERVIs3yP1f6S5dnHvX486Bxp3q1iN1hVZvkkrqav
2BD5q57KkGzheZE65oXN/vHwzp8KUCfbEIz3Lw3pd2MVVTXoRm1S0RCoNbWDgwqq3voXbIU+XgxA
Ro1fu8/hWlh6vWiKTXbdG41HdVPZak1pbdErgjQpMpZRkYzfBB7z2Qx0BRHRtGbGwXJzGOlghajM
U+1rqrkoNxVi5VsDVWKqiPsqNnHsg1J9IRCe+G4Q8+ZFhISofSB1WUUYaA5uIF7iaMbKzOtsnxZ1
69mxUl+Y4IkFBRsJRoS2BTCLJdQzDKt+AF7MBOWuvyuMunuSJ9SYi5Iyqx469nBhbieuWm5Zg3ST
vGW2BlpExSZImkGtotqDZqpBqmpzqFVmhfx9KhDIQ+pDjV2zqI3XEv5vtqox7XxwFFE9RE4FVfZ8
jP6YRpHhssaENLRMsSs+PiJRi119hl+rZ6QajeShTRWoJG2bQCNBFegRlSBY1eNgKkhfxUp8ScL9
RFwgLhOzEeyflTMWcaHPGxWBD8bvnNbfaLlUejDOWo+H5WsXO+Guwpjqwpw/bC9qwqQQwKIJSiCk
F3NGFF2ZWrzCPIRw4nXTR7RhC5vXW5H/PL+6Hz82Q8FqA0/M3Ajki6HKVgtsE94cPT0elV5mqf6V
TddqV5uthhRLJQC2Ycm1nsZGt1Y41lo7W+jd3kpFFXnnf82JeYPosVBHnsVCgZIdf2uRp8jFq2ii
t1DoXUuyqkcjVcJncGvxhUvlw7EC8jvzFHg9zdv8l6Tau2g45UhnQ6RrvVIuwnUdxcgCSsHw4oeU
S4Kxs7+cn9qH6Mt4wDFBUgN0pgu+wGOaEl342idi1KHj/Eh4qG9gfEi786MsZaZR3yAf4r4EIcXT
45eO2PsLJe59fB8NwbTKxL9WGtrMNBKL1GsliER75LPrdTJ0zYyqCNF7CeK1hbbUXpR2e59J0Jup
VQc6hZg2Wp//badWwNBnSw1wfDNq9PjjmmoK3jZHNHWm/OFKoA2bqUjDC9njh3ABTZP8h38zBAix
eYu9+65Rh9ZMakyN10dRVK/0xMweoykJfK+sOvXKkZz8GZmQYGegFiBd2L8LLyGE+ObRYYjzCeaI
veQQBZWSKIXfN14QJipIT9P3Kj+fzYtU47pLK4AIadgEFCEH64Xt6dw3osvWNuoZnjrVyrZEs/HC
jTyf4KPXyvyboKuzIHPavgwmuDaoVpJ3HCq/iOinlDLPhFHILX04ADJbOF3DlkpjvVFztOPHUpH8
C/HsQwzlJwDhhCJjmCSNy9QDwCZ2FNa8K2OluitZDddMxmTXAc5+myR7YHtOyoUTrnwcVTPQWKXI
oGl015eCtiZkTikoUuH5lvZZr2/zokXgUPJygIMz8BZWwk4zg9UQjvjdbCgq7hCG6hHKbwR+u7Rt
s2C6O38ITvwm2tTUWFC9t3hCLw5B6ChDKNd0PYxa6w50utXbplSq+0kne5DiiV7caJXfzw/6Mdax
JaENk0aAcoU2fHwmxioXHeIUspc3Vnw9viUNeCOkdbnVsgvJw4n5cVtCnuXKBKH5C1z97vhlQs8B
fCWTh/Ro/YDqabeGPJI/JTRutyBF7cOk6eoFVd2PO5wbAyI99Zb56liCaRU99HN4uiMcIlYxVPN4
T1+02aZjiY1CltvRFrqCrLmp0423rXoRzfvx3mJcnVyJO4XK9rI4QRvLAKIdTZ6MchOWzSK49q2i
+SrqVL0Q4T9GUchfJCOwPeYVXtbPyricU7Fp9IbU8P/Kcj/6lHfa1/Mb5uMgoKBnvDBi3Rq00Pkr
v/uKJUbtMeqKozdOivJTKkLtR5TT2D4/ysdtySjk/jLEeuQ8lvIBYsSVQgnj0VO6Ot2ZjV6iM61E
ROqGFkgYjY7921fQfC/KoIfnGwK28PG8hD2NgCrb0fMRNt9qdSXdqAJL+fPzOrV6xJz5kaUDhTUW
VxCCQHWnlSlnXEow4YnByyB6k2z+YBSyYrDxFKKwLziey4TWnhhwXvRShYwla2LzGqvF4cJ2O/GN
UHFAnh1kN6UYa/7f3+2EBI8OamoIVgsYF7uiqGYZKb961PUQ4QHUXi6s3ceThMI/pWjqiohmAI8/
Hm9IuphmBeNldiTttViSHFCYaW6h9zRcuhlPTQ5WmDV/JZJse7HNm7Sl1tyAfJJ8zBZjesaxHLzJ
cnzP7skv7PYTu4LXFO+HOUjN19LxzBSE18xqtFuQtpXDSwmDkzasuu35XXFi/eazpAClnolG8mL9
UIWhMCkZmHfqwc/Mj/StEWlfW6LR1Z8MxNOMVyll2eUmx2m8hlCpdR5yoPljhUHxio0/HfypuxCM
Tk0J4p4GJ1UFv/3LuvTdFpTsrI9sHz9S2VHKe60wtLVkSeXTUOLYfH5Sv+QkjnOluaL977HU4480
6aEa2BaP7aq0gkMPoqleaWCa4Uzniv+gtU1vbjJJUZCudOopJ4MqB6TqcoucD02rwqF1q2WN28K0
mei2qW0LzqunkzzkSE4+Cykvf9ZGr6roZmWj5WUT+qve+Wks5UpIQ/HLgFsLLYsMCFO142lIdRiH
vVT0HsZW8hq4cHODtH/7ZcxbdM4cRDkt3we/kumTdFCbyN+Oll7+wVacF3NWTaFmtuRRdSPP2FGt
e3BBYLcClRQXkk13NdMYLwx14iDPKR5JDmoTZFWLXT9CJYZlDA+xSqvkJgdbDNQwkMpDDSrcLUOt
umTgcnJEGgnIbWPB8MGqzsj5BH3S9p5OsWQXaWa3Rf1k9hEH1X6jJWV4f/6bnggfOjkKXR3yI1p1
y/AxQR/U1RH/IKcoQI6NQPhUM76wc05MC0YSfSMIHNz/S0GSNsVlsRf40lRxKXuxSLt9lcT1dpKj
+k5qkIM9P6tTO5WAj7gLRVUcF5fpTBarsakW7eBhKIazKg5nAKlUIN9xXDwD8ZBeMw2Beg8BAPEQ
1Y7z3e7Ify6c+1/8rsW5J32jMs9NQLHJmFf/XYyRUXpp6noYvBEAkuFqiOYdBj0N77Tc7q9HNVRX
hQn0oUWzckVnXXdBtNc37SzfHygW2tR6kN0E+WBQyW3DDS/07sLL4UQYnBtOsNNImqAUL/c4rxQg
LpLwSnuMZDc3pWHrZEK5z3Mhfpz/LKc2G5ub0zu7X8LuO14ORwToqmYZpmQh8I6wKCuE5Ixg8wej
cG5tunkyGh+LLS0kx57UEuszWnT+Nm3iYl86qEyeH2X+Wz58WthDpHs0yi1nsW4RaBZRao7wmnHM
71MZj48VDXmQ37Elhiuz7rNHAGe+WNE+cS5UIz4+hyhGzP5S8+EEdDyft3f7aogMfUgLFpKyxLQb
yyg7pEEdA/Xy/SuRAl7tlFL/fn7GJ3eKRasUtQPEjGZAwftBK2R5+sIpwJ21yecabP5KlgHiBc6U
rc+PdHKfvBtpMb2GmmQsF4yU9zlGFGCfb8IpFRcKGKfnA0GMRrMG/WJxm2WqnlPdrZmPgQtlDSoR
qzDEBSGHpPKXP5gR7BgKFrR2cSs6Xrs48TucKIlHiUiUzThD5upGLi/M6NS6zYVOAEBzfX2ZeFbW
QKw3msHThejWyhh2blIOlyR9Tq3b+1EW5ytR5KZSNBgnGU+wp65AXaodivGTXvoI0J5ftxN1ZApf
c02VPYcw0rJNIRR9lBHQFuwCVEIDbNpjF6VXse+DzP4sakfZD5pdfxlKOX1RE8DafttF13o22uaF
E3/6t0AVJqWn9IW0xPFH7IFdOZLeCG9UlZRwPUTrTA4/D4pVX+F889ZrkZd34L6jtplcc4gCdF2j
Cy+Zk9+YEg/yO+TIlrV4XMSdH8rDhLAnVpHl1ugVLE2RcbzwPvsg2zR7otGIUlC/gusPzuR4rlYJ
Y9kqWHJU+K3rKQuSh4S085ZrsrE9Fe3BfdQE1jpGXP67NIvF++g8flEpxL1C4lAupdCnNt3737M4
rHqZWAI5U+HZPiJRXc0C0IBAzVc1L9UPTq2w7hDVqamroBIWK5wkZBT0LjBTGDV0rH0dLHGZBBdi
3Kn7g/tgriTyUMSF43iB606gEi1C4cWk250bAfJDM3JuFj3ocgKmu4cocJCR5tMgYcTF72rEzR+Y
xgy+xzxTedgtTjFN1sCaAkN4BYzPfdXH9QrZ+frx/Pk99dmIrvJct0NhaOkgUyd2mRs+LnpOlys7
qjZIrAdaYt+P05D1F5b05GDA3XjpI/jyoXvaQ75sBF0Kb6JUt0F4Wl4VoaXuQlsVF07hiYo8EQC8
F+kd/4JkfPz51CpMIN5Sh6m1MXxNVSOIPGvqpOcRYOW1UgzQl4a4b2CM5eEP/CCG0EWkvat2U6tI
nyc5sGVKLBPd6/Mrfio1YJfMoAaL4ry2+K5VUoHv72VBZUXWtqiYj1DYWut+su1saxZQE3U9M57P
DzpHvmUyNCe5+lyegjCySOyCoIvUJCNKj0UaraOwgc1YxCjLGl+VVvp0frBT59NizWmHkOLD7l4s
fdFBRBsJAPSs1b1W2VgvxEZ34S49NSUWkBCo8p88fI9HGfNQyBSTuHiKsP2cqUby7Bco05lBWO0H
Re7/ZFZIDeKOSmRnAx+P1ysJFNeI74ZvAqyHPLuf2r5+Or90J68wZHbnfiEQAyjwx6NEIMp5atAY
CewkeHIUvOWzEtXpWMmktYodBzJ4U7PPpbr95ku6s459DZ8aWSh/srwAORDKdWgVL4u09Cj7uAAm
5WkBVDDcYcN9VeLjts5M5HrdTM6Sl/NzP7ltaKQhRQh+UVlas1cFotgWaBxPCMfxYE3qntRH8eb8
KKdiEDMCTIhTBLKfi3sTjKtqi0gZPB/g/63WDM6ellS7kyHAX4hBp24QZMF0Ih71MoC2x98yrXUT
dHoCqyTQxG0CV/HFt9p8O9SBtM7YBbsAQ+cvueprf7CU1J/luUZMIqIvTmApWw1VapzgM22IPkVF
qa2yDGff80t56oNR4KE4x1sR+Y/FCZxg9Ed9qhFiG9RZM0dkKNOqhfMnNyFqKXMnc4ZdOvPvePeY
KklrchOnaojGg7J2hDNemWNZeX8ym3+PsjjfCECbKQqYvH3NVllDMk7XyuTUf/AwpEXMAwCoFJ9m
8WWqgH1f6xQcDN0XNx0W1eFadArFbhnPFlwWMzx15FRcABOdrLfMIrAMPfvFLfdimbcQtRTeBKLT
IVEbeWXd++3YvHAFmFu/H/pdA9b2airi/k44IS/mqbqkpjxv+OUtBGqLbIOX8awLcvwh9UlpCmXg
7KXCVzep4vRXvSmXr3HjR1fjlOt/yeqkfc1Vp8GLo4F4EsStcR+k8W96F8+FUhb/379kEWZjHD7K
JJx4iJllB08yVDexU1/S/jpxQEDocwNSu6GbskzhUA3RA7QGeBZNfRKibqFNMGzSUrnwdU+Mw1uD
Vw+JFVnPss1eZopaZk2reEj1ZYchxn4MI4VLQrvOx69HSx1lrBlHOGvgH3+9WMVBLQhTxRNVqD5A
sgo3SIIOqwTC+6pDcXyPeXaFo0w4zvIYpXzhqXkicToaf3FAMdSpakMLFU+3JThWvTn+wFghv6oB
YtHyDQzYdwBbLqRrJ+4L8EgUemEPzNisxah1iCVMGASK5yidfJ/xgF1beT0+WTDizwegkyNRhyTV
p+nGhjleXwRspiCFnO+Jxh6vcWSq1lNSSU+yhjXo+aFObBggSUg8zq1zG3jo8VCRiEvhR7ZC2RMd
g8EyBbyo0PfOjzLHssVxt3lxA2cxKYFRiDsexa4Nv64RdcP01gIy5phN+NmBD4x7maH1ziHI8yS/
MLMTQChStP9h7rya20iytP1XNvZ6q6O8idj9LsrBEfQSKd5USCOpvPf167+n1LOxAoghQnu1M9Hd
lAggkVmZJzPPec1vja6z+LfNQk/bSO8sKC3Qp3vSK1EkbwYVSvMSr6zZMleLDSZTuacKRgsjw5yk
DTYy6mc5Fg5IfXtljHpNqIbtPz4ejYtjbokrpJGDPdfW0y/WomJDxQeZlQwhBXyfstCLwc5c6T9y
D+9GnTvFL6/tFZbAxfW0HdHoR0toyU/j4oadk4FKzesC01SVli/KDBkwM5t0ow0mhUjEe6JnbL3K
1G2lyAJk3QfFbShQuXI6RHkEJBCkTnvu40YI8Tozi+PUL/ARe4QadXuouSTt69yCnI5Oo6nvQkVO
Kj9uGiN09TCMK7+EqvcWTBXsayiDJQ4owoyXaxBN83ZZ+pkUTNfK4U0eQe+0+Q7zhPbIjOta3ghz
uskDAGsu1m+whuJmAqQjJiQ/XEkOW3BELbooU2O2lieNGZxRqVAz00NPL7yZtWr5NJZLQgq0QA7Y
nswatzJzUMfQw1cu6PbpOFedE8NggdEYISrMp5RII8k8Kw4CfTqGNh63uewioVR+aZDTk7cF9kSF
30rkQLGuTTTDa5sigP8rIFboT6GGSyAGCVjw0aXAwAwvMTZZlI/5Xq5qc3TVUFESr4mUsD/0Sj1Y
SAwZ0PwSkBBwOvW4tLNegMnYkG6AB2pa8egsUDeRPxQEtf68Un0Qc0lqhkpKddlNzXZ5kLVxxiA5
m3A24pIp1H7UY5pm81oDd2ac/V5kckWQr9A0OZa1UL1qWosLnWw0+2qGZsGnxVXpZCNmkQWZpxQ+
wVwLe2Hg2ITiQ79g0Blokp2EszXjiBWY5NRDJRkOmYz1JQTNtkVFM1Y7VzJTqgdhRyl/k/V6isVQ
EBg3iW4gIKQGizxtMIsSX+QwT2bKpqlyG4dzhBZQxEazI2+XQIft5FZ29CnK6psaCpcMv71tVlJ1
Xx8sJQDPiIoihuVWv1IppWAw6u1gogd9JxuF8Bm7jeEV52qEI41RynqkeQv928wU/qqbxXjXSPBX
4b7lFP7FUba5VokrIzUZn0UVIWdkdptxb5QoFdgAmyQMz8Ky6yxgx/mEvoAZmrdi11rCdsS+dPrS
m2an2QkyWVBPuw7XOky18sTNBlH5ORWYyKEzoySbQWiEnyW+pyrSJPCD0GwomMIigmSPxEzUKpZi
yV+0HAkc/A3JdTnkc6O3JKnMHYq2+Q+MhuL7UZqG5C4IDfUljRGLBOeExLmNN1Ikuki5Bg2TJwcZ
nVsdzOsxRI5lh+1cizmoNscvxYCaOhiVMSjvJxnvRBfp4jpzFituvmvYCJV2mhUFdiJGNbx1qLJW
27qDy+wZSai9YFA4DhtMFQLZoYCn3KXRZGmUmNGgjAAxCV6XWUtrR+rMKsUcMEfvKrUq0TMaA5tL
WVisuzTMBAjlAV8khgoW2hkPbfWjnKXvDfcq5BiV4RtqMIKAaJgWxzgApupLDHsitDGKX7ADipI4
dSfQP40HQE0ydxYEddGNLZNzXWGhPOS07RLfyyxuVKeRr+ydIYDa4SAgUMB5RBdpZ6kxtjNxVSiS
1zR9FaI0gYOmnU01gj9ymGBj3QsypfspintcncW0qNzRZLkfdVkYNSdeGgsFUCHCe0VABQ1TrlaJ
Gpd7UvEqjyL+zP2Ql8lmthpWpyxGZg7MfgjSLSu9R1RJhmKNI00Daycugg40naUUD9Nkak9CNNYy
Eg9LkwMv0EdpFRyN8eXqW+QEAjDPs92uiG8bVgTaP1qZjptJbyBy4veqL/t8aAspcXO0ScBY9xpm
kvjvTkIgtd/AJhaT8CAK46IjjodospB9KqfUxPgcSUy5jZz/KGp4jSbQNHdo4+KW1KX1pCHX8azJ
jUA2FD97T4/1bJ+gQ4FexhgTWNABa2pD/jRHUsKvsbz/hLBXxYzKSqG4clR7l/MzQdlQ6QN+RUYT
6JJyuvWFIEoH1FlUN9HDJ4YL6QcpmFEyEzMXYwrOh0VTu0qQfmebgveeCHhhAIC2LZwTnapvP/3a
8v+IIP0h9flELvJfUqn/LxKkV9zPvyZIv/xou3+zvxbpCSt6fc/frGhF+ws6MEhYMLHIAoCh/G9W
NLbXFIVBSa0cCNBW6zGpgEET/de/Y3uN2PVq+7NWqAGb8qv/1oyU/lrREeQ7uFXDaICg+P/+84Sa
jGH4yZ//rejz+zIuuva//h1s0ekZCvVprjigLUECkzMFYXo6kXQkyUm6QWmRrHQ/BOrnTtH7+yqG
1NtTadjqNWFnGA3sSHFtPZjLdC9nTekXuWg4E2SWhmMGIlWUv296sVE3omCiQJIqy32pq9N2wrka
G8dJVjcUil0FyOWB3LPox7neIZqFXHTbUb2SKeQh9JWWXl/A3bJ0wbABcRyaOetcRa5LzVeiTrgd
F+Oz0AObJGEm+N2gJz+DuZTu5E4qXlJhlu7LXhEe5EVv7vsxFvec+PMbbcAYxi6LedWIxGr1Rcqj
9g1qX4QU2eIlzaY1+2MwlZ5BNSmxhh/1KnsW9cZjSDh2Y2lhISHJqudDDtFrRgGweZPjV7mPn1Cy
vIm0Zidn+Uab0eGJdulX9CGxg5jutbL4Guj1W7HU35oG/SK59zLDOmCSfFMakx+P1b0R6vdSWNzj
rdvZmrJsx0B6hpfuCnq10QNvNO4LM3mKmuqpMMAzy4Vxy2HCQ0PBrmeJQxmOttl0P5qvSWy4Shw4
7Kwbc8Lcu51uhrGG+tJXEJqEt7rTe6Jn/tC1JF1nlDgNLXnrJmgoXf6CQeVNlBqHeQi+pOXyMrbZ
LpAQqSxbbKBkL+wNH6uthzlsENwI8NQNOQsZ5ZcWN74JGrAmBHfDUM6oVSX2KH5Rspuw/jHNi1vW
yQ1O3I9yiTZdlYcHo7T8CQtdxwzlA44GfJPYPEZS/rPmloXdpK0L1i1aodu6Ne/kmhahfS5YyW5D
M9ktieZoQ+p2yZ0V29w17/pQ8+om+MpN+XthLK7QPQhycpdEqTcviOekeH5uNfm+xylWaPxl+TIU
O/zDP0fSstoVNu4wI/4lyl+rUt6m6FpIaDkBW99YVrZBc6RAv6h7FTLBb4TFb8PykxY8lwpqTdlj
IwXQSqZNLycb9u8kiu9jIdwJlrppsH62qFcqnXaL2cutXJh+XX5e2peg6HfQVd4WA0Rwrm0pLXpo
Dh3nYdkbufoWN+F9FKSbSczuZoHzjlrSUo14QN21TqhkOyF9awdpz0Fiq1Uc/cTZmWZmJ0ZE9mBu
alk+knkPb7n77cmuv2nyV2bQYWlaXxrEL6n8JTEfpYjnVON2F9S4pI8/2RIfxHR8KgZ0EM1oE6a1
LU7KziheC6Hm7KhrBzITnll1N8po7bmlfIp7zW27Ch7zsYUvaKa930iP6Nq/SInhq+PRRIhFOyDk
jNGyMW+sebpB+fvQ6HBCk70YZr6ygvbZxI1C2chx57Vt+GZlWEVrRfAwZ+OTsS6+yLSepWFb949q
/SNH5kBJ/Abds0JL/KlD+xvxgdHc6U3tm2J7o5SJr1fWsSTdbnP6KAtnTCa7xG8H6Re7KQ2ObkiF
KfmdJjSvmaFtZzn4xJHaa6vqRkhz5NYE62GotIOgPwxhzTDIm9IKdzKXq3HZFHnjzcWwbbXW06K3
WdXu266FH9Nmm3ESPwf1cItnwwuF/H9IJqZKVTxy6G2QA+w8NKw0vYzpc7jp2gpBlWqrhnsk0dVh
FRtS7V6WIdMkE7qQqvVJtMR7xWqcDFd5xP9iDIip8Nu6lPmT9G02Zw5Cixtahr80m5rpyykf+tPw
WRbDkKgQ/IyCxbHEJeDWmx6sBIaKkhg2buSHqii+VxCXCOgBirMIYImyum+Wwdej8QmJyNHNTGnw
yPbGTlpl1otZVC2Rv3qzgqi5UaOkOjZdVjutIR64t98pwnKDTj63oFGAlSEM5l0fsFopp0UbNcYa
Hr5nIGU3uoUysNn2yQF32IdVWsYuJYnJYWxz3mpXOoThTpK/pMXy1GnZ174cblvkJw41Sh5e1xXi
Vkul4aarZMiquObdquw8j1reyvfjrEi3svgKw09rg8zF/c4dE9EJ409RqMdg8cOMuVtLGzM2/NY6
jlb8NUMkB8RKviCGh1R82G4RqX3ocvT6krn8JOSLlyIullFqPBQbIUW5LoFd000pfs6kA+y2CTTA
CePBykRrC/MaA9O69OowfiHmZ04+P8l4kHMH3mRieZAT87WOhk+lGgh21BifmrhG5oqHlRrUVfq6
v8mL+zhHgEKOA1SaNBIXbT7tB7n8joDfP5ZeeUbI6FAkY+0EIabNhXiHPzsaVZL4WulV8LVqkP7F
V8XuYlbHtC+wVMFdEx2rwikRRXIi7gIICIJr6QoWyNg3gKu4Tol5s96/dQ/g+AuijN1OUJJwZ0rT
MVm+ojT5Os68SiY/kWzy3FxFoBa3SITvIhyxfMDmQlg2VlGPbhoqM3mQJcRdK7vFNpuDB3Jcq27I
MCyvYq/8FOa6sRfJAmKcwO3TlDAAwcJNo5/UGxJBN2kWPEtL8JaOwer1fDsU1iuIzq+jJd+Dj/MV
tfseTbtafgzLEXm6VR6ZTel5rMmIJaIouIo2iOhZch2TEYXZjKVe2FGFgzYKVtz50x4htGlUCN/Z
k5KFE1s+WqMDLgbNsNQbtdVqP1hHLONs7shWFvhlJvXHLjJZ03P3uaiRXMAzLLhBe1qxgV2EN3GU
HmOd/RvhaRISQcYGr9bDD1XoDN+kNuZOPYURxJhMO7Xibm900fdCxxDCSpcb6K0ILS4xMlFSPuyK
QEtvolZPb3N9FjexKnW+2fTIsbadiRt2BUy32cp5gyy3xCibBqelheudbk6IpqrtZtSLTaYICnmY
12r6UsfqTYj3uJNbwb1i4IWoILHB8UIjTpnPQmfdtVmzmwgjijhumxawz9Q1AEnF2zD9ZpVcCNE1
6z1Zm2/NsX6CCYDbuYCUp5gKD8iEh55S5c/cJfcztzMzChpnqIfIr5TiqZ6im6VIJAJblyGA3FR7
XevNQ9Fhj+h0gmLcVtgkHCnTZvf4uxM9VzNITCIt1S+luXhA+p9RU/aVqD2Y4Wzuxqh67RD89ZV4
i6mk8Ljg8vEJR6N5sRWrSkT2tBFsK/pY3pTxxMe6yzd1nrWbqFZeEA02vKEVfv5HXlqKJAwKCHnF
wBe6281ijgyZQAKkFvpdLaB0uAKjp2o+yo38LW5zVx7k7z0HTZBojhz/8/73R9etf3mJOrlqfXgp
+z943VpFKf71bctuvi5x9vtVa3393zctQTb/AkkA+1IH140yEHL6/xSgQlbyL+hzbFcaRPu1zP8/
dy3tL84cXKWBKLILwzijQvDPu5agKH/hEbbSqajGYz0L/urscvXRZWu9Sv1PkQDIkUW2mvZVIBWr
qtVZkVwRUL+TwwbhV62D/bUgBt1s+r5QS7h8sOv830bm/u8P/v1u97454IpQBVcIEiS6c25oJRhB
n3aI2EtpO2vfsZOWqMnBphPUp1CF2vFHWf+1e7ASViQHlSNq1+eiNmJcpFzWSNTWnJQfO0olz3Ws
J1cyH6BET4eRKzH1VPDrQLexS3yH4+KvkN2IpIfD7s6/27q+b9v+4ej7rusfHf58dPm36zr2lp/c
48Hf2Tteczzyx73r8rutu+d33p4febW/2925W3575M07Xuo4Oz7N39h8JB+/vsQvef/u2b/b7fg0
m4+zvfXX/s533ngJX8F21r/hZ/7g2bazdba0y2v5xPvNHR9/cF0+6o2/2Xm25/GJr+7R3u2e7Z3n
8B7P8xzPcZz1ZR7v5/PWD3Nu+OFIT/hGj2vzm62z/+zt15d6+53tObeOy8/0ersp6bzDt/O97Y3j
+Lujv35RvtuGdz46X/nULS/d3z5tt0/rMDFQ67vd4zG312afHP7644n4q1z628Q/f2Ln+PQ8aVpV
TKSHo3/3tvOf6ZTnfHW2e+fpSktnJAf0HU7nxvkS61rYqB1zw3cfXr/dhfad7X25dUT7Sju/IKcf
9egMZNbWbYV9Be3wiF53j488Z4fx5pFsD0f34DhXsBTSKZ7gfcfO8n3cwetkocGj+/bMbOE5ffyM
iHMfL6tz6EkrV0YwxLTwcPAP64T2j7/+z3/v3nzWxh1z9fh29N+Od7XNwjm+vfEs7ZsNE2v3uNlt
Nhtvs7mxb5lhe+ewZTp/ubn5NR1vbOd2y/Nm5bEsXOfh4NisT2//4BwOzL79dnulO9d6c5bWUsVh
CBLGy311n1k3jNi1Wf2L/vfRHFi/wm/l14VIjtYocch/uws9liXL/W5d8AzbI//b2Rt+Wld1aNPD
/c9t5Yz2T3e73f4c7Yena1PkF/H8oy90VurOO1NJ8nVS3u2e73zn53YX2/7GXwf96BPj3KfjGiZ5
MDwIzyYGOusf3Tv/2X3ePR7d15LYtrFfD998PoCu3G3szfP9wPC5RJHH3YZ55+2Z55Xt3X5N7P0T
j9p1Zdt9YEK8WfYn75ZI4rv21vUeiEP74xpgPn62vwQEPurnWbEdhhCZJmYqAftovxJzB5vv/WXj
249/R2a6RxA9OO7B50t4xN2PvwFYoiuLZf3978/eQGQUOfwH/5XwfmQUjmtcOz65d65z2O2I1ts3
VgvBmojPLrHxvJrw6vuMOVvPdt0F3Fcejv/m7u7uCNjMm7vH0LZfmEU+z4RdwtuzCl+J2nv7Vyzb
bXZ3u8cfu9D+8bh+6Lfnu7fYfl7sb6G9I9gRh+4e+eOPH8xGYv7WuX0ixvLfh+2T97T96RDyt0/2
M7vIZNuhvWGpvtzc3r7c7rfep91++/3pgZ3CeWA7cDzvybW/3rARbR8O7hNL1Pb2+xti9n7L0LuM
6q9hpuc/GW42V1pkb9ke2ZePB2fr3bLUf73w8xN/vQaFJ/fw8PrKRHS+X3kiH693gNCnD8QMscAw
2GLYJQ/8w9zdHF22PJa+7bj7vzc558o8AFL24TwAyXLabDoYxlDSLG0yHMc71j9LbW113b1rm1Vk
f1v3esIl62Jn80Kig/+47so8aB48Pz3yhp19y4HA56f1vbvd5pb/bp8YNHfvPPw62DCs/rprsqJu
Wbm7X8eF7X7Pglynur/OwTt/DaeRvWUKMfxEa98lHh/Wx+huX4+cdNztnct7Pn4A6slAAPHjPGuu
/Eas2CBwnssODMtihSKJVduUBVyBumpwEEntvI9bOX3K/2xltdmCUEnt6xxmg+BkFZgr9zgoEssL
ekFDJH7K3sJpqd04tYQ/Qput7YFmA1O/Ahih8J3ze8HEAzqZzAYQCNfMGOVmP8oG6Qra6/3YUYQB
aE0th6sLuimnk0jqzThpRCrYCdzsFzGu811XTcuVyfp+7GgFEvsKmVkRwWchq6kzMeoMC2xIiuWT
E1lTCWao0TR00aHatrZUj9Hzx8/r9Arya/yQJ0LdFyKYxnH97JiEbn1d5QNQjbIu5D04DY2Kapoc
xf4qI+pCU6vuDhLCkA04Bp4NIqhAscz7lKYyBEuB5Zebtjc1u03y7IoWy4WRRN3ylwSTthLczkZS
q/TCFMj62kPcJrs+TvTtKo5yg++NdTeSUb5ymLkwP35v71xXa+7KpdQH2msKaam2uRRUgpcMenyl
nUtDuOppwbyle7p1NoQBcHvckEFsWRmZSAfn03h2U1mY35RwqK80dmkQtbUoKnIvBzm6/v63HdSq
G91E1w7czCynbj808m2k64EDE2p29clUrwSoi52D0QC+CPyoriun7Q2QntH7wnkAbAxQFCuRvbiT
DXTISUX+8azXIVdS9NWp4YJzO20KAUgtFSYRn4y1Gt/JmX7bJotsW3nYXFlg65Huf45CvxbYSVNn
C2xYjKppJXqlLeVdFBk406Zz/Rlknnozqmn9uTH71497d2k2/t67dwMZkxlNJQYyEnNHJcvt4wge
uv+LVqhJg9tEOQe87+kYAtCOmgV4CbLwVn+fruY1glkofwTr/+fwMdlZzJCzjXNGZ6AFah1ZRm3j
8BTbylTqfjyU11RJL011Cu+wg3ARxQr17GyC2H5MMl+vbZy7FN0xrSzdZzo+W3nVRs/4d1XdlcV1
abIzdIRDEMzgv89aTIQoa2Jdqe2OfNkmG/ovmqp+k2vZ8P78MQEbWHluhFz5nIeta2IUjhohIwoA
mIw5fEw1gwb6cStnt9/1OZHUoU6pwGZZN5KziEueHrSQVgAbUhrFbgtldLQlSryqqnBsGUuFApG2
CYI03ShaN64C6wiPL6IaXYki7ye/ztKBJCTjQrceek6npRXnXCwHdhn8hjL9Aau1qN1FSp+3V57g
GcDn7y5T5mbPBJMBbPFsmU1tCANqKhs7omywFzN58Ou6Up7LoTmGCCPsm7YqvSbFnkWhfaq+aeTw
DDqps3b9LNRXjkLvIw2AOjiG5EEhgSKZddrzceZ8JAxTbVeiOUJ+Ca1ctzHNCykRi6Fc4W416I9t
35EZ//jpvx/zFcqHuoAJfPv98QiE4ZT3+DDak4I9XFMCZ1qU/hqa+mL/fmvlbIrNQ2UtYU3Q5lo3
uH2Yyc5YB8ImV8HFWl9Kqmp/HOLoFw+YgdMNAD1nsds0xkLhRFnbymyCVLWweRrU7pom0/vgQysr
RsxczRTQ/zh9bkUpB2lrdLWNkYz+iDtl7VFnTzZinyXfqAMu/sdP69I4MmUR8aAtJF7X0PTbvh6A
GokzjR1JT0a1AitnCgc5EEMHzmd7lPF5wX8n5BR4ZZZca/esn3ofTnVdqsDN86I5JGNZ7qqoX45J
LzQHDoKqI6aJdCX8XRrc9bRJUZwDPGpep52dKjOvs6ZgcGNJo9jUT5S/KJ9uxsJCViECz/Py8fCu
n3i64cPlQTtslblmWzw/C/ZKOBZaG9b2ELSFq9d146JAOKBDMP35sZOjNCcYGA0icq7n6PpUXZZ0
1PErm/Fn88R06cFXaH9+mIa0J3Eg4SCIPI169txwpipLRH8qoDXVuIEJmdtpYjyIdarZWSNemZ0X
YslJa+ss+m12jqEMIEonWolxhjWvggWO7gRys8xXZsZ6Pjl7TrDPYLMzOxDEP5euYx3HWRQtmL0N
YruPTCHflEDm9mWumV6FSeDzhBkp1r2kkcY/XwoWnGT4EobOhfyc8oLYLfKUoKDthaLtU1Zr8h0c
td4BGlHvykZfwFNEgXalxxdmJgBHLsqcsLHAPlcb5k6idwoK2cC8g95GjiazKwmD4VgchCu78IW1
vhLA1tM1ktXv1AfNqkWoOQRzL0TlcNDBRuxywFX7GI2BLUJwK5S5bvsrw3rhkZLiIO/AQQRa+Tkp
rIlqeek6WlV6XQa8HaNQPsZlu9dKpb+d1DKxCxM6Xx0P1/ho76btuumugmfQv9kyziVH8Rwtqrom
ooQJ9r6yWCg+uZjhiprsuydIK2QfrPVOxnHrPLY00E+acWHOLnEnlTZonAWJ4TbbKpVRXOFcX+oR
0YXjJ2JU8L3OTqgpCPQY0mBFyb6YKrvuheVtEOTMuDJVLvYJThuPjMzAO5nxeIFGMIpgH3+xk9tq
VrEB7PNdjUD0ldhyqSl06BBZ1deN9lzFvRtRQS7znKbqsAVHNwtutcxfolKcrxwOLw0eZyGWABBh
SGfrTP0titW5GcWTDLS8UcXYA5Le29EY1d7HW82FVtZthq2RwYPBenaNRVElsuoYOSK0pidbhNJm
12V+zc/jUitMbeYAbZhIvp72hVUkmWEWlPaYziBpYAF9GzAF/+M7OYxgMpRA9dli2GfOjq+GnNeR
EKaVrdZ94Hcp8MlUgb1EOuRKHeZih35raf39bw+nKOc6WFb8jaUPn02jUDyQPdWVubbuiifbC90h
NbnGPmIu5f3TRiTwunkpCSU4z1K8qSGjPiEiV+6sUFMXuxxxl/x4MkjrafRdixJ637D8JVo9Ox8v
MB1Qw6dFFR92H7Bc5E6QGp3AGuTMjrQg2hYTBnJ4g1qbQqxlYFzCvtWKCoLMmD5+/HUuDTIPEr3M
1QUGOMVp/8Miy3szYNYY1gDQtxISj/TAjz9vBG87FG41bp7kIU4b0etxidsKlZIpbmS8xMdE79xW
tKo/U1rkrsfTRH2WlBEuH0hYr5HltykTqGkhKjOTs0iKCeiwotviKPgSNpQFHMIrIfHS2EFeYfIY
YP5Z4qet9VOro3dTYpTZacEhxWVyVxFB3T8fPJQMVk1d9iz9PKltZEajzCHRMGnz5qbso9ybYBNe
ScVe6AvDthoOcOUgkXM2cmlRCiDlovWMakS32Wjhex/jJ/3HfaEV8pTsWFykziXuzGUQOmGd+2ms
5Md8nmS3Coprys3vsxxAjGB8cJOgjsKtbe3sb9Mg15dSE3MDKh4OsTfCbCq+VGf7ctQsWxcHQHXa
I866GKFGRnAg170HTH1N0vTd2YovISEXQImATIt5fghYahETkDDjEID5sOR1U9QW9+qkicON1o8j
RlWjlcW7ZkDj48rEvBDUuAmsQqoINHHEOnuYaHBrYr9SEec8WY3kReTOxyq+UdRQdfoWv9ArDV6a
PSs6ikeKVR+yBacD3svGlC8iUQSl59geWwWKQb5cWwnr1z6NnKhtokiPzg3C6db5VYB8M35iBo9V
j2K8R02j3M3FYuzUwIq8jyfq+xGkKeSDURGmRQwJTjtErNTFRmMEy1SLhVUBqTZtEdzIJwtQ/vdo
xBfpyjpfx+i8d6y8NctI+EKr7LTJKK21KawVKB0Feh6qVWufESlYvtW9kbmSVMjfSIFMBwRqy23e
yO0VoY3301VCWwrRHrLtlkRUO20+L2oxHMa+tMWsAbqsG9+zxnjTCpJTtYUhco+hy8dj/H7SrC1y
YaWSRob13BWsHeMklqUaHyZB5sJa9/2WpVJceZLvLhvQjHGxYodjfrL3nB3x5KQDAVd2JV72AgBY
s4jj13qZc9VtqkC9r9Nhie3UjMgXGVnWXtsjLsxZDb1StiUkfYisZ0+1WSr8NCht20IW1L4WIhvk
WAE2NZBxleTKiF4IfJRJuCYbsNDW6HfWWUUWUnXsRBa+3t4TF9NnKbBS4NMNEhxqG2lPqZJzTUbB
tO18OYBdDfehrT9FjQpl9+Pne2HkqcWuiq0crVfA6OmMkhFjaTD1JtjXuDSTO+++jTpn+UKcLDub
g/TYmp+lOoz+eCtjECihkzUDq4mJyGm7Ym5lWl0xk7VZzUqnC7HT3liDFP+Zrd162gCfCQoVdwWu
kljonDaUF0WCWR6GV2HbB5+GOVEMb5as4NDFam9sPh7NSxPJImVF9hGhVgRVThvrEDWLhC4tsSHW
xX0llf3tWBiCO+jl+PxxUxeCH4paNEMxcbWpUU6bkgJVm42CfhmJEXxPOmn+ZHbGsEmLLNsmoOde
Pm7vQtfIz4M4RvgGI6dzyEmmCnHezyVxvTSwg44oXjYot9ol77myQi40hfcGdcu1a2SKz+ZGrOdV
2Hbw5izcjfAun/o+oORXKDtJLsgDftyxCzHV5EylrlEOL4lfpYnfziHJVOhZ2AuFLeV54gRl1KJz
WlP0cwKzlb93czOIm5q95srN6VK7pBppEgo3QJKzudJ36BbIikG7Y0H2Zupj9VYGau80kFGQt1DL
G3OIhCuHu0tja5D2INRxyUUC83TaDMag5ohcE+rwW3MDSNV2BU/RMYxWvxJaLsxQeMBgL1Y1JsSL
z2boooy9MYx5aQftAnWkX+TNrA/mtm+CBIZmKFxJslzqGlfqtXRCrpjL4mnXapzp68m0Csqb+ACh
QSC7eaiVECHi7MoMXWfg2TEAVTRl5aIDpWeDPG1K1Wu5C7HLxCE+zm7VhtRRomqR//HMvNgK+y7c
dyqBqOiftiKifZrrGtGkTrLaqwPRPESoBfxxHgwtR32VeSOBu1qnnbbSRpTdUF2jlUyb8IMT9Wze
qgk1NXdGFbi+EiIvzQqyU+s9hkOFeu44K4pQlfuYuCV03dPQLQ95iZS1znnKNurkmpXupdbI763w
KVLE3OtOO1cVuKgoFYu7QUBqX8SN4rdpaOzECUPJZVz6K7278MiIyGSh0QOizXPfAmSAqnFaqbPj
UFXUZCNRHtywlIJrp4gLk50m1qQY+VkVgebTjk2VKkVdzDqehsHI3RzcgGtgKRijBxNcE6+8MIoM
ImVJquw4Tp03FqDshsycWdi6FWmFy9ep/1E0qhbYgUASl6y/es317UJ0ZMcmU8qZBPT2+ba9IG8y
RROeLckAvzsVQleVA2iGPTJdagA/b5qk0f14vV0aUw7Vq0PjKi57fvGNukSo8NnmjNlme5lKopfl
SminqnwtuX6tpbX3v+05egUkDEQQ2kR9Fw87QnWXecWcDpUTpxWP8uOOXRpMYy2KrmcT9pT1+f7W
XN41JiZ1UmF309JtllkT7hc9sNxaa2tPmKx5j4xX8PK/aFRfwwrLgdvSWaMNspFSbCqF3Y4MYgwM
5FM+65+Q6258Ua8Vf2wj9UqbF65nBH5O1WBTgSyoZ+PamkvZJkqzWoTVyB1Hxd6qpuxlDqLkH2Wu
5G9aLmJXKIjIF4xTfmVXeH+WXitChFBO1HCuzhe/qKJwoGRYe/bGJD30coGSUtSEX7FX6o+LiQhV
G9TtUajaKzvf+6izTldWCudoEgrn21HRqfAnyU/agQxoiHJG6CVKIj98/EDfR4FV2IM8JJAy8mjn
++tgoLAeyxEJm6CP3sIlwtmhK1ss2VWkJN66Xgu/ftzi+wFd77mk1DASwffmPO5EXS7grccJAt0E
bF/quNDurR7vR7uhpOJrSoGnaBGKgx1UQXINsXCp9V+neByW0Xg8d7PAbkeMJZVjqFhVUebiUGT1
9qiV0ejA30aMAiWfBfeOSazSLcli6cfHvX8fJEiTMpHZJck1kCk9XbU61QiOyQQJeUqVHf98TSt1
3MiRafp/3BIpUjJDq8bOmmA/bYm7g2wtGbskamdG4RYLPj+wcKnn+/qgzdGVcPR+la6u31jErFA3
AsM68L+FozYR0mTqWrYTOau/s4HgzZCkrpQGZODwJt6E+Vx/qVZv8GRW1M8fd/b9YqF1UumAndHs
IyF22nrX63rat7QOaiw5SJUuogBWyH+8JNdWMG/n4Ls6pJ5V/FghJgjtkRMirij7ZFZvB3O6Zg57
sStoI7HqQXriT3ralRacnwAijYEcl+oeQDqaSLEoDtdwYBdWPslt/FZ+ebC+KydRO9VyJFUKO8Tk
wrVqaI6WhOMqWL9pjzKa8MdHUsBmaNpSI4NF+g4N1obyjLMCj0gQ/j9nZ7IbN7K12ycKgH0zJZmZ
aq3Gsix5EnDLnsGewXj6u7JwB8eyUUL9k4MCDmQmyWDEbr79rco9NGvUfPCpex3aXHv3/74a/rYW
UV1CLDgXLM/+Qr+txbYqLfKtnTM/3KZLqxq8lGICA8371lz208hMOL32B3+s+ldm4Pp3PoW/7DGE
ceQrVJ0Qw7/VBftNvSL7IPiWOhdOMlBRvPeiJqSOqcPxyXGEv2IMVA5PHiZ64zs3/2dcQIRFeYRm
DxVw/IB/v3klTO/4lF8S2yjrlZdRBknn8DGmS5E3EzLHun7Mhfb/DxsOF0ZbwEtm23lb+5/Lchry
lSRgt4cpFfzCyzUyxYsdLvXHf3/Bb74RvrwYNY99Bp+fKa1viwlyLbo29vYys7bJz4DZTydbre+Z
j78t6v3/y2DVSxWRj/5trtZxQFmlC4akokcxxw0YPVzLDopJ/HQIJusD/cTuqnbFvdTQHQe6nQ9y
mf/jcv7jZ7zZEbze2maC2zLDqRP/Vx8+CoHhdlJh64K2NwcVuJgutRT8fISMh39/1m9OrH+ujrgP
tQoIRvSxbzb2UZUK7PZS4oueL1f+EOwHK1/Woyqx1vn3S/3ttf7vpd5UTwLjhrsPRzBb4rg8zG4D
GkVP6p2D8c3G988NxefCML6r1Eff0tPEWtR+UVZFJssx3K4sFLAynfa+Hi/dvYqtj2E/y/8YzZ0v
ioqeLh/z5edZ/DdP0d29YfRx3MEOpchvZy3mrGMFvxOs/uXWcK4/G+udUTY4cvz+7UPlbCSuejhs
6j1qrxe7ceuL2QUXf8Go/sT8T9iz4//7W3uz4fxza7Quzyotrk0y8vtFlQwlFFivzFptVZIGcL+U
Jg3NtNljUutQx+kcFet2ymFQ/je3edjF9PNZ++giENqz1745ksd1Dj0hOy/1hzm/sEa5pwGi13ee
65sd/XwVBOKEUbzAf6zrfr/FpSkZXlGOneblnq/p7jbqDj/X+CACjcnSzmnddn13dB2Tv7Od//H5
cel/QFdcnnaKd/5m/ieuiitlybpq3dS2VGHfO36/Ds/lPDvgsdG3TPM73ai/XY/vgjOfWA6p+ptv
sDBe40jR4xFae2vSbCbCBMdpUn8x4zuf+18uRe0+Prt1nx2W37YLeqa5xho5TSrJOg5y6EymOZfZ
0obxnRf4JiI4v0BUEGfcD1wVn8Pp96dY1cFg62XjriaMigBR9ychTYupaZg/zis9frktVVq12r3Z
XH975yX+8V2eL09rhKAO5Q4r9ffLOyKOiYHBE7JIo5MwMzZowUhh2hIu8YGyHv79k/xjI6UvwunI
/7BmuPk3L7HPdS0rybbmNLV3gSvsehjKYn7nof55V79d5S2FDaeaWAy1K1M6+mGawy5PG43qDm/q
h3V138M//u1yVGfPwmyGKLi/3x+i31E7LaMgz9jELIhEvTfuODwVfuM2mDd23u50h31uSu/4358m
XlSUAQj9KXy/eZoFpUb0+45I3UgFr/i4vgxq+o9yIF4STiccDVR06ADxxf9+d43amwK/TC/duZ3X
2FJdRhejf6c/8efCYPgB2uB5JOPM+3nzDCssBfKtiqvMcej6+FGpDgL52uV/fWBc5VwjoiVKYept
aWpSLsZFWOJl+2asU66i+Vha03vr4c/tI2BLJMVlPJOOa3D+//9nZ6RUL3dwRRVwgV3h3m1xvG12
daElzfp/v6E/jrizoomYCgxIyKDQ2yNuVOcJ2xLb4oExse+mXton38+H41D5OpsiJa5yiqjvnKt/
uz+UEP94m56v/+b+RsMDzgeeYlUW+A9LZOwTtpmJFvZ7/K2/XYovivOFfIW6yJtl4TfFWjL2RQfH
uPNdX6g2VWtkv3oIDP/zx3Se3EODREX9XNZ7s84tM5R7v0RQhjejTvHU/Brd4D3pwZ/vi/VAOwLN
//nYfLvfTq6NaxBTrVnvhfunRRmTGeEVN8y8TrdW0Te3nRHje72xPz+u36/6Zp+QASBKr5Bl5tor
Bqg4zOM430bvrMU/YxGamlTQODYZP6e/+fuy9/VewpkgKRHRUoK4WEyyh7pLW693ru2ikmA3N+le
eMUsv/77Z/C3G+QQI7OF40UN5M0NajP1QmhNPhQEOgsWp76pZ+u9StJfr0JRm+4+1V6G1d7cYLUg
tZU+ADhnXbFqVTUaMvu9uu6fS56cho3QPbtm0Yt7k1Sp0Go7ey4quAFGLie19ZNzNNVYtxdDCw/8
nS3xvKz/p7nIbXA5hlHORB9qEm8LVGveecNgvCqTZvDObqTmofPLJsMljloVHqPxxb+/q798AlT9
kOCc6+aEx2/eVTF7nljDDZM6bPmTGePJlWqnii5IVGbAzX10s4YTnrf/ftm/PFb2Y0Q3XDXgzHzz
8mZxDr7AH8JbjsKj31XmUpYLJV1FMh9k/36xvzzUs3s4LTk+POuPUlncWXsY50OVTfOcK0bPCP1S
1AdRkJa4lxcXtafK9j9vyxQa8ew6H3BYhEVvYjkv3LZpWpY262iGptSW5FOwze6FcdX6/d/v7y9f
Ao0rPnMKxbRz3yqo5iWkC1CsbXa22U5Xe/XTxsQ//i8XoRJNnYMxsLfpsGX3OXq+uc0QQG+HorOs
rNti886u9ce6oHxCl5G+HzWbs9D1949ak7zRXKxUxlz58NBQds+sadxOBbCBz/9+Q39skKx3/9wQ
I0pklOdt4bvDWfEsrh6ySvnuk0SZJS9LszPgmikJuCvj5MYSOPW2fqi/VNsSv0dXpYX6x/2SPyGV
JEA+K0EYpP/9fulb1wx81sNh962aGXBh3MZp7tfGTHmdBq03tTBty9Y04CmicaqwmIxaK6hTm9ad
HA5xadmt/dG0ZyBmWaPF8C63JurFcxF2VCg+y72uuuoiFBg8/ujaSsgoFaUlsZot67Wrq4O15ZZ0
0wJn38HK5pV2b3Wa42p0n1bdx0KlQVGcrWnLwgzu6xAW7fzLnq1++2wwH3c/jC1Gyz+G2puX1Fn2
0j5UQoGuwL5zrtqrpa/KKyusgormWLXuL7roZhrk5HVWjWGy2OWS7na9bnFChy0ab63m7JRQuUUT
PVPecbzrgDlK60c8Mff0qeYP3SpRjETZXcqTacNsbUS1dFkfyza+LpgDa1I6t9320d5FwKgkSAMp
s5YmeZ1W+xyPn7TnjtXdqHzhXjRxLCkQci/Kfx2afXFN5g6bxiF5HExu3MO8VtRi8EAFxhFejMUk
ttPcIrXCzjVanTBjMqUsQxxFh7hN9r2XFohX6e6PajF296Ppu8ApTzMugZ+HiXR2zbCW78UH9LJK
fpjL2CB2XuypJFFZJ35qgLLkxV5yi4FW13SYAWNsi6Y1zrGNOOjJGuZ0Cf2mepjOHjRtJlzM4j/D
dgmnL/0yNsWSUmTqlo+Tqii6guqomrEglZWxfVG4zqwfg1LPNVlEbpaBfmVlCa9KGmdczOdAA/P4
VPrROogj7gHb2lw2y7oUDyHWuSu47oKo7WGDqdNsydzk216l564sMXa540nyeQyZ1ifv6vp4fja7
u0l4NatvxEMEn6b57nFiO3naClz0p8xsY+VEdPwtf/mogsLyfzrGeHlNUXoaCist8jWsihT//tGe
0n0Z4Avg/qw2wEUzH3L8VMm9RbO+9Fi7n0ALdd1r5NdWVUNJAtrD2dIs4faFvXJ1rGRevNrcDwDV
qQqLKd4nN3GqbvTztM5ndxmTEqC9/AkGyPFZyjKYGFsQ+47FcOTtZmJe3dNmXNO8EsP+2hexsa82
p/fMJw/YR/7RjeXcPTHZqpvMj6XYUsYiTIiL9CxBa6hyt25b7JwY9qcYb54buB3WnAFa5eLjNoQ3
qlDD+LwOKtbHSCp2oBTZ3QQHZpLKzsXFsDd0XmGBePv+2nktH+qxtXYsGpKwtgwSEZyJu9G6dken
7ePUSPw4t1NXCD9sUlAllAET49T0Aq4XwRRnnNpru5gffiHoYmWymFABJbbaLeUdkQh1EdNytjA7
1sGW6bZXFJaigoJguI8b/LsFKlU8fpAlJ7uK8vqrP4xwotIwt4z1GBDoThFTO7sE2mRmJDILjtm9
v3wHGFQVkHScPB6X9KyHmKar0G4Gb/5QK8vHkBfD7aJfTqNmLHhKV5KCMMh6N5D+TedWQbvgW1QW
XXE5s1tXaKTteO4TF/8aP3U8IXCNL5ct6p1L47ZsX58kwJxleexqd6jjw9TF4WZ/OvOs+MYZPfMB
OlGPEeGtno3WECE2MzmHPjfelgCsXOARTDuWQFkstmq8b6thHy4GvDzKCkUhruOAj3xni39ErUPP
4zhXe/BrxhQ9vLaterK+hKUzqac2ZBof1R9iJYSHDJGqHw6OxDJxVqKFdNPlul5bAa6FTzsJ8vJs
zQroQdPkgXM9QT+aUrYv61s4t5gblcveX47SYMnuSxuDiA0+ZRLkW34L06e4i5k8ODpNXN/RV+vp
97RhPPlPUemDAKLcNGonoemtirugXzcGd3t38MSL41L7/s49le7LHFQTZYFFiPjEz6LlYANm3lN0
CI17Qm5tNdfTjm9zFmyE6Wldxc7w4i5OJKxEtO2A2zxw5ubRqUsgUDYnsLwfvFLvN+x3/YsBR1A8
5108yO+hKaP2oapFFD7Mg2XiF7RAgzpOSgCAKOx+3U/EqvucrLpDNHoYRCt/qniyx3tkq2ULvKvU
8TeWrGLNwUsfyocxcHCAj6VXBQwVjjyHgzLr6P4svZXqdCIUJIM8YY1Y+sF3W9pTotvn4GMHeM1c
FaLyGOv3tGzqZ5lHs9VdeNsUTOHR8sdc2xeaREHq1GxRNf5ao32zfq61N3RbUsy2t4h0moXnfHNG
rReX6fnu7GXPhMY6NSkuSDk+3HFclD6zGqo4q1IBiw16wu+9G7qf4dJaVgMGapiYlC1yZ46/Dl5l
9c9h6Z3dofHZXzZ4vhwrgZPWandhoS320s4dG2mkx1MUrQ3z5/Q9httS+JubIJTBLihSmv0c6cG0
vLboQseEGapyYWu0axuD9nMnWNnqTO/QqkRWZNWlFz3rnMbps9xE+yPv+iqiWtmsNdXg3n62BRWz
1GUtwv4a8rH9DnMsekTgxYkdwwTTD0G3aVAXZpM3deHi0c7uM7xENo3fZHLXGuhGNzw2u6p+YJg/
txe90u5Dv23BA0OnObQ3joXXPLJHzZzjFFx14CyXj0QKESXpwo9xuwaCup0wM4EGaIXS06mrYCZd
mMlC1oLct31WdsjL2o24HMfdsjNqo4WFWTpuBylCPKwI/KFpqmMV+PKG7Ab4RN825mspOL8v+9kZ
vENfTBsS7HluD+Ng18cg2m3v6Fln6MGc4xjS73VvIWqTQwEIowNwBrBFZSPdi+W0cR8AKnzdpIPk
jEn9euWllHuDK9CKqnVO93Fb6supXEFDefD+GuANMs5xD9LbmpW7mPRVjuXFnlRVF14Alwc0yTQM
XEhLcAwl9vlS6aKcGs2HvWCwP9oqwCheO9pGZJcXj2x3zufJVR2IrD2ePnlVmH/ycw1Sgc7Ogz1i
fcITEcI6FqWij2SFo8X3oKp4S+JoIljFNKYPbnrZ6vpBKdNNJ8ebqv5SK2Z0jos7O/pTzZT5kHlD
iE9/5U8bbSDF0gymuPUOco8slVb8zd35PVAJ32sFwFBKx0mJUVSYeYZYBF3i3nKIVCAzkqBbnK/x
5rfXuasAwaJsLrkHS8/uCV/+gYlyU1ZfFK+mTMsNvInL1LfPr+2QFPl+3yH7a2snJdlpj5XX8J+U
YYnB8zrqisSt7Px5rKtKgq6Qm5OERCpIMKooVmlsN/1d3QRRcQydCj+beFqC+eiqyaKlH5s6TpSZ
FNWeFWVvAsGv8Pj0W8s/mKXtH7dwav2PbZ3jDb8FAvJbq0OoE3UxaH3rh3nPmHXuxjkoGihFmeJ9
9h8GYzkXKq9a/1K5YL34I+ERXYaLjfk7k0FrMoczmxmsNK8BZrSKOwdplfpmqxqOYMSemQyBXvKs
yAf+WbcO4/qwxisRXxCWfo5SvAthO1Shd4oa9nBC97irf9bG1dvPANOVl7bpOU8gwZRuBvMuHjHg
zy3uxZ66lGgJx/huQ+5xJfXoP2ObP0VXnWQOIC3cNX80Yd5ZSY/y/lqvkuBy3TaCvNX0sZMFyst1
iukUlAQQNuX9PjjOl8mLi5uygfyZzJab49AfxVWZdnJlY9yM7X0aHWv/IlQNxFGsXmk/OsuMXYGP
xKF9qcdhpTZWT/MCGrOF2oPRoubkC2RpifuCuPbJLAJbF0s55bWy/SVOFa7fJplqVedZnheRe8Gr
8tejWYptYql28ePKuEl1kLqcZZLToy4uyk0M0AeR6tTJyhhTeJSzpBxsBPyPpFDafgEZchZEMc1Z
HSlCTgfgeKhBIe7Jk3GgDKI8y/P2JIin+88gFLekj0JQkgBB2bvobIQQnDZGJNuLkXnXe2pvTpPR
P1rtyyGc4fQNgpyF7ysoxXrC3FxXF50Xjf01sQpZW81rqS4oMvDvWNXiT9mkPUbhGWApPtPWb386
cGx/FL3afmD9Unzd8rq56Xy0eUeXLP3eVEv91EnRANhkQb0sbmdNJ6t2u6exFhZ7Zmsb9xhq6BdZ
YMlYwIKfdvcU2NquL92mnZ7os/u5Scn32zk1c+c+jszY7QcmkKBXySrgLBCcWikyXryxZONFJcFg
R4IKsDy4pyuPMQV03SI+otG3xqMIx1B/qro4Alfi1YTD82qFB9NAlOSDKDt3PvR41ZXwl0TxWuVM
zieI1qz2qVr2bcrWdpDuia1Y3SKikIz4uiZg7GaBAOGZCp8AhBTxL2t09C9rFvGvyfPJbNdKDnu6
WItP0zKaOM8Q2DUleUjrHKRPeo7u5WwWqe12+LptG5MueeGC7pti436nWUIONMd2TYgsxk+RDNW3
Fnyqe+UynX6yrSAqU8rZ44APB1XgI5MrdZ9WgDaWrCgG+3lVcuVzUSb/EnT99iEwnvwaz7t4WFxn
eYhFvNWnnogH+eTsM1UMg8m2DmVVDcfNa6fyENs6kmDByv12GxqYLo236W8hdqQ16Kt9/l65eCTg
8tK5QSa1Aw3VGleLwk1uvk6WB+6R5k6nL9Z6cr9tm7eEzPTs6is0nc4cwiWqbp3KsX45S7t9WMXa
s5SGKfi6QgZ/KnwcMhhpbKarJcgJkXyaKWuyo/FZLyAXhXs2bGX7Sw+W+NZNunLY3/b9Y6lmLFkm
ZZririoHj7Zpu3Y/7WYa93Tb4xpAlvCaBuUm4FDR6h6sR7cPv/LAk192t88fFo7w+6Ap5tdi9mE5
rjy17+Ewj9e6HWxi/Y53nuC/okF41II4EDjPeWzXm5AtWN7ewCEoiuVDPJKGJ5WuZ7KqvTinCZFf
3ttOq7tjb5U+FXkbN6PjOu3rklRD6YcnOpf2azDXfoA3ySTuvNHnc3cYuwwpVJHDQ07RfMleqEOy
UpQEEd0msceHzdWMcNRaqytDz9c7bg6J/cEZZtqeszfPp7DiWSfx3M5BqhbYrskyhSwyuXrenRyi
4hnlRfO0OQt1IBK/ZUrcPh6sROLAECQtPJVHCMf+z1XFze02lVN+pQvheoc4Iog5jrqN5hRAMx0V
S9r5pT2EzXzUOo6fONNVma1+2V1XTHjPl6Nqgi9qdcWtroTxj3ZUFJ9zAtblKszH+LGIJdBgHi8z
BpOrIcLsxTAcIluH9cVge10Fz7n3fkSDC1NvhqR37ZnRPHvbAv139Kegw+5oF1uy82ZOLa3I7biu
hXmRud71DbuF38I6P1N7vGje0gHJBOFsn5PcSW6epwMP94Wk230CZJt/rEcGfZNyprqU5IIYIHPq
3frVlFV7zbjfeQunehUcx7Xsw5Qpmvk+nPcV4168HXgAZgtSw1jWHZ5uEFaK3oDiWSMRDIecsN1P
ReNZlz4MO8p6DEHgA9luYZjwPXvf6fDJT1bvTZ895PRfaBPs13mzVDqdizOealvVDyqBzf249O23
yjfupeI2x5QuOemvpkuEWwaaf3RwWywv3W4CqZyTLLKihJy3g7Tc1UlsTw48WfYM6iCOPz02mHuQ
7DuoItg9w+F+JUvdEkx8K/u634X/Zd0n/zYMqvFrU9beZzekhZZMXjN/qydcpxLdUP8E4KSClm2v
apwEFGr0lQ4zQfJSxPmN8Qc9JjsP8RaQhwXjLtfLTb/kBCmWvUA0l2GjGOuCPwOlV5WvAmnWa1QG
Hr/b6RkJQbihTl5fyTrZ11GTAjFWSvJvSjWcZCu2WxmdoSABrdg5gXUf5ulUqGg5EDUB0PYmU70g
05f3zhJsa9KSH5m0zc9R2+Ct6qIL8CNMVvBcChwdA/tX0biPX511954CE3vs3cJ0D6qbo8/Qk+39
Mq7z+qmfK/V9RmJ9i32E2o9lUEJnU7hgvFiaQmricAIz/F8O9mOzdhwBEuxbwxYbhA+6s8LPi9uT
yqEi9p6LdeXo2NTO1E8w1rq5mq3KvW4mkmRiX1ctmdvZ4qWMFLZ05AyAqpntwchpImq5aQ3kzKT3
mmFN+MSDb0JsAMuLYcP4qCIjTpu8ru86l3yCOhA95RPQyuoGQHY8n6SI7ctoqsOfObj1K/TrRDHN
Sohhgyp6orIcDhkyZLmlOhJRkUV+j4C+oSCGVSZz87clzabvWzPHwXGelXP0g5WIHu6RKVNnHKdX
a9ji+wBxH1r7DkuSpPbbZkxjvB+vaWXCGafxVn7M2xr8Xj93ToMh60rsBZ1tcJPZzduPSyzCLW23
3gWm5Nn6xgORFHMUzuVjhAtvmLT9DPzMjRb7yDvuDZEbo86tM4lXxEWMuzP07kyZ3/jTTcN03HZR
0yV6CsU2Fle4RnI4FoTVRcJeJC7iwtLrycr7MMxGP2JK3c/ZZDyKZVfw3szdBCYO9LOGALh3O5Re
e/R3N4nFPt2VG5TNpAtz2pjNMnYXZUij6GBQHr74sjdfB2hqQ8Y7rG8WPTt2Fm8Ti7upZft5FnX/
LW4bL08DIpTvNBn22yrc5iIjZ+4+zHoXzb2FFcOcP0KBmstMK3eGyiNBv7/a7t4SdkA9Xj540smD
LOqiYf9WG2FNSVfPfAUimnkLFqE6meHk1u7pLABgxLkc4++BX47dYRgns71ucrE/At5SF/tqFXw4
Zl1eVLvF39tFNcUxsrvuGeN07/OiRDWmmyvaV6vk1E0sMu5PRlQxpktBrI72GLBK42DZmoOYFvin
epF9eTFS654AgoK8v8mbmJjFkBZ/DLyJ8qKtHZwBXArYTVb2daQTrEqVPkRRpWrKHG77sQYtOWKd
bmBD67HQr7NXEYY6od2Fh7bhx4ATHrg0RPlwyiyz61uC54Fcdm9gvrVU9MoD0/ltS02tH76KfQ2i
/HtjziWF3RqGh6gSUXRwsOsh2NiGHcB76XdUpsJltlKxa6M4VPqxT0H+Bb+cPbSw/eU9lM6FH2/9
l0EuuJzKcBnclBozac0euuAPlQhUfzV5jmiw6HRdqkMY61ElHvuiTTtj/Pul2uqb1RJbl+l5IxXK
gcuTX+kRE/linPvt6DjEGChgcmTAbd+OZ76a7h6rcXFABJpVfbChvnOFyljt0VD19dKgK4OHtkE1
kOh96am41W34AUs6N0zmPlh+MBCvl4RiiNVnAa+5z9pRQHwf+zi/X3eMcRIKJbV1WlHtbpmvcedM
/TaORpaO4902Uk6PNFVacvtddfZ5+26+AuVd2KaxE+LPS6JpYOL2+uQYL77rWz3rE3L96n7qctvJ
fDwiHuYY80b8vGcc3yHJObSr7GIhErAmxxbHJaZk9NwWVY7Go8pXO1WqK81t7dWkaj7HYJtE8+Lr
Q28Exp2iMVtzXY6RfTH2/bwmPf3/p4JVNaOsaaKCWoWncjbjkg+qRCuTJxq5F4lo4OenJXcjk2FM
3NPKlNUM1RzTcah2i9Rfva6ZrVNBlnpJTdW9U+EW/Crc2FvYt/J5TycWEExggKDWsTY5gMFROuvT
5osWrrld7hPeGF4DjrYowzbt2x7B9443lo4QXbhmo8yLHrb+sOGf5qf0abeBaH+LbmkSjZ8kEjlQ
8hwaPCR88Kj62TONgHIbjEh3OaEftUvOpsb2mm+iKA1FSS+unyQd+v7QhnDcU0F+cB/risiJ6aKx
SCxrMtSZ96a+lFCM6cpo2jKJjzNDl4VErmO60OMD3y2NIgHQnj+mftV7H+PRJq+2Gbp8pOUDXZY4
eyEQWmD8zXVET2oP5/5+KQl5M/y468u2Logx1lysQ7ZuxfrNkbvVEO9t/U1Vt4196cxSPI3Gcx/Q
/po28WcZU2G1unE8gP2bbo3yKYAVuT9/+qfJkMRr3P90llHfCSjtz0KqoTnE41D99N2a47Rftfm2
7WK8c/eu+DkoLDxIDlx51+9dwBYklfO8Nh5+vSvVp4vQUc53ubDlcausMfqiZskW3Y1fQK5SmDdm
xXFriYqGkWSsXPBrq/wD55x3RwdteiRVNT1oQn9/QSQtvnR0JjjI4kJPSbPYorrFrZR+Uj4P68d+
j4odvb8Be9A74fhztPBsIVoPfgpMHK2UZBQer7NVVHpHPX0SuiWyLubFum2q806ji0I+dByfc7rN
9npNc4TpW4TMoUhkOdnBrfaNF9CaaZsHbe/Eu1yyu3M07OZkWDnvonBlsxrDwHocoq4aricZOpoG
U7v6WR42lCmx0I6ci2XwsMrycVjxM2jW+y+e0HmzItSs055y6rO9FRRLa/zxtsT3KHvkWJP4FxyC
NnXtVtIId0yrHuqz08Ax7pz9hm3P7Ug/CO+TIBLqlxSt56WdLgZS4dVVj5WOpy2lX15Ox9jrMH1x
dGk/jIQgVhqg8rmfCP9HtoOooPnE+MjCZLy2RoLsXOP+Ltt+TWr2OsaT1jLcLz0mAn9GflV5SWsv
XpuySPaXFQj9U25XY0kreBxBqkNUTVZAcnWy6LW/D7Am/T5y8txRabbv8etVzv2AFl5Ssmtr0Bvn
DrGuOnv8LKn8WafK3Zf71rKn9loGszHJwOcVHBlGpP9XibPh8dlr+NBOE7G8G5WwZ+d5EqA8V7f4
1tXUZhmiHEloxVjXtIn6urh3mIZdDuO8jodcTrT4NVI+nu/uEFSMjRU81HZdDzzqnFhBoQb9ZtU0
pg/dxFac7pVmxUbKCn/NrrU/evuyTtd9FHDk7Mzc2Gm4+vordfDQSydEyKcA29visoR9TOEhXPDD
7HvlEv6pnLodNjSOTCnrmpdKr/brXkPhTVanFtcMvaufAaxOnWLyjNlqRQv489KEa4iQoKWH7+fh
cNlOgn+5HdeBkNYLQa0O8Gp/0ffw6XagIjg3i1tmrjpvIs3CNN76Tu2EsnjHpramNe1D52YfW+tT
A7HUOQh4hWW6lXT5qSNLmvFhQf03w0tOPdabu3/TKLleuSEILSQbTXcA2x0HKbjTaT5teKdfUfCx
tkSxhD4SLXVNlrtSWKmKjHBPuz27r5bflc+oVIsvC7XZV6w87eJEn7p9HqrS/zkaVeiEoMei5k9v
7luvBu9Wx9GwjQd/je3vCMd7kziywgQAEoVXX1p1s33uQHf5V07RyTGbUYOwkBns/MX3qEEX5wN9
4nJtdkI8lDfDIahF0cNYL73rCbcJ2k26835Kt6USYKtIZsW4BdsxLA1qQjDYliBjUGLKb3O/arln
OgMi1azX/aiWxQX9y7u76mxl0UtmIPNn3W/zQ98ZglohJ+mnO+Vq9+B3vq7S3mpc69rIZpQJxkT+
q3A0HaEuj5z5WJHAPoa1sPs09oXYL8uxcJ6Qw+IMYNkFsUGo8HBRs011Jj/HAUkuZX/XdG7fsLlv
3Ucx0h7jlK7+H2fn1Rs30qzhX0SATTbTLTlJOViWJd0QcljmnPnrz0N/Nx5qoIEOdrE3hrenmx2q
6g2FLfAsSutBbcw+2A1Km71ZJdGRF+UUq91UCQzeMy0tn9pqNH7jP0x9JqdVruXWLXoc+SJxMhQ3
+jRp83VSy0hx9cSn2tQHhnUHV7dMNjbv8LwJW7viUlKMDnldjzvELqB5S7r308qKrzSuDyrPYdWK
LX0qo6c4CSbKPcagRNsCXpKknKdRVi5bc/a0qYM9LJI5eUbXZWZuhp9FwF+v542Za3Pr8kSCcXS8
NH8aDHTlBsRHXJpD5id4WDrmpZnYykhBfxi/hSzlcznPiIzH2IkKT6GzK31qQy3EbjgvqnJHSSi4
b8LFnyMdTPGsqGH3A70Hxy/vfAgoU1aOzSaUdiO9QCmhYkjf1i6amPP3Dk+AC1JaOUCXpnPZJoRZ
HM5cq0tXRJQYMDeBHIlvYkMSG5lVS1+gTOj7tMX3jdfA8rdyJIlwJY6pu7xvlfjamAbfdO1RHSM3
6HEm8tKcgurBnkzjT2lU4Y+cKyVkEazuohCERBsbDpR8nJO0u56kWkTXRGfm9VCqVr43+ryPPMPI
INUQOVCtEaIX9SbrNYUCzByweULDKF77qWMilR4FDxlJ14+RnACJj1JgcDDbpf89odXxhJpytqAB
8XTEW6De+qosCVN2GTX1xEvLqe6Qz+r1reiG4peSKkZ0NWqmQUd6p/tl9qmxVbWwq24p3YN5tYgi
Jy6lyvzP6bPo9wS2+iel+vosSxPqhF/i6OPpSUD01laE5puoL+VdC90DhhgYLD5K/TQCOfQy8SYN
C3JMN4f63YoLLsEupFrOS9JatUf/6YZPMVhs/dYuc+nmYSOfHahH72Eqxme1suzOzbR8fM8xiBab
OOyVB+KJ+bmNK368ZWffpezq52QsVMflrhYxGih4JzDHZE3QMgVlhOWRmc/kbnPTuhEGMJQacI+n
zFVate0KOl+/G6KV33XV6h6kQoLqNnbf/NLUICceIQkqNz6w5kXGBAnp/E6/ighJTS+N+qaAs4Jn
NWafOsa0fQnJgqOflXvewvCnJQejxVp6mnV8nqrI3EiYMNHGZwGFBy3X4qz67AMv0vQI2jKeYeDn
JYQtd7mTEa3wgaVb01LqOrcpd4LIJeUzBlPp72Ts6wIW/pze5SmR53bqgxJYC3g32zhxL8fdGANr
V6OZVd5kJZKZ+ahEt7PPAwM2bo9vZaIm7yQE6LijTJmfNDGpqFaUaniSwRQ/alMvKBqJARSO56Mo
PfgaINOp3RZ3fetXt5nU9O91Tqb/QNlJl14F8+ptQln3GhRT9o1G2oTYMMBjOGGRrz+HxlSgwJ8i
/VYB5g4PRR5U72FfLAxEchBaW2Pj1u47NU8Ut+8c3gtl6mLgJMDEJ9OE1BKH2Fy6Q5W3f3oEF28m
KWhAvKFzPnWChIAKpJgnN7RHCffKSTrT08LGeIis2SB/yrCbdrtOEw+jPowPGc3ISsqVMn6HRUfi
MbX97xE2ceaGzbJzm0ZGxWEuk/ylAARmEzvpGHkKxQCVduB66LgUmig/zWYS3oRtmVteLbWat3fg
L+2qUHYh7TxCCuKpqkzpQWY+ZKEmGNuHoPGhVcQLud6VcggnOGid8kI+nt7pBuVtVjtW7sq6De6R
0GCY64tcXmiipe5bL7QkDplhYAqZFJ29sSikPVNILF/VYNCMraWm1GL7OhK38CRz00NLQrGKHM0E
iY6FNXncrRA2CLfyh6mjJcxGqXQ+ctgCH2/Y9ig7Alh6L0qol+NGDyf1MChA7tzbwfhul4b/ZBC5
sE6m0v0U+gyyjwg+oq2MMCaSc2UIn4UfGf4lNqzDXV7hErNj+3OZQcfjfSwMeh+DuvZVQLSu19SY
stLkeZiK+lqR3Ceu1QZtsmlTWc2uYk7+HRqL/rHX7PZnL1tZHwQ+IVd5CvxOtFb4QJHSeKd2N3Dl
WXVwKHRU9dRfo2Kv0nTe2oxSKa+YagOdwdLC0JuQWf2JzAFKi4Jn+65RM/O/UoapuVXqPn9frgQy
M3AOvLuJHi4sf8ywMgQjfa3sQaBxCPUg51VSbEoy1CVu0xpBAZQY07+drZQOfjPFN/gH4Vz0G8cv
gpIwSEaXs5FTtS59uOkULWB87CplSm4Tp+DBzKps0Ng+tX6ZGOBM+NyoRUreZCaPajvGv4Zitt5C
OOCQMENd/dHMFYmQkeK0I8cQhk2gqegKg071CcXNXv/BLoyvod//Gv0mrTw9L4nwrIiY3JptDRfI
PFUPsVbCYRpngE0u6bgKt7FNmO72CtmnGwPRQTByBu0CIk5ob3G3oxeTmSv6ew4BjhtK5+mN8149
hE3FkaDY79w3Wqnfl1Sd840/6MNrpfFSsvnk8FPLaS/kxklsXvUNfC83d4roeZiAyKhDDcYNuuuB
HQ6hMtx2kPlq/KBKSQZvJSAXZi3USz5cDT8jGZWnxBkDyGsL6bAw6DC076s+4pL189ca4ejLoDfF
ba5Go36I01Ld5crYyj0XapV4Vlu0oYQpQRmQ9j/UENL+MsnBPMWCHsKjs10LFWl/GB0jA2PIIrPx
akWjwEtjFMQNeOMDafd6wnniI/g13KXWMAE7evsmGSI6mDU6JfEbhGRUDPIxMS16ydRwcilFUKHg
rQjbbV9aqb6jMxBl7LjT65ci1oY/Q867gwsXKPMmbqfqm+UIJb2G3BtdxdwWmWcNSyYFrsyPgCIT
Ba5FvPWC96hyhVIR6Nqah/hdhnL4A67HqHXSJM6GWlVq39UyowhMR8OZHADPW5DW3DbqH2jfSuMq
NIroO0SDtiXI6ssOmkykwBMZka8kXl3CujoElNGaayS0zU0PubzzbEpc84GOiGUU3oGvjtoTrIr5
J8FWDwd+tKTfPLdBgvxjW2O7ZV0owPfvOHsPL2Ogj90eHN4uNg6ZMLyKTsERkpyagnZgzcqrgw0a
Vl226dyGXeKEMMBCm4C6KL41QPeQqdRI/alAicg3c5QY/hZCiAMdinQ028gGXhDo9nIAZDdhUKjl
dl95dq00JlG1BbsMdM95aovKfpg7fVABKGemiSq52sOuHW7mvpkpuc3cDBvAkO4xgCjdgQmJpKKO
aSfPEZYI+qYrihqnH5h/BJZJNlEfbgyunFokJPo2ZBABTaxtW7goSpgAKyhsGzBbrBuTcrb8Q0U9
OcKYiKDWK1QNmBDYLTd3WI2V+DFhn2bvqNYnvE26BhwnoY7jE1fPpMh53WsAVboSfCNgHPptiGvq
JQYygqqKmisKCXHD9h1GFSeFKs4m300mrnewQ4o8FziBk0BDMrHgc82xeDcSLUEznGOdicNqn4yb
TO/l73DOuQOViO4zrqJn1GWdGN6v23FZP9ZplX6HjKiXWzL58bkPwiy8UAi2wTOiUn+wAg1XrVGU
7MjWzFsBUijEzUBA817Fvf0Ni2AHwhHdifxt6szIOGdda29rO9LewkKzjE0cj+rFbARFeVc7Rf0w
TLmhwtewYa0XSzif+XpSe1LtYIIRhSuorXOz+ZGHKbltjBUolzzETX9DNVw+cB2AG6Erg4ar56mi
QHhTunuuqbn39DiB11jGuBgN1d93QLZO7xZq0d5wNYINwx3yX1BfpIcJN9VxA8kBSBBqT/U6oYlr
NhUkt+qSPinqf8GY2/peVajreZQGBE+JasbThstFsbdi0Ek5MRtvf2eB1gwE0UnwjK9u/zCFdc8L
U5rBe1hF83/CBy3ZJbWT/HR4pOutycECfahiu8J2Jrbggk6EmR47HoBbhgrnBuUCwR7pdvKLunz+
XpRWNLgCO/hnkFvqMkPTTjdFMTjv+L3A4AElNioq/3MMTVlX7N9pnM0/I/IpZiVSeGxdZvXSi6PY
aBcIz+g9NbLStwg/Vxr1iBmJvaQ6B9IZLTqOpncgiObFnEE4UVU+fgBUd9kMk9a6qqUNBudAKiHM
ojiot3bpQLXmbaGFkh3IOfAAYatbOo2p08ZSTfXaCHIaDERiSIs9MWPyoyq4lQnioBt1WsnVD8kx
+wXFNL5Hy9rCLYy0TNnCAvfvW+6n0CO0F6RmUdF90+CHfy/Ba54ME+xA8jpeZ0WqP8apLvOHKh46
7HWcqJ8Omt2P35qwabA+nWsd658ybf39VOjxY1fqDdWmYUKoMqkzFUZiF4xSZ81O7C2ZkWJuI1mQ
Io5NZdYbreXUbIM2GrkfnaHOL3I5ah0S3EHaDvVUg/vB0Fv+OETC86uM5lLx8FcrcDGIxRT/tAvI
EntsMXr/pievgcRFZ/rHEa7cH0k6wKcWi4FLHlBf92UIhWyC9QKloVXTn0M9+k8+0f1vjKCW0uo0
DpKLgBhwi/xGf0UDArsjQxL0WkUjD3ndCmdfpUMCsooqKDuMcDofyU9KGhnHWgNl3kAQNIi5El6T
oj50E01LU1glFEY2vo80hjjSsu6pRxNtGigBruIayt0moqWkDWDQ8TxBqNGftamKfo42bF4vTS2i
XBR/deVVqu3f57GEW1QMCUEuUGuY7Ao9M78pmQZ5p8Mo5L5RRDt7le13g4vkDQZTaanFkxZZ9RtU
s1nZjdZU70PUufPGDir/ki0l021SZ0SmqaLnD8Ju7UeaNRavtl4Zyq6HSPCnE9H4sw+BmyiyxPK2
mZXkEWMO1mlgP7yXgOsj+eZQXdSIrvqtwPO99fhd6pOcnfIwKrEPIYbi6e8miYLXqQzit6yd9O8Z
Se/vrhqzCDiWPedqeqZMbgAvm2KSgYcFHXod7Ueags6IJPOp4Wb9DCBv2eUern2leeRIQcFrCA5H
yAw53+10HNO2Qd1at21sKCMXeCoMqoBx/FKXSfTk+IlzD4BI7WXw/VlZSl1j4dqmgshljCRJwMR9
904oQQKiwbd02wLZg4vEyv9phhQtdo1TxXIzwYpwYHy106WczQzXC3V5d2K1SqOt7EMKtCncDn0r
Mtu6WzJQg6ummy+aoglqz+96qnw4OWnXTT/L70HC3eZidRnRh4hkZWfXJUEONs71fwPSv+uoylpt
09cqyHlkoy9wMS8ae89oqyB1+3lSXpAi8uXHCXN0O5rFkz5amLZUMDA1vh+BG710Cg0JTpI7D23i
z4ZL2h4SSvhCcExUTfk+RPr83Y/6TkANXyrO2MJ17zJu9MqbByoy3kwvCn9xGJyA3qge3Wd8VQUi
LQm2O+mWuEE4Vt/aTgD12BIZ8X4grZaWUU45jNz/APVaMwH6zmMy+DsoozI4pKJxHpQ8xE/DccDu
r/R+ANcAGG82fjtNDWILIoALLZaO4jYtHZXbvFbIUFsA+C0pbB4jSIyL4kGbBAQB2GMNchqf7QRM
0nfbagynclOro5CePSOG9ka16957fVCG7dDVIt45oZNw0kLHJP6CijpDpAuCeCMoDka/x4ASzbab
FdF7WYEUnnBtSiBfOJUWXeJE5mQ3Qx/Z90aUpNVG7+cUwVYB2+4O8Q/wdodigcWo9Oy3SHLR7KZw
9sfNNFK82gUh4fJGsIr1ZuZqJ+KIwatY2LRUBPUhzX+MKosIo6IJhgLlsyc0mTjCf9J8pK16hALk
sWgnvF4qGgLc0BqhfYE9K4Eji8a8qQwQaE+fpxKSsV3GuDJKX8DB5T4jZdfix1bEJkEzNVU4eQME
7U2Kkuh34ZfT9yIV8Z2En64u1EGqyNRlLdLTovzP9ntSQiq8VA2pIxKHxQbQTWul6htx4NB6JC45
gWlf23ei1Cux96U9vwXKoN4gNu3VK2Rl+u/BEPpSpkkhatJVKLigRBzOIKVqfofMQBew+fUuBHCn
1YEHHYgTZY2x+hDS/iDxCqnywXpVNZ66pgZgrjoToDdRG+diUoJ22A98728z7/p4kNQ4LuI6BAnX
e6pJuJ1111AjeDsLeCi3xAw8IqnaFL07N5Q29nZU1ZSyNHQF36hOpgQmRa/BnMoT+8HMCmixPELB
XZXCKXZ7VvkHXPX+bkn/IOWoKcowRSmaexST/q+kpJbs9fpI3iFHO4UwQnOVVyecOMxBGU4WTK2U
IkYWY7G7xRdP/kopu+ERq5XhUyjzlnxYdapXHIfMlHJbnv4KRFXDh/ATikvoutMSdnpePokCLgA3
LUwMaeB+7EYNrck3nOLpzZnMuSe612GFDBRtDfg4BJMwpmX6KCNUDR54lPnTsGvrgZep0XeFH4B4
s3XrrdoGNYF/Xeqlt9zO006LKfls47GloG3YMxTJ0M7uFjbqtAnHarwhnskb8xCAbU/bEE+CCpO5
Srlpet7SQ1IU+oVNpURzbazmSeyLsRR3DbLA37WvzndmZKetO0Cx6A6ymO3oyi6jXFCeD1rrem7N
tHwmQ1CeFYeyKCBQqcLON2Pi3XYoxWuaz1TUBHF9/MsJ4l5xScRgKPoCydS+rOCM/7DoF+oAuDi5
wcWgUySDZRtQgof+E03f4Zb2dNtwEC7t9BIlj1t0E11oP9dbL04C/1ob0DoA40/MGlBjadQgV9Lu
VEyGU0H7AQ6W2pvSFb7bJVW3t5JhvFeUFKtXxQ/4XG23SZNO7D8ffi33XoanSytifBsTWzCwY6U1
Cta6hbSSuQivSIxSiMzdQYUjqKPtLO9AKBx3NmRwVY8ppODPB1/3FKO1HKNrqgrmqJuLe8rx6HQJ
Mw2Au9xNfJ7ZbS18Dk9GQ8BtQn4RQWqinhagywY9j8itUIhukxyuCfEM5e7KbF/O/KK1acD6F60M
VqA7+1Wd8TmCQnL3AmBu4sDRPKKm54qgmMsGJLxGi7ZN28HA3cue9nlOLUAbAojhE8UH2CTOmZVa
C+L//izaFy6et0L/4CtWjdzKnSQ5zrOAwivKuQBaR0pdMmkKs/iiM8Qy2uLvYcHPsWHErExSykHm
NHiHBwIZ2P4pI0uHHIdYynKj0Rh/0uJXO2OGdWobYrgnTGPZg8JYGV9Aj2yKpAGFRwyo3ZuQTAh4
BUzcVh0v4M45+zJHuV3o5teaPyzNDU14xuayAxlfrHagXaA/hP0C2IcNHoKripCi/J5J7v8LakIA
259vsI8TPR5vtb8mU0GWUpbIDnN1WCxVp5uJca9gY+gwxat2U9lV9egYabD7fOSPO5uRsZ4xsDS2
6Ea1/LJ/DJ+ayShEJNnZ9EdSLwOYrTy2ZfFFp5a/60mLQLYNegzKOcejMHSkOxUnWh9Ee2ksxDc7
E5dA8sM3C7b1mX3z8Vzgvc31AXYMHMjXPB7Olo7vZAo7tW55wVqKxB61xx9Ia8Th8+Vbu6UsEyOH
ow85YA/uvsvy/rN8CLnqeox4G/xKqy6IWlBiIR6OPOidaJJrCrtnGq6fHFHHhgn9O8KEtXehINeu
so4zX4bK8MufKHk5bbzUFOswucer8Zw30qkdQuMEGxmEjfnT2lt8oB+EBLflNq47chRnLptyU1pN
n/8/tiINiHCEF1Ly1VZrGUElJ4pgLefKqmA6tw6Mo7E6M8qp9cOsXECdogcKjPjjLzZYsHSTkFFa
+AEmwkJnPsShVm9Hqq3g91TFPt8ipzajozpwBwjFuM1WJ8wsaiOY7GWLiN55GHJsQbwxCCxl26UE
MmdukrVF0bIhHd1SWUWJZ8S6SUnhdClxL7rjWgTZewS0Bzs0gbgyl9d2ky/NiJW2f/58iieuLx4G
LMgEdyU9nrXjNZ19e9YNKKIujgLoOYXl75uJyquexbsq9W3qEbrcSx2645npnviaWMCCNePIxOUi
V4FKr0VFaFec9Mbv7FcN2XXMWyz6A63Kul2AOnr7+VRPnIYlIKMxiy54ktZXSzM4LQy7FFQLcujG
wNdy1yn6uX7kJ76ipeHnZgo8ijB+Xk0Ls5ogzpcz52uJGOG8J02815tGqDuRqxRHolid7gTs3/DM
hXZyZB4CBGy0CsQt/fhT+rD+x5ZeYG5sd+TOSGH8jd9wNiiMNOIndztU1wEhp39m4BPHhPFUogus
rmG3LT/sn5u0RvBuoS9lYZNyvGxytd/iA6s8OFRNzvgmnZgjPQF12pdwVJZG4cdDVamqzYORoc1H
+bdRaohlo1Eju42Akh5KSMoviXDOuRWfmKCzOMPTPcigaqKuvilyaRyYew5JJLDPUWvISAhb/H2g
olH48iZ1YHw49Nig6Q0WmMcTjJGcU0Nigj52QBunhcU0VMY5t7ePR2Hpt6DSYtXA781cGwKqvU0P
j4ouMAr2AXfJkMDmC+P+TCh2YpTFGY9/uD0x0F9dnx1qlSw3HGBpC4ZoKXIDrk5ofvlYE0Vz5DQc
FDUV77PjFRvVsB8J32lXCWUku6ux1ik2Ra20587XielwMQu87FUeOXbC8UBgSzLIDTpIzAO+pFGm
1R50xTN+wx9vxb8NRXHLojk84c9qNhoByzDmFDaZbnLJ5RlN26iBCVKOaP636KvL6fWrWw4rXlo1
QlCniyAh+/G8Ikjd1AyImHW9JGUL7XJXTuO4+XyUExOzbO5FqfK4meR5x6MMuLcGdVKRijsV4GEa
Yvtjjc3OtrrQK8fgXGue0+ORAtDGlPhu7Ynfa2pnWdRyICMoDUggzUTBWf0AnU2sxsVDN9b6r8+n
eGKDMEWamPHK4Pj/IfXGHR/NCgs5hXmEbrcAZyja+ev7HUceimGGvty6zsri22lMFO5IDtwuVf17
e0Tu1MTJdKZ35ce4gPKTwVNC30yaCzirs+ubIWZTi3mmTmM7eNp4sqCZGb5B2Hf2zmCjwE2CETCv
abP958t44ssRbuEWaNCpUFBLOd4pfaRGVUW7ErcwZfCCAMh4mTtHNru0wLTDNRPIRbvPh/z4rNCW
gqVcMB1ez/WjHQ5a7gz00HZ9PZ/3Bvyst1QBm7xWNNLzex/9rnCLKqSG+/nAJ7aMjamnzQG0OX9r
p1m6XhLA4jbo9mGr3MaGzNymLIcvx7FMz8H1UkNuheH36v0qyhElvw0FzEntfI+q0cfiTcktjkKa
ZsaZDXpq6/A0UwFcVhTK3PH363QaYsFSJS+1x2gfmxJmXRopeNL7VnyDG+F0Y1C02+sE109fX06L
ZaTXiM32MZat9U8kYkXUqwPTgPsPrele4Pi0LXBUPJOjntqglkZOTAxpkKquYmYcn0odv3l4yWZi
uQ3UhTd9xNMT9m0FcGY2h//HrEilsbkl7eGqPp7VjJlKgUCQ3SmLMtqgcS9NCF9YZJ3ZjScnRpa/
BB/8117l+vhSQQrFnwH/Fh8FAX2BAUkaXNnSQ5IZavM4o/s5Vwk7MejSIoW8h8XkCV89DLMGSbmc
UdlM9GsDl0LANcGCL3C1CbJs8/lSfozk2BxkqAZ5Kq+CvrpbsiFBY4upDoKoFmmRF81jlb6g/LKq
EX34NGjnsrq/XVGO68FLwxQyK5t1JXpYfb0xc8LABI5wHY5dto36Vr0ZRvzDnKjND74NXCSiqgHj
Bf+Gpwsk5QaTBQiY4ZB3ZuueuG8cbE+40nWTu30dXoYDHE16QxWwbOpgSxtdyHwBPvGfr/LpOf8z
zPIZ/jmHsdmmverT+8af59F0626x1qJRpDS8THfaOyMLlQt1AFOzU/xqyxTnIWzLbXryxOqZLlWn
9hdf/H9tFbgZVqe1wErOtyRTRj+Gyym81T96XSWQw9Tgsm/I0T6f/KklpvjNW8LLubR0O567NGc6
U2DK6FqGXuG6hn7ImrLhzKxObWSLNuICa3ydb7nM+p8VhiMs07EjT8BAr3r14wDssNKCd9punwsF
Tk6InGvxJ4flq64WEG9kKAKCgKOmhfjGr+EGAtSEZwKOk6MgKeHiofbB/X08IVRNfqnRNJUmwUFk
7zApkt2GTAv98+ff59TK0byHp5XCO8WHVRhfE9zbSFoZSGnVnQIvfWMVvfVQohf+9v8ZCttnZwms
6QB+PKesGZvWUfhI5diWd7bfhqCaNoReeEVD/P3/MRi9rijBEWKLdRaOmU2INzQBbw8As+u6lraX
cMU3fZtmu8+HOvWtCNF4ADFj5oVfzQs2kzSbjNKNrhvZA0YW9q1p9/aZu2r5v6wvTiySraU8xAux
dmLO096copl9lzcwKN0O1ugFl+PwHFKh2pUdWp/Pp3VqZ1Dsg6wIbwkMa/X86S2S8cwEOsNNK/fi
GXFcHdMijLg+PPOxPs6NaolkU/DwUclYz22Qwkkb2NWLlhp6j189FHZ9iR+deVDrqD8zsROj2bgu
0zyBji8L8ex4Hw6drtBrHEjdGBTzMsgc5YnGTgh3RDffY9Dnn4k3P+4PKuuCtjnEERo619VZjlQT
6r5SIGkHV38tF0FEpmvD4+ef6+Qo9DjkGFPKAPM8npWi9OY4480Etw3/VdkH9S1kznMdlU6s3RIL
AbSQHFB0Xv78n4uWcj3aKBuGfd5P/b0Q/kKTQPN7KbPB/KFVfvrfl6fFFqTIpOFVD8KzmpZupnUU
hKQE+IsRrGfa7yi3vtihmsIC+YDkWuJC5/FYh5SagtVEPvekd4WOh26DcwzVZZl70C+Qp6l8szOn
+ePX4l43aL5JTkmIuQYEq75Ef9M7MPvSqru25ti/UbtBH758uyOuUC36llvc7pq9ut3tDI4PpI8E
X4y22GZJ9mde6GW1GZ9rgvVhQqYuyMAtlRRZo3f56lDh81srnYoMUVRT9JoVSrlN2vDL9XlGITUl
nFhaJTCh4+0HJRTet4XZcI0It3KT3MYIZ5iGRL/puxLiXtw4EOdQyXP48bmszuJkp+a5XBtk5Nwg
II7HvyAl01nkvjCW6hR+TFTr4bWMjOyr7z/PydJhi4eZl5mr8XgYFXP4Ti5lPERh9sbRhz85dOPD
F8/WMgj0BOBwqlCWs7rhY1CF0QwZBJsn/wotDHwZJfDPtPZcIvqjh4u66tKSZEHcneXf46nUUd7U
bWO+deiQy0J5MKNDplq7QmguXXUIoxCW0RPizM7/UMNYRkXcRPFYLqZEq50CSxFH4NF8G7tLJ7Sv
s36rFb6XmvFmnl8+X8b1UFSoVTAOg8lZtNKQqysqwrtidpwJ5bE5Brc4qvheN2T9lYKn+9bOfGhq
vNmbzwdd78O/g8IkADnVCGTWBcQYZyNjKMbQxSMkeUCPkG5ne7LPjLKOAf43ik1kretL877VqQbq
DrAcZmohsqoB6oqyFHxxavLQrp+jZZwYbGlIgu4NXJ02HKu3pS4KWqEZC88x9BlrKO1Hnk3e5bH1
v3i8mNfRUKvjZZi+b80VQ6F/HBBNZP4eA5evBobLKNSX6L9B9Y77anX7dp0IYfrjAMlVZuwHsGkg
vdnafXUngAGjuuA2pKZFFeb4fKFwmGPDRAzpR2VJrtyEuDimX73fwZeORlmdYtIefAdGUlRMR30X
b65XNRGvn8/k4wag6IH9Kw1AFkzLWn2VMVVaLZixayua3vwtRjwjUkTAi3eFda4d09+t+++1RBjD
YBQiwGRAsdZd8AZ8GOTUg5WB1eNUQ2SqIAi3mutayapbaL3FrjW77oDBrOaNUaxd4MSbfvEGpo8R
zzL9B1VKgwQfqxlnFS7uWWi9OBGKgworR280k3Mx24erYhkEHglrCi5kqutBsJbBqjh4TaYqc7Z6
pRuXOf3wnP2Xvt7Cu5GkWwA1DLS8K8f7sEvT0QnNcXBpuBfCiS7t73izIFmVcfjt86FWM/rfUMTS
tIMFKadl4vFQum9FSU4I7ZoZAvOGCW66VBFfuyT+jgLA9HcytNlc8x3mgjYMWh6i7Alp9VGjur7W
1fkcLLgmCf5vGDCMpcEfSbGxWje8eXpQOgWCfm/Uh3ispmuc6rpbowuMfUhajpJsNBB+ohcbEhq1
IMbuggsDbxiPT3ruoK8O4d+fYwI4LEeQsPtD1dPONWz6sKNAEpG6jUzSqxHLhF2Elu5MZPCXffbP
Gfw7FmQ8wg8BRYAI/Pg7SplhLz3xHcO4fuoQE2HPpe9nPzlgi3wwivqti4a3TtCiR/rfcqN7GcG5
J2LLqk0u8L4/Vw1Z7srVD+Iht3nQHQ2y3pqThIIDFbCNDb8qakf/k+Exm1zmDVjqPf6cebJLojnT
HvGdi37NEY7XZzhRJxZ/aZWrQoiCloHB3/GC+PWsdViM9i4ENHyCzaLYwEwuN1UYp2ee9hNn6Gio
5af8k8lVYtLCadl2YWsqFwkb4pqQt/v6SWUUhzMKX255C49HqZHR+nnKGermINxpzqjsSg0/qy/f
B6D2KtA61C5KgKt95NDJIcXejX1UxPEbKuzmVukV8/HzUU5tDgglHAmqMCDEq1sHWkdQ9hkq7iQS
8Z62sKGF1kQE20AG7bVa4hyhdWV5qfdx//3rQ/NGwV2DUfLxoCDlzsWQIWXUKQHejMIY3um9oFwg
LTfuM5zrsGczzXvu/nMMxI/bBEo+WR2kKIJproTjD6gMAEhKHeMRYsvqJk7y4hA6zTlM5+PS2uCM
fDrVVkkj16hAqFa9qZbZ5CIDfFRN472X9pM/m5c9LjH4wrYHS9ZfI89w+VD31HAnoJirQQRePYso
mwaS+3xyq9rKgl8RVpS9Vwo9Mj1sbMtwo3Xc14cmx0HnzOdcdsrxNWML3i1YE4A8EHdWQ0PRCR0n
YWjbhPatj368Lcqw2tJPCRlFW5+rb5xYXsaTAC6kelBkVzt3ErMvAw3PHYyWE2/MC/PgZJ2yGcuk
PCAufcJQsDzgeXyuz+DH+2wBHiFDQWBl96zr8iE9DRFj4+OIcZLiJWqhbBLZOLsSH68z99nJoagO
IDwl2uHVPt6o2BUNVqbgxZOnEAA8BUOO5M7H5Ps9bxdzkc8P5IdjQWs/WBumZNcupIDVo62MyLVt
A3mHMWIXotTYaJUJ/dk+H+XDPlko8QzBBQodkuTyeE6OD7NtxuoKP77MbrbTEMb5JjVD4zfCMxvL
tTI+1874wzKuhlwto56iLrRpnOChLi03QiZ/Yku0m6xK+zOT+7CEf/n+cCkIsADIzdXTEM5TqOK8
hGXpVHUX2KNkHsKj/My2+DgKBRTgfhBVXlUs4o+XEPPSPrYqhNFO0hjbKuwRjvrmfCb2Xf4v/x5o
whcOFkeLTa7ZGJ4ej4LsS9BaCkpN5/vq4+j09GYKuotJt3qXPkfjY1+cw6E+DMmKkbss/PCFHr5O
+1Jh6aPeoNiImlpsRmzSDc8pWuVeYOB059jtYos3tdvPd+Ty+Y8mSm5GpLbwGxkUVufxRNNx6Ho1
od8UTZvdzhu2xV6/0TbhmWHWkCl3xvE4q2eHgLEzq5Rxys3bc76hxYf7+/L+/fPJ/E1JPpuNfjyb
0WxCZIWMou1hLri0DNmKW5xlNrRZ8YwtGJ97VbuXuPS704/Px17nnx9muGzcf+IvMuhU1kvnLuUg
vcGDbe/+sm6sy68+reuVXA78P+OMaY4FRc448sHfVyj5n2FOX/pnPtj6hVmPsnphcACIU2WZzbyj
BYmHP6GXe+WZs/whVVqPspyJf+byf+yd2W7cSLauX8Wom3NFb87Dwe4GNodMZWq2Bsu6ISRZ4jzP
fPrzUXZVKVNuZ+vcNbDRDVepZCmSZDBixVr/+j8lqiU1Xp7XaeU9Js71s7Z+uL06BOh8ZQj/blrs
LbsoptNJihim8tC3Olge2Ld4ep7PjnGDTejmwExY5vLvhttbci3AmCwfDDc4j3jL2k+5vX1xrm4P
DPOLBePtq7t/Ps+avDFwHF2uCtMth3yRA5rIMV3dfVh/a9wb7IkOPbADy8V+p1VrKqUVLmP2Lmc7
XrDI+zrbTzdnoX3RuA8cC2w8PQ9sLIee376KX8EXRE6X5zc5j/NKXAPe8ppVeBZtfDtdd/aBG7vs
9b95fvLeKpKoNGvSx7hcZOhk/E+1MRZ18IA7cDuXV/V3A+0tGaoA8SikRGov0nm79+m5KOpu2yfG
oWs6NFf2Fg3TiBszX140U7vr/KMIS+YSuKqWJ7ifHKpsv6bafndde4tHbAqyhsfZjxuYnoODcI0V
qDnnJnIj94WOfhZi0X45dJWv4efvBt5bT4YgA1lQMbByJW+b2+Ks2iqP/gUZR9y9y4fpOt9G58qF
dn1gxhy6vXsLTNCOkV4sM0ZhzmDrwPzsj4jyHN82nNLLvcA1HdM5pA1/l2/ZWz/lvZVmkvMkbZYX
g0rnKjqS3OvMme1n3y65vcVKtg/u479aAKg80i2wtOUhGN9dsZvEzHJxmbKwjj2J90NxLSIH1bGO
MwdS4GVzgXH2ul6rJ9bmwF3+1br6duy9u4yFzZRSIyFWcQdPv01X4WpYTW6yajby0aG02a8eKSUF
6hao96i+7x0IYvyw46kuG7vGZF6UaPPFEUudnru8duP58veXtr8QEPaT+iTfoSh0E6CO2L2rehvJ
fpiqsyMorbLCkgnzZqmOQLlN84E1Z1lT3r4iDIWEFEUBzU6mgRXX7lCpKeuj3APo8mmBPy6sPEd4
rKQH1tD9u7eMolLE4jSwtOXup1ZUYNhgJ3FYamn/Pcfb0tjWfdo44iRn53GZZTf0TEkXH76LJHE4
VhG0UwjVl/nzJpoocGGomxIkJFzL0sP+lTVVbbNLXPHTQ3Nx/yTHBXKGI3eD4l+jz2vvPQD6U8+W
IUyOkfe55WCs0dzgN4dtU60VSnKdSn2Lr2xmYI9LcrsRbOwYs4s0nvxbrc3bAneCvu83VabLl8hW
KlBGdVSadimCZ/r9fXkXfFN2pTymS2SbEKBRvtq9MSqsjrw1DFiZUt+DNhHSYGI1xBo3dMcGnCxu
01o/xitAqv1DTfHxKWiswHQlCoTzKi4V/VAr/X58uXwkhflBhQtHWXBJux9JwBcqAkY/OpAcEvyM
FdmGeZF9I/eP68FQ9uZ2KmW23agfD4S27182hYeGDo6UMEl6ZW93wjBWGCbaUJy6Ne8rVCI3LX5H
55h8HpKj/mKkpWVHp95PVgHR0O5FBs1C1rPkGQe/xcAkpKnKLaYYg1JKVc+/f8jv32uymKS98Ceg
KUTcr8oHhjhmBe5ZjoHPjtfWIxypKjhQQXl3yOGx0b6poP2khswWsFzxm1csoD6hxHPXO74Q+vYI
uNSOs0CxmVDZNurmwjNSP/VkMVZPKeinz1o2SQdWsPevHp8Bgc/SFoWebT/ZNs39EBQVb5eJZbTu
BYUvXKmJiPjQajHa2eCSjE/Mh+/uso7RSYSmSCJZv3vdmRZmSpECuC+aAnudSU1WWWYoRx8fBRX1
Ui9AdkBL7u4owdBTnpriHg8ZsKHYLGFmDLP7w/dPFRUuRCKxRiXx9Rm/eYbJpCRGiwLFiYYyP03V
RnIjAWubAcNSN+tGf/XRq1pkG0g3KYIwc9S9OSNPYpOCvMWGfo6CbVwI88YH/XLgkPB+QTFljeZQ
Loos7jt1I+3FVPUms3HA0OauKGKuk+IddCSamoBoQxswox2bfuMLzU/t1389jf83eC4ufuyezT//
m6+fCpykFn3a3pf/PI2eap79S/vfy4/99dd2f+if5/1z3Xb186fTh7L5tOry7w9tVOT7P7PzKxjp
5ydxH9qHnS+8vI3a6bJ7rqcvz02Xtq/D8ZmXv/nvfvPT8+tvuZ7K53/88VR0ebv8toCP9cfPb22+
/+MPatpvnvry+39+8+wh4+e+PWfP7//+80PT/uMPTf28FEMp6OD+Re/YEt0Mz8t3VOkz6WSRZBvd
GPyxpNnyom7Df/yx/CVepdd/lT8vZQTDQp6IloB+lD8vc+fR/P2oPuVddlFEUNCWz73sLH8HQItn
g0KzAsJyNGds4PuuAUCARi3SEt0uLCGkTScOa8Cn8CwiTMBbSk+AIMcMv9IAIGN0gj9Zpq01I5vP
DZyGgw1gsySxTSBO1VpW8grbonhuSzeVM9zUjYxNbJJ7xXDAYExfky4xvmEQiMelgA/JV1MRYs3u
hiGXsPCtioVyBiCPnagFbQIQxK9NnPmdutbyKnCtZJr4JSE03RtJD4pkFaRViKsRScJYeMHhFwKL
g6sbRRgbEl1EI0AixLK0nQSg9AuCTxJMOF1lkZyYPka3q6rJw5NW7HDITYcIM3yMVWVoEOnCTtKU
2WwusHTV1U0wwUla+lYAnW3LCbu2BxDpIEvNUFeCmt7vyAw9ZBbJAotJNNkB7ZyG8jrGesU/wYEO
+xvbFyEr0Y7eaQ9+weJ67VuRNnKCr5UZEzvY6Jir4T4YF9ltrphVfz+NzVjfIAiEzAkTMJuwWM39
LLatMJFj17IKengcY9KV6QxPYTm8tGbfusdHaixZWQBZn444wmI+NSDyjmtXAXTqayvS0gnSj5hf
JgUOmPIyU9cZ9lkYuQVlFqxqRa7krHOLwWRmLN5VNSQ6a5JiIF5wToxiBiovz7Nf9i9iJEwaypx5
6uhkxjckDG+Ewc/0aj3HIS6l4EEyHJnsXmtHpT1J8cbkqyKv/ORJ7tN+PAKslxN6ZW2rZkcxHNjo
BZGgIF9Rf8zXMyaJoaMJVnKDj3n7kMNmxIU6FaGtgz8XYDfG6XGVdmW8Kdq0zk6NcADfDS5cu2N3
qeEaW7NeAlHPpOCoYXX0nWLGkIx2w/Ry8MFPtapVXZZdh0kmusEI3iN8iEuFU8imlfvBq8ysu5HL
wbprxax8jPX4XK5L46sYxHgiErXh36pAgpfNwKwcVenUpbO3q++UKorq8xH09l0pjuJVFfSjm/el
9W0OZDgjgWzkrlZKsKMqDRdZrKry1RAJV0rZ45VWFenxFKV6y4lLa+8HbSwvKTqr9zLUGtjw4UJi
yjtYb6D5Fhdn+DKtMJCrGcA8J7korBrQLLhv5xs/HEU09iDTzFHBuTfTXma1Lry2lzW3mcXrPm0b
z+xk/URvY34F/vJfsPr90jfYFcmpOr4UZVwfA72VvQKGnsPLkXj4QXbJVZPRvOZYoxb3tihXOCX7
CQgVL80TUT82cC8NHchkcbKtNOhix1EEPts166E1Vz38quQsFaUx9ugRC7M75kE8fMc4xrKcrBl8
8aynPs2mrAWC/i2Im4nHO2EnDvc91TQgH7Ofu/mcZsLZjJcM50d2L+Mc+JOhe3I7VCG9bkn4kii6
DgbQ18svvd5bC1m6fjSlpIXXgD126Jg4G7b8pqi4sQTMHtexLPR8CEycmUwWtgteLfagheWkRb4A
Ui6WcQ9tcUUkSmFvFwNRvhukHpQgRhxVbcPwUtGz1HFirEKV1fqBDo6k3tLBU8RHQjkHkpeCBslW
2UxrSmGPFgSwr4oOPmGNCxuWTUoXxOFJVUImgqKN5S4+Wgg60mfMBuX4AiBmWa7w0alr8WiugHpf
cfiBXGPRKpQeg4NCqgkAl0ZMW+l7q/hQTIgGGzEgR3WiUKzmTXam3WgtlEc50YwOL524FUInN2I6
80twAk9vdtKfW9jbLWs3sv85DikXQm5a5jnA7Y6jDXgvGkrv2zOojMcyHKZHCYPAA/HT7on9xyjL
aYxaK4do0hG7o8zB2KcYWS5BvaUc4Y8SrSx00V/gTIx2VSbN6eTzUvz+0vbOEz9Gpfq0NOvRV/5O
tJcOQL15Qr4tw5NxsINQSvpRgtZTkdB7OIhFa1lUBMwPK6vyxKIkU1Gib7j9/efYPaj9+Bi4teh0
+yyBt753i620MGKl0YC958FXU4yDE7ZazKDNqT6QOHj/MGXOD1wxR7VFwU+Y8/YAhYX8FBXSjOsf
rpjX2uxLq7mZpA+1zy3XIzOGaSGfURc3ob2pmRtZ3NNW69s6FhtOY8FBDWEsnEwtxqm/v3W/uCA0
D2SSlnZAlDp7JyO0wzTn6TnwRbh2x+Ykfafd/JAX2Pvns2gqF4MSmucWffTuXUsR2bWhuaDPBJ/g
J8D1Dm98s72AcdBOH78i9NfMRZoCUAK8U2I38OsCGl2R3lZ3gtj7sCWS6MA8+NUVEYeSYWQO4Cu1
d0WlhodipMJEmpUYzJFIQ1sC7SafiauKpjrUIvWLp6Tj6E/HEtJ9Kr0E2m+nHWwXpj2NfMDTGqyt
69byfAGJ+e/nwvKhd0JrAmqNVqVlRVzKyXtJHcMaLKz4aKFeQAbYjcPK1Tte7lrouy2w5O8fHo5j
AR0ki2weW669d8mgGhWVDXSHNBair2OlKsdCasnHdWcVZ0C91A8JjJa3ik5HUUH2QuqPs8zeTQzo
0BOrBqSngS7WTtvggT6n0tZ76WzS8cWQ++zAiO9nCSOSpGLDZ5lDR7X72IIoUKI+Z8RKLorV0sVt
s0VY0FCT6sPrP0Mti4aiY9aAVHJ3KE3Nmz6NRwNX9HFcJckwrGje6q4Nsy5WQBCjG6MZlEN+QL+6
wFeJMdkBRn+t/L3JRdR6GizdB4aNtKtfC2WEL2WZVKumTJv172fL+1eA7nRWd/7EgI8HuXuBRsAC
SNALM6kPumP4CUuc2fQHUjj7r8ASFCzd0WTgiKk40u6OAja8SUYDRT3dROEj7fjC2pKy3GuntD/P
NOFQcuWX4+E4Q08n78E7QVbsB+kEQQYFvwHJIFTrZN1FKuxKlhVwLXgMHLiN7+MEYgPSR6TD2Lip
VuxeIDk+oafnE8TXgG+3nKOdAX5uJNcqlL9tbVkDhDK9guPx+8f3y3FZVbBtIOzCqnF33HYknz8B
ILGrIVOvQbCB3Eit4jKvtfZpksT+SsAe68Cg7+eMrC9CLYmCF2HBflygRtZkCI1l2W1UU0RsUlF5
lMFjub+/tvdvgUyXLPlw0hG0Sew3HKfEXvRq4NquQ4LaaFPwnTWoWMfW6B+4oF+OxCMh4cJgaDR3
72Ifi/WEFzM6AVFqvnGcrksbLol6pOGr/zELvNcoBAsfJgkvwiIX3ntkox7UnaQ3DOanazmddUdo
jKchUHCDUMoDqen3j4reD2zpkNeR1iTJs3tlsVHU2ObnFrmVHkzu6BdQEw8Kk/ekCMs1LcOgdBMX
SykEn7vDhGE5piHWMvbkz4Pv4gwJ4ayb5G5ydRwuLKefMMi3494I7wTILrNbiQ38WUUIjXI18Xpo
YAhC3FW6IBeNAxPplzdhCSlE7gFlvr1PBx059rHGhtpX6hX8gk5cTbp/KBn+/lXU6H5aantUImm5
2VtJzXIAAdRlJhC3RDgp5qm4CEQF9pzZlFcwnqu7SNWVA70F7y+Ngh6Cc+wjKQ1yfbs3fhAMyARQ
ZuyG27qm2TZzGysND6xuy/L8NoJBpU9llE0eNTHvx37V18DSPhEoiaEXyOsnLZpA5UVpQiYqkrOq
WgDemnAWgu9RTzQtUg51Mb1bzukSWDpiyZOyR1Fw2L1K0MEAu3X8b+oSsnIXzKQt1Foaj8acDlJ7
bqPM++Daw3i8oujQCaKpUe29pJ3lw41imbcrA/P2G9UvIFqwdwTqZpbi4ZCA+N1jpAqwGFPQUEQx
Er3j7gXKpdJiXAMhT2pBr1l+i2F/MX54k1pGYUUliKdORLFqd5S0HnqzDBXNTmEkr5S8kNYaOmVH
KmQJzmZWfq98rT+wtr4/zFIGRgDOmkdktEh8d0fN59avezUw7cRaLBSl8S7SpdvcMs7gUF9rWf+o
+li0GP11WOgHtS9L9Lk7dan80ahNox2BKrWW3dGzQs6SCIGErXehujLDMUAvasxOMmvjhQ5k4d6o
2viyarphLTRyc4TaE8rY0++n097zJX7EbHX5GNR75CUQ2v0UsVQgr1dg4sVGTjH7FbKgUHn++Ci0
arMQ0C2rmeretabgdecysjJHo7vKiaoQ1+Y5kQ480OX88OaO4iDJqYIniZsAbdt8uXstUS4PLEQD
kIS5t4JV7uvWQ2wlEWikXPGHoxY+EqBSXRvi1ZT6fbnS+8as7n9/rcsrv/cpls44Ah+Cck6My2r8
JkTWZPwZwrmEDxsHwhf2j1628RUf5ZVQdyRqPzraj+K4uTgZsMEtz/fNaDqJsiAf9RbhBsUIsEFw
xPUkxlwNarcZu78f7XVS7l4cvSjYjC0u6liN7dcGRxoZAGgCCaEiKhSsCv1CitfrxhjWvQiuYdvF
2Aa4jVTr03Vl8YE8PSc/v9atVKjO8DsCj+V21Ef0h1r0JcNVe1zQXUMOpOseUVYIvKYcLf0yJfTp
NxqCDG0bJ1JprXRfmuFLtwTNxZ0fi2BKXy/vZznu4seF7FUC9778dwuD5XN+1dbPzy2Vwf+AcqC2
2JH81591uHflwLPiU/aQ/5/mU/qQf39bRnz9uR9lQUWjrIe4np2APBXlaHaeH2VBRf0M8JvFAwMe
Ag1q/X+VBRXpMwcPk9yMREWR7Azry88yId8i+4BWXyHDwZRCmvbn59t5Ur+uE6KG2n3vFt95PhMn
RvZF5uh+L2PaDx0yxmR0JqnbxNFJVStnQVk8FqU826Gcsh5EF0QAN51vbslLbo25Oy1jO1WTY0lh
C59F8ZtRSoaDZR5+HeNzQKliyoITHLNEeFeQ2FdSRAkVjIaPVAofioBQMi0doJ41acHmJNc06pC4
Ucpq9SCra1k+iq+s+LxJ1nXpDqo9lSvf9PTCKbYWDKFmrZnbyrw4bymdGMapHDhheIKpQLeuVC9T
cEPzMEeUJXvobKB6MGTtxvCmmILFRgSYWHqi6pbdhZVcRp0bFV/8+DiCII563neXsieOgJQ9k7Pa
WlnqJr1Kr2I3dtNzP3ipYD1/qU41CI6Bw59Kwv47n6SrdKV9FWjzREN3D32ivCJXkiX2tYCwDoxL
4DTRcyh9ya8AR19X6Vkh3FJmsMG02AGFOjCHhTPbqVyeVvFarE0KbE4jjGsfN/syokkwm91NOp7U
VnWkd5eFsA67VdUZx4NkIxFxGgDC0rpx85bG79Dp7qYn4V64n57E13+Kr/9c/gwf2pcff4YP8lP7
Ij/9+b/+JX6gCrxWn/oX9Ulj9bEHUIm2Pp31zcqfVgDZ6BY0gAnhAYNQwVY6xVa2aZndp2dxsxJJ
9cnFt0q2ZwMquS3fQbhTIJKmdnI9uOEXoIpJ61E9tSWn2ISzN2buEKytGh7YOSRrSVsNodtTqCvO
AbCNIGcUB1NofpchrfkTnnFWnJv1kUExBUsiHcg3f+TaKhS8cXC/jY7ZW+QlbPqM5y1e78s/kyta
1Gu7s2zrvnfUcxu7eShMD4Xq0c5m3K8zWphLCnznWomCafIUcR10Dm2J+rhSUne64DpDYF4Qt1tX
vS5gx19PF+GjL66sBqLZsZFvR/koP/YVtzwKOxhXTW/r6ZdAQGR2nukn8ibFEH3Njxfh7Th+GZV7
Ld/S+7iKhTumaqCynKuGIwWtKw9sFVQATbr5QRS5AS2bmSG4Xb9JEncqnEg9rrWaFryLsDtS+rU4
AzxwK8HLueBCWxl2W53S7OUIZmI7ZbDW/FPFPy1P0t4eV+q2aE/My3uNNKwluWroWOd1uw1DVEa8
1M4kXzfCRdN3Trak8FGCihdU/oaX8Do6O3VXrgkq8WWF2WIhnA0PpwLUTUTyieXkqoPRbBRelo0L
s7E5E72wofzoWcpJjeTgWjjvQ2RbIDY8LfCayRtltiZ/m8onSfbiR1/NUAYY6qnCyUBL4QPMSK+h
Do7yZi1rnOIFmDty5oI3XxhoTh2JrjELR1Z4DEHbkaLHwOxQ+23r+CRpT/Kgs8vkxOKs6lMp5bPR
c1peiA9ErjBt5VsLE5cvWfWSmCqJcCdLR88g8PgyExuEZeeKMywmFphzWd3GjXiUf4+KY5nw1kGZ
lUeCXbSWA5CMr83v58gW+Gg8UbDHG8lNFao8jmTcw9FxQuPZGoSvbbxKtaO0pMnqGFsDjmK2GVyH
0lfcnrjSdS6ukvw2F2/F1Cv74+nMfJBhn0OBtHF6kOftkB4rcmKLpsep3M5XXXohTtdU/NVy1Qcn
3anxlW7MULKLy+zSEkF92pNqC6//kp93p83p63/mv/34jsjyClgLf5RlQeugeb7+X2uc5rk4jUan
GTYsjPPx/HUaKErYCYVmanQuOHnYwBeVeqb5jjQ9Mu0V2N/jY4PAP2/OtAnymQz0g0ZjN+p4pyrd
BgXJQkcuW3yU4HYS6hm14ATB4lLBERC/xXzToAqzNMMeqHSb09aXV2G5qbWbzPMBQpluQqYYdV7E
Yq3fNSLrKsFb+YW7mpMtg1BWDWC0uDePpu0zsovp6rzAgjpoYrW1RloNMpoatlXepYNO50++Snoc
wfrQth70k/ixG8D2NQ6dw2Fxpge3BXuiT6EsPyI2NAxMMFfzWYkfGna4szPKd3mtuu2CyO4Farij
F5m8O6gUTHn2pkS+aA2Tr2Oc2h9IS3n5VuOljdqvqjZ6pWp5QA1WsjF7ceGv0qF8CbTUKWOWWDIo
cUcHSju4iXwDJuuR3fwb7GyQncJIvz3yey1x6068yNra8yHVi+pkz/OlWFCBD6AN0uhpghPsVGnT
5Dp2guVxqouuhuuOAsAvK2pvGF6GADzF10QY1rg7wTcQw1VsXQhKl2Ewp0Y2hWxXnaLLSMtVTzAt
b4xmMvSWoNpS0x/L1nk2XklYECDPBROlemJeuYQc1AtKzFGHfoYpvO6E8V6T+rMklk5GLT030vE2
S/Xvcq6eBOp5mP9/hKbn/2FBJ86FSxfwvw471wXx5qer7vF71LR19NS+DT1//vRfwSflSnL1sJSW
FPbPwFP7vLjtkcEnbUAa9m3gqXymDKMTp5L8o2y3ODn8GXjKnxc/QCJZbHC1jwSdnB7fBZ2sZgqd
5PyJLcAiiHt7/IrKSkDaDj678sEwIw5XndSKa5aabtObKcbB5slsSF+1NruoVZR9QedNhXFK8lX1
irY51jL9KCsSZ5izcwE3xKJXz0hbHJsDmOwyPBPD+aYf9ZFt0NimpAL6ujkCQ8krLD9OWMbWqvil
UJPQBkycQ7jWvsNZtrMeZbsivehmQIN7kw1rvHXLNe4Mj0aS6M9l3zeLNEqWbsbc6taaVuVnGie6
bW8arTPEkrIBjOjbYqp3t21SQfiU0/FenHzZHZWsdAR0apdhrj8mzUOQlMV5UMdEFqX+VEKSd8NY
k9ypbrJtAJF8lWtGeI4QNDyiIR1JQElaeKnImRsUXynK7lr/gt3zVSBqxZMRFu0SPUj0OokqANZO
W6HMyTFghecTOmGFQQfWc9qRmBtfq6WPZ8JQ3IlVtrLMTEMHShpyFLG8wGV/o8QjXtVxlayNrr4q
ZZa9nsbTJy31vbrg73B43SZZE1xaWbmB3UPcy7JKBcHxi2Rt9RkBe3ccZ4WDVGgTDuWRkRw3Q3Js
xvnGVGrg1LfwKTeFqSCfyznnA4LV5jMgzlAgCLZiP7ydgp6/UJyFKtuNVbccPMrmEZ/ZVS53gPj0
b2M5e0MZOJJ5h/pvNVsVYM18M6frhlhIMK6MzHLImDs6br4W16Si44kt/UQKBeDvY3eRV1P+rYx1
7rDSGy19agjlnhplhgKuEaJKatlsIMEmt8oiH0pz/ywrk009p/VqzMX7EfXxjT+VV00wiUe4IsTn
OBMrQrHV/PhZ7Y+bMF7xsq0M6Li2IOOk3gbaVY9miAn8VCdNekFsg2dDF23jXnMSn4+YVb3gDh11
JgUrbbhvKjMz/848AIBnjBJN7mWykkW/PM7S9Dz1DaRxMseeptJOxlrONoo6oeIS6bcxqobaYxuc
q/OMbW0CCEy1hjvy2z99Nz6UC/hPW3CxsoRQYLEI/es197rLHz9tmuWg37xdbv/+2Z8qYO0zOVlc
GhedzZLE5+T+Y9XVSASgOqIjg1WUXiGFpfWnCljWPy9JePRVIGPwW1P/Pu4v36LjAZNDSgLAslir
P3DcX9KSb/JQWIfp1NmX/YAaEpX9vVSfJGe8HlqnuobYOkmn0rtbhHfwbB+zLqzXViGNq7Q6oNLZ
a9+jisqoaK3UVxWIjMZ5d7XnP0T6FIeaK5U0BLW0yZAnSLfxFGVbLBvOphr711xX1nGWXgRaaDhN
xokqqcObmFXWZR+ZHREM9+r1CX5orv6bgvb/sBDi56z8bfLqfx67T6ddQ0D1Qxm/yN///rm/ZjM8
HoIEc3HbR0jOnP1rNi/mOjrJKaydEfeQV/pzNmufcc3E/ANnsCWrtQQeP2MImW/xa3B0YaPinUP+
/oHZvJ+7YmLBqlpqdFhlkB7fbyQRaMQZBGTSbtUGW2UisJ5i3w19ZebcJkueFsaJN2jhFcaCwCT0
4ahHdIdQOlmpGhx3bZamozHQN/nM+9BoZvEjgf+/M+wPcpX/erH8n/TxIY92ZhZ//8eUkqXPtNSy
9Ej4fyzleSbOjyklWZ/xiEJbh7rOQsKq/71AqsSeSE0Wn2PqsIsF4l9TSrE+E0HSf4kB05Ip5Vsf
mFJ7VQgavvj1S6oW9R3ixf26XdVVUYXqHIprHPaXSd6mlW30seAVKeimA4UXWdlPviLSwUITp3eS
vHz+fWpGpWWxGkxJ6LR1od7NNHY9ioRqlZ02XXFqwv5tV4OZI/goMnl4JBFiBjShyf3ZFNMYcJTl
KWXMqNPi89EHXe0FYdNZroVY/lLtkMK5uKRFyIoVKztuaBItnCwvh03fiXnuRJZGMWkkOXyX+PSX
2Sr9AyNRnlxPTuBLsAoNOc5utbDOMEgmUL1M9Lq4sHCJ5bNUpCVQDBokP9pU7V2Bw+hd7ZfBZiCr
kdvhbGYmnlTxQFcBHp+aLda5bDmQ7+V7SxFgTE6TEd42yBCW3uPUSu0xz0bT1jRhSdYIrZK57LKC
4ZhJ2Z8FdVp8bUY/Oy6GMv4S5EYdH2EnqPZOSmdCB2K66nxH7GlasYWuqi76ngKJJ7WT1OMHlFS6
11ILuQ8KSzsP/XBJVI+1dmc2HTr/vk5lHbiOPKDgmPPqVkSSHB0JTdYDIacWd2kkbZ65+SSX+E+U
QvVNBnT6NYKsUricdVLD1nKxwY9CnKnXKeIw3Kti1CzKIcn8Kk/9qNgL3e8xy/BvXRXqRF24q5qG
3LBomjTEBZZEm2yQKRDSNSh1xix1l/Gg6AJJjS5rEYtHJik5Q+3F9TBi9OnkQ20eM2tL0TbrybpG
0gdtocgIpdH5lqiXdMHQ77FMVmWaMGT1QcgaQXZwnlMCT0+msF7lyGUupqHtH+N66FTypHPb2UXU
jaA+1Ab7VPik8g09wvVSaR1R9VfVHK7bYJhEpxiG6aYtB+JrkgOYG8JK6s97Wr1n1JEZaVw/LDSX
Hg+idp0YY61QjHqOSrHIPRX9PqkNpsyJWYeD5ci1qX+n8SKWMBmfxOs8oMHHFcO6JpVS9uTgJLFu
SEqkfXenDkuLEzR0ObYVushkL02M4T4I4Zba/qgrNLYXNYt7UBnk+1QkLBqmXoOVbbIJu7SNrmIT
7KR9Jr0ksj4Fjt7KOZDtPJJvcbDKblJxJt9SFTGNHYVV0n4U+nHrJubUKPYopUDdLH2qrsBdmDU5
xawrVh0jJPQQoBWjW0Q2L2SlkYFzDhZtKVWVQLkvNbnGPWFWKn4+kkLF1tRkhnDWtk1mm7OmvLR+
l5HLCnMKDJE5GCdQKEvB06OQWgYHdVWxC2EqQ2cQJ0twlDSIo01biGXr9hRxZ49uteTU0FCTk6+j
JyFCDZx5WRnNpHOUvpsdycevyDYrq5g8UN7tQwnkChK9GBSGh3dyej9MuGra+AP6tetHkRF46hwo
z4NCz+9pXE5GsxrLuinWcyhF2pY+apKZZLAGTx7hN6+0qGqf0nBJp3Z9Jiqn7dQg6izoqR1AHocd
TQvNTB4aNxL9ftaFmv05rmVKO8Z0a0SNeI0/ev4loCuK9gvkhhealWqSN1emTIIpUYyfdKH/3bT/
WCKxf71rY0/Mpv2JE86no+d6fg4KWL87m/jy8z92cfZqHT0ygnjIFxwplj6Kn7u49hllCP3TxGT4
zCmLOOtnYKhqn2WUI0h86d2m2Lgoi38Ghmzw1P5pLkGCuPROcmz6wC6OOmL3oMMBS6FGihScswEb
+b6N+tjlJUIUNaZnkIaaBcFLJ5mfpeYp/OaU1HdeNt9aIDWJPZNM0Fg6Z1KnWRUAbWzx/41XsWip
s6uiI3kI2kG6aUICAdefZgCYRVbXsTfOA+8DrUN4aY5mS3ygyWllbko9HTpX7kcLGhW7x8we6zf1
mSaOue9azSS+sNsNtK/3qNa8rk/TRX0gpLeC1iwtBjp20k6uxQaOPDTKbA25FTWPFnvrlnxr9LUO
woQyYGdJtpSa2tUwhGwQvsaJiUaoMdv4adkNHjZ8A/8hkKUjKerpKaxyS9zitj7Up62VmfM6k5v6
2OwHRbBJu9FkTqrnOFJT60rMLOk0mvzUJR3MrwUG158NnR+fRZOSVk4X9yVZdaXPkEx0c7VuE1H2
+PTJnR8E9THGQgJ7ls7bjmvEQM+JONMSQoMLOzUVgLj6UgtD+9KEmJgfpyr33a0SwRJJ1kdW5CpD
Wpte1Td06cxqI/oniIwjrCY00fekSkwtx9frMEACaEX3A3761KdawzpXwkQLnaodNPT5fRqcCjEm
/kKdsd50uFg8FYloPAlqiYdAnyfVcauxfwNEioyjwI9Ny1bMLKycPvXDG0NQqLINRj4aLv5xyVlm
Zu0ZqiKKyLLZj6lj4MQWO6HZDr0do0U90ZPSv5chdeNauWwici1Q8oyX8Eea0voINA3dgNz8rqUs
mbP8Spka3SBKJ9TkvShvYmw9H/NQH1Js+Qo0mFWW/T/2zqM5ciQ9w/9F99xAwuNaAMrSmybZFwTZ
BkiYhLe/Xk/N7Mbu6KANHXRQhK7TM0N2FZD5fa/d3iqfQmkYmqYSsbfaf/xow2BSLDSwJt5j52Gb
FLRM3bCLR9otvWWf2p2ZXFx3NMsdudCdFxMiKC85blt84p1Szq7Jc7giRVPk87TZV6OiN0LrrkF+
Kru1zk9YYsevMq/mO8/dii+1GMPd4rp1CVqaypttxn++G4mmfx6CLnV3k+6ZeCbbG68HvLSqMz0l
M3qWwQVirNAU3g5aGK/94A02j2szf+9TNFbhtvRMF7YmSiHEnps9i8BEiT+q1SfldBJvPlAHbPOY
L4+UIsiHcTHsIcSiN2URcaklUn7+44NGpt1ElZdPMrKCxLViLKTWdmbRk9+c1kMzUCCeefHNhMmx
s9d1idBBehIYOENHI1avzqEudNMxNoj0OvAuC6wogu2fRpkDOwfccw8FyPGbWkrzR5BU3S9Ns4eM
CX3hg1uLx17P83vlyPkd33HxZM2ZtR6YXjSE2pI186GeCt/YmTLxn5IJ5AjnrewhU5wFumSRVC9C
PPtdEObaGKBOZaIfZ3fl1p/TzQi9AfWkNTZvlAJtPxgJkCyMmJCRpUuDMaVutMBROU30Ek0oLgaS
Qs4DhgMz8ltt/5ybwv7AB05ZLI5ZOfI8z57DuNIF0VJW+D+DbFipTpJrFud+kW0R6PuK5I5sSvyG
Quqvcq3kV1pY+DUz7K9TvNgjGer4oUn9bLpZ+xcnCeS3bmw36LjeVYq/ZZB9qxB2EcaSFBSeCdDw
G6+myXU3m61oofaK+Qf3hMA6W7fNisjCbC4i2Oou5CVgPjHdvMwgoeTy1tcmSqrAUZBrwzrW0LUz
tugb3EYrwZKLxQQrlpwVImfHr+6qtNM/ADpyc7fO8/i4BG2lGGl798n0WuMXwdmWEQKTyjxCg8Nt
sA2b2V4nYuBg1ZN/ePb4NJbQa5JchBn95xY90ps0EWDl9RoGTeBwpqeuOE6J1U9hu7gMiRVn1Dcc
N6V3yOBk7CP14v6zKIsuoIGyKZ29IDvgjgcLuNoF6G4eW5XQ++H1verA9VP5e9UTaWYt3t78eaM6
ozzjBhXi1Q0E/3rGhRWQC9EOEg4b29AlDRzCUOdGBnTdc2l/D2aPiVjO5LTvCs8bvL1A/XNnuMX2
RDulkBFhASM6HM9dvugCL99cvM7jsa4T75LYkthOrfrxx5Cp+X4Sg9teHO1R7jUF95kx6ommvAyR
huqLlJK5Mcv+jUrwvwCY3OtQUnh3kC8DIhCM8lco0dazw0mu8CIPObILkWYn7m0vEt6QxmaunahE
WnchXMT7c1n//6nwP/57lJDUjHT8cyrcfXZf48+/ToT/GAiFK/92NcxQLeSZV0rxOiv+ORFe/4gx
DAAbrRvGW/8aT//3kVB612kRmxl5Vn8gO/9EvqX7N7TFjHCS/9ef8rj/wUj4h6T9n9A3IlriibDT
ADBdMzZI7//rkzPSqcf7SUYDu573rJaxPw8r+prwGnfwRd6jOe6cqUj2syHHWw12sYInrK3NZZF5
J5OD4tFZuuREm539hom5D0J8psRMqcHYvgoT8wfOjBEFw6L9f5Ov/4eH5C+/PZwB+BdWFpS6gfwj
+upf9KrC2BJjrR0UVKOzfs6LZT4XrrMau4VjcUcqd/dNTihnCO9RlHNVZuSqcb8aM3sxSmr7RMAE
UhfBAF6HM0g94RyisF7TTMYFtUZ3IGtonEicfrc6uSKT3yzxMMHx7z2U8rHrlR1xspXQ71saaeM+
LTVToUFF8KPLBHGTQI+dAsql2B4rm8N9QMh/6JWBjPdflpK/Sxj/1SfOc/QvHAZfJB8FgkVKC6+r
Ar6Mv36RcrQJC3AplsW0kYTNgDSKQQA7fGP8u4rgv8Jzf/6oq8OEix26BLj7rz9K1ZUth6pYInbR
Du1gY5x7kaDCCSZ/R92ah0ZMP/6vkRL/d1N2/lt5w+5X+dmNf2HZruf8n4unZf6N8dW5niPELF0P
k38cM6b1N6L+OC9IlLqya9dW4L+fMo7LH5nw/9xx/1Da/n3xdCSgM9p3tLRg0jxN/yNG4pqZ/ZfH
k1BrwEpKkK9G1ith8l83TyA+MFHsM5Gk4MqOVVcGe7m03qGkQumY9mTfba6HgHWUqHaETxdCej/N
rbrqC7dr0onyDtrW31uAp50MNjppamcI81Wcgo2x32xM5HP8RXZjbzwicFuPFZPxsyekF5ezjWp3
6s4tVc87bPg0PxuM/aQ8InoC5kT2k/ZnX3cHt9qW18SHA882VKyJ21OdnLthMCs3wmG1hEGZb3sg
SpBVf2iQh3mMiZlHWeiypXApVfPR2P0jWxOKzbHnwkfpqMvtm1PMNh6izLiR5tYiS2RANGZSdAxv
2PvEWRxcC98KE1h/qSa2ySbAeIAOABVkm86XSq0/50z7ce3pl5R+HnR5861p6B4ZInlEdnrl/2VX
n3WqrZOVkfeje4v6laDCnG+ZadQZrcGyUYpjkfTqaNZKhNrIxstSjIQrFF6W7X1bj4d6TlAgktLD
CZKZbjh1bf5N+knLwjpvL+TZuLhom2RXZGMd0bKxnKar8cOfthvbUePvYfSxSKjtSafT2XaHNswq
Cezoy5u83Zxwqc0by5XrOa+SgqzYrkVmOXtDzPz/q23MqiRiaGqQ3RGrEmR6eW0L++fVf3EZvL7e
B13nnrcmaY7UtX06YrvXPbIuyy7M/aQFy/RWtCinOiMWi0MntAPe7m61BdbdPSzWVNwKrwaIDo4L
BzOPgVUGp7Wthyjrcy9cmMiPahtPFsFvqCRHsnxqNUdNAe6YwnuwTKuL6uT3IENg2ggV1TbDukRS
xzdYRRspQi9rmg8PbM/dd2mUW6jStjxmc5tc0pb8nx3LNHG4PkLVwf3MpR3Z6HhXKW7SElkZ2S9F
wY6y8D06TX8zZ2nYSvcG1Pic6urNRWTGw8Z3cY263I55h/6m16iQHQBSWqh3uD3Zje3jBFV0X2m1
hrKT2zGxKuI0nFLfa7qrwUvHzuG1gIHi9bT7b8NSOj6e4to4l2puL2oR3evEZl5ugNa8Wsh1qdPk
0790ID5XOD5stzZHk2ciKeI67hsZ+q3t07eh/HuidKwfubhmT1om6u107GPbGJu9TVOw3GXtSpCM
KYYbaSzWuXdau6WTrPXiWoIkVcYSVcMcWgINssqXGQGtNanbPLHwdQw9Qngc+T/nYr0LqiEe8/5Q
K6uONB1SUeObEyREbkRMIiTzuFv1ateSxaNOu/ehSfOHqmmo6jaJuZqLhtDeKeuIzBqXQ7GNSLpH
IvJBw4blgef6xuvN8XkjwQgltqj7OOjzdzPpUYXmwxFt0bnE6hLJek0OdivoKGx9VNsIvZ3zCHXE
SnVt1JrnQ5YizC/hXcNsyoez5X16butdpqk1jkSGss2t3XLbdSOtFCuG7L1ns1+OsisA1jfxSL4X
zM6Ucwhlpg6zeUF/pNxXN1s/tj4DmjL9Q0C72ymdUB5qf9zhwnmCZ5hQEKGZrQJHR4tTefuV0fCg
8yW9Ub3I48JPgnObJABZbiqdu7pJxJOZcVIgw0oeqDa5o8eCejXk+75yxV2eBb+bCdlngyR/UsV3
p8MAuk3LDgLCvTW8GQ2PR2YNVUjOjfAThQAJfeUO4I+4ZPqv7qfKZTl19HDMFuTLU1vd5QNCnyDo
27vMd8pX6dHBLCS67SUhuGgRzdVv7tEd1VnNwbJ6MBfT8Q4GVw0JmwUhTVM1kC0wYoPfEa9LZhPt
7Dh0PYLRdF2TLkUo7b5M+k90FTtzruIik/dVQILbOqLB314Kroi0885LY8S5dkMZTLE9etxe61Uq
FeYD0ugl80MUYLvR7b/wkWEN9vi11U1CSNpom3fl4j+kgTpjGKUYc+SFrB9ZkdtoMAXx8zJPo0Yi
yx0nVHHD+FEpcT9Mb7OdPTvAeWTGwlkSK1SvoFWlj9CbEBQGXDQhHs4GkkxtoUNwCyCOESQmb065
/Jpy/3Y1yUxysmFbeMUQn3uZZdwHdHLdsCTDGpQ1c75ljkO0LtUMKlCXpxVL80uT+j/rCgsC+Opr
0izzwWmDiV8WhnOnZ3M5rE47XSayFPA64yoZjOw3T5h/DJy8MCOnbdQdXGUF20E/bTLY67LjDRJv
0GBJlBddcg9PhbS85zfvqUOrAIkuqx5uzQxkCunsnB7LoVC3ZruW6H19pzpkFKZE3tz6T03tp5/C
LeQ311dcU23uDQfqF5QBmO2p28WSxTnQSXu7ofp5H3LruAyr9ZV5MFlpn7tfXYGzrR8znpxgZlyw
FuHFeHGco3BhiXcFjo1T04n12OqyfYHDC+5Wz2ju+z7ntMgKpDnYIPWhaKqWZ+76z4Cnf9XdXFHL
4566MahAlwjLeyhy590U/XqqXKfYcR6cMxykH/XY21GdQqWStMfLySbx2HWo9igEj4pBbD+2bfFK
TqauwrgyVjeZ7MF0OfX3teU/1wkMHSk4X4lOh92mUcJXZbGSQ7LJU+o3LStK0MXCdauvacqCWx6s
7zU48Y6vKAVURSF7alVJoWXn+E9ZNXp35KfIcO0p6p4MdZf42UeVmMMJLeGHdqpjuaClThFVE18M
jDSvhfEy53hXhiIoj+NKmrR2lvqtqmonhIIP+NKz9lbMk6V2pdoSUInZx5FkBLGgkj5sULnvFQwr
OFyWxo0eNrKXqu4wb2jxRre5zwNd7YYiNTDLjLOLPg87Qg5AmztNd4S5B4sJnF0BrF0RV5h666ea
kvpDB6rb242/nBMc1WXkk54W9lmQRkQ9pZQjOeTUWv4jIWjZHmEpGmyHqk0mru1kllodRjlX3ypp
TqEzcHFNc+XHauqSqG+bCmNOGSnjzHTX3fYp6FzLTIkly7kVA7YqjIWvED34EJ1nSry/U1TzXBYG
8nGS8IfpoeyhRjI3eUhlQo2BP4CC23YWSXpn4gzfwrYVztsfNPOq1gMJVfkPv01dkMtRn4lwnB7q
3r9311rwbTp+EVZq+Mq3ZL7beilmqEpZxk7j67DM0oehm4o3T9jOq1XV8t5tKuLwpEWUXmOQqqbS
+qXkU7wJUnScyjHaXT15BbaatUPWO5skuweoblGGRsOULD+LxDcurS/21mYTvQexucuT6kdqISwG
dWa1bvZeMWMTw+RNioXrzqGp3GONE3rnNM2Tt2wnu1jfaxwOZARlDAJ23Lt+qLR9NnP/XS3L2+w0
h84x7sBfmeuW9GC4k8WbqbOdv9r0847BYc3q6VghiM1dJ163NiXVZXycx42RrerPjgrOcjXoCCKt
YZ7UdNi28clv3Lhwyn0/i7jVP4zRi/rMIDhwhVqwsu57JfzvY52csqteY/Lr18mvfvuruU9yN9tp
3lZMqHdWk8/h1otbPUHd+8MZAU+c1Wm86fqZTCKuC+mGzSZJwDCf6AKrfk1z6Ub14i3ndhydm6YY
jXjL3PzSCxwV/bw2nPB2lKsE10VeMi+lHvORl/W3InUVcLJ776XGBym2IlwqE3eLDQpLjjuBiLMq
j3Vqv6GLaXe95BTbgpW7VNXngjyRamtJQnTWhxINAPj8yWtUrA0yM4qsT6OCeP3ba6jScWqUfGi0
yo/aa4qHBVfHmM53YnZuLIQYH3Ke6u+DY9+lBAnu8nkxDwnV9DxHGmG4tNKnqpqNzxnUY78VeRDn
xvjLykQbwxclWHbSMZLdCASTePP9WgRrHOQ4yALY/fuqsu8sHwC6HKjDaHL56VFVuWeAyn7lEO07
jpv8S1MJuOiJ88vj1ZmmN2SQ+jWQzX62Aah1dpAa+ULNL1Whb0DPM4ewH8td5bU/XcJXEQF0w53e
uEktA2gIsqiKO8fFiVgzb011EBoNnrvW8m7XuvRxWDWtc3HMxDorXf9Kxt6LtnU1yblOX3sTejCx
8Z+N/Veer8O5GksrlqQJH5Qsbs0hTz+DnFACsLM+38La7pIwoXIsLiE0PkG40e5PndpP/hYXlppj
Rk8znIoyu196b08XGkwm1151XDv72Dv1rett8/O6do+u35TYg9rHGkVflmbvXjncgpRj5EnVF3q+
Fh+limcRHEVen7neUPcbSKoRDdi3PlXA1PKm6pJZANZ+P7iRURnubsnLm6RncgtavR3sSXL85b71
lnSLEVV27X7iqRs+Ohs2aSgicLEonwKKVcchrpH5ZI3zrUJXE7IBHe3ZOpbwj3rsgiOhkOaBAMsp
RPiBc9GvL/acviKdEecF4Iyyly/XTnRsVH5xcKfmc6rlLhmdX75TfA7z3IfNYnkvqjCNveMwRvcN
R1GCoccekdtLVS03YPfuri3KB8E5SYuXtzMH6yjF51SJXSWmvTPb7lGZzXmpxIMDL/hJyBDckZmX
J9+emWYF71+aOu7O2abiqGbHeqEUgwQpp/P3rjVcuh6QeEeuQtg20gjh3X+MqjtZXltdqAjO7+wN
31zgFSNk1ehfZrN7Dgo2Gie5xuJ4zXd/ToKjP/nuEdIMz9GA1ouSe87WYHuwRPXqSO3Fk93AOXsT
THB5tlT7DfJBhcSqdUeADXg3xT532VKXrYoZX0cwli3UyMLibHW5v/ONimG5sl/xYZckecme8csU
p6Ev+ze79PSN8BziTXrogcGrhsdhXNsmgu5J4mu6cEYKCstpKXG/6crMHlSDUbClVCmaM0aOwdHT
Tc01/ytYq/y4DrBOrqHWm8pxX1tPN0fsHtVXUsvupRCuGbeb0r866C6Ezqvee4uNfdNMiF+1KkhL
FD4RERcJZ45V7GtXF+9tmQcfjVWNn6glYFKU8ys3Ryhkv4Qwrr12D9dztf+BmGT0wGBaM+pjb1fj
wVu4deo5a87G1TialFYRb9UGOJ014tAKdwmdlVSbXVKK5omvZor6MsDSl6gsNFZ3mcJxbEnc1ZP3
bI85VJxrZ49zXltPg+WpLurEUh1JlmaVGhfMl+SwhgiHxwdrapsHFnH/ptbGvDOCwbssIltDqNAy
LHx0amu+yF274Oke63qD9mvSmBzAdV96rjr5ShBR60t1m5RmElXCK25zU0UwjENIonN/JgPMz/iR
1fTeTnwNwxKsJ9uojdNqOM+qbA+N6/92htrf+6nb8OrMnKx6sefLqM17s/O4r4nMt+PBy7HWGStO
mQZi8sv22ubABKMJMzGyo9fJ/GnMtnfLqG7TeWzvjLLxY6sueDBTbznM9SBJVuloe5c5tz+BFlWH
sybRbPdLXz4v5fLVFGILAwQlz2WPgThdkfdHQZp8SGEirBQJ6IHJan1d6fnVM4EyS9cr6GAP+LIk
s3e32lj4zCL9MJWfMG17E411rboNYLt2qSMsZKF1bn4kY9kfU3eYOKAaPjZbfdhVQ8NeYnwlzop8
i0/nwriZ4fTc1OfQlM9Zsn6IubsJkgSXvDNVUTuZ/S5117PQV/10711t25O0WanS7UyRo3ecyH59
8wsBWW0v0icPW9jLqZ3LFJ846cTYhVIVyV6mFPsBXAyT4R8xAZVv1iizo0aewCcmt0vHs31JYBHv
i9RenlSeWW9+aeD4buyUUy7hXG43BDV+bwBGplrFwmkSavUS82Y2tomHcFvvHOK4Wel09kjndXU2
NkIY7VRY+ywwuRKdIEdgMA+/wGdItyRf9myLjA6dUWBpFvPFzS1xMFpT3tNgcudDFbfa31sWUbD1
siQvja5/10xpMJmMCURqFxv+0cw50HdMbOuaEiVQIHMojF6cOsne+wcuvXMRx4amSHW49EkTr4Fk
j1wohJ1rdSi0oyglGPz5hvygfdK5SQgmGOakLLWGx7hNw17YBnhp6QVdniH+0xtUr+Z+FEl62kx0
Dg1ryIeb93E5WNux01l3qWYCxJl8MZTLuyLzypfG6VmXGgV60sw4xpySuXPxrNvEba2LaSfcnktv
nIdhXW5Vqdb7emWOZAc1D2YzVFFupsCednccxTasWEW8vUOFOXUp06dhej+xPH2UmWLA1YQhGO2H
LC1xbAKXt2mpDKSLEliiT3pylqexDcuidAl2zL4v5jUdjGAEFSXbOZ3rCA0VZpQl3+SjvdSnpe23
fV0gBdZtEByIkqoZ9NrHQBHmMAz3ratvja25nwMGYex8sd0ilLZBWoJWmBxbzRi71fiNR5rVMXOI
DxADfl/jnb3sTHpn3HtONLersTckYe5MEB05W+JZV17K3NqmPxOXbwJN1F5neG1RKFLXwhH+Bk13
Hib7yXCQVWq7+J1lTH7A7fpblaG7sK++V3eT0661FjzOebJP5uJJJynkeJnMb25HrsRgImEK8xJb
1lSlkSuzjwY4hTDpJ+HrHaIZymwuhuCTDMrgN7mYe7CRUBSbGRqjS7xC1l/IDO1Y61FGu4N0r2bb
6mx1HeIZ58bPcNMF+SjCdlyf100O8Zqu73bnZBGbxW/Z9ZgDjeSgGpS35UqHlpj9wwwSfVS5bi8L
+pF4arLz6q3j7YoX8miNGYcKgW6XIvA+PHdOfpoAnHOyvZKI3b6kbokTW5WWvMxVjxG/IZiClPxd
X3jcJauS+9ZZw5r5F8vlpOyHLkFLzjytSDayhKPXm340ig7cljAG1mBR7yxvUPeG2jhzulVaPQJS
o973EymJuxLRC0BcMUpqupopq75cXyMTratr2OxYjxZh/cgsXH745l2x6CldQjWp7ZBYjmArmBM4
xK0tm5/uENh3NdlDxTnx83yME1/5H3KyeqIDADR/LEEX+FFrdupryPVyNvt0DichsxXcGpV5g1vg
20pgG+qR5ftApveOZ+XNQNoiUU3k2dkX1pODQoU5KbvhzABrQ5RzY7CaPGuPgBCb5PZDIQqDl3UI
7tK0r55nXWSXDU3csBMBSfwU0hjRlJDNYAkb4kZjpd6P9eo9BJI1zzfS7IIEOOc2zN0TNosIFwyu
AWJ4Hwm1vJA9/L3JsJcn/nbeMEPsGss7rN7PweZdWmQNFkb9l8qrtxFI+d7r7WQnBMO4NWpv3wx4
9N1Vt4dgNWF8NhGEW8eBFmSNH65Nmh2Mfv4+B87jIKf8RPtAHafrnD4FAvIJcmvnCM4hoTcC/8nx
2yUNMpQEgsxkAuN4nfPD5vRxQaBGV9glNYFsejKl+7HNpwhNKoVsSZkfFhOKo6xAuHMykiMHRaFs
XTC37FEuRvADq+7y2a8CxeLGBYisyJloechrkpV45cx52HzEasn4WI3rA5Iazg3rOqwU7t06dHNs
1zNv8VyXM7OcebDUlp36NH9lv3nlITXDDldRbRkfmZnEHiEOo7+dOh086my2fgN6tXxljjQio+UN
QsZdxqOoeCwSp3vxybc/EXD2EwU9kBERisVutvJjbSv+Volh7havucsX55e9cR23YrTuqdxCJk3P
99wYANDJZjAVrDzRI1r/76DuhNIToMezXdDuwDiy601EVASlwdYU0jmOXR3Vbr+Emb254UjuTSeG
U9In0EQBSzPnvbVTUzXFzZIRpLN5+UHMm6p2be27D0M1k2qQVCMBYGn6AQpekKjfYaZaPPc9ELXL
GWMkv8eiFNzilXg3ujXhQuE+X3cIt/RT0Y7lO4ybjsg4LFmR9W2/qN8bUju4uh+yqZ3YwvDygc7u
O9D8eGhq/dPn6eZe35m52G2teypNBXFCp3t7TODo74atDQ6s/i8E2JMG2zH71Mr/yf1XxqpJwkpu
cekn+ja3nPUC+r7EndF3z7ZbmLfXb3DwUjooOsvGL14+GYZxtWVsNuE3wJJzmZi7VJR1KGiT2fnJ
dl/ljT40fd9H3uSqeMOk3LvYYeqq+IHy8dVd9HnOCPMRxTG1HNCWTnc3bdV98+GE4oLPmWk5b/fo
E2FkW/Hg2Th8eBfs6t5cqoktWx0dipCJhbGIc+j8+TsD+eOgpvJOtdX2jTJ6/n0LvxseiPpJV2TG
LgUmYZDzHFcFgUiQjNlTu+Krl5BTj4ZpjTf9UHtRPQXHtq6DvV5SGZbKEIA9W1O+9AyKdGYnSACp
RDv5Q5A/Dz65Pjx247CzaGUIEWWs+8qrmohjz4qM2S0uqdsOEYPtDy5L89DmM/d7B42JJA70I6iT
w9CqZ7LP3ItVoXRzu+KmybCVzE3GPFv239LtCr6ZTdS77S9TDicaL7jrK9W8dpl/Oxg9aRY184tD
Ok4jojoh/cYxP0ci+uJu8aMqT+WdmRr1D+2MqFs8qwzTsSTbw2MVHPCanHgW9Z3vKueCV6ojpwXX
QZU+JfziZ4rgwrW4Ulh9j0TSgDVmu9T2JcCkwB2dh2A0b0OreVkJtUAnOdzWi7DPrdvOx6ZeCT4Z
9AtbIbEhs/kiBqEwedQPWvZ17CvYgTTondBjmSL9CrIq20oeVQSGlpUA7VYkHOSMstwwyR85GT9Q
7Sr0dtjRHt2adNNGaONA+vxH4YqfYkxxIvF/g9MkLiXP2+DW1F27AaObNuxwu9zaLQyuu87fhnH8
Ncy4TmrNit6XrAR1/e6ny8qtDxBrllb/kG3XiKTsHBCyMvRJPPUyiyoQ47BuzZc2q0I95Je2ddER
STxdjzT9uXfc+XW8mZ0V5kYTZcV80/ZS7ZTkOE06whKGKj2Z/kg1Kqm/u2KAjkARzcVp9adhKtnN
xsdgcouz6usbNbV3aeuqW0V4KXxoVegd9RdiTxQMFLBnv05wJcd0Fvl90iJwxQEGciuKDlCUWp3z
sAApB6xHi1o/KhiLlBf0xCd078+2DD1fA+wa1jXmlCioK/Nnw9Ec5z6xDzLLx5/U1rFNL+nwVARb
w8w6OSupLAuvMN762NE1gdqzzJed2rzvDnjgRfYTePXg7nttY2CzL+DaFsJQhg+/7uxnv85yeOul
OdpD7aLe1friZ2N+1yo5MCChkN+EkYc0AMmd0QL9YlJLj00lHxDsd5eRMLUocxCpB6okO6DGKxZ5
2h6IginsY5C7H/P1pCuSMiW+cISvcKEbaZqoTnZddrEnzfSSeN1ZblogjwafLPyPvhmIBl8Qf6Pl
jzHljXGrOGSLVVi3M6H5FJYc06z72Zsenwgdl0t7yIfyyXMRj05E3jdhZq4vVssrrmB7pdtESfMu
+YKuDqMgL2/xxJlhI9/LBjjZb5+FA4iiSCWwRM9+Bvg7uBvAe76fTcDV1jwM6MpdkuaHxccgN001
Yqv5jdf1PBvD8+aPLWFw5qnoXfC0KTbWiZgxHee8R7ot4sYcDguh3Lz+cMGIhPVQEJ5QWQAJXGN9
wyG9kafTVuapIfhDCfnl0T9n8qbkPtxgavB89ryU0olbcnD0xm+eDbQdzYq1kswn3zqxDQAviHOG
zx/6uQLahx9EACiZM09bbct7CpYGnpmqVq+1txS7UQwqLksqXsBJHzA/+YeiKJe7bEhic27GY+5A
DoEq8Rkaxus2k+5WL/ohFYpQj9HnuLL97N4cW8pXAqxnqG7WyBxG4+gmQFEFqOKtnM3vnqeQhNSy
OPFu2MUNjrT2wULGEA4qT8jpGBn8ay4zo++/FtcRB47G+w2rQiTgRLm27dfBhzchL7d857ZAI6Br
7Ch5EhyyrvigHq7ipczKuDSaDXmy8cvX9nqvvMYM1dKPLI9qRZ03piDWnvu2VSMvcAmtB5TOynVw
64YyGY8V3Pqw2FDqWh8Cs8MlyXFH4JOw5iYaWw9afTXDgmMx/k/2zqzJbeRM178IHYlMJJZzyQUk
i6xdpSrpBqEV+77j18+DtmNGVepRhc/diTh2hMNut5ogCGR++a66NI+BU+8sGyOZ6cbfObbsm7o8
ODgVjmHcXpmVU+/ddCJTKiZBmWMnkVi2CtKNAhZ7od7qpGIJMT3uiP3lAOVWHlpQjo5NSsvaui4m
P+bao8WHWJnBjlhq42W7CHVNDw8QFPNQiykB/Yk+yFoWCyP1cI3g1NcCYL+UD45pmPcthzoON+5D
mrkvhpWO22wClEULvdUmbA0BLyUnHu+OX8K4rTgnfFJmy0GbVF330FsFWhurjeUNIm2uAgCrEv3O
QetV/VSc6mAQscgeh0G01CDNFt4Sse11BPA/eXG58r9PEOHnNoTDlybbWqLmfh9lbnjxjOzRo7zr
3Ae63mqbGkHAGY5mQWwwxETAF9k55IRfJthoE/sOlf6tE9cPixF/rIzhMLXhgdqku9hyHmScr77C
yMBwi0EzNL3HUNLEFOJq2puJl0OwRcu5sGoUToLfazPpSPxEaEqUnGk4zbNZRvle4H30tlSvJE+F
yV52GKIoTHx46N7DbgPovdTqRsDzgVE79yVeWSq9/Lwi/ysx2fU8wY84JppSTiZQL6GVQ4BBO3UZ
4aaQXnRwB97IHSr+xf7g4fQggK+NTs0QiqcpnpKEODtbezs+nNdZlxgydJbypgu78nW3lPe0QYdX
DJKIzjy1YliCdWkwzfBH5AQI9QJy0olAp56MkD8nzXZDbeV7Z8U1TSQG23JmIDKs4Ua3DjmNwrwl
xp1FtOJVxQqzK73gMa3sdYlV5BBYMjw5UdhcR+gc9w7p/OBIyTOquGhHWdgzwjFOBKpfTmWTh/dz
xtbsQjqQRbxH1vVDtPVuoSGMsDyX1LW2BuNflNrY3lDtXTtBwNpW4pCb+sNcRneCZQjH233CA7eN
guaqysobMclbJy2fVvzTbx2zPJHi5G3VKDJfKMgBr6ebrC1j72mepmbnTMZNk0oWBRuEoYfIgz9v
HhCYwWaS8gjajjg59K1wuXXTcLvYKzOM/3VXmurBNOY9sKiD1Cb7kBaoFQg0eiwNlMcRau69Y2Ag
k4qcHmIidcMeDmCWU1x4U7VddDAir6d5mIdlF5Xz1xzDx65yZo/StT7cqghkLenqy+Awrxb1ku7D
FvXh6MzlA/MkBWa96Nl9CuNi5rzdmfz7lRpCv7Jq6ZdFQi6eNz0WhJjA39eH2CXizQkENrhoQNKH
FYzpjEifesCBUfa47jKzx6NDccuO5jbpz/F0xVxSn6uK3E6CeLsLd8TZxCrLP4V9JLfOUrmXImbi
q6vxpbLVeEwsQWBU0GIuD0ne65dmOUDWuTdxW/8Y4BI2RRWOe1Ta8Z0xtHKjWZ8xQIt96wXf8qJn
potQa6PaOhqDN/r5sE6uFlMZ+Exw8cT4Gd61PaLmZPvE7LYz1ODtikKEx3GxgeaXMbzrwWN3CeU0
OxJjkMWVlrhBRtdsbVlNH1qmlis+6ylWsd4t0WzcprNLxjEgUnC3GFaz1wnrQyMb4dvOkH5g0idt
FuiYIC3l3TVR3NzThJexsTMKcfqwvoaNGM/YfpZrr5rwQtp9Fu89N9Any64Yjbw+OyRm38P858m9
yrQ8cxwaryv0mbiykbfgap6dbufadbMF+Jrv8zbtvo+5rjg+J4H7QQ/yjjFycclLHaiTnOIOjlSE
UCMvWOKnbp+ia8t22ZyJnQEnDFsBBUq2FnrwoSGwdlZNQWeejOrPVeDOxjZDDvxTDrVmUUPJhSx/
RtFaaQsNbxRN5rlVbcl8VLXXlIMOsd/Nq+gj4yF1N3GpwrtUlst9JQtQGcy1DGMliQARLrSIhvYC
nzm7mYwZZOIlF+66RKNabep9pSrH531udviUvlV67g56iQg7zLEDbayYqc2Kkvao7XDXL/jRC1rl
Hc4r9Jx4971ttrQaBOJsNdBjeysuBnWiwY4CjYwMh70BvLfz0olwU/mhKr3sNhoZh+YhvYyWV92b
g+z9JOu/lLV1axmccBILkjjHoX2Vp7lBJhYsNdHtzHohqFlEew2rkfOpKxfz2uziU2iU5SZwzTtS
x+bjUJZ7VTi3hQv07gwvmB62gdfvlTf5bTecBb9OnNRfSi98TnDIiYiQUYCAS2B7p6nP9kIC6zEb
7quEkG/ito3U79kd2w2iq/CqDql2duhH5ZAzG+elDetd0kXWgSmImOFsVOcw0Xwm2t2VMxo+y3b2
q1IQtrGMjm+SOo9kkBHIgwK8GqZQP9QR/OemjALzS+skPbKGKhg+LjjPrmniTL50eEB30dx59q5R
dEc3SvTbjuE2QjHSBBeSBLoXBrB75daYSJCBuEcjbIdDyskF5wUZdBsODT/sPE73ANwPpbKoSdLz
bSTFj5JaUki+k0iGi0hKn4f0piZvvB0bRHzWxSibx6DQXwnRYYsmpIEZxFOWH7mB4U+JUT3ZEmp4
g3qbbMa43co6bRDp5gmhTHpf0ZpOAC9yeLnr3Slzv2SNAzGgujXGbSnUlwaH7aepY7KLwhiPYiOJ
fx0opFdjofdSFtNdWZi3/dj0484DgLzYI8jzhsN9+Cla1qc0K+2POIWJY5+K7BSleckMqpiH2ROd
sbvNIyGf8jRjsI9itD51H52dyLMgF8zAV4YhP4GyPgi4oCsn4/XggGB8z3ttoHmOS+8pr3hM0pIK
b1m5yXHShMIFuVpeopgoAbya9HiDIl1b+Zx8iFHLQksYxqmQNfejMr8MWn6rPKZfNy5oCA2KTz3F
tNccV+ZnIWVwRDzd3M9ofw4tIpavNmeEU1/V9a0QlXWHrl6esS4ml5abe8uqDHfRZBkANr9k2hTj
yUnS9GvXeGiBEWZ4EyZEqwfkU3PTXwq5RDe5Mef7MG92sx0m+6YxvSMJtOKZSquvRNZ0Z/K8TTR2
6LknbvhNomdvpyfrPu/CdDymdaY+h0U77RyMi4+8r1tYUqpWY1uc0EUTwjv+LPR4WrqwO8+0wiEq
GZL5SP9qM+y1Nf0YCwRgcTav0R2zXwZ9s9P9/N1whm7fxlV5T/oMYv60o75zMbN7Z5iBFoVr+kGZ
ETlL2p79SM5pyElY29tMlO1OOukzSk39ubPSdN5VbbJrO7f/7rDAUQeC/pijNK8XGD8gVbuY1SF2
pLyp6FLdmyr5WoYGPMJouVd21P5oszjojgBQuV8avfPICUzu6RUe/DLh7sRx9TkZoBhHyoPxbrti
V+XzU2ngNvaAh7bEtp+kQeogeJB1BmNjOV7f/TlZPjkRekzIY68FaSkeHTNlK2gzez62Iykrvedd
8pXlcKeieMKoZJGcil1goVqBYzfKE4eyKi5h+FHaJFMPMsfTX4IBL4WQvuoESqyeyNiDojRkVyhj
8cdWoLfPo8w5dqUGfplUW+wRi+VEPw8aPh3z6UhtM7mwwGSys0+m6s9dLZFZVYHVH22hg7OZ1tbB
6Yz0FHOQBf0wMbPluNd7sx/82kvOGoPNjaSlGXyiyrfp6BzagojASgDr6JRgdDuJ3Ltg6Yi06Rzj
wBuxwEAtwQeZMXIUrtdd0eJgHxkXsuOyuMl2JAniIBi4viABRAgpgXodQHXmPnO+1Mil9rqJ2AVD
83kI7PCgpIeYdwRlZN0W4WcwEwYjuxGPOeT9NjRCb9vadvuQtd6VpwhNL+LpunSib/FS9VvIyOQC
GUoqczqqfYJYgkCagvOOchr76MbDsq9QRWyHKSXLcvxIGdvXNQgClVzdn1rSAI4dwUukO2jTL9v5
A8Ur88cpMm4RYINHO95TH5PmkpTi07C67wJmA2IWV+1w7Z1ImbwpMuuRmu8WOVNb7NgBW+IEemIo
Bo1XV4WHogjEfqjLB8k2fT+2aXvIDYtgg0gkR2XYJVk+KKF2Kb6XJ1lU96gN9DYBQUQ0uzKwM2is
SGbKG1V6A4OwH+vM+lD//XAUhX5QiDZw4c7LvoyY1GiIhxpNQBo3neuSHzm34040xIMLjq9xYxMZ
pZyNaYruhIQzPjJrs+zYi/sRD5bFXlYD55VGfazH2N16dlogNYxxkBiGPuom0Re65Iu9G+IuQHDb
EcLsNKr4hnzGOcY4zUMahLdDmV4LIxY3fU8oflRbAfdFzsRQFLbv4aEmupyJBlUIx/KuZ71BgTup
Ot2FmK95Sjnj2q3YRIlZ3Y2yVreti9BehfPq8u6m/iOq8fHYDNV0YfSiMXwyvi1DtGJDxJrzUN9W
LT3YJh3g4ErrrBXm08Fb1Hix22T+l2vzP7IM/7+WhamwW/4hIqbPwi/N62S39U/8y5sn3b9sOgcV
L93fVrr/yb6U8q/VRknA5ZoCqbHv/bc3z7L+kiY1GGS7Efgr1WoO/rc3z8Kbp7TNnyL8yrWd/ywt
kEDN19Y8ApE0TyveUZKHpUVXG///LyZaa4wDEkx4iMYwTG4HtQr4DaZzUgVKcWAwQgA1s+/wfvQ0
KG1AcPC1pKonVSMWnMBtt7ZNSHFNMYQVB+12RiVV7BjGTdJqZbe8mJaB50M3JdYL4oYl+xZ/2dmm
k5Yl497UoLbPAhAVxZDPthta3S74myWJItO97w3tGBtzknYIfF7CcRcyQwiuvBDJkcmvwzg2fUyi
Obh0wcLHwmin1DBWlSNOjs6ceZMGECgpDFYaVqj20hrd91g8D3nuY1y8lSq/jXT3YiyUII/utaEh
o8GzvbxFOZz6K7WsMXrJcNoHkvTvajoGBdaE1jzy9yHZT9Swz6ZVVO9yNkNRp7q7ibqmr1p+bLwS
mlVE8joBs0ScviU5ao/98giA9aXunJvAGHeFm5yr2oNGnZiX7HJjJN1+MfmTvTOiBa5Iksm4DRxx
ppHwe3SW63/skV81zSZyBWkrauaPkNATRMa2IkTB6dULRhF/LvJT53qV6Rs1+LK7HKeYvcQAXpG1
afyYF7wR5pR/jIGZurS5j+3ya4jyZmNX4L8jFSGVS6tclp8qc6QK5IO11H7cWxG6xeieKnW/y7KT
roZ7C/cSt/elsT8mWDJK41PoKj9pS6RIkvT/cZt29jVSL27ShEiZtliwzfDFZTn3ddvixgrFY+Q8
xNH8NMhVOx4dwmJG9tcDHMAb7FDOofZJPbS+/TpUsSan+1gj8QuIDdrU8lzOCVlm1p0VUHaL8cq1
4n2J3o4cO1hQ+8EW2dkZTbwEK+Th9dy5mGISI99C6u5iBxlSixXN5Kyk/SX5KLLMN22yPDBMxb18
6sPq3HbWIfQyZIDGZ5sc7rJKo0Naf4OWvNWmDRjN5savFjvtXRvSrdHoB8isn72FGmVqP1pM+hbE
2s4Fr3eMbG9a1S3gxa5F1JlI8k7QKli5R0eLVHSc3MRYgPB1PbhwFAanvyF4CEZjm7ZFCK2Z3Xmk
8TxFI/rvaY1vC7KjnQ4QpmjQHVHtpTCu7CCuPzX1dQ8bs0E/pfFKNR8N/jZpIAWcg/42L6PtlM0X
4k8/ZPkAU+8mtyHieYn1dqZ3oykIdB6AYchfqVsQ4HEJ4TmIP8lySm3is66DLQhZuw+AMfBNwrZn
zklHxZHEpWsZVJyrUTGJ2L0ZwU6GML5OA/MoquyKzKBpM3b2nVNNpwZlcSlmttwAowLTJURQixU3
vcH8cpIDR2hb/5ySdgdJ4Q88IdLIT2JEcZg1N9Ie69vU6Lw7tSBda/vLkF9NsD4bEi53wxwRFrA4
AGTVPR6Us+oDsoWSURwNKDlSFX/YZPQlc7BdPQ1dNu88NDZQ3umnWTR0Q/QYHq052yW2QFPQp1sI
TMoeuKMZ3DIkWomiG0/hoQjRRHHAyzzrdkQh0UVyJ1EqTxkKhDjvsSwj73bq9DEx7ce84/kL5JNO
i22QNocs4Ku74ZVj5tAh7SY2ao4+0IlnkJa7KQ9v5mm5VmV0Ef2EpRmkqpbA2N4pMmkTsqyjJPw7
Sm3qBtRwnYcsDIz7vLg/J5wxBoys7XZHk+kVx+PWzO8ZfYoNpClQKTnIczaerWC+lW19ZRf0oZFB
3pji7M5owjRaUis5wXfy86T2EU00wTFzjei4m7FgCuTsAwWYAtUH8NdXKHsQIJevRJ4+xpDmWmSI
OpL4yjHMa2HWSLVodnPSH01qV8+VamxW7tCXiArgdy6BSD5bqyE0jk45WERtLY+YKK8ji4xCBwNK
g/BDjVdI+HmcinprEfeeWfZ2QiovMvVzcUtfzzrfsa1NR9JCb1tGp6l1966enomy9DFLgxBE48Xp
7ZMSHRrnBUZgdLb8AvG29dxDYDhXnUPZkFVf1uVoCiIy92p5mqwfRuBtBw32rZzvE5CzKGJOlXek
nA0+KWk4WHFBO2S5rwztYvycgmuoiysLG3zvJhdoCYj1sjn1mp9dTTcjlRMch9I1yhTAheKLhXMB
6Td35F1Qhk6iWbk8xNVLXlcTaffT0Sof3Qbzghefg1Rc151BW2aQoxOljHh2r5ypnFgQpxJLFPZe
lj2nGwcO/WVQfu9Ahl6isauekQb3xXFsgnDBZqg8AMWETqWubNlaPNtsvoOVNB+nxcuekVbR2IK9
U99NoPwtEWjk6kBktM/NnOuvc8FHb/BDzBzekra4aJVAKZL5yNuIRlKj0U9mDSlaeN8U55S12kUC
onv5YG7z3CEzM8ii9msbLr27jeZwjPdJ0Mhyjw7Xi/2MI9iwjStvvFhpl4z7aRLpj9ZycAuAxzYX
bMKB2OL156sPYmZNySre60uZWfkPqODxm6MaEd2QXW7jk5trwGcPDPRQ41HGlOEYVX+IXEzZvtNA
hhxRpqGJp5izs7DrWUFzntpZvdC9xXdkLoJLo2YSXnayCNKLORuALoxDXl6yvCeSErmh3Z7Kzknd
a7PINcl2S2reZ32DITNI4f0JdDJchMZOO8L5wdgaHIIIPLosCb7bwzh1+RrK36AnjwA7ArxfnAoR
JwjD2k8o7YKdgZGCNQDXCYYDc5hpmmlSVPyu66yvOMGZ/TYiRCXHkIveZZ/005wj11gFry5296Mz
LBL/EP0EpJ95QeZehiQZ4+1k5o69h+wpx5txigBVPbOyi23nktR5cOiDCG6r3GrslzTWXbZVjLLL
hngHji/tECJnrgazK+9SvXD8zVuSqq5xdUSsHZ0NEw1eUbzUKAwIyIzrdtg1+NfYfcHlQcmH1I72
S1ziE8B0CCzcipLJJusNQaCqB6u5tQhJWY5QJVOyHzwS+qj/xNkE9rtgBuetEaM/Lt7yk3h2O78d
XYG4gB+f6Nk1whGox+zafov33rgCxNH9LfC6egrKFXpJq6Yq/KoCGzzaI/8o9IbBTFCgFfCe2K4R
h6cuiFdspICfPdQtRNSnLNc0awTwfyYw/NTbO8MFI9oQJVPc8cwu1RWiG8S3Gi/RVUfImcEJrQRS
gpLsqrNa5uSZXDZSRBe2lOaoUZg8Y0UcLkE9Qu5KL+uv8jCzFaurQuXthNxlAOkWK8syARHDs4Bs
BMzrLCGio8aoa8BlTiQM9tmqo3XQk9gTMXgAItbnhnT5cJ+Eg8h2QsxkoGUFtmCVDPa5nyp0qKOR
2pex1VmyE0FEUgJHCUw9Bn3SmIIGohU2oaQSYgOjjVFG00LCBs6wy1/BsFnt6snp6BJzR0nrQ9S4
q+1EDeiaPdV+nnsHi7FXBfTRmzEu362bBKmzY8sxrX1gIeAllxncZsejAwJpBzaSFKesHXyq2VJ+
z9t6+NorMG0Ev70NgNwG+hKDxf1o6xDD6ECTKx2ixRD0Owu8uzXlY+3xDzcpPgl3IonEY6oVv1KU
ZfmxzzytQKqZjmCHxmcLpZQL6DOho6dobtcmo/yqgcRzhr9xjYsYzRitZties4FJD5FlUGSHvMzj
+EC6vHE/Uz6A7yssw0/a+RjyhBCUYfXfO+h6faOjuL9Ph0aBX4WIyjeuHXrfLOTmFiNvN9/Os9Hl
24gkQSyQZhMgnCGJZGNkPdw5N9h+dCpLfVNlh2VIjrrriSkaq28uWXT0ItVNqQ55ALG7GUVA3iU8
tDhF+FEWnO050Dtia2fLeESwioec+ltZueqnDkb1HV89VJJR09gmR6WTfWc5lIyVs42zmw6ZkVVP
mFYOOeuaP6HqAOxVNYCOAiSmDOlLSRNNhSeG0YDGGHIz09J5KFtMFBtvSdtvU7sGQTpjz8/X1faA
oKsU/EjKlmxEwuN0pOSMS4f4JoxLWfagmrrOt6DH6OBK8ntJHXGWgKfJ8dhuEf0haJD5irO1xVSz
ES+mdTVUCoMJGqbQJq4hHf25ciiQsofAmHajKuv7CCUA3pI+iT7XduN9Nw3onh23mgAUCqOaERCK
eJmNssch8eG+podMWMU9p+b+izGPSP4qXuR43+OghvtizSZIOArKE0KkhhjtQMKhTalsJtZITfyq
k2O+3cCMLdZ+EQDSGxP/LTZEuLHbqrQ1wgwbSGyb5Q3qco+oP+v/p/TH3bz2OdAg/ic453H4QlJ/
8x0Ah5i3X/7Iv7OW1F+UNNB17CqUyESDAZj8O+RX/GURG+YIST2EC2lEcta/s5Zc8Re1DKQvIZmg
HYIolf/GcxzrL6VcCYqoSe8TVFL9JyG/a9Tf/0SiYTG2LY2KCwXHmt/EFb5Gcwxj6nl1hLkn52K8
NUt3RllvSJOUlyn33ItZ16Hr95jWZ87BIusuBinfzvMvN+wf0sjM1xlh/7oMl+IWcgktz3KdN6BS
YWs0NrjU9jOPZ7qWv1kejUVg4pshHoPP8bLGR/ICZS99bcsJKbAXIym0Uz0fIYeCWypjHOsUhArH
lRWRzmSnDbE+Yq4Hzl2OVYR371wzkNqrW0f+MoVgpNG6XLf21PqdfgHCkmTxTILY1d6N2EyFQjMe
B053U9qiOg9guKscMHpouy7ZGz1Hc8jmdJPUlnkO1wSQJglqZ0P0rdu8E+5mrpFqv/6q66VxbUIJ
LVgz13ivXy+tF9w60zDVXo9mfnYwJSKKg+maIjXA/S73yRKrU0EEL7lDponSENIbsUWdvXMlr3O8
QOHXC7H1ChVSLrL27ry6kHSs69msUcFbi0drk5UHxQ9EC9kd2NiIX8HFUhAslEeDJwX/WpC+Tf/n
f2nl/aeb4HBwdQErhXTV689ehWfQ8Wh/iLjG4sH5LbSAhBKqIQd3SlBVr9tKyUa/e+fJ+Ifbb2u+
rWmRrWljx379yW3fBGJ0K7UvwlDtEdJwoDaIJTy2bkJEUDfmzYnQvxGurbcexn4mpL+fcpoRAu/f
5Sn/6134u43o9bOgIfEoJdbWmr+3Zoz/+izAPjQMfsRKy8rohB87RoJvz1T4VEpROnIXdkWZXDWJ
nHsERVP2pTIXcH67qsMv79yYt6+5Yrnho3hn4J/4H29eczzUxUJ8l7d3a4tzqzW0HI9of7gOgVnB
G+ws+BQTygaAWKHQB0Z4Goy4/jBowZGtIGlCDtjlGhiJCyAAtkWSVo/10gXPf77S35/bv9dF00Mh
TQeP9eYXROSpQ8gockfmiMQrtIdgB/ZUXbomvJYgZTcUg1gY6tHR/PmTf393FfsBgD33ieR3037z
2Jb1EmADa2PfpRPaN2UFNFf2ZNMyPFfiU5y38tnss+Vn6nF4nwjJOK+JZH7qOt3tn6/lTeM6ry9X
4CoiqKRe67L/vtZflrg+CRPBdD/5dRzTeZsSwsurWrKsXTqVEdaWe8V8JVmhb5eZxq6TN9RrzlQ8
ud6uc83lvs1qFZ+LGvHLM8wlhhostz4R1UmFD7tvBl+J2bxQZBjO+1LmUwdZWq5AJ/OZh2x1qt8r
jPn9jbAc2hIhUhzTZJV03ixKSaZsjX548C2yWo5DP/ZHk5RezhNjjOiwVL4ijRm6SybfpgHUkIhk
prU/39v1Q169llyEAxXMv9mZ+C+vX0uW5BDIfOp9icABoS3VfwR/icS8ZsJ9KvLMOvz5A//hx2Rz
pe9cYp+1mTfefKLqm6kyZ6/3J2sePwlVln5K5cwHKbICSx7hdduqhfNj0K4uXqXF1QyveqXhqO+L
MkfBPmUfh8UGo5hl8pGpMtxz0j1HJpEXnELa/IjwMCQJUecllXkG0kZmTufbn78HfNXbO8f3AFZh
qmIhkeLN5qYMGvncNBj8roWe2jWW6NaOxPbFMsL6DGyhj8icsFDCgByrJZx3bV46j2Nb3c9WU/ke
iSJE6Un7AREyurpYjyBLitwHsMddxQr6zn4g1zv7+rdeeTdYOd5pm7Cmdb/49TXyutRYzXC+Wzfx
T8INUECWY3+r52zmsICZWvLCAOHJ/MExxm8eHSkXWa76jRAfx34htvKCYyr/gIGsu8Wy1+86Q+UY
p4Nlfl5KRIzWUky3ydQ9OSDOJ5KHrqkHSKj/JRBlI4xhuJnMJX1nBvr9IV5fI5Mlgn1W8oO8/mKy
c2tqKM3BD+AHLm1q9PuB0zhGcHM+BcpK3nmGf/88D9sYby/tVTZIy5v9Q/fUria0K/lymooX1Rnf
GTridlc341fMfF36zgjxD59nuS6nIfYBd/39Xn+/piITTuNN9+NWW09upNMfBilbZ61rztYjOOQ7
z/b67L5+UjwaPBiZbPr84F7f3FAnTQrIrBCZXEMmFmqCEAN4iX81TkninAfnxojYdxC9Ey03OiaD
cF8QE+aVgiR/4rs/UAokth2w7Dv70u9vHVemUWmYHqMcL9brWwHC6xltHEw+BFZ6CHDjfwwDUrc8
OloRPlNlnNNx8aPrBtgGWbT7P9+Zf/p4AA4mOaZZ3v03ixfBBFYk23L2F9jOJ1AG87MmEMCwcrfD
aNWp3WR0390WTi9CLfjOl39TvrhuhDwDsOqeJjvaZnp5/e1dtysIqtWj35bMLDRBe/pDQ8bPNqvn
pd8lS/vBGwrnrgudVRdknRqqNG7VrMnaIgYnI++PWESEP1l3iPsifPoP747mBGkqW1kmgy7/en15
dtbHI7C48m1GgWNDmcNtGcLwZLKuX0atvrljXj+Qo0bCa9aKxz9/+u8ji+YQS2iv6wjBUfXtvIuQ
ukSD3ELaxo00HoyyL59GQVTeTdLyVu2yprTNbUiCP+K2FPsQyaZlczTNCIIdOq77j0d/Lohga2zM
1hpy//ZUC5Har643i3WChKfNAKVBOW7ZXU9GOn5yzO7SG4V1+vNt+O0R5UN5Rxj4SVrnYUDR8esq
ny9WMHmKglrgO8VBzxvMn53Wy2GmrYRIpDH/5niFecQKyl8rDVm9M1KsSMLr1YO+6RUboEcS7S83
4PUVTNFoy2iwbb8LFJhs2i1Lsk3jMS5OsxT1FQKNJCd6va+JL+BvudDdW453Co95C89SF+vDG2A1
//ONeSMZ4e3humzmeM5E68+i30zTsT3LzpQ9BvW0DtDoZTX1vB500bjtxLBEe9fVJTg9N6agH8zO
1SEG/oSwjlHhUQ4MqdPhD5iPnlkuGG7TmdODGgzh7KolIrcGZyiqAHTYwaEdYb9IXTOm8b37u/6C
r1ZnTWEG2IfL0uIKvRbM/voLN2WemZXZgYekEBbHFS3B2ZzUQA7REEGQk60IdxiptgM1J+R4hynL
wcGQWjrdz3OHonyMQ+KUMGhRTS8chLlqnonC/fMd//1RlOyOtOeyamnqbt4s1k5pdxlEMcUUgD+7
NJv1CY/bc42+8FrGc3Z0a3NegefDbMvY//OH/7ZpMuAwoJGQokG9bLVe3C/TjtWAVKZkr/neqIyH
lEDnOzvyxCU1OTyIJqjfifX/e3x6/bOgfXIFW4PGles5bx4vAIaW6A/lIMYv+q+VoaZDxpl3Z2D9
uIBSWyXYP4o29lR364YeJPOUluQ2shA54OE35UJ8oab1cfVVVwdqBVHuEORJOU+4uC8RmPhmnFvm
qxkf4Z/vlql+e6gkW/2q2mLO0HyJ17crQqy45qsJn1oSUgIbz/tgFqo9l6EZfswnzrwZGVD5Nojn
7uLNSPLNcO521VThs3LgVvzaRhG7e+ey1mf59U1VbHr8C4OVpBB+/ZV/+RWJ8oYjIzSBaJ0wQ9PE
vjcjlAmqpxiSsHyeLBKzTuNsUp1nycEu93nf2JduUXDdOkCEZBhGCC/bJ801KRchnRDIrsfzSDYs
SekNMs5LJclo/b+4cBRyLLQ0j3Lxby6cJwEd5GDMPpoRFCq1l4/FPu1t765w7OBT0dXE8AZmVgAf
qt6lbMg0iQUgeTpct2pFgYUxmNE2bgtYLwPW4thjYWDWFuvE3Zq9vo8cC8PZOxf+++rNbiUhkFbS
xKXj7fUdH0nwiGbTXPy4hgxAk2p2X3Tqkr2mwvvCnDof8sj4bDWtcR/KqP1AXj3KYFKRCT/mxf7P
L2c9mpK+jxhRcStfX06nEKwbzPzYjcbZJ2sBWZmc4ivIhPaaNKIKlUDkXLnl6BGz0003mbnk5JlO
J0fO4fmdq/l96UXbyNtBFR13SL/d0WciTWXeTkw4cXnIVIAWQeTV+GBYUbDCEPJMY0BDWmotLqHd
9E9TitWbbu6BbMR5zdtulrvSIs7Aa4fsnbH9H1YgTkAuAktPs8v9zRf8+rLIokBSJ+rFb4LBsIg0
4EDmIZ2q7gzCAMptpuLIeTYg3w5aGqPwXWNW0+fYo+Vgk+W5UfrR5JTmNfgZWHKg7cpGGuyKeSVZ
o/xqoU4TyzLhgVCgmiJQTGUxY2bMqeW9W/0PzyHEwjpNAo6wALxZTt1qTFWSQgRDleNJjyhKwIjh
YnAJDTSSukU9JJkjxiEkfEq4d4QG2kfY/vaQYvR/Z31cG2/eLkQs6SZDnFb/xdmZ7MqNa1n0iwSo
pzSNPuL2ja+vPRHstFMd1ZGiKOnra8VDDcrXDzZQg5d4SDgdCoVEHp6z99qCr/PhOYz59QrDyeBQ
kLVwrojcvW9Hfo2dF7nrJhwDbz8uAaTB1GfGOy8jHSXtPibN3B6KYXJP42iHBg+rwDwJkTREzI10
A6sI+B6oLJYsYKbNrzgBfHzbBcQUfzh0cCi/l91cMYYX8dtfnubf13yOsD7fxot4vYgs/vXdAmm5
QFuI04PPC/ZQeHUAgjNXB6iO9bdJYC3M6+EqwAMnFrpZ+rPM7Xd+iH636qV4Hl3kFf+PS+KAFbHC
XTtjH3sUVWdGH1hDdshpFN2qWPe3Jc8ro1bUoT7mnGMspXlHQYuAzPGX3UwRt3GUF+9RBMYPqwu3
4c/XdP1lf92CaNMlTHs53dAh+7gCTfDfZtcT2QGiWvwZtTlioBiWKTX9tC+czvkUatGc/vyh/+V5
o+XLs8ZcjMkBJcWvvw1GlMk0ePF5ePLwSOPTP40teWOVRuTuFU1zk3IR76WqUN8C1vsX6OS3IppW
IJZt1OE0G9WdI1OgG37QwoDV8b2DBhG1nAeGGPkJgQPIlPZOhbFrbfvstSNW8pWN5lY7q/rfyK0/
DACuTYP/ex9DftbriyyYrAWcUD5+I6lwjsUThtZywOcXzGu8gpOPxGuV+sT2OVOv1s3IRCLfsQj3
9S4wPhbAZtQwUheOnOQjjkBR1gamwFvrw2He+S2Uhv2sJ9e/X9zAAVcJS199Jcx33k+MI45ruygs
G5Ufggtu41e0Cst7Fngxo5e2fuvmqzrSIMMa+qhtUQZ4Y783qaR6rwKSmOEg1lg1R+pjQ+0W2sfa
eLADl0KgKIqLcP4aIUu40vtLj64m5I5LgB0ML283eWiPsYxssa465I96/9E5gn6iICCsWJ4zsiTI
JZAOxtYoyJ64dUjOq0qhJDRlUB2cejacXEE0Qa6nyslO/oQPcNf4o9Z8QcfUZyqE+olGjvq39H2b
bnBLoKeyyypRDIU22aI1X/cYJof7kNgGFw2Z7gLolg6qJIPgDrwdVlFUxTMeWUj72ChNNg7vWRbi
sMWMC8R5dSykyy5zAW0Y07HZNyhrOGrERp00YP2zBvKj0MSA40QdJcK9iwLkIcWU6V68jhnbvl5l
Ee+KPBlc2JcNwDo7jr13DGotn7l5LIeqvt4osgTdLW9jDYioi8WPBp0Flsk/v2K/NeB5IFnO/Yiq
IuRoGH3ocvWIIkAcIZZuvNK7VG7dHiAZ8L54cDmJhZEdMjgwzh6b+AV8Z33m/Oj95bjuXQvrX14L
lpRrs+06+ObYHH6ot9xQrTrhxAgxqB/PEtnopa0A5sikvM+Nbc9BHr8k2inpppLF2iDHPi0idY4M
RdJ9PqKOS0ypf/755nw8PfG1uSpqHKLWmE24H05P/cDqP6w56RxLY3/Keu4RlQn1OJlcvke57A5/
/rzfahdWOE5qbLB+SjgXEXK/rnc9wWz4wgj9SNI5va1sVl8QNsovyTRBIkGa/ZTmYXu/GhBEGoRe
iy9huh6zvHImb9fDoj1VxfoWL6p5JtGpeomaXtstAap3bmNYIwZ0Ypt0QsMVutpz//Y0hdHvvySH
zdin1iDTivLrwy+ZhnPU+0Zm+94za7zvQqGS8yCHWGJKGQ3aJzITLplkQTsi6l1fBp4/TB1mddOD
jTx7h09Y22Nt57XbeROHWpwLZfelRKCFoUvghYA8F0AA0+63HORMReptiSVuSFTbId/sxzcFs8jJ
orw5wimPisugtQKNU3fF/FQ0qCM3nW8waay9aN+LeLUsfKOGgEbzLgHL0bsg1AmyGPWemHS8zXBj
u5VoBtmOjwBmgQRXxNFfrufrdOe7CrZOq/JuOtfr1HzvgfL02Mf9et2TeFJ8F4YsihPIi6Dexami
cJShMnoTl94aXoD/+6jJE4UyraY1tqtzfi+aduoHC4QcX2nCqO+FamHx9yYvOE4RyNRc2rVtQTVO
jPUQ0QfRvUyCnhfBLRFlVNNqv4UI8P1DCBGkYUmLPXs08XXAhNKlzc8BMrB5S9QmmgCJmkZj/UCG
uOl9F1wc9z/C8y0Jaj95fSlbLMhpuNxVqjFAJ5A8HlFPZne+z9K+AM653mv/OetSCqJFB+D/pkyG
/7AAJY9RhG5vO1YlCsS5vRIWOUMcGrchC3mthpcwIEEX9N3KWSKoIthFEY3aB+s0PZrwqNbALwn9
q+Bxuf4X0Mrpo65yQU6x10GHYCtKFcuwXl9bGMCILGUkH51unK6E0Wm6m1s7qm0Z8B07WFKaPIwK
lythxA5SOgNIeq8dtwWNgVqO7Au0e5hWKyjgLwIO/T11viguc5JPR+GpvH0pHX9o9qSX6eHVF57R
j0J0LZLj8GpQB0Li/Kgrzq7nPGLPJN9Ah/E+ztrhk5OPJDKAZm/hBDU+1FK65ZKclymkSzaWpGR1
fb908OXJheM8TzQre45O8eOUcWoH0NQwvbdBucDNr+gu3c4JN2EnUIwDr3Yrc0SlDFYHm3wyHolD
ttPtNNW4B3G8Ym5GLddlh8opk+pAWrF8btlmQS0TMrUjY7xuH7U3YgmuEuNI/EoecEOexhrCpBH5
XUtwQbVHnVs+t6ZBzViZJJtvfR2s/Yuz9iCXJO+mPZdKQIvwV7s4R+KCQIqEiUGlGs51U92uiwA/
xgve8K2DfpZHMBoS/H88TTtLQ7/5WUc9EScuMvrw0vRTzDCFPz+c0kmm89YrQUhiMBquUb90OkPy
c4llwJ8beusDjx4xCmTUokfHL6EORH0s4hAnCiGV9pL+1DjZwKLOqYVDnk2/YtDVBKZ72bwrSnGV
nSvNnL0289nUuEKhOZTpi4K+Jx5ZUCY8EqM350D1rqMYyxT0VVpfsXslOB7y3Ih6i8p6ru96L6rh
suWUsgeP/IB1ty5FQOhPHiKszAYyjDE3wWjfluGSvjTahN6F4OfoZQSd/SNSJKkxeprI0U2DJNAH
H/hUQXhGyJTNofuoN4Na1ZfQJ3V320+yHeBAIMhHzCvR1rKdOoqiEp7q2fUrKCPWqhI0gUl+4mYO
3kDG4bfAOghf3I2QBdwMsm1CaF+WoIMcoTYls5mI/AHmmeIJEU31Petci2Et6PRbzLgXcC9PJ3L7
2VnX3ZQ7YXKUnWiKPSa/sX4seGJQhIdtPxJnxBc9IHahYpx9BPP7SszzzZDW8p/KSyCHj7juKqQO
0Ro+uWM/XvAAUPHJcPXgmPLLxPhG0HQ6TY2Kxzcl6wQpClQrDNbVuB8i9N1Koznf5NLwqtPJtuku
n0YXKbNMxid3MOOnVasMPtGE7+AuHSrd70f6Bf4nFMzhv9zdqL1pOGD5uPeK8M1ZQgfXtR+ut9Zq
/ZMkCk27eSVpfg/Vd3TPjrNipljLQsXPeZQ6sDAjnN9H2NsAZmcq4mlfyTn/ZFTfkNvG1C44x3k2
n50K3Mi5hob2oukDeAhSx2a5m0sHKTsglLg+EIpmJ6CLa1PvBnHF1iZ4FVDjLuwzEb20caumIoYB
GQTkbDXqig8Kog7MTe0M+akcXRKXCIEDDxC2CQ8w6SEhrh2/aS8O1SlZMY3i3kPOHI+om0OLg9D1
X2uB+/Mlc0q2ciNtqi5dYdaRkJEaCHM1mtc+lf0N4+f8CVOFN+2XuPIe66KJ36dRdOSxIUE3xHHo
+YW85qLY64Yk9IeRTDWyuVYBcK/G8VFcrhxXB8XwOFfM80ordhgaC2q/Cr4UXGMXZUbljRlBTAKA
s7al/7kw5srOXNMyuOE5gPTYRXJ8tpPIAO0IAcYdFR5J9XKeSZT05qBPnpgdzN1h9vr0JzRh7gto
F1qU9IcB0ziETgLjKjz+lggEyHmeovlmnSZrdsl19UJ9nLMLjlQEPrpGBQPSQjS+dFfX+QE41uDs
ajss+aEik62Di8Pk70Rqx4QWW1XeRfnYA6A1F/Jt6XHn3Fj63stZJUIu2xqdc7OzlKYXQDfUOokM
2+icYXl7glWBRS010BJxwpKvXSMuTLaiCXyKH0qsG8LeOapNlTDFbpVr5G5VE3s3uB9WRp+5nufb
vk+YzeJ1w4pZksizIUCsXy9ZPbMRtkxCqApKGl5omONnZEfjtAW27qavjSyse4/NrSpuTG7i72jX
0p6Rtz8CFVSYDuhF5KRegRgZvxXAL4goMAGfxil//SKcRvT7aUrVBP5i1RGOAavHbRCsctlM87A8
V0u8jnu5OvMPMwv3G6zTp5y3hesajAc3zFlpMJlATse472qzcTs3eMqW1Tfba5cbSR8TKO/OqVzo
9XFeO1BEHfrlIp0nsiWw9TawBetmQnuD/38DEl3smmFaADcvSXIZhXGcU9VK7o3rNTkYKFSr9Ddr
c7IhETikRrVIDny6Wg1ewQ58RUWalTjTk5nPXUcS0/M6tz2K/HUIf4oWUNKBms9xn1ZHiW7L+x5n
hyYoxqcQ3M5CbqbmSaWkoDpqV2hxeMSyKuWkvuYdVIExvbCv4qtGpgrahIw0bzqR/yOmA6sG2SH4
SDADC7LrwG5NtOROmV0SuHImCJ+GIbBqw/U7pzGCCLEdWMg3M+YX2uuyD+HRRH0SnkWbeWAfHOUw
EExG52RUso7faHy6dzCWHTIpGVpKTJer7h7zJjYZ8K64YKzpBbW7wXFLxlzQly3H6sJJD2XnzOsx
kSQDHFeti+gIDThu9g5j0erMF4yzZxB1/hkBWrbeDZaUuIcQ/oFC1uc5gMMX3/uXplNgyfGTJCKH
bg/CHduXv8d6woCy0Wn7FpbuKMhi8OKGd7QMvtWcOhDZO2gIdgRirureAhasAd7iEzmFJH9BYRo8
AYaMJgBZlSk+phz++NKQdlbEhQTt0YhP4K/aa6aFiSFJYx/zH9OWuGR+lxzSTezM4kuNyyZ5xE5U
qUOf1axDZHIX06kcTJy/u4zK8lNk2+JhNI0/3LCC04cRhY85MGnS+hLYsEfdxohwhd80wA2tV5Ib
NylmOXtbhbyot8FKm+MBkn4pz2WTl1e+pjs/FsNAhVH0KvE3ZlYdc+0ywfsIOi4sbkgNtBVyaPRN
R/yzuA18XTo7rAysqWUQNM888ihaSiSxaK6IkuEQVg5hdyABU95gtQ1Jo4mWWOxD0dtb38s4RLAH
ex4RImB06L4Eybex6ABcZ7hrf4ALzUGXJ01/zlpvyDFZ0EI/uW4NSyoA+H8qQgRjMPIkhuGiLRoc
lYOLRbGTcwArfrRcySxiCJNQh9fvpDthcLVlkWNeJYBlO/cVt9AZ2LJtY5Jx66JwgqYTtI6zLxkB
7623wBKrx3z4mYcTg69ZEkRzXzlxcMr8tfkezGDg9rPtE4RSY1cRbOQ0w89ZUb+du1Ka7ojXWXDQ
H2b8S7bryn7vEFPRHFJnIr8MMKjpDonAGBhC3gAJBVjZeW7IvzOXGuTNsIkwz71e3wa7HZqI7NXK
5v0b88rhxeOJLnfR2ldyA8nLBqzNyYy5MecohlX46jCtvRBiT6WDEXYsJLw9KW3hqwXO+K+tVVnf
DGaoNePGILiMUjTx3g37vrw4VYrXahAyIow2QQESs3Jh2oeKhmJtdMxjbuGPHcbGbb95QHrLY1+G
bnXD2js+WY4S8X4ExvBjaK2HVZzwEfclncLmpiSv5ESfu91Sn8DTtxDGxbc0Wt37cqbyJr1QzYe8
q2zymo5o/XbJ2jOv0IQB+Hs6+rr7F2caOBWtMT0eSR/OQccn4fo65aafzkyUstumjxXBnL6nwl2B
DFYfPG/gPKvyUsIwq4yAIpBCcD+UOc8DkIm2+GZEP0SYiBQGt9nnv4GBwZduRILTNoPs/aM0oD5N
2JAQ1eSkj9C3K54BrbrE2sZ1vcf1DQPdgu5dz5TyY3Gf90Cxdyqa5A+I0foULkIS7RxfTfaC2DpQ
sHhT56eM2oJwWvBCiKSboum2kTd4/hHLAzbImgJO3BZr6ye3ZHxxOd2iseqWADxTPJHMROANWgxD
VUqZ+hA0MclFbAcVaasMH6PdTNvuOUTThUVtgu4K/2bISDNKNXlLj1RB9W0bJo65LYQTnzD0+v4d
ZFRhqJ6btHx0rD/6oNEd4lz90rfPg1vSMAjCXC/Hjq1FfGLK06p9ihoRY0bupLiy8hkKTV8v0XGu
DIkgLq7o8sQbk34J0IHuIealbAIULes5hTJMB913SFQdskLln4ocREUK4QMzINEjF4iBatm5A+l2
W7VoN9tTXnvdJSxUSeIYChKWJwZ5p4RgQciFii5QIN0pvNfd2nUwHlAmbbsqWO0h1ClJEEtBQN0o
YJoYKp0LyiPXXhYCUK/Zwqq8vbalQBrY0lv2Q+LL+Dld6PBLj3jUQ9v7rPqRALIJjTGbuuPaqIyJ
1JqH3S6EOQtWOl4VUQnGgyjYymvbFxllTKxJOWEk5w8m7ga9X6nYD+uEgDBJ75kEz2oZ6nNPKJ68
iXpMmac+bQ0d5zLLnpTOnORAZHR0VlaocVdl2fS1gPYhDwMT/2WH03El9BoUIdD/wTjpfSAFsBF6
1YJmOwJstsnEflFpy25FkUXZ0DL03ZFpmHOwySUeO9ML/KiJQ8V8VlWb+WexhNB7HZCWEalfuhhO
Mx5NLBBET7eUHxyYz0ltAFZt4ka7bzNn2WU/WkofLMJ9vx76qgYaovs6+1YRu9EcZgB0FTMHlPe4
YLPqhU0mJiHSpr458VgB95UebbMbJypJreUui++F0xIKFF+d4luF2b168GYcHzuyvLx/SLzQqPfc
ZZ2esp7orn1LoEF7qmQZHUG2BoRuAE3hkAgU/FKFbQ2wlsGJBtTnze+lTa0ilHzGtw3tB+lAWvC0
bnuvSCE90z2A8If+BTJIqD6vcVEu1yljpEAHDKwNXdRzeDUoa8HKIJJjb4pmM96PZkX1jrAGjIDf
OeXdLCa8i+yxyQCKmuMw0fBu/TZ3dfUtmGq8m/5QFfnJr+Jk2krhxsMZkDA2+ULb4p3Z1Lgdg5i4
ZQqL5XVtJa5Fl1P3fOGkY5jgdSbbt3OHZZROVXEpScJxdqUpAm/bDgOORZF75EPnblXdYdXJbiqh
RH/rNoqDezZMfXgBTRp8gcGMGbovbPg9peMHfK/K2v4uBNOIDq8v4e8ULkf8jbuSv4PhZWjnmzSd
w/WJICZk6QJHu7/VdOTfbSMqdcODaVmQnXgSXwKtmndvKZhItryj4UMJdRS25LgYe/byrrurgfAn
b2r0K5QecaEusq2JFe8oZZttOml6gTHwOsMvQIvnqKce78usO/kTvLbAGxUm1b8c7MFo9329ZvfR
TKrdvu1s8H1qZxdiTuQl90XKX7vh0sjL9krF9ZR5ATvIl7hzkQCG6kjrqATWk2RUbbO07p23EiW3
40ehEA8AxJJtUgp8nTZPfyKGMz5R9k3lnqq+Yjg4TaBZij5aiHKiYyw5GVpDwbualPNTO93gSYdK
I0UBOtMsaQaDwlsGiD98o2VruhqHZzYgD9sw+obCTlxM8xOlzXpOpPG+0xxExyKzBA8atLAd6aDx
glUWB/2y1rXPsWkpgc4Wvf+lUnNc7GIEjdegCu0ALcka7MuIYb2VYsvR+lK4Oix3faz/pddtxROZ
WzNgnsQ66jlgd4r3Cn1Ie1CrSGYWyYwgN5oSaXhxDTlc11o3mbepkzTFXdBaMMhWqtzZOSVHHCIW
MNdHGRvYTnQJiVTTCApwM3Naf9ELDY1LMg5zc+mLwb0bg658sQEx7RudLBXnnQ679rgSPKN8ldSQ
NRJKzCWSDs1DeJzkfuQ1x0iONcVj3ovG3/Q6WdWGPoa4C5O0HC7Mp2N9KAK3tfd9qoS6d8USRRtp
lokzjQeV4ptxaoJKlsSqI6i48JPsXedrE4cwDisUBkdKxHakJdL3d4hTl/ScoUutKBmcJTqkUyXx
gksJP8aLRmI2aVqIZEt3D47ygN5aPLhQD+cDGG3o1Y2Yl/gzTcy+2Q9B19BrKZthOPGNq36zIGGE
pIPRaroM0omcF5Lv3fUy+p4hU0DWkF5ENZEClINjpAdR6sQhyn0igiaylijLjBVtvZlaatSgjyZK
bayqA6VEY/yjs3QE2JOi1Ej/AYC9SzhRNdJOBS7wYCmbvJNtfIGC3UspwlN6n/rrQNhCem9hOcnL
HHX9e1hX4jtyYB/7ejsW0Ozl4L1mgcqfJogHdusql8jUUpEze4PLc2yPOg+irVJs6psBVMuyX2CT
u/BnWrPcRpR7n1c3Zm+yeVD5OzJPSTvL45VvyLJGYGRI4+xLug7JZ0GcIW1dsFwc5jgRgrXy9AKz
I5+/d3VTfHc7k3/Npkovp8SxGSIceLE/6PGZc2iNJw7KzSCCdCkUbPjElXnBL5QTARE2cbm1/DL0
fAsfqA3jIDINsxzMfDhE6uxXnvg81O76oy7VqM6acBOL2KNxqwPvcx8f85IW+c6bxmA+DXVtxU2X
XtufdIZtcQfTbIJhwrdKju2k3J90WcPsXYC+iL8yvAVoxvExJG288ox3qNu6Jf8cUVLASU/M08/Y
X9Jp55d5Guw8G6JcrXgSg8d1oCjZkiVLI5xqToeHKhbyTpOIkD0xH67BBBfojaKlaHdyDsVRlpa8
6GINFEx0ZCxHbgYfM3jg4TY+NEMKzj7FoVBBmlcbOPCFvC9EbLvDylD66zRjrXjEKoQhH2JGLW6o
Jc0uZs/ZKwD+zgFKog8VAIhiFp+iYmp+9L6Gi+6EJH//WLrRoPCxYGY3oA4nlywul4M95DJSMegD
1ClxUY55ArsW9wzJEHxsU+Ygn8NhIGw0s7jqTjDiyh1bFDuCpdUWfm94YN905pl+DxNDEgwSpv6F
3B7m+0GZ+2RGyND48NuUCxEpWiuCDtBnArknFna9qcq0KNYtDfIwQ62k7KnsmJbtLLr3Hxynq2W3
eL7zL7sxByqAKvC8SuSK7ku78vTcr7j8Kl7ilAQ5AgLi21bBjmSISsd+K2QN0TaUJGntinYZnnXb
XrNn25JGakl2WLLvxspPr5HQPkjSYoZdNytgI9wc0lCP5GAALfXA92GLRS4tSM0dgovT5Cl/gRu3
YPOYzpOmBOYSaLGL8NRFNknMRMf8e5thaK3erVoLkM5NHmSfGMB1D8hFxgiwMgCuGwMfwd02CLrL
oyTp/QHfWJzBb419Z2vHXJk9/0JviODGl4CXKd0QmhOeam9wPtuBhWvTN2sN/sqZs4xzl8+iRnOZ
pD+LpOM5Lxg6b2gGBGdHEtq0xTkakMOlg/y+HBtVHSbwg/bIXWK7WcjzgveSYLbjBUtozwVx3utz
Ns0Q+mS40OnUcY3QxZrSoP0Nlzje0Twk/smb0MTvOgbBZrfGiubc5M1XXkQE+3YXqqZ7wu7oNVCT
10l8m71Yvw4sfe/Kq025x0IIWMsrx+Cu8CPguzKZ17elGBLvgiC4qJkpTEGFFDYApQN7vNDnxPRF
syN/NPFOUbl2/9Bn4F71xXh9nUZip3fEdvX22DQyORJQb4etK5VMjyNCZs5TXZmDKNPZ/KYb0f2T
6cgyUGVqKbZBJsjoQWCsCGXwOa8MUH2qXWCT8IbgWaBVtUPDbJNjzaaQE7qICUxvTXhDtYrRTk8E
XnMUGqDAkIwbceKQNrngwEJDknUVAzcxkZdIKZOjhZk9UxH2gcKWvqjvPcieR36LfJOFsowLVAZ0
mdUdhLbY3cM9ycH9p/1yKGQGP23mjzw1jTfJrehkXZyBcEAsEyUMJmhD6udch82wmSbpyAuVm6Rv
gR//ULMSm0PbFKCpYdEBwS1i5qi7YrW2fSiEi1Cp43vGR4GGNTwkkiEgQ4RS3TI/pFHYLpn/b5XX
Adcj4DO+SEDj5SGLxyuDJmxWmHSGcToMQhrY1/BekgRJ8QnIfFsSOjFeLAPOVGAL9oOZuePNHGUX
TQBJvtdD7H6FHtNH6MntPP1Nu/ab0gvOJ6J77B8JakfwEb9qOfIa7GDqmXQPULo7apoquxEW0QVc
7ISBsMt/kCw3M6r2hD7Q+fAOM/zkDXVYcFniJNsUdvUvZoU9XHdKbttpLD71vLMU8GTVea6M9qHu
0mbTZFJ/+rMS5aPinM0Glx0XHsEr9d34g4pDNouMJ8Ylhw7/50b6fnkuBLEVAGKgGWqI5aRbzzRO
md79RUMiPgoyMeNepZZR6DEe5v9/+GymVGsS1t16mCJfP5gIjVo2hp4Pyj0lqyNmx5qRhzP+ro46
I4d7p+J4iY+NsME1KNeF4VD6TaxPkJ5cYGpNQm+fUzYaOcDEIcsORXZ5w0aXP2nb2NdK+Ha9h1KU
VBvqVVtTxPcomGcvI+ZrHmLiquCY5bRCZT+pQzFlyRUdlCdMWJjSRHuVzU1/n8ul+FxG4dWkDYLv
PDsT+vBlGO2nEnd2AAd4/BGgZ9rS0W0/o4I1j0w61B5K4wx2qpgixCd6FNCO0JaOxFG53Gp+pLh8
okRZh29FlcXJzh0ZwwGK8qtv6wzla9lQbDvtO11nrOE6jByxLaKu/tGQj/WUe0vgPpopQ/fC/Laa
nolimdajF6K7YoXOuq/RnGA51p11viJdQV5O6GZo6GWHllwlXmw62gGcRwI3huEL1ERAm39+4n6X
gF1/9hjcyJUQcfU1/vq+hDR7ab8L/J3SGQ+sscmmxo909rn9+2CU3g4g+PRdpfWXKR7Kn2EGzrPN
17s4FMybm3B6sCXX/JfL+m9PYxQyBMdi9B9/+K+XVdAz8ekdwrmK6v6ezcx9S4tqPIbQWV46ZvfH
gaeB6K5U5ZvJZMFbRIzsFvgh9Dq/mMDM2ib4i17uoxqXV4RXg3vkC7Q4sEV+vajR7wfj4tI/OLLP
LxBqgVxlZqjOBYvixnLoPEdIbv5mQ7i+eb+o9CAw4OJAnoYdNgk/WoxjMVI4gXg66J6udqk0lWcd
qnvE9OhJMDwzQuP0/OIMsrwM4fSZv6Z9kEm7nvJYuAfleOljRE7sflU1tdKff6r/dnXwPVhrY5z1
7scHyEMNXTMG9Q6ssA+2bjW8zboZiFCRhGP8+bN+s1lS7YUxOjdMBjwZSD5+/QUKpsxFYHIWbWcM
vxs9gMVL5aL34+SWP/yFWm0oO39fhv1y14K+IpKpF4ynCQD686X8/rUF3CL8nsgmXQGn4tcrGasR
OpdbzIestGT8cXSn3VSm6TYZ1urHnz/r920h8VFCei46TdzHH5dmmpMGeUWxHgLRczAX6EM3JKsw
FCSuI2HhqYt3k3DiNxQDf/ns38SYSPTT6x1HGYl1X3xYH/ScZIydeOZNGRbPtmECkPgTiV2Jlnrv
QZku/vJA/UZpuPI2aGn7eK6wPbgfX7Oeg4uTlGTh4tBDu5JAOCLwcXK7/Rg01PQBoLezyWN3Qv1X
D+CwCfw60sDiiM+RyD0vhukQESoIpLZousfo0XVq4pw9Z6VNWVMO8NQwCgj2GbXiLpOSI18Zjkpf
onUaYCmsHeOVP/+I3sc7GaWgTIRIoiuJhkfng6x1rIlMD4aCYzyK5++cekCbtpgXX9kE2pshj+yX
IRkQWzYLK1sjihbhWEpPQ119smzChJEGEz3hIXfvjHGCr7PIq9s/X+V/u8hr+YFtkf8h+f7wWCMT
b0jmbcmC6AQgRFma5ZPbOaLcuuPs6QseODN++/OH/vZac2t4UH2Pyif2E+ztv34qKiZXgZ3ujn1n
hjP9n576LIyeqdSy/crc/C6Is+mkFmYoGwtBlH+KID8xk/6b6+8/HuX/u9rGV54YoUgcT7EL4Lr4
9Vpyxy87lynUMfNcVHZksc03ndb+XVTnq7jtY78pb1ZOfvU970XmHTHiVeKsOEFhKRbMMjYp5vhg
h6ExnW7RvTLKQEqmvJup92jgLFLzb1ylWcydWkeEhTPUOcRBooez9VnUNl1euMXJJy/rNi3RcUAu
1DSP+5mEn7sGrYO41ISmFJfKq/3sNlpps+20pcuzWUMLJqGkP+czbYB+ShAdkl7KWk5at2jw9XsE
UWb5QuqqWz10qqWtC4d1vemnMo1vglCFwT3RH1RzUeXGtzmPmtyGpsCWRwgKx2NUufEngdU729m0
iewjCrdi3tLExCCh8MMe//J4+NzyX34SNl336tvA2U9h/HGtXeTY0nWc3SP+A5cIsTUFS0r3E7dZ
7grAVsGABZCQNpckzwzCFzGRMPfJEs9KI29cIkCR/gyumv5SEHzcBFiN/UBAY7oSIVDRf/CJ4fZ0
YbDly3GVY7Ebx7zHn1rztuZXw+pfXGlspx/uAwwOLClwRjjgUIWID7sfgHan0fFIdGJWiOGqA/O6
h6wb6n+bwOlJ6MMbgaKrQiT2ZFJt31JD9vzF0CbMH5YJX8qxJkzT/ZonhlM3uUUieKILB8O3QV23
zdN8Cm9qpEnel85p5fw6FOUg9wPF8rzve63cfZQw6dhF1qXo1wtIpDviPHqBn+U/N7yDBXZPnng+
kXSXldVezDaXx6y2jp/zn5GL9GZKAoNPWody/SQ8VOAbO4QB0z24Jt4prdP2GDo423bXKel76mXJ
z5Hc4vKYewKeXU5vjvKuHRdnD66t+eo3uXd0PVCmF+kBGt/i1YJcPNTYl/DbAzbhBBDoB5TcKmKK
ToV1ZC7WFDtdLCZmKpUbvTeBM2WfNLP7Y0z3XW6jpen+mQN3ag9IkRS8y6IfyH308aUM5Kj/23cE
7/VrauU/7B30fZqUiId3hjX+ALG89F6XmajULUVRoD73dZSfcw5RhOmaaHoOuh5cKhOSLjuTgzj/
CFhZWeI7nPLboDbmNSHawZ7/h7szWY5bybLtr5TVHNcAR+OAWdUbRCAi2ITYiZ00gUkUhb6HAw58
/VvQzZcphm6K79awMieplEhEoHEcP2fvtSdmiHbIsLp/Xl9ZwaZFaEoGaDZZEDudBDq454PptgoB
Q7VOh/m1Qkz50S7yTn7Lcx9VupG0XtVuVBTlGQZvYivIdFmzhy1uluNMWzLfVv2kQYf6WEx3qG6g
NjdmpPaOLCumrJ2mu8gIiL0MCiCyVoWfmkDU8jKfMP3ULQBiqAc2L1POODYWP4sPHtvWZWtaqvoE
vJ5+mSxHQVfLa6LPvCCXei3eEiM71FqS7UXwtnsW62wWj3hoMR6LZRgvHKtLz+VoLP4OeZ+PnZqh
HeuZyhr/rAB6VIZu4vevBIsxfSytmN1kC9TB2KCDY/qAfm2YLlteQMlex8C3Nga74PqM7oSsLhPV
xJcTCMX2gk67xJeVAgTf1HCVvw5ZlTU4jidQcBbUeYKMOqtmhjEuctmyZnMZksol5nUe50qEDDHj
G5Gigae7AyA2NEjP6XdG6c7N1vb68qOJ4tmFS6rTS3/MCZNgk+u+Lpmg3Y9BxW+2Uw03vuTHMzD+
IBiu6ZSvAVeLcaNr2X2hBwBXlv7UzB1Q9l+dfHHFnmKKHY/EeL5tHEcX5ImUjWRMnIyQj0byNgW8
bMSSSSSgE3d2euFZuZWTajyiujPK6j7wsvmcpMXkG9KS9tzL/ZThsCAIft/YYFPOScUGws+DgfQS
uwzYYYPd7LLNnBoWLPNC+5gKN+AtPVbogQe3bxDsYJOlBAexcDEabUK6BTFfH+Kh0XemVZD+OZaN
RVZYZhBENsi2OtK+BBspFymju4mgsuAyA43thghcuEn9bhGfKsukr9anK8aathqnu0K9iLXMiuHc
dxSzeuflWjPCAlhHrlwb5TdGUSTz2axpcKFnywQ4/Zh+B04e7ApEJ0YDZ8MFLBwYQcwqFKyqHhk5
/bEihXjaAb9MbfrRRnWLeL99dmiVyU29uO5dOmqvg9cd15fLaqLfmJQIdihzJCSbVufT04QooL7w
/RH8OY6A51LVS7WFRFwtYdVksT4fM794prNl6i09GND8C6MZsoVow4B2CpIdTwWNgakRIGasKv1U
5PhezoKyTT/hZcRJEwXx1B5EsTSPcYY8EHabJM2oYqZYcVcU3Nv8ev9hStM0ZiwUZU91B20I7Jmr
i92CAIjUDl22O1nmLUY7ASB9XyVZCibbF9l8OzhlRzQIUWQ3RG4w6KicpL7rI88VYWdWq0qEABt3
u050hk0Jmyaliy+cF3JHsF6O5SKbc8sh3WYCVv7s2j13agrUy3sq0OWjOkG5lIU08jEnigFWdjJO
jPHruZnjbZ2v8acRDdGtpQOXjN6cyC5J9l9Hv8ZtX7zEpUbSdQrvA+28vJ1yzfJTkYz9GR5+J7cK
UhHLjx+gdxwmd81Hy5aHBcAXwSFOJz5St1XZ1huBApwDDFtl7QG2pe1CEE+oE2aJNLGEQfyC6RjV
JhGmJOd4ptWcaWamrONaJ3du3OffumkBTQ+HODkjAgLkS6IMBeNaR5b7ZDFdaTZ+ByzoAgyDgb2S
FMiwZ8b2ZOUVZv0RWV+9Y+DphebMwCcuLN08dU0iALv7FeJ0lilmzg5oQjAfc+AshLyb8d4I0C9t
l8VM07N5oFQicCS1zL3R2CVbVGYB4lCMuP0mW/vePnGGxNtntUVSTdKL+hXjW48spmg4z0mLMgLR
DThqlIlyh5PpYu7AMGCyVBjEFpECnobh1774jGJNGr+CrBqPFC15NpKZ7dw3vW9rZNdqtG60WHzv
IfK49bZYgHmpQXSiwxWMUbuRLjKMMMui+E5keHowgo/60FE99CzkOLaAmgcZZ2SgASobtcQ3BdO/
q6BHBhRyatVne86NqNjksTGSOMMqwc8QPQoKLyYpppOQpPemFmbP27TtovMxNYr0Ena49WCR81ae
07zHBkbTfnjJkWtVWDDayLz1zdLZSQXfJ0SSlBCAxruz2lhN+zS4ZJLtkgpN296SK1B99uFhIXPN
V6NHUDJCK+L4LmdVfkECnqWcRNshiqDHyoGKtyL9NNXqUSZm9EKuN6FxEZd0l+Rl8yVno7js27Ss
X2Xso/XreDLLbRMjw8K5UJcqbLEYVyxOOR2xiaRvE80H7y7sGAROb0f8nQDmp1ZfSrY8zIStZZxI
a+mg8wxsgdkTw/W6EgXUngeovRETXEO3cj+o2vs45FkZ7z0nYx0Dkd/z82ZQPMhlJiPCzYLlSBAb
mE6YQNV5IdgS8OAprtpQxYhbyWA7AqJPGGUDT0f4uRAIy1jDx/Hna4EC2siGDEJvM8zLLZ6+BvZg
3znEXqcaCnqXlzPTdqK4iSKAp/hNdzExKXPaCLI6dS7JBOL7kZFkSiSeg899EMTNR6vMRIwqTfUP
YzOTgxFL19mWYu0TgagnMSGeG4biZTZoY+fQQIP1H7S63XOn8ATFNlu+Ml/m8chQp/0C5woDgqXN
0b02GC1PWz+drSuy76g1EzIkNUnHVpocq6FS3YbMzOizO8bua8tyQnQ9meL1JWFM4gZPHGMePNBD
7l0alU3ARda0OrsgCLSWpPSxWB/BYzTNSjrNmh3vg9TZwW53oise+sVHPjfqXTCwaH0wmMR/0PY4
OHCMU9f76JBeie8ngel54VdcpHDdSiMmSfyx3Nom+rI9AX7ukSp5IZwnNwnXtbPafzZinZgsTggh
NhV8GP8sifMEI/CcLgRio6dtdrOByJfkE4Y2wVUSsY8ILWEt/lZPebtc566n641vR8rfUVUPyxkF
etQrkrQV9n8IEFaYCTQOO2STjRGOuqBQjE08K88NQhJCZ8a6tXhtGeRH98IZPkCWNsqLkrbml8VU
gmawatOXyONaE8aSqOFYW6hlL9vSLrxryEfe+L13o3Ek2DWJx/MqW5xbI0sd90BF1bPqo3PTajOj
ACl3lDbBJytxqjOdpKa/4bc4WJ162Dc3aZ/4DCJGUZk7SdOi3GWGgcnNcbMhPqZOHGR3hTclJFGz
eo3nk1/Eyb3Ek7m6Ihs73qV5ZpbX6YKq5EPZaq/YYxKJp2drjBu24z3prhVSaAhAskii8cAor47v
CijZuATa0bYUox+PtGDPK6MMoSFhuQxoEwv3JYpMi6q/RauCnt+YbsC0djS2iqy+jYceNbsEezdt
7YkJ1jGe6Jo+OYlT36KBxPJOtnaFMdVMy2dzjlMCSH+/X/+1h0Slj5rF8qW3ZvidbFOrOHURCcTq
gGCN6NOh+9zg45s2TI4JSE31e4zetXH2c3sAgAhDDHAiPtwOwFsnXvqAzXcxzbM6ZHM+PvZ2SiRK
bmR3UzKoPTOLSJFLMz2Dm1EfqHffs4//1eFpAMAYo3VEv/Lk6ypi58y4YzZhphMiJlUbkC56x+ke
JifpHwOrj78XZADtkzrtj4ZtfP/96T49/jq3oT+CppsTQZd27Z78hKmiiTp3HZ6pA+2a2t9g5KIL
Qz12jgiK8HE3a3dEOI2rJg9pPbVl+84M6bQtsXZBmNJQ7Fj0poVzcgIaqglzzeuEGoaoHOV1fGGk
jfm0JpcefU+Nn1zexe/0338hKKxHpRUENcxjaEmZ//Zrxzj0RBclEOeN/JG5DaEha4qZQLGahmaG
1yHOfP8ys2BsFKi/yZEj6exvnnpgeO4PWgEkY2EH66X56dT7/oRnmCtzSChD6wvXg+12aU5qzRcN
7Ha5bAFIVXdJ63TfyiA2ryGrDP3+9x/iR+P45/ufogq2CQQDprEeTbKTM0EnxMbsVWRnzdx57Le7
Zlq+dW47jXfIVkiJ6WikuKtJbvguqMHJfoLWNHwYst4qPhTOJIybvArq/vs0NAUu4NST8WXsyHw5
4+VPRtwYDCBgxmYpdlHUEEEYmwl6JCch3i83ulnt8hZZDNGpVmFeLtpHUKvbpJ72jWN6ESFstlk+
4L9w6meE4r648jOF88Il/yY+o/tLVjGB1t1yVkg1Odvco/+xV3XgFHjIsRxutOGQwoJj2K2fGLzP
1k4pUX7DO2oOm6lDPrhtIIfd03i32OiATSkuRRkUw77T6TIffn/KfyHWSYvxMhwZlzRSesRrdOnP
F95ESjvLfMJgBt051OhjCKX2l9BtRfqYIQc5ukWtL1RN9nhNdX0NVN495M06QVdzuq3Npj575zP9
ch8wDmMM5wPAlHTZAMC9/VDD0lSxAY5uH/Q+uKcJw5lxMVSZZTwOcwkewI9GDJKoKdttTNhytVOS
yuiqo1/GM1KBDH3UBFV0hLLJ2Tyg4bGIUx9penzDYt0/+rjn47OZ3KZkR3p3+0mS9oDmU2v3uVGu
71G7yvbJ6Lsiu9AZOuACXm67j0tzic4cgcNgo1oBEFaLCokGuAx0L2U0UxvGtP12xG03qAdVPspL
XBtTdUH3w3VuJzvTzb5wgMx+9Acvbs8pOweTIU6dOHv87pOxGYzMP+ZgEJ2Qear7JNqlK5D7trqj
Wa4IWW8sSUrGPDiKnS4cj44Ub9onRMFACMC/Tetpaw2Di/LCEkN2M1Ooygu2P4y94U8v2W7WWaeu
PdFVdBCrtrtzMhT7mBmscT4n+D7zHpUFPis2MhsJFSoN7yHmQj1OY21/6Q1XEYGpab8QZQO2DSGs
iJJ9tTBeQSfdo85NRL0s+wKRWXo1Dd3EBrlf/HtndGZ3mzfxctfzeFXbGpaIR45iyc+XkUFXjRCj
KWU/pwKsxBluBSQNjMSYFgbjFdHrQR1Ca6BjDiay23EVlijEajiTV03I2JemiB3iOiCvEPgYI41V
SdbvCTfLvC1VHF8hUYmHjmkC24lMgMS6ICotY9dDl0+vx8wW4qI2S25zF1nRuCVJq55ewJ6i4Sew
bgHRDHR1gNDDIMywj3EXrPtXqzc4VuwR8VQpf75pcvJdN6kh+2e2ZBTCCGDQw/U5EUHXcR+03p2l
6uICSZOFftz3igT3TqoOSJ9qouGtPE4OlaEt9xJDIF86hRWXXsE1iAhWY4pC2es7HWQGoFRlZ0Wv
TjJgiyrmCdnYBLzxoi+07C9mgwwp0l6r6bHMeyU3dIJN9c5bzF4nBD+v3WsuxYrXRh7DS4zX+Ntn
NoaCBhglbg/TbNKIi2KCMHxVws/CE8a96XRTeinZIZUHEXee2GRVbdkh1gRb7Ygjy+etU5so3+EG
BLSava58rPrCGRiNpqiZKRFxSMrExv2wMD97NEqlH2LRkreGxoH+YUp2aUGhbp7hMyopo51sOM8Z
Lr80FKy7aR1ocUP0j79frk6LRAiPVPzumv6zpsfYJ1oKkO+NmaRLDF4MOmCsg+526Yi5oZBbzise
sb85x16PR4W0Us24Ey158qqmDFdqFBzPLg37IwDnF0BG6G5R3HxN3G76+vuvJ9bF9s2FtZhhQ1Ui
OQPdBhDatxdWGkFTQMnBDihJddey09dJHOw7jKCfshK0DlSvsbhUAcltQTo5xEQGQh/QGvifhBd/
yaVZ0RrwnHBaJIxd4NmZv60isqfDAKXglkqwPubNWJGYjlx6YKP49PvvcCo74JR5fAMhfFfyv82T
9wk70yhROdjBWMO9wW1h7SXGsNCTC93mWECEM2mAHhW2jHdesGKd+L45fSSkYCqAP0dJA4zuZA5d
1wpdqIq8fZViOUK+mUMI7qcKC11kuiq4YrcpPqZeL5Z978VIXQxCJ5/10LoqFAMU9C3VMmSrnuYC
RkVbiTN211g7wI8tL17hRZ+pcLzhI2pe7Oe4m4JkT7ggUu6YdOcPTSoDqEH03cbN70/rL3c+ww/O
LJoZll7LPi3XDJLz4opkRczZcxZ69Lm+xxk4W8vCZ4sO38j+rM//V8fHrwTjfx8fvyOWs3qbHr/+
wD/T4+FgmaxelGcos1eR0PTaD6SYWX9IdBeMa9kyuewUuav+kTbmBn8wn2I3QbOXW46B8z/Txlz5
B4Q2m7+CKh74Jvub//Nfb9iD/cmf/wMAz02NnaX/7/88Edyt+0MBx5XjIx8E9XTKFl1EI4Yuzayw
Uqa4lEv/3MRefzAsnqQBX8xFip/jEsNDcPAZkRxsKGjMdmSBwzNZZBC6KFsvKMSyh59O4c2fD9fP
n+ztffnjg6EqRVrlovdhzTp5FUk6CdlUOGbY6qa9rHDOE/vcT3zQvIu2rsGg8fcHfPuMrwdc0+DQ
HUK2dPHPnBTRjgkNhxGACAkFVGxb/O6Ccnp450XzdhVDkAYOjWNBo0fkCP/xZBVbWtquADr8cPG1
fSAtxB7WljioLcMWD5Qt7RP2PLQ2ZqM+/v4L/qi4/7WKrcf2BIo1F8wfC7d1qufFcNCOtdTxDulr
/jkuqVt6QhKCTVfY1aEcvGnP3I1JZ+9XNNUTzEUlG6arQvbe9WBX/qd3PtB6Sk8/EOhgqLY+A3Eq
7pO3EiSGwI7iKIw0IgnEivIMZ3mPo9DAotwES8I2ebpG0NpfrjucTTJbDDAgZz5hpOHes4Jbeu2E
N3e2xNfzzsdbr8UvHw+hy8ptR4VzuoPxscctcVch/o0DHPM5KhqTbcQXXSt9JufcenIABcMXQaJz
sKxs2Aadmxwi7dWASOPhPcXFrx8HPyPLBY8p4Sc/doE/be+9xSMUvu+SnQteAcN4Uqpd0yU+8wfT
eE7cYH6HovzL4sAN40p28bTO6CrCaHt7fYRsiyxN2nTHxA0YQTHa4aLSgJq57syPXTdPTJypWuJq
mr63XIcNVfpwNZPjtquF1VwYUWI8mEDk3rk0rJmnV4ZbGaEwDR7fJAzr7QfTRBGAzieIB5+2RBQd
6V1nMotygCjBABmha3Rl8M75P10gbCS2PLQuqxLPDwvm24MK1dh/ikhqGSF6sfvxsLCvfuek/8VR
nHXdA6DPrhl1zdujVJ5BkGIe5TsNDwY/9sCOp1CQOn5/c/9yBumNSYFoxwYIE3CZTw5DF9rNs8wL
c28uPtQioWvvRXD/cjVEB66yd0De4938/qhrSubbC8dhed/x1RwLNMWpdmpwqsAFQOCEdbkY0ZmR
uMZ3RH40n9fE7n050Z7cznZBNx+36gyWj6Cr1eI9CeYceNprZAzO6pjC8fERoFUCOcDGkY//JWPW
64op2XTO3Nx1siKkHVmHvsvIjjtyK9nX2ZRZty2jXncH3H3tss9Rf4wX29J0Qkh/wulkRh/It6/1
QbEmHHqG8/UVpxF/6TgmGi6W3exbQ4BT6LQABBsHPZNUj5bnY9Jo78o04NvvR7bOF9wnGXYviWt6
mzsJjY4c/OQEqUwWH3uiFs2NDyNFhNX0A4ABtb+61SNdjcarsRPZ1kxyLjTJ4vNAbknEZG0uHnUg
0mjrQ6MbQws8VRpGJlLULchf+dWg996FBvbFDQI47IxBRFZR1D7SriAHuOyq/s967k1J8fOL+q/u
JNYkSLo8HUQsntTGRZ8tIsJvGEpRGiH0lOhATw3OYUu6N0in8SpB/L37/Y30y5tjvY+QOQuUWBSv
p/u1KQJgZseNGwLFhHdNb20HoLgJBYiBv7vWsACarH98Q/6LMeHtk4IxOqd0CjgUT8WlNXcmCAci
URsboz33+ToTQZL4++/3FyfVsyzbYze65tecbjgY0o6RXnIP6G8wfCB07xqNHRBjwCmhKalPvAH1
2++P+RfnlHYUyiM4tw549/Xvf3q/wOJPjHh2+KL4HPcE53hbuGDIzVoSF35/qNPijieHV+ratrQ5
IoXQ20NRvSnsfjDp5BKT8Icv7ww6DgybbAJgqrv+neP9UOK/eZVb67beX3vTzmrJOqk0CukiHsgx
I5fYxvb0F+ZvCk3O1zRZ0nuVl+LZ8Ss1sYPssNGXXbug9pW6OcAtQsa0ND6S7ikf65Dny7xpY1I2
YJv0M8hpwx/eeaT+4krQHiAnlSblOkRa3xE/XYmoD5rJGBjBVm0VHJVK8RE0aAi9ptf/g0NRjzIe
s0ggNO2Tu3uk8QSFFNk5NFkAOD5wZWaLPkZMS79zEf7invYlAxl2QUzi8Cm8/VZzIkhbBWQS9osb
sU3HtL5Qs6I86VOPXhf8O7ol71nw/uJcMoRgLgMZlib5aZpLDQ5NJ8YiMVHnxI5Agth2AhIcDX9x
+Lt3NTsIBLhkx7CTpo/29gsmeoHb149eiDjNCTMHsmm7qO7gZAXDaaId37HirLfB25vaNikGHZL3
GLbYp84EvCd5GXilF9YMX/c9iYbHgDfsO3fIr88qvxn6DEdidUcQ//ZbtelgNPRX3TD15gDQKM1N
u0zUFZM+KHZ5+64H7Af+/uR7sTKgPFmvF+2Jk3uSQXzAPgxrx0BsDLqcVDNJqyywiXt4jQE+BQSR
UYg5rsHGCZt7o6bBI6Wjt5gO+bDX7mSEFWvXMyMtQs3M+r5OxwzOhGFHuMMLt91CoaSMwF5hnwXL
sKCkdQk2jeameEFmMR+S1J6+92VaX8dqKARILcWbu7CTSa18YNVuet+NCdzM2/RK077/rDPCn0ND
OuzGm46Od+X2xac20whZHTPG5YH7XL3CSoMaNAK/AmtmiwmEKuUX4vBa4o2Fg3zJJs18cbpGQz32
rPKhV6p9yLna3/Okj64ioaENjiPBvYi2BhyupCOhzkOfU0KP6C0C1lBq1F/d2oGRGcACW09iNN+4
Riqht5IbEe0hfwGInMuku3LQUwPUNJSk7QeZnh3gkMpLW+U1QYY61q9iaCX7/dgrv3jNAPNYq0bc
s2MYnwqiv9ZhP37hoypsjYh2nvVXInMBpfSN79Sb1ltyB+FJNTwlo6waqBk2mzlNumyxz9O2x52f
QDo5pAhvKZ20PRBzYHQsSLoryhekLcYdSBr4HHUb8UHQbXMKVTfjF4Y3x/9DSei+AHFKvntiZOA9
52ms9l06IWKYi6jZIkBorjvPaB4p3QbMwkAtlk06LhWOpbIVC4ILA54fgEQbOXItMr2NHdzOG6Y8
Ay6DQdvVxrMrUx6LRUfqXHn+8ABY10N2q7wK6GE7V0A9KrTs+eIHd4FdtcEBscV0ibq0qjYlcRPY
JhCbcVrTvk83KUrMS66gtrZUnxOUfbCu1WaODTmt15Z/KBsLKiDEEHWlfAgLcFk6ciLMymjQJua+
/wGGYH1uuFXyTdQiyA9ZbUfnyzB5EDSIkDtPbYZDWwxa8e3oLeKeA2Hd131XP066Wu64r9N6Qwd8
fG3rLlCHvNZ82lXH3mxcP2qvPTBdxe73i+WvOwEKCMbEZKGZHiabk8Uy1YwlabqKEGIJTBVy2+HV
VeKD8oxpR9lBNIw5MUcCNkh/4r1owJORKb0QirmAWQdZGatwWZ6oNCphta0oaxE2lUFoplUubdgV
YglxGzRbQkabvXKaGBGkUa0ysOA6cGp5LbjgIX3Z6dhYxt/zLv74TLgJ2dZSpVCJuSevfTIRQfSU
qwbWZ3fhOBY6Yb9FYp8Exe3vz/6vW3vLpuxav3xgSSKIT44VANRSjiSlE2xDdQkrEmkqwN29GDv9
kSzkngQVCfsxG50Nkndjxwak3s4+IunWi5KtxMZxOcLu2f/+g/16WzCDcX9sf01KoB+DjJ9KnxQZ
0ypnlKHZ1cPRVGC9AEQ0Bh70huUxXxVsaWRtMYJYDPjH6Z3b8tcmGTFl3BtUXuzCGTecvO6gkJqp
S25jWEZjfAXyXuxpCDbnlQKmhalD7Rebt4xn5PJGpgPAV1TWa5hl2n82mqV8/v35gL90+pandSwR
CmBXwHrM8OPt+9fqtDbsEQ1Xu4wKZB4w3z38FIILWnudT5MHnkJTkkpdxXHGxkQ03EibiNrqIuZu
/oYbYF02FsIkdW6Z3N0Fek6kw65j7tqOSnMbuXnXnLN5ZtWrgkhfxI0fKMTrbdEg8LTdx1yZ5pmA
yil4E7cAjMve6oCcJTHj0ahGm6wyixcqfE1QvtPsek8IoCvQZvNsofzLhR3xWKn0Co5A0m9G+H8x
qmx8wFu6aN4LXESHV4zVk1dWJkWD+YM52EPttDYpUEZjpMjGp/jc4jo824AHAQZPcd2HXYu1n3+c
9uVLG9dOsStnZfoXBYklvOFSw7cId5HYjWpnb6dSXLt20z+gUl+GPYK99lqxAtuQyzwr3iMwweqT
IqG/h/gEgF8Jxk1nky8IYxlcE79b51U3KOIgWWg8lCvQzCweW4XgBA00drNBV7S+kgYpcIhFxLFX
G0zL1A3MF14a1Q6YJwb3G0rHyjjwhizK13KczeE+XVgkHqAhuuKsJT4AgfbcZebOrhqpLniF9+fL
RFyj7htvPLaSuTeEoGjJw7nQtXOeTUPbgQgZ8nQvXZQStwI24Z5oB7tdp+tmtOpdu3TL5L9ttnWB
CDEd28DbNEM23ZuxdjH3JYweuJqx14azWnlq0E+tNhRmZAoUJmb/kkTRdMsrO36R3EQk4uSp+5Xy
F3JFQP68wAhkNM9kj/LKrBKz/8TOcoXPZh1aa3RnbXTuz1M6bLx+wuvqlDk9AywVhJvlAHt3E5P5
+7731peAniGJzLXfo/Eo5X2NJbUJkXRooNVpnW1raSv4z30ExXMwtDL3S8VtiqMI4eMmcUa5hkT6
Yov0rJw3kN4TxtNkBj1SP/TmBmBq7G/qLi1nevK0Q/cdSZ0PgMsA0EfT5FLokcf0iiS7Ts4AJQNu
KCvCU7eplxfFplBd0R3aInGP2dIBxTTT2BfHAIjWtJGz0Z8Bt0rUZrSdEXTpPEeHJhoAwg3YJBTj
1EE3RySR5kNiVdyATESMr96USUkyVQlyC9G0m5/Vq6s6djVy6TLwEXRGKOtDuNj2M5pr75Ma1Izq
hBmlsxU5Y4UQxhMFIoPY1Fz3rzDr59mcW26pSn+eSE1YUzgK/bwYCwaxGNkeLSMkuIe202uNE6PD
hd2cbvC3BVVoBk7Lt2h680H1Q9yTUmAjzlic7NWVawBib8I0JKph/GoB+zO3kyzMT3kbGPejTiV4
bEMZt+VgT3BZaNh8HEoQvuEEYQR+su89jyJQ966V5d+n0Rs/dHGT4Rntm1lvSqdfHkTQxF+LQUoD
kLtS5TbLB0dvgVZiyuA5U+VuroDS7BD1+rwqGmylIKzdARqzpyHDkNgiwbxIXQRYAwKBr4zkmFBE
hZXyWBbWdUF5XWDZJ+D7ABHQ/jyWSS63Rd7OF/6I22Wj3BiiFfThEbnSAAIOM0rqo6V3SbmaclzV
l7KQzrhf2GPeRLqdnnVZeQ56ssp/WO2OF33bIpkQxUigR5ss8QdrjDIb75sEbN4C8CnCZkJwvLXy
UrYXfTXb7hkvli7BjjWJ6hw3p5meN0qSiQp/KL0qqw55bTewF8T3U5Cg2XnxUoYVJsTbpqnrR3iR
pgc310mXncC2+s2Gkk6tE2fG9cgqGe9oAsBHGDixoMFJUmMepXPzcRoMEBykUhndIVhodUKudZJH
M0I9xSulq4JtrRtAsineEvJBcgZZMUEkOcKNoSIyMRg0ftQgiL/bkFG9MxhfxhNXumuZENgliRbJ
RMFNjhIinWS0UqD1vhU8K3YLm6aNs3wHkIUmQVFiI9oFufIexqjinRWju/lGdI5Z0fmU+ROqz/a2
BVSbhFj8qmOLWNzeglpw3E2vHI353nESxJjOAGxlsis45Z1f669wsOpxI6ignyOrXb52iYG7O6kr
3qLDaOdVyMVUR+20NSMnCQJ/g4polruIiQMaZmjh/rDWaQpc7DMUzqYDbG1jp8R5BSI7g8ngbA1U
LfSCS8YIf/YK/9ZA/UP60tUAlIf/Wn/spUZbCeVy+DEJ/tefrpvX6uPQvb4OH740p//yzQ8yQ/7H
8cMvw5c3f8CFh2vzVr12891rr4o/DxK/1uu//P/9y/94/fFb7ufm9b//86VW1bD+tjitK+bmP/7q
/BvTap8Zy7+fu1+lL1+6L7H68svP/Dl6N3zxB1Ie6UrTovEjGLX/v9m74Usm7JS9JnplhrEkpvxz
+G65f5gMxRGxCppUJrOvfw7fLfMPSSVGt9eFfGLSSPw7w/e3rSnGmasix6R3jB7HBmZxUtmxPoI8
KNp+31ULb5nWdT8yryAuE0DeOyCFt723H4eCyEAPx3PWoZl5st2BKdW4gPC6/STr87YcbrMmPyS+
uCeI5nKQxtlP1+Hmz17Nv58JrIfjlNO3ZGjIBsM/HRzmDXjVKXW7vafseyfyd7a1YEO1AJ5XjJuW
rIjf2Tf8ei45Ild4HXEjGPDXv/9p3zB2vYvwlyMmDimiU99CmG9xBzLd/v1X+6GB+1d36s/vxuCM
/hR3wtqlenskMrqBKvtzt2/jqD8j4SqHOj+whtHSmS9qK8kveSEObLOx61bVeJ7M00d+0+fRaZ5L
EFXkqQMpllOAVtXrrk1sIDtPROeV2+Z3rirbd+aWJ9p0PjHNNDZ6uBK4xzhDJ1vtTNBkK4K4IO1p
dbG0x7nsbyRv/CPg0s2YmGM4IlTblKNV7YjieHdP9baF+I8PgHKLh23Vu5xKt3SMlIB5Vo5XlKRV
jNt1flk7kdgHegDIbOBdDOLzwDK2Pl7upZRHEQUXOna/mOZE7rYmDMZcXkSN+O/3V/PtdvPHJ1tF
XdKkGEX/dLq5AuOcsc8ty30ExFztlshjV8J+pyeevaLhTiDKrrSbLtpMuKKdsGwc+72Z6I9+5s93
FAsRIkDWlDXrlYeGRe/nezdbZO2kaYBzbVLxdyOb3c/LjM1yG5SSNCGxsLtKuiW/qdKi/GRE3X00
ka4UGVVMfS2mcYcWnvOGcu6OH1tjVhZzT8uF/Y4c7xX8sq0a45QhqcK63NT3UNXPZzfOn3XEjt9G
0cus2djF3gQomXfUOB0KAyAaPl9IYBDejEUdBX4oAn2d0fxKE1COdzjTrK+QFrIr/MRks1uzEXzq
aBg/9fznySAi8+u81BPErAXWMG1xidcIiLO+ge+3kn2DaAYjlQWHUXXlzPHJzLJqk5DWsqyu5DQj
6kjqfnzlVa4wjJM20m5l3+Wol4foscOces4ylNu7VpMyQoLGDGK1NTC/yFo/9Wq2sgM8wNnDDTEG
B40U/1x6nU1p3njVld+XNcErRvMKN26+t10Y5hviEYpjAid90+QmHgVk1i15DH50VSAEe5rjvjs2
ORaYDVinFuzw3PI800oEJE90RHG0Ozl8T8Q0n3lGHTyxocZwK/F7PK+B51cVjIYPlhxcgsEKcU7o
Xo7QrnFGzNfE3m0HAmvzbUeb5CJJBnoLI572M0jrltj34GANQJ/K1dsiwA5KNyaYDokAnnnoAUeK
nR834xbJqXcMlj6nf0nmx9cmTQwa2W4znydNBZyD3Dwupt9L09l12sM5H9lZMuw5l1MdIvvJBqxu
ZncexGnDl3T9nMEGffZ2Pm8xagO553USRkQluOyAU7lPEBT8X+rOYzlyLk2yT4QyaLGFCB2MIIMy
N7Akk7zAhdbi6ftEVU9P9W/WVl27mW39lclkBHCFf+7Hg7GBQMxWRnbwoqfASHb0ZgFJ4RhlEEe3
K2Sm1gYVYRr9iynICIUxwevfutnIwddkPTYHsAaeHY1rv4gzoBkMiJDOTX/OMvkYZyZYhQFe9rOo
KGEiUw/8mjGZZkT49JX001rdPg1IuNnrpnBqnShE61iPM1jIZO+KYXqgxir/aWHif7t9TNl012h0
WsROulspPj03ltuD2c3lT0s+MrIW9xqDhoSwIF7oGQBrXjh/Vq+81cwvXpyyyI6UCw+g8dwMGail
xg1krXmJa6ARJa32XHeafAPvJgkJMNuP8H6TvbbSJwZQSYQcSuk/rInaL8zoj4mjAwAYCAm6xtiG
OOipU9FlDmPYq16gLVW/Y1m+KbMQgY4dYIdUkgZAmphwjc6nKlzukHM6w7VY4mClD8Xv2p77Wex2
oH/J7PsEDPmsF/OxGueDC+f0OJmNhhkjAdqftu0edrEZVFbLRd7QHioiqJGiD5dFG06aXtWHwvM2
QhbznoGGFq0J6cpVc2+cwgEidgDOR6XYVGWuXNQKf5uFQZhi4l7bT8O9uRMp75zPKZPlqaNTjtvA
u07KHTaGfkWC+iEkpe+1VOShFSvWs6Jq9Z7oeHqcZfbZiHU6q6Wx/sxSS1/o20rvJJJkj3uvCMe+
fBQ0Efj4we76UuvRzoSaHHR8JmHt9O3B4CKxnSRzOXrYCM+nJq9YOQ7r40ylZx3W6INpOBX5G4AC
DNMivehzguZAyROlkHYC9EPNCk5thAlCEoxPMAyIExC/8p6xTAFVIClCPQEUcwZEOU9V0T7krZI8
QZYIHDP9MDPd5GhUlUfbypjIqJDzgVBr2UMsh+yY2sUYwTJrDiOZQSwVOhOZiW4pY0F3ngBLljBw
H8oifaTggmskXRXlGtVm2/JG19MDV7rhJ1Fc4zD3KQ2rOuVnPZmVN/zEHmR8YEtbu9bysBX5vugn
gTu5dzZgeP9QNoSZRm+bi4YkWIbY+ZUtXO/hpxd81oC/pEKr8dLmO2fiWOHXM3pSZb7OFLhGKkDd
k0lq57EsvOWg2X0Tlp4pD+BujdeExWIrREWKuq31E7M8JwCy8cWI3b5MmltsK+ImD1z2nzxFCFDf
wx1VZUOvpheDgD/311NTclIRjmH+KtZ6ec/pDCVkPnufdtvPv/LcXSNcVbgYU6UyTn1fknlKGLaE
bp0v25qG1CulF6A6ZNo/05G2brQhni5ujqDYOIaMRu7nkTDFsp8SjzJGXa2gScXgLQS+vE1PQ0Gk
yZW+SCP5aBNhbMljADYwkZMe2JLNrzn1Kh9FtaGTASod8DiU45m+ItxK6zZNiyxAO6HDYD1QKPs7
q5ElyvieGeNXILQcf3YsT5FblE9wCdYtDblXHONBniTt72KY5FY0uhrIuur2dSsibUxb2gHsC10P
t7Kb9WNT61/CcNuQjEFzBwJYoUqv20ZoGo1YixI0I5AkS8IwKZTmc8mn9gK9FAo+89LVA3OTOl+p
hlZVZsMU2YCPfZT5ErZd8atYkuS6orUEdd0r37ojnwSyPJWEfVBTAxLVGnubMnXpt93U2h5/cbIB
wu2BLafi1EzdGdDz4LmhqHrUUa/KWl+tWahyE3ldLgM6u6d9Lnoz/E4QiwHIWN38sGa1t0FlpPJQ
6K35zmnDfgAtUSTBSCZ63M2DzF9SpW/y0HPHZ8rORADs3ngec3doAhTtKyIvHPEEXmWYV7Z3oVZo
BduZ5LecCfEvr4UaWWot2eqRMS1kNWyMp2lJvA86MpBxtNi8X/8VXX3lTUj3kELa1s+VsvnOLJdH
CO22f1+xqT5qyjRvQT3iraiAFlV+PWRaHPD4Eu9KR8OC7L32vRsus9twlkgNznQEVdPa1xMGViE3
1Ax6VEbenTRhi24NzfWqrGic5GuY3sWUjxFhtma92a3MxRt/adKUUbdcMcgRvK6An9jy1ShK8lFE
yLsfRsnzPc0/V2DcgepUfgsZ5zlvVs56SZv/qtCBqKbKWYUolD4VRmM+pM1amQcAzE58qArYIlu7
aK2zS1HVHzsnax4JLzH2sMCMEzKVu6uF2VO4Q8KB0XQ/v5H/opcHQeg2D1VkFOZ8rBPTBE6g9iVL
lhp/LNlswtCOp2Mn82k31aI+p4TjPrPkfsL0ra70fi315P7k5Ne3POUr+XER70oSExoTusbY6rOt
wWNSCF6Rgl/wNWcEOIkSrqkVDCiaEfmy5QqOwR6fUuDXdMKkasEWaFuhYBjGX9tRvES9NyVMtleI
aOWUUweDziIDxz07ZQ6Q3i0B0fldmwoPWPZgUeQU971q+C2WXGhEBqVmLzmo6i8wGuN3PbjLTcvw
2YR9Xrd7HH+YyaxZZNjVWkJPuM5ZwzkmVbdGlHlyHZHJ84CALCE71g124aXCa9HFS/XUAEESWxBq
ykPfzAuYuQJcjtSnMtKpqXpXEt17x7JWQ15Q7SKkGXh81LgjHEhW9U8lAIUtE/H+5ExN99YxY045
UK/EWVR1nF/rZXHJazdDPPqKWCH2NAR7qr1p3GserGIFYVPE82i/UsvDQaxdrbOOiYdgIEbVyKXj
Hpe2adL0sUgtfgBQAnbZSawWBV3jpzFzN7QCa2Ntuu6z2uV0X/aWIvfLmHAioPFcQVOfrf71Tvu4
UuEFRN2x5+yp0dsJKtsi+93UGGNQqBTDLE1LWYRgiLDKHrl7TvVkO+oKe2BbM08wcs86irLjt+Qq
3txWbeo+ZN8XM2ULqfPDvHzaZcuwa9SFW8isdi8znYa+48n1rU/rdKfTsovdLu/XrU7XWDgKr9oz
pKTbfJ71HdYizBzDmpyzlrFgfC95EeixBHBpc/Rip/lDT1c/+EwTS16ZQX1eE2f4xzj335IAnytc
LMVfVb3/pgb+71TC7Xf18Lv47v76V/0/KBDe6QL/sz64RaMsu+/ln+XB+5/4T3VQ/5vGHQqZDz8y
VEzI5f+lDup/w5lILEZFxcKN/XeKwX9Gc0wPTZGwAskdRvQWo9n/Ugf5T1Af7lEfjVQDDtV/Rxz8
C4UUnLBJOgjPFS5XLK74JP67KpB0ktkoJEs/c2tIZ51LBiK3y1elGeSDUwF0ZIRD+2xKi0Ys6v7s
qXT/1GAU/4UB7O8O13/SJ/7+L3Gxfzl8JAzEjb/oEz0AVunqJbcH+k866tmMjIPUan1aTiqv1Ob+
cpEdLkyoBO1j6LFbx82rP22tLWyupFy3HYL/vh8ZVnBf1dInpV7Wf+Gb/4vCef9Hugiz5Ft0l93R
+YuhYbQ7I2aSAOJsHORGkYqxbZu7A5uWyKThShbX/0pX+4vm+PcfaaMf62jMBhraX3Q1hcHzGOv0
I8PkGoo12TlqldwUTVV81V6qjbAXI1Ti4T3NGAZUujB8AxsRxjGmHKa71PjW6F+E99f+4yv7t9aD
/93L/v/bSOAOwP2f3/hg/f5K/pLE4w/844XX3L8h9Ou8txoGTb41HpF/JPE0/W/YQ4nboU86nmPY
aLr/J4mn/Y2oB2EtIAaWhXj+T6+7+zdoGzgzTBXaKsZp49953zFA39/o//ueYcbBMolWzl/EzyGB
9leDrMhcxSaBCVS9cm/AUy+ccryd7RkvkvbifbN4HPHg5PotlougHZzfDdQ5X1naN8C59MU0RrbP
FU8CZftUzewxJbtDXJaoPuTAsa5IkPfmea2s8oG6xaNTyDKApR/odANura7ar1glzNEAa9rNxxwf
dp1oFjiqSHJZ4KTOWLY6K2BdZVKdPav4ZRfqVzWBU+jbn07xzk5nHNTaeYIMtxlgkeWvifddzcfR
e+1XdUfxhpgOpUxPGuPQxnjopLrci2cDFaEkXrYe7I3GsL68+jObp2AUZ9XGERdr6LBpce29mala
FrkMKFNCDWO55+QYYXIgR3bsLII/5hLI9bbmZ+jE2BnjybeUL9bSF8CEe0T3B5eualpjdor3zNLg
E124yPZjLa2AemEfSc9fGQ2K5CDm6rzQWGmnW8f+NBPsEK+iqAmc+KCPsPCBu4JNfGjUlQKWEoyS
9a0I5blvgLpBmwo1pXtuBcSu+8UhEPktvqfbdbnTmnlD6VBI5OZKDVxkwbJ0W5U2+xq5gJNWAaL6
XHVyu2bzl2znbTG2CIGzxW1hOjnqdEkWQMlLAjg0/by3VNAHBfTSz9QCHYkxi5KGur5NRf1I7ePO
GxWmpHAGZR0A5+/3TMYkSgmtRfhWMuNgjNdWf5UYSwcLj+J0zfvDvbysHMcNdprSzxMv2SdDdYIY
iZlCQTOI2ydMrIGjXePSihJAh3nbXjlc32h2G/wGBk9ncDOkPHLgIS0+5opuYMdeHtHujsYIMZ76
N/TWdaP2qxfMKnTPSX3qLD5diu/eMX+A0MF3Zq5UQKvfptY7IcPa8yJf1a7YCspoOof+n/ENMY6b
Zp0F0srQCzGANIv+Qu2Ob2BvoQANiczBXrn34GtafXlMURyDsasu9gLOe/iRzvzQeTm7mxW6fbWN
h5Q7/EcBsGwcprBzacAdOt8sj0tyY94eNnofDtbvZchfWuGB94mR7aC/quO1k5AiKvfU4btyDS2y
O46fyZ87s9rU8rdeH25xWu7xAPhUupJoah/gK0Q0/j52tA5rdb7PTYVqoIniOfXLy60Pko88B+/e
usMLxX1j9b2i3ZvVa1+1NMOFVVUe6N4Fe6sfR31W/dkDKaeaV8padm4WP8Zj8ZMIi6+lh/hiTprG
802Nkm49DOvY/3b09guAySH5+7fRg9qExJ2CA4B1c483Ubu3yA9G42+ey+uhWMZP56nfcJhwtbij
R7cqC0QMS2SVRx3C4dCKUIriSoozgnn9OA9Ksymg7gRrBkxAm+abI8WHZ2VrKBoa9ZQFpxdg3X1S
QX+GY00xl6uIzZzkFzJUoBDH9mXhRWpnVgU136kYZsvyY62j1LLes+yaTemObrKOFeSW9l8ahfB+
X6yhDbJjrpNPzW0oPFt8rkMDpt019bkgVkGqkN9RY3O95OjqT6yfU6g5y0kreae5z9q+W8Htc/Qj
kIHmRq05zDXV3LOcm9tmeRnKLFhNfSQW4mAhuLcgVeYtcxjyrTQ3m32HK50uQV+Nu9uS5H5hL/pj
0ZUXOdsCKAyWchsO2w6luogq+jU3a8I76SD1YCpJf2V6d6xcLxqq+OLeWcJKdnIrc3m2CvWtzZcr
ST5aQK0HreyC2DwOXN1CAOrffaI84RgzsX7Y3+29gWzGa4NzXiY7b9FxWuWuPLQm16HCmq/jYCkf
BoVk4NwSuDiLBeX1Ttj3x1Y2G7uxQ2fhNTKVmLa2tUUZaHDnjEAxQbqeHCtudhSAojbWeA65oJrp
OS24wGbegAxm2L4K1nqvu1WF4GO8OLUo9jJW7b2LeeWmtNASnHZGN1XUc7zE8TtTOHqR7Dl9xVYx
bSi7qx95MODt9iI9OUU6Q4biOi06s9rZeVcFpVs3US6Uxi9YWcNmsWO2QKaOjbaendbbAOLhS1N4
7QbUSEOhuF7/ssBkMX7gMokikN0ErueoxTEXiaSuEOvr3NerPxQv3TQIxUYDtm3Rn7oUiTE2e8FF
niJMUMHVtXXoHmfWxHSpNUyG+Uk/0nyLW3Cl3EzbLw6j4nvCl4VWv8+44DRN1DxcUPoGqpWeaYKt
97N0WBiXgUpbnDP3DU/ov2BOqSFD+5Ae2+KQ1f28zd2QD7nGIdXEkI+ybN87pRnZA/afZMk+ekCK
m0S6937I5C0Xub+owG7mmuLExbkBbCnPpiOzL4opFL+GWnGIMa/7dFi6AdGFOlw0XHNmgwtooEpy
OzUVvW1FykHA1j8LyWjMFBoPrM2MQ6m6q2UqY2QxrQrMWukjqy76TcFMJWgMdCtiAcWlLPXfhpbP
W6vGutUlya5o3GeyEBdLBZNvVFZzGlSOBs4rw35vu4qFinQ5r4FSLZ+0zw2sDndotUXHjtq5yy6z
V3M3aIh8SnNeEGjQMNL1R/TwQfDLU61uU/pbln9GWzxmJFCjxOVWn+j5WVvki5F2e1g856TQHqEf
bQyj3PXW8Ky3Rahxvm/i9Wt2srs4xmJRb1s+9jTNt5bhbm138FN6V8wTOQ+Gl/dTknVIO2t7V+8S
TvpSm1AAoeFQ5rsWTA+qdtjS9soO1ZwrKzt4c3ERHprodGk6a1eWygMgt21s2JEyZqnPvAf1TIuU
jFfD1OoHPnuODjfFlN6hzkvno4q78Ug9ODMhL+H5R3fCzaYotDkVgEio78BmmzENwQqI32CPl8Ld
ZgKGZQvXNuyTSjH8fqLkMeobFNVwnbw8MteubnxyznDQwR4FCjXWEsOd5h2a2nCOHI3tT6rbZojH
cXUk8ZEFXAHVLVPz5BGqBVsiMdh8040kQ5U1plVU5N5GRwAkv9JbkdHpCNIrG1JJdedxTEzlicJm
uR2m1doNSaadKLCTv7ByNU8VBqgIvYXjUZeu8c3E7QcMCKicT8+kYdKOPI8XS3eyfVNblPfmc/PW
moTPzcmwYWvT3R0AwCt3tVovzxKV9tx61nBAmbR+Cg3wT9VP/aOnKr+tqWQzzRvZQ4wkR3xHtdNw
j73sQeIJ3AxumT7jTlf3Br/63UPhPFYDpxMJaXWfa069m70Gj5sygoWN4XurRmKE9oSiNqEcHtpU
Z9dwGmPZsH4Yxg5L827ObXEYGWgxRJtNwk6AwxgRQ3weNXjMziCvHlIYEZuiM1DJE7roZe3GL/Y4
eHsY0CtfKvNC0cacT+4KvVZ0yrHMqFlapWe8GRLuVGF0+cEwqN8LCoqL0agX5/eK1dFXGg0Wv+l0
w3ZyigHYnSLf8bS6ewBWJHt0JE+OltSf/Vnz2tzNo4KxLel/WXavsiAaSugog3nWKxd9FfQWPmcf
dljY2u6mafVwUJVDI0bwFulc0GaZQLAWypmQ9wNA4Vczm0Nq+B70GbsrbsB5PnJg70LclkRgFkiS
Qxb/MsxpQ5E7PRtZeUpV7eQl7ICQjvfqUD27U/FyLzChEYlNaWZ5qp7ZVw9G50Yq9XnhTNgpwsb5
oQwgu2yF9qbUqaMGeFAEIP+qU7YbNEMZOBbllB7rJbOi+Jzr1bnWkr1HMkJZK0yhUx15tnitspnU
eHzpCIVz8lO7fVUldKG48GQzfSyYFkgRFMJ8WydVj8A+8eEDC85099Ob7ZF9gAAKXXTpQS5m/azr
DehqjLXPK3U3wZ1K5FMmxiFYYgCosNCEtWxf1nz1nrIsA5YhoN72uX0owLEMqUPLBLTuS9PSB1bD
LvRdQf8QqeE6mmvlIJx7+7f3tGi/KnRxo+4DrOJwjIDO9cCsidtTLBtMphLVoj/phMJsyYHSo0gE
GvN2XgDfa9ZPuaRR442bXnEPmUxCtZXnRnvDKt788bTxz9BZ9Bdw1A6TXG03OYmfQLOoe+QtS5nh
2HwAXAamDE77MIbEgTFMOtkQDpxH2TeUAuqLoOxZfxAKXOVSHa4MuCB8U1q4zT0Gy3BxtzWsfquD
9dzhDyUDyGQgykfsI34OAgDAcO2cs9HKtqsu0h1l9Mab2rJEUKZJQE0D0bcxC5XUMXZV2jHz5pLQ
uRtpWp4SARHusRt0Xgot1ouNLnK5qdTc3CFFJWBF8/JlVhQvgkeaXHM9B2MNz+7NACC8hb7ZbnsS
Goo/M515a1yxXm2szS8S5AKOMBhQqjX2mwFPOt4clOo33SIkmoyNPINh925M0JOgqXKTBIRLLoh4
dLOnB6h4mxgIPYu8LH7PTt5/jpw3Dj1FGAcVEAGgvEbrX7zRGS5DVsqDQi3HL1tkAO5HoM9bs2zx
alte4T14k92/95Ye37JWCmB2KRvTiA0azH6cFs+DsRi/mHwlWejajkYiT2/i0PDqeTfILA50vXSe
rbbRN26ZzQ+ZVUPc1FLuYg4PKqxM7RbrYB7JPCrn8j5VLVqneYhJDOgkEWuWfskMl6zn2uBYadb1
uNKTQfrNasu3PmPf1OhHD0YqmW4YKZP32XMgHBjJ0r0NntXrGxAP+isSwrxvhcTTUmRVpFiSCBxh
5llQ6+x7fas/zRRuUcDBITfUKW3ioxnZqN2OOgo3TV5zaZoRxSTi6ulj8jMQN2WaJMwMV0e1Djxa
TgIZw2pw18S6tlkHhysiFTDLERsHewQkP+KoIxmLqozKpjMiOYFD46lNvXnPnD4wupVUG3GYbEaW
MHv7uVDaK/suBVIjp4XYin05mDdGmtxjsjjMAaztNJxDAUfOxDfKVfvjFSP2hjYO0X7SABd58b0M
ac/QX+7TGOdAyU09GixKJGPFjTIve69iPd/qTrKZKC6WBmu4k6WP0upo+nUnjmHZR1nNFnd0/b0t
iof6HoUdFFU8wyYk0QCz0B/LduAcAYajLtfxmMPZKJKfFbXEZHw9DurbkMR7b8gj6HFM7DvSDq2+
QkiIYwZfxmEuG9I408qfy6dTpecbKqah13MLM2oqdhcUHXd8dCmq4H+cxp0dD164jI/2+iItvJI5
sgOKEjUZ+GiSZxU3gb8aVRVyYt2rTrWz2hZgPEFUbn1afdbr716/rBUnL3ITfi4Lbtm4G7TMtojq
qBUzaiQNB5IVbZqed0ybjaE3Oe8Q0ZROFd9UW2xk4XzXc5q/lIVy7uapjZwGRolXxOZO0ztO3Tr3
q0zWF25Wez7KP4pBfsYYYvx0Xb+hNOG3rdtXFjnW/J6uPKP+Q099pNbvsbJSwItuIul/Dkg1C79v
7pc0ObosCJm1pUiEfz5+djYquKmiiwircjH16iOzt+GoZlTG3iEo9F54UeuKOVyzYoTdjlRoUT+g
tmSa3JORY9iRH4jvF2aDXwo9xWE6sIcKBWYj1nQ3LMrK3LILucQtyyxq4flvkgQ1pVlqIyqqotmR
U1Ug11fdo1jh2jady9JS+LXWPZMZPcFa55SZVa+A8bEZur9NYrlYBsp0q6nZecx23uDcBlI6vp6t
Z61V/YQam0R6oEdVAw29z3aNJCpVU5McdUaN7uItn3GuniDv2A+s2VPENO9o4rYjllh5Uenp0kfv
DXKLNmIEocgWpvyNw4WH0G7ooK/mH23qrc16v4iqbS4j8jkPZEcOnvCIe8rfORGZkyns09BhRc2Y
CV2G0vbO82TMlwwvxnaqmNUmy7Gq44hWap1dyfpRbVKyueOdbZ4D33FuXltXrwaARBpiUXEJ1k18
DHS0zqPE4ZDUuHAYbZ4UpKebAQg1EM2UBD3IpDZbt3YqHouSI74x6q/4P3USf96DoQs+r7JYVaSZ
LuMiUNK/iom2Ei+EOPOtB2j+iH+YA3yZ7LuVmhsys1GbzFctL6znAp0xdeFriQKXn5knDjYbOhX0
apFbkpa5z7nefVSS7KuZxFVfzQP/klf2xPM9EM0E9reHjXonFup3fMneGIt0b6XkjDQTpx31uhFt
GdcGz8YOp7vwXYYapGqYmhIpjRbTPXqcgJpyXn6xWWmc9dNoRBI6YYhARtVVSXJkaa9jqtUXjgZn
re+O9v29GCfTCN1JPmae4hy6WHxrIzXdxJi/bCvVfRJ77m3OV177rHpER2ORbOdhI/K2eoRNAMGW
TiaKKbXRJfFOlXJt1dZpwQ19qRQ93XUattt0GtBmlrIKKP4K2Liu8BjrIK3tVzLw22kB8KE7dX1l
49mWDMR39AxYF9o2Er9kDcZudNHs4uZaJOZG4w9u3L/vSnwj8XI3QOlZkHO0CWkvf7GcOdsJkxV1
6Tcq2RTqIcJ+aF4N+1cKMvQiZpW66mEv4ip09McRQ02u/lbQ425uZd0vPG5z0FrGztzEzNuiL9nW
7dfxuYwxmYCVGy6yNJRIq7J9Swr0bCXDElFr/DG4DQfFtH1t0MUQ2ll4CcqQr51ygbGLpGeDJUIH
e3KS6pyFXsx/HHQM7Ukdh6V6GXVrPkilanBWcOlyxkgfFRTTJlLtygSuwQshbUrBemXJOaigzsIg
yrx4r8KwnATUAsYVtYufKn3hEKxTCULSsaXa3bL6SK5ckNFf35iHduekSwDOFtSldc2g+Rm4rZY1
N5Ok0mOTghj93rBb7NoekYS4qOjes4buDEgv1rGsqHqgbs/claaXoCBw7Kr6rjuzXVq+Oy7sg7LG
I9eEmNEbAudqwpRklRtbHzpufoliHUgzMZMg6rDp+uJLF86RJqITkp2xz4bsvV2EehwHG6BzNu2L
QtQ7qRYOvWZ3IGlR5yFTC4p4h077dtW83076cMrvHzsRPsG9Gn9fmveRtizRqBt8lu0n9XKSgQ5l
hkFpTacJ7xjxWucwT7LdFC4eYaMFaF9o3dcAlu+ZIujvpLRwJZi0hLt0a5TKZhwSdiThTcEgBzbJ
sle1cMay+Nm4FnazxgsybzSea3d65jG4DoWNN9IQ35x+9FPt9Qdjsq3jbClHMcoCKC1SsEegI4J9
JThyxNTIZCBNcOXSIzTtRW2Ugb5yoawK45zJ+cqt4WIL8aYMCxKEWWytVchtI/VDIWhdaRvOAjnt
IrqcDmZhT4Giw/VwOdqS8eZqO0uDpcqKikIesm7yfEOek+HgFDsney6zMxmrC9dWyl+dDbE+6O/g
JjZOAyekKoLSURy/aUn3U21FKLLcuHV7ph/3Mpra40CVEn564qLtyqTW8i4QzGd/nWg69/JvxcXn
woNf0TNKuA2zHkUJO0Ptr3Mvb1ZfiD35/4vGdLmdKoDH+vIwZAyOGvVPbKes9GkK0CDtgavzf7g4
A+0zmd0XAVlZ3jNjCXPnl9qqPxy1d47i3rEkhHQX9+Y18sS16tLHw58SQ9jJ7UwPGAW9Pbqwpsui
iCPQi8yvHdwpwgIfVmPWLh8KJX/0GL4jHQbp6h0UA8N4T3vV6mHWmr3D5GE/4uNPA22iVrxZHkdX
vYD6PE3qS0M6c6Q9ThbTFri0G1pYuoq2u/G1+hyUigBSe+13sXdd7vPGGhDiqPHGFW12Mav1OCxQ
M/k2hUAgK/Fs+w7NbXoizhqYRp/8CYJwXu2F5b05bJt+zwDSaenuFVf7LtJryttgpfCfFnkZK0ky
0eDlH2S1XuCPAsI2qjjMBsfao7G8e02FdZnfZcaxWNJMMsBtXuliTGZlW1jeh3H3HfBMT0bGwHP4
MxI4d2j7aGl1sR88r2A0n2w8Rz835AlswHM5t8Z64L3XPnIdGFxhf9JO90uwt9n1FAGnh+L8vLRn
u1TO5kzLj2MGLoxsPNeXNI2PVew2bMVScgTEjo1FJGrR3m5w3KgJr3Q3TJoGOc6GVpOr681jvPsM
DNS61c4iA6Aj2rNRTRLzvCUwXyFgVUcuy6CAsZVbwM0JPHK/g881heC7HiX3DxRrswv1Bj6JtirU
OSoCgKb7Tb8I1ybGt6RD1hynY8LGPS4TBo4WZA9dWjptf2N9RzjfL0H1UOakwmTojcMFtAonKuxQ
nAPzjruP8pgN7UHJxSMGN/R185IoeXZok2KrEJDwTa8/Qm1ODp6pTJvZFW+4zy5Lm+010RJmhV8e
Iefhi0JYolUtv3u3qDRCU3yRVfOjqkisC8QeUCv8AGXybg4rIHQTWky7Mje3IP/qo6L3O0kbUzWu
T4VOfQA3lcexM+Vj0idM0jyF36lOOUzpnnKqk25TZP1lbXDkLZIzzkqM/KuHZqJaT2UV74ZiDCwA
NJzLmQnn1Ubv9K25lE9uiwOz97jP/en6ZMOxfte7GSsLS9c+lXJDUnarQgSlm9FvRMOc2954RHgr
cg1lDbmQKLgGcr460hSLg/+ZMt6LwXIukuYh1ZVw7rmBGVN9/9bMDzgx9H12mRn0Q3Yvm7QF3B/B
XWaCcwd8bOC3w5izSe3nhE65rH01ybnAbHhITLER+PXHMJ9PlpNsTfHlcQ2/OwcbTgPKAmkBG7+V
/wD6Zbed+a08cgfpu91TYNR/UVigGvU70fzf8aJc1enuMKCxbkyC9d7UlxVR25/yTA/U9HeZ4FHm
uilZhmGFSJumcwj6UBv93P4oipzlYkxDDvTgCdMDUVks9ziKGyuNn2sIbMzxUfIyU3MCe8jV/epy
1fbj2lafZO6IWyu65kowlx+8NuO+axVvi6FDJ+nQpp+qF5vbcuCJVoZ7217bTaQPClq//AZpgTkk
xUnHzI3Nu5uAX3VJlnNdD90Bxsm07Udqo7Dimq9lqnN5mzuWegmvIvRaE95mUl9MWWofFp0kAUmZ
HiE3Fz+d6Yi9mrFES1Ot3gatHxfOq6AgW+nWT3Me28Gay0suNNfPUnlHs2LuOcwOJnSpd1f4jdnz
zKEeTmoeGlrHYM96b7x4R0bhJlvl5T+4O48lubEs2/7Ks54jDVoM3gTCtYd76GBMYCFIaK3x9W+B
WfU6wpnFMA67J2VZRmbCAVxccc7eaxst1mBKq9/AT3llIdIFS5lEC7m7JoPQZLF6oHNerIsJmpI/
5L6dcUzII8HRTR1mEcN5J5OT6SZ++ibH+pnm3YPcq1s5DH8AS+KIUQIcIEW2TTnJd/pNC2TcIkhh
XY7ayYIJTG9SOYkRX0uDWdsr6YSV/hOzPFEQRUeNWMH7RmUIH5ADkweZlcjXMoSbkq6GKhcD/OL2
Gp/M0izNzvXQbmZLuQpS9VRpxrMgazfKIOxipT3M8BJiDawPOGdSSbtZ2ARJfEaPbbAvDG5HMd5l
SvuksrraU430vFVDLPCpgDxUJ89aDW+rUTlnYuhiETiOhaI4w0j/saNtIyVHQmxFqoTdq5b8qCUc
hSKbe4dTKloSSr4K2RY2J9EfLcQFHidLG042ZAyla1r8AzG5VJB7zQ6F8EpVumuzBf3iz/5aGZPn
zkpiG3Xy984PXxWxYHutRztQoPlayYUNQWQkwIRQaAVprajVCsLhztJpA/laQWc72Me+9cDG8EoB
rc4OITqPIraKcLpCW2hPvjbaUZYdYoXltFBMvj6ytHRjmZMl5Ly42/1hmmzycfsNObeiDSv2qZyN
NemqO0kdlwajb5e55YpFma5LjSOL3yKdzk6xT5hXY4a3xOVgASC8Tu/9m24JxU3l51ydtmrbnYho
WQXUKgBC/ZBVQVwFsnUXFYgomopir7GQdkVX7ao1MXrKxpjyaYWeVvEIjrUctL8s16l6NbJTbDPl
3GfNVo+z2uEw+QJk0EQbJzxL3QQRrJHw+gCVQ164owsOxsHszuEonYBbXMlicBIG39Wb9kkWmlPe
1yvBmG4M69XqVrBTr2gflo5BUqqm48FPLctNB+xznH0Ssd+ALv6u0R4lTKaS+CbFHsMUunhBOqY0
rNWGEksmb6HcOrBhbqbu1jS2oHQ2sKeux+xWTgQytPVFD0BkwixqNSybmmObn2wDa9xXAKm9EFuo
PYYafZicZIy5IZ5a8k8xRnf6flSt5rmgrcTJlooym1uxbQCXVMY6NqyaTGhO7mQOYwCCsxNk+rsw
ZwdkILdaF3nCTMzBkjyA3Si6bhuFBk084YCgbt6zpjlS0D6l5bQDOPEe1O0OdPQNrTbXiM0jNY4d
x9XJVib6nJwv7UKvSbboMxjuREIaebGG07wmmJuQrrgmDa+F9w3YhAI7vBOGHB1JtmEpyYn9oTPF
d4IXbWg291WZvfpGtsfH9r1Lq3dB8Ndi5weujqzAkbv6jQSIa0FTqUV19Y1JIm7Y69uoHNBaBQcr
JuYxA0DWxXT4fohAnDzV+N4k5n09Jlcw/JaKVyZf1WmFf6c9hcMsOllNGmOPm8sqmEe7udgXISXI
YoRWV8aE1bIVFKv6Je3CJ8TZypqT434cpIepr34gyJeI6M4Eyt/CHcGJtkQBaj1P32etAXlcMEsG
sul0pv5C+RhscKR2HuTrM2vxTjans2nixhXU9aLSMFKSJ6JscNUshBnTJbNt8ka1ST7EeXaiZGc4
YRISpDGUByFDwhQmQuGE0vQj6uhj1exU28HEayfSqU2b0g2E4FA3RCTnVMzsRm7xDDZAP42OCl4x
CVuz6kUbrxiUOmncRaDbnV6lcotARVqV+FhQOosHn5xBh2cEMVDHPyALr/hLUEaFd51grKWI1EWj
j0MP40e4j8KJx1fSJQtkpWA8SnsE8rFT4zB02rqk3s23yvIAogiNz7rWe9Xx5egHSZu3EwlGbhrL
1O2yNTHtz63euaZKODEtGHKUBIp6kWv09XNejweVc0K4KlWcAGqJREPXHoD9uDRNNaocTe9NGDft
KQ9fhDq+18Dl7DF0yW4ip9qrIog/iKxlTpVehoFzFik83+QoPkTwnehGBEtX6rVt5G8EzzgandR4
cR/xLaAqqpjhnmYL2cSQsolS5OwAkwVhQ7RVTRkXcrYXLDRptJTOcaq6JZnlpUxPIkUDATbQnsJT
1xyt8GpsHyIjVt1W17exXO6Cud5UVX+Db6zciiWflib5d1qrI5boEMVMErJGa9jpyvikxRVY6FEG
stqKt7jW8Eple2nsr8As3lUyj5AwYSOsVyoVMXvIdGHdCuxyAuWbX1zXZHrRsJtXwCvJke/oZ2Xh
DabVFSU5W8VXJaFsbIPxkdyi52oOlXU7xLeNkLz1KA9947vCtqGh6TtoCv0PbSe3a2FYlwke8BL1
Al3YJD0un0VcrFJIcIQ5dHK3srqbiHrA4CWqS6ifHYk0OcrYhlK1UgAgjBM1ozaL5F2udeLOHJJD
aCANM0XvPrQc6aQtHfcsp+R8XYV6eBdVoX9DpC8ZQARW7+Spjb5DZZ03WacI3xMjTbw07PPbGR3k
DyU0WWFkGF0JKxFpUuFVlGnD5MqapNJ6ndpHkJDDFVpaaD2mOKEw6OL9JLTmdporZWWGeXOY2AId
Mi0JX/2crNxQ4Nyq+LXO0WkUyaoS642AsJxM88R/Gki68S20LVr8YlT0knB4NvRaWho9Am54dIHl
oQ/n+pgCWrsylEzcSk3/0OQ8RtLUBcxNQv5glIlGs1zuFOKUzYCGJgHMQe0w53phIKxmQsHGTnfD
XDoVTfg4mT1iNv2hidCYSlFeLYeos5HLsivkzG9AtMu7KtaF686i8Km8FGwsYDMbwNrFIySPc5Xg
v+vgqVOA2FBHEtZ0mDOvUmdCwvv2XEXGDUK26GbQMbgW1MAb9Py7Grk0cXFNaBtpd1Xo0lMUtftC
fos7EYsaJxA6M1C6hpb+fJyskwmCDT0qYHdPpngcfAuq50HSg5VBzyXQz4XRb2iS2xUbO0P6Lgz0
FkNhE3eCOynVsxK/ggKihvzAdwsGgjOmGszPQtRPq06g2hc0AoqRBkmNOc0viuEDx0R7qukFsV80
3NktGrvEWHBF8VUQL8g6mrhTgHBQjh5ry2+X00vFrBJgCGo8FWMVNEHkWcK5MDkxMPHJxHzJ2yLL
ztUCajKjziMJjjgudI4rpWBjTdT3OKShO87FY5iv+zLaF9F0HS/FpBFipzcIZrOdGosT7ihSce5v
sTMe/N4kQbaFlTWb0biV5zjwUqP+VmfGC94khL918uqLgvlAbTBcKbPFzr8E2GcN4qrPl04ASrak
TFCFqorhgq8kvXXZtdSR7lQmi2s66oadpsCetPAY4F3tR+lxbut90yLTzQmWnQIEy7H1bslMkhRY
hG+GBF10AsZ3jPWK4rww74ViWOMRXicC1FwhwrUdxWPPTksGjQbcFPuT/x7K9ABbJK+C1R+rLjwY
7feoEZHqqGySVG2anW5MX1h0+XgG9HDF+JTPhVeQ/uuYLOo0yxN7sIoSyi5bs0x6M+K3umwQocvW
cTA4AXT8Hw3xqK2xzcYch4FUhM3sp2nMVDKYXqSU4RXaOigGrIyZYVAbxUIYWMHd1AaFZ5qK8T1b
jMoiFTc3ALyHAOBYR+IDPe7Q6dR0QHytAZdIUvzhKUgt+6fD4I+8Fv/TXBQm/J//7KJYvdTF9/+z
bdKX/L35aJ5a/rV/maf0v2RNp6+GLcKUiSPS8OP8baYQICvpKlV+osZgqwBK+v9mCl3+iwReGXOD
qcniJ++ULvFHKmwaHSq8Qvyc9Sdmip/Wm/+2UmChwJuFKwO3EqYlebFifUaqFHkoqV2uOpDnmusm
tqStWgd3vtnSeuonGtV11HgFbpxnso3Rzll57cRUy3dRnCBOrgf84np4axKMvObk+G4ORntgr5pc
j5LxBQFmsSZd/lgFJSMRbZIKAeYCzoSZA4JIayns9+buRsqj6YoIyK9ykBei1S+X4enjjbJEi5bz
hV1pMMlsK4j5dkZfah78HJWaA8zIvCuVgmN1oZbUEmJrK8slwuqBbcxNiFxztFsjRs8RYaL34J5n
qzhUzA2sFIVjK1HCMB876pZaNHfM7RML+YhsToQydRVX8GLLCWeYLROXeR3qVL86UtpuUa2xIqqW
oMx27GcAuQXZf1ezQWHRgS9+E5Zyg38jPo9mKbyBXiBeR67K/tlKMjJ3Pozv89/P+iOv6mdIxedX
wJiRMdqZqBVUCA+fx0s7pLOqgYF2UC87Y1pIj5yV8VbXqdFuQqo9Tsh6S4nPHJRtFMiZaJPEM9yk
PeQ3h+8B4W2bXGEMp2Kc66WM9QZ8IzJ5LXMn3P5f/GB5oUxd/GC+H1wa+Aew6iyf30dmkE7RS6lH
U6KmlzVvZYzKspYkBMTR3FwpOexOnxQUTxvN9DHVjMmRLIplQ0F/ycZkXu6Lepre2djXaEDGGdt1
LVAgGE6zXiPREnUjumtbuQfQJ5bIh00TfUZOTaD+26r2H+NDfgbaXN6JqvPUNYVQKobn5zsRydw0
G74Mp0YKeNvmPjq+QpPfWlJDQD9HWrgT5dK/j7SltFJ05O9RRK8J/+sCHn1QAYQcFHF6ECulffA5
HuDGY7PQ0H1twhuIlSOZKvjeSZGZJDwz/VQ6Giscmz5ljJ99dtA1FR2C4jkhVl4DKZfuYKiE71wr
6Z24V7XcFoecA+LUTqmLX7u8noe29XyhRHNsCHiQ3MEI7wwK70+dIuEs0cPshu19+dKJ/GwELLR5
Z6vswIEG4eiMGUtzyGF5M0lm896kJfTOMQ357UVWT24/I0Ag7lc4D5ZRnopsAhdvtVJ0/fuRv0zh
vwwkylo6bC7QadJiZ/04kDAx1jWbEon+fFB/1/o82RixXuOcNn06LAGiXm8gF9YmWYUnJJEaaXSd
ehMPpPQ4gsDbaEROo3V/5oBkoL9C4XRXEV872ymJYycqEWAjdQVQkG0OQXy0ppJ9RjX7RFkNUjkd
O7/AZ5bXg41nm1eEQhkTftNh3ZT6Awk9SehoIHH4lwDTOzSpoeGECctXLnR4wAqYechOUK03QXjM
6xSNUaAn8S2HNcW0F6yLo5DBTQ56HxTE/eIggDo8CNPBoA8plSqHGhN3vYdGF9quiMwiaWTOhkHW
HI2u0PSVnMrl1bzwFmBOh7tiGNhaEh6fJi66/uoQZvwFh6aTco5k/USEGliiLu8QciXXcldxsMQI
s0J4HKzy0jcedWDAWBsKLcQtBebeNSKBHoffDk4VQDXOJPMBTf1yelbSG3m26Jp/8er/4c1bLDu6
htPZ1OWL9QDYeaKLUiuDRmBsRQTbHBLMUlcQpcT1jGQa0HnavBZzKH4RXHFBH1+WZ02DlUTQpSKD
WbwMqc9QrPoI02WwPGWBeqQcv8Xs5Pa1Ju8bTkNLIbJaaxrqWZF9cWrheZKjLjwKVqV6VslQGRow
Yb9/IPJiZL6YinSs2xafAXeuXALYpVEtmC8niR15pHihavTruGQV8ikmUyQb5pWCz8wB7ZLaWi9Q
CReC9D4oQLsUIVtZHU/bGjmn4hpNYG4QqMk24ilEO5BbtlD3IUKlufLG3okiREOp9/c3cMEK//lc
ycxgJ8FGipzSn1uADxTEqftZarEkx8cbcNDzeBo9sGFTvvET6TadFQm5sGhGiKHaaiOmGRzVOKlP
SYkWIosRSIW5Toe3zyMsOsrAIo3KRCyuaJAUvhd1veWWkIMOfO64MuvKRP4lSKFxjH34SrmZpVuF
4JMbLU1HuLToqhYNhcosgushkPaCPtFzp8Vn7i2M9zH6UQLgyYWZN3XCFKIqzfQkt9SoUz+WnrJI
kqmHy2HfU9KZlRs1oX5k1NoIdn3SD0QO31d6hnsNSY8rTY3u+nHC7NXDqJm/+F6kS783o9Zg7MNS
JDSNjdSFPzeeW1maJBA6Bv6DO59Ark1Yq5ylsxx74YxRlmxopvGqzvY6wDFv6EY8DqTabgd+pc3R
z/dC0pQPuqCr69+/e2W5+sXgNXApAzQwZE3UjGVwf3j3wKwmGHmi5Ax9ljxWlWLuBYHiASkWK6LA
9VVKrOgaoQ5h9SEtRjQY36o+GXYWAqu1PEd0IUT0Tx3FdLdqdWPddn2FmNek2RDEK8kM1XuUQxxR
4Vkf/UbImLVjwWP11L4RjRRftYRhrDOjQ5QjVMIfP34VkCW2aQk9nWloP7dEH25QoM1uZtXADUqJ
fA4YkjuxU4nqxP2CGNCot4XaYiwuKL+Jqqukdm+NkafrPXfQIZYIOv1dZJn56rOTfllD+WVgTlnY
wAAAgLg4bZRm5ueiTltdytX4rBp57+HJ7hzJ6LcJsakbRG2Ioswn4mg8Dia7kVyDPwOgqnz8sPrw
jxNnwZevX6zjURS3Y0UMElCm4Q11nr7prV5aZcC+vpgmlX+4XbIjFM4RUEWXA9bnkTZiHxRSkfyF
JhhTGjyG9cCNsYM3DAYSwtfnaCYfAeWnVp4pNDXPQNqDBzJ/AoiBI2LJXkNbhEEfna1hAZGkxbik
8CAQq1IVefM8oSuYs3RewkzQixTwA+N1FrbNUdYX/ZDSqKVdU39Er1nULznbdMT89C93cE1H01OV
+Au+hPbL16+C5wQLrsHwX77ZZUf+Yfhx2OxFanOAzdmFuBSvMqQ/en4YcMze085Svb6YqptplJUt
pZ8YCfGgnopeNTIXaDwBfciNbzG1abUdZz3BgD6S0De/tqbbaK73YlcXd0s+X2NjsIHPBD+pfqGE
Zz6whGurXgCXZUspPCgMG4hbgz5aBOs0MPK0Up1RTTHIgQK7xUrRvgy1ILyLVhZ9CwrdfEqHxNwr
gmy8Dq2KTgFqYHLEiTOSfdIOIr1TDVlfE1LSmtsU82SF/Jh+3J3eduNTOUp56lnFPUe8XlojrijW
qhSfKID6nhY2cvT3aP6josr/ToDFkrD8n0sv6+iVHlX7Un8suyz/yr/KLtpfyCI1E5bvgqGWfn57
/yq78EdsZ0Fj0u002FItcWD/glgoOqgbRq9Ili0RZcZyCGiwo4X/97+WP+LUqyNI0kyaIqr0R3UX
8sc+L0OoclWCUpdfqGuM/0vWrz8HYQwj+QeN9nA7b8u77EZ6WooErWNilHJ17z3ZZTvkJQdps7Ql
18OaI8fe2k/ftUP/3m6ZM67yu3QrnNL3+F1ytU0KM8kz3oaHlvSZl8YTHbAPTuVZG9kpt8GGLeF+
3vbvS+KCbBNmsENzcl3t9JfwrP6INjTpD/KLBe4r3RCgLj/Ud+2h2QkrChqn1k1XeJScdJs8yNfl
YfD863irrIobZCdeep686pq2b0GD6y7zoo2K+H+Vn4rr4R4qKH/SXM8Hcz0euod2W90IJ+VN3qkO
Zot1e9DXyZW2qtZYIDaJJ+7ApDr6j/hc7PiVV8re2PgPGR1m23ozf1B3DtCJIQvfdESG0XnV7RRw
4a7agbHBQVyfrJW2Ee+D8VTtSuv82h2jXcZ/NrgKz9POOk0PPMID9/BD9vIVKVB2tCOCxUMQezJs
wy5XMCjuqH6v+YFO49zREfQyrzyIO+UA28rBLHxl3vm7fEWCr0O7y87Ww/fcX9WdFz5pm2InrawV
aUAbdgDowZAY7f1nY5OsVZAb7nhNv7jVbH9Fw6TBT0ZIhptQEeHvh0cQwSQ4SHvEosMeKZ+jO/lq
3Cv8rvFA3SVzzG/t7ZSjb3MG3dae5kO2ia7LfbUmrybeVhvN1Z2Y+yIzm8cSb8Otsco2xTrY04O6
a56Fq+xonrnCI1FxeN68cMv20+SxEy62xr1+o2yqxo7fA5LsHpN9fxrW5o/piEWof7Ru6G48Kvv2
tj7h+ZeQDfe2KmJaoGNpCxvxKlpJHkWhNSv7qnsxd9OuzR0XWC3dvJNwy/jsnSjMTxH6qJVkF0f+
fTdyZDtY6XsaOSJqEDtao4r6xo7Frq45M1d22NrKFQ8tyx3dHTdkhaCMlO5AMxOLC0iVkjtdpxVq
3szOXjV3dKt16LaxExzPmWNDar2JVxy2V8YmfV+1d7jV9Ac5dzlqDyaP6ZkTFrlwHhBop/Fkjy64
wa+onrPjvM9X7QlQapDZNJf53hhGojNuR0z+KHjpF+CxXE7Mdt2tJP2pWxw77Q/WEXuyfqQ+oGb6
0s6obEbl2Nrnt2ZlIMv08k3lqq7fuK3oKPf99XSr3QNyM3OskvR0OEKBTSaAxkHH7Ib2eJ961LI2
deHNcHBlhzAIMT1kiOdZ6UYOLWQ49DQTdgt9cdqIb6NKFAVDV/T8NSDB6aXazY+5SP1yR1KSK1HM
3flvxV13BhIc5p6OZWLcVVsiII2XdBedtLvqByf1DS54/8pgWmpX0y4/qGss++J37b7y5MZtTt1t
6eZ4hpRVc4I7YqPsno/aA+Zchy6xi244YTZa0YbPDco8LKxsTMg3FlQkJ4athNsAHD0Wy+Soz3fA
Vd1+rdzVO75gW78XZQebSl9cA7AzAJMAbjENOz4WZ/XdxN7gjaumceRdFSH72BrpMX2JboWtvkYN
mGPXXY8/6Kw56AgekZlYOMXt5Frw+Ka3IRVZ5HnKC89XfGpqV1YfdST9Tva9rB+RyKguFC9ofQMN
3Y2qe7J5VFIvfx0EO9I3Bo6ayLfrPUfW5hv1KjvzhhsgmvRYXD3cK3g9Zo+0DwYEtmdsrMShL/lG
SfGM2nQhKg/Y1978KF0pK+W2o8kbnkcCBvud7CUPiJilb+oeCW5+X2Xb7LF7jGZQMTSoNiX1R5pK
a/FYm7rzbOhrBMrNAxoCXX9ok5UlPi7quA36D7FFl+g1qSvSdXvCL6bNa3qFdLatF571dIsC2NwM
txD4HxhTDkz38aq9EXvImDa1q3rXXifurbGVIETaMwJ2czUN76F5CKzrQHCHx+ZRvBYxuK0W766w
iu12jaJso3Rufi+czZtm846ymnA/0V3yDo+C+mIcRZz33VOFxZDG+0rzh6MU3MA7PlHTGoG9Phvd
fZcRUoRuRNYJMQLPA+fHmdYQRzLb2EYuWj2Xfq03eSikHQ7Y+P3s8I7/zlPqhNchprtiWPFxSK4Q
7mqvK4901fTXzOY/64KxxeUXbpk2aEk6uf6oRNg91pWOtRVb+mRT8iE6MFNdpjeIJUbvCg9wk7Nv
lkroOOl/x+hJzJ+kU90+S8HWaJ0uODQ/AJjZVfmm1ffWSUv2HSzogyqu3cpDSHCC39GPzn3vecNb
1nh6jJPZiaEt2epjML/3Rykl1QWcXcA86ZVHbG7M7Q7DfjSYVxP+4LpbtQT/TD02QPScZxYszG9v
i0rJzB9UkokRMD8KbjgcIZUmtyRKoaexsD2iabDjXbcd3NKpXs0b88qgROe2x4oCDHmGr/xPe0x3
08E/aU7mVq+gobZcipeK3slLDyitqfYIm3Krs7ioz+G2ey0re9h3r8p52Kh75BRDb6NxTM7FAb1l
9TRoZ2kDGN2VV9wr8Aq0QeOaf8CCIVLTWHIVaSiD09kwVilNg942ho1mekayruBaRzt/piUCb+Jx
QNn03m2JeAZ1YQiUo3c+KphxVRjrXbhjkDGa+yM4HpzVAMfdF3MDH1AqVtjrB33nt2ex2NEdJlXh
XUSu9q8awx/tyu++xkz+TwJIcnb9zW6cqJy375+24vz9v7fisvWXTh3Tov2Jf0Ei9PffDVDJ+gse
oEopgCanwV/hJPlveKT0lwHX1FyiZUSaNsse/d8bcfUvc9mDW0s9lgqTJP/ZRvzTNpwiiUmXlbQy
Q9YhyVEu+XxazQbo0dkEY1jO4/x66JT+YIlVuBFGq/Xkue6uVGPor8n2Q2tEwvQGbVDyRyWJv3+D
sdR5NYh7dDaXo8KHE/OoR5x60ZM51CWlTTGL1ZUhCfWehqD5RRfp86nj70uBfRRletI8Vv2iNDeS
3ar1oiXYtcG038qVgZKhapDqfnj/57/LaR8bhT8ZfP9dZeNCFoTPpbfNy6Ia9bMK9+GektY3B1Pk
norR1zx0iOOGcNOKTV3b61dQM/BEgUHCDVDlkcnqNKHm2lZGN71pJMIc62nQ7vwgR4Kp6HXJgkqj
5y6ZEGlshj6nDVYNLT3RgCCZpYPVNzRYjJ6QGVFYgvqmYZnIEY6W32Ddal5RGkBbxlRSGi+o2uHd
yHXDw6dMNEgfL9VSWNKRaJNioU3ebC5gXynQy32NP2he1QJVX6cbIImg651LdUcbogm/KN398nZo
OC9pq4YEbVVUxcu3o8ipb2Anhw4zvunVCKGC6vnu96/mojxryHyHfI06TQVd1Bj9F1fBXjPIkQDz
2wga0gwCddhP/qiynYQ1iN+t9iRBm1oUMEW8sQJcvnwkLEQ10GZo/Z2bKdR2W7NEgtczmL4YOp9D
cJafJ4lL7RhhoUGAgbX8+YeRU8sEgKclP29ucAOVjb54xgSxX1VVzUEljYW73z+Qn7qBj2OVKzJD
IadQFb5B67LLMmYjuAtcHaCr+uheyhKT9EVxzjZBkVZvZgJzAIcpgCvE0SHxOgEwAQ88v7WW4kjr
HYk47W95Os1wSyH8YBJLMjb7aa0uynWUxy+mP8NbLuWEfaTYNKFli2WJrvz3N/IPT47cKn4/ofGy
pV4Wfrs5j4mlzhk+YnY/1xiqIhWoTNeqx1K23n9/sc9lvp+vyVKXdCemYfqr1kVXTKBUS5+EnjJJ
KP4RKBxYcp7BKRd85YtQLmorH0v2f1+Lt4PkBbKuImsXJcUw91FgdYKPKJP8PLZLfaB7Ri2DZEgk
YdpUJgwEG181jtQJ8yBy5do60740DWSVJQ0HMQ1E5IK6AHuAkL/kvrFG46zHELc5clQKjve2T6D/
qySXu6I1pVe4xA0YLH1I74faZDQ6A6Ey50IrayT5CrQ93KhyKzg0XsUJem5fCXYR5PK5VeHyYwKW
9ethnrTXUcM2BcZCKHdFTsXfzoKG6aol5YXDaRSC8GKQgKgMCfn7ot3xT4Obr53OtaKqzMc/W2Ef
PqfEtAjtRquAALbAxCfJZUbQozxy7jHHXrsnIqN+CnADSvbctDpneQkmekU/9ETFNX5H9khXP+qU
+hWOgP9EE0c/66gszwZKZzSH8ZDIq7QfpvdxBiBn45dIXn4/1qRFpXHxhVrMiyiiDIp2xmVOWpvW
SZ/itnQKcFMZeLu8p0iL8ZukRZJ9eVM0GnXZXLda1bowwEY71UgvrPWKbJc+h8kKTklHIGF294qO
SWcQWHxcQAqoMH//Yy8ncWaTT7/1Yv7yTdzmVPVxtRIRhPeXpEytMWLv91e5CCtbvgmZbRBMW9Rg
Cry35Zv58F4bKOpY3n+aR8LptVqaUURa4Y7RwuC+CLo0pw6CSGgawHvhmyShlGharTv//ncsPYzP
b4afYRIBbUj8FOuynVKSABz4VREA48SCBxxouMkAe7wKZakfjGRAJ64EioEdUq+/uPSv0x3bP7rd
rGNLO0++eNBGhZC4QxllC+EMgqOJqwO1eTLup5yeq0iq5xfL8z9dEH4x0ifEfOTEXTzycQbyiugB
oSnRwW4+Ffqm1asac0WDXqY1si8Wpl9HEklwLIO0U2i30zj5/IpbRg1IAvzRQ1rh6pCw+zUkJf7x
eOUq2qI00JG7UTX/fJV0tKw6HbirsLbUTTOItWuJkrH5/Tj5x3uh0q0rlOMl+n+frzKYOSnRFvdC
S39yNCGpXEHkUn9+FUNW2MYj1KCtf7FQZD4zdK9GgZNUxLaqaGc8rQ3SL769f7oXtO58gzqaMuny
iWkBsV8mLAjHKBfLqdYq6Wag/XPz+5v59dOiUcpbkRclqPKL7kQkiUnTM17MkAzDqlBGZVXyV9cJ
nfstn9P0YMW0daUkV764Qc5Ql1+1IvFhWYviBXK7eTHySoguFanInEiIEfKADhd3bYWzE/td7hWz
RUkSRI8zL8iATn1rUuuOnZBPdHBUfPHRLcPv8wQD4WXRfC5nRxPPwueBo9EGjQj3gh5SduVLUBVU
VBXwz5Y6jV80bH/2nz9fS5WYS1goNZoz9IE+XwucSw1bOfMB1c/WA1+7hTM8xrrucHxQVTgt0WCA
QRHFnVYn+ArMNPbJfimAykhBFz6gDAHphSUpaegzdmhC2YFrwioD0ZhSvUirwplMywcrojRxbqv9
1FNIkRI68003Uq0D9tOTjlOJWrBWyVIOvvjaf32cKts1mrM0vky2vMub/7BsjDVouMmXEeD3bKkJ
hZEcIWi7zawQgvL78fvrdMmmgV2bzAiC0ypevDlOCumoSrSihKwUv2NSbQ9CGyScOq0fEELbL3Y6
v96ZhhRGJNaAvYlCv/3znQFZzxTEhoCmJkxJMVopylhtLNFgkUTji8d4IWVYll9uylDoBSKykKgi
fL5a1hs+GpuFZS3Xs12KRr5ryRTbzWXqr/w5F1dDqhgPWWrKN11j1VtRgQSSSFqy/f1T/nWWwIsr
G0vKBiIx07p4oUpvRr1aMWYN9JqPcjA062gkr9muakiydkfsPfZsUfOwVWpfbMx/feTLdC7Ty+TA
Kqo/9+0fBlMyqVKWdTxygOIqNHnO9E1UV04o0Bf5/W1ezrnL94hkw1p6pZzRLtfCzocm2ggxNdi4
e0M+Iri+IQd/OIRU7kVFvMQBipMnS/znl4rarZQqxDxObMzJFWwszCIjFGtCqIovLnUhTEaRvFxj
kcHAd5XZmi7P9sOzixOtkLNCBCaEMx/VKEJbEjgVKlH9NIJh0xXi3jazOGrz1khC4ug6fNMT/MdR
guMcmxZ9FXjAELmTBiVbWefVoWoTC7zHMPbGdVd3lJlzLdVEFCZC9NgD2wpsEkaH4hyZuMjWMTLz
xz99T9wWtgaVbx9x1S+3paqwqmGMYGPO2s0CfQREAfH891f5p6enWhzXdSRmyKGX0uHHpzeFlG+6
FB+MhhnzG3rgOLapOAkxTY9A/lb2Mw1DEUzHbdvAOOLgKDAT8DakpyRIkc32qgpyyIrYIGh+7KUR
4NikrkbsjMSzMHtjhaAhRcFgPAHkrdHkFnILnnZUfMm20losv5guf9nRMyI0tOpUZZiZWU4u7gkt
JWzHOK6BD8R3Etj6l2ZY+ttTZOxUcGYe6EH5Ziyz6M6HfXnQ5VL5Qrzz61fGd8b3xfUVTlo/Z70P
g7LLUqNPfaV0Br9PV5EPClWK5uCLO/2Hq7AJXHY0qsSFLqesoG/jeCjy1pGqUMFHKmtbcshE7/dj
5JcpmkKqISPcxeDCJo1Y789jBJwEG3ZphHoFQOGxMjLrB9RXRGaVb9510f+j7Lx240a2KPpFBJjD
a0e1crQsvRCWZTMWWWQV49ffRT+NWoIaFwMMBpgZs0kWK5yz99pOsWltVY/biMy9t1hw7q9MG9tT
1M2dPDFgrWXn+d+thctrRULMTE2xG2z5Mo3/58mmlojmvCKN1rHvocyuCSbAscYecjp1pWWT8vFK
zF8sSh5beYanc7QyQXvqRWIAjyEKwOsu8WvAUvQrj7IiVoygWA8pEVvrNnCraSvtzs83fgew8tbs
Evvx+3fw6U2zwVhEYIzsiGXCXf79f+7adFoh84xgQq3j7NJn0d9Qqe1331/lU42DU4XD4oDYjpI2
hbyjhzuxga0DUALQVDDjSYT0Owoq7bsH/4a45zS6Qr8FIKbF2RrL2r9qxmHIVgLANgFDcEN3/tgn
dJAszP6mDkJQ1Nj/0ipKz0vwYXs1ht6D609QFZ3S33z/85dx+OGFLb/eo83BroXap3+0cclqjJyV
CRHKc8Gt1TKF2LwEoJDScqpC+HkYUkajuMqhgr0LAqejwTGqNAYDZkMhG4DWAVLts2qdqAG3KQGu
3V8VeGqEqO6VcpOZmX1BL8SicMYuL0S9YGY/0E+5APuk0Z3YTHwxVtAMe8vvcxm+S8vnv2PFzsng
jfMMm6eqctrpw3gV5+2JLT7nhuOnjSaZNZ58ICYGpp+jNb4TgGmSBK7CbOeKFk88Y9StItiIuxEs
RrbldBHeOeSMEr7MkvKS60oXq6IIjBeRTeaT7mr72a38/EEUU7slT7J8KruFH0WMSPZLTjJclNxZ
aG2dFnS6TfYlNBoK3dlqdB3j0UUSnNzWqphKPOyG/w+nCNnDA3p+ZfPiXovMMv4KB7DDGpQgqNgo
jOMfGucoKcCyCg7K0hFgOyxfpEq4MEXQVsK/gXcA4iWM0gDgHBsqWiKRyN8WqeZ5TOcETIyNswkX
s2f8yexmeCAN0I23rpnM9mpoPDyoDmaNn0M0JDNKjbR6bTxFK9fErQzj0CzhHdh+G/Q7q5m83w2q
VE36CObgTU6V0d9V3gTFrKgjKAGa5GmTYUxy7uXYm2V2CGm1vXrpMCzlupQ2Ne0NfMGJb/ZQRsuC
RBB7+TKnpldkfcdkoZAK7fTJIW8iDM4j9N8IsirVhA3AwehJVdVk7IFNyfvOqdunGK8TyhNaeChM
yIIBCxF3xXUxZvqHwyIjNz1w0D8Ya/RrCBvkEk10OqwTk2zTjS/m6rc5+kDMxCSgvCRtBkOeZF18
JiDBLiBQRSOg6dr4A0usQdWWVfMPMtRKQLZ9YtgH5dk0SIqqBG9sqxIHgcZ2Y5DcNARvtTePoH/i
6M4jsmTYhpNlQ9qPu+5X5Ziw2BiRDkwrAES/hEf6OED1eb6qIBLOe8jBJIUwhf5Mndl59aHg8uVO
rdWuZUdbb4dNwKYaQJR6ilQKizxf7cT5EXf2Yu2leJvt61YQDDWONhgKKFF9spo6OMaRaKC+z0Su
gtsFBNped2Tmwd8rSsyHJIJjDfcCdNOrPGxgB7ax4o5Nf46sLWn3qbmpnaioNkJ1wR9ci0a/BuU2
CMq1BSit2O98fOkuBfqbshqQ+/iVstyzPqx8H6OZQXaD17SgwyY6COg3covj8DAZtONCeL3rbobE
DYy6dq7FGLXLMyTHudYWPOzcM+cAKmmGld5FFIxpOwInZIgiGHejiPUjZHGy4G2Rpz/rVupgPcxz
/yrisg3XfjBCtev8IMalz/nqMgat9tTbGpRU15skAHuOJF0mKtxOrRtRIBoDuFB1ONZlTu8UyocP
t8SiJNKPftReUA+XT5ANUZhbve3wgc62vCthYsPSmbLpz9iHADKlAjWNDa5/LETVKrQZ7Nb5OaJ6
0YQYADgeA3WZhCFRTRaxEOR8e8FLmaTdz1GGDjIjtmom3Y5c85VbGn1ZMEfFY2dOvntRTL6GJUjY
1mU/SMCeZdHRa8hykHwrJNhTt9bKRLhljd34grcKUlIg++k2G11Trsyg7dxzKUvbPIecRdhJU8R8
vaXdV3usPw7yKXwtUC/CuD4M0iDRg885ci6iKiIoKDTDnv1469rWZnHs7rVRACImgZVsGuWPIG/T
xiG1nVYD0WHlSBcFcmc0cVbvhLXJyLrZR1ZiIQPN5TCtcVWm72PSEE1bhbHaGX4TnPsV/DrboapI
WkUs3zgeIWQBeerelkkvYRb7TOLrAnrR72ThLa0daZBnk1aLatwG2XJl5xWwpMRLnTWZGDkxNok1
TvREqzwmuyJIYZakmg2/Dnshz0xTZE+4PcFPeCQLu+AbncJZM58PBflZBCovVgqMl5PIkDFOKee/
jasLSBVu1PrLKtA4dKFlp94zDio1tp7BaVdKkAtxNjYFArXG8ar7YG6mPwSWIAoLtHZ+unpKG4RF
DivJoLIoX5NeHYktqQUKbGE79xshiMBiggyqbqXnjJblgsqbb6uwTd+6oAyHSy9i9TvToakg+umB
PhChvWwOc87U8QaWRY0GtQ81sFJCYWbMzg+jbXAWBaqZRMh56GIRVQmGJ9z3eUdKrJl7u7Sxrups
0eHH/UXQQtNrhMl3CpgpSOgDBG8CNk6V0FXC/LQRfO4oysBIusZKFN1jlQUQQ6vHsGfM0MNEXXaT
NfKlxCvMIZNgp+KPmeU7ttUHrzfXVGNucBpex75Ja5MkshDel2Ashx7gPPhG+yD1H/JGPCtWeVeq
C7Kw8oc6z66Hqb/w/PINiA92rfpqtl7q7rFIBGbM3xanO2EFB5c/QU3ZrtTpNhPOjmU2gGMUFpvM
Bf/UKZ+kEocDYaq5DUJsY+c1gWME0pDytozNmw7XB3xWK+3u4yrwQTd70XhGQ4IkGJP/1kFGZnoW
gEtlitskDkaoDM0+C9Rj16Njxf1hdaK+ioeSaTflLQXBnTuWB21waPVhbum2fWbj8Qi7hiKkTodX
swraM3OCWT3Nr37qbRsFLdxG0By29/B8noCukOrQT6tC2/ehTO5yPzh4xVOYYJ8V7abjXLgSLHgX
jDK9lcPfoknIBUXlLKKelqV+smRy5aa2XOXjMO+dOT2o0QnpYA4PQhF51BsWUSLBoTWdp1jlv6yW
2GVte5uyl/tqsHcxTahVXVY7ejo/R2JArJRKXUoLx6zNBxswRQRLeS1DjyI3GSncpk/Smb3X5IU6
CH5JaCIptE9ymPrztoG1yc+49YUHgW94NpqfDranxMh/57p8VzHdp1FVfOXjZZIX2wiLZBiJm7hc
gtUN65AnlvMaZrz4JSHaIYj83EoRBMfTxYC+loS2zWCb7zUDaNuU83vmvA708QdvuhkS77nke1ot
/NTZN8+SzmvuB+Jpe8pfPlLh2B62Zli/u1ZxNsEwCqpk7zUNeeIJuWlSty+2oWoCH4rbMmvPCHNa
kfNmrs25e+PDv6lD2NA1tO1tFzDFNfV437VgJ2NolGCV0ftmRl7gdBEtO6YxaIlir64GLc3L1owX
bnkTPqcMHfdgDt6VE7hn4aTOzBgRMpjfy6KnER2El43nQg4ka2RVOsa1n6Nvjn22IXU2nsVsZ/ap
Kt6rHG/xLNo/uS0eh9B6CVrM2Ur96nsfWaGS8CsPQzJytPW0C4u/quv4shDe+MMHsv1qoyN5F3YJ
ltO2ApLrwTxBURDYfAxgsohIo1BCqIfn5rChZJ9FCrjCJkQ8XxMd4Iva9YInnII1LhoLn3Rbq2xF
5n1GLKOt55/5LIi8g2SZVZs+llip27SHPRTC8t9ODfWv0lnWFmXjQ12TgGMjLLfHgLzHvB76NZl+
5l7nCZF6szSsjausDL7ewm8XfBZgIX3HAC9T+6zT3hRVN16eo1k0zZpUek1kxRKp0ZM2ieQmQbVL
kgfl/9h2EgaR0yAnCq360ODmDrb9qFsu39RkwwS0+fgDdNj94gBR3TV2Ot67/tDnZCKktAcADbYD
h8NCsqc0ZI2Mtg3D9xSYxKt2e1g+o1M3d0HP57XBjhRm6xbRChOYNkhRks4EB48CEiL8sQFU68zg
NeWUF926SDXAxCyYyWaq46Ju1qosYw4+bdOA+2N5uQ/xLsyshMD3jEht5yIbrFVVODiNO1SyyIQG
kMRryx3ZiHij1f6WykW/XInQv48IyCDYx/VRygKoZLqUU10Ade2lBaFvkOxMBUqlv1PsOoLn1ALX
Spqyd5H8REG3cQbHy1lIBra5g10QsZZSHesvmmBGOjZZvXPvlGhCrhum2AIlZ6eCLd2rBJR+S6iZ
Yw6KPFCj8/7mVWPQyGm65NntqZ6svKAk6jAyLLn1C90ClMVFX08q0byZjiwVL+4abntWmOyUrfKr
IBQLVSHXRgs3PJjTdZ0nZBwN3oDZTAaNYPBEUt3O9DqBpY/W/FTmiKc2VDDiHwRiVG+ekdnEN3qV
9QtaQMQ/diZAVcroV8XkWEi8+1mwMaPO4BFUu/T/0qqL8h3bzT45rxsRTZuwIweNIdqgXsCtii0t
CnR4RoWJdJTEj7L7YrDw5Tdl/RwUsr+m6sDNw/ziKdOuNJaS8DCEK1WbIVp621gEdTMdLK+uAnYa
RWy/Mn0DqgTBydoedj0bOOzoIqT1R6I8WW+SU5nos5/JWDmoovMs6CFF+sjusPZ1b6ab1LeEHTl8
2m5Jdoidix9DUZIXlpdLExhFDs7uMuZ7XJVJFf7MI+Q8q3lCkrkuKzkclGOVyx7JJFNU+xkWCRDC
GJ3yOLszEoWMfYgn2ruZ3+U3sU8GFu7zyXfOvLntiRUUIdDXthreOGlkqF4cOH872Rf1lRU0abNy
hJG+Sf6Hn37hYD80m9BGrIyFtVtLQbZw3ijMRpDJI31rxWX1a45KeoJ9Z9i/aj+ur5BEdNjgeyPA
4cPW+7fB1vkOFvfM2YBQn3AvIC+XnJhgF6zbLpPg9nM7XRAPHMZ2eu6sYNW6ZumQClgvETwIcNRW
zlg/zxKJ1PGWbmcrN8Ewd7+pvZh6EwonevCTobrlj+1fSqvmZF8gWnpIIza6G7DoHXJ+1ei/VlPF
902dqxfdEgKxnVSOJz+nhsAxSLqpv6IQBLcqH3R61raAi3eJOSWSWBOXPa0fF/QmoiijAgILYpKb
IXONEVzvrPNtGFnZs5Wk5XMcIZUl4Gbk300S8LIofXHTGiC4+PpLtpQGKNhmVVE5wMUk5gW4qcVw
SdrRklMx0fhd95qz+5pocr6Xno3AIUw41nCYkIj96eWb70NgZhhDPLN9rqVba0qcZWCufb8jEKGI
wRiNoNRCwJ4MACJbRkT/hS18vNbeRU4iDBQYwI4IuSqDNC3PoNHjhVelSVYJH67V/c7GnmyGirZ8
CYGAvaMyiUgisNbooK4yk8o1ArV//3XR3ldDxSEgBGbC3rYYux/saQ21teBywC6cvZFlBebp7TRV
yWNi+uqpBjDMEpaIwd1SumBMEJ3H0h2NlD82xEEEekfgFvbywYLUyZgjNc0Xo/RW7VBAqa49L7X2
Xh2a55ZGiLQZVYCKnkyvUJGPGSW3aTDVeGEADNFK0gXsONV7nEZUVGPwnl1DE88AKXxbEvTSbGTa
48NwcyOBvNoEL03lw01GPmr+mpjP7F0vW/OF9Ib5jz318i1OYlcd5rEJrvRAst7KGZL4bkqzyN6X
U6sfDPYSzbpUGUMMgCDxDjlk6GbPMXopeAEY+WOVncVgSJsMQrSiGLVyUCa9lUxc6MdKVsWNOzZR
tlFJp0x2FJ3eQxomn3JQc6e2Ibmd+D06QodXsQHrl8Wryu8oCLjmuY5U0G50EFvklwaE5hbKTW60
RXFsS8gS25s06WHf1sDcQek1rF/kJCXJrddKBgOUliYliDUjsCSf5s5edQZwWtjSVvlT6M57t0wW
GdanzmbX7EjOOQZdgxEywLx3Z79+zYtIONtghCM6lcbcgFCfit80BfwryMj6ulY+Y6pgV+xTc2yH
XxAhm6s+iag2CTP8pxpwoQb832XmCE2HhS6U8iptno/11T7PNBxkjo5h7HFyRN64koN+cQuvPNGS
tj6353zEy0i/7QilPu2IoyKry4SskVCwhYhGr+Ir66xHGSzxpKIwFvq5zaGYoU+pC8tJYb4HsaLc
EVuQ/FcOBQpANkkyTlthyPDZB004ctZuFdtgIjob3mMdG8wjhK5yJnA5NMZtmf4OslRggMsquJd1
6Cr/4IwohVbe1BQvIHoN3HpEuY5XRRZzcGEP6LLpzmQ7wurW2G6DKDeDTVdII0NCNOqrVAeAVKA/
BA9WN2tS5roeQoUzVbZ5AdttmbAAT3krbZtsGiPfTH50XWT/JU2YI1aeus+KcPl+FXe5+qvIfHgD
A5B3cAHnEfJNsQS0iFb4f1D9ExUVOeGII5BJMXruW13TVbe1F6yjBfW0GasuJq7KH7IXbVfNC6uh
vi1YreAUe275nHaabfpU5xL+L1tAYhAVXcXLGQppzikePPjaKpeMTILINc610i1/tlmBjKFuvSBn
r8MUfDZw3gB1yvnVICWj1wclw+jdDdr6PplooW4ldPoXOqQm4go9V9bOJPQEdFmgmhhNPWj7JGZ2
WU0hNVE4t7J5xiA9PNnuYuBy65wqVNP7VgPMxzLwK9Kowjk5kvGxKg1V8jqqzLp2y4r+7ARpMdmg
NCI1kMSW6qFgf8Q+kE3rJXeX/81kz75QT6I3tqpzs79FKboHQn6nK2Cv6WOeODO5OEOYXGQ9SQ2F
bKmvkZHDCVzDyQGvSLrTm6WCeZ1pr3/8/rs7YuzR6UfDh3CBKYzvgd7GkQ6mLoY8zJ2MlvioY49U
Jy9+DpGPxCTZVDPmiMKxOpIm/FHdWnOX4VTy6PSSqmogGgoKgsW3kA6aa3umqkWkkPBv7Cn0H3uV
wwH1YzF3BJwUyY+5N4mI+f7nu587lwih6Bn5QNRorR2Dr1JdZxkPX69FMHI0SMKBp6+Don1waT28
BIPqbyAzqXsZZOM1B8XxSY6+M+xbGUn6FYhWsNAZqMmo5prDmepDQnv7Upp/mx5ELMD40t8V5Wwm
uzbvxWvc9hjGU/JcJ8IqPLD8vg101s2zPt8k5Bkmq66l5IU1ztLPlBOSbMU+sFQ0ssbxai5aN1xn
4wS7hdZF+ZIrWhoHbzRHAlqqpn8T0pl/l/WYUc7iE1rApFH1VCZUsFkl2Ml9/wS/6O/R1UcTjFgB
df6xoYGzBYz7SYs1rCDvAqNPvPX7GSeA0TbmiWt9bnqzN0Akj28qoIUG4ODjLC+sZrAYNxDMR2q9
O2viCxrzsPtL4l5dHrImonK/7OCj3TzhQyXjKdTd1rVi40IOS4/q+5v/5DZh9C93HaJQQlvAG/74
g2zDgf1TKQltNZFXE/o7Nu3KfSbAzSQrDpu7JHH3xqloMNKFrrZGKR7tbqSoSynjHFSLt5mUoi7n
xvGJH/f5zSy/jZ+F7YYM+uNe4FjVMOypXRDgni3g8zbdeXV8X4X5uD3xGI5lWstjWPqNqHlRxyAf
+/gYEL/ldhsnkp3eAIJlUm3wNyKafu2JOl9HTl9vvOUsXue+3vkMp7XuiuQFqhA8HkW3f9UH2rxU
iTNtu7GozkNt0pzIqRDXrR0/nfi5ywL9sScNORf/lom8ixF7rJ0Y0R6VrBREP7opbIG8AUATRGo3
tso+dBlkalZT7LPsDUF39/WWc193npnxcyRICyw4ad7TT0ioQjnmVahgp8OpcVPa2yESm9FqTkxT
n9q6PF98AahWTZSN7rHuSA6lNegBG5ec62BXZyR8JyB1MTX5v+sO7/OJB7RM2kcPCN39whjhYwMW
cvQ+O9OgBmeNC6Q97q9zdtTb2nWb7SC89oD+DphFN5v3QwDtjgp3vXECwoOZOsXt97/kixunnc3U
HKD1WJhmHweWaU1iDGgxwVXv9B8jVzHutaHa+ZTGD2Ks/BPCtS++GXTiyP2o0XL3/5aL/0g6xtj0
0nai6BF1bXXju6r6Kfw+uBzcIj/RrP/qUqis+UDdwOWlHgkjQiOlHDjQTzKTpHbBm+EMLmJ2h0S6
RKe4UJ/lB1ShPB6kH2I04qV+fI6u142OwxSFzw03JKFJ7iYVTAjfv60vbom50KJXwcPj3o5EDoYE
HO72qVxbAYAwexyN66yyKna+nf/j+0t9Hhigv6j7ICrBLYt35uMN1R6xCmU4E6fWDvMZKUK4tYdI
HBqHpnyXFf+v3BeODXsUijEofjAYHl8vj+tYdlQ+gIpO3n7oEjz3SAK2sJXCm4yMjuLE7P15jvKQ
d7EvYVlBPnMs9u+1NQSWYl0tMS5w9iWbObfD5iporWBfqIJycpfoB7ihM/2CqihPCFa+eMBIQSIE
L/QzLYRmHx+wjCvpcigQa5FV3rUz5Mmmspv2PHGALCQOO93vX+gnVT5PmP1XgLePhcRGpvrxgkNS
m6T6MqmBMrifz7yf5U7s47P5L4kFAN3Fief7xcaV63FveApDDzXn0SdR50BF7K6S683r4f7P/eGw
X23XZ8NqczesTnzq/06fH+fTD9c6NiZPCUcyc7nWxe5xx4X2+/3fh4u7E5f5/JF/vMrRVpwukzDb
nquM6nmEjky97MRD+7eQf74RXO0IulBjH2+X68FMFIcV0Apb9TReNuvptj/zLsodYXnreq024x65
xIFONej9W6KaXr4fJZ9nmEU/Ct8KgTpG2mPoHJWFFh8zAAWXOhpM1z48RHYmd62ew//7aXKpCAsa
AwQN2zEoW8adwxYW0uzU2MmzYpVk+Yv+X10/07LJ7gkUOtBzJrKjUWg3ZCaFU5txfMrKxyapvPvJ
zWnIFTCUvn92nyW4i9kFaCJXsV3EuMv4+c/iNvsDmhmvgec7+d05mZbgHwlm2jRoKEo6J2byCgt0
2OQYH3Z5ZafdJrOlfwL7+tUrjKjV2KjUFrPj8a+QBrMsL5J6saW3dMuGA4FrP6I2NU8s5p+/B9Zy
jGy4eHG+sCh9vF+sUXntgyNe50Y2HJDjAiIbZ+fUxLVMTB+/Cd9iTIIbwIqKMvzoMihVQrsPFlrw
LPpuT9QXbI5ZUjBbOaMttnY3kdymi8RCwSnMF8Db4YMQMn0Yk3B+dpMmeo+FBQAmLRdhhUdXCD5K
DBwyqRutT/zeL54/hULOA3jjcTcePxWV0/xBR5OvZel52zwYzFWU6ulA5HZ3YsR99WRoWWCh5AyC
reHoVXdmpKyJzgi95p7MHb8K7lKnh9zGzT61tuM79OtHdWKAffHaLdTXnBPxyiwGlo+v3ZrdCF4k
pcAaV8chagLCThwpTgyur74mG3MDngrmCBaSo5vLLMRetOKKdQ7uE2bLSOLtOiHUm3KF8FXE5lym
9jZ2EoF/qp5RJYd52V9EcjJPUf2/eKe2E2FxhKPsQMw8umXCO5T1T/3M1jHfhDY6U9iX0z6023Tz
/SzyxdMla3F5o0zB/HU02pvRziKREQHpeaPaovGzt/6Aw/z7q3yx0PAKF5cFgF3u67iem0S9QNyJ
qktMTbtRhl/8mqiHtSuBtOhAOT7bagJxtiMyynXVZO2mxyiEJUPWpJm2wUUekgCikauvJVKqbGWp
xLzEKI9Gso3kRgui0ijUy01DkvVG9LRLvr+FL94Jp0sWD2qGbDKOwdoO+tLRSi3AbyoIdiRggfrS
JjRxCkzfX+mroegAxEVfAxHS4kP7OOJx7fYetVwmdmdmjz/3yLAwLMsbg6PiXd67CTk0aXtXtLN/
QMJPT9Goouvvf4X9xchACR8A8Wdid4N/TMj/LC/SH9HXhNSWR134ajWhpr3yCKukUBUTb2aE6d92
TB1UaIW5N+whu2Mict/HkJBxNCYWfyMhRtUCN3Bduod2xg5qITQBnNg7LPcoQEaCpQLayDmw8m1v
Lmo+0eQ/xokMx+9v54u565+/ALctPhyIHR+fqa4QTjnjVKyN1sme6GmEDxn584iIppkGJglyHh3Y
E5vuL8YMllgAwuy82Q34R6eastaojQdW6MrtEWl0Vn6pugbZXJiaJy5l//OvHa1bPvUEap7/dPnH
xTTazEUqQDcD5kJNs/KsnvZESowyyJgScZnZ13TPFaZE8AqiKB6zYo62ZuI0d1VKPgI6sc0UdcZl
21UZH2oGBnZTWXP+OPtYUWhslWg4o7lp+62jArsBchZapLLGteOdJ6BiftlFbf2SIL3faupYYmvo
yb7uEbeTjlt5Pu7jmO4i7i8lIH1YNQg21x6SX002VxnG8RCAXODYxi0hngNRiF1UXmNx9X8aRRVc
1IWEMIi/abwumpmqYR821jXK8ERv3N420nWgG/mn8zsw56Owa1TVU6AIvXQNWa5IgvYfO+1Zz8QY
yJ8O5dZmscrK6d4IQmiYhJnYhLSKxjjXg6T9yEyWn0dROtGJobl7X5qJ766WeJMYvc7Q9ivKJoZ3
UxdgRbbmMAd/MpjJZMglU3NFtkjWbJDayHgzTaHiEwoHQs+N1OSnLmfMkIquYwC7jAXyvUggjlrj
50ed50cVhT7PTmCtmei7Afyhr7wJE48MMjVB6V5FaiCi3J8KZ0eAhPlCkOtAjGqZ5D/aWCTThqZz
+8uvBeyMlnUt3walkWYrv6z4Q6NqnIn3tr0FWy5DY1PORLitQF5rAg8MDfvXKF06FYwoib7ZlSDg
wlHPej+3CdJBVOxzvbGwzJxzTo+njZRh/2TBf4jXBkWSZkOWgjyUXhyISwG8+DwW9H3JTHfVOz2f
eYaVb2blptB+etV3mQ/QEgvZVdlEk71XiK8QuY0msmdEp+GflM4Z75Nbuwwk0SFbl3QuxudYKA9p
Yt8jixwbE+bcYNRIFVw5utvJLMJ3KkMjwdb21NoETiCz8To5GRvU4nDcQ2OYX+SYECSizX7INhm1
RMQBkKB9CJMZIll7XOJVOKxT8By8KLkx9eQgqHTJH8a92E6IaWxcINva9MvfgFWoJTR1URmreVge
NQlsPdF8WaLFFsb5KHcznkfQelI1zVmMtyxEa61UvqaL3Mw74Q8u8YdV3ftnM30F2m/Kkg6jPUWj
xeATVGTT2rmYe8PVm8Yspte2teL+3LOl7tZG4ZcBNHhpAWqtvTLCgm6NJWDJyqVp2JYRMdIpOWP7
qR9biOJIMuR12KFy39P8hiBtqyl4Qn4cwKlrs6A6zJIAym3CFztt8zYcHpKgTtwzFiZyYbM2Gy5r
RPPPPWvUr5R6frstWBfRWQm84RsUn9LaGonfOTdRV4DVykiKO8ubLHnPtFk9DnXBMSVQlldfumpg
bmzNjrGS+3TttmHvdqi02zh+c6dJ/1BBQVYqgz3407Ano13Tq2LYVohPLwcrq82XPqRcv6I96xLs
2sXRC0rFGMFOn9966GeeDPbx96kYqEiYA0Bs5KJVtTbCckZH4WnrPO9E65A36yfvE5b6J2QP9Y/v
16Mv6iMB1XX8uyieTBBIR3s8pEtU8dRQrvu+zc17/EtCrlVnkWxLfy52VzzC9HagQf5ipI5/bvTY
m/cRxwvCpBGsIrCesxNr/hHneen+UbDB7ghbjno6Rb+Pq2Sdhl1L/EmJREO5TxO9EJQbnuld+HUF
NlYJ1/09dKUkJAqNFemlicX4srMBbUhnOuKXl5rTT5fAlGk9TWn16/uH9sWWBKs8bXoa9hwEj8sV
nkvcjJgpF+BdCNcl+/FrYZjF+/dX+bxqY8xbXg65KGzBj485pO2h7Bu5igH81W4uEyBVTb77/iJf
9L4+XuX4UdM2HTKLq4jV2/3q8LLe3t2duMSpGznafrQy6Ijn4BKsqrCV/6CJ2/7pV9XqodhlGxxS
J/ZY/9h/H7cgH+9p2YT9Z8voh2TwzJoLQpjazhsNs7O8cg7gZzbOpto1V9G1tTfuizOAyDtYVLto
Tzbp1trWO2+LbWlVXU1npGNvzBMD+/PAASDhUpxZwIl8dUe7P0s7mlI8uxqJd3EbND2TsBOdMgV+
8bwRMWF6Y4hGVGSOXmmukA6m0JTWyEbag6c9c+fno7hVsq4337/bz+XkhVpIQwOLJEbd4+pq4VUc
tkDhICeukVslLdoO2fv12xDP/rnoRyw2ACbUY2O0CWTSPDFOvOwvZDMBXfbIpadpoho5tsvSYJ8C
q0c1bxVeXl0iYUF6qdTiEqsmhNAIZDMPeXYYB+2qmZR+98Y4BEYsDU+vde70JIcP7W3fq7lBU+/4
xbolmAd5TGrN8760C+IVAKzhTguaBi6yEZFk4IdxCF5bknKyabpGqhNP9hO+iznQh5uE5ZRCMvPh
UQmvmuekM9WI67Qo8LQWunCuKgKN39upHQgUFjJe98KGsOs6k/xdKQY8lEHpPhjp6GsUXM64dQjD
MQ6eVXT3qU/JnTBp2IDrCguEu/1+KHxxXIRsRwWVQjsd6zBaBv9/vjpKi003RvQyyqXVautofggd
0a2boCoeVN/BSqdw9Hsu5uw1pY6wm4reFqfms+UTOvr2ObDSxbE57kCFPBr8nYTCk0CRoX4yROSA
iDzPN7UyeqTs7L3WRVROr6OuFwKwnMdhK2oJ9n+uircTz+Nz95ojENwYl5MXzfxjQmJfQvUrcgzW
Xqthc0pdr+x49C8S2x3Pc0fChQ4bc1sQyXir83R8YkDgvbEK4yao4ngzQBvY0qiazjg9Aaa2Yn+P
GMa90jT1Toy2ZQo+fmost9SclkmDcuPHd2fCBJuoS/NbuyzZdU0sNl1rODtELMmaiDN14uEsY+Ho
ejTIaT9ZrKK0y4+u13cYGkU8lmufss81glx51uhpPDvxCr4YDBx4QwI/QSfQBbI/3tbcJCLKk6xc
Z1lJQSceFeIaK/EMdKmjMScoGRUJMIGvcYqVZl9NJE1m+iWZTf/E1P/5CZObxUkUtCtNYOtY3TcH
JYnEIUVL3UXdz8yqQ8jievrhzZ5zjggzezpx78sj/PiIOfXS3v6nREBDcbQI4pmoHQJfyBHrI+NP
qcA5MFVbd03OebpJS/eKrI8G9b/bw/v38kMcBgPBRjg/V8ZkiNvZKqczYEeUUeY4OFFN/QI/AEmJ
Q/7SM6AXedynjroK5ZpDJa5qQxXvOG0vdpGCQPY8HEjkEG3k//YdWdmrHpHHrYdj4i907vZ/nJ1X
c9xImq7/SkffYw6AhN3YmYsCytGLVtINQoaC90i4X38ecOfsqqoYrKOdiJnoHopKAOk+8xooZZYE
lGiL0rgGUTXgfR0I5EpmgKqc/OXC/qIzUn8Lsyb8ZMyT/b0ZLHVcS9jG/4vuBzBrzi2mlRoL5/Th
EpuSxtXDiMJlm5bAT0UQKUj5l+HYceXY4lc8Ke19K4fwuaFWC8C9UXRcCpvynFHUO/ONihMUWYJ4
evHHpc1WV9tknHRkI0bX3OGMbUGz6oxLWhPnIEDv3E14vSywNoAGy517tK90EU+QSxBpbOfE2qij
010Us5U9mHYaP2iozMgV0UK45TaQK0yq2ttMmOFlq1nVzsY7eQ+ioLhJ3c5dpXFd7hUFjzaNxCs9
Uy09PYOdRRthsacBlUOD4nB2ugi0aYcIpjeJQf0ixraDKahiQ54grGW3SgRttq/2LtIy5xSD39nw
xESEPw5ubpxzRwtDqoFoZlHmUFyafuIgj2KcJAEJYYjhlPZtBPcAsDfGb2Ap7dr93if98OSqfauu
e4DS+GYreMwrGJZHPpAFhFKzfgJHi9GVJs6c/6fnMZqQ5FyCJhmR6fF5bLf9PEcckp5IneyKAkbo
W1oz/S9mg6onx59pagvm6HA23Jr0XPZQjpyw7B9SzNzQgtSsnyMBy13X1iOJcNBiyEFUeUak5x0R
D241OqJonaDlzeVzOLYFlj1TBif1AhflNhMxoMsWTVyvg2L1CwBSgihFGYwbuMbTbeYCmcE6WNRP
sBOsbZy3wac6nQkKz5zSS1/j6JTGl5nlBQiJiv4xxC3U3YbOJV4llEkSw89h9jyUmJOt7NQVQP30
5LvRmPB5cp1zuCm0R5mq6bg2c8feB3VewbQL2z+HvYNdYNfQIOH6YAMdfixlBIGVRlBw5kTODzm1
lzUVQhO/OXqQH3+Bd44tciHULRe8o6u9HTW/RY3WpAlEVYKWthpCEw2yDJhxxul1OVjnWidvWqOH
HxuxFOetoPDW6T86tqJAtkEdGZ03Vpkx3cIAzNcubVa8frSwuoHqjYVGGlVwspSyo53TYJV9PbSu
eEmThtpMmc/RYw3mWFvFqozuhFOGIOVtfugbttJD7EtmbOLsZHqZ0TGghkKYY0K5yVX7xuk7YW06
uk5fQb1pLyhXtC8Z3MtnTdF+6G6lPsOmU782VntB5zPbzH2d9uvZ7WNkSopZ9eauNrhX8FALt2Vi
t+omiDvxqXVbFYuRUgUW3tWsfwqoiTv7iZYjoKBkGJuildDTseyVPMJjonKDV22A+7hNM3fU8H+h
vrdaWq24UBc57h6limA3xfsinb0+0zsKvaDknuOg0fHbsMPxexAAql5p+jCNQMv6+QXSQPkVYzcx
8duxwlXcWfR+IRaOvzKd42RrAPeZII1a2aMILetcMnraW2ELcRcvQqbgqd7KAr8tJajsMK8M6qB8
zmBPDcvwjcYdNlVq6ju0SULYimN75kx7B4Tjgi2inYjop6GiAna4V9JhlHPbEEm5E0Q5EyT/lQkF
/m5OVIuS7GhbfgtHEz6F0u8GWlk+PV65zUSuf2pUd96A/zf2IfQrMjm1dq8KqnVngs93qnxvIHob
NWsb14hjBUthBrkiqaB7Njz7ta26qU8ZMllrTgBXzWmMl7F2tOscLhX5uiluS0LAq6y3sBuJAph9
H296cXo54kRhYB6BbhpIiuOpSqtB1eMIGkckUEH3oCE0MJTYeq9yqCAo1bVhdutoVAWeh/nwODll
rOPihEW058h0dFfo/ozRChZ+bKEoGqOG4lZl8hjhdz+vJN4JhLaQAq+F1qOdElQ4FvqaiWwGvGYS
T3qaYjB9o5axu4ODb1seTNMp9pzYFT/jeYC5OadpcttMVvCj7QopN6FrTbcIxtQXRRxhwaIHQnnt
OqDYZ2KHdxYyLTSAjmQs6H8dN15hpIRIuNTYSM+K9OtSdD8pwmr4NocBbt9aT+sqSs6EACcHsU0R
GJwJYR1TcuKAGrS4fNZIi3hNpuT7wE7aC4h3hC+VfS5UPY0fGYD24NKTJAXk2D/cM9yr9FE4XDyn
QCNqHYxK/ZNOhfYYB1HyVTEkAaQZogePWNvwkA4KJhPUWs3rSJ+1n42u/bIaqa7yScyPZm1Pr5HV
dp9oCcwvHy/U00o05V3iIqoaS3QPavHwSYn6O7ut6srD3tKxt3PY1XilDRhtbAytnuJrLUFGzXdn
t3YpOcT65AX6ONDLJGyjzoeY4+yV1PSnlUxiWd7mfSXO5VIn68UmvSO/VTFoRA9NPXrIgjXI7AlY
zJORfhupT/2azByClZvrwYttzojx2qM1/QirJHnuZxUNI7jZhDgICzmGF2rw8LzMzmo4TdqQh3u1
r0BHDxLJxD1KlITu7pKUGW7X3wJiR4GIEM2GPGJUcL9Qjkl7DNkyp1rrxmJS5iiAOreuKGfjzDI9
LVjbFByB6DH1TAcQmcMZMeyusId0hHXf58a+TzTaLaI2Nk5k91RZMseHzNKvJfbgXiRpH7iQY9f4
tp+Lmd9/EiBgbNCl3nwM9ey4P0VWcN9EMv/i0AFd6Wa7jXTlIoxDbav34wb4zt6eisGv55xmWnbu
pHg7uA9CmuVrENXixwOOmLb74dcIOK7K1l6eQW+HmyEESIkosm59sULDCVZtiHEwQBHiB1ulzxQi
/TKoGh4p4BvuFiCJ30bFvB+KwN5hcK9euwbdx0Cq0VUzmHITF0GNWM44brMa58QpoKBHH02FnJ9m
a6s0Gryb4UjndQNVvu3qjVOgclCqHVrlpaNfOk3TPX+8KU9PKl6UWi9cggVx9nbZ/XbPJwnEqtY1
iWlaN3hE7bVfd6W0N9mk1vd/PhTpLQtNFyhZmcvO+20oFGrSposhXkhjoM2cWeOm6rgxISKWu4+H
EsuhdziV5F7UXJbKJW/2dmf+NlZnK1NYA5fDmmFGsrYeJohbQbENw2byNdRs/bJ0C1peyCiteko5
PrTsEXseNiau1Yug0zitVLtWoauq1le1yuR+LjOI4UNZv+gCxmbsMJ1OqBl3eZQrt9S8tbuQBpyX
JXG1M+o+3IxpLunSykLdC2vC1BAnkat6KqtzSJGT4hytg+V6WwInsODHubk2obpJhTD3UnuyXtWo
yAofVSXlLg1AjmwAX/bKNhtbCY+Y0lm8IzdG+3PIKrpgZBMQfwkCMCcm7dN2YyfDCGtA06z8cTDU
XaU5kEXrwY7yVQko8VnvKvHj4zk7PXi5xDSNAuay/8jzD5eHcEnxo/mNldvHN5oMxttK2sPenfUU
DKpLbWSOz5077w+KaAFcYZBRx9EBJhwI1eGtBN526O5I4Qq/DULpd+ASv83pOD8anVOdgS2fRpDM
lm0snWIiXfjQR7lTXKJuSP0Md1WRljvMD7Rd1RDPw6wl/glSo/Rm/ofkQkFncFqEagY1QrdCag0c
1ASv0Y+//UnJ4q3zxM3MIqL6dpyjCgOJySFDldOMGaumxb8FNaCe2ZXvvTfbHwd2FNkRAD2mCuFq
kab0sYChT41zhUp9+DTpdebBnIr20OZNP0hz46ZEfOxuMsBkorQyXllN326QY5r+FKi+IENh3RE5
Ufk/cQiTczwMiJ3lnhbL5IuV5Ohfh1bwVQ1dYpSPP/BpQ+dosKMobYJszzJjg4ZuMK6j2LqAh7Oh
oDogZILfoTLFX5hh5I8cNBbybHtm/GVJHR2IxF28raCP4uKTcrS7shT0KfIsXj0l+UNi1gQg6LSA
LueGqeZkeJlodd7i4iLXMXpVm0GHzxopuf7YDuZ0Jsp6Z71xWgFvJ2lZVtxRAUlp+lorRIT3qAau
JbQUc4er3dn19s7lRjoJvtwgkV20AA5f2jbmSI/w1/QSMkeMg5z2Xp/05nM0gIFc9QViFUnJel2X
eV5s4U8KrDcdHmsc1Ba/aJFm/ILBFZEWaphQnM2zev3xzLzzKd5uQxD/S3PlGJkQSQ6mwmZiQpNq
XYdu6aWV1ub+41He+RKUslFkRmFc5x+ODlfIQJNtxFjyTA4qSXMfYzGXJaC+cRo/E1S+90LEkyQ+
xqLJf5yOOqVLt9XlLMGDwL00UJjDKhbhgYeP3+idvGdBn9MpN1CA5IpanuO3K94M46pwDZR6RjxC
HlAVxrZYDRLHolRDbDhFg5ns8rGd+k1UzhGM7D4aQP3JenwiIG6LNZpYMlorsqrj1Rw6U7By0SVP
QVIZoLKiqKJy+/FDv/dtQPsB9gF1LE5YrRhSIMzWwdgqZ8CxTmu4l0jPnLPcemeyKYFSF4Y+AD3s
GGpeRqXudDGFzkQLC0Te1HYtFAPvWMWetTM7+ZRevbBEMBOA+wnZzzruPTUmij4RDXSgOwOZwpLO
5I1W3BY5SqVZqSH+N4vZd4rSvtYFxoppWSheEBruLS1FxZdqT2TcuN2nEejXmeT/vaeDf8jxjoCA
oCJ6dNNqFagFmGwFcp9NgG8wSNNXfQ6t74TxmnM9Bapt7RM0D26qRBjlusuK/r5DvA+Lb1ZL64lc
zVu8nkciJKGz3FZNrWrngBfvrAtHJzRcjDxwEzjOPMowpnIIcMKjhtHspQ5vdxbnLvnTsj0dJnx8
HM5DFLixrDrcMUYJabUYZeMVaoPIfz+ifVvNOOJiFAiUNo59G62um6Rso5sSOVwEpd05+oIa7sus
KcIHYFWdCwneCdRxmtRhkS9rh8T78JlQQm2AsxoII5X28KkyOjj2ap3+QrN53hjDJHcgYtZKkr92
pNprY3Sr7aBRa/54Y75hxQ/vR7paBpGJTU2bhzm6KtD+LGokamvPciqDSrNibkVMhxedITzJay29
6pDX/25U+Jr3ThI9J/00gYQffqaO/kkfUOGBpr34U+IPWHaWvos6vMJHMrZ1Z4xYUs/pudPkNHil
IY32DTReoG2GebS40bR1zapgKhUFNGzXls41wqnuZSZGXJHg4G2VbHDONH9OlypQEHbH24ei3HQU
SAxDuCgdy5r6iNrRnDWNG+BIxurj+TitBGPMC2+YSwSWgk50frguujDunbRvQRIEbva96oR+XwL0
+uxUg3GDjiMiGSi7ud8sK0I6lqKLrnmFiaAVKjNB9mxFXfS9RQ7gpkYuCsBuOyKJiDmS/fLxgy6v
e7RuSFbIusAW0uo7noMyk63SqRWoczvvNk2gBFdKlIunoWjFV0Dr59x23rn2MOkw0dfAHIsOtXa0
YWrwFnViMqDRA7LmQsFFMB2qDsFDGbagqCw9/14ZyXSnKeH4MiFpB2ZYWlq2RtFRrCleC3NXEvEk
64Y77qIJkvQ1S4PcXkGPosfx8Qc6vYyWew5IGXmpSkRwBL3K4NSBXaF6rynqQMAbRjdhR31DOua5
ctZ7Q2FTR5EX1hPAm6NP05vE8aBUOUuQKVojjOiuKifpVxOKtWfe6p2txxEKaYgWKNNgLbvkt+Aj
wlcwVFQaFXaJ4Cdg9dL5Pgs9vFBcdULbF21rsN+iUf9Yy8XGb4Z6r7EEVxaDHw6MRFeGgKGKpoPW
1Ouw7V2/MIp05Rpo1H88c6doQMYyGGgJfFE/sI6CRqdIQPQYy1hBWjheBQT7tWgwdl6cTrtulY6C
zBkd69ndjHZgDmubQ2jeVZmFVL6iIGy5IurEbNaqXQXFWjponpU7Ueihctfo+xBHQwS0Q1mv3VCv
A19xh+BrZSGKveqB0rsYIJArnMnF3pk7+sM0zcEdwxk+pg1VtQtqIg8qLx3N6BljSXkpuBquTDwI
70GTqH4+J8mnjz/mO8cmJkGgVIlZaagdm0s4ITU9FIZQd6jLYF1Rh1yJZFDPRWPi9DhaFBcWqBxE
MwxJDpfHqMkhbTUXfnk86VAWJuuTNc7Q9eGmzKuYzuwesUyTmrTBuV3CfQVZg4hIRQAFL0Rx9qM7
t2eBPac7E0NCOuDasnrFyXZRsLiYMBFoPD1yVMoa85gBEQi0ErGLRIOfGQ3g+iOcXVWcK4S9kZqs
ZxTq6ixDtzOww1XRZvbXSM3T2zhoJTKQMnv+eIpOj3IDYBvdKdoTONQdNx+dzKB1Valwi3BV+Gpl
EfQIJFX8yUJEdtVlVrT9eMB3AjJWF7cbdS+gP7Z9dJdy5mJFpOBdmpe1WKNAZCEyDo5CHS3jazHT
VIRj3DhrLTHqCzMbh03TYrjYjyK8B89qXdKGPot1W07JwxsNHhf7g/qMRQfreNfnSqEhI6yj64US
VQU10rF/pFWUfAnY56/ukE/ZxiWLCtZpBddk3ZdSPlCoystN15TDpyCt0RLKUZ98UZpO/ASk3Rq+
086a6o0zkGGNhsOPM1/yNIykycaBSBBNTYd5PFz3Qw0kT21UBZm7HguRvs3oLE3muNdpUK4NMRkQ
FqNxozXWcFO7dmf6vVqJnwgbW5uPn+V0rZvCAvFB6RkkHsXMw0epENYl0EZSsg2rb7biapeuFD+G
se7OlBFPjxQGAmHKnQpsDADr4UBKZMc5q4uBmiHAAzxN6KrSp/j4dd4bZUlMDHBX9FCPuehalnZT
GjNKMlocHiUCzmEUu2fO5NOPxtHIkoNRuJzIx6xKvS8R37A4CeKoRJER3OEGPcvwotXNn3/6PhQN
LBpWfJqlE3H01WqS40VCHh/YtCguqQ5Swx/as/JM77wQkQjteAIEQnRn+ay/BQgdHl5CqwOYtkPq
XsfVOLyGlJ/9pkWGZmBpvoRZl6xg22JNLNGSyzTZ+2ioElgXDW1ONBEvszBG3z2V9pmb/fThyBY0
0NRkD6SDx15gnNJaEGQZtFKj/hmkmY42WivuEyftvn78td/p6y31Di5aGnsmO/RoYwo0GzlBUpZP
DF5Qa2YtXSWa3l4A8UzWQwL6QCUgtTxApbofWFH7KNsmfCZs1f9YbAI9hYWY5QAaXkBzR3OSFNQI
BhpD3HYAHQx1HveWHqa7M6982ouhTMTbLtVWE1LT0SuHipw4A/EcK/QmfXK5+lexQz8GAWXwKoaa
UIZA+j7tevlTkEH6qN/03z9+iNMZBv9M8sR/4JujfXe4/CAow2rkioTVYMWbaCIXpIIh0dqvz33V
d26xRZ0HO2Iibsxkj3krGPZx5uZd5jlRia2Picks9bQ467RLfE4KJHcj0/yVlbMdr6haGdfTRDjg
BZhVyZWBCy16gGpP92NuncQ+c7C893Q4kxLoIbBHbn/M8Z+zAfUzkeUgrxw0JHsk2rZ6p6ePHSz7
R8TZm4tE7dXYgzQNmDKLwy1q2/dO4UAUmUgfMGCZcRj9eH6W7394yVIDZFPoC2IbSaCj+cFAIouU
Ls29dpQZMDYj31uIav/pVbSADqG9UG0kYwRadbgKtDHpVDLUwqMNpXyvsri8pHU+09431TOVtpMX
YigaoY4KaYjxjhcBsqVGVYAp8twBH0MSzXBLjv7HtWUUfRH5QlwSiCfqIUfhbREoyGoOSLLDQ6h2
gJlQ4G4c2/94cpbPcjA5lNypSFGXYgeDJz3awHFmzyMSxaWXOcX4VKexeBIoyT7bolX3oJ2tVWip
zW5EZB3Ru7n881mjNrzYYLKHVR7icNbioHfLwiKzAqGyVFTdYls5EqOXEoXij9/0JBVivpwFQry0
/pctfDgUoDJi/hYpEl0v0e/KV4WuYTV1EZku8uhnzf/eWSQOZpqIz3E0oSV2tB5bJGbcqiczziGL
wxRxC9/ChHZfW4NDr3O2fD1N+i2Se8ITDpY7cNzIkxzwDxpt4BWXZ7xGdbu///gzaG/xxdGU82T0
EUAN0I46vqacgdvHqTEdoVSALcUg0XD21LpRwcIU+uB6ZjpiUTHmIrzlAbDMm0CYf8saKnMYswrj
ZxwCTNxGZjh8mzsxXdLLltsaARXdQzhIB7qfF9x9YWVO6A3QiJ8BDLlzxy2R5cCRQ03eg8GwOggs
tWo+4FghjRXcB2BjVGWx94q0qXmMAuSYPSMcDCSduwHhZLsZpvyCSLRHN56T2IMMTiFSDRV8obsB
X5p10Rlp7Ed865tWcYME+ZG+vZToWaGwX0TOax5N/c6qxkzBTSmZ0doH2wpZu7eaG7pXTrJqkZof
gJtKEXlACpRviR0Pl24E3A8efixYqGGIg7ccbOVraXXFS2gHOg58zfRZ2q34GSal8rVSY7OAu25G
5Urqqe1yIUjlBsdeBbEFY6gQoCZUqq/6RYnIr/oOYWJgWig8p+qMzhKgm0TZz2oUb0cDhaRtHlrR
jI9KhdieU1ZoDeBVp/pKq7tfc+wMeEG4ap8rTHiNlSpV3LKUCRLZbRcZnFYasttAA/MR3yWZTZa1
lmaNmVWWzGiPorHJNI2U/ZINrejqS5+XuY6mejsjo9Yl4yPoYd3w7VFtnppiyAtfuh1+KCCAG3tV
goevfbhDNDxMbUJcqnVt9FCGqZLPM2aKj4it05hKqrorNhmrJASWWI3l2sWxsbyYK7Sl0BMtcvSo
JTccFgjsK79HLbZfscos08fblIYeNkXYaI1FhfAfWbQ++tbClvNTe85+JnM7srupg+qrcMQ6R2hg
X1aha2JjBJZLPks3n9VVF/aEm5ScUzDP41D+pNopxwdXlfVzikgYCEPwWKwQstEr2gOq5nVaC7I7
JpKKgGaJ/q7AlxjYdz4ikoAgemiDK4ywjcENDw0L9lO0CoPBfkJUJCk9EbnOTTU3/ZXga2qetBES
xT7EGMb1DMUSb956HoCzZ4sHAgvRXpB/qbOeEDIeV7KtOYs/PgpOjyhuTGImTv8FSXMcvAXzmDRJ
SnnVDZHlV9WOu8bFVOLjUU7L2wthC7QFewf5SBKRw4NXr2w71svFs2WIkbcdo/QBuYjOg3hab2jP
mDcUB9xP2ijQiC5MmC+60kXoEFfmna1lydMoa2yPKMu5jyJzLZrZzXDmIU+vQWgLhK9kSq5JlVM/
fEaDVuosMxISrYaa5MWLOrELfvOqjmODxog5PYEfQibGhhSVU4Dff/yRTqcCJB6pPJQO2JrUZQ7H
B8M1A6owECdWK+e2LLLxoW1V98xbngaI8GsdLlyylEVA9GTGm1jP1SjJPWXI1skwbwLDxQ5afTRD
c2MX5jMwqqvEmZG5wqR2wkdzVYfqbZP3Z4p3JzE7gl24FMM6o2VLUn90O2p65XSDDm0rEFPw3cXl
wi/Kub2srWBa/+mnRQ6PgpyD5hX3v3vUXRmMesgIxRer28reViILflWtfc7r9nQCoaKQZZKGQIcF
eXA4gYY7mXaLowueoF26GYzQeIzjNjxTBnnnsxEOUgOhIwXg7xgHgGo93kYVlaom6FPMR5p5g2Pb
Ittvn0lm33kftip9ZMCS6MweC0E2AhiDjSW5ZzqEKmlsT5ugApL88dycoqSYETrWAFeWWInK4OFn
k2YbtUmMg72L6gr2TwUlLG9W09lZy6AIqlVZs/tRokG9e6Uk0/BSC2sovdEcksVeupZ7KWTWn9ko
77w9uQqtWgI3yltvmf5vFY02qjMDYXxEVZrCWsPCdNaphtLRx2//zihUHR1ayQ5RKZidw5dP9brF
ZJNKsZ1pWMO5crhRs0w7843fWTP02ynDUz4jQTpGG5sytfoh0RYdtiDfDklbbagyQ1hr7HOZ3mkF
ZGHiU+al37BAzY6hmVVQllybNdmE3at3Ef4vz8nsTk8yNqOdjvfAnZRa+ikMwhh1c916MfrUfKx7
suWPP+0bgvIwyOVJBIcqSAgXYuvRgR5VqBgHMYgZC9Ww+GIKZvVzlMruO1DFGGQazPh2NdRD4Vyi
9yWetaFOooveiqfMy53OeAjozzxpaYmRX5HCGcj0Uu6nzh6jdYZo6Q8Y20BIdYq8l5k7Ve1mngf1
Z9oNo0DaJqSKn1R5/ssJhkb3y7CMMFc2Zuvp4/c8nVzE0sCiEMijc82ZfriEusQaKw04kIemb+KT
ZRioDyb6Z1iUzpmhTvOnpchr0MGEqgJ68gg1YFJChuGDAvQkRKxfNKo+O6sqKY0bR9Au21GQqMCC
D2Z9Tm7+nZGX8jzEFqqGtIGPRraaekKXBYugESfp5yLBsgQf+XYj7Fp81aN03BhBnT5//GWXG/dw
AbH/oW4wj9S3T2B7uJi0rCB0YZ25BScaDKb5gm6Xed0G8cz9mZ6jHL9Vlw9GXCg0HDZMI/0R97il
m5JaqJkBfSJNtfohd2bMjjUonWJTh44U+ykUYYPbmlDuI92FHeikVfZgu4XEWKzLort4CEgqykpB
uytD1u7R7hBWh0qh197YIKi7p9NU/yjbormPOFJp/plR/AXfJRflU7xE7lpIzthJFjSuMLVS5EpI
JcnWVVim6dUYpJaywtaxhhclqwa2laPkmm8ZIGZ8sh3jl2JPbbFL8HXGBLtukdKtG0QK4zmdPjdK
Y0cL/DKQuzHkblwVnFbnGGInG4KOINudtiMQGzKM5ee/ndyNibkoNoQ4jM1te0WtTEJPwAjZgJng
f7xCTppHlCzeAgqoPuy+495qCL/KUeNeUtO2s+tUhye3SHE1GJCG3c4GeAhlwtZvgjJF9+/jsU+u
DsZePDTY9lRM+e/ha0LyUkCNzIik0Cy5AHdQe/yC+K+o9P/8GP8jfC3v/mvxtf/6T/79R1kh6xxG
3dG//uu2ei0euub1tbv+Vv3n8qv//UcPf/Ff1/EPfEDLX93xnzr4Jf7+f4/vf+u+HfwLuXncTZ/k
azPdv7Yy694G4EmXP/n/+8O/Xt/+lsepev3n37hNFN3yt4VxWfz97x/tf/7zb06x3z748vf/+4c3
33J+b4c8ybdmOvmN129t98+/df0f4Mo4QRGuppLCUvv7r+F1+Ylm/YMokP+fgxY2Blf7338VZN7R
P/82nH+AUQQSbizcI4vuz99/taV8+5H5D3rFGpe0Bv6H2rL29/9784M5+p85+6uQ+V0ZF13LmCgi
HJ5dKvhujhDrDWaLpMOxhEeJBaHE1BWqk6N8DaBi1tlDFMzdri0zcyf0BRvb5eoGTVpf1YMb5FrV
nZ2TwCd2JDbUMk0vxa/FT9L8KdAna0M938AaN8lXyoBCc4A7/GZM5gG6VCiuK6F3u8q0vi2FrDs7
sasLC9lIEL4lLOfM+gLt7Wdvb3MZfGvwYl+MSeQlVpTzHd39+sLpA+HpGCJe6rGirKu41WLEDkb3
AqpjeDeG5egJxHO3HB77roK/Cb3izlTcr8m0OKtV8xUSbleKNuLzo3fKFhWrah1ITdn0iiKuR2sp
uSh1A2SoQPZx0XTa4L2abyO1Te9HK1RHD9tP5zGMynqtdm26xlfbeR57J9hhimpgbtrG/bBqkIbT
fexX1Efo94hUdKXyWDmCkGJs6sIz9LB/SduxWmUxJSvcpE0MgGUDj8qxQ9Qda6ki+227yqPkTyyf
s+qGNeAMsZZqZ6prhC2DYpUbQ3AZK9CsyIi0yNNULIPt0AqR4oyH3A9bEzFEJSrKz9SltoVdKuuo
nKqv8DjCDQ5I0LkwoFfaldXb6YMR9gaFiXLGz09i0X4xqUnorhVelA5NECtX9LRwq+2zfPLsOY7X
QcfUYS2XqhTdQJl5UgPGC8YInaZJ2vpLP41yn0RTvi+aeNqpQfFDTOK1zGZ0hmZrnRGx/8qoz63S
SAFCVyZJfT3M86VWfdJQT9S63EfUAlnsOsPFGd8mLhVJZ8SO5PR50qL2cqTc/w3H1ksNNbC5wqWI
a0Ns5xofW2cyHqawLPZtb/6oa+B/ivIFb5a9bgffyzS8RVx4W4zqDlXS+8a1eYGsY1bDybqToOdf
28gyVk05NxcNtGvPWrw8x04dIQVrPp0yfGrr/lJPnGwrtdy9M3K8QNEQHM1mPQU7N7blVViJfOto
Su0XZvOdtHs3F0L9NrqKgZ9h1ITzitwn3sS9Wuzho7k31lyM2LBKfXqedMlfJ9QUWwK9yK7giOHf
kdaf2jqrPGeonMepbvNP4yQtr+hN1Fb7QdlR3uxv3MbO0arRUS827MgrrGi6TAvsyUe0U2zQRpS0
wnVCQLHOCJeemhpEYGJ28ZWsICEA6w32Fhqlez3InM+9UorroS8VqqCyApLRVU/Akr7YFPhAzRL+
IHcGg1j2+EnRWFS8GpxdYiSfqyEvV6Kpta2bCMfPDUSfc7N8wmqsvlGLMATfC3EMrdLMKzvI7KMw
4yu77n9MGa5TuNUtSMVkigAwLNaBrdpjeWvgMamxr7sYrK6bqajNlhr+VVlpXQcEDvd43A9XZquo
u0yaxRUUN+sLMDIEzHSbhnryEEfFhVIJ3JxofXjCBdEluj66HzJT9W2tKvYQ6iizoN8X8da0/VdB
qntVdz2LKPYFFIpLRw71dT6G7OGHssnddWJY+FwH4coywOzOiY5B9EDdsdfVjYkyyW1Qq1dSHayt
qhvjXsy2fR8LTVstbIiLirOfNWiEaxMBk+u6A3kU4zqchggJFul6GCov6Z0dhetrrF63tVNsaWJx
Qlj93inEddCx39rhx1LW8ahibaYhwVQcGc3Am4PeR+D7yqw+RbCgEddt1kR16Zqmuu2NTmpdBY3p
i0l7rZ1BWfE6F7hnY1xYDND8oqyipEvvVm2t+7zK408uXnlUadPsogqceTNaghLpSIkzq9LhDvJ8
skP1qnrEHXYdF6Mfp1bsRQ0FZ5k/wyKZsXnDBtA0L4o+W+Na+GXSVJofjn3ZZQqiyxh2r3Sjdfcj
qQ10fCt+jPIxC9BwUbt9beYXI/6EZpE4a30ASqamRUADzDEmX+/tp7Eo+OudWFmTzzEHi9h9KduI
748FPcrsBNFZsMP40fLE9LPVkmGrSlT32XTjLhbzS99L7FYVE8PwqZYvppv7vSh7rL+GdmARu/1d
0iAIGspwM5VdtU76bhF5N6ERYV0PwRI3S+wRJrfCdHvWb6ZJ23UiVO40vHvvgppOE9aNt/nsPDhB
dJlqJQ+mpr7dxndKUH0ZxIgsehfhrarX8WczLDMO3JyX5PTxbFgGug2dRJcsHtHCn7aUtoPRiGPl
XK5TPvYNumFiOw1ivnYTbXzuw7rbZdm8d4Yk3ZrosLA8VOkDAZEXIlLXGoDuVF4h5mytcOimghI5
lbYNJldfRXVbriquYJoXu4h+8SrJq899C7RO6aoHAG3ORTHZGLpq3JthMwb7oYnbbSnzgDO8Gegj
FJ8KqCYgeDp8eYptXrbZDmyjetFNs/HYaTf0wwYfBIjlm9mMToORqMgOO8ZVm3yZIQD7kxrY9iop
u3uBn/oumFhbTae8RG0a+SxCbQdN1b2TKUBUgklAOoZj7DKOEK9EE2ejFlUcebyCtbWGIYDq26hI
aChhwm/3K0Kz3J9Nea3mTA19iyeRxFthdevaoAVOagPnM7p1wxyxANsH2MC9EQU/Mr7FSjrdFwT7
+bPJOHg4BQQba46Dz7XSD/+XufNYkhxJr/UTYQgtthEIrTIjZeUGliUaGg53SMfT8wsO770zdxY0
mnHB3VhPV1dkJOD+i3O+c0+h716SApyKT1DqbomyGRV926/M0ZdfCH2gQJLEnGwCCrF8U3DcxAve
1HpJsZtPLehrwdMEyXnLsf4xyX6re2unc+O0tMV5Lj/Tmguz+Iz66up71Q0iJQ4BsfMAWa9U5tx9
VjydQ9KOfmkK7zktf0Y1C0VwMGnEfkiBsSgvUYLxwTmUYvi0By7XsYvHXtzcwdnLB+i+DGGuyznc
sG/iXHT6+5TM5lE2PrrzWa1yLBt+kX64IGPYhfh3OWb9PpsiAQzEeRJzylUlNsZIPA2egG6TtzuH
5BDhV0c3/9TS2w5mRDZb3XyXc3UzOzuuWvuFYctna2ZHzx2uXe/elJBPPQ/MMuWEWqtIxJ2zdJsu
yNUG5PS0Yrx8MChb0QYTYJyMSQR0xkqv7GH2CwwCMhr4HcEHXFd18xVCOF9lefhllJO9gVWt12HP
9QBSPlxJ3rWZSO+g3nKTidVYEutGToZ3KCTehqlsdljifiyyZePPDhwcYPIkAyPfu35jxYORsJSb
3Zeh4ldZmnrYBE4u763iv+XLNv2VG+ory8ZiY9sVN7YqvZM3iGYXDaydg0Zjv1EJvqDsUmvjTxYF
F+VNPFwG2FmpfussumAdXUVzFkd9ti0fMxhM9RsnV5h2Hh8rkOqTgo3/hrlOWxnnIRWTMWf6s7J6
fo8kfX7yoNUEvrYfVTldh9D/1QzmS00bczXM6g/VWXsk79r+dJTzXJs9n4rwyonNqG+8uLX1HCI0
3Kb2mNysbrrLzLozod0BNN91Qj++RGc7eHOz0/xFe9NMxbdG+vEC0X0+5MWfgXhduw63ie6by1JR
9ajKxx7f6S+T2MNLOJYsvds2utVVWfKu1PLOO/UU1tXvyYJO7uJEgpRnHkYNxwptDky+kfCRWOED
OjtJBxAY0/gGBtlJdB3R05UbvPTkPBBqXWr9FuZt8BNBXrjOxFSeEwZ+MbnHeIB1wOpUhn2cjfgf
eyGH2GKOt0LVUuGPgd4VlXm+Fr5/MzVh2MSrUmKk2WEUdnvG+GATSlgP0ATKH0OS3DHx5T8SlZ0D
bvq+HaMNbKjyxc8qeaotBrDcyGrtlnxGS7BkFtPgfjuitfc19CrCl23jIEKDo5eNEcdhOvIPi0me
WM+9GqyJyO6w3PpkRwS45MjnNlbwWJspbziKqVUvc7Z0tzFB+YUttX41tFXiaJJ1v0prvo4mSKMD
t6U8mSpKt3kQWCtLG9HGQYU3IIqIvsIWnmef2oRocabvlgmf9lgX7I+7cFylE0TgMhLDEaFNtZKu
/W0RaPobB4Y1rsq0uDcViNJCYrucidJ8WLp/ZCGsfwPk9gFAR3OsxUBScArj+UBtbb25WWrGg0v8
PNwp9ctORrktO31q2lRVq6a0ojc1cA9DpfQBHvXB0VnsLBZhrTdhuOhVUI96PfCp3g3gxmKNLiy4
gYhL1/ZkBfsy6Nz94E8wEBiZGns4M8l66vUHICorToPWRX4NYelWRK3ep+X8I2P41sQyCgvQcpJI
BOjryU2VpQ0WJNA7zUm56dmKXMqhi2JraeVOd4vzFU3C3gJRnI5WQTGwhn7mkjBsm4gKyM99JMba
oz/FxDmPW8D18thFkXEEKTac7G55C6zS/JhG21p77B7eF8ptMkXYqU/LAGS68OqdRZjqPkibYS2y
vLqbswd4CA6EeUrk0MVW08wbBvzdpUKgF89DYd1kZOvHc6T+Gp1+WsuotC/K6Xe51dzn6KNqMvKj
+/o9CIQAbVwjegYeyE2e2Hv7ESS+NPJX1HTubtJp1K4SnUyrNs3aXWDOzrlA6bb2OxARee79wATh
vYnRUuigkcWRDZ1+QLunsfF8EhjTet4lGcCmhx/6AgH4tVDeuFKT6x0AxNQ8rfWPvub5StQcE6jd
Hf0KvARBBeEa20J4sh9v5FxG76XVls+DY85bvHRW3Lr5k5N2fzVzT2nn1JCdA2++0J3PTxL6xYa8
uM/R65IdOTTZuR1L8N42q1BVpdMpMLm3iykpxk1dekm+EkvxZgq9XCv9WPNn1Pqd0U47bpAli8iU
GG33+mBafoaDkHuQo/4mHxNvS95suTKnINij1wOjE2TWavKxh3hALw2LnyUZEcCMGFIOLPP8ZyeN
9F4GY70T5D40cSMX79MmTeIZ/YB9p1Dzfjqh6q+zOeQDRaAz3SRnOidR5v42GrX2nXo8pE5LQEuS
1M+1/yuTe6zDT7K3fqVTFNcSjfg9E/069PdO3/zU3OlHEq2zdSTaeg+ZR24jmJKUnROb4AgH1jOL
DwDdZTm+Oy5XrUEo3C+eSLCooTL2dTimZ2PIiVEvlnuBZuiTL744zU5Q/nETd4YuorxdCD75tfI0
B2uB/Eqay6vdN7QL4HXfs9qKPpupp2+ZbPmDSPPmoBOn+FLuEFJKJRbHzqhg9BtBLfZ6sOJSsGAZ
B1n9FlHBg4Akz0SsPVkLEO6BQLGNkQm43Qmo2OxH7RRoYP20PwH2TEmICg3T2vUYDAimml3jPlPU
0teNKv103RQCeu1Vw490lnhgM3MW98ZvxFPJz7irBGXj2kt1edYOC/KN10jr1lL6HXKnJm9Dh7J+
gGQz62LPrfPh50V9nSsbIjfiTSNaEQSf4UudkullmJtpiR3+SsJ6pX81Qby9G63lHmrLWO5119GZ
WkHVHljIiiieM5m8ZhObYXZXInhyl9L7kwzZHFeUxFxiIfnGU/fIOxq9IjjBJch3wh40CYkyC2Ma
UfunV6HjMufE2JYs9/ecS+3Gk3hetbUENAuClqmI1Iow2P6YpQbLOZO5folXfxIGTi8v+plGy1ON
NuqNUJvhWDeyO5G4zMiG1mrFNRcFDMk8yQIjCBHNSE1XbVVLt7OTkJAFcRiHCM0R6EFO+6ZeuwwC
jhn+6LVTifYCb2o+eMN4nAsapsI4NZnzSkjI2pW2xmwgsV+ERzyAyfNAaMfepfZay0Z0awTVdO7L
vJojpWIdLjvlXtraRG2PLtZO7Gd+ioPt9aQ8kP2h3U0xhFk8+PIQgrEuxOMx+JTTuC4Ca1dHWCsS
H7hbiLzsmlK63nUYdLGH58FjtbnKERZg3TlhaikgilRcMVPe2DFYGuBRY4G/5b2s/OdWL7FdT9tc
h6+uWW9ymYzrad5P1Z8SsON6dKeVn/t3b+nEK53h+JDXMY1oBHcdOfNj6PXuanCAHVujXE5+5vtH
0kj8R5LNNjTTX1Oa/XEsrc9uXu497U1rZJdo92w9snms3plelKuWwSJ8UgxIUah33pw3O4I1T41J
tFKdeafQ8X6BVaamG/MMt10YUcGb6+rRerrcCc9lRmIh6vI/2qb4DkRe37mBN6QQzWurkHofIG80
vJZ5h83EMnPtLUXUrX4ceF5VPDCqhcYhb7kr36fOQ7P57bSwmQt7y3RvUxO8uApR5c0KO5R4bK7I
HxogRurUu3vNGBeMUOoJZV7e/bbn4LaE1gV5Vzy00VvD5mltFG52V7SAWx7Qb6FgUz6eR2FZHX+d
vopU05uEQLxNzVPRIPdxWEc8G7beIstLqV+QbvnhvKkc5Gm++eJ6YhNmBbePd5qj9CsI9zJnxSTH
VRVEr4vxmI2FJ2uCqjAQOlNTyQbtaQnHIvay8C1pvbs0rBTtGjFRvXEjNG83iPnbzMpLWvAT9/ZM
K+BvXD1/sZ9eUTds5yrgcq+vRXLGvDqvujw5TpW6U6leS5chsaj8YtMk4Q+Ze1O86MeZnt4xhMrV
g0aIn8o+aC2ylQiTOJ9ILbDdJa6ksWsKp1uVyorALTNIEUq6B2799wLBR8LkMR7n7ozz8j4vcVrZ
BwKUgUk44Lk8JFqjiNY5G46VNy+MuF2HpxH/2BgcGdUg+FQBx49i/2Q05b5P+6OPyJfBYeJRLaGE
M4CZeyN4DrGfgubsm/VeO09MHin7J0BZgtskmci+mRpknnw1zMBIxwOX1Pldu+o7oItI3ee90u1K
t5ArxhkUFcO/pymstl3Z8655wbofoxE3NKL8Ahpd6qZM2++LY+7YnsWp/z1NIY2eSrjMo9+BqHZO
UfarqvzTqoSBvbv0F7OxzWcFVyMOspajldSG9Vygj4aQx2rVtfM9yawNzzLwOvqg74oIrsYF8ugL
4+LXHHjVjFoTe7xKN8kjKGJojpmURJW5P5R6t8J0PUbRDYHMWubRNpBuux7B9i9VrCy5clAi5Oco
D2Mxqnw1uUnst8dosuJJfrTWnzC3vinOp1VnSbUB+vxUNk5ySL35hDeBF56Ir9M8ottMzKe6l5fC
Y+TKIf+zMecbHcihnqaPblZnU39EdndvJAo7JkzBZoLiuIcL81HkxS6jTfFbfilt1uFTV8d86Llw
Z+MNLDkCHnYa81qZw8msPQInl3iBAmybfezVZ102ByMP93h90pPi35uGA5FOBJQ+EfS1FePOUGeX
ORVFkHsM0YAn1Rtzh1WZvMmJADZOlGB5seyBSX+/zaPdyFy07VlDo4lUDFlmEyJ2HV5Yqayy4VTI
D46iFTXHihkEeRyKJcYdtOzb7E54HDW6DefJ997CoVtb9g9P/yy7N9YtNHu0g9wHHdlYYplPCs1y
0G678LMzjXXfWmuLeYf5KBb65tobzNyGEmkiZxr95MdsdKSqiuq0mEOwaiFdvHYEJMQDC/SNzbZm
Xdnh65hF7raZ7bsbDPoiO0UfYidwsPo/7hwc61JsXHu4VbR424iE9KPbsmugfomNLLRObVK9ksd3
laiDFSFUPNUNv7KMuHERovDNArGc3UTFi5M6cTEE+8ykDbWxu5s6fC4W19/4hp5afgb6O+2nJ9sa
vhrPyVPmZUNwcer+1UTDtg97T58ZZ7nVs1P1f7iCmH4EVDJuNpxBMJmronyc5OQE3pKin3cwjxEa
lQw+OH7ZaHwmaYpJsV6658l8Cwzg7QjDq8nhXc4cn6jyyD+wmWaEO7y4JdNhn7ZGYqoJHlbeJUk/
+97V5wBuJrU1+7rxs231CvtxsO2EONv206K4ae1dmZca+ckcbUGHThtrDl4zeHjIXk9mYd7a9n0i
8c7s6teSFIBu7GNEE+GqMa3jVLjbqWbD1iz/MTS1dXrMp0fuTBUmW0bhxb4BpAJPrvOvLo7VQ9m3
l9z0GOa2cWZm95ZBLmOWdCSZLnqu4Q3Ry3gzf5ZSzGDibjoQ7JOamRI8tLWgRVqZJXuOrqPS0lFR
XdLkVNjesAfWntKHJHIfDUI9W1HwWeRpfug66AeWyqPbQ5h3zIH3ZHwLay9og0sk60Odi1uWbaWD
hBp46k/BH1uRrmnuzKWSsWdP90ZB5IZoW93nJDN3bZCd3LDcODiVY5hMmzFt6OvahuQT4R5GtzqM
cti0bpasW7d7Z5b92vcajcmULe8PsceKlUK1niOQlTKkXpp6pO3Vezj015Q6+lU/pO0D2pIVDd19
LqLvenJ3lj2eJz/Md4vbfOjKuDJdeEMksTe8eW+14fOCFyLuzYEhVjQy8PeOQI2eHSq9oWN9Ww3O
KutJFa1l/1ZLVuUwVtfO0rvMg3OU86WcLlbX2xvPBdQDUPOvjKp6tRSh2i+i/JnphKLR4wobS0qt
wcy/i/A7WORz4OUlU4jptTX1JU/dt5Dm0WAiv4O2wOADgdSW9v4gK7hV9WwDb+XrWatWviQk9+Ws
KJbq2GF32kVd9qsK2e5ljA8sLsfUfFnC7NDAfIUInvprU/MAol1fhTMPfCJiMy3PRuBoTp2JtQL+
5Ozoj8WRqVuyncSod6NM/DiqcNylrrMTxBBmvuLf0WLt+2RX50Ia6wX3/VtahxYQbf9KLikFj99G
YEzK85glFg4HVPIA9T3Ajo8tnHzm8iWhHbPgOhqkv5PN9KcdmFoMPtr1pHSs7dKlhGQjTdqkmAqu
ZeXc8mLqkQ/zGKs+rA+9autjKh2OoHYegIEqBESdE+x9q/9KsqXdMsOw40klGaaFejsb1gvv45PK
md4w2kJZh1dpI5eedS9xP6sEYv2nD9eFl0lPNG9KnqbKLH77yhWHUGbquOAaWc3j4DLU0/Y2t3Ij
9krT2+SAjrYKsNFBzl53MHyMHVFTl7hN4QrmTmGt7KIgbnCJ+tiZ4XsjQJbImJjHDnkjNypFzjfn
H0ZNmaeKYmeNyBBsh8g7Xxl5DCvxM2WL9IRlv41D5lP3cHabDZOkYg3pz4incDAuzuKywhAjYqti
xr8cFS96UK86SH5Ug2lsXbVEZ6pFnNw92/BcIeqJuoZ+xfQvgp44D5UiptdQB8shp1osIzjBofUO
amDEjZycobM2nxDvRdelrW7Ct5tdHvXidx+4SK1sZZ7JGI1+6qkzPgh2nD9zSKE7VwyaUWjKQqCW
X5bR+HQ/y7X1s5vO7Lsx2o85LR8gFIt4maUzMQ9liVE4lIAzKcgIL3+XrRNn0dhsAlvJNZNp6iFy
aVEtUEXUlOfLShQcI24VIiSwJ/+e5q4d10H75keUOIUdIjhwk3HTzeGyT5tIv/YE9+6JJu/ebKO7
1JaZf7FXwYOGWXhlqflS+3yHwil2Y563hyBHCoeR4TI0iFuSIB9XTltvmUttWM05m7pv6gOJ4mCw
nSk/iKzYigRjMoOwi0gqdZum4TvxumqDGoITrVvsbj3BA18NbdfFUauOkXnWqfndM1DIDGtrdFnc
O81jXMXbk7nLbEMOd5wVW9mXzuyGnQBcsifb0fm7/vt/TpD1v1Fq9eBD/tv/ETT9i9Tq8OtP9d38
/iep1eNP/F1qZVjO3xjagy4JHk46NuUo4f6utWLOjaLKQuSEpYSJh/mIU/xPsZXv/w1cDJ4WdEBw
cWH+/l+xle/8zQYJBn8T/uCDWf7f01r9k9IK/ydyL6IcMbY8XBWs8Pn//0FuuOjMkBn1/mZoOF+L
JBCfRuEHl8yRzbUJ5LLB7jTAIVGM8NF+sGrLHAg9SzXWp0yE0zbIrekamGPWrHKGpCcGIwMzpXn8
iUiy/o0imaHMP3zB/6kY+0eF2P+XofT41NgUbB8tLfygAIn0P39qjyCKOWhYt+ZWKa+5YyTD2qQG
OTDkTN4mSLRvJHbIA1qT9MpQWvw2ctf4mfZMs9fpUKAvBdSd3urIHBnKV9G+cEcTFaGwT4UVGN+i
G+svo1PeN5Fu/5Whw/pnPfDj42MURfgI3BGx57+C7haBkagg9LfTTnhiN1/kCGALcQqtwnuFQLHc
9dIUH0mDZCwx/fw24eAZVlNeqne/Uo+7XHqXxfKHfTm3apdms3Ez0zr9L21F/4F5/X+iXj7rw0OA
6B7dH/bIfzG4+gX683yYfFSyaWMhu7Mc4ws0TVb/DnyVtE+BGoW82ENnN1e7s1p7a48s5A4gBhU7
1LzIhs0cun701IMxGJ2VkTsztT2uzeyL2JfaumaBYZdvjRF1aBhw8pxtwxnCtUwWLz+gZRFij4HT
la9zktioqSxSD+Na5z741ZmO2ohlyubr6JXtEh50kbZqrdsR1hg258I7O53FWCzLdeN9VEnQzciC
Qb0VAXnKb3oIO7Vy5ky82Jkw73Vjoh4iBDfZCMKJD9NiWO6LiaPa2ltuFurN7KakNrXpKN7cpYhe
3EU73OGFWn7kjSH+pF07viCvId/ICnt9LpeMDIVKAri0E2jxCIhX7WShCCKUxdiiVBuuvqucnzXv
DvPX0VZPj+TXQ2Kp4BN+OXu6NAn3Giv4i1EH4dav/eE5DWRzMn3dcKdlac34zZcKp2hXqYsLIe8z
X9ppr3pvSTbjlPlvZR+m59yfXHvfs7V9rsw8vM9Yt+5eL9ivNoP69KWHHyBP/H0zO9mvkQXatA6c
cvlcGL1dtZMjfsSw8GVGM7vSDI3YkdQc8zyZBGJVWZW9sClun5fFJ3vSZ7O4p2vsb21fJEd83Msp
J8LhBr7JfpgYEREExYJHHKm6vlaGVW0HbRUX3Nv1xUR8dK0psdHRoKyhrA1q9caEyzsFqT0zV/JJ
Kg0GIhNGvzm1phGdSWF3vZhFUHcMiKT5IZrWvvuRHoYYnbl3yodgZpyq7R4JD+RklCY5y19dDyjA
enfnj6N/bMkdRA9pNO07WS+i2EVQ42H7m7IFO+54hrrgERH+M64Q/4ML29m3SKlOA+0MYhMz/J6A
69xGYYVPgeaB284LGrFT0jOxu1eqy1/IVw83LVXnpZii4WUKOvOzL8bFiIumy5ieNyO7aSO193Og
qBG6ATE7rhOBF3Vp3oWf41lt59D+A3koiuIsF8PO5F1DPFL2HUnZUwi8Iq1zuTWzMPmehbSPojCY
R4vOqk5jGyQ74vfktiUirD8rN+nvjZvM7qpXU4p5UJf73G9Qp0UEteB9DOqJ0KAujPadjfr/QI6o
haKjITdLBp764KDTca+UOGD4KO5mYlonNS6kl2CjQVSf64LYUQQsfpw4dE/svWsS67wKpe9dtmQ3
sCIcHCRFXcIidfGUcUsijcKjT1GyiQdISQzeeNLUK0gclzndGIlV/OWhyMDgINL6omvbi/uus59H
FeivLB/an4Lfw67osvqXNDp70wSN9dEss9YrpyzZorUzlkj81epXHwXlT+nM6bPF5MPdar7CYz2b
ztVsgxxekQnIgDY7ufVFKC6dbPWt1X64ldJtzmmmii+kQ7l8aKqYdc3BY3QY+vRnvtVi3Il4Jbxs
0njlp3n5TKLI2btQs5iXN0DY/KpiXa/80NIMuMrqOZSe8+oFXv8GoaN9VNqAaMcmHU8AyFt00FPy
KqQFPgkBsnFsMr+/2XnXPfciCa+sM/tvsIohcTZe95stVLvnBEzYqC3VVx74Bg3JaHD2+Wn9JceW
seuAPiLAY9VE477C+UaQEPoLuaclaDdG2GWEG5GMvsn8NiDzyVnyJ7/Lkgi/FL1bkpOstS8cb3oD
x9mYEKPZBo6t0BPbFJGwbLe8b9+S5ts09VTmtjS9sxzzZNf3njy6pZefpszuV2PSt3otWU3Za99S
zsDSkkCblTtW3cH0Z/nCbyhkGQmAgaXqghhxq/GH3auFJc5kNnUsiSF96odMvLKJms+jnRrPDe3s
BMutDk/AH5lOi3H4mTcNvujZy7Mj5X6wskeUxVwAxLenfTocUvLTbpxCGKUWFuoFS6w5/ZEq2912
hRFM61Lk7tGY0nYLRMZB7jAu4mC7SGFjV6jkxO1QfhKEOL1HPfJfu1MLa+RkSi+mSqUfN1M43gqX
7FhD5YXa2TOy0riDFPhCjLDrrha/9XaDk9YRIlTfPtRmlT44fVaLUkA4j8mB68w3i8v0peYnRk/p
uR2rrbx+lk7bM3wY7eBVaRFwSYox21mONq/QHBIkupLLqVXoiLTplXRmWXldpGg/vCxFxc4d2Lzl
KZg1bPFi3Af9ZDyjYOkOA79j42kBI/jhuz2cdIIPD+FIVjyaXJpTixDKnNy+kPmJEe5nzGwbKT2L
YtJu7r22gQuYQ3Xtnal7qcbI+UOy87AJvaps14Zp6D+RkTQFLKsx7/jqvXCrXGPao9rJnrKlsrZN
mEZHC0ebPpkZMW2rnsM3rpYgvaRWa5wXw+lOfZR0d/Y/1BzAhbMpJgd4OMMqYH+VdKDNN11mFtsk
iJDJZPNs+LDSvPxaOH21q0o5XBQLmY3hqfwqwQOcmNU4Z6e0rYvnSNteT8bcvzqZ5S+n0q+SyyIr
61j62nwd0iZhyJ6r9DVwlkmzKmS/0QXIyiYg3yvUoNPvPjUWcW69yc9jmTRRxnK58bZ1tainR5Vw
aAZqqFiWibPpkIjVhwf9WG188reSYzfXTbOdx6nbG7URlas+aYW55v3nGFqaqHxVZh5sAz93Tzqc
7XclWG477MT3idurD4PwNha/I/OAJaxRRQec7cTGyrJ+Nd3OOAAHIBtjtJbinf85XFouxG3YAwpd
QyUdPpxwQcKDehhvlslkpnAGLuQZRhi3hSGqyywC98WuvfzIRrw9lUtNFwzLmdlNRrt98pFobgJq
poOuPRfnw2OkHzUI0C1UDb8mioLXsjXbr8RMMZiwGAoPRlBOm4wC2wR06YojN8YMyTIyJqTh2XLE
XtaqTY2q4z5Wc3IyZOttJml527z1UqZti7PnayU1Luq5DaTy3aeWT7fpExudJoJ1P1mVXRqcc27X
J4Doxs7ILeOAyyDaOWw2t8x9xisfvXppB3cmwDE0lr8iZyq2kWPJl9AzxNZAM3YmGTy/lGMyfJVp
55x7JDk3lxv6Kkaq5ZXRdiN/Qd14O3uyx9+5stqTiFABCkdPR6yafY1eK0GxhyfoJBNw/1FueYSg
NGXOQjlnZJMsw3LDVpT+tBrYTsh2xdZtS+NilQ3FBBt9xUEeio7dUpB7MWSJ/DMIDfFk5wjZEofJ
xkolOdL/xALO4SUBHZXrcxTAQQn2bdnJ0+L05YWdubtvXNEeWNCpk9Z2+cvwNVFWYyKOhv+AbhvN
SBBB0vXh2pqr2sTiZzVXU3BlAtnwv7x6Wn4wHxz9U+E6Ybu34bJuZmNM/1IEF93sjPVLXgzV5TEj
fSfCPT07Yda+uXNvHoHU6/24+Ix3Tc7gXZAi6Qz6tDu5fb0cvLEzG1oQ9CNlLkLJ604urRRGslGz
yIITe51c8RLPeje05nwPwyb4WXRFUGwLc6p+4ihsb4M2rI2gNPjqOF9+zWoOdo4n2lMlDDCxi4AL
2pcjGvBe5dl3ymDGXQPEGn+URqHOQymd7QgWSa9xPsofhHuWJ9M0RbCWdVRC5nPdk2kwW60yxKKV
qlmoITMarpVblWufCDCxLie3zq4LxIgnM3vkTOk6cwpq6pR31w76y5CGrdpqkl7fMx2yM18Qn4bF
bJqbrjEL5zx4Csm6E80vJFUUH7aHqvex/zJ/Gii0Dl4m/9QOP30Paf0OcSy6TmVXpIjx7PyYdy7h
tlbdPeNSz2MmistLtbTGz07Wy7iJkpZEP3+oZueYRGTMSvQdDaxidh8vli5QOaCZ+PIBkpztgejO
jWvM9XNQsNt4DdvBvLljwuhd1TW+efZ+xS8Du0h7WUQd/RKTwXoHvV1wcisCj6+IrOW5oJRjDCm8
8GROebYb3IyVeIN66dur9Jxs8HSPh8GU/V9JFwzfRTV1py6fxx8NL6+FqjcgJwV8zrzte/orGtL5
RQQ8uixow/pn1vHGQfpQT1Zm1a8oNpu/yOnuT/Wk6juquxrriyGt54wl2imc+FVsDJc0Z4wUYX+Y
tK7dXTt4DqeB7b/MgTbzGJ7Y/CVNsewsTzO+DfwkPUw0quJa2BSocZoEpoh5BrLm5FP25qsutEd3
PTcR7X2H9ISRRdIeyTJaUPcruzprpep5X9jG+NWQ1PmrpmewHuK/8KsM53ZntZH4EwCj+cwNLa6D
7YwTKmpb3PLQnrYRf/o98bl4Vmbrd8667s3q2INaz/g20X1YZSifbb8uCH4b8mQ/6K7ySLkK/p29
89iRHDu77atc3LFYoD0kpwwyXHqfVRMiM6uS3h+aw6e/i+1uV/+QoAb+gQYSIDWg6qiMjCB5PrP3
2vW7lbIYt3tkfBbeqbs2y5bv7ELbx3wZzCdJCk9HYIBO8BrvfBwOXu4bn1lipbc1zSD6TSZHHyTl
2PJQKs16M93E5qqB9RS5KLCj0h3M+9JKmuaA/92DQosje59A8EAoCn5oFbF5GEanPYIfkE2kD6v3
NnZ2U+yctcsR9E2EFuIOaAYcJ7l9z6IjQ4pst7daOhAPQA1nOnRpFM+BaduIjxNVqSrIGmfdIr20
Gzy/vbcrhtp58GrfmggNF1iYsMbSB0FU9eixJ5MRjWUjhK9F2T70U5lbe9F1Oaeuu8TlvmGslOxW
/tFFQlpaubfSJb1qCk7VAKYrbl5z7hUKXi0fzxxawzNHuX9leyk6TsZGGq7porsYzc546+xOe1tM
Sz0jhXIfRdYm1/7adudJ5u3NjJjrrMWKHQy0ZOR/Q1kdKgI3aOJ8MmuybWjDBme271EllBeNmLQr
9LzLrYGCJYu6eUSQjm3Fgd6jHHGhq8l7Tcuc9s7UTP9qWZ31uaO5PxZd09+OfeZ+TKnqn7BcILr1
/WQFEWAaM3YwL4mPk5+/eL1TvKRCrRdzUkzHQQ7GebAy8dqbrUnIiB3HD5bZFK8Aw9pjy5BxCPW+
au7Is9ZO7WTLk1OVns2KbGCOVBPIt7k7h/iaCBAYR6VtbIeEjYuFOZu7b5j/ZXeLbXu4lh2fKYXs
qleB2xOJnLUuR4+8zTuBWveKsnB6xxIHbyrHe36XcHpy1Cz1yVIu9yoNwKtTr9VL6Tc6LgZf27tJ
1u/rYqkfxpnEtbBMV9qVNOk78koa0E5KK5YLVoyNDFo1U4exZLVuCmEle1w+7eXMLiOLlNbpBM0i
gLPPcU59wa5SuRjjEl9W+yYx8j4q4L1o7A47+e7Kcb7KzCm7MbSBxo2VqVYEhtNVVphpstOu05FF
XZg0RoHtZWoKZOxlcWv23nIa55nCyphK07rRzJrr1Rtm/wKSYavuWcFrOcp/Lp8fSeev2b2cBJoL
vI74eKIS9po6mX21mheV0/rFLahqS90QRxRjupqBAMVHhK9Jg7MkYdtlZ/j5gyRn/elmq3aFeNB4
dUFviTb4BxrzBpSs3UZrh9D04C9t+0L2q1OH/yjFNt8azTFSvViu2OS4t4Wm2e5uzhzn/h8VkvAY
xHcSDYajRVNJDFA/5JyZ9CwPwh6Hh8EyTKjnWh/9MmX+W7uKf2oJ/8lG/i8t5v+JG42NHv/PNxrn
H/3w42fv+PaC3xYa5hd9Q6JvGS0QnOG+/Gmh8cUkTIgSGHTnL3uLP/YZtv/FhLgB+YcOxTW2rcUf
5nH/C3wKG1G0uyE/t1XH77uWf8M8/gvo6s/zavhXHj+C7CwTbBLsn59XA8xWi0z1APd6MuTMYNWa
weTQbtpoREDGuJEL9WIYFDo7HousvzoDz64+z8v3oZgR7/b4XtmSFY/xPFZ90LIteOl1gsrzpvS/
2oXv3ma65T8gtObinnkw26kbf/z32pPqF3CByVf/L669t/r/XL2pHz/DDrbX/Hb5uV9YlzmmvyUF
QQGDYPHHPs3/AsrUgFxgsE4ja2pDJPy2T3MNLjKdF/rsi3T3z/s0V//isU3btl9/c5n2C2v0z9ce
KEo2cgaXn6NDtdG3vc+flmmZnZCDoGlrWGGTFhh5VXLKJ4M5kXCLY8rqAVXelDUTEpZ+JO3EGbML
HQIilo4kT8qjpmVMoxP6MSOQDP9YWsi5WgMNwTXwSNfPXiZHE3iRM3f+VhoprX0qYb2zfdDxsSwG
k6EgNxN4P5YzyQBypR7gJkMspmfLp3EBqB+3SEkJsmW0j/jRDisboA6WSVu/5atc3R3BXOMDwqlQ
ukrDiJoNzOtsJ2GUl/nVxazpax9aqab2w9rh60IlObOm7of0PAsn/6BtxyEjhmqXm0tybhd7QSwp
2vEZcBw1RUra52EAeIBTUDfKw5LaD66Hvm+Xr8n4CJmyD3snrr+xzUMKtIimOqzsrd9MBJ8KS6gH
87IbzLelzeW32pvaY8N2KHBkVR3/ex/+dh/a/3Krffkmp+ztp6X29oLf+CHeFyhuxDESjkZODISh
3+9BU//Copsbk66GUosF5x+3oON9IexUGJC8CDd0OJT/OAIc54twbdheBCOBhmOO8XeOAPsXitz/
vw9d3cZzwmKYt8Azgp/0F95SQeNVs/1xQ8ji9SeFnv+1ruxsBWO15c9ryY+inoiJGJmDfI3x8jF1
VONypXcDecqGX9rPol8LhjMGzB/8/SLJI2W16yFfW9oxKMb4QhBauViSqXsJgbRLnFax3zVfY/ap
Y5RzA6BvX0bXwM8xmV1UuYxednhy1BgAC2j2pJLH5gVDFdTxxZwWj3xqlKRAPhk4MDjWDszDSG5Z
W28ABABBYAbbNMP38tDXM6t0sg5bYZfBW01tHXXLEoPGjhlRv1pUzujDxSYgHlTXt5FlpZYTWBMt
V5kt3YIERtjbJMPu9aM5F9o5ZigMwWBebyc/rj8HbrkzI5QKc2q33BOI0t/FTuEmoY7AhIEXGJY3
pJ7e+KKMkVQbizUMKs1KXTumwsuBKBFIhAINEi1jm558PIjVPus9vPS1M2H3ae3J33do3l/7lI0y
hry6ZeE+9CKQBft5/Ls6pkae3fjqt1WFEXm5dL/35KLTW0GFxUzWZs6VO4oV3SvQu4RBRT9+UsVm
z4nNj0GS5YliVw+u5u5yPAZlUOozkzFsqus5Z9L+pFqWr0SGz5jqM9wbkHlTSmH2wmsVZokxyh25
y8mz1JlEMbDY9ob9xDYQCY6AItWKZpbMSywM/jaTd7qVMt0E/+SLIUdfa5fRQC3HXUJo9/cRWNXZ
arXKCxhc4JSfpgLPcNmmJghifh2+XkZNAQCVxdm36zSe2WqNGzJxRLZbxNls7wyzmmIWXS6+gbqX
bX8k2cPAW+2Rw8PGkGxMzZzCsdEYzRkI4XRgmB0GHN0cxstxsvBnQRziPUxuh050FK56Z4Jev9oY
D7hmvGZ5J+IcMKFhS0rr0bZxwEA5XuKdHGMupV5lOCnMkQ0hWR4o4tJs6O5sRrMvubHqNSBYp/g+
x7Umd5xT4olxsUijwkOWz1eV5AVb6VoGMxKZV4l6ryBNphScFKgBkqBhcoikzB9JTlpo/F9s1RXi
CL8++dS9YlaHmvpMhDNcm+Jm0QudXQUcElAmS6sOaTezLTFi00LtZvbpc0zO5bAxP2LkEn3ro1uU
1vrcIozL6JAhGOykYiCLgLjHnJFWppvutQJjzq6yDYujFK0gNv9yzkFezD2RK50vvwF3tF5iFG5x
aBkrQsoW7f1wZZGHxvZVHzwQPbmeVuemcmubXRLuqxOhQ1W+H8rc9nZozJAFlzlCiRs1a6OOpcBY
oQ8PK9+5AREE71gfd96uL33gDSpzkznE7+CJg+ZRUuxa30fQ3OG7XM6LkcaPLtoy8rBRmaRh1mbT
ndd7jXHONBt9GaNMe35YWr0wvjFnyg3ybaXNtrtkiBN2/Tq89lwIdpA287QEVW9N2I5UjjpuW0zm
REuJHAVi0DJlaG8yGsb4LplNTFZprA2IXXG7z5ejYnl/qCakRdeF5WefUizpFKSFP/k8eujeAisr
rOEwiVV/JpXM91gCLP4PM1mzej8LCGlhyTJ1PEx9yXBzyTV7JJiids9sCHLzpPV2me49hVP7YTUb
FZOsNhBLa4sc9wEiGeez0dzpY1iLqbkYUeG5Ud068qWu4lIhke1tFchpXEk3GpAJBI5DpsbObkww
O1hGRXJnqiry4JXWUQXo8t2JK3LGp5kDhKJkRlLQes5qBladWY8MpBPcW7oxMsvTXa1DNzih1DEB
2Z1lQ4JuwI8dXjq7HN6tuZDMo8lncVnYNMCBY8NukJQTMKQCWl7PCzHpjwa0BdFk+xGIdshAychP
LMZc+K/dshmnYouFy8Rz+0QYh29FzmzwhMpirINcQMWkM2fp3MjzJ+CDXtsiEkEq5GdsocUsjz3+
qNeMR75x0Gin3nsdtyqPi1zoYc9wcTinayzXY4ruCMxu08qPoe9GVLmyWx81ckkeB+hdAyZK76vm
NnGATzhfDzAMxHmN+/kdTEByMZIiYwUgveIJOfe0wzjUPPa2J6/mYag+x0753gG/mTpKLZU8MfkR
Hy25eZ+LtuCKLA3d5fiYy8lELrpyds3wLJagw5n/jQe2KwKXi/IVdT+zZS03vPvVE/LF64wB03e2
jLfIyfo5KtZ4fikyDY9hDE+PRy9XycGt+F42dVB5WlWM+ljpqWpAKQgB9t3NF4QXhTLNkA5D1IEh
p4Pdl85Dw+w7CaupYBeQOiVrga6mNg9I5/K/ErKRupHtx+lbMYyAJps218tgxd097L3Yg6WzCQ+I
8uzz9ZPfZ+pZSQO6PsCq9+zLmAE+Hps6naE2MdS7SftUJZGo6sXfTatrfiNXfqrDleTxOMjQ2+K1
1tIUiM2MqeRXBOt/RyH/17D/ZTt6mf34SOUPdvs/sp9b0u11v1bD/hfBzQFQz9HpIX9l5v2q8PS/
kL7J8YWIjrEEVDtGJb81pLb7Be0ftQB9KrsANip/VMP8EcEGIARAjiMTdGz371TDDu+r/XMxTMkt
dBA0W68sNinqz00pPCc6ZS5m2kD6qlEodunsnIAuFOEcS5b/Tmldpw5ad2nDA7AW9JpWrQqA6qN4
dGGohF1tjyxmcM4XpB+ZMnkHEPbqVQnjeRQKu0o4Nz6+1LCAeJzL4nJaU3R+Rf9CcetT0nrmqWhd
Njp5q3Co9fkctdhwSb3L4g4bVtVQspUtegnkPgR3x7tMG9cnrWrqLChMl503cBnhOiKoE6/eewTA
3dADbs60agg5YW81jbrF0+ecWNcZCfUGxpF1ne5ZPqYHzE3uvd2Nv8VY/q0747FhF1T9FRr504Tw
35sjHn40G75x+Otf9Z84QuSq/BdjnMtx+VG9U8skP7eQvOjXm0Z8IbSPmFEdH6PHjWBx2f5602ws
SZu0K/5DI7ndAH/cNI7+xeBCtmkv4TdBnuOvG35DUHKvkVLichsy4uF29P7OTWM5f6HnIs7lPSDb
hiEOJ/N/0HNVi/rFGgk0MQdaMGtccKBUCRyVpuw/Oigv2Hrn6giK3rhT7EJ3mwE9yvWc8YZR5bsJ
nUM0oJoJaHjMA22x9+ybbJeHVR5WY55Dq01oOhL5llXiDTHec9PbX9el2qUdmYqek31apnjUVY2w
MwVeYaT4BNEXtTtZX8rU8c+uSu5dzftu22QzDXbbnVi+oQpMU8zrHgUCuB6c56RkBl0av3eLP3+V
Rq8gWqTZwzJnatcmOUHbyWavM2IrEKhJwzrRmUfRckA0Zau2tFhWVT2QRIToI0ybyr5B2+cfYxQo
l35P5EMCAz1k63bA+fPk1fG3pJrkuTCLuzSGyIL7XvMgD03dIXdUcR415HoQ2VmpjcY34j/vzDRf
DkhWP9x0Kc8QovKgGppoMeILL4XaFCeWt6+b6t3JZuuQSSr5GunUPgcjHMyDWPc66gQYEGUXdCwA
2bslgEUqR+dXQo2JaIq6LZMhHYg8L0uVXKBO+NYSXrajWzLfG1o7Gt3edY42j8mLlBwO+sSGEI7Z
faq3PqjWKgWMRGpb/ma+yy2zoDyn/VMAy1B/XM7ZYOxLGJ3Xc4NZQ3o5pZhC+kZXcp/aC9K51R+Q
JIuKzBHzqnQGwl2a3giQEIigWxiYOW3/bCmTmUOnPP5ns8/4HZAvBVstUQrigPMsxuZRn2IPFAn2
5jKdnttWyn1hqCt0tUBWMC9dmzECoB5fI/M7HrxlStIty+BjhqGRpFbAbKkxvcgZSKptdg+4b+NA
DdOVtEcZNDUaP7ZxXL2t2re1RbgP7wCW5Fu8YVFj4xJdih2wIcw2MMM10rsyHGLzXVcJsSxdzqfX
NvvW1r+OAqJCYWqBUaUVExnrAo7lGiQJB0HtU3ROuPzKer3RkvqJum1fNAI+6qLJYECu3WnxXsZi
2SvH67C90w41LSSNnpVWVKHjfpxb/ehZqYuAxf6ezA7T0Xp+EYNtM7LXtVM6bMRKLx8ivx+/9lby
2KZL/OBo3XTMElKWrTQ9eMy7QmWbZ3PwjhzyqFjiVpyazsW9zW9p7LNGgoYrGTkM7YIIsTZ8XOr9
18EtbZpYFG8KXs0xH8ms6+V01qdxOU7SOum55x19ZR1Im8Tyw/X1osv+XQpYegh1xrDZvoQktWbW
1J0Ctul908fkw5u6p8nCig/eFRtoSUs98J4Cct79A22GwCjL+yyn8roFrbVDA4hZaXAvitGgWjeB
yi6MVc5Dba5hDfE3zJ2GqKitD2uM7BvPBPpcj+81XUyd6rZ46b2+3Gc2FBp3mB8sJ/+aZTPMwHYN
kSRYdAl9GYK9KYLJoFzm2Wge2HkipCRlYedXXTqFlCPe3tPktdOvkWJEuJMrrAKvbq0joc/Zvms5
ytn6WXxqhX2v3MF5xMzhhbTVJbrfEp3nytM/RE98UVnyNORmz60mWLazdw1MNvPROGV3FFwXZj3z
VEGbtavfbFwS911SnmKrNSGzuH3I6jAJ/FV3g9mU136i3vt4Lg6aXIW3c+L4O/Yx6Aot/83cJ9/H
T5d0mMTJJZdBRgUyIo9BS4SEtuAWbRJBW4e2J467l5I1L9rN9FgXPkSHTn9fE77l0iU/m94+3sc5
d2cvFzSUo7rIiakP55n2V8a8H0MuyTHO3B9FP+qBjtAw8KzpajGX743SFjrdMkAY2ZyshMbVjeff
Ar7+tyuXf1aT/HvlzX9i5bJlDPzzBdRVA3Jn+nnyvb3i17LFogIRVCX+Fj6mAyT/vWoxN8MW/6dv
6Wx/KPp5ye+lvveFqTZqZOJVXOw027T896rF+QKlBWIb/ivCULZB+t/YfSLyYyT/U7HvMDS2LHbp
8Nxd7Dp/sXN10BfGLLWzEP7NpYYqfIrsQcm7vOgQO5IvBjuDwuNWM20v0CHERFkxTjt3FvKmAOuS
H5tM6MO+HzMPBZqXSvMohGu9yKQBt+xN3y2mE4GUObaCISXK3EUFlgyL86yDYto1fXuBtTV+zVmR
HiiM8vuVGVDI7OvKEZqPoDYZzozFxqCvtE+znZcrQ6gHTDzfY9OerH2mU1hxMMgZRuIwAmGNu261
zymP6iC1zfEJgVhybTvxELro7vRbB4BcHRos1goagdjk6YOCQn40U6anj6P06QFm3XKOUHxwz/Zl
9YgjAKSl7wHmsHKwoWkyW1Xod7Fy98bk60ceryCwa6WNOzNxmm6Hw9ff9aJRV8zyn6WqNHTaporv
22ZI1mhaHASTqebaQZ0t2cnQRnjVmKcGaLldcpMP8smsUvPFS0b7Es8SWuPZN/jDRCVBYtV+yW8L
f3u0RjRY23xtnt7KgvAwGM86gW1d7d7guSshQSwxEmUi7m7wNLTvkPhmcNvbOdEK+ygdLb5Jaiud
zn3iO09ORf951GDnAdh24+XR1wznbrBLCdTMcYwPnVMpFIovJ7C1bjhjUrGorgozj0rdn1ycofhL
ncotL9NBcwB+JTbsoM7pg9K386jz2umD9rE45SPHS9b39bciJpPQS0DGBk6/1XloRS4mCTcyzXF1
yKIV42n24+nCnSunh+hpP8Xbm0d4u0PKSS+K/QQLM+z6e+XfInlMFHDXyQ8LTMbfTHaNEFTyXTnA
gCumRTmMgLqM+ayfHRfGOrt8W6tAbUUWRnReaNcVSZBewgSZrCVmNKUTdEPBaGcAWiL7ZYAP07DR
rMaLpfFeEiGZ4+FHQaOOpsep571GjPne6e0w6dSVKJRFaQaJonHzEPypc0CtzgwyrhnpYeav3c3K
ke9txcLIG0x4dZq4w792J8AQX3J5hVbPWKws3JzBVGYAucGRy241DhEfwe5CU4XijaT1ValDy8or
7OxpvwqQTo5B+vgUs55AFg/2m6i+E6U8KqP47Bd3c1k7AMhgwepy3SzsjhNCH5Znr4M9JKxROyN/
KwKMzg8OOq6DvS0z5FgycvUXecRt9cyYa2dLk+NWa90HSywj3Btd0X7zwmqxCtz4BTn0yQDWUrn6
Bvi6MkZxzqV96Sbpi+Mu4z4eiCtm3GaymPIc4wnfdPcIJsbdU43fl5r3aTeJfcGxCC3Hzj/UWu2s
zM92+ob9RKbx0vrIqEoeLWZe/EDr/VUBlQ6aruWPKwDErmXsyi55zyufEgi8XdAhQrkwkHaeqlH8
UIz0p5QvZPASMptnbb3pl9Y+OcBIM4CLvEVD/+FYZUegzyw+O2f8Vvnm9QKK7TkBWoKSy2ke2FpV
0BNal/fBqmDg/vtkRa0nQQUcgJ30tJjHKtFJCCbNr95Rhk77dmB7NsfZNZrD1NxxN8ega/IFu62n
pvJJAXotACQPLciZqZA3tWeF0iguS4Z6l0LNDEyHyoGRzpLcQjtqjebdOmnrnbbSUWVz8mOc2+Zc
ps581IxMHErg5qx6TIGkLnHVtZGV85vFSvKiA+5XtmUKlLn1otFsxuYqm1dAbDV3wLPTis3NrpXF
g3TZD7LUX0pEgwUCtrxyu8DqbCMi8Cy/48ox22CV5ldEYt6p4WqPiIG076C9ZcSFytY7y7Jvn1vg
eDw5U569e4fHqhdVLOwDz6RLQzCbYt4kOEqP5r4HvLKCy2q5WfZEMBmnkp6WwnEpuf7VVvOXDTsx
OYi3JEnjPZwAe+PROEcXrTyUPMbwKwPommdYZabR4OBGgJwLmkLGfnXQJ/wA5bTEnIQj4L3CNa/b
zm8vtQpwQkpDcg+j1L5kNxdHmILpoqc5uUSx2odJb7OJaWzNus9Sl9OCzhmPoST06Rv6RveGhC/A
zU4FCssp4h20u2Dkvrwaiv51Vqep5J07oj9aeE1IXc6uWiFum7Froh5DGWuBCeeIZpY33lzbgdbH
fb+zmqUISwbWu07YVeiNwgTqnwu5rxmwSxhLfQdWuo4T7UwGRHNbJrgboG7Ft+vAAy6z6khwNZkj
bZolmsusc7hWK3je01JGvc3uBiHlvpi0EHFwSG4X558Ge8Ixk0ilkxWxb1suY7PL9/U4AtzLSRfU
DBxtQ5ncY71Ej+I8ZEvynnnK2mXTpB0HTDQHZ2GrYazOVLEjzFFistm89S0uPdIlr3G031q6356t
EonnuGj2Q152n0NhfE6GgRFGmxoeAyMR3MCsd2N+7XpLeugaln8OVx4cMn5piNjrQz1ZDC8WmV4m
eMH3CIfNoy/y6hLBuH5Lm52f6ZDHE5FkdWRWSXeT1xUy4BKitjtUxrvhMRZt6nja6w3Tez+3rzJw
aH6tmq+m0aVHmkiuxxHXjLYCEGtaDrQsB2s72A63RIoyuhjWYFza7q5jGIZAPk+e1TJ8jnRRO3Mm
83hp5vg6awuUogyAgq4aAUILcT8txOrCsCBXzNWzg5CgHnzLqU5mjjASykMetovWnzs567vOHoar
2kkvrWqGeaFjjqNrfYPv3T664EHuimJuLwQwXm7+ej3pLeVTDTT+ynJGllhkk55B57AmnjRmq7XC
YsgTy7uM7bYNsEGcG93NL3Wdoz2jVTyJAhQn2NDyY5hNom0hdLCjmp/axn3OEwJQYVGcJ4ON/OD4
9a07xUuUSbeJZFq7uPv8+aamTL5hcvVkePQyrgWa0WaqonHQ32sqziIdB/UR3W5zgVY4f/C8ZNlY
4TC3YaJAmMX+SMQZSeRfgUVrTFS4PZxDprL2gmDc+kFKslYYKDn1rkKreNEaWdXgQC1mtPk102Qh
mvKtcAigDZvef1vBcL8as55deUR/zSfJ6CTSrHJ9m1mIsxBWA8/+AUyfWFbuPrk0zxUajFs1si4W
qTOcHcd9YgREBg3n+wWCMmYsS6rf+Z3BOKMdUgpOlSZfZ5FOUGpFFY25Qt/VV6DQWl/DWjdW3XH1
lvkTl850Pxk1DXvHrJq8NhWRQ1x9r9yxOyNhSz9hNv3ICZ2BpoPVv2ffvQeBIy/1ZBb30nIk+0E4
iWpgQREyjGI93FlxssOlYh6VPYEZKgl4uSIEsNJCUTruY15uX3g+8xTUQVVy6tZOOIHv3deDaQG4
c3BQBbGW56fY8ZaLRTrW2R3S6yUb+yNhHZD3FeINq5HrHuiOdb32nflRiNbhHTEpr+U6fHKTsNq3
WVvus86FxC5R5p1Fv4B3R4ZBausP6fBwbkpLPMuO5RfXXwv9Tr7n7pSclmSJL3MXHqZmiibsNCZx
lI/jE8aGco/G+yt8jCUyDX/ce7DpEiCFCYc5PoITorIzPhDGY1g7DuzP20NLPGy9FpcVano+QX14
rMfkAfsA6XrpFQce3Yhp36HyDlFGX07uBH6+Cgj9WdZhR0BDUJIIExvxxxqn4rDUwy0RY+Oxc9c3
ONfXWQlCIK3NYd/mmr63KTR3s07N04ED0uyBott0Iww1YV2RO92u2alm1tbnVnvw3DGJPA6TnRjr
7xBbEO90WGm15ol2BIMJtK9nTXL/uXhPQl2ZZ3DYdVjOq3ETAwZAXaOXYeqq/AXaIlO8zB8ww9Y+
9m34jWDZiRqwlnfL1XB2bUhCj8KW4VrJW1mND9JewCUYfqh48ETZKOTBQ39tLXOEPVftdYqOWkcj
xRa2OMOW/zTyFscCCO6Y5oKIZhi+6OHjk5oNosH9pA+rYsJQUgDslHPsn8cWR3lBTibPNaJ41rVu
ycKLY9wec3Z0DA2GAFe5xfroODkrXupGY0rpOBM8+v7dSInhNvIFDLo1RP0G0TRXCOjdaE27zqWT
WSqPwKBWeQJV7/ymGzAEKpKTbnggv9Sy67dIgfhgSpOCS5EK4ir7uK7NEvIvca6XpJZPlM2XLZ95
0KPGPyeArr1NTtm7y+242d4RGT6WqWlwXfvHfiNyWpjkbOuEKS5leIwzr4PnjKmaB7kmLhm1Z3Rm
kwgcxQfeJwkoMoKSKJUJ/4MrwWO0GTfCpgZOwq/ftY4gB4blEI2w1V8aph3feJ766oGnhEi/nBkD
hSkmGU5+dr3gvPvhiO5IAn8DFwnxvTnEttitwkojRzNgQtt6d1xoBdjn+/2xVO0TU8JxV3UYaf1B
7j0/TZ9KrSi/+ckVLC1jkzPNHj9pmi7qgum1FNTwcZ4igvLje476aY+U6NKY+YuHduK8IUwo4SsB
L4WaSIu6seErrZ+czY0jma9RqnTHhjFppM8jVbaPvIN/zzQqxHiF2veF9Vzm8KxkPhcn5m/jhTbC
Ho8l+eOiYHsiKTRcHMiFMeDRzvekkaeRu+Y1lKSV6hs2c51okaa328gvPvbTgBYB+0841LWMwJWA
w8uHUAOviQSqL8JOmeVe08aUSK4R+azNm+fJfzLNdGfVskYZJjBbEQpIJNLQbXQPGC1GfavKtj8W
6wYlrCQs53yIKbXFeirHDG5ey43pUjGv0ZDU6pQvvwBuQbplWv59Sa3bCttRKrvIIn48nQxKRj0/
zhCXsXrJ1741tJ1VWZhQClwmRoHAiYfEZeFdu9nHTCvLxMKZ+dCNk5/rYWfEHMXtKxGpy05U34q8
bY6oYcDyzgx5SI/Qa/G9kcBsXHPiJTTKZjUS6Y2xfo7L6xReXYLJxBMv1uIh+bJ6JrheGk2SAOVZ
xcAuew+DHlUJDXi/nqyWm3G2MvbA2kawq1Z5bniaHaays4Kx7l918ihCbZraTegAE250CNWAPcT9
sjrnvhJY3t1GnTId5aSraFP9bn4QJcArCzlxIpAGjkBaimR80Hs4sIa3gfQ65CRzfuVM4PXSToVF
XWccjKkZaXnNAN8ghtzBPuPbR9eQ8kjMh70rBHuPmIrN9FLjiFcHtLWrJMY3Mb0mQlw2fr/DRxpR
ZcOkNv2VirK1EDl5LvMbvqh4qmEpVwNri2fPL4pwmob51mSQxaMOIbRtNBdl7Ihdl/p5qHdqPamm
0oLOrJoLHIM+0EuNamboN/OlRt+s0FfdTQgps2Y5G11HRDqKqnDRutspHW6qdr5JypGuj2PTgyTZ
eNW8i2N3PrMsT0J3Xn6Z3V3gOePSH+G1Jzx3hW89ku12lTLACYSTjnwFcBtX1amdTA0vSvU1O+LO
9MNeLerecGKMp5zByj+mg9e+tyZ5Oman6quR4Q9a9PxTNiU5WR0UjG7FFw2/gjEFi/ZdS4PFVs7/
rIuVYVBZ4web6S1yPivkZNrZ0HRxrqzBZsqifRi6wVPJbtbAbdg+1FtUQQZ+4NAYytxlRIIGqTCG
CKovJX8ml5t41f3Qn7kc6DKKK+r2rQW1HviZd5437lURyyt3hZeyAOKJYq3js1jydofu+NFt46u5
5MBunA/kBUTMaPfkcaTHTmb3rMgYPurlfY+7+MIsFb7z5M5rap09T3VWskcRkTzjgfmuV0RhG2Vj
hT17ul05EaD3/6g7r+bIrTSJ/iJMwJtX2KpiObqieUGQ7G547/Hr90CaiW317Eqjt90ITUw7kmVQ
uPfml3lSrdvSU1QCc2Gu60HHaKYCgACI24/l9JFMSOeuenFtzOUzN+vvWoyvK2TY48QxxIO0xskn
SayhWofdU8GtuJ6rYj5GNDyQXD406vRhFlscf5nGYInm0Ysx96NhDIWbqWvpFyV3AZnTLoMN6U0B
fBeosnDtYhPDvCywb04jd54oQ6qvpoqRNdWs3qH7AGFpWH6MDexSWMKlnRXTx5KHd7oB/01pGYSY
W73O0LAfkudwDYpqwQpiKkwNmY/5wxh9QCjxJ4KMRCebQ9sy1EqZg44qeciZzK0zsHrbhRjd48rc
kJrC22jm71jJrwjQVJ0YeeKCnPULGlcXM2KiHVPmnvb3Qj/eUBtwMeOgtOcShjTAWD6sesgQfoEo
ma/QWrKlvPSjxtT2ZamqHxgjMUhvLSdhXFxhQSdOJBv5VbZ0wVekvAli2HyMk0AsJ+JgiwuFTzU2
ZL2LLJ97AycHDpNxS+pCaO/EhFR1jiEUrNj3We5vUQu7J5U/CO52Nuh3DkEqIVYtMXYtIourCMjk
rM7EzPNidUYwsrir3zfCPB5vnsdgPGSQyp3RqA0u0LV2p2jsoYKyYWRABU68WUanlGlLqlizoFXt
AULMziq1D9i+MVWKTeRVCpc3HtFHLJcpnWdy5S2LPpBiTUe0zGZwZgkBGMACbvNQgF6bN8/CJL5n
Ko2X4Yw/MVfqG4cxy63x+kK+Sc9k4h/p1n0nCv1lUFMVSWA9dQXTJ41EWwnKBk0Fi2iPivGNUM1k
mz1MTwn+YDsVF33pc3eONmpFyeY1kcp7gS9EvgVyVYMPDbmaMWAjherg+0d+HMW85MInFXCPSNuY
p2C/YweeiQBMhIgr3iT7LGzV3o3wTQ0rWCyJVjilifhoQJIn+06By1iikgCJeclklaVd4bzNkUeu
mx/QQZg2wj9BNWvw7YZs3CNR2A1IppwSud0xVVSjHpAqKZ7NOKv4cYprmz6l1F4Wq0HJFX4Y6bgX
GtRGWpVEXbqGc7ZviZNH5jJt4OVbYoAdVhU4k2lpt0K8G2agWR0fuVVqZuoHJ/ioLOyXDE7ADiYO
f1amog/fqwBWGS9+LAKmt1CmHC2tNEfD5eEYc/aAFmEPPfcbtd7jTddv8dBCFak/OTRPQSIex3kM
Yqu9bmTXOVvUuxFEFwtJeJjZMXc5emfyhYPzEGvj6xDxdjUfiWy9mMXwToWmfiuA3LkGnJuDJLLG
0FW475s4dcAqlE68DFmQiVDJG01VXPLeO5BdwdzrN01WPym0umWQlHYMkuB/N+ZuxecK8cxk41Tj
rI+UPHPldnmnmoJBdSq/ckIsmFhAZRIaXJCIV5nbw8F0uPbdSVcOnV5/1Sx5uCSy+WAyvgoySdYo
Xp5obwotbadL02VCwCOdxPauKdr7ZRAQ4vMnc1LuzVp41RSCVeAuKk8WeyYSNVKppq3fYhFeeDgK
vA/DuwnsB07SNmw1oStQY5ZhfdZAvwr0w86ryQBWUNs7dPS7ObfuVMU64o+VnMQAI7bCDQJTYdmV
wRpYGEXGbU5ovhvrhCeYqiS/xQOnGsAzujC7n4eeIYxKK9EQPVWhei0G9Tqn0ZUt3eyBqHA0c1p3
ZaFdenZFdkmWw+7EWmWR0Rc7mfpiZ7KVsIW0I9WdSJx9Jul+HJKVHx4zGY6J7yb0ONAiwMVFLCol
puvGnaHgFwDxKpqd9RAjQzhDOVWXSmyYeTIW/Vvz4//M1vb/Lh6rMaH9swlx+fFV/cHXtn3B7wNi
4x9cF8SiDPI9OHAlBYva7742/ka0RGYPOKJ/mwP/dzpRVf5haDhILYN0FOZ/k8DSvybE/BXxdcUS
DfWfwcW/MSEmCvnHATGjZiK6qqzJCixHVZa3AfJPEUUj5kQfjsvI9vQePZfWibt70uvO6sdO6o67
Eys+FZR29Gg64mHy4CwGSUBJxeKv3HthGN3dInzYReUEStB7I/6nVxxah8HH3ZP60+uyY0bo9Ycp
2mn6gfZGdqvd+dZ5nV3sYKN7pr+2ECzQwwgN6ju5uAF0YeyDvY29LhsVuziN2kOd2CBPHNxq/uia
kjf7tDVF75o7OPcDj+J+cJDq3TyI97oXB4mb2dVdfK9Mjr4ch7sktgf7NtjxUTzL9/le5OlwoPPl
Q33UAzmoXe3tTnBzvgnd7y/qrj3knvyZ+KE37G4krR4VG8s+P4GTpHGhmlY5hj4HnsSwxYfxTT4N
zmDfh07nSRc9szX7dri/3Sz7dLf9ZnHaY77vvHfVqWwUhWN7RGs7ZDmP6g4wtv3qPz1F9ufs1sfe
HTxaSPjD7NbUKY16Dgr6nUh2gMmam+CssezhFvslwgDf27DfE/uJ18pO973b82eza3xZNpEUhxvh
Z/umuNlD74I5PuK0OS8WWOZnCRdaQmggSDE0DmRIDBpqlfvmaw3Efb3r79SU/aVNL7bED+Hrjtp9
co2cOuh2gy1d+pX5V+dRlCFfmM0M3YH/dPMyGdf2dfVz13STI325fnybPYJkrv6e07tI0JQttMuw
no3AdG3cPKdfyxY6J7uHiTcxWLGH7/VFInrxXfOb+yEgo+f2X+yu2sy+KxPeNiqm3mcokIIjYYrn
vWaTsn4fT3A8smCLFgQ4EV5KzggA8p8h1cMEN07wvWSvfUdNzN0s3uPDifdXeEhv7byPfwxsjAeb
DuXUj7z+TtwrrnJs35b3ibkUCj/jW3bYzY6OT9K5LFpU6gUN7bvHTvTG8WWNHC0/W/epLbioeC/1
KT7KJ+WxPU7B8KwbV+HT+iR+64pm4uD6YZPDL8RDdo5d4VLx+1Q4TZMnwiRn0ESziw/UmXI/ft3K
7BVtvQ6mo7Fna0buR4pJExAIQDY5Kd1+0CnftYcf2KPZoWFFA5JSPw0flLxox/6C8AaHcVoOhFSq
eKe44SG+pvv0iHlj+BHe8y3dz5VX63o9Hnj8jSM+Nq7ALaCabSav8SubyPqJgbTCaAc/0w/9XT9B
/A0Q/Uxcjo7gKYfMF7jANo8rOvwX6SquASlwkWZip3DCyo/uOfL1o01VHPjK+ZWrrtHs5EW6Zp2j
vbkCS+ej+JX6Nl5AG07iTj2NioOJDHfWF0+MrJAf+4N/XXayZTNxviNEwauDCw/R96xcwmdaoNzt
Eywqz8tLnLlkJbtPHheb19KpXzXuG4YzvjL5u0Z38zfd9JrvwielF2wCOF52ik+hrhaU0UvDLnJ5
4kwm7ZZT6auOv3iLN6Ke7lf3Uvva3Sf88xMfm+Qu/Zad9YOQ2PoH3hM7+x6WvCQkNM23/JPTf7uT
367RyfogeLM13l3lB+WaWDg5cea9rcu+d6R75SS/mUcooKQ77Wmwv8S9tJ7Mi7c6RmC+QiU6FUfG
8Hb9KV/3ykNgOMByfyhn80rPlLc8Kodzs8ez4zNdEDEDZ3vGiepNbXlC7bkm1bLLXG7L3sdHvEtb
x9qL9mO8q66H1FOcF6+2Y/u8uJ6GA9f7YsLoRg6lREd+ZYuu+lp+vCnczBHfkQn83hvcyY8/0NJt
tnK25EBD9fKd5qzedDzLvuSc2Q/foIurl/XAU7BRiSj1OA5u75kXwKD8E0IAdm2Pjo59x7b4N5iC
dDs/a4fJ5QHx38uRkb4NgJw9kaXs1dLJTvpbtlcJUv3QNJtf5j/ejOC3R3Hub5ziUGcCTK43wxu4
L442s/ru2Bwnn8ElqTNqVH6k8qFzafJD4VydxcfNN/B/vVfs+eWRShb8dhpLFeV2mo00UrgYZKRg
WHw631obETfINV/I3dV0Zi5P8aR+RRzxas2nE/WqBW+ESnkOluriZcBeG3BVukYAR8z9UD6eARke
Hp3dDwGgnyvf0c/tP5/pmdaI7NIc/kGT9r5l3TRO0jljpnNlIOAOfuM2rhJs/+s94d4gn/jOGsvD
NwJOfNETNbSF01lBd+RBma9MKs7TkaG+bq+THdOr8b6EjvBtK9AhSUsZuHoJvXvLZWw02Dn9vJcx
2oFm4U/ech4yWTQgY53p18JOGXeWK/UiobiDbgn2399A/gfRif/NgPh/0Vqo4wf8k43jR97/0Vi4
/fvf940SLHhGVgpZIUOUJUqf/7Vv5G/gWaiEYUgSyViP2VH+01mo6ETqMQ4SuWc3h6Puv/eNivYP
U9RlDUCLRtBIVf6Ws/C3HejPxkI2ikBdFF0FSUnOCVjLH/eN4hQVQpThyaZkh0YHw5Mn1R0ozCz1
4b6sUf2Wj15RrlL+scZXc3geqqDnMKQv8b04pDRTMfFJjwhqXtc9Tvhgqm7XkvxU5Z2SiXZSSF7U
VE6bYjBed6Z0v4Jo1jWw0ycKCJ3tR0/1kzwH+GOc8U6ovyoEScGTqDp91ud7MQ+MlsuNQJ7hxLCc
+gjFsLYrGY9XFdIHswPMGbCmwl9zcpo3Kv7IyEXItHuTauqW0LGIzJK03/MiBUDBYtxda8qmevW7
Wl11lOOEQdKIXS6rf6wTdwnrddkUkaL5lMLl0sNMYpxsqxnW5mjXasopE0m8C+hAxauZfRoaYmcV
OQZLt8Cdib48lw7XarK8FguFmH3JNXW82iMuxiAeP5jn3DQz8uZw8rWF2bkyVbsivNFX4Ut15BcV
becNyy0mHWmW9iSgeBGZBkkjMKltTMSumM4Z8giuNP+YJwgeaNDG/ZK8Q8cf4xkDwtsQ3cWozJpB
yQ+tvkt7BhrtKHiaQ6SRKfziPlMsHEDlXS5+l9Yvk+yn9QF83umZRUkFxsflcwvCMuy5knh8opCQ
6tWdRmMYZbOBSIPsbLyKCcq40DgMAzdqnj1oPYdzyrgocK9iDw2io8fWKmmGWbMAkfAyb0ut2qCd
z36Gz2uIaYsfG8T5wWvr0TPm+qxwWKGDW0ISE3OgoLiKJoGcKGGBuPkoYbChLkLOVx3xDpfZIYk7
KA6d0zF4G5fkrhZlQhiPyjbi+cZ532mIbZTG5OJOAVtvt+27iH9QBgBUahBcWUVpGuH9VYKZ+BlN
5hClI3QzbJt8K5pb93oXCHAKZ3rA6Nc86qDrcKrasGDZksBbMS91rzmK4UV0g5dyfoj02zi+1Ss9
U/kp70KeKI+BT8L2EyPtXRoIs1DzV5Rv2bbYUfksKvs0+TKY0dbt4o7K7DZ82kwmF1GzuiPr0oo7
dwllR4Mk12FZh3+xK+NtWDbx6MEnSLOL0u6WyleRJUgR0NvmcnHzMkJDW9gVQRScZhdNA7rzVceU
JKA/SY91Nl+K0P3pTnj9PY/4c6XDlnf89xsMlmp5C32p4gaI+vlgioIj0zNEkEnOfyQcTrrimTw3
ChBaLd2A8jVSiEvhAllb86g26X4x4BSOsVevsy+EE5UloY/67o9U/Yz49CNElzD2dUviy0jJS5/l
/LASwTXd/jtSPfY5xg+NI1mYxhbGgpU/pWwuM8uWx7sqflgbvzIEBzuZs5DuUPE9Gso7I10Z2r8p
3qDbesAiHX2MabfkM46AtB519VuMgEzFxJ3e3TUYUiBWp/GHYmFpjXGeBcL0lPMgShNnAXlGOrm7
+KGgr1ybgz9/UaUt2/lT9vP3u/ZPL+ovMKzBQLeucNJR1/Es9tlVrVJ3S2+sMx7O8n2hDq4UX9GD
VzOQlhbLV/EX76vyq+CwLRwqSbXfNA9CsL8IDuUoCCa5/IFUpuHR/2Njh80Qm7trHhPH+mT0U5DX
ig1Paz1OPxqtcvq+FF4bYw/RM6NwhPuSfBOTI596YdnP2l1kBjlOYJ1eV31Xi+jgw+XPX7lf4n/b
C0delwCJsT1yFJk/Xo0SV0wCB4ZBEUI+OvcgMr8yKAJc/+L12b7RL+/QFgzGQg8rR5WsX9+haKBE
aSoGuoUcmTM0LaaRY84BbYNR81c/y/i3pwWVykKypiReVzX8A398WlQCzIIcxoPdCEez1B+MUNon
3bQjf7sb9dEtqdfcCNRSqrxONeQMTYFauqfPT2M6mk2n3MDdXCLRZEv6vGFppCz3I1TwJSfVFNFK
yTofC+ghdGLmZfWYRjhglVvMhxfH7zeB4Rn3f8fC4pKMaDLb3XzAkBSdp+5LUonsasuV4rzOnE4z
xWDzRRXvG3NgMkzX9nLfxpJtSJpr6T8WDWeBgg2ZDybUEWYnHAqRrsXVckhkvo+Fsq/E+TjnW/Ur
t5Jp9ow238nRLed8OcTNvoazznR2F+UeKfxCuEZZd2hJgzHJ4qqgaHbG53kmkCRXW0oZpV0iRseC
aDat04dP9JwkJuiIfmeU91A3uKvXWJs7WzI67N/cMd7GqPWn+kXQbtsyjOwdaJxT8RUrDGbJJ+2s
uGWA9lgblLkmM37zE2Rve16+SSJz/8bVt4288LSk2Inyb4tZHKjf1VPtsAxMaawfpvTN4CVQqIzG
mTyVHxDwiIZdDOkhLS5jvxtE6v4eRlYOnY71RngByMmg+rcVoKhe+oG6K1PDcs3sT6idTj7SzkmV
KM4eNLtKIDxH90y8BKuyuHpcM/ACbcCmrTcPWTS7HTYaEW6FgONe5dil0jOuE3NaQTSsyr5fiycz
p/qQ+YmdQ59W8Zvmhrqj6o7UKFFKbBQ8eSWrbYulbR3IpEMRa/jc59LdygFKUhx8/THkllympEgK
jOUrjeGBsuFR+JxUMvd71r6hpdj6CByfZlP0EvZm/DhqEUj+qZDYQttqbxnYn0k/yF1QKkEXazZc
WpvBCAXa3jhQdaBfwdxwKzd225IK0XsbLDPR4s6NgVIUSifPdcfSz1ryDSTP/Zx5IWkCKe3pKcQI
nPmF/GpKOOc1vmyIdsqsBpFmOiMZCJPN4xIftNQCb0oqzdTtTCPYsmJBw71cdg+rrD3myvOojScF
4olq6AepDsLo2YxLuzEVbCoK3ZMeYUw3kzEYhQ80pgamcKUYz5EGjKhfOIHYfVG6TAWIKh5GuptH
uuAnbPdmd+gsToTsYmXYG5POfkTHICo/lEDlKe3ZS0gncv2jEnd6/1C3I0h3TCiEcIGNQP60M6yS
VvSaMAxfxJTEgGBXlbyPrSvbv8n8zvTbwdyNXcgxVpZI6daYlwFgubbuFHZchcIiXlgs1MKTlrwM
85OoiHvB5N2Z4scsx8k9Rg4gczKel1AUPAPHzdB9CRXvl/o6bVV5FpD2aTrEYfS4bSnx9niDtWFa
qIiIRz+uv8rupc5Ai7PXXLKLqot+P7yJSQxEPHNXBjA6c1X2d0q3E8JTZ3mReRsNVkpo1ElEMomt
pkbeNjEwPTumibep9OFx2Esv2tXm/i10HFcGl+o1JzCp0JKrLA+Aj2yIWIZ8irjNduML3nvoqFyX
ED9oH/VUHVipObuL/FqJh07AEcZnfqQ8ttqX6G2h0PuKfJV2GQ4OdTO53xohPkQd99gqu1nUQeLb
odCbhkA2H4OUXwxcgjrBUYVSvKYoCKv0nrKgp0E7KOLcFXK6SHKIQGF3aSTTiXTY0VZh5/peadm3
6JAVdD7GSKXt4pPi3PNu4XK/DekzBOySvZIAI1PTsYiL6j5c2Dultw742VpJbvqYz9/IT5COpKyv
wMOzPAiCHvQLHP4C2YRwvBi390L30ID2D2X2vEyw9FZ19GSXrBPJU4QMUsdyudirMntm+cjS0Ekx
5tX8SZzu4parlCpP8w7apjQhBPNQ+qrH8nrNyIwanFfIE3s6xYgCRg1TI82jfU2T5pgSH1sRXCFX
K0LGMtcefDrGm4LPheTH7GojidgV61DGyZb8qxchMcnGi7Y8FmrpmjRV0gd7SM1vErYhbnlDKN1x
IA8iRgwxQnnjGJ/mehit3aQi4mgnxi5U/TzDIhomlKc2gH88im8TNct4dxug8bVR7jX1ImjBTCxk
um9pMht3EYWm4UHtj8r8CD+tCXcU3fMMjjQAgVUqHMZLuw4JuhO+d/MrfRCMcGmSRV2nRynDAJ1p
dqoHU/O+lrd6+zlFfi5opRFClHGteddNy6Ht2UlvTdVR+YgB3ZD9bn5qDZqhFg4SXLSWyNg7RfKL
RGegYhkQJA2DjlFHlGoZZ4HzNwNufyWKS/XXu5nsslF2hbm56ycyYyvNA+jZXiTOT1K1r/TzmL2N
xrsk589Sqzuq9KNAYVpwD6eVu8RYlGeuUwZQcWivIgeTWHbXd0Jc9Cv7yKohB6I42SvY9ID4gxuy
B1x+hCLoK0Hm5waecSeqYTPc09LipivCmWS4WPpsuFXOPMD85uhaY1we3VlikcGHY7a932xjYKT9
WDq03Ey1Oih6ZTdKz6ul3suV5s0Y3yKdiXg7+rNpbQbul4ZbPUWm/sLxKq4f5+44DJiU4OzlYX2U
8kcyi3bPtNicYo/qWw73Z8VEJ2mew/m7ICznTin2AoMPGV/90mU/8BjaTU+ihmZVy0OV4I15owDN
xoHnlQkfvHx2erE8WZh7Q2ZtYTYw9+U4/zQBPcChjrwweJ3CeYXLutZh3844ZHj+5sL5KI5guGGk
FHunaqJgKNOnpKKjiMELPfWHlUi31RMhHEMvnQVPF8n+yNQOyxDonYLXh0iaB6LATuEBzLy6Cs9Q
w6jQrOVJlmtPjyk+ZYmhZsgWRtbzmuJ7q6AwHY9keuhF1c5q/HoxAGx8bUp1N5YsvnRJZyqbE7TO
RHMo6zgLfJZjdJU+/NHMhdvJOeVhuJaM62wdahInprKF1nguIOvVNSCI6BpIPpmsBUUrUfSp2Wux
HhVO/EKYfh9FDbqeidGpDlqmQiotQYVonuNtl6J0lzSZGRaJbqLupKXwwR+4dc7VI9YnNapc5vYc
2iuanW9ziC+tSz095EplHiQoLrUU5zxj25kVp7q/FBnbj6L15u3UOpcfxMTOQxvtMZtu/Wy9uwHh
iuFbxy1z1PMDydZ9pEc+FTAcV1tnbq7rkngdYLgUN6nFRhS3gVlHnqEX3xRgdCAWnIYKvr59h2jg
y3NnY+PEQq+5ocHqUEgOwSx/4jUycc2Mgs/NuBfvFHHFWzhjcEp8VX8rzEcyQc4YsfyVr1zNauhI
ixiosPHTHgijoJPEj908pPuCnYlQ7NSFo3K1ulN1a+XVJ1zq5dXzWj5zKJDrDviG5qs5OPbRb+uP
KEeaH0/FKrxGdH8PKtTZ9DUyX4uMLSWmtmk5KXOFraHLL8LUnkH47de+CRJ5ChDhNDU/jGydijJ5
+O1U97csC/+B4vyfuRr+P+nS20Hwf9elz9/7+Hu7lZh2f3A1bF/1L1eDLBsWCAyRSmnZ5Aj5L3Va
+QfJGk0Tt8OyBH1H+4nWo/xD2/6GL1Q1cA5bJP6frgZAPnBZAfggZyNuk/34O7l3+RftSBRRzfHj
WgCuRL7dxn3+WTvCotTNS9aisNQNB6VOQ/PtUWNhkGL/dI2sxwiWqV3vdQasj1QF0+MJRruZamTK
O8R5QH6c5IOph9bbms7lSzPP1KppPYhFfy1j4A9RbYVPqgK+0apFLHscWfyfXvX/QQPbHuZPWsD2
NDReDMR1oIIKGsQfn4ao0tOjwGrkJLsqfq2M0F/EaKuLiPpwMxg2DxXZ0d1Ez9MebLTo/PnPV36l
B/z2AExR1pkZQGIXf5EHNkJo0U6AZ7owT49tKmanfko4xfZNn9phuGXTu2ikxy0zhZ0xZAssZ+ER
hn9HGyCj0rUlN2KtnOzwMa9j1lxka+6CqW2soKZmk/4kVVK9qqPWK6Y/8NkSFcFJVN16S4duVU9q
K6VEOAxWfu23MPNvLzV9M3/xVH+pYDW21xrqIMMTAyMbyssvcmMJf2Q0Mpg3Q5LVD7TeWOduFrXO
X9fa0il1WOfzZFopx7PZNDFR1TMbsEwNFScnM/FikRb5MNotBinOCsWl+CUnji4gvTWB41LKFffn
744kbo/pj9cHZYEWgHOkBz6HGh/Cny/zSaH9TuoBSfZDk58laf5OkH5FS1dUD/fceFcQNTz01P3I
s7ru6GvcKjZ77XMpRoQASgZzt4KixCwgbgJgR3l9JgI+3AF8mZ5hQplfUQefzavWFjbUQisRBacl
5//Umg4APQdf0UvxakJHTMNSDXgbG18oevz8dYcenmTNZzb37UmyFNBvsrL8qBRLeGikgsRNQlYr
DGuCt0InMFJUOdlR4e5IbdbdgdQxLuZSml41TOWjoY3Wtypcn9vMXG9kZUuyTWV5E4ycoajEEqdH
eXOXRBzcQgCSuJ/LfNNPSCKw3M8HVmn9XC91d6rWsry0cgO2ORyVF0L34VGT1hlTTfZgjGt3Dvtk
ohWT1IKftfn0qChbS2YshFvzOn1WbCkw5YzLdDIMdDOZyUDUrcl5TrsLhRQkWjQsOvCWrUF8w4ca
IxyZcIvZTSFnlILce2puiZRKLpxd5nIkQTYD7i1mM+WYGBFUxJzshBZODTqFavpIWzQJM6tfzEXg
oKyP/bUxuszLxOHQZI3kt3NReX9xff16+5E2uVNXGD3iauTj8cvtp9ajZK406EWdOU4MvGcgZxpF
yE3AVKrFLyOLu6XHty1Q5YkjM2tPi2689IIsMD3LRjzUM4wDgogqsTOaTxi2W1WyG7dPv2yA6Vsw
wB3/4lH/oi/D2Zd15pKaBIYE7Mnmt/v5QwH9XTEMKg2dohZEN60VxAk4QNzUyTVgYn82imT8LoXj
FBCRVgidLnSi03D79ucPZPs5P384t8eh0n6hUXKxERd/uXfOilDFYDkZBcxj82QlvL+pQW9WPCyS
L7eN/qTWUv9X79m//1QWC8NQcRrSiS3L26vzk51PlPRIFgZiHjTaEjuLx6l5VY02+hoyhROEDrJu
Iv7AVi3LKgtLNin1Glf6EL6NDTmePrbUt2bouqNgIUXVimTe6c3sMrfkePfnr5Cu/9t7BQFnW950
Ipjo69v+4udH207wqpiGYl1igulog3HhwX/GS406DOSRZpgYA1HbgNaA6s0AmYa4MZajCjoxRzHw
AhLClfxRq8xjtSRvz5kM31pv5SQQtFxyJzVsP0tF2JGeTA7j2BPa0MoXZWnwMEgNXt6yCx91Xcb0
0RRiQCbtmZJd5M7VDJdgbAfFja3eemzDGA1xiiS7Q2/AGN0bVKuJ/MYhWiDDahHUwIpyCFvEAQQV
KW9ekDfXZhxeyNGSSFERxDQJQEQ7hGJIqQNYrFVc43foF8uh0k0zSCv6fjorCv0sytqVrrgKh8nU
6I/dgvxGMzuBBwLJeET0FixBycrcxOobLZYasIucb76mkv46VwKDraZKUfuWbDqWFOgIFI2hZU9y
e9W0prvvaeX7pkaAzLidZRTagrjiFD2uhyIeKJBIa9mgSEjASjg3yinW5PuqS6eglpX6VQ8ZzUdh
pJ21bkiuQqrIhygsOTCy+aMiMieEWmGgmauNZ5EVMbbudj204LyDgkkymaYRS5ouRkiy4VRh4qoN
rdoxFlE/u0aXvJ4Inckch6m1lipj5Q9KnQQwwya7xZjgLKrQkTekfdtMsiR0y5KThhRVtdtzBjbF
Nd0XUTKcl4SqcjMJacHqzb2pJ71fhNqrLIbKndLEN0j+gi2TA0CbIwe+sFNsCign4lR29E9r1ZGM
eh9k2mph4zLyoNSbTfvLq9/SDnWFkjTwPmuVeerN9nklQHPqYGBczJG5w5iV+ckYS3IdUq0FaGRX
sRPeY0roHhZCRJufGxtrPaKYxA0RpS5M6SVt5QBmeu1SDf4aZUp1P004K3N9adBss/WZkIh023ip
e9o7lTsxyvaK8tvMjlhmbGbLE3kHwYnIdlOsOmd3xEeBO6b6S8mZ2tGRG66tXi/X0RKSg1CahF8L
trN5ZQbgJyZmMFA83NEkFV4TUpDseDRLrjB4hSC3J8Z1c//Oezg9wuR+DzklQ2mc5es4JtpRg9V4
YJkzXpsMcHhKYtvXdUbEBd1mrjIQShAW2gyqYTYca1aga6RlLh/WhqByAYvP0anttsmdf69AzhCS
KozEnzOE0XqUnsKSVEkSrc1pENmd+q1cCfdUh7f3IFqyz7KKTlBDZ5gWbfXFXozYNbUHXEGmbh4U
wEgPKngiZzXb4Uaf8GNaR+qhkDuxsXOFQ7OscSGvSZUi+9Uc1ItBW3Y5b8C5FGL1Q+Km/yKAZ9hV
3HueTToQL3UnV69sVWNvBc147JQoY2dMUDsNkAXwjRG/LD3AKjHGDfLvEdFWiQFWZsXhqwD9gTB0
mnxvAfUXbh8X5SnpBLwOlTrt8whtkWus+URS+6LjHVtXKxOzNsA/5rGlBxLQKBwFUX+X5Ml66eSW
QnRtBvZtrC9UrP2o+MSjInQBS6PlR6JcOFKaklmk1bywSCSGuaQHg2WoH2Oi7yqLqYoIVBG6vpUZ
N8Pa/CCjhRrF/iiZboY8NAp+BpRGDudUhicCsJoJHN7XQrTCo4wHW0k3ZQRgynENhqhBg9I63NN1
Tzo4pQly2wqc45iSHl6oSThPzVg+xozJuS3UXRLk7B3YX4tA8dahAFlCcGmUenouzGX+XOi6vGvq
qjwJiUY9sAnPERjknH9L9DpzaFQuXswyggze6urnQMfGYzwI3PgX1Qs7wfywRnU6pXrT7vhAY7Cz
asubDIt3ZsT4ojNvhMt5GOdSxWRqDKkTlRpKWKLOFJYZ05b2ZP2HPkSpoeIu+tQeJO5jqYPJXuAT
sH326xrHpUz+awcftbgk+cbQqjUptLwxVOTFS2g+np8Tpqp+TUV1787aQDaoV0Tp2zQgpl9G4h71
7z8pnVL9hOnhv9g7k+XKkXQ5v4vWggwIzAttzsx5JjO5gZFJJuYpEIgA8PT6UK17byWrlKVeykzW
ZmXdXVV5DkEAEeG/++cwaJP1MZjhY5zX/Sp6jiMwWNBrsxF3Mody8THGiEMt3/ia4l23xlTtgixN
A3uBJO5Bu+dZ2w+DihDzfBbgotD5sWvG6dY084DpBcr8sZgWB9pKF+GxWP0lPi9fkBM1hW+TM92S
2RW8iMm6+PuuS2V3GOTkuQej834FyLBHuWjzseJ+VTVX1y7zo8kxvBDOjy5Zx+NnPrzq7+0SuMl7
MjWpe+sFvSBEz2akZBfsdOAnZWKDlHWibsSwXasP3dkgcOvBue6KXJ7++KoQFz2mtyo/zsI4j51d
Y3ltKue6HrmNqdVwrqlbNZvYYTHm8Caj3axYqhJWmUuHusyV+8JPn094r2qvnO9lPHvsuUXbPrXE
SnF5pDNbILfV063yuVqWCgN9P1k1FtyltTCopo73VgCmQV+dIDWAHvIT51BwoGTYXJr8OCTrH2Q3
lTwNxN4vfX8g5ea61fcuifkelF6QiLVl9z0epeohZUXdvejiEFdKlVKfG+uCG7bNPMq2R34Qioj5
bQxdgZdTWCHz1qHrUIWLgnAdpr7ptpKciMaKNnIgPkae5CB8wj9OwNTSieuMhRPeSjXZEGpD34qf
47Tl0k1lsWw6KYYPrw3j53mZMyzhpOQYXtHg8lYljv3ixHqYQYdOU3foWk/fEjlKfi6RVVx5cRvR
5kShYdvF3KDZtKPj4pwuDObktKnEt028WHuQMDAwQ8+0+zJQFUXGFqwmPa+BuObOlov3VmFbWMEG
Z8ZqgMssQwNcZWIAZi2GukMi87tB049RTWHySNxMTnuv8DEDrh2X1LukgIWq+RTLqrwJcR3eQTXz
rpbYJg9RoZ5WypXnpnLyvYnj9aQG+oQMd0qpdZiE787QQyd1O4x2K1znwlEznXFJXn0MIbuOXhzL
zI6LS3eO2Kl0Y31ynJAZ2dxOdCMrG7ZsNpbbDATDsgmUdPJD03fj90XBo1Fux1DLtA4rSFIi++d1
7zDudJv5KHv3hKriceOFcIm3TbtUDGCzZGYFdfML0bNMhxRJnBWVh2Up6BzJ1XYScEJd4CQne1pJ
MoM1fXqwbndeBSJAukAjnELjBPCkoJGMk/+p9Zb0yit5sgmbzc9gF1/YYz6EWYq7QuRbq+/kxTDb
zrEa1b3nhqj9LtPFMZPvaYtsD+bHh8oVpjfdxEZq9mvrzjIzu3R4uMd5se4yY+PByDhLWoE/M5oA
jlhB39oq4U83qdLjRdsW7c1QL9MJFSF6daGn3NYqbre2Kd2bIo2avQc1Z+/4OaYGanquhqpMruHQ
DXdN1hdPaPAvVJ17J5eymmu3Gd8sKqifpd+RcrGyDhRhkecw/FR+ogL+OW374Du8qXg7eKn8kDnu
g2WJqGKPFWGkJTBgAWXkHQHeHZYIwyATfXUHz8jGykHNEYXjbniEBuXx23c/8sZ/isV8tRA4RYSX
+//OPLY1BZHrjT9E1xxeCO4aD2uJip4atp35bN/YwAo3zcSJzXXk+8CEPRpJOpTOS6N5p/d2d0/P
zwMt0o9ZhvmvzN9EZj/9cRL7/zr449x9/s//9qMdGyXn+88UuecXRXs1SP+fdXAkWjTwv/wL/5LA
BTZsz7fdiKN96Abuf/UOrgZt4dnIiQ5/N3RWvuv/Nmj73v+g0jJySO6hrPD30Fz+I9hHWyGCSxSx
DnlrjeG/VXv5F/Crg3c4Ym+7WsnE2jnx69HaJpUq4WnZWwtY87J3l8JWh8JJm4R8q3b8jd3RJMgc
zotukwSYkcx5FI9i5Jbf/emicY3mtG3+bOX8KlPyVVybK0W5hY8i8lWm1CR3+8FFnR4rOe+ZBpGo
k/KetL/4B0Xhnz7pi/YztKnVNamwt3DEh2NvE0YsRJbdFzL8J8H4L+IYP5QjYsYVqGMxCvmv17cK
nbkcasfeptDRjgsnISL3XreLc4MBOMO/MelhZEmN4wtqXP5JXfq7n/TPH/9FOVk8ho/MPoBIhFl+
47p9zOFq1PehC17697++9Y/6Rchaf1KqFAIHsYcuy9VT+idJyZ81iJqOOyla5vGyhaWHbyyCT7hL
aRLJSOA5cj7+/jP/ImPxmQDgfB4Eh/lD9OXHA+ZXelQGE4krS0lzCHSivbAsJJ92sK6tkkNDkuFf
/v2n/jFQ+fqjRqQn2KMHMdzmLw/NnAI7KUdEpVro9iVyxvES185SsCUxQXJo3Qm5X4YNcDVXYCqb
47QAdDrLSL/Oi0141U9RJve1HUhMaE2zeLT1FdbDoBYLACFyx02HA56445y1+jYEvhb+wyTj7+6M
GNgzEZHIc5z1DffnX1dVNq2OgN9sQw8xDMhUpo9xVecUgLpj+/33V4wew7/eHYxoUO+4zW0HKe/X
jwOoS9lYhI0kW1SDV2QMpxhtK2vuGOxgDmWX0CU77VVWtTWpCC9Dnz7tjer8juzRkuA1Tq02QXGY
Vny0kylME5YXhGwLFTS90W9cdULThY/US0WhGp2k0+OcSYyXXPf2SU/hVD8tLN/ZNk5HCggKX6GM
hamn9YkBQ495q8EbTOK6Ie5Z4zYGR6XB3IV5Me9mNyLjFHYMWU7sGKAhREWvOzBFnFVuZcvu9ASk
hQ64RvZOheBYLq8NvF68AwXJ6isZjXjEQjAdD9LXnDZrP+sOCe4rHyNOwu7D7en3sJMuL0C0WNEP
J7Whrnk8OOQHoz66d6ZIH0FKYCNTzpCRQsx6Ne4C6q/GvRDGKnfT6JTflN3Ht6PLxhLnotc9+YKV
5spo3d6Blfbr4wzGFa5ItYRPserSiVLKStyEcqDIGC4k2H0jxo+Ijct8GFH/ILMtCWWKQ5j6nwaJ
sqKEUCckaqpq+BF4c/iS12PwzXUC7P90VgXnna+WH4MoFsyb8CW/+WWzXFPgk37C7jF3upUhW9g+
KV9LN6LIQDbsqhgTQh1X5SSyXd12/vOM6RAZrYX1XUhKD7bd0toPi2WtNoSk1Q9MO6jtQjpbGw0E
rfVTEQEywgMCG81n687Juh7xodrREm/oMldEEGXYE3uOwzU+qXX4I2impDgupUXfXOHhZy08q7z0
ICETAanonoMxYof6xk8HcQ500ZC44OV4z2oZVvuAVg4cgByAvAXHR2rrY2BNXnCeNa3nneeRFgle
otpoZB43Kp6aRIpwGzGiHYl4mpJehTaUT4NA19yEZexhOQFHBcyCzXZ7CPVAs4UXZQQ+k7zwRzIh
LdQonDXekItr06xtBViVUyLn0g/cPRO46S617UZw9Mv0ipBk0E6tITxmxkdt9cPNynzaL5Q2FhuZ
2SSa41kj1cGqZjRHF7G9VTpE0JqHhaRh4YVFjM0jVE8ui9i8jXFkuttFaYV2ky8l8fwgHN6qPkkd
nLzIeaYr4a3opUBI1LGwrtM6S/yTyHqGWTJIA3NVAuZgBig6DByeHglkRHXHVBAWJbeCWjv66KkD
m9Bc+IaavSdqNWw6Pi2NQ7EJ0CaOM2PW+SpB0rCuhBzn+WViu6Np7OvRsrpGTdNnMsBOPktNxn82
YWgIIFGVMlXvgofM21IQN1y3gL7H5yFIMn0jlCizGzRDhER2Ze0FDSrZsKMBZbTvcAq4L76tyF4u
wdzKY2JQUMGHyCajZaUjEdbEQ+IwSIqluuYWiF9sBorBWdEjHG3CBmbpViDuLGfThBKBQFdwBwcJ
aXPsOt5D44gMdJHJXfBpXWxDjh9gtGSlTSpe5TPpobaPrfHEKJNDknZs3iC8NFvfefEtN7vFcWfe
HX9cSC/XXR6qTdlQPPHaBojrmLnMWDb2VSY03Y+w6aRfXyRu0ocnGMMBKTjmHwHQnE72onOQIZzQ
w6ZkjTP2eRuILxhg6HwcExOrtjVNp3nwWI0+7q54WqCSD43vkQbNAmGuxFjW9dF4HTfhKHyr3SVF
OkZbCgfVY487IzvVhQMzv7IjrWB48SdjLpzKl9nHPwZSqIOUZCkA7xh/x/TYQtWpr7yhK8WJhoKh
fUB2rUEWFE3wXI6Bfgx0E19ajiTEGgYLjvjSSUiq+F560cpxOmDKyEi0ulQU2cxIskV3T0PrJg9e
NkHzQ4NEa1iIqWEwrJu3hP7tw2R6elrQvO6HrBueGM61lzqeScaaSD8n1jzyOK+DkZAdMvUme2NN
V1XWT9dFUb0BywFS3TP03zeGTpRBSRyhQ4VtK4v1wRMmxHcGjydTFrikVNbV45BrbW/80bEvZvAJ
fRmVextQwWKK7ynFwjuUOrBSY6b8U1tTj2LJOP5WjriqlzC9050n8lPtRpdlHCdXtlThvs2wi8YZ
yfuxcc+n2n5N2JntRWXkU8Q+f9PN0pyQZfSbr+lG4WWiWXE9javXjlICipkeDnlJfaayu1MS9i/9
slKTvG6K3oaa8G/YVvWJU9Z4Vsqk+h5TS0KK0GOao3hFMb2O1ukX7w+6Sud9500/kJVeyjKpTpIs
3+z2vOwFymwZJXAAUaeLK2w13SYP3QGVonOZ1TrJq4ehnMGAoThgRH95d2JzxvwuOZWN+BGZzscx
VjuvGIetrQL8uwmHojzis7MziljwN3RJ+5JMJnhJhqV7dHm/wftfojtrXqCLaFIbbjj+LLIu2Ftx
djEM/Q+EI7nTfXXXQslH/iqOwA1fQie8NTE1VFXNelyu16qsKrVPSw87qgQBvE1s3NJO1eizJJP2
AXbQORPJR1G5HnINnPm46XtCZEN4KrzEP59LQSgw7yEoWDqFuYHmu7GZ5X5LclfhYZXpfHQa4V4X
UUMXM7wfcqfg1Ykdadgf+GdevabPHhoB+IfImer9nUymSFCV2t0yHgoOqtfJGXvWR7pHnGuT+6wt
om9uogBTax6f6k6glg/te2bEdREn50Iu1jqNGM4i1S7nbRre5NDstnTBX2YCj28SxtbWb9YXiMnS
udix0b3sdJP9ZE8Yvf/B3KOCCE9uEMO1srzloliCgUTEKPDLk3DguScR6VGYhcnUsPKycF5mM/GL
ufKSvVeXZ9Na+uEb92Yswk975N9RzSxOPo1YurV/miY4sB1TN8z01VY30VELd9h2Vv0jIeaz81Za
k3S9mwya2rfJH6wzb8nuyqVnT9kXTLGEADZrd1Z7t9iEJBw5NQRpqoM7hBKCHpCbCE9sOPT7MZiw
EI/LdjKD2OSW2rPvS85yrGEohpHeQ8u+oyU7PWRh/ZoOOnpwG+e8jIgxWfZ4pOcT+EgSXSU+g5+w
e/NizXHFGh7wwp6peN4OafZNucnjTMEEHDQQU60tdvhy3+qClQzNAfRpn1zXFe7bvOsZHPXZxSoV
4tvmwVDOD+pn8dvSE7UNe8c+ZiUbYzepop0fTbRgzHW+jwfBP6xTLzmmReGu1z4PvkHwUzCD5592
hRhGx+puGAHV5fK9qylxFolodkOQ06mFaTcP51fPzlC6iNotVowTPVpJBnN75bH1ZRqQpxEo5NQ8
RVOeB3s1W/LYUBFMACgwZmvQ2DQbE2mt5epMCLegB8nMKXaJ36AqwtrLvGx+Z55E2HVSM5Jjn9Ap
TIkJb7mRZoOcePbDzKTkJTOBSDYhZCyuWp3W5DJdZp0bbYT9GYK0ZGgdjFj/He65flvlAbMkOjEU
ZAp/5NI3lfF37ESC5szJBgFkwfKX8VsMtTk/4rru47NuCdV1oeeE2vcEUwG04Q7kfhK7p9oesnPB
WsuZLgmIUEgppjO7rOKTNUFChmI8MjJsqF4NNwzA3PfUCaoKMEQ10FTluvInl7GCeq4aLPvZHH9I
cqQMxpLRM5uyhzZN9Z5nssNgVPgaj5PHbKyZfX3W4Zy8HtBzuIyWnTwW9urDrrJQ3Eczjbdb13KK
a5vC6hKkohu9YVJwlgfariPBTe0POXaHgJkkP2WR7BH2+2iHeqRI0kYJe1zhL5BZYBk6w07jZ3zm
kPsAhi1l5oBQw9DC9BWj/CYrIOqkHf9de5oobaet7GeXOMz5R3RU8EWD1akj4irj1GC0qL5hev/K
3GreGz8Rz4pSe3EoRmt4MXEowZzODVcpFBJpigatcNl2URpc5pWrbHK+WvJ/Z43kTtchGCSKHOpn
2snz5zytuVHBGIWPTjSxjEWqBBiYBakGypEk8nXohoJrNdfLJk+skWjhHDa32dzH3j4dk4y1IS0n
PjxU1WtY9DhedON0J6IJ83imhNd/JhRZv9am0XeYYQ3QOHLy1diRzjdt07v7sIr9FyWxjG2rpl+O
5eC0IFK9JZy2nUEW24giDsD9LqPzrrM8fvGSmPdR5a/GA1rt02XnAvZ7GjqLMKzkxiQ54Fbm3gv7
9qPUVDRwlO0Z541TD8iqZftPq7zUHExGWgf2cTx4DQFzp/2U0ey92vgbHiHNM3RqBcaYba59OvrK
iLa7XTgyCTpkE9RiHsXGfMAYd5mFN0M20ELAYMCrQnWXJn6dnw98yH1l2BxskIAsffR8VbJcmqAi
ET4waMjdaHlPar+9my2sHFs6JarnpBX9D13Zy03pemvjj+V3PvdC2j9CAFQccUHnA/4hzgDrGj8C
ShJmzwK3SED5hlqW1N3Fie+9Bk2CbQGjWf7DGrAPseImtQdExh/g2pAOB3c0uXdYQzjteCocBniN
/vItWtqekVsUNpyklZ6b4yC66mli+04TRVM3H9Y4evAFUtnf62riJGovTQuJhjdtuq+qxv7ok85b
tslsG6piRBp4e5Pjed9PM2UUm2UxEEgXON6XuastsyO1ZX2viH2D+FusDnBFhay60dE0lFgXrAmc
V1mRVVFq5vjkJ9ICN2iYTm5VFbkHzrgsF5kpUhyzovLvXUyGGGDYyz9Vc0jMzqEkizOZ6ki8YpOt
1YnhedPvLSG7Mz3qOT3MKnUMp7nAOasx7jkHBqtqoiJIFVhYtIgphGSGk22wLBXPFpmMcBMWXnYX
skF1NpZvJMnexQwUv/cRtK3WrRtsjFQ4cWSR5fIZucMI84liFXbzdEfcR5m90ocpPQQBi4W0PPid
NE8Bri7CNDE/Jlvppr9zljwlq2FQTU80rIZUsACHvKMNL/a2yzTYRErKTIMLzQQqMeU3OIxDM/A6
hw3SczCj6givAhx9UMwvCXYwaspaVqhDWiViPAxOUr79Xt1aDem/Sp+0t60UPgy2SJ8Ivb+KW0Hr
BR3Tc7IPzWTfL36HqQj5B0hn3ALqciF1KyRDYiDUwFzTzpEeRi2sx4ID5BU1YJlz+P03+osWyxfC
1b5iXAC5uMEXgTKPfYqG1jAGVtrvOi9GNuYEJ9oxpfhoWezbf/vjPJ8phkP0CD+h80XkLtNeBuME
0TXGJrgTCTNijb5wglvzM/Jj999VfQkGBKhwNLx6If7JL5ZJT6Dd57af79SSJcPbEHT9/GzqMpBv
Qjcuw5qgqveLr4J/kDH/RjNFdmFHjIbihZ7/5bI2dt2iITI3mHlvbyKWDlKdgU2+F6vTv3lJQyIQ
QgTcHBAXgSD8ekvpoIAVv37UJEm89bVbkqzGQeKowJx68CT733/e3/xo6w9Fvh9vD5bYL7/CcBwq
21/VewEvn8RnNl3wrPP2tax/okv85aNIWqAcug5BDqoG/7Cr/2lQ4LomlFlW8VEptQuhzUam8TkS
uIvjX/zxU/1bA8v/u1TO/3Os0Zj5yu9GklKNULV/HUryr/xrKGkFsKEgVMQBv2pK2sg0/Ecwx3Id
GuYdpgKxD1uCV+x/TiU9sY4yuUGwUgh7Teb851SSfkvuVII5fuB7OFn/vULK9Tn6r/kKn+Dw7SBU
CUDKmKK/sj/YMVULWZtwmw5leE2ncn5HMUNPY0uanxPvarGBevQk9k2ZX9ljkD386Vrd/nUS+WXA
sz4ITGPJegS+DT+GN9uvT5/p0rzJ0LK3fFPryRoUWzDm93xqM51p1NVNR1UzmXE15NfYGEIOJegv
+yXS7Cwh3S8Xkx90z/UcfE/yjl1IP7nmkSIuXG5WV/kE3ppw30x47X7/1b8MdNevzgrEBI7rxlzM
cb4MWnqWFEa+HBiDYJ7q02znTnDAHMbRYUb1/Dbjm8JAM1nU76lkEfkZ4yqnvJgnQV7291/mV0gJ
3yUQ8EmCtdUU9zavlV8vI50FQ9WLadpOvs+hPm1GJzjRrQRFo2tLlIuSN3mxddI8NsQ8bbZDv/8C
X+I6f1wN3jAxRv94Zdd+fY328zzUa0MycMzJLPtYj2ytPGjV9mECSP7OrMA/hI5XRLukrJeWMiOt
6QGJa2Ufp67Os3P64ygIEni0sFFadlHtK5OiPHv5kA8Xwjbmn3grzq/DsvW68c7nsSTV5K9X78vt
h2ZeBg6lJuyTs6TGU7vAVqIRgmoL7HlowX0bF9m5nXjauq29OaYWQdM8mgJobQO4Dkh6w14xTAv2
wOw5+1qUD6rnf7i4f/M1ud0CwW93nQQFX9bhKM6D3MZ1ueVJKnGnsPF8sEmgHLrRJo9ti16BlRdj
K07FYonsGuRSVhyntOOcIeyln/BpSYdIbNNHQHwH14h/LQCUCKef7d88ye6v0bT1UoYM3UM/8tay
XBDKv96C3OZili3Y9bj1U3lD1Ugnt5TSrMLhbIKF9DappFrHHjujuY4g2Uc0MHpWJMJTM3Ycn1K8
OedLm4zvQ0Z+HbGTorDer96LvliR+VMp71tf0c8QuD61eA1rJo0Flkns/SwxHCIVFbW+YZ6QgNdk
0U+ecCOZpxDlB4PFuJ5HgpEmon/YQ3zZl/LDIz6yKQXzx/k9FF+zJeFSgUYYQ+Yv4HVAtUciHTe1
bbNTNnZNL26b9Fh4jaGO1czCfskiDctWSZRsRm4NioYosPf//r5hQP/l/b72ILsuWw2amPBGfN0v
98TGkdGIWeK8rsIzpzX9mcF/XtDc0fbNeyFqTvO455rxoqrVWZOPbbEvjIsSqKLbuLGxfTt6Mmdh
R8ad88VhKKR8Hu3RPM5u/C1ufPesSnLDNLfG9LpVdUePFn2Rl7FqOI82kLhC0dzkDg6JTS4o7pFR
rY6uLQugJpH92Ormo2nACLhh9VSlS3A9yzXMjiZW7K2kXQUbA6y2N3tGg9vW8RQoHrrYZbV2ZQSM
O7rmdbIlBlUaXboLY0mMzTXV9ichoWuw0aovKE7nm1i2jdtPLeWW2yX7KP9oDdQ935dbNYz2gz1l
iHpUMV7Fc7WWdOGQY+Q4ns/TBDok9o+pi6Nt6abugWjPA5q2Q1U6watqKpYrb6p6IGNJA2Im7ak1
m4LozeorZ1ukbnaVUFMPfT8JXnmVng8uVbUhY/wTWRJY3I1oziewD0iE4dpdo5wQN6SfakCnqfBf
+oDxcRlaD0uBjjgUqjmrnDk9wv+sDzX1S3QmVWAgKGam9Fg8xUlf3oiOmb2TcwoGwwLzupZHK28u
59QKv8l6sl4ldcEZ92rBzMsu1AKE2wTGP4+Dcvycxr7/qMlV+tOw56hZHodqqm6tSE37PkrqB+z4
rzkR0oM9Np/uJPphjxmUxumpHFAvZztY7pgQFe+2dDoUXOaYPjJMUvwc1BB+9JwBbmNvDF7klESf
nVyAyiBUAiRWmXXtFQEm6OGKfYfw6vEsCJdmrQgyG99uLgiDog8iN3Hu5Pew9zzIwDTJuzHBvoyh
O3m5O6OUOUsXmZxRfVe3R1O08lprTvJOGEiUw5gZsja0uA9RAO64a45CB9mzO6PSNot7UaSJQdIx
3jkRAivamLryjqPO4FfqtDotMwUKHNTxPXS9/qHLVOKk9Bv5Fjm+fBfGFdygxlsOUS6aB18hsSjk
BACF7GzQKClTfYsb5gxjtgYMFJaEaOjUixWCFmExxyciyJYhpgnLbrecV8xtRI4RPDFuNxi5FYmd
oPTGgiepbIZDOQWhPMuGKT+OhQe7u86/pZbvPkSoYntLk1vgxVqejCf618y01S3GVbDINocsZ4bA
wUUnXVBjkyh5wT6CWxRkp8IAeSTyMvzpopAbS5TiyV8RQ5lMeZcHE49szADwrO7HEg5bv1yliGf4
RWx6NrP8qvIhTMeZF59W4/4FIZNmm0+2d+zN+N7Zy/jkCO5YEOZiOjfkqQ46YtpQ19AGqsTQy6W/
w30C9GFHRLznKPO3nB/9/SIcQ/9Dmd/FOkmYMpfOXYR14p5RgHUmtGmIAyA5yTqEzmIy+TghXwy7
OoRuwabmlv+VPxcUgJzKEKrTBiReeMZ4NH2Epja9a3TAb4oYEVwg6A/UO3Tt9ayd5eSUir9MmYRK
mMzyw2lLyiDComi+q3LWp5nOWKJhej4lckK9URUtIRu3kdVTuUx3bgX+a7KC+T1eUrXtZ/Vee/5n
3PfQwjrXyi5capAeatmX16Mo9M8p7232vm7RXlpeSlqwoNpkiBYY/YvLr88tTWR2TNtgsrDOPdXD
go02H795lmrva6emHalyo3MifhP+oPUiEIrLftSFWc7Cugb8hxUyBjzv1PupQFBLaXFfVw9vPqZO
lu4dD+HdERYYtEXnpt8PvWqeRRnRAe3jxvdDmpLcdghOjk0XoUjIgKlE32EPKM4RCacj8+TwEPgU
bcopsPedkQiKjRyek6ZLLpmQirM5KmbsHWumlvrwm0HxaYZ/GvwXBCB6T6kE0dO8Dxn2HtMBCxA7
MPMCd0Rdl7LW/jHAM+8fkmoIFoqo8v4mwoqxyaVRclP7afpp553Sm87mvV/W+XUwcJAwgYr39Fhi
6qZsc1qqT2yG+qqOGkoX60DejoWut+Suou0QkOTDnPaM76HZ+a1KoOVOwTfP5d9ET0ajI7oOBych
S7cd7MK1APL5zlqFeZdKUVKShg3SIfx3VrQJsRwC2OhzTKbyM2xB9nPPwewyaSkpRLiHl5tg/Ea8
jMSxwv9DxSIFR047WT9wUn7mMXivJBfROTv+GS695i9hwhttrYSVu7jJC2b4nAMkEZ09PXaSTHQk
HrvJseg2Gb0Pa6BNJcpqAAKeGvUNaYbDOs4trG58GurGOfraDh671hcHNXXjGcgl8RrG9WGIQoTm
TC3Op9/F3P70294mOLiPbEKn79PYLdfMI8ZrErc4lNJ8OAs6hvObvqNXiBbY6cLNF+C8cu5PWvWr
4QTPPW8A94L+7xQ/Wfeilzg+t1zspOTtsAR0iQdZKaObfUPckJgVp66F++SI76k59xpXn+pJW6T8
qlay7RCfXeAZBn6GctL13RLputhG/RQ9+o4bpFupK7hMk3AONR3mDzzZ1cWCv23YSlkCfGQHDofF
JfltLd5+huPzDAjRvs7bMvxO9XcIDTIhs+AmSUwEZ0If1iUHoZ7Z16OdtPK5T233m2Um3vLEHsyn
w8H0NmgWRqt02qd7b1Lgwnia0da8hzqiNqZjEZpC0q5JOcnXUVfpg0YZ/GmWtvxM4y67y/OkPATK
Ck4RSIhogwOHEFvHPHeLwDudBYFipN9lHyqAXlSWIDzdBOZcnscdlbsZ/Ij1dya8FNK/bliryrzL
T0WAU7AseETc2e4f2rwdOFl47C4mL3L/yCFtmSmCanJ1nt4JIVu4tX6Zg0SMxYUQA0J/11j+jw6o
8EPiauXtKRpFPdQd6YOODf7OwqjFvCqeYUibAsAQLNQH7fqYHdp89rkq0UcmfDvaYa3kDQCyAo9J
Y8+3fgvTZsjrzj2fMWfcWFglsDE1GWo0Dxa4pJin/jBOc3ZZ67K9H3GoQi6254+x9WlkmOpZigOD
y/C7SM1aGOKgXG/Y/kVPHiYWcmVuXCQ7btYR6Lws1CGmiHw6Zx5QRM8U48J3rsaYFRN5kafdIGfG
vLRlDS2I43iMSo4QTbZ4wkJ0p/NuJjO9qKCj4y7FfblJ8PwEJ+aW8y13R5lexvmcmkPRB0G8M/as
/YPAJFRTlxa1p3FQ8ZNDw9yHcBUVrBz2fqY9XCf2FrW6msYlva0Xh3yUXmlXEjPgyHsnprM1Cynl
ovaxucrCkaq7zIk/GltFKzZQs+VJw/47K2922SEBn+y8iNNtMeVYSUbbI9xiD4p1g8FVQAMyNdlU
1XbZZRE7xAFlAeuvVOxvdqw87fe6T8NpT94meQpkNIwHvIBLR3ta1ZodoSCwcqEV9OKQxrr6UMaN
nirqB68nI/mDx3U4zZ/ZWm8JyxYwJYyHJaiGMH0sJy95I+8UwuJzrfqI6YUG6gqv5pPJS9Mc0VXD
700JqmI7Wa5SRyeeY7nL2ZbTH0kv/FtcYOnA8MOOkK4MHB94C0NlYyZrh/KaplGG37PlN4yMcUVG
ByKE7f3EZps9ScT8bmNbhKB2pmdcQvxdZJdVqy3yfH5WbdflutrOJgd6WCZN9OT07uTjdIx954Lh
Vkd2cizj4rXBgHvJo9xY57ZNi+qR7cG4HOn9bOm45GOAdgO9qy4MBt5ii1GVYP1I5O45Gkp8CAzf
GCFXqcX9Khpcx+zde7/dQisBY+41HQ5Gl31LDlaqDp8xnVCyak38RvcE9nxzCPuIzXFj/hd3Z9Zb
OZJt579y4Xc2yOAUfLAfzqSjeZ7yhZAylRyDDJLB8df7o7rLt1LdN8sNAwbsQqNRBWWKZyAjYu+9
1rcUVNO4NhGncrsMb4EfZFcgG1FZRjnfVlnaCBEB1pEUg17l0uon+Zq2EDN2cY+1qgrA0wJhgY2d
BjcNQPQz8iktzDAOnCpAinxgeZkDEmE+BIASTSDI8GK6Z9LG1qACB1de60XPeh3Syxq7/76e5va8
x2L+NrF4X9WlHn5G9CKBfE9WjaLRMyx5aQtxJ1eKmrNHjKNPcKr1huz6hQHuIlHPHXjpbnAAsEbC
CCyTigCVFBP0X7Tyv6CT6RghiqeoCOl6rFMZ78uYomE+1g2xQ0ZqA3kOLh7VT5Yg8CnySJ9EKmcS
VyLTQEba58HbADUIteeI64ItWkRmG5bgX67BqFje3pE+aXCuwziFwbxAd7Jkpn/txQTM1CpGdW7P
Cep0kw4AzGpuf1JEQZeI7WA3JY650rNOWFoIKZdYuiGQp0tkNo1BubKeF0jyy1SJpvH3TYZ/6qER
ikBrm6Yj950fiE+mxJ+mDE2VhbVNDb1Z6jz5TsSWqrZD3NUf84g8jpcybm1sdbcI9znws6EXmyJY
HLM1fuFcopHKr50y87hr8fJe/cWL+9qV4sXJCJOER+Ms8r2vL85GJm50w6mvUzjSktih8GvtJUKD
rBo1XIyJzE9Kb7KzvVlyiBZh2UC8tzzsrn/RIv11VLi2FxkzAeBiksboTq5jhT/7ABJNcnE+DKQR
zDPjXBLViYad9klAOvRS5P5f3Jy/Dn/+fjlgJ3QNGWw5GJR/vZyHNnbMMhuaw+y9GWvST+REL9va
BNFfTGX/5ZWilVjtQBKnLP31SiqprbxOZgKA0TwSMxHZZ41Kx63B0n36+X3+W2Om/xM+3Hqh7/B5
2ixJTfe/svR2b+btl//YVyYz823/sZrUur40f0S6rX/yf/eH//Hx+Vv+wvIm1qHLfz1fuqvVW5Xx
jfz9l53++O//7fNv/MPzFhE+R+5HxACJjQTAzB/TJWH/TdAw5vaXnghDGtz/OV2S/IhHIWRmjSVO
riPIPzxv7t8Ch8cZSmwQMDxk8PrHO/9HD5gP7b/sCWNu+KX/SC4er2FtCwfc+TaCpvXx/NPaUJbS
KvOU1IUMj41+FQNNRlK+CGskUchqmjK+FtJ2FLncWQoBMaRdpXu2K/auB1lhO7lqfRqj70iGTAQE
2oNVOyZ5Gu/KFmXjvpadH72hngGHFeD3bq7DxU2di9meFutocjURwdwnmG4eijLurUsUvF6UbFxV
1vWFX1CmbFnAnOMAdCKg9VbXTnjajMLcy37Erotw+sYlx3E5zfrCe65bY+ndpLSPuCMhZJUqC+VW
z7GnoTaonFq9Y8dwIMkatxrjizgs2tHeMeOa7Eeb02p81UjyO0+8qJTVwU0iEN7an9kM+KBWbrqd
Vq9eSjTqQZBnPB0reFawuvMIhsvMcR6VS+8aEMlTg7g5R0uLt8GpgmIrLYngQQVjYh2SJAS9UnXd
mFyW1LOXyp1o1+FnZyLWdCQQlSOpUUW2AmV5C9k3YxZzBzcBRtqcdRMgH0b8h7nNCeRS9FS9g5cX
WbrjwO2AKnaTVfKK5W0o4enW4wtWFA0zPWvDbF8mbeagqbZcoOwoez6y2cxPBfCgJI5mYFRZ53HZ
JLgtp7a+4KwQssebIKERnjnJjwrHP6rfmFRopuVEXnhd94YtpmS6kIDZ5aa/SDljPM8os8MGwK+P
4PZMqFhwqGHqcJ5bHUQMpDjlY+oWCPa0LC8hWGDiRxvnnkGv7t8Td5kxCCI4A0Vffrf9ikNJoypF
n5Ut/DosfHI943ksIBk7vX9u51P+rexa7pown4he1wTK83bGSf4EbiOILrWSqcGmbJXpiW8x7d+5
i+juETqn9r6NBn0CaxFieVO4gNAS7tPLxZoGmshLCi0I4EUfbfzctx0AO15A+0gAKmA+Cz15aXRK
7JdnAGpXVKjHFocK3UahzB3FI+01J5P1c9u3DYm5kle/SYRW127HDJceyVAAjQ6D6qrOrPWlTrKn
LZkO7UPVZNkPSZavAbKcD89jmgFvN9qdH/ouCNFB0bQGLt40xjrOmfEVBMI2+YFBP31snSVEABNP
oj6Jp5TYlmmc9c+mS5C/qrjNbyuOQESooUS8bSo/D8HYejgFZBeU5DXPQ/k6DkPRbTh48gUIpHPn
yhBjC+HYAuFeCzNfmLQgbzbK3ODWyYvkkV3fA8sPmOYkRXfDGd3E7ouYszleNfTWsLeJHL8uGc0R
92iU/1OlVkLjsudnhAeGE1PmcBgvktAjl73M67u2D4Fce2EnTosqQpCPeax7ttjNzUXY9PNxwGVk
oVeLo0uOUhy6y67JUdaqvrX3XlMMRCSqwL7GvxZHh9wUGI5wSun+TDRQzTeI/boferTGj9pt4WVX
BkzGja8bcgUXx57BsSAYa97dueu6rQJo8FqHeuEzGpakYpmzWmebuqr4LhPlTQd66jrAymGFj2Ya
VLgVVAQ9FOW6VftmcIpHJ7DmeGdUr56nyB2YEiJi+95Wc3UjYSyQWe03GLzwCbsM5/p0DcmjsPtG
349D9hyV+iE0tKqQm0q7JMZFpD9x9KByA9lbvwQwbrozaklGBNQ78UWV1JM8gFRZUI0GdCP23Rzb
8mDQunabrnMZ3sl85DuiYywfXWGRnJkgj+4OvjOoq/VZjQ6pP4hjTKy3t0mcKb9pdEjnxc3K+DYu
LdVuPbdqbhrTJC+BMDUVnBdFyZGLDtN2pmqNT7vURezu84UZwnciwL2NcAmk8hBuvil7dMNtO7Kq
7RoeYWJ/UpmXh3AER7rShf1pR2pBd8s5dQXQxHWALDb1nWjr5baHZFGX1pn2ao2YpuqW72GcyEeC
rMzHouRCCIdgYgU3rPjW5QPECKcO6njLB85rD0ZrSXatSor7LnJkj6HAIzZ5iZxhjf3W8z22IT8/
GemRlpscgWy7Q16cr4I/YE4bEVVE7ri1JAOrSKPqiW8NFLef1PEPOeRYqUp/gc/fuiylQME9eClN
RV2VyTUtYlo4qZlR5imTlcK+SxZg93up3JYwxtzrTzm2i3oXiHm4WzhDgp+P827ZzO2QPJd2n1yH
mFcoddXah1V0huTWnurl2uvGyKZVk4xsqc64/CiTZDzLQjqITIABW2yBsBgcYQjAb+HPY3tgRw1f
mmpyX53AEJrAdKSb0VxKSLGYCL3nvpydO8uuoDQKnBwr5FGHx9GpaFNq8DfNzibgBxqoFZB4OUbQ
Ochadu03O/QYeXXeiAVWViq4gQbLFrP0jdcx/Co12bFgd26sgpezbVHJEMOZiO6p91Jxy6xcWgf2
LOLdZzdzHtmY6uLMH3rBrtYOyz5LM9citKKI9aZSXU+kJfutJtSrndMdWsGePyigiyNU6dWe5qN1
FWHKUMyPSC3fqkaPZI2oQP5kisRAK204FG3cpaeV7Ftd/53fEZerpFG8Jl6a3TDqz1wUEVrwfKWL
c6amAgSM1CnYk1j62X0E6CJegZCt3HscEdqdQEZ8Hsdz4DJViagd07lck2odu3hfcPxcNZOA5+zV
jUc55vEt7nRemVsHs8t8pgpnOMlL/LBQ+YOG5Fk5Q1wKY5HXEHDFOkNI4uLFccmv31mO31yUPTac
TRzSit0qVG0reyQKn/0aixxnjc59rIvIWU7cUCy0WYy1oBMdp3V+Mnept/eAWQGp1Fxpi1SWpmLv
zdVyrCsdqm3AQ9PtYth6D0G21O4GMwnnwSkH5EfBnw17Do+ZdzEJJqV7n4q1J7PIkiTaBxyAsR4M
4r23JiAzkYwxUhVJ8s3g423OCh8pO7t5aUAwyM66w0lL/nkqEa+j352z/uAUuQeABH7gbZpabQId
DT3SqWJ6OVy0i1wfpdnRO81mkF84s0fPss8G397Wsp3xFTMyuhtpA94FkVt8G0OaTxtSa/ITv++B
imsly26b6Zq7lTyTat4mPVl+6iAc0GEHuy6AcrGRps15o+YMz2Un/fS1XHoLxq03J0F06/QlQgMk
1jBOznlK++ppGMZ23GOOs4kc8wNQek/2Ovh9n2zm4Je1YGL9MNkxR0/DvVX9mAZse3vfVbX72tfK
iNc/1S//QimyilX+U3NGTeAhY+Gz96lZULB+FbPEubACnZPro/gxPOECNSto1++/v8oXedbnZUB9
hjYkS1ZkmhO/lh5Rq6uO016x0x6GBg4O5XTvhIblkTNjTqaBI8iZRqeeb2eXs57dIi+Kw6x9+PdL
1v8/lZGEYP7pO1kr438UqVdvCsjL/Vv1H5dvbVb9ksT++Zf+Xrw64m8+Km46IixibgCq6o/ilZ94
NiwX/uGbQ5pIhfoPYAtJ7BGtdFSDgvuH6pXv9T+LV7oq9tqGQu/6WfJ+KVZ/V7x+amP+fJ86TDpR
WTpAY+HJhF8DNU2OICMYYQWF4cyMjAH3SbQO13zkV7sau/yJSN09HaXh2mLk6DTZqZcbfbBF8VDm
Yt9X472fERjjA3O+aGv/yVVs366aSUkjtGSfRg3ngMFtTwPm2xucd+SENHAR0wLDVWjFH6UY8ScP
bs5ZilnLZIc/Q1LXsyFSRxlVzyEb2W6YJBO/3rkfAoiklEGbhrJng0/lKP3uVSf9adV8w6YybtA0
q53lxQ9qEH/PY/u/1pn5c2Pmf/w/RO5nDfvdQ/BYtG9Z9fFL+2b9G39/AjyaNLQEV9RuYNs0kWkg
jx+doceDAhihH9JgWjGoS20aO38gi8Tf+ImDWDeE8IEGmKbLH0+A9zcAR/RvfOFC8Hb/vfbNl4Wa
lVM4zqoMXv2NIU2hX1dQqLNNLvp23OWFiM4SfCmEiXXtX/SP/+VV1p6ozSgPD8WXFlGYaakyTciQ
FWfsknZOXTsZNb//6WP/F7vOrwrZdRsgfNcNwbOvUv9IfnkzVKwwjIOU4PKQk0CTIqWJoZ+CoQuz
s7CvukeLg/x5XTgQGn5/6U9Xxp9Wks9rr34VWqRonWX4ZStSRByUNrMiTpgsiO9lU0vSxNAxMqul
yaIWbJoZ0ogcxxF0XxklT8ZpnddKqCbepQoBBGWriwAP1ZZI9pir6+oKO0pKBO7vX+s/fxssvNEq
xkbGyze/9nr/1LDz0CcUQQ9rwEldcyfW8uc0sOfSvfz9db40BvlIfHzUqHP4xkMu8+XryDF7johC
Ce8rC0MKuismHxyEasZLWY9B2290jzr3JY2SzAT/7puUEGFRSzvr/wQ3xK9vssfJxHQOJXLYARZd
AOVBHkYS8fu3uH5Uv3zrZIM6Al4SmxUPcvTlKo075yA6GvK3wrx7HQIM0YPv6ic/W15+f6X1N325
EuMXQgQQgUODEF++NJqHWiFBdHZZgxiJrSomr2iIw52cJuu8LHyi/35/xX+6TViquJeJoAghG9Fc
+/UTzGjp9SIgds6fPYntDfLhFNTWX6Dj/+km+bwKLoiA7BAa1l+eGyaxCI9wSu9cW8d3oBiKQxlm
cAmmzD0VdvPk1nN58/t39lfX/HJjqoyq0Fu4ppBkT9BQXHZO0XzXKgiejSzcjUzC8OzfvSZLEu81
ssMQSp39ZTIUJtBJ6BMIrmnFZ0wJzY3jMlktrBqhgA+3xsC3zsZ4//vr/vN9AyoP5wVLEzeo+3VN
hDxv4cs2YtdMTXk3+G36VuKkRnmq6CINgSr+IrT1nx4JVkD+QVDDyALTnPj1tqlhTeBT8H3MVVJf
O5Fu9K6ntQGIRubW6e/fnUMl+euDQamBIYILRZ4N7c53v3ywTt3gL6YttwM3U6JnwNNanYH/Mssz
WgA6tAlvMj4kahHIPk1Ju1XEM6T2clXl+g54qbcJFKtvw3kkP+Gs0yWM37kNZ2K82qVBjuzO6C8B
rhI82Ja5V+/BvMTBvhrqajhhWcP/OYfd5B77PgTUNrQZDBIhexIHVTsrfd3C2PTO5yF0qrNxIYf1
WS5TSPc1Kbcd6ZwRSGlnDwc7Zt+qkgWNfxpN5t3LGkDWMO3H+mJkfB4QYddHzlkexNZ3pyVbZJdl
ln6pKxH6pwGGGBhVfoqwhz4GdP/Y1KhBEhuazW6GZBFvBvrTJ0D7Oe6CszEklpa6Ly5zZCRQOujs
EKln+fnN2BByCPxEyIEGypi6h0aE+kXPhWUdcsao+jCh45IXXmihWmNSI/UW+mF6jUHKcY9BYiP3
w1cJmskBE44ohHCa5Durozd5e8D3ggzimMkKH60eaYDD91xC79HYE0wIdLOYAlGSQ8RFeSfEHkeC
IJaur8wTVpwqga9W0KlB86fBzIiwbM+BTMijmPreIhg1XJlCrhffQr8e7RNQu9G3WIamJ41+Hprg
HK9JG1JUl5N07ke2C+fWa/y8O1HzrMTJQr9EjxsL8W4CtaQw43FaokXg40YifzGmE85xy+KU/UD6
2VRtahzU3YZtIhn3tTGBtXednPDiWNAYvcHjXy2nQ2M8MOB2yb/HbeDlu35c1TQyr5znPLdksYvH
wl8JKRPeXnexdHcR51n0kMxQZzdJHsOrQjLRPEmwVzb5PSaLtpMbe8UVTlk9H6ip4tPYYwNEiJuW
hM0YHdy3ZCkw5XCLpj5nXeewoXSUzDtEmXDJg7by39qq48DUSEmjutCuli/ICryPuEqZu6l5GZyD
bcG02wrEKBZksKl5GgzxoUI0U3EgrwUvAPnfFDFzMWCIwicBa58e6Ej5zW2DpC2tCXarwRds3C6O
IQwNDSVP0K+8FIovvVsIQGhWOFR2Vi8++LdpMPoWq1NS7a218bGzeIgInmuj3j0Jwc4/QyVr+SWF
lSLXBDTNZH/ltjO7cqKrLK/XxDcRzOF2AtEP5asfcLMvZF1Dyhhj5wfwp1ZtPU3dt07diDngOua7
TxcF/GJYshnRY+Rh6K12rndqdJFv890V8zFDZ+UdOrcCVgvRThPV4omlv9YcrEhPT0vt7W18YvpB
QQBI7tgEcyRrZJUjssvc5mqOIxqsTmbUa5+M9gvO8/waqYOP/Dyb8KYneVdkpyiEx2kTRZaQjwIv
yBmPrv1qRuzn+1Zb4r7C9xx9Az0okwPZFD7QRnREbfTNTVKV3rg4vcm3HZxq4fcoG4gmwtjYb9KT
ZvDAslX22D47nmq7G0g9bYfY0unR6SV+emrXLQ6oDU3LFL2EXbApH+RciuQUyzzg9IJGbX6hSQkt
SAWYO3HTJFnY3Y0hJASalwb06VEtDbJeZHlF+wO8pDM9EJOcV0eezarcj17nyY8kWLL4UHI2BekF
KAIe02xNtMTHEfBQjnhvuKnRk1yQieSVxMwjON6SmalOliy0v2Vwm6vtvBI3Tm0s27eS3iSxDrEu
7jhE20/p4hlGJlIzgA0J5NzZY9mQNubYr7UixwlOyPyz4hTgnvhtk8JVlpm+UbZq3nOr0t/82h1v
RaGjbuslaNLs3vj02QyQIlA79p653oL/zgrlXU4e7w8d1ctLN7p1s5spEaHQG78Lz2BuNScAu5ph
hyt05l6yfZAAYFnyoyJfWh1dTSaUVYXurlpysUAOykcmuvMa8QxMLQpRpkXkhVrIxDBvSiIvyTRo
H3CUsGINDSvjCg8Dt2GDb8G44Kun0R5ZVsFMLPGJUSIkeJSAArqF5dB/jFHWEcEQtdZT0hTiprKY
6m4E3saEQFpXfEAm96uDaGrXnOWzGI4Spc8KUwK4tImNLI81eSDtadeb4G0sJPpXkU79C7ptGCXK
s3JD13mernpPL7egWawVSJ6EkqiuILVIHicfEYJnzETZIZWi3tZVXn8wf8vf3CKf6YdEHTztJtW8
8pL8A2KVF9HaJ0wr3OSAOkXeYs5r2ofRNogbnd4d3tav9jtqaWJxffSA9sa1eKcbJ8DKRK5w0V+O
IQNSWBCTd6KYhBO6lXfJje0pNh+6s+nL7PP+dxKWd7VnF0ZIKCZIbru0aPFBkr5S3CzW0rQ705lZ
Hge1Dl3jyGvYwUMNt8ksmfUOZWVE0wD7YfXyj0RhF7NbfTMijKOreSqJEm089pAHJKEMHxXCyctq
7B1nn1ZS7yt6mfEx7KrsIy3pq24rK+wSplK+BrYIiuRQ9LkVkaOdhD9z0EzWLp6JoGFlrTy+Ubcd
9j7DF4TGZI1oNt/5OpYA+U6aMFqCTTTPqb+hJ10+iynPugPDT38g3XT8DMCqsmWbG47MmxxTeXpw
/BExuOXg8GGWXWc3U6uh67lZ7bx1iV0imLUz4mv9ogjGzYoFfAPuEb/UCFJRIyBJ0NvYm9zHZXRQ
JGcRtjFks339ZlnABnZY+QkBmFoxzBD6JoYXQdtN36Qo4+TQRll7l+Thku6oXTSkuAIsxEk1StKk
tdYhnFFflNO+wMR4sDrBNIonpDkLOrpye9wqZb3xOPK8ZyyKd5LNuaJLHSOzGCQjBKzE6xTTcPoy
yMUky6aDGwl9uWxD99B5i21OB2IIiCKVhfcKm6pzCSddYvCG+G+JgI1n5i/MIZht8wJtwgUKQWxO
YVriI1LYtXFVAu2baBhMKBMWbV/hgUW/iPCWbxUIR3oXci4lwS4uoLdNop3JRO0zUp1bmu2HBcsz
Ztuh4MhaZ7hKMK8Q9Y6lwc+3oE8JR/fQBSrmdz0YmVXcfpUDwR6PxulzGpBMghEqowY9zSotOENq
YmHxH1TTa5l6Qb1J8YkMxzEIzV2ceJU5g5dGVx2HVPqk6VUuGzl5+E7xobrXkPWJobNHKJTH0FU5
udcrnXGTOV32PC7x8NYKXJ/7CuVCuPOGLPwZqxwdCUT6lKgulumfg19F9wFq6zMbKSnqgk63T4Nr
F09GJC5hHGnM/ZwuyjlhfrjOW6IQM28CGUpvvX5un8am6tnjw16/T3Va31cg/x67Vi9EvrdaH8Pa
8KZbIq3wPPkrZyUcE4xasxcRtYEWhS25CKrbaiL+g0E3rjdkIk7z3BWDFjR47eoMq8YSECbmMGZB
Whw+WWmhV/18Ikltd5YIYLIaeEVUe+sUkfYGEeedaDCutXSmeNIip8Z6E4w4YT0ZngtFgQQ9yXEv
Aab69Y7+FokCy+QQez6ElMKblmNcvDHGhnYt/UFHZzNyimHvxEFwXyFxKE6041eXvoyXl5YTXr5H
BsQx0e4iDnQiyz0bHESDvxOM/nM8xxYnIoxyV3ydjdjgkzM+BkhmooHp5m/pUrXVrkLGdW+G3L4X
Yq4e2YGU2bqkQX4M2dQg9Mjm/iaKJ6adDdwwi3ttllcyNh2Zfu2UPEVLswaCN2UdERMhp+8DCTtX
njutNQdfLD3zJeu6/YBZggNwQgoLZ8VUsmoZuzrVMjMUAH4t8g3aYpeo5HASz5a34np7v63Rdy05
H/6Q18R45wGPTsyB9XZhhUQ80A91foiiLL6fsc290VhDLUsQjWj2mdPrn8zueoBrCHnekVcOmBFT
t70e85iSYMLyguuuw7HA5x7hAhWkEoYkEdubsl/wgWcTxk5iNxke428Lxtck8XG7gB70LwlhAJsM
m7y+h4FnsTjrzKPOSCzm7A2mGXVGDs2I+ZOl6HHQefpOn19Px1LF3jXJPWV6zhKpXruZ+dyJQXd0
jyoqgEs01f030wY+/5qM7snYkYy48+o6fpLcCMUpGi31HNnD6EIjyB0qgN4PL2gr0IpspckeHZ4d
MkoyF5uQY+VRD9i5YmGfLM+GSqQbgFDxwD3JAczzfqpuAF3aOwxCTSodMF+6BbRV8f/J3u30Kj0e
SeXa2CBY+/2A47Xe20sZQW9SSlGpEPQ87pBgWPZ+wHI7bYYwU4wyOkXClJNhytsvUDNOvJJVd4vO
YCJnghednrRIeOIN1G/3wfFqlmd/lP4rJxdIkI6faxTVKIIxiRnD5DvMcXwIzgLnzYDPcEvAV15B
PnK6+LbXpU16TtCPr6hEKmwGQPtYW/OKbGgnaK5oDEYsMS10BxYIoThTQcXS+54iFcRVAveP+2Dp
MReDWMMLO2XIuqwIcXqqTA84KR8JufN7qR6cRHsPdm9b6N2NdO9TQuXwoZL0M1NbcWykPu+iNdCl
z96AFmJtRiW4vKklokCTSrKow2DFApHFETqBnkn8T+CI6R2lV58eYrTV3xr8hh9a9FN1mNKMzakt
2zXGvgOtTQPS87Gq+UWKMd3Ywc8AGFt9Xc2uh3pxWOZoU3srEi+mbA13uZgF82fe6UcKrDTdpnla
njg+ntWzmPT5fUcPibxVKoxim3lz/pFZI81GVXEI3ihHLPBHE68APtNxut+IcS4vXOPVL31fuhcJ
CDGLXHFNyZnKQLwJR1kXQzuZ1yGxM2sTInhBLkpa+F1j0DpvpLbT/DAIJ7d3hb+a+sEf1hUOKB2/
c0BYFeahzZAutgJexypLLjb2GiC4QQ8rr8KwCO+xeFiPmPWbtzguF/Z2N0seerXWM3lcI1e3ELvd
Txyj4JerrIkvVVXCVoqGiN/D8YC+xUxZ8kN0XvqifVs/xqHI6OgTWmmOSYGkdWO6xdFrBdW5B3D6
izmlTOWA2Yq24H1g0YpP9GjUQ8EXrba58v1jkQCzO0PBnxKygjHgvF2SfpeSG3POWMLXewFkBCiR
LBaIFSH2EcxB2r0bAxJH95kpB/LqK7+5K3ALcKD33IVVxVdo3hMYbssu7D2sQHOTcAS1APnfVjG+
OkLJuQk4qrMSM5msM3wxTDQJosewee1ZlniNjBEEK2oe1h0rM5oI2fc0mDRdlItezbV1Eodhv+yQ
z2BCWrzKp4vQhl57jKM4k28Vky5ByJWa7c001t7z0Nbg3YJolD2IYhuE2uj6+fXUSwh6tLGWcg+9
YEp3jVLRKVKcKABcPhPjEJbT8GTCnGaNZwbnDRR1alEHzQtmKM29eYY20kmOQ4Q2iempVWAE48bb
WkjTgy3hh0afKwJr+BM+NapkPvEyTjrxYbNXg3vqtyDx90Bu07dmKbhMBfQvOie3qbaA506p2tRR
sEIVQIFAtQOczJNRpYF/BKfNR9vPERxZt41MdqAm7C4z20nV6Rh17rKB7skuB/+N/BvQcbO17fD7
Loc2A5Wx9xKo9zsVucku4esbDrnXWOUu6LhX9rZHH+HFpl2VQ0hN8U/jxoGyPikfGaBLHYn7v3G6
EyfvgmATNHlOuIiOhQSMME6PPMHkwLsdXZO07v38CP6YI2OFRjMiDY4Ur23rB9NH4UCRp9yYyZJC
zPzdM4F/Jpxgctj4kuDFXyn0LQKg76gQI9D0n5h6exr9D/rHwOvNJ8ieXgwwuHCEbz+GE6h7jurN
a4S781p+ovAFsNJH9q0aPGfBfXoyrNx8phx2eClbaPrmE6zf2TD2y7AqXuhsxMUu/ITwd01HnEf3
CedvwnXntybZ1hv3E+JPxhCcekl98X35xPznKYNMcrlwtcdTDWBbGKiZhwE2/Lub2/E9TBVCA1RI
AusloUN1SYKyM39DeGiXW8dAXVz1d+54xGJWZjcd3hy9a5eUeAIX7ZA4ZqZB6RasCQYY2zRpBktc
oQ6laVndiEXwRPRFoH9WddcPR8g0nCMmkHsZQF3kttvcXgb1aBV5/Qg6yHYIYyBXQbdrxEL/Gbdg
fMrQ4/AZw8CH7Ye7acr1Rf0Z1OCNQ8SqMDBjWJO7CXMI/EZwBqL/edF/xj2Iz+iHEeswFOyIRAjZ
r+EQTovpbGNWXB8Ebsh9sHv8+UCOH0S/SQP3sz85f5ZYN3WEBAMXrhEmApJRwfW8oMY+lh69D26i
NHmOLNo7W8DdAjpiWtN067LQ+8G0oXV2sELoS+St9tpdVZf5a9akGUfMLpfo5iZSEDe1WAp5ZGke
XqSqguRgz37FCdym+bRJFBFu8MKrHp1c3OjnuqnrDy+2nfu8kibeB3068mXSwNr2omseWTGHKzGE
SJsNpSZ5YizQP12M5e9idmsOAiWYwJNZUfjsPTRaL7GfgOztewyM22HM+ksfxX6ChSFqgv1YrM0T
q/Yzfh9jy5nXtepNfZrA9LtUbSXHbC50up2xK7+4q1A1+tSs0hSIb+eiQsmarqLW6FPfGkWVOIJI
R/XqrQJYBIloYXMLbP1m9mL5GOarWrb9VM52nypa25RoAMEPoa6leY/SNg/7WR6oq+ILHIpkSGJx
R5ebrxLdmEZrs49X4a4dJaI8VMJCzzut0l6PqStfWu5b32Ljo/2F3Y4OWNP8S/bhpz7YraPqhqOf
/D5+6odTlMfP9qeqWK8C4+xTa7wyX9Hzf2qQzSpHHqaiYdf/VCmXrlN8Z9y8tpFMmVdvXhujaS5X
eTNYGSzWfma7zfsA3zPemyakycwaiTK6Rj1XntarYNr1e/PD+VRRs8e0/Vn2qa7urJH87Totnes1
Bw2cuTN29t7vwVDtmiZCoy1WuXbLCmGxIiLiDldt5IXHzvxsO8ICu85B5dQd+8FsfN1630s3QfLY
wBuNqJ5l9ZzbmURjac/yGo+DfzfT5flu0wajlzSF1ntKvKy/9fwwkydkw+NwQZiGAL4KFMbDZbYu
cSJSdPmdK44MtEucCk0gz5O5xzantOZ8amjbfkSEkbAy9Za6sCwdxkjAUZlTvC/FO7LafOJJqis6
+33NMKduMh/FcJRhgh9zlwV25nA4bEGe4IamZpMc/iT022PtBuHZKpH9gbEgzVhBmRuwXo6Zt0d1
6DoHGEF+hRkfsjaHXYzs56RowskfljB7dWTDbUK1BstABR3PL64Xc+35Yv42AQSjzMMtTeGY9cQl
0sHvmhOLQS1SeXtuH1ItvA9RLRloEd1NV6ChILqR94tQWGTkz2OGsJw7N+05V8TeAjKZNB4UzG7C
bbHFMoOyE3ETR9SZIjs/ZcLmX4+uGTrKVBd4fzLSVdwHraQ7AAdjEXtODSBuB8GOyUsBQr61+yV6
GJXCYkJICLiAgNNicK6DNvN3PQAO59QgqLwaa23fOOtdzeGKrXbXGO3Qji1dms4JA+H/yd15LUlu
pFn6VfYF0OYOjdsIhI5InVmZdQPLUpAO4dB4+vlQnLUhObPd1rt3e8M2NskKBTh+cc53VoZG7VzH
qcBaD6F+Me4xJJvJDn1JVJIrOXMvF7oyxU4aPvMiSxuRf0gSVpR7DNkozPsSstWubgvG4kHFPAZp
baUzeB7MM64uNysFpMmD8ZYzEzXCisnbEiryFj6U7xrGtoa0koYRjSYU5NmoEPvb1F0eVgoM1XQE
O/zEwKd4S7hxJLvL6tAui1c8jGaTjjsmIy5JFskMojufYjICa+TxwY6M10iFS85gYMsje6nC0hvd
n5JejVabRERcQYolF65zpl3AFVQAdH52/UPn8Q9I4dPeKYITXZ4G2tIbrnrTRJ0svXYjsOVhajAH
i8xmth8g/oNouPR57YJ2TkwDGV2tGKYhxUe9LqwIlliTJj9hKxNNn7INLPa+pqXew0aGbCeSCTuE
RMFZbTqt5xduW2WAKOl4GhPWmhT72hMRMa+WfSfIRfw2sAfA7sy4xkPIn9e0dIRcsO5dqIG2ssjc
KnS45aJN0bCO2gdRbcw7ac7Rk1NEgT4EKI7X4ztDfOzFFj2roLE9UgZP3p4OmQHOgF3LOFP/evJQ
DqlIXgSz7O47ALdVuW3NCZe3inyD0Q6vmt9XZCHpA1U+8/mKgafC+S1YfDqmDU9utc5jVJnpx/YW
DcRlbmr7Cw/LzmQX0PCgLVNXtHsW+UV2tKqiv5cuguI7KUk0fUpyKl2CGFZrFpaw4R01AAPk5Q/3
lvnbymX9tnUVPJ7tfcq6wd8tVW/tqfMxgbmiUFwdpdE9IVhKv7ZVmjKR/W0ea1YfGcN9ytTeCdQz
Fr3ghtplJr0ytut6rWMTiGEsBJK9+m1RM5oy6Dfzb+uaBeudGKXflrb2t71N/ba6yd+2N+u3BW6y
FvUhOeRpLeCICSb7g/uhocUVLA3SNXvArBhJiEx1oFRQ9n8EgyEuQ0P23A7ASPYrmKv8fUqR1G3q
pei/B05f6x+0L+iwSDVNHRuTDUZZkrxNZscNFlmlYA+6AU+IBVN1HLoFqIst7iQ9nxmLEais3Z7d
YeSVRUsTg5hg4001BwTmOC4QbRFF9AsTbMLZ1sLaZ3JbxqShyiLpaKZG/TnaHseHkXhNDJAcY+OB
LAcyM2gyfWPbBNHibAv0BMcYw5JkiByk/k5odEu7jAflc4mBg2HXYvSnKfCwkjkAE9+WpG/LkDu5
ai+Iwz1rFywIU7cNz4cFaL+0poOd+Dx9s0aA/Tf8QsyM68FSnCvNGjLsqH4SxrYuFA1t8C/t86K3
jFM9OsGDT5Wndp7RSsz9bpKRMsRAZmhgpMXUVp9B0PXLWx3DGztVblIvQOk1M9NN45k1fXvkE7pM
+gMoBY97Y51Qw4PZBDpi2DqAA+GB1ZaWyX3bo/1PyJjOWAxWxrKX6dgnMLy1O55HKN0ILFQe7KOa
ZxkrIrvDuJe7UceEMGkT+JFBVZmsB5f+xF9IeN34BNLqcoMhYJ0SztKiYEnsaj2lh2U583XV2KFk
3BUbNBFsUljg+Nx6tdv+6HhKPZNvu7o9DGsetjKZaptYhzU6KhqJfEFq3jNaLKNJhZIxr2aGK0zk
vi0BtZs8Z4a/VdXE+hQ2mD9eIIZxvpFsWi8H2QPdOEv227dl7sgHyLxCwqnLCPNzcwUC08wUJlq7
6UFxpQmJqTSQGZP3XpvpAfGjyx9u59XyWpNHmoFIc60kxNeACn4bc11OpyYv3O+VVwXfZdONy2ZE
rjAGjNyMyr3RNEAy75AtNBuyBjz1ir+8Sx5WFn/9i+gTDUZ/zNTdWDD9Pw2MSqEpTawDYF96yT2z
JZJ4GKBAzJQGgzpw+gzsS0LFyOllPr603qkw4lQ8RtSwDtw6gDAHHubCJU4a5cBukj7z/q5HLL21
U2I0rzIGBbNdGGyJg8UyMbmfiIQNdokNbeHd5JlYPlhGAIXEmVB9bJlZMP6zUrf5QxL2b0mb/z9V
8NsosP7P3vPXMu1+/vhfl7SMf1Tqrxpm/sP/VPH/AxnyKl5DkLzKhVf16x8aZsP/B8WfibqZsxWA
vb9GH/6niNkV/2DDivYZUVaANMtGuvW/RcwB/8jyhG8HLkBZ3On/horfXCVe/6WNdLBnmyAJPNAL
1qqZNlcl458ErYuKKttPyeTeZ8/qVm/utsfL4yX8FYTH8d8TRSI24+2il16JC67nOn9TmykcuYJR
Cd2pDishjq6Oj3/6+v8HEfPfZJd/vMIqnrNNx4Yl9rcP07Z5o5khMIbhoFy8o0AW8P/2Cn+TkgZ1
P1rksciNarYpn8Hr2v+bV+DoW38SWKl/l47KJQaeZqCL6L3QcOxjQ4D6P/8Mv6N0/+s39/FD2Si+
4CH4XFkmBqC//uYxQ2Lkvauloqvs6Zb0tXheoEl9SWPbkBehm7rkk7EcNXO/vJV2Gu3M2ituyBNz
e5tQx2WXqZFEVbGzntmcyUGoYzOVWh4imtXpKuATc9AXeW1u//m7/6sokzfPhUNsp4cy2seB4nHP
/PmCJa1+atzGI1JikVfR/fCD/Lw+pQiq/hev9Fc15h+vtFLhLfxR3Gx/13obNrMzURAzYc71S+Tr
7DJ4C9Hdagn/+Uf6n18IwDhWGlw7K2/izx9pKWiEwXybG6xyoUL4aI3VGyTq93/+Mv/9m/NMB/c8
LF5+9v92/00uAoZZzjjkEQrQFmLPLv2PqXSPxpj/i9f6q7J0/e681RTx2xkBvt36272eenlni5TM
jd6fTmW2b+hBJgCnZntJvP0//1xy/cn/cj2vfB2Ja4GBKf+7+qT+/P2xeUYCxdOWQS/LFvdNWGHs
XQKQyI3/6Q1PrOB8dbXa8l8caAjS/nri/P6cpD84qMtNhMnAov760sQJ6rgmP2rTmE7/4skhc3EC
BwXCVx8rcDkGk7VFhe39MAmUPcdduTxZ41Dt2PVC8rM1Kyhmg3N6n5HdYW4ZgJJcQpQdIyjaFOO9
hqd6GJg9K8zrRnnJWMC+zoHJ1UJEVPcSUbR+REu7CjQRyG1aH+ssu98mSkPSnHrGvqpHAAgXAEOt
HdesmzMk1tesZudS+Wvl1wCU/VbUa2aZF5vjq1v7E/bvRrq7wmn9J6dXY/sUdx4asbixUV6jNhLW
BcWU+NbVdfpAsD0WaMOKGrYVrrGcBVojSJ5pkD6RlfiTR0OMb5XZG272KahZuMxUdiFLLfk8Et9l
Xnq/Nt0zeSnNc7NAFjtNtaP3cw0RAPBb9+CUSXVijFAeFbauHXI0SYeYEUvM2How9WHoXetm2WM7
bBu2sGvStF8JgG8VEOwOYB+kdSRX37LUIAtr6ZcahdGcq+m+Xpo2ZA3QqBuS4+EzIrfmwhLICpOm
EY+B1foPUmP6JlrXvfpLxKh7cFN7G6s+Y6LiiOreDKpB7YehE/1zPK3ag4z2z4Q8i/Ls1hptPF5i
t4WZTvhpO7lsWbu8P7Rm0jsE7eChI1ajGp/r0mOt1qZ+/hEswTnjvDs61RTtE19bjwzlguex5Pg+
yBi9n0o8BjfIRTMqhjfDldEV+j90CxX18bWG+Dme+THNfdsg7pmIMjwzn8bgLnRMEWrjZn4ZuWt2
Bs3BxOiT4+PaB4xDULAlnnPt4rE4LMxU3mpzAQgX9D2yAzcDa1fNrk4e8pU53bRZAw+OLpqlPzvV
W9/hAW8NI1tpeDo9mXWUQBnsZoH0GY1PfwFo4t4HiQ9vOwp4eJTlPM4vOdfOupuH8hczRlA5vAkE
8X7w0tlpsS6Vl4vuSnfVuIzz0WkrrmXwlZW/j+eK9SGS03HfdoThntmuw3h3gPdCbGHOIsz7EX9W
9n0QlEK7aIpWVocTFOOzK9DKtRU90QVIA6V4uZR03kEFWWxWgfPi5qVOrxBr2gqnLLPwsHF19rWB
QFd3od2TDRwOPNAPtjc305btVUF+ndSecSq1cPHOV1J/KXMykPep2Y5M4aBaYaUInhNbEUE024iN
XGF2n2ZhJ3vb6MejMY/6YYJg/pHYdv0Liq99BHRg7lPEzsdM6/7Tb8S4c6AwcnNNyKlCQMgr1C9t
etjifTRANfWNVxb6prki7RAqEHqa/Kj6wH+KoiE1aAHL5Yu2rJGpZc0yPUgyJIROJEpWU4NzJohq
Dczk1N0TfdG90zn5n/PcSFK+JnTEhtt1D0Of8T4MrDtMRxt1Tl0tjU+vBetzKFEs7hBzBHlY2mu2
bG1OMTmBNgLLLUvBfjjkS9Fe7WX+go89+VRalVeJev072ygmgwwlkUZQK8PntlUixsNE3iXNbh2l
r3OqYxB/LTF+jorgVQgO8XQnkC38GpnIhHltjcETWgztHkRA4sVFMF407xMP3eZOWnU6syrX3XJ1
7FSYmEOBzmyVMwXN0Ug1owCmltNjZNhjc9OrKv1NgQmMSPcWhd2kYUekRSjKFJl+zxG9B6/D1hTt
3fTC+y5DGyvXJ2Ccof5A+RZse2VzdCBjSgi/HLLZuFiZV9rHxKAO22iVDYeykePBjEbZHDwvq36Q
61TMtL2mPqsGnj/LI2PZkeSWkmsscOMn9KTsgeDYvi6km72W/eTs5qysz0ENljgkbykOiTaY3/za
cpcr6jJxI2F06l8ajSx5m7IOfOgMoBeouL1v6CeJD+khqJp7l3BkayeqxLdeC4QwW2gT9aWA8UNO
b4fD5ATYddS7HNsB4gxQtfX4XOosW86FSFNSo7vFtB+8zm7VewemnuSC1OzTR1e4aidUL859pir5
tegTWYY+sYb2w0j9eCW8HBow7GX7KEFORUeUP0kYD2Z8J23oimVNFMp2cevZxCgRDWgq087gYdfM
kxt/uprf9Y51BvZ25MlwV7J+YfE9jc1svnU5PIoD45LpgowiPlZIcuIb+y22FrCV9WmGs/OsasIF
uXO6tLjEDrMclJMV29Z4NIPdZOJPgXyvCsJCvQA5suxitkt9pNm+orEIMshEs8uqFL2i5v72l5zJ
xoLGOKur6Ik0ag3TN4caeOTZoI9g5Ct1pxlPHVIRO19UbLJNJ51rGvcRM4Ejsk/1BTXU8r5wAHj7
2E7LfQvCAYYlCpRTU7iSu8R1EFAS3ioPsdD9A0LawbuqOmFgaSN8J2eN4WeDmSOwnuwOaLw5TuOh
brn74i7VK3QoSp+tvBV0A5G1czMz2i1odFgxUFUcPLXqiiW0J0nUq7Nm1cOkgfPIhPeQLJB1mRl7
FuL7QUoE1u6IiVESwvZkV7ZX7zAviGeVOAZBdwG/+6YVOvDuHNSAT+TycfYAQLZfFxjQHNMyQ+Qx
9M2xiaY+eydPLBjvFOQ0ZDNlc9fUBl6aFLVMCbK30D0SMBqoPQY8RbRMiXZ1swhGk8z0ID4rDE7E
5GXTeSALc1stlFYITAv11ZiKgvsOLSs6kXbMC0QOKamiErjqzmqwz3wzDJQkamQuE7KKEEfbKaC5
s/TInGPqW8TeA/OXzHSaOGDbzfhl1g+JdNpxE0WfpTk3jNDgW72NnUx5jOki8O9cuWQkMExI2bbw
6kwcGaiHENsI/ghoKvB/A4Gezo+76jDQxOectTqXxxhZswO9nxjtMzlrWeg3Y8eiRUHueJIEouDs
KqscI8GiQLsaZbzH0b9QQdXzi98SMfMsHGcr0zQ7o69i49zOcTjG1rERTnKX2EtOqniQ7Bn6rVww
ds0xdz/7rF7Y/MLTdGS7C3XFd/SCe9cl5FkWov3V4DRBWtI24cgSjlAE1Mk8ayEmr6sxNTwOamzy
XTSYeXBEskY8eVAK8LhTnXOQ9PXOWIb5ogCiIwbqiJXZMhGZ5v3otnbxPtYZpNymUibMJPKPrmaH
WnVjAuW9Csw+5i3IbdJepz4gHIWHK4WBEcSnMndz9uf56F6mYXQfMsJWH0D3Vz7C+yFGeCnKOjRb
+Jc80lzvI4ojvU+setmx3BspJgzxYYB49rdMc9rHyTJLdrGqdRGjSp95g59VaxiCYkSdJb659yPD
giqTLNOpHigX96h6JgDcixF9Uya6S4mYz/iglyK/14aCbDx7ZeLDn11SssT57ufPLovy+YcJNLj5
JnUlccF4yuhDAnG1ekarxhHSwS2Hghsk1FqT8kKshFKFTloHO7BOM6PcgcHhZLbWSz8r+gSkIvN5
no3oZMi0Uhvfjgz/yhNj2OKnI5HFs5vmV2kjqfNLNppTlp/mPIc+qzbQsSx7VwYuWfTzoo1TPjc5
Gs8kPmZBFt1PqSheIFB3lPItQyFk6kg64alZnboH30pgqMwDXHTUkQtpoksc0W7ki/fIhqGxNuPS
IodtsnJHl+Hc9WABtxX5Fr+K1CleueX8g1fn/gVkj7kHFWH8kjjiuMpFNZ9GAZns7ERJIy7LVFtU
jXCmv7vo1g8NsGWkbVZuTWjf/MjcVpksyS4mR2APD3yeQrRDzvBWBzYgMbKNfNZ/HTHzIIdYZyyt
DjV79WtbYGXfeZ4PKqdrKvNAfkEEAnFZ5phBbgJmSbZKHMhhbVg4F8OYnQwXcNRJZ01cXn1g9uu+
W9fvqWZJgm2K9RaaeQDUVwTx46VKTGs+cSwmJ5oqwH5FayH4lKgdvvM0yMptvihsQVMizHPcrH0X
ahNeteySvVsMJHjH3bitRO22xzqLk/EJ2TkCXU2S5sOcFc23xmuHG0gAB21aHiBpBLe6MZs8qq7E
4I7vYugG9jblNPZmWPZux7EZd5O3G5cia66VGSTeuYvqTL10pb9Q+vN7ejvk3/k7+h5NeEekhqdp
KKxHY4rar34rxbRjir5c4kR0l8Ep7E9iDKEFxrYS5W0ZR0Fmb9rp5MmNhOnymLRTNEu9MV9IIJ/H
XWOL6S73uvLY2oMe196ExKe4cR0w7oP+jlagvzcMDHknBo75NxZtKK4HGG+o5Os9BKKIcIEmWT4c
SX2OzElbGY0qIfPL3Gb4XqU5oBVLFNDDNR1wg+wTNWjH86cDH28GITghHbo4SnkEtF59tbJxdE9Z
QB3ftQ41Q8DybS5y/jYIBmLqh25PpFDxVMsJlJxovF2PW5RVeClIoR+S+GvmxM5LTVQKN1fkT9sG
qeRjpVvxpiUta7mI/B6ph8EC2m3RN6RV9GHq2mM2J5sLYEJ9l7CULEJkeqtgPhmHL4Fbp7+KqmCZ
YU7BdAjIrb4j+YC+vHM1ey6U+JgY3bS7nyvbPOTY9dvXynbmMxuiNFyAfi17bjkn3ha27W7V6H5H
kG/c8qHpUTOQBv9ISVp99IO0yS7iw2/Ugn4P/FwUA90Ex4ykFqRQvCErGA0J6tqDO0ztNQdIf+WK
liFax2zPW28eLbOSL6NdPEclZYLDdAMAeyoCro2CkOdJNMsvDhoMvMGIczByk/HElqouN/lSll9a
3dfJgT/Nvsuh5LFc1SzV6WSt777w8t2om+o0Lp4c0WC3o0RjRS8SeXbwsa7Fj9VUM6MyppY1mtUC
SiPUOFqmnWcndU1hV+Gg4jx4M6DX74m4B62XoNQ9ma3BihI1T3lOzdoPwZCiFhxiN380Un/6gISl
ntxGQt4HfXkpDCS+o47QmVqSwPvKd9VxmK38iUhmbyca39mWXlHdd20aHN2cwIuNT/O+aen3VOh2
7vi175Gus8QnRQRQJPhPLgKn36OgyL1dLXAzWTxQjM048Qa2aQNtvnEn/7Ag5wld1Cu/eKBQf5Op
dUlAtx7jZMpOekJ8gXLT6sJyHNqzmu3pJXDm7DGR0gfM5kz4tlNSBdaMEBbOAyP4574Y3QN+nQmx
pTuAtm5Qdx0rM2JigVqXJPK+dTdVL8e9HA0ePKRTkJnF/z3koUpITLC1wGA6zkFGm47NP92UhZwe
8WvCUo0afcWP0IV+DRQcF2V6cEbONUfOK6LOXP+jNlDqrZgzMz/knB/zRjpFvLfqmZwAvghQQZgU
rqUMkFcMnXZ+EuaI1L4kFQsF77ZL/ewpakn9vtVL74Rr8fzqzwihFXgvmKGV1+ffFz+ov8zaIF8H
oqxAKOJM3D5TPaDzk1NVs5vzyajuFmXcy8V1M7juzAapAyZfHHAXeHhes07MMCCl81mltuQwZi4a
arRbzh4vukbgoAvs2nMugpAAAS/bAhbNsaVCpkxwPX4fyK3ZBbb7YEMeabYtmH3eoTEOIPO5dTyD
NShpTfZDWzr+T3dmMjUrEw16ZybLO2RE+z1q5/GJIRi9ZIAz8eJzd0nGlW3vb0qURngzehOHBo5P
5HzYH56jYMn27Oy9XQDbM93XLK4IvyawaNnhrES55XtJ4yAglt7VYWVabH1Lx4+ungsWxGyzqH65
8hBfb6bhOUJ1Xb8ZVwfnAanKshantmJRts9zGrUW8m6d7gJl/OjmnkRqTT/+M+pdQ5J2puTKTkz2
QPIJpNEe+sRO+iI5jrixPz1bYabyKjtseiIyjnMneemxtZBvG2LQj6ZRy/sJB38Y5KLf5YEaoZNi
aUSM30V3NvqSZtM0pNOCSWwX51an7UtV95+erwdkr+b8ZKObvi4wMDhlAS7qs3NIHnMuv+McdUW3
1Tb1+MHTTv++pCUsDNGpidMWHeaNmfxMeVjRNGHNS06AJzCWaqdx3+gNWdz7JS6ofJyGYwx0+0dN
UYnoLvBVONRcGhs5ij70mU6hnUXHw/gkR+tNHfytqFx+B+3SOu7yzkKdkPgVclS0wou8lX5VBket
M7QpST31w4ays7lBkuT0pWSzLcwsc/kaKJmASWH6fj8lQ0AeTm9xcGDnxzOUBc3g3VlWUe39ofNW
ywm9xaasnfGb2QNTPyBZ7E9mUsD+iqj1P7FWuoeEALBPw7L9OkTrLM/RkoHro3mYx0PaBPfclo8Y
c13kDHCcHazb0YnkdxsxWJsWJfhImoQ9cj3rVuc42jYxwkOUcrF+r9PB3uq2JWekCFT0Bd1kH2C/
8UdcEfxkby5DWI9NUdZaT1bl4dsYMvvkKt7/XozIjEKd+ZRN1mC2c5gm0Yh9sbAZDFpAdm5RPPs/
GGj+rEz1GBEk7aDh9M372cGvuV+SEQJlTMrSM56N/pAiNkA4m8/YetuIwtM3cMuXcC8LhX0qUNc5
wwvMrZDEpPu0qJXDGBvGZ1z7Smxpe6Y3sL8kw0R+nl2kVeJvxwgigblgdOwPq5pl2PpjC70Wji5M
3xVHkEOTxpGNJhaPOSZNxWqyExiAXiZIzF3opTECpMSB3IFmSkQ3Pw68fNNiXGwPeYnPxEg709oE
Kp6DY6KY798l0g3mTawdWM2tP6ffJcPxYZsTt3bNbJxaIV6s2TtaZBAaB9beOJdRCOL+oHJywyAu
+kNdlUv+COHHf6ldJQbkxvl47b2e9+HVschPJJGh1dOgp4Z4oxK8iw/QvAy4PEPVM/rnK9vQpDbj
p0ra0cRY2DSfA2O65UdHo1U8DNS9p5IzEAq4Zxrdpq1N81HibIQFkZfyxVir3WNsW7I9BpUF5Lkj
rArLhrrHw9I+9xKw5RsyHvlzSa1kD/pyMnAZlUR9wSTBIiuQ8VwLvvf9ZGmXCbQUe2qT9GYPhNYe
EG3oR7yr/XGsnIw2SgfLfReJ9IGybrwrrRZXkCcnuA6Yefi33Cn6QRQmwVpG5uTWljVtjMS4hEt7
EJUa7YuF/SZM3DZ6Ky1fAIhGD3MlDhO/DrYAc3nqUXR1JEX4w5takPlgXkkMSgMZqzfdz/m8y0m9
S3YL7lAuoJj56aY34uwt1YwDOJsxuW6KIgoXF9grWGgOZg+4Bc9dnw1QNX3yYnkEH9pvEPUY+rVA
LMpmjSfWT1tl2UOBZSYsOSu6A9wmHy2Yi2dD+W2iIIQt9XM3L/a4LarcMq+p0we/io7OFU1rL5cw
iaCuHzCtzygIsT9leFNJZAJQHRTHqczbfFtNXnIqVY6hW0OKOWAEaz6UMzs3GPX1SSARexak2fN0
LQaygn4GdW08KqPV+yz4kXqQmR3E9Cw6mRxMFKDF1i1FhcI5l+JnK0fyh4YJleCGZM3MuuSQHr5k
ERa9XdoXtGZCcz2zUw5emQreE5n0AgA0x8rgJhFCuLit+RUrwGTgUWk06uyikrk7tpXr3WyvnfvL
XDIIuZKMG8R7MkcafYbX0NWnPitLVgb81Hd215TDrkQph/0xygdzo83FiC/Cs9kQqnJBhh2RPbrn
F8c1xzY9L+5FiXuqLlkMQdUH9M+bTGIG9DNbq01S6foo2Bk+NetDN+58rjw3qHO99bm7v7Lok9m2
LU2i1blS7V2q5USBWS7mC9F95T2hg1SCOXNHviq6N2LQMM0dEFzxXCAcl/ZsTPWcnaUcvHeJEPZi
jKqd7/E29rh2J6shBTCRZ+zBYxoqUlRXiH7afMslSSh7DdZ7/FITD0ANGIBRP+iazBehCUnB5RgR
lMQ3GjzW47BckiCb8seS9RyfzIf38yA7xyfTC7bNucjmyghV6RmvS1uLexHHS7MRirGRkzdK4Pxf
wBMvJDBQ6ATudFP14n2xIDTjHTI619xZZeFeuZaiPXWU2AfQl0kY7aT9jYqTb8hxZK2P7LpesaRg
1pWFha+2hTu+HEzl+12YxXFmrgmQDdp9S0qgefPS83pQdLcsjmLITYLIuY3rGxzXhTsYbyvDAsAB
j1QE4cX8jR9O3oB+ZPnXnI8NUys1jWeWogXLlSFPEDYbnvU8dj4wttiK2jDHmUnqa6bHbN09DadO
gdI+LnFda/L+nOUlw+RYhMU4Ta8dgOYQepB1nRlXP7JFJ2Opa/QRpbzSpBp2dX5MdGl9k5Nj7vKC
a3WjotnTO5s0nOdSzhgvxxr1HP60MXiGYGN3twJ6cfHUVZFHILRfLPTGA7kHeyQMyJALzGAMEsu4
EFQjnvvLQO9SnLqxxnCqFOfj1gqK9oRQv62+1Sxx5lfDLWXy1EYqR3seYPzZYjlmpI/ffHwlkVQh
6J5S7NTjFFAjI7NfSR2WYWxKLMXVfhkCI3nsopU8lKZ5+2HFsTphaE2ONi4byAVZsbzBWLZ/Te2U
PydOzVwJdWKEq9dyEfgx5xDNhoDqSePrGWtx7Ua0mnc5TBjxlCQzV3jGteVdHB7ZJ6VmmZ4ztsz0
pAnfPrAps/9EctXdyXxsFvrIwH1MsdiBy2k69QAbrX22aPvXZKKhTs8RgWePcSyn/jrCpgfgUsUf
uKlpp4cpYtaItcKiwWnnzyb3AVT3cZsO21jzcNmaPLenC7D0tN9KO55adPB9+mDFhbWcEGk31ReM
KeNdgQCabjzOiy+lQIGwEbLtXjrHhangeoR62W5tMOxPq7O/NDoBtW6YahNYYNY3JPwiFFGQTRgm
1b26MtArHnnvhgwhGXf293zu9WUoHf0gAVDv4NYgcW3m5FY5GOssVu4hbsXh7DI2QSXvsDlwV5Up
ybwzFqxys0bUITxFn+1NT8g22Xx6QpuPWdmbP2xRB0kITXxAaNv65kdKDcjsc0YXgfGj844t98uJ
FJT+ys7N+yrr3r9Yvu0wVteiIduxifLDiEFZ0QimuE1B1D8OlTkcyI8DBq3S2X6Fu8YJO/QcSF7X
9Mmxpydma6laeTR7myYrLYOu2S1wD3YwPJZfPLIkhJJaE9juZMVn22t9KxQr8WoCT7/hssL/TaD4
gEnAyLxxUzpd3T81ZmM+tDhB9mQ9TXciEOa71J28Yh90dk3NH9WwvY/QrbeO2qUNK0Q4t0CS2mrm
KrGxTg6jcIedNRiZf2b1M31hUlTuqZwBZqi5xhhrJfHNc2rvTRD5zZrB7O/qsQ+OKfpX4kLYQdOv
yJgBPosxEt0iFv8/uJei3VC30MI1gYuiiHhDsWsBgJPi3kp7WP/4kQit4Dj50guKe8GludOR4084
dBJT/Ypiar9rOpJMd459s03CqOA8PlKkF/mWeEBxKkaCkTPZjl+tMo3LDYPRlqo+DrT1kKRR3R6R
8JVnsCnucQqocwHtTBVXtDDU04y+gXUmiec/hRktH2brsBkRbNr0kXHl/NosohO3hA0g34Wt6ug0
Wr0d7aDXWD8tbsNDhCFNh1aXQc4qyRB4imOfqQNCFvk0MsOkkmLqtmlzcyj3RBpbtEVYyrYk3vqv
aokqZ+cOvUe2a5YichuU6kOFfrw8RUFsJKHqvdrYU1HAUijYER5LUruLlzldsPAbarya1HW413JO
uX3FI+2C5K+Xh2JR5YPjU+TMkSS62CslpBp+2oi6Zf3h9lFLUX3PnNOPvw6rk9agz1yXW2wRwpjo
sBtJPEYZWnPZDW9uRZkFqKzF7t0YznTqzcVm6uwzSOMWb2gijUWGHsckJtvWNUkx8Y5L0Q07lwAe
zov8IZq8PAVr28GBIiLxymhluuCsXF7ZtsftHc7dKGN+aMVH9p/xS22k3Fdjn93F0mVIjVAvRlFC
nZ7tvdKghaWp575Y+ML6rUH1HBJEhE9knhL9XRMJClGt6oava8QL/LcmUQ+4x4IpzNlvFVsG39XO
ZytRPmGgZHk5l+oCwN+7o4Vx7/tu0o8ynaGMmaJkYzFgFgwiTGOR3+UDjLIabsNaFu6zqrW9HfmZ
6tiD3nDxOQvxxOKMwS9eH0AusWNHp5mHzXDuXLe/H5sBfSOcJKBJ2llRb5As0NKkkZvDVbD76uE/
SDvT5biRZEu/0MAM+/IXyIXJRSS1UJT+wCRKwprY96efL9hzuzKRmISpbpdKVWVSyxERHhEe7n7O
0WJdfRgyKdTu6K3Lh4NmRqS47ErOn6QmSyjudGwVKv0Rb42yegwq3WBvoM8YE9/cKX44oe2Y9J8q
gAZU4OFxu4eubaq3BcgsONIsAqxd4dDfKUQ2ugOZa/XFJPL+CpUgYGnf0Cg76BAztsjmQXVPPjJ/
GlC03upG0tmEaKN+2ydR5XyFubG6B6CF8krIsmi7Skf0zauQcCpdq42peslp8hiDd/V3hAkKdDB9
VpvUTG3YXqhChOMnOgnS6pWwB/CpdCzDG2gykz+1LNvSHnxLFz7xlLchlySe2Wh1ah49udMdy610
JDq2oowLG6tpD2TpacP5yDGQ0Lkk59wfUEfuq6lRv1gKiAafxNaWGZe/0doHAKgDYzqoCDH6BPzc
3D2P2MkgHUHNNOVYPnaxT32opqbr5JRroE+RTFLrBAAJib77OFL1exAwJSLaNMZ90YBJvOiabG0S
Sw2R++FTbip9KICotbkd81pUyEzxxUN4N9r18NWZkogGfcdE3oYT16ERi8sQhK9d2b+CcVKTQ9bn
pJHoTqyyLQH8kHhGkSsPSG8S2ih2P742mR7/jIZM+1HChwSDVZLZ34FMxnDGlAC+qOYHCL1SvnA4
4qm/kELtrRLJwwZJhQBivUMdIpSNCkMg2DUD0oiONRbTDTTpzjMpTNpA1MCOPnXHSi4+JD7sjWxD
CBNA0PZF93gEYXcbKt3wJnOv/oZ0LYRAJ1E5d3JHFX4e28OrWij6p7GUFGgRUR/1b0R4ZlEtJLW0
I59tIiOhZkp8Ty8aMGL/aCuwI6Hi+FrxmrxDcj4B9YIepLVpOahhn+goJm96CAY5qYOO7MGxCZBI
KfQyQBJd14xkO00+ue8EKpgXrR30n0DCuhHII5RG9CF3eXMLpURuHqidD89NIrX5/v80w5ShmN1x
hEeJlsN6qHd/7LZGYgmWjuhj0mb2XoEp734cgv6HGjclOVhZ/na9LfWyq9eyoeVFRc4kipIFq/lp
V2reK10dtqjaqvXHMVIfjmxcx5pWWFwXGm2pRco2hVDbsHV91sstF7EvjU1MNV5F5kf6iMSg6+Qf
qOUW+gr170KvqwO5AHJ6VF+gA50NiP6sIq2PZHRR4vJk2f+c5P7zX8+ZY8lwTlsa45HtWSe0oRXS
0CaY0IrnwvqcTVuS+NdNXHZB27Kgu6W/zABD8Q6IOAE8JOAWO7LVOkXpflNKmhsle5k2WZhlV9qD
bRb4vC3ZlqGm5zZ3LFsx3mnPTyxlpaXB7QE6cYTtKyat10cyT4Qbc3g7ojHvrLYji7WeG7RV9A5t
my5yU8BJzjwOPFlFn62OetfkdSQPZeU2q/YRoMPoARWrjnKvudJ8fenlou2ZHjYVBVFTnveuqwFF
TWSFqFx0HwH+3XRZs9Pa7fU1e28XPx+ZI5MBN1kuNBmpyZ2PDBB5TiMJMXSx6b16a+67zbCRXADU
brTNPYLMjeORd/TKTec128HrN4rHpLukSjy44Fx/a22AMa8gBC53BJ+lkAag+9sy9bm7IpkHTbHJ
ZynO49C+NPYKwbcGami2ohhgZlWEPEAOzVdUSgOy1LbTu+VWjLvbdBvVUz1yQS6Y6P+O2/Iijwqp
R3/M5j+jptfSCza+Ry7VK1Z20CV+RDTbA7ax3mm537FJp36m9EUKUlGBcmk8RBQlUOlwXIjfzE/1
Tvng30jHO9NtWYEvofvp19qkv9PPnznDzLzYdyf7qpPRb4OhizAqdGEOVJ/hG8oO3x9zD2o1MqpQ
Vhz8XXHzRiuLCx2y+2F0//Ru7MUry68IFMP5l9gKBxWAFBrYTU768y+pSbtbQwWVjF63XqmAvs2/
xnDkoXElNONpEy9g6+1+qPVLTT6FlPQhiq0VqYCLYwZwCiAe7hgVjRhIbM4/QsmPoAEcSDdHzXjM
Q8EY3nwcY7P2ekl5Uku4Wpvjmm7wxSkqjKI8aiKbbbPxZxvSTB1adkOF2krsfKjKr0VPEFnr/XMt
5fdjhrpLb36gjisoTyraY/XmabA1r9aS+6ycbuogeCiC4eP1Y2JpPfgqZD0AngiAywx1UtWCfRrg
F1xNP/NCv5MJ3Q0YgpAtfbDNFmpB2N+y9oujpo+wXFFa0n6qurKCfVlcEJRH4IznWlbt2YJYMOeM
wUCrdXmkU9eQNo6Tuj1aNiTIbhIydzSNvV0f+UUUIJbjxORsS0BySd9HhskKxzdIlIGU7qnRtlV/
k4crR/7FqTczNlt7mIpojO8x1tFURZxH/dviFXp9RBf3CkbYWZYBil9TWcxzr6aPdozbTLNcyG1g
fRr3RUJvNk+I62Yu/RgEJepF4HVBaTrmbAcHltQ0UqP5PPbspzGT/5i2QUrtWH+BDSJ/uW7sckyO
LhOrERCYukkUdT6m4qiVUmNYUH9G8l4hxg607gUvXonTLv0PM6jbIBqlmYC9xJhPzse8CdSumRzf
tZSXBiYsWiwyGktoam9frcJYOQQvXY/4UwF7BdyLsG1+B/ZSFzYINZGFxaqrRy3MFt02GY7PiTNt
u2xasbewYsRUOi6hyPxzvrsiqGaOiaL6qPL97EzlQzo0H7MxdfUsuLu+XBeWgHfhEwzKYRIdc7ap
wLHTQR+b0EXV1jO/M78JOrgUS+hgN2Ejr3ii2DVndwmXvApNFXEpkF+QjeerJldDBaWSeBe3Xq1/
Uow/PfChTKZobG2P3WvW9dvr47twR2FRt3ARB4CxMd9iLRwwSSBjMY91KIaqbWv89qFt+2srvEoA
GmtsZSCOs3GRnRxVOM3oTRg+DMU3o/JJ5axcgQsrhQ2btYJwlvB+du5T/yxsPbCI5aV7m9yPXt1a
6dexfbk+FOUiHCPK1Ql6KMA5kBIas8dW12ijDSs3z5NaUu41mVap0iqHQzpoMYRAxh84e6D1DEhR
Fl12A2U+JT2KflsYLIYV77zYdzYvMJMUu02GmPhTnNInu7yvy9QZLMVwY1Xv6TehTcM+6tpnTe/S
wwQ7DgQLbbYSkLK/Lt0UUJ4AJtNwjZ/Oprqkwa/TYF5wN5vN3WbzsLl74N924sdu5+4OB9flHw+7
3Y5/cw/uvnEP+737cc9P//M/E0TFT/eju+eXD/zzI7+P37sVv85Pnvjh8b+N+Mnz3I33/Ly54cfd
DbY24if+9vghfov4reI/Nr/uXp5f7n7dFZuC/7q748evO/F/4TvvVnbrpcdpugwG37AcgEeg9M9n
X2/JhlIppGmlcdykelPlaecn9775+brLXa6ypmsmewdALZ24cwxyMBrlVDU0wqIH4HZQ9jaRcXek
X6mIIDn6c93Y0qDYpLps6paO3dmgjhpsbopDMi1Jiyewzwcgw/TN9vedKt1cN3XpRprOkarKDMwE
hy7GfeK9SaDFQrLZco9psoGDty7LDTkv6I/qbda8UVS/bu/yrNMMrm5YB0zKsGycc3uQbmqFFoew
Q3d6dSf7x3RD1T2/HRAhWTlWLw9yTKGMKMPYaRpEZeemBPunjoQCSLvOTg4K+XMECdF0H0YzR0JD
jky04sbujs6SF4vGkpXzVuz783tEM/AUcRxaqn7hMUM3QlfqtxCfddCaS0A9yxU5ppl0KLciIfap
idlkFgq8iErVsXiRkt3knTRujDFvDxVNk1450rugKdmvBEEOD4WKR62VS+/6ci54qth5vEBslSjg
/Yl44j7H1PdDveML4A2FlLJT7hGQJswZX1MkUP7eFl04GgqEXGHqHOJNl/1IKpxwN21gYJRuZefh
eCTcqP+XdsTlczImlD7A+SrYoWq86ZUHiAkhkLS9Ml25LZc8xFFUQ0NQi/tDnsU1CHwnQavQyVDm
ynNZBG+xJa2MZWG7AVblvld4Fiucj+dj6cOEPtGU5yHqK4Vba51nqAMydka54u2KCNBn7n5maeaL
A7BwO8yZtVYHtRY9TThe+LuRdLqAEVqoyPO1P2p6t01pzfTCGYZpoaVKcpd/mQ0SgvKxoS2Nh7fy
OQoeKZ/r8k1ZP/XqXqY4rUf3eXcrD/sCnCdMY9U9zTKts0OTcMp/XPfR91zi5TT88y2zaUBYNUL/
g2ngW8Z8HzQfcvm7D8WHZtwD4jWNfTTAhH7nxx1NBlsz2Y3jSmyw4FaERqZKlyYpK21+JSqdqSED
z3QUFeSsWltwYdGDdH2gCxvfVHRuDMhxSLvMkx0tTdbwCVADAT/2R82NHf3vvwGebksUAv7alKDY
EUJsKsG/oAI63Y9l0Jd6kWhowFjVVyjIn4vauKNf8g1hiTUJzMv9QogMFQ8JfIPU7bxWgIpDWUKJ
gxdr0r4s7TctUUHqO9/+dkiY4UWoyuTxFdoyz4c0wm9cjIhbulbT3YcwcQHr2Eb5uOUZvpIher/B
zz1SHC2Q8aBlCUXGO3PGyXHm6LBcFl1IwiXuLfu5oGp2CFRN6r/CC1nGO8GqV22pLtlfda0ZYgrm
E7eVFCX96JHFRrlJ6s2XFGID68Gviv53KtOIfg90BzyJRXH7uMmPBtF+M1GQ21GNTv+MaMVQv58i
40UFaPwkV6lzi8sMSOh0ffe5CCtgYINmZuTsiizd61o80NgVRtUXy5yCz9AWx98oBjaHOBva374V
NwcwP0O8ckBebhYCd3SbYWOxgArKs5VQjaqrjThx3Cz/pul3KPxdX+mlP5+HK5kwlo44ZBbKFQ4o
0yAHvjZO+c+G7oapt16um7jcijo8PP+YEJ9wssBSLHVAWzAhg66iKu2yzp7VbhowE9ctLfkSwoi4
E+9UBDyd2Y3VGWEmDyl80CjtuN//k/vWHmltdsct0dW+28EWsTl6v/sdKEBEpz+BPd/3dyhvuS/F
Rnb//LK9YGdtxtu1m25hoqlJkObTxDWnqbNLAIUicsB1brNza7oJ4O7R1oa/MNFnJsSvn0x0M3V9
D5DQBv8L1fkRPlIEveT+ZoI+Ylvn8vD5+nQvXCZUuVWFKBbntKiSnRvMMxq3WztzXNomXVMrbosk
QZ0O4n94QcBh3NFX9RmSjY86jLt2CDYpz+5yoPkWqBdFjZ+vf8/lG8ik4AiRAErQpJiMWY7OqaY4
jQSNoZLpH3U9AKVcwUdQ38RT+GpPyspT4fJaf6/ZQVTGq4sAejbdRpGOGvIrNhRfPyOHqoH9q4xq
byo/xPHBUleCscvBiWyWTeVMtbhm3mPtk8XlbanRDghJvWRPN5rmP9OW4ipt96ATZGqT/9eBsw4r
E2tLtY68nT3btLIJ04VSOzY5LQWa5K2h9TtrgpIm+0tDqkpljBceF5qtUx+bLVrV5rAq0FniddJ3
vQxBwm9VUpKKvb3uHO8vt9N75t0Q9XXuGZ4E1FnPnTWgqCpweomnVIarmKAMgLwhNjoF975G+9Zr
4H+p0frIvqrWHt6dUf0EjtI29yvfMT8I5t8xc5smGRy5hS3XMxEVsFXIeQCtHJ/0fqMXD3iTn91b
kXdUtvR8u3Z070grN+7cb+cfMHtS15OE56p8gA7jh9fbgQuXLU2H4GczOdnSPrStVGNl+ufuOzc6
Oyp8IBJGTO3HQ4piGxe3FbdpGu5QLZSGleBl0RQSoCQoyIlfhNu177Rq6SiJR/ePByN9oW7TKtqo
3cb3V164wmcufIpLGc5s4iQ4qM59yk4gegoqFfkw5xGWrGP3dWq+X/eXZROa2CFcbFxu5yZiWe+y
EiJ/yAFK7x13/icNXq/buMhXvq+O84+RWZQRViFYO5Q4PLm25NpFBaDewsrevh47J92atqDPTSb5
Uzak8S4tiv6e0MzqtgP47wMqDsZKzlJZ3CQnHzQLS8oQIFOky4xaRcDRq0IdrBNieXcWsMDw2YkO
JU1OrYMK/QOqB5Wy9gHCwOXKoqxBqp3C0rxiqzaJPlmIeHpojnuNAinqVgMQJj8ABEWzwAVS4FQe
8qZD+QZ37cp6zBs0/rMe/1ifrYc06jDQl7hwLu/D5sNEKUiNftrjpu+/yjZd87u6Whnxsp/9Y3I2
40Csyg4KqsTT/O9p8nEsHo76n+vDWtyYEDH+z5zO7pS8lJHyESam6LtcvdnR7dF+7KZ9Z8krgeDa
YMSvn1yW+pE2vjRn/rR4/ICel+TIOxjhNtfHs3SQavA38A4DQMyD9txKXyU6RBoSq1TcBRXE3I/R
+NqCnGyNu97fXze2NKRTY7PJUxCYGToFY70P7XzwHOvjpup+Xjci7p65158amc2bj99xF2MEdjJP
7R6O5g5EP3CsNQdfHA0JVl7/ELBSWDqfOrtBfxsV28QrDFLWb5CsoLkAD4myrUp1a4efUk3eKGBJ
p8xrq82oPYbDj2ot2bs43H++Qp1lYEsjhNis4Cuy+P7Y/xiMWw1WgbXIf8kK5Tra1Oi9UOkDOR+r
43BymkmeAvn+oCcbeHykAXYo7/rSLc0oQQ3xoWlSpHNmM2ryhK4BWCF1HtA97nyrJXoJ4hXd+fdX
ytxBqAbSrIhaomhpOR/L2CMY5ggriiwh7ZKWogUPutCbhGc0uD2wNuhpTGm1RZGtfbDtqdjKUJHk
D4Np1Tx67NQuf0PapQhNxBzBBG+KQ6DKQar+llEMACjtB4OKHkuGBDJ9GjksFfaxae67ThuQooVw
jfug0uFS0zWk01b29NJi8TwTtVWLmZyX3tG1UaQWBTC6dOAy8bdH1M91Hm1/mwQTJ7xNJkeQNivE
V+KsPDmhgBBQ47eYyLIK2h00RX/QwtBXjkFxJlysFqlvR1GwZDgzz/NbPYSc1ibUhMY+CkI3yMKV
a2NxvmhfEa1WFo/uWXgiVLYhy4lSD2gwTIjD9wq2AqT0YDwox5W1WRoODeswzZAPkakrns8Z7ch5
CRMR2jQ009v5c5c+Xd9DiwZE1UeHf5pky2wwttMZUpoyGKMxXLU9xM3bvzFAogW0DmfBvEQAXRIa
IXqYemRZfjkp0udVuNYQc5HpFq5Fl4XJX7x16G46nyaUxOH+i8FADLW/V2BIQLwKYgBAgZrxAkse
zaz3AhtKF/q/Gd0/hsX0nvh0VwTdWKVQpVll9oOiCwre6krueMndTsc2O3+UOgUBHzK2QP1mqOAE
hNCesRuNldtWnJbznQM7hmLplCUI72ee4OtwwsYTCI/KUnwayN+GiqdS/7XqYvSmApMSUnovJ8aK
hy8Oj1wy1RASChBvn8/gEamMBmlQEI0dkgUKxLJJbEHZoL1k0q/ri7V4X5CFV2GdhR97fgAhYK/m
Y81BJ5XOhz5SPaXXYHFNttfNLI2I5O5/zczefWkN2qUxOedGX0PEF2mvo5XTUh08xm1687+zNbsC
9USzVanDFvI+dnqXJQ9IvLfZ2mNpKTjn3DbJydrk26yZmQAcIBRbmDGN+Hdbgy2XW/hkQdCbOuwE
1RO5/01OTqhay5Usb23udoWrw4RsdnYCUo5Gxy0vGWGheaZ/b8HaYn4QXG7a77y8MQzYcD5b3cq8
ij/1YjOYXPY61WKdl+65V0KsBX2SgVcKHl84X53sVznsazvZ6/3u+hIunsDAIDjeyQXRN3puKtc7
hFwQhxXom8arFWQvgzj9N+fUiRH13EiMZgq+j5GoT156X/5sUYW7Po7FKeOuog9dxJdzCIQ0Wg5w
NW6SUWp/l0GE7AvyMLpzY/ffy6pbmTWxiS4W6MTabECazNOqzzkVYU0gkIawhkQXYl4/7FD66nfO
B8X4en18iw90Ot4sVonUIwXD8zkEXgbFh4RJGomf+wlCuSL6AsL5JZOB9yD9a2SgXjMYsXztVXPG
jdrqG6i7txb0Dte/ZXmu//kUMTsn1w5MLWOaIsviOQa6jRKHywcAuK3RQIK2Ymphoi3EOUhVcjMo
/HxuqoZ2AcwtnkOD8KaooTvYhMaNaR03gf0d8Pb1ga1Zmy1r1NqwYyOZi3aN75rTlzJ4HeBbcBKe
TM6tmd1cN7dwVFu8HhiY4DgnqT8bXFEZE4hMrm/D2pNtaaVfRvMRpPfKJbdwt9IQBXU214JOQnYW
n+hDBV3ysUtRiH/Nqs9mf2Og8wV1LxJQ4I/dtljJ0i3No0KGTuVGp8wlzwZmwxzsTD6nZjo9DSUK
s8OduoVfY9s19V9m6Ym9qJeSd6TB1aHzdDY2Gcq/QC64VSHJuhuIK6AWTfCRY+D6ifVkwvd4fdEW
rnEMioZahE5lulDPF20KoHxPgC56Md0ErWS7DYnknn123cySb5yYmfcqVbVaGI0w4/MsiuuHovZ8
ODUhjL9uZ+mGoxfRod9LpimEhuHz8SA02cL33xMhF5XqAZOGvKHJ1PIOhjDIIevo2Y5G7c0vTbgS
oazdhTFCpa4eAqBfmdqL9qX3xaRUQIrHeReqOP8WCV7WY0MfJ0/U+8JGGaxvYKoUsTt6gDtJ5kAj
i+2UP67PwaK7npgVd+TJeRa26XHoQpX4fZCey5yNGJovsGrvJWd6guoNOsj8X2xJnOi/I53NOnh5
BawoJqPheyR/71Vot+Aba28N2QuQo0Wu8H83xtnRNtV+GeUmBvNRgnMb/okvwMRdNYcN7/hdCVeO
tgvAx3wpxTY6mVMDEn9kPbTUK9TfQ7EdwJ7rh8C5t5yDpT86zZf2uCuNFNIJZAZWnsgL9xOtTTQ0
gzgRmMjZVdn2zZQju0X+Rw5cqb5pLA25ZMDNgdvXK7Wd5YGSU6Az0xYV2dlKJgGU5FLExGomyhaI
IdTbvh+jbQPFgdsq/psexNBqh716S8PcJwkCgU1vgWrXaBPmEkde+/pKL42emjzNqbQA8LSeHVBO
Tw+HkcGuVPgQ4RrFnR7vY2QWpWRPj/D+ujFV+M0sEqJp5b/W5hm9PNaCpoD811OyxxblAams0Khr
njm8oOnVN/0x3mSV+lCGkBMCkbMOZvS5iO85pOGMoOElfgIvuFHilQ9biGv5LlF9FM07AMHO/U+i
D5yUGrMwUI1KyuKRq2FlopeOaLoOHXo5AQLSwHpuwkn8sJIacVolqOpsRhiBKvi6+gNApxISkcFp
Pl2f7SWLoqXBJiGDts28RtKV1CnsDJzSFFXxI4wz5MnkKXkoO6GpGsDk/vf26NynrYv8Bm8vcXCe
bOKRYlQ7wHjrFRk9B0ogfZ/S6TZS1Edg3iu2Fg//0+kUgz8xJvjyVMJqYmpK+zl0cu0Xc9r2CpXi
rwMgbVA50rfr41t0Es4HHIG9ojuzFTzKUpDEFSuYIijoH+v73jdWQqGlJaOLgHccDVegi2ZnkeIr
yQSbLPwYgj7zDh4dSd07/fP1gSzuedbIoCKqgImZDcTOtaoUUhReEWRPiSbdlmH5abSjbYCeagiV
x3Vzi/NG55ipk5Hm1TgzJ6M9A7EVm15ry/quNnPn3pzsl+tGxB9ycbKcGJn5QxGTCwghovYMY4AU
FLmkONmU6srdv+x2Ns3gFHstwBqzBUqJKbM4MXnh68fnqlfQYCoOUR/eSH7BztZvICa5643fFsR0
1wf4/zEtWnlknA9i6XOPN+mQBYbuEP+3GmIlqMWCWqjUXRf63tAe90fje58P+0D5F6UtizwKHbKw
LQF3mxkmbWJIfSmRbKuljd8eJm6i8PfK6MTFN1+/UyPCiU73M9KZch9ipJMcB4mx2BPiMqnBUGMB
Sh/2ExnSLHaeBwt9oCn69b/8gJmX5tTd0OfkAwLpuNOzvTV9C2CSHfdNHWzb6lmVP9vaHwqV1+0u
bY7Tcc/8FmJPzT5q7zRw+U7S9rY5bK5bWIpXNUtk+MgF0Mw9u+GrAIHRuh7Zfj36vEjldF/g+tSl
mzaJvRRasuvmxAfPF5JEFChMS2hlznOkxuRzwIUcYQiGKE7vQf/k1fH3XIq21w0tzdypIRFrnHhM
XRhZQDtE6tEA+qmdss9aNq2MZelQofrJBWoSFzjzp3Ck+6lmd0RrYfNqU28on7J/k0Q4NSFGeTIK
Q0aR4/ge2vdfuL2sKHN5v8IPhx7BE+w/1+dscXFOBjRzcidx5DLyWZwxuQX54UlW4fY2HNBrAdWa
oZlbD1KsQgzOzMX+rWJ/QYq7qj/CBXp9OEvrQxmBGhntjTZArvPJG+LJnlCWYs+mdg4n17eiKG/6
IFu5L5c8TUi0gh5V+Xv+6PVD2Zh0i6MBOl/A6D60zwFiNl+uD2YpZ/eOyDZhtVMFVux8NHKDfFQL
0MaLWul7izScCqsJEGMPwRW3H8L7vv6p9fYGKZqdA69bwJayC0j9Ifxe+ZSl09gG6unQiAc8ct46
oRVmT379yJE/NVAfRx3cPQO1Xz1Hawg5Z8nx8khoKCNUGE/wSJlrXyB27+wYoSCvcN0QSTLps8kI
KQAqsU2iAdXDLbS6bo9+k6D5a/U/VioddDrr3YyWgKDtDr6qeNBLrnzDfNl5FEJRYgpWFFCS1OrO
1yNIClNSW1mC1Sry7+Pa+tNP9Ahcn2rxh5yOk8NFhOiGeBQJHoaZC0Oz4ucBjJeu3v2IchkGbYtr
IP983co84nu3woohOkQTPxnv86EkBQJIQ0Q7YVErb02R7X2EgwbePC7aGxlqI/b+usGlYWkgFIDy
EiqB8jg3OLXZ2EkKujhW/jkrkAWKLE8xVwsu82NGsKlYusDNghYWTRznZlJ1qI65lIbe3evRTdzA
BYz69tXbes8rSYKLzYkl2kPwRYvAnEfAbAZDQCw+1F2hp+6rDbDY/f6+3qQuiNXrE/c+M+cOcW5o
diH0Gq2fY4Q0JUTM7zQ5FVQ5sWduNf5LY5Di7yN/3b2+bh6c7cPjzj0MYuD7pzfdvdfdcmNsi62x
fXOfkAhxoZRyv+63n7yb51+/7tZg4QsrcDYvsxVA3CEJqoB5kawu5uTKon2mFMj8BclHy+iVlQLz
hV9R9Ud2miWHkQk6ptkyDD0Pv9jMI6+K1XJrGqhq0kHOy6UHg3F9Jd6TEWcrgS3KvFizTQ6A+Xkc
xrahdLUSeWOwQ2/OBbywzaYXP0WNMXlp0wHa4HtUEu7CtIPA2DvCDTnszWO8KxL5ILUfKv+3ZR2M
fuXWe9fyvvgwjmfIJ2Q6Lea7eapGugF1M/KmjJsRAGxM27eT1XDjBop5fEjGPDI9eFqhi44ks21u
8lw1nsJUlbZyVLX+zTGyg/C2YmVHcqW+toHaU33u4RHt6FobC1SUpEG6s5H+1T0lgSTYQzcLvE55
LLXX1qJAvIOPJW431+d8YXkpn3L5iac9qzuLVVU/dKq+oQ2Z968hlMBorJXWcvIX5zrNHYoOXEcB
7Ye6+OxsKsnvyFrW00XXttQ2JJdTcyWhuTAOhkDGXxzsdHrM3LSdglZLK8Yx+d0Lei67GoYLObVW
TiUxHWeO8H4o2Rhixi7R16kvWY1dclaEtu9q/ivk1tukBlHSDjcaG8I0UsU1w7U2iKXRCSi7zSuU
R/A8xC+HJmtjzaL7t3E2Sns7NQC56H697gsXJwvLdGpFRAgnkfGILvjUxViha4XII/RaBFlJR4OL
WNnpi+NhH5m0dsAGMfc6NJmV0S6oBltmcpDgKNXRSfGbaOVOnD/EFDEgmqZlpEuB1M5fE1ql+nrT
0F3k6xVk0ChcAFO+RUQXtQwmsiibTdv+uT6Jlxe/uE3+8ZBZTm5QDFXpYSP14na4hZ15J5fWrY0C
6jA0O9BIKw55MZOi9QtkF45PCwQx2vmaoeOZodsVRsAI2tu6lNF0Gvu7QpVWOsEW7NCEA6QTyW6o
Gedtbbpv1KUifCK2E9dA5KaV75P09frcXayX4BE6MTJzQPSRxjEFj+oNNCJ4SgDnPxU2vQdDBLoz
9f+EQ/Xpusn3p8RsR8M1SbxJqEG6bJ6I7qKih4d7iHCN6JkqwE5HO2io5DdFCZ6HRNwz8lf46SEn
KTeRnqxEHxfuIq5XWSV9CzxL1EPO169FZzHthOpdL3el2/TWm5NZxo9SaxVPgWlrk5bZ+OX6mC+m
+X1bQEJCRhKXmTfdNX7lj4HFtkCQeRt1dPoeCuW5yjnRjk/IFl63tnCq0BhL8ZJOXLIic9qh1Fe7
QZKr2CsgBLgHojttip7cnTx18o0SBebNv7AHiQN+BI/ExWWTVFOn1CbUtE6Y3qrNtyBS0d7cyfpK
ZftiR3CesGoEKhwusAKIlT05LaMU2Qn0oxnXWH7AUd5Q6N0Hkv3574cj+GoI7FVCsHlzFRHFFBLV
kTiKvyvGr67bmdqvIlzZeUuLRJ6YSj1bUHC8zwYTyUrYRmrsBfKhmX5NaFUGw1PU/bo+mKU500Hu
8rTn+cVZcm4mThsuUN+JvJhDay9FxhFZZj2KkAaP85V33jvW6Gxns0ACxsvBCGrvIpqMYYDJrYiU
mxr28gvank7nZmGsPA+jDJH2CI+36sqSKv+ss97aZRA5f0mR/GE/0BH1VA1pcfS6iUfcHjItGWJn
ufZ/1QhWfp7CIH2zrNq4QcgSqvGxs61vepyvZY+W5oucgMwJIStwsMz78Vsivl72I68F3OCHCA44
+Y3jO39/8dMs8Y+ZWXyWqX4CbwlmoCRGcPEmaGTPSBKksl6ur/+Sm0FFSlKbGgi9DLM94+glmug6
8WV7tCDaywZd/0o7dvkRvKb2NpkhIfZ1i5fnO51zgk0DqBigW26Xc5er0GNPxixJvBhBEmQTlRDd
64OcsbI7S0WLvC1cp9quYmEWlg67OjwAHHsC0XFudyrDzAdXmHhotXkajbE5ufzAUrbXx7fk5XAK
gz0QyRsFfOq5HbMeHONYZQRtKY+RArxo9OzYX3RkxdGYI4/VRNvSv9WCfZe/kFEb7E+V7IXdj4LK
s2CEB7P2CKHB9c/SsTrbewBl4ToVj0ZR6Z59VdKVRoT0Cdpce4R8XIU7/LqFi+oMwd2ZCfEJJ+cv
hU8O5RoTxRssbHrmAdfsbsfX/ufwbY34ZeGWBkgi4z+I3iB8OAtMnKkcyjTHls3BOCI5Uj82qo7o
4qZeY2Rb8hvCfJnhkaSi8+d8WAEYjAAtPR4yQXGDUNYmSIyDnf8tOkbMniBTFL5DoWJ+e02BXmv2
gJkgnzwTLiWDJjpbW4HHLMwbu5ynEt1z3CzzzVc7scYxOsQeuHj0muROeuDo/DlkdYMejJxte7hC
VhIWC2fMf6ghqLZSuns/EE78QvJtqaQgAjU9/dtx2XuUkSGPPt74/XElKF4zNXMLe4IDo0wohyf5
S4EkFmoEIEteQ31lNy34xNmQZrspkuXG0DJRdgdGEtT11mqim3bSV7bUkhk630m5kREgGJ2dznIk
V3qFKgUzR4+VUn3wEefMomp3fecunA26w1kMAAy2TQZ27uFaV+Vx3Aqtsvhrb1a8Jj5dN7AwDoEV
sHmlvINjxK+feEDhF0lo5i0on7D/EzXHXY5QMYoGKwHggnMLTkM6WIgt4FeYnfCyUdNNbAZkNdL8
HuIUOKfk2zb7BYUZMkrjyuIsWAOyJF5H4sUHT9D5oKDKMMxco6lXs807mXTXsbM2Zsv4IOm11hqo
F6YQa1xbhkjJU1Y8t1b6NuoCosM9mOxb2RD0A8ZWrVdCtIX9Az2QQnJXtA/T4nFupTWQMXQk6i9y
bu7Fezk+Uh1DstDN+pXFWhzQiSnxKSc+EekIQjkmprTK+ZwinZa6hTGBGDXHagWgvuDfjIoxafgE
KzYbVdTlEYPGFKL3B3u0HgELrLyp1kzMRjOC0wwKHxNVMTgfp6CKefYHwcfr+2h5ef4ZyGyjhiOs
2ZODFbuX3ImjW4fx4qMmrV3li64tik4OVSeamWZXHmK08pQhkYDgsv4JmBRoTf9mUsNtOSYPmgRc
7/q4lt6/4pT7f/asWVQ92oi8Bj74U6dA4aeuwtzLu8ByA7X85vv2LoiCfUgn7b+waio8rwCqINOi
nXtgnwZGHUQlzWF5eguPSJH+VqFiR2ziqClea6+YW4qPyK39Y0/40InHq31m1VKJvaBTvRENaAmV
cUWnf3X81BuPRxKYBpq68fb6MC+oE0TS7dTuzP11BYVSOcSugsonyqB6+Txqn3t93zBaGNbyeqQ/
DmnG+mCuRcOLnnQy5tm+MH2J4uUR21TJ8Byk7eVBehrT4EExeiRujivxzeKpcmJvtkP0weG0EvAj
Rb0PlKNb1uHORFXr+pQu7sMTK8KfT1ZyKuKgrYTnjI6zHYzme1+3NOgEMVym0+a6rQtWmPflIxuG
IAXh9UWFP23SoKt10m6NIRUQ3aA4XVpvmSi1RP7n+CZvXR0lbkQeNfkgI+Ec//BN0+uC1y5fOX8W
Z9d2dEEmBAh13sbWqUpjtQI7MET17yPsCEQNgZvawcrdsDi/J3ZmXqPZJXUJhyFLqrLpJ9WTGqQ4
p+/RvyqE4HqkjMiEQXU6OwOCksgUEWn8UxodV8vRzD46+crxtjRtIjcF8ya19IuMJrm4AUgohfwW
RV47KO6N1L9vm7X+v6VZI3/okBOmHYRmv3OvtIpOCqFbArUSm9lnUx7TA0j19j5UHe3FOCZfVxxT
hByzJyUd4yDHcAVot+cPI5gJyA9HdFWlUrLpmgPJqrz7RmPg/+XsSpvbxpXtL2IV9+UrSGqXbdmy
vHxhJXHMfd/569+B5r2JBPEJlclkcjOVumkCaHQ3ejnHGzctZvtLY5/0Tu0t7su9qfjAnOE5RmMv
2tNlMVc87zO9a300PUEbdqARVpdxPYpEzLX6yWw2QXIa2rwiBheYknqhy/VSmiaUmICMBshsep7X
+zsagTH4JpyfLOCyqbXogI5vB8Ysx6BxS2nZMD4LoeyXlRpzqgo3WZOzcOROgfSCHBoO+Fr4MMW1
ANJs4Ph0llP14koQAcoEPksczEJoldcp7O2wqIgkHzHmzHlXseHNWTr6mmn2FkE8G+tmpqlPqWeB
8cv/2QMIUa553S6s8lIJdA4RM/rgxkHPzfX6ks4fSqUDFZbpgY1+XUrbIXP/w2QsI0a+FmPprSAK
FbZRPKHN3X9VfoofmPzT96pPxuV9RWWvPbsk5j4O4A5uNB+yOmNdoXAclo8WFzOM/iWsUtKst4JQ
DYgQbMReV1M4VTVIoTNtAK0ocmdgn5Rso5HQtmkB7C5DTO+Avtp3hqgZHlB7xvNE6rVNnbYHkCuM
7v1V0+t380Ho70evJfplb3p0lRDExxGoP+1K/k4MoJuaD54oPLVWv8xzXmPn7LXAfYBXVJGShX5e
n6eCWeo60nAnC8kDPRk60i1PARdimZcfXahHi7wRHxt/Mh7QUrGPTDCyR1PMuR1zugs8EwyEAQAc
0TkbLidBWoBoF4YQdcxOXYfFZ2S+6wbH8M3trIqBRHRi0rvCNhT1eaW0aYuoQzV7Vx6StW5hcA8Y
e4ny4Q+83MNZc24O0kKrNews7A3blgUi1GDoPBSlBrTCNbbZpWC39vVUPQpWJDtNDHpAsBbHAOyo
UETy3DCKaSNVJk1rw4iq46DE7UQawVB/mJ0PoABBmVpSqmm8EcsxC5APxd9EagzfH3MrlBzkCYIK
lN7N6PqTnr7KegPClCaXjmKjCt9lVpdLKwJJpOZ55SppgEQeBeq0C0I1PQktgLSJDwLnp9avwBV+
X63nLvPl5jOGY+pk9JhU2PwGPKOlDMA246kcOJmyeSGYjQL/HbjP2GqMHAAQE63d2PK0/9UP+vBk
Gt0r6BN5pZjZe4P8H5r70GeJVDxjbqOmAZ+OihdXDmDlOP1Zj6Bt304Wikw2MtCysenSmhQSR4VZ
301NIhr3AadL+ypvHpam2hieTp8DevM6tS9DsfGjXSOQWHgVK9QeORb45ulD5SFYBawR7Y/T2QRa
m7dFKvu4mWrzmoJoTbHF2PEwaxYTI3rHsJ0PqfqDWXAEz/nLS7nMAyECkpfQm1inWTfL0BhW/Shx
FHLOGoDhAOMkaNqgiY1ry1c1fSMnGU7Qj1ZFvS771QjCUzB25eCg/HvdvxTF6D6IvFEMzSHK9Bu7
R33YxBwicME5ysFbEWPL/WgEQUQAMZ6kkmJ4GuJ3K6U09F/gVucsic04nBWDptJokY12uF7vntYG
EmqM9CWjrAzrGdRfxNIOlffSipWt82DYbtrVqDhdBGgEmujQssaW2aQSBALg2oWXBppnI6Fr+EWe
cHKuUB5q72Rhclbdt/4PNBanJvqWvuviIUBjOqb8TNArqF+VgIdJ8ZJMq0x3wix9vn/Cc1t/+X2M
vuol2Mw0H7Y+BP+7SLpxURkHpf7ZhBxXeVMdO+8E5uqBE0MTjWycp1RmLQUadqKSUW4Ml8n4BFyS
EoOATXwo9dEJkJuLm8xNEMO3yWehbHPPTspfmrKJh1MGymF9sEX9AOjg+3swpxIwTLQYLgNYi8Vu
igfMj4AmG1ou+4dUNp4y7VfTFU4MuCjgbi+G/Ou+wHkjjEl8KAYCB/TWXythBNKxvjWg8C3SPuZB
ARxw+5YZR9QCW+sQyo6KuBQP7PtiZ50MHjKYvsX+o2R3LbVP5FEzEiT3+qBZDRLYp+r4Ua9Uji+7
nfOlOn9x0ozVaOVC0QaqU2W6HUUgkwPNIEbTqqNYxyhdgJy8i1cAqUz81Ml4U/pziwQgKSIXNGEB
9Z5ZZFlGgWd2SM5TgtfcBzanioYezk7OebNLITQuvEgDxXVhZX4MIb300TToYFsa6UIJjr22Sr1H
PIfvHxz969iA7FIcoy5lOWp+OEIcUH1sE6jvysOAfleL9xSbMwZA/kKFEGVCTGgznqUdBZwrzaEp
oBkXo3U1PQclOLelH0nCSW7N3DlEHwB/Qw8qvDMb8BieGqWhClFh9KL7FUmNivj5oy+RWLFzXpp5
5ryupDHn1UeynwioGyNBsp7KHPMUAQkDlegySdVPUKH36OK8f2YzenglkjmzCANpmdZBpFwprti0
Tp/vRZ5izBzYlRDGek89up8rGpv6PTKeySaQbWwrMSun49Vyz+2LjBJSkhJUqUGaBVRMZkFpFqmJ
OtI9TF7CYd2HD02m2E3uaL6rZscQlf+g+6qzr1DfedPKQGNir+pITS7M1g7DdQPCeWDvSK1b9bI9
JC0JugUCtBjF++Cxt/4+prj6XGZr4G7aTA7x91cd+sOBkCZVS6P82QuY9OeZ81llvtga5hlYmX1r
TTTo88qfuebUwluoLBSrIXGwFke3CheFsrMkV86fGn2Tjpldys+W9p6kwbLgefQ583uxciAOXBun
Wky8XhTxNQCwRBe26u81UNegmbDu1noGsJf+va2GpaY9ZanTD7zp9BljdWaUQS0WINcaC6og4Kle
DzTS98qnwTrKQEmVwVEVcOKJ2ftFx3L/EcOiKQiTJ1g1zcRn9XtY9Q5aNLKSx0bNE8IYRE0VgkGl
dsMSPmvLJ23o6rz2jznbBNAmC9l+tBSabA1eaoc+iQNk2AL9Z+JhwNjp/XVlJM4Qb/P8bTj9vV0y
MDZIW0AwkM4ej9iIRQsqUty70RXMlWa+TP/BBQNA8l8R7NEUco8afQERVblP/I9Sd4WMc7vnDoam
7YFWiVF0jR2FGXNlakDDAvcxrUb1TYx2Vfb8HzYKWUkMPwJDDL3W19coQM0DLLxYRTe8GPJ6jHdW
x/HrN4VBxMRoyPojgzFSoyaV6CGBDKt6nz5VgEXWtqD9lsPPtjskcItam3Jkzu4cAGQt3aIPcjZt
WBZNq+YjagVatfb97xB5FuXH/Z2bM4fAfPpXBLUQF9GRh1aQVMshovbcXljhTaM5UfYwgT2B17bA
Ww1zSNboJ4FKKx+WmWD+Z9WHn9rEqSzOOdnL5TCHFLdjX0siZJThSEAVrhon9DARS9oqMudw5mzn
pSjGkUhGWXlSAVF9/gssbUn9XYAG3l/eP5+55AgeHmgrAkUigmT2DTxFPTpXWqjdiOgO3UFkMiTi
td3WKHXbkys8jIsHNFUsR83bB4Z/CEpOY8ac0bv8AkZFCjT01p2JL1DMdTf+1rujrNijsSn9n7m5
ALMwZ8XUUDPBiyGCxAkNgwCeBbDxtUp21hQMvQSEDFRvbWByJQAEzN3E2wzqRAbrTUEKucFTnBME
nq3pjVygHOOOgyEF4CbXco1UGCsv1zHJS+pT+yN1lZ+KE3xhirgAwXuFqc2vgORvzd7c8rB2Z64G
oOyAlodZLDQWnt/jF7cwrprSM+BHqIk0TSdtlt3g3t/WmVPEPC3tHwY2H4CWGXUtUqMYyhCdrHqJ
qRdzoYMRQCFgmSeg70aQx20kn7kflwLP9vRiTbqcVVIxeFAbNSJJVAAKYz21u0jhFN3m9u5iYef3
+4WcTvR9U00tWhz2bdNAnhnNKf8huLhajMzoBlhHsgwhsR0AUsfybMV66ysOps6M7QJkHTLK6FgH
HRLbWxrroAFXKGQLiHR2dd4CSivaNn3o5qmPbpSIs28zlv9KHGMqwSOl+IIInUvkr7gEq5UsERDV
lObGxF7yeIB40hj1q7QWUUgGabLuVNGPqAPWXrUaYkeTDzFvmGzm/QMEceRO0J6PrCsyN8xxaYlV
NgAhtrfFLgJbV3LMl+OmWteuubZs4TW01Ud/l5HoQfisSO4Wy2jnwOCQ2vU5j+db9bz+FGabRdHT
s9YAyL1Rl0iKbRoV4xT54v7lvr1rEAIQTHBIoHfuBu5Wm1KUnQesV67h81ogc4d4pT8bwvq+nFsj
Ajl0zgUVdoSN7LsyAkykWISQI0nfseEiFzaVbzJADzr9kILEJNA4LweFXqxro3wtkdk+5H8jyfMg
UXn8DG3lvXZfonW4bN3jL4tM7+Hzr7R2Q7u2QTlXYIbcCXcFSTb5C0ahXcVFfnDJq+be3tPrT2JU
OQFErjSmdLNBcJStOmtTNx+W5mQNR3VmQs5LSZj9YdTYEos+o2o8AQIDLxrPCxdG46EtS4miRWil
Gp6kVf4F1Er/OZDMYKm3Vny8f+Y3rU3whReHjhb7668QR8nve9qw29vA3O3dwLbc5mcikqfRKTDE
D6KSeiusDM7qZ7eZtshgigtZLjYD6lVWpaRiCKancl9nmOiTD5gWGjSn5FHWzGr1hSQmwEm1SKwy
jDzZcV84FqL6UkcD3EBydRX0b516UJu/7OA9b+mFRMY+maqnorsVEhVjmffuBBLTYXj0iv9QecfZ
IXmN0jBe+Aimrs9OHQBSOyYQJBo2Ru01qSYdxYsUAcr57anPYngcAOvMY5ucP7t/xaqM4nq+GPl6
RtcnOVFikUp40i03s1yx5ySwZ83rnwWyHTeSX+l1mkOSoLpasu+nJ2l851wA+rU3NuhCBuP8JUEo
jDYIYrvWOiLlboqiazPVLlDOiNa9dhERxnUncvwzb2VMGCyGhtiNElbWyZMj9B405NObQk7Uy5Oi
XiuIZ2UpCAghJVS2QfTSguk95vXgz3onuAyMsgIZFh3r1zIKQJ94kwUZpUayKQKMAWwZ2ACRAb1/
UrNqdyGIcRaxBZAaiV7kAWUrVfjll3tLcaeKlLxG/xmToWM6EqReGB1DiMEcjuC1iTUZPgL23tWy
xy50GuOlyx/QyxLnjpH+vZaD3BCclBpKNajJMTsYBYoPbvcQCbRoZ0hPifae/n30iYrnhQhm70L0
X4NfB4WgOHtq5Keqey1zexof5Zbj0mfKrNeSGJs0lEjhoJMEKaf3+IdqVxlwX7oTaDEW/k55IBg9
UknwY4P497HeYATl+1v8TDiacp7vY+40Crwwi4iZ0DHCplZGE9nKoUUDlESpo4m6xLzGD6A2xad8
CcoHTDtuhu+hXsic+zajoldyGV9TtiisAoCGRthPifgSgT7WtFU492hc3b8Mc9HDlShGadQOtcVC
xz6byXcjvOu/gx4MYyMAHfZSeZKive/9LXMs/NqVSEaJEkFVM5NSxqBm00vvk7isrF3G60+hf8u9
s2MUqBvjegIKKKRIX2P3QwHYo/VcBs9JuPL+miiGrghgSjR5SQuVzEUX274O+h7lPBXZ+A5lXjCz
+slOaTmnNWOHr+QwdjjuO1mJG8jxp0dZc7zi2PHiVvpXsNsGhYcFoRVfjHhfm+GsAW+97KFf25OB
jiZ+K7xc8rwAE6NdmCMDHBFzLhiMTApjSrAGSQHju/wyaTnnjTwrAilk2k2DAWW2uzcOMJCARVMr
9ZUXz7r/XzSY5qj/TwDj64NGkocJbfu2lh5E+Ck5fjSS54AX2s8d96UYRq2qqOwQtWAdQb2espNR
YtCOo1FzluZSBKNRgV/7wRBjJSDTEMIPC0PLAqpcY0wSHuTr7KlgBgmAY4BwATjGtWaZsdpLtYgW
CS3cqU1h12nJMZs8CcxiYgSueU474Rq4BOQEC40Tkc8eyMUS6J9fZJGqpkChjA5tCcFrqB6VcQAT
AudEZmWgaZBSSKCyxqZyfW/KynhAT0c+PAqCY+Y7Jf2+b/Tn4hI0U/wrgnEvSeXXsVpARDE+gOMZ
xKYqGomLfQkU1aJ0MgDp3Rc4Z4tBcSaDVNZCpYj1o2iXoSRoqLoF46LUa0fO8fweQRK2g30uuTM9
s0p9IY5ZX6NZgdHTeqlZ7XppFRonQ3HGalXwWvnnz+rPuhhj2Xdm2YUTBLXDpx4tS9QqVI7Kza4F
3S9AHwCQzm2bZWmllmig6q0Ux754DYM1qMaT/CWKOBEXRxA7uFe2fZumJQy/OK669IgXTFIArMr1
dc5E0Oym/VkRC97gYza6ARIdcszBmwBchaoCaxxviJMe8Y0bA0YNuMYQr4KO8PqmioWcRGFHVVwB
rodPKtMR25NXcSLEWYtzIYbRNKmJItBaQ4wsHgThveSxec6GZxgFwBEDRh0UbYzRzCM9yjza3FgC
DK0Ugq0JIHAllFdS0G/F/mHIMvS/yllJMqvmlMlm+g6QMdJQ3MOoP1IDbME0AsymYTYTTNGDtE2X
SP87GPdHd9RSGYjn4pE2cETeoBTS2PBSJLUkFxYWlqItoxoi5WW2Dp+P2dqvifRm2aVTfCOTtAwe
pIP0qdiCUwmER1M3pzWUKsgCogL9yex2o6SWMmW4bIP5mMeUoGPVC2giXN83h3M3AL2jNH5Alt5U
mRAoaDplqk3cgFxayt7vbnwcDV4tYqYjETv5R4jGZFeqdGzLlHJ+tgUgFHxHNvcecHSMpaXZEpqm
sufIWtY8MI+5C3EplUkD+qOCzigqtc62YZNjAvft/t7NHhHgvHBGADhAz++1glRyNxUTnVtsBmBB
2gAUq5fK6MmlXRqx3tga6Jd4gCtz/hJsfpSLC9NRGNm4ljkoE+Dzdcj0GjUbCWY2oo7UhVDaRtiY
S62XZaeoi3AvNB7yvGMqLe8vev5aYEAP6oIG/9sO8cws1eRMVPQoBrb/nHU2fYY+WO70ENrh2j9a
S3PRgYzJCVzvIV/zIt7Zc734ACbiTfxSkH2pR9kTbc/UfXe8bOBMZRUKeyGC2WVDEFNhiFAqHxbS
QnsJjkHgdI66KZfFtozIFNjGxvY/xPeKYGxucX+H57wfVApzuShcACiV0ds0LSJFDyBcjb6VCRP5
PVE0YmWv2t9Pn2CZfxSYzXqi466OTarAZf4jNdal+dG2nMXMe40LGcxqyr7zymKCDElfB7VE+gqs
9dFT0jxNKP3UnpMDOlV2/8MWwkuhBQEIGugpvL4lSSKYSosRZ1tFWJwoLkjyiGclREhO8l+zx1E3
QSv/qNyhesfCQIip0naWhVnfsAqdKcqAHg6oDkDCIubXDE70OmuuL4RRk3Thk6Y8S7yhhG6IxdOo
Ok3/GvMABebV79/7zY6dCX5gJFmC6yWV2bKMBQCQ/kCSBDMgOVoONc6CZu3ZxU1jXEOplw2ahrGg
MVRfAvNjqt59azoAjHErZibiPowaqrwhl3ML/GVIJqGfgPZdocULjSI3+lFa09iESqsRvwb4uTU1
xg7NeO9CrYCkiB5d2ppvQtRNb01fjCDKGEG1EIfPvqJ89pJ/UswqfhD0cVrGnRhhNhJYxfc1mDVy
+EIgmQFfBICfKiC/WA0WxFrAtDAwp5VjU7z1PDJX9hnE/v1McJOldaCmASZi4Pdj4WTIxyE5JOlS
A72j39r3F8NqLSuMcZRqlKlTAaBAghZdEWzcCZqicXE5qZabziMqRgKCAHBmkQ0F5eH15ZDrpsOT
WFYJIjvaSKXFn4ryKmQDKbVdLL+W/bbuFqK3l2MuXvrMeaHmSId+wP5DgSKvZWdGlyelQtmzpQ8J
k7EeBtU71wCkvmYH6Eque4xU967Vv3pxvfCsPReD6xyqMUqNTwA2PCBiAfHMqoyg57o5dFBqYyxc
CRMmXknKEPV7N5BDuxAe2yCmvrL2dHsoJRtFffDNT60rTGimfpKRBglWJWBmRo/Ecm83aEQwjtnw
0leOAlcvYua41IJFb6ogNfZIHr2gI2LMQjKAISCrYSV8TGPum+IzVX/X1YtlPqrWMhrFpQ+4ekAv
JulLa2yyjAcEdeNkcPJXS2e0OQwNpCoSLL30MbuqJ2QATJM/kkB9HFpHaQtnjJ619m97RFixzKFH
4CkUkh5iMdnU9kCTxT6+AAcZyubvAHP8l7aSEacwtnJCWtesfYjLx4w040jEBMNLA2k6W5YCoo9f
olk4f311L3eWzV+GRdPpQtZpRBt02y8mIgspCSfeQMMNf90/a0PuhWJ6I7HMRFzeOHp63ELOOMFj
WynB0FyW/La0jdQeDAOznJYzxU4xoo0pdnRpIStf6EEkvaZjPrsnoBgmhbLvQc8sxgQFUE5Ecc6b
396uPx9IDcCF5/VSX9VyCZuv+dh8cxOhSpepKcThzhsABv+dYBizSmTX8J+m8DMvtnGWkkbMnGyw
4N4yIlqHVqmJWD5icJlUGB6v9R/3j+umTHTeRwQhIIlT0H/JvpOBECaOY4199CfZEQzbimmepgS7
AkgEIst3VOPZBAxmgCHr8q0tSDt8qTkvcz9j8FHF//MVzH2US28wYg9fITYGUb2vEoFfxu02njP4
V2KY+yeaOQpiXq8hqLSU5wxPI4qKrW0HbarswsKMRJvj/R57MsDbsjRw2xYVpKiNerdWQpOTMLjp
OznvPdJjGBugpBls2bgD2W6RSYOGfDUm/RZBtVbUhARhSgzLaa13I/8Qcf5Ao8K/P7Qhd0Xro6+A
r328rwVnU3+jrBdfwux/DgQ5BYMSGqYyJhKVqxbj/Flcbk15Y3nAvakcSaEwOI9i/SyKC396GMZX
VfAcTP22AIuMopHI7aYCpGltuqnW2BHorAa1IWnybugh8J14s803SYJ/dg+xNMZmUSc5H/bFBRPi
pDesftRIUL978tIwPgQlIFWtLgdQJXjdZDegUDBQiG84dnVWW3Fk6LsDArPGOk7f7PQcuVMNg6F9
DtLMOndSoftSGzSf3j8YNmPwzxr/SGLOxTc9T1UqSMLLD+2fKZL3i0Yb1nrLm7bjSWKuhpzi0LwY
knxFdDx47ikD7HfypPIeeDeti8yaWK+kZqVpjCByAhCJ55gqmWT8NtkU7eSk4aEVIleGqfQlexIe
JHEpKxs/3KogumtPifWuFCfDnPAfn/24B1Io2nweMyu1o9LN5RMi39E63D+DeRNJUftoGhMTsswb
SlcSD5DO+GBd8B4GVMrQyHzwJbR6NoOyiGV1MYiYoh4NJ7Wsz9j7VVVo1C28cDlZnZM3Hce1zGv+
xQcxcesUqOUAGh70mujTIh8LWxIbEli7Gv0mlgD2w3Bbi099oxMj/Hv3jpk72iqE/UDpg1GTVE6F
PkxhKLImAEacsPe6xG2SgtMOMrdEyMHQBprjkDVic8dCHYMNyoBDGDR0luKN2aN/ICicdARmguLV
wgL/X2/pnSnmK3jYNB7RdtqZvNHQW7ohvA2AoUARzzCoD9ijaz+eKN4YBSnMTFTVPwbgh+SWdFIa
3ZGH3LZy7cXz+7UpYiBH7OxUDQ56Lz2GqrrQuphTT5nbFSghxcTEowFZPUYT8wjokUWCSxrFco3J
3hEBdt78UqyiJfiDGGQEaXjy/SjbBuMU2kIvPpqgyebYv5vkOq4w4JGgBzT4wug2o4BGm0ueiko1
aYYidQPTKh1ZqcSd5OUB6TTfIknWo8vFil6CJE1tvUcGLA41GUfXYgTb8J45d5RmhRgHdnVKTLTV
xlaiiRr0sqUQbdqyq9aivs8ng1j+o4K+TjHdGNquTTnGYcYVXMmlf37hhLxSqa0sgnaETbROjH4R
TpmbN7wsLv38m+XJVA3hdgCczWw4RvJ0KaTLi6ONLvm21XBGYOZUC91efyQwnkbq1DEUMywktR58
421Q1nW6ivs3ZTik+QZURqq863ls6nPvsCupjDkBvLwfqCbWpRmv0vTmCd4yETdC9lSF3wlGYELQ
M/CQ32ePDByiMrw3tJjtEtEapBf0EStVdVgMT12l6BrIM4uTXaAbdnNkF2KYDa3EKhgNKmbwU7vo
l0HsepmrDM+5ogMqnJP+mbuSyP/+WRWzk3gOyY1QwDTE+ZME+LdoD4qZ0P+dBBZSQm6aIWaw8+wL
6WOS9sv71+/+lmK26foWJFGaSE0Ch6TUgdtb4mOn5PsuMf/LZft3jQbbpz0lMbCKqPkrtOe6eYz0
94lnSGYv2oUI+XoleSgGYjvg1AAKRcS+BAkux1Tx9orxJzGQwDTwrMBSBQFqkcgCDP7Gymv3/pFQ
i8CqHxgGMFeHQTPKYnO9EL8chBSNTIjoMfEfogbhmWiKa8ACsBW4U8Nz74crx0QXfWEGfdUsNNBP
Ip8ibbrxWwvkVdasynyw9ShCaPIoTq1dDojWDCTVjaVo1EtzeLHaVat9WeqDqHzlxpegOKr8ZDWZ
g14YR+23gvHD1Cs7bv62SfHswC4cKbM7SL3h3ZvjewMggBFZb0S8ekBfGadATAYcPeDrmqjmxE70
CjJHcrVJjEXwU9kMGwFC08nNkFrrUY+rwswFo4bdRioRlVfz72up//hqVGtplg9wK4xhUPNByfQB
iqD1Fak3UWJCp9G+6JgPifGYjdW3qqfPlc6bpJl7bMO8/ivYZIyC3ylJgl2mr9tj239I8rdviU5h
HvNq3UToZ58OhbEt24G0PPL2mTt2FZ8wOx3IbY3EJkTrWmqn3UcP8rqON5J9gyHERkHszup62Xkj
pKD8Rrq4XobjKR8nGHdHMX9UJpGCjCB3auQNdAqc5IEzYZIoH1+KqHHiEKCA77KFDGpCpun9/vWf
8+fYAopmjRkx8EbQgOniRmKepEiLESFa3r4O4zZR1kqy6ACDMUwrfwRbzTZV0WO4vi92Li13JZax
n/EEQi4rw4uux3y6HLsxAsIwAdIZyP2q2jElE1BvP7poKQFqKU+AzGpgGiUjo79MhOdUdmTDxhAi
OlOQM9vWvO+jB39zBQHFA88vUuvI3ntw5ZWBgF0B5JETjRgFaDpitU+esa7jj3Hi2HqJJ49RRCH3
kzyssR1ROKyQTJHCngTSoijWibAJi9fOfNG0fdOvgqFFSnI/GjGJ/N/R4ITSQS94TYbzd/Ji/YzK
6oAzlLqIHo/2nrXTukqmhQST14avsmDH7WlUZWQ1juWIL+J4pLlgj3Iu/d/ms11a6BnUBjQga8i2
NnDhu8QrFrq391AQS/FcKr6s4FfEQ6v8f6RawE0A7hkgfpiLIMAJVUaDgviUfFiY6dKydx/VXaN8
1c11OdS2YbwIqsBZLHvwIN7T4XdBcwOyGbhgxst3Yg9qP8EEdry41qLR7oEDru0U6VR1zzmvZ/jm
jYrJEyCrUO4MijF4A4iNfiCpm4Q8sN8XPxfr30+/3IcX3+FV5W60mYpBEwmwnSmDBmr01zbFFwp0
pk5paJ80AuJdQnaguiW2u+IEsxabjKKCMOaJJz4FCMM8yLUg2ZOTXPaL0Hb2YPh93//zY7HYL/YE
YvETP9z//Re/WZI1wU/Q7/7vnxHXJW5GdjvbWR0Oq+/DytkeTofT12l13+Dddn7gNUbJoil0BqCj
2JbwtGw01ctb8PRhRHOxWIT2+ccqIPcF3bbRUEHoppN0IORR6qrrPcFMZhqnIzbf2TrOwllg0S7h
pBvnThgwcMjEUyAsZBkY+1gpFvooQ8zPx2S7PW2d/edi+fZLJW8u54hv/BOO+EoSYxnFzJc8K4Ck
7X6PYwNR9P39mj0YFFjRhgy+F2AdMEsJcyuP6hBJkO3ecd73i99kCXWwV5yg7syAd+lS6EIu5TAL
kdDmHsQ55Ow/P38ej0efTOQIFuiJYLoIv8d/QbS7c+3Vy3dhv3y/9IT+8z0S1Bvp/3BeSefS8e0X
AXEU0KaGAqt6rSkV+pgzdM5AU+h1WT+usb2UHtterWybs/zzX3ZPGJOS6o1MHLSSCnOg/WTxvMTN
hCRn5XBE3fBxn3ca3OxgbzozfzPmRxxqf2wAswRRe3oDFmt67akhwPKwPof+vK9F83t5IZOJZ3wr
Htq6bCAzJQrBLzG4v1NywmoxUWj/Xr4tn3ZPu53LOcSbpDO7WMaBtGUnB2IMwbCAOVksjssP+4Fn
VGbvO0Dv/t1S9VpVDF+SgZ1Pl+fskSqD9XxaQlNfeWpyE3iwy2F0EkNalSSeBb07i/WSPPAknPOw
N4qoA9UE1WCg47PFNCXKMyFGlw49qa1B3rtF6zoLMLEX7q+zqbRX9A5wsjzz1/9CLHP9Y8VL00mC
WKofMXlv7fdT7fZwB6PdOLXbOY6BW0HgKSkFfINRQLJ8Q8OB3bgoXBOdZPgH+89xTBZ9Xt3bD8Zf
mFkAxgr1n6OlbtTZn3/BxaGXh3pUuFF6Wekv+BU/dvjf82XCdcIPh17j+/dJp/flzlexnb1C6ZWt
ePVV529bOP94b/oV9FvwEx6B/uB9gUJVmv0CWUT+HMyslESA2Zc8R6ZYrdDgQgUjojj/gIl8Jm9Y
/YO9oWbSOSx4Qc1NTIPcHBgTAC6Jblw4cuYGKFUdKJ0JuV0LFu1WR8HUaokVa66S8AiaznMIV4tk
hDFWuYkyIQpMBc4vJ48+8QmewXZHfuN3QBjCrz6N3Fysl2DZy92T/bx+Xq5dF8v//j58YVvWC3qR
Toft6uAcTqftYdWSb9/pyVfMCW2oJ2Y+FowyOBOUElAHZ2d/tbhPM5SaADeRiZhyyMc4L91JUrIa
KSOvNZaTAWQdv8oSjpGdORI6JwjkKQB+GDejPaYnlOOk9pimllCHxMOldVD/f9dGLdrEAPfhrJOa
Amad6JkH2i2GqmGmzlHvxZPcihUlrjqsU2mQfynsRl32pm0gRWFUrmFxikVUj+9JY+Kf3MpiTatE
LG566nsMkjzo+m7IliEavZoNyqv3b/ZNiyReOVerYwxhCVKlCKwWsZ1R2BLvuybKavqZ/PTX+Tp6
Lki1jI+j0//UOCaF3ht2nQAOAZ8jYAvBwMDcZx2jWQC1skC9UBzC/gfArEELwDk5jozzG/Pi5Fo5
ltK+g4wy9tCiEqPXYdWj0HN/C+fU8WIl7EtVRmG/10tISRPlKPeK2zaO2PUxkXiIUjeSVFBiwAZC
CcHkh2gKe3qxnqIZ4LEUCvBiDOtBcntJd4fueeINgd5UJQB3fyWIOZwGkEteNkFQsVO+qsX0nm7U
tbKvIhtIfwu0OPGmjG+fSdcS2SRD1NRqlIiQKI62+pmvBid6HPf+c7dKSLofbMnW7OwgLsJXaSTG
htuVcmPMGPlMkErBfMSQYskEa+HRevFPybo8RU68M4+j7wKJFv3JdnmUH1BfuK8+N0rKSJavD1VK
mn5oJIB4TEAf1OO3ICsWjbC8L+TGqjBCmLC08sI+qnssb5JkdGjVpJaL59oClEwjnnx02qRVD7pT
i2ddOBprMIHqgHXFHtVYcdntxGiFopYd/gZXVtsT+bF3ho28NReWoxzvr3d2UzG5gruiWwD3YNZb
9HUsTio21UswKh0tq/zkaZw9nV0boKZAgwHyFkBhXh+cXPqd0FEZpaV3q16zfseT9NgIY7EC9PHi
PyzojzD2fnSWEgOLCMIC5bcmuhO6cX2Vs6CbnNv52l8IYS6BEWhwpgqEqMLOU51O30UGaH5TZVHJ
m1pyp+KXLLzfXxhnFw1G/YNoskbJg0wrBHt3lUQAGh5VtIFiXiRX5O5v3Q69CBdLZBQjFb1sMHKU
MUTlEHhPZWe3vLTerO5diGB0PrCiAAgsIY7K/In4BNN9xPBX93ft3Lx05T7pOjA1JP4PZ1+2JCnO
NPtEmLEL3QJJZta+d1ffyLp6AQFC7AKe/nf62DedRXISm7mYuZgxq0iJUCgU4eFOCMZ0gez57HzO
hBKmcrAOh95qwFxVtxLvlM6HIAXLjw5/IcAyxboPBH7l3Nt5mAI/u8UW9edqu/Qr5o97ciHRwipH
ovArBuA2wH6ZDL6JnCj7ngz3AhhaxUIXeKN+izp/1WlOVj9H8xO7SY1qZ9nA7pg+my4aFoep5KHL
N6LI6oH4M0AO/ZJ5qHexy83UpU7BYEezO2i2YR2GWx8Yk6HJxsFPRhFUuhFinuQqqR8uf+J5Dcu9
tdH8w3NnHjqii/BSceaMhgnbGZgPbQKlAx3yKYP1zZXkGG9dwKuf8q85e4kFGIhXydFESzNPUFv/
VQ5GGM/iDk+ll/p1UYeJjEShjirZOJFr3/LU8CLouFxvRhM6CKAQasLKco8xFKqJyZ56TJBc3tLz
cgZODWToTBdjsCbYaxd+k6O/2IH9CzJxjQBrijX5HjSmCicPR4BKnHLYzf+9bqy7zMgP8Ixw8jZG
0dc3+uQ3LJI4DL23GLvCb9BIyl5qoqlr4RYahMVkHxR6CclKLZ728eCNVyU363sx1PvW87YIyv4/
m+FAtnIu2Z+p8hmAeAGthh+iuynGTMO+O6Tkh9ZGmRNB8kK6A0jE/R78ssNW+JpD4JlvQ3NulvXG
JMsSEVJZKWiddCg0JPF4Z2nVLsu3ZjZW3QrcOI7n4dUGVOXnEGFCW1UgLcc2829ets+sn1Tb5c5G
grMW69GmwRPYm6n77cV1kmqDpcmynvMM56pz5SHpUl+NHxt+u7ZfM/8uWKHwCNWX+wW9FW54KdIo
s0eIHZj3VhDMZzhtqQdg/DJfmWVFaStYAKHvj6GUX5uGPFY2o4EhrFfMEFsb0Wk1NKLDo881dBBu
LqFtfa7hYqoFwlMjdsxiT5xMh3aqAF5Ek5zxR7sTO2cQuzjfyBjOn6w4xehloWY4NwZRfVh82gyP
OkvLYbp8qN1hz2v7Iwd9jGifUNILjTj55QFTmdLXXnUgGXlvU9xCqjaPjZMhUTN9l75f/kLzoV06
NL6Lh8F6yE+6SzmtERyqVTvCofmAGkT/KKxxnzuWz9hwJ4s+YtkWtc2af59aXORNZU/zcZxgsUyn
CvhMO4RmwzsHhN/RtvB+a15+amvh5YbWToOpYCtDNk3BxEfKt3KLhGbtvjs1Mp+Bkzu9djQ0PyiM
gMLUT9PKh2q3Rq9Ygifu7vLXWnsNnZpaOJDM2y6RSQneRKBOm2IHJAfh3xhELk2888a488tuI+yv
m7QBUaMYIj7ju0xVyTOMHyDYsgqW0qDOIAdAdVQU6R1zGx9a1pm2xTr/B5R/5pcz5htQMuTuf9oV
J5uas87VzBzxyd7zLxjnQ6m7uJG3lp8H19puDNiR3gyhjZK3uC3DyWcvX6vAPg5X/IV9rX7aG2nr
Whybp5WcWVEPxbuFI2midsbEQFC27MEH/8gdjzdztlVnpejozoJbuGMWd7wsxOQ4eYOQ/Gg/GZG8
infQvB0CM3L2cYTRMuUHW/Mea747f1QX1KnQkljC3mWJ2oFsWuQwLoYyH8TYKxFmiJpOyPNSBWnc
AvrYSFJvZDRri/UAV4BVKJBCXXdxaEqBdEKHMJYY7zMrasGUoP7LTYqhd9yjFCPwmKz9bENvB1Vw
yMAGXfddm+5i8FBRgDCiy2dydSXQe8UnQ9UW//psZSKgg8V1igPi8eeu69/SOvE9Ne0um1nNeiAd
B8luwOqg1Law01KQNuvDiDyX3joJ2OCuVRGN9b7uHnRnJ40dQGGme2P0L5cNr67vxO4iXieD0SUq
meYYWkQUElJW9SSFtrGLa/fQ6eoWByyNMbIpFHYxIXYZ1BYBt2IyHSi3IaBTFiTiZQcB0qLYwKGv
24VOD2Yt0MdbUqQ4qgCivsXqJi4CLrzrnrjhOGn3TEOfzNAi1/19eT/XQgkiyP8sLjktWCt4bxWo
W1sS7PrpHe22+JxWU5xTEwtXwQvPrtwYJjywzpcdTtYuiR9i9aV0g8I8mGh0sK0ZtbV7giLBwwAq
Srxn9wRzAMidUgdu0oMXz3lXhYT+kgqtvr3j9czSLm50NR4vb+aG1eVm2rjfs76HVW+4n8r7tHsw
kzdwIzf2oQbLjb3hLWtn4WSRS+YTMOx0UPOFOZU+y/w6sWygqv/DSTi1sThvQI9JNzZhw84aQPR8
xwaJDAb96jEcW7SpNsxtLWlx8EbhZWOlwxxJvudAixbDru42vtJaWR69GtzjcHswnixJgawsbitw
/iASj3nOI8Ps43d0FN0ffMpoRKVRPA/Sy+7I0NZTMNaxdg+CDTcJVBarm6TK8+vW8dQWjfLK2nGd
Q+oZBBbQ+1vOdHsFxfg4nvCoQh1ZfNWQwff6LUWwtdMIjpdZJAToMmTYsw+fpDKAPNbS6lEoVAo0
D5pXmQ+xcK7zQeHdWtP92JsqRA53O/SYak1SOQWXD8naMh2osCB/A5gL/LyLH4BhwlLkeC8z79mz
H6R3MNSGiXNgB/SUT20sQo7Vl1NBUTMPWp4GWTbN+tW+mvSQsHrXcu3GxKB10rs+N6ogs2iQid7X
CwgepgMoGqD3ZZmYRf9GUBO8vHoXq1tkkp9+2eI8eSSrWDMXTusY1HlvqsMZuoqb/WUrK1F95rqE
yC2BuCte1J/32O3zBpUKvCrN+ndWvyT16+W/v7qKOcfQXcuCyy7ypcbRGzY2yIcF3VWV39a5P1ah
V2gbu7XqK2CWgsfOXCW69XkdykxxTDO8MCx2ZWq/qn7vbdGebZmYt/LkPOjOWKVqgInOe6YQmejq
UB835jm3bMz//8SGRN8bTXi8Wjz5GypPmbwfyqfLX2Tti1ugUkHvAQOSqM59NuFKVFVcgi8+wXNH
KMAjBbtsYTVyADACETY4lHOWJMdTxVonxk5J95pCtBZiKzLIQUwHcVfX2Q8KdbYtnOT6sv7anBOm
k52rkxnbi15+YD1Twx/3jm/49rvc07tp9NO35gYEqBvIgbWPBdggBmhNE8w0S5mo3LVEa8v5Aa3d
5O5ewzN6U/ljJVFwT23M5+t0WYbO9Ladl1WFho7CYDiJW8ZfdQIqGb/behSsxkO0a1wXvgHCm+XD
KmUJMZoBD8Yu6EP9deB+DymVPvB8tIJvvHs9HH3tuo3yvfIve83qblrAS9s4vnizLyNFM8ZuZyFS
QNPaTq7K4ZvHt4gk5iiwjKkgaPjHxsJJZJHZXQFiXHRHic8P8c58ZzddRPcgeXmKQ2OjZre+JLAu
zJVEApjw548nKpsnyYQleQbu6R9K3I7thon/pzp9tiZUOCBWjjiLM/3ZSJsO9ZhxDH/nGq9edWQM
H46e9W+2J0pQ/TLzW94U9Mh4qt2RIm2vUmGIXWo59oFJPTnGad2+2wMD6X0q2UE34ilKNSdGPQhs
F3vZxywaYpBW6O7Ug4WAFNM78IN24MZDDvcYbL30tQrqtWJMu9uW5/CRxi0D3nTmbTMS7b4GbUnr
6x5ovSpoJ343UyO/dUVXPrKyGW7slLcPuVZ3qBMmJeV+JugQ8a6Jw1g3P7wp69JdYTfM9E0kPi9d
xznu6Z7fOaR2mpA7PJ1AAosROL9ISOP5kxybt9bNQObv6eoJl3x8NIC+hVAHXmd+13kQdCkHUBxa
U1XfcMuafxlLjz0GJ0Oz6gpM2thJGhZUKrAZO3WkF4qKfRdX3QH9IXV0meBxoE+J9Rrnk3el3Gao
IRYDPtUds/Ox9G2h2zdmqbNDrOiQ+mWjN43fYRMjBeRK6NST9j4YrtAOfZdD4I44PY1St+d7MVH3
q2gToEB0XXtJkXR8m5jH7ptS2TvNSCyI8wKbnmOcmoCuDsg4u9+NemZ8sSYTxZd4cK9z0Rnfu7w2
f9kY13xQJE93sjY4XvnMFHmoFTL/IjIXw5sxlfnPgjnDVWpp4i01+v4oC2MKajViolny7jbxvCJo
c2LdMm000BK3kqM3mOmtyZ0qrAHshgIQGnVfaGW6j6qIaYqBodoqQQ/q5SoCz0+c77syMY8ShGKP
WWpVkQ4wAShQLGu80lShvpE+0XdEq9Hm8zATtFdA4Ne+zZ38wcvj5i5nFeTjJJ0TTzrEz3EmiidZ
TK4M0zIpj52sqvfYdhPAHoxafbf7VKv93Bgn58pM8vZrmhEtSqe8vGKdbr0UXWmxI5Bt/NBl5vRo
KKuIwJDgBBrTyKNDKnZsDSQx+94GqmJXdRUzfMjx8hokkmBS2OdNMzzmZQ9ShSGn7EY5mji4TOsO
jJea4ZOhkh9F2iUvFvYl8auk1p5jw2nAXgR2vheZ2sOzGbfGN1rSFIICFBQVaZkWL4XVV9+dHLVg
3yxcUHgnWVJ9kSqnj4zGDfCwpWXtO80W154aAJnp+iHKZaNezGo0QQyi1fL30KthZwCD8mK6XDRB
7qHN7wtTDuVOcJo8WxlLbwR3wBsRo6LwYo6mFknWgSFGl3pe+Akb1JtVg7uB5aKmfqFc91qVJruL
rRYHWIJNAKdotI+JKPtrUGnp7xB6NcCXX4HWBukaE+HYS3InapQifQNedqwYhy5Z79bZCJzdVF/Z
tZY9jOnUQR/dTiowZrpZVDgtOh3OlNSoGzvDjYZs+CcotNVrSWh3FF5OQdeK9s19gcJSEY9VEpa1
rL+DDia5QzTsQg0UuR9EmFU02VCHsPpiSPyGlKn0p3GMr3nP8d6mIygyKmibPw8I15GeNmYPvjkb
kDxaVpFnedmtXcr0SWNjcnATy8FxyEocJDdpd7FVDNf5OPWRnNzsXdBG8+0R3HRizMhB6aQffDd2
wLFTjwTtGsNsqoh0M1XfSLz73q7UjoPJbyf7zFH70nVrGnjCdiYfExUN9ZXkVRuaSZMnqCTVABQ5
Jdic/d62il0HelorIDHJdq4BwiMPQ5YNSOMGDQOWtlOPwdSAJDCgepP9TtyCxv4gq/atkpTtRqsu
34nN2kOf5Fk02nnzDi1ATCQDBhrUWtfualKXIcii1GtSaNMX2+j038rOPJ+QTD4C1EZuYgwbXGOi
bToacMTXTmiJ3EgO1p8Rf9P7szTI6xD6kFGWcMzK+eLJb0wEqt4q765lkWA5/OcZsUhCuGEmsevA
TtFdOdZr2v/7Qox7+vcXCYhW4SpgNlLGCkzfkNhpnDfDe/v3idSpjUXWAcoTq89LrAEKCWn3pabP
GXu8bGJjm/48AE6yUsoKDNTXMGHaX5O8wlNoY1xgLXPC6JZDUN/AA33ZUxj1Lht1gTRUGFd82GmC
+zrbejKsZYOnRhYfA3PXiugtjECy8Ht1F99NBy1wwy5Svd8F5Xf9cHnXzscP52LDyaoWXybLHS82
51WpwEAkfZgOD/01oFcP1v6VhvrNVko9e+syNQTZBehObYIu6bJZrnuaWdEW+ecoAClRD5722Dm3
sXc/uRvP7y1Ls8OcOESFGJgUyWxJ39vJIcZQt+0+Ttle0nBjE+eqz/miMEmCLgzGA5Y45jQXjtsL
mGKP6T0xdg4gE1dtwM2d9XOL5WLVDZ1/bC393DRKVhUpbPVG6Nl3kw367f9ylDASieYZKo2QyPi8
c/XgmrnB0Ftvy1uHSr8VG+99cy12zi3Q/z0QzM8WQJU31CrDAwF8IDdAFn5tj/dqF3uBu08f3JAE
Se6rr+2V69N9+bsIcFe8gvzkoFDz2m18vPkxsvx4p79lUaZJuDZmlsfSoLeeJpDWAAxkkHeTftEB
6IRXaiWIBiN7S6RtLV4Bwo39BS0Qiv0Ls3VXJNKYwZxas68G4ef1lkjE/JnOFnZiYXEA4q40Yzoj
OWk3fiuNnzlAiFRnvgtOpZT/oDkY4tph41ZcLbSADRLzMgCrgKB3cV01aWM1Rvrn05pBDkAVKhAH
r/PbIL7nHxvfbu3gnRpbhMuqIWkHXlaUSUEeNvCjg8kxxGXPiXhyGPgXZv9Mq98bRmfnXO7rqdHF
8ZB1ir6MgNGEY06i/imuUPEP7B96mO6GffG6YW5ew7k5vDrA1QW457IIYetVFTNtxv081jdWmB8/
eBDftj4BN2tgPrCoOaI/5N3F91uNxDUHAirvH8uL3aX1lMRsdtE6j8B68Du+0X/Ub+mebFQYz9g4
UPfD9PtfQ4sdLWjGWT1rWNrgvn+Wb9G0h0QwBp1s3/0pbp2n5APvvjtQxbl39au3cVGsYYlcwIk8
VB5t4BHO+DbwujPtEh/0Vj61996DXfrevkLZNqBBHKTf5MN4jdc1DcWX//JtTywv4iAEgyRNZldq
v3qOf4/82Ni7oUV8+cNL/DGqfR421/wD7MxFYBw3rK868on1RQjimqXhioT16k3hcXa4N4ifv6mw
vNL2PNqiIFi7j4F9AVUqktkZAgM/P7mPeQOudXcGeUt2x7mv3Kgt96q5ZVtdv7Ub8tTQIu71Yz3S
fsZea/VLV3+14mOnb7jMWvA+NTH/hJO1pBXclc+hdSLHAULH0JT7D9nmPMiPkjUYzsmSmR9EhTg0
M0qVqms17gndUWejVrx2CZ/0mZazC0YjGh2MItinybtRXn7V8iw0JISsUzO87Gqrpv5mFMvR0bxo
wVeezC2d/rVQkZtcS7Z3rY1kdu3DQ3MJQEyAJPHP4qsQnRdV082FabJXcaRVIGTZ6s6trcR1KaTM
gXKgZ+glWU5eEitARxIQBAlgiTAMmsudke4u79gaRsU9NbTwYl1La1u0s6GmLW9QfsxApm5MO9I2
zQNYTFlQ9x3k01z326AbTehOTpS73Ao6m29d6mtHF804vBQcMO9ARO+zu+etNcnJxCOBZJFuYhAr
eYr16xZyO4OxUQ9fO1mnphYRsSjNChcFTM1DO9x6VMkWlGndggvAMW5TsI8vEhQwWwmSzkX9ttmX
8s7qN7LnVQ9Bg/p/f395axZQLqgH/P2q+An66TCGPHhBoUeP6c3LPrI2MIeuCHJHoETmMdhFSIUj
ArJRwxRYjUMM7iDl0SInFn6J6mY7EcC5iW/GfBdn8gZDSXcjqsRT06GG2oP5CmPvk+5zRQ+dcdcx
ihLpxl6sZRCnP3DhxG0vu6mb96LTvnjuQ+JegZg7kUHVXlXlwdoCWK5u/cl+LAIAqtO4UTl6KRnw
Hg1vfbccA1MeZgray1u/FmpOFzb/kpMLoKCpo+UjFpZiKMJ6bbU7Xd+IAKt+CgW5mQEFzbylnyqt
cNANA54wNW+SzEDPfRPctL5ff00sXHV0pY1yOfarw4BJkIiguyuieEd2Vejed0ctLH7zl+7Z27h4
VosOoOP9Z2mLfK+fSKKV83fCBBu/ax9MzUeZ3/+p34DHPjTw3PvXc+rIME8s/mFcOPlevMgpiNJh
Med6kDcvDYmK/Gve3Ghia7pstV95amsRLZlibZZQ+EZ+nG6saytENfeOBuWOH5sf+g/TJzfjAfpO
3tO00XnbcBm6CJ6MurWqTLhMwsuDTPmNa+f/4Y49Xdwi5EA0ZxxSho2kbreXlkKdGxLZJP+3zg/N
HtQHwMoE/RbI9S72EPQHeUlHUQQjyCfRw7sbYnsjNp1t1h8TgEQDRgRpoGXwNCVYXm2nwETvGB/L
BmqgEG78cTlMnB0w2MDoKTAN+szps6wZxknHPZuVRTA5H94AzsT3GnSeutowcxaNZjNoUUOm00OG
vXxzx12aKXx77JZ9LSt6K2wSQvP238a8hZVFtKCqV5bBYaUui/3E65vUsX+KQmw48eqeQYwT+wY6
QmM589ZyJ6Wyh5nY/cqLjyFnftWEzeY8zexCn97V83L+sQNej88hvHRb6aQKdvKiCbVqPw3fLHk1
JaafuJnv0DuJ1m2FEsbGs2vepkt2F66N8mce92y2a7ez6nFQ9NQHtecObWvftp70TSDSyo5SkCw4
LgjZ/oj7fl5pMTDeDi10kCBmFMSDRIdW+cx6Y8PGQ37L0OK6d7mWGNYIQ40F+R/CLfPomlRej3X5
LSPomV0+XSs7SY15umsuytvO8kXZaSLrDAtBoimzN72Cdlfcdb4uCj/Vi1tLEJ/Z5obNtSUaQBAB
oQaMmr2EjmfE0DyedkVgQSNH9b3fJyEFGSyr/u0D0MP0wozoB3wCn22J8+S9qiG2gNDhYADGm+UP
XQOj+hZJNo712opmEDw4QPBmAvnhZ++go16CqAIrGjPwfZovPX208h2vrY2dWwlSf8D2/7OzcI5E
10DazVHHmBjZcxChmwTzEc0UXXaKP793cb4+2Zl/x8lVP7AESb/AeiATFQI+GVgqasjOHYPSvTIw
yFgmAQRzG0yHddM1tzbOwOoyIWkCDyFA/i05e4HOqCbLwDJBZbIztGxnjvbOMOXT5WWePclm9/hr
ZsnQy+zOyLUcZuIkCWz2TVnVs63LsDWNgyy3nHHV2nwRQ+rGcM8Q6XwAJbXyJiwKbqGX8lq3Pzj/
FfdNmORb9NcrFzOQgMDYosmBitzSIQ2t0aumx9IsXjxowroh1ffLm7f6jU4sLFyx0gGLFhQWSIpx
27j3MTL4ZGf5hiuuLgRzTsALoyt+1kdpeTEKsIkiPnnxo06GZ2sTYjgfzjNnp3gcgFbShCzt4vAC
ROOYQjpw9oE9MYk5ZvlCxBTOJcznotiZ/SOxb8kvHZxFhWj3l/dxLXSg3QX2iznFQdHl81ED/qnC
gPpYBKkHRvc6KNQP3u0YFFUu21kL9NYsc4VlovqwRDXWjlCGyQ3YscjtBN2zQbo+w7Qnpfm+9wwf
siYbx/icXAEHDKygDsru4HE46+lB9bYolI2RGdSAvtgxdHu46L6R3LouW+cW9CluAHKRF7cmT1wN
yneyxDjWttKvmKiOoCmzorKtUMQ2rNfLu3H2qMYvAxUvUkrPwBzdsoVal46h+AisQa0M32oCYCvi
KirFL+ZArIm+bI5RrH1miIWgyoCIZuIrfP7MMcT2uAuhFgy8xD7rPggeT+UUoML6HxZ2YmeRYHoV
noWehFIS61/b4aEvjgDyhMI5lPTWKKNS/Ycr9g+rAkIaGlbLGWJoGDkawHd4AXhpYCsoNGkgwKm3
UPNr0ebUzLy9JxeS3YKO3vCwfS4F4g3t1CkOPfpyee/Wjsj81ICKOfwVA+KfjXi8EYJ2HF2C4Y4l
t6K2fY8cqI5xwF0y/peNOzG2+FCJXstG5Cmijq37VXVtcih6lxvesHbnnK5oUSTImrhpNMRQzLBE
GumCwgDyC2Us0F1v9WJXHfzvepajT/1k6yqPYSo23kvvMGSPtflSlRuJ/5aVRbR0qcqGxoEV6h0p
xK7K+17z+y09j9XogJcm/ACpMV3mjXac9ykXyMFjKw5p90sHbSGskQai6NBkwSh94I1b+cGai2Pi
HZ8L/WxMxSyuIZ5KU0BArgiQXGGSuoLgUrzzyONlHz9v1M0xGb0Q3cLQnwkI82cnz3IJZm4Lt11V
YVg6sdBEQocQFVBfDenRlCxylF0D+dv5My2OUfwQTnGbDTTqobTVVwo4rd9OVW1cg2tbjncMGBAw
ugAS9Hl3Tg44Ln6m0gSVhKIlYVtKxPzfWdnspfFaTIEmb8stTaG1/Z6bwehxgDcPN8FniyWB7DR0
tnHaK5EeKj2HHoCVDLfSyt3w8qavmsK+g4yZQqB8CQaxEVlYQbE4WU+3FHKxatBfXKKeL5s5rwnC
BgTm0RlEqoRGw2ITMTTvCn1+jk+QgCJZ8tq3/Lbpf43sp6Wg0pW0ie+gkQfKo2cD+CvHBAhQM3Vo
VnVbbI9/yoHLtOrUnxcJYmtU4EOk8GcNCoKvXeb05YGhoJzueoeMzzYbDBZhgrnASIdJOhGWBu2/
wzNVOFIjLgPigRwjQEpgyCfP1Nq3oTN46musoSSsgCauozFR8prWknyIcaJPQJ7mJQoOhvecspQ+
AoRjBb1gzXuFv5L6KSYjvuaVN+zbRMZZFGt2DyxrqYvOT9qs7B9rhYJaiE/UDBB1rKQXYFw8i1QC
FZGdUspuItLkLkbJJitsalI+AEo0AUWQ5hiB6sqWBGRwyqhqwTgatxpQqTY0yP0h6UqKESlV3dG6
NSbfdYfipwaU51fAu6F8y0mlc7+MbbyqBntCSt1U0JW209J0QYRBLFAqxPqzqvohve3s0X0wEsDp
d21fKlSbBzO/z0zehWZpxS50fN18b+eAzfiVprM3wO8HcpsIPBeDVFnk3qhFfUzimkRD2iM7YF6M
k181ntCx+pS8qrSKIQfa9fneqFtQFkHipohSCrHHwOTQpunjZvjO9CTtQKYE+djEMct849ysRftT
F1r4cz2pqUZztQiAbPYbhv7KE0Ftycs2Lv5zwA0ODiTOoWiCYil6EgtDTarPcm44oONwX4B8huxS
PRqrV88D33V6DXkMSztcPqxrMeHU5CKjGby+IYWGwkuNngE6dhCOS8pHKAa/X7azuofg1dMh/2Ab
uFw+hznaVFNf5LDTDvVBJfZeVukrwMRPZac2Ptf6Nv61tcTVDWOhuDFXnCf3YHgf+vjY2jwYve92
uZumXZM9pnW3UXpZeWSgfoW3LqZ553tjOSiT6V1c86ZCLZDextWDVLf18CNOvo8ySJ1oxIHlLzjn
voEyQgmlMzPk2dc2/7i8zef31+dfYX7eZmXUHmsT/Io+wyApe8bwTghq+IAloSq/JBxjMxs413MH
gkXLgRgiXvio8i8u8sLBqCpP2iIAz21QVlpkc++o2JaZc54tD3ZwL6MZO0uXLGkrmOpdaC5KpFzK
fbZp/8j7pD60Cb1yLS4xdJApkCnikdfy+sgxqbEDVs/bcK3zRNbQcX3No4eeOQt6fd7eyctoCXxT
gW1sbpG5JHsmvC5sR4xRUEwp+DY0tzaiwtoGA6hsQD1oljJZQiHADIShJT2XKKIPuV+LvAniCtwF
XWn8uuw8Kwdn3mPgt2btCQh+LnIRZgzgEMuwPFG9cfBfJqNv1fAZ7V0T33v0nM2bcdqiSFhb36lR
+/Oe6gLwgNqGy0L++ZAa7tc26SJZ/3s2zNmB5p4KmgUEsq2LxemYkGHSblB5AD+QEHc1fRFIoMW9
1wR2vRPNrWDFRlQ4j3qzTRfsD9hS3PKLwwEwdocpJRyORvyq0WlL5R1jo19oG19udQ9P7CyOPaNU
jjnB2urmSuYfGGwx/jWS+M/2/V3KYvvqlHaOIbCUtn6cdOkPmEG77H5bm7VwBM9siJMUWERWgnBB
E8eMe48kh/p1t9VDXg2TJ/s17+dJmi9AgoieERZTePcaFO8w7zQNRwspMTNulMF8MEn9h9XhROEU
z+xy+hKiRS1IrCkPtWyztcNE3I/8ruh5ZA3/+kGP7PGvnSWtgUoaa9QT2EmM4to1il3r5uGUxxuR
cM3jTs0sPXvIe7vTYabTeoRkb5eIOixFs7Gac+wU3A6RiLjAdGI2fflOVBWYtnQP9d2SqwldIcXs
yGw7PvpD1lriNjM7VOe8SrvjOu93Vj0W3zwl+muzwaykr2rwel520zXfARceDjSqtJg+X/iOVoBO
gmoCqsOp1X/VxwmAS6YM0vh6Y3vfpTs29w6PVRtoaCogiUO83V3+Caubf7Ipi+NOrNrGSwWb4rH+
WTLjZ0PskMiNd9zaQk+3fnHijaKZypHhExP1hbalb0gjYNXjZN0lOpg2s6/DFpvT6rqAx0Pnypzz
t4VFSE1h7M1ElZ1zj0UpCFiuwBGSoYubOxtfcQ4mn5+F8Ku5xIZ6MNS0loVQAN7aWM6mus66AXP9
Ay+2plZWr1P0/WYHBsrQWlZ3E/DCtZOOVksFWbm4DqzxYOqHto+sdmfQh3lgs+02QHdrQRTbBwgZ
6ivIQhdbqGlUH0H2il7jEPvEaIN8Go/Ctndu0W544XmdEshMdAowAjTP1C+TIZLRqp7A8ozeqfAn
LZz6GHy677V5W6ir4l9TfSAQnFpbFCqJUO0kBKwlqFx7xd7SIbYuG19ujvHPp2fpGriqkcyDegGB
Zz4XJ5eDNtUYaZ/XNTp66DltBDmuEPPifttoQUpA6Dp+oSoPxmq4ZTmJGITlLp/vtY+IH4BKNlR0
Zu/5/AuEkGU8KNyECR76TPzovCQUenXUKd/4hmtn3EP7G0MQ+IZnHWM+uV4huDYjZ+57T0V67tP2
wfFurPSoQM9AyNYM5JrXoP0Dak0Ae+euzOe1eZjrN5qcgwbL+z4ZyC0fRGP7DZQmyRDGTbKxlSsZ
OzYS75L5g6J9t9hKs5IlxOorVAs6r7quRtu7wtA2QIQDeAF2Fqog+7b1mi16o5XwYoAKAoVEzHeh
zrk4hu7Qy0HOrxEndfYAZUclZrovO8mqCawLtAw6oPjuYiN7F5PkZCQ4fqAfqEyUiNDCvWxixQ8B
SIX0H1ircQGfpczdWNGpc3D5CnEAQb6vDTc1N32asA0/XLOEsoBHDMBAgJBc7pdM88yMXUR+wLxT
FYeSXjnyMTY37Kw+I4mLB5xOdcwvLPMJh/dwwAy7JgvmW5YCfOG5ov5QfHPGe57dl/a96+6nqo0u
b+X8NZZBZUYSw+MRlPXl1wJ2ubNjhQW22nfNNq8LVK2KeOMtvlJ5hb4w+qo4VkBe20sYjVszYToC
h4uYiV+PeykfhvTRFah17hP3oDc3phlN3A4UMk/jHVW2y6s8CycmMOW2C3ZzJEGIJ7PPnoROl1ZA
ZBdFDr1p1B26KCPXYMvNHdePhb7rJMivmo1jcOY5C5OLY+CgXh+XscyBZwCrR/vR8L1UVji1H5eX
dp6JLgzNP+RkbU5BR04MrG10EBgLqGiXioQuqa/iNk598LOEpP2wMJWqVLFLTe7n1tZ78tx9Fz9i
UYCws9700M3GaLdgfm7u0er0be/X5Pyo3I8xuW0H4H/tfdNt5OFnUfuPXZxLoGAwFrtMej1rTDLU
yHO8KtJDTKhPJbsx0+f/I+1LluTGlWW/iGacQW7BIaeaq1QaNjSppCIJzjPIr79O2bv3ZCJpCdN5
vehFt1lFAgwEAhEe7r0DJYJfTAa8vYragjlhr5tKU2zFhLk4Wb6WcxOMpn2scQUDP4Akw/28/W03
fQhluzXUrZyeQvSBIB5zna7OIb3r+CAQq+qHRd2xWYby31wWkA8gyAJ31RUcJkmXCiMdsNMUr+uh
GJsd19BBbu6dTgLM3jT1t5+ETBCAQeF9VrdFYresAUGiqnlqvAc9RVGFc/QzlVGHb7kGOF7/sgAT
lYjt6nR2eA8ttdzT+qC3fFt7HrNH1Z48ot11veS0X4VROMa5MSEL1PBAiBMCY+XYlbsRnRSqOGZ/
wCtQppokMyVkDoCbNWahwZQxPZD5I1ee1CWTxMstxwNi2UQ9UzOJKRZPtbXRUTE4RI35n2yoPIA2
aA0MvftfrebMkvBkhPC1u7gVLMV9TxXMi2jRwzh+v32OtsL/+XKEc8SaEbi1EkYsM6WN8dI1KdWs
naa9FXNDO/6Iquxti5sbiIYC2DNdDcMVQjzEZRMP5dxjeil5MKuwVg9p/qYziddtuLiDA6uu0FSM
QosuzutmnmsHKT8xP3USjKh0WIcRoGKVfIyRInGKjaOLtw6ikIE8WUXj6fKi0TtedQtRc6+wRm/G
GBDaRW+mzfeuUp2K2Ja1SNdL+SI1QVoMODEIvF0AJ4j4TF0w4jQYBvZwUe1gsp0giiWP7Y2jhLkX
01iVFaAJKuoZl12HARvQhniJ8qOOHwrUZFguyX1kNoTIYGIahBQNbKz1mNIBSFm50xwe/rO/XaxE
+DZTmllGXMMTWnD8ALCVN4fUeNXA4vn/Ywfwj0sfWOIRSnsLVqOiZVSpj0l6GFgNUIvEs/9ebeLH
R0cDrxT8y716qKxaRA2KZti2FjPVoFqZa9RbkKr76AakAEQ7VVIFxdC4AAOqoGECQO7AJgKeeafG
78unJIOqSjPtliRhIWwMf0DjjCZyizbUkwOC7iLIWqbmp5QvMaGgLYqmoMdZI/uhNHKU4KvOgGJI
DeIhZeFfI/CjfmdxF9+Bh3b+weOcRM/ZoBvfzWEmfpUoCUAiKonBwanZv6M0W55IrheYN0KdcFfX
dTlRm8cT8xbeDtGujXoy3mGKR2lCo8u0ZKfFcfK1tcbpq9I2huGVVZV8r2dHS6kSR2gcOr0+7qNa
L8OJofItOeBb4QRdQscyViJEiJoJH7fGZVBoJtilQOjYW7sWSVxt7nlzV5tB4bzcdqWtg3FuTYj8
MUOxlOmwRgCaAUMaVQC/cNx/nqZFFDk3I8T+LlvgNKB48jTjt1Y8ZxD8GT4amXTFVgIMM0R3VnJ+
YCfX1Z5l4W1kJSDCsJEANx810AjFzjAfs4R5Rn1SwGdQPbrNk20/395Dqdn1HjozO/VJnCMrzsEs
8hvM2rQqXqBJAMBSYFlotJqPnQI+X0+RckRvfD1ozQNEDYbo1V2E9TrABimuCRgHMBofZvVjAQ2b
ZT3HI6As3dGO5wDcVTTOrAPvH5bMesZD/rAk1XHG5PTtTdi4ly5+irAHfevkSq/hp5gQqqRGZfmK
Vfum0ccQXcuA2ZJBozbSCSwc9xJQRCCYEfH3kR2VqVkAzJlXNojFQaDugBTKKoDAUKpPDIjsu7l7
BQHg79sLvR77QyEMjxw4NNqhBNzCl1+bxBbpuDsUnj1/sWo1TLTi3Z1KOrL81e0SGjuYPETfQ+ta
qiX8KUXls7fS115/NQd2H2lvnNQeKNEPt3/Y9RdAlogHvgHScAezMsIdZ1lAhYJUClgmrd4B94Kp
GW9ybDCkFFTJueRu2LSm47ThpaKtdcjLXUBDhiVZi1Jyzyt/LgmkeRWazhBLi99LqSjNtYQ9iCTO
vrY4BmGh8zwp2giB5Go5RChEarFTENRLzP5etUc+eXWZsRNbOlIds0SJTirJUwg5113yGc2Gqnh9
Zmve2hl5UvWZ7VnhaBU1lSwHFfEQ9d+TzOLvYzxPOmXgATwm02gdZ1XNn1SG3KeMK8kA3FbcQEIM
+v91voOgxnq5hyxeuj4ZeeFpyjiCaXy4V53OQig2v4MyIgsw8f3m1PGTlaPmlBlU48PnbZ9ZT+XF
BQ/tDXRtUQNVceEgi738BdESLwVJiEIT6LxGcehCQ0nhfmNKfPMqi/xrx0SQwh2PBsTqTWcREn2Q
LtFT2Gnrt9wAor3+cXshV5FQMCA4v53181JUqwH+Cr/QtOeEB7dNyNYgZHe9NRss62ECxBChNUQU
aGJJYicxIU4vVxpDQFu3qUtsasbvqiv5DtvbRAAgA1JllRW4/A4R1+3RdXFSHdZRMoVt+6Lb/55S
gMTQAk3B2pu9qtaaCVkUI1UL5PPFV8NIdm5H3m0tl+zVleuuEeFvKRHFM7zwhAC0TIzbVoOIME9A
KurhaHXekOyKQTY3txHw0S1DhNPBTQ7sqjgK2GkT6tLOKv+ogzMXSfe3sfJbzS+W46h+MYcwAjIz
2RsNp3kMqSPjMU+BW9yrhqfjv932wqsviKQbmGiC2UScI0T6yy+o5mxREJNQRIUmeZXshxmgMllw
3wi3+HJIBlBxdzRUjFdHPTuvSu7iGZYsueeH949v6z8vO0ohPP86031C93vJ++z6Y67SbkD+QQwF
IVGMQ0MC8ChvkEHF4C7TUp9bP3T9nfeSKHF1vnB1n5sR3B+PHKPpKpgp0HOdzIfZlWFHNq5FWMDr
HPJbQHKIgc7K51QrIEnlVcYAUmTgwv2szHf5EkSl5CxvLQZDWXgOYKBzPc6X38i2lwiugDwkc1n/
1Jdpdzf1RSHxt41LSjPwFoGqGMYC14bupRmnjAyzVZvCi1f+1saAihrU/x4x0EqjKglqMIuw+Rcf
izDvPqLGer3t79d9cnyzc/vCN2OxYo123xZe3wDe34y0mRUgz7TkYYk+2y4NZ8WM6YJXN5dVfrc+
JgQJkF4ix8H9LOxwBfAEBH07ZHoQeUnHex1zrHhMRPy0ZItkn7dOwJmtvxQwZycuBeDZBKVJ4RlL
7w2a41X8hDFCR/am31yTtQ4PGZgCh67w5efMEhsdEXtFfqPUpwGqRfJwmB/y/kcp0yHfdp0zW0IU
4aPZDRmBLZR48Ib9o2p4w4KhuvJM8mtBWyQ1w8oIR/5222c21oiCxYqqWLkt8QMu14gOYgrMC9Cg
U/EZlwo4rJFUmVRlR+LK+Js2baEYB/dA7Rn/XNpSprYAxTbGt129o5q50/WdWlsgcwIToozHZcNH
TEx8IVvUMPtlis+9up8bHUzTsNXtbO0eOkAom2p0GST7d90pRFA5NyScudqYWzvnMDQUpyy5X+od
N37rTsBRWidQ2SxP6NSp+ntVHZwuGDLJg3o9VxdZ6WoeCIC1La8CGLnu+dlZKC0wJ+DxhrEza/IV
UIf3KWbwkaFq5LXsaow7/M7+WeBdsCncqwaiqV6sANDFzEOXhVoR7YlxtEB+fts5ZYsTgkrd9Bar
OWC0hsFA4u1iUTMdsg/NivzeHMGtH6bO99s21x9/Y0PFuTfkEjO0p7G4kqAyfew7fzF/gJsbRTGP
s/bw79bOH6LC55u5OmIiAk9DpwKIYoZ2UQv+9JZmDQ+hiIzBfCm+/i9ZyOUK0SVxIEhlYWzMvtKk
W7I+WbRBS3AMCbjYqV21xAmnOe9GkNUrrrKbs9w9tUrcVX7WJtq7VjRp6Ci1ecjViKQPyxQ7n1FW
aZ+8K6ujktrxYc5nDJ8UAOc78VQHvKvy9nVZFr4jZVM/qYpjn+wZRNTl1LTgG65NEIr0dRR5lTWr
P1Lepz9sjZHUm2rF/ooyehmBzLfENJPOeTP6TZ61M21SZzR29qSYr1PGBvcxc8uK4a5Z8uUYG2M9
Hty4sDXIAzDnG7AqSulXKEK2wQDu9yGEHoT7p64ie9r3sRVXQRQpphGA8UHjuzZTGfHmDpVrr9U6
dJ/LsQGzfNwU3DooxBydF91NupRGqcb5wYwK8K+nY1dkR5UoOTYOyhP+VBh8xxLT7R+jNI/7g503
8b537RkmXF58T6olf5waVPih7OMo4750AEZfdGeO/Bps0CD6rOfxvgApP1tRKaAdzouck11hmFEQ
6eAFxVx5TO5Y1ZDKQ82B4EqPRqT2Fi4SEBHl5vwbkDkLve3anq1dDWb/9imZIq0/zEztJ98siQsq
TWXOXysQ5Tzqes3TgJdVdq/PSsQxS5hzLdQbVxmpDZ3E76NhpfWxdevJAgURlOK6bjZ+oY5lO8+5
O2F8q08wpuVZXdcH5gIUUchyjPpTUD/Vj2Qxy+FtAZpngMhUXTaBS8DBf+jrXv2lasO8U6ME3FfW
zGIUkltGplPLWud7YoI032NRPO3UBeozeyR6xhc0W9LGY0XVP49TbbT+UNnpm9uTFmIOulJ+TLU1
/R4Tu/lWzZN6b6LEAbr8mJwGJSsUOsQjIf7kjk5BE0imHNy8Vt4ytyteXD5CkmACSME3iqQ5mUPM
wLuXE/21hrZCGDX6vARQNbYY7aY4e6+0tnmCCBvmyCJ36vYOGx2VdjEDf1K5jNFPIEn4R9UonYM5
127ZAb8BzmGDtCDaYty1m2BgpAEFR6FFUNSYy5/FwrK9zRTjvdEGaJ3kTlT9Qc22M6FrTOwRiL1i
UTHtTn7GmNQCoYcWVc9pa9W71rH0JtASQh4bt9RniibCwuiYuqjhDGpM4qAs8gm1RiNiPx3oHAwQ
+YRrwrsRwTN7ABvlZCWQQoEKSXmfF320DonmU08XNUbDDtpU+T0kSWc1LHFYf9mzlsVQgxk12bzz
VTBGqQLgS7Asrq9WvOIub7do0qdxGDSFVjM4ocGxiHFnW/eYeu+wZ5Qsbwfjq1fCag0kNi4KpWgZ
ivleklpll0ewprg/oXfvTTJ9x2tyQsGCkOVFiQkEHUNbGsioj3SfH8Jl/8fYKcf6PfV+jRQc91T1
USgMk3/VWf5b9PlP9Uq/3Mmx6kja5CiXlCpKrCi/9w9d9c5mRjPOadHt60lWobm6vQWTwsfLiwll
QR0FlHj+kQPsopa0woEAb7L2c3Qsz40kl+nVe18wKOyuPiz9WKJdSTl/cPTQwJChlu5u+8hfl7u4
PVcjIDlCVRHDB1eJ5WQntmKPMGJ/0XffRj97zw/TtNN22aHcdftmL7F3lcgK9oT8sikx4KtjuJmO
ofaqfRu/6d4LmEA7X3+6m+70O+JDJMuXGF294dYihbQEuqdZggE91L7izI8by2tbf3FP4+Axk1Cb
PCbQ62kGSEB1viobHd86hiu4DxQqoLrBcMmlq2pxZmcgc1Uoie6bdaroXwsof3f0P39fSF/jcRzZ
UODvK7PtmQYEmaCattznlmQXZetYz8dZat7YRmxBWgbBC6PEhbaHQpwn+U7bzvF/SxFnVFpzUIDx
hAkUuUjs/0ifl7tx/wES2uSzPOXUDouw/tJINvB6RPNyB8UqXxq56cInmHV1b355Lj5VDykL0vHT
9P3r7BcHyGQUskGDvyWEK6fE4VtFEXEliM9HDMkoKhrfCl0gG3W0PvTdvHPum8/ef3ti0Kt8THAW
Yr+l7It6sgPJVq9AgVvWhQDauB1gTBGOxGzRJQmq9x4qmZRHgbLTvyayKLP6+LU10K+gzgfQmQgT
rIpUQ46ItbK75rN51z307k72Qdvxl+obP0Isy2tOmUplPntdQsKnBdbaJVDTRTVHfDc7bOHLxLFM
Di4w2/Jr9ETZAxiujPlQWz6LHhoZROOawmK1CU43qJ9oaHuINYgui8ahVrDYogiGQA3KgTa78mS9
QPDibg6dECy8e2TUgQyOtHV8zg0LsdXumr4ZkbjTzH3oVTprb6aVIdWRxPCtQHBuRgho+JZIPnWY
UfXvZFqb3X9uO+dmXnFuQQhpCokiPTJhAWXohurHOjSfekrjO2jz2dShX7p9uXs2DtaT7FxsbCGQ
2AC3QDgRVSSRzVMHuYm1tLMCPsovGhrLjQ+JMe6+317gxs0OK7gMVjTXKvN8GUoNVrhWDh0+mptB
iaYjJGyAsJGNOGx8J1SMMJIMcLmmAyxwaUWNWmIMJcehc7+45FlNJFDSv9xfF6ca5WdQpIN00gK8
/ApVPmqN1SFxT7wT9x0v3ruPBlQVmA+mBtqH6SkL+lPxDD7KgHu9t7w/TTvrwUZWCFr1p+4RseYU
BebDw7ID7P6g09j/kkuulKudFn7iukdnl1bipD0k/nLw5ykP2XTK7MCI/vU4wAS+IdruYC9QIcZy
aWKMMafTTmWCl8ydmr+YMsr7q9i5/n2U4EFpCPA+kHKXf18Z1TgtpirxeuNTa1+n/jgleKj4SSpZ
yJXvC4aEvYrdCOciBnWiDpK5KTqm5IeZB6psPkVfT6/oNn9zoXUOBhBXIX7kC2rCRjVgQb79zikJ
wH0fGA8/ah8oMC/e9XfpcfSKQ0LZg/Wcv7iHwkcGsFPeqkCGnLg6IxAaXxk40bIB3xBaUJebC2ZR
tWjLKfE0/bNP/WGUgSg3NvXCgBDKih6T63MKAxZ5XKIwKQ41QOQykNWGj6DlugoBrbVMMNpdLiOL
8NK2+tVKc59HEOLTMU4IxRgo5siu1I0TdW7KFhCIGnchs8hhii9PZrUbuuPoSBKyrdXg5WqgCqxD
SkS8tPMqMaehN/BRzA8TLIflKeoauuJqMonLb33+c0vr1zsLD6Vuo6hkw1JlAcQDUlnTlNR8r8dD
4GHnJgQPc0vQTVS1if0KiU7TjuoBqmJBF+9mnSqIm8vv25fL9ZNOsCi4XOzyTss5LLZKmL4rLjW9
xitP8V2DVMv8sBxPNr9w3TUQTAr+1ysLrggTJodjqYALCwb/uB731G9p4Vkz1QqQvs+72wvd8ES0
CeDvAF4DCSd2jvtpGjOzsxKvQDUl+2LaAWslOJ2/nVQhVsEGRo8xTrcSca2/4cxBDAXqwyW3E8hS
Q6qPEuocyWPxwqHLNIXs0/ZjWnk9ze7Kh08jmOgDkLnUeSjoTyib/rq93usXAwSUzn+M4K1OW3RW
X5HEm71VVs1NfHOmvb/cmV7yqw+isKS88So/8iBpXNFIct9vhLIL84InYxgwcnqIRXm58ccxKUpn
tGEvVSdDhV9DEIR1Cg7MskpvugWG5sCARlT30IZ6ANFar3jp99p+2X0ZPTPMqRGYfv/g7tzjsEdn
TEIPurlc8DKAFw3XLjL6y0/vOJNbkdpNQBnpM8NjSD0hYdhJ4sNGBAJUACMKINUDEbQuWBlAoJ3a
y5B6Vg8s2FtafJE4zUYwvTCw/oAzD25jILBSECN4/UeHIOfS/JCewNx3gODWg/oIYSMPgh2Be5Bq
T22dz/OlXZ2dtNGbEZa7oMrp+M38HHbLY0cTzbPulR/NXZfiXpdl8LINFQ7JqEN1r9Bgtc7Crnjq
68/bG3rtFsDsAWsJHwXM4yrdS5PJNbo2BjCe6f3ejfoHx1xQ96+A9W94IsO6Xm8iKsYr0BcO6Nrk
bw5+9vnGgrWu02B0JoJwJxAlzfMgK2xuxBXYwOwpMnnj71DYpYuQvlHqUUWVBTpDj5hfaHZjiBR+
3Mc74nroGAYBSO8o8wpf3r7D374MsLCNtxAadyaY68VHCsTTuZY6qOBmezZQ/lqGrpd4U9B5CYgy
vMZ3/0CgcbmPQ77Q7iRTLPuLYblhXyw5qSytDZPD/gBlT3KwofvtOf7iVbspOCzelECr5PW2B10X
CFCPP1vzVb2Jo2CHCX7ktBVlB1Qdj+SbUtFf0BP64Fi8nwQ8iL7W97ICwUYygjYAAhrYqs2V6lcI
4bVeDbUzQ2iwSr9CXkpND8245/EOCrG0Up7GIfObnpa2ikqo5La+ftRj1StDtobhJfC2iFepOo9o
AC1QH2aQOGSHIpgCN8AFhoI6NXbsM34j96PjzZT4/GPwBhmf1MZdfvkDhMiQunZhRAQ/AKJIobJf
MIN253z2d99+O+F8BMnAiZ8wxxVg2qWi5Sl7MwEH9tTjQ794TQR1S5nzb4aSsx0RvgbefHxxWYoa
xxzYIC4kbZgiY48V77bDXV8BgK2DOBBhC8n0Fblzly9DNAxR5qX8UUs6jEiEU/006F1YTz9vm1oT
PfE4IU6BiQ0vYgM8KpehJGssAKhNmHKqwX3OQDH3POXdaZmzdl+NHdQs5+mX0c38lKGHeNv2deRH
DAGBEkjRwEzgiqP0U2xwpXWwndBt8iJSBp0mWd2aeIirAzsFjIB5l2AU4HJ1MWvsvLQZIH7WEBAF
KRjpT1mdfu3J7I1AbxF0fP+LRaF9B7wWElAs7dIkM4Y0qXvUw9PmiTk17WXTG5vncm0Q/q8F4Vjk
+VJn4NFENDIQdzEBit3r/eknqHx8EIa10Khk9D17Q0069n6rwHBIlrjlMwBtIQlab4ArIjvT4UqG
ERo08VJks2s6bT7GTxOVVqE3HeTMkLDSxmR5rqcwZL3md4AYLLQBOO2UHgrvq/6hh45LZUp0m/fL
+eKEM54V5WJ1NmxilOtNPaqe+X3Afv5xHlMP42q0+FVKTvvWdqKUoWIyaFUXET1mJHoBMhrMyFuN
RU0WlInP3ScMBKkM0BGowsjG1q7Dy6XwlpBhNmPWmlrUQoUbtUZ0RUkJpGbmm+PrxGSUq9fp0KUt
4TjMNQY4gAmFyiTY0uzqSwEdH9uRVAU2PtqlFcFRWAciXdXGirJ398585r4bRgfjfvren6IwP44v
M5Xpel1/tUuTgp9EqpYStwPWJWZ7FeXgtrufp/vGBmrB9ktt5xrh7cCybRC1KZABoDwswpW1wU65
lQ/QN/02PQCodZc9LUfDS7/eNrOVcmAGGwV1TLNjvkAczKvZnEFjAXZIepcWx4g/5g6juvYVkKUB
gDdwY2qeAcAFpBAkgWXTWTBZjFlKEN9hRvsydpZ8yVjNYDrpjiXqjarLaMJ2kgVuuv+ZFcFZRkYy
CzTDGZ45Q7C8op0Wpsf6a1kHse21p/nQvLIvUB0wX2QvLNn6BJ8ZzXJW7FU+0EXVnexQHqB6L6mA
XMdM+OXZ6oS3eFOmi7VYsMGBICnXRtrg395AmYXVUc9eOEDX1amiwAI+I42UyhstSUT8+4i+vLfX
RQA9CxaKlclDcIQicvWl7HnmqR6IfV5y3wobb9nb7yHY+rzxHipkYQJ1Qifs7r7MtNtLfsB1h3nV
Jjz7AYKPcCt1qpVfyOP+feS7H+mpPfzJ7uwDezBQBLRLeqyC29u6eb7PTArOUVl4c1XFhGaLw94Y
xCzRjpy6O4yA2h4BNBOomfkFYNuf6pgdbpuWLldwGpQ0eG83sG3fJyNFJ999ZKG9S5/Lr9Y96lfK
zgT4NUjDf0d6YKPB1rKW68DEiILdpTM12dQxZ/3SqRU/F47hNe7b1DVByuo7MFp7JVefW/5r6d9B
9RmYyj+PJq32wQGMqQHUJa9UEialmPRWw8oLpmUYeyezujdHxfoNPF525zjQC7i911sxAI5tYzYJ
EifQZrhcME8nbR0kRAxIQCFdU7t8XOJZEki3Qty5EcF9YZuntQkjifGRkjCv9jnELYf2rRveby9n
/UviST23JHgtkLFzPA6QRK453lsAWyZs8XTgwI3++21Lso0TfBS6lnbegnTA692fcbwn2SshwW0T
11MQqzegfIPRIwzlAmJ1+XFMO7Y6ZT32DVmrtIHtF3fKH+s4vQ0nWXa7/q3rnVtZNDCXDPo3wZau
N00HKlSc9+gnScGwVXtpXdNGpZP701DCRlaO3t7A/zMoIsudfKgxcwuDemUENsfDwO7DIpW9DjYT
iLUJ9P8WJlbAMp7q2tysdo7t6L11zNd/t4437lBhxxwL89vw9mfb9sH/GNQvv1pdWVqrl6sPZqFd
Bqbpl/mrYf4X1975soS3pFViLn5oYMVovxVsN9aSav3WtXr+99f/f3atElSVOcjVgK2DVEQf04nJ
0qtNj1vTOvRNUdASFd9H1uUYRteQ+JDXtkdPgr+3qkldtAaUQzp/VfGeu/1lNuOQCRQPdGgAJRJF
ymM0PyKzgkVXu0sjiFCwsIwnOkEdBNNgt21t7t+ZLcELdJAaWFaL/UvaiSr2c2G83zaw0TRDdDiz
IHhA6cyl2XJYaGx/Zse6fa3il9b0ymY3sLsCctDsqMUhht9Bn+pB/UFif13BVcSw/nJmAK10lZlH
E+YKBkiseZD0BLS7IOP8xUyV1qUtcyq8FSPIBWA28yUndvFox1lWeeDmTe41a4EEj2bGspO3teeY
RkH/GiwemD0VLjPbXUq7cdd4CRY9cEqO1e/ba96KWY6zZkUoQ64jI5eHItPNhquQL/VItOwskEbU
ihrGsSPZ2i0zUNsEaxLooQB6E8wQPZ6aLjKws+MrJCK76di7wb+v5NzEGsTOjrdRuHOT5iZSWkYe
IO1Jo5I9lK1sBnTzjJ+tRLiPcUmOTrrATDfm/ckiE9qKinaEtIPtdxY7Om6eoMgQn8ymmiSnfTON
PF+jcEVPba3NOsE2vuQutR7ROP8Ost1yr56M58JvA/0Fl8Be9hLfDDJnSxYu0gm9MmgBrUs2KkDc
wjZ7rZId8DdLI3GTLXc/W9/fytzZN2SsGx1IHCDE9BZtQSnQ65IgJnFEMWASowJRbwULuYm3YR3q
HP2NQoLFly1DiJQu12ob5DuZN2rvmLzS+ettV9/8ICtCFpk1rhkxxS0ZK7nVQOwLw0dUtTDB7TMM
bERPjO9vW9qAToAiVQNtnIq4vApiXZ6qLNdYbtgV4oIDvV/jNI6f0Kau2IMCvr++CiZjT4rvc3Rf
W0+azB02+kKwvt6mKyUa2CAFzytNjH1BoQTcLc9uCCWcl2VfZdQ89MHd7BOL1vSu9YbOUySd7q0N
xpMFeEQTtHJozlyuGijgkikRoiGu9J9tooQ2/wFJpkduvRmZTPp1K6IAWAmeZ8MB9fkVFLhCncZZ
UFuD+BswRKeC/eKGQ63KS8rTmPld/+f2R900iP46YF6Yu7FENJFSI9Wqox7FPAcy1d33DlV0hz8k
zgSZ4vhtKWY/zmSdtq2Dh+QHnLtg5nHRjbjcUoK6Eym1EUZNoPFBgjSeZim2bNMImrbop4H4B2O7
l0Zchw/MWOVDWtCBd9FyaBJ118WyjvrmMwZTzqATBEAOSDkBrtpO+jrCsD5q0/x+bh8XDHYmbfcA
aGtQ9GaYNMkTRIVfZtZhVE/Sc1kvMjFLOb+yhYtONXIHs37IknSi0gE0mEMRDuzVTPzbbiKzIxwC
iBhgNsvBMyNCDpvyAgNgPxvw5Fsy+v9NfzzLQYRbDQoG9lCjIeZVOvgTXIhPUTN/7c3Hgfhlle47
R8LRu+kmoDGxceggvSq22OtpcNW2QViJs+O8fFMhftVK2DW2TICgGy18svK9iveMYqAzxhTUQF3G
oDCHiTzcabIZ+K175tyIEJztbEFvsYQRTGg+qfbw7JYvt31AZkE4UIZRFhX0nJF/grxN449WLvkU
m49Z6GeCLRlD7jizQlzI1BkKIC0y3M75qlYP7nCa9Vdl+MKSZ0xNJ/fKPargi+wNveXbZ1bFl1qC
HDW31vrNBK30yHnvW0Jrx5fSPqyuK57VcztCoIhbdeJo+UKWs7HLXarPzyP/2i7uk718FKB3pyT7
dfuLbTref/bTEn2izIwqq3CYMkv17JVDY3jJ/plMFmWc82UJblHonR63EZY1ujtMktHFppgaMWR4
etlXWr3zLB2sSDcZnMBMjRdnzmda2L/6aV+rEnjt9VCMsJ51U88MmbOG4d8JhkCa7cXzzyXCB7uP
6hcQvoIyECwLlo4MSNYL3ThdaDcBA4JuEPgyTGEbXRazTl+vkXxUj31JHkYpe8X6uQUHXDtaKxIf
YKkrDp7IqiYOpVaYIM1Ds5YF6oWmyUALZmA2vUE57EiM0p+sbzz+ptexJIHc+IQAR9sOpGKRTmEu
4nJn7XHQilTHJaICCDBVO2Z+S9Qflmxqc8PrL8ysP+PsA6LDEZsZgZm+H/ZRzx97E3NjpYy1f+M4
X5gRrsR+WJoxxeykl3fsHgSGlACr9MyJe99WEXVRHrh9mDduRoL3MkhagFDCvwV7TFPUhnW46pnd
vJt6FSTDZxLFO2V6hUtRXv1yU5mW8uYaz2yu//9sKxVTmaym19eQ5bfLa5s9U2rUKWW9RIBn85sh
v0Y+CKybJnId111bxOlqaJqBmneScFyKY7PEklxeZkZYj8HbmEwqzPB+19hPrAvzZH/7M62f4eqQ
gWEVTwZMLaKYcrllfdSAcNGxEQ4nl5Zp4LaoWlGQGdJe1lzdXA3YHy3M0a0oVuFCgeQAjtRqiieT
P9h7AzIGuazOsG0E8zvIX5BEivMoXWGUZLQcVGsg+5TrX2YDjMOx5Obf8jMN2mAYKkOmDgDe5abF
MdeVGFwNkMzVdlGCzgYzAbYzZ98dXa8HXp+6aSX5Ulsr0zBOCzAUUj/U1S6NMkx3L2kNrGrSg5nU
bYvGJ+44hamxSJa3FfjOLQkRaVmIvdgZlpe4oHQYzLtydA8xoCe4aQ633W9rUTrkuRxwIYEaQ3xA
QnQ5yt0MReCag5ZcZbuW2cHcupL6+ZaX6zbebyvdK14/wgdryODmVYrSiZuVYDeFXLGXOCeb0JmF
txe0tXfnloR7H1yJSzRzLKhUwoUDuk9+jW4wGq+3zWxdv+dmBGfQIKQdY7kwYy2PZHIhAiPjt9he
yQq+w1GyTDGAg9SFoCWKSlBRfs4cRc+vZAgm2czWpgMAkv+/VoQQl2aa0SRrdXWon6rhMAMty3e3
90rfWgnY/FARAVMmPr6wWTVI7UCeY2ElFBHnd32XvszHNwVTy3xvhS0wY+SIfu6jTsuHOFROzyoA
0sXX279ia6HnP2L9kWd3U1oU7jCtP6KfH7j1rgDUrspkcmQ21mNwZqPlU4sbFzYcMzTjb5PGaSJj
RtyKfWjIr6JXBuSAxRPLcz3jxMGdlLLlV10kd6MBcjGDhfmKxWsc6gCVSm/v3VYugflCDNmuoxVX
w0FW1bIJjEiwOda+pj4wXBtNAZnuNvbsOhh0NMS82ya3Isa5SeFzjbWex7WKiNEU5AGIOE+fio+x
1oLCdcKRFJLgLluh8OXMljAjsrGrc1UDNGlCOKpWukM+dt+qUf2uuisbVOo+FJYqIzLb/qD/2Vzh
BIJ6MuN5jc1dCGim1BplJ8tRRx8sFD95FX1XK+0ec9QSKNLmmTTRqlorhC46i5euCr5ifa6VNSJP
JzxeDJ7RBSDK6PP2Z9wqdxEDp16DQpuOh7pw9k3eVBycQDj7un2vZrY357YPQtpdo7BTkX3vneIA
FcXAiud9bP0Pad+1HDnONPtEjKA3tyTbSS3vdcPQSCOQoPfm6f/kxNkVG41DxM53O4qY7AILKKBM
Zvu5Ds/1ork0hfyniXQNE3dM0HlUaLDGEyL/bOIUjhNtVdIhsH6kEhXsEu6SLsCY0INpkCioawup
ITW4L8zneIoPTg2OYyj/rZvF9dYFErOoRl421Kxg1hjqHsLupZVZuJ1C62HIb2gj+1XYuPYk4mjk
1ZDQgfGznMymzPAnTHIBN6TFXk0qiK63rlFiusVJroZx9MJYuSWQTFWpvA/a5iEtzBsrAjmU1CQ7
6DS7SicauOF+YlPWTVC3Ij/MtkTGY5dUfTtvH+Sdk3DrYLRM9wMUgcZf66vO3agLJMb63qqcXAlh
vT6865ilS/YJaijomQhIBt4GgetyY8kCjTmR8hFkqtpsV6SBcnN8DZCtVcD1uW6TCIU5fMI+NiQj
mT3JcKN+oxuVizuhAITrrgtT5r8vwqLWGG2ojPMnaptXzWmOYWv6XfAcVOFGN6NNFH5kWeavW8br
CJgJG/5xDHa2mnYhLYsZFZ25Wy2KDtAO95Qu23RWs8cdHsUR6k8lJDQ6bRtKxcYmH7JEbpPwsP5L
BGvMMmxjIMwMhhQ/JJBVXw9Vz4Z8XiGJCH94V1LMeeN5AqlYtKszJ7qV1IXhxHh5EcuAooq5p1Oy
+xtLfiDU0w/ZVVWEgRqccHVHLqgVHk09fA6mSQDDPUgXljCndq41ud2MsEQfyaGqiyulu1cyG803
psAzeTVKtLFipkDHtCiaophFAw1jLWmhg1shwcDc4E4glqldQ3u2dCgvb9vgxujdDPJAbbupw+36
cgrRmfUMcV+u9QqGqshw5fqdGV6ENjguL9Vqk7S/TPySysW4Yqeid6/frKNzj7OF6cwq11ZfttX8
Us+jCs8+bzJ3JGp9kj5lmHIXjU3x8qQnK81ER4gBFWGKt6YXTtdGtynQjG90uymqcK+616T7RPUH
Kiimcx1pblKeN4SmsrFBcpJednJgFkF4yCpwVaICm9nSroWJ66vJDUMQhAY3jA6JL3b3daORjoGK
N7sRgnsW91Sp1XcJXhiT/oqwJThSeIbh1Q6HhXDKzLhxuhHHnOiGpEOPE28E6DXGyRdYvTsP4q6R
C/aAp3XbeIUWVCxl0PaDbQozP4yrkBzMlLIBOHQkQvcyLo5NDdUhoyHDoaOjuWtN7bOJytod7Db3
tQETkEUwPaRmIeIX5h2mONTRVQCRFoimMD9FTRttwC0Lg4+Jc6G3paeX1lUifGVx3BX1t/lRPPcO
gB2eiVkNhTiYDVl0T4nu7eyj6O7yAbyfoM0wUVvf1BJYjURkV+dfFZhI0KHnWsMAF9vpJNlqGOUB
MCmkTOqHyK7c3DzkvUg3WYQz/30Rjy21pSBcRGJ/hPJL+zBmWxDRV/rLuteIUOYds0ApaG+YoQ1r
jASUpDZoipQHXUZd+3Ed59wj5lWDe6JzepaVYDyijMK8kZvZmuSh7+4y+abUBQHpfHOfQjBnV2gU
k+PMEIP1i1gHpfJJjmaE70lUiziP4Rp4rMDig9keNBGyzSNN3RjSODegD8UdqZx72RZJ13MRMLeq
I9s3T10yfq0pNAyiAGWBtvIa+qJr//nIhQXIj0LBFi9LJIBPv3obFmM9/CkBWE+1ttWC3I2DmywS
DSDzvGuJw1xc1SFDx2CPBJyZ+iTBNKX1RBKUpHSBPbz1QgFspolHrgWVNsaeBhe3wkR+rHJu1Px3
0qveuvv+yX6dVgDwpEJyZaakAgE+S0llSlYhDx2u4MURcx2HdxXMKH65Cd7r3bhJXdl9vlIvtK2x
wdTc5L6k6NjuLoiPB56LJyx6TT+CDUG1e9yJrnucHir8NHxEyPUi6YOn36nxFWa8sjHDzbU1ClDk
P8pQ6wmt1EUrvlvlV47zrZv0rtGgQU3v5K7eowL0CBFBX1YqzyQ5jq9S9GLh7EUDTfkzGy/qW2A0
Yn5TC0omS8UdNDCTy2BqL6tI2WmlsR2xLcdJVN7lwYELCrsSSVJ4NLMEeZ7EcW/Bz6p6Kt5GK4ht
N50gDOTlSQI5BjoqOsTUWxADZlAKI66ud5Y7DVZ/QUrSbZx2Smbi5DEH13Vro2VQpl39BNnD5NbI
O13EKMX7vSgkmRCI0tE7wvb3BaCURqIdyzPiqeMGsexD7vHCjvLjIDVfWSTifDg7fUFVh/2Bs8rG
swOJydPPERQBJUFS1p5ll5ZHpMneVFGPvGdnCHbieSpphoLiuYrz0cL3YL58qvRSZKFFC5Ib5lVE
MAXUXqhyu5PDeEPjb8ugnoRRKIS3Qy53ghvX2Tkwg+MegGl8NDzjWnVqp61Q6NiXAC9QsoiocR93
Il/jLuUCgj3S6EDlHHxuXmvGWytQ9pAnghJnsVk/cM6vNowpbAjI8JWSFjg0OWrhUx+GmDa5q1Xw
oVyY0GVJ5FcJwyDrqGfn9R9QyP3NdN3wGOYczUoHhO51U3smEu9mCnol2kJIEqxddigoDougGJds
DXMciQ4o0BSjmgGulbF3q865weVBkEU9e0P9sQqUZCgIQt+XrQnGyeB0GEtCFynuxvS5ybaQzHYD
66lKf800IH+zhj9os+GLG1VF4lpPKAwLlCsTl8OCHpwQXQSGoP54doYwVjG+DnYwiP6NsGok6Q7F
Yjcqvh25vhjCl04SCenwv9aPUYzXQ/i2VJMcRknNJkqcq9j6BU75m1rk9rNXn4RZxijG6/HCbmI1
QsNvN0aOX5IgdoO0uWus/pWo/XU79hHad/TpMjGpLvpyXHAdoRS0Z2CrZykFOyQfZCUFuIEXtlT4
w/CJ6oKT4tVfPyTFN/nPZdDZ2h9ANvlVEK0vhhKAubLry4+28Z34BQNMAo88ZzticJhtTQynDOQa
KjaNjy1ANtE+QGuBN7i6a+w+pKvRr2+mDa5oD9JR1ErLPS8XNjL7vHPw9LTyGVuNd0ZCQQkIdktN
NIX659l15jkLHCbuTIbSpVkLnPgDU4cX4LSxN8Z9sRm32X1ZuCGC3U6+FAXy82Q7s7RzRFrsdtLP
ZZtihn3ON0noS3vwu171z/rvdJftISY9tl71Df1BQ3CocdcVpzRO6lkgiU0uIL+IV2gAYFu9cpTG
DcDba1X++ll2nlOYzVugMF9PUptIg4wKolC1M+ob1H88CE72E0jjofyOchsZdyV1MLPqOd3jOjj3
zFlgM180w3RWVEjAJo1+OWIeJpQhCy1Fuyoy9+tQ3LN0AcV8xTTJZFoQQGVSv0Nzwk6FrEKZQpfM
TFwcF0/rcKJvN/994TRDERRtkgFOcd4K5Q7NnG4vOsxEq8eEISNxxioc59WrIoSGu7TZE+vCngRn
C9cUaKWjyUFGE+BZJ1GjNaEdI4M2gq1e8qviM9QFbSn8q9D8GsbzBj0WBhPpyqYrUlvFrc5oXhS7
vej7ovL76W2S6iswzW+6qXjNlMc4yx/WvxP34rAAZqJeVGf4P+eLQ6Rtawc8k2hTDpsATMHENWmx
oaYh6GXjOuICkYl/0AuKRtOeryrQVXMH1dpS+w26QHdKKXmpLguWdvbrs0PzB44NQGEmh2E331Vo
I6GHiXx0UFgSeIgIgwk+WVVBX5PCJB1fDS+DAHUyWTSuz/X2hSHMOTUmjaG3NUDatvCjDiNTARTc
UKvH9SsXXYbOKwLzqTinTyAjBddnL5RlXWJKb8SylXSfT7sov6XBW1AfdfLYoA4YjC+qcWjpbREe
6vBt3Sf5D6wFOLOx+77J8UAEOJiqY+NSV6+I+WLQ/QhB1uQhLI+K4dqdINpwr0aYPgbFA2aK0Dx/
emJNZWHVeQRQPJ9fhlDZ2TTye1XdFIbu1rXpFhZ441Jp+zfGLnAZY4c6tNGYANwpOk5jBOYjk7iB
PW6G/NlC77syPmdh6+X2s4FH9P8Izpw7LTi7rWl+DTVx50r6VZ5dW8bnSKkfWRettSsDn1T7wLpb
x+X68sJm5tSRyEScsAOshDlaat+VrekaQblVrOd1IO7ZvQBiDhvZkPuqCQEUWuFhxGMSUmtbHTqL
6zACe/4c74toRyEBOBTGDINGdbfsh5cQKTIpKF2l/e+JDnQ3gFV2llJAtoNtZJFUS5V7Xau9Ybw2
K2Szxy0Zfq/bw9+BP+vGZhvDGJTxcQmDqPqtQChP8wJyCFD1LyUHAs1bud0OtdthHwqA+SuJcSMM
pc2pI+YozdOUNBbBe6HBuATpAi8eiK9TaWeDw06rcnR7jPj36qDLM9NLtpUm6yFB01DiPI/a7yJt
D4JfNCOeBRDn5xcx525RpdI0Vh3ea8VdaG367qaDamYZXhhj4VrQxap112w2jmjqQJMFwMzlsE4K
3chsLMVUvlVE2zWmisqweWOOupenINiX5qaPuyYdQdYOVm4qHwww0Wvyg5aEF44RPJbmr95+y2rV
k9Eap7ThRWfFSNWq4a7Jld91Um0IgZZIrshuV0MT17Bx8y2t+/Ul5Eb8xQoyV0+M4cTGaMCQpLvt
mgOhn6WquLrsk2EUfC3+If7zsZhDvAqKzgnm922pXjbqQx3MjWx3SnODyUJJslzVely3jX/A/ADO
/rzY+RiOSky9h3cUeuDiYNnXsuKZg0ir/v+zIX9w2IM603Ot6+Z9AbEpa1NCmSNPXQLqq+oQo6mt
bf0O+g6KaJKCcxHAjK2MAVtMTkNvhx1+KZw6aXDgwMDoWAfRLtAvTHg8nkgt/RUjdTZQr8uOA0b3
284NesEBznn0Ah96SkgkY8TI0hnDIWOm1dr8+iRl4zo1cmjbWL7UI9UPShsCTqNn5bcVVAYTSL3W
94ak+Ul4I6OWuP6hz5349HcwIUuVmqoNS/yOsJkwch9B95QOoQyJyuomyGkEdQZrFGCeOxcwUe5A
PhB8E2ezVf2kxiQ2cNS3znWi70n5GIuGCc7v/4CwZ74SyExgsJlZ3m6qFXsYTaTyzMIbO7JDeX3T
2hhfVULVd4JjHY4i+onz6/JpBGP2zGA6RCVEx4MqhJAkPilISNc/Fm/hljGSsSoayyQY5oWDjE2H
HP14XSav6xDzjzwNC6dGMP7QIjPgSBIgrOxGgoZyEmxMgnaE/5xDPoVhLjA9or0ybwFvKK+04Svv
X4L0zhYVS/lfZB7JQfMRAi+Dko5mT0awSXit2rsN2caicX3+av0LwBJyB9FojzJ0HVC1eKiqXWo9
h8GD2okaCs6Pf6wWKJEx0G6jiikzIZOAH0l35tUKOgKeD9Dj4lCcisD4MmmbvRBDir8mvWgep4CG
hlsncSB4RajcpcQ8GISu50ItW3eeKCZ2xok0XrXNr8tdcCDvBnFrEFwcNsmz4WWeeX05fWkPEHZ9
td2ZgL1CSUywAc6bDmftZNSKZyGqmbKAuUdppTaZpIgaPKF8FTTY0C0GRW2xD9z0CNG0bOM8SqKB
ZL7pP5jMTQkawXpYOmB4R6gwu0foE69vOe6uXtjEfN2qkahCA/z/oXasir0JASzq/28Qs4mLcJ5G
DkSbbUCY9rVkHIgNpo7/LO3459OALUM1IT+C0ugpxky9I5sUGGlZeST7wPNygOZobQuiB2/PqbhG
Y9IJouvYFKc4ctwO8PIYjHudmexAgtA9JIEd9l5rt+qvIQ7zXOB1vBiJVO3c0QHaANzeTxHxoo+1
poIGLoascN38Jia4EHJ4vdW5mFR/Wf9WPHcDvTUaax3I+YA57BQNVdKy11qcKfqQ71LbxIsk+xuD
oPmHihpGBkBYcQphTTLVUhPRUVEHP8NAGpT3oN2cap9687BuzTmRPdwC6khIPGhQEz7/XHUBIuu6
gXcfnH3zql5p/pC7A3h80WIQuuqnfei3E5TWnrIr82a8HW/eKm/cO3sMrYPGXsQ0ylvd5c9hNnPZ
T/IEjvLGmz/igO4ZeXwWWHz+sjq1mNnPUZ5qatAAAk0l18FVvpNvG9/aW9fpRfsm+d1FcWW6ya6D
lekx2zQijTfeBlmayLhro9YlymHA10HIkyRHO7oOcsnP8Qhat5RTY5gthTAgWEQhysH2r6BFEGXL
vms87JpXCTfVeMx8c9AvIjPYJam519sG9MmRvCmT38ho+3IuVErgWYteFewY7E30ozO+nFG9l3Md
20UlUHQqDynUv63YTUUtodxTGgKIM1U5ktmsDsZglelYTxZS2eG73XWuHUD21LxbX1HeSYPmh39B
GO80Q0sqmxlEx8kW3U79Q9I946mC9mjRzBlvIyyhGC/NSaAkkw4oOziaTgLhz1TgHvPKn10lF8Yw
fhiog1lIHRB6/TWN9kN0gwurUjzV8Av6mveCViLelR9RwcKxNvdTsX1ezVBXOTUcPMfzx0yLXUnV
3Cr8CotP3XqPssP6l+Iu3wKNNS5A7zOSRui3GPdl8ksqBOUE7uKh3xknNCo0kD85PaJjkIz3pEPM
MbqXhhw1+ToukJBx3tA4T0ev7D/X7eG69+J+N/99cUPIOnlM7fl+Rzt9UyL7jnN7g2Hz7f8GM+/m
BUxlpU7aF4BJjIPugEddw3X1bx5iyxsCs4umUiMSSWnjZf1LV1zIztO6EbwjZ/n/M1tnipUi7VT8
/wqk27vvXotcZ9x1qaj+wjsNMASN2IlEAcS4GZxRUSi60+ED8uArfega6r6TD3Zf41W2XzeJ9/mX
UIw7S2GW6EGJ71JoyH9Osa+FL6Ud+f8bCuNkEsQQCOhdG8+WL1Klw7T6iwktob8BAfcemCsMMGsz
O2dqVcdsnNkU9SsoPUxoeE0o6pLkugAEqP4BYZ7JFUGnHAkBEjWJO2mRb6poFIoVNxTRxHCRLEtD
tgp1WvCyn+4YtUDKHfTckGvRoTUS3IBHMJA3mAFcXzVOqRbvyrlFFo9MjJP+SZgtduYQj5EaoWji
dRYkGA3reVab17Wpch3MyUwI7mNq7FA/3Zq19LoOzjtMl9iM99ljo6ELH6VoNZvQC1vdTo4i6G7k
nacaTlMccUjCY/LgdBlJOIUZ/GXuuUJzbd1mna/XRPVp66CtMTesQ1MFsa/a1Uum962gWsvbXniy
wmHQ8AtCI2Ynd5YaWFOEaGFR3BzQ3N4X9hEChYJXOs9XZnnJeRRYcTSLMbJNJEdH1EVQCjbq3LTd
5X5DvMIpt+sfjGvPD5A95/gXzlKOeR8W8wNCk2uld5UqaB6ytOhlZFpS7Ih1NL5vLuCYJx9y+GA6
A+WUBxkQN45kN8H8qz0gyIM6yaVRBl700LeGG3DVie5JvGsFMpWg8kSm0kHW8tRULVMCEMrbyL0g
Uas790URbrW2PIYxhg2VryYYBNbyTv3la5MBtJx20JtsPvWNHt3MTQjaKyPK9mqp3tIOJdxSsPu4
yzuLRoKxVEf/L5ssTQJlKvUaSRUatxeBAYkh03Zp1W5bdXQHzOB24y2FWKASfq1/WJ4bLYGZUxTF
+BIpHgAPmPBtI3R4Q+lhOKyD8DbFzPSH8VPcpDDTdPoB5cKpYtNEtJas3RTswMFim7+MSbSI82dh
b7voKpgFXCBWgYGZU5i4nYVj5PlSQG7B/udhwNiL4mTfKfWhi5t9ZIwPZvEWo3N/IhkYnJQLNQsF
naVcWx0EPnTLgkKUTXhKkqpKaD5uvB4igejOpTlx02pTiMIfb1NghuYfHDbvCd682kaHDTwmo/da
RDelUrxPgex3mK4oyq8xErXr8c5vGxEQemYqTgJWK0Of0qRThqLxgkijPuJSugevF+YDhuBW0/Kr
oe9mLXAJRBaKmguWlbcl0RCvI/uJ4XyUqE+/7TikNa3GHC964xftb7v0N0Sxh3o79IK9z1tXG0ND
84TS3LPKHOCRMkgkVvF0N+2Xoj5Q+lZHn3Hx1sqfwf36tuCU3jBToIOI1UBzMG5BjFG0z9oRJwxW
FCnlttuOqDf1WyW8UYytrWwxLIcb1IsqehVyU7hLXCbYD3GsSZhlQdJA334N3p20r6ut/X4vPdvV
Jqo31bPglOF+PZBYwmFnzXs2dW1iQESq1Ra3zmTybOMI7mpN+ZDpUzgI/IS3/ewFEnOeJUaf29GM
hCuW66huIX9gqE0PBHcZbvFyicO4CRksjIDOOFmDTlll37mJm11odw0y8n55Wwae8bjuLQLL/oSQ
RcAPevr/1jBCMqIJbqr8JY9l10lFXsn9WHjtKDNlmwPGidOtNtUWhnbyAcmrnekpe+URqke65to3
yjt5mDy6K28LvOvc6W3dQF4oQnbyX1z1FLdJAglT8T28sv5FukNHroizXYdQ5/+DDRFLDGbHdXIC
/k8JGN02UV31ubwI/OFgH2o/eMgfld7PPA2K3IZPPhLvEvMH3t+8KJe/gNl7CbUkTUqwupOq3saT
vC3SyZtHzCb7tiurw7rBZ98SrJIarkyzuCZGxHVmTfEKH8K6RFtJK1/U0PsyHU+L7roO8s6Cr8dH
ciCUgNMMCWdmQzShQbTGHBK8KGXXaq6r0uvsR7nad0Hlrht15igwCjHIBJc/WIrBtXbqKGZsj5GW
9hBkxJR9XPSbsiWuqj6vo5ynVhmYeUMuNlwUSjRXK8CgLf0q/0A5ebjXq0187H3j1h7AEeqtI57t
8D+AKKlgGhusyNq8xAvAXDYy9Kuj7d2wPqj2PYw5dGRvalNwRPK+lK4gO2eoeGo67P5u67YnVYgv
RaRjSw6yep30l2p+15rv6/acx7fZoAUS431yauRt2Mw+oRS7qXIuaeM0rpZpoEcqWl/pdDfJy53q
xP5Q11+FIbgRchcUFspoXEMDApuHaCt7mhpnXlC0fDmS7pNy09ieQb7XDeU65AKHCTq2JCWaTmWs
qH1J0VVKt1Ltr0NwBlXntfyxhdlfqTJOfa1MiSffmXfKATpp6l39O8VtfW8+NJYvPaGvevIiX/Lt
zTr2/F+fHJp/PuO/0H/ayRZ+GSOJrIURlnHoXkangmz5nmLmjGjfYwCyqfFa1vbriNwPh8QjCgqO
CfZLJgRZ9qj2SoAFTfMvXR89U/kOQbuvRoIdx90KYDi3kd+d3yUMTjpGrUoNOGg87Sv6UUSPEqTE
ixtD2f6FQUh64D5pGlCLYICSltQ5oSp2QiJBNPzbdrpPJwE/X1UKdjd36RZIzJ6rEnREBBWQevUO
PHJ6+qLNOnYkFjjF+VzU7BULICaUymWCLA8qGJ5T2ldTh54Is0K/Fn0qav2+ittjJBfgYX1Ui+cs
Cm/RkOlK0bRB26COGu5YVJvJjDyrpAe9E/ERiRaBCbJtYpSmXuK3gaW3djaFfiWHfiXdr3/UeVuf
7QuoZOPBaZuIe8xHJaXTq0pn4Jk3vCftd9d5Ez3I5cVYeP3XOtR5s9q82gss5rOGyAeABAZYYHd5
VXfZTdhtUTjySeOTR8eXqRdQL/8lagmeF+rcRDAtYfYZLHrss0sfqdLbIO9Ds+xNrtyAvMFdN4z7
pfBW/weA+VJ4iBRjXAIAUtk+1Y5j4yeltu0afx2He0QvcOa/L84wS8271GyBY0TvUTq5hnKnxL/W
MbinyQJjtnWBAWYAtDrNGGObujR+HQrixUqI0fl7uxKU2rjrhlejDjUPSHGzzYsoTIE1cgRWhaka
QNWuDHkUEfU718MXKExgg2hHj4QATv4QW9akKJS7Fpr45Fs72Or24/ryccPMAoyJcDJJek1pARbJ
V4G9sfAO7beO8ojsW13ty+htHU6wggaTQM0sSVaN8c/l4LXNd0OxC7VHIpyD4DoFrsWzwj0Yfdh8
kF6M2oT6AeJ2emltu1d5A1EiCo0gd7zN3PrW2JkPrf8xuv9dVAwnxg8wmyBSihwyXzmAa8neTQrI
o83mKmisw/oyck+IBQxzCBoRmD0D8LB5YVuCOj9z1Zd1gPPc6Hz0LRCYo6/UtDTWwTGBF9M38ntu
We1751nX79XyJUS7N/TFbFGPCv+6tQBlotsQdkhGxQA1CkSzrHRxG/fjCBVAy/Y16wuiX9swu29N
vECctyGCSG37ksvZYwe9+5LmoOvun9YXguuwi5/EHJVSKxOjIPhJHe1dy34oim2V3FfSbh2G90HR
MgCKPUgvoI2M2YZp0aRd3pjQr1L9CGxQ6TQJbl3cl9UC4mzrGRGx89DCffk63gyuhqmkbfQ07UCy
8oWymlBdSQjIOKmZE3BZZwCkx/Y7OwQX3SUSNWAqmb5lF/lS0egV71MtDWRc1iGxWaWRjTVEtUD2
B+tOsV5Bs7f+pUQojI8GFO6glbBqTH4PNuyIkbp/b5zvdRhe6AQLmYHZNfDoOuwJZvZ5TYcSxqQo
5eLBYejbCfIY6yCzV7EXjQUIe1rZaiGHagWQEowBKXlwSt+hd2CAqOllnVO/6ERM1rzYtkRkfEJW
idMnkO30zBJM1qiaYY+r7pgd+684E2m1CdbQYhzCdtpOHXuASflj3PpD96QJwpnC9QaQx2CiAsnr
s+px00h6NbYoOhhV/WiZZb0fRnVrldMrOF1jN+7tfocGndGPwPt2YZvJa5+XJaYwN070CU6Ho5H2
W22YGsFNhRcAZ30TdFDMOi5s15ajtnoo50hB2Z0EnklQUJiBKyUf1HQbkYIyb5mXWMwyVySXpRTS
k15RoiQKBqOp+tR7QV8Qb6GXIMy2w5WI2GMLkGwMMXqu+HnSXacS2KU1kR4j7yyGOjMSXcgHgf9t
tndxo8S1zw5rMiD0Kb6BUbQw+1jfdtyPswCYbV0AyNQmjpUCgCg5prc06CFFbtA95/pGyf5zUxAC
Oaocs84OkrygGDoFw+zHKEcDhBHy4b3oP8t+u24M7+sv/3/GmDJsdYsEGl6kU+gRrfZD67EZRNUT
3pItUea/L5Ys0zQtSOlsBT10xg6dIDr6aBIbL9yHv7DHmFMGczSGFswpUtKnORTgEYlHnXpljZp3
sFUtwbnBczEIFvwDwpYVMiPo1FoGSFBmrm3tMNIuCPe8/YL5LjQCzULjKKudmpFVcp8PFGFKK/do
bnEyNxvu6d9slQUK2w+RWQZRehV2qGSbKt8DGpvXv8Z51Wx231lqGOl7GbqGjB0tumJIPgLBRAEm
0w/ILZjtTTTsMDxtB4eiesEOjZtdQaDlhP2KV+b6L+Av5L8/gCUcoJJEK/QrzunU0KtsNzCf8vp1
EPGAcbfRj50smTORI4gb1rBTUULXRmxIHhzR1YW7ieYmGaQVIHvMdgQEo1arHUWCJlOfjeoBDQ9y
dsjrDRXlLnlRHg32/wKxZ4Kaj4SGSIchi6j2V33/NEp7vXmt0r2e7de/z3l1afaQBRhzNOi501YO
uJ5AOepOW+vBcSPIv7hm6N4e3ZeXyXM3x83GdPfafx6QYZCZh3qf0ywZLSBTB81waY5BGUEYPx8/
YiAY96dpTx2oEmEb37SpX99LnnQteeWOXGFo1C8Phbdxhw15QA3tST8SX/Se5T7JFqvLun9mV5An
kuAz9rvyQK7zZ8UvGpc+/Jbe61vl7qL1K7e6ElEwCRyI3Q25Ouj1aANVTUO3jkHxf7TbY9n4evye
mILuMR4YJkKgvoRyBZKrzNUC3AV60s6H8RDn2whjTq0FLoyp2teK46E1wW2qQjAGyD3WZrXkWT9C
UW1WaUprgigKElxN8wh9CLJbxGgJjtxGugnKg2G7UfAbd2WXltexerRivxGJ53Af+MtfwD5s7apT
og6/gOTXmIaZiG/02yK5CslVBf+i9wEevOtblY+JvNlcAINoB5vYNDBM1kSQbPLSAGkmHQpEt1Fx
K1WXIVrqAjPF6DoGcoggFJ63DWAT/aHxhVSQYUJz8DQWJradpRl6/REFNemriKcapRTok7SDlB6y
mpaebYHTvrSKAY2KFMpiqITgkWpPMn5ZY++6to8FO5t33s/FQKhLgAgawpWnv6mlUx5XKkm9oLqv
tZek0vDNRS3BvNi1BGFu5ugqHZs0CFNPlzZ2eGHaN7gu0V6wvrzLzBKF2T/JOFmdJMMUvDNcq9Rc
S9SlLbKD8dUAHHdypgDBiO96UAcWwAAjZygaF+QFSHSKYuxAnTcme9mIbTkviwos2RKpnqnl3FaK
BAHl4dI2212tNoLQxV24Hzj2bI1T8H1OQZR6ndHuBmW4m3DwrG85rpuh8xcybOgDklnNX1MJjI6k
gKiLT03S3Tjc9OTtLzDQXozDE9dwi70xl8geZ84Emj5TxiRq81ra34WQnpe7Vj8g7I15QCVU750A
cagGPR1UyXE7XzdD4cUBaFqC9l6fa9fsmzknaPLOAtgB7ssyddNv6Sa6HC6LbXaJN1p0BFkIIt60
Ma9BFiL4TtyqPeapwb2n4ZSy2elHBfkeu6zh4jlG3B0XcfYYX5X9Q3yIfbpDq8W6sVxP/zl+2Hyj
EaMjljTwizEJ3Zx8tuhAjZ2vrLgtRUUTrgv+QLF5R0Uf7T6KYNlAEh/iYsdoCH116AUlWHUuHTDJ
LGvWdEW/K+h00El4eqKmZlJ1clmmHiTjt85R98gF+V3twxdyV/xC4lG7h6a8+qWiaIeafebl2SF+
WV9VjqknP2H2sMUrtTVrYpRSkaKZagx0dwxk+RYUGNQCrUSWRJt1NF6C1VYMtBjhdYK5Y7a+DdX1
QOt0WKyn1KUSgpdxDLLQbS006HjFFLt2G+6V5Farmi1tRApJnP1yAs9EFxmjQJCcr3C26FsJpakB
ySbfSUo0x9/IkiBe8u4OJ2hMlKnrNI/jCGiadt8g3TA1m6oGpXn43GoI7EjAHYPmL0LbCSgTeIwR
DN6NihUOixuwLeKSL3pe8p4vJxCzTy18hmh2nkoJ7JKku8DY1vZGC0GRJF8ZwWssbaJMcqsvDTxl
NNyE0UtIWzDNbpDV8azENaLL3vyUydtYPtpdIHIwzpay0RiPbkT0j6KHgtlSWhSnZTTgt7XFcxp/
192HMW0xwrFLq0d98uF8vg35CoFbc3YR+mRBzwjmCkQVVlxNi6AIEtpY9PFC/q2/zTJg+9I3vPjR
8NpL5VBuetkV2so5EfGMx/Q5Zo5Q22WzfiGVMHygYu8O23GjfgTv6mb6dNw035Lf2bW5TW9Ap6gd
6J0o7nDNNTRIglizBCIbduQRA2jKrIqOiQqqPZv5FW2260vKtQ1PG2VmbcLFm9k7iSRrg2Zh0LVW
NTD8fKrJdiTgIMl2g0gMmHNVm+U4/4VidkwZIrtv5oAKFR/smnK7d7LdaAkM4twGTlCYTQMK4sYp
a6DY8W5Qb9CUL4iP3I+yMGM2c7ErIeiZq0UEAKpCcOAp6rZhJJiN4oV8x9DRmTQ3vmsGO+EWhpVU
RR3UNS0MindgVLWhQhn/igM/Uo5a7+XxNokggSmLyj68s/QEmYlTkpYUmNgCcljeQTE8T9HK8gvJ
wQl1isKvUKQTpbe4kKZioH8UXTvIezJHieLQINE6FEqQpUnqx5xcKa2ExJ3bjK1LMUIqjXg/CI4S
zlfEsMYPKGunbNMxLgCaTbe5eSsr3+bwub61OEHwBIJJ0FQBmbRyAASxPXCEVpZrHsgRRDAiOc8/
fZPM/WaJxBbr6q4xekUG0v+R9l27csPKll8kQDm8KnXeOXjvF8FRWaICqfD1s7Tv3ONutqYJn4EN
w7ANl0gWi8XiqrVAn/Vi0GafRWCbGcA0QiZMpOb32p+2+GYqz0jDG/NYjkmg2MDd2K4MljjbSHYp
M8OphMqM+apGMqQzf6Yqmh0z0MUZ1cM4GPeZlAp20kpAuPhs7qIrpyxRjA6fvbTIqHU4KG8O8JJV
8F+sA5S4gCmEoNRVt1OsJxHpJug3Teasv6WOU37GcMMWhAhagvzdQGTvK7MF8UWeOKK+oOt4BD0T
dDki+YSixxV3yVA0ZdXHKRBbxXMtH6pCMLprR/4fvZTFhAEahuXvz8JRyUjaRhn+/w4PtU4Te5mc
h4787fYcrqALYWahtVAMvNPB1qWZBfBhQFO18Ir0CQ0yQx7K2gaEjWaMBgtI1s1+w1zLOfZe8wKa
m97zIMJOwlkUGteGC2YLCLHjPFavwNJ9QpRsUjHcpv5d5+axn6TNRFURUvr6WASNxyK8AUodPIzx
Vca+qJSm6BsU4SbXeJE3zJffyn10tE4GRIxc61T+qrzyUOwtQVz66jG63MuwbIFVxwSjk4OX48uJ
nmWZSgQyHN5gmnPiSgA6/lEANzxMtcpyVy56YPn7ZobkW611kAgrKtxZSqXVfCUFea+C0tQ9sFtd
6tWg9DN9bYjUYOhaBoS8ScsKLBAFdHL6Jk9eIot2L8NcY+00Obe3apT9+3m8YFKRXujAsGDz8f4Z
1aDgTZZAa5mho0d+0wp6f9bW6twCdyBPDd7xSQ4LY/3IogMYQuTs4OSd64gk2Bcnv1ob4NZBloza
rMWfVA0tQQGZtUAN6DHqTATq6IVTKJ4l2bbbqOVxWrgJoQsQbZEziqCZXxWZK/O4yy06Xdp1S4cS
FcDMt4sQ3U79jL5rLjlKqLc7nr6L/PobQ7l9O0A70t2X9/pd8vvfUTRwzb/2vw7ys1AjKaMDfSbY
rwsQPh1AEcmid6Pc3A41qzv8zAp3KkD7imUGgxW7e8pzX2kLV1deb9tYdRnQ6QHIpoOEnUdr0s7K
OqIxVJtR1lCpcUocbWNGM9KNGsTBkWBTr50BCM2Qa9EVW7N5IoGu0aRYAQOz10JS1GlVV00EuIHr
XAO7zAHvkIIykYJfLqMGjRi0mdUBrjHfoR1AbrZREqAnzLAhkBzcnryVovmFMYdDajbIbNpKgbG2
8Uv1NEybsgnsPFDiramHo+bX3X2Z+nW0tdGPftu4Khgpr3oZSeD/0nUYb+66R3l0pVfQFAfD5ldx
MvxTn7joet+8K1s33oHZEg0tILt0Kw8ap1A2S0Sfs+asZ/Pu8IUOHV1WzTLvUHNo8aLpbGORZOta
0Dk3wd3QSOJE6EaHCVr4dNypgDzOPjrmMieUbK8T0YSuvD8tq4szHvUqOBNfOhqrPNcroEi9mIRd
/yDP39Rsa3f3oPC0+t+2tiv0TyhZAJkFHVf5eyeSAlrbLAhwC6+AjicZ/rYdNWacUQ3jhXqTZ+Fp
n6mCCLNqwVoAwKq5dCIti3oWx+SZkFxFDyzYBTtXKU9yqgu8dKX+ht2OWQRTjb40JHD7sW0kuYES
Gk5xA7CAQzk9Kc5Wyk9xH9SmHzugYgZ1Q4OfgufDte1xZpjfm7nF4p6hrdJDs5ojbRTtR9bfKdNr
R/bKv2P4LwbJb8VsQigiyyDBkBp203cyq3spETHkiEbEb7GmKsxpaeZKNM015/uiOuAmEpk/5H4L
oLMgVK9t6PP543YbBWyvy+VlTMBeWZ9dv8+Gj9shbO3wWYTd8LQLoeCrGwEhRts2PcUBF+mArLTp
75SpkjvU8xQkYzwHrQke79s21yZxKdPhgRWod3AAX7r8KCUauFaWAy9/Ri89xGAk+bVW3MnZD/nL
bVsrU6iAkQAChhAFBDUp5/s6ZUoNMmfc5x0UflXdfCG9OYeFlYqEMlZCowLuSbwwLkrB4CK5HFUs
R7j42ghVKcSslSm9i+sHNDPdSQrZE+0ukbXQNpAe3x7fymsQ+uD+mr16thgpTnkD8SMdnW1dFa4z
Wn6cvmmTupUkc9+RlzZODizpfCS8EO/QcUR1upvNEGS0XvUsAQug7umKoOBwXUmxIeq5CAiDERnS
Fvx8pHLSSbQmLQSvi9FNC5yGwySB7TD9nSfFabIS4kNEtQogxRv7jTW0f25PzdXS4wPwHyB6y3A0
NAxeLkg9jSopenyA0rDYxT+ug2gafkRSx4Lblq4c+svSF1DOgQD2FzjlLIbrY1NnvQ5aVczwe1Wg
18tpIGKzKJaMoO7U0cjntoY1CcLD1d7lzC6fdWY2q0kdaQrMNijn6CxI8X6TF8CBRmAWCm8P8eqY
4mxx3g2tmc7IJExm2lluUWFByfa2hfXl+s8kfr2bnY2GtETqMtjxUvvOTHp3GA6tqAnrqshzOQr+
mdmmsjNHPWYsrv6krYSWFNWt5fi+b5iganoVDRZLCuSbwGgFyl2VuwfKZpoYkd5hbbL9UMg+MY9N
lruT4o2LogQJk74ULNGqO5yZXP7+bALlZLDkgsGkzlSfIJ6mCn0GWt2XDcnra5E67upcnpnjvC+l
LQNzLcwVxuRq0c5kj003eVr1dNsvVu3gqdTCSWFC8Zwb1gDlWGWaKAR1nfqQRBYYF8tAAhDJFALx
V2fwzBQ3pNLMHWawHhEDcjz2d3PcpvkInt/KA7rsv1mtRet84UlGYZ3bUFS1B1JWcEVDoyjD1t+t
pNg3qE74EJnftvoo2F7XZfzFI/8a5Bu1DUsCqZqMHawq8k4m0FNIu0MXy7uKfuuT5t40TJDvw03B
0GrRYnd7FVd3N9pEFNtaXun4EIkmTrABNVjFAvKPWaO50fwjMkR321VfObPCLWBdqiCwzWBFRuYn
UbaTkyykIB4vDBHn0Or5hksubuwg0Fgw65fbze7I0MYlbEG4U2WFD3VNNwPreeyTVgeJnD+iLKOL
es9W5xG0hujtxJF6daqq1GzKYhgQV6YoHM0B10rwLZlSL+hjWI1ff+3wacWUSENUSqzF647jFdpn
VwUgJHKZvckihkfsn2gKCW67yLI4FxWlxUHPTHK1FjDmVJDRgMkCCwa+OJycDE+BzWemVK4sIroQ
WeMy+dkmCuhtMJH64KrRcyw9mc4p0Z+TKohFIuqiyeTy+MEEdUcFSSjPZE0wSz5UQvoZacFbxbxm
VPwcryO351JkcTnOz86CnEjgTUBKBRmvLOwN5gOeGwxoFImxs6OxfC3S8d6k5Ndts6tZwtkScntC
qRaoZg2zMeqSZVP4iS4qPF4nvIubIKkDozQqZkByXQ5NrXDPRfaOPEE6Juytbb713UGLfUXdorOy
rbYlWtDmwo3QISYnronOZ+Ng0Z1GPNCCCq4yq9vx7GO4eW5TNBRNBQbMzKeSTgHJD3i2EBhZndUz
I9ysFhqeeYcGI87zvdaOQYM++Nvrtho3UUpWdB3FTqTMl3OKxr2i6NmMWIYpVNivDqpCMjo+GlPg
l6vzdWZo+ZBzv9S1iGQNDA1AZ9foJom1N8UUxK5rIwsRHHrPoSGIZy4+y2sLRS0sZwkkkKaXWLqp
qR7Wjkis8HpZLs1wEUSy0ljLNaw9tAxZUNlyFEygm/3npbm0wrm7hGe2nvUYjD2rPjS22wKov+jH
YAhema5dYLFjKQvTHLIEnbNjQ0guK0zkPnpvbkChuG0di7ja0G8GU2UCj74OTzC2XP/hbADu8MUa
1c5nMupjC8BO7ybTs5YB2uwnAH4aGZT5KuxageOtLtaZRW6xykQz87iQcZ6Z853VtS4oiB9vb6JV
t7MhDwwFOUBZHc63mTXWVjthUMAt/KiqQX/PdSvaRDkYbG9bus5T0TAJsDhYRWwEQh5CWBBpHpVJ
b0EIWu/VZMt67U7vVLf5wNv1bVPXnaMLNdhSpjEU0Per/GaiXa3mdmkibZw85VsoP4/gFkILycGE
pLbb+JAP9+gPRdSzoq25yLldbsGULgWTl2m0nuW+2PviOD90wXzPwkfFAxLFpW61ofhjK3Yd98UI
Ro+9dxvAx30jaIN+m71BD82VfcerjyDZDYZ37dftmblGxHEzw++Yum4p8Cn4wvtkk7yQdyuAsJTv
BPiCAwkGv3fnPTqvn/AGlmw0YBcEbnCdwlwuzeLzZ8F0lgEtoiM+IFX2bfuumC8K+HLKh0nDSSFw
7pV099IYd0SkaPOopRnG1MJX9JNmBDEqn7IdsjaMyHMbBTMRhKRVNz9zPW5DTQPLqjSF6xkFnoTR
ezpbgYnckEVbS3QCrs2ltrTuAdhsQbyISz5j2Y5YLVnYUhA/kTR3EdScWAMuWObT9lC+33aelduY
Lp/b49y7Si2dZBbsVflrj4ch+a4kn7j9eU59ksDqO4Y29TpHcJisbSpU5cCKh5sDAE7LjJ95zEhQ
e82LCB4z3kfZTkodt4gDJXHcnGxV+dX+d1UO8FkBqb7UAIEb5OHiTtrN+dTAYJ+HQ/tp1W9jJNiH
1y+A2IdnNvjCUWOoRIX8D06utn2eq9mn9DvL00+9jN12Uh4Uoh+IUfgyetzxnhPk8ztAnYK9eP3I
wn0F50BZkSb4DIwUGtoeMX40UfVYjnWoRJWXqm/zAKKa5igtIusMDYBjIXhrWdss57PAOVReK0bp
VJgFkzlBQ4g76++zcjSyB2sUNKKtedG5KS7w1RUjjdVhqDLqji1p3djyNfpL60Ik23m3tdh/E3zO
LXKRrja0zOpmWMynl6zZoG17kaGULOL37LWz4iCBEqP87zXPS8fiQt7YIiGZF6uj9Vqjj0cX5Vyi
ieQCnF0CcdYRGOgqoGsgTehKA3O7Kj0yrQ7QSv5WSRV6AIyn29FnLdidTycXBqQuIgTvTggDGhSy
xmcd+EartzyS/M6yXfrvVZllHlEjAem9BYAD5y9z32RdIcM14/LP0IMM13Arxy9FOIq1/OvcDOck
ahMxxVp2QD9n26ibTnqvB7LaCG4Xa4nyuRnOK4y0j+VOgxm5e6qG5VDSwoqgIc/c3l6l/0dI+Ttv
nHtoTTRlsQRLbQKyvAJcwum7OfuqtQHqdjbC5QpveHPi40nKFdhewtVlMWZZM7QZLXoTC5Tj8qSw
x06pZx3g6wGsyb/BsTRuwJqe7Spi2dSlZcSeJKJ37zMaO3zW0nqvGyBbRVOaCOizGtgWdcVFGgIv
SYszn51ZWmHS1GoTiGoCxp9kL+iL9HBL0PXAEuH5vlRlr0Z9ZmvZsGe2IN7J0rzDqK2W+ukwwyaM
zdlrk5te63yU2uRjmIfeQK+van5YJAG1GjQ5xuEosz+SXYZw/10h/1y68AFE22ijtMnS6Klps0Pf
1V7hqLvbS7Xm9v+DtwR8CPptnD/CCACkiwi4g3pSCopu2QRpEhM4o2gVuD0sJSTP7RwzI8m/x2o3
tCGRDjVKxbLoxiGyxG1jBy30EDOAJduJvdoKKvJSy9/iJglqkgtO7dUAfLbe3NzFKJPplMC3qiLs
22eJeg0aViqTuKWRLqRdSvp2e7VW82jQ3v7HnblNjRxJsmYTm9qwNpmxk2gg666UmWiw9Rl9dCZU
sUS00usp0plRLuA7TZRS6JtDD4Q8WhQ+axyK7r2YlaBT4rBqe5cuhclHoMFbZ5+LBIW/fPB6Xy2I
S6SAi6rz5b5qtCmyuj6FWpZyxLEKOCl19WQ7Z3cIJqT9tGOoGo1PyuiZw8vg7E353aKiLuMvtOqt
r+CmXs8nSgYVX2Hd35sfk5dsWj/bdW4ru7rXI0d0B1/e1d5PsCa6f/A8KIe5L4VF4PgiOvPVE3ih
Y/q/E8ItiALIbIu4ht4WycxddfhEqSQF+fHkUxmN9Xrnj9SwBEF99cYKBZH/WOVCaRHHTtIpsNr6
lluFSeL+/nTugF/5leCyWmHUy6XVXFrb4xC+uQVd3W33XwtW51/ABdhULXM0TeEL8tbVGjhC4tdE
pNCiqXCnGwvN445qlNmzwoAVedOVAd2qmxTtDj9av/xhuNqvyYsD8h5Jru2nu2rPgt4dveFDe/qp
eGlY7wCU8nNfvAkX/7r1WdyZSrtes9nyWYTmVucaRYPmON2ct1GeKF4dt+OrxGzlSUmGavCsIen3
HU0TKFWXKf2tK5mOxuhocn6ASis7sE5xTnJf2r0bV44+Pc5j1H/ULG+OCusidKNZRvcE4igaTknW
JaE65I5fO7hE9+koUbcnxKFukjRRHJR20ezjzOi3pcW0Q201KAA3kvI4ytR8RqEjRV3YsnQgOYn9
XnZDtM/beIpd6EJRH/sKxXVtmO8qyyk2aPF0Nl3V1UEXGbmHh6zoVGYdlIczo/XR2NG/tpKBSycU
udN9YevOfa231ndIbtinks6EQiLSVjPIUTLgtCNDh3hCMuahEVmyX+mW446ppKOG3GkfaZ/Thxpe
XfrOGBM8dM+VP/dl8iJlDDqeSWk/9AWbIFeqtxQk9/OsbHsCKI6n9hOaEjFth6SJIZZiW2BR9AaH
oJMJgsLj1nbwrm1IhTUgQjf9njpO+2bPbHqB9HEDmvcxue/kON/bLEe/H6qrQTEw+U/aqOwR5SH5
g/Wqs2MVwD9uZLdlSCYLiz5PSr9r8dq1j3NdfpSjIdZ8PH/Zr0xm/SlpJpP4TSNXv6LZksIoMWnk
xYBObBW7JCXO3KLV9zSbFBPo3d6pQtTKdOq2UWSUeM2CBK+L9yaoA9mZqjxNYxc/6pGaoPpJiuiu
Q5vuAyoBCSBsjV1+Wm0cdSAdhXAzJr6VbDdvLGcr65X+IEd5v09KTTpBtQ3CNQS9SsCERdMfszN1
r56zqt/cjhFfJcVb+2TZ3mdZmD6jFJnL2CfqKX1CsvmZ+Q85tBh+Vm66Ue/rXeq/DwdrN4VoSRBF
qOv+7OUi/zdI8k2IZdLVDihHkH9sflBU7bbJ81B58yPISz/mwA6yR7BQWkfrPrqzlpApQvGu5iRL
g87ScQeBBi7TWkgKdD3OMfq+Ru/K1JxMfbaDiA7fy8z+mbf0aFVYNKOeBJnkNdoWQz9PJbkDcuyd
fDBrkCna0k/0vzXWMcG114ZKn6Tgogi9TuvZbNGEF6jJZ9yMrlFbgvb4tRh5/gncwThqSVFkCT4B
eq6+nBhhrj9N+vjQUlFNYfWG46CsjfgCQkQ+J0kbzSoJlIO8QunCSOsAILad73nS6GGrMZyApoQU
XkKRWy6aFESyKMvVdSUo26yNF6W4/3wFN+VW39a2jFdEDy98d5E0bnRpN5ebJhv827tqmbirTXVm
iJtYZlqmhKfKzqMNRfGc5swlWXQ0ZOmDpjY0JUUbaTXTRZ8WOob1RXWLv0JKRe4Yo551Xj8cNJys
k+3DfxQcP32Mi6LPxlMm4nhcGyVwwLa6SEuYKDhwoaOfVFpMsCm3PyoL+YzxbrYG+AXeDREuaX18
qGtCtwwof5sva8SJJfddixk15Zd49LTxYBQnHKy+DRCepYdpgwZZJbi9jGsJFFC64PbWQH1h8E8/
zEljwvqqQ+StXINmh6RPA3QUCtqYVs1o6DZDhzkM8eJTMZ3KhkW4MNTQPshxUksntf9zeyjLRY73
SPDg/scGd9FDJUFzNBU2Yos0odL2bNfksahhfm2DnVtZRnp2mETTpNFGgRU2QLEnb9yB5ZA/8NtR
yN90RUOA8Al3t4ByQmvilcRcalYENHwwBdmuYAbYfsCBaTcz6BnrndH0pluhapm0tq8TTbTd1lYM
BE34gbaehUjqcpwg/8srY3kMqqVjNz7m0amKBefD2oKdmbC4VpuYVk29EB16TTW5CYqv6CcV3A/W
Dr/zKeTC4aw4OW0GXMhz6aj3k69N+Tcwob1mUvEJoUcvLXSX9KL31PWtrJvL8ya4ba5Q8EaOWxcx
ETZIu400N1c2zAl1MMSiq34e3UZxrVJEeLq2YIDKAHuP5lG8rHIBWaeTVKm4j3mO9mTAH8vJNTXB
iq3aALwQzY6AYAMScekUY9nMTk0wrsKMD426URnZEvL79j5efcsyzqxwGznr7bboB1hJa/BCgve2
rvOnJhrvO932lKgFTXjb+job/KE1Xpy2kvzbX7Aa9c8+YJmG8z1OoM9cl0jZ+nz6Zo4ols7pT0kj
Wxm0820vKiSshpQzc5yTGpBGHliE8VbJpmdv6fjep2+MCipuK0AnhBNzqb2i5gXWDW5HR2VSKjVF
IjjT/Ncs279KdQoMCwx8XXxk+k/WtG5KAR2jWrrX1dK1yzx1q6aDnJEJRWUy/iK2ckrT1IVgqSBv
WStgnH3cNaOq2adxhCkfZrdJD7O9oejxgX5vJmd+K1I/XvfjpQ0MjAzQMuH8WHX6LoqXqajsySWV
ArmWegeuIkFpfzX6oAvrf81wjjzqygAaI5iBjmtP7umc+ZMe2oWNBqZtNqPG3wW3PVc0MM5zp16J
moTBogyht96OC9cGRLzuR1FgFRnifDZOTKIr3TKD1mtu3I0gCSL/ztO+HICAwoKEB/qAV2eQbuUk
VaAk50UAKXX5+5DdxVPmd9H3Od3gAHQ73GtvT+DqXrRl9N6jNx6vA1zCVxBKzUitEXugitnYm6Hb
6M5poiKNptX5A3YZvc5AbOOMvwwxORJLMCHCjgGM+6zvEtROqSTqZl0NZGdWuFUqbZRBshkT2Bjk
WHVTEca99GH19gwJO/oIlSgRg+nauM7PdG7+SiUaIDiIM90Au0ab1348HZLk9+1FWj1fQZQAxUgg
3QHK4/avHCtFKtmwUuTJB36/UVp721okyKL5VBkaMGaPFVqkUa6pBY0Y2lWkAskPSs5AH4A4FfVW
buXaOGO1VaGJzq4hvCZRlGsSo5ZVPMWk2Rv4ReYP2ymcXarRYZvpU+63tEfnOl7zcy/u58ht5jx5
r1oiP1SRmkW+PPRGgRfGnOqof439vhq1MXVB/6z5lpqQXzRj8eCrUjn+KqpM/51EbRp2+jiN7pCa
6g+LtcauGqb8MMU2HUH01s5P1GkVNKfJ+UfUNekOKnxdCL2DrjxKFXVOucxqwTv+2swohg5BVAU1
M7B7Xfp0TGWdlQuXszUBliCZsxqYjbMjpG130Owt/cm2gYKpdSa45F+/R2BNwCq+cD2CvABb6tJy
WhIAVFAq9NRH+gbyqgBcpglq7/O+Dmvmyi+d4DBdIvfFXYMzyJWUwBYCXrovatXuUQPpoyXaR1dx
iDPAeXivx70twY88RQuwk2rUpaJU9rJ/pwr6wuGZkJcF/A+Pe5czJzWsoelCMWqbTUBpfldpqJCx
VnC8f609P2GyZUP8DschMKbcChE9yhy9Bp04eNyGANyS2/oIlCY5RNtYdZ2NQQDAA9Py++1IsTaN
52a5dSqyXtETgHXQgbMHq4iEYn19KiLRZemr3YQfHlqK4ILL4Gy+TgB2HtY3iQ6qXdZWspckCTth
mw9/Uip1qHxSO3bNnIw/7Eqnd9U4gMpVZjkJ8jHv9oM1tk/oUgCvXy/N5Wub6vlDU0j0B3GkWbBL
V1wXb/DoK11o5pALcveEqsRjxpAPILezBz+VEJ5G7/akX506QKuCth4HqIZSzdXZNiSKPjD0siwQ
z1YJ1CpgVAUMhbmtIsJJrSwwCFhxWwAWxAFxGbdPmKyTgn2RlwLHV322431fB1kumLO19b0ww2Vy
bBiaMZtAwzptnGdkVapXP1mH4j56gLjtH3ThIlNWw8yV/EZAAHn9yLbMJsidwB4NZQ5cJi93qK7l
fZTnoGdVno1nfa8HUpD90B9/GHfoQmVevgMJHN1OpeulO83Dc+9mED2hr7jMxSdwuyg3nFS1p4Uh
tvow7VMmIoO8vvFxY+RWMQNblpE6MGD8XNjAI1DZM1f3U9WVk4D+MAVn+PVViLPHLWeSFlCeSOCh
yY6eatRR/Og4b/DiMe8rV3kE69I72Nm8N+1FpFx8XRPnTHOH5KLeWugqhtp+A/pll9o+e9dBAO4q
iyN5/VMe/vtZdbF6XBKYTGxmxUJEa4/oe5KCGP2Htze8yD+4kIIrmtmXy5gqNUffZratRc2869v8
7yZYUo+zG3lDkqKZJ4yhqeLQQetNN76bINETpeWrdoCBB1IcpRtkeZd2DKaQhJWwU4Lx2Bjd2P4O
LLyTJYIZW1aZOy/wpPfXDueAJhicJkB6gDuUHiZ26oZ3iX7cXpT1TXVmg/O0HPeYbmSwMcdPWQS5
rjKorMyNh20/n9T2Ma12svN9+i8yl4uhce5mImmXUnsJFrpHcYGnjeyRGhX78Pb4RFPIO11ST71D
MbzIfjbIfRtD2y33//9scG431XNUqj1stPHTbG/rwYO+lKBEuR4RwIUGXWBw0qj8wxG11RRQTUxY
A4ASNXwn3YLhcCHbsuTXaXL1FE06z11UuRF0k2jxAm3p28O8vk8tQemrCw7tM6jtcW5fdw36zmq4
PW1CzXpkZQja+XBsvKh0XBmCLPJ4LGrBAq7lhIaDOiI6sdHdAgrYy83WG4nZTily3NYffWja/JhL
vBS76A9143vDIyf5aZRc0Q1/7bJwYZZb1EzSMswCFCDMDTQyt2MYu257GD36rXluDpagBrQWUc4H
ySXYFlCOU6tY4NMot5AGBjjX7vz2nxkjsIBnVnhK/dYp7aRfrBjtt4r4+nyyGXFRnunGMCq/3XaX
1ZTk3BqXkihSM86NCmudG29GHy0zXnZvAfijZm65QXatfkPXsp88PWt73NEz1GmhIynaN8s68TH0
/Cu4rKQe0ewVJXCf+f4zdfPTvO285NkJfqs7PMC67YY0Lj0cRkFcXYs7i+bdIoZrqQ7/YjYTJccT
K1LBovXbFo1fFijynm7P8P/DR/8a4XwUnbV23k4YWx8y39jSO/Bkfy+Pgx+5bDNsqSjDWz0szkfF
uSlt0b0MABBu0BulCKPN+BI/1t/G2VPQ9eRG/8Xxh4elpXsfVDNosL3c+eBg0J1myffSCsnzsc+2
g+jGubpMGm4EOu5jWCluQGgazoZ0REhbSOKTReQGXJ6ivsO1xMf5a4SvWo92gvLaDCM9eYnAWJ4K
KeEEw+ArGwPucFOGyr0nNQQEHEeT7iPRaqzd14ABgWQaHu0XHtfL1SgnC+fSAPmPXjnKo0/ZB7NC
Ld9Nw5vArVdHg/7ChZ4MCjA8awNF20U8Rdg71Bt/9ggRpWuFCPmu+pzuZo88jl4nuD+tHq9LT+P/
2uS2kl2h39WM4WtjqP/JDwNa+uZNfSzuml3/BUv8Z8DNEovPDHKeVxh9a0IZBrR5m/ipfE2P+W4M
iCcLYsRq+Ptrhm9TMkiamEMLMyy0QrBZd6GB4TBBtBNZ4XZqViWTojXL7P2c/fgxOqo1Lrmid8Vl
Sq5C+dlYuFBux2rUFygcQzI32tRe8t75oB8KRWfxap5ztjR8nkMVvY+zEXb0RwVHf39oAxQkvxWb
4fG2pwscXeXy+1m1Sl3RYMiUt3Pkx+0uUl9vm1gL2UiaQMIHWTuAA3jWYlr3TO5naJkoxQeR9ij6
+jULJvMpskLb2eTqH0sOa0uA5FjJZ2BVM0CVgP3rfLU8nN3EjIRGJijUkXY7zFPTHvJN2wbV51q0
bxfP4nxiyQnRRK46eBnkzwiloEUHeC8YO0wa1FoDwOM7gPuQd4TQkhJA9gESaRL0iYbSj2cRs9NK
ZL+wznkky3NZsqEDAaEyYB/tO0VU11mdRzR246UetLMmH9gLi3U9uH0xPKTXufRnHJ+kBIQhgtR+
xRFh4K8Zbhx9ovVp68CMFh/j7MiSrRGFtx1xdarOTHCXh1mV7CbOSyhIqODu7CDqFr/ctiAaxPIF
Zz4ntXGLoj8GgXcXt3b+JKwH/7agO3gt5wJqAmVwFMLBDPV1XTmzMnd2LhEVVrIYoJAUBfcE0pua
W1V3KOnC3mj4cxeQ+nWkr5Hs3h7jSgi8sL74y5n1HEw1mSTD4UqWbTrHepZZc5iACI01MwAvsp+N
JRyx29w2u3L2X5jl7mBpkcWoq2LQs/bURcfCOI3Kh9Z+avM/p3woCVvoEgQlCJB0PJ4IEO/G7GQr
A6gDLCpA5dyVpoQ+5UQQn67ncWF2VRUddB0oB19VcHra9NVk5mA/7lydnsj4PAAiPWg7ud8w66ES
CTBdO+ei7ABbMraxDCWry4UbCRSYCLFyD7TmkvKaJ09S93F7kQQm+P4Dg5qVE9UwQSCY1urfNGr6
nYj9byVR+pKowKs3cOigmFu+4swDI8XpUfyyc+g/QwTMJl75x3HJodMgBOlan9LJfM59ESPvdfC4
NMq5/SQRaxhGGG2sIQBiyh9EOfrKbRUmFlAuKuigp+afnhrAQ5MUhLVeE1QvLASRUJhtqp1zLHad
6dZetdWqN2tDvEcAXY7ZxjmKVM6uY/3lF3BBuNQls5JTfIEFkKy0M9SAaejLZW+33WTFDKjil1c8
CFwuu/pyAbG9SubQFAOkr4Zz0MbQkl+oiKZmRS3BXpCUSDlUGYjYr+L6mZ/IneqAM6xErcEtn/I3
ILnjIFM8FOzddJ9uIr9Av6CXnVgAceRnoebEVxy+TAwu7XMbrilmtXMWFRe6n0Oo7YT6h3I3hapb
vNqnX9bm+6/b07pyMFwY5DNtKs8tkPIwGH0aCnRpvPyNHRQXxBwnOobKn8wdBIfBynvTol0NPjYZ
7J8IY9yZmsmT1BojPKb1pefsobljz1BTM4/oJGTuvHE+FS/3m8jTDOG9Ys2LIGmIRl0DyE9g5y+9
yJAmU8mjGF5URJD3baKnQqZ3wyx1O0WOpO3tyb0+fwBPObO2fM2ZM+WWkc2SJuVelTZgNiXfx6p4
UeMPsBNtJxFCeCWO2irQrAhw0BIB4vnSWJaRJGpATQVSjNgb5e8jNHhM8nx7RCsRDdpdiDSmDEU+
g0f2QM+yry0HDMgj1C0MFzm69YgU0BZ45ZqZhRoI0GDw6Fyx0RqpXWaWNKB4iidccHwTW1QWWDlJ
bbAC4ggF//D1/WJKnBJMt5CesKIwn78l7eBmKZTH/VoJgXzFc6sIwgrycKwAt7cRqfFuDIEQIGf5
d3RILpdOEleL2I/dza6sRxNEc+XoATpe8A8rwduCmxhE9yybUd8ZkgFoWhulFzwGQMtRwjNUBwo+
CW+g6dwNu2GQ9Lcy6pDFpzLQqhnR8tlnGhIRuTT7ZEOHQlN8hqTk2LUDPeJ5v71rlCmmB2Kl+oOJ
5tqdMU9ziPau5GCqpfypTrV9GFO726HxDo29ilIip9FnXfk/pF1Xj9u61v1FAiSqUa8qLuOxZzw9
eREyKepUr7/+Wwrw3ci0YCI5uMC5DwNkmeTW5uYua4H0HLXayi4Dy/iVyfmwmTQ6fkbSqJ/z2s+e
QzBwvxcJbQ+alQwbHRjngkJwomBs5uocrO5OSw3joyvDckuSMVTsoe3RuqwEEjvlEbQGJzmtA2cE
QcU3xKtxvSGBku9bY0LEU/Vm9thjAnc6gB2+9x8tiKA9QPaXdphEUy2MJrIw35t6OL4VbRVuzKiz
MHanNMRFW4CxDSN1wgQnzYsR5H4jxJAnEkoPKWHyR1JO/jlv6gi8z6Ze7rNOil2zGPvqrtMwQ4AC
XcgOrACLFI5RDTzVSsafpCRoU5/6JHuJWlKgoKDL8obVdfSrhgoN2YAmhyEtbpptggJE0H4Qrcfk
IahyQrsLafypBJXqVUGrDTYYqdV7LaxRZ2wMjFze/nbXHISJ9yYe1SpkSPj8VGRFMKCZ9B1bCV6E
NyurYW3uP4CghwyxIrBAJH7phTQzjYqeoidFoueu3qStq6sCiBUfjszqHwgu4LCgymT4MTqx6uFr
ohtu3ELeDDOgkqr8y44tkDiXKueg5O4lLKYed0p1VyPaFtG7r1wRaNEFhRz+iywH3wARdSPpEHzj
QkrYJtPzTbY1nsMp8zRf2d4+mutsF4qyMsYtcCmhBsRnQiPAhFKJrnOC9lkN08pEarZTLG+jpnD8
LvsZS6LM++9UEO/ywBGF5hU8jGB13H3bZWUZBjNjvvSMkg27/8gdc7Kzo/byEpy6Q+QYz/opgep9
+5h9hh5F+ApWNpE23tp1ghIg2LHQbAuaDu5X6H5gaiyDs1eTjQGi2XYQ1mvWjHIJwV31kGoactoA
wvI3emuT4+h8orJq2uTRYq56LvfRfWVbe1GiVLQ0LiwuWGrmTQ/cQEXuMh3tnu1vm40IYTarRRDT
jEqrjb9vSvjXOjoNRJBOXAtBEYohHlNMCCZafK6vgbRgzpoRMXdOpK9mZ5pfWBigrFZShj4Ia6rT
TeZbAW6hzOgmuwn9iLhNQrIfVaDGsF+QMxdR35UCT7O29GUYwn3/aeAPfTAr1vTt6zzUaYSCzsE1
q1kCzD9gsbe0apKcgO7ZKXvylhC2LS00TY/FHSMCJJGf4ZzmkMtZMkqoavpFtOuDPUtBWtC4jXwM
w7+Pei9cGrdrg2IGXeKjBJ0PvtsYEcYC3DR/0+TSZZLh3LbONac2N5oj6QJucIVvkSuDvGtrC/4T
RGJRHdkFxlC1nVWptj7s+1h0I6wd2BKOO7BaSbSRSYAbM/Rxde4o//I7u0vfbq9qpYeLznOZc+cA
Ei86r1fWWXoV9gWUOFqv9cyd9fwT3UHf4TordBGA+2Ir7/qDtSs+essVlXjW4gQE+UjbEswyXnXN
Gi3YNFId2KE0CwvYFB2AyvTX3NxgqF+g8O/OkQWg/R9xM8QhuHPDR0N7MtrN7W1cO60lBheMZFM1
lcmIleiFbmx7NanQ+qEcJ1CFomHIj5//Gxz3jUWjVqZ1CjhV/Z6a36EO7hTQ/w3j99s4a0mCi73j
vrC4zKgiza+w6Jv1AjJEw57ukTTDJQA9e7QqdDY90U30KYCdRxb5yxwKDbPIDvpeweN+6a0quJDK
bxUU5XATZDommJ5a8qyMSONGbphvmlHcs7b2fc+N1dCunAmteIIBKwS/R5Br2NMcvGHFBLqNtn1u
IQfgKdWpQ/uQZAn6YddcJSQGDCxRtkBPyy0TEX2vmj1BzNJrrSepj5h49G0aMXlf0PLDoBiVvr2z
q4io489NUjPVJHeeRttodZkgzszH1ESnlxJNu6SPlK8k8TFXX2qln26zoc0EVYGV+w3yOyqmxJDZ
Va8uXhwxS4weFWsW6vu8PZp+ub29shVfYmEECM4EGj/oheJWJqHuSbUWZTw5STJPn+QQskn1gHZ/
8+dtpJXy5zweYaHjAuMJGMXmgrwo60ZoF43oMgULsxfY0jerc5kdQ0JO9MhZ+QAvsWbHs7i3pSmJ
QRACLKgXZafsSH+EG8NtN2RDHhwI2R3lT1lwVisZ7EtMziyVvBxJj4/Nyb0Quqa5jdebmziRox7D
U2PfoQlfsKPXh3eJyEV+kqwMXdxOaNVD7/B3+S0JnMYe96MNdSTPfwa38F27N93bqNffwiUolwDt
a5Jr+Tgv03qepINWgP/KURuUh0bhJPNsfZcO7QKLV/nIs043mgFYII6sPSg9g0nD0Z7ZARwq5rl+
DgRrW91QDGTCStF1ovACfVTrGOo7MhRSWszFwcPE2ks5iM7tagfnwcLFXBxnKLnqk24okLEAEc4m
b7+UeuzUMsib2uCOxIngeXDloDk0zkgQQ8RGWwKtK/eoEMXVnd6H56nq3TyPbZVG27+0Dw6Psw+W
TV0cVcBL0f2XmepjYaAURlMvauLTkJNU8BVcxRCXeHwXFG1Aj29GmGXslMbxh5eq/lWaPwZhU9xV
RwCHw8UqDfWjuGDAaSzytU7i0K5iJh2UoL8nWdbZyjAY4M0fckcussxrCBgUm0LUEyxaLbl0bHWE
iVplXm0lbQh1C5NAvBIkz6Yl+BRWjRRqT5gOpRoKO9zFgCpqRqwRxxgWx6zcDMkZgoS2Ub2H/u62
wawa6AJpvgQXvrqXTItNA5As8tbI2McNpFkmVtltQtEvLlK2W91BfN/o7sA8C0S3L+E0ZK2bqJvP
sQRSpLgZwudmIkcj7QVdJCKo+e+LlcVVUsiFCqjCVJ4p6b/EOvgYe2NfCSlOrzzXbJ2LVXE+pY4l
ZHBnJhUtsM6aZZTI235qVNjPtvoVLHA4bxJrAfP7sMDkNfKrk8tAJoUZURdZV7tMXxrkh5rHiTp4
ud42EtFWcl4lMcOhzStsZQkZOtCQQQSpau2kz92e6SKXch0+/N5NFFEw9IQqGJ/wKLO8wLAd0PR4
+JkWigO++Ac6BPsmiz58BipuUre/YtTjEovdh1TGG6KGEJTvohz/roHk/fbq59Vd3IOXv4dvsO4k
kxV9+3vXMSEE3QfcVJguNjzkIyXDTS2vqPt/2HFoTCLhg6gNWhOcRUl5qqsDq3DSco4WfGZ6uPbd
CRUYXCmCtonr2BALXIJxZpV2Uk67AcKtWXlQu4NsOFp0j9aq3HyNMEdtvYeRsBN/bVOXmJxJgU2k
MaEli09GuWPRQ9ZgI0HBHT8nYJJrXS0/BvIugYJHZfvNcaQ7pb8LmyczAmPcAcRFgnts7Qte/Bxt
ftwtnIUkjWqopvg5tR587ZP6h0GSbTH4gmnl2ZvypoTUMniQEMjIlE/4KhCUVaMcMLHZbgeDfYGq
/fm2ta5dHUsIzu1Z6BnyWzJvbFzbtXaocflP0qOSvPnyt/8GxRmpYTXUbBR8GFWt2GF2rqVyU5gH
XWKQbxbs3PoB/dk5zkabOvSzlGJZcEQOOpUDidijJhjYWAdB5ROiUCp487gFJSiVRbWEry6pQY+J
ya8s8A+FygRHtHbnIh/3PxhuLVUEAbtyqsHGwo5D9WJI9UeN+l7abAwIf4MnTyjbvHZxLBG5r21S
oRkWN0Bs2eCE+c76icWpp7Gw7yIJHJJO27HNPxgHQa8oekVUsCZwIUyDOLRpB+ylHDT3MaYWJHT5
pM3JUl4wVncb6/r1N3uwBRgXxRRpwAKwoYK6o1C9AUzqYSY5JQQK/WLTBQp0qDxNecutc1mByOet
VexUNJN23ZPL/YbZuBYuJGDQprUqLNgwbMv/OmhPITrRGk+TcIMVng/OMKo91OYXwdpXz3axdu6D
L0wzNPsauNWU2GhwkMEXiio02RSomktpZhdz54jmKogMbkOvfi4LZO5zwTi5FLMRyEXrpXJ3NxnD
FhJZt0FWXSbKshTTImC44kumUj/JuRS04LCcZLdudLyamvbjNsZ1jeX32f0B4QL73qoa0xpAfK5Y
D5hhasi7ZW0r6T7TTl3EnPLdItu6OdH8e2MJNnHVGSzWx30nUploEjKG4NMGw1ury/YUvUDVurAr
GTKlu0IyRbJ3q1evSnQ0SoKcAP1cl4aqFyyWgwmIUvGCAdTGss0Iuju9naLTum12VJTMXg8w/iDy
t2tHSVqPDIiduW3ADJI/jslkQyXHZVDnVfHaqAtQY1Lv9rGubu2CKobzCmjdyqaoQzyYKm/FENoW
tH/6qN23/he1/1qX0+423urGLvA4D1CGih733UyAY01bdRq2pJfRM0zszOoegtLYzhxiUaq4t2FF
y+QcQDZ0gyrPsJi+fZP8zy4tQ7tRx02uflUgcNuTQvC0Wg3RUVNCCQZ8cOBh54y2DbXMaibsbETQ
fUeGV2UqjpFSbCmdTrHyGinjbgDPvm2OczM12jBtS3qXwf5Ia0x5GL3gsll1Er+nydRZ+PNKmn1A
rSTWaeVM5bBNSfs0hKI5ldmZXYVu/4MwZC5C7Aq8dKYQECBJ6fUTouI42VJtow6CSGc+rltAs79f
3CMSyNozCK/j7jJ8J0KFpIXcOZQqdiwUcUStOvDFmji3R2iaR/J8jF2z64wz7d8btK3dts71j38B
wtkKatSTPDZYj5kFSBOpdg+ukyS9i/zGiZnXmB4J8K6qRdR6QmDu82e+BD0GBcDow/N8P7An1Su0
XReXTjXYo7FTy1NpCmI70ZZyPoB2eUJjdDWBD8E1IULoB1uz7gR7ugqCHiV1Tg3N/XmXJqKyNBvo
fG4sobshKrYaRvmhvSK4mlZNfgHDOZaSGCONDcCgTGK3xWeVJ3aQU0eON74vYo5ZNfsFGBdMoAPd
zKsRYCUqZmN6KjoNTWXf6nwSuEsR0OxOF9+XESgVgm8ARewx7rcKFmWClS8StBSIzujqlsUFkMQw
BNnEwzpA+588brKyfr79ea3DGDpSJTOZocp5i7LIw6ye4JYUsKf06ogE6fNARIV9EQrnKFhSVAFy
6pCvavSdYoUvYxltY2YJ3l+rN5n+ZzGcq4A4Txq0FGJSKh6UU7jVfAahol2Dd0oZuJPoWSRaFecg
aOWjhJkDLshPIXEK0qHLVdQvIFrT/CMW5oYsQGgZA7YuA22aW4GmNUZ7avYtSunkgaINr/Qy61VP
Taf25bZtrD9JcFXJSBgj2OMZvrRWCkE/B96BCoJP1WFqvSaEakV+KvI7q3FjaF+C+DMYRGueN+7q
CvuDy3cvsGAqxy7BmicFrfmgFfUHUQRyVW2fI/YFBGf3Yyc1aaoAgjLIs2MVhbkz4GhJ7IBXyxnb
jTFu0kDUySZaGfchmIwVctrBZHTJ3A9F+zZVqeDBs2qVi5VxH4FuRG0tz5J4kG+sMij+5S8mrPO2
aayGqgsQzvRNVabSOGIdyG3a4Imv4QUroto1DswYnprkbhK1+4u2jvsQ0l7OWEsAyXwfqcX0zs+Z
oAq86toXq+IuLEP1UYyi8LllhfG96sj8fNsaxwh6n7e3bx1I1dB0oepgH+TOKDbC3tdm4TbN7B+V
LA4cKG54HUiWcqq938ZavYXRAPj/WNxRVWWdNoYFe8j0Ax5Pg1K5auOqoSMr/5LpNhZQ3BHVKShr
2SwiqKjtvRqMqMA+DRmq+HIbfHZVuleDyesLnwi2c93k/yyROzdNTlBKR+883vgaCk/eYASvwdAL
8tyrnnixOi7CUBOr99V5dVRzm/Sp0NC9P+ZOo2+KyvKCcHP73EQ2wsUZU9u1lpJhUZBF7VAn6Iqt
Wn/VIFf133C4QEOBTAwtZSyLgBV3mN9+ZYTaRPLc5rHI685e9dqx//9Bocn88jJjVMr8iALLCl+j
fh/m4F1iTtg6U+/bafI8Wb8G+SXXmt3tNV4PRf1293+AOXcPaavUmDIARzWFaMivGg2vGzrIdoOA
pEykbVY8d91oWx11ezw5i87fkA6sNGpok858GrTyccxkkbbhbZNSZO46YI2p1V2KM27i16Y76PTc
5OFdnL4ZxtekEinerzttAwIYBAUw8Hhf7r6qjOBTTXHnValsR4XTYR4+UmubKfuBfRtBlGyJyMpW
jRgStgoob0F4Y3EeYUh8QjBEDllRROVm6NXNl1r9WRqCN+96Am6Bw3kACdMmcQ1ZI2i17Au2zyKn
lr6n1S7rzqOyVQju2h9V+1qm51ETaYquHuICm/MLGi1JY8x3ulruUgMDMMlbjdJmSzdt4MptL7h6
RVvK+QWjqJVYaQAXZD/L6IQWnpI+MFET1uptu1gU5xVqCyMghQqULpn2ut7+UFoiiNZvLwT1rEtz
TOXYKlgEiKisXOhK2dC6rqTHtNzc/vhXbwc65/cVeR6U4GyQWh1p4lnFkQwQtNbUo5HJb0ZlPt2G
WY+WFzicDTbQpWx9FT5G7d9RI5nZd6PN3AurB56MYcx2Z/h22Iqm/9dtf4HL2R8ZpbpuZ23gCr06
VVfe+ZMKVefE9Rn4J5LKC61vNQu/F3FjFyXU9tr63jShjXB7/avHufgZnF2q/sTUvpl9WdreFRqm
v9EtlA0DBmEmAdRqSLOA4owzsyB8itdX5bTZDx2GAwWfSSs2oELUTbr7T8viu9iSOvGZOr8pg2qD
YXAHWNboyJog9Fx1IvMlpYBzeH6LX34MmjYYsdnDSMtxq9U/0QJSgPU6kl0dCnVy7d5e1OpNsEDj
zspqzaQxB5yV3H8l1avRHYj11vshKPkxg7cZG1GvuAiQO7Gk9iUtz+flMdBIGg6TjkpF7Co/Zaqn
G54qSget+q8/K7ziPQhDjCoRSJqAAt4ekWmY4ubl9iZeT7PP//4Cgwsq/Bp9JGzAouRUPltRb9l1
CsrwPCOdq6TDqezjB+gyfa8gRwh1xem19qe9NGuYVdFDVEGWt6rS2MtT1XdYB3kzkJtldmz5kuDK
WJVvNmWqzB1h0PfiR7RSX2rkzIRERqqiXlwHWxnFIj0F1yqJZbRtgIe+a7YaRG0L+GIp7vcQYPuX
JNDyR3D+UUM+ELVU/AglP/cSxl1R0cyYKD236oaXMPyX1GSSmiWzbs+0r+imru+n/s3AaEyUftTx
q5zvMH5aTgLvv37J/O/7tcjl9+uDf1aHdOMsOjLdSSgUpYV2CkoQlN02OhEOF8Nh9jAuMLyNTFpU
7FQ/90rId0KtWgCz7o5A9W3KqPMZMve9poaWo0EKyzGN186Y7DpzW8ilm6OnDGfZYAK41UMDFco8
vg0ZUIt/EAegMfcTzOZClcFJTajbtfcZqolD+DKEx57tLHS7SlDPYbrg01j1Ewvg+e+L9FowU0fn
sxAq1DC30tBve5Ei0Oq9uEDgwg+ofuqInbCVA0VSYdoUhu8m5i7XTMEmrt6KkKQGh41lUeQVLpdi
xrE15D1Mg4VPeulFKN3LCEM1L8Iw9D9Y4QKK2zV/IJ3MZn17Vp6hVGODP8TOgnjz31C4ncuCUIMI
F1Ck6N5CiRnCr6mQOGD1ZkKbLIRqTcxq/C5VLgwg7NF1BBUjeCUF1YnoHn3wOYTE1frBSsEGn9ql
KrjqlTWLAHElehPRiwm2aO7jAut8kiWzBHbDwD2qP42Pxkt9Io/+Rnblj8oGg2+3D34hiru9n2sf
9QKXD2VIlbAYzHLIOk17anoYpE3iRxIcWsUd4/NtrN/UOPxTfwnGXY4RM5IOkS8ux60FlhczsANI
W0+28ZjdZdviYE32uwzelXITuElja74jCd4Xa9/D8heQy+8BVWM1MjQsdxpAcngAHbLcvtDKNZRv
t9e6WilcInFfnp5ZjPQBkEh8gEtux9ZV5YOuo0dB3VUGtFMMpxTlh66nGBF6LFG5j5DSLiDdrPEH
wdzjhLj+WY5tzDug2hG+N6/+06FRbUyxud98LxCVs6+1bDh07uMkUwJSjBge27LDjf9iPMZgXjS9
yEPZbRvgQM+xC3VBp9rrT6UrfYWY935bfxSwblCw7xAnWS514v1O/VJt5LN0iEQPozXXbkLQzjTA
6YXUDxcIpMaIQSKIPTvmcPKjwRmF19baZbwMNbhzr+apd3nE5cF8Wx/RLQUGY2HL++r7bonCnXMF
+XDoEAMFun8yBYVheizATRv+UFs0T6TSxlK8Un6d5G1vbfRR9m5b97q3+hM7cm8FCcK0jTEr2mml
dJdM5qFPf0lK+l6P0o/bSKLt5Pxi1ck5YxQmZY6PuvI6ds+N/+s/QfDPgrhNW2YGWAxJJlBQEsdX
p82UMvc2zGo8szgzi/N+E7VCve3nTdM2El7kuItbuq/IQ6d7vfIjVg654spGtr+NK9hBPgoNwqFT
5FnTPtA/KtTNOuWsk/fbGOu3yP/sgQ/VdBrXRVbglKIenXtdiXSH9EFpf6h08hnT55pGu9uI6x/y
H0TuAxitpEo1H4hVefRlRIGZgUHtf8BQwFtFZ1K5q44kVtMainuzYbThKbd6pEcgOtR+v42yuncK
hlCh0Qu2fn7vZHQA9SmZUUrDHcE8JB/9dIQ8l+qWxkOAat1/w+N2LgumMYlnOcykfKq0Bz/ZJON9
TL9k/nkwKsEWrhrfYnHz3xeRlClHcSLPyqVQDUEX8r5KMEOZCFp1V73RAmT++wIkCboeJW+A+H3p
YcrYkSML72/6gEYPgdmJDou7P4yAxSD0AVSOXmcLLSteM32Ow7NKDlIjqC2t7h34xcBFYMn6VWre
bOqxSGeRYzNw9bG/U6gblSLCxPWYbIHCmQPTSAEpbHxI9Bg+VLtph+rVPjsW0JOPbRRuczsCPzMG
No/ZRs7s9Eg9Iji/3zzJV3Hh4jdwVtK0mqRVCT6B7vuDiqAQmmv0x8cL0R3qlm7n6FvTmZzxnXqt
o95NOmjsNcFvWG0/hI7Y/3abMyLkRiG2HmAf2hH6PVnv6E/Dod52u/iz/B6eVQ/qWiiDiQSz1yO2
BS5nUSkjo1GXwI1zm0o2Jv8OzY788H+0kPQCuRWICMtPVEkfCnQpm14mKr+tfjwL/NniFx+Pr2lJ
YkXA15+PFuSf3/37PvZw9vJmtOlTe/CfyMmf7ODzthsS4XIXe2zUYIhgOHNQgkVIIWjHSfJqURFI
gPI7Sl+szkzQ/D2oWF1Ufcb+AQP/SQzGw1LwfJt/7A0D/n31L2CIXvtqPIsl6yDvT0Pzp4owG4I8
tqz+mkIZkb+MvK2oZXbVGf05ut8ZvgWqxqYq7EagtsUPyQflS7KbOYZH+mIgbxjVm9snds18Oof3
CzwutA2KzJLaOX86OqVjmni6mR/4P0wLmie9thvvi/zZgEBSumfb5lWLnfQs3Y/b279C4BV/j20s
Ft2oRIXHgt2UUK8ZemWTaw4If/7l3loslfNIOTQgunC2m7KCTo5ROrr63iSikFB0gLP1LtaSVmxu
UwCKHH+vFa9u3TL8rifeiBRhHLt/uXFgnJhzvQaU7UDroXEf3FRYBkjIQaQT56DFhbIlOGpJ6d0G
+V04u/gSgAIiV3R8oEMMjyzORkBlE4SZOkHOFFQ9nnYMXbJXXXZA4xSefhMceugODnj3HJRD2db9
dudQT1T5vfocuR/B3WmRWeiVJoPeatxCHxKcqp/WwXfrY7TP99aR2uWP5Oc9sZOHwqVPtzdg/qdv
rZ8zHAzEhFVSYf26MdqDrNpqv7uNcH1bcqvjrEYtK9pRBasDBxlyUdrXr/HG+PJdv6MP0KyxjXNz
H33NzvlLc5o+UXsONEfxfEF+Y76Wbq2Tu7bMCe8KWcWPqECTFD/G8kZRd1l2n4+i9rjrQSxuvdwN
FaQyA+s9oEw7/YL5I2Owi8/s9b57k37RnYbGMs98vL3Hq6eoQYETZRFo8/AJwIQNbKQjiBtDJbDN
1nKKUBD1k9UNXEDwpxhFMpNAvenkqas8YIYj2zauZJsPL2ih/I7541/Gy3tlS5ZTedm2dPsCnE12
C44h49QeYhFV5QzHnyfIWU2NkFnalifKSPrYLNRChZSFckf6O6Z5I/2V66In1cqy8ZIyQHE1MxHj
f5wX0tOsHaOZfbGJo3xjtUG3Y+iTmGyT6UbgmlZIj5GchafACtvcrfKsPPV9mj5HE2Tk04xk+dav
FCm2yxJpbGL46fOsGHBP4mEYbaIN5c6Aokr0te772rfjPJYiz4iikYAENtKfU0uK0T9VE2Mf1zWa
PKVUkUSO/doBYX2mikedDO5/yntBf0wCv4JOAugPddkbe+Y7Wl1L+76ZActm9Ajpta0+tv0W1fm/
HqLTAE9NglQ4VJHQY3N5r2TgQI+SAqFIREi5acwk+KAjVA6ZX4lGMq+u4xkKvfqgl0aRGm7/Emqw
YiVmMQSF0hatUqbCon1YGBTZ6qH/2zsZUDg5mCeokwjqGZdQoNqV8j6tobI5FvUhp0ZxJnFDP2mh
go73tgO4jnUwGTiLCoEhimDS9LcdL67mAYOmfV2UuKYc9mI95LvB1RW3TSElWsd2co/pj01yH2yp
q3upB0f0zrai3PzK3l78Bs7xKQmEvoMev6GL73X9LTS/JOwfNvUCg9vUMZGDNqfAmNiD3z6AwTeO
nm/v5bUzvdhKvsRQDVMNGWJAaNO4UZR0h5DV/XsIS8U0J/S5LF3mSbLNXmOl5gNCis1NZJigLE4E
q7hOuf6eFf2DwTnsroGEYiMBo/TS0Isfs1d6L+9J4Cl31ja0lQKcxAIrXNu55bK477iOzBAEtoBM
JzCZZlCxFbxbrnsguUVxJhYgVZ5LM0J1bz6HDqkQ1OtPmmvY2aZ3IZvk0Afzjjmy6Lk9/8OX9808
eftnNzm7k1IzsoawYg49p49za4RDv+gHAv1jujc9NAltrDflrTv6QiqxVWTQLBoYI8cNxPc9GHrX
NOguY46RR7bGXuIPSGGAu9JFSVsePm8b5spFgMF/YuEKAPc+xggvfRbci5W2VQNuLeVh7GZOIbT/
gSzecKm/HX2Mb4r6rdecBrYWo81oGILQAOeQ2zjMrSLvQJSG0E8e7rL4Gwadb6/qOlgAwgJjttuF
c6zUSgL1HDDA4hX96up3OXDjUPTBXY1jzJ0GM2cl1DMN6OdyK6n1hhJdg7qw/yrfFc/GbBZkU1LU
r0ZBFmTlmC6guAWFPfGHSgL1DfrhJQOqk+EztESd0LIVAzlsp5wEdciVHcSnBbo/HaRkVOHVqED2
aWGypM2congoVSg2aUjMo8urELX5rAKBFwlPYND6o8f38qgCYpQmSzrUhjCDPkaQmZiiE4b7vVor
n25bxYq3goDH/6D4XItfaLk8NYAaZ7Kimj2MbfHlNsSKccMiCITLQehvXb1hSy1DTFcAou8CN/PV
xwTpwjAR5RjWfD1q/7PcPGhPdKzqctdadID0QTpCxqjftNNTlB6k+C0ge11zaYSuk/IwDU4fn4r0
ESRJt9d4nZFFnAMOVQJOF7DrIhi/BDca3UxCX4Pe/RmFQyQ57uneS7bJFqnz0R431lnCOxZE+q39
Km1FMg1rp4g8j4wKKd7wUJy4RJclyeyiRIcMHEZrsxafRLS5vcC1Q6SaOjc5oC8FlF2XCHqr576B
pwWINd70/G4iZ2GouPJmxB5qYP1DzgMUlTzJuwaWdyNTDLxN9UPSu5bNNp09nKPjdG7QviFtvpFd
ubu9LrL2rYHvXUUlh84iK3yBr9DzRi+xsMyu7fbuo/aa2EYHPcjPWjuzHzqXbK0TWrRO/q4aPbrP
HGj46HYAoUXRj7nOK89WtPgx5HKXkymrirTGj0FLh2LZyHr6Droq7OYx3uA5KX+YT5ET4IEUOacf
go2Y/23ucr/A5jx3i/k5JWHA7j6SX+MdtCa80tYe2y/f6Y9pO+zQ5bLr7w3Tjs/mNp+16oVcUKtG
tlj+bOaLK6ottbio5rPIPetZ/ehs1CSP+hZG5wyedDyTcyEo11x3fEATCi4JGTaYtnolEdvisu+D
Cmz/SrMdQ2f06iPyXg917SWPgwBsZXnzKx2M1bMSFbqDL5c3BkleTRVK/n2ykzPJnqZdBHbL2+e4
4gpAAIyGJHhBhNb8BUz1vIwKqsCERsXBCJWqiTrtrqsuCNfneXNcgghZVH7q3PdZWLPchGzhqd6G
71pvQxK0teXnx+Qj9IJ4h4REbd9e1tqncQE6f8cL2yBSmDGaAbR36m2wU8C37VS7+kvxbh7JjjyA
D6bahMfsoMD7CSKN6wbhecXw7UgLgOwC8d8luGlNQ+FnFOq4rr8tj/Ge3kEfcPgkjwgLz+wtcvV9
9CV5j57jbSO4PlcclDEzJ0GVkMI78J0OWalUauiHiA3Z0Q9PUXk0rV89EfjBFbPBFC1YmuB5keT5
fb8ttpcmEUOqHDNcffmmaB9G+ve2jzyDilw2Rd/yVcqB1W0zJhpjoAgq7T5xCXvAaOFtG5lPgfNg
eB+osPxZDwl34eUpkdTXjL6bH3uYFMpeerrNTdAA7mX9yQc7ofT3hXJd1gEDdSTor+KL5iIOWfbl
CaEZWrOaxFZGt1AwGyXiPbryGhzI/DRanExZgBHBHwCi+43d+Ji0Y9tadDxXxw8QqiFyweMDozV8
aCsr/WAMQ4I6A0HAorp9UAj80pUZ/0YABjrt0YjM5yqbtiiijoCWaigtl5UutZ6UFBX/z9s2sLJb
8HsyHhlEmZV15r8vdsvPqwLRcwEtGgxBpuWAVvz34K+DIR0E5GC7gXbVPH7H75ZU56FemWCwZ6F6
VluoszNlSwLBO39tKUsULhgY095vY39GgQ43hp23StQ+qKZI/XMVZuZkQiZZQ/KR+2q6AalIY4K4
Rpfq982gHk0T0/NZu/37g9GRtSKzLic6IziYcZKIUemo5dYQnYAbN0vVhmrZbZCrNAEOxsC3aBrg
UFfgZy5Pn+QlQx7TgOSyrm96K/Lyadz2wUz6Hz8NUu+GoSjfd+V0OEjOB8QUk1hDA8WQLNLQcOxF
xbfAb9xkQJ4CsoTVVo8Et9H8L164OeTKkLbF5Qt5PlPlQ3Fzyo1CnzV0KK0RSiAg6wuM+RZbY6JP
nZ8JbobrFrgZb9YOUQiGpvGmv9zU0Fdbv81meRfw3repVxhQ9trmaK82XxNoPyrnMPywAkE9cG2V
GHDRNDzkcGUYHCrukj7KKqSY1OouCCGSMqvqHOrBsvNOkNdacU2oaSC6gJCHoSAUvFwgYUk6lTmg
cPXvM9W/b9MEQ4zlr9ZqzrcNdA1qFgvBCA9uDXSNX0JpYK7u9Q7WohudDJKFoj3ScGzui7qU7CYY
/8FTmQSP7plkFFqE/A3VE3TD+QQfREUMD53sNjVRhBE9P9fOCirkuNvxBMVkHhfYWlB4g/WgcpIr
iYmZiMC00Yp5jpRUQ9E434yMfdzex3VEKNSqIEvRUJu63MfSrLq0KiGeQzv9ZzqCYU0r7Smoajum
yaYWNgiL8Ob7c3Gt1EPd5GYIvCKLfslh49RsuBsgCYGhg7NRiSj3V3wymLH/LI+7xUZE12X6f6R9
15LcuLLtFzGC3rzSlK/uam9eGOqWRA860H79WdDZZ6sKxVuImasJ6WE6opMAEkAic+VaGSbUJsOq
kp4V01iVSXB7DheNIOYDTRqjHeQxjKScHBvaQ7iRM3Vbaw8UkFbIfv7ze9+C+Ph/rXAzFxVdk6UM
wTDG6kpuwveO1kdt/o6SRlD/XRoPSkxMsxTBDCpOl2ukzWgdn9MJJ3H/mA+OF0mSG4sO34Ub5k93
iYI/qBPyV7+e6lMTSkyTQFb8WH6Tk7cQtSUStg918qOwBOfFojkwMzL9TQNd3NyYpjGGhGDFbs25
2lnZIdd+NsBLmr8qiFP12tNtj1iIAi3NshAEILDBLHJnbiMPndz2iDgyx/mWQMOokUTwDlg6ABGe
aUh0I0y76tLBJpJ1tcVZi8frVu6I3w3TJzK5gM0ZgntyyR8QP1lIqLNCJ5/GTxQoeBILxfoUylAa
OijkDetkvj1l10kr3I7nVrjLw9STgjg1BkRzvfgpzYa5C0etOZVqP70o0mxtkFOu1qjV50hJWu0+
rVAhBClN6tyrztA/mUWgDv329mctrSSm2MGLFdyeV63yXV7NJI+hB6Q44UlLqtNYv9y2sLiQmgHH
ZIT34H+83G1qZBBnapgFiPYmu14ulHQ9agpoR9LKCH/QuBflh5ZMIt0AHQQbyQ240KXJkGpa2Bo4
hNER9z7Ib3OmPVSoIgK8Xqxuj27Jd1CMQXIEtxmY17nRWXVPwgh6z8BbG5lbGfpvhxY7JLlrwfG4
tFAoj2P+/rdBk9vgCdVIOY8SDq1u+ihrJ3a1yRIM5jrJxfkoZ8RJJiOMTewEqd6E+bA2u8Cc0VoQ
u2bql7WGHpR1KwoKlo4uAFMQd5hI+qs8vFKRosaaDYBTqoZuE1Pbzkl3CPNxM+FcDptul+mNf3vV
RCY5B+lLcwpJBJNNU7tUN93R/qbQIo/CAMA5kvyLwxmPZYOpdgIZw7f/9dPU6xHTPaUkWXeW/E7k
aldWKKtZ6pFOoCMrrOD2CJe2gM7yKDbifmj5cSd0XM+jkTqIHy3UUPQZcN+C7PUSqXLbEGRTFuN+
HB7sMoBB/L3cbqqVZkbZYQ+EyL5r2YDWPtiNVmn2PVrg+LirwydLXQnbX5f2HjKXCMbRHoDmfu6l
GAPxOGc6QzW1lquQ4gT5x1UopO5iTs8/o87M8Nx0rT1Fasf8U26iIKKvEvLOdbmKp9ntRXxJS8tm
qIjA8aJBQy//xo4MSUnVnAXII3QQwW/z06kHy5PoGLvoilnfdpLF/X5+UHJeEoH8CJgbrJbZaXdJ
81jaVulm5bDOjWilzvnHOKOtqLgHfdm/uN4NAwzz6NhA/wMvHJ92YzEAcIGcBXq/0SHjlilEtnUw
H4tA4ouDxFsfKR7sPMZAfOmedilN8zADxGRSais76mhRfkSwWY2urg8OVKz7tLVdc1CzO50a8aMa
q93eht61IE9zvbh4zmEz4kuYUjpffDO0wRgqRAEe8rfBYLpTWPoRNVxCHm+v67XHwpCNnLsOnC76
jbkRa/1gdJqD/GbYHoj5OUIAJScbPFWBoxGENdd78NIUG/PZe8dQnEoDVRYBMRo4uZ3AKRFGiUII
kRHuWuoNo60VBgAq0NfafjlS72aGIBBasgEEBw4S5EvQEMYdYpBKb+QxAkgAzKW+mfebwspXmiRK
kiyYAeAUl4CNLAJk/Lgza1Jww1YKJMtIa/0AIm5thdhyURX945gW746/diyOakmTcMQNGrTmzGIC
hl9atdIYhIZIA3txOA56bf8QEADMcbn8kgORwLY2MWtT2HuyXdquY5bEpZ1ICGVhGyuAijhIDarI
9ADMemkqqhvs4dwBvSXUCQo7sC10exztMvHt5tOs4pWt1N4sQs5eRwqsyIGXHJK4ALzzLD1m0sZp
mMCqnefPVdO8qhUuNhmVeZm0riFBsCFygtvbd+GcgHYzoiGM0kQWkvORXovSvJuT0gstedVrX/k0
rGeEJ5MhYkFnv+nyaoMj/rXEewn4FaJ2HGGJ2i9Q48atE0ihEczjp4FGWRrUovKByCDnLzktQ2Bn
YTBua9caEBPcpcPKVN8Syw5a6d0S6RkvziUoN03orAKVwF+onaV3xthmpaeYQFfED6M6+XLo9pYg
CFryE8DA/mMHSfZL72ygQFWFJgYGvgXkdN90Z/bC1JOM98J5syURVfnVPDJuPbwE0FXKXsh8yKVb
hZIMsgZW2Um770DjlOhtkOb6QTKjHR57gTHofjmIiqtX250zyx4pZ6d9n6kGDnuYzZCbb9EFVSlo
WjO3t/1fNDj2FWdWoHdEo96BlQZ5LQxjfNFAq6a9T+GPPNuHQvLhKx/hRsXdYXJpZnVsMXt6EIe+
CVIs502eBJfyohU8FbFaeJIiNL8cFV7ZcjHREQwq2kEe10bkD91RU95vz911zZ0N5swMt0TTbFtK
wcyg5e4dQqPaVyq70l2yo2/mlj5UjybUp3+JKG+u3wDMLAr9yFcji6fz+eMkslp2jILar3xtEMYl
u+a3ZfoW+t9L8Bf4Y/9jEnW3XoU5nE22J8/8JKKtZk0VbEKDMEt/j8DCoIjnpHcUGiG3p/Vqe8OU
jfQI4D+opyCzcGmqjKlVNK2O/WYfG3Ls4iOaq2n1qs0PEMq5bWvJUc5tccPqwJ43dSVs6Tmkb82g
CiFuVrnSINhmojGxbXg2fYmiJ6UZw06MWk05onGq/JmY6iolYO4gGt4EInkVwcgM7pCchwjs4RGb
xeq+jH5Z/Usyp64jCyZwyS9wqyHyRb0dKRNusRqSy1CpZKoqgP7a+Z05oKsYCCm6V6v17bVaOhDP
TXFrNer5WHYmTGXpNix/yNbWiH79/5nglomUlV5D0KHxBmUEgcVJqr7FGreLK/N3yvhAwGn1rAgV
5nMJ+m5SmTS+0kIvMQlt8x6pQVmQzVr0PQQ3TDLNwJOIG5RJKxuFJkgq6KP6Oqegw4YUlN8M017O
IebQam8IxgQ2F8eIXLVqARuOzCAXezg62r0axm1flI2fsYuEelPs5/rT7QVbtoNQAH1rmnpVJ49K
pWHIE1Aek2ELdrN0Kj1HirxKBGRlk3QRvbFDyUL/CgpbDF/A3ZPJAMG+lol61P2PFvxKMvoRy/WY
BT0Ivwl42wTOvrivzuyxgZ8dGEVFokEFiwRItzfQmNRUvF4/LOVIKsFD+RpGxUYG3zBR3GKNBPwO
VpMBJzumcDg6d3iTKW/Zptokx2aXvygopbnRNjqFQfjL6TbZl7S6vYCLl9m5eW5Xa23cyg4z36/K
O3QF1ajbfAElvE78dhOX/9gvGRIX5XLkKDRURbllVAtw69CEsU4o69YKBnoMZ39St7cHde2VsIJ0
IJJLmFaLf6kVemao05yj5zndjMYBfOnN6EvO620r1+2riG4A3cF7EIUo6MZzG3salHkseg1d5DvJ
TQIV/7ZrZa/dqTtnBVGnct2C+WCV1m68s7aJr7fePvFrwev32lPxFciioWsNUE0QDF56qqo7aaF0
+N05eIZnX1LcolrF5alqBJ7KftHlFrw0xG2JwY5i1TAw3FH7jiS36H2r/RJMqcgGtxlQ/7eplGEw
Mnp/QaK5tVfaGsnBdQKgbbeK1rFXAUFOXMQIfhoYW3ltozdbFcSvC5ElSjh4ewMxj/yIxcdA+jSH
gzwCShK9Nt9moAD4fG+uIdP4ywrIJn0zjspuEjyrrrH6rG50ZpTbionhjInKjNLvCThi4AU2zQGI
mW27kj6bu2lze7KX5vrcHOe+ip3JsdTDXDodWuW32X+jgfe2CdE88lFQV6FtEwI8rfdabe2j5RYP
EkSCAY19c3bJEz0qx4fbFgWD4uHyo9NlVGUG1WmbGltNXkuiyO76KrpYJkO93HBTUVphmMOE9QQq
Bdf0Kzd5JmvRK/tPrp3fb2frwxcTR7SgpN3E1mfbAFl+6DNPWQE99Yy9EJTbadVtXuyAuNE6d8Nk
JWq9Va/jlstxcq+ryIxCvWXuOAShFx/0O7pKP4oAr6v9+NhvQLftWtiL8jbZ3v0eT+q96s9B8hXC
UTvBtSGcC7bsZ9dxKZNUCym+JXrtAs2PDyn00dEK4QTZIf0C8d6rtE7vnsCm6qVr0dvrurfwcmMa
3MnnGJNhZGwlpp0ZhGswnTp7EL0Ab83IF+zv7EN6sDcimXs2v/z6o/7Jbhfk0A3+mVlJ9SRTJuJj
JfI6p8W+iUpBZWJpt5yb4E6cSEvlcZ5gYpD6TVVFmwS7pe7IP4WtYf5wOYGfHkhapGq1y9WzIN5J
S4potByMHxlYNcC4a41HAEYfh4HaK2KogotkaY8C7QjWAwDEUYXgzjZ9Cm21Dtl7D9Q1eXQ3o/TR
90E8bxnYkYKaORMcPEsxx5lFvjc4rA156pjOZFa+RmUdjHXyiXr5YTZ7kezE0sZE2gOsJMgRO1eX
k9oBmB6yB4VimPssoo9mkSWA5pnP4xA+dnLvo+b7cvtcXdwD50Y5V2nlum4KGXGiFc2nvhp8s7C/
7XT2HOtzspCfBqB4arA1ykl6MMv2DqWwtWy9yHnoO3q/I4a1qrJIcFEvOvDZVHDrXIN2KQwLfJVC
Z5RDm7txqMBoJirKLM44QiwkqAGjBf7h0oF1O+k6+49M2fhpUt3VpwhMN54pn2b0AFmiRPxSSIcE
Ex5vhoGXAV/QpnIzyylTasqLD2AhWLb/oZh/k17bV4bonF8c25kx7jqrHTMCsgPGwrYIbJJtsnYr
O54Z71u6VexYEBIsrtiZOe4saKImMZoGR84chu7QD0FqyKD7lgRRsWhU3OXVSaYs9SH2CKjeUZb/
EQN4IP9Q0rfe3lsias/FvX82Jjbms9uph7K1k7SYwhLFXcRwfk1/RiPZ5rWIdURkibuJWok0/6tJ
apLfZRZ00HnP2mcC3tTb2315lSCKB8AlCCp0bpUAotKtVIEuRK3pLpqb7+iYu3GbbW6bWbzicID9
nxlulWrsNsNiolMVzWQ/LBNlMw2RFty2suwLf61wy0MSXW7tDoMx24MtWyvNeu+HbUXXJmTQ7Y/b
xpZXiPVCAwOPe4/LvBgjmSFxAP+mtuRJaIOwzNbVapCLEVVwey+OC6V14MEhF4KX7qXb1eaoaJDB
RY4CnbyN+ajVb5C9cOfyMSOKp1QCn1g6lZCrBXEaiIRYO/GlOaLN6IGN8XYnjeFmzV3TxW5ZPUz9
eyPiMFyaRBuULzaANqhD8r3eREfcmxI84MtIMTZ9EyG4VNNkTSrjBNlCkdbFkhvaBigUDMAz0C/M
rVlPylIvKPgptSYNCjW6m6JxddstFiaPNcYg7YFOLyDqubUqjaix5xRkb470kPTHVHMVq/JNZJ5t
EYR5IaUDLD2E91CbQEOixefKmhI3WVlhoVDO9dL526kkX+kh+5VMqwQZaEsrFVceJtQv5kdipILt
hkwLPIGLXBUZDTIOwKwaulu4+UxLu5iMLAMTJ5JbOyNN4w8rmrJAoYM8u7maZc/QHx4CWYvKrZRo
xTcFCY7XQ/Hhqa/s+DmkCCKiiaDhlEh0ZaeJgUSOLR0GrenvOqoM0EQ2SnhEpWX192gX7XuWj5pn
oHvgnfUsxt6ogIIgBJj7C53gxmNb29ZdkzuhV9RFvFH6aPyVdGah3Y2hHm8ji8Vp+Sybv82RgldO
y2N1WwGFGAzRnG9nObYKnzqZEe71LAaNTYV6AhSACkN2QcSBUus0Tqbly5IOapvMLB20SAMeA4Hv
udBBs6JUGnFb6N3iGTHEQ5DLZh/gJdn/7rvRQYOZlUKAx0k7RwP960y2k6KN+1SRikObF8Oznc3V
K5D1L2ilOMFUvxlLYgEqJc9z71LLKb0iVovcbUJVWyX9kH92FrWhMlrljx3qo5uodZTEm1QIJpBR
KU0PgIKmCnQzG3oP+m/mWjdyLTBTOd0qoPMMcgU5OlMbrR02jRSQvmm3EtNgMvre3k4g5+tRcxjj
gPZSR7+zsFOinZ6DMw5fXdm7hqJKHNR6Y2m7IR5VD4rzneliJ4APvyNy7RU5sElMjr160pskRfCa
4aIGLvO1qJrJpZLjrMY+hP5mbUEKydZb+XOcUtT6urycTF93ohHiBmmYrtDDl0ItrOqjpw48PfZT
no/d5PUGUd/IQItNpY+V4kEoL1sNijL9lK0o89FNU1VBIWX9y+RgzXyFoKV/Pdc6bKqNgU5eKavt
nR7VzjMi72ID+aAW0OyiDrXjjB4EMLyCRdDeEKWjh1GtLLJrUV7Q/Qn/PyC1DB3A0rFDSMsSOkFA
hzjW7HZJhQyPNpT9qiNEf02KKAu9NidkJxWyvKkxXeC7iuafDbRW8GDKVAt6ClH4bPSa4vejTI+d
RsdVjON618YEIFaJOgdtyBMVVqMs9S2ZRhsKhdnHxoY2DyBZKFbOY6IEZUiTtT7OkdtUgLW4kWEM
kV/lVr/tm0wiCMhGxa9nTfmtJX2Uum2fIIbq1TF0zWgMD5ok5U+yVQ6/nLlLgsmZs4dpKOkGLAnK
r1gaq8EdU3veQ5Qh9IvI0B7qVpG8pEAG3NUw2pVR95nszkDEfkaFk6jof6uiDzUFwPiuQrf2cAoJ
KXZNmEuobMk0f9CH1nmiah2dCo1MH8PUAhUsZ5qzngGWJ5vZktpDrOQWbnkjiYKCZuZDX+Vy5w82
yNEOVM6rR0OiZK+CGwWkcIgQ3WF2UADU9XYI7Ih0jmtmdj880YEA3ZXWdGfO1uQbRZEGmaFAI+b2
xbCgl4EnsaLgscqgWDIPxhocqzDstsCpgB3hS3PpjSOYRyzHB5wwwNX+YtS/dDBsgh4ke4aqxe5r
isA4WR4NIcnPH6JV/uQ+/xguIGtluWqjjF28OaC0/XNBCgB3P8dR8+cu+l3W33VkHOIQMSelLgBD
gkTP4t11/gFckAEGu9wmI0vdD+kuJZ3f1cQnrQp2Rt2VQmWj6zQw89gvUMhFM9mbYDWWri4sBvIU
ANsyVOplkCNJdapaDq4us/nKYt2P23ilkfazy99KGeweTV8G1CwjP6/AoV6Nz7ftLwQ+QH4xeAF6
qAGB54aPngJtzK0a5ml9b4TdF7bKric7glr1bUvXGDNUBc9NsU85e7SUUjdbtGtaT6pqP3ECOa0D
ZDbdRgbF+auZrMd414k66hdCVshzsic04F46XhaXRjMZVPco5CGGxA1oQLoKfHWbeZYBpSMWQPHZ
ozT9uD3QpcgLKFT0TALtyHo1L03G6Hia8w4mkzbxBnTERWrsSdIWSGCarm/bWggkgQ8E0yZjhkRH
Bhfl9eCA0CttQuSlfdNocC3q3zaw5B/nBtj8ni0ajkG1Lm0YQMMYSE8kvbgjQ/iep9nkmSSvBeaY
u/HHAehtAEREIIlqHbdcupHi8jZmLFf/1AyvcfoWiSDLi1P214TJ4STiSZoqaYCJUQNx2dj6bSNY
FMEg+OiehLM+mCosdM2X3W866+VfVKfRC4DaF9q4cXgARXm5LNosQSAlU/CASOLCtTvc8nXrSory
TtTq0Mf0YY5jyFMOkeBNtrSf0G+ESifQ1irQvJeGMy2f5EpWwTffKm5YfMlFgGhNiuegzZ9HWZBU
WbwecE/p+p+XDFpYLs1JxThJKkV5zvwkPoV6/X3zptwhftqWP0EtMAnsLXk7ROfQvQiBXZA4cdNK
urprNXY1ZspzXQb5/CVZe8RF/3xPgV8HvccOzoer9uMuxqtW1uAfKblvG28KR6hiIYTIBGu1NJpz
O9zeNSqHgsxUxmgK0KmX1qad80OJEDUnsqBUu7SpwPkJWhHwzV2TfkD7cjDSGG6BcOOQ2/NhykQn
+dKuQvclTgWWE8Cr+dIVph4tmG0EV5A6qF/1JrH8ekwg9aii6H57gf68F/ljCBgY7Cug0dCIyc0c
Hho1GlEcRCXB+I4nD7oD93RdQ4xp3lerxDOfwpUVWC+ovLtT6TY7Isi0LA727AM4vx+cJstzi31A
3rrJuCPkVyaUdmQz9v8epcrDap2h1sZshhFpA4WEOjgWAf2CFMg6X5nb8jt8bk/DW/MpaqteKjsD
7g0CPw0vdVTwuZVEJ1fXEAnVrbZxP+eNVbjJZ6x40fapll11U2SeEHSyPNS/JrkF1aJ5HrIQQ5W9
fqtsos43Tz11nUDxpA9zoz+mO/VOOskbUe12MdoG3yP+Y/Sq4De4dFvVqKZYoyGki9bjQX1Bniz1
k3W4AaJgrbqAaiRPzXrYv9724MX9eGaV/fzs2p6UvKudVMLSjqdMNtxQvb9tgDngte/8HRZz4DMD
s93jVRzBQHMgsdvv09/gX1o5lav8vG1o8Qo4n0B2yp1ZIsRss0THBBaNm93Rd3JIAgmQypWxdnZ0
nb3dtre88/4OjHPOKI6Snk4wFwGmZyqGq9eDmw/Pt61cNywjGD4fFeeQeB9XltLDDPWLO8OVQY37
3kOQbBs+yasf7SYRDGsx+j43yJ0oujkmfW/BoPYNKG9xnGVPHdzuvX2OZl8TDY8FUbx7sI5nFAsB
NAM26nLRdKNUUquGe0y5T9/btfoBIMvRvjd2hsg/lm45C8wkuLUR4OMRc2kK4kW1MxcR9ZBTe9Se
eh8YR3pI3+1t/KjrAZrNVvRHunYEd8Tixj63y/klFBm1LEIx1FO+syB+JT6YtJFUGB+BzDY89U7/
TCVXXjMytH/hO6DWQl8QMm9oP+VcFIzsdVxmJuLLVK43LcmQkTfoNPlSnErbuBww/LlGtavSjALn
qq2nT3Mtty/lYCl+WCjjpkT30rFqKrkMbn+cvrTwZ9/G+TWd7YagUxfnAuk9NRq3pSTqq1l0ZaR5
QUiDlx3DMl6ueC2niTbYFpMk1pH9056U+mNQ401W9F5FgCsoflWV/NAb8de/Gdx/DfMkcHB3u02g
OYTmE2U1WPGKKPn6tollt/o7OF7qLjaR85vAUOANu+qg/GyRfsE1Kb/YsRv9OkjH+Uf+W3Y1UQV4
6Tw/m1Ne6o7OZaxUptGCzFx+pZW6icJ2PVtAv1l65GZ15Nm1eWor/eP2eJeO23O73EEBAW1gfmRM
aSGBD/YLmohW9XLbxOIBAS5/hHMQvQMl3aW7kHoabTQCsgvEs5C/NO5NIMnl99tWFh3/zArn+F0i
6Vk5sXVLftrVthOB4RejJlQuIerM6PvwSOGGkdaDnESImrR7DMKr0eJ1J59q3/yuV86224yi8tvi
iPDERFyP/Amm7tLgbBKE4SVujF59lYZDJq9uz9ji0qNJGZ1WkFsw+JJvgy4CawQ1Ep7JJWDHozvV
D/0ski1dtmKBOwuU5aCG4KZtGGKchANGMbWP5RDU06nJBAfyoglUvfAuQebiih4mUmza0wGXXT39
eYvfhegKSof23/jxmRnOw+y5wO9lN3idgk05c4two5uvciF4eixulzMz3IQ5uYzUPLtPp2lTVIfM
2naSn4keAexjrwKEv1Z0LgsDVjgy5xGsqNCnSw9y85lbvqNs7TFQJsE7eDHYAiobOTLwK2lXXG0S
OMP1oQZfVPfD7oK6D8adTVxtne/Q3xr0qQvFJVCya4KzbXnLntnlQgQF9DKK2TC7u2Ft3UuPeM8d
y86jRxpQj350m9s7anHpGIUy+qhAjK5xS6fLnTlqbULRJ3lIoPVnpNk2bX5mUiXgalsMyhn53X8s
8ctnoLxj4x7G8k2QUFvZ5t6o3pTpLSbbjJSuXG5p+lBULmQB/dtjXL4gz0xzx5LWKIMldxik8z0B
KvIWPymPxTGLXLIBsXjvZZIXH+V96cuWwI8WffbMsnp5IPaoTUSUZNTLwIQ3PBb0oHWvY3dXpIex
FvVZLSGZFQt0pojvIKJq8/y+MsSgh6bGOFsL+lvyLkSRbDcH0wniYxsUG48aOrXv1UfB9LLpu9qY
YP1GrQcYUDC7XQ5SK0mdGTN8lvr9G85+N3yKth/x0dnMJ4Gpxfn8a4p3onSwnSicMcLqHVQ46/rO
+Mp+lcfpfoRo+0pfGadsJX9GH7ErzAewsOLGKPkcvTYNWtmxUUI/w3XcYp3vrTuy+XgJvXIvdJxl
nz0bKec5Sj/THB32mNQVdBE2p95Ljr1redpjDgpz65Afiy8RhJmFNbeGyEdWjKeeoLcS/bb3jbTP
5FMzgH0XoKfg9jouXn8sk8k6+VHAYj8/e6DjfQxZ8BDLmDi53+qKOzhffby9bWQxGDkzwh2lmdnQ
zklx4EhGCCmQR1QpbxtYmi4GbQK9JnQLdD5pn4G9qrAjbO4Z1RoKEvIZRCblCAK7ql0TqxEglJeO
6nNznEdEVEOTXgVzIJd1cz1adc1RqlaFqDF6CUaLsPfvuDg3UJsxjRKIPUHLT9tCKLXeGO7oj/tB
cZs9EITGZ7eXNqBCexhF+1s0pWxNzxyjGp0cGXWYhlzXNzACpTv7WeAE+n1Tec6DvsrX0XYOwoCI
XjMiy5xLynZDta7A7Dr2jyLe5dbzlAP2sOnS1W2vWfL989nl3NLpwDpDKQwZwGDWxC3jtToIZfyW
rIBiAV1zDNlx3f/dFp1NWQxbkyAC3YGd76P8rdG3eeh26V6OHyXwoFfgKTik6jPow8NYkO5bmtDz
L2BH+dlSyuEA4ROWxaTFfT49AUHgAsWCoqvrpIn7z+cUSB4cJ6zwA8rbS1uWnBWzPSI0TKZ7VfpZ
FytNVDZdnNAzE5xnSk3bqxIzMZXKA0mRADPDFe1FbNuL4ILzoXB+mPWkqDoCO9RZO/mPTgoaNYjK
35pxBMzajyevcO7HXhAGLtyrcBMw5atgkLeuFDzmccjxVoFVBQRsivLVd61bFK6uPI0hMHidYA8s
HGUX5rijrC+TPAdqDA/TqDnVhPg6TVc92mTxuPNuu8bCLXBhinONGa9FezDZS6svAhCS7aLWDG6b
EI2Gc42mlyxtojDRF/ez8jYpT/b8RP7FkxEDAQE/CGjQy8y3i9QDxMVKFhCMwxNAOEayJVSwLEtp
snMbfIOIItGQ0Ar38mTnPnqkfScqXHSVflCQIqlRHdBk9udk3NTJ9HB7EpdeXBe2uSB9UtXRMQbY
lvX3tAqGbJdXmzJ5neugjV8iY0O1p6neDpWvyw+aKThBFk6rC+ucR2ZarOv1iNktIOAayz8bEDpm
ceSGpfxaVr3AY0TWeKd08jjP2Kurc06K9kvvUxAG965c7IHlFMwr+3IuqEPOE6GbjvZ+/YpJWksr
tbdDjMyYEC7X0gF6n+5Ao1Odxijzhh8lAdSUKo+odt3beuLa2fvtT2BH1q0v4G6CsrAlR8kw2nQE
Msm2BwUAt0bxLKU2/NumFif2bLDcUwQaS0UnEwy2S4x9LEWrSjd2mgN+MjD/xsXP29aWBwbwCW5Y
DY3H3DLK0RznRMHAjHqrj/5cArS4vm1ieUB/TXBnS570dShBH9NTgAgFe2OVzci3HrJ+nWavt00t
70Coff3fcNhwz25sRYUy26gg+Jp2KJyFR2XVHu2fqMScSO4aO32TP4huVZV9/7VvMMc0AaAA9/+l
TUcZM6VPYJM+dwE4TV26AQBWitzEQ5k30NaFPwbFqnLjnXmHHxzgu3vt1IpAKgsUB7j9GBz8Px/C
HQB1BrcccnyIcZ97r9keXC+F6anUtw9ApXvT5kfmV7UrPZMXbRsLQvvF6/fMOO9IwPomjYFVnvJN
M3iytqfQsFWDhDxWZi046pbSBBdD5XyqHJvMGUo256vKB7XB+r0dvX6T+lD2eKRB7FqTUOhs2blA
vI3mAlA6I0txudCY3XpQ5RzXl2m6LXqqIIYAJPTsplN/zA1wt6EfTzUjqAdHXq6AgFLN/M74RquC
4F24uKXOvoRb6ThWxnbu2TsKjXLDUWdkcjp6pBt/iEUXKjtvrtz7zBa3sIldZRXEw/Ge2ZHDEVWZ
/pSe6MZ8xkMK2tqu5iWr7qfkP6To2r29nUXD5FZZVgeHmjFMSxZQCyaabWjmN00HcbJf8SDinVwO
Hc5Gyh0eVUoS26hgbpLexthwu3rbWJsiBLuV/uyYJxBquEktGONi5AVGXcWGAJJ9xbgizarZlQ2M
hl3mTkjXM5li8EoooDy8PZvs868X8q8l9iVnZ6Nh1GCb0mEpQuEpAXlFj0qtJTgGlo2AYwV6djZ6
UrjbK7FbCgXrgnoDRShsVyvwoK5iWaTfuzxr/zXDR3lZO0pzZsHMmK9SySfhKWv9wRGUOERW+A0P
Zrp4hIivF2UbY/pNnVNK/MiZBQsjMsPtZhu9DBNkjpERVHu6ldvkW+pJ/Uay9JfSa7HA4a5WiBW2
cENCoshCHZkHFxpJ1dkOFM1AuEdfIMGAzhk19YmGXuPb/na9n2AJxQ50ZahMH5JnoUkNJc7tGoTR
eAnsNDtFRRXxd9jGn2E//Jwd9RU96p5akpMCvPBt41eXMihq8chwgL1mnLX8pWzN8RBHDUhRa3Ov
TpWrRaLr9noekV9iZQ4G8GZM7ZfbaaxzCAp04CmtkL5Ae9CAxgVaOOigqYhgyZYGAwwV+smQa0Sr
HvuU852r2bmUozHFy6PKNYyTkKX9mvgB0+VAvArEYziLIJV0aaFr5CxrQlwjo9ECoxUaeyQ76Eqa
0vtYlu6LFjFoqA4HRZJ2tt1sJbV8qev5WKlR5EsEnKJtfIJWlA6a535XqhRtMuiCiWStX91e2Osi
DPtUm3VxAKQIumfuhBmaHnDMDJRJjWSuKqXYyDH0fU3Zr3rHS0bUiNGOJ4/f0Wz4qRJ5Tv+PFZOZ
JJAG1kUUPSGMwSdN2ypEHWpC+06p7KLecqPmEYi/9e1xLrgXjDgKihHAu1j8Ni1y9M9V6EDxYmye
sJXXpopWEbK5beXPQXlxKbCx6CrDNoMbFtRplwvf5vqcqg5IRoEsW0l3X6Nf/Gjdxre9unXX03fz
9sgkvcn+kN03bv76JD3Hu+rTQsh1+0sWTgv2JUBNAc7E+ip5F0xrogBbVIIxNgtI92JNzQxk/7iZ
64Zd+v4UNo9K1diu0YqOqsXJBiE7sw50N99zi/7BWksM2NZT58c04lqpFITPIhHnhX2MIf41wy6C
831MGscxO5gBHanb5iZYJZOP29N4Fa1hPdFQoyO7gm4M0JlcmrARjmaFhPU0m0c9vOvJuwYJ1/HR
bt91fdOFghvyOtfH2eMexnSidjglaen9D2lv1ls3zkSL/iIBEjW/atiTt+fYjv0ixE5a8zzr15/F
3HtibZpHRPKhG+iHBrx2UcVisVi11lJ7ZXOTzk4MuR3FG5eTJr3ZIAEZn0B6sm3k10ycolJtAEyC
UTo8xsp0qOy6ajKQ4B2kbm/dy37pklfwnmNU0cuPwz79+LkNyfOQNSJjpwruZMzNgfS3yuXbWS1P
U6jfxtL3v0fBUDGKl1Byhn4Fk3AYtQ0h6SwvXT2bUembj3XTYlQyFlFg0YyC3fXgEcS2R/sgKGOY
vdbZYzpZU4mvdhudp91wRFeZq7yVZ+0jceS/fjbH11qjMW4vK3IANRygdbvOkw7GPgZ9W3O13GQO
CPP7vz/5MV6Ap2MZZyXYY5k1HBMrqsHkgU02o9uh/QWO+u2P9PXySe1ZIdDVXW1j06z0Xs6BoCpO
duy+E3dxZEioOYbipefhtLg/oBMj6h3heaCGEwcFfEwcoKPrEpUkCtqPjRYxSv6moCJE/DET+QX1
YtYvUMAgiiyDuB4p2yVGoDckaKaxdItjcmtdfzN+kqN9s5zkx9RzLaf1ULhxpdjbXlCuZQhZtKmT
tnYylgXpHJUQ+kPMyhuvaAwnRG1UmON8fY7GZwO19R8YGp1Xn20uQjNqqgFB47acncFDRli6FqaN
nXRvXpfn5tk41Ff2cRGEjt93nq+r+gnM7DYdg1dFlcM+sn+bALzcFucRUWunPkIa41d1BnOhN4So
G5FbTCS8SCe/793sB2bdHf0oFPrmHRHrdWC2oyElRijj0ul2ra8fzEcU/a/AruaTx6r02t3k2552
qM/xbfripiLWYy44+t4gYAYvwxvt5UcIDau0oQaC3Wlc9dk+bzNPGe/TCFe4X83o5aXgPsrxaEyk
YzwHFx4VbVDM2mdD02h22lUYGZNds58cMt535V1sxU6GN7xaRIjD8WVTswikHNGyqKPz6tI+aR70
GqoPpZsWw+J01scQIlVVySgIQtRZGZ+iM0EoRdFrAZRqLnEKVamCKJYpzX4jnTCYjbL/oE/u9s78
WlLEAQvtRkxtYQGRcTNbM4nM0MhHsM0aT9abee7Alog+4Ds7dnaGN7m9t5yI4kjX1i4UlSt4YfYC
m9mvddLMdV8Dm7jtf/lzc87u1Ku8diw4qV25i6vWTvUkv2ybzFvYtcWMw1hpDYfJgNriJWN4LkWU
wZwNAOYTKE4oCHZgoWQ+HOnNtITsZulKjV/J0E5KIRv5TcFEfeqTcD+3ok/INWgFyJxWVZraXVVR
wCtj352Vs3m1XNm+9Kv1Zi9WHPmqPWwvIddEHFQq5WJGGsqcItAORnuADN80y+nU29MewliOYf+n
mu+4ZzqBYoKxTDSawzUTU4wmSJNk3MmY7zaiYjKmuJYihe8OZjje5JKIRZ3rkTALrDwQLMZdhfl2
Wq9GpY5/XHSKOpL2nMXHWL7uoMnQu83wRGbHWu4ILoTxj6zfD0iuRJkvz8r1L2A+ZqpPw1QXGvZE
sEgn1ezJrVbrH9vf72vMRG0dzdbgtMUdAuHzMrbkaDYC3UdbuX36KBfQaTt101Wn3UrySdN+bWNR
X7iMY5dYzGeDNKFUomUFrxP9D1PbF4GTTGclvrYTbxtIZBRz6lGll14rAdSFXm7dJMETOGrA2VEW
YBMRHDqcuyy0536TzJo2agQa/TGrVMOWAy1PoQftRrF1LKMXWdXdJMfsuBlBfV7fz9OHHGaPgS1y
Ubpcl8sJzcmVhzLxulFTBXsAHpqksi/hvy0qimYsOsXpYrEwVNlSx/ArSLHYGsxsy3M82fT0wV0Z
xOuQS0g9Jb6ty3K3/dl4Bq2Qfq/0aiX1Zokx662UbqYuh1wLdqmd+MtoPGzD8AxCywqkNDCmA/kw
Zt2yVKlBAhtgZ0OazLTD96mJr2UUmFDmFl2ZOVjQH8UkKEijDAN8CZfOYVhKnqkhsEhSXfV9eLfM
xt5scgdFml2adgdZvVPwtJLV6DOabojyCBLKc9jqmJd+b9JUYDrvCr/+PewSdzU0e9oev2fRg5dy
UHytUU56VZySNLprIYuUKbNnoiiDEdbImYq/jjbIlfD2gVoFwd2DPS3Ggcwp3vIryFehJVU5TpgV
RfZLYgzHoHTxuv2hOf6EKRIUnCHTjglnNm9ajLCZc/DeuMUyOR12YvZjGQRtYyIMJkjr4FECAVZU
uU1cOEuwL+bQq2dRfxzXjVaWMC4b1tUkKy0s0dK91b1K8U2UeZGIZUyEwpwFUWX3ndbDFmN2ixAa
wEdUWYn17V++CioRGGak8snMlrCUBXOTAWzJwCOraAc7i6FNuNsG4ZvyB4QlyY6mHrRoDf300nWh
3ebmIZndqRcMknw9Z+DOKNOjndbGrCJ7wakLM0gmEwsmtSry8u5YqfW516rMGTICwY0ArZIiDmue
w9F3DoxI4TKAZqbLiJIlZtrYOY4by0ogm2ajP6bY253ytL2A9FszUR9SPGDDRcgHEMs3V6d1osxV
DV8wyPW8mPsyeN9G+JoN0GIe8kYbtSnwbDCZYzS2PWlU3J5MK869cYjAxRWNua+0xds4Jz3iYpgL
4t9Xt6BnNbSK8SwG6hXCYOpGq/cLLuhuHMvHSbKvalu9Txrjeogi0avUV/vQnkhpa8DSDBVhloRq
QWrV2Rpy8S72BvtVU/0AQzLaWy8SQ+ECoaSP6h6Ip788ksSBovZtiWy46r9PxmvQHMP+uSGnpRBs
qq8+AYs+gdjDoy1TU89GnM9K891McTyIFEK+XiagkGRAuRTFPDyQs29frTYsZQcqKHReXS3dnVHs
peilCQ/1eFWRq7AVFCt5C7eGo96yyjfKsEj6pgdcVs3uLB+XudkH8Zs0HbpEpN/NxQLfCsZNoEYO
Uc1LrGFBSwB2NQ5eDJ9ayUHTl/tSbXwJHQ6QwBTkHV+DBO0OxEAgCFjQ7c/uLfCxJWFJT6VxzB3T
3I3WU1D52/uXt5eQ0uB4xRuiprFERmUyWHM5prg5lL/0+aFOztEMYjNBmZLncwZ6AZE/4R0QpEmX
66YodV6oJkVR7o0gxhPD/bYZX2M4LiUI4LhF/o5C9MOtnKCX66qoatAcloVnVE8k+Ai1WzU55nPq
CGcCeV6wBmPuCqgjR32f4ViyFs2J06Nu3us6OP/lI8i0tu3iuQCk1HBFUJF+yuxUaDdaY6FHWLga
8jNZswcBmwOqWecfUGgvIc4/qMOwLE1RU+p4Ec4w7CDdz+DGIPaDZIoGXHmehnThDwizalY9Soi0
AFmwOcsjeiYW5SQrIjIh7sdB+wByU9SNwTxw6QlFVbVmGgPGSvWrHAynB1QwWkcLpzezN65JGOSC
LcRFBEku9Fwh+aiy776RHhW6HOA4CvKf9DhvTbeWjhJ6hrtyv/2huGv4BwotGpfGDVrRtUlZwh3m
Q5se67FybB0ppACG63UrGGa7GoFe9/0ImCDzjeG1jx6q+HnbEu6i4U3GxOMZZXRn8kc7geZcnOWV
S8j9kOw6/STbAfSfXUOku841BsEHZEyYgEGX0+WaRVpQjWoOY8Y23lWz6iZZ/n3SZsFO5X6aFQz9
/6sIBCJay0goTNrnKFSDKNSfFcPpyn8IpUh7/phDF3aFExtmRpQUOKBgPaq99Vws4b98/hUEs1NR
qA4LPO5U7hA+6PFtbN8uk6Dewv/8n1Ywn7/V7L7WqSO3aDGOwqs+3ddh7kZa6YDLf9vVONdlHA6f
9rDXiMbOxha0tTh9iih19LFF/XbZS/qb0VseNB39YdG82ugTNymHA5im/rf1ZLMGw0yCoQ6Bj/Da
k2+Dtg9a0euCwMtZ7R2SDXFqVcDIGtszo1sZ7P6mqN9S4OPsxFNtlKMiE4AoGNLo/MHa6eRkigpI
XN8ADwL60FBxsdgGF1WeabcsUMbqIyicevaH7D4LMH+aivI5Tn0YrrHCYlw9UsZ4Mgdgkb2y60/x
TXlTPuFF7QAmYoyqIXm46w/mX9+dKShYVLFYOKDYIyrSzBY1yArhVf6m1n6W/zJFEZz+7suL3yUE
TchWUSIJs061AthlFM9W8T4pP1LbHaxHayQO9Mb/ZYOtDGJCLOY8MiWrYVAFOabYIa/FVeOY11Qq
z96rP7fR+O7xuXpMoDUHKSvBVooAKEHqMO69aJpc5N+j/l7qz9tYXwn2KHXPyjL6Y1brmHZTq7cR
wGSQTPiyGz9rbuibN8OpOaRH+0kCNdvgdydpr+6bh9gDP932LxB9SMZB2zAc5LrE0kaNfkADwzC9
6FACV9RXUl0PRBAquVFkZS4TltFqmEKaFWik0N4zc44dNFpBvUY5blvFD8mfQGw3sKmGFZoXsa5d
6Deg7i5A+Z06C1QJe2j0YAILZ2h0CIQT7tSAjX3BNpkuCrrEMdyArdekz4OdHO3pG9iEgdk7kp2g
XT1x6+ZfLicrY8mlE5XB0kZhCtB+bHY5uQfdKeYp96R9HfPSyceP7cUVfES27URe0jqVaXgpoEMx
m7nbdNVDJpkCq0RLyYQYInX6MuSAkcsPPYFQycnsA9QAD9HozjYI/QU7QWQWE2RC8EpLkwq8YL42
u5uy/Ebqx+2Voz95yzuY0DLUWYVSEiCW8XGa39VZkPVwX5lW4eRLB7IVhEYyAMCauudllh4UO4F8
enQfontsNvSruLitstBLhHLqQmgmkDQWoXxkgDa08lnN+3OShVemOZ8yDTLdtuwuFcbCFcPXJ1lw
PvBjGLJ8zMhBEPR3MFgF0SLoczDy4zBKJM3N5A9QhuyjfNkpCxjwm+R6KQ1BTYjrK0ggMIqOS7PK
PtmrS6pNWUJ3nD76Rj36haI5Y/ovxUGwy/yBYTa21luNncxY0y4edrlluc0Y3w6QOcrVX5HdCpaR
0w6Fw2j1ystey3DziyHHgh3wJkXgIs3vjWN93RzCwSFHnECnZHKU1+Qo6g7gfr8VLmMmKC3UQY6A
i4FNpwPtqd3vu9Jr5MUh5Us6CDY694BfwTE3eHBrLy2R8JgdlM8Seoetl7b0lhbT9QIgXgRb15GZ
LaFIRQH9RPjlRNJ9FHpjed8vB1RafBviwhHyv9YSQPJsW0PSn7TaCloeVnUWo1bQZv/l1pXU/zd1
T2kEGUlJ9baDGe+r0Qsv1NLQmYq3s0uoph8gTdXTYJbuwF4fxW/EOgdzuSPEs0LRDCw3vqzhGCeB
9qda9S3gamQpJigfIuJI1j2UI5zFPlulD7bD3jAERvJuJGtU1lcwamZWKv2E6Gia9gO0SVI0rBh/
TeqMPHCNwxx2amkmaYfaEviU3lLZlaO7VMTpzTt8aM2cgEIJtOUWc77h+aQPjRoxq7TKm6EKHnCG
H7ddQgTBnG9FKVVW2YHURK6CM5oh/LoVXd54kRfTO5DrwO0N0zyMg6PQU8eFhc2r6qmjRK+tPDmJ
7m7bwd24f0BQdLt0bRSnMLU2ISCZ8/y2dN9iOzrGKMJO7630mMTKvQVukW1I7tKhIRTPnSYGSdlx
mwLNBlbQ4uuk81tj32mVt/33uY68+vvMp5nkYgajAxwsNoyDZce3UYq39LCU/GD+l3qEhYdOvN6j
F1FlqbOMaIjHWIEteBMFr5Mpgdi67051JHrT4jvDHyCWOKs3J0ha6QCSK6T51YtdQjlGdAjzV+4T
hIlzMnIZM8btEx340MPOHAs67f1THAmuRpzGSoQAHQVsqJRRfksGB2/BxBrQjuzO93rkBPfe9FGe
jMQJdvmxeAn3ID/fz156BE3SSdQBzI3lK2wmuBZS282WChtnOk0TZhFoBWIMlk0YWLcnzOdnhxE3
mG2X5JxVCujVMFsDTk0MwTCxNYMAWoT5NnRcZ348eNpwj97DphTrxfNug+hg17C8Bia0vrT8pjPI
s3PDRieg3vvanO+lDKKloMoDGdmh037hufxGR1ErmY1zoove/3l2opEIvcYQFEXsYkKWschjMSbo
ptEgqwB5M1L4ypjaTp+WnYtNVHhyVP+1jiQo5TEWqGLoBw0UWOHLEFZEgdWhzxhea0bHIuzPASR9
or4UfEPODryAYRzHUIp5KU3kG2ixbAi4dfrQGUXTdV+5uxhjGE9ZUnsJQ3oK67f5TXZLyeNi/67Y
TZ0DJS00RqV37ftwDZYfXRUYyInLGOzDlAV6HDDVyTaRkqIv5kDBw18W9FCfXt7HGSQq2xuBM7xE
ML1BHxCgzUsT/suPNSx6a+Q9XuGMWbvLBzR+Aa27woQ4RMnmGaWDSbpDzc28UpDHuWRJfiQkQ4uY
MaROHOq5k4SCqyTPaTF5oWpQPoKMM/vIXs1EzifQrEDG7UOvH8Hw7aVVCO+dncCwBYcfz4vWYMzh
1OOJW64MgE2QONsX0HRxiQGtSyma37eXmnOyU+ZjDOlCJAiv0YwnFTUKMXYLf21mqLpnEa42WRxD
pXGWjvUc6zsIFSpOO7W/uqn8to3NCbIXe4W62io3LwajNmL6TKDPdwpxyXDftQ8kPeco/Sn+/4bF
eFQ21MoytcAKp/FcUOm/BMoLQwuS1+guGew9BssFH5FzTl4sLWNeV8x9OXV4GJUWw8WYtUm8qlN9
TUSzyPfMz0/ImDYnqMu2FV72whla11SgsNirVeNKVu6OIgV6nr9AmIPqyaIdCFJDl98s6paGZBOM
go7VAE1eEjvoOJ+eywKjhbJW/IyzdN6XzZA8yU2fC8oMvCVFC6WFyUbMq9vsuHw3pXHRTxJ6UJeq
cZKl6e70roVomF6AoHwB5eq21/CWFtPkUDDFzsCTFnNSLV0whFoKa+sc41D9s92e+uCghNcgcdlG
4l3nMNz7B8pkUuylzDU91hDytIkSWerQwSyj73pnuCkJXtK+OaLX9mOuyHGWRfdyLjiVtwUNgYrh
drbroam7cq7p6wX6sYJjNqv5DgfXdzMPj0kNvWU763U31ZPH0rZPcj1Xu23reZFgbTx7OLc6qu4o
OKIDPLkblBIykMqtVELCfsAA5GKazqBLAhZKni/Bj2CuDkoRi72uW0ltVSPtwejxryG7UvCkxKk3
h4IIy7VthUMudwye9tshUYFjBaN3XXhlgYH7+k5Kdxb5hyCH6wVt0AbR8/+nhrsKqKbUp72qI5iX
VeaGcb4PTafuvK5RDrp2ZYlmIbmW0cQca4gjhO3SDvQq13+/G/ZyGB/qBewzEC3MnDkv5xs7txUv
i4PrKhv/nlcCY/iYuiBg+tLxqke37cpOtcYIZjwjO6/yWwQKR8kOcr3/B5dcYVDjVxhJWqiBPAJj
Ssz3bkivgjh2cSV9RAZ/xJQklBZM7+8hTRtUGAreKMGfxJzFQz7W1kIbiUflmyS5dvhqLsd2/Jbj
DVFYreIF8jUYczqVPQmg84ueKhPtWtHwU0sStJZDDkz9kaHYGYxXsf7XTd+E9rEj08B/8O2YXV5F
8SAnFFJSlt2kdKelAy/SaAiCCYf+AjiEThZCX4aA8fzy0y2YiGtrmj2RsXcM9TGM8RK7i8AcrXsk
/MC7F0pjkgUlVdEwIG9RLXw7dJNiO0CT7BIZcsWYB6mw12U8kUrQ087jJ9l87o1TaD4Uaox+m2/b
PsOLYlQclHJ9oFDCtoWDKiFMWglrqkTksQfbRp8TP8KUI4S0RFk5PYKY1xps9T9YbFuHNUXoh0qx
rlr6M5oLNw9APY4WwacmjEFiVh5JN9WOXNm3IBl93raTdxJDRJX2TSqUUZrZG3hZG1pIMqOlIwPZ
RvBgI/FAB50D+kq3qAQtPyIwZm9AxVqfEgVgg/phh3vSZV6WvNS1P2Gectsu+qe+rumnXUw+1Swt
WGVoo+agPJPsB8h//uHv4+0e7cGYVMPYzqVHhhBetiobf7+180clGt5JLnn/AgFBJxRqZGhOMhCV
3Kh2iZc8d0y9zCjgACItXg73Dna09gfi9/9fBeOiknM5S5Himrdl7Fbn6Zju57v6u7YzHg3nR/Wf
ArLo0m99ay+NjnrcNpB+gy/fCH3GKOyDzQhZ2uUaLkE3jAmK0a4pgziwcObW9qAmtA3CO0xpM/P/
BWHShGbIVKuhPfaq/VSbxzzzyGJhKlp18+k2/9gG43rdCozZTSXofmu9ABiZJEdBkVAT3be4a2aC
lIcYIJn6MnyNl57YJA3Kq3OIpjzwDUEjNntSklbg33wcMD4gKEAxhv02+QiSP522zllWNO5l3AP8
FDMRnqK0ovIc9wvZqEYg0CJpZC8DkpxAjlpH+LPlxu+MUxJ7evdLr1JHLr6pwcPffyKEOhA+QA8O
GTmzq2zItKoFhMjdan7pUGWVRFU43sp9AmBC8dKr53qx8swCgDH+MGFEbZ4i0ZEhwmB2ToSn77ZI
gDEbOzu5V/UbJNrb68Q7ANdmMPumknsZz2CAGIdzlLhae6x6T2sFYVpkCLNh9AJX0l4FSqO2u7xO
dzPa/fKu8beN4R08qyIle781JQJlVhoESL3rLCeyn1J0HKfGR2H/t43ENeizHGrSZV1F1MTuZ6TW
QKoCkLLUgZsb+6wVJHzcOt7aHiYfqjG3OFcjlm2Il3vdkpyxxrEdKZ6hpU+D0nmRDRrEAdzjMWiJ
lm5wijLegTX8pqkn0Y8RLS6T0Wdy1hYaLZr2J+nWfpzvqcRHqjmK6dh76CseZq/wkyfrRURO/v+4
Xv+pPbOH8KzpLZkTLPZk2c8jxmfjpdxlNUpCZXSaNM1B8NqDoMKL8n/oS7yosTG7PMIdt9doB2kY
X0/Tew2mwdEHA9wMjhXlcdunOAESdxdcXnBEylSQ7NKnKP+0WqL3yQ1L0Op2H2Np4eO6+rjXhhM0
D7fReKsKODD5mjp9AGXfbzPIi9hGgtu7FUk3moK0VO9QmIndTsJMHOgT58jwZ7l1ZPDtbmNzds8F
NLN7Mq3pWhCSVm6uXIPFPKufi0AAwfFWQKBjVaWPFRgUulzMwqiCeKJNGUl9n/SepPmJvQuGq04V
FLa5thAFem46SmoW2702zKmixyaWcTAOZD5F5XMiEjXl2rKCYPLpTDLCNIgBUcR+0l/XoLKUJn+Z
DvYgSNU4pwGG7T6NYVZtaUZ7Sit8mC7d5fFprt6mEOMO79ufnzoykxASREfKIIeHaYW9yGa5NLQk
XXDmZI4yOLZb/FD9/kycQHC48a6y4CDDpVkzCcZW2amNFI/TGRVgdLXr+RQ+zDcxCAelY3jMgdaL
Xlw5aeEa7UuTaGlXciTJeNs5R/vkXJ2jXXxtneVduF/2+r7Zd6/bC8kFxEC7DdVCDZOlTMQw06KJ
FhPm2XriDHh/7EbBNuJ5Nz7Q/4/wpXMhJbE9KT0QZOlumM5We8wDb9sI/kdaYTBZjiUt5hgMwJjv
wbN9A5lZ42fjz7vgJXqTdv9w3SLgvQOBEoIfZRy6DAxg+yPDQp+mw1ye0LhoZy6y4FwQXXkbaYXC
lqPNqlflakT+3mvfO83NyVWRvHTLfnvpeCfGGoVZOS3IeymKYUtiO1mhOeV0lSU7KXmx1Ztiud8G
47kC5a9AoRmzsl94l60eBBKgLkJn99wQlLyM1hmXKvJNDJkKVo/n16ikoycHSGjCZOySIG4UoKhO
3+9Gr126q1kW9ZTwlg6vdrjWmxquV2zhR7eiISegJnajWkUSN7nlXO4JKlpJCQWl6N1S8+P2+vGi
OLh86ZAIBuhBkn3peB0S4DGkV616gpDyUDtEetCz0NFnyYl1AUeACIxcgtUqeo4yhWbChV+C6m2e
Tu2S7GbF783dtl10w7DRfG0Xk9vTHi0rpeOEw3Qjgwe5JaUTJH6ee20A8ejmTkIqvg3Jc8U1JPWf
VfbdjOkwDx3yYjREntLC/t6BLkDVItFDOs9J4CMozut4hUNzySXOsOCKEkrYxRMaSUn6XJvPNvpy
zaMSH4RSUPx1/APGFmnKLp9LkwCsCqPDmBUYbO4PdhccY61wJHP5RYypdyxJFo1i8WLVykqWdCGS
k9FIaLt/qVtgpH+aQuIs8XUBVvrtz6YI1pMwXtkHmHAfqIkjqX5Eigb95VZ3y3Q+mxUELGTVS+To
drJeZSPwSusJZ+k+aYnTGeMtqb6Fk4anptiR+0FwBnEdisoYg+4V9Ykv3XKqlKmVib05GeGhbRGw
4+6/emkE8Zq7K1F/taCDB9VklkVDadGVrEoIoYb8rQ0eO/W2KfbLz3B+2V5orjnQZUaPEtUNZKs6
o10PUr0gfqaJ5s64FtomxnxFvQ9ca5B0UEkSlPXYNK7O2jyqNaDIRnqP3+KmWfIQgKYpz8pTp4gO
BV7XFXpNP/EY71nKZUEoQxqMyy1xGvnnEr2VU+7KvbbDa9D1oszfAvnJbBvXyGpBKsndJCtwJsql
kzRkaQglM8hzXFn6Yy4Hj2m07Eys7D98vBUSE9wqVVkU1cKylukBPTlz8taLRmG4xth0jBkkKyoY
IC7jWjWNg9YWMCaOfjaqZxW7uAXphYjDi//FPnHYLCjEdicjerpBlOsru9BvEwcPOnd64Ge+dK5E
Pa9ct1/BMSdslca53oC52ZVbzGZVYBync0v/EipWIIwX2p09kLihl7HxsR4PWfuQhMd/8IAVBONr
UpmFVoyxG1fRYUC5m6GcaZiCYMxbLFvGyz2l2oHiDOMDYZ72gVoCpKzPuek39Tky/W07uCUGvKwh
4FHKaRAaX/pZXOHVwZxkJFnWRz9/CyPTmTB6FWk3PeLSlDgkebTAt7kNSzcIm5CsUWncWmUHuODO
thkBFa/4ZSe7BqYjthE4+wcGodED7eEyHrnp2q4QanQPIBYgjmsTeUpVXL5iNXzvJx09NZ2oJZIT
ZtEoqEFwEAGd8jJfgo2zsRhdi3ggKT/BTeAZc3qUitmzIAekJh/blnG84gKM8W5zCqnAFcDy7NRD
Lng0nXEUPA9yV29lEOPeWbUsqjKgNLOgE2khTyR7SDFfHkk/t23hJFQXtjCBdGwlua3wrxuT6Qnj
+zuzQ2ecXXuNZV/PvfoUjoVvCPu7RUvIOIexEHsY6dSThDdWA/0ceQk6d0GI4Pj4hW3MzrKsPlSq
BrZBtvSYWzW06kTNWyI7mG3Uo7VwykLYkUzqFWZzMF1kw5BMcNxxcsILS+j/X+2lqLCR9tLZCLB9
Gd3Z6nZTQ+h+cvQud0uBT/DXDfS4oIfGNYw9+bpcyXW7RfQGXa2ntld1LKo5/X5KZ8IPDPoDwR56
WSW1xSQBQt+pB4yW+po7OcWV9HQj346v4Rn9tt/Q/nJd7QM/bZz0Pf8vFf0I3sl78SOYoKG3jUVH
QFAZipx+dGzlPOkueKBMSK+AJaBXXLyMGiJYfqj6NJ2JHpE9SJ1SAjWrdadV7/P8tZrOQzQ54SQI
IoIPaTJBRJ3itK1p2dUwKmec95Ykyl744ePTGPoLVo5ZSqBZaG2KgAutNTpT6I/JPk/RXVdB9mU/
ipRSRKvHBI4Yr4jTkgMQQheYNF2Wu3hModHojerbdmTkb+1P05joMRZ23uQykCD6Mveo6ilOoYiq
oZx2lwsXZOJHrRVt18c0G5vRwusZ8UtTvHWYax3ktyLxZuIMIiY3kVMwsQQUfOi812CXqjz3wZuw
VClaNyZnUuoBukYT/n5nRz+keTyABfGlq/Td9ufh5U3rpbOYV6fOqKJhoc5dhRqGEndgbmuh96eC
zDu6NgqvICddRLPHe2y8AGVCRtwYU94bCMRwdOsY+3LlKIfiKj4ifmjErW+lb4ghRedtG8vNBkBV
DvZ8HR3JX2vYyHwCAlhrDL04l48q6mGm9GFiaGgbiesdf5C+1LIbJYbuaQ+kucHEZVM6Vfsv+2qF
wCxhaZp9L9OzrAHnujl86OEuFDGscc/LFQYbY626TRoVvqFnr4b9uIQ36AyYMvDmq2hzFiwZNyRR
wSITrfjQxGJCkiKNZo1xdOxhcq8qeK2xvKk99/FtJe23Pw53a62QmJAk20nfpxqNFu2DrHu67NuV
KCLxHeDTGiYiqSGJy2WENaOEhGnwJbXzC+IrVefUils2o5NjWE1Ft+Nzmr+WgzuKJL1Fv4AJUKA2
RW7dwcq2/GmoHxih2l5F7pm1WkUmQC2ZvQT5RC0snsPxwVb8VroLemxcL2+hHleJ+u4FDmIzkUpf
ikArIhgUglzSlN1gcccQXIaRO4ieokRQzOYyxoYsvUJ9EfVJiX6v7/H8fUhPuuhZTYTEbDEVc3Sj
2VKkUUKf8lUsRa7SOsb0MYl6G7jRD3T/aFcGty7qzJdJRr3MIMemFRLZepE6yNkZ751+14q6sbm7
awXD7i4SZ21IC4KL+QPTVsN4NgJBfwjXtVcQzObqrEHpTXpzHK3HqPtv1o7bri0ygdk6elIboDTH
SpECAlJp6Mn9Xg3++99AmP0za7U1DnSdyGBAsDIHUcZeDb//TyDs6Z43TdKhToB7Kc6hhPiLpDtm
LOKVFKwXWzZoBjXRWlotVcynSHuLw30mIsX7Xa//ctX5/OYWs1GgWVlnKbXEVBz7ANJX/faN3EHX
6U65qb3kBQSjXtY5mteen8LOKWqnvpJ226vJ3ayr38BcBGoLDcAWzflArOzqwzO0wN2mPKfxWcGk
8TYWN7yusOgeWF0JpJhEqVkDK6x+BGT2ljp7lhPV60fZ72zbq+t8pxv56zaqcJmZIBEFZaHgeETa
uVPOCgaNnWUHba7/cjcZPeO47MtzcNX4xbO8uw/f29PzNj4341hZzQSPrlOMbKF35nB806onCTIJ
Q2PsMkXBO6ZhOUWaxoKFpn9yy7GYYFJGQzBaNMnpKggoRY4d+OALdCTRjKFokzBBxTSKBjrXwCHz
0YIw5fgilHQRQTAhpWsWTcaZD/+0d+b0UGTvwsmC3wTiG8vFnsIzyPlKe4EZybl1y73yEDvoUrtD
EtosXnit7wvFrV7ILnhIXowX2RkP5KZ3be+JKsfnoiqAwGL2lasuLGnuw98f71vW39ntgxYLDhs+
BAY26Gs67g6Mf3SZOtYy3RHz0jtRckiDJwyLb7s9P7B8YjC+0RskmBQLGHE2P8V558STtkunwKmq
8rXQRH0p3F2GhhRQLIIAH/Wpy9hSN1DGy1UkHSamiMBc6dj9bmhir65OUXKURc8Y/AoR+is0dEdj
5oqd8smNos2nfEal96F9RoM0XCQ+Y65Od/I77aYVvf1yd/QKjjkqmgBD97MJ82L5VZtPVn2MSjcX
qdbzKKegI/ZpFXMagA+jsMYSVkkH63725ev4pJZe9lK9NY5yTPbJKb3T3cDfdhWuO65QmXNBTzM8
tBVA7dQz+hnl6SWSjtsQ3KMHQ3sKHgBA6M7exMYmI0Ye4lEjwwytfFBSvwVvL5m8Ntxr5uQs6cs2
INemFSAT9ZueSKkqwabMmsnZQEoM/Xgd75HyLCLQ4qSOv4Xpf5NgQ56FCZFKkEuNqrS52w/T4MiJ
0e67qmz/vlETnbWfK8jEjMWq0mRa0HXY2+n9UkRuHJpX2SQYeeb6+QqFiRoEAaINe6AY2d5Sobxw
l8s3umjahccDe2EMs2SdAQWYyaYtlEvoYXg7kxvHiG7qyp/KZwhQWvH/Ie3KliTFleUXYQYIBHoV
kFtl7fu8YL2Kfd+//jpl557JVGKJdR/r6XmpmQokhUKhULj7DbBzoX/T1U9jBHKjDfurG7s1Ay3B
VTyzYp8HrN4AJXZP52c2vH+R4WiO/9C1GLzo9Sc2pNkk6LsxTLx0zFWBgLhp+t1qvjWTp/k/S8Mr
19D5i4t3Yk6a1VoRjVr5GJJhfJjjD01/oexmtby34O4E7wOAcFoGHvZkvmB7TMw8m9euHgenK78H
/ooPLm7dEwPSrPVGYISFBQNVs43TA8j9VqUTl04rFKHAdjwfkGgzOV98APGVwBYI52TMs6ciaA7M
RHPZ1EbmoQFW7k6oEA3SjTrdXQ9LS0sEchMbnYgABECo/dywPmSDybIBYYk+WdYjeh0H/SZeq9Ms
zSCBKggBWQm6huXGL2hdKkUZkHl76a4P1RZhThChJ9vrg1nwBHRTAoENd0BxTX7EqKEJoIS2mTgq
IO4gafNVDkbPNcW2eSNK2eGZFel06lhpDS2FFfCgPBQFWMvLZAP5m+caD0IUL0LXB7Uwd2huIiCd
mrnhIARxvkLgVk4Me7ASx2oDL6/qH6QZHKqoKw9Ai2YIyvlkpiO6UEGyIG8ARhk7cbqo+Mg6YGO0
6oGtsmgtLRH0JYFchLPB5yR/s0KamkagJI5vZ6Znl3H0pNLgY4pF5IWkPaZ+cRdH9D1HSzHvJnrr
i5RwtZlKPvgl28e1ucYmt7SeRIdvYnJNCoDw+QSnZqGFUxmkgNcGvIe4RjzdmY2jxYeUvVxfy4Xd
BkIEtDnMfIwq5C7OTWVAmwd1HKUOYDCAarTCd/wMmYA2xj7ygVpp1l7dli67iIuozgO4AWSKLnkr
cuMsiESXojrCS8/iIEEFfcXnR75NOTQ+f+ZbC3oViQN3Pk7Owfw57tbYnpfW3AIxwiw+CIF7uRuw
BbcWIh4+oZqgN9TqEY/a6P36zC6576kNaRFFqgydYcKGb6PNEAJI2l6vg+9WWq/RsF6MBv09OGbQ
1Ag5FgAuZnc6KVpoIOMOU5GDzEYl79ZYP9bYm9cHs+SROnoa58ZmCN7JLEhdp5d1N3vkjEPoWT7x
rKEat3C7dqDUGvA5pfsLkzPzJIh0EAG+rjcnowoGS5SZlqbOMGxYe4CuOP7+M5q6U6xhwJae4+gX
y+V/bEl3FyOkXUQN2BpB6p8Gu6yLeB066nTXTC4hjyNIgyrFuz5AfWnvnVqV4ij1RZTXQ4J1S+OZ
KXCwoltdy+t/fN8eb+0mJPeaT81ffj/YxUY0bZ3xhKr+Xqha99iPSYYnZF2D8rcyqHumdVXn1FWN
XpGCtFrmJArTfgS1oF4fChx1DfBgA090Uuz8OBSvQWaMiVsqDVAsfmeuPJUteaVuauhAU0G4gjvo
uVeqQ98OLB5xGBUtdUBJ0jiKWIOdXvglXN+Ak5iIXNApk52kCtHSi2781NESFU/4LyRrHGE+KQZx
JrKSdF0sF2xBLpsAPQWwEdKi8wGFftqxMTGwXPYz9X8rmptOD+3wdt0rvlrL5MOcqJgxQAjAASI3
sExj1JmkhfQI2YCc2t9rLngA+eD90FyBHsv2UXjkYI1cSbhu8+gQ7aH37qU78JLth5vRy7Ytb71n
/Vg+Z85fQLwBI//vx8mtL0TLe0WZdVEmE8Ln5Llle3xkYGx76zbrViAOSxH01JhUMOkFwpEyzwS4
RHSd90ql/tJAAfPUKmHyeX3alxYXktrI03DfgUqTdA6OZg8xntxEr7EYHiPyHa1Rt0VmQ4RlWsme
tHlbny0w/Aj8eIijIM/GMSNt+9KAHHpmwVQFYq6hPXQE23HH8p1i3GimM0wepZAw7j8j6wZFqT8f
J5iPEMNNeBfQjOdOzFqwwRRdmoFvLXcCa2vZe7Dt8BDUrtcNLXUbnLmKFFOLdLJoOrsKfawCT7vR
Pdvt0OzC0e66ye58T3V/Xze55i/S2EYMIi/jeeeIp8bYF9rWj53rJpaINs5GJSUvhpnTou5hw3r+
CL1p37nxP8BK3R8152HaPfg8DbhxDDfEE5vrplcnVHJRc2JwGB2m29/Wy/TR3X8HufoWdOSHh3Q7
OHGxsoLL0zmDwYA+NC5iq14QINdbnPmJ+XvIHvT2ZlUDetEESjYqeNXAtSTzVLUsj8K+Qu6tmuM2
7lWOFhK8Ya+19i8BEIFeYAyOP0OGZa/XkzbW2y/PCHM+jsZ3kf1I2+So14iVY/Kz0ixHMyLHTOPd
BJlVEYcPK6s3O9/Zrgfj+WlOL61enKiNVpHZOSGh50Fs9V1lSr8xGQDgZRIpW980ntXKTriqhjeD
GSqfVpQ8pVpLPXBNKiuOfBHv5s8BsyxiHeAquMidxwHVzvqYzHl/RH41mtejG7OcdnStvWTNjBQE
/DYqe62AmTi/8yO38G/bCCuwRpy1vMAQEkd3FsW4mHQ2t30Sh3UZp46IrWjTQfUnYtExGscX1r4H
WXJbJa1TquF7S5VNlkx7U/9YWeCFggklJ58w//wkX9W0KBCpgU+whBu82AWPAp78Hr3Su9cV/t67
4lkbeb1n+67n0cpReZEHzcs5n15z74sNyMe58U7UKS4bSGAbA4p/b3A2PuTbKvyZrvV2Lw7zxJIU
AImOc7KYU+WqMV0WfwRBy+NB5QFqdWHb7wu/X3kKukgk57HNCCS09kGFSh6bIsauInOajELOwNN4
GN2qNf7iTQuVIMQ6gBhA83qxIcbQaFQ1wwziXTt+HfBgok7uio8sdExC0lSdeQtsUEDI904gtiyj
VFCgUQWYRw/D+Nbam2o62uCkh9KgZrnWGk3OEiTvzOa8RU/8UoQ+tDQZbOq46uaxqyHUFN86ckf8
Tam7E70PSmdEJFI+St1JwAiXq26T7mm+Z/la6Wjx/AQ90Eymi7IDiOvPv4Zl9Vxsxtf0+Y1g3DR+
+cMjNKoUn/c60mrQM3saFFOrezO+wcOOD5KX8tC2XtF/JqGXRyun6lKAMnCFQMaHVb8gUmZDjrJP
0qaOqf6a6o+CWmA0t0H3tIbGMRYtAUpnAIpM6AW/tsV8EVQUlmovcfOdsUX6sAED5LFDn+zO3Hz0
XNtY9yFndwqvty2oXnjufAYeCK4cmw83mhfvszsboiB813yMSDK6t2nr88fC9W8D7+26ry4dzbhV
QRzVwFPlxfWtjet6MI0e6RuulvCcKXyw16iJlm0gD9YIrt+GjEutQztvAW5PnWw0d5ZZ3lq5tlO0
eiU4LrwxUMQQ1AvBdjjzKp77XB8nuUgYsAZ9nbGQT72m3ncgWD9Uapm6pGrUx67V20M6Nip1xjTI
3q/P5RIdOTVBzYcyDT4CVcbzL1Cn2q/yEV9QBFtdPXSVF7DbTHHScisSFz0220o90KLitfHDt73A
+Ayqvd8+hGuSVUuaAWdfIqchkQhFNMAL47d67h2ovpdu6UzOr3Ybo+luHxzNh8CzvXZH79b0RJZ2
AGpIs+qSZYL/Rso5zBKoINOGbSWakW+7IndD8camlcLDklchqQEP/lzaAwny+WSzPilHDXptDk21
bTVoG7sOvNEn3sqiLgVziGFrKhxXmx/0z+0Ik3Z1X82hbATnopf2gflb6ao25qOvR/6Gha3vQaGj
eUpQXLWcLgMPB1LLNFjrsF6sX0GlHXtolqG/qGEjkVMqVI0xszsoMbV8+D5Q16w2INfIOFlJZZfm
97R+K+V0WtS0lh+jsDn1G0b+yVKuKmuQuKUs49SGtGVjQBfKYJrDsnAnlIj1nZ6Asz7fgBOKrkGt
lgYEdh/MGxo0Cf6cLySEwMOJttidSrkX3afqb9O16L80nlMTUnJYFmTE0wNMlLgfKv5xol6Ixp1O
BfbKhoTFim8ujugk3kg7jZQxqe1qNtfpjpGy22AwvTGcnq5vgcVRnZiRPKEt0TrelFglyAtAEcuq
Kp4p77R+Ycq+WMWazr9NvkGdBlHJJ3QR6pPRwxqq203yMQmLB+krUvygeG9sL89RAfyllntoc/Dr
45wdQLZ8WsqXHAQv8ZYiMpyFyUud39Hmfphu1eg+fL5uZmk6T81ITpLafQk4Iwbox8+iNniSO7Xh
Qi98MrZI7lcGtXQqgh+FzBxNKHnJ0F2jGzJddEDXVx8p2gkCrn9GB/9pFPwvmmfAq6oi8OtIf0D9
e76/KrOhkGOFJdW8saNtoj/SNcGPpaPlxMRXgDxJcvWRVGVfzivUv0/9T712tcpJ19gdlm4ip1ak
baWHekzaHgNp1NzR25qDJO66CyxtXBQHwV1EZ+GZrz7Ak3GYcYGXFlNDRkSOJlhkUsCq1t6klxb+
60laxUGMGrO0j9gAUokavUboTsBzynYCy0qKS5xeCD4U2yaL3ahfiUeLB9SpTSkBolmsURyYCLEC
MsbZsREVGHJu1HTTj04t7qAAA3DG9blc2LU2KMGA3yaqRlFqPXc7pRFRBfApLj6A93UzFXL6KxrR
SFV9J2tkdF/vpFKIgDGUHnCEmCCjk3wcog6iDSsfL0iO4XTPvcHTlI8AobyFN82ebNLD5GRPLOEQ
Cygf2J5t24wzl/LIM2pnrRywVCs8/Rw65y4nfkRzH8xhCsaeHe0tdbIX4cW3/o4rt8ENOYTP6tP1
uV41KE226ME2n0cYf0g5sGXcdsVjs7NganjznWRfbH+uWJzd9MqMU/18iFOf+qSLYbFHDz9XeOwM
h2jzMOF1JIN4dryyM5durmdTKm2boO17MBnAHvQCjuQ4dQ7jMc95dm846rf8TvB3Wrl3WGKQINQI
p5uVAc975NqApT2UBVVO6/zrA+rbWt/Ax+jmhzi84xnIt9CRwCH7s4KoWvBrPHahpAYRA4aQJHdH
mCJpM6sDdVBrorMTpD3U7vgYe51FN4350wYpfm9+FKhsMRHg2rzBix+P2W8STbcpiq1tvTOGI7Oe
G3VP7SfRZp5SJa4Fktg13Nzlfp8/ldngcbLwqi/HTjVkYzGl+NSk9sL+SUs/UWXpVBQThl/Xl+Ji
JSAGRKG8h/uFCnZNuVZUMwjW1AFNnDbPkZJORsPjZCpWgubFWTBbYeb82IaT8yJ+gZ+toFmI/hfQ
sk2HOq9fB6ZPWyWjr38+HDxo6pBIJGhRkqvjHWl86GXhwqQG4luKwvOkC+e6iYvUBmOZyafxjI82
KE1u584ahSQoT+Ipr/gcyXMzQcYMrxdC8Cx8M+lfzBzeJlDVAQmAbsmkkCQrxngyKzw9h9WbqYmj
HVRvTKyx4F8kHXgLhgAXDJlok0Oz2nkESpPGZghADfK133T0WPhC60Oy9u5z6WywMvM/AkCro7o7
u8lJKDet2mbBGDVOIgKIIxVUuMYYrk3Z4lhOrMw/P7ESDgwYvyRuQORju2lrb/VZvkCZX0RW4til
K8zjwTmJjmDknrIr5EkaghwEllAGREnXUVrHT781eLdn9+A6dP/U8c6tSTn1ZLQBCMuTxhmq5ob4
Xc3Log550WnNBp0nI6c9+MZSxtZusMsT+u8wpYQAUFeLMIFhVuNzkWrQs2Q8m5D8kpWtdZHOzR0J
qspwf4VwJkiFzlfOsLq2yUL0PWS2z2lj4SIU8lFXvBhBGZUnN7WZ05M1ht+lZUTpY9Z7+9rakvOX
oSFirYLzNwOkbMAC+Cy0vUi/B8UI6TBrZZCXCeTXKP81Jx1+UM/SO7WDOfD+eLF5ZwEjmKs7nzyY
/WsYbtLWQeL6575zOkRp53UFXgqSBDZF8yUgnFVI38DQLjzVerTXLheXeI2vIaLnD023GkVYOV/I
YQCdrm1C4ZGFr6aKd8JtrezjTPCIHDUdoRNdILZrIWZeH+ZlTVAyLO/9vvSpUsBw52dHtfonsr/l
xWup1A5UL1GdxP4gyn5swCpCiy1DlpOb7bZLybYOgGIBjMUvIlfNyIaiGeT6x82DPkt6pG+TvLsp
a5ERBd4N5mKu+08Z/YiGFRsXicNsQ9Pm3q+5k0guGFZVRf1qhA0QpFV8ZIBv1UHf8Y4mrTe22R3u
UGvPaJfPMpJRKTB1qTWpgwBce7Ty12jot1bQukXW8zCEIDZaSjs8cUXlZ4HX4Mj8TeLp1tBeExV4
ZatzM3N0DTIdKz/bXp/wZTc8mQ0pcKlUtAOypsYhYIeqlXe93XXdNhl/QH6NZ70nilsrPXTt/rrd
xYUGNASqXGh8whPRufdnkFELIgD1wRqW7Uyr2ek2iBqzYm14F1Xbr3lHqwGiO2SWTCluAUSX4qkR
m7qrRsfvEnQydV6DjlMTggWaob8YQe52Vvw4TsGK7aWTfKag/H/TUgwzejTaszmGtbQ7hGW5J+ba
YbA8i/+akGJI1utxW8RYPNYMoFkyEEIg5mRofxUyToYihYyeZqoejRhKiXu8G+/wXvU73OFB41jt
sl1mOw/6s81Zz5Ej78aVy+baICVXKbJG9Am6lJ0wBjqKRV5Ca68f05W7z+LBejJGaYdaft1a9Xyw
2uHenDZ2/sRw9MRHkM1X6q6NH/9mA/y7dPK+axjBGxGmNNHcur+l9EiHn9dNrDigXBWIIr9nhYZk
SMlfBnK/mkQu/n7cieZuTPRKypdFUhtIVkGp6yTZfVM9l2x3/fsXcw4DHR6oIYKbT051aNrlVlIj
RjRqfOxjyokWPZvFCzWKXUWTm26ov1+3OLvSxfFzYlHygTKlasl0WKQjHsSdUXkolZ2Z//SbFWdb
9OkTQ9Lq90wVMVCNoFO271tQ5hot0Kh/3i07N6+iU9ZW8ah70SUT95MSGaREAOpxvKXJsIfyQ84D
9UMdS6eZ1JX1WsqB0Ww1txipFC9TUjQy2tz387SaB7WrjXcbsiZs06xJGix6BRgokfpCBUiTeS4V
lESETTF1giZu1aC5JilxdteOJnYomnAl3/yFU/xrUAZjB02OfvseBst8a+t3FcSO8l+q/aLRlTNx
0ftODMlFNcUuxVDOIwOdDW3cEWRy8Xddc9i00mPzdVeVHR3FS7z0A7aGIoDkf6k1CjEGDVK+jAcO
HqMP1Bk2dOThLuQdj/fmbb+5iw6fD77LnPbjub5p3eTG3JabjGPKHRSRV7bEJVAER/XJNxlSEbNQ
+6oitIZw7f2H4okD2TU3+WPyDma9m+kueg/3k/cYq9x8KG8EdEmRnK9khpdlzfkTZgQO2mKhQScz
IMdVAY4Q1tbOiOLWgWwHN3AhONQ5jQdUzgPh+jZY6Va4LDRKNvXzTGhMfJAv2LD5XUwOaP3e1Yfx
Qf0o3U/o4bijA8l7NzgYN5j1nbnicZfwasm4lB71jESMZR0GfJh7VHLPH514qzj9pn8wt7jGHpM7
0JWtzfPsXhfudzLPUmokcL31ixhm8djllp7JwfoeQzek/nEsX4x7mysuvbVc1dW35UqQ+mq+uGZb
ilLNWPbqSDDfgFtsJv5m3Q+b70+Utxvqagf1Qb1nDtka7sjj9+d2gwx9jRB68TJw6mZSOtVlTdVT
H58AknsNLtZ4TxMfNorztfWyTfpRbK0D8VY5Ahbn3QKfFN4Bgf+Ss2EglMZadJh3i4OwD61JQEPx
7oNswDa2gZDgTTSiDSkqnXTj451mJY1cyhfIiXV51esEyEUb1n3d4Ebn6Wz8CwsGGBcI3n8gUC3j
lgolCeHOA+DTSeSgs9eJVsvyS1NooIEJ+jPQB7pglteypI9CFSZqEBC45Q5BuvkOz7n5kb0V/JfY
i5eRB/vWSd7stQlcOmBPbUt+Y9QamTQftlncgbzFEZkboHQAicfrJ95iiQA9bxoO8S/UgBQWaFdV
cQl9eIe0fPrBeO2Y9+k3gUcX8zHhZuVAQdbJP1Eg6fm4XY1KS9nRqXnJUSCKFqZ0mOd45OaP4SO+
jUCwCr4akAlw24m/EVw00vufK6NeuitagOhCe4egQ10G1kVNF/llTzC92puVcDv+Ra1jF7/E+ltk
ukF86IyViV48805NSgmnFZI+AFS4dqqQx4/dDhi7e9BB3hT7eNebnELL+c6McQCBkRpPa5EH4Hfw
igeI60NfcGoTd2PgClGjxX1Vyjz8qk6DocTL8EBf89xh6X1hbFFThA4bb8t7ey0zXVhgVLZnqDkg
mRBzlOzp+mhnVCsrBx153XZgaPYx/KjDRQhyN9eHthB0oOM+I8tRaDNNudsnCYuwM1RICODleGMX
4zfQ96xkU4ujOTEhLWIWdki1wdALTrmSN/nkNv19N65UExb2PrRz5nehWSwagJ7zNIGWbUTCAkYm
glKoiL0Ww4Gol/95fb6WSq+zHBDApbgzaCg9nRsSWkpqpW0qqG4fBqSHIBzuDDCzcaGAU2ZvJ7dF
8Hzd5tIaQTMd2w7P6XhVl8YmSFREcddWTm2nm8wv9olVrbjBUp0Lw/rXhn4+rMkMaJbEsBEXaBUB
GyWpnDwreEM2VeNOIxeTGzSbQPwpSwmMztrzcHI0YLCLI4llRchsNDyQ8c73f4XDc97+vj59i64B
4n9IEWFTocPnfGjqkI/Z2HUVyLVeSoaeQwKy1Qgn7Nt1O0t+jq65/9qRwnKQhXjTa2AHuioxuTPa
O22NfvIS2TFPF7p3URYHIh6a4edjUawwGXx19r40f5wif8au5m/VRFq0bBtiN4ppQvdskR1zLdhX
jHwyIGPdbBLp0/XRfikKSokiPgWcBzqeWXDSS9OqGVC81+KhcrpkEAmvmVW/9XkgHqxkKH6MRjbo
4GsrrJRDFC92uzqz74I4APi1VeLSQUDLdvjl+TaDZgLaQJCXHAe77i1eMSpyHoIQWjBgZEOlGLZh
3pTHIhDNq0lVWvGkLwCQUoUZPmSDYf4Udszem1Fv9uowWm8hA9DGBS9I+xj6sQYHrvigD9BiaPTo
Pm/nkpVfjDbXyy7cQJEn/90HCi5Ntq2rnkDP+oOWlbg5l1qrH/S2tdco377auaX5A+wQzfbotjcs
sLOfL2WvNNNoV2PlZFQBVfkrptiDvMtmYtOutjVORtDpROF3Yf5Wy+YZrEQ80KN3HBhuaqKtAq2T
WfVPrAtu1D26hzW8pnV/SjoBDfX5OU1HeXhmYJDcLUEXhFqaWGO9CW96tFjk+XAYrPfrrrRwvJ5Z
mTfw6WvrZGetqcIKq4v+DmwuVcADG02bXKXhtFezOn6KoYgmLLR7QMzl4br5hfjAQOqD8x31ErSj
S6EPnDWRmikIe02k8nzsHKN/JrY31it2FuoXZ3akDaP4NhmHFKe6XQmoyG1yFgOx7pb9c9f9sWLY
V5xgM1MIutouVDoBZMiFaiMWoWPjmGhgXFCyoy/EXxztcF8AzWa5eMCRzlfOHERKi2iqnKC17gu1
c9H7HQDGskpLspB7si80MtTxbOsCJTyVWt9Z6RzD2Ug91iZ4cRspmvXRjfNcCSTCk8h1R0+0nlO7
zjy9zcTL/+YnUnyHflDSNXGFOU1D3oI7IEBzTeqV9UqlZ9EfoR8DnSJgQQ2Zqa4VrCF6DT8hTeDm
mVuZt4Vhc0tbueov+SN6KEBaA8ms+T5xvniBPxRJNG+7Kkf5kzxHUPWGaGzXQxFt3Pz53J3akveY
H+BuPcKWwg6s2ppBc6uKY2Kt0cYtzZ2G9zJcUFD+RKfQ+ZiiDifWBKkaKD3pIMTTcRUwlVr7zWgL
0A41s9fr41pIzSCmiMdSnAs4eGTUQzbE4QQMHkJXCgwb6Z/Sfq3wt5BWnJmYh3wSHbvGKNnIcE70
ZQ58qrZh2ug2Xf0XoR6sKYBMIgsDFFaaORHaWj7OW9movldAxA/+c6T8uj5bC2B//OITI5IbpCIw
azSdVk5pfb0jqTEf4o9M3WvaK0m2pj2gF8Xpm7uWbdE1f936fM+4OHCh3IbmKwu9xPK+msBqlKEx
DVcEWnPL2EEFFeTddzGKu4Fbd2tiikunmoZ7AlrW5g4fmeUv7UAlMlazyxf93o+MrTYM/6BH5CYX
3dEwwDkwGXuT9G/XR7nkkTMdFeCbaMVDqDx3l8IXSkxrjDIaQCuo53dA6f551J9Bav81IQXCpItS
QmdXMdXwsVPTpyiYu07X8KFLjo/VArcainGGKauiohYXQxQiw72xYi7U8DZ6Me1ZOrrXJ8xa8gvc
6JDdzKqXgIGfz1hpocKsG3nltIFW5jxhWDBegcfHVdO4MjddYNKN3ZXDM9hRu7siSWI30Usf/5GC
j+ShGjYjt9Sg1nk0NKXFm6HKXdWslNGpgggMnJBbvFVQ0PX6PPHv9SaCRIyvqsPR76zpYKBT+H2Y
9Aioc+aX743PUs8ONNBdACsQHvu6mh6Z0RcvdcSmQwceLLdrisnmqANZgLFODf5XUhQRmA8pSU0u
UKz5QaC22nm5noNLI9OYK4bAf7B7vcQ5qVv9JjGGzDELo9uScmAQJwNIBk9EwQO4tMONqpU+dLf8
fZwr+t5STOgGTGSTFda4mfqCoe2Ojfcg9ZiAxlCMo1ni9siDpM1Tj2Sx+kgGClKNdDDIbpzq6W2s
qJby3oqKBzLhvZ8nQ9D4HEL3iWebQfcyJIO2bcs0/lREqDljG1L0UCFt8vn1FV+6w6M/DAkFAh1g
rvKFWmeQLEosZHyqZVjH0C+Lu7avmj2Ibow3tOr5Ea+ydnALZbDvwIkbZXyIxm5lGy2dVUDAzrdu
3OshXyn5XTdGJZiSEdhRU+ra3xVolQzTG9ZI3tfsSEG3yrO0IEAjOZqebBgtj6rpv0WJfejZtKY5
smZL2ksiLcc6sVCGMZn/neIexQWaiOoqsXmfW0/X13Ep1J0uozSwBA94RW9iGTGQ4xBbT3HWbq+b
WAriMwIF5SswgoOe6nyNetwZawPlXrQTas7UgnwuBzAkAAGVkuTfcwBf/MjeF3TtrXgpNwPRCMpy
uI+oIOQ7t8tYr3RkzgEz7aiHTq4IrqO2GSU7vAOubIelNTu1JdXn0jYaUqvDNBbgeufQUU43ClVf
mqSsntDcTf5Ht5dOjxHMJCWQonMqCOlUwSsae4X+4gdr41pau9P9Ja1dro9x0howFAM6ZLUDuvQh
wMveJoKnnTB+SKuCj3W5UtBayHFmWLMB4XDURdD1MX/WSb6WRzpmMEWulo2bwbhHmbpjLehEOqeL
IeV7y0yntX/bQAei8u1q5poc5OWxCftowAZBBJIdFGfO7fug7VT6Bpy4qX7owx9G+RiIn9d3xUIZ
6tQGUefr2skYR8v0TVrBRs2MR11veQqBy0H9EZnxkUX6joSQvhLjZ9QqXG+1fYHO3+ufcHlon3+B
FDxBtNbQxMYX5HniMLCU1/UdaFlvaDO4Zh/xMYy86xYXF1ZD4zlKfNiSQM+fD7pMSNxOmpEjoRMT
3SpmX320k/BRphj75ikwu+KxVBUzRcNiATicb6I79agJI96Br74jmzYx1EOEauca4vlyB4PwELAu
kAahie+iZdNObKMGEhqneareaOoPtSx39QCMV2Su0fQtLr0Beog5IoK5Qiay0xVSGIEVz2Tmdz6u
iubE1WCnJTGUW++V/JW2N615SLvXgK4wzi0t+allKU51mV6FQQUYqDreWuWtlu11DS355M4KXrVp
t7LaswOd3xbAroTbECpDBJBQGdUSGeCvGVWczAUzjkauP43dC+sKT4h8U0TIzEh/q6LxylbsQ62t
PTMsjdWcb7DUAlIU+cG5r4VtY7blgPwJcI630QR+KicbFtnoLFc/qlC/acQabe7CEwBGDElwivKy
ijNP8m9lGEngC4x4iM2XAcQMyqi5g9bETkzFkaKyMsbsoBbEMf2fKaqVKzN+eZyDOABzDfY6kL7j
Fno+ZuIHmtU1NHPy+gjCoKbe233tlPYI9redzTwbd0J/k4AWO3IGcxOvsWEvpIX4AANQJnRoAc0k
Fw8qFqLJUTUzp4/2WtryBi2+hvI7CHVOlV0y7g3/FhLL14e9tNLAgoJnZ250x934fNRTWIkymAMZ
6AyiY9xUKRp3muKWpRA7a8M7K/K/dTFrVo6ppZABNBXsoTMRBV45fpIqS0IdnfxGSbgB9KVFx/tw
6LkKgND1EV7mMsBrabhzQ/YJeGG5RuIXRqVac6rUmT+gRboFesht8pqzptpbkKW7bm1pFXW4L8Af
s1FgB84ntE18KKuxGcRdVc+DYXAbaIFcjT3NLrd9/dAxFdm2vxFatGJ6YU7PLEtLqeQQ1+0VWK79
h96PnCZDux0QUHj8clcGOe9/KTrBFNhgDdSs4a5SbqOME7hGU8SHZiIHI4w4TphjoAiXFJUXp8Db
FsEmt58mGtxMPd3WqLRc/4TFwVo6whM4orBppWiR4QqnBxkGOyn/NOZtrdS8aJ7qaE3kfGF/4FWX
otecgRAEcGJpOe3Ur7EnkU5p7aGyOw+h2qGl9gMwiJ2SDvvEX5PVvCSoQd6k4skDre9zo+ZXJnCS
3hiFZUHUBTZj9DqDyMs8aGJbJTtD9TJ7F0xuar2byjFjGz16hTY1b3o06d+3f6yR8vUdDC9EM4+J
ZUgRsSVswKMUviMK3DTeGuTFMm/tynfi4IYlazKciysKZvH/WDOlpK4bxjKMSsT/DFKAjfpe1oEL
GA4v1kLeUkAAqB/zi2LL3HpwvqR+oo99205opFAbp1BCJ2LtU6YVNwGJnwZWPV731KWURZ9vb+Df
BTgLxaRze7U6qCHK7LmjoaNKaAUv6k3cqtwobsFwBgETP3zys7fQBsdx+HLd+MKhdmZ73sgnrhR3
oFeqUh22M+FMfnTUgmZ73cS8A+RYYKhQEqUGPBZF6HMTUBYvAtsHt32i2J4dzS/BI7LAcH/dzEL3
J9odcDijOY7auDBK3mi24O82mhHhrWL5NhSBwScjFY+pLZjbmUOyDdr8NrIojBPh1qMR8UCMSAyF
+QotsWbf5evVu8vBY2HBDYF/YXHlrZoUtZGOFpLyPK5BrIxk2we+NZ4yl+lJKbhVkfjGVPyoWAnB
82ilWTcomqwxD4A9qzL3Lw1j2uYaCHjwmKdXdz0eo/SJOlY9K8h8S2uU6NcWYCHon5mUFjpsM9Bj
DjBpQburLF5ZpTrqkHqGEj9YpOJ50AQcmc3Maq1uEwago6+vPE4tPFvDC+Z/IF8LMmu5iz0dkaRF
LTZT9X+kncdy3MqytZ8IEfBmCjTa0JOSKEoThCRqw3uPp78fdP//qBtENOLsO+CIg+wqVGWlWbmW
AhQ6kew+pmypvTM3fauKM1sLD576w4L5oNCqgwqkBOG0Y5g+VaZ+jLXG9hiEj/Tw1jP1QwAZ5FBs
8eqtH1UqurDxoGgBvGR5JdrIHy1uXdaZRHM3bfwWebah7BCr+RKpxUkN36QavLLef5bTZB8BoKtE
eSO0W7uYXEckp2ZwC+z+l7+CCyCF8UTgEyoC4zmqNBwrjdaKUlcbqdG6JYStQGTM+LTFyZCMukza
OTWNVPloSsGx7hJXT4wNT7P2QkCSA1aMcQkyk4UHGERFiBgkR7s4kHGixzB+Dxn5V7fIeFY9NogI
qEPmxgnmLncuG0MNzUjIC/LS82Q3QMl4r4mMTnSt0H3pzNH4KrWSdEwDo7irjVq6M/VKulUzukel
ZPnP113f2l03ZD4kpwnKnuUDkjeFpE9xB9lW8FVPnkzvH3k4hbU7JU9B+knvfl83t7LNVJr/mlu8
GVETymI4mwu8e3OAC9udqtdNis/VQJka+B+GNLgi/gB8zp6mXChkRZsVRuvK7sI7L39vhX/kxjXU
Nw1gecaU44bPXAHzU5A6Mzmv/MxkGLU5w4Szjp0j7aqvvi28/ETwgizabm/Bs9hPN8Fv4akF2b/V
Rl3Z1AvTi+B8DIqK4TiUe6PsWyk6iZzY1fjYK1tY0bXg5nyJczx7tkQv9cS8brEjUG0XSsGJrcER
hvrU5gXiusHGlq6Fx+fmFleyV4JwCHt2NGnepgo6n+JTH76Iwi73cju39tdPJuNR/PzFs0c1hJAG
afmZv2LhWacojYxMIUjUTcVoIZUahupQl7VZu/gg/aZq5BK2b8uw9kzvVa9iUcmI7FmAmRoAHAg1
FhKTNLGCFmw7MmezV6dxfJbHXDQcZVKU5Al3Xh6KPlONI9it4UcsDbnuaKOvuMHk8674ph/f1qXV
9Du5Ai2EfGCXB+6gCdVNIuaCG85+QMlkGBvSVpTerUasj3LdxyMtPUsId10QZYZTD575oAllpMG0
bdKW8lXxcylLyZsmptB7CpI5kabWoi86aih5ALDyJjq1aa+QeI2UryUjqPgNZvvQGZ6i2Qwk+z+k
Kix2lIerT0qJwOFubMvebaNG/A5zBs5TFUM9h1PWD/S9FpTyjd+D+7Kbom+Abde9FhzqVEhhbLdm
eigpUXdxzTSaVcpA3pqklSfbKkAF023MSnw9CnU3fRxYcDr7kfmeo19K98yw/on9QjqlihUeKHON
OyvxAv1GtCTI6RpohO0yZ5Ntn5Z8BJKmbR0xRmnNaUU1/V0WY3uvT1bO5FgceS2iGC28WIj5av+k
ltf8kOh6Ajb36+pXW0vZpxyxcc/WShgzGlOw/kk0tvfFyA3/AdFRMXJ8pusUu1enOxW5ILerYnQe
JeLWrLfMQ5d58oA6RnNKmza6mfo+O7VjKZ/EZjB/lEPRh7acBWm+h/ddgTZnULIbTRuV9D7TctOV
hS70dxBbZxDldt69KBdCdRwzCQLqWBaFe/ocKXVh+qFvcjV6me1ZAPOcapzKctcbmpU/F0MU3OrV
qKhOWUwlsi5DWc7K9nlNXy4O/D2d7vpB0Cbpk1oN4WSXZTchS6jksvRUaF1WuG0vtf690FTK3dDL
tauQxf1EKqOEKkDPNMaPZ7KxjWu5eispBQKABoGK2tql06mqhtOTFrz/ULZ6TGGV93L/LQ4flNjO
oqOS/wO56ajc6eamfsOKadJyipSgiGZltIXpvGto58SEWk2o3dVd96D57zHipJC3HWTMjX23z+X+
tgQ0VTNe2ahbA4grLhCmVDjNaKKqVOcXLjATxCkNCMadVpBs2Tlod22vcitFCG+yDQe44t1n2C2C
h9o84LKskUpCotVSI1AjbW1dfyhS3Qnr4+h99pRw46OuLYvqHKTDMkQXONvLb1qMPW6z9Atkp1Tq
saWa30ji0CYAY0voD/Ei7W7ypTizp1bvt5pnK88l1X2aj7pFkfBDWZLyc1cB8UA2B9H5EK5pS6ju
G0E8mbVuXz+9W6YWL2YidLIi6Jgqh/JoltpO4Fs2Q+z4W1ytK1sKzy6Tvkxy8AItcxdlGK3KHPvM
ibrM9aCI3clC/kkYejcyQFwkgjsM+UZovlIAuLA5r/4sHjD8SGeEBZtJ2wPYVchCPl3fv5Xg/zxc
XErkeIUVqvVYZwhTerAJJhDQV7ZnbvAIr+7dWVC6qA4hUtZ2U99mdMEt3m/hNYythzDTHcFAXc9X
D53/Xytuzs0IJuchlZqpbpafq1HGOpx6boCqRU4ttsQ03ikJpY2UduX8QXMLFlulvCF9kJptaKuY
RVAQGUqNW2lHdD4J3j4bW2WvtdRZmfEK4jw4gr2Foxr1oVAKPyxAfPf9WwligcbCOGWa03SJUNi9
7vMrAAyNE0RMqqfbI/HOd69rO9Ayvh/fZb5k3AZ1Zx0DXw9czyv82yDsBVdSE8icilqPvV3c9PnT
kOgoX8lVF2yJvqwe6LODsIgAQ40StzIfhMqgnNZHVHniQNn4Jit+9vxMG/OPOLs1OcVIqbcwojaN
LQ9HqX2v1Gct/KVr7vXbs/L14Z6CCADVFcDSyzGGNmobQ8pJtjoqVZHY7JTwiJab5b1et7N6f87s
LFYU1VZLh4QVKfN9aeNfZiEyQxTt48T6pnnqTRHHT9dNrmV4nGsKVLLFwLZhLWxaXZhpYlshWcvo
ehNMwLMyN5m+B0pmS8F3CGLlZJeq0u663RWHdGF28XLFdZbKVYTZVuvdIv2sjOMhaTeMzL99kYgw
pgsG0YSoD16qhREk0euxEykRdHRHfSV4hHJ0Y/+2TCxct5RXhAE+JtIUdo3RC54Zg9h4Hlb2Csc2
8/KBo5/7npcHvSpFo0vqhpKKWLxktfDD9xKm1op/UcE4NzNHcWf3qQ2TSm9MzDD0WySPOWTYQXgf
WaAdXaX7muqH60dg7f6KGktCxggY+zJ4SUt6VqlGLbQZwbDnzWM0GW4zqDdy4+2MdAtevmoODRFG
GekVMat5ubxo0ku9lUi6PXp80pS4Wqnv5ILZYyW4L/57ILEEs/xfa4tzUXbDIAAHRG9YeJz62pbl
9zq+b7R9AC4g23o21opPKE4wCsANNugRX65NjSH6DvpZ3Vj/rRquZRyG/p8k+mz13q5s3wd1C0C0
tpkafT06Csy7fpg/UJWBbq3PiFYYDq6We4U9ARW12ziC98EYnVZvf14/LWuXAGANSpp0okliFp+P
4drcyo2Czn/u29KgP/q+dpBJaTcizbWVzdPLM9kLRKXL6TlzHI2Qu5Y5We120y0yFLY1uEFFRrfF
CbVu6j/tgWVQxmicpE0JQa1RveUic0Xhl1EP7MI7jv+iS3jxgi12z8h6LZomXpa0oabl7YLgpR7h
eqV9qf0Kuq0G+/qDyWQRxENIeCx10Ee/NhPgwwTRTLwm4KFBW3XhsxZvlc/XtpA0C25ZMtp5xvDy
4E9eN8piiqE6+aql90Kyr4zIySy3pBRw/QCuPs5nphbuMaOaYgwKpkbhTkT5Q05bN0lufNJaKK60
rZ722sNyvrJFCKWESiBa1byFYrmPA+/W7/vj9RWtkGiQi58taf4NZx4/Da00VNt598bvmf4ySk4O
6NwcbxqUXqZ93DvICyXFsYmO6GQ7evilt1705mnUY3juPm/8mnkDl6/1+a9ZnFEwkQgSqPyaCtHD
6pZOom2Aiuwg0Sj0W4uLKIt7JqmCzG2D/Ybx+aB8MG4oiKiD8Yf8fHGQBB0ZRLMeM14H+VuM6ohc
9g8CA0GmFB9GuE6nrNoN1ffMSuBC9bYk3P90Xz7YJ5Gf5RrAVi1nnDv6sX0oTOiPwomkKB1zA4md
tV9EvbPVVEHpkhny1Puh6tWbKm4EMWu9MHCgDM+BIZhR5ovV50oLc6PJ6rv+a5/pO0+udqM5a4mU
r54FtD833GKIORqD62vxG4U319Obuyrd1Ltacx3nP2VxzQCNolzWsBGZZRd+4IrWb95nsfS3Dv/a
Fz83tLhgjZmKRdhjqDSojMevCgy+YmHX+We9axG2P5RkS/MgQrBV/l+LudluIGTMkpDpLekzgTTE
HQNbGdWLnJkM4CrvivicSm6E6EgcPQbjQyq710/4+r7+tTm7t7O7PqncrLbEZkkNtnTlcFSSnR6l
PaCVcPjWWUX/ct3imsM8X+UilQ2msEg7CYua+h4Jt3GBjAvUaYOjiPdRslVknL3D8gL9tYZW+uX6
PKkcI4Z/eEyz/CbM62NR0821fl9f09p7c25lcVG6qQKgO69pHFon90qSTmR8w0+pxTKnrV7YWo/z
zzAa6DtFhXhhsYWJLOl5i8aeowWouk2OKD5ramIXxmdT/xn1TpJDN6a+5d5jm23cj/XzQiP3f00v
kT71IGixOWK6KYd9L0MX3O5SNC/DeMvvz1/mw5dDQQMcFd7nQ2HaqAZhqmQspflr4O0hGZX9e5kR
Bkm5SaKdMTlTt7G4VXdrntlc3AZjmpJMyrGpE0DGxj4RqeeACon2gnarl4fJc3VhF0o/rh+fNXw4
qox/17r4oGFnCm0iYTdLO6eyTlXzoOk4d5TG70CTikKzI7cL8n0r296mkPLqN2XQGzzVrCT4R0j7
zAdINHFAPTJWmOTVl7aPnsO+d/rgNRG23tPV23hmaf4lZ5aaoUuQM8dS7iW7Igh2ChQKhZD9C6dG
8YIdVYC+woJzaSaXugHQ0B/hdiD+RsSIm+njRzNV/R5L7UYevrZ9FqjRmUtThw9ydg5nizLLKpUE
huSp/M2zrwro1MBJhfLZU7dUYNf279zU4nwqhZz4io+pQEirXaw09A3NSN8VunbYOJJbphZ7aGhZ
0HUppvLstpa/y9aTzqhbeRcUv+Jpp0zfRelV8o5y9zWPXySoy6ONX7DmU8/W+gcQcLat9M/0mm4g
oU/+nqY3onk3Cwub8lMabnUs5m1buppzU0v3XXpqbYHOd+rJ+CcOXuMMcW29Y4iPgwMatlOTjcWt
7i7pKtBMcFAfJKGFSBfiGpZwJ8i0E8jmL20R7MpuSzBq9WiemVlETYoZUPNWMUMUedvk6n7CRDho
R3CFG2yLK3uo8RrRTAOEDbXLYg8Rkv9/n8uweoQ5PdXa9WIKQ4BvPEV0f3ZaNQT0Q+tqI55YyYiY
lGY4n9EainrLzDwrWj1I0yB3tDwUXpQ2NZwULryNDzYf98URochP924WW0UgYHEdplKBgFUhMU7L
V73dieEdlfba+25SyIba3paqjVm3FTZFRsAVnfoNPL2Q2c9H6Oz8l3lHZ6ucIWBMNCidbydtZ7cT
sqqt5li9dkTDxA3h+4s14aS08JsZvqs14aGZmEH1ezos/c7Te3fSjc9iLsFPk4Dsi/cR6IMis5xY
3uL5Xzlu/GTGEdR5HJrC+OVPHgcUI4cCgF9W10hUE41EdhK9p83zdee0dtZmOib+mLOhtHVpx+gy
AZATmLWhOWhIGXvByQeNF5MTIZXEPf6/mVt43VyqJtGYZnP+lxzSLsl6iLrHwPuSzeS//yYNgCcV
iBy0OeDWl9rGaVFCWCzqOTyEO4ZfK6uxI3iIahmYsV1rpym/z7fmmte+nMFnox+PS/pQS/blVhuC
pGfQoto1SuJkye9s/NyLW/JyK06d+uBfOwuH5KcWaFeJa6SZx8660XU4NlRbmpyk2EQCzpna8sri
WSn1w4RPhrM8jf5QVWqILUN6GtQnYXBkEmhGYtumszVrb0i7vNhXpgc1xsHcQuKtZXMcTkxTyZ6L
2YtDynh9pKfj8OeQNuKvuPxuaHu5OxYW8n0pnfdDMmzcizVXeG5ycVCZiR+yWucr6jOb3WR9Qm5i
w9uufsCzVS38YKArY691mBDK4K6clVH9ct9V4b0WJ1+7YNyYNVqLyM93cUkRLevQlJsNu2iU/XsV
PBqJaCeB/0gN7KZQ2k+Cb+4tCpWN+gZjun394q8lWhfWF4+alVvNWFisNqhPcemW0QAI7UVo3z3/
1Qzu8uKTZLqV8rlQN2LKtYzgwvLiooSCLGejieWqjHZCpdtTg6KwHj1Wev6lLpL92L8wdHcQ/G4X
R59G5VXqkt3G8uflfbhBfz/2svoUK/qY9wWbH5fvifcMGG3XWE4aPXalk3SnbCIX+1pvCciv+iKd
viOuiP7c8qkdR18cMhWrgbTLmk9G/eT1+yjbOMhrbwiCYP/firooDMy4tFzQsKKpvOktr+t+ko6y
9l1GzrnfSGZXogfQ3KLyZxwUvabFrQmNMYNcF1dkmQz9xAe9eB0t4VMlZpCq63eRJtuJtsV8tWF0
marDkS/97zR3l+/y7ovm3UYklIFGvfTO8ENbzzbOy0pQOyOpgPjDaEQkuLgtOsgZH+wUMZL0XDQy
EILTuMmNs3I6LowsLoaW6qnXKBiZhqeGLD2xnHIkBttiLN9azKIOGAqQGhnFbMf8GVQ9tXDP3mRr
XfGmzG5C8UOO+meS8zKQyUpIz2IwBI6WOGryClzbnNxRiygwbn2c1X1jaIrnnWIKmfGlKUsGEJuL
mCq8x6n7XfafDP+T1vz3WQAL+mtlfqHOgtYppqOUCFgRDAqlUDOaru65ZfvNV0pGSjYO3Nobq9Ob
hoMMziJFXN4rEFl+Lc/mjPSx8n/2Cjqh8quuPRvTUerdvmXUfiMYXPtktEcMg44jPdUl0Td4UVTQ
5mAw0RpU1xvbQigMnKp5V6rhxvrWbrCBFwQbSUgG9OdyN5Fbz2XPxFYOY2MenyzpS5C/mcNga82v
SXErPPB1l792SjgeaL4TMNHEXTiqsdQTP+qxCJmzLTSeI6jwEEzeDnq8/5upZX5PzyGG+Gc2JfTw
bMRHQf6qQAkw5eZWH2N9VaRQljpz4y2V8mpf9orB15AdaarkPWNS/adZSMIbINviU23IHpreeeLf
gp9O7pJpMu70UU6bgyRZwakUCvI7WZ1y6anLUqlFcDwou52opN3z9d1feZMYEpGhrQIeSrtpsfuF
BjM3yHbgqLRjKa7q9ZMGwR6SuLaSB3Zffbtub+0swzMyT+ES86vWwpf6OqRURY29oGGSIncV69tA
OK6LT2b4L6YN6JsD/YfSDHKaZc4mqFXeKvPaprKSvg5yMLqyUdxXfjHtgCg8xEkeHln8BvZwzUUY
MJDKGqMOTB4ukYBeAUawj2f4Sv5NVu9lK9lp+nMhwz2CBsVwU6su/bvr+7ryHS9szufxzAuqxlR1
qgmEBaYfEBAM/Y4/5oKdliSA8MFT0fu+bnGtVXdhcv7UZyaHsfcHQ51NVq6Y73P1kE6HuWEpGcdC
auywOFn+PUWZBp2R4rmwXq//gPUlz3PW0IISuS6OLu88FJcJwySieF/ku7p5MRuaWJNL4zbzt9QI
1oojhgT0ktSOAsAHLxwkCgPHEfhODcm5VzMTxxeApNKnKRxkyVG6pPnW60p8lNVU+6fUWusH89Cd
W3ctHN8DnbyTmtXaG36c36Y3qfliRrGGPkeu9v1OL7sgcKtOj79qgTDsUl2pd5FQSf/4k0IVS5Lg
8t5wh2sRP1/wPzu4DNfisIwLT+KgRmLgKPIxtx7G7tSWjpCi/cWUh6e/FuKRVlaqv6NItmV/pd9y
YX/x2OSiaTGOyxf0p1MUM7XytWDwQnTG8EugHAe0if1ow+ZKjHVhcuF/+pDoX54PjSw/B91vcYL5
+p/r53I+d4sU5sLEIuwpui6ZBpFdDZg5zsFniNJeo71qpUck4av5sLrXLa44VYR5GUEEDozc8BJ7
IvSS1U8KoKvJumGgRYSg16p+ht7B2Pxma6aopgB1BmaPZMbi0llVqnqj3yMuIHyH7VWbQGnErsII
BZSAG3HPyhvKkCiEzvCNID38AUvWaPCY1gOwvJSOX3ZHpO9G0a+uPF7fvjWHDQErmRnumrBnqU0m
daKOmqAEdLvVDCpRhsrggpqo6AXVSADAuyXKgT1YYnanCyaDXGnU9skOgad0owS7ur1nv2T2eWc+
tU4aVewUEbnuYHiup195+NbQcxxjui7T1lD46v6i12hIjB2LzHBeGkNDwq8YjgZzMNU5MuSCutOl
7C23jDcBwsGNr7l28yCsoWROfZHZ1MVz0fmBZ2ZjxLUos4fcz++STAH4b2yYWdlB1gOME+wIL8My
6WAI3GykKS7op7Jlni3Kn+ifWvFPpd8IndbuuUTFFHWaP8Tyi3veZVmQq+E8X1zaEDIUY2SL9U01
0IgbDmkenPD+Gwd1/iJL1zLHyKRuIjwsS5yeKVRVUUow9mviP2J8IFq3pTa0k9TphngfW9/y/NVX
XqNsgxRnjWOE7OM/hpf8AUPRxmKjYFgVmFlmlKcWdpH1pHk/5KSzy555uxurPGjTMUT4SX2qjLfQ
/zblD/XWoV0NO85/yuLUDs2Ydq3OTxEEiBu5l70ERirdaeKPyEDkpjrK6R36DxCd+BBugbLNhn/x
iFBSgVWMngPtn8VPMBSP4UsFqLUH0VOkPQaBbov5t42PvfY6AlnUZ1oAIsalNp5sNHLq6VjpaLRA
gCr/8NKDOR/kah+NN1XUIcPdbixtxSdwpBkaZ4wLSqLlyJgYQqJj5ohGDWb61Sya7iiHZsUoa4Gi
jTdWp+uLXHEKTGwhD4GeK9zDy4p14HehWVqgd8UIgti2jEFzSTI8y43635N9Svg6YKDIoXCBlhlZ
CL2sFYhV6UhKcQiqzM267jSExrFpt9ip55LD4poCaYBvg6ydAbxlOwWFRpqONabMqDmmxnAIjHoj
T1/bOIDBND55HlGcXhxBLxDEUley0oka0uTOr9+NQGgh9TB+X/9Ca48j7An6LLkDYwv065evREnR
rSiqvgT7woCL2N4CqHCtzjsVonFA3OMhlssbKS72kme+b9he8XeMv8FrB68Rn26ZSdG1aaPAmEpH
9ka38SY3bxLIzrq9Xlb3vR6QYNR2KkCylmqHbAyijV1eeUzmj0jxCjgoDIKLtVdt1jAVLZZO0evw
lKDV4Sh990CbJ3DVSEht0WilDSe/9mXPbC6DcigjOJSdVBI+7pjC+S7ykGUJwhnX93btohusCJZY
cn9NXUQacKgmguHJM27eOoj98KuUtKM2VUcUffbXTa11VCwTIh6mX2Z28SVcJaysRJ00ynF5LzsZ
cEq1U3c+6E6msnexCLS1LXdp9xoT+3edf/g/ml8s1RxAi/kl5ut2MNw0pZWphogiFirYkhDaa0Ku
x8EXRruM/J+GFt15ZvVz40eseHOmSxRELpANojK/uLCMtEzAFLTSYTbxSdeintrKsIdA+4c0yjeR
pxxawNttYPk27mOjOrD2sZkXm3kzYNxkxuryDmcot5iVZaBjo+r3fT28wAn6IvgIU07Wt+sLXTu+
Z6b+uJOzCHYcCxMsi4mppmAGcszSx6jTA0ev1K1a7JqbNWlzAgBgX+Fdu1yVPDamAr6fx4OCKM/x
t17Vfl1fzR/unaUrt8BDGKAfdZns6tJGCqviNMZyQRvlVKo7sbydxvc2PiaJYmf1W9Dot7r/ZSxO
3vCplN4jq3DK5F4o9ul0NLKDOgLGdAv/oBX7Xjld/3Efv6oM2QwpEkw62ixsdPnb6kHz1bxjQlOC
zUma7BZVh1H+FVkv/8IOAp8wf8+El0sC8sHqlI6eIPw2CZQJNCWinuYVTH7M0/4LSywJpw+bDgyM
lysK0LXx+jCBcWXK7GZ6gdxl9B6H9Md1Mx8PDhOhfyrcM/AA3phLM9agqb3pkSM0faI7KB9AQ+B5
W6Ona5+Hm0AxXQIZ+CHhqVtBq6uAOkBXDMktyaNwn1cyk17gHP2xrzf6IB8v3lzFpcXGqNBcXV2c
VAmhrWGCHJ5JV4/4qT1oreHo+Rar0trewRQ9c44qTCcth9egvFDiJKPqNxjH1HuXk7fr32Z2xpcX
jmUwXshamNYhB738NkYcIJWTMq6WatBD2l4KeUBwC8WXHakntf193dr6av5am/9/5q0kyQuVJMZa
2GvuhMgLNFS76ybmW/hhQVAiICWCfhbe/9JEaSnInOVUMcRWeRAS05Xyb9bwYsiv8tTCPNFSqCm3
OMWuG/2AQVcSs9S1hjJNLxzrdh9ohxGGmCE9hDpgFFLGYmtKaOX4wWI641EVkgdx+cSYQxBZ3aBQ
9K5L25r2wiTuYnXrKV+xAtiL8RAkgOZ20eKQe0Ofj35L2Jto6U7PB8jlBKqHkSOP0dcx0j93+Sv6
FbvYe2bC5dcoFrcMi6AstyuhULr+YVegGqz47MfIl1+27qloeHMMblnPwoSbb+BbDncxT6DdmF+z
Nr/tgHBYk+Am/f0wjBtubGUzKNtQC+DxYyB8iZVAIE4NonxA4Nc3P5O3+Y7cIsgb18lWBPcxDpZV
ep20cSHtloljLleaF1IY0pZDLHBUUYsVGg7QJD6Vhv9L09vHuIyNjZH6FTFV8kJVhSBuplWDV+HS
pGRVmdkb6E1kd/L3yTZ3ofvrW7SjreDGTrCvXNlm+ur4pbc1+3lr9HJlHg2BMGgPVDiWiZmWEatq
CoEm97ABotVVV7b/kD1NmN1prn8PWdOrkthkdQ/p52NsC1vh8nxuFh4D5kqGPucqmflRQZNcQ1By
8FTyfXGn2OaNeYqdr/lbfor3W3DdtUMMiBYqHu4DKd6SfHBQvFYNG/ZZ+IRY+xGszYEKFurswLCP
0cYbtWlt4W+DxICM3mJppavf+DeCHTwmuxBgyOM39TbbSt9WclcuxtniFofIsJJSkjoWNz5Xu4JC
lT3YRrIzDpG9BSFaaaZc2prDgbOnRJciruofqdWb1v053MaH9q18ozDEARket2K/P1DCD4fkbGmL
4FdSW3pi89Kat9Ydfxi3nd3d5GTodmH7n5pD9eV5i5RuhRDvcomLRCoDhNFLOTbN5/SIChVi9qMT
3Fn2XkntEuVzdT8cvjEpt88OrxvOdn73P6wXcBZlahIouDIvt7dH6KgeK2xLv6z3+Mfeu5edBp13
HtbpJj9tfs4Vl4ec3V97i5Oqha0YF/PnVO/J8x+ZcHLgyH4rHf8wIW/yCC7NSe5NJ9t44lZe7gu7
iyPb9KPFIAd2W6fYm5H980U7MJH9L9dHyx/yeog+lh4ukeQikCy05+ob+dD+Tu8VtOsFO3Usp3K7
H+HpR3DT3o6bPcd53z5+x792F2fIyhQFEhYkdKu3+AelDd/27tBwcyVncGED+vK8NcCyahB0A5Rb
0HN+QCFpjaKhxcCG9sJ0Bwb6tslK9/rhVFY99pmNxWHpJgTIs5DnYnRUx7qr3UfpNDqPL2/eztsP
O4h9H+TTffjlN8Qc3/odFCD7Q3Ab7tQH6/MXcyOJmk/Ihx1GMQpKQ9IBa1mw60MtNCNZ5qbkn4vx
JckO49bpWUltKPsR7cGiBtv5MqadNDMuvVirHKgWdujVSJDWIzfgd1tP4aohkBTUbKmJactKqpBH
Uh5nKiLPgTPehMfJlr+ptvYMOUHe2/UOeSjb2E1PrbixiatPByEm6TUaxjQ6F/cwUMu2rEfQ6MO+
M4/Fk0/Y4eqPwiEUNxa5usYzS/P/zx4O2GJDKR2wBMug6qAEYDMpcf2ArpoAJTdj7eHDXjbFwjbp
/D7he5UonaC04inHMjyZW5HLqhm4OEg/gcgZy1iiyihYQ4NQOb5wp2cvcnmcQmfcmgddfYZm4Rga
lzLk3vJiw2IzVWvP0Hn6fg273jHs+GC4vq2fzLsgsSe3uQnsh97Oj969cdoaOlq7XeQdSKmLlITQ
Erj8WhbUrENpcCINs4V+wDy2jbUPe3Xji60v8q8dZa4nnp2KdJKACA/YGW9obnWKU4COc6QDPvKl
P1jupNmB4LJKN0DIz7HANu26LbTECgkYUaH1hxJalme2k8tf0WZhIMU5B0e/r3+YLz5J113omrvx
l7GvjsEPZbKV75XrfxaPUPX8CgHGb2zE6pki45hnGmDxMBa/IPbVFOAWvyCdTv3wbHilDasWKhkb
2dyWnYULH1OkW/IAO16q7INZEMnQv0DCmSGyvNFNXXviwTP8Z0kL1xLGmhKZLaZGWAp1ydv3mrXL
S0RVpO610n8lVbEvtnjjVuPTc6uLWyM0mTJ1FVYnwNnw2Vry71GCEpR8MUdg9AQnLb2MppEZeDxB
BXrdA628wuA7LYXJQ0CGAOMuD1JFzJ9FmcdBghUFODWDbP/9B4Qvw6DlT2kAqe/FQUlpP5E30RPO
pMAemV4wvkXJp02dz7V9pPwFneb8MMzjh5crKWQf3EEb1k6a2NK+eFRP3l67F98bt3MBNwD3213f
urWn6MLi4ssZ8thadYZFhhx3nJKn/smq7ZY9PFbKxi6ufafz1S3Sik6G7zqfbYVlwzi601NMvL6c
FQd6sZpFACh39QSbMBYK66TViS3UjFxsbdl8nBYx0IWRhZdOi0FvKyuoHfGgPwe71mWiJXH73afx
YLxfX8/654HFXgMZOJ+LxcGb0joRqzyCefgXX0WwodjlIRrs6qDfT982jMlrCyO04yknY//AMjmE
AAJ8Lakd+WA9iu506+0tB+qw6AcI/sPm8NzqcTgztzh6pVIoPSIANbM3yq4GcSCZW59qpeBLnPp3
RYsTF3tqNoEfqxm32vXP6iFAbwHuJFs6mLvWshtXeZ5TksLO78J/tM8b+7m1wMVpHPy+1KcM65Bo
zKWlh5/dXnRQnt2Jn/J3pOJ/Xze4klZerHZxMIWhFYeyYEN76ylMXCGDjplZS8/OlA187pqlWVhK
VhHOYv5nXvlZAKEMA94edndnTG+rhu45JdD3PNw13vH6kv5gxJeX7dzSwiPKglxOgowl/T4S7P5G
P2ju49OjiHTNcbD9Q2LfAIJsbc9tt7rYK61lKLfOVrk4oFNVGXIz037nz50NEabjPcaHzv2nNewt
mODaQT03tTio0DLJSR8UtaN+z+6CR/Sc7oXnemMzt77a4jw2bRqEVc56LF6xXrJT9IlLsM0A1rdQ
TGvBHXtnzAwSc7q4RMQ0AIxCKS7nBU372ml8alXMdrvDqTp+Q5DrzbqXPwcv4y18tjfxz3jcCO3W
algXP2CxWICAdWX1/AATeWq/eivzB12A9PyXNu7QOmr6X6r6a6of6BwrGsK88mtrbrxG8vpX/bsJ
iwtZpVMLsHPehPvoND7rB+nWPAy3+kl8T0+QX7lwMdiD6+2lm8oO98YBAoXD8GjZr8ZpS1RwzRmd
fRB9EfOXadWK48hvmRjA7vRnNd+Al/6p6ny4qjNiUacUwpzw4gzHVVhOoVjVTkdZghDmkNrtQ0AM
4wdURdVjuGuP05N42Lo7a4Vf2Gr/Gl586kxAcaYeMDwlznQSyXVFB2EAp5x9fFjYweG6U5rv/bWF
Lj6rIOZZ/D+kfddy5Lqy7Bcxgt68gq6tWlLLzgtjpJmhAb0nv/4kde7d0w3xNGKtPa8ToewCCgWw
TGadAa+VZDKgclEHRJZqfFq7t4GWP3QDiO2MNIWp6aiJPRMnTH1DTG+vxrulQI7iuKZ6SvR5G2+l
/xER7+9KsnVetHolSV/Ash/hrqnIb9wgOLWzjUevI5KOmLw4wbNweZJcXCRFIUh9qMPCLtnkpVOr
qPt4mWZLAimzPwYPbu19eGkf85wyNQxpae3iKdC0FMF09xG295w1/N6Mc72GzN2ojVXWaRIwkoNo
d7+Dp3Qv/EiIfqf8i7Lo1W4xd2PTKo3aSli8Fkpn40sm3aXcrmCOrxvMHZjqahv+74p5aDq25V3u
ZD76iFp4BN02Xk2GjfyqPt5exK9sznfPX2a10TUELVZmo7Qqhf6GAdOss74z9sqrhexxQ+575GJU
Inql/YrIaadI7Yob0ZHe/0W6CWv79wcwuzhUCY3zGLsoLSSJhy50I8UfeUrKq0EZJUARDCyYkWMV
OjEAYAgzcoH2mIgYic+IxZ2DWVbq20oupCKwBtTebM9DZI2p2JkwRPdRF7OTXxH6uu/ie8FJ3dQf
tqFze+vWX00XgMzKdYmZBJEFQA0PDIhekNd3mTTnaVNseERH625ygcWegAqpvDoAVuGK4DJzOxfC
4vZI1G2Lij3RCQZN74P7z/IxdFsUr+hBsUXeO3FlE8G2DP5X1AHQsf+VbbuIYZTWQVrJU2XrKF4T
lF0dSAA29u1lXXlKYHgERHUg7EUmgk2WqQad28RSUSKqakfQ/Zq+oSV37jNSdqeIN129ZhI6slCQ
N9GZ+629qEpVfa4jdL/pqTif9bZ6nrClnILtSjBGC9NfEObaBm1JDslyNA4OcU2gerprdRWfK/rm
H6/cMicpLd3MS5sxc1tXSSAleR/hlkayz6t6A0MG1CpJnhenqrbMx0Ctqqc4rTQO8MrdhoY2vIPQ
2IDuBo1xzraPgs7EnKQdi9vQdDvrvsYLMDlW9EfTgk334badK6/7KzgmUqshzDfUhaJqwkEQXSqU
blLVSME50PvluOOKg0BtF0ROOkbH0ZTD2BaqVtllS4VvrrZ9Ru0Uo6C3zVm5eK4QGHOMNNWgYj/C
nBJTnzm1m+RRzY5FMzq3gdbW7dIU5tkaDQibNAGQLj40Q0HysHTnai8VEKLCpPRtMJ5VjM+Xeg0K
HREVym4WqlMW0dHthCp8KGfrQcxbmWPbyhHDAVs6sA1U17/RfE1Zp5aTBrjeesizbR3/4ubQ15YP
yVdECZAsozWLWb6+omM2yTNqvcV9rJGh2wwUA8Lnnsdw8nUZMjfZUi34DxKzdiNU0TGnBqTJD/zs
z+y1+48ZdQvD1R7Vc3hf+mqIxNjtDVv+6C1QJnoEcoCBXQpQM9lATDoR743eUTtnih6jnvMFtXao
/hqIHNz1Y9js+gRjX8Bqx3M87ExeKXntmxg94ssrYCHqwxTbNUCYG3MgUQWn9lSYtuhmx8Ef8ZbT
8EGBu3HAG99y8MavOA1Xa254icu88qcwGpEzBW4c1hhreE1AlykKHJC1hwesQ2UavTAqZvOZrRra
qJqRH0PECJ1gdNImc0KdNOKL3L61qWuOB0yKz9af2w6ybtt/UNlvtAxqmHKz2GYWv8pUe5Vr2TWb
/O2/Q2F2bihSq8wG2IbPTZ+CTSVLi51i/nMCfUgaQmFhGfVFsoAtiQdWDh5yFcYY4p8i3QzZ41xQ
0tdkRkFc/Lht0+qBvkRjQrwcqVJLY6BhkkT/MXVU21MjhUBspgUzKDsUBVJzc33fSqFma3lTHAxM
6G0xK9S4opDG9gipn22UZLoz1K3ptrT8dfsnrlVK0aGPyd1FXAXEhcy6x4WST5k+4cRQ2e3b1w4f
310kO0lieUP1KRsWqfrOHkuMfon9sVUmlQwVMl7d+2zep1G9FSR1h6rRSRMDp7Rqzn2yuoaXP5A5
WmNdLLOV+IH6cfSS+8EPNxCy8dXWDjbqOdvmOwyKJz6agW+vzFqsusRlPtCGyJCrIEFNoKCvrXrM
eEmdtbh7+fcX/ItHdaEmKlVVxEIZIUNBz2DbO0a0S5L7oMe0O6dqunaIL9GW/79Ag0imkMgYUAL3
0o+pXvLmLxqPUmLt6r/EYLxd78x5qEqsGOQbEvqkIH9DHXl6vL0vaxUjTDiAsRQzbRYmS5iNCaF+
OGYpTJnllyE0QLi2rUGYUSCjqPl6s1PRTlDxkh5rtl2CMrvVWEplBhq8cOifU/qkpfhaPnIJuVbv
L9xbmi5icHVpeL/eJiiPZvE0S4jwDg7e7JwaPzZc7JZbHgNwTRFrIOojr2y55hwGnvGLOhE+hdhb
Mza6PoN+I4wrqRtXqMA1/cuc65yayprHX8IwJ9nMzECkFfwjav25cHCmST/P4O2fiChSoiqc18a6
p1zYxXgKWPiaQfxyyKm1R4rJOUyn4UvpkCmJMywqtCnEpApwvlgVj3+Wt6aMw8gRppwVEWsaiA9x
9047vx45XItrD9PL9WScRZCNYhYpnCUe08felMlk5n5j1E81ZufRScTZvrXcqXWJx5xvNAi0ZpAC
Tzk76g7KZm+K5QTnxpvtaYv6otdMzu2zviwS+zYFG8gysACO4m+jwCiMaXETAFFPhd9TMnzkEMi9
DbGW1Act2F8MxqpilkRqCfBK0W8eoSDv9nsJBYycqJvgAAUTR3TEPTqhOGFs1T8UfK6DmxjEiexY
2BAGPbSF8d6JK/M1hhCJVOhHM9J45i0+/n0J/+Iwh04C/1lVp8CJsvi5qZ7jztrqUwp22slWptdx
Fny5785NPLjhAFnBNrbNKX2+vchrxmIWYZndXNiY2cKJEqdqO1joOVOz+4HepeA3FjnrubqPlxhL
9Lm44RR8pjV9DgxDtsc9hqofBTt29S0ki+aHbtvvMi/1x3fpV8A5F6vGQelFBP0zOtpY43ozDU2a
4ZGnzY0X9BRU5E1JsiDgZJO+pLGutxL9xhAbAQ7GSDB6fG3hpEHJWR+H1jbOul+40qdwChA27fAu
ipGGdCQH0wA+ZFs7Mk9EfUOv9c78FD+jF9OLOX61MmGy/BgTpAMa2pKws9c/po2NUJ+hkY1jo3kF
vle3mQ0tRcOT7jAqnJDQVZ3moPyWtiEEcPzE159598n3hb/+CUv0uNhxzOtNdazlLUorO0t2ZbQw
8j6Ov1/7gMCIKKYcRTD2sHubNaoERu/FyvJXV/+x1B6SvGe9/3P7fHyP5NcwjO9SNDVEYgWY1CJN
/yEO2wCc0SDKnkQuW/U6Fr6R8QkJKUJ2fJPOdJyjAFjhmECq8des6vtW/okiiK0PJZH0wcYEQUEk
+rvVY8eY+qOlNc5co5U/MT0hvR/Df6EdsizA3x/FBGG1wXGBwmNr4zPU7WjjCmiln7ZT7Cj62wyp
YPFO6Z5uL/riHt+O08JBj8wrFoM9TmJtTYUiI1EJ/fcHmunnNDHIbYjvLx6YdQHBmKVEVBinqm5t
OQf5YwINUF+kjlCG20nYRTmPfmT1QFzALVt/cSCazmqFqAGcEotkwFxmlDZk/heigddWMd466KU0
dgEWTqfSJmy8IkF9SlkmJDEltL29gqsmgW4EUUbGRBnbHhYOfZT0JRxDQrVWq3QQxrugIbgNsvJQ
hOKiCP1hVONktCUyC6fnddqOGSwCY1yEVi3kevH1EoNNE+JlWWJHOoQfN7dB19xvIebCrDHKKt+4
Qo151CtTw2aVIEFqa+UuHWrOzbQWvS4hmLtfqMBGU0EF0RbixBYwLJYg96tDqer5tilrIeUSh7kL
QISHVS2BkxvQFmtOyF7MmGuICrfl6XHyoJiYX8mFRBsVUFTOHYgplbWMfnm7bg9p/HnbqhXOQnjF
xQ4tvnlxnOqc6lMmtlg+8FySVibmsd2qrmXLJwzG2pkD+W1bcmd/Z56ix+fEfg4d3vttLYJc/gYm
gqCnZejEdvHMLnez3B3mwhvQ9KFJeyF0BOHXbZvXjtslHHMQIHcaT4UJOEySPQnyjKQwRlarEkmh
20Crrrn00KD1E0vMUhdJSCEpQte1tlp5s3Io1aMZ/px53rK6ehcoTKSyrDjNMNXb2nHmD2a/EQSN
xMF+bDK3NO/Dzrtt1EovHzzmAo9J0OZVVRqQ8G4x6UvMP0ZIsjfFER8UaFqSsIcOni28oM9kI99V
XoshvPB8+wesbh9UodDHvfDtsFdar2jCGE2wV0h6QsPYjlVbbzhp6NXAdQHCuGQIbVPha1ED9EOK
8mvc8VRppSUwsVczWvyRkUABToZCzfXJmyn4XsYA65gLp6q4z8P3OvSN8TNWf9X9SU92enmEBD0V
n/7F+l3gMtElAA8IjZYT38yhI4EfTjPwIsoeb6MsXnDLOiauCHWf9XMAFFD5qcVvdTrIyF6iNByW
OcH8uVvo/5jBBn55YRezZWNRVhZSgPCLZmcl73F/DJt3jXdXr5zppa0aJCfogceLmdm1HqmWuZWB
UgaCnRiKB30SQs1TL8WcV8FKngwQF1DMRoU0lQeI4SKrg67Vs9QTUOcdZ184gjyvJtkWVC57613i
dD6thBPUUZFtRtYRZTp2EKxshE4Jh6S12/JoBiPRa2eGtKgKPvMhdLuCk99ZOc1XcIyRrTKkYEIG
XCkfMuFRSjYSTx1kZVQfAlAXJjG+OOrlYFYiMGrtcWhARgwmqWOXOuBntIPYlfo/rerV5l40H+p+
r+X3TXxqQqdDYIs4q7v2SYnfYmJpkRKB3DrzW6RG1IQZ1M926YR3yqnDzhY/VfsxPvSHdhM9dl4m
kGBDD/mdTnbRc5PYtw/myuPi6gcwxyQPwByuUfyAMfCC0YPCV2RBUfOujHg8m1xbmYsWOlFxGmuA
UkKnSjaihlFe9Vfk/aaHz8RLXgvJibfh/UDyQ0fip9L/yWst4hnL3I2mWYxGZWHnu8wZVEcFF1yd
uXH4Q0le/rtlZW7F1CimNtdhK/ic+mBfpbspfWymcxDzLo7lRDCR9XID2RZgFVxXalIDqZYPtfqj
pZwH9UoFFpOZ4O7FpwJ4lpCFub6YGrWUA1VNW+iGnrTghEGiMfUqxZvz/TQ6ME4JI3tWNc5r6YtP
jjEMk/s4FJBqwCi2ylTporCBhMyImpfVKk6N+DaOIH30k9Yi8uCmJlilqB1a+iYr92F/FKJ9heQB
JDCVu0F704cHtPoRGUrhQ+jTwEmK3p0bMoh7OntDsWhz1pJCJnWbmMG+C6BGao5u32h2mwt2M76A
LRzDbT9laCBlum1kEynpfqpPRit6Y2Rb+GAKZRLzIuCKj0LFGJ1NYGRSQSDG3ChIyKB/dtbwDkAE
RBtyYR0ptS3RhZCRc9tJV2L7FRQTbItBndtUXqDiQ6w7DSi9kTmMBccMHb3kRPZVMIyEooiFfxjN
vHajcB66NFMAlvYWGbPZEwWdtNKbMByK7i4pW++2cSs38wL0HzwmsHUQxI7xDYqvJuFFxKSQIj+F
je7NnXsbh2cXE9UkEPqUjb7YpQUkazLPlD8LzVfmyC8Nc2vOvB6qFUDoxUNsDx0ROB9sFlKQIzOA
DHdnS2DRD8ttPP+Y2qOQV6dYcv/53D6SEDLGFpGARUGCvf6z3ADhX2h1tqwF9lQ+T6jhR7o35Bzv
WHafOexXOIwrlpISqQ24MSGdfRrpMZWe4p4TklcC5RUE44DKrFgxKpqd3QYqVNYgEK9ynmirRoDG
FQlGhCu0Wly7uDwrephHWCw16l7bfHb6MnrME86bYdWOC5TFPy4+0XvJFPRYBMqiAKqgvbgoNrdd
mmcHE/ETIbIgRw2EKvtdVq4yIdeFNOl/BcKOq6taoYQ4IGiz0CialbaDCeEnHg01Z63YipOZoTNU
LWCJ2IF0uZcdDEk6t+1YKcLgiPzdjy+qj4v9qGtatRqIfMBbMB9j/aBN1B6gLd9OilPG+SGDTkoe
DfgYF8FQaLgVNH9HyIZFfU60QfSD4dxSXp1g2aJv5+niRzG3SI6ms9YSsLpZ92wW52q6C8N92uz7
8ChRt+8ebi/CSrC9WoNlHy7WIAnEPk/kxSfjwe9jiwjxayr7AeWUt3n7yZzhrregWGItZ5gm911d
7bP86bYlPATm2iiq0DJHEQiD+hbkvtzyJIXWEq9Xa8VECT1OZ0waYa1STXwykyQh6CEBlbU13Y+9
4FrU9MYYYoHNoxVSzqHjgjPBIwpnzGUMAQ6E+JQFNYlwyLtTNt83+m5MLFDe7HNB5qCuOiOyXrj6
UXP4VnVoalMPVSHq7QwRK8jdWE3QT2UbI0hBf+qPYvv79h6ueaOioLaCPDOazFRmhc0RGjOjBbzO
6v9kdfE0IhfWSTnkkLgLKq8ctEssZkGHFsQSFY0x53xAa2IdouOy/Gkcg/Oz/Fh/Fpw81EpnGMbF
L0xjQrMZqGki5YDrP8W7+MU407vpd2WRcm+gtu062vZFe+BOfyw9qmw0uUBlGaZLA5LeTQpUfJ26
wx/MJ2hHdQvqlIiUPAo2zuaxVPmmVELbfgQWCp1ODl55iMnQ5NHkMUOuXXKXNi0bexGyIi3BNFIC
nExBd0Cq7qMhtgeo2dz2RR4ME4g7KaqVrF1gNNE2h12C7Bova7/CMHHlFRoTfidzMqZuARHALmj6
9VvylB8gTLkv3tRzopOYE4ZX77zLxWPiMCiDxJ4um9TkL+FPg+g/WpC7CW7s9zYaj4Xf5V5+Qoep
9ZC+/HfrycRnxM20jmsgK8rnYL7ISkMq8fk2Btc8JoD0E5UEcfEN/aig5/KHRNp9vNNypxtgUvE2
78Z76mglkX2T97nNCSgaE1Bwa+vRWAEbdXG0pUknFYV4ooPNIHTfRbQVGJw2yZUeJyhTgMwR6mqY
+gAD2PVJCKYstspWwkBzGePb/pSlO5q4qeKAY8GJk/NUHfNg03V+NTlCdZdQn7Pcy5f8dXhZfgDG
ADAFgMI0+0Uzj3NopbmKucChJhQSsVmp2ZNIsLcgIkswZR3p7hy4WelykI1lNW9BMyenMEMzRsMA
OFD1Pfoq2zoDTdOGDtuYHgXrlBWHunorFL82XiyN9HIMLVRXEX9L0k8d3ygaEUf6YC3kOKHoKq0b
D0ezCjZzT22jfEKWRBbesqJ2rDIhDfgk2/rHGIl2255CEFar5UaBHkkebnsVU5dIXzSHZqYo1Pww
wQErtKo9Tp4kbxJwxWZbrdoVQu5WwzYX/CDZ6pBWbNFFa/r65Nf9mY7HQDlpYU7CJIT+0a8w3ocZ
uDLxqsjQfDjfp8kplx1d9tDVWYJrIT8l2TaZPLHFezV/yTA/EGwSY2NaL0X5oLTICOT7dHqAHpwh
UcesN0Z1Nlsvowope2j97pLwQS8OAljCjFcLBf/5QOt9AXXuim6N4jGjft78DIYn1E1y62z0m0In
xgTVt1OO8yNCMl6PPxsV/ZGnYfZ6Q3ZjkO1nb2LzXhgxBFQDgkcR1Y+RaavSc56cheKnMjWOBQYA
PFhaPcRygUWvUneQmLHiT7nQbDV8F6c7iAALJdiLUUiRe0x6mB7cz06K56ACE7U3t39ayGFYBzE4
IY3VN8/QShnqgUTVoQfBcpvvQcWeW6NNey9U3UZstkJXHdpw8jX5lCoDEQsTAitv6BbystjNLF7d
aaW6BkI5tMZiRFBEWYjVs8i0MKi1qFuacWxpa2xrrwU3DQR8Dg1mnYl4rxyN59qFh50xAsmTsFuD
x6AuRLss6JfqaPi6Dg1VqhVdLQM+OaSObEMD085PNcglyetZP4ROvvtE4ei1cXnDJStDoEjRXyAz
B1MvJt2ocal9tQcFrryryPwaViTD09V+NFzjWLrNYdpEW8MpncQXRiI6ocO7CVbiw9XPYGJj1DdF
Gw74GfLC9wLowNGhjEwGkF085wQ3nGMcKHmzft2OTN9fQdfmM9dcX1JzEg3Uy8bQibIfpew2ZUk6
hWff8vuZ+HdlH3PTiTQbKkND/Soj2Z1qK/vIo7Czcnq/dYN9s+lsXkpppZB1bRtzw2URNANaE2ua
vVQk2uZepYI1A/lH52d7vEt9zR44z2aelcyrOVVqENAvbmxYO0Xzg/FOETa3N2ztFr1YSQynXh+V
CBzeOq2Bkejhh6htZjHflklDmuEnKk6OlY4/20EmoKunEDHDvJsEQY+4f6CU94X5RWf4f28qinbX
P8WyUrm0lpI8HoMPVkQUL98mDr0LnA/qj878iFuNoMxCGs8kvT14rT04Oyg6n2+vyTcnhnySKqNl
8ot1WGcfFoMQTakoB3hGTbUnY1y1QnBtjCN3PuLb/gLoi7YZ0xEI4Wxu2UrntNSh0ILEGzgP9ZyU
gqvI3m1rvu8wg8KcSblX5nRE07Bdx8TE9BTeZ6RI/HwTnIutYkM0rEDxisehzLONOaE5Rj+MsEoG
Wyge2uSp1LxBsm9btvyJK39hDGMOJDKWQiN2MExIRHGb0ip7lQVFT9yxmIqj0SXpH6FLRk4ec807
QEIPPh+IsaJvg/FSmqBNpp/TAeVAXwSjoIjRlnovK2+3jfv+yfxl3V8c5kNvVmUonqCR3rbwrnOk
0dP9cCe/C5YdHsxz/ljutSPdanbD64T8/lm2IINqCr2WykKVzmxdaMzWYMUUTNBbnLqtIZJXjH+4
it9sExevNB5xMReQ2cgurLq47gCoH9tDjMywb9nQGf8xgGU72pl33HTEt8QAYyETWAVtygcjAmCl
gR6osHtQ5pAaLzUvtxseJcP3wv012ldy6+KTvcvTop9EoI2OdDL9/rNISQMaU3v5Ppt9/dTgYRTZ
7U9407Th3VurBxHfApAYQeOkyJbqJ6kocnnOBjRWoaW13wxLFkvTyb9xVwUk25hOhBIMW0TQW9Mo
LSwrHlvdn84Xbd0VDtWu/AjuDRcKcfNddh967cCJAeu+g7EMlC6Wpx57aWCQrQt1E7goLH2qD2is
9wIn/ZCfMLRpV6fug2Pnt+/cZTMv8JhjqQly2kZRATZeGZ0sbUvQf2rHfoPZkwGsRPj646zs9/4D
BpF5zBpdkOqZAAvNHyGUu5Cn9nJP6EEeCF0xqDacJjBaCdsEXFZ/oBPyo9wJB56ewfJs/RZqMYsL
0lELK832ANZp2ZiFsgSj9KBKf0yePM26kRcATAhAZ9mQhS1ieTvq6PIuSKUmUGs2H/MO7aldaaHf
BaX8OiXJpCIFHZFgRJF7iDYhpJQhsERkPYAcS3UaymFLTYVIQ302tR6pPiHmfWB8f+Yve3Lxc5kA
0lPwgovycrvpW/3H8HMmhe5F53LzWIKs1PzMvHlwkp2yG21Jd0Z7cs7/uAPm+idYzMNNEdSxTjWs
GPiCK/GH0D2YMcS7XiGhx/HA1c1fyByXLAc+5pj7IOk1CII3iF8zal059OTHUfQ5x2r1VsXYkWRC
iGQZnL9++425gc/TJSKDDEsDG+Bdd+dpewWcPe8tCZ+0HYQe0CPp1ZzXEQ+X+V5LgpoqcQtcK5a3
ajkfUKW2w2JyIx6f2foq/rVwidMXt0CfTNrchkAyrdc4flFj9/YSLieEPaLockHLC5oH8Ghl3iVG
U0bhEFZwyVDzGyQ9gnuoLw25L+XpXcZr91iz5hKNCYOZXs5RkwJtsl670CtaXs8TD4BxCN2ItVFa
AHTzrEq/oM96e7nWHo9fFPH4+kGjjsGcYEmeFEXv68HujY9Gc4rWb2IP0yxWyLuhVi1ZyOj/F8lk
DmoxgmDZoECKFbGHKmKEjDNNjln4KwyoF8oKmkvT1sl763WIc3BC5e2L2GOaQTOLuyBtOB7/vWMX
gQMcQJD9WQRV0dZ97YhTqFZKn+P30D8gs7GcFk1FDUhn79CkhIRIK3K+YteOGGg3MU8IXnV00DDh
Q40V1YyqZrDDAFQlxqFUMkzXuEXj3N7RlY6vL3Fv5J0M9LWqX+nxixOGhuo6MygIl4UeGVjD1tp7
0XDivnO6xokKp4M2odG+xODUuY387YllXgMzl5fcVaKgZSBhhhidnOzH9PcY8Z4B3443g8H4K8gc
ChDlA8MCzeP8NmTbbPZNVCXBC+vNOie5vvy1q2ByjfZFRXG5lChidf0ItMx0BSTuMFqb/xKQu51l
VLis/ShwLoAVjtarNWQH20sT1zQKJCBghsIkkXcgHS8P7d5yUxIfGw9paMV+nLzn1O93ixQWT73u
2yllLGYCmmbNQVRSWCxQqJsZyKnnnIP3LeJ8IWg4A5iRRjxgzl0PmUS8K0GfbRYvHfJ/1r6tXqLU
NRTOQeABLaZebt4oVEUWAKicvCr6NYu7HOyEg9Pp/3w0ZNm0vyYxd5reD1k0qkASi0/IlOiY0q8M
NPZwuqzW9wa0UYtGCd4fTASZEgz0pjoFi2WDp4FJbZPXArV+uv4iMCd4EiN5NnV43ywlZEKz6xAX
NtiWDn0hkDTUnIYrVfvVEfn9jP3FZE60qUWRhd5iMNDn1SsFQwDJUij2iFaabXCbqwqKM5mMKZiE
Tu9xp2a2KVT1PsvSqiF5LCgfcjc3n91YCOigBaMQxI3LH2obgWFASNRjHEPwjZhWH2+yGcTKSYkm
+KprzT/pIAYv3SROH+CcjOyyGlVnogpSC1MrKITqYbgJWyPwoAqrFMQsLXo0ejSrGtMUbmNRH1+S
tj02bayByaCANA7EH+PP3oQ8rEktJBGNRv2NMVnIFQ40A3OfoLmJMp7F0sh8WmlnZRSsjVrImlsL
8X1hxbxxotUzAJlGnDMo96AKcH0GhFw26k4G/XgovWOqchJiYihEpYd/M5GIQ3ABxXinXg+WKQhg
VrcSeasLCYkgo2O9C/iAkYw9jVAuUl3Ir96+c9YiNBStQZGEFx/mKxiPrbohEXIVZ2IaM1I3qTeB
lm4oum2t5X4UJpsJVdCmFV9vw66tq7lQN0OL10BAY4IYpOSNbjJByx80OOzGQ68lyNaWzUcSWEdR
4vWprN2sl3BMKAsiQxPEEXBUfBjSxm3M56TlZUjWDv8lCBPFjNq05qIHSFj8zkGOT50+fahqiaTF
Xg50TnT+/v7CsoGjEwx10CeSIOp87ZrooxrQ5gN6dZ1GJA1+oomqrC1HCQgdnjqcv6YlVj4Ra2pJ
IH3c3r/VBYUGwYKOxni2MpYKapmYRQsRAvkXJKHseH5tqx+3MVbX8wKD2bQq05SaLhTYFGntePaH
UHaMBC+Id7n7pfJqjesW6cai0wvCOvYhbyq0CLUBJx2Ca0SMDFf9GLWC8x5au4Ew7fL/Qdg3PB1U
URUo2OqronmJcs3Lax6/NscOk/l+wweVkHcC7GjK2I1MgVRgwtH7X7f3ZvX8WiImFDAYvqiNXTuf
pbRWHCfYm156aakt6wlcIHHMEi8qdDDcBlt1hAswJggrrTLLBQWY1Z8D/V4yS2fQPsy0cDRji8r5
bbS1BUTAhyAOwtIiZXZtWtDlmOiUusZW5NIPDUiFjJqbU84B+j++Mv5zbbOugE5yA2RFuLbz0BVA
8zjOGDsH57XyVoGxUDjMxbMxuVbPi1Jr5i0voP/3CGL9I58iSe4W9ZU8mIk0YrwKdwrlJf95KMwz
WDDSHCx7uFaqydU0VFF7Lwp+396o9SVEl68ogtwPRMLLj7h4oIaVpdJ8AkiXnMPZF4fnWfMpdCCC
0M9iT2g+6ug55mUU1rwRLe7/QWW8UV2UO+oRqEHzM65eYilx1H4v9FuFnimmfm8bubqQF2jMqyBF
/kJVFKAJwnusfKqgtEIT9W0M7kIuJl8sJOhbkzCwAJKUD0F3kq27USwIphsniJaGLcmXaUeHlgLn
8bEWRS6fPMwGlhGmiMAQjlukDvwZA05ZHN11Q3hXG1BoxTDJbTuXnWFfypcnm3HKREy0QmtwaRXW
XUBbfGf4VL5PUs7RXntSXcIwb5tuGOcJo0V4B8z5Jm1Vv+k7UiumV1KZdEZO8vEkSjwJpzVHuURl
bkuLBqGFTg2gyu9W90dud7L19N+tH7NdMRi8G1kCRNeOKZkg7UdKU34fc3XfSI+3sVbNMcB9upSB
MF/M+H1upFnbq1DnHhB9RcncDar2XkP5+DbMqkuAwOnryl/6/649v2yLZJI6wGj4dLNH07rvSvWP
EhZ+No7+bawVb0eqDIkyXPIKuPGZ5auTWK3Q+g7WKHNzkmtozfd34MniWLTsM+PkVyhMeMontYgk
rYHUaL0p55bUvGfZinsDQAfvOBjUwA3PuPekT/FEAwBoYOHOQKAzS6pXdE9zjXbAQPiMmow0Jo8K
ayXqSiBagMA4pFhA3MJslBVEuhIuqrTo1/FyMSCjrj4YZUSS/NAeSi15uL1ZK45xhceGxBAjioEA
PKH3lI4kTbFJ0WvYUA7F1/e2ClO9AmI+3/NI19MmApBUbUt1q0GlWfeRQKbWizF4MhrxUroBb5O2
yHtAzkdUZ47HrBy1y1/Asv3iw0gbShm/YJqO6TQRGR2gPA3SlcmLKzNZFZYs7PB1tOwfFSY3GCF/
m0DHZkTDp5Xh+ZG4HaJJJA3nAp88HAP/D3DQISiLQKgpMmeCzsY8DXIHGkO8eTSw/wqml8avuXpu
hALClVtoPhNIcd12odWDYv1FZVwWk+XyIBrgkzc6T0KzoGzj49ATKz8sIARDPcor5a1v5F9AxmeH
QMkzSG+ASrQ5VuYJnZvVyPmAWV1KCaobEIBCH4DKDpdMqhGU4GOFu4pxe4cxk9ERqylwA0nJnBGU
E0TRZczxR3JCNHXWSa8WCufZsBLilg8PUBijVA8GMWZhGwNRFKOhjV2Lwi+zrJywQZnj9uatrSV4
99ANgOYcsCUwwTrT20mgA8g8Q3xCB6Fsy/NdVPy8DbJ2I1yCMH4ppKiszD2akfMqBFvpG2bGwKhs
QUWSx2q30tMPSZYLe5g1a0WrhqQH7NFHN9RB7vwQa69ReR5b3xopGUo3pcco/VBEfwbdPUSnFBLH
jmy83zZ5La5e/g7GR9vYFE1QvSCuZqFdKi+5ODl4fqKX+Z/rIsFiDSV7RZPFhUjs+mqnGOvVogri
yrqCdvrCm2TBLgvvtjnf26sQvi9RmGdXZJVRqqZASbQM/DHOOH2Y4q4X91HlB9q+NzIvkA9op5cM
e+zeNfonmD+aiPMz1m7Hy1/BeOtUiuLQdgtPa+waE7bzf6j7kubGcXTbv1JRe9QlQYAAX9zqBUVq
si3Pdjo3DNvpJMEJnMDp17+j7OouW6m2btXdvBfRvciSLHAAvvF85+iFqbnfJZhNaVAb7U6cwKOn
A51IFzAdcPUcSqa7UkQ5EVhvnr0KrPQcPSRBnzkmQU+cQ+fIYUcrHzUGDNx40OM+8I95WidZleAB
c5Aj1+EYcB9dOWA7s13mo5Hk1+EQqq1J/fx7s56W6jx9fKvC4pLuVABNTN96zBfJubWugs9f/fFn
8O8LO5zgRb22NuOAC6vlbRYBZjpvAOv/fI1jBoJCfwK2FnR4/LDMMjvDlOcliEaL5qG2YCPSdTdt
Acu36V8n0mD2+6UObJGaPHuEriiEGkBEj95IRk+1Ho+9yfcrHJigou7yIZuxggaZRGvXfnaqY3XU
O71f4sC6pONYKNZjCZVueHOWsHAonhNrnTJIkmyj9tw+xch8bBeAZgHtKw+k+j8NW5qmLKbU3u8C
trRkWKtz79QSP7qkhyE93fORSrCgC4wqfbRkEUuQnaTYBYAzbdtlu/K8oH1Vq8cpMEvwzgbRIgKO
yS8EQEMaeLnPN+Exk/1++YOdQXTB82l/i6oCZTLsNKJvwbZq/jvrIJ+AUr0N0s8fja53VQjpDlba
7qUTwLQCPg6Wvrj6ktPbz+/m6At7t8qBwbYoGTygVmGwIU/mkrUbV4v2JC3c3rkcvjLHA08uNDso
MAQHzmeguRG9Ri/Ak8WOWKtmHH35EMUPBgLwXJ9l3lWB9ZlcennonTppP6MZgZwEp6VEfR5pGmSW
P+6YfHLjxNYTVI/Hy5YNwSiuRfLIx1da3hFMHcwBBp4lDoVzSfUJi33kmNO90DIXFLkuEraPa5us
b7vJc1H6q3pQqU18yUV2Ijs74u8omCzh2SExByriA1NiDTaGDfqkW3AQQs4qnGfMUMjvRoXQzAST
zQn3euQEfFjuwKy4CUgh1YzlyJAuIyIvHMzbND1iej6uP9+eP9zGwc6hmB8FpAZkDGBbPvB3iWR9
E3ngGxq22k+WA0ZutA+cYhaYrV71KVRAdfgiA3Cj3vQQsRQLMC8Hr0XwQwfOF0+noG3HnvW7Czr0
c8TL2TDvCZBm0KCot0kkAcxpAggl2BSqZvobCTEeAJC4IF4B/OwwbutjrpkAkmmvUggmhUXBAtz1
a/slWXuZ/zQA1y38k9q6P2hlf37ufy57YBdo06Ml0GLZhyIcLR+zVmalF54fbdiVOp/X3rI/y/3R
90LvKyrMhf/sbZ7bdRQDqRsv25ednoNuOS2i8PMNcSzCxPMQYElD6gqFiIPzBDQryNoiXFh0T5YV
ps66V9AvyiA6j0O7gQDg5CM+2KR/4xi/X5Z+PMZRnBN7drBs3AIE6/S+fPz8xn4Gv8JIvV/hwEY6
1sD7WmCF8bUPnDUL1U7v0i/tvVpEtxx9Fz++ZV8qhHqAIwTbBDqI3/+Xl3Dw0osq43EeF0AELyBF
H3Yv9jkL9P1VcfH6VF3w1fAYYTTsGZRQPg+mM7k4sf7+3f286f58twee3aNxjN4qHgFZX4yXxXe5
0GvuruXm9YteWSnYInzyld3KW28lrif/2+fLH0sKP7yBA88+NsARMYXb55eXEmKa/YsdYIzHj69f
7QUoikNngancEzi+IwNweO/ChpoLeFPBUHFg4bysUhUkpkBDF2Gsb8kxVdxgYnZ0AzRGLXA5xVt0
vqx0ITH3+VUlEEx6OXHjR9wzLgHQayhb4v+H2f1UicoVA5773CHxdTo/s5gPo4w52pXjbLR3KVs/
NkAJlbtZ7qpTuekxhwIKaIb753tFiIMzTUY6a2aw/sDPZBrE6aYEYHQ4xfl0apmDMzzsoZSthfcb
EZiwWp+DePWVNMmN3UUnsFU/BjN+2spgN4FoKAXI+3CAIimTzub7veRdRosuSFbRtQwx+XMn7+yV
s+7PxhtyUX6/5d9Qr1nClSzbYILcbft46lQdt5jvLuXgtpu0FUNM8HSzCce2R36KtDFdFos6xYJQ
RaR+v7KW81ZsTuyrnwaCYNIQ84D63PZshsLCR6M5TraV2AwMi143LWYxrgjFjHaDVwvKNz9R0yUK
rM9d54QUQNbPFz8Wd6E0zrCvkCX/1MrISePU9YRjReOLyHrro5vPf/9I4Exdvo9KcGSQ6BzGXBP3
BtCg4PeTaRrBXKtFvBztOIfafRGf0vXb/9rhdnq/2kHIlcZ1O9UjVsu7blM27rJrnXCSPSiWmD8l
T5/f29Fnh1sDKnDPCH/YbWqFjSnnAQoJslOAsLXno5WfyG6OFfrBS7fXTcWw376C+nFvxKmeLMup
wBQNqmjVa3+OAM1rZJhF+gzkq9toiH3C1Fo0kCdvMW9t5ygEOuCe46cO6zHDAAwkZE5hgiCFc+B6
aV/ETm8wCVMSGVYjeDq96KyYoJYSjWs7p8uyhNjPcAuFmkVhORCNmDYltf1aVn4DRSXuyEVC9MYY
DExFX9PyOUNTi5tqUWb5xaTk4BPwfkFo9cQmP5bhgxjSQ3wMBVB4kIMTBtr5hMQWrtyuv4jh3AYb
ZvdUyZVJrkCoMJZnrnVSP2NvLw734vs1D9ykG/HGsvYiC3Gb+QqIkNIhi3gIC4csLX05ehc22DA9
AxTb0vyN0t6HGz7YNkke0TGdsLgZyH3Xgghb3rV2F6bQcR2j2mfTy+dn4WhU8P52D49eKXk7dvvb
rYDJQ50mKZ8yFBVdFrjQEhhAJtmsrTiFYAJSZ0yuWStFFmX+Nkxnwns7cTXHXPX7qzmIFtA/yWNr
xNWIFKwX4/kPZCkP6AhKlCwU0VVdfrFI4ZfZY52/EXl7Yv1jJl2gAOfCoINt8rAqwaG2VSf74XlD
7xpEQyx5QAZN6Qazj41Yehkwaad6uMdSrvdrHoSl0ISzq5GBlqDNb5N+KdV2Aluo5yz7cU+Ec8Iy
HTG13p4tDIMcENb9aU6dCysphQX0R9Hmfke82xojrIrnvlRfwcRwIr/bv6+Dw/RhtYPD1EDby43V
HuZaxtg0FxB3jiIRaPcmgxhV1l4w54RXPr4i6s9Q89vDdg5MBuCRrMxaxJZC5WHboFzGHlPIuJvC
uR3M9zyKF312Cr9wzNxD5GDPZA8sGaC1ByY2ZWnfuRD4XNh4jXxHMQ9MKThvwFo6bGgekjlfMAJ4
zTM32m+yTe2sP9+6R5zahys42EXJNDgk9vCkoe3zpQSBxsbraHPClRzdPO9u8+DhgnWAxHoPm1R9
vImhP+Dy68ZVC3R5lh37G9gr3BJacnsq9r1Z/OhDRdqJYpzxKj1lhWIvVqEebaXuOi2XU4pda1cn
Ns/++n/arn+ueMj9hrDNTnuzR2wCz1vRfB218SLL/0b1HTcG/A4kHJAaHQYHBOSzg04B5iVIyTBq
On+1rOfPt8MRo/JhiQOzHlGnGugee2ql5RpFS98dl3vYQRkHY6IWYGr6fL2jO8ODgrbluegUH9Zx
nFEBtKlr3FIJDiNn2UaXjVrJHJxKp0QDjx+2d2sdbPW+hLJkO2AtMWvragJZv6fcazN7q6oHOtqh
5JYy1ULqKkaQ0ObTVYR6Dzilky1omdPLThbF/ee3f6wG64HF+t/3f3AyvL4aek/hmqIifXB0+7Ww
ql2eZ6/R8FCgOZdFUTCQaAWhdig2lUj241fqQjrt8+s4Eup9uIwDe6s1N6ncw8Tbctd7fGu3DL2C
B2FOWJvj63BAczAXCMG/A3s3t6VGDwnrqHghrZWIs43G3NVJEN+x8AQ39OdCB++acSjWOAbPtYfS
XWJW7tShJBqJ+zgp107+5HpybUPw25m6oAA5E+2vDPceKzxhu8x2Keh8lVecMBNHD9e7izp42RrN
9dHCdOICtP5UnDPEia1cFQLwUEyqjKcGx49apXfLHbxUQoghDcXDNhNq310w9oEGnubv7By8TcDv
MNdwCPUYrLFsxhRwvxqyYqJaRmD15QBfZfYJH3L84f250P7zd40fnbpRP6UtgP7lN8bnK6GujVzu
+QanVycaTryq4xv1z9UOfEgzJK0CvBsHwnGQufqW166I3ey8U9TI+x/6yXVAJvGP53foOnQh0CQp
AFtP1FOLqnluBUVXgCDysU4CIbOzcVh9/saOldbgGiHoKxF6MPfQjWRQoNU/wP9zMa5HCAJA0WZZ
qsrPmd5lzgiegWop+TdjvvPyjWa1j0zQt0ovcE1x4mKO7dH313LwVmdO66ws4G/aIQVVGHr7wVA7
ScBUkq0/v+9jr/T9UgevtOI6h2oVlsqGeJP3th8rs0nnAvx5dPH5Uifu6nCidTLVSEcgwBfcJhe6
RsXfoWtXXH++ylGH9u6ODsdYsWtyLSIsE5F8ZRR7JBpTFrwLSez4eUcXmQ0k2+CuRoF+aZ+GQqGn
x5ivBhl+fi3HTiesOkgbMBGNUulBrVJagyEQX8B7jEHloxvf7cSi9fj50L0oe7wdypMc/8dCBw9h
AzreqKQ5h+3LAVFKk0hYU2dy7r3GKL/VaY5FyzqoHToFcWwHP+7yv17H/xO/6at/nsv2H/+Nf7/q
CnPHcdId/PMfl9Vb+ctV/vz61v73/g///cWPf/aP1ZvePRc/f+nD3+DH/1gcvG3PH/4Rlp3qpmvz
1kw3by3KvD9+H5e5/+b/9MNf3n78yt1Uvf3+66s2Zbf/tVjp8tc/Ptp8+/3XHwIa//X+9//4cH8D
v//68Nyp1+fylwWu56c/e3tuu99/telvDLLkHuyKBNwPbFW//jK8/esT6JNgEBniCOCxwlssddMl
v//K7N+A2GaAK6D9bSNSx55qtfn3RxgzxPcBqsQYrvz1X1f34SX9+dJ+KU1xpVXZtfjhj9k56Fwg
44lyM6Z0IDMMTPKBI+wqQuNhdNAptBK/MdeKXUfdc4S6iAAlb7meEIlgXtQFvmx9uSyqG09dUicO
o4QG3AEQtKiWDooaxENLrbkr6weneuDTfTLcWwD81Vemq0Gv6AGGm44rFyIQEoSfr1Ls4vFcRDfc
/me94S/twztd4H+fbsEL9droVn/vDr/1/+Ie3COK//MevNBl91a+xY3+sAP3f/TPHUit3340+lF3
lh4m8/Yb7Y8dKH8Dkh40DXtM756/990WdH7b0794Hiq6DAn4vm7z5xaUwK5i7hRUGrBrlvdXtiC+
/8HPYw+iYoyZPoGGFro5EC3/GL4QcDlx4+QZpOV7a2+qGgvVor5jrZ8k41j7Y1eNGKhWHQ0NRNrR
10z73EWxMu/idW7T1A2raWzDvqioFZaxdM/btmvnMFUT6tFzPll3jM5gSizcRnzLHDl4iFwKkChx
2g3BkPOiCGqa1wvWseZNMPioFSOeWBZTxwOg9cCcZaIkB1ouHvpLVrIUedAUFShI2Ol0n48crKaq
niPf1DW0W6QBNEX3czsv2FA590VB+hrT4mbkC2uewdo/jc3XCQPTqNfEMoEAtmjvHVZ7asHwBMhC
RCyyQfGrSbrIC7gIi9uF8YnNweRZxQSgLIc41xocim9unWuysFmjt6z+p3KpVkUwSyWfurFD3ImB
Q40x1lSIKigHwgpwj/HqHEYr20qrqswunzoqV6LWyRp8lwUa9YhArDWbaHyXz068VZaZRx9CrwLk
xJlT7DJ3hnZ4gsf9hGYRf2xbh3b+ZCZ9BqnWHoJHRutx0XkpVEAqD/LbA60mNJEmFPErq3A1ng2y
CwsQZO5rVvf3NXFBm5TEmG/3Yx6NwveiNo0x9SNxExWbsu+Z4exi5GN2GffMeeGlccyqKCTvfKmN
hyaoKbzmYooLe0tVT1O8XmOvvcLOETR647VmvTRhOY/FhqI4mfj9kLgEukVNe1XqcVl7xkOlPk6y
c4l2wmNtV96DSzuLhyaynK0wBgj7XHkE95J3ZPIL7t2IjOQP2OB54pvejcZQElBRhyRCY9JvI16B
4KXJmmaXISu4mrtmPoNIihxBOazBjMKw+eSGiMp+KGhuY/tzOw7zYQA/cczrGoR/KJxUEG6Nny03
MmlA2sG+Zy7pn6HmwhC8jB3ANXkdj1AQ7FnnLiYeC+5Xk7efha9E82RZc47WSGfGizgj0GuKAY2c
/Uxn3U0Wd9HFgOQOa3hMlYtSJiCro1rlm6J0c6DXROp6UHyY5wL4f5NdIZwQ1UKKsWx97CHNFnJO
RArZ14aNGHjTBAIRpMUKnMCU+AV8406WBMMKds26S1T4NEH3ZOjBhzBa6g3kD4nezFYF/WzSxlto
19trQQnqw67uyiLQ2dQUW82catNqUdRLXthpua+EOiUA9X0KjKtxLqZoAJmvV4/XYpAt972hJtiY
ihV8AXoY67pQ1p5eFSik8wJsatjEpcVRwqlRw77rCtE1Pqxo/wc531/yTf/R8XyIl/aR1G3XvL11
F8/V/xcuClHtf3ZRt2/Ni0K57Z8h14+4aj/A8od7cn6DZwIaDSzRLvzNnkX63+4JPX4UKwDcRDAr
0Vf6V4Dk/mb/CO8tfGBBXB1pxr+8E/0NeD20GtBGh87VPt76CwESkNL7esifaSjcE141sNPo2P6Y
nPox/Pkuu1aqVZ6I4QDcJu23SL5I2Oeab4mIQSWubfNImwHjfKmbQLRn/Op4sMUJ5oGAgYiiczUo
9hLV1QxeCiU3eTIlj0k6z0tuZnbepSmINhN45i92qttVlUdlcgY9oPLKo11+PuhWfR9iZl0TiB9u
vLkjOx5lzQ2Of72z03TwoZljriybdReja6qHdiboCwxJGg7c7Ps8AvznnWrDxqMErA01C6rOijed
PRUgolYN9M6tsb6WfGK3rKnmlQNarBcNbSVfJGrYOA7GMMeq6K6HaZjPRlTl12OX0PM5sedQt3Ox
5C6MpW6HC9BDXsXUDuNR3OR2BAJ2at/CaEqwrblQy+tGg8fgRM+eTJRvaTuEZi0I29UEDcCKfouG
Atceq1DlZlHlYgsmqRoVvm6Z2nCBjptsqZNfuvH9MOkbwjGjl4B14MrAFS8L9Nc934qH4bFs+um8
LGWMqzfdmxwqtlI5CF3sGbDsHHGCb03D9GKniXXLTFFvyMTu9FwOT1nkOYsCgjOrAUNHQ+LsUsr4
arab8joqNL2YtazuB8xdhMI17lpo0t/FCoWQxq1i41MrH7ZJPbgQGWrNQ+eMsCxDkmNsBN790jMJ
4GdFaKcFiGb2c1N5VDgLIh0ojYsuejVJn6yK2umuHafy/DKHam8VmT6oKnbJScQCqrsr0XZfSE/2
ZPMOZEcoooqRbcoCtWhWY7o/MTug6x/iCiZ7Gq1FnJkX4agbDpo94IGyCyui1VZOKcQEijlZQgRS
h5rPZ10/ntUkwXgJX+RV84LJAegBmDgLy6K/76lMGr+NTXJO6pZUfldXuIjWbkxASxcMZhk062ph
HoxIszM7kcNZJPF0/HiY/dYFB42aCmdp9VUB1E4TpAoC3fU3Wkv0k7x5QKk5Hjei3kIzElfdOuCG
B7HOqnGHQHYY4aNJFG21Aaip7LOLBiO7C+UBAuSiXChTh+1DI/lqI8RZ6ppF1G8TIYPets3VNDCf
ufEKNKVg2IGKgLIm4vMp7zF8AoxeQ0KL9cs8AcS4oyh2AhRraj2ua6rqLe29t6axN2SEuhMaKWc2
T0d/dCZUSzoxXiToLYYNj5c9itBhP6RnPTVZMCNcCSon6cOBZWdOpextn9eJPxJryRsbXGVO6WxU
5Ti7Vle7tpfsekQ45Weifm1Jcy/6QV+CvuS6pJYCmgM95akvMMRhszkUgjyPVZOdt65KbxorxaTl
5FgBVMsWlI1qMeYuImXhTpBmYKg94CA0z3PH3DMUCNgqmyzh95wssi6KL7sOd1SlyRPNC2vV5/bw
YDCNuzS6NreG8otOEjyrhARlVW4FEDiYrfieFmrTsERduPHIHrJypkGVX3atVwdyUilwxSwJnGF4
LadIARdqOQ98LOrANFKdeTVZOgpwmI6RL16tLDB6ZHNgNcldNDeB2ym9KicQMdk4TYHUSpwrpaoH
NsHjp7p5zZP0mpfcXCnU5ROPXRDH3iDsf9CCFr4CaiQQXXUbJepbOYlnYeod7/NqJ1SS+G4O3EGh
o3WSq3TLqw6C0sZtNiTP+oeaFMUFlQ7xE4EWDJ1rAYlb9B+c3mvOVVxY/jDm8/cm1VlQOvkQ6tyN
zzIl2pXJwDvmt5Y1Yb42jRaVzci2q+x82WLGwk+THOcJGvELRst51UzQdkuGFCTIiQdriGHdYFBi
WKsczbKhzZLQLfRuHpjru25fQk3CtoOYUXk2IYA783qS3ExC0K9KM46GOqBku94tmss2UlsWZ9cR
rasyzHNP4W/nixzw38iTpeOXtpt8c0nmru3eS7/EXE070bTNm5cV/G3Ea9tms3dt9ymiOzmMLzwl
8nmqUPlseHSGG5lFkINYJq5jcE6pIexrbm8aGee3hVDfus4WAdO1E5DOLh90N/c3FS3yh3YCoIu6
8yZprMyPY1peEw3Z68WUerT109n9QkZMJZZeEe7Tv0mU91HBdDCkMwGmJ4l2fZ29DglQnq1CWbgG
Z0ZgJTnUZCdR0+cqUW21MIS2D0omboxbjRLLV07sLMcMvBA+hfj8TTm7LvRah5zIVTsRtpFkJE9O
X5XnKBNnEqwNpbhjFpFgACsr8yQIoWvkRuVVR0y/8bwMsEBorqJ6mBL0qFWBLrUT9825k+4rfnbU
0PuqhJPqFYUZUIXpX4wlQTcUlX20trO6egALPr+DKHYHtG6VzMgY8tL11p2OyDNIuc1NT2lzSxxZ
3tAqaW8RikifDqW7yF0DkYAixgCL7dR+asFoaY+Ply4X80Vft2abZHm14tGc3WtmP+h6r5BiCn3m
VaODKZRmfMbzSOCA3Vq/TXOFKZkpMd9jfGkKctU692IaYxAdxxQWso9TBVvpXGXlStueXIxt2d9Q
w8NacgzQeZYKQIZxm6a936bWrm6iG5IJeGIdgfgAOYrx8nt3yqPvqhlc1H/Jum2nVc6/SVkGxBKr
jvVBpuYXiy77SGRBkuwl3zIvmi5VrqNzmQFO0qfDhtn9s+wJmLegkQWLp0j1sg8XzxxkgldF3HYo
HswRqP4SYfzI6Oe6j0gwxWYPw4oueG1WnsAZHcCsCFWJfkXmmN8z2wwBwgjnwsphjq1sjJelSHxJ
HUyOWaK97lPbvW9wnAoY/7G+hXQ7DVFC966SGII1YFHnC2XgZqKc1qGZM2Q/aSo3CXdBbOUg+ou7
CmIs3uC+uaJ9mXIx3+cgE8PDKZpVZRn2jU88CRF7tfCg0BUyDYK0trbPuJ7zW2hui6WK6iZoRnc1
6NmsRGK/iNR6QKpvgqbl5U57DVvHaQ2rrqPxKY/U2prqFcW55KQ8j6Ve0UjASnoQH5gpsx4U3jHg
Wcj5QS2Zl29gy0WUMg+QK6AVePYjNTh+mqfxt7rNngWRzSUt7DCtRn4OlpXyhlci80GNm1wB40mf
6qbvoQjY6/vYzZ3LPb/G2s2nEuMzIxDSw8hWSKHTVzSgI4gno3wwZ45zP8Q5aAydspbfnSJ3cFR5
7a5ohXBW6zjg4OBL7BwEef3lFG+tzOigLFZ8EEhYGRSdI1eFkCHNr2LdJNtZ02Y9tp30PdQSLi3Z
G6h2z5CDEtSQwAYfagi2Ag6EHhpn8yQeuZN4u2GuUe7hGnP1qrfBJiTdVmP2rjUW5knQqoUZVw4J
2X76Fuo5HCVRkn4dpmztkC4UdnSLApOSc40Bh9HFqejmeoVmcp/6GAmNNik6Ld8z1rbrqkjOhHK6
bRMr58xgKNZvJndcZxic2TRNZTazEfSxlnYBwqg5h4wU1V6+4MrNLL+oWwkRSKVCI5ocWkbMa/0e
esLnsWn3zXErjb2QqsjeIjHHeCKbGVjORC8ynFJGEJxB57r1f+xzpafqazMqJOa8W8Wq1F+GLmfY
H5MaCkySICi2rA6qULK0kwWesh3QtgT6EQcNDOFZwyxkHgm0nFAXGEI6DF7h18Ijd15Dphk1DoEe
vTWVEjVl7qyrtgZpcd4CmQXeZ/M4NHWJkVBHgeLAbSbwYSlj3ZVxRikWUv3gz2mOXtiePBEPzpIP
YFTJwBOt6zCqHHGH2S1rX3WKs5sxdYoVkZFYxqBTCqyJ1eAgdImDN1+ATqCSDsg5VQ2ycJQW7vJB
gA3OSYtL2P94mcYI5NquscI5L9RlRGqFWjdvnmk64kCTNNPfKWnn50zz2O9iFzoJur6D5k8T+4MH
Zt+5RKDBOkRzFDOOCxrVzo4kaz5P7nnB4ZOcrIFuTmOabVpW+R1FGgDDhKQODoRBWhAXMOQx+4qn
YzYY5HUh+wq6Kd2SYVlVgp9HrXmqHIsHuewIdL6N4msOXYyNKSKYvNJyy8vJKLoeoQLlO1W8h1On
CFUc0m9tOOdt3bnzKieFBXkuTc4GImOMabnz0rTSOovg+UIofTqbMk3qdcoZCZO0hsR5JUzxpZ0q
vkkrOQdGth48iD0F4Jac1vhPcKhWg6Rl1Q6Z/egO/ZwFSFhvrNp7KbB/fTqhLtkPk991BTi8ujpf
uKiJIfmqkRYlewqlomPTZSJjZwGqf+K7GSFnvRtU7e2cODdDw7ayTXnYufYVEoavxvvmjPEG5K6r
3gzeRmGaFYRWylfWcKOR8fm9M3hbL3EEsJ9MbbA/MqipDd0XXOhT1Jd8kXb6kQzQoM3qtHt2M/Y2
pAnwxcpdQG3EtyE97knnAs1h4qdRBa4WkXyHMDnOpFW5C2YoEgav56FIi8dRVuJ8ZObBawkNM1PF
vldEF3OSAYg9mGLXOKyEBcrlep5GCe4CmfALCDdJSNfxIBXEuq+oQsqFpAIAUgoR0lFEwYTocixB
FkEQ9bZz6pwzU65UaZdnKGMvwPu3HOeS3zZzQZYk0vOqtvlTHyXyCwxhth5U9rW0Shc69DxNIGqm
bMiclxN04qB/tsKr10FEW77uouxu6JEhwrSBjjX1OuQKSOh9igjpRkcRBvlYXHYYmbetfKWrOAJ5
tdWLRWzpKLAjF2zWqq7D2RtvVTq/TjLGcAOk6aBbl5og7SsgUAWKt1ktHhxVetoXHATHzEvNS9rb
FhrFHbCUODqhU43LGNVkv6cj2QnRezfUQ8tg0UTyot6DbU13obIiv+So2pw5tXKX9WTcpdsxsKg1
0h9EXQWjg+zIaaeLaBKAHXMEmHW382rvNTXSRfBT9qCAxcwDoWeOqmmQubUXTLK+N5zcNkRjAKLm
NVxQ+9R17rBGUon9yvE6aogn+XXv9uuaxRJ3CIcEOq7Ittm259N8aY/515mBf1w4vVh3PRJQJC/W
whRoX9RqR0kTb0bky6LCb1CpVhwROqZAQXeE4goN07hYKdcOKj4h4AGxEwIQrN639rPqGgPDSr+m
vJZhCT3SdHaaoOpNBL0IUFTj7TmIiFEDln3RhVLWma/z+do25W0N+py6wiaDKAtIMFMOI8zsCsQr
7Bz+1o9IdJvRF0KHfoXh1WmJQVH1MsaoEqHMtc178VW0/VmHcL227Xw1NHDGOrNv4SvaS5ObalsI
SOtZJUWONbCzKKLQtInKNQQj4gVn0bJvOoCRvXBC+bUYvGmNUVh0VQbghG0bBicuy02Cet+i7ni/
wnbbIyWZWuVRNC29oZoCN20fMZ1sLtushNalkl88BqtSQmYpi8y8SLPoIkM8vq4iFLSnOaa+U7T3
Q5EunSY910XzrZJShJbmyFRxX6tpVPO2bOsvjl0210Ur7roIHHU814hjB69blUz2O0xA0cXMydqw
ut0gRYeio9ATgLIYXclZ7C6B0el8zCFOoSkoFB+VgC0l9gvSt5f/S9157datpG36VuYChj+qGIrk
6crKdJTtE8Jbtphz5tXPQ/fGjEQtaMF9Nh2ABtzetUhWffWFNyB3mZDMZ/pVmRrNRm/mXVL5/iag
BWOSRu+zpOQ8Ac/aMiAbN1FlWdtwdKutxvUMi1RcScX/KEIR3ehZ8JCUcmO4ATOUOqP5F0UBjFMl
7so085naxl9G37gXTSBOTt2ZnDxaPG5fU9KrCaehPgufIpHkiK7FrfUzMCIXCdH8U6njQWaoasPk
DKPNHGvIIJhBapXM6GRMF6Nu66tKwSAuc9+lQ6F91FV1jc4g5aYycYYzEDRO6eiJRI8QQiZ7ncbq
pBZGR2CJ75KL58HMnDtBYu320y5uZYXmbHIz5PljV8v4pCkRHZRVR7fSydg23X4gotyjD8sEjn0C
hG1kl4eZ7x6n1vlA4iH2CndsQj925tJm4lK51+NkEEYKCsyOA7ohBXxGIMv57UzhkxFhMtknEzOy
AKMuQhT4OOFMDxUQ48rhcJJPRceqy7Vd6LYfLSSK1IzgJSG7/Zi1jM6i9JuhxxUy7VnGyIH5Xi1v
hVZ+ULk61oamnh2fPDnyj0k5f68H0okIixRnzkwD3lNbMvmM6iOw1m+tpQc/XLcPwGb6aGqmt2Uf
PtlcipvO4L3ZpGTfZMaL72kWqNRCO7vvPxRjfKO3zcEs0xp0NBKS7WgcAzPaluGY7gI7zz+bSRYe
R3O8aYLG4eKYhsM8GT+rRF1nfnsr/R92z74Cifo7zYpoqy070MQm2IH1J+uSHN2y8vbG6pS9q1GA
vZlD9WHs+VxYse79JiR1yrKj387zHgQcV20SM0ic873uHyKVfY6UeyUTRn5FSt2XpjGzzbGdqOl1
F+iKCo1n1HvlbThJc1OFlnHQQlXfdh1a207zQ1T9N81sd24QGzurrn7ZVd4fyqZNtx214F6f42wX
DiUmduaQ/7Nwrcjo0Wc2YGAk+fh9nJmHhu2Y7+rqN2zOvVTjPU1ofPbSp64Zv+kxNIVWMcNTGA+e
4jqI76IhnG9lpVufZ5w+7jVQQ31iPuJx9rPQe+Pk9nddhghQVQZPSZHN+6kS4+0wNeMOG7T0QP+b
tKXZuHZ/KyNxM3RcJmMzbaekxqayVPdZhmEp0EQ3TGbeXsk1PejzQbeU+B4xa3BGFLu70m9OxpRt
R+13U+wb9n81eqA99oOsj3ryPM1fO/G9L/RdxN04J2m+y4zk92TlB6dMSSDbPPbU3KS7LhENsKSs
p4UVPjZxql0FmprZj7c20fyz0BBNg7ST/go7XWENa4hrW6/nD7QzjV2stTDtRY3mUanl16Sj/u3A
yYq0/JMd+/etpoZjr1fRXWozwiyb8cvgk6Fb4U0YBMT+ToMgPDItZGTwTTezUzfHzb6YtfDGTOL0
jtc/HrTOOvmdyQ8twvxz7Y5EqlJ13zrtm+X2B30a93Vqq40wMhwD0d3fTaasP5nZ0kxz9OtAoi/D
STySkjwpLdr7SXAjaow5u/5X7hf3yLv4B8qjXy5zGL2o+k2aihutCI6pG/DG5nif6SUNDhy1Uh3t
HFnsTBHO12q2nK0fpcZhtsWxG315E45Wty9kaT5OJErQvoaeHcg8tQmbelPMYr4L/MI5jT4EXsqp
lES7bD5gM6tdRUwMoCWlOd1bhcg2nh6/GytlnAvYfByfYMgFB7s0x+8Jh50CBEmD4dMUWCcVsQmL
Tbsg3pIrGUf7lhvXCihg7e8lgp1cRwcb+4HrYAinu5lJ0aHsJbiJZNNG9lZMdFRoiyPxQX2XdV5n
G4fJjT/VXTzv6jzIfqA1fxP7Gr2v4WPXWlCZ/IFbuW6+5GRN0UTeXNfVYldu29djz9gid2ra/ZH9
NKam2ipSiUk02jG2K+umVtxUNMHqG3PK91AIJwa9NBAqm4PgVuZNRWPW4NaLCgz+7FkJbsacQTPi
6gMA/FmfOsbtdiGX9l95N851fZOIfqZvMhBUerpzwMKbOxqkz0WZo5rlVwReSea3nxvZPLS9UPs0
1LTNZHJNApYJTpPT1juStc82KuCnVsuqk6bJKNiUkrzHlM4A4H9A/rQu3Lum6jtG/rHLuc6tkMga
+7gXy9j+Yo/c00PnutuCdOqqZ34OorJSYbjL7C6/82VBYOIOCvaiap0jjlqCyXiCTbYmXS+m9/6P
JirUGnqn0fB2AGtlVwM9fkD6P82iu9UytfOdPLpyGyN8BN6o73qXMN+PVXfozSq+0kcXcZuRJSbZ
f2q5l3/zcat9nztDvLGdPthkSSwetbQRv0Jym3Lj+2n4u6igNLgdHTGng5U48yKfrMYUt2Fqi591
NGNjm7fDt8Iex68JvWeQjUZxaJMyvQ4Vzf0q2lq0QyPju44E1h0tIesY1ySaHYHwwXejL9nc+rdj
4uYfQqqbf3rRVPjhUifsLFcrd1NnhF/buLBQqor7+T6vsuQOMmtykGOD7zJk6btp6MpvHT6J14OG
IzPdqYasFhMfo/H1u3ys61025z+DqvbMiPlBKOglNValXYVNbN+zIVAWRIi75IOJ4hNpX3nTRZn1
XS+mrCelD4avoxvH111mSvpMvvkwAWoJ6EUO4totZvMGftv8aYzJR1QqR/KOHOZyO+rBg52SD6dF
oI5t6jgbDX37xwGzsF+91XS7zHeKQ+GraT/UAufqOTZRiei4Fod5lwFe+WgmTnGlA1L/luvWdIuQ
eHFTRLP/q9ZpndADygOp6CPWJrsat+7BppFtRtiYlHPzpdWkINxowfyriwoQG5H0j7RKjZsC14gm
0X7aY+tTGan2pGei+9AEZrBz5pGZXB5BZE3ieKsat75p/GbkCltoO82wHB5I0iCSYJ735EXkeJXu
e5HfDycBBvZGBp2NApGVkyHY6VPJC7iec0avtBhafPH6omU+mSQfayr8/f82Och15tC9nePe3mS9
m9/4M05QNbbueyMInF2qBSEhxqy9/w6y+v8T0GJRj3kHZ1GkRVbk/+uqSX/mv5qXgIvlL/4LSLUF
4AlKQ5B24MsWBvC/cAvL+h9L6gDGkKvBcdQCDPov3kKz/gevhMW3EpcuAKk2QMF/8RYaAFdkmhY1
W8tePOOAF/4N4AJQxwu4heMsuFccLSxDBwmCF+8KDYito8k9nuFGMk7VyZAuZKuathJ+LPGnQlRI
07kLQCrPk31NA3k7lHPh5WMef5vjixLpKw7Cn1/jSJhlKFgupJzVr7GzYGxNt4+9pC3tb75ZkIdm
1ph+NorUh7CbNgM90ezOMkctJBu2gw9ABvVfqvONYdf4CZAk3+nElxq7rW4zjkPH+G9Kc2okM6rw
XB/jsIDHmQ9PL778v1Dfl9DetTzMn5/uIh9FRYz2GUjO17BKI6k6lehT5KWihZtR9EP5ue4XQlmU
2ppHpVM6NDtK9yqPsv7jOFlFgJmu+sdKev1ejFL/QoN0/GyNxgyMrEjr32lY+FilK//DpLvJM97M
0ZNlhvOXqUlK2gPjRxH22tf3H+Q1/uY/GwKFqmWnLqoMa60RibavMMM68pQ+xFdOgJ+LbVny8P4q
K17C8rZcYSLTJnTL5j8rVpTAUjWq2jHyslrDeMSUw5aytrpBdTr8O17Qf5ZCWgxVVNQDECd8/WH6
JHJLR/FAWgR7tqfV0HJbNZpEbNq1vvz9c9FdQuUL6TvQ4sB4X3KDwOmhNVCbkdc7rXkDu2WiaC4K
bzRUdv/+Umc+FOgt20REQ0dX7A/W/AVQSjcZh81zHXtxHkaHwTSG/TxVw+6/WIVxDIMcfFvEn23/
YpUps0Q0KhF76A7FB/4f9X50cGv521UIZjbLCLDJ7h9s/svXBi2ZEgXqqkeACjZVRz7lO7F+4Vnk
Ej7+H7Zs2dsgr4GpKf4xwlD2EgxfPEw7mlGUhwlbYcltcz0LTxqMMYSdxcYOMl5gpWP6Pjmw9XHT
3hhpMV7gk6/oKX9+gi51uAmUhso2Vz+BzDS2VZ/E3hDqz10Z10dD79tjiIvlzpyjbtv3dYQ5oX3p
xC3bfP3sBm/ZItTDtvojXPri2SUAA/A5Dh9SiK9YmeJpmthf5rb/KX1xiR98bjELWrANxFyCplsd
A6RAushuo9jLpvKRCYRBR2s6wEH6LbDF2b6/ec69Uq5PkO6oZRvSWP78xZP1sRNODQY/Xluncl/3
rbWfc4GTjFOChKFxdzubJuUlCOhLG4p7eP1SkSEgssAPsZD3WP785dJhhwez36SeM/5Imv4OnMx+
oHRxYsFISPscpzn6Nv52zBedZLHP5k/hFP+sJWIYU8n4zt4l3a/3X8fb0KrsBcZJagHI312fWNWj
/8DQOvTcVIu+TgVFYb20bGPLvyjTvJCpXm8qiARc1SgoWcjECPP18/s0YkGBh/FyvYHKAbewy1U0
HwYXaEkThvbJHrX4uxh8jOOzrHmIa785lCY49fcf+u0eoG1rLPt7cW6HZvP6hwzSrB2/j2MvDGVy
KkujBYUpxj3IqnDri9w8WNEcfcQeLbyw8tutzsqL3q1EOMFhFvV65cyQkHJGdh9gomlfAHveRaro
927mWg95FF/0DH4bxBBuJdMwgJQQz9YLAiPI/RZogFf7ofw1OKn6WLiac6smixoiGwxL2yBllsfo
SVUZ4Crsg0USXhLcW7uwEMnQTV6oUfCpcEg2V/cqg1xjMtss9uxSujcGCLQ9KAN9U3YNs94+ya86
v24/xSPYn8FCxxvwnr/LE3ps7397Y4mZr3fhosHK5Y7xDBF1TfnrSjkx2slaL4qA2m7CorTbTRHr
RQeBBSVYwAkZANfBLYIbTav3auqdalPVQ1FuCzNDd7SCL+KZfpr7+8LPEowGuxiJNYopvTw5zaj6
zdTQmN8A3HNu6zbXvxdY2u5o+rvOJhvz9pvdm+NHLJGAK45Wnd9WI7WaPcr6Y5Yqv90MXTOpjROU
9XPZMSW7cIO+3YbkzXyS5d8c/rVnQOS2gZmFSeOBj9URYiEFbaTvb0NrBpJaRcan91/6crJX7xyE
CpQ5+EQMQteMT5/iU6hibLzKrJLTLFL3MPnppUvrbSwj8SCGYXAvsGtZxzLZldiBCclTdfJZ0fTc
w2Gt9olIowubSH97rJYcB1aPZCEy31Uom6LUCSr4Ex45/Gm0k6Ma/6GJswmoF3BJoUzXvzEgA2CW
niQ8H20AilLiKiIPypSHUOUfLMwS3Kz71TCASCia3n/jZ9+FbSPsA5hxqSRfB5qw6kPVG4CRVZaB
PampbDjbPsY2c7R7f6kzH9dgF6HeuVzgiEW/XooPAhCpa1ovKQdwjIy+905R/31q6UColNSxsOIw
ll/d287Uwnkto86jZ6zukmJGSSS/GB3e3gysgmWOiRAL8VKtSsqWhMFt7anzzA5wdpwF6Vawna/n
GHR9jOcnigRYM8+DunQnnXuLSwmPtB/fC9rp67eoaLka9mR0Xp3beD9b0Owyh5HI+9/qzLawiHk2
ZRS51psjkuWytlxab14S9dPWrWJtp/EWNnRD8wvbYk3zJr44liWQy6CYMiCwrm5ZhrdOb9Cz8hCH
0+AB+eBIjBYLBnbmPpHobft6697qZgh1n7H4tojA42HPbnxKqyLeq94ev+hDa1xQZDjzDtD4w6dh
Ucmki7HaSVMaqZad2pIBWuPekDMg4jKdGJo2l4w21poFyztYPEC57bn5oL6srr22NINU1BZnAxey
r9oEywyEPn21bVIPx7DAdNgXMBv2Zi8QI7OGgZmRH8QWg/h+CIDOIzjdHCYnf4yAy1qAGIos37+/
Kc5svYVlbP3p7UA1Xb2QbApEOdYFRwt0x8ZNnPLKGqPuwmtfa8b8eRcvl1ntB9iNYItDloHXhwLG
ZAQPZqjVDIyHcOdrensVDLb0SjrMD7ZAe9gMBmYRtENpKAd0JyGwXXhyfYlNq4sJ/SquDM7E8gNX
sYt+cOhD9Bw8qJzlbZw11caoQU/tBnqmT0pGTHtCYJ7xVqs0Rx1cE4IgPadS0GFtW4hrVoCH7OSE
ZYCOSKh0OJdTjf04/Xn8sVVauPsKGPAhtIBnbKw8lcmWPkzpqYK07ELUXws9L49AN0aiqES9uFyF
r6OIA3MyCAoXxH0FOyMJ6/jQT4aEt6OcjZ1ZoLZU/Du2aXH5TdNf++31kBzbjoFMnOKmMUFpOYBn
bHZ16YBJm3SaU2mqQ+nW+19Dnjm7ugCIFTY8aWRZz2HbmR6y3sGhiGL9NvfH/GqIB/cIvdWBodM0
V8iEiv1oxxPzj3o4vL933x5mgqZJCaPTG6IVsEqoS2F3FOli8ITGGCZs3fpRMftB89a45Jr19pgg
zMU7dW2TAo4c4/W7rcauN9VsD55WT8YxbNLfVdLL0/vPc3YRG2mIP/9F6uT1IppRtXWYt6NHJ2/Y
FVpog7sz9AvXwNv8j34a8gVEJXrCdI1frzK13J9kDqMXqvib7WgHVU7X2MWB+odlc2FTnvtEJqkf
VR/jUEOs3ps/QHuAxzGSK6GrXuEJdMgSQY9Vq9IL53mtjsv+dwV3Dn3VZTXw7K8fzI2m2J+sZPLq
wCq3buBEV2ib6Qe9Shm/5Vp17U5J81NGcIa3fD51A9Z/RPqnKRoXYFPmtthr1IZLeyXI9GNrJ8Nz
jKtDfeGlnPnOUlhYRFOH8tfX9dDQ2GwwrmLPmIZyKzo3hMIYZBdWOVN20XGg6F4kWclq1p3TKtM1
O5O8Dy448dltoD1vZWKCKRpUDSyytkV9igNYzhuwzvJn0CUBwreMZT/5XTDJ3fu7+8y+o+kHb5R+
FpfvugtpBYFRG1E5e8McyZ9OrOwFJFk+5NBadmSOlzpLZ5//5YKrjQ4QJ/abrJo92uHiaprd9AiS
BKoWbKDrKWIsoEMFOGl2Y32Mcr08tClQAQX68kKcOve9DRpOtH2IIPS6Xm/MMLBVEwPD9pAsa2FM
TcYB6silzuiZniX6zGx7hKqp9an5Xy+TRsg5qAGZKWd0GDXTct6ZzA5vkqR2TlrYm3vdHnDsAPx3
Dcat/OyD27qw6ZZ7/PWdym9Y0h76wHBM1uKQWlk7GNd2swfGQ9+4QzahkgFFZYrL5MSQaAJrDdaO
53iq6167kGace9GmNHG0V5CM32Rckp56C3GULz6D86qK4gBM2LgQZ87Mb2ghvFhl9Z6nuKhyfdCk
l0GWQZE6duVB6k0Z71zZtg+zqWihpH7aVZvBaKTXB7VOf6HM1HFundHFJ8WvPweA9wETC0vvF4wf
WKkoc4uDluv1kxP1ojvZKcPv21mbdbXBuDK+zavCcLdVGQbVhbP5Nnai88FLpzAQ1Ag48rzeO5Yd
jrm0NMOrnaRiXl9qRxe/Sy80AwkGCAynu3MF6kOAzvTig9uU4nFKCtFvygrE3MHscMqy4WM/w4GG
QSnaQfuUaL38+n4QWX9h9EhQ2EHIGto5MX4teRpFjppm+NieLzUg4dLAPd1tLpmnvl0FBTMJt11n
PYvN/PptDCpLjBbQrgf49GNfDYAN2ymV+V/exHTEKPcYAZmcFQQyV8tkdZs5VV0PHmBE+zaguNyU
4C6+gB61rzQ1dZ8uvLx1xmtAmV/SGK59m6nG2nGjTGVrkLsID9C2/dQmaeJvgPQHGpKxPUDGFPAP
Orxku/2WfwasnyA1rHgTkYP/aoyEUUDdBLW/6fswerSrrpG4GeXuANyggfczWx22rxk5TLa121A9
yCwC5VhWKvrR8LeLBavWwrLJOyysaxncNV1p34SDhhJGEVqiAzrUYwemcp+eWSTrBlhkUVsmPqVR
y7BTTxpIwLXVe1lX1iMYQnPCwoIuaLTg1qxiBxaxvIsgQAEEi8fy6f1X+McA7mWA49I2Ue+yHAa4
5lLbvd4aXScB4OZN57mRhClP2YqDyuCIe7N60kJD+2Il8/R9NmN1Bf6n2gjVYefOTCIuMHyJ3WtR
zOUv+AD85WTutAyn2chIQYIW2uPU2xIPuMEW12E9NeUtQlPzFfygUKAOYrb/hKFTVkfbbt0Tn5cv
Axw79ESt6s9h6jBCgLCgtt1cwz6Ku7Y07rrYsMaN32btddZBaYaqP6Ea5UwJ5IXW1dC374ze/Np1
ASzkoIm1Y4Z3iLMp3TSv9irWh7sQplQB0WNqvgK2k/O2qOlYbGmvozjT5B2kvcHprA9M+0p3Dy40
vJ6s1kRM2vfn/Ty0+QyVbZpRY29taLGYDaU6vG2z/aInOW2Wvms6ZxvUFYQOB4ggThkzSNnCmWHh
B+IHO6xDzzDsJBy41BdiYZKGKfzfcHC2iZEU3dHSB8rGsgoK6GJ98TlKEqBO4zBi+Za5ZTLusyC3
5GY0y2OGt1l4YvCEyEyd+zX6MFQS+IKH0Jqy2fjmKzzjluBcOxe6h+vQsuwfhZGCRSsUu4H10Bx2
baR3pd55olPtXqLzssfj0PjLjINVaGExhEUwUTFyWX7Fi2kTeHJLL/KcVNgEwp7zMFduPVcXrts3
Gcd/llE8EBJllitXFbRftFnna93kpU1TnoRq532iIarZhpF+9BvbkylHOnKL6eAscjONmzQXaqbl
sl2dR5yDcJ9eBIaRy1pdxn5VyTToKXrxa8y2kSgfi4LeK7xPiNi9hoqqKn68HwPWQq306Dj/ODiR
TxnwR9eJVtH2tqE5Ve8F+Ba7m7E31DO8lIbWvea6z3lb9s9uoDgcMdDI+1LJ7JBgKOkpTQMWA8la
5kOOhoHR9cD/phqFJLQ1evhWenrBlGapGd+8H4ZNxCzKMIAUr3cCFGAxx53Ze2PfY/5kltExk6hs
JTRU0FoMYN2UbksNZJcXUsF16ffnLdGJX25s5n2LeszLPdgF9FlHX/VeimAKsgqwJ7SyMTZmdrHV
duYh6enhna0QmaajsJQeL7Z70xpJPxY0Amo3D9E+dft+REF77s2NDVn1exRowOLyqQqf26iLqr9/
Ug7ZArIyhEnQW90JRj81hQCR44Grr66CCbaqlfdXg6GIse/vvTPhQ5Hc0m1n7qA76+ll4aM2NaEQ
gwhNEm65iIZN7ifRhfDxpl3Ht2MZRuS4Mv4ZD79+oW1Vt0TSYPb8sR2vnFA3b0yCzdLlaq9HOP7E
xinZ+60OOMCabOBKGp4/nd/sM+w0toBsLqXd534TxSMbaQk21HWr/ZTWViSLhN8ETXiExRM+Oxpd
jCqOilNSts8x7aoeZQFjQC9k6oPkp+mI9gpkvXkI3Xi8UAacCTxsbrSPli9BhF4Fntzkiw9Gzs9h
rLJBUrh7SJMRAmemM+0zClDwHYrM73/+P//U1XFeMkVyYNrrDpv+9YdRFkwMo5yocID0oJPS/U4W
apAqk+Y4zJp/VTOIvDM1E85NDFVuog+/M0P4NtRL9hFwnmTanlS3ZmxNYE+D9gZgkHaou9m+6hPV
Pk3uIi0UItAy9k660/uFISfMr9NshPuQ5HLn6oDDuWK1G71lWt/PAz61eZ7RQKw53sLeZ06b7Cvk
yHcyn4w7M+rzC9YOZ048Q6dlVsPLsN7UK1kloEYIY/aCGtNYOMMUKT3QW7fEBiHMcAhP9Co4JRqa
K+9/giWWrL+AiWoTEotcAn+wmC9jTdVmFpo9/uyVbTXcSSCQ+7zFo9TXcSmNw7o4vr/emRNPqklb
VwiGQExTXn9xO5znWRcx8k2B1u9E4xd7oAWXPJbOBGtEtMA90UYFv2Uuf/4igtqubkaz3rNKZtts
X8cCnaIDR4nxDnv/gd70ZQguOMpSnQNzxUPiz5+/WCufDRLzJoQZnHKVbnH0RCrJCKrhOhjH/tFy
Q4KMP8zhxyIYIdZXqWVXBy0xRbXI9EJHef8HnXvD9FyZVTEHWdQ2Xz97X4TalGmO8OqZmDrMPQlu
hZjl+6ucyRqWER9JyqKBRrxYBYwUuSTE7RLdqy0YL3mL0/FJNLQaN0YRQxKY6qnb+UFQeTGMOEov
BGtIrOcm+qElDj7qPtrwhxAwX7NTTtjcG2Nqw0dVg3S3srMBZL//i9++F36wy2RoqVNNBkSv30uM
7kwG+JQGBuIU26KtOeZ+d8nz/u15orMOwk4uhvQo6652HmW8M6uu0D1bEUzgFoT3RZC5N5Hehldm
mkAxfv+xzi5I93W5q0GArA8U914wT82se8p3wp0T+c1miKXc+2z6be+n/oUD/AYvABR6gWD/3wVX
+4sGgMyrztC93IBNaUfxzjHm68i0b+Myig5ygG/UZUZ0tGWVUbQqZ5818OPpyeCNisbTR1oeObon
lrymqf19TByo3AwGrnI1aweES99/QW9jAb8XGypnAXrjZ6i//u5wPhqjwzHbkw3Fdo3W5mFox2Q7
luZfKvETBF4vtQpuSCBDbKAf77lmhqyxwUxfpLO1U8MUHjSMhC882rktzRlHHZcZv6AR/frRJgTS
ptDMdK80VHHVQufZjGM3XUifloPx+or4c775AjZ4FKVWW9ovp2IcEp0dZlVqW/qV7eUqiflfeb7N
EOHcggRzH9//am9vRKYfHCGx6AYz0Fwtmgt0ojInMbx2NtQWaZBnUVrO544D/lkaOaRWt59/+pFm
X3jac+fJtrHbdBcMIdjE1+/UUDoqd7CMvdEqoxOxG22isJjvzSxloDzplyyoz71dh6jEeVp6zesW
IGouSehSczFEdT7pcHF201QMV0XGlNMUQbePUC348P7LPXMk2DJUFqhhKorNVaeumlGhEkY6exGU
0Z2uanOfM1nZBMoZLhTVZ7YowERwx0CMWHDdFPSjfhwiq5692KjEMQ/tO9Cs5YWq8MzzAO3FxAWR
zgVcvPpmuTGaDtKvs9d1aXUiWwt3s85AxEch5b9YytVBUFNNMAn8A8l7cdu76PvWGr4/ntY6Osqb
svtqR3qGwGYS/P1XAt5uwEbQSWPs9VMlQ8oAS8+Flw3NvR/6/beyMR+LJDK897fDmcYHrg5MUAFz
Cnb8+tKaikaWaPwIT5ViRkfFrT8YYSa2qAOIA+c0PAROJTdl6vQHq4XAj9SKdvX+jzjzDfkNtm4a
S94CP+j1uctl200ZN7jn0K4/4LvYMdeLjaNBC/XvwyZJm6DsMMAY4JH5eqmoDFoFO5JMgJzwBuxu
TLOuFhci2BvQELfBMiOjOHSZ5ZKOvV6mqAon65eEY7Kd8snQ4DeOBvIsVu7r141IwxvRBsO1bs/m
thvi5hS16JhlSGM9aKUhT8NU5ri4gCh5/03/aVWsAjp9DEF5v8z+32THDqJuUyMyDJjcLj4F9hDe
WkPcn6KG2xg61hG4VXSNjOmjjhbGrY34zrEc6e3mZWw9ahNY75Z7FOwHyO4Kkt1ey6FAtjnU30tO
Yue2BR/LxK6V9hSjsNcv0cnhqdK7F57dOggVlF32sbfNmjLdv0QAOnPlLPNG+m+AZxi4r5bSZ9NH
1iCQHuxPWKXME+7GOs3vW+Q+thCf5MLAElwJevvr/S9y7iG5AtQy5Vzwzau8gdKkCeGeSugZrY/9
7PyjsQbrlMay37+/0plqhUKTf9HzR7dYitUxc9BISPj6ujc75T2k1/ko8dX+R/Vj/ik10PBM67TZ
WMxWfsix0L9YmHCdDDu6cC2cufUIbBS8QpdLIF098RhGUTHXvY6Kbz2gwmje54Ojdh0dk90cM6Dy
A/np/Uf/Ey9X256JNdcD0ioW997ym16E7tLutWT0LcMrZVQvLIkwvTVHCFKIzqk02RDUrrNIwVZz
Cqhp2CrWln0oBhjyjGSmxMsr65mZYR0iDxfpe3cS7qNyNfUPNk+RdggRakYbKCrp3HR2kj+jmjwO
QB8bFCn8voH9Xmu2Ee8dBO0QPahc/ZtE+/B+snAYmif0C+5Mqwmv7YpWxYZtjiYJhmc3fjKA4DTm
uGrpPltls4sK35y3SOL2NxCLFqG3uZlgkqFLme0mGczlBs4J4+kxlOrB8BmH3Ul7kiGTDYgLm7hY
5LeUhfTENp38UTu1bJWjZav8Rmh5/gTVSyn05CPtgQQaEBiEyOI4j6jII4vjFI+GNgh9l/uzM2+7
sOwfyxktFTzH4l/YsBblVdsFVou6Vo3IXBaUjFlaF30c2/eDSxDwc5saMI7kR9E/Ua5YRdqZ4RLI
3cbwQL482HMpb5sIocM5H7tncxLDdQv9cGczx/uei0VKKhvL5l7ORXp6f4+dyXYof0BwcV9LgOCr
04X0rqbp/mB4/ZAHV8wG4RDaTnD861WWI4wcNAgkqeur+yu3G92PNd/w0ipyDg569HszDP75y0V0
GjQSsM0ifY767upR8KuI7cJolYeEltiHRYgyA1yTC1fxm8jHKja2HwsJTodGsspEpy4uabpJ2+td
/9nm6rtHg0ieqo4mwPvP8ya6M5/i4C/0YtJsksXXp38YgE60UaJ5hR0bmy4tPyZiaplQ6+K6z2ML
4m847hyzuARcOrPwguWioCDywi1dJaeYQgiZDIbmTXUoUVFHmtKukeRNq4zkfs5+aU4B0d6SyZf3
n/g/tf+riAfIfMGtQPrTF4zBKuJV4DoRsY2SD05jU5TSywkPDbKed12j4UMVG7PGzFfW/R3jvfhk
NVa5L6MZRG8GU9QMBAo1KtPcB7N13aesiPHJm7vqoRdJYm6xzCiKz3RTonlTJlPuI+I1qOZA0lPs
q3zO0CP28drb14aOlUfTjMV1pXQdz5+yyNAOZeb3kEi77fBkVgUyU2kDXrxOwv5Uz2VQohc5jx72
ekG065M0+qA0t/+QZpy/7VT0uUeDwb2vgzz9GcO8I243LvatiCh2XqKp5DFGzwciQzYMv1U9dzPa
M43+W9r0N61poDvRDu5NWJhmc0cQjeWxQXTgsbUGhABd8AvB4f+wdx7bcTNpmr6VOrXHP0DAz5nu
BYB09EmKFKkNDklR8N7j6ucB/5pqZZLNbO1nU1UqigogEOYzr2kaHc1FAoDx59jp6s+sDuRf6HdJ
WL/EjSidBatpr9oEiSUpJJnbTXqU6B5U0eYNhbidxMHE6R/4EG/UVo/nrZQkwwXqw9pdq89ImwdR
amyrYaZw6BiTOa86OwlWZgbuAFFxfQq9ulW7nz1aL5hjDEhsBL1Q+7WMpEWzoiMVbRWEYgJvLjqK
JxaKGo6J2Ak+gCJfy4H0YzG9+Z5pwDL4NlCm3t8qPqOmp90k9RR/1/DwQordD/XY7fqweWy1Bi09
5DG6GwuRnLVml8GuspPkKa07VXb6slOvQh2OihO2aeU7I4jz4MSO/Xg2sHqpOtAW4htTBzjcsTDt
cyNHTH7PR4g8JWoKZNyrbDMlqOKc2CrLaXa4UyBrQhnkWNU48I75jLJUabnRWckeREbE6WAHz/D7
MF6RpHLb2ANaYH6v75KCjjquCmKrQqSf50Q5N5FEP5FjfihBQGEmPaHcQk8W8vYyMb8FKp1UzVZH
+WOvGsiQkqr7jtB8BJDGQXPkps1O5X/LKXv49uCkZBiNVEWhHB83HGNlICczm2Jf9JSQVFOaN3EC
RRxVqeZ67q3pXE4MeSW3CM1Lkn8fZel0mxlt/Pb1Z/hwfQqqEhr5O9+Cu9w+unNkSwrRZo7F3kS1
6NxCMf/cENkpU85PRllkKQgTFt413YjD6Q3Cvq6MJtRuIgqqxDw6SlOALk6s3k9H4UKjVAp3RByT
c0EOzgR+k3aDNl6HiiD2tsHo/6Hp3wKBpKpIKAD66f3rHb6LHo79LNeJdjM3ECxCeodTPsWbHK+t
1dAXJoVVStylb9h/SOd+HxjsC8gy6kfkE4cD51MYZQNa+De1sJGlA3X6HIyVhj6iPZ0lxjBAiqW3
YyL+dCL6ea8EHK5WitoLUpxiqyDSOtoejZh0K6sy/cbPpocpaQ0ElIzY61VcgpUk3LRFNaGXroee
oRX21ajEO9tIN60Uvny9XD/uUx6E4gxXO6SgD107ozSM1O50/abx++5an8mWnbJH9jHO4L24paYH
91+PuAQpx69OcXKhBVKqARBzOOvchHGZRap+A3ofU200hC4iEyXabEqH66K2zuMSA5A0DpEaJPX4
evCPYTaLjdQY6u2CVwTqdzg6eo3mmEWEhJAfyhsZv9JtH6CyhESrj1jUhEVpbzbfQw2Jeodnq/Zg
bNLVKOJTpbHPNtfvT3K0BEjDpchKJP0m14kb6MdCWR20ePf1C7+f+ofTjdyMAUkPqjfR1THmYwR5
P3RIldzUcobqMYJ1yaNqxNmzzh2ABjngUrfFQT1w27JVHwkQlMbz26QGeS+mEPex0B8CN8DXIUXG
s8HGzQBZ+kiEAK4tSifEOiuwpkh8R02CaHqrd9AajUXctY2kxyauhQTJKumwn1MGfFPBob6ONUHM
12/6yaclLKYDDFGQoUFUHn5a3EeIrWrLuMEuTsUkTpLQ+qrtK1ZytwbZCwtoGlE3FP1rULT3U4nh
XKMI+U8xpPQYWNqczBQFZPjsR0usEcWAD0ll3IBlq/d5br+xmYetGWbW+SAQ4P/6vZd1cvyBQZfT
ZKA1CPJJPXztAs2tKewH46bKSpgTstlcJFLbO4DNstXXQykf8wBI4+Cf0cCgNwtv/HAsfQFSc1qZ
N1jn6S8g1knUp3CvRMK+FkXKjpVa6VGdpOZbn07jpYqyZhvb0k/YVYTICK7qq0D4VuLJIvNvbN9G
IT1Vk8jNFVyIvn7azyZGgMhYyKMcN8fxkJnKUdlZk3EzmMEMaDEQqwZQIYy6Rqy/HmpJQo6+AUfK
kmG+o4CON1lilIMRlap5k2AvsAlw79pIVFXPq1YJV6JC3iiN++FEiPXJx4DAQLBhs9pJcZf3/y3E
ylHSnWMzDPZ6WEVboCWMHGRI9NlS501hTi9EjrMVPez81Cm63IyH70spmMiOBjHHOKCXw6Ebw084
R41wPzThXsiZvsr6qjojjSs9VKA1nCQGzPIm396rffykIq9wYil+vLeWJ9Axdl2iXSruh09QaGi9
okEX7rHeIT2COO+WddQ5ygyyrwPbe2KyPx2P0BqQMccLHY3D8RI5M4MptcJ9TMt/o1pNtg2qTHP7
2kIgaKYR/6craoHRQEYyuJN18OGH44WAfFOS7WgvmzFCB5mEFEm8K0c7dybQlQ5ePs2Jg+QjHII0
hVomPOQFcwKD73DMDhhyI3VKtBf+ON6hSFE0CMlmqXYZTFLYuX6elt/gHILDTURrcin0xWJBWfno
/+ZBgM8Kh+uAIr8Wjft2NtS3LBwC2TOmJruO1To/BRz45HbjkQlfAPpxMtELOXxkC2M2pVbLeB9O
JlZLURisgyQTjzM6lRs5lwKvbDFGLBXEpQPLL3eJWpkg5lXpjjzZQtg0VreGlVjbCLzGauoQIFH8
stubTR6dteo0raA938hBk9hg7tUGKycLXw5QmmegixSUBXTU2Ulu/3y90T9CDoIuHbCc45NW+IpZ
J5jL7VX1Bfg6Zh9hZroouUbrOdRPLLZPFjftECC7CMkRBr8vjN9OEhEYPUWBKN5THWlXqjy2LqYd
LzYV482UhfdfL+1l6R4dHowGWBehuCUlPlpmKUXzTMFvdQ84zUIOtEBNXA4zfNea5sQsfoyxyI+Y
P7xZwd5zGRwujzCC+YQlQLwPVH8CONdjYh7Jf0qjW9L730c5Ksu1QweHXzTxHmnTaMsdjd7krJjb
PAWGGZb5y9fz9+nXova/xLC4FB9vUxkTUMRI5XhvTrp2V3XYQPTTZLpmKNlnHfZ526/H+3i5gVw3
DFNFi4Fq7XFnJx30MSd1iPcZB+4KOmbrFaURbgZBdKjj7OvB8jxFf/pskSz9YoDs7+y5o/PdJBDv
4CrE+xrG4LlVK48oURgr04pPkc4/m04aBkggLTI0kHAO1wgVqLzHeYUCoz/ZlN+yH6JSXlBG3UWK
ePx6Kj9Zj/RsSNcFLGnQBEcZZ9j0nY7tLWBkpSzXqPXhxpxNvff1KJ+EaVzJi/Ik+TQBgjhekLnf
4N+lcZDrMYwLgPft9xymCy5sCWeVA3ZC38mEZPjsGNQyu0FqA8fvwxKMl6oiFTdo8ls3Qjab56HA
X3lu9BUquPO67W2cBZFISMYT188n3wEWBnsU3vgiqnl0lI+Jr8++RKG3r/GhxY2kW88ilBxhd+N6
gkV5YrzPvgV0ITgftCtVANyH3z1E56eurCThhDXKHQFN7KB0Fa+//hafjAIyHPL2AgEiFF3e+rej
NcFpzKxqPdsjR6TRCiMWm0i0/vwAt5aWL6W2pUyjL7vpt1GMbFLQONayvS3HzVkkoRtbGHayKuS5
Wlm1dVKM75MzYRmMMAHiOuvnaPKysZ5gcgT5flDop4CKXIKuEUeMfpQ3FuiATY0LzT4bNXurFSil
xamtP5dizj3Sfh2yE2XaZkrHNchK5aLurOpKm/Eh+Hr2PzlFLILjpZdFARZW3+G8DJ2VBYEx5fs4
7ZJzS57t8wnPJA8XnVPL95MPzVem4kfLierjMSCjtbQsnluGyuoYhf9cohmLyemJs/gD05W7Bgok
OALO/vcA4fCN4tBf6G5JsZflUgX8repnPsvrca769908e9gPNBioGPqKWKdYl6CuL1EFpc6h69W6
nFtzbUrlW10W0Rq4U76qfT4DjkPRzujTJ1T8W9QVy/k1gADnatIcnsjLPpspkAb0OFF9I+w4Sh70
LkDPEJDYfp4bPOGTCUNuOhAntvc7AOwozFjUZEhXF5YN+K3DmQog54HNs8t93moJyzHuo02ZlQis
SUA7EfLHYPQlTGDxepVo1Yd5CkrTGTTNf6bDoOz7UYz3vgjKu8X38MXPp6ZZ2ybBRKEL/xWym8gp
GnYQ4PD+UEonsfxTCfdnU7WUtZda8rtM4eE7zHaFMU+RlHtseBalgNYPnbnJ7Kevt8lnw9DfW8SM
oS+SeBwOo7S5GqbojJOs1ViLdSl5fYSBxdejLP/K8QdZeGEUoqiZQXw6HEVNp4yvlcd7oyjhXBXl
uMNLtnfV2G42+Nn+mnJz3fltfa+OeXoCrPGRq7Lg0N7rfgh+ofN7dM1jHSnHMOHyfY2bENRNZXxQ
Q1SrIPYYm1hV6MeUqhy7SIeHmLujyV0avbWBK4q2d1jrq1xTixMqsJ9c1JxNyIJpUJVA7dhHd16H
H1EYqhQZTby4nuuGveCo4KueJqOXECKvBG1VGR8oZOA03ASqWt1q2NUYDptI9lcRf+slNfGZK8co
hgfSVuOvYVx4o3HuyzTj5MVX9evv+C5SePghQYVT6aAJDVwR4ZLDDxn72ZhC6iTFa7T6Vq1C4z4N
lsJgQCsB1SQEHAvPEh1y+ib05R3ozXKD/HMkuUMERcetdL9L1lXeaS+FLyuXLS+3FmjQs4lGCdOy
zujw8pl8CXvwBtR46MRGJ2xXm0Ry00saNBqzlJonJcr4GRQ9C2/vovdXiTbG11jpTpZXqtWA9Qp0
5MRr7Xi61Lsw0L08NEZIOJgxeX5D7Ae+vJSMtVpN+IQMVhMF2EeqaenNcmUOTgigaCdh4iyfcRI2
G+oeeOWmKEDtDaXW4M/Wc/3Tgqpb8nTod5HKuS2C+Wj6QEgZwFHM+my8FmikVI6vSfW3rsXs2BVy
ODzLtYnVD2BMHK1LjJhefb8vntp0NoYVkhL5trXQIkFM3tcFxNlATTmQe6yB5xFT5LMIM5yO2mqB
eJfC4Y0irm8CDamyXN+3iV4J6rbB9DOBKFS5k93Q5YwRETJQuAvBxnRNY/2atJLG6ddLxP5woixb
jer2otZrUJs6WtiqpOkRfgTz3qgSUD6cB+gvVkUpp44SWSnE39k03Kmb7Xwj2fgT3se6nOIHnaOH
B5hDSc7p4OFziEGg+ibG0f+m963f0SGJA7eeC4PdMbUyjtZ9Kn6U/ey3LoS3AU+CVM7xfo7N26ir
Z30F61E8RVYb4qYxYxjoaGqNIuCkjOdibOeRBnVdMXQqMF0HW/eM8Mj8UMgpG6fqq1L1/FRObxT0
pWgNtVOSrjocTHy3KDC5XSVjmb1o6JcKrxAWrhIDO14H2j0NcCdSvFBcsy/VpzHKsbsCRIFrVQFi
aqPH/dQ7taZRdxjTVtQuiCk8R/AJXNyfeltfWx2WI3jlKaCQ0OhAGMcMc3mV47jgxQIfDVetkECo
Aj386ZdBgYlJHYSpm6UYoZ1Bw8NVwo/V8Jc8t8F3xDLjOyXsRuqStVFvpZIyv6up0iQ7tFvs1ZDN
QMiA7E7w0NRsPk/gKucrbj/tCZ1Yn8OyC4Jnvwrgvg9Qk5x6gAzlTNKgS64kVf5lyM1eXAVtIoaz
2NdlPDEmoGHruS6Ku6/X2BJiHpxCtO8WUAinxwLAkY/DiMzQJHNqGyLrdHB1LB7PNFHv/SYq1hqy
B2t/nl7lolROdA0/WdomtC+6zDRTFjXmw9MPFeaqjo2h3hvh3K8LXS49pQDt9/XbfTYKPHGqP1zM
JCdHb2fWdKYRxKF/4PfqGQuIPmQ5n0KdfRwFO4IFrAmkh0LCcYzUzBm7Q876fZfqkxup4hVrktL7
+lU+BOGLpBJ5PAVFC3ToMTvAbxGBCUTX7Qu0hTySAXiM9AnWSVVnJ7Kt5eY5XBNUS4Eo8XWo+1M/
O/w2g9JgD5uKcZ8jn+uyHfHSymzr3MQ0GLIMwPCvX+0j6pxK8O8DHuVBsVqA6enGcT9ro7Ky4dC5
9hS0rpoI5B64iDYKcM4HXedGLMO4diipFyeSv0/mV0f1gkQH0IGNys/hS2tmEDe1ZY97W81/4Wed
XGJOqXABy9aJRfmxxcbrCpJmYlHWC+n64VBYaSeVXkvjfhRKscFSpz/HqJYegzZM58K2LLcKhvg2
L/x6G/DQLtitzpMq/dSTfLJwF3Y3cq8LgwHU3eGDhLYiTRGqpvven8mo40TZLgXSEyv3s1EWrJ0M
6G558aOZzbF07vU+H/cy9k9niSQe6UqbJ9KhTz4fkwmuj3YhNYLj4BvVKXyPqSDubWNMN8ZcZKnT
Nq2PgYds3X69Xj8bi11B7miDS6Iiejht6L51Jqpv037hFmI6JtTrLAhfQxLxE3icj5V5yiYGPUK8
G6Bcge04HMpI/EwKA03ZD8BVSZFkM5fXGhFM7vQ23rteNMQlOqRjRuCYLep497KkSBdRM7aFGzNj
wplNvbipuH4GZ+p8LBmISuNFjxMcf+tn6gq8m/Ey+75+nUZcYW49Dr/GuUheObu76TwbpHkHtZUL
zhxnLbqcceA6VUdazpSjMweVAwqxyMYt0pXLnP9We9HGoleDyZj2XZDWi+de4A0U4By/NO+QLC8u
cfY1TpQBPvuONGD/xhhR6Tta/lLf9dKUSNPennB+NHsYqzT6jZVv9aeohx+vWWq7IHPguJM0AZU5
fD2aifpIIDntmxSUOfJRWOcFAcqV0sz/REj8KZWL3CFmyk6B5z45zU1QMvSbYZXBUzo6zWkozXrY
YbqqE6MjUkG7rTaGikhfY2BM0f94c9DTXCx9FlQKGLLDN62MtO5Nc5L3NmQSCFHVvZqp7W4cIDx/
PdIn5yhgtIVRQyRBKqUe3e442DZzmWLKOoNXuPdtOuexbbGAqwoCkdMjyborJFr+Tm6kqIIsVl/C
C8oEwEzVmA9fP87HY46yPnk5dzRoBebg8MW1Kug5FMx+nxQ5Zsh6bS8ein8Mi0CReuGWUpRZigzm
0YGQCxtvY1Hp+1oLk/XQY/wdC/AuSmshCt63yonk+pO3skj09SW4QX/uuCdviSCtuqjW9jQPp21h
yQ9pigza11P3cYku1SXgU7DxaSG850G/bf6ubGq5iBtjn2Ozd5ZAvdh2gRpuTIyBNviGNtd/Oh4x
IfVWMNjLhzoWS/abKp0nbTL2VP4VLFotoLbyELt9kNrbdnEb+3q8j7sfqgn4IarUCHHz34dLY4wC
JHP70NybHTJYuLjDzMY9fVcp4gWxwNFrOuxdw7R4+3rcj/wuzhw+HwA5pEM1YK2HAxthi3JFzcRi
qDT80rTK3AdSWq8wwLxnhpvbkpa0FzWWuAwnnwqiSrJLz1FbwcOfrpQQF0g7Vl8aAi6U4sJ8b6FL
u/ZbU8PhUc9PHMgfy0s8L5hbZBQ4sOjbHh2TTYIj1Nip5r5KpXxlwE1xza6Jn/wC3S95oLlg+0Pk
4XVlX+lTYnlmE0QrpS0lOGc1vtkDIJiv59D6gNJQYR1zSCDGwSbQjhutoJMGPda08Fai8LW3q0oi
0Rs7IARK2Q7PBbbue7MiO8WMHl/OdRygLeNGkaJgZIsIHo7XiVlcp2I24OKEkfWCnVAnziwMb7Y5
xr6bMI5Be1l+HU3OWEbBQGGlqWZv0u12P1U6zlBGTh7nyHpca3h+6dkDGs7zuWHkdYbaWmgDiK/A
BSz9qnllhnGyjXHwzZ5MNFyqRWAB4228StMVNYHiu91B3+7rMLml9Jv9NINIa7eyNOT3VY0N+iov
I3Hrz6a5JmrPnnGEDGsEG/wx8wxe5o2OtDw7aMHMT0JNsF5q2kl9F6ipz8ayq/3VoFTKDtBD/DMq
lVjmsoHC6lqZVlcIkxnledPV8a+KWA35aBHM36tCGNdx1WWJV8yJepUJ5OQ2pollCYLLI66RHWJq
o1v7ZZhu0iHv3TRMDTztK+p4AIbGdiXSUr+QAj8EolRqQwdMz0gU5+v18KH+StJKKMtqADJEfUY9
3FLIJXaVmbbRbSj0eiVJln6pZmb72GgSWh5q357VpqSuiopWyVwo44kK7KfDv5eF6I7QDzu6zZG9
MVHVkKNbYxL3IWBbllRiuOYQGct1o2xD8OiuNgSZZ2OdeiKU/xCloaFJ8ALOGEw6WrdHL29EWIxg
Eirf0heoL8fCxFgnNFBdpfSy1v04uIQULJ3YgR9eWSdu5VZl+9HIJjU7nHEpZW+yp8RtVofBN8Ni
iiNso1ZBncprvUh8LGWT2MmTsvgJYbM6cVm8hxEHoSnjk76o9OcWjvxxet/WQhl4Au0WjX/wWGNn
6dIqFvpwPVqTcqXEIQVFH6Es1TG0oAPm0utPaqNZDfTBqkenvC6a8z7IcLvu81y7qu1hMdPMZnnw
SsIWRASRqqdyZfv5eoiDBihpFI4OYmpdsNJHQ4s9rdDsXUK0T5A4I2ruYTxewgag7Jq7cQ0KG5xt
hfZ6YLZ1c+ILfLifmXoOQf4DjyeSmqNAmSJKPdQEHbdo7englWxgJnARUJOR4YZQITuxzD7cl0u5
5r1oQ3sOnbXleX6LBwIJiWesjNTbxqjJw0G8LqrtQ/utkotvSS2Lp6oY9Cfc7Jo/LUstIy9q8/Q5
uTCP+xvYRdfwTCb1VkfkyhONrLupP/z6+gj5GLgyCsA79FeZS2q7R/OZ2dk4iLJSb6MpKM5kux0e
JHWANxqgJZjOqeUWqa5eKHzbH1xzj1arRTsEiE/FXR8SoOU5gCqRXhKZ0N87nOe01Lo4Cjr1tp+F
8phrfbS2S9pIYSsFD1+/84c48miooxCIQCvTtLhVbzML08exlDKXeOUU3u/jUUHuSlxM0QppVCAJ
hy8UmYqM0E5n3IaTqqwTOcp2QKbVmymf6VbkbbUJhAp1tvT76yIv2/XXL/mxkAX+hWoq7WvA4h+x
f5E2cN8bvnZbaqO1iq1sE4Vx6mhtdQ6U86nP5atm7neFVl/35in/ns+WFcphdOlhNRt0ZY/muB9M
SW7zUL+d53G+7BJF3aOXGl72STt7aBAM50la5leJKmc/6jS9z4tokSit4z8O4wBVLdhHkA3AUGjl
H36GxsYh2YTtcivXRPWOYg5D66DI0V7X/Az3HjQFnSofS9W1Gs38NQTdtuWMhVg44Eo/t7i8e9Vs
xy8nvs8yA78f5dpSd4Pxw10igCkdg76aJAB+DKxoL7op2IyyfmEFk7o1Nayk8SbJpjNEWpsbPQF6
UcWZtFKlJH9uAjU6tR2Ot57GF1rqR9wqGuHlMbgIXGIUGhRV93kpqtBrJqlMViIkpLaTKsndnGCe
sx8djPnCLqUQSndW1ZMbaHb7aPG7vjeivD2BfOoU1ZtVK11aLIMWreoZTR5H1hqD4ICqcujioJFf
+GY6mA4i6dK2TjX9tQKGfkF9fsAtPYiaJ4tbtHNadSgHBznq/kXrZu27LZfRRVVwRjkqEiQ4i+dQ
wdysXspJcZCMD5Y6tYBa4+wczzfdo2OVC4ewrRReTWIhbQqjnEdqmGkeU/SgoegokEdOypAZx9+W
GSFOWGQLWXtUcQ8XnRy0uTKUVXIXaEktduMMZMNpwwDBvwg7c+Fw3CdvfSLSb/iyNBSz5qS9E22n
bgm805dIiTUguRFGNk4W20HoygbGIY6CvcmvE+twybsO1iHoNa6Yd8YzcJfjnAIlqKLJYp61G6mM
gnlIW7fvK2WTqXK30URY7EKlyDYirpO7adExpL3fe8qQJC4lwVPSGh/yLswyaC4AXVg4CVx/RyEW
OqoRiB5J3Em4NSCHvaUDsFKMH1gNIFBtrBdRj8J4zpT4Sp+ZuaLfauMp6uXxrc9DgMTHKxOVFNgG
xx+QAEmSbBopdwONcXcssDLsibbPsgZzzqKpjbvEGkdHJMqJ2vEHkAsBLVVAe+FTcSNzeh4unbZr
dd80MvNuFjdRetko1wU9P0vtPM2XPJlKqobiahzfGq2NV9bjlGigs0s30C8zc1fV1krLFccW3+M8
3shZvXpfLv/rdfzfwVtx8/fCaN4trF+LEt2IIGyP/vifl9ErUWLxq/0/y6/9+68d/tJ/Xpdv+V1b
v721l8/l8d88+EX+/X+N7z23zwd/QNYxaim0vtXT7VvDqfz/zLWXv/k//eE/3t7/lW9T+fYf/3wt
urxd/rUgKvLfPcLB+wr28X/vL46v+Ns/il//uHz+7Pf+theXtL84RFk13Pymwpdc4F5/G4zzIwst
fcqeJPCcttoSvP/LYVzX/sI/BOmfRWKZY3+xFULSpg3/45/8iJgIvC5oWBJ+2PB/YjB+GJSQPIAO
oaCB0sByPBFtHa6uuhgKQedYcjIz9ret/wxCI3Xw57Wctoh0KK7xBveEcFWU5amy+jv78r9OmvfB
lx7Fwluj9MxdfDi4LCQ7E4PqO0FQx24x1AreRSOFlLIp/V1TwRui/2wgoh4G/V7qAFIgJKxsUnlo
zhqL7B7aRNJkeDgDoWiMJD1vB/5P4FaPGE4GXhiGlXzO7AqwIqbSuWbi30RKNr4Og4RYrC9TZ2YL
++Rrevud4J0qhxVn7TabIvEzUvphdItG7UOknkjzNSkSxcpKJ+4PKOkXvk91I0Nd/Ec7ayG3tJSU
IWiNYXyASbQ2pFR/lmAgpmAy2g4TFBU/LseuwEvUwix+ISqsX1r6YGt/FwL+/678J8QqOk0s4/9+
X55zFvXF71v537/096YUyl/kUWgnLZw6wu4lFP97Twr5L1RmQV4ujX+unUWL4l9bUlP/oqwABY/N
wm1MkPbvLakpfy34edUmPGNTIlP7J1uSFudhAEZsulzBC9edmND4mIOlADEyAqXclfMmvBkbdTqT
ugZtA6DyDkht6lCpF+Ln4ARTIa970aQPpl7+DIr0B+5jZ6Jrn2M5xxZgyuZVOZXtci3CmNQNCeKW
qe7HfgQUThnOSwWc6Ggc1pNZo7IxTR77HZhvNVwHcTuv1dx/GKilBHj0OHmT7SVkt7ahhcPgQEF2
KgPblQPlWnTjTYbKBrFCAT9IUi6tOhJ39XBWWMrZGNfBWS2F92PUvom4rJBBHrqrXACHk5CB8Pyu
MR3UfxN+UONIEfovij1sQ6O6ykf9AsfPR7KrM63PgvNAq1SvzbqdUmbBqreTC1/ondsZ5S0IhWyT
gwX2zG5Mt8OcXs1NJXa+lJ6bZnFBv/4c2Jt2GXG4dZMG8tNf8HdGAXgK65oqia9jaUpXqMH6K269
m0xSpTPNGsGMTdu4l/QN8Uq+QaZ1ZaH/bGIF7go0TJwyUJ1RGA8t4dtMg6VWm86JUXiP7XFwRlW9
C4Lxqip719aKWxk3Yogd26gaCYrrXTSilV6qO0sOLnpZXVlRdzEgrj9WluNnqFZkMedcXH7DPoS/
WZn3Nng8N/LVh8m0C8QtAV4JQ8HhtL4Xo8Duz0cvaRb55aRp6SqWpZXU1BGKqzzMELwm9Yiy+Lwp
pxaX6xxNkLAqLS9ukMkN/busVqgC6TPo3Vl1g8U+GoFSR9ew6w1jhD/QQJm61EutZAdMfCvyalvp
xiU+resogdtvVoVHtBt5kH7O0TU/H0pfxXZStR2pzkKHr/GoKCV6+Hnb0nWs3Fox1qIx3yKL3qpW
+qt5CfqLCocWXCM2fty99ppyESM84ijNFENRM8k8ko1WWfw9Jd3Iok0IncNtXPWxK6vTMxCvH/YQ
bCaaamtokhdzmj1ITYKNUHddKYaXNP03P9PA7aVeMuYrRbR4srXtqkFoJSpj6l9xOQL5sl6qNNtg
bMG5ngvJlRWQhfEQRXh+FGeDKW99pb0de7GTVeMCKfKdISWD00+K5CSdrDqlBu2C9fPg5+aVPKeV
Z1EMAALIiwzFhRRVwQq+wjYZKVfjib2aZsrSkcgnV+9sL2t1d45FtsLh8g4j1nVQAhia/O/DRG8Y
tt5LxeVVzuGrJqSHKc+rMzXQvKnXXimWP9dNex6I8NWUFw2VUf8majN97YzoTq/93WgqF6o+XagZ
BilTtRVBZ7rTVHmDHm1iQ7mucwreCQgGCaAa4usXRTrehxW0q0qsokK9q0SwL7FUjnJWi107YulU
2Ub+TYC8dXxseLk2Nwa+CK6W2t/VovK6UL3SGv95rljes1rtIVpSc2wv27Lc4jeEikhsu7okb5W4
753c1rc+ZVSzTXex9VOk1NblprgbFOms8enBtPhueXXd9Wsr55BIOrhLrdFu06EGxp1pr5ZZ9zvo
vdm6BBosB+d+UHhNljHBNWtK5OIbfyCLWXiCDY7Us3hiifpumoirjCrRKq4q3VE4cFBcOVMMEGiq
SK+rWMl3Rq2vjaL7Vs3NvRiy6x4CIWgF8KSFsvDv28zzMaDbDLYaOHMZ3lvS4BlRhCme/R3eoWeJ
4hLaF7AetHKy8yHxbOPBzu9D634hZLqTCtRfCSdPGtR9j0CTE8z9pez36ISJh6SuN63te401vRZT
7bZa0CAEi9ZF1NjxtmlHsVLoSSyxnj5GV3I8Il+n5Z2rRsY51JbLjB5/0UW6C50F7bVh9oib7nUz
vzF1NhsCO+wSQXwz+a3hiEbd6V33RKftVktnNxfZFsXpG6F13zu9AXqrIgTkBzUmfzXHWqZdUfdC
bmLufzYg0DZqkKmLCPe+G/sfGdyZzdDAFa9r674e8r1dDjUjFTr6b9nzEEaLh0W9p6q7zhY9IqFz
5JpT/33o+FOjBYUjUzPatpL9MpAVO92ong1yfsNRMDrM9XfaLfNdP4YPjZa/GIFxYefV66Qh7pel
jxznu9qXdynkJwcmiRMjmSrX3VZ0jUyPqt6ZRc5ujpjueBLrtJw6it0+HSIjBy+h9oUrT+OZUUUv
koGoqxGC68S70ivT9nIS1muKdqHXD124smv1ISej80IjbVd+XF6jmMPNlALxDexfA2zs9SSyjlNe
6Zwxj4JVbBr9RVEFP8ZBfrTi9GzWMjzlQNxyuSVOYJuv89ifF115HdGogL0llXQeQNfanAyOGeTf
cyWu1kYQ3eAL/4AyxVuvhItZXLvTJuW2nQy8CQ1z69vmfjCTSw0n6yytnul03Qqojo5l9VckyW6r
Rp3XNuO5ZQ2RYyXmthgUY7nOsaEYaVGbxirsSowpIhgTsSp+mrG44XPec3DVF0lSbhNVCgFlW6Vb
lt2tOZQ9H4imHfB9sHXG4CIR9TYGyl3rY+DUSv15a5dXXB30CcsW/zZfXtWI1mUtBTwA9OsInExa
x6MzNFa1ho10A7H9jEreHmqFztLtyID7FK8sDbJcNAQvzbhoF/5f9s6jN26sTdt/ZTB7viB5GBez
KZIVlUPJ9oaQrTZzzvz130X1OxhXSZ8KPesBGl61fYonPuEO+N4KLfnVqNY+tDEyohQbXxPR4N6D
CNkKnZGXQYPG1MLIWFXD5NFrjFZlVDxEZfZNEVXL455ue5TZHMlOSoC0Naju/iZbwq62u1KpZKZF
81uyxbaYK8yTcvE7K0ZPQgWlt8J5l5UZZwuHQE3re1cENGY7tVOuo/K7QZ7fzaETGZU7Jf2u1eWb
pKUl2w4VPABwzaYycz00axz/1jBRsQqx250eoBKkJPOPyLCwSM9axww6WLi6fDuZ8cYu5++FzzoZ
+BBGeMSvyiFmSZLXBmPog5jGA8Tz0FHt/kFAElq1cbYRJdoa8dSwnXMBgAucjgakHUW0RS62yPpN
jqCXY2f6qxBz6rbRcJ3ms+z1ht6vEtFsMstoqFQMAX6k8TPSOLupyn9VvaE4tR1dVwFgHyUbWgeT
zK1Bn3CttKHmxnryJEXylUoDb8NF1nl+j4NfMEaVFwDPdkK57t0ySOM13eF0ZaUNl62uXVVZhkjJ
4nwTK/upr30n9IOXYazgHE4Vgr06QO4KPbVV1soBZsEp92IwqDiioWcJgojvtvDZKm5yU31Vyrxc
1bwFa4xgbrjnDr3or7jJJ67E6Nq08lczZbmixQMEioHkRBPxVhu7nRz4K6ltJSxYcbtK4lH3qia9
NSahealuPbfq9GB00fdhnq7VLLpqmvjV7Mx2VZstvwaUCaVXOuR62wgXn5DKMaqSUMBPJ9IDM/aU
wPyrFJ3hcS9GbpxMtwMvrlbF206rrqvSl1dNP9yCBIzdoRL3LfAfR6HaP9TjqkVu8GCNrel1kvSY
DeNmGttDpop9UEzFCueBtxIcysEch8e5tJ7pHHq1ZP0eZs12jFGnBYWFZ+GvQ9xQ3FnPijU4M46W
ZHrQ1ChFWYVwhjwZHXSeUreRCy6dafg+tbAwNBMdWRuduRrxMC5TzNHK3o2Myd/Fqf8wTH1KkBw3
XJnxazJ2V4rSUOtVrAHl7OHGoO5CHz3WHAz25jVWY9tEpkiQVN09uy9cjb761lbFs+/nuxijhxhA
YdkLKB3T/ERNBK5EWj2hCQfIfxIHNJu+SQhhAo2nSF2P05Pq11djLJ4y37i1kvkB37UDezhjWYcn
cLoVboj6T6yPrls5HpxAGvciTreTPhy0UOwCai6rHndMRzJ1b4oJqCBx3vWpiQVaJv2lFtU1tmgw
vhY79D62b1EjRe8PRbEhL2CQzGzICUcXuUOfn2pC6ySJv9Ul+04t7V3bBL99Wkqogwkv5VWJJbgC
6B3q+yobXhK8WDdpkP3opMQD8rWTtNy6kq0222Rt0u2T0LgBUZF6zN6Kuwhdhfi6rPQtYZcnyvBb
YY7cOnLZ7eSUmgiA0p6aBiaZVYmfA9Zw+i7Uua7tIuq2U4f9dsm1ukdSSPZa6v179CD2sw7HrtIO
E13nVRXZr31H4NqkLQGu3bhI/exLHPmwmGukNZbrKWEKvAw9SrHmstmqTWvvRyEna9CSkSsP07cm
LVXYNTpGmd2qm5rYQzaHLDRpXkSbXSF7e7Sq/BD5lvD8QpjwvJJXUXIatcIEtTNguEufm79VEwb2
+qoWeb2OJaN0pRgOSVWnd/0cNU4U+rmjDFV0D7nwp6KG80Hr9H2mi8DpK65ElLI3WhHUGznufMc3
SEfNQL5BlvwuDPXXVkemKDLjmxZC06qqcRrF3pxOBGUtamsmQMfZutGIYldxyz8C06mWKk+2im+o
mUUkfshLZiHUoViHRmOQzBi9cLIseua4/kLC5zaMlvyizhACnuo3u4xKBxbTo5H/mkT6YggA+LXI
1miiFmSwFVSOMRm8VkpxR0tm5Qel/NzBTD0EfaNObERJOFNSplcgNl+VENqRr/C3gL3J1F3Cx3am
+VC3cEJoBbuU3BbtD4kEAtd1JQawpkVuaVxNlgSS+j4jEGxT5aDjc7pqovxpxqSSNCRaGbVJ08Zc
KWrgNFH/ZhXePIH87QlBxM7X2jtaPtzN5UrxA20b9smDIW7tPK6civrNCtytm03NrsRHWyuqvSGP
AFYtfY21CFix0DjYgIb45+tveYB1FhUCLsXOmDxDwo6Yet19K38bh8rfqaW2xh/HmTOxwySzXSE0
+TL2euT41XysTGNhVF373N7+MN1QDqzXvilu1Ux3Ctvc2Hm2G2FC59DbHbWNbuaiOESNfE3t97ol
BAuN/BmS0xPM1Ec7KY7KoGybMMT/TWm29LG8MJyeKCMAebWbO5P+IpGJShSEQIyXqgDMWgUi11yT
7Hbf4vgma6rnOtNlNwjR41KN6a2etX3VkJpqRGD+sKTxkKGSsutW6OIrjj/jHq+XyCjXQ0RinO/x
mRkgmoIUCzjHK+GjhaIi4+j/EurLwIXYz9V91E/hBuDht0OGNF9RZtd9r+zlEcKk3Pu3Yd2nO93y
97hRcp9NwtGN8K/GrK5KDIwMOUMJnWxa1qsrs1t66tKKMPPbnL1W3Z1evlI1d8Y2yV1T6tdtSUyC
5ZLTQdBbRYq/y9qbpu7Mle4XD2OHLmoeZZmrj+HjhPjjQR661m2BIKyrHgINGfjNZGpPRWI9iwZs
a8b/sJrqWtkmaMUWnZeK4m2Rv0N3dL6pI9OZ1W7YdPVioqjclA2GPn6/NermKQqLep1Pr3qsvwKf
M3fJ+DtOIbNSSchy+bYqu5lmk4l5pfSm8IteNJmupmx9y6u52HZt8lb4fIUF/+sGdhSVY81wVCMc
XHNhSrRRrCLiBHuztH1lbSaZG0wh1Tr0dSTA8FBnO2mjUOcTI4ipouCg2Hmk/q4R22HKCHQ0bMA2
qlbE171uSXu9MeOD0QrFGxXKAIOaJEt/CPmzTn/8v45PO+3e/us/l9bi/7+svI7i6M+i8vJ//7vJ
gy7Dv9QFAPbenvu7lAxq5F/06xdEHsBaVKyoF/+7lCwp6r80Y3Gloh9k4mRh0/n5d3tHWorTAoQp
qkcLim9pGP13j+ukG/c/3bn/yLvsDiZi2/zXf57JUEKT0mTQoUBogJ2oOKEvjc0/4EqVlWLhqzba
cYL/ug+kofnWh5r0M29q/RY83nyboC3h+qbV3UhRL9jq4bhUdtO7qSXt/rsxcdItPPk9pyiH99+z
1LQVGYCiQSPrDCMoxUGIYLNkHpFyFruWNHPVpHFx0GYTVLxtUQqUinxNpcvyYHwEEBJ47KExZheg
c6egn/cfArNvMWylC0d77qzz5c+q8HO7UyjH1akXcpW6cLMvOaWekWSWYSjqAP+HOAKbiqr+6fxP
qSFh2Nj7R8lHgBGt9MS1Mnl2cAIFGuq31mY02gOOALOjNvPw11gi3A/dxdwZMe5FIqnTdaZU3WYk
vHWNfA521uD725wnYtM2Ueoimz8ejFQa10lJuUeRw+aZdxPODW18m+5vTaok1Evy7uppk+LvL0Ob
jYr6IocLU+v0y/SpVbMenNoRJf4DIRzoivqmUEBkQMCpzXyrAFYwJt0tC9T4yQ4FMjhaN62isdqG
WAZpsr9WQVyoubnPSBzi2NxCtXlE1GFVSihVqxPqC/8IRPffv5qWKh7jBoaWZ79apeQnhra1jiFs
7a1kJfDuy6rZ/HEz/PsY/rnNP24uYLj0ZmEloJxPKHo6N9noF4YV5dZx0js8m2OVuKsxx/XXoyif
LAHM2EVCTqGPSrfodJgA9Y9QTdXwBSnG6L6jvhds6nLseycJ0ua+bjTKZcKKo+NUl12BieRQX4eW
XJuOkWg4TYMfHWavguvfUTo2ssLLsIz+Zwo573NO5xtWiLZAdMGpnv7MZDHrEGbmH+OylNDrpt6v
TigAfT0bnx019iF4WGhaIJjOT/RQ1jLgBck/LkS8bV9E5aFS5ZIsmbyJPE1xStTQYZSVzQbTBQuZ
nkp9tEE0fddp/LpSrsvOgCLfeirytyhs7O0w4jUat0ay1POgn3eGAPFEotJhWOjGpaHQVMhyKK+t
TCN4HvdqrBYXICDvP/yPPvlyhwANg8sHs0bhuJ3NX457tdohVH+Ul6SqnvgSo55+8gIlG8ugDdEV
ab/ugKytwO3U17lZVKuiSLUHCfbcnhKE5KD3fukuX56Ok59lcvrpg0KIQwEc48/TZUUMSLO6GNp5
oGrBYYyU0IF+Iw6WXxWI8OBezrVWXzdLEvD1UvM8fhwZyTdTpdcGe+Rs5FbMNC7COHjJrOwqV2zj
0ZTivzAVl3ZtTJ3p69FOgeVsX76TljNYKCA4vM1np0wfikSInlNmp0lNsmvObjeQAfqAzdyyKoH9
RJXYfj3oGTBjGRROOMBXk3a0glzW6eQGxdIFL2zr6CuGfhNGNMpyoeWOquXFNzO06VBo+QuWgfNG
74f+ws3y4WJhdO4Tlf/wveCVPB0du/kEgH7J/RVANxRG+iOEAogJS3JJrln7ZHYN9I7gxaIlsfBj
T4eq4JLpqR7ZR6mvifHDqjE2AWi5n33VhdtKDFfmYJlbsvCflj1P96gjbed61F07MH/3cla5CHMV
dyJSf3Sjj3FBpX0nrjLXs6QS/6tJ705pLiEPnPxO8PG8wQirov6V6E4MwNstIr8+6J14meVJ9ko7
blfTpGqe0kkmaRyKC5NVl4d5EWOBJuNpZndXpXaN951EoF1E2etU6DYdHr3dwVemttBA+aFi1TiK
NgsXbpp84ar7ZM6gFQLTBqawgIrP9n9j6qPoy9E85pR11mqfVl6W+QmVi2zezwbWOX2Gj88/3pEo
2ACZkOH5M7h6ulCxHsAiKA37KERhXI29IVzFzKVtxl26K8hynGCuUEoAKnHrV0N34UB8siWRgcCm
DPwuX/wejvwRyFL8nkSbJuyTUMirLlOpEIjgXsmK4kJkeIaUfj/w4K4IEPCa489zUkdN/9qwp9A+
GtGc31md3LmCtooLaLVYgYMd1olZD85gkfEmPYQ5ox2mC1yaM8D03z9CLOAv7MBRFNTPApUxa8Ao
6YV0TItMw1wD8EJWKtWGWg++x6ao9+qciisVJZxtQEq47nC/2QJHDC+wLD+5bFl0faE+QusEF3O6
7lHSa6NelOZxbGixa4SmKzsuipt40h/aWVa8r7fZJ3sbgA16EkSWaIi9U97+WOd4GjSIKMI61tFo
INiEYUtsFfKVJCZjk9J7uxls4+3rMT+Ea3yWRhbGY4a/hH4eRw10iGdNGaxjI4eGN0X5a43f64VH
6wzIuqwoegyLLtail8O2Oju1rQk3BWn06KWQ6HjRDuq9NhHTbhgM48E364YGqj3ug6ziPasbSJeK
Ku3LyG5vsqrTvF4ayktb/UM6tjyhMGdhBJCnkiSeLi5COnmrFg2hBS7llACn/iruaf0qiZ9uKa7I
m1CIyfOjKnKxcRr2zaAMm6oNpwvL/sl+pwLHI4A2GfGEdh4yF+A3sqWj82IiVcaVHbZbuyj7W9JW
/we2TL0XjWa+KZBX2OphluxzalEA9cN28/Vm+BjWQPZltcBA81tI0k+nJB6B5o9+Fb3oUgyGZWoT
5alSAlLhJg0pMi4BH90ZVBVeWquju/H18O/o+tOwCvC/DZMJv1Wm4V0f8I8DgNoAbG2771/8pMIU
u1TxyKAC5FgarS2i02E7SH7/UoG0cfxkzjeVb1ePlpJbL7GvjVf005sfMFDK20RTg8dukmmvtmm9
b2bewh4I1x2k2sbNDaQ3O8M3waiM9baCBIqjkq5sYrsD6ZXINpKONNdGJbkkSvPxSgHNzY1CrE5R
DKLB6RQrRRpOhSJnL1Xhj25Zp+rGilXDLSq73zSjOl6Y04/nm8SaQHXB55GEf0hV63RuSjNkSbOe
NjeEmw0taO3CC/UxHYNfT0lh0cNaMkvz7DAZVZqnsy2Kl8mY6FFWOgLSNp4ExTx6Ip4EtJGx82Q1
l24znVJiFTVvQ6TKv2IkZnb0ZdJ1jjzZUdWFf+G3fXw9F/My9FkglfOGnkdZKI5IbabmyYsaBcLN
sQB0i7oQ93IplRcm++P5geVAnEycwGgfeN216MpRxdTpZQaEdDfgsvezm+JqZWXlsAkbVKHBWHXr
yJ7NSzfsx9sM6XbSJehxSLrAszjdVwP8fTzGm/Qlgor0GOhcEMIcJU9uYaSCeit+xqi1OkSOxVvr
+4ZrWlLtBI1yiYj7cYMvydqinLcIB8jnsOpq0ENQ+Xr+gt4Jzfjex6HMKPD2w2awkctLuosfazFc
gGjPEpkBDaf9cZYh6ipsZhA4+Usk5hFrsJlmeSa3h1Y08QoZt/6+UiDYoAGOSZ4aU1sZswq8RaVe
mWM6b2XcEB2bvr+Xh5m0h/JJZBMPYqWnUXANUwYVNiy3N3pmTXRRaSnbUzcCGyrr+7KipfD1Hfgx
BuAWZ+qgq8H3QMH3dB2Bscq+kjXhSzMO6VMTm9CAtMBy+6q2N6BdazrNsXUp4lom6fTipWqAT7lg
Hvnz3AIvKyy4S34av/BYJnd+qpj7wu/lTaz/sIyftZzXXibF0yGes/4mBuB4IcD+eEuhd0SREJ2Z
99rv2e5tWlUewCGlL7yPratNJUoMIXDRr+f2403AKGhRsjmhPX6gSU+ZbM5GZSa0LJqUuhywoSQu
TXoJYFf+F0MRuULEh3CHaMLpMsK+BjbQpelLWhTZqjGREBexQAfQuKTw/UlsBWkO7LUOuRKZnndB
yz8eTTsCdEUrKKN1FZhrhdrAWuqqZmsOYgCkJBmbrulo7pfWemqn9q5LxgmtuyH0IItFnp3bw4UU
+uNqLtoW3AKWIgiuztWRImQuay3O+EWIUMKdwh9+tulzfT3FH08KapMm4j2gxPl89WyKTcVXplIZ
spfeggvXm73hwF/M8U8Ms61Ns9qVRshwXw/6YQtB2aBvYS+C8RAEzbNBUbTElR0E+Itkir86vQ7X
fZOo3hg07cPXI31MxRgK/TWCZkug8n/evpDlwGrlpJhfuiyNvNGwe49qKuXvoMr3wRygnTi3eDwL
wCF5NwdUZrRs9/WP+LCSqOJzk3MoweKjLLs8eH/sLXWJSy1foy1qqrGbm+AJkzw2LpzLDytJp0Zd
vhOCGSzPc5EwykBVLkuifOnVOtpJjaJfyeM0uEIxQGbEFuycCmGBrz/t9J0iwqTRxLxCaF/qx6j3
nX5aokAK7iy7eQ5040rp4vtmoC2chcoxyrPfX4/1bmjxP/fr34PhJaPA4WNB+d2ngyFq02ZKGXTP
2azX6cpscZSSINFvMC4znbawp01qtYZbQcsA8aNot0HW5F5iImXPI9MfZqPBTCj2kTXN28lRwh50
bdbWmBdHiVd3U/+gmCnI+yaCtZRP1qbSG92p8PS88FZop28F34K4E/x43ieqMPwpTr8l4shJsz93
xwm2+B7bLcnDfES79vFLxTP53Xd5QPgYtQCvCKiSCFU02z6iJaLpqXlsTTXyUBsrvdxCB9cyeEOT
LE+Ospnmm64a6hu2tLVPR93yWjyfHyUCWM+qKtPFARzxXzOSDvQwfo/QCzZV7osXFSVeh9p4/Muy
Q7zN2rGCF5CbyV7TWv9gBegx4SyieOinluuxGkzXWAD4Xy/z6Wn5e2bgmS9ba4mCzxX10nZQpsoy
u+PQxKEX05MGYMhQX49yFmsvwxDlsWnJp2UaOeIs4lF9VB9bzZePU2+pfD/GDuaYa27XF/23Gbjk
KpsjfV3VEqhx9GhJgZBqlEbELRA2TK+abEHGdEbrAia4pIf5cQ5Q3KTryr7g3FIzO90dli/VU2YM
/Dg7T1aaAraRhtclg6T3A3NyoJgDWs4m5EGePfpMp8PkcdgoEbjOowVJHWygZroalHmMQbX0llY1
36r4oeUJ0ZbA7/rqB5Q7azVLU+ekqGCvZr0zHL+0FODSenJDm2G4sE6nZexlmSifLSUG7FMoY59r
Vmhh1MuRJSnHJNZ1l8zMckAKw3dW9B5aQz5u/UoPN50UvFkNx+TrXXL6UP09OsEUjbFFtY9a9ukE
lX4RSoURqMfUGuN9Z47IKwTUKLNw/qf+DHzoUlXGF4DaKIzPs6qB35YzzMlcHEkmgFt1iu8SxuaO
KNXgGjPE+cLEnjX237+NFJogDssqpOONswEFXd+Rl15Qove171OmiZ2MT9KtrYBV1qkiIICczUtj
X+wkadYctc789dwlyV0C9+dCSPDhIeHzqSmY7/YIKPGf3e2hnEgRkyOO0VBOLgVwfTWSAK1E0mpu
3pmXpOY+WVl2POVvk54iycJyAv98k6H0BklliiMXvH8gLmQPFaNyo5lydmmml9N6eszQeVneZC4c
QTR3dsxQMreyvmMPd01h3s4Uht1+kO6NATnGWRvMm1Au5RdcvMy1SFNswe1adchSJwo19ZNasArx
T7FpCqv3JB2pwXC8KL306W/kjKEUCdwD2MnpfBhpFpazrynHoVe1B03k4/XQFKk3lV2whrOUr7O4
MN2in+O7r8/YMtMfZge57oVRiQmfcbYSEhkTqgS2wl2nqusBWeg1prL1P4rB3nc7BQyZYBChZAoL
y374Y711c4aHBrr6iMq3guwuBdQmTJMLS/3JtyCPsoA16CMvgp+no5hwj+0wSPVjQ63S04r8qdb6
S3XgT7Yu8joL5VpQ/aIKdjqIItUFAOZJP6LgbewCWQq2WlfkByPO5ft/vDbaItDKseRiQnrmdCic
saiJzQyF8orvgWEfV7mAWPL1KJ/sPWq2rAu7j2bleaeC1Cs0unrUjhGBzmYOTHODCbt+P0xDcpgw
gcD8i061qG35wnphk8YXnO0+8HAWUTkFRTAXZ/s+LtB/6oWhHZVuYanLvjT5HgTu4DVN2fWrkEcF
1qFSxoco6uPnupWsBypXAEazyPpFSFxdl6lhvyjoG+XO3Cv+q5Q3EnZiennblilCWRKmFa0m01OP
KzPynTyN55/ZFMb6wjRPXhdPGMUzpiizHDUxqAvQrS2vbKCGmA70MY/AoCRwYUqrfkVmghKkFOnW
Ie8tLJdMIJjsf9JRBHDL0G1n9LZWdt3qv/zIN3/aVQ+IuJkFvPhAR8vuKgwj1RE5pUw31RcwtYK7
d3WoU0roTmTV8quGAcabpLWl7o3zOGwj5GKAjitFlYIZTZrHSWujR6F1pUYPr/DvfNFchwVCeNB7
plze1a1m/kLRmAZMVDaDR8A4QAQE+yvBjGqS0k38Ij6gRD3YK2xF+hkVQKW9Siofh9KKYnntjLAT
vk8D23LV1aq1DvNIAfwzCWJlP+2bGRD4KBrEf0R6UxGJbcp6IISpGm1GkcfU65c2sahBQdPUw/VQ
DTyn+ujnr3MGOqilPRbs8gF/m5UvJvHWjy3FLsI6Lt8mN24qWngRRK0ur50OZgNahxipioXzgjCh
PodytFXlzn/smf50Bd26Pwa9ZPy2cUfZRiIubpcUBSwyL/quD/L6TfgZ7ACRlWDzcbFAAByfzO5Z
TWO4XeQl7XNZzUOyaZW2+2aNlr6N1RHcsS5q8y0J0/lKjMgaeGVptsRmRQz9ZG5z/HmtaApvKgUk
zqoDI546pebPO62foW7T6J/w52435jRq6naKSbaBMvsig/lXT996xFFMR84CZZ8GEE9XY6G3gBLi
YMRFUvWr7yr7kRxZae3VnCl65ZhSDZEpAwnzG3VC6mlKlMITk+VZvFhlnTz42ILZuN5E2lUbyHLi
9lNsAik1RutWbaFEYjEYflMy5HNXo9UbaxRuYhhrVtPou2Kei99f3zGn2fH7/c9LDxSA7hm2eO8o
gj/uf2nupZ4yJjA63pbnEXuEHB2FUfJXI5sf+qsfeF2Ox8jXw34SYiO0waNPsWNxnT/PylOzKcfQ
1/2jYQ36dRX51YudS1Duer3+XdU6oP+iQ+6PRp5bDl3l9qnmb4NM1e4tPco91SoBIVTkfhxJa58U
IrrwMp7PDL3ExV6cziUSGvzIs+cEQUtVIOrbHhO9j26SoEk9q49NR5th1dqJpiCMh43R1/Py2aDo
d3Afow6lUd07fViQAAaE1WU90S5y3TG6jE4RqLMnh5A61mafv3093vk1v3wkVUF6lMsi6OdQo75U
u2mUqv7oz9Wmtsjsx3iCQFQo9RYo0IWve9eW+/NVYbglcVt6kZQ9KSyefl6l5dCzer0/DnM/rLEz
a90UNOttWET9NuZlcBq9yTxhRzU6BAinhOR4jl8L1YnLuIL+NiJ7Gaa2xw+vvJxWoyMVWeyFUdxc
2745uUj4TRdew08WBdDCEr28N9XOYQtY5jR2qEfDMVEnY91nmnUHxVPhsOfKVq3QMwgHKOj/eGXw
JRCIEvLw22CgT6eKysuQtlU+HO0K7jq0D2kLrbJdgTod3LjtL3lhf7ITFgwh0oQkv4sH9+l4fZLC
gwub8Yjr2wMwegRkk0B3ktLeB9r0Tz062AiWrVsUoJYsnhzndLSsncOBCtV4bGqpg6cRBo5h15cy
jE++aZFalKmNMYH0vk9HQVxewmyxGo+IAA5Oj2jHvh2MB56D9kCKfunwfjqcyVqh8YVD63mXjHBN
RlVXHY9zXGcOOJPR0wFB75B5e6PwVFw4TcsOODtMFMnA0xClUfg7Ry8WYz8MWDhMx8HSwjUQ5WJd
mIHy/I/3Ia8DOllM5KKedxa654Zk+ehVTEe51V/1tLuz1f6vYBr/Msc+974e6wyQiX7gohljCK4j
usr2B3hvEFrmCD99PmYmrEI1gTTWY2bk9XGjbSazDLcDERd0pD7a9XDGV34uRhdnH7hOaSScElKO
mxMjfP27zjMLCm54JpCgUp5nr75fa388knaUSoitKt1RCvp+XVqICrSSbG3lgif/66E+lB+WsRCu
WnCKi57k+TmkJadHEOy6Y0cIvgKqLT1VoR+jWWKUnmgKoApiBAFq94Ej28q0H7Wm3PgQHXctkfjm
f/NzuBeo1NMGogd6eoRSpQCgqIU99QCp2s0qTy8AjeEmC7URUyhqT01foLGQgdTD+1pzs25GgULJ
m23U5cMFyNSHUvf77GAivuz4JXg4u6XKvsjQupUoD4OvPsiIN7r6SChrA0NwDXWOVlqY5RsZv/FV
mUX9zRjhjFlZKOj60yA7dVl7Jly5jU0H17GkRL1t4Nt5OuaGN12Dd96cqtk6xcDdAfg3oqURJvBG
i+ECQGj5oaeHF5Uk6gqC1dZp9YjTee3srMeHIuiPaopyR1HY4ibRSLGgr8lwRvF/S2khHLRYO369
ouKzzbyopnFP8bZQDzwdWe5FzQtd9EeujtIlr5ufAKUSHo+m/IjlvO02taavB72aNo06JthY29+j
2Ffvu7ksXwodG2GJkNDRAjnaUAuW0EJQdA/mZe1YQpLgIiAcKela43Z1iKpL1aMajNrEarbD4tlK
Ic1nHDa6TlG9UsK6OyggDlcCQywYpdrgICuX3kmq2myqZpouxHUfr00NQJZKQ5/+l0Cm6vT7k7AF
LjtE01G3png9i2Ig8Yz0C+v7cZaRVSQ/pvMNFocU+nSUqS7kAW7nfMTvo3OkujeRGrXzXdUOl6Sy
P/kglRrpu/LqEsKfvXKyAb5Ab2X52IHj3CA1W61TK/Pdr/fNZx+EFhdKR7TSFKEvj98fd2BAU5ZM
PFGOAF6slQ7rCU6rfWdlSud9PdLHZxR8NOhbhPOIQ4hNT0dKhFnT/6iovvfKVk4QeTGU7L6c9D2G
C9qF+/bjOaS1rQAIA4ZJge/D1U5lV6n9RhwTIzFXUjDJTjYZ9bWsUN/z21jeIgRWvKTyfKnG8sln
AscDQw08ksb6+YTOUt2Rw4fiiIyS+dQEGqxgWX6TIrtzUa0cLtzkn6wfQQlAYzqti5vyWeiNNovV
lujeHuUMF3cZmuYmwrHbUSWje/56AdkRLNHp7YZm+2KLprErqJKdLaFijEGNs7l5REv00FRlbnlR
3QZXbUGxCj6IZj6NcdtgoZdI1mPRghpxB6VPLGcejHxvqz6Y8mIiCO1ajaCXHEhH1CazUhnboyJH
3TaS4++Ua4Pn2oSgsW00pVZcoZG/Ih1SltTGMwRAqtrqy1WbjyHqSVExGFQp8iH2NImwgkdUE+gS
1p22N4fEfAD+yNullov6S6Qe2zYCpohaN9VeQlUg6dK2bMziwfRRxIecEOpQVar+oRzSwnCCgYlf
oXyRN64xh+o3o1DEuDPHSfkWatXDoI9JvdLVFnHoPpPS77GWxN3GgmrQIjmk66lbNBMY+jLitwVj
I+1UWxY1Rppo+pslkhRBJ7f3egwUn5rL1KtIB0jJEx5x+hvtaOluGLO5cyyz9J+nKbFt8ne5xxoH
wNYeQwfCqTDsfUJhOYP+W2O+u6oB99tOSE1L4clJW7QEChtJyjHSO0opCSVXJzGGEU8KmcKcjsbv
UsMJkgMiokiZJUXyHcMo6Se3AwU4aGAl92lqbFFK4d5XS2NAkbhIkLa31Tj7AT6IWsxS94TlPc3S
9xwI6FNdaQmkNgNVrlXKywkiqEbvifLtAPId6NSjLI/BAYnydFPjEvfYyNb8QzGlod40YY4gTphq
NUU3bZgNhDWLKsbIcmpHz2igZT7jjVn5twhCzkhTBGOI6E1vXFIj/uQugTsDnsIG7US/4CxWUqg9
lzBo5mOOxAFyPeU2TxJr3YZCWk+csxWNK8U15fjC0f74AOhU7xdULSwmmUz+9MKsIh3RsFCyj9UI
3nSSsYaoxUVuxMf7aqG7UnhdOqKLQ+npKCUe41JftNKR8Kzda7bRbNQBk1lLr0Iv07VLkfDHC4vx
iH+heS4JnHb24AyFH5ooUkvH0gK37BfRuOobcdNAMlxfuq8+XFcMRbsLwpO9PAVnQyk+5NARB49j
1JjhIbSV2VOoaLqyiYQfOnmSG6AN/RAjoXvbam3+OygXqw19EG5slNIlWtop2nLJgpafYyIVzeOw
0A9PZ5pOX0eY8P+4O48luY11z7/KxOxxAt4sZnFRqKquNvRNitogKFEHHkh4s58nmxebXzY197LQ
OIXg2d1ZiFJEU51AIs1n/gaxuWax56CL6+Rd24TzPZwAB0WssD6x9dE2MSPrvrEFRU5WN8oLyV5N
YGthAfzkFibLpG+zCmI0nNiTSI+iL6OiZEFvLpL73of+7enf+NDcwSQ9IIBgQqxpYFSpm2R0Ovuz
Hsfwe4w8Prazrp9t0U13t4faeCEb8RpkByTz4hXhL7SQ1KjC3vuMkKV50aMyw1oS0PntUVbgqpcP
aMsyig1iju6mI9/4p1ip8MbMHTIYPYh6h77aJ+0DXn3tiSN4PuoejQsbXcjjEo0aLr0o0NjxrOy0
D1e4/5eHAEtj0aci2qUvtjqNsFrNMiNq4i9hPIDlb50yfCTLmYtTkSCtAnhBXpN6WCh0RXrxvECk
FffsAvdZ9xQoIrcnRR5C1yGBJLpAO4Ggj77dOuyuMRHHpKeC1Og0C5oZjRfVJ30RVhXESpigH5T3
nXrf1pEX/fLQNOm4y11KiWQ+a2p8pKMgXnJuflZQFgwSelYHoOooHGXF16w1/poqUznefltZFbl+
W4QGcBOBZghgGSLx9QpIlV61F8lOr6fZ+CsHCiyZDW39OTZzBQRDWA8GLQQPlXHbSnRci0tQYjux
7evVDn0Z7CLIVwCMrxzPEE30kqTToQcjgBOYXdremwrsg9uvulG0uR5mVSFabIAnKd4tn2tP0Kmy
HeE7HB0PTq1r7xylyN9mk9s8FxjYHPUBVwoyFsfPsyR+Ixob4l8/12/nOnV3UrAVdlXuAE5Srkaa
zij2uOuP0LehtvSJqnxWdBv5LNRan0yV7ksRx+IxtxcPcaqkDJKkaA5l1OcUdJfpd0WvJ7jIaRpo
0RjtJJ9bk0XZW55zoDxVeuLXC6OpvXCJEEuE4mKMSFiiTRrKOFfJEelp54GWS6kN584d/wJB7L0V
5mgHxImc+ZNpHEy3xeLUc8dfPhjJ3166QNy5HofX9WNVYaTbdJhoAw3G6FMuLQIBFW9nV7zU91fb
gsxRBiskBoBMVhdKXMBunBIBj0Ap0k9KvSj/1BNdzMekRpwKjDzSeTGt5CDqjaX007DszwYSUJEv
EGvyfN1sPSQP3ea9AlrECVqRIBuaTir23eHk7FSbth4XoQEmBn4L1WprdY5rMQYBZeamXwxs594s
C+05vEOjN5zuKCksAGQMR2k/tDEiP2jMGEE8D8U9rgOZn9lme0JUU5xVGw6z1SPE7i3JgO4kQIWd
jb61qqg5o/pBNw0d7bWh9+xQ6or1yf0s8Gn30aCyqYfq9RsTSv0f0RQO3+OpMb9i990FrdYRu1vt
BAAUtqPUyoCsa1XUcagX/RpUXe5BDlyAVLStKHc5r0hXS9orZjp5n7sMKqVVjiXixUp4EJUX76zh
FVnjx1gEcS+VWhvhn9XnShSjjr1+CT8LFRnETG8iur3teIBHYR/rHoWstCpCv4nn5dxGVnHu8zB6
C25ghLFsu2fDQRNo0hrFVwdYgm0Zx/cF1YgPdY+CV04E84w4WXe2vFEFEaHymyM3PXpOrxwixE4/
3z5YXx/ftMoM/AOwrgGEsa68iyGuVORTsi8Z4Ik77OLde62qvt0eRM7J9Y6UQC9iTbwx4Vet58w0
Q21SRjX7Ek+658dRYQXUPfug0dx5L8x+fSkC/qEtwjLgEACEe33I6GlSzjj1ZV9Q20VftFd1ZOHK
5rEpqu6osjfuFGKqx0pgPKIYk3rvhNNASbHXkPqCrRcthf0WqqV2dAsbhbsojY6t4YVni/bYx0hF
jer25LzkGKvZod4PPE0aMwDKX51XlG7zSKBd+oWw0QbwHCb5b8U01VLfdcDkEbhJ/RZshfhi9VzF
vupl+WVo2gmAjDn3kHtM5GKnKn4cwzn8ZI1OGPullRYfOEcQDp6sJfs8xKH3fixE9qRMnEP+MlO0
OJYoAn+AV4F8a5zVCuja3gjR6A7r4qBVHZo3Udsm36hvInOYRAnLpKPorjHHduAVyXRw+BX3blYW
CK9hC/mxQX4t97Vu1pqD3U09dhStDm+KzYvUHUdz97bU8v6rWkclUJu8w93y9nzKPGo9nYRgnP+A
RmUgfr0AWstScq7F9AuydfHJs4omEFSl/hizKj4y9q+i8CV4DlA8alBUXiSs/Ho8JdTph5lKCvHH
tgOjFkngoox0MM3GO+rzNO0k4huBPy1N2QCEWcEJtEavV5PiLFhfdih3tDqFm9n1vsS9M38axiGu
jw4N/ycI/RB/Cxx1gfyoCdo9Q5mHyk7M+8oFFhksituImtDWp8PgrQ5DfiNGorUyfKGw0lxKpPk/
YQbmncQo7m3IQ/fEH9Y7aAOqX7nRn3UMdjvB+Omk9k1zWTQrOqozW82btJGYuWrPlEXTI/LVv5P1
FDvqQa+OIQCOXA+gEcjNNEvqdv2cMbkAyxG/69BAKIgeE8pb2eKPxd8R8S/Zd/x3s8uh64YKDNUd
MLIUX1AuYBn/azW1//O/82/l9/+Bhw7/aq901bZ+0X8ad2h05NmXtF012iIM8bfamofPDpRTyc+B
dAAe9T/V1mz1H4As2ToEHRoddkly+X9eOt4/wJNo0hKWeI+Kyi9prV0fGxLLCVNRjs8JTAF7HZya
TVZr1BbRTa8mz+/6fkR23b6v02ZAad3eU3/aGk7yBF/YZZRiVjuns2v8qr0YcDFa1UdRIUc6dDn5
m1qEuBfozs5Wvb4Wf7yehClg8s1s8buv1z4ZqOXVFnqfjsIf46h1TxYWWO/UfJqDuW3zwg+rubt4
cR6dPDTDd+Km6zjjx/hULHldnuC1VEFWYP3jigK90VjYF9w9lUOZWvnO2Xi9w19GAUmF3hJpD82B
tSBC1kRC0weNjyiIAVO9rU49nsCHgiPw+NOCf/fjQvlZJGxjQoEOkPPSewMdsQ6cGtSoXINIOKB4
3d11HgCCwqo9hFyrnAsS2U5wQ9aRTtwSGOFY7bzp6uj98aok/YhlEY8TXK2SKdOtlrK2EHuol3oZ
iC1z7YPNIxn4VbDZ/JiL71w3fYq0JdSzp8KMKUvzjfvaL5U6/jjZo9GjSGxmz8tYxSnuq7A9aK0r
0btFN+fvSdg7f6o0uPfW4or+8/ezI8RAR5HZkxv36iBOvSXuITOz+AvhHe2Y1JjIOTp6qau8Kybs
qyZVeQrLUMMEKm18e0itC4u7vGsrJX/LvgH86eJfooSIRt3+rnLe/it8+PFsJKmg4yiM4ha3erYp
cTvsb3EsVzSElcfaEeeobzHRC4cDldsGIQ0nDJpa32OlbZwIJIF063UOQrpa+vWkVGZShrMD1SQU
Tn9yunm51MM4B+UwfSdV+Hj7NV/tFJtUDqQFQSdqFa9axyFl1rnJgVIA/NJPaNQm75HJLnwUsfYC
sldbXw5lUnIla4JNZKxWatKFnt4Mi0niGl+yfOzetlk37LzPq9ljEJAzsDxRDiD4W/Wnl1DAgI5D
M5i6LvRF2xZPXuFyzYsGucbF+bX+MctEjidl8TgEpFbB6qUUDfP4oUmtYKjC8d1Y5vXTYIZx4HEG
BW6ptZ9uf69VpfXvASFII2ryYsS6yhKKrJ/M2mbApMjIE/GQOaBiktCMcpOgm7Ov7RBND71ddx8L
NtRdgeMPhJUyu/t3HoSFg7oZ/DVm4HqdWjZ+BZOrmIG1KMsd+u71U5QjYT7mIaBkTRS4XSndCSir
pKhN9aXJxvLYD1yot5/kutgrZ4R+DW1tKGpk/dq6HmELIeK6yJCorInn7EQNz5XZHV0zN30vUYWf
dbu6mS8wzKvjQQ4KHV5Ku4JYWpca7BJFm4xkINAVHGoyNzxMeTXjXiLlLnM4k8ZoludIkc/gEt0W
EwcyFKiTES/twQ7T8m4YazWIHeONUdfNA1rsqIx5VrezYDZmxwNQSkcFcjp0QXl//dQe6CUMVqH1
FeCO+8G28wVSRFh8yIX9teoS8ON17sY7Y766E8kHgK9aL5MDgm21NEw7iULqRiqKinX9MLQqRQ7L
TgIMkcNPajz9WcE5P3puHZ4isyoOt9fD6ytRDo/mlnxvTrU13MnWq3guW5fJVVvnrhO1/sntPfuQ
OgPeME1l+bphYXiUK7Bo0Q4NQuhdQZea1XlWPYTAQNocranVT70o7KAZucmzSvRHGmidjwnKHnR0
c76g99A4ITckAL7+RjP0GoTyAX1gtELFeFQa5McplGnDAEejSi6UfoB45n8Rz2UPt2fr9QUgVbNY
G1IGEjzP6jxpscDRu9pmfYxNdqSrIQ59OaRHBeXs2yPJo3C1Za5GWl1sTuJBuG5ZFV3X9m+ysEFp
cpqbe8qGkR9pEWZY3LmfJvrawe2Rt/YAtxzEf6rzbNfVO9aVhfju0qvBpFL8qRtBPDE57jHStPgM
BDO5D3W4lbcH3fqoPw+6el1vtL2udBg0cY3irJnCuSvD8s9FNd/ZwjHRs8BIYooG52GJxQ6z/fUt
yH2O7h35FUJ96prH2vdOm2Yhm74SBoJFnC+P9L3LS4YD+6lUE+vfWESY61IFJZ22IBOsFnA72nkN
fyAwi9KR/pzZOczsPyBleDv5y8b9x6vJ9BD0AdTZ9XpVFHOpGu7/oCyKLkiyaAjKcsBbp8VMCdnb
/lDblYPF21AGk2JBXscr/Fiqsb4zx6s6+Mu9g1wHuSrVOjTP1pNsmSpmW7GuBo3bNj5SjtZhSHCm
KMssPzqVcN8qPVWtrkD1bSnxRsHIC6+/uY3fGhmGj4i/T/cVF9rl9sJbtaJ+PBj9czgWMsoCSXv9
NeIZs+WU2CgYLOzDYkwBG1e8x6RR95twwQtvLsaLHpf5sTLat66BDTTezA1qDRyDpWbsdWK2VqMU
5EPghIgaqtj189Bybwr6g1oQ6Xl46J00OdGXIpy3hs7XhJ0+356Are3+83ir90en2azrdtCCpAGZ
A69L86MSkhyg5uQunRXnfbPM3U4DcGu7S2ERqKcQGF8l1nY/xI4zaFpQpDZpjDm4d0iyPymdV/mW
iuxJaY0Q9JteOcIIyM63X3lFcfrxzVHrkjRRIlEiw+s5dpOFPAjHa/jqpX1Bh0U8aqpin8zRLfCD
AOZg4V0GtYvEMHLG5r4zwukNf2055EAIAkRBxWmARHmxW3ynS1LFnfNwaxXQGNXoHckCwFqNFvKT
3eYZApyllll/DR7outzBlbzGafREFdreScxX9VE5JaiaW5z2EkuOrI58oJ8iHzdsOh01aJZdDlVQ
G9X64CVedJ7iODxYuRa9C2kG4HGoPTXQGZw6/jUtqL+fQEYLdCBAKK7LEGao2zhJkL3mqDrfjVU5
SD+1fAd88Xrl8Z744Jo0bmh9uav31GtFWAh6akHPXfDOFbZz8Iw+OwBS6y5hNtP9kDpCwgq/w2Z0
d47+159Vjk4SQMQHj8JabbZ+SIuxUh0t8BQo9TEIhSDGs+g5xwc1iOp0r9b8enMDcgFQzjVD1A+v
6/qresU41EXT6kFuYk9X04SDBVriX5YXNNHNHuPTqS13znr5Etehi9TysWWWIQFT64qxESK7gE6H
HqilOT5FRHJBm+V7FOzXoRhbF08FKZdGXdRZhYE9hkTIZ/R64JE7HDWrQh66nntctNw94YntoSRU
BzlBiZO5nkUDy9NQr3mhWKRzoBViOE+L2gXwQH65wsk2pHSLUirwf0iOq7dqo6EHhzLrwaAuy2nM
sz9AhUb4g3VUxWaIJbdPws038wii0ZShpblW1FjscOkGq8QWLm0BOdTkpoCgIjjd/HF7qI1YhA6C
/Fzk/VLGYvVq+oJOu2ENejCVfXYaw2o4xnggIrbpQgQfiylY6Bi9y8pKBCCNBt8Ws37oYkXdA8+t
mDw/jhqZA8uuKop7L+3qnw67DLBZoRODofnazu/qxXgsrOnPOpuwj0bTIuDeSn5ziRoCUcDo0ZrG
OrQjmsjTUFvB7XnZ2qI04inSU4nxXoXblWLDji8yLRgLd7irSimr3fl5qj6lhZPdFXm4p9vyUo1b
b1CUx18qy1xhaypr24bNsiQjWQxG7sMhXgzlw4SkenQADJy8yybHeed16od5CQdsw+qGu8fIPyV5
LX4T2oRguf5X2rfcBJMH6KVoTfx7YpEXJrj8uDXuhZhgfyJFQz4muqOXqbSNJ69DQNrRph5G9kRx
MAzFaB0mOxx0v1PKpeSAEg5stglZVphV1n2o1JODz3PhYlC8tOO7CfrpvZeXxUJ50+g/1g4xuk+y
7ryJOPWlqVUev81zPVf9HOAMtDhjSn36etoQjIBx6zMC3qV1ih0d6Aom6jBerDlCOdxysu6rF+bZ
P7Wh6imJ9ZE412bifUFS1u0QsrTn3wr8PwYfVbPmJKy+0uEpdfqXgqZ6fvJg2aCaHYoWwr2Sdr+P
WOd+VLEugMiv87+hJW2+EaUjvnpzon3oeg4Rf1zCI8kHvpGlNs3lobONbjpA5Gq/R8C8c3/mLikD
bMan1ndQ3v7iQm4VB7dph+fbK3FrW1CfManhSp07YqPrc87BBBcPuEUL6DSgmjBjiRW6TI0zAic3
FD0MHHSTj964sFcL9wFn1vKk1HP6u9NWewK2Gxe13BBkCjReqB2t0tC0Hb0mJPDA9N2rg5YLE2h+
vCAOXc50Z8cSM9EUAko84r5mpd3OcbV1MtJvk91wypWQa67nokwLfCdDTwtCD/E7T+CwNg9A0tya
m/P2vG+dAGhTSjoxzFuw4tdDuTRYtSQk8OnnJLkY6hTSgw77Q9GX761MQY5YTeKdzPB1eUGnFY5i
FxcoAMy1TEpia/ifI/MQWLAojgry3Pe6Hg/nyjCb93T1Bp8Om3q2a9fdGXkrBJLLiwgMYCcV4eu3
rWOjNy2R6vAzMDCssJg/FqNWQucDaYDkxN69s/khaTVR6qTMRSX4eryxm1IT9WgYKCGuiUjB4Jdn
lfEJERB950O+wFVXB6uE+ZO9Ma00WVcbyAhVfbQwLQvaVpmeRFdjJQk+xGgSzMzrGPwXdqr5XF68
XPNw3VW9R2RCnlVXKKdWqpNhN+u+t6PR9EEYOX6s2cphscTJWKb0biQhPKvwWYLBSJ7VMDLupNPd
s4774UMiuuxkdZHul6o7npEqiRDv9miytVRalXkeL0kaO5dCX/B+GF3MtR3YYpGh9afby3mFzXu5
XRETgAcqXWkADsgv8vPtmhSqiGDhB5AClEfcdfrDAuWEGrxdXyZMuANvabuTMBTuCzyzkdKMcqyQ
AOhQF5eSM0Z/zjt8GIdmKB/qOYaHXiO4cfs5NxbG1WOudjgOxnq2TGyBeCyywBZ6+54qZsVQ0XK8
PdTGmmco4BOAjsEqrtdgmOtNJgQ1hpF1eu/my6cma7LPHV1nYiDu4l/fY2AGVAJjShqwHVcnClz3
IUTfWAuqQnPfF+rY3bWhZ50aEennZdGbnYW/OZXA4eDMIqnprf0SlKh0vc5WNPipWvSUzjmOnHRk
jkM7TztDbRyW1EXYZBDs6aWsRRAXrgynr1vqoqnZ3GWl/Vud98nR6Gtc5BG08Qe69jvTqcu7Zr2v
ZXmIfBG0Nvnp9YrGeKOrhRaqAYJcPYR2dHcyXxBicWyNmvZbRgZpHrAQpkGP3mL6JjYMAF1KS+KO
60Gfzn6U2PjIR62pvlmmJvMhWbZfY/Rf3osFqxs/ZNf/USut8zyJxPzeG3OzJ7e69ZWkkISU6kPE
ZA22t9JSaV2TqVORjb0YDVBvo8XVoKMjtPOVNodCcx3ZUnCBr7jpVl2HLoBySqo9C74UanuOy776
bVmIhm7vrc3jhnzJ0SipSleH1YWix7xOLwa8SrzMCQyvsx7UItbvROQ9ol7Xv+0KmIcAT+uTN0fa
EQKWd8BX17oHm1geItuYD6VOZozbOuTqxerOod5759uPubVuKa9IAWpZdHrVanXR+CeGU4MwKqAu
4nF3oMFhH6quQ9k0zMZHqWBze8yN2iYZJG0KShkeV+Aa0j72pj45Q6sFJe7OqT/1ZX9qMntC7zZP
7coXRpo9W27Ux75ZTNHzkLrT53kuwo9jjfOyjzK38lYdNLEnkLFxIELz9lQ0PCnDsNavNxQGqqIt
i4n6n+I4JyeZf29Fbx4mV01OXmvpvz75GEHCeYVsIfE8q/OQra6FKEMyD62KBbkzIQcVqQibhLGN
NKQDhLPctffY2AMo/gLU5mtTDVl38JvFHerS6cgh6ySifl21hwWI4qXrzfq486G3xgK8rsqwHYTj
mk8xOqmloxJIkNPYzneI38nHxVyshzZEmguLeuN91iHrFmdF8+y6Wf9RLIJeUieI62N79AU8XPyn
bQKyVt1DF299bDQqXiA3sl6zmv1l8vIwrSh1KUWtnYWaPpnNdEaWNUa8i6NxZy7kfl8d1jQFNVYX
FXTtlQq5VzRw1PGzCqY2FAHNOh1XYDSUErVoD01ijIFeVmB/zO5zg6gaRqHDrxfAwOlwz8PvwQjh
FZraEkWE3boeRHI9oxak+8kIJfj2i24kSAZhFqceOgYO/fzrPWQ7+aC1+agHVm5r76FkzwEs8t7P
h2464TxWBpk6SHxpEl1QV853jvit4eEPkDtQteBaXA1PnyjOh7k1gmWg/hYu0xKUKnqbaVhkJ3PI
cStzBucg3eZF7Oxy6DZWPJULyR9CG4BSjPz5T0EmQpiOmvTU5JJwsf28zu2HXh28YHbRou0Gd76T
9XkKj5N7dGF5nSjs5IceNo2fjnZ8rARSmkZifXCB3e5MzcZZTyCElpasY1PNlcnXT8+WeOB2qsjQ
g9kRQxAvuvau4fq6GDh1+JmBy/u8LHt5ztagMkKhh4+cOiCs60GnXgcJZccsuvkITjh7Y/Tlckoc
I7nL+8V5mLudVb51u0BJokcso0xJhLgeMTW9eJgEI3qj4QHcK9OTjiU5haymfozRT5DNRcj4WMOf
l1kZfBRMpk+Z13zLpRO3Yom9OHTjpJGS+ZSdUa6ik7sKBfKitPuqFnpgTEnzUXHs/qwM4rmFzHbG
L2RPKmtrDYKe4HAnunfpPV5PQBaRthsIIAPCtopjKixqVTglHWyvd/eu8q1TDbguySXiS8i0rm9M
9lseeTliDHbePSQWVzLc0fQwTlpKZQJz+mpE+D1tFOrSxdJdBB7sO6HW1hKjYgBwnwkGlLp6hrSs
0crveYZFjPWpW6wlmAq0OVStCNpY0U/F4n29fchtDglYCcEWUMzcpddTnGpJNU3mxCG3xN0bPBJz
Lu0GXEnk4u1qWnPsd6PX7mzg11hLSCucLBInCiMOltn1sFVjJk2mhSykzAgvdZ6JYzb19kMdQlBC
617zMcFDZdw289hHi8Q9LeDofBQhm8CeS++opqZ9HA3U6RWHD3R7UraWORe9FEWh0EDX7vrpunwh
jC9iIzBnLTvajfFn4lYRrHf08SWja2ejby1zivb4JdBqQZxodbJYiDyW5FgmKvzN9yXUQWq1Oex3
xyh3Xmzra1PvA8vpEKS9EjKIvDZJEmrNQa1EzqNj5hkVocU5d+ZUBDV+iA8RroT/xqAgdZB0pPVI
q3W1i1OQwElkotmtmOV4nKfovHRNdvIo7wBWqD4BBPp0+/ttTSgQM9ju1AMotq720aQNWBc1KT32
yMkPY21qhx52tZ+1yeLfHmoDegc+lkYZNH46DEA9rtdKYsSRpTXIIViZavxuR0NyB5/toU+j/uAJ
iM0jhc5jTOR/bpxcP0yUmh7LclZPrtXj0p3mC1BoRVwEseOxXLQcbC2VrLmKd464rYCCmA2gO0QC
qfB5/aRp1EYZFqwolimzQ6M5+lb2WnMfNw2Ch0OW3ffWMqAgG2tHIGj6zugbBVFKktK+ilPWhJ1z
PXpZmWUfVZFJzDYPp7yrgB+06vBh6tFwA9uoPqnwYm132hO92loMUlmPJSgthdd3VjxS5bfCnIFj
BLgbFVke/LvGgNi8u9xeDJtDoSvGHkYtBAzT9TualRHFYc1Kb9E+xDYDpco81mcsNoq9HtNKDu6l
CAgzhuIfjUVgDK/iMzeHVDDRR6mMtH2jib4HA44Asqdof8RuWT9NsZfeo5f8zWjxC69ta0bBBl+P
HAkC7JOPaqWo59C1ogA+dn4StHy0vFF95HjVAyjs8SHiWD5HdgFNKkY5R0F753h7wrbOI0+iI6FF
0khfS/DOjZIvUTqYspM9neKmAKlamvV97dAT66MWhMLU7BmpbUExwIOCkoWXKPHCq86HgVdFVrYj
U1f3yQN0ZcPHfoymvVMlQdOpc2Dk5ue+wPm8gm74MGAkubMbNlYKh5NF6AosFIre6v6LqY2HmcNK
EcrYAsEpxFvhOl+TqUj2JFU2AhssHyG5qpTNpejo9aJsYU5PSNghEBQNwFw72t7Cmv6ZlaN7srMK
Ceh+6g9qMZPc2opymCg/7uyLrcaXzJ4pmNpsfwQArp+hQtlcQUDNxMJ4nO/qwYwOo95ZARYzkDCH
YTkZRCHHkTrTJTeM5iDQ/DkQ+kbUTWZzJ8z6F4+DvRWgHHSD1pUDywT3rYYsOygc2aXVIuPghJXr
D9Y43pXG4B5ip05ONhJdj1VH97RILA+InxfeF3gd7jzORrRB0o7yg5SCMQGSXE+OF6PB3URMjibC
8m7ROKCWuVKeAG4rEALzYme8rbUHrkNWrmWlci0kWSeT2gxAwYOcvqvv6kp2SWOPe7Ixsp2h5KOv
SgUv/DhZnJeeYqudVo75TJeaZZ7CeffxilKPejv+G8XQq1FWV0sbOTOa7UhgNTDT/cqKOeEttM8m
RMz3VrLcmK/eCHCF5OSxndYgKscNndYdidXmcu6+2RRbDoBoMr8Ffn5pB7zMFU0rL2pklGfXmOls
KpT8kh5AY9vlMZJn2Z721hbwQxYppBIuxxr/eb2A0Ddo60necACisLqSYLnYEOTmeoPOjF00fybh
bPrdUi5PYyWqS9y08TkdO33nON9ayRK4Df0EyCEVousHSY2xxxwH+o5WdlTcncIJGiNcjtQCsR8z
iMVuXx9bGTIUHqmdhAIB+3h1jArDCq16gsQj1HcYyI2+VU6/o3xsnbEHdUnWlvJJFMigpsNinxyY
wZexib1TMrXZ57gZ4x3Y5eYE2DwQRQKKJusQy5ohlmHFAakoFSMojDp9InfHCABvNy7RzNrJHDbH
g3kD6IduDU6s1xMuksrKl6plf6H2cvBCG3WHvK7xO3CqkxU7EN1vz/jGhS0/LpU/gD1Y8qy2mkg7
C2numgy1iVW/HG0cjMWSoURefRVlnyLZNezhFl8c49Z7TidG4PaSgO6XVfBTuccxUYtStAYAHyXX
owrVBzAMIh5xbjU+OVUdeF4C2ASZjaCaiVzzvtAOZZ8UD0sZl09WJ8SlLOvi0TXhGbq5OZ+yulSC
EfyDP5h6eTfG1uzr0WgcZjOvzrVVxIdyMnCYUJz6bQ5j8RQnpU5n29krZm0dx9QybYz6UMTU1mL7
yjxUoq0GJNeMKLov8nIM4MQ2BwdhmJ2vtxGDo28r+dSyv0cB53q5LKaLoYK5GEFRFUmgUzgOEB6z
zzU1o0DkHUXjLJ4vTY84/e11s7VQCful/zX4F5AJ1yNDRkJfxYzxUnOd9ozBSPsuspXK7zGOJRFS
1X9jIyK0T/JHQ0gCQa/HywbbSXSzZiO2znzQpe27XkWAM0Wo+VVi2Du14q2Z/Xk8+f4/LVEDrQor
BqsMqaif/G5ojGOjxI+gBLpLa47Zm74xYr/S5mZHqEfu8PXekOUx/sGG+tWGjK2UPo9KZxhwb/ZP
1yrd+3QmeEZWYHymQ5c9FSzcQ1I70WlMvT2wyQbSm+8JggiLVIIJ8DXXL47nh1JkJCkBajeer6JV
+DUk4r+vcm+6xKWLonGrd3fFZIan0ez0uxp6xLcEXfh7B/0Tr480avetcxjHJn8zJFm582U2n1Dy
ZknLqONb665sipxhb85gERdTT+9sfCSMqSYncyypsQy6XDjuiER2WgCWmfQTvuY62XeuPra63fjj
7KRPYy2MN2pkt8eBmP7j7b2xeX87hH50GeQBtxY91JAX1xxGDUrETkp/WnLzWBX692Qx5hOd7+zO
wWf9n3mU2SdDobJLkJ2/VcP41xSLXnJK6v1AcFHPkIKQq1VcxBYCox7wmmlqzeeQigRUEQqDPjSD
59svvbVufx5qVaKxsk7rJgtWmalRjOiASx1wvDQv7hJG93ZvY647mF+XTlVPyUwRdOckfAnx1/tG
urAAxee96WZdr1t8m4BvxRWIkSzSg1Gfi2M/qlCoTau69LGefIhcvX3UxVISUaXzOVLL+CJc7rqp
DK0PJE7fCz396JG53gMiswJLm5zfCHbB2paK9YauzvxNyW3w7qkdHvDSa319zLrHuF+0r2qZa0eU
4nMiY4ewxcqq8+QNACJRZnwMAeadkD9wT3VZGI8W8dO91ev1qc/1/qhr9rgTSL0EJuvpQKaKMjB7
1eAku54O5sJEhQ8QF/di/x5PiiSAH4fK2BjBTkDv8XEQvYP3/Fw/EUuJkxuL8WFJOlSFDXN5Wzk4
jtIxqnyjdpygF0jB1qOtv416UZ4NfMjY5un815LZ+tEanL1eydYlShUEQz2iIbrxq/Oesteo6YWr
BV3Io89F3Jyp8mdnuhjNztWyFQJxdWJTA9QAcN9qqiwzGdx+oDE2F1l20gA6AGzoizdCpBV+oX0Z
IHjb/5JIzI+dKQ2D8bjlBQF4X38fxAcK2AQ0Xiwn70/GYBWfx9H5poHE3akXbM0kuAH5TaWKz5oe
pRUOSZTCSE0zdhewjfcANPV3mWPsxQSbI9G1prkJmI/xrt8JOkUN+5aDeexyccFpvjouyH0ddWdX
J37zEsArkMI3GsEw9lZjUYnBAQzrOtnmcC8IAkR+CiOkzobiELoVLhKG+Cuxswk1bDpsmhW+Vwih
nsOCzpsY3PKpnKzR98LIB3QwXm4fhpszgUc8vRBwm+Qy1zOx1BQugVCzpMwK4LVd5yenJUJLYrfe
yRg2Vi+xJqc8TAv0ftceG8VsUe8Nabw0bdRdusiIzpZWYXfszRC+M1q4s7LbXNt4P4wegE0gCCqr
LqsygGe2kVsKTw/s0cW/KDJz8EHW5Ju5t1fk3qqLIn1Cz5CaKNI8a/hri6qJF870bgavKc+zDZw+
AVWNjZRqPymJ0RwnSOgnRWnG39MYta/YlQIJbpwF8Bnas5LjMxKi0HrW0CYJCCqs01Ir7qMzROqH
Sk91IKVG9ZfQO+o0eVie6VRF56QVv99eFFu4K7ATaH5IG0RUDeSs/hRTakJPfsA6YDRVdwl8Dl8o
bfTY5E10P4SC4L3H3MNp8/RUZ/N8tic1wy5Pcw7zCLtOHdMuaIrReDKglh3B3jXHKM/3qi8bNR4y
QWnZxYeV8Mvrx6SSpkl2L5jcGVyn6UzNfRqr4a8fS1ejrEITXG/SUa3YIj3+u/dxnKcHkwLZXRYr
e+yVjdCExSMtzGE9QV5c5yqYV1gdFWuQFhZUcCcbzm3dC+BvjndMbD18T8ydfvBKAyO/Li52dujG
ZqG2RLsbYCn31hrcovYzi3tGfmHCT4/XTdL7xez+RO69Pd9eYZsjkTqgVEX7EcTK9ZfTOgPoisQN
oU1cfawMjBeaPqaPYBjjj3jr/2v1MU6pf6019h9N/8e3nyXG+Ns/BMUUGwUwW0qq28ARqcaprNUf
imKKo/5DBbJEKQP9C9xt5Y/Kquni//U/Nf0f9MQNwn8gyiw7Kbj4t6QYP/q/lJ1Xk9xKkqX/yti8
YwxarM3uA1KVJouirniBsXjZ0IhAAAiIX79fJLK77+XYTu880apYiQQCIdyPHz/HN0x+9PVNkgDP
69//z39+X/5X/kN83IO44aef/ywR9VOsx20BMsDhoFrJOfBf9xUrrsY1sqByat2sL7ieh8NBNstn
R+d5ftdiQ3+PdXz7ZYqt/AHj9Wm7BG0Ew9Pa6i/sc/rBLlvaV5R96v2mqdJy6Z0Psqwk7h1xT7JX
q0oeMrcJPup4iAUYpLopp/+PJtRz+V2JQfxt/E/zse9CrqrMi/E6Fv/86YP+ocZJ/fi3529y+DeU
tf74hnlF9/Nn/nIJxvN2J8dv47e//HDqkLpfX6cfav30Y8Do4e9Db/7y//c//+3H9SpfVvnjf//7
dzFhLc3VcOHo/jyljBTd/3sGHr513/74yxQ0f3+bgwGzCYqUYejR8GKoHf+Yg5B4/zHpYu8/mJ94
EnJgXmcqW8Bt0vnOf5BGmjomgRj7e/A/mXNXjvA/8wuMMmCFkiSiIWXCr/9S44jlZlskOvlnju5t
W9+HouhAg/QAGjB+bSmFh3ka9ctcW2lDc77sPlZ5kfSYJFa5HOazpt66dumIx0g1HNoNizn/3s+h
MdiXMdy86lsz1gLpWvruRik+JNpXuXvn2dJJBkDfEuXRZw8F1rgDG0Fuzn3FMysu6R9zfL6GFG6V
22dUlxEvztTkKuelmlmRRVqR8vNTroulLg+32xrWIemrs1+BSzZHBC0TpT7HK85NJIj91IsGEHyo
7DVVXYJDCyZcThbjH1Vt8YZcKom+rbJ/kSVc6yl/GmbEtQ1PG/1NwwVFC+mnHb1lgcjOj/NfnDDv
sNGV26BDBHspIbOA667P8y61pjnr3y0EWBf/UBZu0y1nuiem8k2X4SzcdA5KljEulA72d8cJGXVC
85yXU6332hrzRKXK24IW1ZBxihNlBIc8Bjtsa3RZL3RJ91GT0q44exJ14EjYC82CU4/gd1XMDfeV
I2PFfYHUwwtHkLjyIEsnfZu5+qFdAB4E+AyiiK/e3OZxdKhXB/dhJbAb/uozjtxdZ9nmgiFuU3z1
UuS6pZcvHJEdOARBmwM1WUOdRZ8tr44GJHP7bLSdxw1x7Sm61JklcPoipYRL+oweQyX/UHR6T/N5
G7GvhWaJG24UoXsba67f96Wl9VO8NB2DUKPmxU9+JSq+rSd35rFpYLC5BdX3i29dmqV0LLrnJtvc
fzlNJY9dVG7Qv/9p0d+29z9v53+NVlDYM5apUL2NAwqYzc89haoe6Y2sZvW2eWrJo3sYpdk2P9jV
rMPgiLZpOBYnN0dYbb4Xk9iY5NZYz2N157SYQvwrIa6/AqHcDnE+Ki+QRlHHBA78aQaWgfEYW5bs
62DDE8exubLxnDkCWaxWe5LhYoZKz0Uri1fLRfdJPy245eX/ym/1p+jZ3Ai7n5HF4qhldK5FhT9F
zxtFumqStHtEeFAH7YtW7DXVBeJmGfqvCS8kw5VmYj5CwKFRqRd0j/UaNYxjucb+vKIKMpl/ULtL
5gIFQhmMzgdwjtWzPrRLo+N34Y1TXj8vIvPqZxo5nfD1v3+5Jqr9y3qm2QcLEpYzhC0Chp9CUVMv
hpUl16+L21dFQE8urcQttgEzHkiXwht6Tz8kmIuLRaT//VdTov35y8EkDXbO1AJXgb311/CwVSAO
tC7nX8M2nJBwnjRcRGiJQ9jzDiFmmi+PQNKY4L5AksA92KYjp3/utmDovBdJhYEVUZS5WalaO8U2
Q/oRjpkXuYXa/VEVmP0mH8TUIst4CSf6nNQBwWDBNUPVr5Gbus4WGexcbzr5De5ztchPsksqVrFf
KFqV0yRAaB0tM04AFtkgcc3GM8AVgVm4iIhym+tCm69CiUJO7DurVhN31A44zdKWAiWOfzKMP3j5
aDj7/KXSSz0OBxR0ChUdJIrdPAmd3iv/h06JuYruQ3Npe6xKnmvxEUtA6UcWLb+Muy43j7d05pmr
MmHdL2KALH/yEdnxC4zYm2leHwdvyWaZirCz+3c20Y4R7gZENPPTZg+Fi01hQ+8u3IDSRkcsVUlb
edgygiTI8n7NZxRuXitZQm27dNL0pb3KGnVR6xv0HjPsTZT3vLylH5H9+E07Y8MvMWRnvH+x63is
nKemcgUgMyQRQfNgulmsBjbYTY/86Swbc9exn0meC+0CbX329Wh2tXa/T0Dr2frcycGcowKwEtVO
d0WjwjmvzWwPIH9T2AQJjZMZlK8Tx7nXv4fVaPGabpfKTdAVfgj2HXUZc7F8alsbm/g+r9EQvARl
s4zuF9jH5uWWmFBVzS+jnmm2SOtodqrsoSabNzc8Tkk4PdIMNLDHdJmbM6T/Ym38hCcBxaAcBKGF
nldIAIRIP60NGxE2OmG0ex6DYrPiNKryzq/BDRKHBstlFBv/CKdMUN/Z5mTBSpw4rRAf3AWomYIw
TejMzjJSjvXu4BmqFU5vWD59TgrXLKjbLNZikbNO22hsVXFkQhTWeCgKRKeeVR7NxrIvKgq/Otij
bRYnjIspIoQak6B5aeZppO2qQ/18bc3BREDDQUydPEl9LbUl06SocfJOJzP332fhm78QyDjSZzd3
yYYdh3TrdSgPRTUE8lk4nKbtxUrcwf3GptkIDOICjALe6i0LqMZGvjUN9SnTGwHYY+9mG03O1KaT
7GW2efL8iH6AlA1K8HUpqkuzJl327JhzEXuGICHLPdaZlsn6sqqBhXYck3IbMM3BpD2v71bNJr7e
2wN6rMvRm7PSqk9g8RWrLAAwX6xf1hV6kzgMnuK0oejeCOuLP6MP2KTsmthrnpG7YiXjAUhjh32a
13jEGSXYxrXJT6WmtfhzPI9u/95Wk8dyBw5Nou+FvxXVJW8yxFfp8+lWr0ZvdZyXON32zaUMiVb4
kmCxqvrgWitdlke9DFGfH0ZvLfIOX1VVVN49/XLrpL7kc7FVHu50uG6Vr5uoqrI/2hQE7IEQZpL1
t6lAAuA9gccS309SOU5+qGF6TMVBujBRosNtRxqj2a+fy7iYeCGqzqa1ftKxVCwHp0N/6v22TRtz
Iwba4pWyX4x9xkLUmzAzcqxlzSAC54zTANAEbbJNqfop/YfrDUH9nFcd07OIwjmaHsMV8q06zp6g
ZqEQyK3e/sUSQ2XhL+cP4sEslgi2ARmMb5haP2HepZ10pLIyuNeiKD2dNjLJRfXFibKItd7SXn9H
egvYW5AydE2iYPysbhbdzQ3bO7InS1k/inGmqiHtJnyaSQzWgz85+ZemQSH0kPhtPj+7UTsMh2Lx
wwebMUCvArKin9cPcb+IRtQHmrzp6ZwU/1dcWre2xIeKbr/hwZKZt15g+iKub2zcv2VDja+qh196
e8JHV31CU6IUp16OdnOgXy1YUylCd76HN0THjPCyhAaqLI/GQzkuEeRYDEoW5zFJOvliRWukUzvI
mW9TW8z0NufBlnZFLNEfDgTm5IGmRORXXfQ0JgOk+DmXMuZh6+hzA7f3eVI+Bh/B5rm/g8uWD80S
DCG7cVS9qBavTTWWzttCYyKipOpbWBT9m+W49UvjY8eQbqNfjhStcjtrMWXwCjbbJ/yEKcAcl8Df
yuRQeaod7CegWOsPXJm9S5dV7XHNjJutZLJSY43veFbnZFsFe5AYNvEFTRz4Uok/PU5Tsj2NW+ZD
3mii9avd+Nt57H18CrTTDB902cuPIPPqOa/z7VyvY/BpjC3vkiW2OIlK6hVF6YAW9qzG+dgvEA/C
DRoOrIqeSdTyO7nF4xdbBsFvqxsXX7NhVK+rpbKnHJrjfTMo+ozpdqZuXwqHSt28nUL0DEhGtmq5
t4nvHkVVLh+EOzinbcYFoK58F/keLaEmRs76h4zn+nNPpPix9e3xwbKi4mWObCqWlqr6U4OZ4yOe
zMlnT9jNg5NnwcfY3aBjVZxQaZ038aM9Vf7XBp+crwnK2BeOcuugA5XdoXciOU26EN8Lq7WgcE2x
f+frsPssx7kTNFkq/+yt2vqWu6V4SlDuPOBBNn52qLMdZ6m8ywzV9NnFDv44b3r7UatMvOdhWSP9
l1lHofHlHLbMeXf8urmLxFrf0bS1fthca3wOc7jZTqH1fQGWnELlWh8bWcbVoVTC/0j0FS8nYreO
b6FwY6F18Silj3wIWHN0jps6+1uMfWhCm9K7w/F2aVesjOrQs9JhDNgPy9r+4rMBn6yljj8EeRTd
eVspvIM38AB5GwZf4jrsq9SaIUEcRSy6b1NbBWg+9JV4YmqWB40GKuvENfI2VsKSiWvnKZdz+G0p
feuhd1V8AORK7g0y9ipE2aecmd2b5w809Wy6+lZ0dQn/0e2Wj30wd4fMsESSNu90Os/aGw/t3HTv
bKitl7r8U6UcPDXKuuRBKdW+/ldk/KZzsMnqvqb2yZ5RbPUrbenjK+C9l24Eh5cJVCCNF6/7DLzW
u2nWCqeGOoV/EVTndJELvPi8HX6DDNC9FBPGcNbc6uiYaVrx0rye81O8UfirKk2rsfiFxjdKOK3z
HR2It7BpF/KZejlbU1QftoRysTEks+6dEX7PU+Jn7R0P1ngHUc3yhYgCIlwTzJmmwO1yJBdo6hQp
ncNsr50PDuA6lf1NWdZymDF8/AFXwvrNIrEuUqlKn8qDXTZ/hDAE7qrC8h/Ftva/J62wHupq1Cwu
f3nOfW9+wASwkmkXBu2xrOL+t5mz49FZg/BrFsQ9Ct+97R+7oh7P4TqHb64z4I6Chrp6iMYgAoEg
2fxhFW2xpt0kR4JzF9zlVARD+dwvHppASI/Io6yDqEsB6bMi/tVv5/jgDmqt0ZUv9QPJC3ppgpJm
sYXDJ0GN/gT5qCjPGubmp7wOXJ12eEfzQIK9RDnBJ1xUrVeH6tEP4a1sP0npPWWNrsqUgbcfZuAj
JGqn9ov0Fa6xyxZ/yzyRf61zux9SAQ6ypYyC/OwkVXCuFodMs8xUc8lFXP7uh9NwF2Hm9e4P3nDv
Z2N09qEkHibs85p0QWiepdnM7dnPkv6hxH8etaw2T/GLzY5VKcs/YoQFUK2N41fliAQ0zc/vUGdb
Do0exhPVuPyx3bR87Mv1hRv/Xg1h+73fHDro8g0BZPQPn5zeG08KG00+FcjkofbH5KWMYGOvZaDO
Xj/nbRrMpTxWgRU8+RIqVSTt38WY+Y8LUlaHqPHGy5w4GYIMrF10LmXzK2SbgnwmEEPawsu7k75W
X8JyRGeRSV++WLnlHjiExadOLfouxKkA0qzyL/O6Znc+310dI+1bn4pY4zgmusRqzktVl9Tb8rio
fliE4HAMhiwkId7KuEELa8MQKEjLjS4ySDIQ++tnuRGolYeSrIko0k3yMp8+9GgCktIPSZzRx2eS
/nc/qE2sV3q0CM3pMENg9T5N8eDw4ZoNBfRwJrVbXuOxLkiWitaBdHwa6ZNtEuT+8nkr36KGuTwe
K3At/iRAqApYi+AqJH9F9oz7pb1HTV1qy8nopTvjJra3pRzz/pcsSPAhSvfkKNk6HdOVEMV9dZ90
Qed/Z20aBGDBghypv6EdyQfWSevt2adRQd2pzLLkcBC5XGXKqgu7l6qdRlzXcmS8q9ME9lmcrEF5
SIVZXb29WVm3xj9oUvGyB9Jwp310/ZoQzwKzmc995Mvu1Z/7rPp1DHIBodcKBlF+0v6SOc5Byrpx
7ccocpcgvNDpl/dlOhVVV7I7Agoge6EzyqaN19fw/Mo2l8U5mysOrjQI82BAlWYhrGwW/IREWiE6
Vhwn2juLo0vn44DcF87Tr/22yTVBt6dsxx+JG9TTmI4oaQd/kED5vJzAlXH9PAeBzB9WG0XxNEbt
FsHfzGubw+jXGyJl5RyVp6maJ+vS9ygzfbwhDUgWmFeEnE63vZGH84UJrewxOUjBMEaFdoa/kRMZ
GNheZ5MuLEGb8FMN9xZQeA+NMVo0mEYRKshuh7ae0dxPY7MLvMqRaKc8dCw/5mmS+TCCTpnH4ade
iKWYEjOJVo6VX9OsfNib3A3vny22KKdeQmJLvrPUHndmbRvTlUZBgvaaGvryOlzD/g7XaGbz2iP/
U52Z52YGTwo9hre2nxp+ACgyv/Om2dzfDdASszuTghb2nJmnazg6Xvc8Qi6YlbWnQW18h+48VHsO
fdnpFea4v6HoeW/PCGJAUS3QoQxSgGxcJtP9bmqsfIZz51KHZ4WR0nHxwhZh/Txqx1xW5W3W4ffN
Hy7OfRHpQFv3jY/kEppYEUMjLmTfq3I/ZFooqj+IXanqkby411aqcRq35cOGugQGaS4d6RLmVtfP
DPKOwyHz5g4RrthLfAUuRCRZjDREmFvNjDy1OqyZY1VLqlwtXOdQBbUDnNb6gRke0cfMtktfzPl0
n5f0Rb1Ngx8wtKFNo/trvdclRrctADZRxRvZa2PTzvpj65Zc0LORxV0QMXvCansDjbDG+z7JR4gn
JOsUYlIBCjqA2M4bkPEF+sWEMN1trHokRRb7hBmtdt9YgmTahxt0pl13K/wfFiKCPl5qHjGRfar6
EcX2+2TOr9OnU2Y1IfEYXt8ITiJFGuyvCY8EA0bl/hwDa7aZ2ACIdZGYF4ok79YET1XtQwOm3QWu
MmQmr2UIqrA3CC6ZhWaMw6VwluqCyupUEftkNWb3h7JMFLcCSbRhjJ0uXvn0PFiAXoDnZuoZe4L+
fXV9U0KhW36MxMFm1uIlzbLr/a/+5iOycRyhENvFoazIHJ6XPFjiKe2zwjzTtI7msZ3Kx3w+DXut
yVEWeuRtiZ3sGCxvi1Wq4V2sNrWNR5GUbP9N2BoYfEAhpeQu5qFfh0MWbOS1yO+uycohMK3L7ygJ
OvYXe+1tye6cFFV7nqg56N/J2spvtGvmAU6JKnHqT3bRTEGdLp5iHQ6qr/y3giY2LMTwUUACinws
fN33kjFUZvGL6wkz5q1VfrMCtAtQ2hvtjhWtbWCGfdH1ujRjPvW0rPH/jQvF7NDq0oyo29CS/LZ6
dO6y84xAk0S91+Sd4h5TspMTGSHYYDL3QQpCE65EmmXg1s+KVRv8PkeLk3ynAQGUpw5Gk+grDOL4
zG3RWjYI9o4CDZltamWQkAqDEUjfHT+1q8jab9LNWxv9i3VasFhffRz8Srj2Zj8Cjrnu4tcfKpWb
22ksqbfL2sbJesjQkZTkg0vLA0sUZfv3fYhwapZtnwZZvGbMBdLH5deoxM/i3RnoFoV66qmAnWTz
aRV8C9uWxbSf2DUWhQxHB7OY0970tnM3HoAKv5wzO+cZ5y5nU9v36NsxD5t3eZVJjTXxEAifVgIb
AJdtn3ydz3fdaLEZ06DGsLorhvXtc5MXHHLUu0UTfNm3MhRxK9bEgAAg39agQrK9DTuAYtqRrfHD
vCqz0bTjYP4QeRDGN6MQ0b9PrjQLCdzL3CKalGalSg0gPX3IwKO5oGpheosUC0izfAF+Vj6wTxNg
M/MXiDCYhyeK5SBPHN6uwRlJ19m/OncR4r7SbruA4u4bcWhb9KYcUYey+UvcywaDPuqs5OaSZDWv
a58vo081obxU5TyzJXoUFBl1vdKQdo96JsWTQ17DBMfapBN1FUanJmhXtpN+qSgN3euwMTsB0KAZ
mLyxeV2rhAfBnsTpI3rOOVGy07dhaCb4QELD+9gPyWrNNu5O083LbjvHsMQpGV0XT1TYZtLfXnZI
hXJ7E44bcN1e5Wa7CefMHM9lO5hNLhKQuokkOs3lwcqB2s9dXbgWjYebzhKC34lt/1ldzziogXpS
d1mJOw1SeODgTfMA/Bn36uIMVPC6j10SLst6scOWyX8xPre2e0DiMKRiWbeFXoNHDdEexHnyrXGB
aI8OSRlWd5RNTSUAZSKzQDxfmVVOHdbM1hBGUyEPTdfI8fvQOGJyP3vKb/3yGNh6jeaz46wkumd7
QJZIHbw2ZOEIndgMHah9xCP6BPD8EzaEj6/h9cixmuF6focIX77mJKDcXAuHmO1KRgb/IyQ2V208
YQZw6WnDJKcLS46rrKYJcj3baEjyhfvhxe9DL089EFw+TLuMzb1rnL6iAsFF2xbybrJ07Q74B1AG
cQ/Q4ng//mhvlhekbdv4zVFbpJTHeUYu23lZtpzU9Jh7xRLVtNLJiAtbe9XdMAgs92s1xluTnNHZ
M8vkNo33Bd0VGr3457y0lq1A3D52Rf/74CxzfxJ9NOn12FPE4SlukQ7Weub9l2hheeO7L+zr9LpG
83ku6Bi6rxMdMNfCaCgZK9tXZtctpJWxFyyhr1kKGAOUy2u5R+F2n5lN6TaA0F0SBgtFfXMyobhp
VmiVFTU/lUtkjlmptAk/BqQ/eFJlVcRD0WoPVUaeQkdaTG1YMB8nP5mz6FUh08lTw5Ewb0FxlHLF
tiFVVQe38801Sh0uXDgo1pkRt4bEHNLIs5hbINc3i0DaVMrBI32b1OW1xv1m8F4EQR8F/66yzDUd
jmA+l4t2Q+EV+ucERL/stWNtFDD1w9iSQ4n7Dk6aqs7dSHSELO/ilvQKb3VDF88JS/kZ+4s9jFbU
xrjNTtFpHMMX8MpoMHrTLXe0UuDjTTh7yawnaOHGxDUM3k9EnWhzeFsB+E9wHGNtFk0wtKaUvEoR
yPqxWn38jb/VdTBxW7dwFxCGRpSTm6hiuhdqRSfx5TZnlHQ7NoZ5azx+OWZoKq+XOIE/uV5KCFL1
c6G9jnCMqMwsm8XNWAdxY5tFdhvXoo/MSkm81SzDJRvN6rVnthMGe0AGB5VthRNPe9jPNqB0k5us
gJHzKfLsrRPHKkQMjvx8X3S3zEPt1Ad7UERat22/nCD0ELVZ9fUUhZDNXd3SpLVgj0dmrSkV9Y89
I83FMJmTuipGxmw/5G9rmhr3/uzkxJBEVWI20dWJrHnkjMs4iM4C7dvp/rZhW/igMVY8PHpaT7eK
aCurgnkwVWAM6yViVnOtePXMrqsJOBgRf0V4TR2G/WjzNjal924U5si5bdm3vX2yi4lfVnq+xg5V
hbfwEVUlgqESuVx5mebNmx3EdUz0HVf+xpdY0nMQHSxKh53vNEFP5Ab2gd6nXEJkyBjtv3KRsmCq
oUFHQunS184j//1touHESOVqMC/f9hfwprS6plLbYJndlG4bExWpjqN6BcWbrBAtqSSuQRgRcutk
mlPZAsYHcrLz9DbX9/fgjbF56XYwcMqrODe3Hl0DllvIfTvIjSQzX5XUi1knt5+AD8wryqRlwmUS
QnNAO0NQ0DKNGk0e2MCr10XRD9I8/1YgNhFQDhjN2V8v2kzXbllMFFM4ymwfqhhNBOWAtfB99RRB
IjjfbnmUC5GDQqiNj3mFKra3IkOKiUMmoMhHCHUNgazOM1N9PwfCHdAAo1Rmvm3bzPUGrzdjj/Qi
rSOQtnxTEye1M5PW3lPSBL4r4527wmRit8K8diKDoyTrLNlyNwWHpccv2qJL+ainxbyMda+lCxBs
vshFDo1baePI5KO3pHcLGjMbBzfw2BOnSZr1OYVdzzVNumbu5RrD3KJFjRESV95WExanYzbnw5ze
1ha5KsFps4fc4zVi20Gb3ItBMGmDabMIlhrHDe+GZPSKDe0zubWYtiRJ1kSKPi+uqUfuwe7t6IZv
RJTpq+WaDRUwPQnD4tksXPsa2vagGkyY8AqNuPbA26FMYIK8PYqii5Btqd0j/dyXJr2u9p2iriYt
wUYJbzLrwaEfkAFyUY3nPMkdk7bfzgVKbVe0bJ/rt7GzCm/hi3e45bbi9lhzKT2zkiDTX9fEzmXw
xpVaBKi/CZ+yDKrAe1f3pPwwTQ2L4AZ32aW8wmT7GVpGk+Gt2LLWCKOgIGthOzewvOoXepSNe3lv
L2iBo41F3C0qFbGx7qE2NYWByRPsI+dtsVzPyOrYSqQim8xJGM2zCWMdtzGF4hs+F3jVdV1kCCO/
8ffcLAf56o/vHPn8yksqs3nf2B4AN2Z/31MBejHM27kNNSJWVwgDFIu3HoWDb5b1khXu8hwDJ6LM
f2PlIMdiNjwwu4Uzzt8z8c21BXPxtgHZgjR3Pe/4154AWQvEgWfTfkWjAQXnWcS3Q6Qd3LKvqW1d
098gDEwc6ewzo2yvi86mNmQTsI5miAav9qOmo77XJGt3SgZ+7f4d0byl9ORi5lC5/YRYkIEXbiyV
eqeBsEzJEvfpcIMwoaisSr3VbQw5slVQcF5vkIvMqzFyz4u72OcC9RCGlCqciUj2iRw52CtQwJ0R
zr677VXglUSxxIk0OZeeNQyXfaWoJZ6H55btW7yStrcrfddGUiT10Uzq3zdaTXnbkGiif56O3jXA
Lyp93QVax+yhZU+a4pzCYtiUfnBwmHBL1Ak9pdt79sKBSXrb9yJMcFiAS9yaU6/3bYMVqFCaCEde
Y7Sc9cqmc8NTBEkdr08rbZbqLVXywiu1DYGLhivfNquoyxYmvMoak5x2e+QmaFXml/hgmsjFtceB
n2rgRJRD9ZwlliTKvBLkarc3rEa6tArMCoIwQ7fpdLvbAdsgEsxwsRwelsqyeaA8RPpWXaTVx86K
fFxoQvTGiTzWZeWYRwhN8s/wsUjMJL2C47EgHXj3NsvhqVjEKxecr8DhDgt4Af9yclwXUVQB/ZOU
9r4JM5QdmuAYmSlz1ajtKO8cx9mS/IMNDrL0p2mYTZCc8zLMeJZi43GDTZmpcAtMoIebTXTbI6mo
QXuQRFGN12va8cQHhj2s6drI7Kl4RwHlHFGEyxz74FG1AUjYQkPRnIMxInS85ZIeZWFuZY8PnGuK
P01O6+bIjzv+WH8G7DWB+dKMZgpcO/1E6qwURgBDIUbFGSyPqO+hA1xBi6KBrsQfjtfgzLdKw3ba
c2bh+1eErKZVWqQlDBu2j36OiEbBhK+LIsrx/HtPwHRZfX7duwxM1tHQDWzq9yYqUwjkRqzM2hvA
y28AxH4A+DtwlyxDPp3aeFTlQN3pukndIGd7B49DGH28wmKP+uIlwvXo07zz7jpE2Ng/FtEaTGGe
vNy3D2LuhlW/WQUgLxklDrHO8rA57DTETGGLruWzzOd+CV7GBPG4xGClmNo2xY9F2cRQ56ju3OrT
SAd4E14KN9RBfGwzJ59gZUdSRMTuapsmjKDHtf+Ru1Lo5WiNIEcvpNponYUS2uT0ywCX2Y+P7twW
FWjQhgz5SWaAQ5dNR0iZGDTKeR6qqMPBs4cUVVyShkz841roybvv1k40b4jAWH8LLMq6b004Jfoc
VsNGXbNqcZ2Kc6hTD2Lup19t2SvxgmdM1l4yzf3BovKGtRKX2kUbLTghI+pfwPyK6eOimFvn1s1W
+yKFPW+P7lZpbFcqF2aQcCPigpztF7qJn2AEMCJgMR3teYH/hfj3/KACHQqQGvI75wkPFuQdJOSu
8DxS1ptSTM1n8RiXzWarsz8k4wgGGAdLWJ79ZragrpeCblIrqpdmJY5114wpRglwsRA7QX3Yw1LO
7jwE3RxLhFQPNySWYCHFFWo0OM1p5S8HUSbdRqMGNPyQVJP9ITzSE40WXI+6dfCUEeG7BNpFraPk
wVEljb14CDo2orOamtX8AVeEVn0TQQerJdFFMD86TjSJ8+qvCOFuZWPflRUt9Mw9pT9I6IESn1A4
C89JMwjrMRB6kt9jNmX5XdphWIFxWv64/t5u8J3qUzEt2sfCZarhjKOWFEfvYQMx0gLD+KXgTeTZ
33Fs6eUUiZgiprQRcHAX2PlYISL/8xR54nfT4skUV9NiSJc75LwDh5GT59YTzBg3/AhJhpFJlZ+s
AmWRoSZC2PyOnAFDwsC/yym9YITSTjYoKj5UZpewILGwVOV+UNwC5T3Ed69bUSmgi/8CM3omOdhD
JJHTkLheqivC6grHQC3hFgAHYllC2rN4CV9AJZAQar8Igonm0GD3M7H5fhXHuZJgseqjHHGrZVSt
N8esMNZBtmL6ZKDA24GzQ557iTTz3P66N+P1y2SNYrPwJwGUXR6itrLEveUiG/810z3ieB8Wf+us
+FSPDuFmWUYmRdocmH4/hsVXAgOdayD6j5zNBEeL07O70ekjxJdRxln3Xo51mP0xw3qf7hdb2+3r
2Iy++Nte3tyfFv/JK+40GDrobCUkfOU6lyDMQWOPLsWgoXmLOMnWkwBdnOKzpiNp8Y5ekZmDut7r
XuU1Ksl5SBcOB3zbsnsKpkrGl3UZoWbiGVJ1/ofemfJmvcBhHjdMZQPSiSH1hDMPhBRTV38IvS7b
fp0IPGjhCCFSamzoa/CCkzfWNEl8cxu3cqyLGBq65vSnaODyUX8H1cdJ9GMBehVq68CBXwg67o5l
mTeuf+il7vJ0ae1AnibVK+w3POVah56MU7zIJUGXkiQorwgBgrg+l4RF+IzMRXNJxhV6Eu05EYpF
WIZ+rm2rt1/QBh2OBDwLJaOm+a0eywCnC0nsgfv8dw6fUR6jzV5POFJk4xHmIV/aRMX4CIios7PS
cv6hSzC4O/I68QkxuvClrbT3EFdaI4OQsBBH8GX/DznFqjsO45qpS6Gb5bvyoZSl8ebO5WEeJvne
59JVTyscoCNKC9FnFcTqcUad9ckXs9el21wV69kN2v4lDJbqfRV9/4HdreEtV34BKNd6XwuprLso
Y58PfLHqO7dxZkT7SbLt3x38zrDmlWL8hTAkfxh4+QgNZ2LyIqSYoQe6oN9/gEEvDwjoFLA+FKIM
KSUIBq+Wg/tOCaIOnl3SvC6V0Vw5/5ez81qOG8nW9RMhAi5hblGsougkUpTp0Q1C6t0N7z2e/nxZ
mdpHLEaQZ87caKQmCyggzcrfrUMKod1F+CtByC1v9q4Tn0ovyqC1vBsh9qyIAJCTHDGYPfzaa4Kc
IrpdOWZEEhVcPEeX5bDZmRvZudk9DGUFW1wT71nQNHnc4O265saviFLNLWe5z+PE+isgvPvHtFjZ
31laTLcoH51PhAszykIvPoWtbaJfKt1bexmK4DCC26+Rbcb9LTmpzX/Y29gZ5n0o/mNY+JfThHnH
Ue8rMYXpXzHnoYPRLvljbYbEc9tjeE0+5XpynNX8YVd2+i3OhHcQYZGdFmOPP6c52h2fjjcwsZO9
Hoza6z7WrsOSmhnpTFcms+quncrP/mdtDOt5CIZ0PRaz2f+N9hV/DMpGAEA3Jf85aouElSVurfXQ
9UscDVu3wVQbRfsxGEknO5qTXVU4smuysEYzm699z19+5iFnsas6GcyD7cYzwpDVvcN0azwI9vi7
PZnQDaabeLZqHPFTTtp8XK3hjairBE3kuCzxDdrNKTmyLjXPwbQl901Hr+1jSwX3tCTZ8j92OyYQ
0DMm78jJ26G/4os4z0427e6jucowOngMEi/bZI0fuGwZDUm8n7p5rP4uDWz5X/JgDg8dv3EKJD/w
b8ae+RP7UR1/MI3Zm76GG2Im8RAsq++nR47fe+h9oesD6HaBJWKmAfl16aYIesvIhUA1moNBxMgE
ikE7Tue4b0DBBycfq/XTXiTF+GAvJNDdIM9prRtwtML6tW0jMY6HIFwC8S2ZUXRMEbY0rhKtNpAx
lV3LLPtkmnZVsPEzIU0yfYsNu+ruRFy0GvJPWbEXKIlGSXTt2S1yZfb3st+Wq6qOJ/9hNXMTJrrB
yHe/bAnUbj3jw7q2t2x/bMZ+IYu6EMMjDX3dBhO/hX2rR6CIJI2WYSDcH7YGUgM7KVzRFRHX43bN
utuZNwyD0nkk3Frs5jtq/HPT+BcuGTIlZXyObWJ8w6pyIcZPvdgcwJrHb83kclw70FU4pLfxoBxI
RtevnEa8udilOrvOLf5oUAwgjtY/4mTZQGqak1ej8UQYv7TOOY19RrkWv1+e5z42q+FqKntQtGst
0Sf03PKwxhKsi0izgKd0n3NrFVmSgSsMoNXPI+7qcf9srvmQfF7WnLruvvP3zbT2COEKZMWdo+xs
asemJ1XCBdRfyGrZOEEQUiq9J+A40oWYB7msRIQ7G2zMIqtmIK5+E91gPLYWqUWtF9XD3Izpd1Bp
yrADcgip7zaSloSmAwpJcyE0u4V0SZ+0J6D3syQeD4mbJ+Tt1Hk62f59wto//G0KQ6pEwF9tHG+O
tU+tcWWQATd4t6Jwkzg8Vhy76/W6ElbteCdSvaU5RuAWtt9NOpR+pz/edCBDMskmQhPuOJ5PhuVL
S1JLig4OIVE8+x4dAExEDLMsyGwFeWmjZuy6VQ5mSVsMlu3AylNL3HFcItgj2pvOzN7rrX7pNQvo
yITFDIjbpNcKh+oL09ueMfWyLeu/EmgkNRk7gAd/lEMXD+HD2M6i/YwVKmhwT43msC5/h2Xot9v1
asNSGn9vuDcgmuFxJ8e7tpdm7mjcrSRD1VrDT8NyxrnrP2De9twbWAOsru+0zn2ZDIJFF7aUZgog
j4Tfe7TVePlsV7EYU2t39rNF++3EOGQzFQJiLrYnCTSg7Badc2NDHSxI/jfTdu0vb2v+L7yD3AHz
2PIEA9uUk/lC8A/AY4ll75ZnukYXvvi+mOsqtpMRWhVDngSaQuq9lciK9AT5dn2/ImTz+N/eB0Iy
QdxE4MqIlMsnwekciKrr2mdVrdrI3oBYNH4+xqZEdpbSDuWEYNZzlCcFQuI1b9/GhfkP6zbpdTIu
j0RNQXesixeSI3XrU88ZeCGUihUGISs0nCla8ZPbwb/emFcDdJjLrpO8YyR+9Sa4ML5Dn1xaXz6F
ywG9NX0BSto+E9vr4cXWDC3EuYTg9OLj1IjMmhsnneftG+0VRdm88wSsc5jSnxOeODR6D5PhaDM8
eacXz2Apg2YAIWufGw6ILH+OmmDIDHl7H8pxZDm/DopGig60pbCqEGbO92kTkxgSFeSXOfnJKtKc
tbA4n8Kys0olBYVgXXRbcf5O6oPpHRKkHLrLLR6QCqSr6Dkvdy2U/hfqHQ5jn8a4GhvjiAKABuw3
AaGGhXcnhQYsxEuMdOEXXiVp4+t9Unx7UnbdJOs/J2EgR3FrIvHfbvErQzRgs4np93YiL4XuGVGm
zNFjSGgLtkRvkXYivfzn7MNSbgSLOd8O6Hzy4X4Wq5PF14Vlyk3Dsokm9qKQRVSEJ+RDe/O1Xvee
PUZ5gPQO2Jj9BjYTia4Y+W9FXVbcrNtggCLRa5em7ZNpxXR0/G4IURYfa0LNrPUhRu3OdjRC8eDA
E84IS3zfI4/rs4gDQkwnnjiI4zmEOiraubtyg3pFqY5c1dvGw557RvuV58IBALxAvuwTfqmCW9gF
UaXdqVEOwqWn3auBinf0U+w6Tp3x3xBcS3O/dqihK5LUmazhuLEyEDueMC/oUz5MrFvK0wNJkpuf
weziJ/UvWExrBkrNnot3CohCPuDY2RI+2g+8DHysSi0ksPPoSlu/STT5Sq/yHkIpOdYL5QJsPGc2
/iApU46ooQbMxiu/eiX7admyw5tH4qNYQo8UBHKvtlZMIVhk19Tu+9OO7yJOTw4WsAQZWV3hu5j/
Wn1sdgmGmCYbJxCd3I+7YzY11CMmXr69OA1zPS7/djGQJF5aa9x4RkbeoOWPAvJ3TOcA1jN67hPN
AgEXPAep/XDw1dTYR29nfRp30JXRjOK04ih9X+3gfB4gEfW6OV/RUzdI/62gTZDC26HnhMOTW477
6t+iLJMuSs7Ru09ESFCXzUCPkDlj7fhmuOY+d7cGsq/cisralEBtvw6OOZ3ioUr2O68BBG4/VvEG
9/7MjEH23IETgoClNNz0Mh5kRVwnmnQDS4AAp1fzyfRHicyjHa7EDGuMhwZrCMCH7V1tip3CAiPR
Yu011u/b8lJZHtWqnHKFLz9F78rGhElkvg/9zeCRKEPr2wv3q9UzoAm9KbsoUqpAGl4sWl3ZWQjE
mvSz2j/w74MtKaZCLKsEdTSi6yqKv/Fn5vbb9/Bq8yC/km2DMDE34FVdpsp2uBbyuTfmJ9OeoNQU
l6bkYnC6ZzmUIizevuxF/Ba7BhejI4HMPybmHWL3ZRWRexXarHDsP6dZHAbJtUX3izAngMCG2z0u
7rqkw4PVpUOIEcBCV9EcmYsFFFlYxFDKX8MUHVDyYWl33vax6ko/aE8WILQRftA0LziWBK9Y1eAB
yNsuu/lzsomeCJEuN9N8ubZxZBTWCeEe1N/BhjOyyuuMpYvMt9IBdXrvDOK+zFJimybaxEPYErC8
kil5uVFZXrcsiVdOxELtntX/zAHLqPMQpE68b3AmCXVpwrfONpv7zxt3t/qrjPkWfPmtZv+T5cPt
YfIDTbtKaay54S3AtqWo1Fx9sGuked7fjhPCq0X63og7QVEEz9jd+SjOKlqPjAn1y40Xh5LeqWYk
sOJurDkPsjQ5RpG5/3S+4UGd4ELlTvAQrml/NWQEHiy32I+3ojyaRoGLGLkQu1Asg/mtta1Q5prh
lD2tsO6i/YDfHvXOyWf3teyoQ1hLlH0k2G9ot4A1c5Nv+bfUr8F6aJ6Yu5VXv5NccFnIcgAkwM9l
LJqBDa93Ubzkw4rdeJvCJ+Kt5rn9S/Gsv/US1Cys3pox1Ojw23PgcuqRS2IyBDiLyjL6VfnYdKy1
G1zpE1ZJNKtadq3Vu1rFQAHPmvBfXxdLDxoNHy8tPWYuvjdthLxsQUf9pAQFrlJrLJLOxVu9Yncj
Af3MsL19XesiKCKwZehMKL+xbGbxqiFgie5x7Zd9f0KtZfVpZI9d5SB7VuUqC1RqN7dN5fu+cdw4
jbfisSs5s2VRDzhI08Cmc3O/v2lSgqSI4YY2Kf/C8B8sy/ROaW/JtffPgtK2JSVpmpw1TG72cn0K
V7Oi05KTPq1xMHFKDJScye29IfhBDZAnxOrl+LS/5vNAgsKhTrY1/5vzn+Rs9VEkbpcQEBktFn2G
cJ9Buy5XvdJWvv1sL9JdZNs/yjWpGXaJk4eOf7mcDp1Jx9C6Eo/IIKTsxctSXwLurnPmqM8bR7Z0
YX4lwJMqRE1EZLH9Fkr2+/bNvBrYti1bv3FKlP/zL6NmZJkwYvuan37LSZRIVLPESso71AvSz7ev
e24P8vKluT6Z4Q7ZZ0ytV8d+pI0Jh0OXlcbvEBTXSkxZ1yu+3wPSfxnmsTfNNAey9kyb4knXXMmA
VozqDC0E5cASbLKwFlYmZcY6H6NqO4+mjoHSUNvzlkzZRytJ93G/gvkFzjqCZBci+/ftLyVejUQn
wJ0v3y2tJSVw8PLVhu6W7mLO5yedjxK2Teh9mqxuC9Jjhmq0bT/gNdzRQ9VQ90gHCaAfxhbVcCll
LyiXOr7N2NsWpeDMuaVsMBACV33eW9ePjQMZKThtD+gMkH4hPV5hmk4dKZElHhWccsV0Qwsar3Cu
3RHrxPh1dlDzGkdVLNjK45O5WGepepWqs584DNNXeScBj6QQf8iT9Qh62ZbOtQcnLrYIWtuc62OJ
2joIbyeAVON5p42OlN6o1yHVVxTe+7TJFzcMNdGD18SW4V3DmFhikcMbxurBVT1LykZ1sku5yu5K
V5NoK5q1tEbLnoK/rJH314U0OFquOecFNOcDkQ7c2rjBr9DSuwfylGr44M9WRmett9/jq93GZcN3
XWJWhC0b2l0Uex7dRnbXL8bfRqm9gdD/VabxWQTcZmef1FkFM2SFFBn9t5eXk4Jm3UIelTmrvxxF
1FpZTuhO+6ShTK3OJsZAakizc+CU9jbSC1baI9++vv3q+xOAghsB3hAaCubx4gbS0c0RmHQzef6J
PFXlJfUbGKmTTPmEJprGpSHaQzLXprsOyIEXaMOzMq2MsGs4VOizmWEvEjecWJD5R62DBMvHERHp
cn5rQsZSPIjeJDK8TuYJX7g4X1WPrApXHCMLMe1YgUX7c11hKiPRIveuRovUQ7qSBDGrRhaVWZ1W
xtXbT+PVcu2BBToOgIkMzbMuS4+19FDBt+30qJcojiNSEpKo6Diliy3ohTTeeF4tDamKRl2q/t0D
wGVBSvu7gPEQgJOSrWxfpmfE1lqKZCvXL1V9trQoFctSTBhllfH17a9+0VRJ0BOH8FeSBME/CY9m
j3g5Eg0jIICMVI4P9bK1gXuTOvXoJbchSEK40BFNTH5wjbCit9aBuZ8OZX1wsw2gN/LGau7t++KM
y4wm58viEyKsaWkf377Jy+xLxzZR2NNOlQMK//cVsLURoO777exc6+myhQaAzapJgT7H6xmZwdqW
xglwgb66OS4c+ig+r+Pctu11UwLl080aCZfx3DeZ0SQHs0nZLKPKhdEjm0tlI3VpVZagS1lp1HS6
Ez027Sjt49lJjxWHdhY+hfIL7FTG89tf86LDmctUlNWYL1yZHxYCp758F4shvAR1ZPIldePMcQ6W
SW6Zg7wJJJHyvUnD+efi+lUcYV6MO+L52HfK9VCY4EU9zgeirN5bKF9lQLoMDygfanN4mtflw4DU
amuaKv3y2wygXCi41aQKVhXLSkmtZLTaU7af93wlSNNuBxZdKRBVMgp4SDmT1KZVJQ4CCT8f7Ly9
3uFY7c8dATBmhdq0kiItdRjQ4qzh7JDRGlBt/VZKkRL+La+idEA9SxIEDF4HdWzG/n0X1qO5HRLD
b/EVKgNY52cTWILsOANQrDXxrVLb45WS8jet5liV1eXt131Zl7EAM+WIKqR5jIzXlnjEH1F302iR
lQNn86xP+VXvj/OpyUzIfmCCDXKOdrZy5X37unJp/79lmZCUmyuI3WClYeN7VQ/a7ZYRQtSsj5th
hmv7D462oSu/QVRVBcGl/xtt+qg+9M+UQ7DvlxdjzNBdk/brrGk22VuX5IC77nbQUN48pg2mqy4q
QKHh41PRtkgUROrOa/OhskeJHRbCRHWaJK2VC9yek/yjLeOGH9QOO8fsV7K2zmlms+Vs8ufOfxEx
MZfigE+ORE/esut5Pzx7cvi3nBUf5B9oWJ7lp9ElaOLO5WBAhtO4QLQTTo1TiJ+kTNm5jQCqwni2
4JP5KCufpvkb9H++r8c5JyqEWBEDmDGOMnWjBtYIvpi/2vKX48T0y49pCYxi31RLD0p+1e47fFxU
pPuymgROOAOZ6joSrYZk6uOT6JMwLL/W6kEsnFDX7TukOZHEB9saJ9P5RKbdnG23VT543nSCVhZu
d+etA3FuTwnQM1+AHoyE4hy9vkh5ZtlQSWNMGnJ4rSOrmwmL+LCZuZQ5zpylvOqDWIfWTWH9kNwl
8MKmWWYEUOBKIF3ajrupuE9gXHlhuwRazZuUkmyPH0vXy6z81MxuGe8HLF8SRU/LBYD2KUYY5P2I
y0DeSubUAi6tQGNLeaDfAWw2KGNEuYuU6LOex6FZeADUdbEMaXvELLI7zkdSrYJ2PYQIQImDdQpr
R5Nl9Im8vx3ElIRSKyRrI+ZwMcpXbqzyKwOhLugR6VO6o+hJh0I6I9h2ZVHXiIbYOzWEDKpWXoxd
W+FkHOMRVVx11UBU9umxbdyOh+hatKxqPpAo7FTGhyLGTVXTreJMJiGmtMz4NqPFmb8Sn5zDrl0l
k+EPyYM522QJRn2cgL9fF1s2T/7H1uzWNf2CU7HCuGR7heDqLZA5T6P1J7FsNzC6jMybrO1kIVoG
iP3MaHa20D2MWTta9793QASCeKDWMe/EB4MG4skxsd3Byz7lxGRwj3RPbfnVd+bzeQv6Y/EAJGHJ
YlY7LiFfnCntl4sWVyfAcy2bx5mqzO2xptqO4UR9ReBVHXV1s1LGO6MH03FQ+YmIeKV5IlC09pZO
FrHUh4pIfkmZey1BWd8MAiWD5K8lZugg56WhJbWHRq+LcYCv7whjquIDVu56aOi5ZRq1H6HOQJF0
s7aDydOdIQcl1zR08no6shZbOp69VcSo9bHgyrzbXYXsCj6Cn0vnIfDcyMJTa3XH1CU4p4paWPPk
mvZlBYwqbA9Kr4gznANfEcSbFDBWxiyh9XIcJMegWf4ur0sY+YiIiZCxnGd1G/tHmOylHe9Ky3Kq
8PcvbnZJd4JDPDJiKxREs791VyTa0fLoCgnXGFTI9/yl/q5L6sRp56o9rY6oZuLxDEY92ZfKdpTa
xGzhST5HxumsTHLmZB4muu24/7S3BfmyZAQVLZmSdR52eA8wnJ+pkGZIs6a6QyC20rt48zZZyOt6
ftiT2MjGg1FNUoXM2lk1ySePwk/2xWrDeYTI0bW8znHMBS07ukcsYMLqPpBYJ5ksu9skW8eB0+nj
KzGDLmJWhljg13UcZawOEh3t23iJmuXTcYp2S7mETw3/pt9ie4rJ00WQ1Hn5fwZLCj6P9iDQOt7U
BQUM0TaKXAgZcptDmrKBuOGduP+X5yfwOrQMNm2IbKQNvmU7cnP/Y/PuZZVeJOH+MSFMkeqhPWM6
Ko5Du3Ekz8pdaw/02xPx5YmFy9sApAxXH7pCUPteTMMZu2VTucH6UdtKdf6APrgo02uSVdLvQByf
nFRaif//AvRclucAiZybLAQALpU6p+mLSgZY3Jf+u5zX5k4b1nsOBth6rzJWA9M4TNXg5MtxbpuG
uRIuMqQxzfBYwpYq87AerdBxsZ8/gpVB+UUpvyepHsxKzDulxE38M7s64ZjKfk5NkFTz56Ko5Zam
adiMDdirjgkLN2K2t586YPRlOQNUyi5IFyiUDuiZLyp0F68mBfeYfKqTBn75SDkS1M2JUoRhfxyA
A5kX0M1ypyGGxSPNUy3hYZO2VUAgDjtYdWMHXSHyqDWnabofkc7Vp9gTOb/LdFkJG3fmtI6Uv29Q
9hhlhppKDMTiCl+PvIKKevFdglpRSoWV/DdtIrbiXPJ56C/xHB0Gg6PDdkTLLZ9UMPXyQ7ypBSWi
u3pq4euxRyrwyq0KPor+ylIeUSvPXg7whJiA8GeLOYwrX1oLuyWXHhNjMaVdWiedgHQAj+cmS/wn
lkcUGFENULXd23jDYSoC2rewgZdzeY4iXhNnIxMJBV82RVghOeOedMyCcmOaSwra9uRA0xfPBKpy
AFe1/1phtcEyJKVLcmij4tpPExE1DWE9KkK+GM95G5zSBvQEK6+hvVOHFa0DJ+9TCmSCqvey5nZe
2O+aK8xGiLsbowjSZY3MHUBxukv2ShpchjyUpLQKqHLN9hxfUBJlsyFlOLtrNVnQd5ihig+DVSZk
tOgglnG1pbdS+VvhkMrwQx3GBNjc5sr2qW/Yp6sQtzX2gYxLHzbO7D1hF4W0ipX2EPtuVNVl2Utf
VrPF7kEgSzXsqMmR0U6fBP3Okvk6QMtb2ie7S13Ym6VwpYOJeDBayWP1Oz+8qUZV7D8VWbHS8973
pi0zTnaGSplI4saX6TQj4ULMwDxBXJw8ZfPSJv2Njfk3vUlJkKewa3GJcAHtajcNl2P2NTt+Rz2o
Dulzy1xGW5iZiYEZrVc2LV3FBM5c45Xb/LjmxqyGTdX+oB8mkiV374/BZLX7eGJJD1jg+92QJaD+
dducBgyFDv/RxWIKFd98iv0e0UeockFooCKdTdopNq6S5Dmso+e3n7esWrFTqJOr9n2xSTLE9F+0
5Qq8Sb710V3JEdDiLs1kFpYRJOYHyw72cSXoxmrJyiL7IzCfW9Dsghpa2D3J7bFnS21LYyBzde5E
YmGpO+hAIj0Zzaz2Zz9qu8Qy2isdhpOoF7aqKAMFBYUtxCxWuKmUxEE0qLE2EU9zs2z5UAXEgUln
1YZANjlXI7pKKJXlVYn45xL4g3Zwpp2J7jCQbhs/wyBai3nbQfFs3hFL2LIg81VyNrH0bT0SX7iS
Uv2xaWrp2AMBKEasDt401b/K8zKyMC1ZD9j725VUxmz3ZTNb9ug9DsigpGpZr/00oeNClJlVWty2
tuF27VXZmMkcfhw5hDImR4SyLEN54HWoMxYVZWVseHeZ3oKxKLDznu2ayithjjvJmelBk6XzbJ4z
BgBgKSW0HZeNSxJqFgsKPG8ddnKl3pZJ2up04ETRT9KqbBS0vMCYynfkJvTT20dj4CsnbWdON3s7
BI9odERCKpeKAVPxRsu5zqxiyAmAUn+ZLApMzE+2eWysEuc+OepgSQlVYJ/VxKnS9zVvn4mQ3fmF
gjoDB2gxTYk/3f6mjpRlLcbhxIws4l76rjU7qD2mDl0JZU6Gt4Y/XYKhiwfXLkhjiUZv65I5yofB
56laazrTOf2gp9liLLFBzke29Dt4b7TmfWaVj6jBU3AI7OfnuTwHpKFUD1lD43l0c9BtxMVkKqOL
mHOTcPLe5uhm/hbl+jvqCrvADJL2/Gs7hzKToMlNdqKTn4FxJGRVn9MLOjERbkLSqNTnFAShsRQk
GPRYQhSc02fkhBV3HnU4JvU4JALGf+rot84drRyY+W+6HNesqYHthNZwzWznZfBtA/kkOFJ5mfX9
aB+6cmqvseG2zmf9vgAZpcjDItaVczEwgCEX7BRJgGxvQatmdzxhdAOYfdAyQiyDnVwm1XFwblM5
QJe6p8z93ITEmgpcrcia/0kWMlh+xZlkj4mtIN9lPWPHqYpcWpZzHMOg4k9Yns8PmaUff2eQ41pZ
7qsKh1j+oV0555Jh73sggAdBD7FlufZUUFiroqgS2RnlVwkeQHJXuDeBDHg8py7qL6jjORyVsYBF
RvpMlYteLzEq6cBRXmu9XcYqYwIxmcvT1yt2NS3Sma7EKmTryQKkU4ljBI2Y0nTrIT2uH2eVvDQr
GyNONXlgKZUTSOfWTWqD1B5fZHCyftHSkawn8hrujFhy3pBGDLqilcCOqGfJEiZilH9rPGIcmOZ5
Jd2ZOglSc/mFWgH3c25FfwYRtUl+d0kTZtT5/kaSfjfhuQpOthGMLA6CACQuqqv53E5kvlaxuuT2
2EoWVKn4hlxFupUkpbPt0+tVpgvpdDrvHH2UrTGA+s3Aqmmutzb6LxRN+nvrQaQfxm/3OOE78uUo
jjpQzlD99fUiHPpMQycaKcS8/CpZINIoYyzk7P4htZEY3tgzsSO08VXFXz2JnY17EwClzd06toZf
3oue9ENcjaKLl3+gQ1gsr8o4HqlpbYzb3g+Xf6SWVRhaN8eOMxyLHpuVH9WjkOhWQuXPb2HykFAa
LUslfoGIKeDX4km+GjuB9fgxSH61i/aqxwQczYG/cBFGdQ9Y4TZxPYYPxOzmEr8ixIJP7EUp/wjd
DHkjwLcbrz+dGXnzDyk65ovp1ApMFdwiVDG3OzoTB2wCe6g07cjL7aL9SuKZxOmcPpA43bCvcuQq
2IgCYuAvGihKFAzY9q3c+KcMa5cRYfuUzNzb54nL0wSaBmg4CB8OTZzmzqeNPw6Radn3JJc1zscl
Y5tpmBD+SvM/52xKpFuIHHeDvewNXut8zp38To27t+/i1VlSyr9QLHjgX7yVy6YIvpkanmsM9kPg
yOBAPXWKlNFAXsv5XJuvsyxzdXpHpVQKqaqM3r6Zl6A4B1sEE3ANGM0t+qa84r9yRKvdIOL5IRWr
FOOvM1UWK8w5nUVHpWHGJWz7+u0Lv3oXAvuqBQ0G3+HQae3iRG2PAV1lQnd6EGrD9UkrRqet6fTJ
7dCW6FpgzqaQQMdE1e1v38bl95c6F1Z33+IhcJC+VI5gNJuHhNzqBxqGKNQylbFXQNgyVIJjv8xH
02f5t6980c8aGlyKa9D/Q4vDCviXZ1uSDBOEv7Fxn1bnMLbSjzn3HIO8a3vSW8/BhToVYFXnzyno
5HqszekuMSvxF6vFT/weCXU5RHFn8CwEQEVoQZpcwh0ezm7o9Ni81ydsHbI0nkM61RBVGWOaDdIx
dSI9x8+985zkSPgTArWh7REO2RaNi1EPvoJ+PFgdhP/9PYYtd0fAq5IS0GXO5uctGTt3IhF39M2f
ZeFJONpy+tr62U3YI5JD2OGWAYZO/JCYOTGXWLjfUUtdEDx4qWjq6fhQyMT/YsmQ//2PZaXzus0S
ZGR/cGjjS/Ccit4Y8Q6/J1e9sNDAl4f4nG0aHXkI2GAjLmAweg4TkNvt7v1SBcGefndEP7bFDVS9
SzsOdg6WTp9ub9VfNu8C9Ged85ByakxWrMMfV5/A7+VYA+P4U6RtTUtJ3iId5CQv+YOqkJRtHcPH
N4+N8fT2+7yc+ATruyKw6frIxKOj8SWkE/ozHojQf9B5Kvo43tJugAVfpZwF51BOunAhxrP2SvBS
374J8VKMx4O0YeKxx7PwoeV7JcZjD50l9r095ORVsqnN3dAE/UM4h2X8LVlXg3YZo7GRoPC0s5PI
gll1b8tU+5ICvtT9OPpia4trspBNTNvxmBQ/U8PCIOZE3mDNiISCido2u3Y3nKMcShLZu2ax7AQs
DiAY3stFbMin67K3q8DxaDxk0os3Qx3SSqSpSdZ5xIogw7ZJx/AEEoPfSiON6zEkGj5yWmhFRfxH
QDphQVFAW4+G7ILOxodbmDJpndkTBJRvemn1zrR6glkso1mKM/v9fASRd4agJmMjTwGh52KTbj5z
7ow24V7SaaquCxXPlgSDLOFLO01T8+gLisD2yhTOMI63fZeiszwCH6Tmt7ffnvVqDOG+YoUyUW4j
5+HQ9nLG0TI0dQnEyh40pt6qr0/NxEnyFkCSSD8aXS1lCOepIpGEUrdr8LKzMZqVUaFa15h7Ic0Q
9I+VALISHOivXUHiNV/NlfYeyxUxJ178HmV7ydh60LWQ0pLhsZC3Xc4Hh556wOVmf88pqhX134Re
ogk5qfgf3WRKz9S9NqTygl5VnOPUBpHO2NLN92bHxYorLYMeLjMPz5oP1HyxoM0bqjUfUu/e3w3c
rKCoNPhOroz1HLT6/1WH+CYSZOHAW/uyl9u5k9QfayjsDMkDuajuNXWpy8ZOFYU0GcyoUFlp6an0
Dsh8ySywBJCuHQayxbqPKOliLBVzJyUiS3ufpbnPQlNx4vN+/L5+6Q+O9+iHg+T4YotGU++5t15d
HyNAQAiGhPNdNpKLJb0ut3TcAiu9006NhQVBHuRemMgqS8iAsk6lEb89m17dAK8ZmRtGFYxlJsvz
y8nkgVl69DscbtFPnlcP93yy09tsQgyNXJcFcAGGWkJ1/O9vX19+wT/394AIFCogqQbjMPtqQyjW
xcUZm2x3OYvL/iUIJtr1pIMXgyxw070xnOgmbQ7vDHKbfq4X14U68UP0Z9SgjLmL710IZ3b2qunv
MDql3fTRd9tm+xZWfb7faNq+LqzG+T5aveTP4YXkGUtv71ls5xJ07fKJ09LgI8/cDzh3wJlOvV1J
iEXrAmBSzjh2UleMIXxhMuVvdthaCG8ghaf5Cn8rtRdvP9bLGg5RNAPbZTMAI5B73cvXGhM0sBLb
nt+N4UzGf4RfMyv8iJ6BfdGRBV/MgiBFZUUTG9j8rwlP30ymOtkUk/fOSxaXD5tnzWsO5F1Bol0e
epaSZCQiH/I7lQOTndMkVQ2psKe3v/zry7FyQRnhy0QKTfH48svnmRCwpbu4TaSS6NfvEOByplQe
VZLUOxd8VZqx6XKMYhGjr6dJI9+LSw5DvMr4+u5Wy77zs0xvTciFJRl/kQSPbLI3l3fpRhaJRZSV
R9eTj/ZE0kp5wrMdm/0dUfYF+J2GyLS/SyR4FX7Htq7n1GCtYWpkag5tJTGaPYp9GkuCcvlU2BMh
o+Qx6sWb5E1alY3LLu8zhEsV957GqPrwhCEgofXZ2YWhMx7FNEsVmJ9VkrIf06QHmAkmlbRTLxJ2
ytGJggc2MQ11njJ1NCPhkEYdw1xJV1k1kzT4zbcyWdYxoOSMSPs5203CXzp4pQPBreiPMsX2zLUR
8hO7X8tjGH4mGZLXY9XjIvr40SS1AAub20l+JeYPV1bPYcg9CVITiyLhGx1cT8jQTnGis37U2aWU
h81fW1J5wynoDTcZo6U3+s27Hip8WOFN3u343xUiYJoLbRRIpF1IWz2JBMf/o3pY+likl+Mc3Thn
Ro3WaIS6oYPR/k2z1YBp55ztM9CgAEkQHQlOnpXHZi3MLb+OMStu1kGJ8/SZM7BD+TD9bpbOaU3A
EcguG4BmZ2TzT0WfLqnd2s3cp5I41pkGA8BqLlUN2Fn7L9VlkEfE7efrT5VQhJqgzMYo4XFjJ6to
v5cDyGXn4VpbNg/QUHGwKBH6+tQyrULvtrLbJbyjRdowfclpIIkzEVBb7OGVKkswgdUUMbREGypI
OJSmiUNjANcFnepct/qJxCrzDyMov9cdZ7OVcYu6i4RqYECco5FgoSAJf448iz5/zrEpC4xYEf8E
bDYWuSmudQR0DXgRkkliYdD6a1dQOpnLo/MpKTxsylca+dVSAbKLJdqpsc94QgD5i/ht0q0jfFmF
+7E3aZVBaPY+FftXlfXndOT//VOhF6WXZprvqfimMpAhdKfpb2ATy/0GEztPn+idW7X2iU4zxvbN
d/eVIELMhDIXWJB4DPVW4OAfEE7muzWUV4MiHzUsTdiBVHpiJJMh1Trf3QckZbByKvcsTm5t3kAh
+JBd+0kz0KyGMkFrr0Kvn5/8oBgNCA8F6+o00l6tArqACzfPzb4TC2XlT2pYT97KlC3OE3emeUxH
H8o5sIfmOI+mHIaKIY8NQPYPrWGTZn6YlYZIgQIFHlUGplKP5radCzPqfGI29quWLHCAad0ERfv4
vJxuXf2RAFwxgRuWJJjhW0X++9EvHMyM0aCVo/Wastnqb6qGWLB5JHnpSD+VfckzlhCemupFEAbG
91n0s3NEbibPKZpw0qGHauKM5+Yw5tn+qR/T7wjgnC6WxDqqrF4F1YMvwlhqtFg1NNAiWRfNOGsP
vW4T89s6Ul2QOKpDGJKkG5/byib2pnHEXIEbK2Rd0SJesMrROJG9zQvUHS72FXcNlDhPJkyuFHWj
U1JdFXSou9aEoOYsh1KQ2P3SXYB1wmSPoooFnm6PhJSpdhFmaklkv7NSkT6IrPF2wi7VQpnVccAi
Wq2NYNwVyLULgm1CgySQKDRcoo87lbe+qM87Q+y9s23BVxqI83ajmPhq8oJxcFsELekjpno1v8f2
edUbeAos8jpyU62U2HPYhaygl8InNlm5C+QqRl5xxprJVroMHRub0Hpy/zZPnvxpvUtoglc1AdDL
g4IzdTS3zpXUyaA92hnGZU2LrLJMDm2bYcwKO4NWtcjrOABPh9ropRPKUonZKn0Oa7ZLlU7wgjx+
peoc/Ntxe06p+9/BhiY7vVo2MqkQPZOYzc876tCvuaBaAUYqwFi/IFNl1tr0gd2zzzmxiwhU9Dbn
+iM1zRLskofRuEnRnJu7DqovyqZS/4jHhHV4cCgzYEh0cO2o1pWWuEI2rUnSnsYR9aMwG6j1URJs
1OmwSH+1KjgYLwCOtiv9N0vl6q/q6qp2Q8QiDw5aAFWQU8E4KlhQ5WY81Qw+nMhSxeIrTxYnzsp6
yI1gM+87sg7hd1oC8X70eOrS7wmMJr12gRiMf8qcIEZl/C7LWZbRmgn7P8yd13LcSLauX+VE36MP
vNkxPRdAGXqRFEWZGwSlpuBtJuzT7y9Z1bPFUo+4J+JcnAjF9FBiFYBE5sqVa/2mBfDGhngsnh9U
uA82FnWOTSDm6ebIjD2S7gLaQhrkP+iXlATjJKgLa6e5oA0btLlehHiF/eLoYbeTapVRnbZLP4KA
FSf1xqXUOIjtoOtoA23lASJ/mLbBQRbhmAkct3vclIkA51lnDmAOMZFf6yBKOtS30sjMKktbdyVa
XEyEg4DpMSAfE8fjRD9I/RnFonKLY1MQZxFEhY8nxKOlyBG+EWhoLEDCO1ghHXPc4ZBUHYFFELMU
xgU7AcWKhGmqos7BmMapTYdEqz5o2KOxNTBhVuGm83tJ01NiV3egavUHtajY5DSHHZmBFxRqHS9S
k0fAw9E81z5+I/khkRtLIlWFrQ4y7EdA0sGzBLFORVPX2Qq4K0FjlLV82I8O0o/ai/1PeohOh+Sp
P6SHQBJUtDi2G5NDc/dgi3ZoNx6n50HT9aBV7h4S0kORRxwyWxDOboJXR4ryLbhOYDCMJEGemtF5
jp8ECz3TfCVSdJjNR7nw/LDmcgWlVt48owWKtBcAlrxzX9Zdk6FHGLv21+rwspsX6xD0aBwlrJAC
bLuzXF31l60xScT4ECdj7TTRQaOy9D2FQeIIoLrcBxiJlmeKJXGUR6BCU5Wg15C2N9E8scmmo2Pj
dxEODoy7LIb1h9jpwZjrSHHKD0gtg/SC998JpOGbW33KLAOo08HSyj3Y5xwG6bjGAOiv/bDx/Wwt
3fNjsUJLJlkYUYJORuqGXT6+FJvZJQsUMEeCEfp/Ot1DWsMHJJ1VOgrAxnXQpQi9JSkx0jre9DF7
RbNVzUWDLZmZcxzkI/GUHRoWdKQwTul8Iw64FWjI+G1sOYTMTbuBS5SI/POvj3enNYrANz0lFUHJ
GvKWfVqkWx13brKkLi+qsgUGfnRGPNpBLIee2ZHQ8h9dGE4SR3jKM5TM4Y79pOxTFpbs/GZNL/Iy
7fyvCycFDzpBiyDMFNqdBpVsWyNvTph/ufD//Tb/V/LcHLkk4p//4OdvTYu4f5LKkx//+dBU/PmH
+sy/fuf1J/55nX3rG4G93C9/a//c3DxVz+L0l159M1c/3t3mST69+mFbK2P7u+G5X+6fwf7Ll7vg
OdRv/m//8f88v3zLw9I+//HbN9SfpPq2JGvq347/dP7nH78FdAr+RblRX3/8N3X/f/y275+f6/Kp
/vP0I89PQv7xm2YYv6PmZ5vIBwUOlQdVTMPyVf2TZ/6OhQmVAQ4rnqrNMMfqppfpH7/51u9UP2F1
guV3FCWSfxINrvN//OYEv9OvhrEUuPDVIOT99tejv3qF//NKf6QHnZaEKOYCoVXfAwcHetBJXbdB
XRqGbD5hBzt0A5wYf1Zai3LIcBkyRWJhRLlUKCkD9ReTH59POGx1j4j1Vu3ND8N2vLUfb+VEYYDG
M9w7AGHchk7/Bdnq1xUaz3FyzK0947ozE9fMt4AOUpoGMpu0D7JCzJrafiOSbMP2CaZtnwBHyz9m
8AMfFN0VWR1ZFUgN+JyP90jsWP6d0OpsfaM6/NOQQcWjEk5hEiixw+J/fZvjrHvx7FjltWbqZRIq
4sp8PaPQOX1sbBRKNpWRJfl+6s2kDxF2UJIgHOeaN8pnf3cbdBd5c1AtGLCT0bKWrllmvyyvK8qy
9dfeGsd0B48yL0IS3cbbcfKZ3X7T10kbXOb6WMqLBPyl//WN13baraA+6xIMHUCVtsO9nIxHnMsc
BfIpuKjoh6XGhdvIQsJMHapAv2yBGZkPMmMnD2mKgpJFKLpoz3PTjbEDqvXl6j+/HShZcOxUQ8/6
ScxjDuA1T7nlXajTVX03JBbux82IBzKF2hm3d3tHOlckMycYD+AKXAigF6DtChB2d43IreXs17ek
BuDHarbjEqUtRCisABkAFtrrCVNaSzbNECbOB1eUDajQpOuTfS4TB09ikeRey6HuoEMfDKhifnck
sJki/PVdmKf9TYIPHQ3UFoGHw1k4XV6SHBOcoLGex0tA6vTF6zE37a8cXQAzgXmnZTizmzoK6Rne
IvnaxFFqB21qhwtoXRmHxcDx4Ltuz44e1UuT50s0oezWmNGoJWmybM0ZhORlIhHFeUrn2Rfb3qfL
sYT0KrviCSdhdeQOAnw4n+LR5n/l0CbS3/z6SU9IvKrvTlvdthBRQqqXpvLJ0tCcnJJ9NsW7OKDh
DjGQhI0zDJl/wV1Wwqi1MlqTblT/RuaJ2vLQSQqMOzvrg1pDCLmXPPCvb+tkGtBSAFUCzIjeESGO
PeH1NGgdK1uGxhx3lcxlsdM4WLUXmrEmmO2miXvDGdmqQjtJNX/f+UOdvLUyTirg3AAKN7r+AjNB
5+u0hwfCFEt79p+doXWGvOa8VpphtSzOn7Y56eV1auVC3vYZct0hwg/yMU2KVg9FXebOuayMYbpK
RJW1exo25ZJvSn1eP6+inNc3+hQnqZWFBAZkFoQbWcDQ4nUV+n7o/Hk+wvfojkiwvprr7wxR4JwO
kF6I67qS5fvaa8f5jUX606TxaQuYvsG+4zFzfmq6ydKalZHVsBuaVfdvRn3NsFnPC815Z6diWncM
QJO8H/3B7s68HlT2ddc7tgjxs41t843JcqLcQjAFgUW31YabjESE7akx+mEMaCVNxWSVYgcsOXjn
I9FibAc4sNX5WuGHvqcYP9657dr3ZxXGHJGLZsldhbiVG1F6XT8jEBi7zwFeLNemgD6ytd3SQPMF
0RI7hA1nzdFoeE4dWUkmtf9sb1I3D0ORxk4AnMOl3/T65o2ls6egEf2uoDQ63hUI+Hox7MnZoto5
S/NxXdx1fje2uJ5/n8a+kVh7+M7zrxfcy4r6IfCq22D1M+OBsflEmpPbsKWN7DvrfJdhZHOB0LBx
N0xwyiIIy1gsQB+ePGNb6obTXlHxzpNLx6bYtAnmeEaWt9Ni+zuncgFi4o07O12K3Blscxrcpu7Y
hKuTWKBQbjlCge0uNakOX3C2nbwoQZd12ODu1VYbzZGLtS+7tB4iLLWHbiMdAKW7MrdL78EGpjkn
tAWW9n1JCdx5NwPeKt4xsyvxBs3u5V5ORpGABUiSdNOjznNyr1DoysWT/rBrhVd9QPmSmuVS9iNq
B4Zoi4vKMIZNTLZKFXqNJyey3MVIzsx26IyP3mLhb1hhKQ7FAaDRjmNouvMmY5i3SWxUkY14YY0u
E1osoLhX76lY3Gy+mKt2vJ88vQu2XeYPSC3iBnKRZTVeCOGIIl6OCwSY0R69xKR771k4JoRua3MF
r274lJFbq3wDmKHmy8lIAIEDmEdNnT+nuICE/KVvfewmZmNdsjtdAPEOS9l3zq3Fy+toXDnZlXId
/PDr+fK3FwaJ6FLbBielDiQ/BgPpN8CzRgvOOUSraRM4ots7gZukO72qu+ECYC4Q81IYUr779ZVP
sky1hHyAiD5dcaR0scp6fWUPOnyMd/awq9Bcmt9XKEV/DOa+el4pHQSfvcVLTDQ828LYVGzFKwbh
fVm8sVz+5vFJV6j2IhDIbuCfJFCNVSa25k9yV2Z6J3bdMBtDpDlGjl66g8LhXQucYUM5MUne2In+
7soIwoElJJVk7E8yCaNDxc/3Wwm90BhctO3jKv4uWNNRJiaUQqgK4ra8bWlxvLUfnWAR1MhzwIPv
xCFfh+94sgFAXhrqeQmQnnOGSt8krpjV+ccILvoWuFWga7mxWQEVN7vE8OJyL0bNrSM2y1hcokPP
4Px6KvzdWGDWGXAwg3ZunL6FXDQtIjWTIA40tXNFM6V9Lv0quOpM2lrPI2LxF6s/p8Mbb/80b0KZ
Q/E8AccqdN5PAMe1rfUWBLrYOfj6+Jtlrv2HvjXFw9R2WhcVU9eWUY/52homlP3z7a8f+/RYyotQ
gBDyAhaAST6p7u+HnThbjaw34RvtikWWGA8ldTdux8LLvI2dI5pv6IVOozE3W4wvO9/R3jUzsGWc
29bpwiIOvRslBpthXHS9QElGjO7u17f485tRw0NHEjCFz39O7nDofbTl45Q7zLJl3hSF6y+f6BZp
5wH8RvFJw+woo0w39m+8mr8bG47qIFw94gMVjJOVaVcIBwfL2u9aa+oehkSmyyZnMcUR+mNuuant
ev5YBNIStHZK93II3PrKNRLzTq+gpSThYtBaunKaIn0yhzH239i8/iarQyTOUndGvsv59GTzgg+0
0pWJkY/H3+AbGkJ5Dw4CQMV2AZHjRqBK888ZL/7eWoz8vMSxeozgPqOy++t39HMgRV8GmrjhUgEi
hJ/ciCmLsW3bqt8lARK7zOXKz/qwbEztvDYbI9ssE7YjGFznYmovEjNOt8imJNb9r2/DUFvF6z2M
jBJcIedQNVtOw0rQ5ovTIUa+G9xmrTZdMVjrNh/LOA+nAHHjjQc97mvTTZUXaujgfAbBocW7pSzr
6wJL5nzPnK8/TJXhDW+FPDUGJ/eGogXqkmii+d5PjP60qQbavmu3IxtxrW06+uWVpi/9TafrySWp
BaYtMq8/aI2/tBsHIKIZJrlT741mqp77rFuyN2LeKawUg2tij0HvkUzcphx3EoVnfUREFnz1zp+E
1YeTaOAgBAJbbsB7iRuus2/vB4SYv/pTidT3ivdbhNwtx/catSqfFE4yfCPBuYuaGfhMCA9r2Uqa
qUBb0KndDYMZxG/d90+7BxslwnrqTbuQf06rQya9xZz9oNzZk4toxsarpir7MBgDBmDE0sW7l/Pc
zn9KK6mLp35CwPq2tuC2fXYKQyLIQkuKVuIbk+/nuyIPB4YF0YNF+ZO2Mp2oVrOQ1t0JvWk8LZxF
OXDO1szOz96ZCNa4F8MgNI3dfSEvfCyb1Rvv12mAmr/1qgar7d1soxD9/tc39lKsfzXzKKiy00IG
4m2j/HwSx2qalaNn6/EWHYAeLpfFiY7Kp5WMxVSEszfia9aYEFencKTtXzzVujlRPTjAhtD75a9y
vaWikRd6ccPnZuesxftDXrXZNNkXC4YJvRNiDJ3PZ3Ygcv1P1/U7LtUJX9ki/PqBftoRfMOixsCG
Cb8alamTHQHj5YzirR7ggMzXo2g16M2lJms8uQp/6jPcKGNskqLBW5v6DTsM0Nav1zFoRaCTxFuD
MKOsMU5GMzb72SKY5Pul7eY8eDcXYmWwgklT5n45Z6xGi2YEZsb5S2aNtjeeo2W2dg2O0Xn9DkVo
V36eXmpGuJRTc0KjamKeGEOq2pRDVjazH2n6nOj5mY5P0TzsdUcftPbMLIjdj3M9N/l3y2u18iFB
0tn5nHfsx3FIldR9L+zERdRyRqR28SOj4igWv69gttIsO9heWgtXaDCaLhXITqx5oNxa8qbXWdwF
hL0yKuw+1ySi0oHil0xVo3eo/5dDVwZ7fcgLPr4s0PP8DfFSXRoIWsZPfo21CVaPXqAmk8G5iv5x
FpRq6kBspT4FdErVxObcTigWWkiD0U9Ncq1lslDBr935Hq6GO83A9PRx+YJGxyI/ogG6GPWFjbkF
H0a/kZ+3s+7CGcKqUdPyOQLTbyLqQSS3bRwazI7HqKDDq8NlqhUCsbMiZuQ2wwjaoYzawhXuTQ9C
UP0dxzvDOfOrKhDreWFL9Ox3HoM9l+80yD6TdachXYnl0ZGE2bp2HCMBpdlO66j3k3Gyu5yACNX9
rW6MZM83x7vNOiaSsVvX2aMGl88Dtgahy7kbt7d1cEFfxAulFowHViBgTpijaMXqjPvG4JGZRiVO
kFhSUWNE1hP1YfB+qEkWO5Q0cdS8MLA8Y+KBcwkY+tlCHiPYHpUSUnNeB078CI6VtHtpzD9SMhCs
8MJt8+9BchDxOK79ZkKCMipAsDEkcd2pBXz8qVnWkQHyMEF8wUt0QfOIeHvp3PsCw8VHICW9vMGx
LPnu0hoQH0p/ndqnbERC6wrKdzVAcey7IdaB4qypPUALD1Le5VBo6qJzCiDDgmBfe09253TanYGk
FY81d4t6W0orvHgycBFwPrgmhdddmy3jtBmwRx0esfjLueXycOepTf32yYPruQD9ywtSjrvWhOMd
7KWmGyIO82GlRbgxZs9nVchGV3HalgmFo9D3k869CYIVNadzc1pUxRTQFvzKC92uA1lem00QWyHG
ab3ACBI9x+ZykQh4ZCH08UncgjMe3XqbZbr09RDx83W+QlpAYh1L5Q9hg00XONq4T3oQQA0vjmIv
jNaaneVhWuidPyIrgAhTJhsiUCgwTZzn0DPXxvqyNvTlZZSzlkh6Z+BMxRrl7ThVwwWHJZ5x53VZ
w9LSOX2N93qJUSu7Na4e62NLk56xBnbFPEAuXf2a3TF5qNTYTmO0tz4ayEzBEtg8f2nYSNBZ28zF
tVG7Kb2gye5X7FcZpax2PfsMAzvJZPOc4sV8Kh7Vf4oRayIeVQuK/PthlVlyVB+yOTyzbs01yMfs
/WpNhhaA6avb4mmoELGC1J9mC2uFEKNeembHvQprDfC/73kPP/WTocV9dxastj1+GQl9Vr9J4Z4H
Zzn6GfF9PSLBiVLaCzynbEFnP+swwhzmUZKodTGjeJh/T2gk4AKYFdIdsSCuRrXbTYkPeAVJ2MK6
wy63zx5bc9CLvdFRNPZD6HdgU0Lbapb8PRFwDO6NxUJ9kGqytaKliM6y2VzFHWegLjq+p9VpFbqG
31Y8xmoe2fAPD4zZnxeMOHUZU3A9LLKj/1fa7fDNAyo4fOyLJPMwPrcmGoM4O9YI+/ld06711pja
od3aCXPoT4TAOu3agOZb1Dvahn5/J0VQ5mduO7spMoja0OAHOazaZSEH9GY3fplb1Rnwiza46Sm7
0svCrV3m277UtAnz2DaLk0c76RUSFh0ECrXHJWGBePtXT4Pxq00NSTAzmT+gwoENbLimfd8UG3Pp
1Tqa5LAul13QQeLCljFRPR90J9RW6Y++sVxKxBqKJ9wy1DSc66FzzpNCOMu4i2OtCu7hOQo+SusF
LYMzqvSqr4G3X8GAVg4WamUU15SMBwILRiaUkjGRubKGMcuumLB1d95jDWSEhlFSuUE8vvH9C3SC
fBY0XqV0fXFhzlSMa4U02eYs9iJN29SBLYBCHTc2kgvkCvdpa4lEUKbsjfS27HA+/7quQu3Xx1zJ
NmIVro97eVHmCqtWa5NaR+myKHkc1r7qEB233zxtVKJw3CTM2IF4EvWGrdKlQ+KFRonar8ba6vgY
XiUqiFcDLfYY5SCEWQN2o0xtqljQqP0Toc2M11XKOFdDZXtq6R93vcYys3iI6O/GmflXr87FJoIr
eO7cB1qIP5LpRTqjvs6hc2gSlfX08s3SVBt6gOEqX5k4i2o81b6vMZZ5qZPEyGoCnAg9v+Q9IdCd
s2Sx4E0xuFv0eC0RztfiTnMjdATwO0uNpmiJzraYWJUdBq5EW/uQl9IfV5r2gDmDetkI1qBvXeQx
PzeXUnY9AWLW7IYPALZX+YAu8ZhD0BxvJqbSUVik8Co1b8hr1NLL0InSENjEnkdFoMMVvEKvbUzP
F4oOuMlkpdpAnQSxVh0q4twmnAwxaea9VJ0Dc+BDYfZaWz72/aCCVRAjQZF/QcdSjXq3emBOsJCF
r6BcuZx1mVCHGSrT7+ERjVJNc6sxlICRAL7NvGgsGDLGzRFOoxeBegoy6pKBRJPItc9aHcqOcWt2
JSydp7XurN54ByugYCiabHR0zcAfVuPbsVSVOrkfbqXG+DJSdeqp66dlTDs001ylwXpMC4ysyOTX
FvGn4cOiWRaL0Y5TqQrVJUfSyK6kCsOQJzJ1062tckJLISQkhvE2yMabLE/Z9pUVEYMsgSbzOo65
R2b2Db+Pn7p6yAoryKR5P/WdO973fodIw8UY4CuJT3WpvjDuUfloLh1MjlhEoAm0mdQqDIQwXTrq
BAyM1LF/sAI1K9CfUs3LDONNbu34FV5Fsot4U4snZnbjQMfkN5dUVCwRrUsbvsZoMoj5m8bKu368
bg7zGalH9eoSjGHVrDgAQqBZuNyWVVnkAVY2vlwONARfWVD6oF0CfqzOv/cCA11zQ4YPgFPNEPWY
edlLsW6mfCjMS/C1QinL61mhV1vN0rwEBi0wuUdv1Pr6U5DGfvfsoSMcR4NR67bcB55o6092W2Jw
SrWkwGw21PWqb8czrFXA9TtV6QCk720yz01Oq6f4iE1Y1xt4CWcrGJe0o8yJF7jAaOUWs7Z1+Yhq
Jr5Sm6FP134MwVTCLtuMHW/Guk5lwbEDNz+nwd12bRZtHLZMaGwDPszJgrTrB6y8qs6NFrAzw7zx
inj2AigTYzVvu5kmUxAuAEbQlSxKJtQt3+tQukglXh5/ZjIdJZotqbnGOOtKUXjGlRz9Jm/vfUA5
erkLoHg78p0dFLM/7NsR71OCXZY4d4ZBwUqeFYFQ19cThRvfdnje8ZNdGq19FsPVrbRtZZpD9a4V
Y6b7ZzPcE7Fe+N4ia4t+PA4vxnYVfZHFUYcPSmfs6A3GC3tknTf52YyvKfeWdjXIhCwM5tWg+1NZ
KTDovzjbE9NbRbwcaO59fMiajyG7zcwAWAy5jVYSiV1XxXjaOYExbaWfL/mTEK0DmLmKBeJbW8lx
qHqf4wysA+EuSpDDqQMI9CMiIuAbw2koPVeGQ7Aa1XItQS27IL0BElcRyl1Oq2NQlk3S/+ivBvPG
zeJemDTWjQwvY2dQ6SocP3Vssw6bXD6zz5SRmS8Lj2AdfqXWExtah6ggvJYbWrHqUMYBRBAyDmdT
p6/Vd9lCB/XQ1w6rN0c7c51v43iGps6kDdjSmSgkk+vL8SQP8pd9oeQzl/BX1F5vLZRFLMyt1UkX
yzu1e7uEtSHbBOD0m3lH4TfOs5tjuACEUbMjDC1WDRbNAOI+9sENXcy0v0KLGJPae86J8WjgZ2Tn
NTx1A6U1JGm8UYV2lMxVjpn7EMGgEfnQe74Trzwiezo5Ziy/xIvrlnLjNsVLThpXaliOeAn0LDlm
WYmvAh60FI89A4ogTxi0g4KlmnWrwCJ5hWLhuCsGO++LM9dt08XfB6DK5m0z6HV3Z0mrM3nXA8NG
1GDWoD1dmOyrCJfRqT5u4+AYZ2Lk4kDtYFwOxxhNiMTo4LW5ot70wh9TLFg1SWTDQZhZFq1psPIp
qwHEdWYewnJG3soB6ZA4I4FFyabXLAXIqQNdxbPqEPJkWgbkM8fN9UhZKBBOLLMQmQQqKuGRHtEe
Mp9MxirmWTBEGWUTRUyCqjyk60mMq2Jz3tCtUQeKBU4D/XpLlRqMWSni7/0hG9ggfGGoREuHht43
2zLTgvQSPnu8mF8WLZinde8wwPO0YYb4wXvdxlEm2dSQWZNn0O0yfo+8ZFecrVmqIQg95tpo4eDA
/Kns0E47G+V1ShRGf0aJrvCfKRPoD12DhP2XdLIUDgrRQj3f29WYtQgWJfHy2MZFNUWru1rrPmml
tT6QWq2dthcoNM/ZBTJXRpdtcLxci8e5g9X62USwBC3YMUV8iuIywHIRJgYagW0IfWpo7rOqW908
zEor88+oe2sYpQYrFldb2cz2kxGXs3mu1bLLv+bSNOgmrI23R38OY+ILWa6je77KURvfV3TkYjQu
M7UuRZ3kDPqMmnXyPV5HZUaEUFpdbGwgKy5nlrJolccyEQtJx6rVa2vDNonI/7U6msV73ZhlXVMj
Y+RIHpHNEMgFZLqBNFPaifXr8cR1zLJJA1TWcygSHM4rmoW6GGFuSDlVJkFLAu9ZHN7xd28GAHQR
5gAek1IcDuoJz9tsDvN/PuRQyDOpVTUvK+XGieoR0yMDfFk8HY7cRbyqVPOY5x6XhOeMKq3uoAUx
azXAwfpnygYYzI9L5tFhsdV7362W305L5HgDPLQQ4+tpxNfH9Jlhm1SOx3REpdZZjuREsxHF2udX
kD/8/F1j+unQIpmnN9WFN67g2TdLMquQcWQXaBwQuHxgtzOLv2jwF+YwE+scJduuMDpS0MEICsCR
MW+4Uf7zMWumyAYj+U5cKglda7sYwbbokHkEHN7MU/nAknIVirxZeh0pMgekyHmMRPh0wwtsp5uk
aPzVRcjQWnXKJ2634iGJiI54toJgEM/kEkP+NfW7Ln/EeltnGgpMPPOvMoe6h6W6B7YHWQzP7e0h
GlZdnaeyZVK4p7Ve6+VLCwGS+53rpnWfcyAkGaxMAUGIwzpiyrwuPcGbwAqbdtQNZvlL8chTXIge
6BQIR4yAtVYNR93NOoG0J2MgN+oyhx9G4ffujbRitRPMhlnzqo4xjBXnU56AgG2R4WRGZxSbpXDi
IA8Np9fK6hbyVccLcw/70KCjj15G5SGd73VLnTbixVNS3IGxkos6msmi2LQsCXvd/LVJq6ITw94U
ag4UhkMZxJ3Mwe33CxzUDE4kU8e8goagJl+GrgnbdzWQUcehKSxV0OjcVqAJHtPZa7po9iwMZjau
M8dMzPkIHqQIXAbUPKqFydOsRhngNToERRtslkMNoNJrKiZo/nCI1rqZ9RPXSqwqCjDtlPAnxlH/
uLYZRF2Alq1742EfzbD5JTnWA3LDw/hw3FP1un0pnk4APRd8EuN2+RrbSWcMWwswlxq0BA+ldjfR
F+GxSbnVMMXprBGZNZ1V3oR8VLQRW6DaNXvDXCS7pmVTDI48zawYDD3rDSFDUczlUG/nwIo1wQcG
KNKXR2gjzdgXAaKeKLkQKg+1POqwZA4So1aCyPGwmIyx4EhRDW61AiupJ392Nlk3zkxgVDndZe+h
6eqTJi9LTDjphQMhKAQEQ0XsLDMhdCOdKC3XkSGlUT8xw2LM1X9qv+GeKOZ1+Koyh9KKV9cD4OAR
Eg3vuwL2Rc17zxpL/aClNRzJ68zLxkp2EWa86hSSFaNnXTHuTXtTSup9zyu8Cp3cy5jXGzs1J5Qt
UdWYZvPjSzfj/zXx4N9RCl5xFf4tO+H/Q+KBqdO9/ffMg/uByj8QpgOJQTEVXj7wF+/ADX7XdbrN
aCuAbYQv8BfvwAh+V76myETbOPnYnnKm+ot2YPwOnQWUKPh2HTaswogeaQe28TsyBgZoOnAQ9MiQ
IP8PeAeOAg79T8fNRtuG7hR9dYVaCGi+qVbhD6iK2IJMuuQBM73V7WQ31HrmRtTr++HTbMu2DMc1
bwu5a7py7W919GXd+9j38xzjWRSsb8l5W+hCKZhrvyI9L6rxDNUziYTfAl4KbmKv3xUNRfg0yXyb
6V7mSwiTO3O2TerG7p2dOnG846ykpS1lutrv7ah2NMAbO4EUalpBQHOnftt15nDvrFDOSKc0/dav
e/Et0JGCum21IL8wSVdJuGhp6iyVzLX3QdJNehTbg/PJGCwpQjMPkmqjTzQBqXS25bXC4mYhcA00
pSZb9lSmIEXqoZt5wDjQqijutcQ2BbcwogShm/AIznUjX0t754qFoSoxAauNUFI6wITvh2l0e3gL
PzIx/u7dOD5Jnwnmhszk5N10GkVixgwLJ1yaAExQpukFLwQeQVWgHPoGNOJE9k7NBcgfzDXj5Q/w
kJO5kCWCKYcfWpiTJtsh2acpEFlI7OmrblYmfnky69JLwMtL+W0NhPEwEu0+wdJkCiyZmN/qVL9G
a3BH8AcAS8Jc1Pk/rnVyRyLR1jxJaiODYItY3MbWGuUXs2ocXHOLZNzLsePd+tTD3I2JY0KzRZ0h
ees2TvrSCBDSS2Wh0EnFoDRgab4eGSQTKEyXMdSFNJYl+yb0PfMdjZ4swMxGTvrOxiWsCwE268Xl
nLjWMxlrR6hnqw+LAnNnzmqjCB6Z8r6d7Mt55BgfFiCG1j/ZLGLv3pbWlL7Hbm6JvzkjdjROpJty
Ahr861n1uiusnoWF7qiwgng/0n0nXWH8ONMlk06LuV7mN19W6E9sw6lV5m/MJ4XJ+DG04E7GRQDY
g0oyAdufTF+ntmJmR1wxaN4s3Yj8c/FucoRvvaiu5gzaAjWi4Y3HO100XJUlg6QNBCZa4qfaQZVP
KQ8cQZyEvpkkISSXZYecXLzp8zfBgT89oQPqCqk8ntGnC+WfoFISaC+lSa0pDWO3nNuNYVGwosZY
jz7yQ9IxyT6meQ7eiAuvUQW8QaDmSNuarI4Xt4mTy2Jg6lsYQuAWTUHPjWawhrcVPd4hREdfPBpL
L3ayclv2rH/tav+LcKQu66JGBWgEGCY0mteLYDWraWlQEOSy+rp2kQHZ9XoAlkmL1Gjsb7++mlpS
r2aPi7YX5APUuQF+gqJ5fTVPFiaYMcX1R2ltOOv71tvHg2XttbgMbgWI7m3lWusF7gTzG1OIw/5P
F8esxwnQRUIAjlzp5OL0mZBk6rARCNEOauskQkRc1PeiRyH6qcQ9UGBSDa7D2fvO6klmWVL0qLuP
Wok2PKcWw6FNK6RrpBHVG3e5Rc52rK+X0YIYoNfoT7/rUDKc2CYLU+aQoGj0rndTg8XSPuYFV3fN
SqN6507otGPWFU/dct9K3V1DM3Y1926NEez5btEWcqYzHWrzogrsnr5+6DLO5c+cNtfkw2RPox+E
OadHtNCnzLRvslo3uruaWi5QBDNp3DyakMbwLnGMWRYzmgyq59GC9uRyQ5vCrrazP3f9Al0rM1dO
Z0admR9zraEleR7YSWWj5Z57eHalK9WEMMXr1gAU4eEgRDVtnddPg4+bwiYZndqBYNAmrh3p3gDB
5rwtwW5fykS30pt+9Ot87y5USs74Dixldqk2N/EYFVw5/1riFRBfmQkFzE2BCiehQ+iu5jc3uBz6
MDKYuR6VmXZ2cOyU61gBXwAogIp9iA5Q7GyRQK5m67YiA1/s7zhm1FN/1rUV2kPU22vKfNsaEf7U
iwYrXiCTJMu41OeoJ2g+HI4qGD6Y/VQs3wvXaTnTYxPktV/hRLf0bVJgCFFmzWhHbimpauKZzMaT
NG3WNH/G06ysL6hNkJMAScs780rjvAo7HWZeSmfL0OdpC54jL4rQnsTQUAf16/Kjba5I5+Mj20wX
nAar4GxKpkqPHM6l43lagym5cfUFqeZQq4NUvE/hPta35C7t9yoHEX2f9NqUUnsBo118EvTaUvZ0
3DpK6pLzol+TFWbm/VIHgXU5zotodtZggshp0IxxLnzpkB4hQe3QP13afj5LAi8udriCUbbsjaL0
oqyl++pcoO/fP2BmQPUAecva18iOgAKvX2lkxjMZJq8MZYLSb+xiPxmcWeWVQAETU6u2RnG/RQAB
a7glROwEPojmofY8dF7hXMyiKsrzqWVLmaOSmvvgJxd+ojlet/VydNgfPM+qhsc1rVeMVLo+11Oa
PJi9MGt9o5p3+EmXrR0KXacHHEpnsrqPphxs/aIZk5Ge8BjE7toAJCyxRftvzs5kOW4cCcNPxAgS
4HplFVlSabFsy+3lwrDbNvd959PPR89hXCyFGJpDOzraHYJAAIlE5r+4PSIJlkT4BQWXIzXNHBMu
OevJrUSriRdjVZlmCHQpVcWTbc58VAoPSH3+EA317VvWFes2PdA69ZiHtDHOaJOQiyJbNSXfJpGo
tk9vBmm7SpRVcb8gMzg/mLSX4gP0e2UATw2wzboZA3WY7ufS0iKcTCwtfNAMO6Qtk8Vh2j8MSV5B
7xvHqOwoLI65Pt1WoDkC+0fWhEH7KQCSEdOaapJsmrmHx64YXHsKnOhTO+hxfGPSRB37cw4g1LwF
TY24j49hN5DOdxBOwDCgc9NZ5Xta0lOrAFyRBAn4JZqefZ3HUXSfewUIrQsaQ1P/ya1e7e8sNS+n
W6WRXfAAHrr7oCMkqP87d4ZF6eH1a2KNxP+7JiC8ggknzvJ0AWRHirjJzIIC0xeexZa/+mod0BVu
b9u8rI+TVeMkB2Jw5264Hg95WguuOBcDqfcV+h48L/WN2YFSNeIUG5XtTWmppWtL4vOyyD2twMtr
cJ0fMH9NB/3K+xD065oL/PU+UwJzGLrRdvyKEtuB3Tj5MM6Wg94F7b3d25pLjc8+KqbcJUet+dnl
p6Xcz0WP0ayJQ5G+uQT7kpQioxvmK33URmccxMVEby0L7lQ1qj+r5jDfgr8BEVQ1jXEIE2o4fgJw
OqVlUWg7EPKrtJXEFSoeMHJguxII+eWH0EKpxPaYBL+jOaTJ3mvi1rBiubOdrlIri59t4CYGRRSi
u7MZxeiXdkFFpvmNxFKDICEl6sybNBmcYYYpoVdLKkw+dfd6TwF/+9QBaA2xiwIB67y+wzYLbSJQ
icVpF/yuOWrDIdOLIj1BFE4m2ifRCDQTEBDkvaZbeJ/CysR/L1HnL285TqSWjK4B4iL9UUkv5ea3
mAAPBNjBrIlPFPAgO1VTSNf7QANcNg8170P4ehJPynrnXG33uemoumY6FuEL8rP8Yzb/1z4Xkg6u
QH/uRg7YrKwVwLk72aLXPhSEyOhUtlQCF0HfAf6iEcub1+d9mfCtxwyW58ooQ/cdrJUpL3eXAs6i
143Y8meUzm8yKWqw/2P0GBQkSjt77IWxKOwIAgV1HOCSm2+cIYMjE56pPjm2cx+SabmTYaRPeNVN
3lunxRFetxMbGkKtuh6qv75q1qOlPRu14o9RaAGpol1yR4+1jl1VdtUOsfny7PwJVdyy0EwpWq16
GeJysFlgD2EUYXhqk8a+pd3oQFwvGldUfXCQdkGJskTJfycuvDAqGtg8SzAKQLZ/u3LoXJP8Sl3x
MyPr3pdCjLemOfdHManiY6bYEIMUpOZ21nBDaGGy6AhAVNZMlD8coa8Vwr+/rF1Y5CL000+ltQDC
yZNhJLEXc5m5AsoNWIFQCcKDtpT94mVZlZeHdlYtWgBqkyAX+MZ1pjSCGAa/E+QarqbNlgqh7IQA
fdMTQFtlPFR91mBj3KPPaMx13L31k/8JVDx4IYUjvbNFtSdNpHWih/to29BP/TjNaxTNtfGgg3E4
2lbe/gQtbGc7IeLq6oX/yAOUqMSFxNtsDSF/bWZ9qMspArV9GtNJ/ZhIMX5QC0jBh74Hs0vtxtwb
8TIms8gWuhWEQ5VbEK2GbS1BTTVF9uSA+J9qnmhyzA6VhC6o6KrPbOovgrb+hxzc+31ITvf+9TXd
RkSWkaIXx4mS3EpB31y/E8JiWU0//DTT1v2eZhrlorhsnzNdDO5YtJo/KpUFPj2ddtZ3QxxY5y0E
ajerRi/lLn3LNkVYDSGJgT7i0IfLKcaMFbBJ7vzbLMOEvpSeHxbEpegHVbGH/tp4QyPSPKWq4SBM
a8Na6Yfh2Aeiane2wFXoZBvBBWIpJaU4CPmXW4DeH5dD18xgpabh4Bh9dVLa5fuAyeZO5Lz6+oyE
er1Ef9qxVoWZy5GMuAb40C44DcI6RPdLqGcwJx1SfYbytVOi9n6amV4SgKPfGfqlSeLBsJbmGVxu
Kx+lHhaNvnr7UVUj0aPBh5RMFn53+LY/X99jG14VKw3BSyeBdii0qALBh8tporgyxYk2aie+ADJ6
mYYESteUpyK38a7IzPZQwgc6CNBwj5Mza6cOpcODrTbqx2qZgbJm9WcdyVlADW1xcGB9PABKjH4V
irkXdS5XhJQbMwfyUJQYqH5xb27KiV2e1wxkoxUYQ9U9Z8qkL99AgyAU2IdB+s6qrPYDXkd2ZuDD
oi87q7IdntC6SnajkMh1ikHO5kultAGHzDIWfwRZdVuAqnlv1MP3VIuGExWEbMXtOucCj2D/9TW6
vOBWMYyV8kbGq7EZUYfa3OFG3k6pOUWqb+la8TNT0jE/AphUp0MOswYVV90c/olpF316fdzLcLuO
u76qkLhyHJxTYN9ebg1NpDizNDPEuNgWJ4ru4ointThlUclKt2N2+3+MxxpzsFfvoS2HtZrlRLGH
UroRWO2dtdjjA6oZ+qlZaLxqk7oTXl+anlir4A48UO7OTShRZNVkq2uPbwLQfUejladbF/WG2/Mi
p+xmBvrOJf3iiKs5MKxJtq9cd9hf91fZSSdGLFD1RwilR9WpxWmmbOjJYEjQdtXLHQLYuiP/9377
7wKybhrpLJqP5EiX48GZGtqpEnxQ2BFuGM0oOfBfjoM52//HUBLa0qqwtPJGN4cDgTzSZxEs/hIU
kdfOM9SMEnKYBwQzUN50Cfx3XkRHC4FtWIxwBS/n1WmoZKKUqvnJOBn36FjY92bdYMJCte7D63vy
+hNyAa5Hj7yWi9Da9Ery0TQX1HtVXwyO5TmRk7qqEdSfUnRh35Q9r7NCVcIxCPrQuK9zjc4x8irR
TNWH7VV5ht7rxyaEHheNPPlVIyo94kvqv31+PKvXlWOJNGMzv96MRnWwO9W3Sxh0bhfo5fOkA7K8
JS/K93wdrkMoHHUUGrhtkKVBweNy4YTTp0OENaMfW0pfv9NKq57h54A9xU+1aWV9zICoTy5VUHt+
xs18kvHOhK+DKWWEtc/NfHX1qnxjpEKBH9ZrvliUlvZcPh2KKqv8mmrAoUos09OXJHv70q4vPYKN
5O4CT3s5b2vJcmGMDFqbVuytJYDbkNsOWxFkb2oMs495PzdvPpI85jn4VKm4Na90K/i4PW53k/TB
W34Z1Gz0tbnAIzm32x1tkpe+6ZoosX3pl8AXv5ye0sZTL5VS+qokGRdFhtGiZpIjZulyGhSndSVw
4OObdy6secATjo05Cq/3y0GhBRiJsbSS22mOjp1Z5pSKF6yms9rwXh/qOm6zZCoNBYQ+uS+2Jb9Y
Us1VzBmWQZ6DHowV+TgCbL4PJiX6kIk83RnvhaDDDiXvQ8wBCr6x+Z6IBg7KmDCeKEN51JZuetKj
/CeAvO7m9ZmtH+nyhiADJLNDRsRBpW2bWtA7GpE3mRe/cuLui9qj6oUCXpHs3OzXw1B5oHRHJ80k
o3A2a+UsbT4hf6j5rRrBj+CWt+VBlEJ+fn061/GFugogG5IkikjcDZd7Ar3JSWkTHVZeZrMnCEQ+
LjL1TzXKK9TwhwZSnTn4iVPvVWmvt8gK1TFwXaPpTBFJXI682GDTkdIHr6+Pig/55bdNg+BeGcRX
2ATm8fV5vjQa5UkalCaPbxR5LkeDNkwjgI6Qj5FFzYvL6kOvw0b0ILHNPNfxbLVvHHEtsev4D1HU
oUJHQng54morUObh0tEeQ7R4cLRfvbCAFFaBSxt6fOMFz2hc6xTGAL2gl6Vvvmah5YNTqk7n9QhM
I+k/qicFd4fMzTM7Kd6Ylf0ZjExXUntEc8DcfEyDp2oZdQxW9SI6icpRjyn6F+cFnxVo6KW5c+Yu
awpreZnJEZf/SPggAri5BG0kovC61Tuqyp1xiygo4ro42xnHGWbpHeO1qFc0wa1oTeML/1a/Mbqs
46M6gpIUhSvw05uP26akTmOidF4XZtOBemriz/R33RRu4s6u2QYy3uhk1vxDPsOLbfuGnpwhAP8g
K2/EU+brkGQVLi113yZnM67Sp9cPxUuDIezLhUcFjJO4Ofx4U/SAgnXSJMgyd4GdFp5T0iHtnLZ6
+7woN66lCIPNibbd5WmYJLYktalX3oI7FeIxDoh9VwnQxHXLsS6+vXliXNQcPu4eRrM3C5b2ZgAQ
jLMX0lL3eSXZ/6S1k6AVUOgfXx9qe5OzYNwGgGfYFzy2t2DAxELguQ6szssDbAJRHbjlaaF7KGTw
LJplcqiqpdzZj38W5u9LiEEpXJL3UmFju2xjS2xLGtS4JHlW5RRPiIZmlbvac9wsI03eINW0O0v0
gQ8CTg0OlOpmrzccxW+NqTjQClM/qlHf+EM3FR+RVKD/l5XRshMlXvgyaAVRRudVzEV5VYxz0g7W
O519oZuFX0zQW6BolbMH1cu8MZE59ZtKD7O3DsuPM9d6J9V7YobcBKcO7QkJbmT0wE4g30pv29Ub
1AdAcC23atdQgtC6ndv66iCtY66gQ9aFd4G6jfXhpExRWo6ePmfp71j2jt+SPdyWldq+dWuvQ6FM
CUx87alu8w+Z9GVkAG33Rt1Q3CzPcCLCp/q2mK10J0nVOZMXu4yheOlzZFEgISSts/7r8R0vS73U
pjl6LXzExwR/noOqBuNbD9A6Cu1DtF5WoeEtti7OliiuDWv0glYGp0mktT/FFsxB0+F9ClztrunE
4r9+arfpAKeG6jARiRMLXslYb5y/piaNDlmNKpw8Cbn2VlqB8xFYYYeS8mj6WQ/i/PXxXtgga2l6
LcAS/EhBLseLg3TStAThSFONEt+Os/pEQJo9TeT1ztSujt16dwBERXyPdsNVzU9UMCNRLp28Uczy
JzbRU35IZIFkdRV3z6WuTqeAh+qPt09wBUaCQFsLbtte5GikA8J9sCKrbqoBKSbxsQfOcjBXF8L/
ZyiAkqrFrcUkL7+lnhdUutFO8JCODG8WEw5E7bTOMaevvhNLttkx2wS45/+G2sQSK4CQht7I6ME7
q+4TKy0qFDyDFiUd2YEQC6InZQiTg9KU407Ocx3j17FBqwOWpHzPvrmcZpPYMA77BZ5p54yuSpZ8
62Cm+oTL+wTOOOeDu0XcGh9K03QWF9085wnRs+md2jbtHXdHcjs7QXWE0IQ8TlDRFOd1C9Xo9dV4
IUjQ/+bq405HtWu78AHvSUen8IinR/dbw//zecB8YidGvHBcV7cBIB1gOHmjy8tvsZjZamnLkreD
lZ4rQjB+d4G8hz0pPW2atZ3qw1XCybenVYLS1/peQH36cjxQVhWRdWC8Whd+29HkxiaKGrk1duyF
HiHJEBFbpJVhu1RTcXr9m750hFezcp7PJL+kC5fD9/qSYhELtq3GwuxBq7VBPbXwox8sOIy2a5dZ
/w59LkP/r0vGhUnG3+D5Fz8zb03QFGsHbYvkgNg0omXClsuAbBx55Np3bWeJI8JwDc7JyCi8Ps8X
9rgJbIJdxzGG1aZuztfQAnJcTG3wqrrG7BGb1OQXxU/jGYLEhJNK1uj+DCz355CMw7FCgqE+KvBH
f5WzlrauGlUdbIsg6zDdm1AGAzINP8+e7O+v/6LX4ZvNwLuRahTrAZzmckFaNPgpTw8D7FDeqdWS
VppnNFqpHeCuyGAnLb9ehjWZoJ1IbQj5O1wyLi4nDpuERI2zuUzVwQXJsnyFskGUCRBxGAJFe//m
2TEKF+Gaw9K82JwurcqWbFjswaOnJ5pD2DjG/KNutSk5IMEmyrcPZ/158VONlqAfNndvp9Nf7/Ge
8toqTk8LvbbPsP+r7/iJJsnh9aldRydbE5QYeDoyQXbZ5acEUzdjywV1P4qgVIpBl4CHrfHz66Ns
kA2cUfKWv4fZfMFWH5sRra/ZG4BHHVuri75ojYqCWEaC/LuWrYWOjyy1wJ2x3v4VLpglJU5JX/z1
X+Rqn5LV4GKxllOoiFMVvZxuxhNPliQGvha00TEH+HRTRoGKVCn+fa8PdbVJqexjpshblcq0QyJ1
ORTYXFkaxCAfEYThdrKL/kOsN9aN1JoE3Tg13tk1L4yHHhYvSFoYmMts2yVIsuAwg9i3b7dGcY9y
u/EP3E7nDvN04yFaufw7F9vVHUAaRU+NP6jDaXzYywnydss6NMaEP0EFfifi0PygylT+DnV4KC46
Uc7kIg80zOewd9T8po2VvRfUVfqxjo4sLjHSWVu4m21FcufILB2EHxZR/bWgjfmoUh74orZdieHs
lISrgI4JTUPUO1v6eifxLZFxp4dJZcCQmyTLisZeD8xZ+DRVVlaT4bSegbzEbZjPurOzl67uO+a5
upargIMQmN2yXqrVQFBf8BgdJijnMRjkD3zR3/mMYY4Bse4mQ3T9+Pr+fWmCdA04j2C8JJjNy+VF
aqMauXmEj1Yc+lmz0o7HOmst40sZBqq9c7O+sJlAg6Jo/ad3elV6n6SjGPrYSZ8Xa3zUxTzdLbVd
HUtNVh9hgze+GqbZwwB1zc1UUf56fbJXYZCNAiQVEhZdDZK09WP89dwJkyVY+ipDp9BM83PQW8Et
Mm3dzjJeH9EVesNpgczBXbm9twq9R8OfsoXviFWdLK6S72ZjKffpVAcPUd6aOyf0egmJO5SuwbZS
jze22yaq555ceIRWWNKDrhtk+aDEK25Ov+HNu4WjQL2TqhL3EX3Nyw+Yl1XnYKqp+yhBxOeUQuct
75D2Zpij2X99ra6+Im9tmKrMCOgfWdF6WP5aq67ASRtlW1onI0BmNwwt0zULu3hCrf09ph7DW6fG
eAieYjkAsZbHxnY8S8SdtXSaTwkj+KSCFzuCiS9aRG8a+TYjGQ4ag1kGcLs/5UawyZeTU6xcx6Yo
0fxZFPPHDJ0HkkuamIWYKjdW0u4T7xS61OWyZ8xyFWMMyuPrW46QTqV8SwxFohJVlJxpgnys7qsB
gyecpowTkcf0TKedkX+DL/r6Wl4nBsaKuyZfAzIE7m9blu+UyrGWgvlqaRM+aUJpDnqMrCHKx7Gb
RIrqlTl6bIOmlz46t8a5Key9W+TqmPA7cDrWZjV1bHCXl99cLcZQUcyKBUa7yatV7BpbY8FzIQr2
2nBXcYahVvFryJIr+3SLqax6RQQNbA5fBE76ME5zeLck8Jte/6ovLCV5I2eDaptFm2wTuhUMy2zs
qOgNl5HuR3GQHFIAlv7q7XsXmrmO+IKx1wV/6Sv+aeWAnAWwsX2TmcgNx5bNSk6sNP6PuCcC3ogB
i8JzeX1+L0SAVUccBx3aw7iTbQ6JHeSq01KZJ4tLUFRFWuygWUl7jKs6vldCsdcXful7gnkhBwQn
Sn1qEwEQ8FjogKDfgMCjeCc61D+yQgs8MKPOQaLi5PZmmuyEuRe/J/0/ipmcC+L45a7MxWwmNchx
f7SRGam7FE8WoaBtC7VrZ6gXvieVg9VMBx190GjicijQvJMYmkj4RqbMpVtl3PYu0BXnKzxE/Rga
VrNTOX3hizIiw4Gv5s20rd3kZrKMdUBCM4bhdAybZAH3K6wT7LrmHj3ebzOOKTsFoxc+KNuSsWg5
clFtj3lkIU6E0vEax3F+Ngc98UfLRow4ydvT6xv0Ki81/mTEktcEWgvOFr1QqZMuUidQfQnJ0U9l
VR4LdMjQEsyaldi2+K29VF6Ac/rO0Xhpkit+mpIBTy4K4JdLqTf2XKA5BeInDvIjSDsUTPRS90LH
fnOJmEnyBOfOgrIEZXlz5Ts9TuQyBceUVCFgnxqrsARZvHciaiGtK91ewe+lqUkeqWt1eCVhbw5E
Cmw57GcCTLhuHHMGVxDoQX5D+//n68v34kj0rMjsuZjICC8/IgpJwhyRfPArTR+a76gS9+b7qUUi
Htlwqeykvtenj0ci1w8X0Apl2F68C859MnUI1BUvSl9BCdCLeU2dkILIzmpGk+6ts1u1GKgWmivT
G5mQy9l1dNjROsAqsY9U40bP6PmjT1h/M3F4/PD6UBv1hzWdWccC+81eBJ+FrshFrsazGj5l3Ovg
L3WreKzQ2Wz+NXG0zpAOi62mPiFKkIS+0cHtfEQ7O03zw9SLfHiubMjEN2LEx2zndF4HH219MEIM
+tOTcjYbt6LvWaMVTYk0DALEkbkV0/DHZOp4ZiDAG+YelWXQjdYQp9rt61/khcXmyUjDb8V1gPhd
//6v5NXQrEqbgsHwwxSMP9eILc5FJGy8s1BXssDkHl4f8DoU/YmyNPxI7AzQaZcDZkgfkYYUjt+3
Zer38xB/weC1uKVUpnpJrbQPOYp17hgM5U6M39iRrItPKoCrE4gqwqCxLQpGVofuZj8BdIwqFcHT
0MCwGv0x9Lv76vsyyOkuLyBvxkZh3qsTaNx6qMpTuUzjs27Vk5c7i9jZkdffn+IPhbz1EeaQZG8K
QAO0aBmbJamRXkZ3hmh7L52b4i4qy+WxMuy3FmX4BODJAMSvqHhef5dfH4QbVx0oVl+hKP6xFhDz
D4k9pIjSILXm1ZnuZDu7+zp4USZYX5lAL8mnt4UJFtNGni6UvkyjonXztoSB3EZmie6nE+7BMTY+
fOsiw2QhKLOzeLvzMLuc4aKBpUV+k2dDGzdH3cbv1Gx78WHqlgKZvgG/9iWFzZ1n+Q8lUr8gJoFc
7ERn0SjNcmfua+J30ZDllyGq0a+nPE+Rbz35f50uTGq1qdcaQfch705Z58wpfoBdtGeXdb2LGIdd
zVsXcRsMYC/HQQx3GLKI4k9czNFzrlrxHQ6M+V0Oys41MvvH62f4hWnRqgcvvFaD8f7YBI0WOe8w
0oFdphPfGIkD49GOSvXp9VFe2DjMhmthfVZDttvsVeTxQwTWVQo+GBE+d1OU5a6TjuNdjw3dngfm
dQymi7LWWlQaSTYf8/ILomaJAJ0WUD5ro+h7pDjGdyg64XIbD73SepXRTcopbhB22ImHL8ySYh3h
kHt9RSdubqROs7o1Y1ufRUt/Z6AnEbtK29cw6RT10+tf9IVtwlj0qHjartnuZjvaGrWCSR+4/eYo
P0cEy2OCnLQLPSLyIiuNduC5L463NkRXl22C3OajtraJhrBlUu9JlwDNeDs7o+4d3tp1qh/FPOre
/zE/3u5kgSsCeUueI61tzKabdR9natNzBPDSMg2sQ7o+xubA3DMsvA42dHY43CQvcDpWDsvlrpHp
HEm7tqkyNYuFMVnRWR+VeEInsEYH2FPt1tJccBh66CpV20dHK2ud0zLTGFULDSwjAnc7IedqP/Er
Af0m4LKr8P/dxr9VlNwAiuwXPAHpKgtUkCcwC5k171klXi0vQ63QMBNyKObH27sLezNcOUCq+fQh
q8cQxdhTtEyR1yWA+weIwTvb6SrsrH00CDvULE3iz5apaMQ4EZS51P1ONBDw2pyur7vMWrdXp7wa
CAQU0YDPR0fPIKBeLutkK60ZAlE+SWgYH1lK4wyoPtphIF6Pwo+mb7see3VlIF2OgkSHAIvcGiet
VCRSqGkiROgGUza1tvv6wbjaFFgZ0vbhUIBDcqxtX2LBy6Kbys4+BZBx/qUpYt5gx4KWU6qOb8aa
MhZYLsAFsI5gdW2mlVlaY5Sytk9xig5wqqKBi5aPvA9kd5epSvD4+tSuvyKvSyBPMEtWLa4t72BI
e1QvcUo96eYMOkguy11Q68rN66P8wb79fZPDgF5h+CtJjDoW9JXLxRpMC+hq2ZXHURk106VplhXN
LcTc3jw6SSXCwR16QFEP7Fs+qYCHEJzo7UXyDJbeRP3VSYVDZG+tzB2bIusOWYrHjot+7IxLNsjx
b3Vv5L+iKmw+jtViv4OzKp+MINXxCqqz+ROQz/4uSE3xcZz6DiubvrDxYmYjx+6YhMa/ydRVOPjC
eX2YbHX6Ho0CucKawu1dl1BlO1oCPU43b4SznKkuEZVSverQ7LRmLHRM+Hbvw1HAMnAEjMNHtRy6
4T6oLImOdpaaPx3ZQosVkR4947w6fs9xa6Wdb1G2uA9bHXUeQkLd3QRGFz6W7YCLap9byuCbRh0v
R9BWeQnDL8xrN0zVxPLMUYTak91U7c+xL/Pi1FOd8QKUV9B5MqZl/ClDCIDHcOI0AqBDMbQ/YM+U
5vqhyaI0O2Z6gn3vuUfBlNTKnLBdv9GMBA0t7FLDJiiOwklRoy/aLIy8sAmN4JfUpz7xSAQQYYzV
WOa3XTUt9sGO8lpr8blRmpqPp/e86EkP4xosiZKFAfw1MzfDk9Pi03FbFt00/cqr2uDvKfAMntb0
8/wZ1yGZLmidO41zatHv1487e5GtdrEVqTlwxsBgGNB3r+v/RbNoeE2GXhwm5SmpdDyPQTZkeLPo
i9/TNHDDcomhbxal1+BztDP+NuyT05KQrZIAK3iMcufmKCxtOcOSTbzAnMpzZ7XfgwG9ENPGudAS
Zfe8M93teLSqiVlcMitnm67YJmtBJR5vC9SvzqHMq8AfMRZr/GVqBOKaBQyo4xLl8Xiri0oYt1Zb
252HspS4mxa1d07WZAjjZOlJvPhDUGO7V9eNars5KuWziyOEnX4r28iKXBBYk/qAYHwafIRgBc1H
IpRZP85Yv51pBcraRfWJPxVOwfuctHj43IWWVnqiHgUS9lZKFcGQ6WS5TWt2yFfloxa8y4eybI/I
TBbo81shmQmthaL52oKWsRAWUCJaiJDGnisB4fwdNub6vaZUeFGtl+APdYgH3WvqJCkeHVQJ5Gns
1Ei7ETgU/Nb0JDUKV6158rjEi8R5Gi1RfWiTIfw6wEkxDxoKcw+J1sbDg2UoizeOdRd/HBGbUu/4
Xaf4R2rQU/kH17dwue+WucXETdZWiSBAboEILFJosrDfQUpPWtuOT/GEgOkJpfgygw09yQenxB7s
p1ycAkl3M+iPKZ0RR/cMOlUK9l50T6ODaUD6c00taZoZLe4mF1/qLqyn6maMo6i6sRFfjdG6TEIN
NBH6Wx2mZOZinAVvReU4NE4dPsk5UaePSOJpP4Et1todhSwtRMClckIXk/gs9wIHTbuD3pj28OX1
nchTanP06F7QG1qf6QjKUn3fbP02ikcKQHZ5RgdIq9tDTW3F8iG9cuAjpSzDzjU49o2PPoT5nGHt
jqkbYeGpKjDiQ6ocFCui4ALkU0e5pb9ZrCL+odpF9BiWXOFePuhIweHqWukY9ZlOKJHwVmGXIp83
C5STI1G8Y4+PCeqSKmKl1bxoHeuFbdPToGCZ9h4MsJL7Bo4LpaeqoxEfCnz3GhXlLHTB7ofG0lK3
m1VEOw5qVIAyRAt/TB+UPIljr6hze0CJFNU3+7M+t/ry1VQW2/gimqz8YbeRRDcOdaj21o7DLEQU
T5XIqBEPRPbozIj6/YrnwKkIRGabzI+dmZXaee7T3suLRSQ+xl0OokOgC2R8sMCttd/ot1mHOasC
BMqiyunOyRIZVU48M2YAOEGN7n+84C/malGCC1BCWe5Rx/etReevKIKvppkPplvo6owtem+Vs5+E
nO6HIAsrQFlsRnxtYpmcg7ZRem7O3Gjn98h14bAs1GmxfCOG3ZAaVEbeN+NY3MxONKUHsF69ejsX
aG/dKaTc7xUjj/DpsJtpbLkkBcYeh6ixugQvIkt8wZkl6FH8bDh9SKHgddMc86zDUVuVsTIfg6xK
MTgq8W0+0G2ISvPQYgmIVh4gIHvV15rzBYzBUKGXb0ZlrL5TCySK/rUWqSw3ySzL3Ouiph9VFyxi
kr0nZTFwQyja9DlSteWoFFpinw2UuP9tskz7UOEypt3y+dX5WCPP+KXj/IQ3SBOxyAnQ4Fo5YhYp
TlJNEssdzRKGOHJI8gvg7hgvlABnEK5OWZ/iFtm570U8ONq7FoWQ+XvltJJl0sSUPU5phGUFxIrp
OextKzkItRuPwF1plnZDVtyE2LFFGA9XaCDh1hcZsIwRdxJuhvpr9qlQ5uCbrmD88C7utIUFT0Y1
8qEJ5zdIj8/iGTvgOb7HXsOhjoMvTfwcyDZPxGnMYIfdOg27v3ebuJNNfaQek+beoo/F/Lxok/FL
5y+VzNXxRmtciZRnNrtOknbtqQi55m7CWosC05v1ptUPSVItyXdroVf0eQwCXSEtN5EouItsJdHP
0RLZll9oqbxvFKsdb+YKfupD5NSWvFtwS9OOWZdUA61iNDPdCKNyxxNlL7KfNLUG546fZZCmBhLn
ONWqrVNvziHKgCHul9IbQiVeDiX4fseVKXY13wYNSS6vbU3xrxpQnf93qKq4PUb50oXvlV42/+CN
AXcCu045n+ZR6OXBqaL4ru+ndH5oYPlMFIS4Xbysw6mbGoNC2jcMZM9uX+NekLgzgp0+5g0hSqMm
PgRfIBhk5UOCleGnukCM+jfZlyzQxQrK6oxO2YjHUaJqP0MA8nvs9z/N2b9znJVDvTZUqebx5oM2
cZlj6Lwi0ol27dnW2hCOnCz77BahLKc5ooidkuqVyJVnRWl/0nFTzL06tyrrydZnSfY6UUe/V4ow
Vtd0XNNrt6SfGXzgYZDAmglDgYVCXuTSQ1qj1D63aZec9bLSjI+FnuqfbaPDiU/DGqi/Nas+3wMX
/WmrX05v5ZxQ8V0h8dfsAqcDDhiEcjiPDopoPj6a6kNv8vqruqZ4l8yYj3md3if4H4VTEAGhbb82
M75Rxxl90LNiz191ugS/AB5lGAPn8/BJ74efdjCKPSrf1ZXH+x6sl4Bqyn1DiWyzEvTvGqudx/No
znM1ulPVJiVO2BWtTXdK46Q92HGiPlrqOJU+vsfGWzUz6Hihj732SQFl8Ipd88O/iqh4nNBVC0z1
3FE9+0Q7pPNq8L0IVyYEywkHnHbnuXyVcYIa5p4HEiFJPYGwX46Y6L3AQrtVzwpmC9lJW4J5cVOL
du3kJkaraYeubxTl4156wY+93BVAQUk6BI03mGnb5lQ4gzuJpso4YxKTFe/tZkF8/kCdrPlXiigy
H41mWDA8wexN8ZS+yacT7mhcpvqkGMuTMyEa59rpuPw2ZmxdDm1ZDF3vBgaKqadFCdof49hiMu12
46haiBJo9r3uWLim5UPfD+lOr+HP7/v3fCjGw0FaezzU/6EBbEqbIknRgZVVd4chYi4fkOoMUNUc
sHzzydvj4KlK0eZxaY/k+SHIFvPfahz78Z4CefToKAs5JQLJ9T+o00X4+/VD5Pcw59SzOmG8dDIM
sy3dMsrn8a6S2fAtESiAevGsKH4wp7LYqTRcZ3/An6BC8AJZ2+lXVRQOQFfhsYhvOPRxFYhHVZZH
ReBnM7pAodGrxSHIPisYv8rZbWaB0aXW49AmXNk3jvU+Hdolx8M3y4bnJDHtBJyogXjcNPYxTpRs
tkeTf6sem4z2186m3la4oU8Za/Hiv9X0K4Z/n4WIzMrJPoetPd5W5HbvKPE79009Wb/6ZlQO/A/F
XjXoelTqu5SbJYhuQsg2kDuyrwPRU1muMisxTk3SOONNOVqD/RRmcxY9Y+XW2fc43YplL11fQ9Pf
+4+GKvrvUOQR+GF0sQkcBa1xClxVftemqnNvjzaqvx08oPB9TMf1SanrsXKTWuqtq6FEL95FKeKP
vh7OATJkDaq0Nyxe/DgnydAU7lw3RnaacpF9mfBa7o8yqQD581QrfrfMUSJfGlTODn1wjTWXk1iB
xLREofT9AThfxqKwbaNeqIVytswe4cY4/D4a3fyLuGQ8ca2H3qxF/bv/UHYeS3Iq2xp+oozAmymU
7ap2Mi0zIWTxLjEJPP396Ds5XaXoir0HmmwpKCDJXGv9DudI+89sL9GNGeWrF+bF5aGm2Gvjw96E
BeHbywu8SuqMmztZ3uB4d47b616gKKDKzZTmmE5PZmK1H12GsC31i9094WhuT2HU5KX7zYztOt4a
LmV6FI5LGZU/vXJI72c38updvtA4hyRTud0UJNDexLbgvJbE+g6e0T8RSW2fcVy0pmCyyB5AM9Ig
RwyqpLF+I6a06KenGeeYuNedfouXeRKfwMF84zTMhvKCucsb8a1ZQ0qzo2UqxwsZuflr0p/eo8Ct
6pYh6Pu7+BWDkLEnPgIoFygbQVAuD8xKLXAybC07KSeelsD05/5O7xb1wFy+3jPNyE4+iHug6fHv
ZvL0O6Q7/Y/3f8TloqFgwvgBSgWjWPhTlyCAXzdpHDnDeKok+NKxiDjSAj5vnQSRcWQ2a5qZo20s
XSpzJ+xaS09WWpP++J9/Bji7hSqOPcCD3PB28UzLonSvSPpT7s7S3CrHncIB3/gptI2k1IPES/ut
HefifpzKIpjHor6xfl+HQ/+7fnkS8Ec1hkcwHKFTXpQv0k8YKaZJeyJzIvb2qwnCEnSjh3nn0g9k
bqTRNLZnGkX50yKq0sBw36of8n4a5BLgUY3XRBHj/tCMveh2g0xHuZF66+R90GvENB28kbS2HZLe
7lwvWjX9IA8+8u9GAo5PFbH0UyDcornr/FjihO/JtnF2WPCKfYTl/3+z1eM+cQXBEYcb5eBdzY7e
PnGlG+YS4yl+Ep7za9I8MW6yJP+SEPts3QAur8Cv9VpMQaAt8H5BEy+ulWW9V5ApU5+IvP1FimJn
BVFREnkztnO6bwZmu0EqTbfeyaovP6soSTZLWg7fmCuOR+h2nXYD+7qs29jjNVIbWPqvRgKXNhcz
Y1kl50yeBKTaNOz7MQ5wGG77UCPhfQiNLl1uKU5f5elvV9hq80SFyvpm87is2thOHG1q++GEg5xH
b2cXjXkYa6MbDyrvsbG06pacw1OniVh8nJHmNY8t4RKbfC764uuSMGb76jOueUwTH/flyi/kif7U
cBnwSn34jUu7mnausxTRPgN96IPFid10U+V55nwbiRfhuDKrVNkP6Epy9Yy2ivOW7rz/SjBzKrJd
XTli31ZM6g+dtCbvAeFOG2/f/9qv6iMePwwufJUR3K0E0YsF0ahIWFU81ifTMfuHObG1GDJL1xQH
HdjTw3kr1+ONtLt2IYKob36hqJi8nZ5lhAV6HWv0DvtobZPCIkkxqnKSl2KNVjuQASuyTTMb5nG0
o+Em6XvtJi9eIUIPOs5VW4JW4KJQ7StYBQSSy5PrsoAfu5oz/T5NGHHrOma3J0JdbNI+pR3thVHY
yaMYrbwLB9PJcSonIMf9cuNRrle8+EXAt6stJ1/x6on+9js2pDZ7ORQLdk6zOU3OCDlzINVB1+vH
ofWSJ6X86Il2zzhK227J7MNHrFk5stOXWMLGvFE8/uPLwr/AW4ksK8f5kjc0JWVEaV6Yp45pOEOr
xSHNVa+WvdVCIiDKkHiYG4/gsnqje1gJuQ6kuJXmfGkLUQ9joUdC60+mGmMZqsatptDsy1Tb8DLL
pgqkpYzug04UKBrfmlnxRjD4gsiTF6Z9441cPwBunx+B6QHKnKtfo1wrirXGkSe7c530WCxgeBtS
e0fnpxurtNl0JHqI441ncL0w6Xup2dGk8ixQa79dBnlW4EgpvJ4ttsi7T73f6o9Z4bRdMJFrRNhj
lC3pHfLy8VFW3VA9m70yBrhcRpa8UHpVN47Tq7qCMppdbnX3wUkVzuvb32PFOCNhUJyfc/o6mXN4
LvkSYiHcmcAfPX1T0MRu/WKkpI5sSNLRGf+LpTRvUPlei6g334f9KkBjLLCiUIDnb39IZ0t/wecq
O2eRNbVYt9eqU19ruzb8kG0uB7GcXdlbh7Sj0Q6qDgB3s1R6fyaidOhPypO9nWwgSSXkW8O987Qi
EIOvSz0knVvz/mAnOTGej6P67DakRND4x3iCEnU8y983XvPVUoeAiTYTVM9ZrTO1i8dKakarmXVh
nkXtivpD3g3qUTPJrzj5JD96TdhErv7gI+ojsBWnUsEIfilLTGDsydy//2NemU5vHi0/ZlWf6Nba
vfOL3j5abfQBlofOOoFMWbjPVPNEVI6GOmyloHrkH3zKMOlJiMsFMbADs8uLMQ2LSMmuC1qSfrCU
0rMIakbvxF+plTgGujH27F1qJpm5Ge0+P5WDNnkfDGC8kOwNR2iB0otSnPqoar8ZHuG9ogeNxabK
7+VZRKlW1EFkzCWRQzI3P05pX3ZBMkyYV+h+ZT72BPiIfTFkc3xmJCnvvAQkaAs+HJMeP5JatXVR
Tjlfy26Yqx0uW9M9WHdV7/t8bOMdlMFm+mwwe33pR1D2TQ+a90u4i+ae685K9DDrau+Xl+JmcVeW
cvxNpDVbLpRtdHL4UJnlvsZXd9o7rmhORW0D4felYe07ItTaAxBLYWzcCFP8NegN4eC5cdyOiqCj
Adw5hT37J7H61u9V6+rHvPFrcoYGa5xvnNOv2reLN8xmvhqprJOMK85pqZHmG5NEeDZk02dH1WdV
o9OPQJ8KMJLKjgmRvendQJOciYC2PjGaQEp3wmGfWJoTM6ToDO+nN7a119dZB/RSRX/GJe8I8pwG
d/6sicKTP+kNh363EEDYHKEl5B/JONKrPe8ZGcBiO3LJN1NHPk8wiQzkkViYyCBJrbMKO4gIUvPI
mTL8DMrE+4v8cqi5KvIN5Dr4juA5xQ7wdo0POFC0ce/7J5dM1j8NDJO9Q/zS10W3oidNoPcLRlOR
ETgllX9jD30Vqr59/BgPMd1mT2eGTsTZ24v77kzuU+l4J0U+MROsPlN2F+KkUP10kzqLP9PPFC5z
dV//Ebu9nX7uKCOdn7anSOJLLW8eQ0cY+g86/76XAZ5N86OpYnfU7/Qsn7PP9AWY/ga4RI/DFIKl
iRdW1sLc1o7K+CFqE42895ZYAbVZ5Kh2qUV89kusJ/6jFy1mF/YtX6YkgiPzHphw+fUD1Ika58lJ
tj8nfaqBrt5/Ja/P/OKxoDawAN0sKMr4Qb19LAtWl4bTaPZpGggSoLwF3/MfdLsdtlO5tCRku+24
t8uMyJDEFuVXS/CB1wEMiXZpGEV3mf+nlYmT3mlJkpKfjgWD+ObLFqgjK8mLwgPOdlICeBEAWKHl
jpHzcZJe24ttDYzOQVoZiEQDvSw4M2wvs9q9Jdc0zUhNvvPdLglw+qi3k1ffezlBkhu3y8gi5q/O
QM5TllpHaYqq/Qg9sTKfcohL47nH/IqIgmRamlDp6WxvIZbURB2Tja1vjMFbqr2sVpsmoF8eK7/L
fZYlvcOD7+bZh4og72gIJmfGzsnrmjb6Umdathr3za3CKMHLreyrE5k0Ox1fjvjct9ZyMvuKNLaA
rc0/kA7KjyX8iuizAFdv+TdNcw94rklF/PL+e7w+mtGIUabjz8i86Powq0qJfx31x7mtU2v47Y/K
+A4R2hv3eCvEDco/HOVYYBHhU4FPJxMyvobIQQmb2YrepgIUTCD7LYHiQ4zv8jzV5/0S1/a0sTKk
MGByfvoyi0alD3bs1e5haC15K3PjlZh+uSApv22Y6xCrr5z90kKD9DsM+qlourTEQUh6PxhYx6SC
dhjA/tLxaUyCXo+WLSStOd3O6CbUdnT5kjcDYVaxDGQ0d8b9LMdcf5QukULPmezNzzFU1XUyX4Ii
fK9Te3Q/xknOQWdrqjU5U5dk/Np0hZv8ahMsPau19/C3PoJmP/T7jLPXi5fpo9+WesqcPyt3TUIp
eGOW9Y9tkt+EfNrBVIlIzbUo/h/kBZqRV3ilP58cEXndne34w5MpLHO4Z/MwtJMlR/gt/jik3X3W
a0t6S1i5Fj4XrwDJP9Um/D4+lsu0FQVyiux61E+Do3Xxfd5r8b20hn4M9SLSku1MNFh5guK0yN37
y/j6ypQ/6yhlNYUHCbqovE2lwNm7NZS+LKF0FVKGMp/nz1lnkHxd+O60EQAzT+9f9QoYfB2WuzRa
MLtYeJc+iL2tSbMfIu+kx+UoQUW82IwPERYoGMmYqqq/Di2k4VCZqslDRqPCZmsXgihvrTe8blMM
c6dO7ZxNew9FnBVoS5yNz1VTFcaRdatKcgWxo47/+/N6DVYCIYGuzgH3dqloeu5lSTqKUzGlnr4H
r9XKwF0QTX2obZjOnWOPL/qwyh3ff2TrGny7RFbWJxuOT48IUrz+//9Zo6VaR7HDkpxBRxu1QYU4
HCwseJ090oXl0OeT/uX9K66v/uKK+JjxcoBD+dO8LJA1p55En6VnL8Eg7tNiwhr5rA0xbL2A4tce
b+V1XX+GEDEY6rGlanRd+sUYNZ7GoU2ylLWIBY214+6UtRmpnaMnymgvffS0SG+Cru+SnwP6nu4G
kPePR4ybOfHZKOcYIF4KAmm23AxipX9qyY2+m6LFYeN2c+15wGPn3iiiZbxRn12EszDHdOCTczDa
K2DMRP3ili3PJ01II69zVLrLkJZMp/E5HUuM0oRWy/ZrEfdpF+aTTOEJgez0IbmbifekGjIrd5Tt
s8zpBOHYfSzHGbKHoc2lc2v494/DzoZPicCVySMCjktveU0ot/EdGZ9bP6LgDmYx5ssviK/Dg5gZ
JRAFni5w5yrTDfIiaR5XVdbKyOoj/TGpmr6Kd1B4RH92ekZTgWOUiXjwq8JJQznXXncQk2n/FJEu
iMIeeAnVLnbLMb6BbV5vd/gOwndHc82OB0b49iuqhrZZOpEn53rS9bsMG1J4vVqaiEOaFDqp4gLq
b7FmUFfNLWByzXm/+KAAifG0XjNHkN5cqpdK0yYPdMrckypU84S2ffxqe1VHJdY6lSEDt1Exu9bS
EyhpdX0UOXzmykr5U6+JSiEy5jxmM/4UMzw3SRmEyfePxSLi7nMGy2R5gVg9zNtOpH79rW1n82A7
+Qiht1fJ2tr3MXPqre8BGofTUlb5poYZ1W07hdv2udXLofolW9Gk8jEhiruT20SMWRUHM4GFwg/V
6FTueTLdxv40QoA+Ars01q4rgaICg6A1QsVR9XUBdI/qB9/qQG1j+8Qax/kkvitTi6diZ5ETyyT3
/c3qHy/WXtWuLkIqhE2XPpY5xK+1DY/PHntVucGont7GSxZNB4e21H7pHG+TM0PM//uFV50GI+91
KM5rfbuigHlppmKo58iRhpwmBBq1HAmBFb6QdJVlmZ0BHW91dv/orkgDoLtCBw5H+Urk6SYldfgY
LScPHY7rhnDxHLmbweqLoC688Y82NVkUECqq+3eR5S33sq+qHjNTZYnAGSzITSrNvFOWzd52pLxz
19maHu0w4EnTcNH8EvqdBrD8JcpzRtldV87dPaW37h0iJgDzKfHnzDmNM6lGP4oZ+u+DcJneflha
K/8xToQik+2kYie0I5htajt4EEudTWflUTVumK3eIvG8HhFvz6yVZ0QlywkCRGpcHM+9UQrXrDT/
ZPPF6EeSlly5Mfu8mj+0VV298KlQEpRZ7H+is6m/QTocvQl/pWzpXDgbdlLtqyoTvyd8Fm8JwP/x
6/j2TfyH8G9csaTLad4ohZ1EXnGeimGJcMnMGpUcLT2lS/KX3HP3sV539yrBJvqz0UykzQYQ91N8
qSd9SD75JcPkDSPa1PoxEt+b3kq1uf6KGMJS2mire8kqEHy7mPvVwXMyy+Y82iq707wsajdS0urg
KtSzUPaYmGDaYKkhq+SNecH16bs2xMg41rxMpJ0XW7Oa+yUf4ZPCCe+8v6hBFCxymR5kjq1loDtN
au3e3zOuVPIQ7/ClBznluhCYLyEtw0XQQuhXebYnJ6P4LqLUOfiR8vYyrZ510v7+5kz/g8bM5k+O
VJhWtMqvnzWgr+bGDPxq5MzpD6jHsGa1AfIuH72buU1HTDmDW2fRVJh7BoIiaYjySxxDxgnbPgEd
2uGJGM93ae1WP7Jat8Rw42e8TpTffEGvylCsh6HBOdcT5zyevMYouv6cLaOY09AYG23cUJp6+MrP
9qRbTzYAweMAv0SE0Fbt4nlY2hGRTVrOYhGwJiYvgcmtdan3sa3VaDnB4kW9+NwVwoqe2QxFcuyW
YmkOK7EueSIcvXVuVerO1YLiLIDGDhcHrHQtY98u5gJuMw5OaXeOKy/PvmemmVQfnGT0oJ5mvnFn
uXNaQyFj24abAN63GZsiVS/YMeW71BGw+Dm69DYPBePxCh4UU7SQrd39FuluWX0kh6X6oKUz501R
LNH3KB+Jjm5rDrhN3ZTeZ8Icaixk9JlTJzOtyN3jQ1tkRGdimGMVwDiWpe7sOk/NUCTRZJqhlnm6
6Dc9SrDyEA1R6e0WZdjxdwd51bixCKm2t3mt16CuUUJrvRgd8h2yOofyIbYLk7D02re+R4rwyLt+
MpzugygmbM3zyukDI5EkD8PGMNJDb8tUol6DHngc+DzaQFdW3weNFqf+lqgSZRwdmAHRIZl0oDe7
MCjtIAi4GCf1/rL8ICnQZnSJG0gTNwEGS4YTFk7ulXkAf7kQXxy4erA6E1PCN3r/473aqrABXDtH
SmcMlyFfvH27GMo5NvKS+CycSh9+JvbohXgQKnRoahAbfyAlPcbz39y+f91r9JcLc8IAGbi0YuxV
by/cJw3YiOfEZ6LglRvWtkgOnaOM9i/U7LS7S1u9cQ8SflsdzuxoP21VOd/I1sslgSxT7s/fYps2
ymfIMwJjByqtq4G5MQTnu9jScY4IeihjPxNOsltK5Wsyg4uDFzAb5D4St64KeWPKF7M0quzsC4Yv
ez2b3Q2hRdaDa8roDHgD2xUDEDxsokIV+5IBThJamW4Gbp67UOQhqN6Yvlxvw/ymVT+rgTrCfH19
4v/T2sY0d70syvLMmif5HKN8i3QCvZbuuYvjVIRINSgXkBOYuy5u5c8KW/RvkP0RyguzVsPL+6/4
ait2KSSJB6JiW9vQS3yfkbLT9X1knDUoQ3zVSbFdhloMgVjc7itEBHmUHRg+hgiHLO2jD+9f/pW8
8nYLhs/HiJZeGE4FvKa3K2yCNkJhIPwzlMux/DOvqNgzi1K1O1Cyqt6g6GtW2leeYOkSoK6NMduf
K8imMqxsVestPH6/NjPmcmZqfCbQVvhH4hWYvYWN4aR6fmuqzU96+5NJtWACbYNUUgxfvsLadBOz
z3hhaHzEZyRJ9h3nhaIelk6/J6eiv2HeczUrQB/9GjDNEAZ84zKGCNaA0YhB2Wd3sqq7Ia/dj17R
zzIw8Fz8iPnGlAdY64nHakzcG6jsdSMHcIid3MoUgIHESfn2BeGABBNv8c0zi9ar8qPo9OaltzR8
c0NyLhBN9K6Z2GCKzZyWxtZOu8yOgmmWCGzcTB+9AJ6IPQQUHBqGlCgTfia9N9f3TaFy+WxpWTfv
a2Mu9ACMsjJCCcXpWbXjBF4A/89MQk/4w5Jv9S5P54+aJizvV67L/I+VVym6MyMdCUsuzTkJDbjE
n9JmdqdgnlPb3WIJNGQbhE+9f6o0TJcQG44dyU6BFYN0hrVltHa2YZcT+mbWtCr+Zgy1PKssaWMV
FOgxzSGMofA/T6ZeeDfW0tVwkN2JnQmPcVYTfbp/cXCDPDKQbrXqbpJjbQcNGdvogBZX29szbr5e
miL0s1elFzXTabaHcqcitz5oDfo5jgtSdi2p31l64n3IKgV70kHaGPilf6sLuzyEmI7x39qBUbBS
0V+cBY495YRHl/IusnP7IHw9+V2DVRxSYxbbxsCetxyTL+9vD/+4JhxDHHaZVK/Xv7gmw4taRZ1Q
d5hUaod0asYw0owqJGJKHXRKoiA13fHGkr+cBbIbvTKbyTIEPabLfrvim6yBteu1w6ECkP9ku5Gb
BwnYDy5nGoDMjRWwvuD/3U1er8but24lyCsuff/c3hcAsNpwaBCJM4KrUg35Tuc2m1mfEhaoP5q3
mD9Xj3WNHWc2A8uCVYcO5O0dxsao2hYhwWEofPsLaUMkKDVenFcP1pT1CPCELD6VPXXejQHCvx4t
pzG9KrwX/GKNtxcmWMnHDUsfDnXfyY2r7HrZeXmXdgG8DvfWnOTq0TJ5BglfidYrZnXJFZfkAKUV
jf+xtPBTnXIn2/plb+xwB/opG3qd9xfr69zlzavkeqs5Lef7agJxZVZd+mrwq8U5SOhvBQqwdo6H
IbSqtMye2ky3VOgOi7M8Ounc3MlcNM65QHbQPLWlZOjQLnr8nVPQSDeyFALHgd6EwpL57O0bw8ns
b55eaD9adrRpa8wWczJH1dmnCi/XfMsR6/uH1KuMZzUnRDrl+LnW50r6jjr4aVEmn33CBOxkV/XR
3BpbFpwV/UoRTuo/EulDZmDqShicCltt6ItfkuHXXAZtbI/1pszsNtkU0AkK6Jdp1IftUA6/jKg1
0pMmiBXaIelx4y85Pf9wxAes2bSoN+MjotixDU1rxnO5Ypc1zooqfIvFKpRy2ZqjE6K/HesWwoWp
035hVWbdVXNcDas92ig/uZmf3zJj/sfaYDBJjthKfkMDcnGsCd2iEcuK5DjXsb58MpJMD+q81P6o
SS7DQzFjonVjeVx+6LASmCZjGcUUHNb9xbbipyO1pl2kx1zqxYM7eDp+06RKfSd5Ob0VTnVZMqCP
+H/MxoRxR9lw8YWXdd0zRJnTIynftclghaElNNdp40UYLIhYNtuq8zS6PlE2t76D6xuF8YTJJ/Uz
rLRLk1Y7VZinZoPNRz5FoMEkkMd6Y95bizH+ev+ZXk6Zuc018d2D/Eh9YlxSo0mfW+gUpXOgh1FB
a9QZsgI0lv81wYDr4MTFlvlarOJ8+Xbf0n3skoG+vUMcN8L6Mmqjsu9KaWnDrR3yamuGGUr4Bw4y
EI/ZSi52yDQ1IKlDzzkM5O09gkCrD1rs6Th8VM2CgUYBUOirsbgBB11tzAx1SeimF165kFfcOzrx
xLabxT+4JamlO3eGvbkbzai7HwXQ2If3X9u/robqCqIMc+RVz/P2cQJ5lbWfReLA2Dfr72etZWxv
wfN4wAXz+3+9FssD0x8Uh7ReXPPttdzWbosadjmUKK37paYy2g6LXMwgcWftBtR7fV8OIjJkoOQ/
csVLhi+tifBiVyV3XmRDzBknNOomLCi5QWQ23irIrrcwPnKmh5ykSAtxLX17ZytE50C+i45N4VuH
wp+7Jy2b280y+B502rK7kcfzj7sDjWXczCCBR+pfDEwNcBgr92PnaPuF/zJqNXMQOkKAl6FyPr//
1v5xb1yLSHU4iwZm+Rf3RiKXNS3DQs5ka7+kXqs/aVLv7thRVChtNe7fv9xlF7zqWKiH4M4xJbGu
VGU5tg1M7TWbvVngv7o4ViBsrd6aQ64HkSaocst+2cQEXu4j3yx371/+aiqwXh8OLg8WXRZWzBdn
Q4ly2CWJ1TsqeFzfEmwzTnE1ad+00iq/eaPoD3btGzlKp8o7l3girOlh1l25WNqNn3J9cPBLVooo
292K0V58LrZZYtRsWe6xgkW1QdMy/6JbcncStO0x03vE5Q18mUMOV+HP+0/hX+uLzwYeHyA8g66L
I3mh6O5Su3COggP/rseyY5viAvPRrdtb58a/lpdPDovD8chrv0xGLv0oR4LLpZrKanYoNetN61Ve
IJCq7p0ZC4n3b+16V2czIAWTORqoKHO8t58q4AL+RrPOctZnywxUm3Unr6ab0TsN6dFMokDIU70l
gri+Tdom1GrMVnhlVySDoZI0tNFkHV3cWL6OuiwDZxmQN5idFoLG6jemW9e3SbkN/xSogTkFxr9v
b9NfUsvBsQFFR2FNYa9SY+NbSf8hiqqIbIgoLp7EYHTjf66suCzENPAm7hQDj7eXjatIW/dbi41w
TPd63NpHD+guiCvDuXFO/usOjZUFB40I0ODy88iGNMJutLSOCEe1v13kyS/Yw1tugLIFVwzOn+W+
KqHT33iy/3iTgDfsT0jmwY0uk5PhCkyaXeW49aTo22ZQ8xN90xw2snQ/RVFx4yCj++SZve1lQMf+
50bNt8+0xKoC+j2TP/Yt9aHEPXc8NtKh/dVLcCFi7/3cD6yol/ZDXZeN9tMtk+7Y8tn2R60apwi2
YmpTjo2GorUxZygVobGA8kL6NEg+6KqsnLel3csPbmXUP7zGtr7FmWuqjanN2icOtakLDT3GJ96z
Y6UfU5Snw5NmIjndLmNUtl8MhtHzWZVCek9jDaNg6yZ+g+H03FZyM6PUM742sJfG0PJ4a3eLURNq
aY6kPGxG2SzjS4frnfmRrV+H517CZA40iZ4rqPIi+lxbVWXsjQrpxbbGk+ilQvwQb4wyHR4aE5ua
UOeGH8bU0Zsnknrco8imqQjS1ClQeo2IaDG9cH64Rul+7K1owT6KEJqDkrH514B7/lOzx06E0JSr
OhCWSDOM8cEeg95s+IoG+Ni7pBnydgsAlg6EHHXIhJbScB48p6QelXo5P7pEMH5YxUXfKooomkQe
X+DCcr3LcG1LQrNl8BWCDHnlZ12v8jFQubK+AhjLBKaxvrRb5NG9ufeGajoN5SRgRliFsVWitfXN
QlCnCvh3wwnqlwdkW0pcTMa6aE6pS7whLmW5iRPV6Le4xQHROPde1NRZSI8jcARwEgMnlUzxWBeY
qh+HVsbRvhzz5F4qOBSB5jXqVx7b9lmvrHGgN4zFrwwXrjQgvaz4Fq82o6vFnmy1Z4HhTnK2iQYs
nrAZs8TP3GyXu66MPf+n8vMy202J0ZabcRRjHaq2mfw7nDq1MzNsFQXdPLdlEGP0xjjAnvX2sUIj
zwTVaAprpzs1Z4/UdGS9ia/7j3GTejZmfWMLTwCHtnyPrqybwtTDiuRXozO+vkeqCrOktTCA+Nsh
505CG0sEFNxlby5bLM7sv4DfQAxuyWgRd5k0MwNsInX7MbKnBvMhZ8E422UguqEvjYYXrZAEKoZW
b1rnHoJcNwSQfVoFW3aexJ+y9ZdnC73L8mNw7XquCD4eyp8Njj/9N2OOxI9G9Xw9Lfl4I4ZSEYo3
tA79Qvfepo1R4SYnh7pHF5NouGHiAFVtcoFY9+RiSRJPQe5oc85+luZa2C8LKhAtyXPxka9xlB8K
o8bnBEwSqlzSSfdX3hsC+5xlxDEVoU4/+8jvteRLjgFZEuSzT2gei9n+pSlKnEPRK0as2Dysgq/Y
+Ng742IeMJbtnjI56C4RzpilhXU6F39km7bWxhubVmzNymtHfltX9F9Al1SP8UFaoujvE+ais408
N66Jsj5Ui+4vIUcFbgANLKP5VMAn7n67KfPp36OwmuYpyZsE8Q101xGnst6u7dAqB3msoPG2+2oe
1RwAO8N5FL7SmBH3wm4IPTOt4jFXUwHwZ5rzb/gL/rQpUvBukMA5FcHYAXBvebJG9wRN2/I2emrr
X6RU1VNqC8fbxdKb6mA2apy8BiPP+DC6ZfhYOdr0DApZ++RwNN0Q33erAoYxSA+KpZs4Df1h+Sfe
KY81996LaxQ5DrZJ/jHrjPhzBWzuwCSI+Qu+qbpgcJ14dQ5kqeygThV30mobCOQMKE6lKMg0Kau+
KMOuExIfIeSI2WbuW+3FLxchNwpNCxNX5B8E1bhpefRMaZqbHglbi+3SAhWn6VY5DGR9zzq3bex8
r8rJe6Qxnka4L8MggrmwxmzrjjyHn1JlE1njDQ5W4TTWE5A7KCHcOWeKcEWDnxXvGlsOcVhnMlVh
jC7CCNpEZX8EhL2/qoj9nxPxvTAUzNYO176PLBHdn36PQ8buQ8jBfMr6OPmwODXcvdFXbBxFkvgv
QowmfkMJiYB7plnLEWvNGY/0qI6+THHRFlD+h/T7lLvavdtWqFrF0gz3iZF7cZiQYD1uvUFMR9/v
6q+FgNUZqNlo3MDrRf8Swzj+K4WB8XjtdG27jcrGGsJhctPfEMyrNJC1W/tmMEL2YCpSwQvYNyPm
jkuj9/5+wtqL9CM5Ch05mMZLWjqMA5Nk8tKQOmR+NlAGJME82EPx6Cf59NKbcfGcpREmiMJ32vrR
ylphPZuW8OckoJyMuuMEo+1vP6+CI2nmbf5cTIt9mnvlIoQXc/W9ifrpm5a0dr7TGBWS/kZ8yDnR
15pGFb310M25owdqcFqmD1La8b7VF+fsVrowAneqq09FF4s/YBJ6e8R2TTE+bDveigX3kIYUs4CQ
0ECnDFGx1wVxQbEYg6hvUH6qCA7XwXyNB88hBt0zTrTwfjSt8h5WjoO+vNHgA7W2f+fkHBCYvVtZ
eZRRq7qjSV/Ub7M+G7StrMl2C6IM49iwyLr2bKY4MeKbmiZE9tRFDy+rM3w9cNLeVvc27PpHRU/Y
bjKt6vBy60oLY1DTSc+FH/vTzkNebZ6toY5+ZzJajTjhc8HlVGWfBUNqdh+8ElUHbUNaZNsJJfqf
AQHrt95k6rnFRLXHkM3WKpAYmOhBhDfac5lGzQCSqRVjoGMUAM3g/yg7ryU5kS2KfhERePMKlG+n
VhtJL4RMC+8TSPj6u9B9UVcpumLGPGliKFxy8py91/a4Wbt0GofH3F0wSK32ovu5Ru+Kb4oNIIBZ
Z7mvCtOdfCvDBOlrVPSVL3tKGL44Vc3gHeuJ4pu5JhyWIU/76ZhpNSF6nMStUNzuuxKrU35jqFP/
ppX0WfylRon5WS2LLOaeVu6rgX+7D7SpHN8yRZP5YcCVWu11rYniE/+F4QWNAlDT73XAJC6UkOzk
Jv30yxljrQ0Su7XEi1aLvNnEfacOASNuQ9uTxrk6jpaZaV9qakLfpYsrHq0EChYnyI4pJG7cdfGc
Rl10gA7W3M1DYzfHpINr4QsbC96bBMGd7txFj/IQ0MK48eoeBmyN3PNt5HsitrUrUZhNpAGbt1Y+
2YwZYyf+4pn91Pmt3epZyPM8eoEVM9j1dfp3yUHW5ZztFNWdQXsOagtZDcCvifrKiKp9kU/JhrEj
9vDC6Y0XcBNLvREYRvC5DDN1mect82ckNxKMnqSM3Oh6ZdOMoU6jka5Iy9mXnpc/KqkCkCNmVOsG
zeK4D8AwtRm5sKbdNp5Rx8deawnONGbNzPdDHrtviVeBvUNTOdrbUlZZHZRJErV8X1FKhXkzcNe9
OqnEEUxISctcaFXy2qJz6vw6GrSdWi2EVgGg68CT6/p6PjNcb0BftlbeRmhxol3b4MT20zpKs0Me
xTov4qTJCWhci2ymmlM7I+BaSepH+gXadEx46OEpVm0Eti9RmD4rMYGQNZ7GX9hd8keQfJSClsPX
5jjpyHCGqeAFyMHtnNTC5g5BTbIdn+p0gHznxQrcTEBFi29VCyVd0SK08805yoFJOQMPfWinRCGv
D3VW4g6JASmYbqJ+TmXtaA/essYPu1OZtr7qiQnYiJXkp1wu0g3l0uf3NnzC7lSWgFz7mYUD90It
eH/7ZpHiyRKD14du0vALnMUqn6sSC/ST2mjRFMxGJXgB9CHztlOn1HAsjT7RDux7B1ibsm6EvNcn
eDUHnfQxz+/rtExYwJMGdM3YTaBLdRV31zruosp2dHSEvsc087UGNdnRA3DHONTGIqu3SKQdb9O3
g/Ip96Chf3MT/s9+k+pdBImttRVil7VCeYD4oVEasHI1IYRlDktqQlnfIgHoKVPKQnls62V6cjuv
SE9WO4ic4TmjKKUTrN8uxakMckVU9Y2+6Hp+MM1RNXzNq7lztTbNwx2TLccLsko0063Zl5QztOAy
BXBPTullxW3lfEbjr3zFzG1E35ap7e4EwkGxU/qWbel/bZzQabTQqKg0Vpn/nG3tLUbO/SBi8xCP
/XEZC/FZ11o9iAbF3Krl/LsfFf1KL/BPu+B864s0EyACFgD6Cute/C+JzgSiucUuahwA5TvZjVGP
0ghLCngnjJK5x3aQuAWOwqRr9WOUsAz5zTTq+9xSSAXByIQagaQ/7zmPk5VPzRLu+HQ6U1jbdDJ9
W4uTG7VLhi7U49R+glhqVjdIEbWftJ6qLdFkcwLXN+fmiRl5YTiMAygd2KPCeGycLNVPupxKedNN
qNLgWxYjF6PPs6BQ6+renUYWRV/B5Si/5U1jWn69uOZvzCiRedCgnT6rDBfmm7qV1qst8OD4FZ+Q
3ykrirHz7EhJt8JcQGvSB2nSE+9oK9g3dC6qiXwSyNrrooP9IYnE3LUD78IxdXBsHuYkVcWWxsly
mpGJVVsNP6u2SWY7f549d0ieGyWay5AtIaMhc8iR7SyzuJbd/Y9+KoI1elAMNcgxYJby/hZiLGro
6EbWwW68dE+8efagLJO7hEVnzy96h13D4aROejpgSYTuTb0yjI15VMkPvtLWvOyorog0Vlng2hqD
sbPeLiWM7onKsQ74b8d91wz6NpOYuBAXwXksWaG+kWXzI0uiyLnSNfrXoddkVlQbjJOscweIBmiF
cY9qH2B2UYNQam/5rHVbj243ZVVUDV8cLtPJyeG5f/zi/usW0MxFz4BZgFnkH03/X2+RYbZuXDqz
faCxHYU6ERaOz2McNSgNlCFgD58NwUQrQPM1gQwG64JkaC1Y4e9QJRTyykryjw4aOgD+xjTBFPY8
YdXAyAGu26Fzt4z9rpkqjxR7qajHQRZNStcnk+Pm42vwj8vPIde8X1QBtCfPGtq9h6wvryfrgGpH
D9MhiXeTxSg/Sc0ERd0sd32H08RYzPLKgO0fbUoyK5F64/0h2ODPzfnr4veaRMEo6Td7QrjbIoqz
7wXSZn+GRnQY8IGvWlqSyP77+SKLQ6HGq8dLt16Pv45q6GUUr70e9M5Adb8XhWck2xFWfzDpzkTM
whQB8R6AJmyTefGuier/dbnX+QF/rVyw88PPilyEMyicdC77bYV94OTKeXpoJ+FUQZ900c84rft9
RcVZXvloXLZL0Xx4jPw08oaoAc6+U5Wk7cdm3D7kA7tiAIQsSgGbSrzsXj9VmZ+5A6FzOtW9nY72
LaqP4j93wXmTgUEyaVhVDedrHmwdgxAD1zrgXte3JTCEQ03QZe5UyxWB1OW7TWKGjiIRl6aLZuki
K8qZ0O8vrCsD/cdxa1SoDFa+H02eMjGL9mYsizT3V9+Ws/XaPGs/EScvku2SZ+7NNGrjtQHLhblw
heJhsdVWeBkj9PO5OQSuSsMV6x6SprV2ekfB6ZtUqDu78JYTtJMuO8JeWh6cohXFaVDREp7MysbZ
Uy56GaI2YXeda2m3Uco+unZzLl5Ifh7vIpYp1EFQoM5eDZxAIJbRIB7spEpuW51mbVARSIUVedZu
CNNFCuPa6f7jF/JizVuPSv96VbiAHDqfVtBtLPtyGN0DKnnnAe6EJEW+mbLvponC2C9z071yxIsZ
HjUapRrVE+0udmdngy4Zu27kSjIbYInrgHWqMtmnM8F8CetPfeVg60V7V6hhH1+tq7g1GdxeqDIY
KvVYNY3kqHiV+Tj1xnKTl6le+tNSSOa0sfNzFnW3S+Tw9PGFvTxNy0BbhnQF9xAK+fV2/7XSxTTw
8a7X2dET9tF1yugNj4S3NTSoUVde68snh0PRqFzhItylC+wjcVO8jUN2LJqRrrOdjVuGom2oxY7+
tpg1ZD5adVcO+o8ru44NUaWiz0AXfnYbl97smbLk+dEqNSXxOzvW7zonb09JHBcLjKJUG+gUzVmy
j4HM2//1Q4KkgcdH1XifSfc8NzhaaqtTrZm4siZyoASRODihGbzRRCu0dp+JdvV5WtG4UWJ7/Pzx
vb08d4xrf7YcONdIJzkr/1kzJn1hEn2I4g6Hg95oJQw2dtxxH09HVRnqAzrvqQ1Qyam/Pz72pRyY
EJhVDczXZE0gO/+OkAVgzE2Jbkudq/m5iPOu2qmakOwvYYQd+onx1o2sWtQlfVKK6AW/DIqFZljZ
2cKGshKaoh6rOFjw/xbfNVc2+glzUqzu8rIz9vaQyy8f/+jLVYY6Az3w+t7/SVN6/zI0MF7pcJoN
xXZ0Y9OK+TI3idjqVvdrlJ55zVp8+e5xOHL7kCmwxpCI9v5w2igZz7Z2cyhiRIwm7ePfQl/yrai0
Pvuvc/u1hGJexqOII5wDvj+Wivcok3XbHGIz7R/zQeBXUf8f/aRBa9uMXR/fVVE5XRkzX35huaLo
iFi4DYRLdFvfH3hAXco3lZiHzitHeaR3rG+EUYFiomj/2iZszjsElZXveAX4rKxW+reuHmmro22I
/6vwB0geyjC87sw2YIidXYVmVmgnidY4aLU9v/YMhu9NIza8Q+mZ4zUc3cV6B3xhJTurkOEB0p2f
OcJrsiNqpDi08HRyN3LRafuUB889ECjcA5i1uzwKZtKziiuG+YsH2WWVJZXSQw3Jc6We7dRaUbdp
xVb+sNiy0H2dd+fWqJjA1fp4bzfOFVvHxYO8Hg7JAtQuCAEXO6QY3oSkczgeusyewkbM2QNM42wn
p+JaZX55USEBoKuhpYHqBZvB+8fJMrsSZkE1HvRUzXalqUebLEdPVMY0dLFd6HelFosrJtd/HRQx
DwJzrqd7seNCCoKu3TLHg7cmeYVJZRdjMBIXF/uMZ81iHy9t+5YR1nstXeBiCce6xerprTsv3JDn
KLCGnpTj5t5yQEIWvZpLrH+iKU22lBGNan+cU0gAcLBKRQ9SL0r17ccL4uWJ/9FxUR1gIUB9vv68
v6qDAZKcwr7WPODw9VpfqIBeChMOsphyfZP35VurReLKUnX5NKFydFgv2HeB5z/vlKUyV7KZb+mh
Tpv8WGjWaAS4KZ0uUOiiRfuPT/HiVYHfgzbZXoXMaCovemRewthDc7pT0zZT6btpw5wujhOmpFAi
3+hfc4X/8yFxQa4KPd1kDTqvudIKD49L3skJiZ7GPHcqmDAWGQWCTbBPfGxiUuo+PuS6yr4rMCFM
rwCLVcZs8FE+W/iQnVcRD9JwUmH2aICmHTEcGsFY9O3jA1245WmJIZhiwTN0zg974PtHpkPgYGeZ
Kk9Ziy7skBJWWQUpDer0V9xL+7Nr9XL2AlKr0zzoq9T9qvL8lrdMjbIHZtFT+rOunMn2Adk405Vq
8PJmO+vaz76ebgbkJuP9j1N6Z5R6PKinpqQF6+u4G3wdtcQnd5infdnPV9RHF68vQAV2SWssCDhS
Ap/fHw/jLdBaCfG9LKR0jj2hPXeitX6DMUl2MNC14VPWGvgRxynbfXwjLt4iD1oTESF0MUyD8nP9
879eXS0BxF9iaDthmh7twS+BqotbSxIVdINf7Vpw+uUDtp4qcloHcTIrxdmZLoSMuU1UQVd26858
AfINr510Kau58iRfXlJ6MivxjIniClZa//yv83Iri+mzvTIsqWjSeSOaeoTLpg75a2nNrjyQHR51
nwh2LMefdmTWXz++rufHx+5P+5EtE2ZcCwbQ+oj9dfwxjdWOT2FykrFSfjVy3cQvbOkbYgh6iFhd
nX2fiAbamcpYxFd2E+fL8Z9jr30pvn+mShr0+2PnslX6SOfYNV9X6OVJe2TQw9zUaZYvYiqrF5l0
8vXjEz5/Z9aD8gTTjkBOvGo/3x+Ulz1z56JLT2nEa++nKLceTVxX+J0llvEMFUF8ZYHU1hP5e7ni
mATMgADAD8GH11svxF8XGcmjvqavZwSKjsmmb5IIInsuHgwnJclQ2sUeT2YTDBBJtKATyPKcwfau
XO1/3Om1C4UMHsM1T/bZYpGh3ml7ZnInghuMV49p5L1Sy/LkjiYyPCvK5NFzlCm0POSvH1/zC7v6
egHYiCAGpdgh0+Vsve7RKWkL3twTEXh1sc+ZcxNLEDOy8yucG89dgWqNCWMH3mFpluXQzIkSBXms
IA8Q04gZqtPn7TCjIUOvb4SyBNvSINg+MTDJvo99cs3vwdbl8q6tUH+2uxQLNGvPlpyhYsNpd9Vy
7CYvu7MlYbShMiFd9UsvcXUk9pVxtDCzZgHinUI+kKYY/+4HA1Z0leWV89zxQXmq9LZ/Q7w2PRuS
FL+9kum2gkOYj8WNhzYz/VqXUyG3EQja6KY0YthJIyP1G1RFZfyStGbyJtM1pMqp7OnFEGIcidzR
u/3M0BrVdxMrv5Mmktpty9A+mZlHZU17T39muMHX1S2VT9+3ysK+H4b+aUaJkG/Jc2wsIrCKRdV3
WAtMjTuhWuX3sm41wkaZL39rl3bu76A8E5DeCQQ/AbgD42GQ1Vg/18KKIVXN2kBkWGn0lro3jap+
S1RHu9eSZfhWSc2GKoWp8TlmyJbgXE/lbzFpjYJutctbcAMGO0WPJQ9wvwnsVmkjy9wMhTNt68ii
R7ngsNnqRuJGR48kQ7hPcMqJ1R29sXiqkfZk950m1GlvDFZ3NwE6Q3zhDIm1n6xFJDu3Zp4VZJ10
lE3atXl52xV5dDBxzkki6ex2+DTbrdQCrWZuTzWI6G8bo6qLw9aBXUQqAP2AMFXL6XkSUVndm6lG
3GBdLZh5VXe0T7NptVFgDQPjBI+sG2DCfS38uZbjSUAOGP0ad9+3CsKHg/ujlXmYMdcdwhgEwldY
GKbqZ5NgfGk5ifwxKLAE/BSB3Js7aap1N+YGCCdR6PqjN8wd21os2fNtwzpR+fXYlkSuLxI1TjkL
42RnJT5lkIckoqdMl77ZhOp+mpKFCA0s1zPZVHHqJAFKhcQAwm14W4fkYnOnRSaPCNL7uUPv1+db
RA4jUm2eNJ1gaRqZ29Ygc3E/lStjmsoGF6AGW+3XOMftT1VtrGxDKKZWPJgOgTQ3ixuZ2k4ZrVa7
9aLWoC8z2O7LMlhLc/BGBD2WY00D8UCFod3Qfy5+OjIZVH8huTIhfWFsep41NoSf4cw349vQyrg5
NYSKoHwcjPIbIhY3/o22I8k/WcSnyt8W88ycUAfPiULCHe1ob8RtA5lkyCtkGHSndhM7D3ap0pgf
BgNS7cY0oBMfZnLsyk0WL2hhS96BJszNtu9DIkWw6QGjHs2DNEcGNGgrVO2RF1cxPpMfjkjFGSHg
BoUxmT8ZOk9FGI+rrgvyo6n7y1AI8YzcS391E5a9h37KyMytC1V7SpMBRV2kuYodzmit7S/ZHE1s
peGm295RjxfzFyQNngc0TWoXOPlSflqW1H4uCVjOwyFRrWdacTJ/1tm/EexoOrL3C3rm/aGOU2Pe
km9YdErgmvWk4ZhB8TeGhJZ51XeW6/47bdLlGzGW6i81LRm+jgkCo2+iz7uayVvv7nBHeoDBjQgc
cKRNEYnQBpb/UFrozDEtjPyHpifijtgdejFQVnv1scjl2h6UwrqZ1BLDWi8Hqw17EjurU4t9dQlM
YgZCd+kNUN8OsdABEJ3hXvYtQ5FW7Zbyq8IMDrkrTlXeD2skV4T3oWtuaCFHw0ZtncgKVGnTe9OJ
MDvil+RrYvBh+A5mqSGLBO2d8AEpeydtMGW3WUjCsrZR1VhAr7QpJ2c7W6IvfQpaNKCxCVsYwV/9
ZTTnpg3GdOq+zF7DSxuxn3010tj7mg2jad46OtwUqJfWcFS6KNp5tamscWT9UO7pGNVF5hc0cY/N
oqf5Dh0t1U3ZKI0ug8y0bIStosketaSazWONqz056OT4HloLwMenhkF9o/vwroC+IxhNbz0zH+bj
wIf9qDCn0QhljCp7syr/X7wC1WlIqQaJI+q1SWFFro2v5P20BPV6aL537NgyJ3SR4KhBIkH0k0TW
KxE8PZQrKlFvY1V/9ko+b69mWujVQzP0Tn/s3A4xVNboTXnfsu4o+5q09Leot7SF+LRWJydZlJop
Q2MSiKzBnAM+wIPSul+8WPdeW2VN1gQEWTpQeUCchIiNbShFMTaBA6J9d4J3aBpYXzVFoBLLBno/
9zPQk/quz+xxOtH6Iok2KFf/cebXadWLrwSVNulh8vT+pnC9PL8B3SqPpZoU6uPoSRNwrllpftrq
yhDOtgC2vqhjezA0uJ4h+3u9PDTjKLJgwoLuhRb7ls8y7rxnE7ypue/q2UleI0rS6WGVzH1lAal/
CCNRbpc0NYpjQvpu98WiyzFtyMpmMVL+pJC6DcC5JzRqWnsc3CjZtdBg041KlIH2na2DAs1Ib2tA
UJF6UIYSRzXo65qEI3JXdQulUwrZBfdjujQ7sNxLw5sszVzcLPocO3eLqKbubbAT5y0p6rre0gUz
xV5dhPg19zGq57ppQFrykmeICDSkA3W4qkWQbrGz2C0gY7ofdEqnJrTdwnzziKyICBOWibZFCa+Z
obRjS/vZJLZW3XiL10a4C5CeF69Ry3N6wCesJb/hQemmnyNSeJUFtrd9nC5dHLhFOe417qF7MJTU
eikILMnIIZ5VegJ0gJOTY83S2nRVpxj7WXFaM5hSUy9OEJSm76mTjiLMLEVVTklrF/HJHJwiDrw4
NZ2baHTVXYpftSBdh1CSZ1WqHqHYIFZ8pDVquQWnUFc/cMS3MfkUrYmizCH4LJAoZ+wd0Ummtl1v
px3IHqA1/Fah7GoTMSCOErped6xQMZDLOK43ySjoyJXKvOQNkYe9sMNGU9RmF5tu+aIYGdrTRhnM
aFtWBh/8FnLfFu2QPoV6WunJzlnknG2pEUmSiUnYzfxRi5v5tppRhAfKFHfDRiPQeQhtIaxX6U1z
HID9QuxCgoOTbabaK360c5tq28IbkWeKtHC2rpmMlDFuHVGheS3aZEPxSFGYnf6Hk5E9RIhyrA6/
ndpBEFeLDHsiXFH6h2Oiuxkw50XThW+XS3abV01hHYD+p2ERrTlSyiKNDpJRZc8guJzeghvTGNGG
EnhG4+fkNoT+QXHSb5BXCmrdZJL3OS3UPrDaxh7CtHJH945+TJ/cE2WeDZ/nUal2JehNSjomWt5O
Eb1TIRCt4xmBYNuvpAG/8fJZET56VecB11Le3MK9c6ZHOkjZS0MfpdpLrxNUW6QGtuFkNPMXpR5R
8vuNXZR6MCK2aPZKr45O2KWFpWzwo+FRICynCcfKkmMwQVeQvosYjiSbok2U6Sex4GBknKY2zA0P
N1I8Vy9nGpP0ssGYGKX9Lc/NvNtEbTblrFS09kKpO729bwlcOcUklMVBOxn9bWrYvX3nNHjQPOBa
rdWcapAo5sZWUD8HCXUZpBol09CUF6bBpGJyveoWPX3T0XiNlDYLaorj8obkG9w5Eg068hwE5WvF
TZP/U8uk1KJ4NFvFWZXNLSszEMQZqXjXP8musvJQq90q3qTgBmmnymq4t5dMmX9Oi1LDcy2z6dCq
eYemsCTRk3xQUnX6wOBLoD803tR/WtR4yG8wkXhkzfS9B9cMv1StqjdLqSXfbKiR3SEavJl1i86I
/khUDknsmEqoPXGi9gSPgDVPRj+Guga0uG5RnBTxkhhbvqhDGboZM5FQELcah1U8FXs7IjXjNlFH
6wd2gwZhhvCcZKeQcbJPDU8SGNnlOQHqCLjUm2mZFCPA0ZB2ITgkrdyWKfVaIBFoPXHo0gZ0Py81
8LPOnnY8RK2FSSuTahD1npHfz0VPEhyRsiUdwyZpA32Uo3cHUZ1yyUySSnspl1UZWxD8mx+TqJuT
Z5kPPXBalc6PHRepuiErmQ2ehvbZDOociWlo1bWKRoFRENEpvtUSlMBK1npVMBLdXVKKiHz64SoU
JH4hXEtuYs8rSFbSYqvxSTnv5wP1iC72y2qoXlrPJg2CLn2EzpdZos+XSng8Cn2lb/oUe4WVgwC/
rbzYXDZcZfzJidqx0xDNYj+Vtk71ubptYhKkyr7FU2Xj4BqExNxUlDJlsSIpcircJXkyxz7aelT5
MRz9yetenEgfsyMpPekTAQrOvClmvLEE8GUY3lEpDFm9kWlVyGDshq7Y98T2WUg6aBgCPNVItvfL
DvMCEuLBSoJI5mj8y9S2vkbLjJo10hfF3aCApXIGpdRIgujFIiw2kUqqBUnOGlGDD7KK/EamttPf
KrZOBoROGOg+7l2XhEpsWdS56CgF5LpEqty3cs6DceyiL7aLcMy3cdmFS8Gu0LfRJbVBM8nKOcYJ
woFNLsfx2zyYhOeMhi77DRVIxNVHVm6/QGhpUAHb05gf+aS7G8WQSxVqEA3fOlaQPEI/Y4vup8jr
7GtbqqZ8KYsa46Ea4aSsptT4idulnW+dHs3ubtKq+FtiLON8VEvXJZRXqXPxqY86cSxBRNVhMpXG
tM+Frm8JAfAA3M1Jmx7L2olrFVvCUmW7cSGfM4ytueZDZqQDKhq6gYr7pILs744T+6/v7RJrv5vU
xjFTuGZn7oyBeyv5kJUbT1qk4FWDoYy23xhp2yY+FGrMTtTniD31HjejHyNq/0TEfK5ukb0Wy7Gi
wyy2zlI3MmRTY00BKqL6eS5bpLGocmwPp2ibs5Kq1mK+OuB15GYeoS5vNOT1WtiCfgsGBvLla51z
Etsy0RX7s45Cu39uFdHaYUq6khnGi5WYoINT1/HNlDyfQMdot3yLelvKOz7CkwhZuUvrMNKcZudr
qWgT21whQh0lvkPsCEaN/GgKfj6OGFaxOIDGbw+7HOpk72cZCnZ/QaGUmH5b5mV1N1WxNlEk2ovY
sNFRCViNO3O6HfKu/4Qbps92NlBsa7e6KY6TjVTGJzgJc5JFrka7WzSgUKg+KrW5zXl5vncpC0Vo
eCS5bLMWTDZWiTbN001kgEq+8+xWOC98aDXnOU41yn0fKVr3XYusPntoERtpN25PzzWANNIut9i7
NFTu81yqG8NpvR+srHzHqlomDVAVqklfbWcE6V2P92dTDEqbbmUWq689XmU16IYEmXgE5wdN7zzF
b3acCZV9nK2I2DcJAFKqK13Gy56uYUEGo5kNO85kfPq+1dlpS84zphKqWOjFeJ/ZWsxi6RY4F3CN
NrvOoR/xWPLk9vuPm4yXR0blAC/IQvyN8u3PJOevJqttZL2b5QQIGrVabbu2YiFSFJyuvpNmYtfX
bTEeM7OzryUGXGgCGLdhtnZcJAEM+aD2vz9nkWOfigmHP6EKoYRjp10o9L0anZl4HKv4zpzyRyxz
bCo6FAff7nQ7GGiy/NIIWL8yvP7nr2EIiOASTS1j3LO2Ze9Ii5gGhdQvF/kFn/tlOdIyJNHLGprm
uUV+JU5z3jG0wt/yLXMSWgLIVzALanhNPr4pF01nFg/+oTKn5rI0/azzrUhSpz1dxDcpcWoverFk
h54sNJ9VrMDilDdyrwsH+0htXANdXzT6DTRS6HuZTK54xHNEHcwu1ihUKEcnr8sv+tBFW9JU8LeY
xnjCYnoNRXRxqjz4oEnRo0BRw5B2Ns3QwBIulTHnx4nUviCZJuveamvtduE38gisvahJvPIyJtfu
+LnGFSkWUmK+rTCkcTKfM1kkMDWCRr3i2Et0+6SAul32ybCGWeIz/SNjGGInsGfCcwM3kVUSjjMV
ztYh/XQ3qx0uKHseZm/T5WPlvWaKVJddzupkbi27yJIdceazeShcLa/CCDfVtQHJxQnALjQZx6zi
ZAQ959ISlfEPaYtmdOxVvd1G0ayFTFFqGpiwROe+dcKRgnnHwkIvdxTp5uOH9OJJ4fCsWBbaZLaB
0Hzfv79ZVPRTzbN01I282tUVSrZcK/nguW7yOnaJd+V4FysV9wuV7pryo64iorOXolkip6uUpTjO
VAk2Ncmk2484RF11nXs4/U/yE0rgmkCamysK4X8dmgkqywPqUzrx69zzr0WyWeY8qkVcMJQv1Tue
yjINDALanhX2DVmAyf83eX7XQvAu1yTOGNGiydNJu9zWz2ZPZQQUoXPnkj6NOhu+MeX1zp2r7BGM
ZEUJh2psZ3dOmuKY0927nBQRgAuKaf+0O4ZlH9/uf/4aVmkdLSFCNZS/7y+CpaModhe7OIpeSVAy
reipkbzVJ1NhjudjOtHXEtlbXtR8Ih8Lr3qfBVhgl+yeAHZxRcX1r4VjzQ1HKLtOgs2zn2M30zCq
pVoeBfF4qd2Pm5WA55d1hHF9iPGSOTqtNTXRqXY/vhTrt+DdYBILFw4I5q94wvCEnH25Cowdasee
86gkVru3E62e/XZyfph9HT9/fKgLpjurFCfIv/hn0N+cv2VUlRV2qbxGNpCUB8MoFCusij79NCd5
XT8Rdld/nbFhuJ+H0RbPxgpV9lWEbTsQ6pU5+Y3Q4i8KzG/zZBaursNFyCCzpoTOvU326DwPRpJr
W1Wb1Pnzxz/+X9cJOTHSW8hosH7PhsZFu4gxzYGuTOyFnvo2fsnmbrg1Iju6Mir955GYzqJId5mK
n2OXGWC0gPbj5hgrqr5ds6fpbydQActmJcJ/fFr/ePJYglZBMf4n9CPrn/+1Gnh9Ty/d0JojznmD
zbZTTvKAcCe+m5ROYyg2GuXnmRzBBqhA6U5XHvx/nCv6ClrCfKHhWp1rH2BiLIRM5M1RtGV2PySl
/dAv/fRVUydj/1/PlAMBLHMBNtMbOIe5KnU3mv1cjccYZ2GYCyxmSoUjpTP04lZR7ORWFcvzoMfX
dCvrgvruDYPvxEJDZcrXhW/c2ZNDDLjqRPQAmRS46U05OKi2ka2bVy7lxbqO4wOntMWLxZ6LMLX3
d1K4qZ3qajccF6fQNlKAAKjibtlBSCMEoev6vYzb14+v6cVXGyKaiQrdZTSDLts6W9Tt3smdxrYA
pupqih1WFO2mptH6pEosP+xSauehbjqLoVAUswvIu0L8+vgn/OO0qbbQzbjUepR4Zz+hp2uW0Dny
DrED44eGHsgWTV+WU0Z8Zx7USIj9YoCn+/FhL2+qTZlHgDB+Jo58npatVnlmTZT2xxpLfuJro5J/
MgQz448Pc/mh4tmhZlbRd2GWZAF9f1eVtGEMgBv5mHho0J7hsuAAXhiW1C/d4mmgtFNiMFPfSzXl
QFhHJbYTm5HYd/HB1mLfDFCpHj/+UZd3fVWMImREsIQ4zlmvzV9rRtfMHuAoZTwWgy19XVgtfmgz
lwdWmcrwQa7kb1EWTRuEac3BEGiJPv4BlxefH4CjC80blwUX3/sfoAy02AermI7EVRq/jFkxYOIX
5vKf3yjXRUqJshrPFqTrtWj86zwLe+rmvnHG47iCOAqjeMFi5m6Y3zc3rkBet/ZqDx+f2v/Bb++X
C2RYJM+BT0WjQyT0+6OmjaC7a+sIyyFEn1y+cyLgZqjEjLdri0lB2PdEbiu8c7uPZ3HCEw9+AG3x
HEaWEes++R1aemelSnKsRjMi7RdpCkAWsnQo9fK+d8JSk5Ea0OKk1dJh8kVugA3ZpAzrMYo5Tpd9
VuED1YEshXYSK9gCL5Z0R9Lflqi4L4mWaj7n7uxhc6c/vQTOKIanmBxW/lf/4+w8mttWmjX8i1CF
HLYAgyiKomTJctignA5yzvj19xl/GxNUEaVb3h27znAGMz093W/gUVG+0COoKY8OUaS/6jQGuzMH
yr5DFT5RvisAOZw/c49svDdKtM23XdQP5gNGKgiB1KNZmzRMKjpakRnK2ZbiWssmk4r2S+sH5Rti
HU55XxmF9kNV5WaihpVXmK0SH5R8Ywq8vFdWMA/AdHbpvhxxfvtCDir9yWlKOXeCOkP1i2XB5dpu
qZb02fhfWIzOA7pidFLZe61Ny9SanX0vd7zf6Iv1D84YqcILya8/6/GUvCY9Vn0Qr30HhEHfGD2d
4joZ9wUcz1f0K+jFUdrjfFBn68B9AR0Nv8zq6Kt7+mTx+CeJUa/YjqPc45Mb0+M/YJEFI7QxBlr2
taVJJzp1/UtMAbj6Fg1O/+TDBfc3tW7QI+6tOZjPJVY56OuotTU8qWWYSC5Y5OjF56WZeIGJneUW
eFJlH5BEg65SxRmg9ibC38nNjSir/2OR6CRUZR7mXhfbQrAjs+zvfpp2xUp2c0WjoS6EXjxKteQb
lGqMxSMZoeHRJNfEMFwb5DekW4IQjRGKnpgGN9pXlY705Ekxmi8nLbVG1ffQdxcbrOzkc2o4AUgk
v+1G+Ebgg3dZy+wPcThrCLRhsy3TH3K0cl4LxCIPXhxL8WvhZFPigTe9uF4TOwr6ScZXxerov5vw
EHsI4nFBT7zrPvuRNX7i1V0AfK2zxwYWzB3dfuW+xcX2u5FJ8/TRvP2vbzNXPReQTkqzuPdQccyz
VjVrGs3w2mJfp6o0SYOxcQJlWrnsrtGLTF1oLoj5cwnJi0cCHHaa8Vbe3HO8+VDcP4iRFHrj/IJy
2z9lCl3k2ubRbKVF9ikcq3DnpwDFVvaOCH2LbwASj5BJ4OfNsny6Ojwcu95vYAk0k7kH0NGfcKiM
tqlWKCtDXRUEBECSagpFK/JweBmXUVilXEbKMaDjWqvVc5rkQBj6YCIypEVYKV5fhuXX26H/KpOh
v867gkWGXMZreXndlLkFdU2thGGE8YwKUnHI5Fg6qUU2/5GkgE54UiZr+1o8LS/WVChW6io5OHhQ
UM6L6ybuczV3UKE6ArADEUJP1/w+Q9+jtG3G7S/EAdD9MiKjqT2S2+nngAhcuJnmVooEVEleuXOv
1h2QKHKotgLWm0fBspA6p5iqBoFlHJtg1g4zD5Zdm+rSRlE7iXYATIbbiy6O7WL6sMfgXvwlKJNU
XH7nuTetWq9D/Vj3hrHlPhh+xalaK7sZkkaxle0mfg7CqIyRDk2QWro9+tUnB+0tYNd0aLj8cLe9
HF2fGiytAMkdfYND3EEhgVFZD8faMOilUjHPnnSnkNaEhN9ZZBsAnGoIlhMM1sWwRjVqdt/Z6hGg
i+Nlih3VbymJ4q80DHL5LTZV59PtiV6ljCbPH3g/CoBrKvNL7vEUwo+THF85WtGkviEnivwISIR9
M1naL1gpDng8UHz0aXR1r1PqK1f4Y+98Z8fCOsRA4Zf4vVT6CIYmobKoKcc6Coqv2dhpLxhpSBvA
9tJdko3yITWD6gQRuq1WPvJV1AJyyvcFbE5VmJrb4lyrXZvxHx3lmEzt1LgwnuZXtXbo6wUUaFeI
XdehmtHgR8DCYDyTHH2xpTRtKDpi8ZHDKirtUrFNKrnF4p0cd5MT1/CHKfM/FW3uF9gy6nAY1TH+
8HJf/orFnPU+avx5kBWgfn7wxShMQiZaThqQM3+cv9Fl0L0yC4LaDZw8WCOfv7figLkVh13HCVuu
wZTRSc9HVnzsfMur6NaDIFMl+U6Itkcrn/d6Z2FgAoNBIKR5BC+J/EFmZrJZIdoYouSmoV5gA0gq
suAAe8GMwIvo7S9fSubolPpFt0bJvD7K1OxgXcFD5amCncTl59bicCqgFZlHafYBeQZ0PqfN1EUo
z5ZWtAmBla3Uj98dESwVW5a6EU/TyxFtsKhOQe30qOVZuU3hM6M/KufKc+nUJvBfVb27HTve+Zq8
7ykxcSOLrqIIov88w/RO8WWciq1jpaTOUZsHLdtmUuLL4B/bamWwd76mxjVom6R4FG2WzUtTkg3I
65Z6TEzTOY9aYr7QVJ7v1X6u3ETOh9JtjSRCWs23Vp5+V/MktYJfhmsZUZlCo/hp/8xz6Olb19lc
HOMi0JudnIwyhSK4b61raXMub28v69V3pPLNjtU1TTXZwEtde/wCOlIbuWKmwg9G8aMD1N/kiK1X
eEiBD310ZS1w2iYiICQ4isnNczk9s44tUPVJfTSQLNuVFScTAagWp2LN2ipFonxJpDD6rKS99nx7
ptcLC/JEWBWI/ixxcbGBnF4yekOd6mMbt+qzbM7aOZGyxItBrawZrFzd6MzSJnsj8uJ6wgv9cpZh
RmR3Ir0+0ni0D0bQJvc1tzkAuT53Z1QcK1eNq7Uq7jvf0kElCVVG00RtQ1uMilJZluXBiJpABifD
Q8RYeq1R5nzpQUtsQVp2K0Hv+pqBxQqHit4JoQCGnFjzfzbrHEa2KUlKe5R8Pf0ExMOvf5kyutA8
5sycMh9qnnr85htG9q3J/Lg+oA7vhw51qaigs/PRL6zxBDLJXmFAUo1c/BogpByt0J6ONSLi6K0J
YlMw/SJtW4u31wU5CyovT1cyZvR8+MiXEy/arAtrpOSPATWE7KDOiFzEvexXe3XIqezmI1XyzagF
1raaTal+lWfSGTBhhT5NLgywMv58e/JXIYtfBIlNAQqNJseVp0+JxJwegsA9lmMb2MiQKE2KMDBP
pCOAXxzZQnBZkReEedTuc17e9uvtH3C95wmURC3amBapxzKHnjJ7CmiejUcdwM3baGtd7tHFSM27
uYpUfRdBGh2+G62trRYTxMPzn/SdSw8ZBpR0eKn97eZpl1+DgNUavBeCM+jSaj6mFp/AOoLXA1rh
SpAvqtzLhiJIfowdIunbIJgLcPdApZ0XJa7tztmUGPWBT2FqlrIS0ZebhU+CaQhZu44/Or9xye0f
xRB67w/nANVtvUEdROLh6EYhKNg7u5CGM1JdyDJRmh8DU9nOPgXe1J3hqRQHqQ3bzm2JGfPa8V1s
GVaLLUOCRMQgacDb5HLZ/Dl3JOhOcG4o5E3uQAm7uQvTDiR6bVrDsZ+M6WQoULR2ZT8hwXR7w1yv
CyFKNv6+4knH0cS6HL+hu6qwLupDZWvlPuMzmFwGiIT96nMr2KvI6aQ7Z0qTJHNTZchLtDZiedo4
rT96ilauakDpi33Egli8ThBE4DpUOdaXPyhPE8kPpRgnTbDld2iSVZMbAhteux4W7yAWHlMgOiVI
1xBFri7dtHUmBNJL68FKJYgKANzxB+2NBLXuNIeSuu2zvDC9PJrbzJ1m04+8amys7GPx8n8/Q/Qu
qDi8w23G9HeutEKyHxID9KqbSfxoFzH3pkf9Gj+HleGutxuzpneBVgktRmBnl6vrpBhJ+KNpP3S6
inxzMinFQZd8OGBFmHhVGo0bS1JMlJ5xxV65qd4bGyd3+psUc9CkEVfnPxdV1FVZOfapjT8zVe1D
TumKPpQ/qIcwqQPpDumewHHDaMpfBKptDRK0iI1ipcEZQI2jjUBSt2wb6xAI+4kH6YPUZMa9HvT5
hohl7GZJabx6mqS7JozW0oF35owcFVJr9Dm5GszF8VII+EYit84Dz/G42qTw5FFi78ppY+pRfAwa
sN7AeYxnrR4UdeVwvzdjXrsAz9C6oDK5GBy2I7pcFJseOKbl1uqd9G6Kfe1kysqXJg/7LRV0e7cS
UK7OFZo7Kp1Pkgievnzty68MyC8YZ7SsT3ISaOjkx3pj/9RkX3ktDB19VlghTuZGSt+br7mcTMHX
sS7pUNKHiZ4yOzVeoF+l6ad57nHHSY1gghUyjVYefEG5ya9LGESz0nmOXAp/J+GRcnsG1xNAJUdk
/Q7CqEJg4XICYzineDeF5qnDlxcRllJpLPwbIPDKnhVrWfnaZprc0rLxR1pByB20gNqbTsPc4/Yv
WW4eHpH4qvAKYfuQ6ljil/5zYApnhAZAFfw0gbmHoupIMyJWCBAjeI0s/bAvK2to7nDAlbPvalQ6
oLdv/4K/beN/b3XqYUjE0lvkHSTzgl98TdSXcjiQlfzggNoNNp0clcHdHAPbc+OusqSNH8zJMcYS
ODhQ1VQ+495AEHEnrQmMt6EACq15iUO/67HGgNpGyjUvrNlr5AqPUxeBlBEHWewx8zMoZnMEV89A
r2UQhuY2VSCi44kph9pz5g+zsR/HfvxqlEo3Hiy/k2XcOuqu3wdGVvTbQA9xQW5VOTg3JMDhTtch
I3pt6uDoZGtz2tRu7veqXNG+yuwNiPlcPOhQ5YJy1bF4DpYlNPSgeZUu7bYk2UhGY8FS6TUDYLo+
DKnynMrBeKgDZIPPitao9RZGtKZvsMfqrG/xMM+vcgiuC+VjlAPvbn+P5YmGoo60CJcj6QK1yqXq
GtQYK8TEPXwIYIkqO0Ptq3NQadJjA2dgY2R4KuHHu1ozXDxqFDxAZWr93JPwVXQuzsuNiCXBkDVG
6TzYeMh4hZQ0hyYvmGM+jeZzAjvgg/0FRiQd4l0vwhNpwFIUNndiTUrU2HnocsPe+BZFjQ5Lgg35
GEy824t6lQMxmGHx8naYnA2waJGDJSPNo6YuwxOosFlBoToC6xXSatXcmcbfRMVKLuxNFU+toIJY
UEqtdpKTTWSE4VGc4nTl5F8vOL8IHBBNVrEG1uLY4ZhFczgYglNu18bPCR73Zx6wI90WAWfFwmCt
+C6meHnOGZCwh9MxLTUk1S6/MLnQGCFWGZwKQ2uPKsPuaPhF9+YwGiu30tVQ6JsAzBamlqIqugwp
Xdj7vEJM9aEG8ffYqdH4iA5UBF0I+57bX/Z6KMq5orUprCaFHfflrGrsypETVbQHKE/FdnJiJfY0
p3ZOxLFJWhns6mwKhU1qnTx/ZO695S6SVRRSc7obxwBe3haVPYQzlGK4R4tyhugeK5+63liraC8v
K0QnKcXRN+AZTDNumS33SBB0AJrMY+pEOP+0TeVs+9ZHxxp7rjZxpRI11UFSO7fWw/Gbk0/W0+01
Fmt4sXNIqf7ayVFpAQhiLg7PONRdWdVpd5JD9ME3aaM56UNQTdn04/ZAqshNlyPZXMn2/2qCxuJr
VkFiVgmsc55DaDd6zayhQDGEmr8pM197mgq8iNxqUsqQRxx0Li8YcGbY8bGogbtNlJrSq9KZZX3K
1F7hbZF2A7QMvYDva8cGPXq4Yabz1vJez10NQMubHzhab63kwVeHmxVDQAk9Uop+IJ0X81DquqM0
GzQnqiPtfdcg0VEnkXLvq5rzX4c7zvb2wr0zHte3wN8TS2miLoKJ0jdKrZhhc+r6ufBS3c9+cBer
E2zB7CkrC3Plkro6dVSikfURkCT0dUh8L08dgidGTzranmwkS+6byMR+aTST+Qcvv+719tyuDp0Y
iwsRRB/Ri87p5VjgYJzYbuz2JFe1elLiUdphlusfsTdUd01njP+p4TitfMCrQYWqrQDQAlXHp32p
rSmcowYIlfIpsObZw/0EW3F1SPZKV4KvA+JjeX1SJCsWvVcHTYxKXooEDqUlmtOXU8WcTIW+28qn
UplBFEpGNH0DZRgebq/o1dcDOUXWx24ROqVcQZfDlPTIdE0ylJP1131LzfXsSNAzn9XBUj66MxlL
bEgq/MyKGt7lWLpMBh3BMzyNkZ7fcwYQ/RdENyP661Nk5uXbxycnaoYqcEHwksv8qZQj6mBxD811
ahyZkr4C/xcLqRAx9mBY2ydLe0hqTtSByaBR47PQr1rC8yY7rxJrMpLH2Q/wN4trysOb0Yk72r3C
72SuKs1B+cao34rSTL4CAIKKjeAjnlyFgwalRLVR9tRgbD9pIJVKL8Pr5YwLTzq41Nks6XtPpRe/
Cb8o01/NmLEVp9pK+++kpgjk7NKuhG7Zp132hpuh/Qm5D7JgPEHA/8OsjcovgGKleU3bcSnXxMxR
MmNbCB4Jq718uvh1OIJnCJQT1hty4/BKqu158EyeaxNWf6GN78rg6GdqbQFUlyDQn2KthFEe67xu
6JCiyH1f43SkHpIIdzdPiQ1rdLMsaXCvbChfe3aFNctbMWRZmG9ruujDQ5b2IzxqJHAwIHKNSC26
TwWWb+M3cn0l2vhNO0or0U7kvhe3kmhlI0UI68eigLeMdkSCZkhKcoopCasXPTYr7H8wRrmrEBnj
A6DPU9/5lqj+1lzU8+6jO5qElWYnHuD8BtMRwf+fNyKAOxsPj9I/cbsV4GvVDlueXsAVeIaDIrk9
2vVkeQqSU4HRoINEB/BytEqxBMCoUE8l+h9YaqXh1tIxFXSkOLoz7KQ4oIEC8T9N1mwLlm0OUb/F
IkOncEO7Q5QYLoc2O2Q1unBWT2YbxEe0yaKDmoawzGNE892wGvBLKVv1hC8f+s2T3bq01Ju14sDV
XUpNQxd/dJ5DyMOol78ixxdP7+Jef0AgTD43XRo/+5GBLkFSTJ4KElJZWfGru4YoJXx96NThIQDm
6nLA3imsvphahGeyZP5T1fG3QVCT0PTxPXRMdC+e4w/K0xOTwUBghIIrMhh52lmXY0atjR1l48en
oZCiY9CN5k+42N8jx1njR14tJyNREUSfnisNFspiP02ar8v1ICenGfo27DLFL6uNlg+TyekNuu84
zrb5yopeXXCMCaYL8Vm4NqQMi3u0K/sGY1U/OaFpkR/moJPANQ3FDPpUClbSk3fH4sBoFMMMQC+L
lexDHJbD2ExOI8pVLuqoyg8N1bqfWh71ycpl+t5YhFsqmFSz+XaLtSwYPQt0JeFsloTU2tA2vi13
h1iR4o+5xPzdIDpXG1kQUoJX00JWgo62n6UEnVJs+04+RQOazAY+igW6XUq7Rlq7PgZEGyIOY5Ir
YDd1uSUhxQcWQJbkhNZB/GZEsf2GhULjAwCOW04/dl5uMJW81W8HvOuww27hCIIDpICsYHd1OfAk
p2mKMClf0OnDH0h76Ns+bYSSXmy3u3KaLMQ4HCXyslhHvAudujcVWt/KtxXf7uKSEb+CREkXdREK
rIvg16WG0WNNx4J38viEJeHJCKvfSYDv26FGFNVFr2LWsIQEmkh9a62KfXVMKeWKtgynBk4ojLHL
RZit0ZEQFZ7OepsWCOmBDWsRjcBJ06DSJ6NFWqe94dublcW/+uqkhJQKKH9SJrTg1F6O27Z42tYo
jJytJKps080rKXnRtArkklfVZV/0oCRDQCitNSmfFAE+PSJVmKWeiQCZ4k2+Hf8GPY8CYI/xtWO4
vKOt4d7KjHR6sNC01qHzWd3Pld8tjvXF50IEmVoRyZmoglNauvzdg1VS++6r7jGCFrEppqmjFxwi
qokboQb/GM9Sz0Ls5Rg6ivQSJYWzR0m3bL0BFIjsoVoWvrZ+G6zsoqX9iwK8hNaaICaTNgpozeXv
mo3W8Qup7/HihmLsIm2Thh5iWKbwb8YlFNxL/ZnsDA0UF4eCateWpt5sxqa2Y5w2y3J8xr5N/MJI
deKzMsaSshIxr3Y6uBQCM69V8nSEyUUG8k8+ExWdXshtnDzK01jaXqipvOA7I37MGthxmyIeGh2F
lM6Go4oWb7M3Q+zOV66Iq30HKZYrkOoU/ARWavEjbAO5ljit20czo/vYhWr004grGWkSJ1deJ7Qz
Noj7zV9ub5vrqfNYprwBfZzq2FWLujW6GmNbs30s6qZDE9TvD+YUj0K7L0E2QfUKI4s30lTaz6Vp
9Ssx/Z3RQQ0A2wCBRHKzVIUtfEp9nex0jwHCXp/ReZW7HU/gATdSXt/Bj74I2yeKtmXgDX06Yn5Y
UQ59vr0EV4GGXBYUrMWpFxzIZamioPOucwO0j8iS+DtbCiuXbTz9thvF9xCRq799eDwB2YPiY1o2
GKzFgaitbk5xc4jPDRpzgTtOtR55Tp6UTwoqMn9MfyqT/e0hlyLmHEJArybEVRQqSCOX+cdkxwUt
si4/B6S5NtKk/hRILkmlpOEi2flwBE0trDl2JTqT22yUzG5H6luXuO+BlHsz1EDtHzSkPSKYInoV
yuNKoLhKJWCE0CdFtp6+JTBdsVf+OYRTgQKFWg3RWUWyCDW2ZsJJJq87/y3xx6na3V6R650HXoVV
5mJh/1HOvByN4WNjHKry7Fj5BH1OQr7JiYwvAUanL1Vrf6MuDU097M17RNhkeeWw/yXWXkRrEnkw
EPS4BBKbwsDl+HWc1YBDhvBcQFw5J/hYap4J4yp6Gk2/8k/hqE/dWwibPt+gGxuXj2Gf6FjEE9y/
NXUy+XcWjI03AhrSeyiaOgG4T55juxS/SRwpJxwH0C8oY8R+xhiuEO6v6ri3E7V4Yu45WSgIbMVt
ZPTPHnP2+YmyQfycObWkYKMc5c8txr7OvgLxWW+sEa3VTVMleb71Cy1F06rUGqgAaangVNn40gv6
c2r8jDdI+9PpkWR9BZyazVgPoNf+MCvGTBypEvUVaTD/DYSgo92bQiZva6WWn/4Juq4pj4kyldpn
RHXayXO0tNY2iAIF/qaBOIQ4eItF9w5BMB4+EkTpcjdRfhjv4wEY/7ECcvGNWkMZeQbetc1Bgt6k
HfoYqvaZLVQouxEze0yoENeD5iYFjfUpHeQylD6+u3iu4okK9gclkKu0WAbGj95ydDbadrif6mJ8
VYElP/g4FnD69Kb6IyWVMVGdUSLsa8PU+vCVhs42BU+ecPwCeWkMIydyx+kmi6H40n2qpTR8DcOs
3dSWnPoeAmyNF0my/qhHpb+jrCKvpFHX54tTTA8JSjK7yFmWK9PamulZqf6jb4RRvYsLZ1Zdxx6M
1FPtZK7RXq5nU/8a21116uD3phsHNcBkZRn+8lcuzxkPLmIsv4PQBwbk8pylhokenKNG5yifZwzh
fT2SX+xaax6GoW9suMJZ9sC9bH3N4bTc53mRfgUwHtifZi5/80sal2X8qvhZYX4zUnpgxzhtJGOt
jyPCzeJn8lgT5WuyTmqhi3DUoD7P+4LGqgJc7H5SY7/2woyryZVCBHxdrq3i1+0IeN2BRAWXNj/t
Nwo5AvZ0uTRRBtjKQfv13DcgU7eSPOSvkd3k9bboM6GSGBqwJZH4aqL48xw6WuapuTScBiWuQPJL
WpAYK1fj3wv/Yh1EmsgaCJ0FWmfLWo8x55grDZnyVBd16jyWfti1TxOPePUBN7Nm2KDz7qChl+tO
+DwZoyGdrKScwMnJRR+6ah2H6StA6mLw5Lan86aiMJZs+3rKkzewCkO5x9ZvcF7HspuCbUHH6LFW
Jnn8NHVzNu5KXwvklSRHFZn3YlJC+V5D2IYzSTnpcqG1qkvsLte1Jzif80GegvmX3RW59mKpfrDX
2sqJvyDHxrl0wiFy7p3MaNKD3nbtF82s0G4MQWc/mHqq61/qNKwerIFyxR6UbSc9KHnSZ58dI4qm
T5nVq5JX51b2JfXVaI30/pd9dTERm5eKxoGiNMQNKS+eGKGJXaaVpd1ZbqwGTXAs0seNKaPm+akf
GityMwT0wjvERAd4p2mHwU46+S9zoAfaNvHjhH89mm350VjDb6GWD6qcnozovV6ub4R8VZfjxXXG
KtlS7qRQCx7nqCrufeBRXpKn2bfKR/DOZX3G13mwPygfBOtb1CUoiPKGoFCwDDK9Hxc0KpzxrHfg
zF2AM/rvzKwjwxvQWXyR23BYmfJ1iQBJU1EsA5uB7sGVSogWOqSNoLzOchZpP+Whv5/w2NwJGIkb
8yzHUN5O/MpTLL94anjoniidpLuVEHL1ZhG/wqRCSKmQ/o2zWPlxVCut5VFyTtQZmZyuqvR2I+Wj
0Kl20O5F/lUZD3JPjb0wpj4/aihnYtSGZr2GsjfBWfkySrMWnwyz7XXMFRC33ChOGiMJBApmcI1J
WWOwXAc+fjXpFyxLXswEwEXupTQ+BGLYvOemKeE+pGr/k/sjm7dFp86Pfjv/wsgbhXO5r62t1Ah9
QfjXzxIuLWvmo+LoX54omC0oypB1I44GHvNy6+qRjkZCIhaw1K1dGNu/9aJVX2VYUY9J2pTOSt55
VUsHqP23RaLRR0SDanEdzpElj2prT2fCObzvsJmfSoRT93akBi9hNxvuPDqcD6urja+3N8s7e4VK
jjCthOLJVbwYmpJ9TRm7N89z07dvvZ80EU0TNH+3PuIVT1qT/hcVTvd2e9R3FhjdKcD6UF1IhZYv
TBgJo1M2hnXGWDjrXSkKk11vmfO3rG3iU1dF/90e7+oVQ/mAjB7AqyVajEuNo8bq62aA336eUbO8
yyp1fO3aukO0LF9DWl6lWIuh1Mu9M5tJLdlFbJzNPAMobGN6X3iyUbSbsAoH3ESsaJ84WbodtTE+
x5rRrNUpryfLdUaxgsczQYh63eUvQPQQVWHfkc+jXtnJQc/Ksrmr/XpOaBRW9Z2dY6e9xW4n+5W3
A0pNEg/x+ZC2lf7Y0zn6qc19/FwBIew82CTRLk/Caa17cr3vEGIHfEyIgnKuLetPUq+UI0moei4l
BERteew2slkPr4M/jd1JRYVt7wc4J34UTQXwENyIwMEKIY9lD4V2wFjHZOhnaFzID9tWic+1bj0X
VFrvKDQEh9sb768wyGUoAaFHKVFENgpZy3TOaaJRL8veOuPeZCr7hLQCMZYkNRW3lIPUug9bue1Y
AHM8KN1gTrs2aByJGzlqwQ5oVS55cQT1e59w1555RY3DgzZ3EhjESZf/lGpkT3urzdu7TpEn3wus
okrcyh6tAp8oVY43haqlznbmMW3su1YBNon9QS/kN3U7Qck4R6Ij89Gs2DQq1nfPRmfoex8aRvg1
l6XhhYJgnX+flEZ9QyRbIjLQx7HdPiqHQ9j2k48oiqZ8zYYqf0axufMfBp7JSKbDfgwmNx9a48/t
VX1nh0MHJIJA1Kb9uHxGGRh2d0WtWOeWflm48TPDl7Y5cEWhKoQM/tqJuo7PgCBAvWKjQ3EIaNzl
iWoDTUJ0VjbOmOqAm9EKnewvoTWB4rAh763Kaua9MkUd6vYmFjZbrSdcH0pcRu/CyFLb70ORkYLE
xYw2ruj9bjpwrrghOGCMdxgFK5T1moy87fZCLQ2e2OtC+1QVAH+Rjyw1IrKyzkf0ydozSk8WPzRT
w4064zVhUTE1XgNdEPjTUVL/y5Iu2Sa0r+wnBEly7B7zUFO20VRjlVFSLPAkuSv6xJVT1ep+SMLg
t1HtPH1hxYN5rb18HUZpLVOkptWLlhAaYZdLHiRRZ1aAFc4ciRniVBG6cm5p901RlG7tSM4mH6vv
Ti8nO+6QD7daWTY2F1pK4BXIrcX99U/VCzyZnSdD154nbs5nxfHD77Dyra3QzdnPU1e/1U0PxOz2
13pnmwkHaWSDqM2LZujlqFKbSnNvWcW5GYfC30BC8jdWaWt3Jd4ImxHroPZAeMzusqAAlnp78Osr
mScELQEuR8EEXQ5e6IUR2UZan7M8Ve/kaiwiT7Zx3YwpQ37Fgyr5cXvAd24AoFpcUgBiwOAstyZM
qMLMprg/F5XW9JvRL0blkHVZsInKcPDCvgx4KmTJ59vDvrPI1D0EKw+5LAwTxc/659O2STXPdtgN
Z/xOtfQrPwAmgmUB2d4MQVM2v2thzHfKZ0x1Xyx/aldi17vjA6YSRvM0OJZpLqC+nDSs6M62pKKz
VEfwyDoNt7L95NSIOE2aOcm4xTR2tC8kA0un2/N/b9kFRIUvTCuT2/dy/hpE7TJVEiSg1USpXL2N
I3un273/rOVq7yITgd3sOErRSmHjnf0lkkyqCAQjhMIWeRGNLqdHo4x5z9VwUIfIDNwQi5Cfqh8R
TQffWUsx3gl+qC0AKRBNalhOS9Gu3Ey0it07nEfbisb7fNTy/4jx2NQllpk0xw5Y7O9EtBD3kNj9
X0Nt9dKmrsbe91T02PWjNqiJtJewRgEzHEDJpj5m4USFdFYX7Fvdjj/XWR+ZK9/ob1ZwmTUInQgK
QVTChXzBIhIMaqwWxYTlUqxEw7OKd7O2KZs0oJev+fiZB0n8FAaUp70Z65NwK6E132xm7HPqYxOG
UUEzFO9ptxhlKdmgLyVX7uTQE/Yiuyqdu7LMisalPFtqeMAUavK1RPBx8Ip0tP7DuUb5ggMI5w/Z
dBqSCH4WiTvMASS425vxelOAa0dbVcD7BWZp8dAaU0spNUtqz2zV+K7mUvoc8Po8ZbEabTgV/Uo6
9s4jk3YGSEaUJsErcKVf7v5WgVPoyHWP7FmVpLM7q5QP3bZQWr/xwi4ajhwdhIWNIMeaV80NeCgG
5PsvaqF00bNizubPjy6BQMcR/qj1IV60TBAl5KrisdHns+qEioaurB6C4XMioW/X7ZJYBph8e8Tr
CMCI1KFp/3IcCYGXa1CPpYNjxzCfWx0520FP1ftglF59uyQeFVgC/MoJPPvbg15/aeoiyAxTSKS8
SQJ+OSg+bZldt618LtRi2uR5IqyK6vCrncp3w2jVr7eHM/jfXR6gy+EW0WagH4kG7CCfexSbsaVw
2u9aaHzN4kn9fHuk60QF4BAEHAoFVC3Q/LicWGLro5LWpXwus6nZWf3gWztKTUb6E0k/0t9EbUaa
WJreAOScEzvxcJ7GUcC9/TPemTDPaHY2BQSIG8sXdYdLnDWFvnG2lKmeXVrzKrC/QN42IEZXTtE7
31Ik3kRykHhEWPFb/rlC9dCuinwoeI306bwHQTHprm6kMKjqxjzwxMmU3e3ZvTci9yV0b9G3Iee/
HBHHFx1m24iBZSXln2IrCffOqI+o82VdsJnREVpJTt5ZTlGJIiGiZEAOuogTddDgxYan6Dnv53He
6pnR209yqjuTC4TN11eepSLOLbYrxBQyIV7ENFqXjWAgqqrT145yLiICTCZpTrwH/V2rK0Xv6+RD
gAdpZpB3iAfN4hRKYTmDEUrU89AWnac0On2f1Bh2GWQ+rGYl+YDGW4yQXkvZ+MOfkBPC+wl2Cvit
pYZLH2jaWFGJPSdphYdPH/kHzQdoAhW42+QodKxpLom5LNdUIVUTqobwjOXFJ4wqaomgrlVYcbmO
GVGMAKTTYL2KReOD4seO58Are25R4zlJfuV4Ud1hqoPay5oQxjsBF4UpiDkCy4IYhAgh/5wX3tRV
rsWDcuYGTl/mWkl+w3hO73TC7oDlYabPG0VSbWnlnL63iSlGW9yrJD9XZcVuKKdIrirlTJNX2zuD
3UeuJCIQZnjWz9uf992xDGhcyC1Rll0+kak36UnB35+Nouq/VzjdIeVggH/uFbRP/h9jCdgET1tB
f1xkDYUU4+k2Mq9Sy8bfvQ9/G71Stdd/FB0iYytn5r2vh2AEGibUcUAFLPaREuvOXFM4PSPA7dzp
kxZu9Thvdk4jz9/o7c9uVc/R549PEUAI8J+/W3hZpypKveu6elbO8A9JO4JEvs/UKs08+iw0TP8f
g4mmBQB96qPL/dk2dolmoKGeiwQllKMMj3yr2RL0g0hKjZXlfCeUU4gBDmfyyCQCLZazGOxuGHDL
PGOgGjubBK6VzLvaUb9X1SBtuv7/SDuv3riRdA3/IgLM4ZadJLUVLNuSPDeFscbDnDN//XlKc+Nm
N5rQnl2sMcAsXM2KX3hD1K+Zxl9aQcJLrgDCDylNfHr+5hAxj0JJjUdHcatt5BQGNkWOG2+1mCau
VhvOni2trVxAF04EqDEKRzyQdBKW/a/JqTs8bU3un6jUf/Jsp9rflE6aGx450/x6fQkvzCpcIB5j
FHdckA3yx/xxxaDX2nvzZFNOjer0dsj732WD7CgqjY7K/kyMNaXTC3PKgCjLyCNBALtYRsfFICyi
hPVoG6XavfdN7w03lByt7sCeFlS7degWW4SPgnlFxu7S0MQeDpwk8PzM7Om34iQYd5geGo+Ko5RP
gLWy5OAYCN4cwKglf5EQDflmRjL/f4h7bMlYhR7LqYSDcDqwHSRtHnKHP86KnWxrFECwi4xmcT8H
bvWodmlRb68v66U9JDV8kA8kMwC4cTpigKCEajSG/kiVWHmKDEdgM4jHYrJP7DlLVib2QnZkO/JI
SnAGwIxl32vUShhQppo9zTXJnxt6mb11spYqAbYodwRo0b7Ha8Yf2gzhfMMJooewVII7yifa8/Uv
P8fGSUokaCP+xx9wD04/3TXSIGk0HC2jwGati741TESsx+i5qOfxyKvS3jbxVN53kz0IxLjHfmuX
Y/0PMElK1HGKTraLdMiK0N55BEVJmToGaROhGlfY6c/SsEntHKutnwTUD4SwRUlYATbrC4Afyr8o
sH9LpMtiNMF7XXn3Pu7G05CGzUfyKhk+nLqlHgWgtSTEKLhl05e/NWUCcB9a1pcqD51DqCXZc17n
/a7VI9O3uwD3OSvuVy6a88Pn6igAINkm+ZwkdKffTyUcKlbujk8ENHG3GSMgbyPVkK+tZscIiekZ
rtwVCicrb9T5Bcd+pBYLeomOFmSD03Hzsk372CuHp0kY/e/Z9dpbKECN8gO0Pk+wZQZO8OmXCkAp
xSqCcun5sSxQmlNWB7hCuY9ZoB3COtF13GkxWbSMzH3O5kr8fX3Lnx92mUYi0ILsAG/Ax+n84w4P
5wgn+051HsmTi99931uUQ23xOsCN/HZ9qPPThaIJeB7iJ2yVeGkXT6KZBTy2eVI/WF0232LDnd92
FfroO2/IxJ2Zoo6F5bi6C1tc7jfVEOg/LKMNUXS3tOgtNKbiPUq0ol3Z4Wd5EAQLoKaI17HO3EGL
V0WvRdWCcKkfsk6vfo+eOkJtonWxpkV6tpuk/g55JLIuUK/PeNCthwW8JrrpARKHOxzMHOtB22xJ
0ZH4zX/jXmrvr8/42oiLCRex3aI8ME4PHcSMZoO2U3ojgrb5EgF/OUSRfrg+3nIzcT5lw0fyknmy
qDecnpfKbhQ4TFF2X+ZmcsuzbNwXhnjU0CNZa9Usr8SPoVyyViw6KeUtmyVplU0Y42TZfeQIWlpm
hj+QK9LiDcws1Eu3tf/WiiKfNokWGCtnZnkdybHplFiwA8hrKWmdfmbXWKM+dG56P460oKK0smH9
Za4f2B1Wl9BFjd95m7k/r0/u8iIGGkzcAxZWYovoEy1R0ZaaJpUSBu6PKqzDyC/AJtZ/O6Pamfc5
0vM2zop1FNU+ZndR/h1xmVz30MEPEuV3kvJ/W9lcy0q3/D0SOUIdCkgbJezFY1kqMdZlqRm8tIoS
d/EGGIeTH6yu7YOv2Rw4zrFu2fFbrta62QSmnWOIbKbq+K02CPl/m0rT0Ttu2igCqWSHeWkDt08b
uyHtQO5lmzta22cgQ6IhvwEpGyPIdH1OFwdEoq1J5qgOyD/A5y5Wsko9Ct5DYv6Yelt54MaKJhTv
dPFa097r93WvF9WaptFi98gxITIhuQcWl8TQW4yJl4eL/Ejm/kBGCDkQCjsoYRrOnZIDUBazXd2b
hVOtZOVyLf54xOWggOJIC2TqyhUsJ+KPa35wK8su0Zj40U+uvgV9A405qhvDupm71nUO6WBo0y04
UNwyyS7HAF9Qs1zjeCwO7cevkKROVAvoZ1NZO/0V0HuEYjqB8sOsnHx+HvDvMvyB+p1BTx+n5O1c
D1WxK9R5cnZFVVri6/X1XlxQ/ADyFET3eINAAVP7P/0BalyaVqTqxcucTNEAIjQex71ViQm1zg7L
iJUjcjYcUw0rm71FRi0vxNPh3KB24sBwkpd0hpbs900eIIkSl1iEJMz79+sfdza7YLupCCPLJKml
1IVPRxsobQdW2Ck/SEenr2mHz3iZGvkBMhh344wr+5TG4xa3CHclTjq/mih3oZP833+xW13s6TFH
0bU20/oF4ojyUGce5ilETg/F1GEdHyQ0tZJM/6oJM3zA0+BfXWuzlbfn7Fh92CKB6qGiyeVsLuoz
noXalRJU7Us4jT1mr2Xa7xByw814GKz8zqyCn7DhnN3n5pwcAd4FjXuSM3pJS3S/ZQ5SfqCzXmDH
5E8wxIuvQzaY/dcp6+Z/B90BdZFZcxU/CNxy1nhiyxWHqkRFg50FcMA9byvndlklvTuML+h+u19E
GuXdr6bUvXQTGXGt+oWKT/ZhMtvhUOB3vhYeny0746Nl6tJgITiXXZ3THSf6ALtRO5peBjIy3Lpj
3b3LATgndwYUrd4vwPw+5I1efourxsaCaIp+GYUYrZXbbXmNy98hMzdJB+ZitRfHGrWQwZu6Sn3B
swiTI3BNZX0Y9Datb1svCFJf7bI188zzMW2Km6BcJP+YlvbiLkOuTa0VUy9fvDhwt63Ze49z5b27
WaJse8HZu77RltsbexebIr0k38qG9hINn1jtrDdNWb/EADfBKbTD/dxE817xvEDHr0cf/CTMmn+u
jyoX8M9ng2xLVgNx6GF38dYvzjWofqNEAdV6Qci3M7bTaMWvFtXItTfx0jgcHqJvBkNeZjGZWQcQ
u448g4uyV6K7WSho2FCer82Vm2p5I8v0EZgterdglaFXyn//xzvYIL5rYGWkvQQJnvGJJord4AJF
C1Wxxoc/P5wM5UknOvps4MYW17HXxbkpmlh7sXKjAD1XO8duMAVQZ7YopJx4S2oz/0qRo1zZK+db
E+ABICxpRMCaLeNTrfGctOl09SVoAmePmKyj3lVEHC4O6bb9HYendkUb6MKIuMhyCtiiBIRLfMmQ
oKTZ9Grw4oRJsxe20+49Lfd27hSq4FyqeaXMeTYeoDKEQEjLZSROPHy6jFiT9MT/3fwC2j49YF0J
wWvsqxtMn+xdWXRvnzwG6B7SZADzx1NOfXWRIapeP6PHlM8vgFKjh7E3jJ1Dc3D7P4yCUip6ZlL7
f5nSiIAOY9e184unje0W+IXpN0k4rtyVZPfLQy1bjBKaQtZEXOLKf//HGbD6fO6AjkY/hFIr7VHU
k1JisQyC89doo/yr+mGiakB0ja6Hj+IbGJPlbzO2OFnkx8qkxf9MIm6mG3tIXfj+bRpmwo/zsWw2
KdAC7xdSxs6U+OiHtuKNtiIeQhsUTYfa881u7BT8bEfbnjfGPIjssTGKLobfOTatDeov7LzvFN+o
B22GqQ6tZEt+Xk3jZnScMjsGJcjL3C9nY4iKQ9OwP8KNpDmAkLFdUI6309xVYeOLAmO8fkNrTcqO
GSnhrHXTpU6hOFu0rCoNmZ8KuI7jEylFlt8PRp198eLBGx9SWmv1sAXSPFbJzqoaNzk6rQiLtygG
JPMNnYUwim/dpKUrsxlsVUDdm/JxwsGs1HSB+nvY1Vml+LpeptZGaAZaAXaotDbMmMGqKoxcXS1+
hSpRF7kfitID2DkPZWh3JElQhm8y1ZqASzSirQ8kdG7yr2oQbZQbM6h65VFYU6e/QtWu4309alH0
LpDbz3dRWuvaDVWr2eFvGllDKnLtLNAZHuz432JsE3VfhekwbNBJ7+0XY/ZqLOOsRM/2Y1TM6pML
HKT9ogcpIBS/McouCfzUCPOWHlSLRZDv4BiRPrQarnDAtrpkim/SJHKUmyAw2v7ZrNMg+xmNXPU7
b/RS6ympu9b7iU5lEEoppUxDxlN1YtOo2SR5EdxqulL8TssKSfQCoHy0E6kxWHsrQJD34Hm5om4n
MA3Nt3JQmvwwEeaGh3KKo+k2tAn1tuVoiHjb52HQbB2KEOZmEFiFHLvAqM2D6pXesKlhqBRbU/Rl
fRfz4LrYFiqd+zYJUHAzuHxq8LtRSQsQS1hbWYeoUrHeDqjI9ntCsTnZWG6jowqMLGfvT/zd0bbX
VJBRGy+KUd73TTysncnX7cFNajZ7oiLkXdmVAogLZ8DpSQkVqtpCoQzzOPSoT/7s9ca0DgOw8PbH
3KdGdqyCdBz8LE2G+e8g1sxsF7RlB4i3QG7JSnwrow34PTQrCL0o4IW2uzOdErXFoi1M7Nvt0cnu
lbo3rXhj2j0+9X7QWI2a+2Y6gQny3c6MhG+koqm/8xNcjH9IWNObuOo9ddeZxpg9F60yl78rMvzk
tuPvtZ4mV6ssFTCXNWn+AMspgmTX1DgEVjPQ6w3kFWvKN2qq1c3PKSYgzrYsnRE5fjs7RflQmqHT
Tn4aiV78VfGTYA4r5hQJC9lGM/J+AeYW499mP47UcAIjaKd9lnMR3MeJwEanQUjRtTdFiXvHuOmn
3Jt/q4qjoTsV5UEMY6V2rI7nVMsDRbvp+6DO/8lNq4jaG8RcmYmtjhND9w/6zRBbKGAH3q/rd/gy
voDNQpMIGo/Gi4GOswx0/rxbHbUsOQ7pa6kZyauHIPA/I85hX3WzQmP602PRFEWXhdBbVWkrnI5l
AG4EcuTEr6hAOTdFSVVq61aA4/0wq9w1pc+zJ5cCsU79Hwyb5JktZVNZoDiK8On+riE/4/qGikzf
Jq3r8d5OIy5RNS+jlVf+bDI/SmySxYAAsIQHn37gVBvTUNVK9lOb4EpvXb2tun2nRMb4bo80zP69
Pp/LgM2UYS6YBXII5GbOkNB5LF0q66T+ifOd521QNavD3wn4TfeY1D33qJ7EDt4t7Ty3zSHUrVH7
ef0XLIN8yYUih0bgBrV0imuLMFg3J8WGjZq8atDSx40nGu9ZaSLvqzo4nDbi2kTfljgrvl4fd9mD
I4dBih+iLRhlKX28TKAi06IUQ1j4OoGJ/V7aMQWLvddWITrbuTIJe59KowyI9oX+XtRTgFi1EZY4
WG/02Ry1r70jlHGlFbIkbPOrHHIBpsKgcAMGYjEdTRZBmQxq9SUakt6IDpCQVZFvcpd45ImbasQa
okWzy6SEE88OxcM4rN23ANJrsanAiTWwBYSKHvjGq3I3uKECmNswThx5sxjloKaf3bEkwdITnlvX
gmq+hDp5SjEFhsj1t7EBCXvIHEQObobSI/4hLgrXUoyzBJyIVGr+EQbTkabwIbf0H9dNVHHSo8lS
wRjOpvGAOJ4+orplNOU+GkHEoW8QcIAOuq60MeQbDmnwFJTWYOxry4ntw/V9dHaCaJ4SIgO2pigu
f9LpzxlpwQVwQKO3phE4OaXJ6Ldu0aPLpTUwQMJ+L2YkiEclyT9nFinNZiSni3SAu4J/XsS0LD7+
2ICS38jDiDLb2HDcgyyGCb8H2fazp7+ZrXRllzciYxJB8werjbveMiXP2qGBWTOWb87sJLdgOaJb
GxbVM54u8a3d6enT9dmVs/dnMs54H+0jQnY57NJQKle0uhXp2LxpbSHiXWb32UsbZaLetlWh134z
W3Xpw98wV1r0Z/cwVvWUj2VLh8nlPJ4u64D8gbwRUb6PkPu8q2JPye9DVBTirZPHc7Ayrxd2NbZn
eDigFkEn9KwLn8NgyoZ+qN8USeH4HsUNIXtTuXlxhDFvxvhomTgDF6NFhJFlbTtuQ4D+8B6LCJuY
67N+vspcxLJoQNmF4vFS9jZLMjdM+iF8IzPUtpNli9vGeKgdYxNQybq5Ptj5TJNYIJFBwRgIHSOe
zjQSq3ivNpP35k519aMoB+0pLu0uJaiag+frYy3tlzkzFp4vklyGCLoLPeJ0MGHnrWdDDXnL2jwg
pXIsxYGI26QNqgNEWWk2fS0I67MvVtKpyqaqOi99KSsrML+UBi60LS0f3UXcTMSw0zQUEyJb/ZJM
ZZjeZVapT2+dR/z+Ixzd4dv1H382USBXJdAJCD+aeGdcqTbIqtnJ8RGhZeOEd+yH6qdLDhgeNT2x
lZXM/Hw04ClwsiEPf7QtFjNlZLXa2GFmv5pKYr2GkSf80FasXVWW7srml2fp5JADlXVx/KVHjOgF
DZvTRcFtyVRBkVuvbZWiyGOUMJOqubnJ0mrezkFj+jFLect7G++C2Sw++4AxvPTbIMqj4IhGxenw
nWUoutS6e0UiIIloDiFGxdvfhiTegeopm+vLeHa4gNlwq2lA1eS4S836zlBaijuq8u5aXbsxUeTZ
xF0Q3DEFzQ6BoXgF8rwcj10DMlf2i3mhdAY9/bwkEt7kDar+q9ftJ9ftg7s6sbvvECVfSYD6Tz5K
QI8hfgAYRTuQzpOln44GGK5N6B6M706r2sVhrtUW9aTCiw66U0blbircYa32J2+IP/cPY8L3Rc+U
tiy36JIZkPZtPXTJrL57nsifgNLnxy52qpUDcTaPchTqfLKzhWLasvAfpC5YBrdQ35VO9C9Wb427
1mtSpAbNOPV1pfp9fZ8sDyCMPRVCFaV2qvuIiy7uxW6OvbEsRfI+VTbQQi9Mdz0kC7+Pq/nTi0Y/
hUXjuFMoJo47XTRpp+uR9Lbv+WjXB7WchwPZ3n1J5Hg/jXm/8rycfZkO4xRxYR4P/mZq/KfDEb2i
Y2fP068RgKqPWV27RyIFAcnCXrPdPBuK6J5KtDwDXJ1YRZwONcaJmTC543vjdMUhdMHgRIoefAmx
xXq5vl5n+4OFAuyCTPIHm2EJfhWlbk/GbHXvU+ulb27X3LmBE2GdBJznpg7sladsGRlhtcvxopgp
GQbE3Ysvs9QZJIIXje+BUzpvVqxalMxGdQh8cHNjvsM3Fs8UWite8Mn7kn4jUoE0wDhyklS2uFDM
oVSn2c2zd/zLRtcnchP+TIK4GXtkzVf2yvmscp/QtqapzO3F5jxdwNquenOqrYn7BFB4gAzkv07X
za9uKqwfXVCs3V9LtSJiWs4Aci6ym0BqvPw6Klphqgmh/ELSwR1/4VeXz7cKiihC27hpLVAOc+Yp
KfXdXDfpcAs6dyw3eQVx+nYS6AeoEPbZjH7ZuW22bfsohq8TW2gHtUdCdE33NTVSlc7Pc/R80Zoz
zRj/uzhFgN9HcwU1Qh+BwbL//rn9KVEfBtUM4gfqChjfns6k2mhZhslG8O8ktOm5oGB5k3pTtRt1
O/lpadMayXp59BD7pxZEEC2tWTgai8RI7UpF6FVt/CWKOd6AABl9BWmMQ0Kfay1rXr4ASNaSwAMx
g7QEHGDJNiwizoBJDvwLxlBv/y5VL0YUK5gQmk63XUD1YI/CP1VjPbZ4DTd9BI1k9CM0Isxw47U9
sqybTIli3NOaWqnML7Nn1p3P9etCXry+EGeVByDqiLHIDB8gF5iMxc3Oyxn2qcA8oDO9dvitV0Un
tvnUJ4gwNpRulZ0RNmryG+Uzo/XH1myDr4HaYuapAowOgkPOc5+txSWLC4UKDHElMRATiELNmYCu
JfAkFKXWPheKMm51lBX2U9qmt2ORdxvUakC+6hA2V+ZCxnZ/vN0fo6L+A0+R0N9jp5zuyiyoY2Hj
kPiMfUS+d+MhvElzr7ordKoetTX0RwKIfm9ya29sEKSPhRDT4fqPWNwx8jcAS5K+MJA1de6a09/Q
uXNdCNOrnktcBeJN6wrN3WTdBM69btyHNojCNeGjC5NNuRT6gQ0Ai0xrMWQ8J0M5Flr1nHST8ZQP
Y3lQ+mR8CwMPkRaXK2cW5hpU8eKgIDGlyTY4tmWgq6DbXbbZUD9ncZLfhrQmDqpWRfdKlAsg3JT3
FbR+V1Z4cQ18TC7qEki/S14PKKjTya0st6Ts0jbPRZLXG4te98ad+3lrVtknbSH+GwoEP48hNSJO
8OlQKVwoehp6/RwWig3OlpqB6udpYYojDbzZugkFCnm+iSBACxsFv5rPvYxgtbnpKFJIiCDIpyVa
ESGvYKTjUTxjPWXcctTSm9ZTaZSIMVnJIhY33n9DyZefEamCecvbHAdEfVDz4jlKo+AeNfR+1xXh
WmS9yMw+RoHTx83KY89rvxil1SJumqrMn8diCu+7onmfM2X81qpBiDUiHgxGV7WHMoyrG5CRf10/
lsudI2eTyrBU1pfeAUsmc6wETtwHZvSMmFr8lSdZ2XjF3N9ZEaHc9aEuzKYECcpXX0K6lmB7mktj
qmBo+Kz0nUHjaGwf9dRb47pemE0J9vgARGN7Zy4ql2mWCLWJlPIZRRvaxqFab2Ih7K3hhc6u78zq
pp9Mi/Zpg4V16PTWylFc3nPILUnJPF4fCMwyhzk9H4DFsjSLh/Y502bxpIqSDrRqRGq6nQy9/EtA
MFrJPZeSiWwgifokwZaSTACH5JX0R7EWsEaJRYvePfeDohzrBhEJyP4zVHHgPHmwTemLPuQQ8N+9
qs3uAKe0750XZu9a1Iy/Ur7js/TYDyCzhMSAe6f5seQ3JHlleqUSphh8zupRL9xXzWxCpPrmL0NW
Jt+ub6zFlYvoJWANIDdIYEk45LKDlMQKEZnVZvi/DrhqBOjN6P6EvqjYlVpQb5oyMO/myja67WcH
hkRJYweWkYuVydm1G4KMS8wxu49FON0FcfGj66ipoEIltJsoGaNHXJ/WSnmLDcbXOjRToOEBhyQT
X8J8QdKWwsqD/D5wpddRkRpes08jcxy2uSUMtM2HpliJps5nmDG5dEmD6EISPp/usL4KhB6rUX7P
m6ftDQp5N+zpjFZqFD/hKkcdURnWBl1cTR8fKl9tSlbUVVBNOh00CGnEqkqZ31eYru76aNZMzNW7
+T6uccjYXF/KxeUEuAiFegPTYlRuObbLUnRTRYQ8geXtAi0fDCkLJWI/zdTxsyIhDEQExkhg0sBO
L9FblUHK2GeNtwsFBBUxmeYzTku9LyWMH1u3LT5XdpAfhtw8VxF1WJCky6M4xLqmDKXj7eKidPZN
zs7MCyixgzGMG6j5K8MtF+1jOMlklNUU2UA+XTSN3rEbKrq3S92y+itS2mpXgk05hGlcrXQPLiwZ
FgZ8F/EdVb6lrIwGkr8BHIwYXFZY2yLQsS7W22wl7Vm0niTqDEgYpCJMglEZWFaIrGrAWTofvd2I
PZMfmIW9M0ME43Qtz0C0Q14svGE+wDlaszc8/z5GJr6BBEEyw/48nUq02DNd2L23U2MNN29bL3aY
ua0ZpK6NsujB6Pj9dhUgmh33mIZ3mWbvgQqt5T3LS+tjFpk98kY8GMhUT78lGTSjzI3a2yF8IaXk
B5MuRzjtXavtdlGLkdpnjzMIeXIdqrKgW8+4hfDEqtpEEJwZc+J9NOO3oA/pmhvcpa+SfksfrvOE
h4vNrgq1rNsscHf17No3Cd280K/13NnNhTHtbLvCx+eT3wX+Ho9ESXOTWt7LcE11wHqPrZbs594t
7lt7qu5DBXzS9VHODjEaw0j9kQ1yVbHlF6sVJJrdGglSv9WsVxvV5g0d6zwGdVmtYROXwQs9Rxhy
HCxOmLwvllQGxS4VpdFRTG2CKv6RkkUeLK9T5k1GTP6XiZPoE/d/tDMaNwzRNrLEY2s39u8gazpy
KZQmzJWnYPnYyV8EzQwSB3OMZNXi68s5RUxNDMke1+zsNjOa/G4sw3yr6ipgK3vW7iYkjVYus0tT
/uegcqv9EcMlUVDUNLaSPeId9b7VarEVeNxu+hhHos+vLp1sOAlImEmxptOhLFxaZyVkKDBlETQz
bB1wHWqn/KZ347z8H0ZDA/BD4ZKm4JJa34mkU4wuRdiwIcPneHBUNsRTjb2nsFWtsb7PjiSLR92b
mg+BJ7iaxTz2CCpObUZvqcLi7UGFJrZRZ8qJcRYW+yx2hpXNcmndLMqm9JV582iwnU5mYIFBNXVe
gcmsdNQYhnEHLi3fVgFR2fV1O3uJIM1TOOI/wJMpMy5v6tDUg9zrxc7MMWr9gdOvmd1YSVjUt2ZK
zWlDC19giEzoiKxpX+Erv3L7XPhYuAkUcKjjgNla4mZUrTVIFztlp4vB+kfUdqxtx8won4QVFcXK
JXRhJSlr8pkqBiZoxxmnM6sG88C7pBJJJMVI/pZHCIq2ThmiPIrohgc3s57Lz772wK3p4oGs53AQ
1i9SqTxNWhgvTbqfhgwIUja323LQu/0M7+yJPdtt26AON3NC+/RzqwvR5r9TAseVksOy1dAKGx3c
2eiOGdJ180Fq5mFMaDQPIBP7aYuqf+NtbD2rj3ESrnYAlisr6bWYaSBCAxyDGsRib9WxEzgCI4Sj
Cpq/3iCxX72j2WiQMWvGypFZZOjax1iyJCsrZIhPLOL6KPKaBOBHfwyaXg93dZ/B5UzEVN2mRqS3
W69K4vjZtYPhtsV3z/lCyOAFh+vTvbzkJa8JH3pJKiZ5pHt1uruMUEmTBEz2sVed4kZ4evCVcrb7
HJeN93UelXZvAax6vj7ockszEqAq8je5uaBvyFX445Jv+TWzUzbjMazUsf7dFImXqnsv1Yx2p8Ta
3P6dc42ET/+/URdXopuEho4wzXAcakqiL9rspNZ2mGAbv5o2+vcb0urh+/Uxz/cT4klQTEmouCtI
VE+/VFUKC/hxOh1zpZndHVjdvt+i/Jxovhs1wxpi9cLEUsgi2vuQUSbbPx2uLzE2y6FqHVGYtg+9
1QY/EpN3G8ptWG464NxrIdL5/qEqCKwT9A4EFQRuT0dUQB1UbhjNR23mpvAtrR1KH5aYdqsGqmLf
9DwHDy3c5pXq57KvwelBVQANLJBaNBBo8p4OjERcbYloGo5toCk/3Fp0nR9lkaNt65m+vFs5N1qP
4uSTaIQNgt8MNfgYlpPexmbQrgnuL98kfo0suFCgBC7IZCxyFA/mbZH34XisgFf8RPo5uEsK9XeH
weo3DpXziMhL/MxzVfnXN9j5JSJDRjSeOEw0npeNrznusqZSquEoxnzc65ERbIGR2C+l1Wpf8jCM
vw49RHpTzM2jotlZvTL+xQ9HPAUwNleZ6S0eCtH3GhV3loG6Vo8Kmu2Bk6v6ePSDvoaBAmY/famM
Kv1tT03xcv3jL2w+YGzgaYnQ0RJd1uBD1AE6MfLxaTgrO/Q2k/vaG3UIJ1PfbmFlNMicq/VKan9x
VHwkpGQQpj3LSH0EUodEjTMcwyKMdpPpTEcH/bWtriZl7btGC0c/09cUjpegPbnhkSeSUj6mfKKW
9f5EU0OrRSf+6AokyiZvVLegcqNio9mh95QJOB19MQZ7K7EeFRn5aQhtH/6HCafxxZNFTk5idHro
QBNyayL1dVRC0f/txcZfYaiGsW/XmfIswqh6bpXQ218fVIaOf3Tt/vtwKvMyD5FCo4tB1SlqZ611
Rx782j4oqKOXft6G4p/rw1xaVsJKsKYoMzG9i5vM0wyps5MiQtSMNbeXJFi5qqKWm1GPnGBjNIn2
OOGgUq7EARfeCFlOhF9M4odKwuL7zCkdRRJl7GKnLPcia8UTqPzveZOtgXgvHVbGgWhHpA54Ws70
H+8uKaLa6U0/HksEI7831TT90IvEvVGCVB/2jjN1jwHoXnIvYCcrF/aFr+StlwxUlhJ00+IrxYyC
PzXb6aijQOVzgIaj3sdFfWfMmrbmnnThVqQ6y4VAh4WalbN46vF4c+cgaqajVvc6OUhpbEOz1W9J
sbtDH2X/wIcw/rXH+LtpxOX7pzfSRxEcfiiIRgAQp7Nsk8TPvebMR7MXk9gTU3a56kdlJYLNONFw
+JL3UadunSGay5Xr+MKH01JHUwyWgVQDXryKnRE3sZuM8xEns+6bNnl5uSFZSfqDOU/R0W1dCgx1
jLeO2irIR8dRn6/5qy1pBfLAcjfirUBqTe93OfudmcAMqxWW2nN7Rso9S9kGhtU397kezfD5lCkt
wk2l606+CWYnUG/zWYvLLVUIW8dpOQ6rnSkVt/5S8zSqjkmUFttOHxx1DR524XKh3ygBRmx+Kcl2
ulhz5XqYOunjUa2H6c01hblx1Cpe8yS/EJhBPAWgIi1BCQYXe6JHj9rSwmw6Ul+IQe7ParYzjc7r
fGFncX4YrW7NCu3SVgBgSmCGhAzVgEVI0iZBGcf6NB89akNoz9fYAs+xoz7kaPk8QjOwU39E0ca9
qVUjfIjBHZvb6yfhwn0DA9bD1IMKkiwdn06umeUe+NNYPcLZ01ofVktg3XstWsIbNbbKpzhoQcS4
hZtuo56DsXKxXooR5YVKOCytGUmyTsdHLC5KRZSrR9cIhkMYZ90b1nCYe+PnPe4iu0CT34qnRty4
UAWj/YBTw+Qjx6fiqZNMK/nHpQVxkGXh6iX/IS84/TW8eYAwslA9xoj8bZraM++aEmEUrdSz3Yg8
Dw+NgvWVG5WPwqiClWf0wvvmAuKTYr0f5efF8OHghGosNO1IGdF5Rz3D+UJvJ7zDVFQrNsTIYbG1
JykOeH0TXNr6BAvsfMoJ56Va8A9hAL1LO9qlMQhklfI57R5q3tpmnwlXac2NXjqR+Pf6sJf2HsJJ
3P+cat66xYkbDTWPdIVTFSqJsdWM0PjmTjTBNXjSW3Ay8a4e6Q8a6ZiuIMwvRWo0zyQqQwofnfVh
LZV+BTbW87GnABVtOjXpoobMvtac7zT6u9iPe3D3P9suG8IvgVY4YK1GXfMzQ2ifVkyWB5BWHk0b
QAcwJo3TbWfmZoAbV8mTkNfo/SfIJlcC8NeklsN2GurWHwACHobB9G67uM62ojBVoGFhuLIRLh1H
uhGSBScryvCJTn8JYmFB7Fr8klzpq7+nzi7/RjRd2TRNEN1E02hsHcUuFNizNXXwOZqKO6+lEKIN
AVon17fHhdNAO5BUGTdOYJhLsEnI8xW7g84aZVN7Y1Fb27k6OexWMfryQU/U4qDkebhmhXxhV6JX
I51HaeTKeOh0CtLQLiDSFtNx8pRG3Wh1MfWbhNoM/pi2m1vJJm9QYHfFWG5jU6Put/LdF8Iwqojg
ESQuC5Tr4gcYChXqbiJfDyfVhFAyVz7WyPmbmznaSp508VspbFH9kOXapdmPWYx1T/OOBwjzkePU
xOPR5USW/sCFd683eC/4zRQn2deyM4zqcH2BL55CUAEcQ6mVhxnZ6VQreWE2iqqxwrCaNwB7rQdN
w83Yd7G+uhuVotoC9C8frcwkSR6pjvtWVYi1BPnShMNqAX0uIfZwF09/RqoWlWY1ctObGrLg+RRt
gxJBlHyIlJVPvhDLUIyhHEKDW6L99NOhDKQzO+mQdiRd0r9WdtrsdDBVX69P7IVn7GSUxX0SVDXA
ipZRWjvVXtsxFW85WM+9VrvtTkD8/ubkIr117KreGqgIvl4ffnlwQUxKggB1ZqjSfOfiXv8/zs5k
uU5l69ZPRAR10QVWpSXJsmXLsjuES2rIBBJInv5+/K1tWWHFuZ3Tkc9mAUnmnGOOgjKu9NZw00iG
s+guDBr5XMu1+mzqtiSCVthRF6uRmO1/X/blXePIi40esw0aAxcGwYthUcvUZrCdIrg6RQvDOIdr
E8XknOpT3eIdkGq/FEClQj7KKZyHFDFv9FaewMultP+GvXZ00TPwfl/uWZG1jJGureBKxPyMJRJT
Tze1hgqeRlOPQf3GVvH3k2YeSUo8qgamrVz2z+XURPZaSVwTrjnl+qe2rdDYjll79bdoea+JojgE
ZWi9UbO9rBb2e9zRYZ71TuN6eY95qLCQ63ZFOAyiJBKh9uJpmoLH3sXXdCN4Zjz8+82+cpuoNfbo
mH10RfPy521KMfLqChFecamoE1NN6n2xmsPVI42vTAdj7B+taOm24//HZdmWdsHUrm19cdlaeb3n
NkV4zSvbu1iOIvannN3ovSqUnRLfFyQ6C9a3tqOXewTPd6dL7YNdRjwcfn/eLWnyvjmXEWsI2WMd
V0ERRWnru7h7/vv+XlmsXAiAfzcsQgCw//0/WAOE9mzCGSy8tgEQSldH6igzz760OJq/sSW8eino
DWwK6EQANv681NhLvC2WKrx6myruxsGzieWVIlnsvH9jsbx2Kc4zutqd3Yjf44tLES0SVLKIrkJ5
8s4ym+UIkcn7vMzBW57Ur3wJ3Ms+wd0ZDoxo/rwUHV20GQTAXJWRz+8GFNi7xD27LllePIxijS7/
fmGvrQwPdjqKXx4iFcKf11utvquqYLCuFW6hz+O01T9Qy85vPMDXvjaIkLs6BPMuBL9/XsUChmmh
ndvXMOjJQNLtOMIVCSbvQiSemZ0cL+tOeBGEbxEs9jfzXxRxX/hkkoLsIdrbgbY/Lxxk45zbqnau
wp6sLcbxXd+4mDOfR8+wYKTr1j61vqlvFdlCRpJ5bfHWhvqyIPq/n4CRP1IVa38EL44uUsiDKsp9
+7oo6Y7x5gZ9OjR9cxzadVZJ6DeCKqEqGwKsGiZE/36/rz15HDnxMwC9pT15sXQXtgPpEg5+DYoR
Y/NVDOe54wMpjWJ41KURxiPRJem/L/raotp31v2mYVi//F5gzxgAUoV1dRz0SSWDt+/l1Msv/77K
X7UeTxZNB+DwTv9lGPViV4OaHhZ+VtrXrouqm44xy8GfRiygjck+MCUPIKcZ4l7mcIGbSW99iulH
+PTvX/HKA8a+BZNKaHJsAy/5MrbXhfbWRtZ19dzZzQ/YIoxuMtTYRCTt6qz1dJiZQOV20s8d38gb
J+crqwvnGJBdxte7U8O+df1nwy0dHFT80XQxwcvzu7INrY95PxF03atmSvS2tr+coDMQfKi3cOVX
tiowhR2eZ1fcX8Sfl+Y86UddS/eKgc3Yn6HM40o61nb07IyrJ4qDnBacK97YSl7Zi4mY453DbuGy
4YttP8tlZC725F5X3F4OmbeNHwh5DHGpdvzzv1/tK5sHfQy9DI6U/g6f/3mDwdbkYhHCvhpO1fXH
abAXP52HXMCgN6GxdklBQ+G9W1xMhh8l0TWXbhGR+N+/JgIceLk8al70y+fchu1AdRTZhLlEDSYc
pdscwkC42xtL6ZX3iekfbxIPO1wAX35OoV7sEL8o5zqVUf67B5AaYnxFxkM+hkusinl8YzjwyqdD
KQJaiZCFeujl3rQhimp6u3Ou82Ju35qlZpA3bu/LWYQn+MHLLfrk9g047rWb5HvBdGLX4f/FWHLt
WRFjUjhXDLGjHQB0YQzBarU85R5ojN+icb96PUa0rCAacPCPP9dQ5TZUr/PgXMvKLdMgw2u7NIcu
kU7bnChg1OXfa/aV/QBww9vrvR0Gjvbf85/9oOYkqNQm/GuT4bLdx5OVR+uXotChOhCTY635Gfsj
xrWIAwtjPS6Nicvgv3/DKxszkD0MKWw6gb2h7P/5I6YaW7JiavxrKN1QiMRqrUJ8WvA1osQYsH+7
9apqnm3U7VVXfYT6oRXh3aQJqrhByPRW+fv3Q6FtQnwHKg4kjAr9z99DPn1Q61761w54vDnk/ahu
6sqbk9xx6/d1UE/vw7GOnkKn+/84/rn2bsOwzxooRl48i1Vt2M6wuK4LJqxrsluB1TGGxnVACHMv
5tslnMo5AX6z8niErf7r3y/j7/2SxU44EycTk+u/rJQ3m0DM0sjcK2FMvRtvXbuc5nbzq1iaTvPG
VvX3jrlfLMLZBSorjIj9x/xn9U2VzUnodt416Ep9CKuiO9ayCM7OMj5SgGRPkVc57zpMD0+bmvF4
/Pe9vnp5njFwJz4vQG1/Xr5UpfByNWKLvYz6Fk6ZEUvyxD8shaVTcrHEfaEYBKRL0Ig1dvGKtN9Y
+q8+bYzQ96fATv1ysBQNbhngW8Rx7LXtR202H0Z76S/lur71ob92pd3mHsIeY0v/5Vxh2PpK+kXo
Xg2JnjX3sx956ZpHd16L/xHRg+Gxcx4Qc4Jd7iLWP58qxy3B9c7gQTaJRvGAnUsXLEfm/u360BYq
X4qUQJXoGUammV+3VbVP/36tr94q1ngcfruN3Eu2SenUVeNJ37vW2+Jch2ZcP5iFVPiMBm+JZv+u
XPdpHZxsZib4tdj73/+zgGtdOwSjR97VyEdfJvg+Qr7Ofaf7/O9b+vtYcHmS9I2cf/sr3Ffyf66z
Ge4kXCHxLs6m4miF6/t5zOYiRr7nxH22vQVkvfYIwc4wOmD7A2zZ//6f6+WCs1Aqrod4Xa/xODp0
Q9PSdWd/7sQbC2b/zP5surg54jR2EIBD6OXY05ACa2IkQFdGfP6Tn0fLcI0wiGx/6nB1h2/24jRz
PGTYX75x+r32WNlgsK3YR+FA/X/eZjipxTPrzL8OJvPuOPSMMBG95yVG21R1bPX19//9PVIqsb8y
5+Qb2U+e/zzXwZE4NeWhf3VlKKZz2DgN/qRTk7+bsetfDgie3sLKXnu6cIJ2ZTdqCDRpf15ylnPo
zDgaUvEL+SDnbj4XgfTfeUI1563MTXSf+Mj8720sZC+iOjDApqogMevPy7Jv1qSvsIKCwYVdAK+R
hnWom9uqFKTveZPWhyUztsdVmW9phF95rRh/MsvdQ+oopF7U/HZvG05ZlOG1ywyVFFtjHMq2YHIr
zSyBC9+9sYxe+VoQQBBsHiEr3/1xXtyrbfbISLkeoK53gWIX3s6qb78uTmi9IV997dag6u+CXZ7s
X+guNip96EoNMucL52DODUaxGaKOrSEohT3qLWnQq9cDeaQ82206XjJ/K1wh/CADgOymWV7WxYju
N78V3zdTj/dtPb9F7H7tUe6qbgAQNDWI1f58lGWApRbpZj4Uya5LUT1zGldQN1dHG28R9P8aNVLe
cUZx9jN03mWxL9Zo1bUEq0d5dMUZ2ztObWl8bMNqO4yd1MfKG4bENZyaXTbQc2o1YFKM/T3cznrP
eaO3+bvk5KfsEz+WD4fmS2qoX1JjMweJOK6MMkE+VHzutIeEfisxvPAt7Ty5hGf0xyGru2//3pT+
SgTbnwPjoB3o3VmizotTzB7CnPC6Mbo2m20iku26PSA+Gr+NZjnD/3Db+eJGJB4aWY9LjNfv/qte
NLnItN05/NwNRbcHbL71HbNNvXguu4skHHsaL74tZlYv+6Ecb7eajL350Fs27J7eq2snAR6bpqSo
cwLn/BZr0XTWOniPN4dNoPugV6aHqjfG02wsQ5d6RqQ+BTwA56AKeABJ5Cj6KqfpvSH1rcG9yWon
8w6bh9tKsq5u9hmLcFAulCN6e9rnPGdLNIj9Fw+PPY3PeWWvU1JVGPe5SevajUUcXqZgU8XYNGLs
kMwjKcf3qm3hfRazQ6Bc7HdrZ911RrREZjzkQWScXby3DZ1krROsC14+BiFLMXlSw/Jr7vfne/Y1
MnU/zjDJWD667pCXd2u5hOpYbJxnX0AVek3wZ9+VF0e4RvTsLUUQnjMcGoWOR3Z/a44jOWfjiXxp
fFlje8uj9kYMzaxicnH8/OKbws2TccZk5MHDurg81ELNIilKgkXI10NUJZ4lvBAHKUe9/VKlqRsV
Wy7xURc92AivIk3o1WnMF9ne6lDM7rsix0LhqqHb4rNGzlGYRFibB1uMTrk9SxGZzaVDLrp+gpWx
tklHknp2sCPtu89jPej6jMN11mHngMV6POV0akdjGLPwMLWO1SZMfnKZDn5uj+8XZdnbzwwsybkz
Fs9a79DwNksZRx5BfvfGii4unkNGkQ/K94vtp2cMdYm1C5b6dxP56cZxrQ1zeh/kHanm2HOx1NDh
71Ioq0UBcIWVRsrKBe7qFiVD06zh89Tn/fqLifZqkfnl0xTeNP7U4keRMVUW6TItuvQOC2JpN8HV
P+KjspxNNk0cFl1etHHgSEfZycp4LQ/jskdw9clWU8Y4h5Nx6u+iRosszQs6vgnr9z7Hsj8yCje8
3XzSrQ8GNvLL2Ubxwz/bmrIXZcIwyC/Ku2ybguGuNNCPNYnABqyxcDDsrO1MPgAjWW6CT/4+d/ZZ
O3ZDSNOLhDqhlJ+Rgcn2xlo31ziClCvZHKLGmN1ToCt7QaHsVMVaJiCs4bTElpZLsSDw3WDEpe3A
99nG3ZgJgmaiACXwxnykv9SqHqMHS5CI4yeWsprynvDmfPyZZ1tdJqtZVaN1KPxWjWOybCN8H+xv
/PrZN4gmb+NoWXjEpFc7BYlRVl8wqkuVt1ndwav2mHZ8WV0fF3wjCr4ZLYo9eIVWfzfMuurjzKqn
KN61Qu1TPRqrOkxCjOIuosUF224HUT8Bx5DCnbfZJI6bZK5nJ45d+PZ9wHRzS7N5dO1b5fnSu+gw
oItKmx7uyMnWWSu/Zi3zgZuu9cPtcWlmuRa4NI/Kiqtlq/OfRPMqGD2mlZURpWwlzc1MbMP0xxPa
+Q7Ck0EiQh9v22ZmbFOhysW5MmWgLui6KjLuzNHWD6Onx3GBqppn0XXPmdritq8C92fd22O+xWa1
ELpUOjjDwiWdAzP7mbmtob85oie0xsL3X+C1OBX1h7zMpbnraHLjawDg5AK5twDfMtrc6CEbTGXe
FMght2tl+KNtX4peB5mIx565QYrBcABJtPV8qBKyEa3/tXCkkf8o1Tx4kIOYWh4KW1XqVAthyqOt
Zju/4eUO4ofAJ2K481fPgFnnu7XJtyCyoli+q7yrtyO6rhD/Qkt583zOF9wkOGHCyfqxW23luMmt
kak/GNnAP3LCMqvPg6394FgD1OXvxCjVfG8V0pgvphjb9YkFEvgJCn6pEn9wR3GafWuV58KezeKs
J2E1N1U3rPN33QdBtV2HKWfq5M+NVV3I41yya6lLQQZeJwxmQXY+lNa3Ge7CeKlC2anjOpHT+a0T
nCVJCA9pamK/D6d5Ozi4Sa34eIhwHJ+2CAN/7Fqli+wCwxrX/IqmU3g3XaG1no7N2ubzs+0MeDcs
IYeCdeTEadUpEn4kxhjQGbl0gVpiChKxVVWPW8uyCExatJQfcbXox2dIcqbuD77KRvl1xbpdcVis
YxfQ30BdEu8wMPH0pQ5hn90HfgGsiXY+y86MfNcuSoop9/tLa6rSuHDtwH/cFr2Un4qcr/pi0pyu
Z2HYJfxwz+t1GTduVN7Ok59NNKVj2HzzfMMn8oERSFul7lRr7wnwv26edSMW3045CEiObT1YCqQW
bET9nmpJjsYSa+Bs/6Rg+0wfgJfdPqVY74ElB+EJX8Qw1GhUIglH8EEDaXeHrgrhHBBN2vZhjF97
GWDVSwF9J6t2aw/1HO6GZTCN8zJt0UsbSWeE/qjiaaUCjRWuIP250GrgsJDQbhPerY1/Roth3jnH
IWyLVQ159Bp1Zl8caqzXiy+e30f6xvHXwV0Oq9MGyw2s9TD6okZykz7kc2Srg4/kenDOwxBkUbyO
E3KgmIxKYcvU5Dvt7gN3KT4pE6bvLVnhmXGat64siwNM3zLApFH55fatHhfR/B4HafILe0Du6EHn
g9ye+qpw6yohUIPMDO22GWXj6k68U0eN0fpumyJHHwkgYrD03YGyKsniUNaaPWau5RwxTZITzLJx
LU4dokL7Pi910V8Zm6FOTRFsZGUSWfsTaSBP/mRX6nAX7dsmxZQARaW2t2GIu21r5EMlDV6VXhos
62DWmB65b5H3uynq8jEYBgzHjcHB80WpeaQ0y1d1rVed/SDlhgG8ISgbDrog0TvZnXu+eFUYlvdC
ELZyasZw6E6qq6m9TQwsECnntjyiyvTaoxKZDRRKXEnEb1VWd78MmRdwtcEMT7ofySQV8zT/LEOl
vDgM8/Lr4GT5E5EGJozGPJitY9mq5tFx8sx7tzbbUh3gfygscerJ7KMTShW3PiodSHW71qQCny1D
QdqUJcfoTdt0y+PqONn6IGVoRF+yrsYeCMGv/8EFOzY+GER6LT9k2/qPBGTMTuJ7Wfag8Qin0HNm
z7qaZqt+1qjX6oRwHPdxnHrnYbC2zY0jokPlVS99nepdxXMxSTyvYhGsU5W21uRTBEvXo7Szc7Bi
nWurP7Hb5t5Z2ONK3ohwyGphAFByKPCYfg29K4cksPSm09DPVJ72riges5kFmViB0T6WBD7+rMNw
yjBcVb3+urWB0/zUW9s0iQ5qn9VcCMtcU9+D+HMoFoaWXykwVfTeqGW/PE326E2QdkknOG943uAR
2BpVe0udJACxx5piZuAwl5TqmQzec7yV5s3CXNJNo1C7KibOIjSPJct1I+Agr4LfGbQt+rKIzvCU
Q1sRJ1lRLSeL7rMaOsDsqgd7YHp4S/brsjy7BhOrmAiqpTv4eZhH55pI+p4iasOssCJk0vFS2do+
y8dz1uAAxTy4cVftUy1bbIO386zM8mS5uUFWEHwgv4/V7JkfGkJcf1Vm186pxy/5WDtGNB04wlyb
4KN51u+2TFsRDZRLmUBe+qajMt1wJhCJ10hZp7We5+KGyXJbpJW08Po2sGUV5x5xePSF47P1DiSD
CuPEHG3dcDI1ybhLlx41F2PqsO1OtROO2T251E7+uQ6GoDsswhydU7W4Zp/owvOGI5Yz5XI36kEx
TBLd2H8DMFHNwQhqjrjcYTv7Ql5Db192+l+JuGBZsTN1Fqf/7GBZeZIkb8D6aR1NuHlbr3VBQrRf
LiQXoGtLnakOSXUU0toutkD1SaM4Z3WdXc0+rHI+a6cKbthBYLnG3hAOflLVJIfklY6Ia1+iVvBE
7YmxN/GIWeo2zRIk6OQKedpQWU244uV1S7aS6czH1nTElgZqVTqtwz4j9yeqK/OybjT2B7sZRJNW
ot7TrGov1x+3ZQjMZyWaXicdEVQdyUUeJVZ+pq/S6/RxA0CFQwE5O1pg9Y5EYSpCQf28Ka9etgaW
fAgzOPBUm75bVO7F7lbzvndL1upqNn2UOj7dGj1Whigscd018m5X+H9+XNZyKwguGeac7afGrHiv
fpa7EvFCdj9ADsh/DJbsuxSaIPRWpYpgekdjmGNY60wRijLiEj/WgQ9/j1sKjJRIMvsbWUYzH99g
OM/adcr1YsmsYVBjF4tzsXI1DTfCdnI/KUJdd3FpjtGjH5Tep5qf+tWjmDXjVc7NRMqqFiGiEks3
Bz5jYr5rbib81nSBWSWGYt6CnhSb0WYUtXNxtsZ939JwAZKMViQvujNkf5JW55DeNbY6TMXQj1Nc
rkYekXwRrW1qrHoN8a/v53eqtqAIWcUKq6GpMnu61r2r2RAQeMUV2GSVassZCJ3yDdM7r2WdO0nR
C/cZtCMqj30ZThj9t6KTicQYRxyqTcDfcsIicOM1qosu7sLW1yfbaDnn9jyI4zh2ph+79hT+juYx
/9IVeJ+SmVX4v80hyr/zXLc2WSqMpJxoEMRyuJm+84ydlWA23hxQdESVcRARRtCxLXLvGfmH97tY
53ZOCmwGdeJHc/u1Dhr0KaJkHyBkOeppf0TVZZetMpVEtwJ72HaaknSlGjQlnQh9Irsryl0rdnBK
+O6txiLjmgHzGkv8KT76A91JXNqrXx3WugkM2HFBUyeEP+AQm2MsLlLDmEaDzTRQ77ulHaIkA8G4
NeYVfGZulYVvu6vz7rJRZRqxM2pVcIM6UwkZFQTItZvqrKSkOymSpR+iIG6MtXjHGtdD7Eu1bqeZ
JuSdXxP9lnSZt85HpPEKY5esnG4tfBCndHXV9oyMl8ZvyeQGPCDXYYxzTD4ItKr6PlnIKPtBf9aj
8TUGPZzX/eO7nTG+tRKMPss5zuYIHXCkR+shdLYacwOC/h4Ml3CztNTaVwke5+HtgpfMHZKJhm6V
HXJh9x3Fb3usfPOQDaoh8Xsy+tPUskmnMKUqTJHrxuS0JMWK4LScvjg21oip6RZ1+B+P/mD/xmfU
IahqxAQlYZU1QzLX/fTB5ZdZB3heeXGYTL1uaVFqDPFqUIsgrkvVfhRkvJDnuwqOh2Kkok9zv7R+
tI65zqnqLatKK0BHfkte+ZzNkKgelLNWZdL5RvGtt6euRpRbm0ZMRwvT3VPNklJSTvlxozu5g2YF
AhoulUdHt6J2OGA95c/sGTVykRDz6c9LT5c9hQimaHz96YkZeUdeoLc5Ntvz5qw43ZlwKxes55Ns
HTEai8aJF1yNIRVOuBU0BZZTqYxnvJdw9krmXNpP/s/A2AWmra3LxK4D+Ussmu/GtJ7qYgz31tb7
LsrK+rrW4ZJGexRRQihQda9m0BZ2kyz8KHM9lMfBIfv8VMD2kbGEcwMI0m/O88Su2SCj8AR9OeDB
mc+sIxLNkaTljMu4OnHlSDdIO3vTOf/tpT1grSTQ6Dv4zMWQlooltba8b3g6nBPxuFpWhoCtddk/
O+1ThAZB7+1ken+JMyJ6UZHm1izjQFR2jv1f37apRbDZvV+Ok8npbNoyhi4d2UnuV9FP1+lJ3ivY
+J5Lu/DK2M8CHBODYe7fUwCR9BY4ZP3E2u+RaNqUA8t7iIsZ5ADNz5J8uTJxJqfp0nbSBlWPEHJJ
grJZ3Xc+YYSKJ2LZR7T5QFwWSYNZ6pVd+Z2SwUZ1I5Xxc+nH2juszeA/dpzKbdKrQtBgm2Hx26ym
fjqAP+mvrd2rPm0VbVs8FajSkg2v1/ER0nLevuN4Wcf73nTkTTD75WNZDaGK+8Kq7hSndHfcQii+
N80k+ZGdIsqNyQLBW4e8a7PfW7BMVVKte4IiSatMHV0K+XMNmhgkdVNuhGkXkZ/FrC0iHlsQieII
lQ2HaxfgSR8BEOlaer/BgVyOGwd7P2cFR6ZRT8T6ocA9UF0M1bUBYy4PJtOU6KM5bxnAJuGWdIpt
9awXowwPErdKmn48g+uDrczqvV8arnmx+WKWBFlrp340hgkrum8GV91aRMvnl0yhPzhn5VY1l4hi
QKSEuwyPwtkqcBc8liBYdLYEEaZNnhKpx4AmXdjunWaSbsVrh0MDPGsiBE75Ovo61bMq+CcTDt8X
ipHVTMKWuPbYdPC3SBiWMmeyOl0VZ7Hi75aEpTeZvBiXvzZqmcWRXEVNOqCxdVM6Uzzk1AhtZZ7N
CgJgOQi/PvXmVOH9vcI3IodAm2ShlcZckgSGF/eplaqj/4qGxXsOvCqYj8EIIJQ0k6raGDx0mn6I
cvUYJhg0nwnxyEGbdqGHA2aMV34ZsgBMMvvAg/+valLbx42mpn4fbvbyZFPpiUQIn0t101SMd0UF
sn7q8C9/nIB4STse2qFk+jT3QZ/Mm2EhxOoz/zdpzBxwHd4tbSzLiB64U3bPdw+txzgstEVrstmj
fSGAXcpTB+XiKYdv2SZzjhhb2l6/HTNPDU9DHdUIQllpVdrQ8LU4hzDMOXDSgxk6/YhJrRu0wbvW
CABsvGKZzGPtN+x2bPfiEESlUSeMFfQHWxrhs5kbYUUGwqasB1vKlvrG7ov8gKx4HMhz9KRzt8O2
MrVLvW2XADLWhxK9xpguYwFdtG75KI/WNmd+wietliTCaNi4IEDJHqQ55fKghGd94MyN8jRrze55
XJQn4203XbmWpvLcA/AqvU+0OM6HBri0jIXVGd9rAp47jHbZBFA+KwEeUeb8MReF7STKd+XFrdDH
J7nbqt+8e+OXIhZGxDX1wG/cKuluur7aSNke3JU5hMzL3fWJIcIxqpq8Okz1HOWHqlv6MGmCsfnR
O5sYDwK/Es7fTc/3/eQ539298yHFiv7hRDfQ5gyJm/6mC2m2Ux0WdpYuYlZfyrb3v/nMAn9nVtl/
yyMDPz8skQcrNjfXXg8cLlRV1diCho0tdiq3tdfqQyvmsU9rAAHumbYuFl6t3zXzOLTJVGnvPe82
0HzMbvfkyqCv8Sspdl/aYvaeWrodQg/EplzKVz9QCb+txUqfKhvgcAw5vjIsNgjpdLdiPSh26Lv9
q/yEfVU2JCFKs/aQMcvYjj5Iz6Ncg93jwFs+DSGxCWlZt5s8a3tVj3BYuiJ1h2l7kCMn3IHkK7Vd
S1BhfaDP4nWV2C9ESTsbjIHssu5yHvvsEi2Aj8GQTJl0lkSAkXSHwTdBHEij9jAvXZuCXi0kHyYe
i84vk21yt/tW7VSvltp35aVWkQQrwOM+DQYZplUzY5njY594BEyw86NrjusPizPdP+SaVM4Zk686
7VamIwzlRhxtlqwA/qjcvjgqt+MJdrjO9gS7lsWj6n1AddZu99xb60qttPhLnbRYNIp4Un33sMlS
ylTaRvWJMbtJIJVlbr+ymc4ozZtm8AgaLcPHtZcyOMlNZl+j3mhuFmOY1G1Oy3QpvWL0Ke+t5RNZ
E5OdVLAqVmZLU6dTNEXVcprKorrUmwyiY5jVwZZ4jI4MWrupuAFsWabYY2x7I1344bE9bMOSzOZY
XGEg1UPS+HYm0pqD5oZ2WGIVEAzOlLajaGUyaMgmiSTIeIfdImzXhwBgEwx17hnj1jmhiabc8k8j
NkvyQAaDTz1GJValdW5Mj9TTZAXPzlyCURa1PcfKUdtvJwuRB9d2v91x41tx53lGsdyUeqbXt1sv
/0aOeWHEwwwKnbgsqbuQsAn27sjuvwgdAqGH5ZqFcSUbRZyzJhtPt6HMEgU4oY85wrknk+DCdyZj
uS8ZCVef3NzMvmGKPobUPTVgtd5oEhfw1zpGHdybN4OT90tiW4V3dahJ54SJY/dpG/Ls98oOrGO6
6Pqdi4bUiQH+exWvFfzHJDct40u1JwEe6ogWMIFCvVUHI3I6BnxOv9pxm3UhSRQk/ULOq23wp5qU
ZBnPPgsxXWYUhAd32kpKPS08P/aVwFunj0iaSZGPqzElz41potwQEnDZYWE0YpAZFyN3knO6DOQS
JuZQaOfGU9KwklmNQETCnbuHwFl2te06yZAU5aH9Wa1RBx8pa9fnYBZLftReZMwpgNGcXQySZu17
A+Joc8x90F6O6zK4xdZ6IeLEb8tni4jrmcLX7lvgAvrEuF+lJlbYbSxkXb7JSSlmi28jkFpSd+q1
/OwIlt8xKIpJxv3WFb9CGW4bI6+p5D+bB4WbGsxL+f+39hKeydWNwqPyCiA0EqGdU+QWTXEyGqYL
p0F0Yr6fUJIGsd0toIAMPmb65IFK9oBqSIYJ1WxV0r+xRx/hfGXLObMmJalDbOtjtQbFdgK8ppAd
22Kp0wDnmfVdiRiYL6dpwW33hf4BldPQHeZmGSwOCSJkGj54WRhAgdG2LHHu+4s4ldNoH9rCldOx
F8qViVahqGMQhMg8+27jfWZPZXGGAAGsvmbJdez4yjM44ClKkKQP+irqYQKiXAxihQ0gqzKeGPMB
1OfVWuEBOIVRsph+KRO7KqgfI5rlJs66CMu8Hmj6s83XmqXrYPv7C1F72nm/8r8yt+qbthqjx603
+JyhuwE/kpy+i7fctfqmmeFQ1XRQFg5FrvfIbWvQG1Wdl31zCGgmX/n/cXQey3HrWBh+IlQxhy2b
nZQlW7LlDcv2lcEIEiQIhqefr2c3VXdsS90kcM4f13becycW5V1Mds4PU9560om0YE9AWZK2xzpa
zMBYj9wCjZtDfHZjbSUOUAvhB8bc2h6ILmj2fJ694KfSciWaRvvJI/GKDO6Ou4wPEBi9PMMaut0d
bQxF8yi6bZLfcZhpcUFowpXv7oGdsmFwt8+0mjWkWEfcwn2oq9r84ImYvGwMTds+1UwOgPOFt9TU
rEYWxs/v/PpYlUPMcR9XNjnJpYDlEqH/lo5F6R3XVQn+301UOQQ700J0aQjsiB9v4rrtaQGA6T54
DcuuyYp08bbHVtEA/m3hzv8opNdt3wj/4yMn0CrpjlC8/Z9g9KfuxI+1lhjySEt/ngxuvs9mdY1+
LJB0z+fFK6djYpnuLxRNcyUOe5qEWTAG0a+19w0h0EBc9aUnL92/OMugnG8B+oU937YumI5TElFd
HRH4snEMmv3VqegEuqADgjjKdnek/1sBXLmZVjA6D9sA8pAFjKzmte9otn9tgL53lnJCm8KrB6Ue
/2xjxCi4lVK7vgyr4QtddeIZANM67L/VUym6w259Xd/bmo3mRI1inL7sNrLiZKLeDkcyELv+vkyc
fcx8GnyIDt2VY+Ga/cocehUs/UNZtThebx/Sck8Hdhh9XwiaX59cnjDJLAObF37bw2lxwyOyx1HX
x6BiMWaY3LvusVmH7a/aOu4ty7VzGROv+FjAnbAd2RUyzG/nJM70PI42Lxo5/pktvN8Rcqz5tSMO
Ko9eWLVpbqNN4TU2Zftkw2jrrlLM8wE4yB60U76yUI+cac0z981HESXFIY3G8U+7zOOVEy38Wd2q
n/NiWKpfO3478eQuAcvuhPqfNyb53RBz+xEv4Y+GhA6Cw9rhXVrq53lEKKzvaLxq86Dp1bkaZfvh
mjWITs7QGqCCcv0VA4ym3FVtMf/X+m7zFDkjYF7DBDJngda7uJvTKukPaHJKm9XjKOl2tmH6tc8G
rgIneXWROkyfkFsAXBWFjP9qP5DBids/Dd76eBu8U8m0tuZdLRuCE50mykJbRd5Fht5+hjX378G7
wPWCvnvzkKGewDcSlYmqtH8Dj2zyCW0E501Qm+OYDLU9Lao368mvUm9/rilzPZQh8SBHKH91dMKS
QDWsY2GesJXA5MR1+LtWJTBAMt+OFym34g889vA7qbdnROapypuYmodsHlPF5elhrcsmoVCX4ZGO
j6M0gKNTVWxzvi/Gnin6DsZDZJzOnL2WOyor57hych6dtM84XceWQZLVwqy7JaAmCVgWqIuYX22x
TNepwt3L0pQ2vxgQuidUrg4rWDSGl5Fn0mcbm310mYNsklPbVuU/srai5VCyzX1SnJO6rGfJ9reX
qDwPSzFUX3HJlxKGe2le8ZrGGdK5poR9m9VTHa5xe7K2H/2fekvU1zKsDWCzY0CmY1NuP8i9lawH
+w0ACl1HPDRdOqY/NyRA/lPtK/uz3MeZVmludnEpWsrUUeaM6cKxgnwl20OxxHmnBW9/Qs+M5muK
wrNf7HFx0k5cjY9atEsE4F6GXyWliP8hh5VTBsTuOG8bUxHWHb9a6m9b62Cb7BKbfIm94M0p6OQ7
KrVO5TlcYqjXkSHsAU1Vc4fIyiXrRCLnCPiuBETGOh1N2PTDG48gC+DQrY17cowzLYcqqvV4XBh+
dY4hqTdfZihnixjH47IRnP/uxcXDBKSpAdlyH7rEPmzjql3+OZ0iHeeClueqTvwScHgxlJLUKpxO
pRvK5YBCSKXq0KIBafIidmlEaNOVEX7cI36qqGD7a2mXhrBMNzq7FnaO4WaonqZ8L5tBHNzaHX5E
LSqabKmCmWwRvddJZmdZoG5IfdBRn5CLlOEm4DJIRBlP2YjOHzXYEjXVnRzddM1ogQy/hLFqetqE
ZbgLdjIe0aI4adYQKvrXF7Oh9TsYV5OLXaKfWRIEq/mmTCuyYquH+a7d98073TYDwC+HpyhaQNwp
Vu2C4mg2bq8sXeMKcGbY9RHaAelHauoUzVEwVwyOAiDloOYIyUuNvIhFetNQGUM7leNd1Jd7dInx
+5nchKPcrq1sgvJY8cuEJ7sGiYX1CVWJLq8OH8u1bl+Hch1/sNAULNzCUW+ycMMrd41x8nSfNZvo
rm5Q/dyK69jtsstwWff1sahG9bbB4/6p1y19CgZ/WJhjxuqfYaQEcIaC7Q9yhtEH6N6td4k3n9kL
fdtz7Wz2yxFVY7MV9ZyfdTrt7uu+NlcN0Ej6CmTXbTJ1x8zpWu+Lpb1DdOh73fc+7po6H7UL99ZM
kqbaJpJOfHATs362Zbdeue/3+xiEHnIzKCXNc2X3KneH/wV1smCnFm6St0m7EaK8lHzwceGgZ4vc
fgkpchdbejRJMN55dbt8BGS8U0lcFD25WMvWQoT5tr8jL7QNyNMWc4ihUdcvnqQp/t5SivivUkgo
Mxz5JMt6Uef72Ra448fm9dFpwuGDnMAjF/OkmKhvIVdVzWoi9BQDmTRFm5k9ZRj31mp4D5O6++I8
RAHSyLZ8cRKnPN6u+j1PZj8pvhI0gSeqH2Fa6YBokYvoYvwoSMCAjWUwpoo8LcI2bzrFWcBNTsSg
V6Ig4qVpAy60deOOWINxmSldwBmLGkMuJ4te/yHdV+4X0Op2OpBVvFdHNB7wxqK3pn1rald9Bh0I
xWEJ3M6/Ng49dQ9xLztYLW8ehi2v6KqDRENgeYT7Me154vdEbmrCsMtAm5SCwOcxPoZjWQ15G+kA
fsGvWRrWnQzrs2aNUE8mnZ3lWgAWwZLq+az1Vr9RWOo0R1PKuv3WFg1eppofl9mh41ekWggCREqs
WBdTFabhiyCr8o4mmd5Qf9YE4IsCmcLDJFmVcu4/6Z538uLYtsNFoFnolAfeF4nWuTQI7tn9N9Jq
DsYjKoeW91bNeRsb89/aNLLgh07a9gjMj1R3Zvn5E8V96eVwxCHNhq3wnUPrFPHvMFwJYlhhrvNV
aoz2fZOWp7iL4oc2WMa/fKriyxm2YThqllDn4qs4hjpDQwk7VUiG0Lj2xhmJYd1Pf5BXs7EjHvce
+3jfv0+8Tv2hKoS935jF16OraucPqeTLw0bWVnlehJO8LRhNgsxr23m8RPPONBt2pvEOvCg1lVcr
MYMHv7OEYhlkpCBZuugZFHoimlgQivhjDzdgG+NZP70EQzEUL1MbyOq6oeiIDnFgl47EqtifD6Kp
Qu9E25bDBTC785zrnVRcaPM2dc5bFMHxjW47Pe1EBekDzVNTzxOKMj/MCideoAvGNCWksVjX4rJ4
I5InU/dsEEPCQNLUCRVvLEHY2Gbe9vDAWbkITOzAf6e9rf0nUj9RiLjeULm5M+2Aq4Cxc5zJcHUG
ZnG1lvRqV4n4tbNAyXMPKNYeeEJ762awL2q5ckGGNkekCp63oj2K86XsUWMH5FLFpzkG8zwsSxgt
l4Wsn+4QNd7OlY1MjmotBCATJG/n/E5RtX7VofFafoRiCs8uS0h8+5PczfXG6/gNLrWeD6MoEv6k
lpzUKG2ct0pGCwpl7E/05gm4lTWeup91gbjskdBbWZ78Ra0/msaM1WGp6sg/Bexm0DRK8b7M87hy
BKRx414nwX19birych8CsC9xYv+KTeZBZ8VnZixQzBoQz7ngXxEi14sd730zU8mgCs6BJGn4eIXQ
/9k2iuZzUpkiYAKpmp0DRwTjQ7Ty5R06XdlX0yHnBBcKRz9Lx5vEXkDrqlNY7LV83luI/zya/WA+
RdwR8T8vHuIP7LDFelrhMOO7Ok2mPz7vNfhH54HIDRHVVpkDYEtGXieRq+yj6g4MT+OjOzj1fe1O
wakRdnlMh9IlWIAr4amnh+AdjeQUHfcWOwOqwGTyH2e0Dwt7s++/DnGwy8OoSR69K/QSfA9HnT53
gd6aHK6/W46uDdU3DIA+feToPyzYcunAjyWFuMypBlaJ1t5zjjGUIztNUH9sszT7e1f3UXPZ+Y2f
sIM2hLhFKGLOovGGB7xAaF20xR1xE4rUmmsbly6XeiSjHJknPcLBYgJm3T1kMY79Cau5CIjlQJoY
dDBJaWFA0YJ9O+i6kP/mvUm3M4XH9ZbX6T7+RRaLGLgE2zZQG8F+WvBhH92qLO4IszXD0fpr9b5N
Ec/ajc182zbJ3g6petOPy9I4B8pzq89VAPtmEfcwStfiV9tN8QNE9fqKFmX7Dz9UjMcAmBuEBpUr
ySVl0/UPdPAifFGLDY5zFdYf8+ACwyzchLmD6nbLBpidN4Qy89/VIp1kMajjFz8qbZGpkniyG6Y/
3M9yTe6msk+/91DGT/S6tF9TOrNNTcSm3NW6CV8qz9rnfnTnn87gpwwdqV2eNT8cQP8Qtj9qzVC/
m3BeMzOMwVe386ai2yLnrZFhd9/p3WHuwoKXB6mzPurOgUrkLunCWK1kp3fR/tedAd4He1Pnm7D7
aRK2n61umWtaKC9PRs5BJ8F6vAHHx2qO9KlZ1XDe3Vh9DWvrX00RRtdpdtT75E7uvQwmAY0asBKF
aijztIfqCyfvEQXlfGSPXl7Rnv5XKmQ1ZJanmapJJRKty2RBKhNKlq7YL22Z/sZ7R7xHfeOfBn12
4sE8I4SL3m8v9LnxoPTEyo+97EF1Ub4050QlD5KqVeDPLcgI4oVgDnX7iZI3fYL7PaVp+6raxIPe
5K499Glwqu023UtyHpQz/0Kh8NXNC1IEtd33aBQz/usKjBWtD9Mw9d+LkdDMQzWgxFneq0GwXpH0
OR9MMtg+RyoXvSe3BqtjGE/+QbFrPoYlHcNklZnxvyjavejUuG38uE+tvi5TNEmg31EjhU96xCOV
fcKzztMNZoDcO1HzdNp728/Hsm42gmwGNz5ESRP+NN4uXnfMnx9jgiuk7OX43Asl/1sQjDNakeDw
O+oC58fMQvFLjCL4rkTnPsNm9y/O1HZ3Woplyp2y8U+Su+LB7W13TAGi72H1mZLnzev+9egsEdr0
a5klwRAdZ5RD8O9e+rSZ8KY0suYIztr+chtv27I2deu7Fr74nCCShjAjK/0jUlvy23Dr33nQpf/S
DsVR/OTCk2jE/DOYNXOOPqGUWB9JrFTv0jVM8YnW90BlWNY7uQ/fvMI4v0OsJ0fGAMhbq8Hr0t37
FGOAVnRvvOM8jcF7wrtyaRZbQWcQ8MpI/k1yb7+4sc9fJcbY+1OlN9fFGkoEf+F2x5nbwh56akLr
nlbuCXIt/kDG1T0wIve80cjSX9wmaH9wOcdQd4V35wgCPxFBbEVPo1zlnNclae8dhTQb4ZBQ0Ctu
t/7xA1G+rhHGnLaqxVOsmvVtr0dvzfxJeyc7eNUvYQv/s1pGveK4GLcrw5qweEeC4hu5Ad3nSpQP
qmE3qL7Gki7NTMmiAhrR1vsFIGDeItSfqFW2iGdu7Vv+nhqC/AUJOBUAzNgyvbpdIMAiU0/fjhEC
a7ZE4huwC++b7DHIDKqrjkuv/UfUlMO9QR957yHgyEys9ueVzLDygD7PFTmF4yghk5KjrmWPPAIV
9i/p0Gww+iCI74WcqtcG0httqSNW4GbZy1/zVtD2jNZ9P5hd9P+V8yTzKSInJItMmLI0hBWdEm5d
bhrJYEB2MGPk047lgkrdxO5f2gU3gVxBh+gHyf5Ok0k/5672RlvlUUvswB3i0Mn+dvYVNjybd6/U
F8YRN3j1jVN5d+xhYER7KsT81Xd6cTLQNefDL/UUoRhH0PdZWHTwl0bLpfs7loOqn2MQ9/G+q13P
Y9VLivHIxrKHh2QWzXdEkGGLLKVRbndEYbLUuZ7aYWeNUpFL/tA+jLI8rLtqwp5fa2m8O5wezXZl
yzBI+G5tmth91j5ZuBOCHjU9e6bokrdRU5L9LqISpd0B7r7aT1Wsi/iFFunEe5QduuhjGMrkih1m
/49E66o7lFs3l5eSLaB/UR3jwglF0Lo6p3J0u2R/or5Yx8NpYsOo5XmKQemqLNF2sFjw0mGrvmmN
JNdy45k9+VSQDhHLEQQ8tgZ/2DasCiFi5ensjyg5KlxzO92f/QbfcEQdmyBdMHuhcQkL5BPOQ9uj
XKQrDhqGjbZ3am8aEHZDKOnDirxulbm/RCVVrbBLycXrJlPwSULg6L8cbB4A6rJr15qrV1Cy8aOb
6Hk+Iz+rzJwlFgGvz9BezBRdOcmUbBPlYezJzilOqkV+n0XMZZzMxEw+IYUZZ3CMyXca6jzxDbxH
bjurq8VeF0OEMGvfBcgEUtbYdVkOgfQKwspbxJjHCqVf81AGsSlyfu9qcmDOvGT9yXdRor2PlvX3
jMHW+b6NnI6/ptjpVnaCrQbuo/dXds4n2dUeSTM702rzGs3GHZ8GWFzvinW6984kZozI44MRQoZn
oBlwQ61tVz1FAzweQsjJ8Y8BdE18bvtCmX9RpJoJdgbZ8TesDIX60fuzC/e8eB6oiL9qZlRbDW71
tHa4XgHLaYXxDhXuo+K8r9EKs8ZixnXhO8Iw7HYoTnOZEG9076DWKHZMHolfnYTnV/7P0lSxeITl
3Ph6x0lM21MBrZV8x86Cq8BRZU++7d6n9UuLXjhG+6j84lLvTlxkRMFv+7XbcOU9T2k1FTD8sc9O
sQv+0TLj00rkRSTztqJ6ciZjvNz6A1Jk4MY+rJ8p4OAU3hMHHYWKhhDgh9KxcXwWpQX/yKTQjUwJ
wDd1GJ75DdP44jpxgz4ZK/LcXvGuz1DG8Qh/nkVLLyVJTqzN4U+nTWb3d1BHBdaQxeBUOWIlHgp4
TixQt6ygYkzncy+ZfI4DP6Ln5q2ZAnP2N2ox/SsHesJoPVcjAJHyBt//NTiCZySeGuGJw00nz8Qr
cGxpS1hWwdCKuyZcHwoLXJthbRV9XvB9xjOSvxsCcvCFGhBhgMMX7kft9L5+CZEJ1c90yEOGa5CJ
8d8ch6G6Y9iMacxmF6tBqZKglneuobj7DENhxG+UJsX4b9R9OF2VB0p7RNpbFjy0ctPnOZ6X7oFo
BZECsdfpcDF6VfZeqKIocjdGBXpIl8APfuE1DeojoffL8lIjYhKnCRgQJ6vCd51tcQIuhv0Y2rpU
bOJAgFLvRyG9IeIp9YjZyZ2mXLzcrVse/lMCzC1/MCgarSC9xeo7d2Gqq3k5cad4sAZjFVfinm5a
m3AM0N4Am90Qq86dESlU7Uw669Ky0Kl5vA8Cmw4wrZOpg1zHgdgMEInZ3G9ihXOAWmIT/xbtuENQ
3Lq+feSBNeWF+yBa3pe1o2QNOwP//cYJIyZYR9xe9wvaIHvTIm/1gZddqX+YAE19kr3rhxxzeFl7
oujCOjpvmsz3XBbDEIeXIiS49luv+/9zCms53EG4Bv6e+dIB9j8mQMH62cR1Xf8a3FryrrqFcnBB
x443rgHRjOsunDMxLHaDHMVc1I3nlo9kGz4iA0j/6eBY8TaQWd77lz4JpzZ69wofQ3NWUqUQ5W41
JxVrlNRtcqcGqf5ZjpL0IFpbp6dQGmuQXw+7s5+L1W+WBzLJMcDurFH2Jd56Lu+KIJrXeLEuW5Df
dOthacnx4c2YfG/60xO17uJRDGEWolPVU/vxPKf92HQHYFBRP8RhI4LPeO+p76SXaFYnNYTUL2QD
H2Lp4E/HeHfVUZAWD10cuQARLS14wZ1IRtsefQ5MTlrEjOn9BurfX9ErzLDW2lP9o/aGprmLuWJh
cBYYjj5DO7CkPEz74p4iBRx7af2VckRcMf4of/iikf0FYDIV3sW62+C776PlwP1bxn5f/lAN0V0+
ItR6jUwG2bhPSJiom1KZnZoISVBtEAatLjjGMbSACh674zKZu8lPQaeOCwVMw4MyLjYbQpGaeDpM
hKJWryqBnVZZm6w9SmN4wDbbxFilv0dSAicJIi/KqiQtkJDsUzDWweIdSeiPfPuchLPar/iqB/UH
VwQsB7+FL16HAajzwU1QUJf5ICRLWresc/GGXdvQMLAAVRQZDmFUzb1HnfV9i5u7gSfaZSixiBZi
PY+Mrf+Fe6TNXWAK0ieEjWZoklinw7fdKdPxZynQEgSca0063MECGQEOCSvWj3g+goLlpuFzKvMy
WeA4mXV0dFhl0jRnNvQhQvQUdu3fluSw8iUi5aL7h1RSl//85VbDmU2GPHJk7SjYNka0ytHYtXSI
cxPnoJ8LT3YhGGxl5QfGhra+zmhT++cIEUL52rq4rU57HcTqumy1YQbaiXxqr37FLLVmMV5CjJ3J
HjrwxujrfltluJTI1jPMPHaZhs6e2sGIGse4STd7LkPHlX1eWwiCC+ZNmPjiVrR278xNpI66G92v
TbVt84o2P5wswlTevbsOEddd7YGOMp9jAv7Zz2lS/EWaPi8ia2dk1LlGChYneVQM8fDHWZti3y6b
lPH8ESoCLFRWeiQ5ZZKYEkJdIHJA7xMrm5Ds3jBhyVq9NYpz3UlrTwN8q/7sRhB2PJGOu/5AZ2EV
DgvuH/e7j66Gm0kEVT/mKkBz9jR4WwLVtbmOPDukgSGBCYZFACC5TXHi9udgtSDmUFSJFvCK1kB5
nlqvvqnF4EV9WHRn9a6ut471uWBgmi99zIxfMwLWjfjcwTeQs+KuSX8Ec09iwwFMsjBrNsdB3f7H
XC9R65I3y6oSQsIWD5tvYk0sBwjrG7zP7B9qBNtMXBCn6kWiuto+JMIvQioE13XeJyIK/nK/aM5G
nGVkqxYVKLYtiQGoMl+HhT5VaeXpJ8yWojomZhuC/4rYie10CJwuWE41cV01Mwmi5ZUfUEbjbxAr
en4Doq7qgysCYKAMvx0O3C1sPcTdshKkCMwJNIZwrCFJblJ2oDe6UFN4G5fl8C5iu6K0D+eq7k5m
NHH5zxQcZ8hE5dou3zFdJ9tZekQRoFA3qyRhnAHRvTnHsDOiEGQl8dzBV3+2XRWLkw+tZZaYR8sL
EnEPxN8Jul/qBxQ2eLlrexMFjPFcdZeqnx2EJ5RrkNFgpsbfvgeGqrobPxEN95iJyXcQcb3VK0Mk
7q1fhImM41mHuM8uJl3b3vAkD2L9RrAEtN1p2CbQmC20WIvOiqmnzClC9dztJBZkxecmkWy5fNVL
eO7COUJCiXrJ83GTTWuBKr7fJPa6pfDa8IHPfd+e5rX0h1NgrE3/4ETlxMqdxBjKUGTlbd8HCms/
kYAFn0PgrtxiA4qi6qGeQxDAI9pS8hhCb3bLe9dTAtsXz3k9IhoxAE85NUPt/mDK0Zt+MH5O+oe3
YMKm5peranloHYHtk0EsHvNtxjLeXnne1ZTkG1MVXlobc4EKVihrku9Og8EiOWvRzBLJaFHvdEm1
ipDwZEjX6aSbaTPfPL8zy4KidClVAOMwINm8YvKaveky4farDTlF+9w/uzFvtgLbn3Ye4WEkeuEb
wntRvuzszNuvBlmK+B0SLbf+aSQdi9eeg7XakZc6bvqbj7XfztsYIYLCMrnWMne6waxo7HTCHu3Q
eLD/JbAMfxPDmg083tQ4RRgOA1ZWws9CY9j6eQ61FToj+SIQKZQj0mxuby7cSD/sZBZP4xGMMe4V
oobJRn4ehCt09SVgFK/fKVPokZMjcQjX/9JdjttfcADH/IWti7y3Gd9q/K+cm8X7clY92SaDCQ1a
77FFPr1Mx8JRVp21U02839OS2jjhkpKLCXN37cmROMQoPbG0tI6p2nMLyE8Yg4eT/dILS8dUPLSb
96OX1rX3ZJpq89aoIQmfRi0K9TbCq9Y/dY+e61Quezo8OVBwUeaLoKZ0h9W++h2C+BfXEM009wi3
qJtbeq+rg1MGtCm68D7B+w7oH705GzMrmSe+uv0NENsPq90Sf7zpJjfqtUauEFjO3rdBd19IZ29/
hGEbpm8Y2XDtsyc3nsrdgRP5khZ15F40sFZwjHtOoHvDc6HPpD35yHsGh9TgpKSQIt9WnOZ35Hc4
yy1aYGcHCavZrhxKmw78F8Q4e3CJXDKeqgt5N/NszmOSIpaB61527DvhFld3lgcsinKcA3F3hYvS
3k7wdACcM8u9EscOxiY03LlIyHROXUeJ5qsPEzH+ISWma+fDIqGGmeq1YBQdFletIt8hr/6/qq2Y
kBH51rgvM4ofqVXKkGj64mvxGUcG6iCjYj2jnVyqp1Djt6GZevfLk2wnGV5McHMrEz7BbnE3rTvO
Ltzp/XzTpEbYrx/51pyNrdjtBnQAi9TeFf+1Ck5qF51h+Oh2rP89trXkkRlMuS8Wq9w2HjHhO5gE
OFnnR1PrSJ1Kvc7hgHwkdaLfjOolQWJ4f1nJpi5SB3htui7ZQedZfLJAhCtPNIql9RAE6NmnHL2l
JK67wr1h64d0LSvFcq4a438KAKrgVTccWNdyhde4VwiAcQZyZ1nySRrXzScVJSUAYi1VfTdDj9aE
FO0cZvSmaYBtQmJ0edr5g+mrLaNtPE9kXE3fR1Qjt/Ot9+Poo9tY37+IS0iG9zlSLQ6uwltjPHcK
3vQDF41DfkmEgPbD9qk/nnSl0v4TncDG9sxw71R/l8GxwytqR8Eghy+R1xjJhWdfxUZ0MeSZW+45
Gsu2e026+aZbcbXL+D8mMzZJG7WLiLO014WOHsq+RVE/SrQcp93Udj5vhLtUx4Coi5BkhhHRxUMj
Y4C7NFjX7lsfBEP6PDQ7lONiZn7XJWF6c3Mq2Obl51Ly8Q7MPiFn77mrwZnuWgDx5hjy2afpoVll
GpxlnIyf0y0CAGNnuqEfsb67/E5mQ3zjHTAfLFMI3uScmafp/XuIB+x/v4okqADkEfsNzPweZEP9
sZNJsDCxoZhtGOwjZJyI1QrcgwgkBvHZEmZqvsNHGfUOUQwpmvXzVC6PyA+W/fYPg5v2S4rdxFMG
GLtyU7WNz245yiY+bmnvgjwXxqcbBA0rRharHB8nu/bM9sS92cNECYOpA41l30wWn3FaBuwEdRNO
HaJhH+1ADbBVPRVpoMUBF6gZf6/btA8XxNp9dZBVROxBwriDvKiSCwmglM3MYZhkK4A87IpOk3V8
DEq/Td/XoU+R8gZD4gQZx1ep2T88EnoysLE1xACTaH7kBGtpXmF8S953hb8ef2VVcKwdK7emOmkM
e4OJvNexwFUWSlftee8UbRI8Sddj8rg2gaZuOdK9tw0vCG/mMnxjsfKpm6ZINQ6+16njL9d1bEmc
Xvh8JwzBWxoDNNWVfyIVz/Fe205V5jXcgL3fDYkJ7k8ngfk8FcSTtPcYiAlwtY7tkyKLyrCICFSI
h+RpmU3T3TXV1OMLlVWQTNW53IKF6sPRJ2q/Rpe7lchr+1vJKIS4V3es9qFqa/OrT+eBD6N03bsl
SUX1jA1uYBUce0aZXOEEUWdhB1jhDEUizr48kiXsP3RdSTpBh/SixNnRjDFrK16CYtyP0L7ApwnC
ffYwUUXBeCTJyabPgLpddeG0gYYC8BNe8tkPTL0/t1F7wIZ8eoj9cR8CiWH9dYP3WWyMy9kawaZn
5C+CK8MDxQ4/MqtXfbU4ToO85p7S9aGSCkAzpnXJe2sL5EnmEKta7p+GAAyS4CiF6hEpoPQueLT8
QM32mGqEpagBS4DuIxFBSOU6xybTyw4VBeiPUiVFdyZmgi7jTaIwJ4+irS5eZUxXPt7CbsZjO+4b
8qWJNUw9N4ACTnWdb3NZxSCBE1DlszU9wiQEm9GcyLtosex+T//j6EyWY0WyIPpFmEEwb3PO1DxL
b4NJeq+YISAIguDr+2Tv2tqsqltSJtx73f24NCkZBWz24aT/YxMmIrlF6rnarbqoapaX0XiAwA6U
qHvdDVu/df+takgHn+6+sRDOQQRLrWkI0j2/0XVFeNgR0s3sUyMLt30G65JE5hyvfiCbC1GTqbon
lVMdepbv+h8HdC5MaFU47yaypyBEhKdfPRNp1lc5md+FVBjvy3w1z9wlkvjo9n35t8gxoW7WJdR+
zNnVVU67WXl8+QdHp+tHwJfibzYDaqIyCKjYhpXSv6mDZTT/Md57j3nQlaiYuki9XajJKJF6GsTD
orhRHRonK+qzw8np0Da28IlnLupp9q5eDtzKc/zH46bawxcxgGSwC+GmNKSUq5cRxGB3X/AWrn9m
wpyux1aeFjNHJ6F888ZzNk78jRv1kX0fZ8uEsWFV8ppDz2nu6kUVer1XklAiMcV1nLfe6CkWn2C+
bgSoFBQuEwLCQlsMOJbEQrAcszVe+YPiFQ8QI85V/MSLx/1pmgLbN0kf/2LCuOiPWJxZzGeAYILP
aM9Gu9W1IPZeEPzKOPaU6Ol+a1exQ6jr/s2iA3of4416xa3j426Aeyo+VZvQq9H0mM1OoZZDfamS
zvfAnaet2HdKVfq2xL44PIV0oPkfuG6n4CNvAy0esoRjxo1DI+l4U+I0gA3TRK0YPzhhBuEZKlZz
kWpYuLdHXZpiuIHrekyzAnIuP6xTn6smyyacqHkf+T/Y87rR3Y4VOLgzRpy4OhT+SmAr8tzUuVdl
M3Ptbi0bzwadN1nfizpszR3uIUgQ5v94eMDaxWOAP3TYJM2Urpe0daLpy+FtmUyMixw1uap0Bf8b
FN54Gp8blK0Z3wn6HJrCPOR8AvmuPNUut1bOjP1Ulh1H2LSNlz1/uCVtyUVglUDT65s2rbdhsNZ4
voCwcSHFm5t184fPwTTAcpZwv/dq5QQ3jFGRe5NjwNM3DhmoAHNo3df6IwjDwbm4KdZ8zu/hIrC+
pWoeT4IjfvjtpAMQOBoTQnOe6pqoqUz7+gGn6dIxcflxvffCkYGBucbwVEnwcEF2AR1TY3SPUp5T
pce/ma0GV3LVLoHcJ023RIeGK3XwIkAfkhysSLXKHeaQ6ZuleTG7hC2cFGll7MviVNV00ML4IJZy
/JH3YjBrf01mRI+0h8/zvmnz3OwVumP1aDKT+juXN3pxbxt7TSCY6k9JSOc+x49IDM/D87yPmtA+
DxXG6lvfAcN1s/CIRNSqR3FpCDAxIjN0cCpfY3JSTxzpiHDCaXL94yCIS+M252L+OPp1dm545JFH
0ljjH3j3lGqT8CBLTlfPS7CBMSE9PgkJabFARxGpJkgm0wOO2dr/NUAlcuKiAf0+DnZWO5LkmgeF
0xhAWjFAJg4aHCUjYMCpC7mJSaZeGklUNVqzp2uXRoLcZd3nyWgCKLTbanSnGXyF46TM1733H8/T
BkfSQHKu7S55iYM1OJIeK1BeuYate7XYPOCsKdqfZLFCqu2SDP0XEE/Sw2Ws2+Rabjg5KR9SLhhE
xEi3StyMspgvtC42/NEzoVJ8kGEXR6Db+8LpTytwFvsEuYMIFbu1sm+2wFcMj6arAvvQ97X/3+D7
/T+CoG54TMMkv/czRsx9VWqmKrdjR2FVZiXEE67oQyYKVk6fId7V+ZAzbJ3jvAQZPWVOA3ViLX3+
v4FSuN6s22iqDxnGlWe88BWJLaLDt4ADeyLjGLW9Az+H/0y+q/v2PFGXp4o/TntoxjHkpgCXkV5Z
hhTnwr98OVROvJYvMlz+n+NiHLtkLg2wOzgHSL4srXxxuStFiBWm+PWbaH6NecL9OiJI7G05TPF4
P/Xu8MZPpIKvvK2V/gkLTkActae6O3nlPPbnohlRRode5tke/RgoSp4qwgieJQGPKtLXewliAt95
Ubb6SeBjtyeH0zT8Eq+p81s+Wt0P5cVNdFjHMnvWnAL9nQyYrvewOnEsDvhCNeeCsEh2MNLxU+dU
imBhGZXrdt+2nsJ8y4ebqahkNRz2gv6F+qfuGlBSHLYy1ZCK7kJRiZ2LqowzPcVMScxsaOboBIs4
h7qRVIyFRAgkXyS7p1qsl1uUmKHdLTM38j9OGcjlLAY4IY+um2f2yoaiURX/tmxiSA2Dx4C5DrhY
N5WrUOA2KWG7aq/r0sF2BgwuvM9RGP9xr3PCvxqe6eeovLJ6QQfG/hEjN9+jD0KKTVYjzmhlvOXz
wbXOiStn8pfTU3NJHThdRDGCQpJej+OnnF28OkTKQGQh9OkBW4YH3EINoPp524zA66CzkKDGPEtI
48En2soZMBtKiAP1isLOe1WK7YzKP7wRGB2PGUdvy4hVw9QATSjd+wxYTnXu0xBXcebna3gZUr7+
6PBe8pC7c9dvpwV95cLFcG6YqCRwvrn38DZKXjQ7sp2ThEBgzb3Akjlve8BfHl6pJH4xrGPyMPKB
+c8BoXrFD/QAbzMMqe4hrbM2OxYqcc+tbIbglpMloUpVX1kvrFbFa83JB9If24LYgl5NjhaBkfN+
2HjEvh06C++GLh4eXBqRmy39X91fwwcHTXam8jviikdTBAK7Q0tJi3C78crOi7iITHLa1V1cU1w8
pyo+MQkgjM6mdvGZIR9RZmXW8ZmnAQ7etSzUsgNgtGKwRHn206OdhvW+i+mgnjITNMfoqohHiDbx
MVqkgtOaEggob3o6ugL/0PGHqk/IIDlLMruWtx8cFcbjJZGcXbx3TzrhNOxJFBZ4AYiXtH+Mjrzq
tlZkdo9Mbe1E42qU/bUobDeZ9hJ5nEwF484nbfBZYAZHKGVnfo+AebD6MT5RihHxnnBOixin6Xtu
yM8cmTTXbpdXIY9CzvLkwPM6EnzFmJ2Dmxx6obtfOXTZb/gniPo/CJAd+Wk3a4sGzKDMXHpQyeIm
OSaJIblx+Sfj9hXlTfKmiQceGVhDeIKXT562LXKmV5RejoGoL7LFWszLed6+NypdT73ydP7ZuGsG
TFFARZoP5Wi7kXgF9tydNhEUCiU8z98If07v4epq1KQBm8gB7y2akeM4sIQSj+8b1uuR+iRipjUJ
aV5fK576ZdKf5eI1C2igfql3PpiwdI/uD6t3NAJmDp+Qi0sGczzNlFXeJ7aMl13c2pkGmWLWpfdM
98hc/12GYUBByBIJuQfCjOd/4Jyi82AvWI36sxhj+FJT16dfA8pLuuckxxW8bKTQJ9lOZMOTLNcX
0mdh8ptYWA+fPONtcQtpYtzBCLMJaopeziW/Sg4jbdLVH/gzyr+ijmia5i0aWvSHwTywwy/dawNp
7j+lCf0RRpYNzAFBgeGmVJ2q291QGozExIJsfhvg/+ScUxk4H6LFn3MWUOSBnZStbY6mTpfwYPux
sS+loCEUITVN5GWAZlpgEBLZcEzGNiReKznrbqoVHy23YKivNSdJFI2TNMWCCSuBKJHjn68OGHbY
NmOzNE+RU1u5KydRy8NSCA0Fpal5d+ZJavTdIit5kXzWCZjFq3Ns5bU9T3eD+5QNlZPsKz/Ut+uw
epi/V77ZNw12UmLS/aDPlU/+fpcLXeP6tyVe0CzzkEA3lH1J3IVTrG4XkudsUKsz3nb5QHCumxnY
XkcE+uIoZhaZTWzDKvzTTsSsNjUH/7+8YvPHRBG7P5IXq54c4wTAD65iEXfncRkxM6HBOxvgHWhT
xlvCP3F0janwWWFzJ1oIYmUgXrqz3lA8jlAJ+OfnOf9QtMeZHWEKr/nDnV37G9yA6z0ooynfcj2K
MZlyuQPG1YT4xtNYBDh5J3JFB48Uttwmdnb+RMqZFqwVHiucruC4kbWffhY7k9K6MhpwJEWUtlEZ
R6K8LdmVPWoB35Y+niB/eD5eK9jF5k/EZbV8aCo31+SUHZCGPDLbcXrsx1GQdCdsVB0LN2KO1c5M
BoEmrw4dYaVbZFwU2YElBR9Nxq4tj2PvS303MOnq01Cb/GeueAhzWXWX19zOxt9ru8JwKlHvhh0H
IWYaGNrusG2ogDmBC5+51heVfk3zMowOrW+MPpjKDL9FyqB9XYqn565yQkkk1CFhx/7gg9PBO2sI
EK/BR4Ozv9nXtfXrzVJUfIiDhhf/hk3efKa5jLtd03V+tYP0MKN1SZEcu7UvSQHK8rbNbfM2wZnA
Gdl19R/chXlzIyHgvnsCeM4NzCL/CZ2/eYers6LmiVxdkmTWxMox4uB7W60hQZktq9/c409L/qGo
5vE5gPVmLvjr+uE+jcLurJXESAolIn0jbQ1KfW7IUuO8qqS9D9qcXH1ZI8EV81z5e0QFvcdSaAmF
DbrhpEPrk7yyujIcvdCL0n/RPLfWHAL2+flQyRDlIRNQuA+ShoJsC3kivdQZRpYd4cTanOrZj85g
Eadj18wTiQNTpNi1DcPJPYHK1t2XvXWIckvKK0jA4UQXeGyPJclxzlx47dj8Vlvz7KljNzpAI1vf
vKwSzl3RI1ZdwecjQUTwAHyBMyDZZiq/0F9dPrJWzml830RV5jwjTaEeJUs4Thc3Gnx1Xoa8GQ8l
7m9nUzlp+mcZMvgTDRMfyN1FkMGK1JK7JyKRbL9phyDyOtRJiOjuLHH4ScK8Snh7KAwTbg2read0
7GU9vnGLjynybYxuuMZd1+5kBk8b1Hg+6S9PpKwbm0wV09tMCRi3X28ad3py4vK5uTqEN1OXOsND
PVIadZwa2gnP5EAde5wqN4YNNg8Yd9ahZp9VitvFdsVox+JIwdV4q+ek634VmIMHM7F132YjoNi+
Y3HgclsEwME3k6qi7pYLPzQx4HbzgGvC5eFvLLHHXb+u1VMdxM1vxs/4oiqWHYL9/CI5Ws7zK1DQ
aeTg2Kzov7EFtQ/pHHlAhpjAfdnFnMJzWXe7Ml4TeYosni0ea3XqXcY4jS+Lsv57mJTtPX3F0HQ8
LG3vhSvAcAWxgE/KEXN5sYxPQF9Ilas7XJNo5vmCg5Mkuvb6nVc4Xfy9GuoxLtQNJsWxVOzkbJnc
hncSaB3JYQcUIiwUHjfVRB5jKwKIrpsYBs4b2i1/4Mp2Gc+FYl6mQ9K5uPkxAkYuHsu2/JhB7BZ7
noDhnSFoX28H0yBgmxIN4ogXlcETimHAVLspQs7Yx6Xj8rxPmfvtHZxY8m8Bv1B9mWLHy58jlChx
XmIklhMJguqroY0ifPc4r501t/iM1g8q7u/4aPnrjSP1/FMOKI6btmDG265+WxYX6NNji9/B1D8y
dOrHVrk1JrxIgIzjb8e+U8d28W9F6BISYmvhOkIuzNgvwMnTf5WwPBnjIdfRt644lm3xM87DvqqA
HW6dtu7qHcWbk9lBc2/DveYU89qSXQpPpZG1QjYu8+aJc7WJP4aYq+N74xYieTITX5tdzaY4XWQ1
Ol/KEU10jJku/Iu3ckfeIhslxZbKg4zMRBmsz7Nhl9wCTSQy2xksZ5shGZaZu51V2KUl7PZ4g/m5
sR84jzxxi/dWLGcAJu6/vi7T4CLCRLif5Ff1cz81mbmosp1jIhCepwC84st9ZC1psldJHiHbzvjU
l/0ID/Z5wQnYozZodU4rzu0vPUReejV8HR7rTgEAZ7SHsEQcocIU8YVDLQrvElC75WZO8HrSIEbL
wqlOMV2StKvS+qDcBD9YijKzDQBD76GMU7+py8DxH0dDo+BtZgXeUEiAetkigHFRbE26PBU2p8CL
qX2at9Yvw696Gb0+3/a515pNK7MWV3YI5w57ylCQ7GEeAIE4Zv6/oOdacOdiuvqAsFe5xwxNIuZP
Lqbn0PB+2kVFL1aKRGQ1/Q2BoaHypRxlgNHyy963UJ7x1ajS46qyqj7clRUK820xcNMTYauDz3ga
tP+TMHieFY0IXABppKl/4fv4asuM0xMriAMgy0s2pReuDB4b/drK23KiXnJHDC6Dq9qzUG0Lmh1Q
NCs1fnWBVyDV92MYkhyOh5+07oBCjGswlohRE2Z/+L3rXyfzWR7gQAd/15Z0xl1utEXfSuqM83/P
NjMoLdjS2IL7DRUeTGqgdzEMzGPjsLB2MzQ6sJsxy3oTNOqBXhVuNWi2ebwNa2Mhlyo6HUcs5yNk
pJpiETas/goZxAd1wgmRcQ/TmCW8Et4eqpOM1Jae2m7geOOJN4b1CPS+30ESq2tILH4R6o3gjfSf
ZzGUQ8Md+18aAnJaKtgmeApnnOg27pxNj6Q8NS9u3o0FoMjEvBocJr8w3qEzpOVsLFuDCw/M9Wdc
zqENl5PHXLzguAQ2vB3gND0pnKvYBBuYKZsBs5C/gwGpv4p6hSFac7SiWyVoo+quXGNQGbF0YAE6
4dx/rgqt/eosioFJmfa5Wa0+8okBwAPjwHkasMtkzGrVcPHT1CVGGTqi47qqg//81OWi4fh+cyht
7fxgrcfgFY5p9aAXiSifge6SHH6b8R2TBUDYuKJ3jDOoUNtaXs/FHhGHazwEXugu9RfxLkXhvqh2
7rs9WjTe61q3gr/EPC9/uZG0byHBvxAEFyrNRrS+pm2HowkQKkh7Ldi3KCSW2q5ffT00P2skCuih
6DMU47UBKbZsmjKOdnUUcTznrLrx/KR9Lgy+1U1j8Nryo83Rr4WheuKPFtltAbVjIPdWls7BLSJJ
F7i9+mzbupCPQytFTqCz5NaAy22iwMSmgHdph12brcdm9qq7aHjkrdkAJAxzAGmt7SixjzBcv7cu
SG0GyH790G2E/49vZlts4zlKHkpvZkZgydYEIYVjm432BP5QyJo9fJ2MUN0hI+mSbOlvbj2Wg4rj
N75/+T4rsX7DDKhiApoYp3O0Qmjy4Vz8d12NYdSv7vISx3UIvg2fFRMcv2/GtZyzp+3o9Qh67ZBr
s+SSXSo0HgYRL7B14fMmm6vT8kjPTJeSqR0Js1ccQsptxff5DM8uGS68KkO1KeBYkI8tEqythojL
lxG1wf8O8vVprgWSUtNlyW9DeBZmSUTQ9xDLKHn3bMvNvGF8fea8yX/ExHptrCkVX0xn0jLer30M
20NB2Vv3IsmapzL3im+pr6TBqEZS6wYfIPIoFZ8u6DfZfeS15IcZHHij8IvgLW2zlDk6ztOl3y7l
dQtpu44BqRFRn+/72Vfc+6pywEdBT9gbxlKEduIv1+i1Tcfz7OEK2U14DP45q5P/o/pnFIj4iThn
Ubt+zDwH9TZVTfy5LM5YoDeV5RthYPPZtKFIiH0F+iEBjuRue9/A2ptd3lqbki32JVVexu020rCC
UK/Z9/0Ktzo3CByI5Kjq8FLFqv9ILQetS8Yv7xcHIdwQ4HFs92tdxJcYB2t5aHpoCOj/k953Oosf
otA6eq/CtrgV7cIj2V+yqoDNEcqHmfnj15Z8XQ6EMVJnQ2mSaPfAItEWZxQKTtAIv/QPRKygq1zQ
m3S4GH8XhiNQVXQo769XxB5mvmAJ1anUKnuqWx8MxuxjudwtsIr7bd9PBgrVWLpBszG+EHxYXBNc
SJg53ymXp5Txe6nv+V0iWSvqH8+oXvwEZH9yfeiob2K9Uou86Zkl+l2S+rjMr/XWL36GjjZsUHc8
xkXI/ITbCU6TTeH203q3fuFkgBMkjK2PCmNUfEgUdH5iQJxLxsdmxBW7oUKJb2+3DkAmEJjz5CYP
y+QHazt+b78fh//MjOmATpDeTJR8ToA8f1cPEkqwaT05JvdXGgBGND5WPX43rtM+Jn7MHJ04Glje
+rPB/j8SPqZSYYFEhGmJQpmsPGGrlpwR8C/ME62vLlPuZxxazvMHywIZnsCjomYipsEbRsTmlTMU
yXJCaiZq1c+jPVU0IVTgNeuCtq6UDHZY+MN3OUZjsk8KrwGqPETFj+TB9M0sSkdXP/VpwXLNmLlb
uomE6shp8m+aymjNtm0xxFN/YYTzkzM3YEm+NsVRy69/DEcd3M68iNp/9PFYFtpJie7aATVetxiw
bS3bhEx1+if28IrtuMfmIdEy1JijkF1x67c4jrfXYQ5Ef7MQQrP4/0lwNqOqtmvJuUE3hUfG38/M
N3J0wFDtyW65tQDNU1Dxgh55frl9a3AMwWidh+eQgMUQkeqJKfco8VoQXM45z5z1Oo5vtVvxz9E/
YeVDuXAL2cSNk3ynGRQrpjLiBZsOu3X9aPJaUcFSZ/VPzLU1Pel4St6cMTEWq2FEksZve/3fYAPy
YS20SP4wDiheGqFZ6Pdw+ZLxmKqhf8WxOIYbrU0KpqKLW8px8nGJ3ybaDF8NrG58BH6q7MlbfDjW
OS069pgSpJb7sO/cdjfFk3+P3KMnHgWcXJMNWa16uDHeWE4/OQqr+8/Bqi54S6gGvg5B76Pxl+gx
NxxbP2RpUJwr35Xm3NdJSwAcVFrfbLljlc23Ruqc1K4ryBczU9ic+O3GI+vn3FInw5cLg3T8d9YT
yD9+FKe5LbvVTwGxqBAlOauG8EYluC9pUSqzajMFoaRLCoqTEg/03DMGSoD/KwDOIsIE59d1hfvD
GLtFcSuAceEKaZe9dJtshNItat888Ggp2n8hGvd4CrjZ0vShOehvoAbl3Qt59t4+e1Vkny3uVa5U
y5zwBe8jaIV8VksDBX6txMvK4b3gNZ7OxRss53T5KFQ197euNwlxV1D7zeOO/Qd4AlGB7EZj46PP
qCUKt48jkkmkjev/a0/V+MARoYJwJKt63ElquxlVQ8SVDWf2TD0kerT2NDT9eMPrnVcNWTsz/+Ua
Rp9RiPUIv4HN8JbpToxvua26+M7UYRruXM3/449GV33wSYrUi59iWK78tnEjc3GFjIVviCos/cBD
vGe0Jt6JL5SuC/dgtM6PTONlvG2MQGPn46f7TYuJV31jB+cGCtcIu2NmDXc7ID1AI/NmmYc3glKA
L/JkzPQ9akAf7nvNef1Lr3xHGv5mcHsP2Bma8gm+GOJIEOnmHb/kEG2mwZqHQhmIRt06r7hD4bfG
J78J5XKDnjuI917Jdd454RhRTYLkTYbbZK5X/YdOsPjnkbjF9KhovJPvvR/xMeGMwsUjxIzNh/6v
QdLFShS3ODFWT8XQQzU2eyoxDU4dlhIiRxvg8wGpGZQjeaNGn7WrxeQTPNFGMSZvPnAu8q64MLKv
RESF+wzLcAb35WfuBQjNGN9rzCfqtkGpPXL26DoM+PgWzqRKgPasHgfJH+CbIUIOnmfhnMvZiapX
BkY88oD4m9Gdt21FhuU1iccueCX/5YMP5ARHeg8PpLNVACsICxJBdmGbwwx4LbFBREfGffeEK6JJ
XtH9KOHysFSWOxlZ8WhY9u0pBHZwa0zuvWZpHT8oh6DAvtZdeQk7l7MbckUOTqVsGZbSiY8+7R1z
c7sM1zBJpJHNnloHGf0yEb0hy0tShJjBbKHx4CicnPOKHbIgwejCInzwVT7O3/6qjL1HQcKlSZt3
6f+pPQTbL75TVbjH44nbg00l5BWuG+ybf2iJx3MZc2mgvK2Jx7mloN4SCGXIjQlEbOKAd/NFcN8a
7roe4b6XMpvuhtRJMQO6QPdiwmgp0dQR5Z7wARjpIkUKnvBJ3fl+Orzib+q+2WHj7Dvlx/zWseKY
WQtRI6KUa/cfETc876ArBfLRsixFcV76vHjCgL3muwncgdpqsK7QSlAO7jj0jmhy/JXKZjuI6vo4
CglybQenFbuwCob2ObNSeYdgbdlTpwXbKrgUs1oKv9z4IUzaMDnUacehIEwKRIhuXsB3ZO2Q7gL0
JD51ZWn63cz72HkPueZGn9PkvOWEbchR9M4xiHlVBB2/4Q1FECK5a1jsZi46fs9rfSRbJBhZU+lU
lL4sKwHjqS5RJscBMS2x8XI7CSqpGdNAl1O6kbZariQXkv6ub9zxzQ6jvOLbVs99rDgUO3cjSPTg
EVJ+HRw13/bxmFi+ce+9YLzaTB58OSBz6VwfqylMv4oiif8luIcZCNZ0/lu3UUu5g9JSXM2A3cs4
RS1tm5TtdDhxuuWdvRY7hy1n7zbocElR6WUKhpGBlNYp43hJ6pp6kuLsyRCYEOYIEqRrSdvCsSR9
8R3jWbAvV6aBfUjxm4I2HdBz960t83IbYSqsjo07lHR7tsNvkzZuz57tSDyTlJr6p5xhrd+H+Ptv
hxRFf8dR3TXcE6UwIFVJemNxrpuH2Q4h4hFkFPcdAg4UOujUrIBz3Ir1dlkr4Lyen0p9aiMlh4N1
ubfjyxlEs6Xh1XNONbltFnS/gskFdWCKtnQxuuPBjQk47TIUsKeQORKCKKxjpfCt6pLPoXU6+xH8
v12mGpaSlK2g5+0Od/1yZhIKijshevnJZtqqo/CiEAiC0gDZc1GoHQktSSAHYtrBjzpzcGJKQTb0
5trl0Kp0LM9tyZER8omXcuzkS9NvpsjEyzFDWmrvPSaE9SYMozncT1ksrr0e5Vz1JxEWwWOm50B+
hSWV0ZSFWKWPCLnxe0ZrGPS1BqmTRHYChA2QPPUEpXAmw7okxFvfxUxUQTREjNtpkUfyKbBecw6i
pnTA2vpqPXgcx+RjNK/qX4rlFfXC2sRrb1Sf250WV/Y116V1Nzvc6W841KJsOD3ZhscZHD9FN2Qt
HhuRyPLgMXBcm0v6Kvgc8MsTPF9K59vzXaJtiDxBu8eIp/1yOwObaE4oD+vzKvIhXY6CJFLAgE08
X/DnMD6ivL86zg1uJqwhbZsxauaRgwQLQ4/E51hXBx4nziPmRelt+4mUdUqdXx21+yQK4nnbFagJ
GKtHn81Ud/qPVUl9Ey54tLYpZ/f0GGk/GqAlwfKJGCVjJtytbaORNzhJgPjMMu0t2PojXgSmA0+M
GrKCHFiRMqMixfbaRUvtfBTYD29G3cTLNoKPYw8JdyLD8IFlgImSSRiQ0Tp9rOSB2gMuPJDIkwZJ
hHW4f+IB575QCZKtT+MQM+Aha/Yds9JC3KyRV+ZyGLYOEIRm+qSpDj+Hh4UIM2yXvWWY4P6gI4qK
v+HCAQNflPBPfZu0D94Q9N99d6WFrAOM5CFNrX9bOYqX/7SKBY5S1bs3rfSs/mndMpVPLtnFAwOz
ZKe3YdS9erIN80uMxt1cXA5lx6D0R9wUSyfcJ4lyiN3Di8R34F0/KWUiDEV/fdjDPfETEp4W2KHZ
R1SRZEwm2uMm7nm53K0yh+pNMyRlQcgHfvFilzkLdi1OiHi38Feo91d2asAjnu7OAxuU7XjTT2P1
PFp3do+BpnFzA/2CIwuSGviMWbhkdCji1k52REeO0AxVnsXhMZs5WqODKH99Dopx+UuzRfRvYCS6
hQJZ4E0QNFUf1RjP6xs+cqaN0Fuyv6OW+XQ3ek72yAMHIhae5QmMmA+qdeNPTPnn/3eCfLrG8oLE
/j5m4neKc3qe3YEsyR4yOU/OVhad8+0oQr1CjHXyUBdl+E7Oo3e/0FW75Nl0PCdxUfIqdGlOXmW4
9UJ3nb78ZXYdBKOr62FXFEOSYQQhtbwxbACY49tCjucSEG/8ij0nAIWFHsqZfw2Ie8OOGgEGVh5J
qbTWUMd16MNLd/kvwKeG5HSgVnUX48W52RHyb25x+an8jj9R80Was6ZkQ8l4pt6hV3dagfCEaSvn
+WbyClrkNoXf5nyh+ZN33zl3oegzkEoJFoeuppKLkys2dXYi/iyavy8THgitgGdPS+d2Akrgltwf
mJiJDMsfMAdpwjPAzebzOCZLd2pirLqHADDneCmY8MKT64fZXcMmuT4GcsXvoeJ1ySkIKUR+ZgvG
iL1x0Sizy3Dt3X7ETrCuR7cMpfugfaDjLXA0dA1KdWqCzINmSu34aYk+1qkInzq/Hi/XfOy6768C
AaAM/zECXPVPWG5puxmDFEZhOsR3hP+8C4ngCP2tT/JcvdazUfPv5LSqm/B8jbF97pOicfajWa4f
dCEiVgcmqddc1FRBbwwfpG/EOEd8Xc0N/h76YeY/eqbU6TmVLGt3FIVHl5Uqi/AWYyVXwYSv+PTB
EVM3x7TxnWVbqHSCAWNHtQOb0kx7xdGCt2lyTcBumyiIlm+bZQoeMR/fZVq3abyaNwdwt/8QgvFC
eaZQmnP/TlqH/Pt1Z7vD0D4O99wSI3XoWSowYBQNiztexnr5nmynOSyO0vxWRmb2MZyXgdz2NKcU
5fC8JdUWmnB+4pLieVjvrtYqXjnFPczLuOUCx0ENHZ8Sra0IremeaOhUzbGY0RK3hs6Qi9tOEf0W
ZuIpWpeV7HH89/HDNY3LukQhY7CJFq91Hjs6yOwm9BXVKtMgZv/gGpLgEL8of9+Z0Mlf6PwQ3gVz
b8yPofO5PYwQBF6XAaD+FmJ6TF/KMheocssc5/GhLT3nQnMSdhVRweLZo4IyTckp8YZtRZcnAZwK
VxOFHFXltRZqcO6OuxV4TnTwubr9uGllM+SIVN1zDrr6MqHP7nKC2Cu/jQU+H5kPJhBTaHBgHCza
7sABBnUdqviVdCYojtzGE2xxf5DLSPOML82Oo27/mFdEsbdDptgUMLeP9CBcK4GtB2Bum0zO7F48
8O2/sWx1/zYR+hYPqL2u2A7R/zg6r+ZYcTWK/iKqRIbXztE5v1D2sYecBEKCX39X37epqTlz7G6Q
vrD32qmN6hNA4RXJYXmW0BWX9VLgKSMVrS70iWC94s8GCJTuUlBnZzeUeQrywO3Na1P0FsrmMbbO
BSlKwSUX7hKf8txvKwBZnvmLnU7l7xxl02Md52F7IoAHm+wqZEH2WMS2uZGJhWaSGE3IR11SLEku
Nx3NhUZ7xiDKpsyx1Yh5llXnuE3arP3Af7hU93ybTXPCPkcw25yDPzuyQ8RPwGPuzr8FJQ93hgqG
moUpPqd15DDC3nDRsJq3ukSTy90QQURBnVQ+aSMlkvYO6320shW2qghQrkBfm7enCng0+B6mYYew
J3ICdiDDrI1CBlVuFxtU+IIoMDywJQzMazWG+E8GoA0H6ckyXaNiv4VOEnzTPo0p0p0g1rX1HBlc
lRxvLPseGB94j1bLXOAh5RMiHz1LGPF4eFf3oVWgT+3YeH23NRnDq05Lhawg9Mzemuv8yj7Z8fYF
J8hJC6MzVCHAN+9iz1ckpXAAFy62Vz9q7vHMin1Aig2IyraRw27O0PI/s65MX0hObbpDU0bWXtcj
6SOij+SpjJg3PhrWncU3DnkF1y4KlvxXFhYJqHBAefBZkLr9+4Ra4xRavSAk02BYn3orrS96wZC7
MrJ04RqHeOrXEYbn7jQraNhswWK/2oXKMkB2ZuIa+DcaqI7N77mxyHRgKjGxTSNHxU/vJ5B35gTF
BwB7Bt3zP2CHChkTe70nvv+M3y8K83BbulAIkBKMlXqvqqTFSh2yM3QIJWYCyb6l2XIdSm8/cutg
yhk1Mls5V4BHcVmoS92wq3oQEgMUswusw0Sg5u1W9wWcQRYgC+Uv2F5SLPWQLNtEa1C5PiOZ8OJB
L33IJjLr1l2Wle9jHRXuLiJnPidOffHv58ZGQYBFqfcxKt6g2wurnEf0Myw4mOm6KCEKO/7CfwTr
BobI2N+1DMXDFZKa7gsGXcbkKbmRDQtKORZjE+YZK6gKAvoKWryVP0NIeIy1QEboiKJ7bKnKxIFG
wXn3B2WzHi4ifcjRdS8PRiDMQn6GDBsj9SLOCI4IGjOyi+KnDFmA3C5OIRkLj85/TEQ17R1P3i8l
tT6hEUV8LDiLoaJMUvx30z2TOEmMonvqg049RqCM/LVlaZQ/CNPi9nMm6OtGw+7JJFJl9WsPOeL1
NZVdtIPW4iUvKhqykw3SsvrDuuTCm8P56iDiIwMaAKFmMk9Ct2vEtFegJ8ybRzMrfhPb7fNDhNSJ
oSDeZRD5dvMyJT7SmcXLU6y/aU/254Z12TSeYWFEkORxEm0X6Pu4FBpvfh5ggFBpxdkcf5L9FwLX
cQABAjVpsjtCFWZe6dlFd5RZoZODqTQ5yYs5MtJzEuXFf0MYIC8LgJ5BlCO4yMafcMvWxLdOURRO
Mn02cpkuemZZvG6JbE3WYqxnIhLxmN073DXDi99ESbsa+rHJ981kedAgYpPesVLjF3ekIkyvsVvn
HI8wAFcyWbALaMSrnFNTJn+osFXKX+wxd19JRebhIawAfRzUYPX71sOgvyeW4FYZWizaj33dlwcj
Efev5ypc8POltjwDkjU/CHvqisAIKq27OVdessmGNoJVrJC+b4Af+jhRAzgH6OuJbDgIGc0p8QNe
QhafXZfJf4yLODLAhKh4Q8dsfSOJpnvMWgG6MfE8Vb+Vc7KwZvJxrT/T14NKtUJaxjUKCWRjgEGc
A5F5at4FSxt0J11lfnuh1DP8h47l/wdZbwRWNTjhPomjCLRXUCO9TXHS90fyAzHMzXDGEkbpfGBv
0Zi7L2DWIzbEAZYqkDSpA2qjQCO4YMCQB6Yb3fiRRl0YBmeXMnn+bBYjraMhevM6BDUuJCaN3luA
iCVY54NHtBb4ggV4oLbaAfVfkHXoAcm+hAEgYonAhqwPb6/jEmJfAc/+ZZDEkR1Anmew6GShnFuU
gQcBVgwM9FjU0bQ7U0lraMeqtPA5GHVzDIlo68l+voci5HgIY+Ph1nfhpN46hZtMO/AG5MIgvofD
3U4ikivCZGGQcuGqC/GVN5YVwlx6k9lY8JncYtmwRlByE+tZvk+aDCdqGLRoWyZYGA+i0FGvsHPR
Gs20AZ9KtiyTO3TEHOuokgQafmKqVgntTEym8jA+QbMii4Ke1MKxJpzuJAcdyIugGb6BFcdQ723R
9He8ptlynsvJ+yqskq6dVI5huZTFLL4Hgoi6dbJ04eugy4auHBs/SaScpNka63Q9s+CnHdiCawxe
aY5TchMK1+pJFBHxnSnFGF2HSnNBQ8ywXzPdx3dMqsucOy+rmJM3Wl8apyUMCmTKtJMLVLRrqfP8
3tg6Std9K8nWswrVZCcunvK+pm0l+tEO4+hqGLPi0nZH978C8MbeDucSqX480CkilAxOEDANh4WT
ZA9cZkKvWGQH9lYvOfLLrIUz56CE4XHqe+sDJ7/zL6p64jQxKfd74n+qv86x2p9mJCwNERJ8G5dO
tigaKLOp/eCTVwlcyHMsVJiw9WiGnZkpxXqwRyToiT2w1k3ckaTWluntZSK8zVnzUgOAGrsFJd8q
5OGdN+ky+2rdeQB7Nra2yl3LIM9d113ueo9s0Uu1NaIkfSpMJ5lslwW0N0JVq+6uFA2k/GGzjNNn
HpiGpEOml3RRbjK+BWVLKSYKYqRwe8cIRu2Jl2LbROjRN4APMIkPGHz/PGeKXkvKWtKYQZj9wJRE
LeIYPatrp1unf3fZ+G1DWSmfkaHF4gRm+/hOhAdspgAZ473oMgTrZDOj2IGq9V6T/RSvcV0Ajcg5
7X02VdN48uvIiE1JxPKtH/Wnh9lj2H0Y0NeNRz3k0RM0A+YGHlOLmB9dkTCc85mTrwRJZ0UgBV1+
EydkJmIGzaJD1PshUh4Hw+WRbHB0yPDHHKL9iIx8c+khrB/kxQlILi3l1fg6TR/dKUROzdzuA6EP
gh/fx1G5ZfKUsWRPK68Z3v02iZcj3ZqaoIq2MSj1KFnEAfMV9aIi/U/cgEl+9UTyxnw/q5A2JcNr
dsTelta7joTM9o5VV3SGvOvz0AX4daAttHCmF3JqqnMNlc3eJ/L/PHYTRUBJ2+k8j2RibeMl8eQ+
9yB6fCHQd+61oSjc2ERgqLUjgXZRfc1wNtYIQDLCSYzuwkquunH0yj0WwQkPpG/ZDpeXZ1fkDrjL
4+S4IdPfUg+PNeg2Jsajj33rzRfkAHzX0CmCcwxXFo5YHKbK7h6izENOveFva2aL67q0GV0w83RZ
hnIhavBHUUXU8QJigAc7n5jt24hrnqEp6HangeU+Ulh67XZcTHPuhkpMG9/2sK23CwXJB21Rlu7Z
GkyMwktnOMUuwLwNxYYbb6sxGF6bWdEedJnQAIfm3D+0ITPnrSOd4Bd/sOJwVFwfq65pnPdicqLz
EOfFR9QSarEikkWRjyeD/ruVgo66b4lXIPoWxczKZ0FGh2OP/sOEh5x0vLAdou0oh6bF79iWRxeR
jTrMbWu8PeMZkoIoIVncmhKR9Z6EhvZzIbPT+hBiJlvdAohX0c8k04G0UvMQ4+9FYGH1ZfttWSh0
1zHEA2rYoEVKSOiexegjk7X7BcF2KY8jAQLXAbaKWTnJPP4H0KIINovn4pRdAszcB3IndLBletbW
p0kvN9cC7CXUrKS+xaz38LCjdfOHf6Gd+j9Z1+PyjqyxWnDWEfecTQ02CQyqVXbMGtt6xNgu8aNF
SC4u5DEk4kx9nqCCnp1e+/uW0Kz0SChvtYEtiVxjDfQoqQ9xDIvkrN0ZAg0oAoRsHgPtNR1NnZ3Z
3M6PSc5DesDJOXM3BxkJn9LnCkXSB0JnR2WPPG4Jde8/44gjprNOVeZucR7hIECoqvUGAB/JS0DV
6Fzygfk5BHRXZfk2HKubWhhE0WxuLQTWEgglcvmIJ6X9oyWqIf9XliXuRKuWDmEr4PfR8q2oH9EF
r/hzIPZ2bFhLaW8KvBzullgo8vaC1qOhrWnnFhgQOANJiuJ/vMFThVofNsS4pdqP/xQy0vFwEwWM
7OBoF1Y+bT9zHFml76nbMNK8D1jDJM/kw2GxhM8Y49nkJUEIc56roXP/qEKWYjdxQf21ZN98diOh
2cc46gFZaRY0C8IGh60JT2ATn3BWyBMpBGly6vrBfh7joOa1ZFth7yqsVPpEVoT5jxRm8a9hClTd
Xpgq2uK7CViCjlG3bKSAyI2W0BruILVp69WZcEElc86UgXlj6dIopzmSLaZjpXqpYcuIa5Iyy/7t
SuIB9jOSRD5TCFbeBw8gvov1gOQ6OWR8+c6PDEZhH+ccNR/zrc5Y1SEMXVHiW3W8/2iie7T7hq/o
lJiA5NiNZXsj+kiPKdyv5RcU4BHvHuEIySDFEfgVXmILKW9ysGceylOC0RU3h4N4lBPJgT6f+MLr
QpJbifpYBwmjXLVxDKBYqCkgTtjEuZbPNaZcLiGRZFZw7cAxW2fuvGzZpjGw9S3EjSB4su2evTNO
lynfiYmf+A51NOIsPfjyGFhW4B6X0K+YyXkBLq0JSJdLL2P5/S7tw+qO5zQh0WxiSg/wuIQ9E451
sM0BY3l8pCyTzUlkiPCYEftR+Fpjb4ARV8nQZUHcqg+Rd853j3YmfhkwJgLCZ0F4ivWgSNcNivCJ
c94i0WzWjFrBEjSXqfMI3uyXGpk+8Jr4MLCkIsfeHt2zAhls9pSYNNudFUVMF7G01Bs/Mp6/Q2IQ
Vu9uwerjmGlK8pc4Q3W+UmOaBVeiJRBBQ5MOctQFRR1kz4xkfZr3kkFBsB97qN2MdusbkyL2QbOC
Sg/Z3WyW1KJnRTJPiukzAiuvvltAVOU7JmnJT9PCJ8WuiBxtV49kYq5rW7OQokUit8+Enfmwlsl8
ZKEOrEPnd6F3ZaaGjQ8pZbmR8El+G9V5yBmDwvVe9WDb1qrG1q3RFgYMmha0CuVqngR2+UIpo7c1
QTcxOVZe1xy8domjLXhOAlrAcnWYwieykE6pKqMX4mq7OwZqLEzim0h/A0F9qAgDQmnNvdO5n2FB
bPuKInoGEpr4CBhJ/KL3A75P6E4kEv+LkoJzZmioz/bOzBhjlSBzQHBbEWq0r2OPsHkcn7BPndHX
Dyiyo+o1ZJh3CxJWzplfa3Y5LxGRbMokBrnpukB746qbq88Y5/oMcqDLJ+spGBrEL7mCuoLtFxXH
GwTfALYgVh50+BrRQLCVqhjyc0KyM9Jcy8vK89xpr/lcAtL7vvmhZPLd+U4f2t/NwEb1gD09jXet
O7h3Y0RXgwc8S631VEK5OHELLeAoKQz5O+2gsZ4K4FUMbZauX8Zn3Yq2RBOuQBCcFMCyYKd8BmMn
9hVq/s6ccvq4oU1hz+hlYhqZJGIDtyHzGOTYdZodsVWHFkjgLkQbOqaTOFtSBNHakEHYXYJqwkIS
M5hjrJx7aaOJQONEhWsBii5b26WM7m67GLRMRV6DmlQQvlbIfcNz4SQpSeIgbhDDkyFOp4xECuLr
radppyUs9iaqC29LBg6vVDBAfQGl2AbTM9PnCNjQHHPiwzOx9NqkKNlQwMYed1s7psm/1Kmm+LGT
3MeX0iwBn0/An43vi0DNwwuJeLJ4DFDt3DQ7yk6oJUjLwc7MivPYAMKCzQeqD7N9MecBiCtcyrvQ
xA5NBNTiDrFfniT7NshA9q9sw+d0Ew8uo/I3nIMLj0w4jd4n7a95FIHb2JBpc9wJjM2Ck2C9ZNHa
Wx5y+bB0nsngXkjs0hUkjy1expqHncN2RbRW1+5V0Pfhqxfn9JqsKJcdvmy8Dz0QoBExOPsbdlKa
3X4eOuErhy4acazEAW+ZDBWhiKC3voYpdH4z+HKojThAAZPGDJEQXwjxnjGOJZgSHSEB5aLzv0xe
kl1NgUI+PL0ncZNJRxwPsBMu0Qe0QeR5uXbj3vdz4JOrBs6ZKrIdQk63VZ8sU4QPXQKAcMo4F9sZ
sdMt+iTwxX6B2PrC+pntSoPSutwHDDoQh6X/D0aG4odXRElHnDzjxAU8+oCMZllT37A2HMkpHaXx
vtCmgC9hj4bpcI6Y1oNe7f3qHNfS37mMLgh36avAbCgoHc5bEunQmweFYRWnFPIvTqUOUjueCUbS
XNrJGsxG+pePoid2sZ36T0J+3V+Vk8WXVkn+Q2cE5wJl4m86SxIebEzjRzxN+OyJIS+sH05nBP7J
wEO4pXQkALSy7BChWQWO8NK2HoA6z1V9c8gNWlmkcZDL7zKa8K+aCVaxCWVYvIjOuzfKxNW9LIxz
CUNVmvUsfZekmDmE6xjPlnAPfWA82B8sCZmUw4HIOSJQcD7TvY/Bjo3rkkNYVxQ/VTUX1Kf1QNUF
9m/RDX7Mmq4SbBGyQJj2TfkYds6UX5WzlP/spfXsbV1jeFD8ZhbN0JqufvkpZ5SF+3pxO7NGs0oA
d6roFE82A8Fh3YR20a2sMmgRQjS1eJdTqd97uw/7XR1pO97Kwrbcc5vGyQfPxNTvAZv66ftUubTn
oTUwNg/DObjWM53GJkIFSFi06VLCnvrEmbl3E+cljjQRdV08LtObxM9Gfm7si0tLzkm9gVxCPijj
MNdsWtvL3ppZ4MdyS7gZGJDYOsYbE9+cYsIMQ33FcdJS5zYNWp7ZnsVZzD6R1R1WVGgZUaoEGrii
piJ8EVgBxdOEMSs/E5PWNV8M00dA0TLDQDXzJJqkeqIfTj/g8TFyw6DFpEuFSeqt/VRYmBPTGg1w
vRkIHkB61waA5dYya63xsjSh6tYz3VD+PPm95BAzoR9vYoRnOAsnhn9wznCqGMTHsk8qj0NdCYx0
g6X4GW/KE6wqjF1hQ/GAT/aQ7pt2wA7bVaQqAFEH1tSx3OjTgola0eHq6TvNyLLJA4X8V1uRjWi8
Y8VXXKrBtVuxz4g10csVG3LGmra38N/LB6fLe3tHP9a1b3MjFvK7XLcb412ZJwPG8iDDtDwEmJ6f
6s5TfLCg5qBQID1W2C9ZccfzSS6IG3eG0Jz62kdNEFyKfOR8PNup15Kvgn6b2JFNyznnAULofLVn
Wa/UD9sp438k7E2LN5nVKJwJQgGesLYHom03heyW5iIY4aMxq5nrwg2LkhF+VB9il58YrFd7u+GP
P2cVLiiYaywwkO92yrdOhWJ6vV9EneUPfYWCc8UYoOc/qrXOoNqlBAighJ/kZbRNZT6LtHWIYbNm
j+AGUTXruPOGM4k03vIsAM+5p26qoEVZ9jyFWCQlErycwpQQURIqmDw0wUwR7PVwmfaapcI/uiKN
Y6AMbaRnlJboq7ikG7BAKRwh+itwoifJolWtE+U6C10zjO2NDfITNEIgdLMZW5TFm9ghduFJFHPX
yVUfEKF7lTMXFyKwEYLTlaVEoJ4Kxx2aK4KDeXjzNT0xE88yTTe+ZfASushzgZkE7fgvgVqc3g1Z
Ml4aW8kXxN+iPri9o3ECYRERjBFaQm1ml/qwahwmRK3dCPZDeT9eCqMAI1c6MShQ+umGCGshR302
BZpZzEFl9FPyfuktpNGgIp6FQnQ1ZpDFEKiKGCQ6X4wX7t0+Ruudw+YNDnO8DCzhqBWrNTouIlFh
N+NRivOY0EXuQYo2tjK6u5rWoXlveujSBO4aFIUlASzxsRw9FX3YDHPfW/TAKGGQ5lyzqsiXO2ua
RP0Fc0TmD0QgcBKw99cLInFZxeGzonvrN8AX9Hc7WBTyrU9lckAln3ygGO6O4MvQ4qOWE7z0NFmX
qe7RNo63Qo1wR+ZQL6wh+vAMYRe3gUCSaa91b2xzUKgNnG1f22PwkPHwYhOrQH7cWYqQh43h2vuJ
JCJ7qKO+yvBFMnJcSTsKio3ddFV84onuH3yQf7fABt19si+p5MYP6BBAiwzzyfB9i7X2GTdfetQG
aDmA0Y5n2XXpog6+Wuz6d/Gj2TrxN4T1c2735oH8VyMuliP8dypDr67IcDYF/E1wDShO1l0xRPa7
qT0zl3u+izJlPY2p0GfeSNDpV5e5KiHIJizechashK2VvHyY+W5E9WfWmHHGUjxuxtekSFOJ596R
WCth41X2zqdCq64spZPki5d3caHjsuZH0dBnqdjQd96M/GOtCU3G9STDGi6AUxTfYwnB83ZW0hcV
vuPc4CelHzobJ6oY96kqGVBWqjz3+mfNP1bH0ucU5gxlHu29tMtoTllcwGTouVvIuylaCc+MFEYI
E5l/e9TKIvimOfOG9xq76YknTKOtnyL8WqRv0B6Sq+6B/U2hEv/gzvK9QxgVJNVnoO6794p9Skfu
FN867v7ZRn7WwxzcOWjH331C4+8QOBAYCPxq0DvyxpwR6UXSGQYkYT0yuIq8N5iRAcFt1WS5ryj3
vXavkSPZx/KGBKKcIs/oKfBx+Sg9TtWhgoaebQvf7nCDIpk766xLY2KV8F5sXRs/IKWLlRxFZ3Ae
DUtR/vCSyy+N7x28bCDcD7ZKpNPNYBLjfRY4RDezW+s+mjCxCbKdhvRt6Wv1AHeKeXaLBwLRG/HS
+D5ab2p+qMpi/VdaLvdL5xOOuUmVzM0Jy0n91MQq+i+DR6JJZnd0hEQ2ApVVZGNTrhGMm+UtNJ5z
HEhJc9eWS+e3HpnTdix2uIr2rFkTBMKNApuSN7733EZyLvFggaiSdnWrmDq7dlln3ILVUaIXhiEi
YaPHaJwQ29TdVNe7fDSB3GgqMwIhQbSTK4z8mNRf07FMzuK0RTgjcyaa8CqROFKb2ZLIEuXsFGHl
1rb0ff/qlJZCCbK4xT3XC/v5KXYc4PIy9Fnntybow3VucTrtiFUx0T4x4Q0WbvDXj+9JecMPVTJK
JWoegT1zSPXwXdo5HLYIohA2YOIRJlwJA9NUx61fGuQ6vOcUct5KY18BI4tp2hmetIoRCaxQ4C/O
dcJg/N+Sww5fS+1Z5bqemfCASCAcpwbzlj7b4NtR5Yl4fmPfRwUNFNCCEAmoHWBpbrcIe0Nt/Q1F
n5+9uo3LU7ukXXawgrS5NiXx2VgB+2lyViZfXBK8PWY9mwmb2afBN5ee8gBE3xuVQ3FWQjbFzVgb
t1dNlIT4N/sOWVS4dxMYPJYjP3hsAHWnWBf6NVNlH95RUKRvro3lZt/XkPvrI6Tv2nxOOAYQtRo/
rvaKedoTyMCIeNGCNqWdatv71MmozJXcHwI9Uc1CcAbO3xIINmLNX0WZ07F/tJt/eC+iK4G5yBpc
vB/PoXZIIUZJ4Yn7yGIU1h/tRSxsPSGyqLvG9kcX7Jms7Qd/Mbm797mNYgTillfKbqemstI90nRi
FBQ0MWSFVPCNH4n5TCw0C/FVZYfetALPUFo0Kyz2WSL2IvrFKxV5/BCkQB9Q6UwhoccIdld1PjB+
wOWo4eOIYcZEndsDZPtmDsBKeXRL+PBqPDBUnuYSd+Rz7zwtohOoieRnCmFsblRlu90HdeRUkGzP
WfHtQM14g2uiyAlJm79QTnrfeMZ9w6gR/mXcyGRf2HQEOMfJ6iLu/C5GcQB0oQeOh13FtP/RX0/z
wYgCfl9HIsgbSm0OfWx23MZ9ItiPhL3DlCbTgZ+c4QYvX2hVlm/Mmu4XnGN+GSdi2cNcD6PdLkRY
dMvWwYqXk+6yHBZFybDGZYKhKaYU/CAo2l745OPYHIjmUDf/IM35PdPkInhAU9UIxC9UXP3Vz51g
uYAvtOYNHsIQlzmZKsAA7RuISzZ0SbzbIaRAidqq/um7QA/HDmITxIPQLapzAuDKgtBMTsqTL/hT
xSpBq8mIGAU+x2eH3PYK0bXEbDjJ8GnpRmI3EO/n5Fgr3G68DeQi51yhr24nrF/s8bZ7CAGWiUeT
jQm3NxoDUlRwq7Ub6dZ1cXfTvL/ylhAwMxTVvIaLUzgsaOfy4Nh9CcO6TMjr+ofDBUnomDjeQZGT
wtq08MwliIvBOxZEcwJpo+YHb48RibiVPGaZ375ZVVHTiOV0zSTaYpPfulNN+o6nJmcExJbp7stI
R4Ybt7fHZc86t5xPEXMtNvIgmJtf1MUxH0TB+91+1gFkwT1uA1fvbmlB85tfWtO4LsobDBTkBfEi
LLv6JH5yC95zKlcvwEmG6R/qEsFqa1l2ZNauChQsK9FafXyfppRTpyCuhx4yL0r0ZHe7zqHDVERr
Od5407y6tvPSsETL2I3OQ7N2iVt31gsxndNzRSWf7QBriac2hcW5ErdvmXFnPeZ7TD9lzIij5USt
0lGjL9K1uAgR1QfCJwmvoEVa+gMkH+QDBaX9ZzGHWBxiTtrDhPaV3xdR2gOEmiD5AUaW46hJg56S
J5FkA7J0mq9sNYiySDLfAoY5+aC7Io7cV+3MSPGUZ7NFNYErQTeO1rwVjtu7D9k8Ldw2+PuRCKGq
fhkzZ8afuOT9dRJcz7HT6XiXeTaTKda0zYL+t/JIvUUJIp/oJyTWXtxFf1Hdu/2Z0AFNeIHJ1YX3
vg5R64ruBbkG8d+oPOhfpFXqBELhrLKtan3/vmB7uADUxEaay375aXnfU7orBeiYYb1v4+Vk/WfH
MM1XCSwF/LBkF4QHnDhsxht3AsLX0/4hxHJjp9i7nDrNcaALm7YS9HKjdqxUcmfL92pjgc90xMap
Uu6y7ZnvxMNGtuxfgj1aj5HzUeQwKu0npyzo8nrpW9Z+bN1Z7n1n4FNwcjYMPIopqpHCmsWr8nxd
0WxZ6BM6wcxpI/I8Cf/MUnUJsVDEeCA/6yHpNYCxUV5pM/CKMVmtnpAzzvNd0WG64lmGa9uqqeMy
JTrhyopUMRBVnG57sAn+N6sPhtKGvnrc9w0M+iNCSnRXeQlnYe3j33i52cMy7merxzzRTMO1sChw
XxSj5oO0jDMyG05HqsaxcpAAknqQ4h9C5TCetMWFscEaw9FJAFuTngJScKHXD1F6z6wdKJDGvaO3
YeQt5nUqRkJUKBsyeHUpCZUfUSmqa5xCNyCXGT8NNm4E4qPrrRmWcpwnVh/9eMhMQOT1KHs3A/Ny
RgxNph6XdCDyhMlDdCKKgzzGrkzSs11aUfzWC6UOFaEg5SqIJgQTRIPNaMxicqPoB7VcPNHsgXg6
+sJONgufoCGB9GVKH93VtiC5qsWx9rfkdN0bZJXaW4ubeeEQ1JkBcuTHdOEWglaN2sr1Dl02g3VV
PvEDFEBNFO2oX5S+74hJ2lY06OE2Bc/hXoYolv1WkmzirSYFpGBXFg4V15TbYXE0cNL++tSgu8Ok
CHmToMD/5JJios2CEM43HBciVg6spPLl2E8aQmFeULDzJnvEq8PNkul+ZJ/DojfsuaLvOlQmocu3
MXTToSyH4WsozOijcyL1+Zb1DeSBe1uqIe8uOGr7aDoExPMNp1I4lY26h+v0w+47PAm1BlCEUKuv
+Wq0Y9h39jgZ18jfITpK2phvUE7lhA5h7ucJuSbQl89EVO0evlgt3jwk4uUTVI9E3hnIWMSzwu0H
OQiEMbiFpuYJ5juHhTSzxQX+Aio2nMSrnkFb8RzUIZqEkHTtiHV+RkVcULvjXirTIbjDSUEwEBuA
G7llIW1oXrfOwJahLKfh5mapS0Lu8pKBYr84kDWGpLGOfc7LyiyoYnZOtN1I9g3aXY5/9uXVzMI2
2XpV1NBG8VR6SbFzMmIvobYo+MNPZS3s+IZlsQbzFCPcR3zR+109rkpCLed0R4NRef1mmdv4y7eq
Mtv0trUMrx1RbuWmQqd8hxHNPOdWUugVLlgGPYYuPloPoIyvDQPJp1pSKLOxHPTJjVy0mz52/qfU
SnO6GU1U+44YzeIYIqWe9x3oWu/TolsvCG1BE1SsJ6tI4f0teQWocpiG5XPxNPLcNS93BVlXOBrR
hucG8deS10r9W0rjmuNsk9zzHEWgqkFBaDhFAGvKKmGTitp0Hld10iF1EWEOpc3LmBPfqRDlyTmC
LceysE6QTm648HxvR1y3FZFxQVJ5e8cpmHjoPVOf1SQee4GwE+yo8vYek7bIP8CsghG6oYlrlbNy
2EXCc0fillf/IheBGkcmhzMSfRK4wKqVBDqiVqQYyKyL1Rtnvqom9btfJoKGEU5iiwBfe+vk9r6B
jISAr8LrjnceHvQSjVuU+WX63dpR7Gw9k5n07EBhUeRd2iZLlg/DnfWbIZQz1FKDqB6JfMGqsOkQ
jxgq3qGy74o8vtmq6IDfZI2F74mVpOt9dO5owfdwvMnOL61YpL81BtLLFiVxqf48GgkvYd+agc2Q
Ezewf8dK16+RObYJdFvKHTe7j0hKtxE75YXEh1fNk7zD6DmVWw7DqrmHHeUhMwR8l15yH1XHg7Tp
sn8SM4CE2tqDZxL2yig+M2z0bGqCfz41hXNTBSfVh8v1hv1DMco6xQIS88eMaw91fD10Imf51rIw
0pr9Xrdx8HPHWyp9sDj8H8G1fcdGLUH64uF8YLPIniUP9y1b5+ln8CJbYtrNOmunWxnY+6gfKZwX
YIEZkKKQ5I3NgFgsJhIrSjR4Nremzlo7FskqrMCzsL0gEI9TItfyxWPrguBlSo+DLX0B0qsP9PzT
kiYc7icvYE8KpxfT8mdZUDyjyXSydDN5bTeTIjfM5Sf2P7/cZGyca+yM4EF+bO2DuNHMo0Y0EdwE
yT04EK4I7Hw2+6w4E9aBAbBtqLesPN5hTICwygkxTe6+K4I8eszg79OQ4xwNdgHaT/dxFn6XHpJl
pEBJfCd1NqXwa/xlk8hs68VudBntHNIpZ85dVObXkcUKjJMwFN2wn7vMo1wYCnh4e7vOfcoXCYfS
CskSN/Rp2C0WJ4cyiFwI1X5MrQMqF2LDDkJe35SHGgyE12LR4GAkWm0KbV5ecoUKsZrZnnef5TiO
wUvQI6UljEkGZBbpkEjMdVvozB0wm9PdsktmKhZ3m7DAfMK/ZHPx06i5bNb48Yb/UXYmS5Ii6ZZ+
lZJaX6QVUFXgSt9eGDb5GD6FD7FB3D3CmedBgafvj1plZLZkSteiFpVVZeYYKP9wznfMbo4jId9y
P+my5IrHx3MxTuco93ERVJyun9xyJd32SgzNTSy6CKyZZr2+87NWA9frJFkObMZmCFAAjTAf0Dw3
/C0d7/DXmTGIe83qIhe/dIX0Hq3ubIE2Rk0tfYImcgajEI2JN9cCXT1IR0+e3SYeXTSIC9uFy1Iz
dD0b6aebHVK4HPDEiJCHhbsGkd7A+D9UaD1+FJR0008EEEwAiTdy/JGklBaMigTh0vP2M8Z6GAjI
oMGShltf2q3WsKpdtMsMrQeh73wXxM4IbxfiE1bROhkfABdPbXDJYBsA4BJiC03h81T4gYv01gMp
ZLJbQN618Y81FLa2PWAMdkrwi5XwhB+C1MdIvZCLYJC3+9k6HfMq84o3ZuDBdOWv2TqcTNWRW1HG
QWqOdK4eoUkwMZNjI2zS+axewjNigoET1tjLQvLSRiC9YPI/TOiEE4SeXV868MOM7w9Yg8GBHcpR
zxcFbRZyUS5SuS8RtAHrQ7jA7Cwr0gektC0jfzXlpB61dBAQEwdqhKqi/N9bJhiokhhl0LglFcl1
SKudXe8uBO0yu1HL2WMJKPZstwTaiiwJzoLA5Q/OeuaNZablde0OBNyiu3hpC+GMBwFQ0eAb77F3
SdwkjJdUhKAAOwIj0mZOpgvio6Jffe0StdyoyO9/oR9R6p0ux274SZDIhRqdC6G8cm3NPfI6InHG
2QW/UGd96R0Z8cFHztveCmti19j8uZM1sdfjXOr3DaY/gxOFaOWP3Df1FeKRDOJevtJQ2RTw1EaF
mnGBxA5uNx9cKY7yNk+v+r6rgyuoDFON3blA6BaTau8c2FJRtXlxTJyJl6XcWJ5VZ8g761mtHI0m
IIvF8pNXa6jT9VzCdOy5t+0quuIQQEc1TP7wmbCAfBKFmNn+YklDSm/XlMaVRAnCmIqSgfk4vdvO
z/1a7Wb8dFAnFs0zYIFDJXop4N1vQxFQd4tLTXKg0NFoUehVkkuSZ7zpG1ryLL3oAzWIK28uFnUg
NSL53k/S95EH0w7ewDZvnzMf9eW7rmIGdJWCt7VHCuPGxya3rR+xr4pfA5bzil/D7r+P1rrguSIP
sAwNUrAPaDIwAMjoZZvQRFs256RF+4BnuXQuVlLdPotYNzWsJ+jjCP6aNSVNMDYOG7/MXHHGi1/D
hEgMUmkQrPdkaiXfapBQyykqS9WGLHu3YJtaePXBI+mZAJrOq87IkBO5t5s6aBmHooK8HxzWTseh
I7Lq2zow5H9kcUVCB9cnqTltiU7asTtQJ7olcHpJnz/DWHC/VJ1mZzTXIPBxdqVPsh3j9jLTLmwM
MnhgpmvfErdLPGENJna0fJiEnOpjqRfbJ30pkMTsjQYRsNRp/9hWc86cmsPomKF+rk5+WsfffMmW
+zy5DL6I5CkCfKsTMZIHq281dCmZRGLnesyivyVVaTQY8lHifugHn9lMnFmhtlM8CoJ5q3fBuGW+
8CwbZdNoPEnHUMW4f8iHbm9h9hLFY2kPS6qNjogAW7wzRFQE2jpVXURiRo5ogHfqLBE84TpkJU3o
qHVX+zPUQsA3mbtDtRYj28QKtZ3WuN6OreYxfo9inG57L7LUAxIkgPZjZeL7thTZT2ll4rpiYs5M
7j8ULytQ6Przdd0ORMz5qBbLZYDPPmRM1UD1VtcKjgUCsqEXrDNxggfkI8E7yzeq4XAFjMBDj9av
vG10XppP26Yc9kg5AMPh1enFREzBNnLCHohWcJLkdllrOeyFbtrlCvF73FyjXsMzMWfJG7Xfogn4
auKnETOIujQqIQ0L60P+UllD85ERLP8zA8NpX24pz09WhyYzZOFYXbb8Sek+wWvO5MYmi+Optvvg
OeYcfVBz3hRIwTh8BSL9TjyV4HabC5J6piMrQK6yH3mEFLqNMqGHOr2nxFm84wwYOvpgguWi7ABj
VpyEylznLFo//VyFWH/67JlIYxzX7BRAvsW2ZxXCP1PwLWwsA/560qtFjJeVRyeg3xXG25foQIj9
ilV/PUAalCzKuVMYodQKtKfMGZ+RzrRemnHyAHShxL9BdTXEF/yCLkBnG3H0vhIqZ+fRBDR3s5VH
ALxB3NpXAybHdDe6M8Yr3rzV7dKlZsK/YGywRY5d7d0V/M71unbt8+jn4ytGSHg7geXn+cGLqSbD
cbC3ZjGNmx8tcyGgKCnztrfKmvqf3Spw5geDISgJ3Uim/avCqfT0gTWPSe1SW/ojNgsP5ejIlsUL
Us0TEwJothpa35EtYwRejIwabuI1Qru501UUf9ooe3Kgdmvvnv2URPBdDZ2HkxXpvHN0xsavbsbW
V9Wxp9tzQ9drVfcoy4j9uO6JXHe7ZCQLhMjX7QHuhicTg2w5sF3duINoKwhSopInaQ1YDE1wRbDF
ae1Qw4RmkLgr4iRx3jRbYnXdkxo2P1VYrSHguElJvC9aJpzR1gQDyI0s+8Ifg4LYl7yjUNZDpKor
1GZkiUKnqD8za2VInVLqP/q1zF+xncUfEdA8c6gW3uOIPAIa1mHysMGnsvsWNRSMYZxM0NXroYvf
KDfwKsF40mzs6qhlRhSz29t5jNsiBDjruFeeS2YWgVZFGeYSJEAtEanR1EpLPqAJYg+pUwKbZ2K8
/bvS1u5P6AITQHTZue9FgszkPCtDo+zWaIBQjvTeIU2gXn1z8ZjkvMtTkd/aAlffrUk7tSFTgSXg
uPKxou8L5a8X0NlneIblDF9RlEHj7tPZxhzTmLyXe6dvRziayA6HczvVMxQ00Bv2yQ4QDvKtSkKO
Brgl+wQPsthhBfHHe9PRBO38Dl/rZd2r7FyN9A1XS5u0gMQ7BgO7lZZIHRJrzLwj5/hyQZMhUQ5P
7qStWyPxbHhnEdEGHXCjutML09JEfCsb1gtfeHAwdR9Gr4FMepxQXqfxTREjnlCndFqLfjhkHgZU
Kg81LBsowVlfIr4VYpQ5iEYCFEblfrfqCWlrOmZdQLWWYnGYSA/uoYdrd7BDaNock64j3fK9TQp9
NQ7YDLChIC4oyYlCi7zPFzm2N0jzlv44mqVGYohIxmJ8b1tkcQkA4UmHvZ1h3gNbX5wTCqZuu8sX
ylFYDp7TvegcBccJt25T3y44SC3slRFc6BBUV5XcEQ6WOszCV8Y46HAWRMasUvmjUr4UIQl+rIsw
t+RqrgznY3peOadRfpEsGONVRnZ0gaJkoLOU3rRlEeiAswNrXBGuSszfkzXoJK7gvuyOCI3s8mCj
UXxQMWa0vVeCGmfAYhXfM0IEnJuo0dSwTCcQoDLr7+R35nTjr4Bnl5LZVxOpgbPm7YxHSAv2g2Tb
htww21vAq9vypBs1eefGZtjMngvUzZl1jxP/JAEMeSRYQ6mPdZMgCPcwAidnQnYWl1W67ER1pZJx
GH/ynnfSG+ARXK8MY98G26nlo7OV7Q9oI+LoERrVtmNcYKeTiLZwRx8znOXJ0awgwXjVxb5zlipG
hkkxO754S7KkpzhGy7xr+xnzGe050nYae8GUJbHpYTSVIwQbXfhlmPmUvmGFZsl+UHT4bBtK0taz
b4mPkZUXAaipfIUATW0EHRLIg+8rH4BRs9xR/DgcnT70qBsgkOpXD8hjuWam4fdPky3IhWNK3iIp
8izvosyBKd2blAr4tcFZoc9uzKQIUVVlsKgn67RbYmWNL0mi/PqyNkhsQ2atjWB+1HbBN7eee3Fg
dCl4RZBgWX85NkvCI4I2BQs1qRKGoi68z0d08FNxMSWGIRrDmQAxVIzYU967SFLfRnxj7k1HsPFw
tCPqDFgLDs/MkvNzHSfC3TeqRDebNsQEmBCy3XXIUD5Zybd1uL3Rb1iWU5sNms0hQlUrapKnpvSX
d8qLZbpvAzKeSTEytjqhiXOwFlmN9MsdmvSquYnpnrMrAh287LapWQftA0CHLLHxhFRMepCcuxg7
sQvC6HdcKKyMxH14TSi0mjYgTQBXW39do4UZuntADSvlB4IARI3KCEAqC2KrkjdMEFl3qba9rnui
4TCkk8Z2XLKTstaBrIpWRoN+aTCyzMAuRrzt/BPfDV4GP1j6n1lAN33GMDWqM2M7O33hbWdbd8zQ
TfQg46ztz1QzhA+a2XPxlrs2b5NS9bK6m1FrJ4dtC2SfhcIbdyB8t3uitWbBzfZJEFMSSWzpUamo
Ual2epJoIWJYHTIkeWRabSi0HfKO/Msmxphz0Crty0/ABfAv5sRLX1vAOhed1ViMSrTtOOR9RNP3
YhPb8Xf2w3wBFBuEuoyN/oyIZO/DjlE1AUW5xfvTCybnVuNEjMhr517dby8vvc1h9UvggCBiBM5A
iZVgDb4G4RCQzqq3u/M6iXGjWrUYr0SAAJQlzpI3wAd8kKVd5a+XkYfliQHYDFuynXzRAhI0RPb0
yD/iMB+QrHSFP/+wqrS4X5IgSTBYJQoNJ+JsCM+w817mhlcj1sku/i4S2DDM6411Y2GGwNHU80CF
SPQo6pGxyWlL6U2fUWAPX2QPoE+yEOWzY25Sxf8EkgYjdisFbU4d+BODNlZlhb44YquMJ3CvohHL
JIJwxMrUIv5LrvOs3rcI8F9R+rPuS/VsiKLFj/iGysYhU4i4lQutSCU4TIzKn4d12/r0Trncdtyk
N7APmXIWee2PL+BHi/d1dfoNvWYiK0y80b0HKWQejBMNb8RaVl9OL/OPaPGiS8cxI7DHBqn+buY9
jh0OsdE7k1K0WN3Sds2BRKrAOgRlkb0GYwUqz0YR/ZbiZ3u0UMsnCJ4RpOwN1sbbMiFTaxd0NYos
YG/dZ59TqLB5d/J7LLfucyBc5ytP0/8EOo2jF65+2aHXHnUrIGTaOemB6JHZ58WVvedW41ycEaPm
e/bK5ZWPVhNCEknI7Q5NI+xlA9a04tBr8TkusiXgCBslq40s4lwjOIVVUulrzESOzDhv12zBWNEm
yNl2fi9oDGj6rALnn6y/Otn0OiRws/tFiVWnB8dUXkrtUkH3zCrHuxqQIQocV5LduF83/K0t+Tcp
3YUXFJfaLQYMSCAZR/KkkLL6AtUKCsYsmk4cBuUvM7XywzKctxs4vLQux0a3nx5LvwBVX1kRDhsw
nT/EFoSsw7jK9nZwbf+Rd06sz4T1EfOwoKQFmlFxnXYj5ypNnJV63UU3bNYsM8XFY9f25FY6vK8J
/a1Z4x5sljBfsh+tJ4NG+Ly2jfMN9vJG4QHf1LNFyxMkKLzaQxNkTnlKoxiz2pIU/lVXrMH3ClrG
GI7wHtA71jVGktQB6YAuBBtwwI7wzkJG016Y0ncepmlI7tvI5l2IpHABqbDE8y1LkAqAB+Jyd5cA
MbvC/Ld+iInCPExc4rB3eqYZZ+dq47yV0zw/G7HA06QnZRPKFrtDr+1WMmTPWl4o5E9TOHZquGfR
1j5l8VLfZBUJWjtUNMzPVO/19wV0SKY1sTd/2XmGmoTdmD65+VDUx0EQYX60LELqQ5ToZFz67bz+
wGbVPvrdFCMrEZuHeJjsqjxSNxF6znNfT6GwKKcOlUpXE5rUB4OFvE7sGPXld1kukg/sUR6jIlOr
dI/XMXsI6G+9kEeufB9dy/sMsmHK9twJxGg1dGYPAVQgvoaNs+fARqG9CjbjQrjGpcXAbW3y712w
oFwpLaOu48aunGNA5dTuvD7jAI075kkkC3Gu7gIgZq/dPHuYlDW/P1VDxK3BCw3JEGcDDPexSe07
4hI5pwB32e8xC21uqprNUb8MxasaneIVwEv1NgwuUktbLPKa7UP2FFUaZvRQNaq8mMqsPBUzVMD9
zKb7DWEOzVFEjou7MyuyKGqHjLLXc2oInQ768+QMDYJ1eY8NdrqQFV20HyEBBwO1sPTqeBjBODUN
5QDZN8iubOb452maqP55ZXufxL13Jpxi1b2WNJ2PrrbIZcYS4mMQatkX4B+aDxberB9FkkzfjI+Z
j/LaURRtUynXTZrFMAz0XPHdEmi/dlhMBSrJOA7MnqFPnx0EsiCknT3j4F0/BhumndULQ53as599
nl9W7LrKQZQbet5d3MXjEDIjmho25WgDDkgp4EITfZy/KLLBxG7NDcnnedf74OemhASJto/ovmLw
YvJYclTe+t4aXyGVaeY9nPwsfsv6xP1KET/pHaqunil7MWDLKJP6nbajuBKp2UICjA3FmK4j9glg
WaoX+MD28o2ZbQclBA3XTTLPTnlhZzPEE+AeJUgjp4UAmq1LU5+rLtukmLAq4EO1nYgPFojm6Qqk
JZtF2aH5ZGZhq9upLa1fI/Lsk9q+OlzX2GCmI/T0Uy+ljR4eAx+ujEltIti8g10YZE37mM+l9xF0
veEtyhmInxVmyGERjoS+xET0Wo4SHCe9GUgfH7hawdadNcfeJvCVFG3HKWciEgDN7eAlGAFe2vHI
JEYmS1+1ItwOR3ZtUJgM5TudWVLWO3ALQ8+SlFb4YNMMEQbn9A6ZRYWILysOIobHpMp8WRMvvdCC
A8PaQwMLwhpTLRLhU0YInZPDFN0JOkQrBLHbfB/gD4ImY5t+zZ6YrZYQE92dsE31UpCgm8Hhr6Nn
xPsYQKPYsNca2GPy8+A8twkv3II1Z39zYld0b05TvnVFWSVXlBDyG3dAi1K8yZIPzMr1dyCWzKGb
SMblZQyLgwm9JRgPpKyU+mM3+fVjRJYOBXQeqxuJ8wlQz6zNWxwPvKdZdshun9hO7B0mTdj9Tjhl
g9aH0fXesPHyaV1xTSLe77tvrnYmXPzKaj941knO0Dqqv2acQITOIrtAvCrH7N0P8Fq7I73ksRIJ
xCjcesN9QDARM8esri4QtTcTgyiPbLKt7GTS4c3OSwGOnsUIq+PN9UxgDWBLv7oo4mTbA/Q5GsIR
OzHJBqxjeR+1CQpc1525T/lBq9sZNPdnDNGIWJy1TdswGfL4uUdiOvPoVsOtX5ezxTaDx3Xn5COO
lsLtBrIQgugXtzizHJjEFVP2TDxyNpaP8Vp11V4N/fLDxo5xz+ZhUCFz9hYoOOSsW5aOm5yBYLsX
z1vMBXG2UoRrH4iNXBWB2bDjKY9BmMzrq438+aaccYTuxQhyg8snmL95amrQ7pNIbcKW2jPacTHo
95fZhvIl2LNStuSWqvdFYLk3NncjqS5p6V8REY59iZ/Tqfdu57JCJD+LcmwghVKElukcVtrUJ9iD
7DUwhy63dHdAuM3V5yDynguZMrxNEPww9Ggb99xb25/WlHb7oh2fBq6cp6wn3Lao7+mtsE9R3vr7
ChB/tk15sMq2FLV4iQpJYzZiJDh3OHGIdkmn6TvJh9Ujrff0MSdZjtWoJ1DHYtjQhBXDy3KXkDsu
wngt7RNUL+LAeid2G2qlKn9Gxt499zD6Ml6Pm7shtRi5UGklCeSGjLbCnVLvi2PF9/b4UTLcxMVg
3hP4WS9rwx52p13GuQcy5VJ9bn3MZqeYqvVb7480XyjGM/RgpkifXYmjAWgn6fWXSW9VD2gNE/Q7
WOnxbkXV/JY0VFthUjUouKE62hecXbT0PcKUYm+hHjBn7AXxLdMe1lsusw/4jSkvnnDJS5WF+A91
gFs/jXkLsPkGpx7X5qMsWP0ccUv1B5uQAdaFLQIcZp1dZ+1Z6k/JA4PmmIKrqa39jDtS3A4zPe8+
qAq0Z4vPvvZiIIb0CY9vfwYtKNgTrkgg2duya2WV7WTjIRvXCEgDt4S7h9njvo3WAGGyI6ZyuEh8
bO/H7XZRXF6eogNbbegctKBwLdESdqR3WZ5ujxZWaFooMsMXqINEk891S4FV+BKKhC+JQUC4RDgs
K9ZeAEsManPybdOSz4aJLtljXW4fPFLN4mNr6/lHn84bG6ZzMBGze5UIGlB/EPA1jPU7g1YJ4MDB
mrKzkCB/z0DfwJOxCdrbtRWCzL3Mc6g9QqRoRTrY2wDt0tp+Hxpw1CG+fefbCpkI1YwypExN6LhI
ax0kh7cfbADaPsnNemHPWdofq1IXL/6yJGrXwONCj0HFUJyHvgmImsbdF51I9aIRYXQI1LSjufnK
xgxfpDOg8LooLa+Ha0gxw+BRGhmdY4YlmOBnQrIhExU36zJJCx9cPFVP2iMoZY+VIgpuM87nH2Ni
EpZGdevb+7aKDA0sob8fjAagkoxz3zBWYqnn3kORabo9HszsLs0714S0+A3J3iRR8VxgLyGY26fM
2bvKSl5XWaIEj1M3viumyh0O5EDJ0+QJ0pdmlY83VHxzenJoKtOd5EUkePpHuDs9I4xPUFDZu02u
6ZZIZFXdE0R3/74UIytGs+JTOakRtSha5o72jmVCCukbVhVTHqfN3rGiVr8wnNt1WIgIHwdBe/Z6
sKROLFxeOD441lOLqQqdCkw+yruEaMxpzwuzo5aBAfY65T5IP3Qb+l3q1e/wy7g24sw42SKs9Tid
o1FJxJGE3VVHn5r3l8sIMt5naMspMTNl32Eh4oWr6m1GtFjDL38uke6yhvfALuGUi06TwIkPwEKV
zwiI2OE1/SAPjFQKJI15TCtXwGR4YuLWXLeM5fBdFV1lyBeEg7BDn8PaBakO0ctImx0Gk5mXbWB/
8knjUqXnHkGKx11cLuDxGbiOP1eEVtmh79Ba7O3CW15zTvefFcfR4wKsNg0rpdeDT9MJSb+O1bM7
ZtWV6Mk82cvaZZ3uqvpH6bmoaqBNNXcg0JJvq+tLzAdjsXwxp51/CSwubxSUzaXPxDXbN8AA4VvJ
oTwUcEmfE37gB7ZVCIfykbl+mtQg7tugkujMy23WFjRjP7PNKQmowuCT3/KEQT+i2p1MAxye/Ofx
J+UXU1QeyiYr7hHPJBrdql9PDsMIjue9nSwjh4hw1BQ8BvjTquOQTNrbOfZicjZBnfAixmWR6KcR
MyzQmnuJ/qDb1407uW8kBnCZvJxlMyPuPhXuRQzRf2RvUy8tQiQGyyzcq9Vh5hXaVskqOOX+3AI3
Bjc9DQQLziy9F8GT0tpxkEveeuhjLzagh0s0fAtoZMgDd75zSFXFX6E4wdq7yPEcNjfwBjRJbZku
xvjZ0Xg4/XDkN8cV2maKiABoWgAvHzOSo8Hpm8Ybrwi5C+SR+OpMnTTRh9UnPlfHgyHhNL2B1tjU
+gDsAZzipRvAcKUDiO0RPH1S2BpnL2PPebhJ/NHrq7MfkM6kr/Dws31gFeOnXJDZbWDzHPp8m3se
gBbOAFcSEu52ggm/2PoHenx8fjOlWmCtdwVE//KEDJwdHrBPDslSDrzweUOxnchIGrTC2a5q8ikQ
PZHKivlqo4YZkO4ZEeUraB3ig8MkwcYOhsHh+MERlLxkhDOOu6xDq0plkVY2vlqtXDp0ar29JNf0
ViG3J9CzQzPCHqWl02En/6Nj5Palpeye0e52fZiBH6CgKol0CYc0Ui9st8n6GWvHRpKnSEbfpzWm
mr2I/cINp0l3X5uMmLQAI7MNkNIpvPnI2wlERy9E4k1aSRqyefnyNeZr0rLLmXUQUn8qH2wO+QFv
ljijMHQUQ4imu2lGSy07uODBh1eY5QgTnvk84RuDZvM4MEfzpItIzoxD+jYj2/8RE6mXHubKrZg8
0a6RTcZSTJ35HizhfUuK9YyJiioflDBFWTO3wN7jVY2Sf7f8G1lilGF2qDzUQOuAC3HWVKsh3U3U
HWAjkSJfK/JH0qkKXpmto2PBHlvqS80uH4Vln6OHDIbSehBaMqFRbtZ+JU5FeGm5KjVe+VnnPFLz
IeGKAwrj3SrIGD0YifhlpxQIJimEm12QkoLHpKlYqYQYIpEhpY5P0LsrLa+9HLZbZJ9hpbFOwsxr
CvWoRV8DowWqha+IDgPEufrfNT0tm1QEFQ4pe5ODOQwpKKkjbU7kulkQis1jyZbEdRj7NA2mcI4H
ktJogxF9QyioiBgZk87X576rhsss6mO9TyfHTKGvIsYRIFn4b0PgUbusqqMPJEX9S4BIlCIV48Uv
ZbfuT1BiE7eJXrizG2cAKz9DuN2lA5jTPXY3+RII5r/HShfdPcoxJkz8bfl5RHd/D4xp/lCV29w4
esF2krLFiQ6E2sjggODO5Y3pbhAkt8M1vJcOZuRQoXa2SXLQXRGSv8FcDeprIHZKSjgG/hQtbEqz
7GdVVOy9q76ybsE/FVDiPNFdVnkFidnTfnsqU6IeLwJs+Fdi6PJXL+FAJk0U5OAeBgJaRBTPCJns
QUtvF6ElfkHsYeP9A9v1kaT5giDQW+mwkZ30O7XEabpjNEzvE0dsa3ZcDt78PVPR7zpxzJuzDvVd
pPihmDBWjCIqC8I9YWMuYN3FiPesVNUvOrz0Ibe3GWtaussEjt3nfpOk02HJm5nb0O1hLKB4xSTg
xSZ7FzV4VztPJ3wMFnAHvFBr+hIstqf3CaLC4NiwnW52FAQQOcAvK4x7Ni9rUOgmAR5BFBduYCx1
ZLx55pPmbyFLuZ2HK35HuvLMjtKt62Ietxs5isBeQhXyN86C96YCuVmV1xJCDb1XhS6uluM3Wqy5
3uMxUOOZ2WTXhqO21R1on/kdT2P3ntGxfAYl5D0avnV+LfAbP7ABHV4BfHePMzTzZsfoBeSO7Wr+
YnCRXIj/wg2Hbp5K/9BCMm3OrfASYBtdAF/wODasgi5TtP4EWWm8Bc7h3//6X//nf3/O/x3/qu/q
Yonr6l/VWN7VaTX0//Nv+e9/sVfY/tOLn//zb89VQkglA+SVHiNPtKj888/3h7SK+S/b/5WINOm7
vpCHxi2HmwlofhMl093ff4j664dgIfEd4lZsBymb+/uHTFw6bjdN5JZemHSSjbE+IRUdkPYEjLV2
/9+f5lPT276C9+Tyh/3+adwKGBB9DwmcoJ484MMCD784wXjpsnD4+vsP++v1sxX7Bd/TASI98h5/
/7AcZD6LdCLBUKF1eJeI/OSMstzXv/+Yv15BRTyrI6jeHOkh6fv9YxrkVQCiAgmRDKfZDdAOnbwY
xPn6vEg/ih7//uPs7f/vD7eFDALPI/rLVRi5lAO18ffPW5gnjmTv6fsKAjpeBNhbPaVcPDIC3M2q
b82J5Sxa79KeppbsBwdG6D4Yo+LDYj/lHLxZJTlbtlhOE0uYtV9hBFUx3JBJNhzMOstaKAu4f3hT
n/7h29t/+fa+DDSPH+YHjyD47Uf7w029EHqKmmzV94AiS6IMXOBACwmRJdO75GatdfkDauEWlJnx
uuDdVQAgacxrI52sv/z7L/PXK8mtFvi2oKfVimr69+8yLpTUrASShyr2etKsZKwp2Gb7h+kSDz4V
1iPBoufq7z9V/+UKBHwW/+KJI/lSbffTH65AlUHmHM003ZOyHv0kwKl84ihlNbL5xxkMTaS1X//9
R9p/vep8pu840nZ5EGy1/fM/fma5RdGOQtwv/DbBBZLfBWYoqd1szquIPCNzQKerT7yYS6a1wayL
5s0iKXfdL4GJO2hvA1yvfzgNgr9eCW0T2OwGrkZjocTv36pZ0R/PUw9ZiwTdwSugfnFzXBgnkypk
SVvBM5ScRFB9K/ecLLyIw3+4MNtP/IeHiSNWcDCg+EXRIgPl/vmM8AYoM0tk31e0ErS6zZTqE/3x
ar26hATerUNlKub7ExT6Pln6hAgiYcpLNpyByC/dJMdpSCOnSuAxHEdy//dfUP3pHuULclCAYuD1
FgQ2X/T3a9TVXeTl2KzvY9Paa3apRw0nioFGQmSqwfRkXctumeaLNfEx77JvWz07zDod6HvhmwDy
c6dydgUVUA9cHhVBjo/UknF/hZccdjvjLvPVgXsmNrW12OiH/WJKOIIZECGa9TEDtLqQVBXNoS27
4ZGo0mRoMUw0dIMENln+sHdiyz6TC6LMcbYpS74Ra9zkR5pZgukQ9U3LvQ8PyYCWGpLhgBM9MYes
QJNyWUcpWgy0leZJTcDLD2SAsjMPE/rr4Xbk5JX3Tf6fJW9hZUbfEbkL4rKiV1xDMEWkozko2E7W
mgvrgW9VvNoMirYhfEx7owqTTmeDU7S8HNv5drXAst0hcMPX+w+385+fsu23sqUIpPBEoDQv799/
K+JrRAV50743EC+vQSmzydhSPIhzhVQRVpLQjn0OsNwcGXlEADVNyzop8Y4qBdHw9Pe3znZn/H5r
O9w1vG3dQKHSUH86aYfayBhgSvswrNE308/JOcCDHpqilzMPff7lywoA6BTV/3Da/D8/WCnHprAI
tvPk98tgGdlAO2q6ByBdyVlkBN97Vc/grXHKuwwgzSuDIv7DDjHx+e//Zns7Mv70R3O4ejzNtvJ8
DOa/fzaSMO6FeUkeGoRcwZ6KmBzducHPh94ZSQcazsJ9SicbKQLxZg8GsfdLEWTlPxwsf70GrnSE
cBxbKSUCf3sJ/OHABbCDaLa2MLJ43Okysp2dXZTLdQne9EQ4QPqeCZ2EcJit57+/BH89MKTmtaID
Ln3AAOJPJxrIghU0aW3d4+2bsyMg8GS5ppXO5F5KZ9nbmv32rkaw/4+H6X/+qt+vPn8r8hNhgw3E
UP+n14xIi7lH8lo80Ip6xCNNLhal4wy/zS5A3MDvZRlU8K5HN0s+UhLIan2cZzV2u2HBWJTskUVm
SNasydHnwBmD+d1v09j6PnekG2W/lhI09s0yRa1zMllpktMQOwFbUahyBI42Y8LyP8GWu9MNcXnw
fzrbue+QfV2xuyVOseh5ClmqpOKG6BKHjhqj+0byWpGVYHMkq4057tRhvUrwBuFnqQFzxh2UB+zw
+dg/UZjVd7g01x8RJ2B0r+q21ad5thnWTtgygmMrRdafetykrLUHTX+e6FF4nys+2JIFCVabS6UV
VAhQJYb/rZtk+o6FaHldZWa0Tgu8IPR9EFOQ1a5csOGyg2BGXBV4v3HvTa5P0nPvaEZbpIO0j4nF
rPiOHPuhvIKsRh4OIxY/j3e1miKSGPEypOl1P5dzfvS62X8AHgFO1Uui7gVb1JzhdASj+6Z0qX6A
boNmwDaqJ4jcq/RpTFn8o3SF1AbmA+jMcXCEOfsl8qVnI5fujDo4Q02qaZ6xO1Li7TBeLclBZ3aO
n5Uwwb5z8IT2MvvZsdghVwzucVCd4qWV7Q/fxJ6+6xzsQHde1iO7dutEEZe8AEs/9FREUGCREwFt
aE0lbtjLeVl7XJF2y31Hlo4f4hfikZ4ZMQ5vnbZNfe39X87ObLdtpNvCT0SAU5HFW2v0EDu2IjnJ
DZE4ac7zzKc/H/PfRJQgIueiG+gEaIrFGnatvQbICY8a2evW725IJAZgSXfSs6Gn+y2AXtYeiWSk
diR5t0EMq0MKQsu2j3qbS9IKkrNfrejgDcpKjUf54COwHnaik9l3Egdg4XRoyN4tVcTYcyoW3p0W
5hWEBY2eXg47q9PV8Ct+r6Gzw3c1H9ASF/CUy0wSIxFK4ePZM3Qd/RxYq058Pxh9rN6Debc/izjx
AMWwIkd+aeJBdaw6azSeGoT/9tbXIf9iAVa3dkLIc6hPkZdm+6jZiW0e6kHDp3fyTNeCtZk41vDC
RIiTHxUSZ/fZ7fWsu1cgbGLSjno739l0jxB8al2UPKZRUIsvwvS89mksVFHdtb2vf4w4k7C4OqCP
x05PkDKv8MQoEDn6OA9M4ZH5LrGhY39RilEZva3FxfUeCi00jO1U1FBRJbZ67JVc+nhTW/mU/+KK
bBvKSu+TZ0xfu1zZCJwADAijUfWK9DSMP+vEopBXHiWK+/KvmyQqXJp6FOHYd+vqbJPs4Y6klRXU
by6NpXXVZHIT5r76NKiZf0RwHz0A+Jr/eiCz6Ch1scWAwyVtc3Y2RfZAfFeuum9RbDVbfNGDLzKU
2QeOToQ6Zqxn7RH9Bjra2gEYuv3GlweSEOhIuXHA6gJBn9XaiVRJg4Tl98pkHsFfG9k3MFmBwg36
9oFl7ny4Iu2zQQMz89cVjH9/f/snXDmcha1rJu6BuILAVpoNgFUlGM/2QfAGHkhphEVA9FI5JDaZ
SQHLADnXXhgDThGovV57R6k2Cjz5hRvo7LpOkcaiBE7BE9jhbHZmRVqPTC52NDLNYpFgf4BzJk3Z
B5q0g3sEqbLshUpgdt378zzgcWoh4AFLnxfwZFMjPCZX/s1WVf81g3vwu3ZxdrEgib4gstGMfy9D
LdWWKhWQxjEijVnh1+Y1ieZGmr1VhDOlewUhXI8OAu+8ssgyG/tmX8rnoehOaA3DXQsvFxkodRzE
bYJub3/0y3lnqdKyQH2YdsAxU7nyVyGE/md0ck3L37oyi79XOB4/4QwrsPcb80eYFGOPTpb9oOuV
ZmG9XVZClCKWZQoABQP172yR04jLKUiK7M1oqvC5bQx13Xei+dHbEuPBWHCrRSD2dvt9Lz833D8a
tOCETHJTnZVARBUpZTbk4VvbFN7nPMB3/A4GGY2GPsA8jBuUujDB/rzHrOoyTApeWBxsLBdLm+wh
6gSA0NcooOsE1Isf9sq3JKwHcjcjDYofKXQjcYrGti5IxGbndn2HgF5NU/KnXNIj3Hm1lxUPdIuN
cHLc5zjGbmnEezyBRsW2QjoqKRyD4fwabOykItQpfZCRHYPyAnpBUFLF/euWpbNidJvt2eT7iTlU
hJVwhu6sDQ+w+eNxDS2r2NPRFTstJ/DNdoKsurMBh9S1mhLTd/s7zrAJJuuE5rFfUUvY04XifN7S
UES53OfxwRR+B3lfZcpQIz2pfYx1Ha7IkNki48WAiPKgBKF2uP34P+Dk2UfVtQkk498q6kKgvvPn
gw7jpcNkefvjo7xSwhhJSiZb8bt3yL8DsTIhb6h2tQsLK/2CySoiBsnGcBzcNLmrMTM73f5JF8uJ
vQvXwgmHsKaTcz6zIyT+SkyAWhgF8ZuR2MoexwaCx/TCFPswat2ndiTE5vZTL9YTbV6WLo4T9Nx1
kM/zcRgdA5c5zzTfCldx5eOAdPfJLZJso2eFE5GDojQft594cUDourSm4YWcrjmmNjsgkJtBrEfC
/AZBLflSFaRa2rCVd3jKGguT7HJIDUMTBpd0iyNZd2Y7tQcbrkU16x3QMpXvWad/g11sYSdrQPlu
3CaaFJThv17PqV9NjmFdFWzMQBbnI1oSy0PSKILZoDK8R25rcqUSnkSB54pnjCztxyKl4LtjZbcL
0Ofl0PJkGOY2GyTwyHxHHvU+66O48Q8ZqAwBKR5Wv1pbei8YtiDPvf0dDfXK49CrOYgmTFYRc/f8
TTMmM7enwH6j8CjKV+QXXUGdNaJh3mCebla/IQS77ReYFiqEJk9LABwpvmlaZ03fqjgkOHD+q7rW
0q2l58ovjCZIWKuCIPncEQ7pbo2GEGxkSrBDgN6K3n8oZFQZxDioNrF9VYNDMnlCk5t2DTkwmPQK
SXnfdRj0fKYO15oPSBVO/BwJWajcrzBZ6l+Q4hFTVytGjvVfVxFCbXCfPuVJkBwJjvRJGQ0CXHhG
1LiErWBw/qGxIUTrzApLD8ZKZbQ4kaTRc1U20l1TUqvkfPlp+VtW5oDNQVPl9SfIkMq3UJht86xF
fXXyy0z5KtOm+ohxMQw3Xl+Nny2RuMQNtpAan1SjEW9mn4wfHfjbwU9KUjqiFlAZWmFPgz7QdSwP
6XH5nzpDD9y7TsW3/qFOwuytcbWmvk/TahTrjJ7EKsfVQT5A4yeHiFY8HAUTX/gEOnY/Euo4YG+s
SHSnJxyVoWY1XpX/BzMQ/TLymrLaxVLt/EPKnV35De2syD4PTRSuKSizfiucKezdBWB5wqQIVTCQ
bv0f/5j6K+Vl9+FYMJM2Zk00AMQ0tT0qHRrD9wzzUAL9OBceyNY0kH52bhOuB19rvhmc6dkmRDpb
3QHdVTAvAWONuxyWFCUzf26tdRQKOKTrUZZZBBp6tDSJsNKdz5J7Ur+VajaUTyaoRXAUVUiYhss9
r0c95Bnxvu+p1e58MrvslTAzsS+zFL9UsMYsu2uQmJg7ESRJ86kYQE1wk8I+9GSLInIfCONELbmB
7R9g0stNy8m/J/rE8RVoa06NPbjRGrpas2tJtTMOmChVJh37uAy3pJRDmqc+HVBq6A5XU0V3xx52
Ria/Ats71geESLr/NSbwx4KWOQJokivDR6FZ6WTZoiEXSGSTZPep7wY/iPZWUGh6gcIlvp3ow+s2
78IPj2OKGKem+J7EaVKS/Jmn287xsUcOA09+qsuR8NrCJaD6K8B3lq8B7QZ7SibC+MJm/mPyODhD
8N7CFPvF5l9Xrw3i5meoa0Qv5H5Cu6Bhc2vQltb0w7CF175iHFqrn3EfsejY24FlvUkXuP8pxmr6
qStbR91zDWQXAQ2I4ECQresXA1wcBL8vSMX6futMFLdj1vZ/rJRs0+/u+KmDCp81oXmEMEZJjW3f
dnAqXWyx2z0qCQWdRhvBpLTtil9U4aArPoV+WX+Fb4ZZGAacv2KNyQ39JMTas2qd6jsy1T54Iuks
zO77IUXXMg745ZhB2OM4UeFOfa/2rtJSjaXBV9GQL/PLLWVtAgY02BnpTah/FGbdu/sob4j0ixMq
73VH7EQAeYuO4D1eeTGBKaRHmq++gyvqKjLKDn/4CnLMQ1sX3ngIG4HAENF1DW4oLCXaFTD7UXXU
uTj1zEcBoYXTYh8NSk9jkYA2yCB+G23DPAjylZp7PZx+KnMc6noofmu1la55j+YxxFLIRorICOKG
hqVRortgd3GgrWu3NJ/tsbdhB4eIaYIt5aoFRGjG+VfT0YLurhFul8GKssnd+zby/ydnCo3pNqWA
EMfacJvmU+sCpK0STablrk8spIKmp1sndIIooFyzLD81jCoZL8WU0/xo5KgutnoLPHFnKlqYbHuB
8wvu3jQQIjOFTC5Lrq5vjtUUbMwO0TrWqofjnK8R8CgYE2WDs+F/oBc7K6uz39EQdL9hxqdHA6PC
Zo+GvDYhh0Bd23uFOlZ3KtQnYHhbVD/y1tDFs2oExH3qJJ0ROmfkhv8w1CrCQkBCPBDXRZ9n+o4M
gsk2K+/L/zKEWwSNx5nyWylNr31sGkcUm4JgRn+hTNEui2F8US05FYB07bnNnh+kdp7XGHa1yKRw
T8AJr0vlvV9oXKiiMbLx/xJ5Zf2HMU/wAsylKA+ewWrEqbek8QQDC41qFEaEdwTMpI0ozOT3JJ0F
Ae5ctBrCwXlkFwZl92QP2AIv/PzLKktKenyUrfg2abozgz48y66IkPXLw2SOkHNeNc6mj8lBVyy1
VeAD++2aND58d28XIJejRsGqOzZwPO3Fi3aQU6oKA1fnBwMWO0c7OslkVzcEod6NBBiw49ZEj0AD
G7qvXdQU3SSi8vqFX3FZQFM662Iqoqlp8XI7/3YFEGyMI1t2GAn1+lnwXMJmfdQ5jZ8pK70f1fvb
r3053CaN5qkZRmuXG/+svjSNzmQ0B+MNHoCHx4YI87VqSpTLYqjeCCzG98rLmu6f35PH2sA6gGz2
ZJR4/p5jCQcYg1TjbZIWw7/EIJgjRT5H8Zg8W1Z2+Pe35C4EGCwFqXJzPA3t/pAaemW8KdKqvqNr
n9Jg4ReRdgXY24i02heFGv8rmkL33hL0dWx6NQIx3PlLZjk2pWHrxwciHbBo9pwCh8gsaV+Id0V4
qwy4Wdf01e6EU8lsYR1dzmepabrBREYcJC+IJ0GipmBmrXxruhxSpWXST+l16M2lITB2aCITcvQI
rLjKtdF9x/UdzvHtUb/yEwyAKAAWYEyuobO7GWSBsif+JT3UfUSsaRfhJdURYAUtnuBWmuP4vHqY
73xFw0xcThyJ9vn2L7hcTmyFNPTgZKkYpM1vT2C4KsZtdnXgmmNMljDdlGqmmQ+o9tO3Si/T4z8+
0FHBp20+uskBxp56/skLtUKXQMjUQUM396no1GHdBaZ4oKdTPBihbBcu3JcoLcAhTAgBqDOBl3PA
0s4spHqRIGIzI1WF3tGfdGB88UgxVBSP7FkUycdulPYX02pwtYU5nL2gYDbFwnXxEgSZfgrvzSbC
ulbNaav5Czy0RV4bRdi6BzNtuq1BfNIzAvt8FTATKxqqabDF6khZd57qfot1DFYDrTS+w1DX3nKc
Hp2F6XflBwkg3IlSxregzzy7UQ4GDSDJ/vYFs2BBQlHhf2tQE+AKLYbUX5GxFqwLOEzAY/o4PHge
IuR1ROTwu9Bz9Wfd4lB1e3pcrAhHAI1pFqg+3wrA83yIIM46Ran52FQUaOPucC+QP+Acd99NfxRP
bBZfB4HXUtao6n0UEOK8MCTz9aCx1+vUJ3J6vGBjOn++g925iBsIt0oR5P5D5AZl/NnOycHeo9jG
Q9/OhW8tLML5EcNDWRU4whvCoqOizz5D6qVBEsZSfo6w6f9V19yadxV/qu90lTNgY/VY0mwJeCzK
hW1/Dmez/+kAQxDvdB2Efr4BQS6FrIbc+BUCi/OTTCpyT7NRQ1+iO52zEWOofEOcrJBUbsFsvb/9
sS8YJhNFE1aDCpkU6h+0jvPRhquHmEwI7zVLi/5HryvWhvTcJF8ZqFu+xZ5d78gdUV4JmA0RcEYN
dsnteCcpwJewq4t9gt8CuE5XA5NUeGXmbGNSCtesYDnErxitDg8SRy2E7Hq4x8VqfMTMB/5v4zge
+b4czTtXjtGpLUfX2C+MyfScv5FSHg9I61hwShkWsPvzMUHLYDQdYPEr6aTpfTkMybNZ9jb3QMhJ
H2UktR+22VcHCP3KbwBKb4M6fWGTvpwWFriWykIE1aKzNBsLJ8InNYxb8dq0NDdXVoo2ds0tQT2W
Khq1tW+SY4PtLDGEd+hbmiWq8OWC4DC0TYBL2D4UU/r5GDTxWOM0q/avtWEkr5HWJ9vRniIiXXTH
sdEp9wzRUl09Dez5wMOdtDmRNEiMQHqzVYj5oNHmxEu/VvWIbYvlpsT2dbFQ7kF2woV97mKf4TGM
LcUP1BaWwGyfC+ALlMRpaa9EtKEWs4Bw7/ykcv8LcJrbeoYp/7Hamd7LhMwBVwwHb+r48yGtkr5C
cAaZyxxHBy+OMf1k+XDinyFctPfM4+hED1tswHBxwZNj7MvN7Zl97ZXZ1Sl0bNUQYn7ymxlmpCU5
lq/oyzxCt9yyHZ69xtO2bhpo2n1MCy9eaIxfTGTeWmA8CsLPO3PlO3/rAGZJUkWD+iq8Bh6+QFux
B1ppMPGXrW08gSIh6U9cFyfZzPV/3X7jaUzPZpShTmcJWzpgC4X1bBlhhJwmtpsbry3xL+KuMPzy
PTdtdYv1S1LvOb3CXeqDUvV+YmNgNSgLQ34xpacfQOMOCRarGJb1+evTbMjVQdFRh9P/qdcmcYXm
Pfop5a50XLIbbr/un6vQ7H25k7Fx6bw2LenZ+1Z+qoMhOc5rGjpQs4qiRSi4xkK/e4KEUBMZW0Uo
qxPXx5qNKAoImRl2JcpPaCSGAWKNlfa+wYR8gyNVEG0bpKmIPVrTh7a0KvC3SR4RvKu5vcEXBGPj
XEVXlYWCW1JuY7+X6+SrYJ42DtXdaMFlRegSJPBwER0DiQd53lpoxiSRt72Yiv7aMeuXoO3DeqnW
My6/Pd02Lo3sJfT6zNnMq9qA3I/RtV7joQdyarPX0DB7844cDnNNyDXlvB/E9mNDlO4G97VuZxLg
/gMj9eGr45HZAmtUXfpRF2cLpvgTZ2OajYZOo+Z8Pvim3grfiMZXLQXs3qEAK50nZHsEg6OUThVS
geIclLHVCmeT13qi7Dx2seAt1PJUWZguF5s8P0biIoUmWtUdfc6rhPWGayPZD6+6nvpE7mW+uw6G
fmhXtpaLjZzQsTByjfXtWXrtsQ7KHUAEah45rzni3LMbU8+0V6xeVXGP7YAFSz3zQa2LIm+VpwpC
1LYq6nqhUXVlMXKesQtMJxo3zunv/6r++1LoPow+9RUaWvSfVUqiCkoFS8AQw71i4S3/yDRmaxHe
Ig/kfktlPz/NwI1Sh1QP9dVFLfLNgx2E/xH3MpzXi9hfwxQYw0eI+8SWYJRDtqPX0bDQ0rC812AX
PyG8H9rPQataX1vUisjalRFVbO+V6rq06nDYdDndiEMDNdtf1X4Z2OtM2sU+GAXptlmUp87a7Mht
2g9lO7HetaHGOcI3HLRitz/pRe029dVV6gWIoobGpJptPHDBE7CyKDxWXoVbbxwQDcemMemmQWBx
Fxj96gnXLSJ18CzocaRxZKmh0a6chR13PrumX0Ixb9MG5Zy9QIswcs8lyRPh0WhUCzdkZCq7Lhh9
mvxj+dVpB2MTmFW5oPy4uMixoAEyJqo2SiSuc/Pdhk5DG/R2fCSnPH8paEuGd7maGPdlNwVauYqp
BDRiWrS7qGohsBGf90naDXLGJsdtPh38JFj6KvMDnx9F6ciNF5YUDOY5uhO6jtbhlZwfczxianyG
JGTPymhQpRMIUd3he2zXtAVj21vjKl4W+x4Oa7SJAYG/4Bod/ipMRX4kSp2m+FZwfV3psd/sqi7u
Fm5g2ny7hhxhwp5iAEH/YaZN3/WvxVlgQYNuyB8OmoYyFCUCiRV4CQdThGJZV91dG3gZUQxurEFl
7eRkqeOI+D+zVZKvfJtqeMSOKDshL9CHha97OY6QO+nfUxlYBsyjWWFKGiqwHdxh2JA2MgdwgDey
0rFlQtSOkRgjGi58uqtPNGC7SymRa1jT3/81GqlJCEKqNP2BOHliOtDfu0+oMdCZJ4j/AkTCBnTf
24v4+jOlSWkrEHqps1qliXDEbu0eY1+QkzcQC3wH6rx71wYwBxa9+d/t581Lw+mLT/I2+FSIBRHL
nL8jh5Ks+Y79wRzFg0cwQ7YKrHg46rmtFGvHoA3CDK4+F6WV/2NVOj0aEAgMiH1m2qHPH811PpCY
aQ0HRCXVvpGKWOPqIT6yXCUFqhHmvYp92zFJzfp4+6Wnl/r7VPjzZFiilADToTBnLFiJ5kqJRvWg
JWP0auKmV+KTqGlrxdONhWl75VkYzYAmw96DsjsXEnp5QV4E+WWHqNFIzuhl/Yhfed2scXYx9YVi
4srs4WGceCBH6D//tHz+mrFAzG0EyjocInTp5DTLqtTuaS03GKKqjY9dMYb6+9uDefWZqN4g5UHr
Ytc4/4xdjaFh39a8oCc++lJijAIdwVG2mOCZOkpoSAkLx/q1MUWJwuzhPgdeMdumtMBC2h2WvCaG
rodcz15STPZP8TD8vP1ul+cYq+KvB81WoywhmzhyHA5szzg0GKRCOuWgr8omsY9uJ719IULxcfuh
FwMKrxTZmgWbmHs4xKzzARUFZF74Lf0XgaSaAEO/w7nDjegDboMsJ+TCcoXhLnzFP0Xv32uCW/FU
lLH1076dCKbnT63IwMblxM6PYZ/RT+Pyb2OY4MRUD0EeIncuoli/BwrS94WvVcpWjoWm3qc6eo4d
0SCEn4/au21BefL80f5swsUGx83Hp4J2GNLjVWzTSIdcYfvNKulJBtoRww7gPypCCbCnCyAgNCb1
8MEz3X5fux46V8uvQFe8PPT8laSm/2xMZmP7zHPLE6mOSXzHodN9DR3fcH91ZFWNP5A+5L8yCBFP
vd4azgo+vl/tilyX0cKgXSB3DBptC9Ug+5wdFDLS+aCZeWu7Q2Hlx1IoUbz1IaVgmVIPvbvTyhad
R54LpVmHxojBVm3hXROLzsbZROj1Hk9WWP3/NndMRK8qhQ8tHS5bF0oplRDZimDy+kimkmPiopBJ
LJtTtAUuPp3ROqnKbmExXlRd0zM1hEkcy9M9e96L9JDpFF2WtceO/PkOKseQNKuwNWNcKiBnmRvi
ltpf2AjCSSswbfmER2PXb8e8NZt9r40ZBsx2gjnEwljMd4npd6GPncAstnp9jur2eVdbBLXlR7tu
k0/Ep7t7YdpYpHCg4fLzzwMPm/UPbE+hhw7gfCaUjW9VeGBWR5ilxk/XbeSHifmDt4ZnhsOib8OB
Wph9882J98OTgvEGz6JXMFe5VkYt4ccVzVHB1hX7grQ4OTY+XxWNgo+SHZFAHqvNuoXr87TnnW0U
XFJVahOeDkTLAjh/UwJSBVGkpvLFCMl63em1Zb+Qflx9I7CRm33Cps92ldrZI3erbOmj/pFbnj+e
iW1zcXVsWuDIns8fX7pBxudrbQJ+JnKK6AnxwBDZQz0q4PnXx8pw0kccoQVTLnOPUjOIV8A1LFJX
ullHPxJoDM6ug70vdwMtzoMkpXhYR3qlVRv8y4mMrgfMptYIDSYH5L7EMWisGlnuTSwtlI67g4MB
5M7nskCSgZvjyIvxr9Y16z63ibq0G9U5yiFQw93opiXOwp4WYqrV+tEuypgJk3SswPbYQ3+L4Xmg
1J/QtTndi4YS7jfXOJn/7sJhMA9DFdn5q6gGk+e2JeQRXFgyAlQ+WS79zF//OImZv5MqGdgZkiwF
xPnYBmpjF5IoLRLZfBxdbFPxvpDZkDzmOqEzG6dkoiysm4tJjJ7R4cYhUPw63CpmR3mhj3htBkV2
7NMAM+0aeP2lHrDO2ySehX+H5hq9+qYRfehub7/s1SezVgEmQYNovZy/LIyjUcMAPT1y6nWslBxr
zVpvXuxUU5/TcIAGH6OcX3jfP4jD3/MX7Je6HqIsdaeg9T7bKOyo4iDm9Dv2FITWtqw08e6MiJsf
irYit4aL9WSgg0nNtg8V9VHmo5KtGses/Aea51aARw1ShDsVaO1HorTZUnE1HxcICBg4gBdP/oj8
2tn6xnlGJQwlU45NZGGda2Nw+iNECpBt3MGkPSUG91AMjlQWzpH5dv3nuSBClHTIqSjtzr+HX7YT
rSz1TgpeR0dclzFCLFv5GrR+trn96S+Qkv89C9CNQwsKzZxWMnSazAtNUY4llpKAqXX+o3XVZKME
ugbPoUCwjm8rVs7IFNWQ9pNm3dfCRuR3+4fM99Lpd+i4wQCP02rR5pcDco2JhIMHcETrL439iCLi
a1wl6SbLO9yvzMoz8ZnzmlF/SkiyGJcm4xwJFTDwGQBc2zFvxEli9q37EZlri7viqWEjXPXJdC0R
/rjFCfbFGrDJBxNF0mXV4j8uw+kO9KpbWIaXQzD9hInNxGTje8w2gMYoELdhfX8yI6JckXN2z0ks
MZMm0wGXs1YhZVy3SJszcVba3x7+i9Jlen8bugcxnbbDHUY/n3Owbu2ujuvoRAKnulOrTn3K4sbd
+tgsI/NxnPswwWO8Z99ctaLGzV0rsA+JIxwRIckuzIbLFcAwcO2nBue2SHfo/NcQmY3WF7LmyYM8
9qhomb0ze6FtfTcpj7ff/NqoM/enyxNVoi5nUCEyZqJOtSA+9UQYbqGBJ98qPDEhz5XRLm218Rvc
NziYdRwt3VEv9xcHfxvafdiXgT5ffHCCFdDRO9FJjla8TUonPKh+M3EcE/EwVk7xTkSTszDLpol8
tuvSh5nwFLhdAtnP3BQGq2B8+SoRn+xa67ndZGUAv3McarglZiFXrT5dMNo6xoKL0z3+opm9tsS4
vPJ9JyCANhRMA6rS2Q6nTEF/ZZAlp9rXnJc4KaIXe0AUXI+KtzCVrgzy1ORkdIF0CBOZLewET9Y+
KLT0VEZtvkMk5xKj0bgKbaco9d8sf6Ryk32cLmzi18aZ0xQ4Z+qrXE7h0VKmnn5yyly3/Z64vbPR
cB5bY/6ZY2Nb6I85QNY3D2LBpzhvlz7ztdcGtTQwiMLDB+D5fAUx+p5S1FZ8Mhtk8Y99U0qur/zR
/dijqlyTDNmsC7UOrYWd9Np7S/oo8EI1Kic5G++oRa7VGH560nxhPJka4XYbu+xykn+t6hPkE/kN
Og9ZKkjEHaxg0y+31/McM2AjwzgU50AqC5su72xqccsMIxZQekIxr6irLkt7Ai+r/jepn068yUbc
8Ram2JXZDOgDO8EQkCWNOQjThRN6no7ZydG9n16aKzkuJPH4uQCWGja3X+/6s4BDqLlhI813xsrp
7B52a3ZS+jI7jhQfJVnEdYaewsvubz/r4lKPiZVgC2abABDhRjv7lj6W7MTlGOF7rkyCFmwow3AX
dLW/qQUyoLssiLvPkMCU557Ep3ZHMS8ebHwQCX431HDJWeqyWJl+D4QFrrAqfYR5V0NHQd+WtR+8
D65nJPd51rXuLmAVEu5uIkjAVAebZhzM84CzqScdcV16Pb+cuFNSzm6PzsVEZ8cW/yuaIMkCjp+v
sEENXNnqhkfNGtYf5BDYT36Xu+6O6O+h30H5LiqSMPNSYNenh+F9Cnft//MbQKYhqFA6IL0//w3G
EGNaGyfBe1mRCotFgdgriIJ/EGz/o1NH+xjgKj5ZYPnjyisif+EsudhkGIKpZcvZOXE39dnZmXV5
l4k49N5TFVN+9oIivCvAo9ZtXTvfMGMunnQaBAs762WtMp2VYipWNDAeOgTnb50VbTQSB6ucvNJH
EzbQdFpBzot25MkFx8TE1yyVBfREX61xj8rCfT1E/ZuEOfvSMTEXcO1rEwEC/NQ24Bdxmp3/nJ7L
UUnAl/du9K3W3uHlpa37IRvVrZGSq21g6PvkuVG5zwaSCtiPxoVZcFHCMB5Tn2RqWXFXnQMBGsmg
SmiNPtlLgfclxRv4pGCL/BTbZny0sLDW10FQxB8kD3Wn24vgYrfl0fibWSxLrmN0XM/ffdRxWe8E
M0AjUX5fp2bFlygAtgo4c4QFyN3t512ZcVyN6Z+Bz2IWNr+uGGOgtZqlBO9Uc92hUeOaa6GurqxA
qOtRuOZn32M23H7olZdkbk+sf26q4CzT+P/VS4hkhPoP17Z3h8CgF8iLbCt4wh8GtXopiXBbOEGv
veMfqh9FC0YOcvr7vx43cEuxKiDK91Dx5JOhKuNKBwFB8uW3zhTDnWzRtTkLYNbFwQLfnjIB/Iz1
DOFwNouVvCP0rZdk1GKRsVVTnyzSZlR3xNyB/dwe0Gtv6NhT0SvpKVCNnr+h2VQcNkmunFo7wD4Y
4PwwBZauWoKc91UrCN0Z4KDefuiVVQKpdWqXUnVODfnzh46+pRhTgNVJaRSIfJ4TRu8GiRNrDw+p
NTcDo10Rk6U/2qFlL6zQKycpdS6IMFaddKUY4fOH45Wu6qGw3BNJChFOTLIl+KSOS91f5ZXmfre4
bqz9WMSEzFMb1yS0JRJIuB/ottZxt7s9FtPjzi4BoJXwA7hr8xGm28D5z8FK3R3y2vBPFsr/e2sQ
BA8EVatieFdDglj43BfrZ3oa84rLzjSvrdn6KaH3RRVMeqytA2fjtom6K9zooUnTpiCffXAOt99u
6XmzU9HVsdtFSuGfGi8Kfo+2S8IEpEZMdYfG+ol4B3ujf38irFQurYAHVCazz6sS8eGVlemfgiL/
4SnNsG1rO/pShR5xsDk6xn9/3NRnFJNHKqyp2Q5BgzoMgT7Dk1pXwRv+SskD5r/lVoEtL1cUujK8
v/3EywnDVVWb9DFYSaJa0M8nDGLsDkgwD0+W2uAg77SaTpoYMAwMWXK3bz/sYnsgVpNLKsOpTmYj
czwS4y3wUbK+TzJkr1NCpXYfkAzX+Rpvf7Jfpe0a95qPDGB7+8GXE4cHs/lRXU9bxdwsmMTvSFSW
CE4+eWgkp+YYoa8xSY40wgHs6thp2pgvjOzFtjS9LK1NWLAsEHsO+6rQSEaJFcKpruvsSA40qUeC
NJRnW+nlF3eMh1+uUaKSNmMyhBb2gcuKGsRtogFztgE24sNx/l2zOghMfD4iVNbC/Z6UMnolTsbw
dkriip+IXtE5AvXrnw3bJ1GN9Ih+o6dVsfA7rkwveFo4CU6FPdyNWSGJXUuTNJUdnmiSje2mDAVB
RGrUDTQMFXvhhnhRr03vTL06VZA2FoazxVpymFZOrkQnzgPYpziHVj8NRoL4jEEvVqYR6OZdZtT5
9zT1XHoWUR6d/nmicS//U7GD8yJ/Oh92dN6jjEbwrVBvGv01H3N/F3n0qVZD23lbdST99F+r1Alb
5QyiS8/CuugBEgis9+RwRKexaMpqXXgOYLol8+ygKHW2l2XlfHiDXTe7kMiUmuPA9RdIVVeWF511
iJ3wlmwO/tmpE/eRo4hEiU9k0UM5zjU7/pSlavaldiKEflbUZQsL2mQcz885wAC2Y45dLIto5pyP
cwSPOKpLNz4lZkgsZJi2+rAvGjP5f3xPOOU0NLic0jaaPQdyicgqolpOpVk1X/B6wDQXefaTqkTR
ftTxSLo9f67skHSauQRB6ASvnk9hnD9aUeoyOaEKT8lEqCWJeOg/VjHRnSSHN8o703iJd3b9qSYq
6cl59EKL1ahGK3sckU6VpZGYh9th9RxFLlL0uCQ3ito8fKHTu9SeurzvQWRkqXLDxeccEG92nhda
L/DqDZOTNca99yMimjfG1otw2lWnGN6BahmjRJXKpfmpNmY30oMs05L0yba5r/qiJsen6MKle9+V
TQtnG0yUaD9z/ZsXlBbu4V6CCe5JMwqfiHZs+u/oQsn2kZAkctxuf/IrT4MZjUEQn13ywPlObcIs
aXJmbuZXTfHqxTjZ3CGqtqNfwtXNYOFYuvY48A2KNWmhlpxj07Qgy0wtITBadY3pgWJwjVy5eCb+
p6Dl/Hb73a4sU8aPNQptyoTrM9uRuyoS2Gu1GViplThQM7TIJJ+uJ7T39oOuvhUW4QAWFstmTjHH
SCEL2f2y05BH+TfNUey7wKhgJWRau3DKXDnXMRIAo5pMqabt53zrwUOgGbAuS0+WHElhN7WifSSJ
QNvHYww+wRL60ukpBraj0SwQy6/ss5ylk8BFAP+Kef8w1ROUJcaQntQisdQ70ypZAJFr76rRCw4N
TO+FuXllY2BDn6YJFT5kiNnG3g+QcY0YUNJWPf3N8ax4XXHT3OO5H33CwrrwNvT/oM7e/prX3hPT
BvYiIAy2wtkQa3VRB4NR5OyCQ7HC0yjY5EZEvuBA0ImljEu3povn8T3RRuu0a1Dw8B/nnxTbnwpY
KdZOJq34x0yfwnRdE6YD+dcqOpKg1pb6sxcTlqdMix2YDWAKL8/zRyqmDKRnFfrJG72QzN6heon8
OqF50VeQ12+P52U1SAOWJtikczUhrc8xgNioM2j1mn4KtaE62GnRfSZXT7Ex84TyteqiHIu6VtPC
rUbK9BPRT7jZh0P3r9Np6gOzF4DyUSJRnp6/tEGbN+H4M04tt9O9M5r9O1EvxmQPl97LSuzUgYig
pZefzuizWmF6KvRb1gskCGNuApLiIkELytRPvWzi99Bvw10vK/tzM+AtC/mlJ0m0N4heVOvxHfvv
cN17tvWJRCdyjsfCIq649Pvftz/J5ZTj7KNsg1Y2YV5zbDGLcLZSG2GQRBn/H2dntiM3rrTbJxKg
ebhVTjXbLttVWb4RbHe3ZomiRE1Pf5Z88Z9KVSIT3tiNbmAbcCQpMkhGfEP6q2/TItq6SKqZOy50
cXkjERW5pkv4cc0RkzYG/FfQfOa6Y9ZRkMjq0bVeYDl7P7O6Lp8anM+20K6u8To/JH7mnKolbXeQ
nlCdVzvY7LN5OUHtl34c7A6znbgqtnJAtfPyNH5IUMRZ6tOkRG5oyC2erqjYV7rdTLHzoheFeABG
Yf/A2RBfvdho/3GwCymweLWuHQHnPh66KGDPAJDAsVzlC1ebUKHiF710Ss9hCzt9HnGvlohW2a13
HFWAnMPlgZ77djTwoYcibgA3YBVSdg2tmlhaL9A+7AcN0bTmUAyj3DR173dXnhQfvx5dIQa2uM/Q
aFzLodcd6IQyz6wXmVqm9uQh02PtOtnq7u/Lo/pwlvIyBAzDF6QdZbtrRC6wfQBKWIO9pJYeR6DO
lppDkEf6c0Iu21d+YrrbAf3fA9qnXrG7HP3j4iE6edFFAoAzzludblRGRZUo13nBZHw8tDhN3cih
aW5qrE+3cQtACIvyqdlfjvpx8ZxGNU+XLMbbaVGYGlH1qf+KSWt1i525DQ/GdP7L8Gu6skXOzTHX
WNItD7MABePTeLIzssFwa5fG4lzsCh/rPsqleGa4cftoDFqzySKDCkCQqv9hpIyVAgisNA67ZZm9
q3dnfSxQVZndlxi18Z1X2Jg9JxVSALs6UO1zMsXDNezZucldunfUI7nffmgj9CPqqggiuS9Nkds3
SHREOxjs0B6AcLrgkXO3+XX5c55bRDRSAUgvTifsm9NBahOQ0HwunJdOuP5rL/Ew34NLwAgki83O
2RllXQO4aOG8XuNdnQ9N2EXbg/W//Pm7+R0ZUeNMtvMC+wG37yqSn/Ezp0MqpYGOecI3j+FE+DeX
R7ykmpPzFEIJJaWloIY8FVLUp2HzafLxAkrK176J9RtHH90RWGH9r0/bsAuLonR4sg7e1jWw1kbJ
/W/XM6BNau0okaPPjDzyatSq73R3HDXxqtLYDCe77V6N1FA7/r9oI/rS+m7IybrHajS5Enn5m1cD
B2oNBpr2DRO+btFb9eggUzI0rxmSOShXoJ6BX0p9wLYxvbVnEd+lZSG3fz3b4MaAWqFZAbR53VJp
hPAhObbyNZFieJV13Dw4UQalF2m2XYD23M61ErGT49Q820OnXdnDH6+OIASWDij9WBB0fPbTry2q
2AkqZPZe3VmZKuw8LfjXBQU9f9LxkrAPHpcl3PxcB9VzjGsW3W6jy91bVPv/luQOCAMAPpUuCrgW
aWWVycSY23yAvMVgsWoVppVWaM8TjiTG4Fw5Af9Qek6/NbFooADao3YJTPR02LHM8AZvbflaZIkI
NjHX2q/T4CljV2G3+CAnpcV4kOnRDo1Q7ItcY6YlgOjRUmFLUqio9qjhWp67qBVuyH1QeWatwKrJ
zzTvs5U4WrTP2364w2IPae1cKQdPTqjR+Ua3M7QjezwW0O8DQuVtkjqfvxatzL5cXlwfVzRXcQRA
li73UpVfJS+MtIema6P21Sw6Z4ulUh3mbiC3aaLJ206JJ6544vFyzA8pmq+IcgD9Oqh8dApXNxnQ
qGBgvbh7tQu0EAKlMFoZaZ3NKKHtdF/8fSl8CbiQJBa6CHD+Vb4CpYUrgdN3r44y7VeBWOWGc0Db
x56u3VEe7ZpNrxqsRLK5Qu3OtxTak3r8fHnYZ6aaEdP1XXofSPqtfkXft+hj6kK9ghBLPvFLEWBK
40OPKu1OV9K8iXBQ31yO+eHo9ylegWEhVfvcstaQrTHOoO2NtnotmiBKNzXbG8iMI60QCzn7bvBK
/2CZeRSH1J+Ol2N/UHdnt1L54dnFP+hfO+vvbIqWkmpfvFKMT75jEV/e+KNU3qZB8AimdtNOKK2O
mFt3ZTI8jEYgfySdkfynSdH3twpbeyiLePn9M4zp+CmLomKvnLq+cQ10VCzxOan3umYGNxmUykOq
QNmHl4fw8aBjBLxdwO0vgLt18wI1kV5idlG8OvmUveFtMT10hUjM0K5zLNgLo9gaij4KdOwETXPL
vL0c/8xOgXREC4nqBBj+NeEm6KK2jvW6fBW+lXxuBj15SjSjuS1NJPPgW3tXykvmmfWyiER5fDCc
DtFePE16qkDjusfK5RXMgHzAGD6/QeO4D1MXgYEQtc76E8JIybfGREofj+VJ1zYVljBfchjDTwVW
5l+nWY4Kx3MbpvfsNS80JuYttIdgWzhutwUGqn2hZYs9dN0WKsf/fY5upGWWXy3IeRtvmt0qxJd6
eE3Lxn7I84RH1d9N6x84MBdhylkWtIz1tdTreyf1ZiN6rYtR3siyk3d0zHPs7OtpY2IWfeUEX+/8
JR6rBxIdKgGwcVezSosvsah8Rq8t99FfsNPyeQoBy2PXXmjCoTtFlX+4H2dUx67k9/VD7k9odh+X
WzqrH1S/YDMsTNpSey2sAqOj1PKLdpsO6bXNviSv96flnzgwryiuLFqd6xJLZHl16SVm8Nqq3NwV
lqzCvqQOEfZNjcLS5e93LhgXIUrXC6adnXm6Sms0b43a0YLXhXa7waW7vKeV3u57Vaff/5dQHgMD
BAUKbJW0vUJvZNUQaqJvefC1fNhgLw1vxLX6KzeOs6NaTgjESrhxrJ9pZa03AS+m6DWKGuuQ2srf
kgdx9smi7Mqd7lwoyrIUgZYPRvv/dAJhs9pzMCj/NZDWs6/HWr7F+rhKQiDU4sflGTy3+NF7494G
xMDlSnUaq2qRdcMKQ3s10HMXm763hYVseRKhkZ5N6nZufHO8W8oQ1wT+1tl7WZP0lNA24BCCCb+6
2/hRVaDlnMVHPJuHX4HRi0+Fp/8q8ZP6Ps/dV0ye0jqE//Tc4Sly5eRdp26CIyy43NphGltQYE6H
rUWYuHdxHx9no5W3GVYyclu5GobyyMpjRZnV2TXSwbmQgNkAY7J+4LetxkuXTE+g3yXHzpzFP6XC
OVCf5iAK/UHpz13ZOlcucmc+LXwaKtiLCgpV7NUyEs44KCcmoBhs+RC1PRx1VNy2ta3ZN1HSWgnN
dvv28nr6mNGcpXRMl4e6EWWF1eZvCseXNXim1+UR+hxhS4Pb/ThaPy+H+TA21g6fDmQ0dk+gqZbJ
fve0tsCnVJqTiGOLh/rXoDL8LqS4IMAbTVZ3D33MT+kEO86VdXMt7vLn7+JS5MxGIzbr42IxmoaR
5+C2O9SHUqvwHfWgL4bDFF2Z0w8rZxksECDKQ2QDa61WWqDEhBSoJY595GH3UKBS0eVRAri+mz4F
QtV/m+qIRy8CNI67QGPWOEi0Ylpw17E4uk7i9DeNLyw97DpXaJ/SKE2vgX/OzSkn4B/yGQ3WtTZa
nqa16Q15c3Rqv9nmyQBWlybaTS4deagF7U+08b0rJ+/HoOx/+vh4oyx18LXCAQViUdrOWB99J81u
RzO4R2EUuJo7YElYNiigZ8kgr8iNfEjsS9JBP4aH6yJu6axW7RDVWB2aXn00gkH3toljdM/kG5R3
m266JiR9NhhgDz4lfAxaK6dLlZbR1Jct8vYNl54XVdfiiyc87Ek7Tb8mGfNh1y8Dexdr+fN326JP
fTmYeAocsVp2xl2Xx3YRujkFgSt3i49bgUAYrEHsIYlyFJ8GInNmkrwmjkjH+18QN6/2Kfpym8iL
zbuMBtIVcO65ZcL0LRiIpR+/rq5Q8sVFBlzosaPkdtuxOG4t7BmGUBSZc+/VrfalSbvd5eS2vuZD
p18wJv8XdPXlDCetgsbK6iMGC/MDK0NTGy8d+3znT/S1VVPEv5IAme6+dKIrifXcqoERjDPWokIL
h+p0gq2qQtN1ILayMFQJ4wId6LHXPHebUxZ4vTzQc8sGDhoYOGpYlLBW+yHyC1RHs64+OlrTfEF/
cMKPoAb8tb0c5+yEYmVGTwghdwT7TwdlapanQZ+vjvOU1ZugDNDACuZ/pR79Gmm8IquOiOEUYhpS
XEndy998cvFePuX/Raazexq5mXsUNpWsjpL1+iIwtgjdudT3porFDY+5AI8gARuw8qsigtCptG+X
h35uw7CQFmzAonm97kvZagiESK36aA/OvWkK+8mUfrszC5RB+tGs/vY6Sd1o6eEuGnAuvOLVTIuA
pM3er45RbXcIn2HpEyJbYIYkj/ybp0v/Ycgib//XgzT+oC4WEj1P42UXv0s/uS+6KlB+dRyGzrtP
9Rrtk0RfXN7BeYfIzM3XXNzOrFw+K2XXAPwmNL/lz99FbMRAXaoMqmMlunw3JtJsbiS42GudvjPb
8STO8ufv4tTOUI2VkVXHScmo3+iWkode9QCe8g5lo8vTeGax8uJGFpSPAYlwfUNVZcqFAHLosbWg
plN0C9QtRZ72N5Wx+NjkmVb2IVV1ywSaKVv/OdNGPThc/hFnFiw/ApTbYkhAYWx1a5WqMVITxZ3j
UEXT1o/zGQvByL/hQjIf5q6o3i7HOzvD3K4APRDzw2VHGVrTDr1VHfGCb2Abk+XCtgjMG9R5q2uE
xbODAzVDtQ8LO6jAp5/TdJoucqK4JhGhAjkl9fys941+K9vEeMqnIr6yHc8OjgcWdFAU/ik0nsYz
vHjMh5nBURCTD6Oy0VITakiqrZaOgXVlGy6/fpXsODmohIHIx6BpjZlxhenJok1rHhwoxmPP7mMk
5ulfDF+pzxzq8y6yWu+/v/9+iOyAD6IQRwVnyf3vdkjs6lXuJhM7BPzkI5agEL/QV/5ReeVweznU
mWOEJu1SMEVEjRrAajMatZU1uE+Xx67LqvGhtLJUu6tHZUyP3JHH6EfamrK5xxF9Eve+3QTp7vIP
ODvBEL70pUrOU3L1A5xaDkjsROUxE7r+rUtL3zp0+pj/MhrT/wa147HWE++aPOzZYS90VMoRlFnW
ioxeZ8+ltNryqEdt+j3IpibslCn8rT+klASjygkwRJ98s75JgCVc0xQ9O2gX+CVgeRrGa+6pJYs6
glBcHlGjRLsLyHrYB02Ey04njZ1KZiMLi9661gY5t3XAPTDJ5ATS0CrDg4jtEoFj2rKYy1vs9ord
pPT4ewx+68ql9twIffTHaZuR9HjNni7hoBBWlYi4OlLzLd603Gi2UhvyzzM1g1uHusG4yc1YXAGF
n/usrGRIJbwpFzz+aVRf0yM0k9ziOGLttokm7C64DMWvht7S8cEufqcsu/udY4Lw9e+X8Z/L9NLa
QoRhtYxBb+Cz19rFsYGs89hWBnZmmdMsUmVi2pqyFAgfCXmlen7mdCPHYKyzRLWp956OV/Y6JuJp
zHi58t0AwxqehziGoj5ZBT5NrXCHMIdBb4ZJEDnPixjMr8vjPnNpYPkiMETFyyKPrH7BnPeGHiHz
cazM2c/u0r5MPnlJ4I9X8vCZpUscDvGlM4wCwmrpmggYycar82MTe77cqGJS6lbOMq93aOhU1yTo
ziwkwtFFIhTs0GD1XJkHRDSmzM2PSmn2tg3gz2DoErSvAsOgjezhp1ZjWv3Km2H+fHlGz4/0/4de
jZQikDnyzM6OCAQsDbS6S8wHN7Ij8F1lXeB6tbkc8MwBzpZBkRTTQtBPa2F1T9YYH3tNfoSp4duh
q5Sf76vZVC8NNh3/5FnpXFk055YtjQGeugGXIqp5p8tW9U2lGVCF0CKXP2tRe/eIkeY0Jeq++Ski
ee/76hOGm+quwvqt2V0e75nUxHj/f/RVahp8d+zs1s6PspEJiILEs3cphpw/U6oj/1VaH4RF7fbX
ZErOT/NihbOwwrhlnw66rXB/MTuW1NyL+Dh65X1TxtPPTreng915w18XvEiElKDwPXH5Zw1ZMfF7
0rIhL46u6mgA1RMXldg4ar3hXINOn12xtPPJQVi+YIpwOrIAF9d0aJviaMisz2FHBt4u0GznteNG
dmVYZzfmu1irDG8oFVWBnhTHoNDvokaUd5aM6P61WqwOaYcyI8zmyL8T8XCN9HRu3SCna/I/APEf
byo9VXAzt7NjXaq+3WSz2fV3ZlP07V5qXrDNNbOJ6D4ZznxzecWem2DKXTQkFnNe8J+nE1ypOKBC
6mUcpt50PzoaHhpycn7bqlVXCuxnQ3ET5M3L2oHSexoqSvCkNRItOzoVcAz00trbvq68L0U79s//
w6iACix+w5Tz1wq3GKQvPe4kP6ZumR3QPU1DxNvsp9TjILkc6tyqAQ0A3xQ+FZ21VU5dFBt0TF/z
IyL5SI0oYTjuoxENeFEVeRA23lhGoUHz+SCctrpyKTk7pe+CL3/+7jbvzewaqFfkm7mhsdznE/S0
xFY9EHzcd69k8w/gKSptS+uVDsKCIgBMdBqO7oumxz1jLUH3mKGXDPRfW9McRAjE1/HouI3mA8U4
52uZtq6+mXExuStygELh5Vk/N3AoFdQ2EQHiJbPKC2ajJiNrsvJYDu2AGlbu3XO+y53r5No1hdaz
sRYKM7yRBTmxGrWLmreH9FxBUseSOi2RSt8ITLsxJOia9socn1lOHlcQfVFYBPS55h66qZHknfJT
/J9bf+PmMnj0x7R4KJxsl6ve/kcF0n7ptAHTv8tTeiYH8SikgYoYLQCNNdfTMWueaaLNjkPqNk/l
lMh8i+V76ES/R6eAQqLNybW30rmYQD3ppwJ2X9SYThdU56XTnHZ6coxaNT1igZ2MBySKan8zWrnU
HpF6gOlaDYl3TQP3zJFJl8+AScy/OLNXJzVcx7k0iik9RiL3b/TekFqIYNB4k3VSPGVGZzRXluy5
iMtTdHkPL7Lvq/RXoPClWj3Oj0lfezuwTMGnFtGvOyTT55eiqsYrz+8zy5bXJ1+TF/iiDboa4ZQD
ayx6PzuOiYclgD6KrQCUku8mX/XXzEnOBoMUjbILFz0Q8Kcf0k+nZvSWZat48+Nwh7pse1fllS9e
pzaz/lblmwcJxYsFhr2QWUEynIZLwdfzcoizI5rJvKB7auXJpo4tUWAHk6ML55hTITdAPb1//nKX
LAuGQ4wHGRIrIJVPI8cDICHwSuoYG/TEcXzJwP6gipHMIVbwo7UxqrnbTz1uC5cDf5jhRbeLPQIa
5Y8e3ipwVvl+Wo/lcPTqTj4i3nwXq262w6kuh78tg7EXSXULphHvLXy3TseIuZaM2iDxjrndTq+l
ssfnNI6SDS4g3pVN8XFUhKINTMIB08D2OA3VyAHTFSPzjgq8xbCr0aLTd6BJx3tMBPIrGe7DDlyG
ReWLOzJYGwBTp8FEBgp3zuzizffhwcZtPP9nD+70mrR6/X1ZZ9durx/S2zI40HYIrlF+gnJ9GnAW
FiDXLq/eBuQad7ZsZRJCJCrvi0DMPwZrGG+rLA/+h2Hyal+kljmvP2AKoqhzqzGQ5VsTSHdbVbqm
hx5KPKEI3PKGDN8Z/1NEbKMWVAy6Nau2jWAnZjTAi7dSzEM4jsp/LD0VPyZTVu1F7V9L3h8OSeaV
dgL8bof9D5rmdF4nyxUDqhPl2+iqiDpTqu063Rm/02FRe5nESYNo4phxdQ+iawKwNn/3u6otJwVy
dosOMCg4Znhd3iurLDHxuspQApLhXM2bTt1c3ul/zvj3IZhILlfgUBa1Mu43y6Z5d6uDBKEpt7WM
n8bYACqVonujpvcDDSv9fuRR+SZG1PwXuafv4Nfah0y1X+bS7b5d/h3mMo2nvwOcH7xV6Nyw3si3
p7+jqjvQIfrc/HDMwtVEaGnF2N/HVqK6xeW8BtFRz66d7hzaR9M+yLPYakNw5tnwaS7s2b6JlV+r
310HhmdbdoH/4kWu/OUByrbzBYAy9rdaWgNewNow6J/k4Lb/9hhrviqt03GWtcv+yRKuSn9fGdqS
V06HBncUNMwCIybVrfNO53aDWORUf4yDP2ZPoBu6H9mUOmPIJTelLw9DeJd3me/cpOjdWrvGHfXC
2lVpVcz3ky4M47OXakmBwbU3JNupQs98Y5bpLA7aVOfRkzHbRn0LtQL+CADxLLoVpVkaX3KUCJ48
t7ecK2iJVXbjlAcswYZH94ZjHwLP6dea21aPPK+ZfsZpWz+DiktVGBig7TsziPdu1V8pEFLGWU/i
YrzM64o6LJsQnO1pRJEOlVZYtfbDKVLhHLR24tkVajn+CneGNpj2gwcIxniU3Aa2gVshMulEtbF4
Inl2uZdZ7P/QEzDAW/ThywyFk6nHcCB1RbLPtERWz3gg6nmIFVT8yVG25z44fmd5gGuCoTogTgq2
t7WjKL63ofTVDQZSuOx1j105lQfboqPyPGfBUN/ktSoxBheZJspQ2phXH+i9yDs9q8o2lMVopJ9n
Ix4eKxe5itDTVPbLbZN02tS2nL/ZFV7U21br2Y2FVzR7lN7H/qYrYasf6qw3UWIu4hol4qLJsr0S
wajuRn+WlPYGa4rcp7ovi9+QIvw+9MxINjvP0qr052RPqR+2eeFlm6LMnThEpU+zsz00iyj9Cgut
eAsmpuy+oi0O1twpi+xRNKI2FUUBm0Z82DmNo91bTeT98LgYQYdrguIT5q8Kpm8UZe7BKcEN7tpg
KuxbPAQNse3Mtpx2cy8HsfNZ0rhZFWPwjJuziU754LTBAeA/LNDJ6aZgM8atJbe5sKZu7+U4Ut5K
jRpJlmSz9txyjEU39WimZTin85h8C5pB+LvKcBN/i56W2z5Uui4KPAZQTeh3mDHDnAN+O3r3vV0b
3iY226jCxS7K7HCeRv/Foibp3nuTGTTfeCbZ6smpnQobLWPO70xlW9VXkbBbH5DPGJ90RyoVFk6S
BmHZzDK+bXpzDDj6ZOPsbKs2yoOmAi971HMzd59EiuDsxtbkPN9g2J4FYecnzdYp56q+gcGg3aeK
9tsGIfGh+hGLZPGT54D/5butN20atxafSZzLrAEMH3d2bSbTvdXJonjy6mH+J567RN1GsNRFHmY1
rto5FAwZeWYo+nTwN5xW7oQHSzSWT/Oga0YRWjlpVWy1MkniRzzg9OibkfmGum2QwDEebV1q1W1U
1nKsN5ZqqvJbXJZavB/7Zkx+Gr3bVJ9a3Su6GgOLIjJ32L4LJUKvxNXgJdISBdJ/MFqvNjclkGnn
qw7Q0L0vawBVt15Tx6BHe93rN2w91X3Tfc2s4r05W5aIN0OqeX04lK4d3Q2DC+sllGmcy3jj9oWf
wZNr/DR4lZGZJ1vTnSIq6G1Da3NKYv17gvne80wrMIYBASbwNiUpG/uFHovcbSDvbQPVEJix+YSA
eS916xtvzWn4iWKqBfik11X2fRC982RrVgJjTHEqheQmzDp95DLlXRMNwbiJHbND1DNAaCUczLrU
n7OmzP5VIFudJ12PsuNE8dANoTKVM/6bmXOYDT8xQl167i93rqzXJpOZwfJODLl1pxmbTnxQMcFB
gqNFSLbwk3hjNjHedJjP17h1Gr65L+xSjMCLUJbZtNOsfvtGMpWbNtfKzy0wRR/7iNofbyqaKlPY
t3GEFg7P3PKuycem3etJl9zOVoEgp+y6CZ7u1E1dE1JmVfqO6xSP/XgY/E+9NmMM09puZWztyKmT
g2Vnpp3vEqfQsCaY9Sa/7VsvbkEeFEXgvEE1L39HPbynEHvwNtm6MujtT34qOnWHrl9kP4jWzfpy
n+mz7d6lMkpe0Uqd2i2KH3iVOtK0q43XxM632YR7u9Xmyev90BmcHnVk3CdYkGaW159iO4+6YxGA
U9rQDlqcOBp9GV2NO+WWTr4p9pz/5rwTihT1pe7N/kYfKrQFHRkZAxZDSTnft0MRqU9zCwuwLqJc
P0rQyf9xsNl0E6tp2o9GW+m/O8+NTeDrM8AuJ4mL9uCIufqsB9gubWoXaa6dNdpK7CfTtfuNcBt7
3KNT4WCFnleuCCc0FIKbgvYL0NDI9l4rEB3T/dD5fbH1C8dWtDGD6TOwA4DVw9x11YPMQXjthJuO
7m1lDKxn+LCmG9IvrOWzjcWcOIBc6t1dpFcg0Fs82YyHvqfAbWzbwYmNX1jtFOmTrjWzV+GFkhXm
Q7wUTOn9x8xnwJmhNhHvGBih2SDq9AC/xda8LVSdudxcvgctd4KTaxAMX4o9VAnh47AUVjdN+uOR
CqZ8/pnFTtvj0dQV35rGiNWnyMIlJfQ5RhYan+mO+7rrLBGWlcIN8fKv+OMTf/IzoHRhhMG9GkSJ
jbTO6UWilbHv0MLIfsZJpz1nhZ11j6Sdut4aVlH6OE1R6ztUTu8En8qymJGe17sG/bV45jzPraz4
4Tp91NxGTS++2cBGeyqBXdD/Fw2JX9tbaRQqfRm0RNf3Kbok+m0ayPafpnKRgJHwVer7GTRcf8M1
obKugCI/XszolCweLTRRF97AqljRZ6PbimxyfkKp4s3AQWDEn3MzkfeD1uM1QzGzlrvLU7p6V3MZ
hEXNEY0KAQ9efMlOZ1Sqyp/MUng/l4Snwpx2W3qHzrEcwjqIlbqyjj6Eo+OPNwGyJOiP4oSwGqLV
9cCjEtf4GVmLHj/H9tFALA0/Srf49/LIPswmoai70KtgyVANWd5n7x5H4EyyJO6E+ZNzrTq2Uxff
e0kqf3RinvqDMLyr6tGr1yZdcHq1i3Q2lHhqMOuST47ECqYWTvILa7XECTVPDE9GXxoPneaTlwVi
0l4tLO5unSH+emLpLYAsX56EfNI1ILJyBnp4Ust+dZ0Ym00+uelbqSfj1h2L4sp774845vttyAqn
KAKGnRs9y2ZdVYsHCKNzkuo/xyyYxr0QRqU+j1o7zPcOT5hh50hj1pHKLgtnW5mF/wMURm9uaMJ4
xWbCcG8swqzMnOJr0li80g/VxHXsyRSVQk9qit3geUbzVKRhpnHjq0JhQfb+N50EDu6h3sNFGEM8
pvX0u+Aki3cRAtrlU+AXZbkxASrmO1OZxpueOIMRunbTgJQUdMt43oisvavLZE6+2VI48nNcmTXM
19kaVb0F063HG7RrNc3fSKTfstvSBkKKMnwEC3xCmUzbeahqZv2mc3sDUx+a4nO2Ge3Wo/TNUiva
bFf2Tj/WW1V3Fc2yKBN9+4wp5FC94kpeVr/QnnTav6xasdJpuABG47+wGfHEOF3wCG1m6SCH6U1o
U7xL50oLoyT1n7zZ+lUPhXaln7U+ElwIb4v+LWgINHDpHp2G69AGMoak09+0mrfC3p3yeD9puflZ
R/U3Puj+3G9Nv7CyME+sJg5bt87tK9lrvcf5DU6wbHCKH7TV1ga8Q6xrcRFU5huGUtbG8/P8WzXU
SWjWus2VA2HeK2XIDyWXPxHJzghLg1764KWYC0M5Tdaab57NrSLtfN4TWEPvBxSIQ21w50Mb18am
SrsXLdWye0PZ8cZvCmP/d9mN38HMk7mhdy/Q4FUlrXSSkixdWG8Riqe3elvyusBE7AvYKv1edWq4
VmtaF0IICNeJN7y/AFnJNaefW06eGpzBtd+mLGj/8brCfQp497j3kGc8PUwVJt/brkMS5FDzUOGJ
KzW5U2Yv5m00AEHbg2qIrpQyVnVT+iP8KBstxQU1Qv10OW7e5fhYo+OuoKK8AfdJNmZV4apeN0oP
574afpT1OHv7WVqR/np59tcNzj+B6VRCriHn4jmzOjbbfALCRmZ8SxI/egHNIcstUpkCA83OCnZJ
nSDri5Jk8pYHtXylS5rtAhHpxl9eGZYJgOVHFgbvD5ZlNQF2kNaZM4zOm2p7/3MmTW8TBQmE40I0
HpdOv87V4fLYz8z5Yr8CspcjFBbt6ghvhYaAO/JwbyJN/8sGu77X7XrONyUkqy2Fuu6loPh7BZB0
ZqOjjw+JGC0D3mDrE6c3KEnopXLf+nHQb2w9QcFsmOfxmdK2HfqwVK9Rb86ktwVztegIML2oT50u
rYA7dtGLynmrJGqc+IfL+d51Bw/jKs+IngBDdfnGypx+2MD+qTe6tKYrTfv1fYKPy05jl0OtWIQc
VntcWU2nFy2D1quuOHSAPO64o9ebkUfWVs9zIyxTq9pOo1Nd2e3m8hFPTnhCAw2FAWxgwQB253T0
yqLAhj6C/5aOUT48ZhUr4jkpbAfUBw6nqM5UYy6fYHdbm8lVvrXrecEPm2wwkqfaGc3ktswG7aZ3
IzX/JzljVRrq9BtSPCw9Y/w92kOHq3eFX9LzDJnC3xjJHH/Rh2H2t5cX7Me1Q+2RJhW6G/SNgKOf
jgXdT6V5dcE0Co7wzEEvMkxGuwCDEeT5kwGa58pl7OPaISLm23SQ0AxCxuY0oovJrdFRnX7rByhG
s611x1Hrpj3iQeVdUJjGTWvp00FwtB0KDtIrSWFZmqcfj69HYkSpBwIwl7TT8HoN2p63sfsW9JjJ
mz4+gnESjPs4Gecrx9CZ85Dky5ZEExRuFa2O01iJQIkmGoX75g6ySJGEU+NtFxjoMmGPZHfbHu1B
qljKePSCugpuOrbbzqSjBcAtFXX818mJn8MxBWAdsRUa6Kc/J+8iuy8mw31rJrP/krhRs0vEVOy9
RBjhDI/0sEjSXLkUnJnvPxMOJQlZJqTqToOO8ONTyiTuG1dE7+DW+vAr8zzAH0if2H/XcuXgYYCg
bUGhoh1H//U0FiViCzmc3H0zajN7GaZsChELzW7buq6ufNtV+oHYQPoBFbXop6Fbs259GJkFK6Yf
rS8iC+JdkZfuxrUaXEolT+6bkgrzcmsuvf+0KrnmPP7n5H63hv8EZwst+4c9C17qdJy2UwR520bm
FyOgTUGtD3W8ZtNyqZS3k50V1te2zwbk8eDQPirNqR6DvKD8hlSSfo9LtT/tYqcbnF2iIdH9mKE4
9CkHZnCN27N82/XvXOyC/py/ARCV099pxOh4iKozvnBB0l/MKsJHPG+pzJSahgWb9GX69XI6+/hZ
FkUNkgrXfHBra1pvKWOULSjIfUF2gHaHqqb2e2Jq+NyOXm90d6gIGm8GsJwYSmVrv1yOvkptfBeD
I//PvxEihwd/Ot6p6y3Slml+UUgc7drRcH57iAxttEq3b7SGGgzSd8G+LbJy32ruNRTix+km29An
X5T1uHUFq3sXo7RjGczWl5ja/K6vKZv7Tml+D4r8/3F2Hk1yIusa/kVE4M0WyrSRulVtplraENJI
g4cEEvvr74PORkV1NKEbMUdnMRPKyiTNZ15DSVW4JtLYH094dbh/T5g/AMb8vtLXcW+OoD1otso8
hUAbIAw4Zv+qVOngBGZSb4U5q9jqf4PRiQdUxSLz7q5Wl8at3hJ0nOQEgPRhdKTyny5FSKXcUMfP
k5rFL4WEvfD3cwRCtrC10Kxw13NkSaGgsddOiqdkP0h9Cy+Qg+HcmYOODfvHg703R5waacbDoYYz
utpBeqnYg0QQ5CRahD39dFSUk41F6yMCFZEIYlWau6rtxo1gah2y/15bsIgMCIMK5NoqmtLjxG70
KjRPIprp2UxmnPm0gxwRWIkx0gMq2p+tOum+mirJvpytaO90nv7149m//zMcYEkYMZNEaqtPrFSt
lKPimKfeoOKLAG92sJXBLHwZlcq9JmP7zk4n8e+0pO5tW9Ex65ItFNb62V4Wg8CO7BE5Qe6Jdfpo
Q5irajAhfATE12+1CRDoUfRG5O25bwvN75vY/jJD8Sz3VoV2gI+x+7xcKHF+k8Voz54+Xpd3DjZg
G3ogJumUiQrQ5c43G6osWZOZp7rIkju1SeKDrAYd7Qcv+yRDZEQ+Hu/6WJNMIEBMYM2oVwqsOCEL
J7O68Mtca3SOW8gxZ5UGlV82brhVZL2+NBfZRiZGcRfp3PVL6oVZrAhdZCcMSsvuUTbpbBzHduh3
hq3ExZ6WWO/syriuv9pYArwhH2b9tWomOBSG51rRSGf4tKuXShqTpVTWVJ2qri1+8Hs6ovXBaIKs
Ktz5SHNcR6thmIKPF/rqw3JPs9shSfMDwP2sAkSNR6mPhtZ4ykb8xg9ei5NEPtxamhTtQRRU3v52
PKoySG0v+ElEv9fyN5VaKEBF9fBUZWMMlqKq4jdaa2N8GLyolfvMHOeNStj1FBmSBQWqSTkGqMjl
3sUoMxQD5Y9Ta0nR3VaelRzr3PHKnbDKcTiqYF+yjWW98pDg+FL6AvPDJUrXZ82ji+3c9vKqiJ5y
TY+gWM1q2bxlcnbnl7EdzXSH/bhHwkgD7bNTJtq0n7xoKoNCVYvxFkAy2IJ+sDFw/Xj9r/Y6lHh9
8XRAf4DDtQ5PvHiyBIG9dyoc2b1mzVC8OWZMmUxtk9Z87OtM/V4PcZefyh43bK9wko30553PAfsO
oQWULBA/X+d7vVbU6JxM0RPyS8OdHiX615DOXODKJsqCTMujLfWMq5CMOS9l8EXafjFjWz1pY+gh
isdynGgtzcp9RS/qNheuy2kePZoq7izMXZwUcRZQUDGMjb1wdZeRohOfs/kAnsOyWe2/XOtlhvRu
8hRDg04PQ+bkx1aAbj1aPWyQj7/v9VwBeC3zRC8ESuXaYKk3ZFKGQ51BUlfkrSApfJmt2vgWmdYb
WHX8H7yqakC/e/kWMPr67Vy+Ka5zpNbok5LaXh40o6Jh7ZQKY7ex9U9YIsOqTZWKfojSfLVjq3ou
tSQJZKg0kT+UyX8jRdqNw/7OwSPXXfCE1KMIJtaZSWkjzTjg3nUy2jHSG1oTUj4nY6RYj24+9Xi1
DBXRS2J0Q+OPA+q8NyYCWKOvYdlSBpMOla4Z9Hne2Pbr5ihU2qUayFZcqEHgVlfbACqvJ2I6MieZ
qlP0JY3QG/GbIZoPNk7nCLoo7hQeAamo3T0AlaQOpNK3+9huoujGFcrcHMeUjkewVCvtQwWI+CxF
XYn7yLJHJN6jyTxlKenpoXO88T83SfovVKXM+WmouQGD0FZrsc9rw3j6eM9dhytMDSEYtPywk+cV
W2WDaZrNmiN7DpiNP/A+iQwHh8w5upXcMsIfksg+jpopgoWYcZ9P+nScnSb75OCPuHHYrsJXfgo/
hER8obSZa02MjlfHscMxPE2ZYRU3YW5E/0S21jj7Vh2i3i9cF/nnCFzB88eL8M7AvGkAyheTWAoA
qzWwqaRVITfQyaO7ph4VPY/ekgTyKwA2bQyMbO5fQLTCy/p43OvbhYCMTu0iVg+pee2Fwj1gpAKb
oicpLfTS1UmrAyUEUudb2phuFPTf+9KLf5yJPj05HpWOyyPuikbiUZ9FT12eR7/i0Gmzo+xTQz4O
yuBZ+8lutTIoU1uRnwrZxtWzXMB6O0PLamPXqrWycazeu3TIVpbXjObaQie4/EVKFEmz7u34CRSj
Q7txth+6SrV9Ks/xrs9kAoY4z8bbojBD6c9KD5TPiuXx46/w23HrotDAbuM943ngHABkWX3+ro5x
gJSRd6KkWIpbM1Fm16/wMs38DrTEvC+SCkMaL0FBJLB6x3oDqVFC5TDztLtB078MX0NweXSpzHz6
NVKCi48YHDuPehcXgBrjuFhwXX0NZ30snydkmK3ANQH2PSiuPVHbM4vo8xzF+S+nI+7wbK80PjVe
N/aHCGhF8uyqSRfTPG1diOeWMjG4mwF9wug3BOipNfne6qKkOcRCATEZ1sDWjlYllWOXu20Ogcj0
nJsJ+SBvlyBPkPybajH6L/TQRj9LJyMN2p597+tJ27oHdizCYp47Zdp952GH5RPell/qKe0RrKVU
OdCAVeL6DltH1fhuWLk53bXS1Kf96I22tuuBfKi+m9Tzo1nxhAn07jw/ydItOc3fSd364y1y9Sqd
eaLvdZUUhc7c0ms7PEmznH5O5VDPoFIV294ZsktMCNbF0PnjJDMukNYtuh86L1nkd6lX5Mhly6YH
EFfLB7PUosjHxrz7t6nyOgmysGq3sAS/rbdWP5f6A21F7jpqf2vbnKREE0vDT+8U0+jvd1FXGi2s
GTxsGduK43sAWXn9GMlWdY/QTt1mbwKgKfZtAYLMF1PUk1M1g9FDBhs71dyztbsbYGVp5M+Dof2Y
ad03BwOlyu/akGbPDu6Y5h7Hc3XcadLuZnzt9eLREtAusHqyAbz2bZECrOtHvWaX95nJ/2kjgVbN
evki7qd6L41Cbp3/JahYLwZ0f1JEwBXL0395/lXqMaqAX3ZKCmpy33noBt7VyuAh9Rs5CfOthKZa
ITc5lSqeIdK78xJVqe7QaAIhG4S9FHcVRZ+tFPY6zrU9lHORFAOJgczXqhFnS8esbJzZnrIYAsej
0cTz19Rs+uShmXILwGrR/ti4hK6WYun5waJcPHY538tS/dFujUdDiirzClg+ra76Ya0TzxRO3/hR
O50G4Owbb8/1FHFWtAk0F800StHLv/9jQKBPaHCFrXgq7MG94QUEHzsBi/sJQb/RjmoL9uzm4zle
P7PAoJA14B1/r/CcR0rhzVonnsDftpZvFs7XNocOF3QwOgKjK7Lab5TZ2xj2Om0iviFl5Q9c1q7C
ClrVCohDp3wa0GBxHpJG76sg9cb6p2VS7B4RVJm9fTL0BuI/ltLbgBn1run+fsE58SRvKCKAn1rT
ZXunT9AxcwHU67R0YQpYe+7D+CtwXkFHpxIb0fQ7Hxi5poX9hPqOSz/98gPLMRqAnZXNU1V48bGo
wm9eaUef7K5qj0lcxk8ff9x3HnOmpnK1LWgBprd6Rct+LocJi7WnMIPdBDw/djXflVoZ+jhNToeG
eCPeE+No+n1POZlHqa/y5EkbB/mXeB3idVT4KHqBhYNailr15dzV2MiEW/fNUxSGwzFCg/GTkWnG
7Nth9QhoLRk2Pu6VuQMjsq2JITnFgOPWs29TuKSU58snOzHbahfGqvWD+tjo3cziNwK96ZCVndqI
odWiKvBvaaLqUQUCVQKDNQYJgLd2LYBcpWIglaE5x8pD5BPNIBOvV7c2TLFro1ItA2yVQWR3XCMx
Bs6d8dXoEcs6xA1O7P7gTt60U9Kqtb54o2P+dYwONVldJMcXnBo8yMuV9cxUMUZb5k910+UvKDXY
h7xQCgY0hjsh5uyWd+92Y2vp/KWX7wTdENKvJVTEgWdNhiygPpVNODtPZqGWT3zOZufoo/GtHhr9
aCttetbjVB5ir6NpEUW2uKs1TdGDUPHQDIxibcvd9PpsLQYqSBPyZuGissaoTJ5MnBbczFOUaCAs
GyRE90WdhONem139k4AlvuWb+N6QlAdsjjPgGJrulwsfJ2LIkN9wnvI+BX7WVRAiWITpNUnVTAs8
2YyvHy/7dXZC/RoPYA7SQrVbS1BikVC5uWTEDBje1ziRZpDPc2L7TV32+4/HQoJw/Y1BQYO7Wt4/
ri3meTm/0MpqgrzY45Z25u57bMq2t3E2yfP0B1WYdmwP0YxyP2qbMtEPY4kAysi37SLzlZOde2/S
MJRW9TlRNRByvKqbUwkPLr+xKjtXf3HeWvtL0qe9u6uywY2+S+DOGaHxnFjIfYBXvxnjMrobVfgH
n1RXEm8Z4zjeIgk5mC+RNCLzQbFVNFAEMDzJQmj4H3+nPmVpxCQ6MA0UKqnegV03XWW6U7pK/6xH
6GR3ARKUquEL0+p0MsrJ018VcjQeAgoLL+S4/XwA764VgVUY4aEybGDCltp0kLlQnzw7vdFDwJFK
dtPYqXUAmRTLHUyJsdwNnMccJYQIkkOEUm48BYNnluprVxtSRUwSL7lADM18cpVFvCWH5/cjNiFg
7FyrUh8LOajPGOdqk43lk9mHt1jGi/CTHUeuThCvWafCDdsS2lSuna0yaye/rrTwS1phxbcrZvrm
6B9LHZYH1Ol/So5hdV9FlpkghzHXP+ZYNN+bjurZsVO19n6hMqJWjEAYkJ+smpIXVGOjR2PoEHgo
ivqUmFE9BbSRwifU2ax/HEtkwKB6qnS7qs7be6CgVRokEN6f7C4y/gmjoX/JnCz8t888mDwU38vi
FiXT6E0gnvqLyqQW7h0p6+i5rOhyBkVGHoASUIqIRJqj0vhQGn04PKTqUP1wFlWEAHkLqr+14cWN
r+RtDoWk06foOFEuFLvEa1V5rLOy/TFPonHvYy1Oa99SXB1H0THx4gNJYmR+dudQeicktpLYp5Jk
37uo97xS7azSQ2t6Jdgn3u+gsd0amTpw80kwweU/wYWRcg9WEv+fNLWFIDlbLgDHU1pkPmBTfbOA
R33vhD5kD0wq3gG/drv9PITxXYhJELYig9oNzxPyJP1unttp3DdhVv8SYWi2hHvqAAUndLr8taN5
qL/WUWWMgdm3mvMSuk34YzBJb5876tr9vatmOLs5ogvjIzSiJKcgM/UNnu/VNAdCFKopfW+2JNuc
Ztv3RtINCeDQqsU+VYioOF6RmODoS23cdXTbq0M6xhq5mIctAQBf2kpBqmKQ7Nt6r731pSyGr5qo
Tf0xGqe0ezZY/jcqOFX/w4wdb0CPx2v16hbuyfBpEZCovkUD5q4nOrEzdbWhEcNeiWDj/Nu1UTr8
B5/QtB9aj7rxoTCLcvKxWJN3lZp40E5z2OJ8onr8bmWt9yjMsLHuM4hT432X9woReRPnYzBg1mtF
u1BPwocZ4GBxx3+Y7+U41KMduHNOdTInVlL8aSBWuME3QEv+KawsDmaaY/IW9sRArAnNaIaKgDeZ
b0XF7Owwv6qdp67N4IFhB966UNHUFjh0Uw+PMOVm7Zb0RznafWp5x7gUVbqTkW3kYESnpD+UnsyK
ezSLpuFgRG4b3dqzN80vvSm85oH5htVrmqbYA7V5Y8pHrdbtL6aUkbY3C1n8koqnxRth6FXQz6sN
ioPiCqBOnDVXYaFBuURk6jA9YfdrncLMTXBQZv/tkj6Uwx0MZS05hpCMtvAMV88XfSr4AiqtHKB+
1ppXA8IalwgSvCc7L5WfWRW9SEoWyU7HlbzdCP+uHmfkeBboJM2/JX9bQ4dUsxsjKzfcp7Lsq0Ml
5uJHTGqD5e9kWU+6bKbdx+/ldbRNP4Iu1TIzcOlgKC6fS+TbCL2wfXqGnuDuEelQHxA5K392sa09
aE073sH5NI7abPVT0LpdWPtjb759/CvWmRU9bhAr1C651Zee2bIsf+SQCU3OIq6c4lmfjErHQIkm
mIZlyg+lytNDA4Q55VBZzfhZNkMHuqno/rojZYHHJx4CekBd/koYqKi0NAW2nz9roqvDg5rq4y8l
72hSQIxE+CimJ7CRT14XUkEDg8t3mTEJLfnO5bQ1RXStyS0B7Xax+7DCcpeCG/1ct7gQ+ei5ioeh
RNJmN7V5+0NUIV5utjnFhCYUezcC8ne2HhBlE8FPOD/0BFffIA1NKoZ6OT65A0TJCdWcAECkNH3U
QJ2TJ5VoA+3xzrmiBUh+B1QIUMFa16tMVGfOQbE+WSKH4lnH1k1hZMM/k6zCLV+e9eWxbDD6+5RD
FitMMKaXK22nLrYnblQ9d1Ago51nSA+5lzrKHmESy09x1zRf6D8Wvz7e1y5/7Z/5BsNCXKXpiJ3T
4mG3Sh9jaK5T0+ji2ZWDHj7CkmE/cRDb82zE0VFEsC53RUm+9dlwu+L88ejrBV5G52Dj6UaGhRTk
ansR3YW9ELl8pggU5kFRVs4py/X+1m77sd+4SNbbB3jpQjYC8giWgKxiOeJ/HGFnxpPXRh/yWR8k
oq3UpvDsMfXR3dNG03+YMK/jjSGvuml08knLgX8jtwfTZV0DnRLsR+IGWnmhGDqHo1Any/ALu4SB
Tw2oiG4ARw7aP5U6EqsTz8/eDrwMVJtIp/PZuJE2BWObOagzwybsMdxO3fQQskifLCO0eWCNSGmD
uHDHz2TYvXfA/qUWQWUMQ/8TYst4nqB+fM072NfPH3+96y3L5KDskDjRxGVxLxfUs/grdbeUL10h
xH8LVPFTQ37wkslxCpSxte+TeUj/+XjQK0wnA9JBcheOGkp73AWXoxZd5IrZLauXQvUaERRNWERB
5yQRDcbOsW7hJo87TJOK6FBMjeXcuZro0aFRGuNoQIEUvmZ3kziSzo433kSUc6NPihyfPv6dy2N/
ebDQA13IiUS39qLjdvkzEws8TFa3+jOmEEI9ZNRK5NHI5ZZx0fURYhyPZV2EsADzrj6CJquIerOh
P/d1m06onTo/LQBnSaD1Kk2Ov58UlyHzIYXl8K7Pa5EJs8Uc/VkplWRHg62MbyGG1dPGu/PepP4c
Z7V4naul+aCG+jO5QO0GlQcMwS/7dgp3dH3AkX08rfeGw7lnYSQDvb7qeYuxcQT6GcYzXjclIZtI
7i0ryf9VYySHN8a63hcUvhdBH+5dhlyjD5K0lBBIdTINKBFfB0WEtt9T1Xz92ylR1YdqhdYArWRi
w8vtV9eq3qT0kF+isdYqQhU582zSawuStNF/fDzY1SNCLZBHC0QHCH5ClNXNaptRp7l1lrwYEIWa
XVyU3g8Sv+LNcjtz+gRILHnByEf8NyMxMmxEBVe30DI4+ENEo+Fy815fzhSwgDFn1CNeyJqS0vfQ
GjF2ZeJ6fhpGeXiUIitvtdCeN0p1700aLUEiYLBwizTT5biJW1pJ6zTpSyybkFaOV5v7Ehmqlzmd
xUuVLWk93mF24ptWbf/1YwaAgTIKgDE0BK6FGx3o/Ao+EPlLkVIsNYYM0YSxVL6bbS1uu7jdqsld
HZFlPEJrNi3YXuQpL2cLtDOMC1CFL6ZWuspdPGiFOIxdmAOeycppS1Ts6pRA5VuQV9ASFxK0u7po
dLtxdEKv/gV5FQnnPivMn96M6sXHG/d3dfziljYoYABXXmzsbeBPq5DSNOOcd7aYXlC7S9tvBUha
ZzfXbpTu0qbvPts5lbQbvbO9EH0H2qwFHPO6rlEH8Ka73EkQccvtoZ1vwsSS9k5aYnL3WR+2Q0zW
C93rrrbrvHlBA07cVKraaD5w7K4Isn6G6dLoSHHrvizJ6OVRz/KEEo0o7deqa9LvcdJGWxqYVx9y
MXe3gTYuhCw64auLoSGSc2QYdy+zrTigMUbnTZvc+FjbXbORD18PhUsZ5VTkW1Xwqus7aJj1aEA0
pHmxvVi+xHHm6Si7tE/dCGb2sPElr3fMkvhC2DERoeRDrr4kcNuE1FFvXroZT9VjOLb5jTPAzQvM
MJHNf54qMZQG3zJbx9joxDOA/5m6+TxS7NDCFmEav5xnzDfU1lFOk1rUOjok7QhooI9MsUd7Z/4X
DSk6Ea3d6f9ZRGs39A4mcVBk1pqQzOMWTaguUYsNPMvVVbPQhD1CVnJQwuS1JCxHvMmQFu5eNKft
+0BrRHTkJ3VfRr2pzpPuCGSHivGYUnXeuF2XZbs8IHw9xHQ5iVTIryJ0zSvqKKyn7kXE1PICLRc0
znFdNrugSdS6PRZxNCcbg15d6ctppHkIbwi0DECpy8umqwkqHaHLF63WuvGo0NEEkyJSaewI14aH
Mk20Q97iJ/rxJnpvXNqH9NOIBuDiXJ0NK0LSqulfdKNNZ5+vqt7FxnzrQs/52pMfJ8SO+lZF5eqY
LNEhRom0a1WHCM64nG0fj00qrVB5KTtqmn7pAePwvV7Ji0M4OLnYfzzJq5yeniVq6qCawWWYXOur
WYI1AtVWTvHrBFT9PqlpRWvxkH6i0vcZB4IjEnvaY5u27QOFOuumY8oPKHlsKYyu2aGgnaGf0UjE
PZ3qAnvsct6j4gE2EHpx9pA2sn0znJDdFTYeCIiMtcO3pQpy63UZpdammIxo30ge+tvRTkrjgNw2
+KCiF8mPdhbKGyVhsznYojEtfxQwcn2jmIAbUZIx7hDNrlNaSLH9WeiUyDa2zW8Rxj8PyTITOCFc
PEBagXitQoHakx04miE7gxttQLHoKTICgjAI7aYBLBKkxWm3VLgeACqk8aLa7dwWRhS+RFY1ndrB
HL4bKhT8nR3CQdohF2UfdFXJgzou/vv486/3+PJbCXIRNlUBoiGgcrnqPTV/4F6NONu5prwh59o/
KNRPAyNMnH0cttmNsMJi43a+quH9HpU9TufYAU1tL7/qj9x71DNtFkBrz2BO89uxNiD1Gkl3nw6a
/Uk1yvmfjCvwpuYhuRujvAiSqUq//vXMSRyZOEkZxJn1OZNjofIAd82ZkmHnY3widsgx5l95DMYH
A1Dbjkx3S1tgfXUzcWA//IMwMsXhNZFAM3PP1GvKKT1Ntz3uo2ip4JR9G8f6azx1862VV4pfFlO/
sSnXF/dCWzUWgCd1X2+Z9+WKe5UFXbathjOLO9zK1ohuw1FV9qNQvxfCbf8yGl6GQ76Xwij1K1KA
1WHWo7SVMYivs0fL4MaxU92vJ3fcVQ5KaxH+2adW6sVpwAhuY6JX9xlDUwiAD0NFAMD+uj6splif
j4mcziL0+rtuLoqdo5hekKKX8aqGanYQ0E5pENF15ZF2p10bD/rNqPz1Tf77l/BME2JRqwVQdbnm
EKProhrkeA7HSf8lKWXeWEaTntu63rK6/V0PvLxzluCY0j654e8C0+VYWZ8odm4hmOz1o4dGXzLP
uML3UQs5YXbc2M8FRHsfFA4yhQliZT+6XtOEL/uRjx9XXvza4BJWBF2Y1o+GAAqxS8RoKHdZMRTf
LCvPNfqWWmlC2kL2iFwmtF4/PpHLpljPgTIbhQQOCdoEq1vBdSf6XdIaz6zplPqT0JTKb0OKM2Zo
NN8+HmzZ8JeDoU/OHU0JkNybXsnlgllRT6PK6LRzAbE30A2lByPoRBhLTiodzSbWjrh3AVbJ9DkK
JGDcLx//gOsTiaoScOTfswXbsEqh8oVR2Lqpfh6ihZKm29WnophUfxCq/R82u1uuFNc3/W8VJ5Ne
FIuLutzlhBfdzzkmojsr0g33tpPRoWTQPTBz76BEItq5MRKA/49JIhtAhoimMPnx5aB23LpKYkr9
LHgJj3QD89uiK+SDNUuxxzNwC2V6vYVAVS9VVnYR4K+rS11CmpmJDs7RlGdv7dxKkMKUI04oplra
Rrr43hYyAc7rC0yE471c9n+8YvY802vPWuPslI0W34jOW2gDvdc0PndwiIKg7Ac/Moe03mt54Xwp
0LHcct+5+qy/m3yE44tGwKJLdvkjwHSjzOcZ9hlXSwJSBGOV40SqF1hRpU4+jWjxALFty3Ht6iFb
fAoXdQbC4uUZX13whWK5g2XV5rmcQyTotZ4Wf2J5+i5NFevsNH1/77QwJlzwtTd/uae8ZVQ00YDL
oEaxDlg50YpCGG6dRZmk33IEke68KXROptDL/ZCILcmCq4O6jEeJEyKegS7OWkfdRRJ24kG1zmZq
llyhzihSX0/T5MHt0cBs6nyrgXv9TUFLwqdEJoELAk7v5TdNMbPTQs7qGRrz8Lo0ux8NNO4OitbU
uzwu+9emKO2tuPWdUckFoFOhDLOQ3JZ1+GM7Z8U85E0XK+cpcV69OAqDStO6XYFoJrKz0vhVqHJT
X+zqwHIFL4bCBERERRSuLwcFD56bPUoDZzfvi+/oXfAmGbV47XvHef1431xv2WUoigHEfES65uou
cjPVbAAhKufQTtR7McTiaIyx+dZga/w8mGYd9BKmFfFiOG3cFO9sITCZC6GPP3mkV5FA1YtOG5M4
ejOmKJvAwabK985TivqXjuydvlMrI2yOH0/3nTEhgy/sAG4oHtTVJprqNKeH2cRvZiqq/9xyQhQa
kZ/TpE0qEGTowX9715MiI2vErUDyCmFwNaA5epBphB5j+REV2GLo8eswCvm1FXS6FATcNu6Bd7YO
WSsdcOBzpBBrVg8aN0YxR4Z3ngTQcQIXsspA6TILnVCTe2fjG743HPaSS1904Xbbq52K6FAbTYYT
ntvSyPZWTRfTV/VQvdGbIa831vKdwZauJEa38C9pyK7SMpHZgnAuAcNldQW1xrhXniGvjGMQJvXP
v94oJmEXlY6F8eus8Ye0QTvgfHn8lutVJgPAA0l/16alo++aGYeI3Wxl8GD+H4PS5yU2BkLBdX55
7lOvzMexcJRzw+jlScYtQqGJ26pNkOd04WBxJ+Lv30oIztSRF/wIPOJ12im8pI0xwMDwJ8F8MACq
ppQHyEbKcU7HWnwWbf85K8tqQ6v++mMCBCIsWXYrwNL1A6IVTULCVeCqRGd99mscRgKUtHlQtOnv
Nw5jccXwYJEQWOsGvl5p2ZwNdfJGL06/tUppHIBIdJ8Rnq429uj1BbMMhWDL8jpi/ry8J3+8FwjX
mpMhmuQthY/9he06fW0XZpSmt+1nfWLQj7fMu8v4x3jL/f7HeCqy7gpKQfGbAH1T+5XTT6hz63aq
3LhpaW/cLtevIbOD+4rzytJLXbuNNYrGBW0wO4FiNabzEbrSDjCW0o8zt3qYG3e6LwEHvfz1JMmb
yVs1MOZQcVaXKAiPmP6SnbwlaZ/cIBzsvY2uUe3VWNkkwryzoKTJKLviu0VNYH2jCVvq9hDr2CYx
rVdPAIDMQweZ5bTKt9Dz747Fm6stVwwiQ6sLrWY/FM0wx28TmjCfYCUqn3MgJiAK262c472h4Cwv
olk8REztcp949ZRTUFPitzleHO3rtgXxaXVDGwVcoM6W5fE7x4BZgdtGvnDR511tS1CzotPtLH1r
LFv7Yg/V6xDbyo2tddpLMnTd08cbZPnrLvJWQOl/Drea3WRXsRVFaYz51AwMHGh1cSj0YfC+ua1d
P3qRUKuXdhCW62f8oP3Ho29Mdh17K0lHwQc86ZvdJz2Zq977IU/+FwWMdRDimBL8/XjcnLyEC+uC
MuXltyzD0B3Mbk7fvMYd7jMvVZ4j1+n3XoaidTMW1lb1/b0J4giF5rJL/Zb/XQ5YSb0qeUGSt37y
wmd11MvPlY2CkATcejvbfbeBKXvvcyLLDd+OLBmx59Xn9EwEGXtpEaVRhjT8tkt6pMemuB72Jcjk
+cbratUB1D+iB0z1XG405d6bL7Rzj4AGeD6mRpfz7RVH0tDhmnOFOQDYFsQZk1Ofi1KtfrIaysa1
+t7hRDKRfBnMKK2c5d//cYnnuYJJSLuY3Iimf8qHjqzcMJP01o7mMtkIMt4dzNNJZ5D1IpEyLwcb
Xa/PRheDv0rB4u+xkX19q1diEg8jEsIbXbnrwiMGT2Ae4EHxaCxyUJejFbWhDRiapm9FJfIwQBKw
gJswJpZPv2eW/hjV+TcXkH+gxwsLEM97+M+6ln3C3sO7/fjgvPN8gQKmDspag8JYE+zLssz7Phcc
HK2yrUc0mMYWzkjoHYaQne1rfRcnNxSBxJZWzu8jsrqhiOh4pMDOgM9dE6VCiYBo3snsLS2hmezq
UE6vph02gd1mnumb3Pv8uXSZ/TapxBniclntRml5D7hX9J+lLqqNa2T50OufhFsfB3cJjihLX34a
QxRopONG81aiMDgF8IhovEN03VKKfOc0Yb+M1TToE5WkdjVONCbICcSILemmGEklVSU9Qj7AgNSd
ivlXV7fO6ePv/M79wa2IOCW9BCBS64KXni3C7eg2v+VREd5PKLSPoP+gOfuhPv9Mag+LnFBrIaC7
zgaJ+Z3JknTRNyTOBIR3lTfYMQIks1m8GX35VreqpB9sJ/UuypXyNMX25t38zleko0bBFNwz8coa
q4CMQItBscfqpkWHXV/tsXlrOE5y49547yiDIKI0Ac1vwRcvq/7HLdWlhtXk9Vy8NSi0w9+EjzW1
s/6LqlR0B90+uaFoI4MZ5UArWHorQebN6SHVlOn14+971SqzsUAjZSANXPQJySEuf8qgjWqnppN2
Lpfcm3MbasfedhJKxK7lW3k847wLjxT/lWyMbrJ8Nl/oG28l9+t9tvyMRZsauWQUaq66s4UUkYLz
iXYOGyU7Gp2afBVqEe+rnuBqDB0tDqaucv9VSw+Z1r9fA+IrsmG0ccCUrcsnwu4nffR6/Vyo7lD4
eidcLWCtw4NX9U0fGLCYbtTSKMLbOk9R7+janGyyMNIt2d+rPgvrAHQF2Yz/Qc7Xn2M0J7XL0kw9
V0lERGIWWUFOXldF/WQOZR1x7rDPu48UWy9eGrx7hrvO0CYN5bBWcY64GcwV4DAFXJyMmiYMlDTp
fihmb1NUzG1jHAIofeEQaCMyqIvnEd5QdGVL0o+PV3V9fJeZkLYt2TC6R+gQXG6svpr0AVkL7YzY
93Rsmrlwj1JL3PxuMFO3Bv0iE3frRV4/S78H5Wwg/Ap7FMnRy0GTsO+iOC20M6fOi5+sqRlHFDeV
sCh9NJ609jZN6HL59YgZxMY2WkcDjG3z6ZZu5ALFXUMt8U5LKG3o+jm1cVu7cQdl/K+mpFXs/o+z
89qR2+ja9RURYA6n7DSjURqlpnRCyLbEnIvx6vdT+oB/qzlEE5IPbMMCvLqKFVat9YZpLpLT/dnd
2re8HmHtgpeh3rA+HY1lGCmsjMY17ZbqfayaxVEN6x6jMXI7/jU+mczzB21AM/LUTrhc5Hpr7+Qk
G7sW2iwCRwArYB+v2bqLOU0NmFPjmoXz4qFZojTHetKfcEdptdNkeV3qd4ZTvYYcuYei3VhffGhe
e8y3ZE6vzlCEvkGrLJN57YtUe2N1U9oeXD1WPs1eYhuH0LHr4/0534xInwn0nkXb2V0trjLXGxJW
wwRVYLXeq6RIAX51cWgGI15aXyneN3sKC5sTjIMRdyC1OnrOt+u5zTCQHJLQvA7jGM3YNNRg3QXc
f9MPIeW+FouXowkzmWGQI0K+s4W3ogPZAfwO8w+Q2yrdsOO2qUx6y1evGIf4jC+G4z1KccToWFdD
+MNuoCgd41ag794mU7+nnSb//7+nVXJHScFcSDEITLDAbkdvhFVadHqsXXuElaZPTmvk7029Mg9m
LfLoHE598k0RQ9G/BeQ8fuw8oJTn+99840AhspSR4m7i06/eLzlqOzWMCq6GthWA+BvzndM1zlt1
CrX4hHkNnTCjht+4c5hsxuVVCrpZl88n43bofTGOM/RD4woDNPzgAt7BKM4C0aMPYXKMxNR8j0Ys
d3e++NYSB9vAVUjlBu+DVdg6HwdKGKZxnWcUqkrf7PvsAcY/CBaFxr2Os5MSip2zbDsoTT78Xyhz
rLNntYC32iIVeF0a03vW07w8DTBLL1rCgEe9a3a+6dayBj7iQH6CFU/57XZu0eGLXDQWDAz9VOdz
L0ovflvqrS4Q4i7EQE/TGsfHfqJeNTZDtXNmbo0W3BV3EwxKqc9zG51vrqj1IMxramQIiXrI7w1H
uxyn4eToCkyKOUy0vzksQa2g/waKQ9LrVkHbrseyDgdAhR5c6w/aPEGN7TBAOQgNhUu3wsZ8ZwnL
gax3L0uF5wMyoyhIrdaS6nUu/TjWkp6Zentox0mtz1o3tfkBd3HR7XzVzXmVwhGckpyV63ltRuHo
k9Wa18aKlo96rvTsWSX91o1R159yx4r3ag1bxxNQVUruPBcoOa7WEQooCWjFzr6WmhU+6XWPkWE1
VW+atg2UOs0vmjZkLvXqRfeLMKx3BrxxRMCBgNHG2ShLV6v5pTstHDwi7Cvk88m+YFRjI1SlmOO1
LaelfbCVVs2OJrZ/+U7kjamm/UadkCRHwvpWbwYkQwAO5459HZXKOC0KQNmiqGzvwdML+ye/w94T
tNuOSFOFdcTLd30TWIXL6mk0++raCtoHCAK0UHNRap/UsAkwJL388bGPD4aHeBPZDaSW1X5J8RGv
kERxrpWtphfs0BZajMivnWLPWmLfwTnrTHPlL3JmqaikU6gDKo7O+O02xa0zc0XtOtdmNNTk1FhG
NiDB6f1U0qjHXtUejZ1PubGGwQsCnSG7AKC7xpDNxqKyihIHT+oxwjkvn9L4n7pPi/ioDn2onA2k
+pWLZy6V4/fQJHh0lHP950cF5x4gYWpJVCrXJfXJneCqJqZ9FbNuYJvZieJLW5DYvhUFvdKdaFuL
CXIJKToVJKoo+u0sx+OcWVWeOVfcNd8vYrR9BZfZ1rfS8EPfz9oeB2vjIARoTZkZdp5F1NV2aXVQ
/XnZOFeXExc7Pa0VT0UzjMnBjMReF2vrVOCghyAFbY665Cotpj44I9thOVf8WZfPcTEkwgf2lgyX
KF2mB/Ch3amOwnGvsC0HsTrtEcd3JOKNhjntyNtJNfQp7xHcsq745proNVIpMv3SRVjy/s7c+ngc
OUC9pK4qG+U2TtRNHsLzpnXN8iIysSEes/mQ2BFad0qSp49zWoudPfKiXMMhgAIXxGyakbw5TDnn
v5Vr7Nqs0MRxresQYcV7tOaoELxfM8c5oUXt1oe5Qr3naDR5/sor0hn/rELTfeToRYNkkeLNOznE
RgZDPs4jk20rHRBWiXGUYaRtiMi6GkDqPhZaOzwpYan2D3XtLc4JA+G0OBVRnse+q2NZeLj/DbYW
NM8B0kPWNQt7taC7RNGyrq3Mq2b0EmGMup2D2k9ZW8fUiPBh+PNwEMEYJoOVFjK3008zqmNb9sY1
r/DKeDCMZmoudQnO/Y0JbWZPhWBrcgFHgHiDSgQKbLWD0qqxnNzorevoVFHpD9X0MOA9/E9ZFM5n
y+vVd02opM9O4y0/7w90a20DbXERl0OuGN2z24EKtyoLZKCdKw7t1N5wh/TZcek3INUJ4CFEF+7H
e3lWUKORQFjK+ACy1mXIqGpKWAMxE2uEmBBGqGA9afMyZIelj7p/QoRse/LxhVLz/cAvBwoqlgXE
cUH1GGjh7UCl1DlfO7euhQedEGegdDmOEXC7Dzp8t+oB4E1l75STXy5aHu7cMuxl+Gi8qG9joq4z
23UJKqJbkvFSIT1uQ/RzrYujp0LZGeDL0xDQphRzk6MDFbY6pWDaW12HEfM11+v2bOn03fi7Nuw5
+WwNivoKNzflarlgbwdlTEVsKWFuX4uYLPGol1wwn1sPQ5m6h2r48MefTRJAAWTyeJHt0ttojd7l
ZhlFSVBaavYu6kSSnrK6wMnY7fvqYM6LCHeW6Eadi/cvEDMJqIGbtV4q7uiKHvnWKLBxCCufqpkb
7hBWleXhWj9EZ6tSNP2V1+RW9eg6lD/9dC7ElzAV/fX+6F+eC/IlLj+nzcuR9tPt6JMZpBhcqSjQ
Q1QH5tgS4YEEw/7UChMYwFSm78nAq49UAfesTzY+MwcfN4/MVmhurvaL0XR2npu2cp1AAD6ZSjO/
KjJH+SiAKFzuj3JjaxKKfFCeCag2r5KjPOvyBZu8KKg0xJbGaozee2k4H/sl/0iR3Pp0P5yctNu0
AcEXQvEMl2/xdemdR4ZaDHOmXPMyRmgeEdNpPhUwA5OT2WnphFztDDwmcqa982Bji9IYJ0nypK0P
bNzbz9n10awgih4HfVjP9jkbxsi5oE5m/cWEApQEZouyDR2W1bfDeoobJbaSAF2I4gLZDTksDc5B
7i7UOBJLoT57f063PiFJCv0aWky0dlYja8n5vHQykkDAvhnPCT3L8uIhThE/AMF12kfeas1On3Dr
OwLy+Z+sL6fR6tIsshA5UpR4Al0YzusRSWTMxEL1gLCe92z3VnvqzMLemdqtbSExbxDyJQlo3X9X
FrDZOuzpIIbONUHAr6pHPTGK5w6szM6JvhmLO5m+HZgf2u+3yyWFcoz0tQb6NB+b92qm1odwLDrv
WPWjWu4MbGttsie4I1me+ovnbuloEVYscRJkuii+qxoaW1hpJk15vL9StgYFERRMDY1Wnp3yq/6W
2Hbx0nZGVnjXPHGGc1ZVTngwUC0zHq156Zydvb4VTTZleGXyqCZ/v43mZqKfI6G5V8+erI/jkjQ/
y3q2loNWknnsDG1rCkEKY33NyKigr75XrS8DGkOJd3VTtTjPWTar5zxU9fR0fwq3bgXZ8JEQEJbH
erNJ6oOb9Xl4pSiPtYIXOckbSsnum0UDWFeAOS0HsBl5m3yPJk/9U5cmAgNNJtWQ5UT7BbgWjR7U
NJdGuWaL5xa+YnTDqdYbRCK7AYLl5DVnU6jJRR042U9F2ZWf749/a+NTkeGYAZ9Gsiy/w29LSIvi
rEbsU7nGfR2+CeGEvMnMKH1dWkt+tCKbpkVbGDubcTMrYHvQl8CiitRntXClorxahXxdKolt9gbz
ltDvYNwal7yzTN0PS2R6XD8dUBF8op1TvA2tsEP1XF26H/cn4JcZ1PoKo+pI04dknFLn6uiLKEgO
tVeF1yLPOYVapvsB8mcdHoYca0N18KDPaxn2xtZsXRRQisVhMmbtFNLUmQ+502THxir34OsvcDLy
usF3ENkOA3QSB8ntl6FLlOsoItnXyklK9aMyAfiig9T2wwmRVeer3fdpjuQxZHAKwl08nZQcDJmf
Zsb8ydCTMj9E3eLsifpsbBh2CXmRtOewyY1vf1biVF5oWFF4rdQaVU9vLnrvMJsZBXGAxNAzGmdK
v6qdUotXetNm+eP977VxOzpw3yVKlMyDEvRt/GmZM7dT8CGZpw4GeuL1R7t1y4OJ8iMAE9wYdhar
nOfV+pB25/Kp9cvvfbU+nE4Tqk6d8tqD7Cn+Mct6CPRqDB+auVG9N+ks0uIDlAbLfq+l+ugdmiXa
O+g3dincXAQ46NPK1H016ciHOANaw8o1SZcwPjalp5KyNuAr/xul09OBtwquS1Q22j0BgM3QgCtg
iSDW84InMnTd2A0dvAaUDLvxITdoEOOFYCzts50k049xMVOShbTFG+H+l946JTia/3/o9dmkI1qI
zVQUpNMwnNw+Sg+1GlrnKka/+sGxMudnA2/hbWeW7QW/6jg9LXarnO7/DDm36+/PsOEDyPqFsT6r
8rAA/5wZylWfJS+4nk3juas1XCWozGeX+8G2dhdxeOSiw8TQVx/aSiy1aaMxDgYIkeoHVS91xZ80
CGzHwcyiJ7MTbvYDeux4Keuy03fCb20uUjE6IraERq9JoM6CdGHVNlEQtiI9e3WRvlvKsqEgVrYf
U4Bb9s41v1Gbo3wgLaOlqo4U3LvdziqCKgMV8jSIFhS1/QEJxQd9aPLxs14XUYfzd2YuaF6l7kyv
q0Ix/lCWyO2iN+0mPc3rAb+OPy5YSeIt7ydodhiTrkUPlgY6VrXUUeBA8X0YDS88GnNnHRu73JO1
2FpcoC+gKQGzoXK0SnMULIcNZj0KEPvPvqDvw2tCxyjG18Tg/HlHjxCyUiRJUXBgV4trXiKyjbQO
r6Oqj/ijZEY8n0eli5aTY6XLnozD1mJCBx7xIPmg4Cq7/bRdpiNkHI3hNSrBjxxBYiHwXSnLlCJO
rAzfqKz20c6ZsRlTpvjITpEVr3NUvcPdoZLvUaspeP46enbM6tp9j088BlnhXO1smI3LgVcv2jMS
dA9MajWlZqvPqgLx5Op0RXwg9PIKEmb12C/1QzcP3qfSSJyzkSkjpsEVJOOd/bOxfvA9lOJtqFRQ
uZen92/pWw2hJ3SdLgqENqcPXT+LJ5yVNFoGTbiHs9s4m6jq2RD4iEQbZLVVkUZxRCF6hYuwasu3
TqQ4/9m6iLApno048RsX4yBEzRoHLfqu/mOwPwkRQqdSHhH4sGxM3441jKZiQmaAb1tr4yVvHQOF
TFR2/XoS/SuNEe+13bdmV9bKpCrHLy7zbcRIL0wtT0IQpVZqfMvdcXm/xIv5veQ8/O/+wb8ZCrYy
py7KdGgP3IaynajvDK9Ngz6JlfDAwwAqEe2lsfYnNW92iqlbn5LKLenu/2pzq2jImKYTjrBw+pbe
wAiltgr1vY184vi5XRLHOyzeMBT/hprWXVor8szn+6Pd2KZUrcnf5PnA6l1tm7oLsX7F+TZABn6O
/Jim7E9zLsxPjtFZw7mwp3ivN7s5wTQbMegA5wf3/3aCf532WqakgVna8wS5jy4B6cSQL+/CdNJ2
5CO2ogFElDqHUrdo3aMMxdQa2GNmAJ8nwIvSg2Bx3hWFW+j/oPJq7pRZt8PRA4bOCyvcWF0jOZKq
8ag6aVCZoK39kUOpPIquWh4ap4r3ngB70VaHTqh7YaVFSRoYosiW57lZ2vApwYL2P1fE8+n+UtkK
BmyAWoBKoRGWxu13s9JkMQcFdiTC0aH4MKV56tLfgFv3rAsvtHYukK2dQadQkgCAJgJpvg1XiKZS
5nZOApCCQ+FbKHf7emlrlY8Ck51eotH1KsPXi6H7T827UfzFzsCJEGk6idijrHobv0Y8pYqwiQ66
rnW+d87sXLR0zE6V0hnPvAOVvVN9c35/Ne3JvlB2XlUbhWn3CUW4LBi1Vl2OXqYUtq/H8TBi29s4
ewjfzXB4JaMLCTPgBexzwDNN1PTTAzvGDBAPbE16PqlOcRDu2O70WeWeXqXueNvyUvyVuMPpv53M
ORRdKfIUc+t+dJsndU4W42kcuz0Fuo3jjCWK/Y6EhEFiXK1RrqpoaBujCMJisvOzlphWOvnJ2M5n
q1GW5VXl5Ga2szE2g9LNkSViWmLrXH00YqcZJI+mn8KSWslkxngi9dPYHUWVGfZZW9pyjymz8fk4
skmKObpl/WaNmQLzYumNmgWK1caV9J1Ne7PlKRrWydGKS4Sc7m//jf0IJgE9bNrVNE7WL19NROgU
4+4RLEVVfjAXWiyHKVns/mA1nHlvPIz6tEscjuyRSSzzHthkMz4ykWghUGRV19fGMtnI4YR1HlDu
KJqzVYv55GSIxr7B8idrDvGko0zmR3WouodWKQb3y/0J2JpxZA3JoemikeWtDiQP3KZIwhYKTdRY
rxOtLD+TuIehn6ri+/1QW9uFxpgsJvNMeFHgVUxBrbJfyqAMI4xIihnBo1PnkILcj7M5JMAYNLuA
FfKmvt2WVWvz/BBOGUSxa/3TS/8vu+vLY5WWUN7+IhZVf0gplI0gTt/GKnJhw7/1imAw8ogIzhRA
4HQcH7WKPVzd5rhc8Pzc9zwF1mCsCNRv35dmHjSZlWmPWTZ2F1GylS5aG5ef7g9MXrLrsw0EieQ5
kca9sDfA8iSGWVQXQTakNmBBRDtcNcrfZWNpAvWaph+taUyP94NujhCQJkrR7AUqprez2TrZUvW5
DfEJCdPXucj7/2arHZArFIqlHu8H2zrg6A7RhOcMx5d3/ekmc8o1lZUPojh3Li0EHjxyAMtg9IZY
LCxfIDN7yrBbI0QGW+dVJ9Gt62/o0cdEkQpql6u2VeIjloYrC3CHpzpyrJ0sfDMWly6O9cgkseFu
Z5Pqka2HS1jgYT6O5cEGxXuqrLFAyMeI/5QqLW8IA1FWpJJ5YNDBuQ2WmE7i2tjFBUbfWcXZoMZS
+GmMACUCFLH7isfbniTK1gf8PeRqtbj0nes6Gsug6BS7f53kxvBNj/O2wbRP7T+MTa+e/nzJUEUC
nG2C6+VlfDvItBFDN+aiCjBMiw5d7E1vQyXRKDhA237Etqr8+BcBeVBwiMGfIW+8DQjGZ6lRva2C
2ImLC+BPKPdVrVAWN4vXXBl7yJvNJfNbvNVXHLFDys2orILeicrwMC5tm8n8tMRsrXZ3yOdyg62P
GEq+VKawdKGEszqn546lEgEUCxy1aItja096fegqtzn8+SRyb1PaxugOwWK5jn4vYky910cUFYIW
ojPY2fh9ayQh3lOu91rM3o5OyNaogFaC5/yfZtcq2iLgy2i4EQUGhoH6KRdl/L1BNWsvVdpa/bzm
SVxw5+KeW63+MirRAOP8CFKnjZ6Lqgk/pkvXP2jD9KFsWmPnMNkLt/pYo6WAezNSJtG1suI8oKrv
V6WUSJxgpdZH2+n+4mmGKOX/smtIbGvYL/mlt/S6WSJtgeTM0Ukd42yHRdt8xJQGl5/7q2Tzu0nO
Lbqo0j9kNcBYKRt8HUaWfmg571OlT1o/a2pr54rbSvhY8DDi0DsAO74KA48jC7vZKoMeWEmIJV2s
9pe8toEskuG/FtbQhYc2jCv1TSld0e4Pcusr/h5dTsJvW0F1OpmuuKRGi6E+R/gCdOei0CrPzxxv
Uo8ebKadkFvzKicUpAKifWCUbkOWLR6QUPDKYIKJN150RRubczmozl/F4YUEXB3k9jqTb0RBuZkk
Pii0Uqn/9WDJ1O89yiR74L3NOZTYT6polILXHUJSPInn7dkJTVIoOPK1rzDrO+d56byNK0yn/uLS
YfHLVBapfDp0txPY1kuo8FqqAnMKMR/Px7A6zhGqf20jevsQW96eC/fmGsU4BUNdQ/bk5J//tkrK
BhffplOqAP2/9pVbLd2hpDj9EyVX48JbuHuGAoBwss7Nd399bmWdNCL/L/LqNdKKcoS0nNXB0qXu
SZnG+SFXwLlmXRlfEAqvrl4dKjs7fzMoeoeo5EL6ohV3O9wqsusoxtcyCOlvTr7Shq5fj27mp6Qy
R5VjvD+gA7N3LW1uDFrwvFMsSaJclbnqbKxptEYcOC4l/QvScY57WjqsGP9iTn+Ls/qa3qLyck9t
kpaxOdnNkPwL40jDE9mkp3tKurx5k0VC/KHqmMwHETqEZyCb6C+UXRJz7mt1ke+HpVAwA8CiWT03
xlQbrxMVyvfOsbqVuOAIQB2dO5GW7moyeTV0/dR6WWBacBD/Gbqsz96ovVXbSATRbNyT7976ePTL
SclA0YF4XSVKwpy4e2NRBm7eUtACrUxC2LSevVzuf72t04aOGtNJlUI6Xd8uTltDYWJKefQ5Gf5+
otKj5aGy2Q/n2q07ZOgto3/4i5CcM5A8qWm9gH0t+myoOC0XQdXVRfzOs2qj+DlUmuheRWJwxwPS
gEa7k19s4WQogOCvguoYekRrTDQN2MZREyT50naJrO/dEuvVmWyq0H5o5lAt+JHluX7pB5bdu3zM
NUzLoMoYeJ405hj3vlNNTntpG6xGX0Ny6T/fn5WtFSYVZWQnDq2iX7//t0OxE3aEgErICqshEGIy
g/LFnObzI4wG7+P9WFsnEjcYLUYWsyT53n50Xr+iTAwlD/qqmtujGsf1+FEXZhr6KhXrg5el31x3
KfY81LZWNcbaCLLxRqVTtLpqYkHxtEGuJhggwHpfQJYJJTlo6tROOyPcWtYAtgF9sLRhFK+WdTm1
QknruQiwyKzCI46u808tydUnkYXlN6vT5p19tDU03qV8QZc66gsFESeHiy7mhEWtFGJ6jsXS5pe2
csu/6O7T0APMQnWdIvT6VcMNZi1ZyatUZLmBDqnWJv2Dq859d+7iGfvZ+0tlcyLhRrNVkT2iSny7
VIp6QALAzqugFNN0SYB7PbmLDbgtwSrdOaTxNIV/M5Xo5cqeMKWstdJUm4FLUnWlDLQUq9vTUoV0
Dcw+r378xdBAgsmEjirNuraGONRU5oLHr60IvLRwXoVRmbRmMh50McX2EfeyXUdZubXWj1JK0Ehn
yP4IuM3VfGa4hs2jQbrqgMmz1BTPNey6uqOzuHN2GICqI5gVhg9FmtXvqavW/9wf9dbeR/IZJy8e
rJzBqz0IUpnTncp6oCYZkmShULX6nKUi+takNWgdFZ299Agn0/5yP/DWSpK4HClSRf9yrWWQzinX
JI//wK0U9USyrpu+PQgP5lpndZ87cFjLTpKwOVZ04aEzof/6YlOqdW0MGFAVgSidMT1nnnC8Vwo2
r+13JV3i9oB4BKhtv8j7bC/J3Y5NrUNCoTgRVhunyWtr1CreC4vRN18jKy2cJ48ePzgONy+/Tm7c
Gf5gAMTa6RptXSQQJwCPSEYkhYnbFabac2fPSkfFHSHR4VTFWTc9uTYH3wdvwUlmr0S9hYGiB26D
+UdYgEtltaLqDrMYN0upu7ej9sWa4kdz1Km6q5gnv46dNvvWpkP8KlWd9oueldFrUMvFR62fref7
K+zllP+SM/1lzMdzcF3e1TBKdhYwZwF6eM05NxTnyRXIpPhNm4atj2OGiQYhUnHv78d9ubKJ+6uG
xnUjL+/bGcdpwkoGXCgCwxnqi56bYXpi41rikCf9Ij91ne3koy+PERmSJwUKDmC91tB5B8d71cIH
NIDnitwcPcGf9ZgsyauiAV56Cid7EhdltGOycqVwD5bITOdyf9gbH54fASfV5TaXxNTVSkt4jpcI
ziWBk5I16kpbiX9LqIt+nXX2yUmS/I00Vodz7KhzkNgj/xEht/TIy6Bb9rBTL29gaC6mlK/Cb/Kl
JBGQe9GiO4ww6uTaDc+PWivO9IvSPVjNZiBor5TGpAOSucqeqlkFUwPyPGhiReSQlLJkPOdOjrLE
/QneCbS202n11raatCGQ4TUPCYWB9ORUVlLvfMit9ct+oQtDTRGS0Oo7uq2qQkWckqDLEE73qS6p
6sVcFGc8N7aVl2+zXN2VtnlZBGDVkAWycXgKAFa83TQNqEKljJAijSpcg5+W1Jj+8bQ8eovb+ZRf
8PuJKUaPy3Ap58bOdtKazbXLiKHugJ1HI2R1D+uJ1WtGg5K0GPrqi2PE4+shhtN8niJqMn7exYb5
NqoQ0zqlVEhNX5uG0S59N3S1H3jcij+VtqYoAcaQq0J2+15C8YSppmGI7VuQjlb5JVeXlv4G5IqT
XbCP/nxhgYDn3Uxhh+7UavAx+N9OW9IsEKMIpzeLhRDsI7X4ydsruGwtYdIr6XvG1QBR9PYrcy6G
GernjCoy7flYg2sUP3Oh1HudjJe3HkQDmReiYG9J65nbQGmud42jZABP9Bx5pLj6qgzi33mZnb85
ZwwCkDeyEV5gFvNQoefVW1nAzxhzxOulJKBDLf7P+dEMCSUOugpS3XUtb6YagwqIuEkDITr1YXBz
d74UpIlHMbbmKyu39Cd6+/2el9bW1fJ72FU9B7vusikdToMkjp35g1eNefK91bG09WsnrpO3mRsP
oa+PatNfBkVE79CwCO2ds2/rLkfhBXYkzXyAGsbqe9I4tfo6TgOktcrsGEWoLZSo33+Cotp2/tLj
IYiXWrco5/t7Y2shUeOh0Qi3iRR9tZCSfowrq9HTIAHD/ATQj5xBd5DDOlgTkPe/ifYLz8cuRI1o
tRO9eLatdJzSYIC+c2rmyfvoJfVM2WxKdp7EW9+VQjneINBrQfmstmI1lI1p1Sh5T3YcgvXVca/w
UU5MU4g2kaUfOscAIFpn+LL68HScg6rFpvvhz6cXOwYKzigHcWGvfkWr9f0ymGUcuKEV0QmfEq1+
ropkdHxjqCBv/kU48PkgbqEgOWt4WNSYs4ZHGrxJ28ja09SADn2ulwWMAS+8ZO9a2bpJST3+L9zq
c+oQegV2GYj4U8v5MVjql7FHCz5NhP0ZfHG6M7qtTUJXjPyaghGJ4OqNUcCm0Futgp3em1X+utBV
LA0pVOGueGlTT/nmhM1onWKltffkn7a2CZqtIHs4nuixrpIgrsF5glADctuyxw8DVkGQqZQ6P7ql
6v5Ffg2eES4lLU9JLbk9C8Q8ggttiRU32nhwI816guOg+sWYxsfYmZw/bhxLOAOPFonzY1ZX+RAS
T3NpZ0oULKZZTjh8o+9yVBCl+GPYKzgUFiZIYlIIZP5ux+WMggowYhtBJ5rkXdq2hSx0KBka2kLX
e31nWFuLk+NUkvHQloKtcRvOK4Yi7BvS9Ymez+xPi2l9V2YktFx3TL8sk7F7iG8tErB9OD1gvSlV
2G4jGhkvc1z3pDB1NJzzIfbqg5JV4mcBBEwc/3yrO9LKlk6WvDBX91YdxlHlAD8PYt1oi5M9q9Xs
64mSC7+ayj0R5a3JZEDgF2UdlYry7dBaRMb6KjERX7eq8VhKVohjR9nJluLFCw/cH/dHtxdvtSY1
aBpYvvO6cZBNeYfB3E+rDbPnskEqWkMec2cyt8NJpiQ0Kpmi3w6vnzRlUQxcJuLMsf8DCvbGmm0t
OZS9PeOJYA07J9nWSnGpwklYJriXNRq0sTH+0SitB4NdavOhRmPiU5eJ0LuQdxuP9+dy6+nBggTY
rrJcOD1vB6dXXjeOvNmDXGvUk07V66EGkP1kx6qn+K7RVY+or3n+0ujK9/uht+YVpjRVPCRNKc+s
Tuxq9HK1HZQsmIXxNVcmNfVtXCyfTG3S34hIza/3423dENSeQCnSVcBOW78dKlbynVUqE0B+x25+
8LNEeSyqDIlLuzIeyPJQzQtbfTndD7v1OXldwEYGs8gbWU7D780Mp0CswemBEvaT/jiNlGIOra0k
78q0VoqdtboZjCK/VB0DAr4u+yD/inO8GufgtIYuiNqaDWk5Q39qHbOfzn8xMspqUlaShqC5OmVy
NSlFil1okEWA6jvhFc+uktMy6ax4L5vY/Hg8anjRgAMnC76dxWKKimVotSyYlL5ZHhw3W77bdVy+
T2rd8sWcOYuvDxEe5ffHuBkXzrA0lIO/t8aQLG6C/aFr85aCTw/3rPQOntJEzzSukZuV0gy+Xcx7
ooebW+O3qKsTFeFXJ+XZxaM0bdqvZuW6b1lgy2VJDAxsC9DFzs4q3YwIZR5VNQmV9F7MrzK4/Tzz
LYdxgKOQG6X77Lp1+JoyU6FDeVscOC9/M7voeHAjQmSEJnv7VbUib2NbqHlQonruosbitf+VsUi+
Dkvm+XOsjedyRHNjJ+zGoce5SqHOASaDZMPqRB/Kkopkk2SB3Uwf0Pmqj4ObNajBDINWnGAox9dM
q6weK4A839NQk9/ututB74jKEgUz1LL5x+2YZ30ek7TsMkzYmvix4e0hXlWKk++1ljdWrmxtSKUm
OdB1Y9NukaogDINU7OKEkWZ4GsEFNf44DuLL6IEUKDNr/Hp/v2wcQODHUBCSpyz1X/nnv512bj+V
cBigL/E0mCo/zkU4v1ESqS9gVqKO/7x6QzhQLFIkifrvatlOVWZhRlizUVqY+p6WWtcYbNIeTWpj
d+Az5ZK60aniybj6ZoO2dNNQNHkQVhM1XK1KW+csptl3UpR2/KiJ9fB8fyI3P5/sXUgWIWgk+ee/
TaQSKYbVJtAzkhHNyA9gZBCBUog0n6IRGcRvbhOpA3qZOCPt5OJbKxQUM3tSUn7Jx29DgxMFGz7A
lUSOyZV0lLhujlkSDQ9/PsTf46xm1R2yxUVZOqdXEDWHSTTRR3D2zamvl+yhiBPtiNpO8s/9oJuD
oxME64VnFK2h28EBrV3G2TAAeXiY9r7LskYfnu047Y7346zOGK5E/uJNTx7BV3zB/mo8cg0Fea+v
OY09X/q/+lxP7WHOqsfEipRDtPTU5K0o2UF3bAdmS9Dqx6VkfSvHBuRsc7Dsr8qIJtKUDOWD4xWO
X5be5KOMfBrG9ju6acXOk0pbzSwjBlBCUJl5MLfr1o819Ill0jf+ZkLIrD8NRezh+MQT9bOBsUnu
V1bqWmdc4Ubz3BRm4xxrcPPaUXJViycz1oQ4DiOdiks3GOnJQE/eONz/KOtSN79RupYixAVKComY
NXIRM8gqq4rJ+BbX4lsY5tnZGtIYW5FcP2aRNfuoiyJqDxTcb6IpP3RT5F3SutsTS1gdk/wOzkbE
YSl3karhmXC7CkWidj3EPPerXmTxK6pr0/uuGZTvM+DfPbrA6iT5FQtrevQdqdYTbXXbzUZeF3aV
hF8zWvxPoWa0j1gOI90HtfTLoonMRwl8D4q6OjF/BQXg96uQR2du7VaULhGWEFjHfWsxXP/QpZn3
tQ9hW/lhbPbHuu2n/+5/2q2AsojPm14K16+r625RjXFE4+Db0FnzVQ/17uS1unpRMm0OeqHuHCO/
GkG/XeO/Bgh8mQuW7IW39up8rvPUqXvHASqQuLX9sSoyEPWa8Dr1KY/VxEd23ELGR/+vm+LwCQPb
WPizI7RLHWPKPuCQlV7cMenzszWKdAiQAFl2pmTjw2OLCJ+IhwfCHOu2++xNM+D7zv0atmh7VpYW
vk0nkR8j8JD/mkXv+m2c9nuduo2lDeyHByyANsrVaxkQBZDjYsw2UY0lQeAu018v3mQFOGThQXL/
o78861hb6E7hbkNvgNLb7TZScgs3W2NJv6lOkh6arhouRdvlPhLPkXzC9h/QkK4PEW3/nev55SiJ
Bk0U3it1P1SdbiPXIg67sY/zb7j8OIavpVl5GEHOqn5WmHsViI3FRjSZBMDJRB187XeilKnTz2OX
faukzc+hFM1UH2qzLJr3SuqU4pQbRT0exWSq+AxVWO/8/H+knddu21q3hZ+IAHu5JVUs2+lx5OSG
sL0d9t759Odb3vgBixJEeJ+0iwTI5OqzjDEm4PfxS6nXI1pC9C7+K8PNs+6msq+mbZg6dvwzoZSy
BoA4mxbBOSQyoYEE9RpewNNpiUhIWa3fhs9odDqZV3R1uiEHN/lb22/bnx9cfQhzcMmpOFKEJeYV
u+OdizQnWW0MsRM+Z6qf3PdmktKEPkPYi+mBJiRpD7UZ3aPDtgagPLtr8AJJBJHtIn1Iim1xo4YU
ZVEgNpSnmPfhKVfT+a7vy/FbmVbjU2wm1sqzddmeLh5Voe6mLAYKYkej+0uiPvlNlt+oqSMde/Ba
9I3sksoNFDld8QAvGSQrKoAs6Nng9Z7OrOWnQxT5o/40yaX9NPej+TVP6akgN1G+0ahZbK6v5FIh
jYIoKQQ6QZGzgIRyBoOfFTmsO0OVXuys7sxNMVRt5MpqGB1q34nyOw3sRP+cKpNlSIcwL9vie9SY
bfsj16YqQFhz7quawHicmhV3itiMwZ7c9FQ30VHiLQPtfO7XNHIQ1+2Y9S9GloaSuaEtKuX4skmb
yPKGMbcN/95u22QfSDYSFHoNBt3lX32Nll9G6HwuUR/Z6CibWZsRZcLhc1t29NvKASw1NzVwrPww
SgFskDQfc/k2AXNt3MxNpEc39aTI/W6Q+0x6bP1u1LyoK7UUBa02fNHwFUI3KttScYdeifLvKLE3
ZuhJupSDjzBLra5o74U6x4NtB9L0CIza+k1rUTn9pOiR/hsnNk5fUGUIuq1o1B16TTalz2GL+qpb
5pZ9lEonbPZOUAUJNsYp/FqptaZu2pJqWeoZMiQCf2MTJw8H0P1G9N2K4+6739b+eCOh/fdDDwjI
XGk29WgzwegIN1IylneT2qo/Z6dplT80THRqtyBBF3/p+3i8Q0JlityZYnqKtNFgZiDiRlk+2COU
tcEl6SINm8bU4nunHH37Vg9sDVByINXtlpRCkpLrLp32YBu0V31tMl9WvKZSagTSZ7X4HiconbmD
EiXpvT0RobB8jv9gWB1Q70YpJtM1zEQ/TvYQShsaVybNHr6CdO9n2eh41OeK+qdZTaE8bDu9Kkkh
mhCZrPAGkk9o78YuVh5nKZb1lyTsY3RfM6kYd04laX/1yJ+LzDUL2+mKjTlMkbGGij17FNHHBxEr
nD1U7rimTg+v4gRylJXy9CIgnfuQzqu7SG9p0qQgrl0jBb6RKpo3ytGQrIQAZ5YtwCsCts1DhWbq
EnhQmHR4z6Ze/8ccoBnu1K6Rgg3MF+Vb6/TFQ01hF6iT1aaFs2/DQDTduX6PiIjx5KjieIiurMwA
iD+c/NOhTxk9WLMsD/6202gG3zS7tR+lQZlxxLL6y4CoQXw3V369jcMue+B1mlYusjOXi2SLgAej
MYg4NRCi0w9I50rJCVySZ9x7ZR/ZmU6DrnzKgTdK1mcJmhn4s8Yp15JKywtbcE6En0eehx8071jY
tSsUhmvZfJ4kydxV81QdStVG2pii3XfHqMw1z0tfzPRb1xkeewPCBNiEZQqtS4PZ9q3ReQ7KyJrv
rKlPXUm80R8rhphUHCF4gs5HEQfnfqkNLYNQnXllnWfUeSJXH5v+p1EE2ata0k/4g8+ssIXbAmqd
NLPIEJxOojrp/hSpg/8sF8jt0M2vvW2iSvZwnyav6us1WulSFfFtcARmQh6Qw4Ibc2owtaM0jZzC
eXZSI/xm9U7/xbfLadPLQ3sAWgdeh57btZfVpX7QqvJJbcu11klnIfHbqEkR4kexc6kFnX5E3Ssl
6J3Uec6qTq03ALABtOPhPUBRmG6Hyda3oRknL8MY+K9qOA9fUiOX0dOhRefu+vFd3h//foogogLm
FtDF009J804e57Z3nkvH7swDwlU5HbK62Q5cZ+hV7hKlQoElK+JvQGaDb9etn29plh+exf+sLybC
GAvd6GbFf66GPNqYjT0Fnhbaq8t+flaxA5qHG1LkIJYZqElTx8FpGyY8VZMfulMrO3Nu6X4whsOd
GTnzCgj6kj2w5igCC2TqmUJX0dvm5DiT/TwOhvZTzUZ740zT4PWSo/9p6Qi+coyWMYBYxTdJmbf+
m9T0T1exr8xRHrPAeU6D2viqjnXwOw/t8YC6aLpWFro0NsSOwO6JHCne46mtpMYjrNUIW2Fvjfui
M9O7Qovs2ZVSycn3eWpoDx/eJkg8k7enAwqwwaXgma7kgy3Fhf8s+UqHMoHJAHdywlO+8phdOA0Y
EosGrJiq1yJHVFKuBLg7+8+NTJvsIvedp1krpa0Zdf6NWk+pVxV+/TOO62Z/fYgXVlBEGQJNTbGN
7M3prKotiuA6DLtnBWEnZz/TxAZpAl2ftzJp8HnFa1i+mewXOBAE8AKRJaDzp9bMSG0lMMTSc6pL
tBjOVcpQbqOa4YtfSileRJu5Acqdj9cHeWHrcMmjtkhmTPTSEP/+LnocQ91s/MJgev06eEnaor8h
VBwP0hhJWyNZbaF5yR4cFwvxIXIGdEw6tYfgVI0GyiQ9Swjb3kpjT7fQQp3SrWRH8b3OLMgrG+jS
MkLvRX+MONWmgcOpxTjXY8f3Fek5qOYw2FDFJDmgmjR3oMODv2Lswu2JLdGNVbTJhN57aiw1BqC0
gCGfcx3a+9Yu9OpRobXxBym24s0UwkbE+yC02S6LE+8Ida5ktvxnKwu6w6wO0zZJk+gWBRL/3qrm
9FDTp/Pm+l65tEUFb4akNmrVF8pMfuEk9Kl4kYgUPD2th23q5+ZNGCrVTVd2+qdSjeL9R41C5CeZ
yXB5JM40GQa/B1wvm8ELQJ5G8zKjoiGmEXTtzh6D6p4+mU7pUnjSN9ftnq8kdoUHRF4L6YRlr1ky
1vUYhBZnImk1BMFYCFwSUkZ/r9s5355coDwVTKfQwV7mpc0uNrOm6MKXcbCce21CEigeLPO7rkrO
9uOmUN6izAwtB/7e4mnPgiiJ5S6MMDVk95Okxj/px0ZJcizSD18r8IepL5HpQneZ2+X0HAQAdxrk
JBkVjJBPmdRIh3FSOAp9eA/PqdhdH9n5zhTsbyF6z2MEC3Jxq+h+aWVd1EUvjQyBHl5E++hIWnrI
nDi6GyRNdZus+CAsmjMISo8shChdkOZbjhE10jrX8yJ6keVh2GtqjKqyTmuBaEq0z2SYWzQOR/VX
SKJs6yTyBxuAvJknHhCpMLYNSbjTKQYeNVmVJkUvZOf6A89k7OlWnn635j46XJ/e80sba2SyoYJw
Ftitp6aMwu6N2ayyl2ZMtWpLg9wi+Wq3uaQ+kKFqvwUlwOlw5Sq9ZJRcGAeNYBLXZrGmGbBjRDuK
4kUZ6mAvB4XzjbyQdj+NeXiDBsC4crtdsCcat4g9hBd11qo9h0lf64Q3L1pt0exMVqMBUYam3QzT
oP+NSROvvPjnJ1+8gqLhGDlGET6ezirc9DgPujF9kSd13tlFYD30kWZ4jUKXiJXJvGCLmA7xMUBf
4rVf2MKNKMJhKJMXyadS8HNKasJ/3/Ez6VCEZvHz+n45sybiOFB70KFE+Xfps9k1+jyDFrUv0O/k
P206da6Cg8rjiwbpf7BFZAZHRqQ6SIadzqJM3dSUUUd50eTC8FrZTH06DXbaZmikaK0EcXbPvAlH
kW0XCGuFOPHUWA8OuK58dXyBMtjca35kelU5GF/GPj70TryN1HyN1ye+/30yRyAPDNSGhAQfYonG
YnxFaft5GsTqCy1+cF9QGRQIRXKFK3Hf+ZoJ+jE8OaF/BApJHI93jqCT9E1PnKa+IA/ZDu6omsFt
iP4LlEXZWcOTiXk6HZQIsRGtMugHIlipp8aUxpBCpXPSf1Kj01y0qowHiN+xN4+ptZukKAdU5jvb
IFHXZKnPsg0OGSlgllxoNLRFClss8btxasD+s67u67+kTM2nqM7KOyKr6XsV6/5tSquCf0q5k37G
4C9vdT22f6nZNKzM9VJ6ggwVIH20G0mk49fw+/QjIgCYfjEb7SuyCLVCkwfBRjWiDgCI0UDcv00j
WXmUHG3WHyQ9C9WNNWnKTTYYdULOOFOf2kT140MqK4W8u354zxAMeFvEdciacOfyrCw/TotgOrZw
iV4R0dW+97qvPdHEuX0k411nXkqnZW8ke7StiETvqjjvLc8xJOXrrNDAEWdC73/VczIegWd243bl
48TOeL9zxMcJEDI6L+xUoF2nM6fUdtoCRFJf5bp1PkGKCR4VQ0orV21s7csQz9LgOm3lWO5Auj5z
qU6E4aavy+Gm1cMBdoBO87OV9Vw+HeKj3jTs3kAuuASnH2X1+Ik9sq2v85SOr0alFH+NlKyqzqp9
V5PEXJsFsT9OZ4EDSo7aoPRO9L2UuBptI8pCZbRe46KWQV4NeWvQk44usFXYBF+QUcnleyucZFdP
487eFDzV3/1c75F+VLJ/8gl/ZhfSyyveXF+f85kg9SuCdQIgiJzLuMROC9oSdYr/T9JBJUhMn3J/
3g/3vpWXCBjUr9fNLe9jMr3U1gXZmLI3ON/FpeU7XVN1KNS8BjwC7iwnFESkSrqry6Y9oKnQ3+qD
vdbObnl5vRmFDiaEWQBQL51NZ2rDspcwWiCY67VaqO8peTleYBTK184plf2InMihCaJpJad0YXa5
o8lrk+gGKrXEywxzWBlGJwWvCD8Ov0v6s27CONLuADUnG0jlNx+cXQQhdFQF6alL5EVTttNtjack
R1Ecx68cHCSxYGPlL6PWTY3n9NkAI8zQRtfQ+7U4c/kUiaZAtPQQIS6is2cJYUWh66JmR8lrjaDo
tsrNYhM4tW94ssm799EdizFKm2BRBTwdF+J0kGVtqb2dd8kr0IpocivENiWABGQ/6GcvbQdzqj8o
F0yWjpPLe6ZAkBd51sUdpllZTKG8z16NIMhvwFDbd9mc+4c5cuyVHXNhKjElKOkIw4gL43R0M1D8
ktaA2WtI761t5ijSbgxVNXethATBipN5tj3FuIT8sQAya7q92C9kIWNFkur8tZCH0IuSUbvpKEbt
p6mXvmbFvJZsuWgPZibIF3IgaGmfDk5uQTXFSlS8RrERNK5VFlV7kNXRuAuQM5HcstS1P9ePxNnZ
F0PkNIjrBgrqcumSkJq8lFjZqxnH4zc/rsptDSXcrTv6lKKUorb3cCqTXYRbuOY0XVhLkmYQxNg7
IvBbDHeClxYHvpy/hh2MeBcMS3HTVAPqTLgI5tfrA70wtxgjLOEex5d3Fns0p81LlsJ7eZ3zRNsW
iOpvgRSO+97XAm+Y1LUzf9EeLyelU4ElW05spiK2U2Zj8drVqD+TkEg2M4T3rzxc+U3DM79SDjif
TNiDQHv5RShHG7XTvVONmRUMmZK8ztYgf6+CrtqQYJ6+kshfazh27nLiREFiInCGOkUqa3EulBJ8
J85S+hrYVWnTqF1Nd2Zqm0enUeNv9jQXmyqWK5BTvfYFdY5w1/RztVJCPJ9gPoKrh9cDyDuZrdMB
k5Wc5HgqOJzWHO+NpIi9Qs+1f6yxTG4ap/goWgdLkPsBCJI0INW0zGf7WteXrTTnr82kPzVd1d4E
Gg9XOVubiFBpd327ni8n0DDE10lLIlyJltDp6Dq17yAQSt2rluj+50iGBJ7ETnTQtf7145YEhYkc
L9ESMcyppciZlKmV6v7VH9TyfladcDv0QbTLwqreXzcl9sU7Lw9YF8JooGOBMCDGgatzagpaTWrF
Uqb+RR9Z36PQoG4bBTU8hU62hzJozENmG8EmhEnxINug/q6bX8KR/rUvwGXceLA1lsJQA5DNoQ1b
5a9kFbq+be1K/dXqbbfPg8HYNFMp38uB/1v2VfsGBDcgHHOed7rVzF/kForF9c9ZXL3ia8iWUAMi
2sc/WAaolG6BTCut+leVemvTBH4LUy73te+Jr9n7xtdtN8waX6FfZN2vOAnitlusBPxYjjCVca6L
ZebUHDUrV4Nc+xuOFJyCrph/qbElrSSElmHhv0MUA8QfQc5tCeXLWpKYea5of1swPwcllTQ3bxwU
x9S6DnfyZKhuHkv2YZrG+VPcSJ+1MekOkdUe0mIof4CfroOVkS8L43zTW6qf9454Fed9cVHaYwe1
JNO1v6ZaPDVF5t+EINx3vJG/Oyu2a1dJzJA2K34ffYdK3G6CqAOINePUXF//xRH/90N4IZDOJxNJ
/Hx6GpAuRRgOKaW/wByjbYPA6CEKu34n9fpah8TljS1siU5SUNnFT2p/p7a6wYkQn9fDgAa2djW5
eHR3/YAi2pgGzQGNdHqDNKgIZr1TbUbEpYodqJ/n6wNeBDfiI1DfJBDXIJfRUHBR+VQCuxgMEDuB
q8eNc9vZ6BTUg927ldJVP2KYTdRdsy5ZW3ExuNPNTosnZhgnA3cDBsXp4Cc/LqRE75vApWf359KS
/PRTN6m9p1bS9LdJR3trSFHwNGp5Dp8hTauDMUqD11lZU3lRL5e3Q0OxbeX8X7iO+B5ebRLRQKsg
PJ1+l5MYoemgqRS4YFLlT8HYhQdjkmwXHdvRC3N/vB3HqvGsKjV3tOazkJhu9LtpztWtRrn61/Xl
Od+PNkBU/DH2IhSKpWvdqk5vtnIRB25i6ABlHN2Hsa9HbqwXa2yWs/uHlAtoCSob5IrFvjwdepkX
gyQ1Vh9QG5oyD3T56Gx6+kmWK4t/tueEihUxCWGfSnSyjIasoRqnupfHwJX9bE62Dk2K1U3aRnP5
Led2Nl3Qf21w26lDWaxcf2+A4ZONh3F8TpHlpKbCRXs6Sr8yw6GcNTaeH5bKtJvJeKp3YVoGX6NM
M0Y3ta1WBscOMHIzSYhC3iq+T2erzpoLr4oD1JiqvJgQMUlohZ4hFI9fFbsSTAT9a5FJUeHFVdzq
Lqhes9jWg+NHT0bcFdI3s4ZGe2vEUi+7RUeLLhexxAkfXhnzuipdHxHDaPR0LbCf+wixzTAL9QQk
pVVr3dafa1srNiSsZrhNtZZGj9c324V1QSeRoh2sHRSOl5cf2e9KS0dNCVzUE5pD3vjZJ02vMg+h
1vwPQeuIrqm9qjd29ubi6cAkESAIUgGEPKcr0htF6utNptLRDrpTcxgq1GE9oPmac29UtR0d4HUN
d0Gcldm2omCz9ugvvFa0lIS+B5lp0b0VkYqFt2U2RQEVidZQLsImzuQC0m3JucM7kL3CybtnUw+M
7fW5Phs0NpGxQ8AQL0+kqE8HDap9VJpewqZuFP8UfR18yXvbocg8OLfqOOp7AybCzhxnc+UEXBgt
EYLo50cmHtrI4uYllEsMJ1EppU11dGO1QZXcBKo6B9/bSKM/TYHHnq3EBWc7i3o+iTMS8UwzF5n4
pnf5cCXQuxiBfisGLazrbmslZovMsaFkqKkEqHOUkvMJRVnfX7lq3nKBJ8ed6Es0/BEgURLNZ+6t
1RdOpmnQYVq5b/PbkdC3qb2y05T02FYpVfdC75T2xh4TPWo9ywZqdD+aUd59svIBV2BH9D+ruzqx
ky+oCKGVotQqkPlMyrpyYzutvg9xrOEcls0ssN1RFsQu3NzA+idMUrPbIDdcywfaTAR+6BnUF/07
p+U0q66UW0rkJq3UzFs9y+Tos5mQEKJpelOXmxRA5pqM2PJBAbpFaZVdxx8Alpe44QRfXyZGU48D
LcAN9cFJQzebflzf3MvlXhoRm//dcifd0Gp0WlKP2g/J9WnFTAeiL87Knlru46WRRcDbhmZKRSBQ
j4SZrqZ4gXRbRwd7rdfwyliWSsSmNSZ1Kb2NJbixvss/psPaSJYh2GIky3x2ERhGqaasiWp54b3S
utK0MV+Cn+2D+v36wixvnaWlxa1TjWpoyTWWlC/JrVm6xtb4FN7atXfdzNqcLTxbFV5CAUdQPfqf
8k28kX8MB2UldbRmYnGLwdRufcmP1CMXtadvfDfcrkmyvanrv787lrO1cIgi1Y+0Er75sXqqPlf7
XQRDwu0eaHBp/hNJbvToHIKNdGgr11jL3r51rr1me3FjZpFUJe3A+OJgX+s3dE+Zsq9y07q1ZNwq
qiunxmfD3gbaQdEkVzIqwEMHSb6bmx3fvEF+yzZ/wp9vIENfX9yVG2TpvckQDeJ0ZA+F1nM2fGvy
3129cn9cPBA8FyJXTp1nSTBVQzy/qMCEn7g/s1vlj/Mn2AS74ub6SC7uoXdmFqehmOLICRPMFH+T
m+JlepQOa/rsayYWJ0Eyy1ZDB049dttgK7bp5H7Um37bpe9GsTgJrQb1fU6FidvyPrhVD9Uh2V2f
qLP4fGljcRLqUC+tWseG8oUGSf09+LGpcuvnsnY7zUv+kZ+vG1ybtsXubwJHltqM3V/8ne+kX9pt
vl9b/GUFmkQLL+G7eRPf8O6RshIlLKWYMfl/ynt1X/wxvw6827d9vWt/hQ/67LaPaxoaa+NaPIxt
Uox1GGFzmjzpaFYbqfScn+bD/2/2Fi9jXgZp5aTM3rAdb/7ddGtaVhcfXxK8+MuKEMhb7Gu61M4A
ChP1aNUoqvyw9R/GMKOb+/v6SNbMLPa2XAR+Gs+YKcOtY+zj5LYsvUjfX7dytr0J+KFGEfogbgIq
a0mGaC048jXat7+dxg5zF0Xv7psPFLOH0g6JflfkRRLuEEKKbqSxSXMhltH+jZJax+3IB+fp+vcs
Rw14BIyYANwCy6HMvbiXpoE22HHrK7/tJB3cRB7zLzUeMu5apbmEoeOKJyVm8f1bI8AqtFoAKwK+
CXT/4nTPc8znJE74JzAyR3f9OEo7z/KtNbdw+XLg/QtuBNMMlp9K7yLQo+NuHMS66v/uG9WuQg9c
XiffEhijTeJRWEOP5KMTCaQPHxdUv+DlL9vDp0Bro6BOyz8a0i0e5y6XPVtqC9dCyc4t47asVywu
DzhxM0+WyGQj0EGTqcXRa8lqgRPToqdGlaK7OUyiLzQZ9T8Zzmx/mYu5uE8hF6wkLc/WT7QjQrRW
JE9VykCLw5hpqTxKcx08+ZoKYoaswz6IY9W7Pplnq0fHI4EKAHROxg5k2ul9KZW2NYR0IXuqpQpB
xWnsix8Obe71PXCYbHfd2PmQYO2QhQKJwN4jF3dqzC7JHtL1PXsqzby7r5EQR3PQWJu4pTvMZJHq
FWUzHWm1M7kO2Z/B71EdeQANUO5LyTQ+9Vak3FiTjj5KZE6gXQPUBlJSDz8/NECADtycOggWUPyo
8qmLl8B2aisbUzulf9ykyeAIZQLwgtaAzsdm8l9D5JlFzxbQcMvkxhimZlt1efYY4TLuk9wYg63h
dJaxsj0WO/9fO8CEhdAKBdYljiNNDd+fnDB/NFMreMgKJ1S2QrggRbChsdRbEPCNsjUtdMZXHNLF
dbm0vIzQ0N3qSQdjmf5C8hfFShXJFdQCGVRQZj83bTz/h7EC5gAgBnpE5BJPd6ckR/GMrhg9drtx
dn05Cj+19Zh9k8MpgBVdQGnrpD5Zsbo4gG/jRB0aBLqAZcGfO7UaVfoMVDjPH32qjiSE6UP2bLRB
iTanHb9c356X5vS9rcX2TMaqQP0vYjUjrf3lIPNQuk1VGDejHFjfenLw3/9/BhcXpxMMkCR6unlk
tB5jcBIZmK3R2+UPKpL67yof/DUG88UxUs1FeIEaMqrCp/MZ0lRXLSOOIFLj+h4smdF+stG4CLw5
tY1sM1uxWX3sqv53Dcl+U+iCsYziw6lN30kT2uCgUFlGM3WM2tfMaIvgorQynZdOIwjz/9lZngly
hxVtjNCLlObwSRqKySO9qX2L7MSwf+ZJMUQHP/LJx11fxYtb9J3ZxbXdynUGObBJH3tE1BWPK9x3
XL8iv0qz+VGPVu62S+Y0SjW8Fdzi+DCnsxki5jPNEd2vSnoX7ZJ2Mg6oGQa3/ZBFK/f1pQkV/hiq
wsQNeBOnpkAHlkESytkj/YNGtAb05jbXVFIBqR3sTbu66eOoW1nESxuU6wXQAT9UXO1Tm1B20sAI
EW0DZIjQCc5ZechJNd4NcMLzXUs/3BVPcFmTfNuf8JAQ2aECjZaaempySsyiNSX68o12Gz5Z6biv
+/4g9SA3pkbNvGAqTRjCzjSKTIRdtkgqQSX+DzcdlQ+Oh5BUpFZ9+hWz09ZGptnxoxTQJsOV9bS7
C2ilZHvIZJbNyqa9uLSo/+Lc0IiUtT21RjnGUoMJzX/f1NrDTFbXcEfUK74DBJQ9hGbs40gBdeWG
XXg4/8406hFCc5BC2JIsoSetPUwyjTcMI5S9rp36ZtNESjhuPn4kAeUACRLJfqKc09GlZZdXgdbT
4E9S2zt88LLbjclcKa6TVf7K9XbpQFKj4TQiSYHIjHZqrC+GLg+dKX4021l/oqYr3RLDmQ84X932
+rguHQ6wOGBUBXgTuuCpqRbdqxytaFYNOUlA/cgseWNYTV+bIaFlnGP01cqKXdoneGxA1kWQSBOB
U4tVVsiZlYcJEme1lrhhMQ7PNL0yqA1Dz243Ul2P9b6dZ2VNvfHStHIcoEURxIDaWAROduNXPIgo
8kY0TGu9KSqB8yMdPWwofFg31yd2qYD1tjNFqUao91EMW147vIh+PiVt+mhEolKi6+FP6BXtroAJ
tpfiXNpwCXS6hyb38EPvOrMntDJtVPXs6s6Z+a89e7Ii2038YP6VSJV5WPlCMdPvAtZ/v5BgHZFi
wjtc6NOVmBq7SDufL5xme7gffNO6yaR6fk3iOvqrJEryRQI2/K13BKw2pLrTeSVapeoudIaVb7l0
jIVWmBBgEzi0xdK0wwA7Qnfix7SA/ecWoRxEXjHITfgf3rr3hha7L4rVsUnKAvnVTG7+zOWclhu1
J7w5dEUTxiunaxEZvc0wdTrRKJUnDxTa6QxDcEzb2K5QzqWzbuHNaiNRyalNy/a6sbS/Cu3rT9UY
R5/lQloruVw42gIqLQj5HG083lPj+SjJA4gP+4gSF2l2SOrDDplKZXY7tR5+W5mprqlAXxgvYHcK
wTTyEXDUhUmkWzqnbktEmKy+JNc8pEbptb6OnFI5BFrqjvRLVn4NjTIY9BVu/PTh+p4WBhZbmjeA
XlhkfAxEKxbL65RFGNVm5hyTIR1+9+NouLGZ2/FhaurxWFQD7dZiAGKunIdztWvjEfLHykN46RvA
niFNotMHHErk6bzXQKJy0hfWMdCrINzSTzm4R5gKzf8YNc8vjjmO0ctcj0riQZUwlS9mM/M31yfi
wi3L0uPLIfnnQCVcHCiA1agVVbpzVFqquRto2WFaeE0ZVX8iEIzlrnQCo9mOsRHZK0/lpZtPcPwY
O6cZePnC+9FqXbdqyj5HB2ZasUc7Ok482einr7nOI91LU5a4Ss8KenY7zh0CBp1ikP+IOhLhtaVJ
eyBJkgaYykmsvQ3Ib6+k8lr/lQvPAb69oMCwSMaZXnGddMHUQDw7BpmZ3iZGYBauTnubv9C8yxUI
86XlINXCjny7ae3FRZCkkhTIWeYftZ4l2ABCQrm1rAblTurzoIrdqhlCnXq64kQrpi9tR8EWFKhm
yAVL0MAcQGxmDpyjVfWpuelaP72lQTJxvZ7Laf2lqY3ib4qT8YfGYun3MZWU+Ob6Zrx0LfACwjKA
2wC1deFkpLA9TbnynSPMK+OY5NK0A40VSg9+oqb3BVtz7+d9/TT5Q2Icrtu+dAsC/wOCBl8EIo7Y
Be/qEyBBUXRUFf9Im5Sh2ai8rrkX0xMv2wVzEu1ROY3y/zJenUuXS19ARBeHb9aTqOlL3z8m/lhH
t2Wv6CBdUcL0kA9OtoodstHbOR8CV5vD/vf1EV/a17j7lmAsm6TFxIZ4N2LNUXMlVHp6ZWcSOgim
E6UDYih2pcU3vd7W0/a6vUvRDqaQssEWR2mJePP1eG4nbXCOUjA7X7U2jXXXaPLqU1DLbbFRmzRr
qTsEWucFozrXm0CSOnnTd7wi+5VvEVtp8QDQ/ocIkzYyXHxLrZuhZzdXkuQjqt4ojStXtnUIS8dq
HqtUbW/hYUw/4naavXyKqpvKHtX4xpbyUnKzyvBZpryQ0Tfx5RXZ92VxRLgC+FmwF0C9i2hl8SpA
92+lvtSkoxE40a+gnvtPCeskQyVF4GQDozf7XMytaW20PG30zQzQ+ysaQam2j1KxdNcn6sKxEG4f
h5Hnkjd7cSR9wVkcplI6pj7i+oSiRqy/zmk0uzm5MLqKWzq9P67bvODkCXM8zrRKpECy2JjRqHPn
Tr51RJFn6j1T8q1hG5S8xCsv8KXBiaNHKlrIHS+9APpQUuKxSueYRqieujmSlPc2aivJvq2K+QH4
v6z9uD62C4dOI8kgSmBcpry8p4fO91sE0/wQxwO00Yb2O+W0y52wVg+Al6bk40ccTuNbOhqJANBg
p9YkM43KrLaxZib230Cr5+Fr4Kh1jsDSUPyHPIL2hjcD1UrLnaU1tHp8srizcwxlNf1T5Um0M8qy
ei79IPqYjOvbKRGxIYtHYh+a3+nAemmoJxRb/WMaxjR7jtTgN2RqNqUk18pmysde33184aDsIxuD
1yoQtacWx7rISeJweaVWMhzVPg81FzXK+ibFfVvL7osdvrydhAwQpHJcDm6EU2NzEIxa0HE7ZQma
iptEyYNk31FB0/d10utfQfVV7aZEm9NT4kIuP6lxKa+N+NJ9zYNIDkN0vKDgtTiH5qh0iILEzrHt
UZ3eKvDqfa9WOyRVx3qGIWeACKrcrCaHd5M0Q3r09aCHO0N/vDUBvUvnhpoKKRUo7GCYFwtuQzge
xaY70sqlBkNnIpeYlF2Wb3LdHzvvPyw2lWAAqiCXz8RRpJZwdzAG+0iySgIbO032BrXR2JWdKP4v
xpDAJtNAZpUHcuEF+BU7ofED52hDEfFyzRK9lLNK+z5bk/NBJci3g/Pe2GIeUbtQzDb37SP82Oew
tCbD9aOp2tOJwyGrU9jVx6eS6g8JeKEyBeN4sZWz3AL3SobniOKbvCn9yf8VT+ND0Qf9Sjbs0n6F
QE3mjSqD4JCL6/6dQ5NEGQXvsSaqrFV1n7W1/GkeosByDQis+5yuC9vUcNLSlWh2GrjllKCAGcbl
y/XNc8GHp75JBRBBCGCfS5bcZProbNBl90gK1Fe9NLVCx0u4OFETDqIm/TaFUVU9jPQr71ZCqgsP
GqZx0lGcA9+7zFy1jQ/rORzJoLa4UlpsKg8DdC/PGIzss1Lma6IXF04lJwQmMhG0EIZa7KYiLFFp
8RHtBoNLnIKc5TcQHMq3KlOdtWNywSvANRexEbcwiajFRnKSys9yVfePEBDN1kXoZqp2MqLR/6HA
iVofyAKoGSDll01iVLhX/8fZl3XHiaTb/pVe9U5fgpmzTvUD5JyaZVmyX1iyLUEwBAQxQMSvvxt3
33OsrFzO2/1SLlvKBIIYvmEPEF8nznOQgKSae0Q1Khu70BG7ELU68QSivvUuZF9nUh90HeBGuZCs
EfedPB0k5YtylLZEdyzy2WPFymRNvFnH+3AS1l8Ro73qeqhK2u66mbdvv5+z58JO7KxotcBwAKy7
UyKOBZl15HNRvsRjTPTGw0RKs2nUZZonTZHek7D0wMOOYabqMigINnPLvszT2GrAsWE5mf/+fs5M
ZFQ0lkY9NNMha7ZMvF+WcgR7J4/FMOekjvHvDZnjNTrMDPt+Myd5HVry6fcX9M5NZUBW0OxFRoRT
7+SKVRkPthpjvIDE4fEeUuXhS4ff5jszkQqVoDliaXkXJ6VfrJRnPPkSTpOjXguIcfRXI+3DOHN6
8I8Prp5Uv0mU7tys0hM81NRUOsW6r6ADo/PJRko+d8rS54WJ2V5PXDtPjhiam6YyqBNnA8yYyqu4
htb4t98/5rlptjSzUVlJFy3gkwULYWrYuQbKee6jAaYlGZU8nW87YtinWbP4viNxt5/bKL7SZeev
f3/xs0MMIvhii4ht+hStw0UMQmFaly91SsTngtIx82LGRNag1nvhWmciqIXChasB14KpdPKg4CvO
Hg9N8cxGH+mzB1LrmBfaU0NWdtM1eBiiR0qVELHW5eROmULwV1+YxeceGAUuNAUi3Aeo0x9nMcRb
XEgdy+K5IEO/hu5uWWbYGae1W4X2P8hooSsMghfitaX/dLKDsNqEpNIe0vkooVdqDoI7b0ijLXTg
QfsoHPYYCwMPODeqb6su9D9Hbcg3YnRsBt4tYmc6Q4/tQoZ15iyE3BBkmQBVgdL16aatUtQRlE6K
58HrkgSESsFcaMlP1M20GaDu78ZOnxs0SC8M/dkLYxsHQx95JDKEj0Mv5yjo3TZOn7Wj7cbyHm6G
aeGvSs9p77zKVGvBCP3x+wl+bnVB6wCHE+KdBAigjxdFN7cP4IGLSafTcNVw5qIfwtPxqoOTIoTS
6qS/swUi5ZUHQ2D+76fq6CCgC4jjGMCx00cePYgd1LVMn20Bi5CsddQUZUMIFEkbTdWUVzx2Lukg
nFtmCFqxptHRRcR1EruKSYgmGFTxDOOAcMiU9WWOxD5yj2IKyX0aSfo1jKpQbJgTxVXWe+rfhDku
ES2IRtDZRDshgf7DSdQH8aOlZh+lzzRkdqcRJMAqQcU/VF3p/kJ8da5kjeNosR9AiAkm2zLtfjmX
AGxkhVzecNNAj9UvAvJkE1Fe+ZEmR9Z3nGZJHaqdVwmuV6ar2xgzIC5eXV8odDsGsupmIEOsnEBv
whlzSS7/7EH+6x0uc/SXO6QDg/OFhx2eQzzoqjdh9QyNwHKHGDiJn0NGelC/eifORgOzExH38TZ1
mwdId8fdhcV/bvtLAUFFqW/BZp5KG5kybT0QeotnUA+aT0KoBFJikXTcQwwpF3WBaHdm8UWQLwKt
ECE34Fonm20gbadjj5YvKdiN4HcZWBSAQTJha5GmeDF+sikhjSo3I+I698LaO7PdAN6+1I6jn9z6
ZSh+GXWQuknXQP34OWbzKPKpJP6NO0VsBY1LBs4MWANmhao2oxfOuTOBEi78U5oLSOroNOeJyhjF
abi3vGiq/GwA7nKD+dgDDcBDmdkJno8vv9/kLl3xZAkIsFFQ/+vKF+YMA9tA3triMaE5TdbEnzUE
NolMn35/zTOxP45wQI7AmMYA/2VrI7GQXoHhZZBgffI5KWJod5ux/Q9GEzBRiI2AlQtRl5M5RH3F
4h6GKC+LouIBYLzxm+JBTNfWd5i3SmxaXIAALRPjpNID8TsUGVDrQRvgVPvOQYkQSjJINlyHgdY8
mhmxZxIOMmu9+pLm67kM+cPVlrv5ZZpq1rWJ3+FqaQFlW4OY3+5cl4XrofKinDrp+NXzS/HI0jrd
IEKaWB4HVRdfeOhzUwjNNBRC0epGRefkNhTI6CqJKH3RPKnvF9xnZoquvdYMVl+e018Cr5w5pRYt
YYwusPdLf+fjYw/JUJtSc/qi/MYXuazp7GymUY7tVVQaC2ZmbKJvbmeDQ0hsVR1nSCpfys3PvWm0
aYHnhmw5Wp7ex5tIkAI0ogbuKXIWPAuC9P7TBGfQl0BAAff36+WUbbMciktP+H8udhKJSB36AMt6
9KUK2vQ7TdTsbruaqO1owqFDSqcKWLy6wRReDWlP9jKpTYMcpx7rOquLhqERBJj/a+L01stJoMyl
7vfZ4VgMAFDhRz5/ul1D08dn4HnSF+MGsz00Y5UE286XtMvRj7pIxD075ZDMu4hUXOCyT47FnvIQ
6NYUlxuBZ9i0njuyzdzFXOUt0HXVFdSwLuRa518CSAJLQrlotZ28hKKqyhLQL+yUXgo4Y0bHMHoY
GmO8DOoLU7/TLpwq9tKk4op1KZxsZBo3iJJUUc57t1bW5uAlAgHowAn4R6KCiVyoo597CwA5wXUc
AgRogZwMC8Pzd+i01C9VA9XyvIHpbw49mGHnjMoE/348APo9QFXIQFH7Om3vlhVU8gT84V8I5GjL
W2EdKTe21Z3cWl6x99+vgXNnxiL7jNgDbZa/NNK4Dk1czWX90nFWtdB2Qcz+0EGZ6yKfaVm5p3v4
0odY/N0WIdPlTn7ZVZtpDGev65qXkDsxRanPI68smoIUmI6loAqYoZxyD0j1raT1vC/8elgDRN7n
UxjyXV/5evP7Zz832+EUmiD/RfEVBm8f76iVg6r8ya1fkq81HfUBjr38hhQVLQBrCcQlRYez58qv
1zuZRiIQpR+xiL5AXZfovakNHICVPzsQloiqI0fFqbib/KbMo0iSeIeEOwWlv+J9dSFCPzeh4XmB
Fw7RwgVK9fHJl7MEmUpbv3iwkDRQPKnqlWXa/xECz3Ahxzw3yjhOgV8CKQHF+5P1jRg+tbJrani8
hzWM8RBB14BmAEubueiYBDmgie729292GcnTubYsIgiiIbuFXPXH55uJtB7pO/rSoZTCrtNibuQW
yDF9E6aI9SFSOJUGraLO+DlEERj6M7+/gXPLakGqQUwDIiKIxj7egG/FHPJoqF68UAZr7iXQrkpR
Wxe731/n7ItM8IQQsIggybP8/JdFBbMvBXOquHrxe0d/ngbzoFmb4izqdPfy+0udnb44GlAnAjdh
UcX/eC1Xxoi+2qp88eCE8SWZgzbJh7Hd+JFgK17yGUKCFQkOM3qanwdlBvj1oQrwH7xaFMZweYS6
mFUnIxumVaFEPUL8GP4EXt7MDBaYHTrw3l3Rls7WsZ05NL6CqoXbukl3YeUsM+d0Zv16+ZPYF11v
tE4Br3+BzJfy17Ouaow5gW5K7qmoyyMATqMcfDhnWv9+/M+to58IX0xnFAZPQwEC3Coqr7ICNpvI
TRrP6to2qrnXcpEqt+nEvQtXPPeskLKHIBYuiFjpZMfmiLDVXKK83EvrP0IPKXkUcLg7QHlo1psy
6Xy6LlXrXDJ1OjvTliJFumwbOHhPZnXqoMI8IPB5TmPmyltpOsDVSsi/X81ek+61x6BsjX29rLal
z8LvJXSJ5k3VGH1J8uDsoPsx8mTAaDHvTzYSM0wQm/YCDIEJpj7vuigA6knC6jnWRK3QZXL/k0FH
L3Op04D7eqrqj5IjaGMuZJTipuwfZrjs5Qkd5ncYhesgs6jjrFzn3/Uk+xkJg2+Ics3SNf4Lq2NG
MVTWsqpeakvtCzpIyr2bUu7bhwJ4s3EVCOjLXNgjl7d4upTQp4La3GL6mp4iOwMTjH4Zavoim1R8
GWsR8SyxCYbW7xJ14WJn5zKklFD3RSD9Fxhp73WMjgmhLy2KTl7WDbG9R/zolXk/+9jEgFewTYb+
hOde2DHO1ZqQtSKCh+oPMB+n6fIQln0Bdw0ctuhozBnzSTOtjQtZHt2OCppKZIDuUTk5UBfrge2D
izjpb4DqCYdVUATO/b+/jyzIcFQicVuogX7cxhF79VLbFPsIL+p73VTJ1eB0abiR4FF+a5TtLxwc
594zWq04NFBy/2vJqYAJetHXPoov4ZB4uSG0kjt0hZ1uyxok0xewYcsxdDKtcOxCtgsVCkh3/aV/
kvgDEmQsIL/iIjkoQLOKTEA4LcHytcLcwDTZE7u4LSjJqNOYYfP7AT63fSEpBFgQ6DRgBk/7venE
6t7rA0Qf3ClWjR9rJzc1sOqyaNL3dBqdNZSIomMYlCa3CQjYGUB2+sKMPzPsqJgsypV41WBpLFvb
L6FBHJSO9FHHfPaYoMk6hr1luRotwFybBIo7/wFkYlEmXEhayONAXv54Oehw8M41LfAZ5dRfRWBo
bHQ9yCNojHALJs4ld7wz1QqIbaMTvDRxEMKfhLAK5EmmBp08V1Xq3ohJkTgzWk7dtiE6c0GZvHOV
IX6OhoYubomV3qX84fwtQLcM3QQw0E9BiL4KK1k2QFIAHKkeJp60w5a3QV3uvFhO6hMqWdCZanSa
3lcO6H/bmtN+3P2cbf/n+/xf0NG/++fMFv/4b/z9ez8ABVJW8uSv/7gd3tijHN/e5PXr8N/LR//n
Vz9+8B/X9PvYi/5dnv7Whw/h+/91/dWrfP3wlzWDrZG5V2+jeXgTqpU/L4A7XX7z//eHf3v7+S2f
zPD25x/fe8UAk314K2nP/vjXj/Y//vwDWnC/LLzl+//1w5vXDp+7fgOMv//LB95ehfzzDyeJ/o7p
gbUNqDYQSsDN//G36e3njzBp/g54Go5mVNRRV1ugJ6wfZfXnH773d5z0oFxgFqNJBPb9H3+DBdny
IxL8HTWxJYtZzB8RCcR//L9H//CS/vel/Y2pDpwTJsWff3zcpNCEAWwbWQGI6UDAIJg9WS2jv9h1
s4pfV0jx4hWHESDUrwLeeN+dEcgY9KWQpB0BgwydTdGOtf38y1j964Z+vYGTU2lpAwHoiH7r4iYC
r7LT7YFOtK0aOegrKFxwD6ydMUoXr26i9gZB9nCYYVQa3hXgjwkng+Z7FBxaVJ568C3JWNopi2Cs
DanAC/e1pIP/u33jvhZFABSOgfPG1vmX+0JZMJQEiPorb5KtWCV9RMt8pMmkUXdpSp1VtR2jGzH7
gdg08OOuVijWwi68FZrWd9w0zZSDHubEh7AXilwIz056WyEClYX3usD/0S8HAPnkzTU+9rPBD4cr
GlHURN3e9c0RtpzJnTO73fA+N4OVR9L46OZpb4SV1gy0cvLNNICpw80hHB8WoUN9LGFCYjdtqFN6
NzFNw7sLI7lkQr+MJIzsF7srTFqc8ktv6eQAgI85CcBWIEfrzu2810wOxZ63iZ0zJGvSg61vB1H0
vlL3TTM2ZlVPXIQ7HsySXgCdLZf6cCs4g0JA2yBfjImH//l4ODAKonUbkenoFTGSFU7AIr6eJuuH
GXKYevhCIyhblhfe1cf9GUEl0GJ47KXXhAAXCcXJVW3vRGj4y2MPBxW9UnbkaRZGjevmnbQh/2TD
ERUJhwUU1rEeYAi5QfdZP/z+RSwz4uPDL8Z8SB/A3QEp9C8MAjO0VcWH7uiN8Lg3uRrgjQlptJRV
8/b3l/p45i9PjDgLjeMl8gHG4XRydnDl04JN/OhCC805cF9Hah90NQQh+NDT/kIB/WNQjUfCfog1
gDMYL3bZGj8OMC/KKCkDbz40tWPUCuiFZQhJFfnHLhZO9zSyLrB7I/sw+Oex9+HU+3X/+sulQQgB
aAThDdJD1O+WkfglunEgE+6nRvBDBILNvE2iDj2RBm58tz21GFenNvB5g7uBc0lN53SMgYEH1xZP
jlYJKgynBQjHNaUYfTYcoPRM3JzLDiv9n9tRFU2YSb9/pXANONkSQQRBrQPJMJADix/vT0nAX55V
IP0remfQW9E7pl+XjjDv0LI0MKwtgf5eY133YOGknc1HiIOv61YHx66Ni3BdDNzc+rGEjXYTpHsz
mHYV8yDKYGSYHAvwytaTx6Z8BBQkG0apDy2MHJ95Gk077jrRw5RGNJ9HBt0UJW/msKgeNYgGQ5C1
acFTZ8PpTJvg4Dp2ls6bbluRi5Grd4iJQopNCRQKHNLu4b0X3mA6fAOT3dmGbiOvCTib+RC6Y556
Bdm1NunCzEOt7Dg2BOU6sKc/OXOY3FLo3eYd2rXZPPTxxoVdxtU493xFQQysQDJpGwyKx3Icqk/A
+Y8PVew1iAa7ZtOrsD5ErC+3rOie0OO393ry5nVkkdUihS+2MhXRDl286nVQ8j2WFn5KU9DwPJ0a
6KhMjl11kWy2aToHOQ9HnW4xDNCnr4LhRiYYCeLUpILnCtlJv+bZFLrD54JM3dqL5ibJxoGNr+Bq
eNsCTiYbFhb9pxKpydq6BVstldhvyeQZSN9ysIlMX5prGKncCeB378NEqkyiGnyfgOT9oHtXv+s6
nHPgJ1J2ALsAjGYDuYN7VHqDLMad6IyUxhV5yCIYZCkUZL+GBQzKcnRy+ZUHrMNhHqTNw6qQ29BE
6VZFw2PdMf8AQ8QZjid8yuKeF1BYxq8xJSRfR3Bkc45eKexVXXfqU5E01ZcatcZihe2hvm2kiR7R
sPBvnbLSn7sASKm+0umaq8ZBZTuA3ipNDChbsIOEp2yXkK3mHPqYYDP12dggn1ql2tTfG5jYeES0
IlqhvFqiwxo7vA67R146mFw3czCH6oD283fkzWE+R4JkbW3E3mHlfNRAPbzoyaFzVo1dvavAjSoz
CXjZrnfHz17ptj98QMD2QyKmbe1zUOajVt8A9ENBqq03btzQXLkcuu+zBPp5CNmTCaB6b1O8IR3Y
GF0x6sGNd2g2tQI40POEzsfJ2Oug6LsVjgANTKpXdEAVVY/xSK5qL2xzE/c/Ihh2Z9NQ7slgukcC
0IkhzQLsq+UmBgIvA4TT/UJostUoj+eyVMOVKaFkEVB1W/R62nq9ndd+29S7uZw1XBebJicOML6Y
sgkIyQS850nX9maScbr1QHjYed3Q3zHfiMfIFt0N5RSi4kVpruoSjqaAs6qjM0SOykWMfmhupxHA
VQnwFmj2ntYQZoo7ePTFph10jm7d/OYPFGTTXjVpRsncXqNxUzfHpJog7VI10Ff4QrXpCnxJAhn/
zKRxDVBuOrD6Bylq8s7x5rzPlvnjAzMsjFYT41LeJDVE2lDyG2nxeUSlwO0yamlNDxqCC807bD60
yoEQEdEjapbuDxjidSPCQTXaOx0k5bz1KDArK7TmSbv5Z2AGPJWCVH+USB3sYfmNuxKmRt12gqkk
7IPmKaB5IvRIYb6oVYUYs0JUJxTcSTcp0vhqP4m2SPLedPgG7TvVCCVc2lxX0I+Ocz0PKkFp0rVB
LmZGm0NoMAQs75u5H69m0gb6JsZODBcR3ictwmYyYl/5rKpmblC3BrIhY65Kbe63XSnWAfbRKO/j
fgquwqENm2ue9tzeBS7HCYuqsi3gtYf1cQ2b2ODVGxE4HgYj7BNLMcXKvCYjwuMoAh95E3NahC8z
JxgbyBO4OhdOKw/W6we/XPlF5GLHhe68hrsF9JBta4uNT2SsH7qOl81BVdFg7ySbIdvaRdA3AHYl
hUYzVF98HWZ8SmDqgxcLGxQs6QCWNwyin92KgzLSHz1Bx2rvpuCu13kHl/Mp2liQONxqHTOajuOG
xhG7juTk+RsmQOUA6xHv+4q7zARRDm9DXnfXpBVtUx5D1aGFmfNp1ti7sMtDNc+ge4eXCzERtoF9
Qsq21O21wNrXQDyuWeLW80pDnX2IMltZ4bEVadz4R9rVSdVlPTExTAxmLY2zjmuh421Y8nbTU+Cc
61Wgg0Zt0ZqfEphhVIAvhy2BkE86o+ryOZ2TaXzr2ITX4iTuAKUUhHk1TssJ/5m3SD+hVbAuezQz
rzzGGvUVugwoQmYckMtkOZ6KPngLOlcOPoirRSj9VY2sqHxH9DEO9xaxqd1jkwzEQ1lgw8wZQ9iO
RuhQ0qdBeiK60QKN2iivCPeLL2w0YBtmhepo8cAB4kZrGjXVFmK7E5KqgGWtqXj9ThG2jCyrWqa5
k3dFwHu56oXxEJSCE6bqT9DSq57jsiZrB34BUBNKud5C6YHvIVxYiFzxIriR8CX4GkKP/wmo+/QA
4mGUT5RAfRxGmZ8Rlj9zGAHu8XhsMzHkQFnqA2oJf6tjFBRTu4FjuymyoevlXarmV65llbWwkdgW
SZ1cQ2q1yKfAYJ55g9hHc+E8un3BttYbcLaA/ZgDTozmMJ3d+wH7yioVaXxLY+3nKU2jFVFVuKo4
NGWgIRCBwJPGas2t7jeNE6YHA3DpGrR9iwrRjI0l6eEkaLUr24cwKVvgUK2CFjpS0XnF07o9VEnS
Quky5P11HJZts09t4O49CxNA2jVk58Phe113U7Gh1fSZmI4uYNoSloEMhW23C8IjXGrMIahDfvS6
acrwTtqjZpjVocRYV0MfwSOLDeE3uAi3W78uwqydlYWFt2J7yRJ+31syZzBcMPvRUrFmAhaFthth
4xWyTJBYrWA2p3Iy99UD3NkS/FsZP4WtIknOgmS4Gl0YnGUGnKbbehpTRAl+WOLAsySH1gTReego
/WSnYezWVPYzzjztVyb3Y9ibrEc5kfe0cJKr2gT+Z69AMpy1rG+hhQBXiix1a7pRVEidIbca+bqq
ivBzQzwTbuK07JIvwZiW9Q3g/rXIEmy+yDpDtPPyVKClw8KEednAEnDXjKdGmlmEBzyrWzU8UhzW
h7Kk3jcfBfVj40/e3ptbmJvrtNRbfwBFNktCz+waWRpnNfZprbJaj+owl3J67uXY38lwRECFp08e
QF6FzP0Qxc0n1tX9vAL4yXumgNc90bieD9UoergPFP6+WhL7VWBmsXfhEkKzcRQAuzV6bnJKw2Dj
RsMQrQ18copcBU3xQyqTfg4J5UkeqUG6mXIMPocCT8ogUYUOacaTqs9aVcsdvjgpM65d2q6EDFQ+
z7EkGzWq8tABM54Nvo9zS9dQMsw9CkeCPFCDujJ0HL9quEU+knYuiizlyj77fhnhQBnaehP3c+rf
JECSioy4HZ/yFl2I67DBsj8kiRFPEgn/PTZ0yO0vaIDbcS7anVTTsJpntzUbMekJLb4ahOnMaXWb
B8aN1CbtzHwNKEMp4P0Cc22Mr3G6LJ2bEHospm6PnimdNans/Aq0aQweJCWPWok0175leQV1CEDq
53A7FmW/gaMH/dSw9pX0TbDDA4Y675FiAaoMzujK2AEtt56SeOXaNNo4wKVvy0qwI0fetPUjVa44
Wng8g1xupW9SxId3nLrTU0RjQPOmupie4NgjD0nNmyu0TLvrgXXXDjfy+8RlcR1BTevW05XcuLMJ
d0FfRPD8nOJxa2h5AFC7Ro2pCbw8hZbPlYWZHHicnkBOBSPG3RB1423YW+c1QaIy561j7XcsVq9b
uYB7fGmpGV7DgE3bQCU/wNdpKB5HJWrtWD9QCFcmJFdgfOwCinQMRGSHrwgt34D6iw7OhHUxMkq2
NXqvW6PJiPyKiWtPtuOahMM3JZsp2cxJ2KycUJPHCFnwSkPfe4ecfFgzE77BpKhaEdFBr0yVGz6B
qQTrMveTRA5wAIIqzr0xnW7kVAKNkfReVkRWrqmu45dQFOLGqTV2HUdW2z5ovCwOBhCuXD1su0CE
a9JRd9UmksONkV/BHN1D9AMdQT5PQBH2Hj7aQBKkhyTS2nBGvgRT7W6GoHT3LQvcXNKW5joRuwJa
Z4jG9JD6Gz9ERGVxQ5uEdsUKBrffRz+u8rp10rXWDvBvRJodi4p2ZSD8hIJpA5nLtJR8OxN/+g7r
+qcBFPlDI+DnHdZ9mSHKeohaP35HjtU/auSRNzUyD7E2EWB96ylxpociQIC8SoQabsEUYPG16bC6
MpjeJseqm2ELm8VjEiqo28vQB5XJRHeUhc4naHKkyTbRBa13NYtrnQ2JhIo3TtFVIlNA9UzUPYBT
5gFcx8W2pwP4eUnZICkjpPmczK2/ktDPWTWsCB/cJpxQG0vbPVqSX9Skh4epmhFH8ULfMWidHIxN
S+zZMTkWkZE5CLLisXATndc9+L50Bp9lRm/oGfDVJBd+69xCrulzLYm3iyqDIqDbVtGKpbC4Aohm
k4wyPvIqwE3oofuOrUxkZeVA5gddliYPprjdW4b92khEQTmLIpjFJnq+mcfYXGFtt5mvg/Rq5lV0
ADbyG1Lj+r5BGpLPDodSLuzzVqCgqB3gNtGmdEsEZZgnIEJ7vNl3/VyvjdfSxzod9A1auO4A5J/x
cigDdV8D7gwvA+f8Bq1zPydDx3ct5c4rCqfYxG3LNpjRcbNLPMduULK2JgcFjbyP8GTIbRy3a3Sk
ynWLOtZapCON4N42+hm2nFggy8POuA56pjEZqy4XTf9cybG585p2fABQr8mBPkOq6Biw65jTXKcw
Wty7bBK7YdA/aNCMMtdcQJ9HMLogzJvhK6Q6g8yFXhnJGM5tzL9Z8TWi4dcQX9vl1KABWbvkjsDr
5wAyW5W53BNHuBsl17P2ghvU+vx7ob2aZbaLvZ2uimPHwKTPe9vGObIa0OvnGrofkjrTvA4RAD5W
dcJulU/oa9pKLEBq3fcKBQ1E9guXbZohJYVCXfEYuNK96SPtefmMmPCKBR5g/3TQbk4Iiw5D4cZr
AWDJtgycPdRsSVa2jrspBxHCXhxkqCBDii7fFGrlSzapV1AU6LdtD5l6G9TRV9G43qtFLQYWtQr7
GOJ9DFgi4s2IkHWNAXhrQVYH6tPJmy5IHwJLhjWZYvoT6bwjEyc54Y3YTqAB78tg5DlI/3BuGQUx
V2gsE4I4OgyfXY/Le/BANUoiYYhbiI9IacMnB1Dx10gIIPBDDaYDev0WWVQ8fOnKydzB4S7UmeN0
sNhKhbXhCuVGlRnZtF9b207iizFY5YiOUr0hrMGDsbEPvqddOb/hsITIHF7sFTyT6pXfg6GZhZMJ
HlVAfZ2B4QdlbSeesGN68ATNfbRGV7TXDT2iZFSUV0WUFCsIqA3kmwvHoXgH7+dOrZB2hc/w4Z2e
2sYfgUBB8pI68DiowUrnVwoTG9TIOSJ64lFGA+35nOaSJHLo/NVMRTXPCA3n6Rq1WPJcay/N3CF4
HhfvLHdsujfUShByDCUcBO8aSfgMRz8v6Zt+yCMf93bQP3OYsUJl4AYAK+SSlZYQpEUFRkZZZOcU
R0OMMOnIPYqfegNYDtdADI08s6bAvxhRFcxB3BhajhXmxqNus7F30xurYmpXjOtAfyrhVHTdSodF
18M0utFXBQHTBoT0yRTrAlax8SqmrgQvvU0gXpxZnuBThrcoIoIf3qRXKccLfzCeP6MzxVwYTOcU
N4YcgQ6LQTmA20ifsXEX83enShsJUnQB6MPT2ETC3wApiJsF7Dzp3mgqpH2IrduiqAeaNlLMJkJL
dmtVN1bHxJa2PpaB1fGd70hvzDu/oijo98YD9igPCDdIoVx43WIznDs3LveJoareAW0d37Shjxux
NeQgvtq+81HSLCySR0hti5+cLxEnB1k73nzr+QKJfwPArnfkA5kb7K1tBT/UzIge5YmBlx7SXzD1
ursJ4iguZBADgSoIdDDqPVet6Y6JU6L07aZTHOwUdhoU5jUALxDMqVkS5EQz0a/RlSiCbQJvUblF
aIpiQdnMLtkbUD6THF0hmUI2LDTdwUV5AaZRcRo01xOb+/rdoeOAJEgjQt8PhHGyscqNnBqKAa00
75YkI4ANcWmT6B3m2TVsd2clMJ8IqZaWGaAusIWBJqLYFDAU1A+h20JzBdVOi85eBPc1etVWLq+P
HfFxbRYjtH3BZlx7d4iF6hERMuH3Xt+S16byI7jNdMjWRuTw/jivKSgLAVbOgIZMscQybmTWnEq9
FHbHUBWZnzrROxcO0Z+mJvXx6lqduPgD4uvLZAlNEEaZDAngt6SLC2Qj0GjpsqpAiPlJLIC8rJhN
MmSxneqDJ6o42IxFjU2KgKTu36vS9v2GF4PHNgiTTb2GChALM6eMLLuDvTyes4JhBQqL1qthwge9
hf/L3pklx41ka3ortQFkYx5eMUQEg7NIkRRfYKQoAXDMgGPc0V1Hb6w/UKq6UmSWdLO7H26btVmZ
rCwpCoiAw/2c//yD9hQLRy6z3yeTlVLHMSWDVOi4B47AybtYKXWhjzD4Mi+rtTdbnIzNVb9NzZ4Q
sAkaM/dXEgfYL663y/OhlLtWXfnUgB3eudYNs+ubsMlBzvKEhwmrVKuiGBOneZcZ9lQyHBNVHE69
lqfB1DbUVmx8c3usRpPfMp3RQXRfMnM79hN8raMV4696RsUzjmv0bSpqvj/Wzpg77U4vBq8M2tGx
27O4s9Q2WHLUphdEOdqjX5eNHHcQoV098tZxqq6mvu2LUMyDcs7iUryroTPrs5Urdh/gTefNi9dr
Cn6fjp3vAbJFc6TV1JdzBmODsxOda1eHQh9K9UOa1wvqvXmyiGlV1FFctSvCOGAFra8uZ7PyILxj
17JbKfapYSvP9i5ojDZ9oprPJYIfhc3QknoGuGt63ePoIW1EjmuzaoFpJJYV81r3n02Rm0WomWP7
ugzWeIMs3HUOi651/RuqTDOnKK153EPSoXHFwIGQkqLkfaubhmaKoLvmzeBRv4AR5cZBenO97OzZ
czH8ymoUufCH9Dja3jC2aJem/lBU29KQolhev72cstNYo67aee1BlauTwmfT+2k9VKNWLGFq6wCD
JQm+/VEXpTXtCgpFeycxrMkZCjWEheaiF+faiMubnxmGrEKcQ+flaC86UYCGGtftuYADjGB/Fljf
+X1aC/pKmWnuqIXVtII/2jVKMMHCdXaO9HJcympFnI+L1yZnjqo1X51endKvRo2ICORZj/HrIpkT
ZKdVcLc/MhQpyycTZcUQZnrLFC/vyhzgNKkLRnPBavDhbnR95BE0jlnke30tk/2kd3oS9sUo3dUv
cWss9pZ06uVIx8542NfZccVXAbaTHzkG7PwSqYuol9BSWaY7xr8g64pFtMOuEd7y0C7VcqEvOUNx
BhEd+ydEL3avOcfgIBDd1CZB7jl2ebSIKsH80sSEYfJlU+vxQ+akVrv3FMtVNIByKm326TKergs0
AKTOzVmK9QHBqZyckoTDPU6ezLNSax6GPij6HLk5wZJKXvp5huvosS9dxQkn1RUHgrcz66CleKGe
0W54H02zNlOfN7hBPOmqkvdV1F0aQnZrX9Uxo+2WmDhbOw1I7Klr3XgKzVwUOOK+nxHfRqVzmRYi
qjOh3VmZXSeXfElWfVubCx73HcNU+dAsqbSvvu2YTqvn2sexIwZ2N2tqZgULnYWx+grB4+le6Qce
3GajbR7M1NS2HRiT0IO+zqs403mUZ82YYiWwDIbs3+xOjwm34MRj97GLzt4v1GEfc7NzzVDFwe1T
oznqGI2Lu1bEwNTNpMsgnQebSpmHrFKz4fuoHCpcSfqdtsTUxIo21M3NZDK+APmUs7JXq2z2rhWQ
z9jP6mRwnwucVIpLc87tz8AM7XLRK9I0Q8GxON5TEVnjh4TKd72J9dEY751kaHl953o8M4VijwSn
JOr6oYN+N97bUIsGYBBWEkb2CvlUn0VlL6q2I+WilOfGui7tF86TIudAwRUrK3zw61W56qEPNPtJ
FKp6sMx+A4SVQYfaGNJCxzOi9DFp7c8xici575pJWl+4mJHX6bZNaRikkYG+pmE960qshprHQGE6
rzDna0bfcutpAZ03yjGyR076564crSmMJ3sj8TAc8BgRZB48FF8DNqce7py0Gu96XEuaW5qJJYNS
Jy33wimGyQwIcSnLQxOX4lPeLZpgiQ5ut2HYM1OOA4ISV7sCfyrbiE5PGseEoSlgeycYe3yvkSx1
MKi6lsQmRS7DwjL1YWU4krcYjuZVoubjm5Yt7AA4TKcKanmKyua5s3SJl586jcVlIpRmvsN5PUvC
LBlYZ5Vb8dBg/ln1GdBF0xwUfEK7oLDICr9bVWqag1rQ9RzG1VEeGDT1h2lSlyYwJaaqF/FojUsd
JPa4zFB3lOSLg6C2faFnVaqnBE3Cq6Poov2sLsRYVnRSqe1If2rTmRqAmWWq5r4kMvbVG/EffZq8
uY1fcNdgbcTAm95XBiwzTilkuI5nHUFvobEqOQG+U8oo4hw/fSO/7BMK+Sge7Z5UR/AsnDi2L/Zg
9JkiEcCBoFzFcDGa3VpKPX+0mPOz0ecFkbW+lqZ2jyID/YHJ+JCi6y1NM3t0/Tqu0SVUS8tIsRA9
HVWvESrhruWN0UJ5Yj65euN+4ZanzEcBKtbbJmYsfV5n0u5fS4w/F4hVyZTB2WEKNZx3jd7UB/JS
XW0bsmTrxdpJXb9qQMorX3GKcVn8eqI9i/1VqeXyVFtFm4GOVNZ0WbayMlFOcDgeyk5jb27p0PNL
4U32ehzHooIP1KjSJeEakm6fnWV9XHs3InZM58pdZawzaqFisQFFGm1760mdW87pGYYBGxwwkUeH
tG4vAgYuhz4qsIDr9WCYrA6ssEjKuMW+FeilAzmt7aSISjgVSnNtKKPUvEulNrJU+FlBoTtEK5fN
fhf2ccIC3Np3tHebszHkaCSQJ1wyi5q6s8du3o91aRt30kTj+FgJs8lf5tRiaOdpTNxvVpLTrCev
8Dh+3sklf4s8+m8poT/RSPdf6o122Z/yRn/6S/d1yf9O/8p/Q2opTPYfWDh/opbevcDa/MdN9qXr
vvzjpXr7x2XWDl+Kn+mp7//Gd7apZf8Bh3PzwtcZQiJK+k+2KT8ySYuy4S1qgAewib5zTU3njy1r
ydl8uiyVXRbaz3euqQl5FaIcegw4qtBRbf3vcE0ZdEKG+oGBtgnIyYXf2Ogbewi61s9kKVMZaFQr
juWUjPGDM2WPXHPX9uWFg7WRbxqr6ouVmKBCwwbNST/IfD5f8b/buaPYpwU/4e1PD5YoiaPWIJRM
AGiwJCKzQqmhZ+W5Wa7HuEu2sfvdUBfPeF59NRszgPFyPtjKMSFhOByBSDHQEbiO6GeTZz4wA4Gu
Es8y0of6yUvXB09rvGD7PyIB0EYJzu48J69l72aHzFnxOTXd2R8N53XV+i9l7inABMoctaOrRLnK
4A7jn1s+8JVhVs+Zqh9qK1dDEccUh2Bxfmp0Ac2SFxTVWocQC9bLdVlJsS/yy26mkGJKyR1k4qs7
j8IH2TP8xGqfiqZ89uoyqrT4KDm9fOYKx2V0dpxPc1TK/FW1Om8PJTaJRq1qvt1W1uugHi2IFKr9
oBbJR0+5nhvjZl3dPBrd+nla7Ks0mRFGyuwtjd37hJL2EspmHVY206JMqg/k1zQ3ZhszhzaVIpgn
t8cTCujAEW8x4l3w9teuTErQYXOCYDJcmbX2WPZKiAvn82gvD33Pk8tye/aXMn2dVudsdUUTxHrX
RAv2p0Efw6ldy0ikHcYwVXGjeOvjOvE96RbPCH8C3xqG20E2N7na9oFY+Dw5yWDBBAWVEhwyhKtB
yxrkEV3g0k7trnTcJwnATy7CuCtGW2GlDEQvE2Aym5+o53xn4uTX2Op9o85e435ewC2KBlWZrkTe
YlKq1zTk+H8mwErmra1mONAzrc00xTh2/Qw8jo0mfaEhd9Vs6AFIw3ws4uVSAuKGTt+ZYb6xmham
pD4m/r6ulKO/wAUIKOSXQPEGGVGO9PfxwrdTtUYfYXkgAl7mLChUhnRYZx5Fp6p+Mpv7OSa1OzOp
LovR8O1SXi0OkJKVsjSLSbH8dGWx2wwIcLGJJiKgDeGdbYNZU6tISBgnppz2Lm21o2bmH4AxbhyV
p5+28qbUrpZE7IDDn3/YvW6+vek/kiVP6LcIFHCrw9YBMiCURevU/Meu1NpMBifZo1AA3qit/SLs
g5Xl1Jlm8RtS6In8ZZNDbN54jNQ51ODKn/KOxwGjDiWNk73j1tK3E2/fOcNeqasnXXCO5leTRcso
x5oF2T/9+pOe0tq/XZxNFfEtfEk+789bXQVWBLCkJ3uotq+4IdWhrSyBDqAi1om95v1BlAzl4+LC
JVJegdD161s4Yaa+34GGAGkLnAPxPWUdkzVpYn6tJXsS4C5NvbxIUvusbctgMYuojvPffN3vfsE/
be7YQuBkxvVInYGaflJEVIbad1Ayk31MheHLDjrI8tDl14DBqd9NUoBse/cQGr0gtaYHYdqXsnnV
Wzx5mfznKNLcGAtiWaFHgtZSK2E5nLdifHBrdzfo+cFo2qvSa/frmyILPJELGToLMP3KflQNxm21
uC4loXMGw/hFTDDxkv48htvHbhSpbvrFxmQJSlXxjBs+fCFDu1jaugu4cROmjoxEq4WxC7EqTaeX
1vDuy4RdM1eNDsr0qgTjZL45bfckeupKkyNsj7M/iJfZQ0Ltsn2RNMKvl/VBb9k+Xf0hX9z7dFUf
FvQ2+Em4VwgOgGnd9Fhlw65utqGt+t2N+G/VUn9dAP1UI/2flVv/DWsph1fsf/xTCvOnUioq/nH3
Uowvb3X3o1Rn+6V/KnWcP9AhoqrBicWg5NkiFb4rdTz1Dw12N0oLjz88ZgX/qp6Q42z1lunxS9Y7
4/1f1ZNm/LGRqDX0lhhQb9XQP+/u+1b5TT7110IdNC0/F0/og3So11QNlo5vluuevF+OuaKEATbc
iTG+H/AGvctnpYZ5Z68HaUF3ZPJoyWjwwNL9HvzXCMZxOwq1sruRIB2BTXqR7nMSwjHtdXzrOVKs
5VOt9bQrNq8pJ30yXyd43yJa763+TPPkHDL0rz5qVpE9MxevPvS2sWaMZGvt1uoS1e88LT9vaub8
TpJMZ5mlQ+HGNg39bNfWYVk7ziv4vQh1axOqVMtoiyjuYA0MaH3rIEtU4zHN0Bn5lpUvT5XoAZA4
LNXLNN7MVNu1VG5Ft0j8Lkvrrcmq1gy9NdVxsOvbWAV/z0xSEUdmb/4AsCXYE4r6YBS6VQYxn8MJ
CytzvIOYNaLZsLu1G1+bRfupq50VLbeW71pHN58zCXYbSKVAugPGx6QATjNzQcb/L3lpLce4KDeK
QTU961jew4jpDTSTJUAN3uAMRdzmDVgSLrhlLA231JhWEfIAyghVibwudKPjo88GnHOVWKIqz9Xj
1Iz7apLHKocsttruVzWx5H0CTojDDEkm4QheAy9n1oUIkC1tTERFXFVNeWPqhXirbUBQX3S2WH3V
q5G14NtCDWYphfoxYYYXh04z1C/1jHNRqI9eeoBJ2Typi3yac6IrhVkph6LMG0BDNjDZT10YC/1T
aUrYmTKBTCMs5SrGk26EhTUmX2OEkPtcWQg4EdrHXOtAjqR62cUDU/vOM5/HLn3O0w0WpvN1fIK5
+nPo02niIzUOnHbSw6F1sr2RNUeH2M7dhA/gZSaVSzgUVwkME99hEGsHpTv3fCkM1NG2oN0slWK5
jVvVJmYBV7zEzfr71Snzz2R9Zr61TGW2twDjJQvIdR+JGzPCVBMajP3lfk3rZKcXaQM/XsYgm5Wr
Vb4BekDR289R0kl0ZCK1rF1XiDvSboHLXSsARKccd+XWmVdf7Ql6LnqmMUrIffpiab3qz/3w0lWY
MamDfAKsuC1qwwrAxDK/0sbhIoVSWAtmUno6PNtz2cDnx6yi0oxXaBFlYAKKY3uKjMHpnWhoi8nx
Y0BbuoFhOUuwYgFSabBl9PounGLnMEvvto9z/r7QqnvO1C+9xmKHM1NGQ93dNJbMw7rRWr/uWaeK
RohH1Dn1+mGVg8bIT3FM1KkE2ESNqc2HKU+yZwbH6lNn6usu0adJh2XVVPvcRsJgFvptreZ10ABV
QyPRskif1elamnO5K0r7gUK2gGMzG68UB5AcR603njpG4iyguBuYo7t5E7SV8KAZL7YXlLp20w0W
b1OumKzVhdGCRS6ur7hWKA3Odw0PqKCziZRYXUU/Jp2bRnlsFr5gFBQYuDR9cOIBQjj8uQh7RA9H
tM7zURf3uzrWoCBPOWEUflr13oM+O9oFkYzb/I4pVMTM3DVCo2jje9MrFStc28xNMAF0+525YPeq
GJnRMxN1PpgNjnlkLsfyhvil9ui1bf+4MPu+m8neMm9qj9Kh1eBvp0r2ymgez2B1yY/eNM03RSHs
u5rPxFx+MuebnDA4ESbaoh3Wvq/vksaL7+XorAcyD7095Jc+zE0nP8Lk7UOcEJKd7XhZANNN+TCN
Ms/xckau52nwGmgfIEpCXff24yrm63GatYt6LpqF4mhG47Bq1d6a5n6BXmj1UCHnGMs0Z75ZBPlZ
7Bn1+MUatjds7huwCNqXwJur+OvguU1+EzNBfuzKueENthv7rmqdXrsoHAm554ez+C8ag1M1I4cb
+aFADR6SRgrWU0NteMnZYmWjtRtT76rBdMNvbdAzmR/LTD/a2yAIl7MDwXlJlDk6g/x8qHZ5d1/V
LdFDUKVsd+1/o1x8L1l/KGnf78rRMKF7lz6Zp364hjBVNV0yazcoKQY9JDxYxfSwYvrtk/dknI3a
eq+t+BYN1WeDxei3BN2FsJXu84z5sgGxCseBIYDQAz299hDZlKUPlngPyX4K1n74WtY1vNpeHLfF
85sv9aTder99DWmtRvsD7HIKt9id0zdJbHL7w1LtvTY9Tkt/iSz+5R1SKJr43vbqm6KFqd7o2R7c
3zyzxAyC3kYDU02sU8sDpj+/cUY46Uy+3RfSWjAq8jKwtv65NzIVIuYk9pw7p2hkMDfVA2R9Y5tw
D37i2JEhx28qvf9fE9//Wrq+hYD8+5p4P7zIL+VL8fJjRbz9yj8rYvcPnbQAgGFARXppj5LznxWx
/odOnYz7EX8yjNl+9B1P1Jw/XFYc7vi80VtUHI/3O55IRYwQjHYU6S3ZXUi+/05JbG3F+o94okZR
hVMkGyD5nzj2nfrO5xNeNBB5873ZzllUvR9328FHMXHDmIWqazsUc5F8dbdjEu6PspOjcjtzggqx
dKG+HarmXCU0kPpyFlt5cqbnDqcv5LAoztM9kiAS65ZkKoOa05q5YRUuZkPpuUzPtcBgP+FsJ290
uHAzkxJEITzeNNTb3B2fGCDT9cbTi9ZMwDY5pZMzu2PULgsM6qn9yui5gNdsg2YaTJSdJt+PTXGH
l761M0HtU79H/xV1LvbneFzq0CneKxdtK2Iq7K92clLvk63AMTLHQPlB0SO9VpUhQTcVLWknMh+n
nfzzIht5sWiLsePH9qU+zsttIxq4IwYmsYd4O+7c95pritmShiy7chrtat4KM3cr0UxqtfG9aHPR
6QsM2u33is6Ymv58eK/zMBKo9wCb1nO7lYLkhKmX6ICuGqpENdaEX+a5vV8rJfnqvVeTjedd1Qnz
H1y6cAXxqDrdHLW9VoNu5VtJmm3F6bSVqXkyPSUlBIi+W3cmMoaPS7l8tBA7H9pJTS6rdCjPevjO
L3VXFXCxF2Z0GUf2czHJOqi0FXe1KR/7ozUXn7D7Xd4sp+0vMrOwz3rmNE9EjPWvet2+qOtSmVv1
nkofQrel+no3j/scmhSbo+NNqz/BKwiIL8nOJkvxrqGuc2QRUnbEkVYBj6vae6krWdDYuBbg/YYw
QS+eVjMuz9wcx6aR0fg52j/7jcJmgM1n52/MdzLq73Yc4NHYlaFcyqmFmC9nnfEeWHh5EU9SEZFl
pflxHS1hIfzC0wdhbFGEoPvQ/uekrQ44isfNY+xuAr1h0asPaUIl4uuznHx1ctagthx5sSaWcTFU
wwdaTkib45gi7XGYu66pG6j4idhTceUBcy+KsTDcKh51OdHRLc0DRWUfGt1yp7SmeZcXRn7u1GlF
W9XmtEhDv6D+UFNnWR4bFSLp06gU9aXVGu5BdtRLeKb0j7MyZbtMy5zP7ixEEwKir3d2n8cc+jzA
JLGXR5VCeTdPpbwTk6wuytKK79W69PZCcao+gLzvAs4wchwQzO8cq9U/5HVXXM89yecGviuvxVCr
F466orbLhkXU1/oy4WJf4Rq2q+BaPzLzmm+GSlcaxB6t5N0X45TyDBWxHxW1PjRWf4v9xFc1hpK6
TLUWQChBVOMORbiimA7XzBiOmQsonKbldRHHT7k6h8roqAdlusbNfggZneZndmdnh7YrvwzzNGMI
Y1Q75Ba7UpgezUgBLxlO72bM5AVmZc730GX8KhZB73R6VJXJbhCJ8iHOkitd9G+xasgvMu0alC4e
PAyfsWWsjOcm01flI3RzN80uum9q1YbwQmuJEtJJxBL1TAIzb2cTeOPVYQ9Q/wCb+Xylv/9sdHn+
hvui/WThhX3DwNg8buIl2UmGBYoVDIl0fU8CUivuWhzQhTGFXzuQMsOwnVuRWZ+lXHpfzJ4d6HGz
rzb9bbEpceNNkwsf07iqlA922y92ENsOkhb2x8sB9icaHiEuvHdRL8Lta5iK42WMffXlgHyyjXSj
indpp2z8oU0O3CvGDsnDxTxlFzJ2zt2hq/15rl71xTjDdx3VUF9VPioVBCszbIi4u5uTQgt7T721
1vk8biroLDSMgWG1edCLed4pOQKfuv3UzmmQbTwERFDynJG1e4PqLIuGtBmvPUHaqUKP/gADbfCb
QiUZQwVt9BtNqFgsyc7a0QDmfq3OzuzHjlPuNa2usyjGImDt1s+FZd7OTW+T0WJM41lTopfAocL4
OjoWeuTBhnwxLrfbnsk4wb5ktDEeyFI553kZAZh3fZZBJPGttmWaMaf1vZ23O4cg2Gu3UKpDNavz
mw7Hezf1vX3jJYt2xFLjrjeZNzjdUt8bqBagBU0yaCggw6Ujua+BYnUoRyWJWL9NoGUI+EgPVO+K
Tqk/IGqE6Tu3T6riFueyFU4E6vPGPrWb21oJWjxrXuu5IxMLth2zjbRd75hiP2A+huS8SndUB5u+
rXhMGjxJapMOkTp5CWYMwm8SnXFTP88yKPTV77r4woI/+YxZPFqIJHF9Axu4nb1O+9IpKogmco/A
vYjS0qMZ1cqg0/OPsAqTfQshn4FXO+9cM3d3PWflvSOTj6gMEa6A4IYw7u/GaX2C7Jffjb1ow9ic
YNIgeT6YY59iyDakO/IFq5AaZAksMwmMTuwxzKmvknm46mHYRNrmE+CJxvMx71jOpF4t5ylUxgMc
FSJMTM4xNXb5oNOCVB8F8sY2xwYMghG3qPpoB25ddQAUkUvFjCa+zmPtCjGAE9UDpgW5KWLY7SMQ
NGTQAFzNxwacnUrmoIDzivbbfFrXMjCyUWnbD3CRIGjgiaMT/XiEAmWODLVSAEUfa58mjVIHOv2D
UhBRpxjuiOMOSIl86fumul68+rrSdPKEVj8vqge2bosMAAgOEipCNGdKFckuFTsz1gGRRvMRHo8F
hSM9zJ53qTsIAysxQepdLo0aZaSRpJyA9mWds9ug2ai6JBToqWl2kHBWnV9nbsW8rtqJqfKT7JFj
9WXTegvClIivzOlxWRYu1KMOVwJqLaQ7qmRCGANexum57S1nVZpFc237qKc/D02SXiajN98hWLqh
FP2QjVq6w2bMPih5rYY6CRgUUZx2dligt4RkNLFzuXH+GXtb7a6ROW3JVqch6Pb1KbY+WlOThlYM
4SqpB+8OahDf5eR9sbyhuhyg2/jjbH5G6lHu6tnpbjFjHjlEYtlcN7m4sEGu0PoN5jjpaegtSyai
AcWAGSHZtrD9x/kmWy+7LtGHULpznV+ZPTD0ZT70ZSx85K3COVM8GJk+lsCLcmYuqRgfc2/KvM/L
gmA29t/bgP/b7dJ/iYvxb+cM/w1HCBjX/Kpf+kbH8F+w6Pqf/1F8KZcf+6b33/3eONnYd1FtbQMx
bEtxdqYF+t448SM40fgvbs5dhvnTKMH5g6Bd+nT4OLRW+GL9Z+NET4XLzBYXA4eCBfO3Gqd3w9Qf
cQ3XhoNBd0bqjeOQbXpiSISddze7OSCsvlp6gKBT+pimZBSlH4222quJvqcO+uIJAALiKvwSWU9E
BXR0BpjGsJDvY4h/8LohCj1NQneQbxln1UIbAh33QapNEhR1cr0tbqGB3dXEYuot2X6dpox7Z3Za
uKFzF1VW/WlRoSV0qnO02Xm/4Up/ayH/103prscvnRyg2uBe1/9jN1RvLxIvuP8HeEQ0Ob9auDcv
1Uv5U5f//gvfV6sDAYh1hcUrrcvWr+PE+X21usYfKtGwKqwdiy7xHQH43uZ7fyBrtwDAPFIaXN3e
3IC+t/n8e6x8Un5Mg8UM6cj8O23+e8rZj6uVqRyvyvYHEBb6iQ0F+MF2qAJBomSZMa7AGHbH2wOX
31mmw7raLWqhWb+CSiHPxhXxTRBvuDAENfsSGYe4MBQ1D/Whhy4q1TGC62TtpUxQApWs+NAbMnVv
p/w7UCXcwHHm6uyHL/ovkM13T/6Tu0dpihOD7gCTcP8/3z2zGsvzYs+ICsV2b8o0zs49KiPIgsmS
hbKyPtWCCcICsR5JZ16lx0WsrW9AJbQojzJrj0dEtUOVvQPjRTlmDrmP2VN+7LEX9Sd7eIb9/gHP
pvbJUU0Vk5nKe44LBwKuMARuVLPw0MAu87410vEcl8oljFcpw9Lr7UhWaX2ljmV2qGul3wlHoeYY
XH1HNS7Ou7Kcv0FxzJb/epDJ1vcjZsMIlZEomUyEtpMu/ic7UKtTy3pATxa5IMv3RZP1g78ObXIe
k6vsL5mRP6ETQaw7dOPrr5+FtlnK/vwsbJApyG9kbbAvq9u9/biSCnood+i1aIB1Gq3C8z7KYl3C
2s3mXYP+onA6fKlQWcEHGB+UOc+PFE2ff30bp/AnqNWGggGb4TqONyR8ux/vAt8MiWTfldE0GpqP
QqWmJy++Ko77AE1jPeN7yL4d6P/2Sz+dHXNJl1MF6g1jbUjc2y398MHHBrNy2ToycieVpsx2sYTt
PkBj+N2F/vx0uZDNQWVbFh4spx5zVYNmw1ptGZnoQQomDmu9j2sLUlSrmyHVUc5o2tWPAvOo33j7
nfJ9WFkbskg2D8wWQqze2Yc/fMiYJ5s0DTSqPJb1vmzaJkKCkyOiTpyoULv7psKdYAZe6rX1gb66
+M23/FcffvuiDY/5J0ODk2+5R0+Vg8bIqLbiJ0QqL3NrPwkDmUpLizXhpVBV9v2vF9M29f95SfMa
qezZG2cB8s3JkkZuO6kVg/SomXrrLMvw+SA8vPn466v8ef1gWsFmrukuuC578M/rh3hCpKuO10WY
BqQh3lkVG5bsN0FW9rtR0FZ8/PyJuJZtcrLgMueyV/x8LcdGedT2FnKb2DxnSvyx1awvSlqJIFNJ
6FsFdnoY/B5WrQh12T/++pO+P6STyxP3Q/4xxxtnoXXyhfbm6hIawuWlob91eX2hzt2zo8pnIr4P
WkyNz0yFFtgORercqYr3PCHTCSzsYPiv1r5NGNcNLu5dufPp1/f2F0/hp1sDqf/xLZZwJ5FOcmuk
xx/1yrvxTPnKozn8+jJ/sU0Sb+2oZECSfWKwX/58HVth6i70tYuEOd85st+7tfFQGF3nb5T2XhG7
VE0BhYGn9TxZECDQXf76Hv68rLmFjTfDwjYN/TRkIBMSashAhZi7bR1h9OCB0hh/L4NxyybfrkJZ
sVXDKgvu5w+KZogxnDpyFeF8TBbnXhbyoeK0Rbgf/foD/XnTdzn7CU/iqjqm4CebviDYiTp36HDc
brrDmjhPWQ1Ipg9Ig0dLWn7m6r+zpj6d/20fD8MRNgd8qJi3nDxHr8OPdRZ9F5nNgMLZy3077V6l
6RzH1Hj79ef7i913uxjaIlK0iWxyTl7bVrFXPV66LiowXglLpZ0DJD+Y9C71HKSNmPaNzEZgbPep
TqZAbRv9f2fdGq662YGSYkrqys+Pc5hiRW1l20WdbV56HPHnWTuKHVSPcF6GL1DADSwukLvMWb2n
bgUb6JTfLNy/fHkghLH/Y4LKIXTyoHMvqVs9rbrImusnw1A/LJqO/l3eN1rzQGkHacfGBdX6aqYe
g9aasv1fE7ybbxvVjxRbbdufTvcvQqzYpKixYH2ePIexxBYx6ZMuGvtxQf+oXHi5Wu/zWKSRtKpd
b5Khm2f5zsY1059BWRW46Eh8FajOUhqo9hYtgIMgUPQqjNxVT8XDCNb8r2/0z4uTNhb8iIqEm8SC
/OeHpbqVk66QSTm4zI/ZYLhHgW+J46JdXEdl+s2p8uetk6PE3toIVBGM9E++lX7SyTwQhRZ5Vj++
5Xl2Zxk1SKvyu/J2m26efP+85FyMHCdLt7TTiEchYi2fc1PdkMEzOORPK+FpwVL1N3NCXZnhOOYn
OKTtCCfFsEhH+uup06Epi3BQ0VkiL6/hIMFUrXLnWdrueJAT9DasgsDcLIoJ4P3bbuT5mAVIFKOb
LmzkEo4GtBg43J8TWf0md+z0WYFGMqvns/Bqs6pOd+MJXTUZQu0aDTRQTJ9K95b0YYuUDDMOM0ak
v3mTT3f/b9dzNYPOk0byNGYxLaVA7NjBWKI6P6+Fat32SWz/ZgWebsnbVUxM2F2SwIiVcbYn+UO9
WJjZ5hhE+ChwJ4OcJn1d5+xZms1FX6qRB+j8mwueLg0uiEMw82qKGvRgpzlfMyEu5JDk/4u6M9tt
m9u29KvUC3CD3WJzWZIoqrHl3olzQzgde3Kxb57+fMw+f1Us51iVAxRQdbN/bAQJxW5xrjnH+Mbk
6SHJ5RLIuhd11atea9/wYtYrQqKwFZQEvX78qv3S1f++JiwHpiYmY4vjL5H1b89UJA6hKo4zellF
z1XyFdJL4zFowbCkQ2Mc9F56iUienPlnZDkPhRrfWE5xFVABQYj4rGt6skI3WF5YK89fSn4WGwXW
KNuk2wWC/u3PYuzeNgXvgudW9OMxkJh7wAaYXuQkL2zDz9L9SA5SVUcs3gN89didfkkJfrvZ6aR0
LQ66kTUwzNb1XIRweZg82cwZQnYJ3oyvcmPN2quAnEdTtQEgLZU1nuYtj4ezyoZL+pw/PA4OYePL
z2EgYPxayX/7SV1looMP0tFLGqvdMoSniV81Es7p/Kob0+ekC+N1CB5/e+FxWBa7t4+DxkeSnSAN
QCIGxNliSM+G9XxMCH9p0p+ZNaMudNFQ5hu0Xwj7nGS+GoquxMLIgLJP0tpG41q13z/+Gb8g4Oc/
QyegQ8P+wIJ5fku6DCx42Cm9Z2YDiW8yeEn7+GZQ9c4P7PZHOnTWIwJmEa4azQ3v60ROuyyDgqy7
0Z3i1Ps0s52rrk/L3Vjb8EGYRC1UJAbrsOPrLQjT8s7G/3wjmVvuUeZpZJ/Ngwf3sngRmCN2JY6z
L62cQSKbJQDiqKNRXxcVcmC8GQ1+GIbd+Qakf34iXtWvqoLJ24SJwhoKfT+ayVdkqPZBoxX22rTa
eN/mJT+yQ6Cc6OW20PXnajDG+ymbCziDab/TrUacqlLg3umz8iYH9eJHbm57WHGSDcUoKOMQ6eB1
llbALWG+1SuLYfxxHLT0KbXLRPjSBrt94WV8V8DRHKIXgSpr6RTQmj5bJJSpmhLREXcfFsajCM0n
LurX0pZfugbVYTyE7HGaXWUbHpS9bxeehXdPJF9lJEYLLmRxoJ5VbnOVMKXL6t4b8k58d5BlPula
UOxyzBO42cYLxfg7LT3naoE9IqVYUzGtnO9w8ngunIW37Ek7DJ47TZLEFNtiwyw3+Bb3uhUzHAJK
qmfKeG8NwfCJHIzkMcpqG3ZdacG+7nkQk1E5tjmTM6iESADW6N1jptzLapaq03ivTkTguagT163N
P6SSaulLo9QY8HSx//ElfL+aYLbGdUPQHw0BGvxvF9NMTJNbDwNvUx2SAyzr+LZ2Y+fGkSPPjhUF
QBrG0Gt1Gw/Ax4emEFhu0Nt3me8KAiyUIouZ+PxdjjRmCsSxtR4JjkW8TRMiaTXh5Hu9BA62ktKS
LyU2K2vVh2Qm1zIG3YXCIr8JRF58H504/hQW6CWHMY73RSPGW0i0AR2ktDOPiSynz44VGXtd9j+z
btROSeQ0R9AP2ckZNHZOVVAIc9VHjgs4MicWTomn8nasxAsJ6yfVzrSdrpfmUTrw1qMhf5rd/NUo
ipD3ri33RtPon2o7t79MpSvXsiyza3x84z4LahsBiF7dtplug5FS3fseAdhpMPXGgXbXIe6XuWkw
ocvqXQQ8+rFU7bLc9IrhzXxvd2jD5EvUqqATA6tYQ1K1VwbovH4V85n5HOXl8ETfxvVSoIb4A6YS
2VCVYKd0S/oLngR4wgwmr8urGB75zahM/P+g7MtjkAwz7sWmn1+VtFNeqbO1xwbK7qsYqw4Qopvy
1dYaBtVJq8mXMcOHMcMuvkuTLts6RgA9jskPmhVnutMgAa97iWZaaXSbPnkCMzBihPQa6Z02AB/G
OBuuHDETQV20pbFpqqI6EcJCMmxaFZDap2S8FlIpNwJiS7VNZARTMVAUHZJG0HItrKF5zBFHJKsh
VOULQgC5baq8jFeaAWNHizV53XRjsErruPjiGFV0FPDfYcSE9sYNLX21oA1XPcSDxFtyLOA80dZ9
oZYROqx1NAWRLRIo/pENeDnsvMlAlQU/JQHpWaXf1bDvbqcJCMGUuvlq1obolOVjcphMJLB2Eg/M
EOZkDTbZWDcqXshkMhKguBp2FFUBuFiCzWh71ypXRuMoB7R44sfYThJOoaWGiAHZ8Yae09Lm8hHd
ALmCeFP5bR8gGZ5qNsXbhXbHhwTnJbW7kYXJCuEetBx3dL0kjZR1mPTQLiygr05exUCc4+6kTlZ8
iJLQ2WV1M9+rAEjrddy7CB3CIZsOsz2Fd7ZF0TIL6V6RnQ2oJ4kftCTVriqBlr+VtfpcIzs6xpYU
HpqEAP6pquWeGhfgaeu02lS4fZ/TBM7cWDv2l7izqt2MGKlamzMgpjGd8k9xVyDBU4rpGr3RuNZ1
BUmQmrv6YWBODovO9rTJ6ZCVWwovmRbfM8+XB7O03eepRw1UB2K8rxXqi9WSuXtdT1mwLQG7yn6y
uSKtdmqLsFrP9MOuwUp6Y9UMhzLV7FNZgpEcQ1gPltvGPjKvrl3VEqoE/nGhHNppqE7CSuoHXpOX
zq4NpOEy2yjsKfy21u29S87fQXViZTeLFqA+ks3HGECkN4aB+3kkxuN+jPT5m8y4mX0I1FSyaN6n
9JdBVMp2Q86Dc5ryzLqGqN5f191sf9X5CnwjWZVbB5HksxSp7v+6p0OTWl42NuaJtErgn2zVyqMm
3Wjc2cj5N01es/Wb4r69Rn/CtCo2TO1RY0JwPxVOuyP6A2dDrFZHR4bTDSgezzUaBGu5Pt5juIiP
wZiU257G/la3g8lTCHn1sgHx1YiP7FixGz6kefI6gHEiwyFIlLVKItsus8SdlTd8jGTtenpsJbcx
W9TbIkxBbtJrxBetz8p805azcQ3HH0R5AacyXCWpcMuVpaVxjhnbuLZi0TcrKxueCC72rHKeH+Ih
0U52wvPLIWr6ppjNrAQr5aaua8NY//oKti2CoEPf9SB6yDIoB7zqQ/CS4Wk5FXipXvSuTo6NEVnf
h7Eo1m01lEfDlrGfO4OLOzzHXxPXuO3XAxfic6mSeYaxqy9Ooux2NYGkhypr9oBAwpvedeotTOvq
YNJOPMVp5twpSbEY0rrqvnOc+csMTvmTNZnTXeFGD8VQKj+sGZZaVoIVooemnYxJzddZ0pNyMs3d
rY06TsNmqnUTKF+0m51sFq9RkYC1lklS4/LoC+eeZoo8zHmqb63J4S9TnthPvd0jWh4h4yH76sJ+
3BXIY+7izBzJmmjdbsMVHgRbRK3QNnRpYcg7BDwBepms3u+s0CZqdITEUzHeHddp1c97Cbhyi6it
uJOpBWzNqaxyXSf1U4ZdZx2B5L+Bf1v+SDSIqhk0Rw7d9Etgwxh8MhQzqtDmlBGKsb78nNAdh+7Z
K1bpRaOAw+zWKXC3qHWPra1+n7sSs1LfbttUICPuKxR0aSCuUdElnyDTZH5MWDkZYki3cdXFwy3N
8f6LnSrpa6oCWy7lGG4J/BAptpMB6qc+AutnFVfmF8Xsi2qDK4YgTv75fCfCmfVGzQA2GNkd89Hy
J9ENxE4Iu0Ce6HbDkzUa061UwMyIEIEl7kbyBMieMA5alFTbsCy6Y28xk0mlD8h08Ea2J6+Dq7en
Hr/+UxC4cgYjpUQnmPjGD1WNv0o4czdhK+rvisyoEzsEYk/jwJrCdHYab6U2UtWk0rGf5llnelgK
9YSPDiRh0uk0Hlt0nKpurxqZophLkuylm1UI1HjkVm3R5Cxm6NbK8AHY0JH9TrM2RmhdbhMeUW/f
WaKHWN9X7pUy8rL2uCXJMoAA4lkQDEpfQxB8ZUjkU4oYi/sJeKGvakO7iZhAfhkTpHPPdjO/TLEZ
qVs+0ojdu3opLsyeG9SUvJ0wgQ7TiE6Dsn+XjzVKK4s9j1/P4haYAJQqW7RsYCK94itnNAZLsEla
aby2C+YIXBNnvB2GIJKrX1WQ25GI20dS7ElBILxmjMHkamN8cPiN15QrzS0LabayW/s5F0sdU2fu
kQy2jMDE/m7QwnjLpzs5ju18VLscE5mFpTqhmha52vh2R0kN+EDDLpTt0C/mLKBKCd0Hl1On25/I
2PGGiNlUp9iwFyf9Z8AztROimFeSsAkPP5eXK521lVEOqy4okLSWw2cr6bBCNsRUjYPkgCKNnrlC
6decxHscSKq9TR07PFVuRXXtuPtU9KPn5HqDFc6x9t3SNKoBMX2yrDw+NFnIClQH07OqIiEtbV6V
Mi89UkFRSg9AATrCOuA5lPYaY0C6Vw3Dr7qkXxvNUHpQjYhcmjZmmDzyMmfrNJxPKVj6tavK1Gsm
47a1BuCguM/unEAb6SWOqEJBw3dbAMLFTUoS960+yybf1rWMTpPGCioYGN7VSVT6M+kVp3kiNofB
Dh4gNaeCxazu5zXl6GC5DWYrwqRdFro7mHDMUrMcxG4TV/cDmU9XjpZ/C3okj1lGA2tjwUG7Gpc/
UOs2CdcmKHnQxiGZAgpMgCgmbKgZ03rHHggwRV9Btx9GQT8s7J74d449b9cB2XS7dO219jXMXycb
/xVGsGFT8tQeunSiIjOCyK/MzKRODki16CBZDA0ZIG4YgPMlXWYUhXZSTJ7NhBoDiFmxCyCYgbkE
ZYLq2eSvD98MC0EjDoHphCZ53qCtHfYq3MMnBcLgwlSb7nv06XujTdXbsAsqv9dVNjlEzigEO6jD
mG8YmELp0sAA27Oe+1VtTk8WiuJV4pYJQBALWQcO4WZt93qJGLQsxLURgthaRbmNm5FsOHY5bNxW
tmtXR2YkRHOgEsQOja2Zl6ebtWRaa4Wabt2IaIfQaMJ0PZAPuEkUY/5h4c0biIZyobPOYdBTp1et
dTsFkcGj49TllwRB40OvpHLfom8ut2EwOJgtAOTdNZJ97pqAj+EEgX449WDStxVSeHwtU8AyVdZz
/thliXKVGebCXpktCoASPykX+7NEX7PpTPSoATahKzU3x/tGJuJ17POfSlLB86aTZXDTVcw2sWor
GV0Q2aBKmUiWGAiduqIVBalkNpKtlhbJfZxZHS4CzX2JwId+QomMB4M8M79cvvlaBMuXVGou6lxP
LLygFZ1Nr1MJmnwF9wqOtxvVKlpK7DneNaVe0MkV0gP5UGFmcddFLzCJtuqIRlY42AgcoO/MgqZ2
njyoZnKruQph1w0CWw+ulw3tOmw9i9ihbxOP10YNbbENwCBuAZe0zPbbCaVohTDzVpCc47NHkFe/
xDStWWteOufTwhYqVRzYpbWxSH8+BEkrmYxhs5D0uXENtEiUZ+wTSYxSqcpsRPmCos4Yo41KbsCr
moY1gU/cHMyHh8qdToz2tOdZKt/tIgmf+8GIv/atqgK/DfNvnUIWR4NhF2B6W9wPGREOjSijK8KF
WNtNxN6RRJAszAHf8VC42oNrhvG4lrPA7bH8JGz+XtgDJwHnKVfCqIt15/bBulb66qp3dH8wqOna
FohFJdPKK3S7O6h0r/1RuMFBm43MJ/lXbrQCFmDowGCizoR7ExbDsWOxwpJds39RGveaBv2sryOw
bduCputOtC7yXyoGm3lIGUB6TquwfdSnGaeUVWooYdM8qrx0yPyalsi1S5LNqjbEQbOG1p+NmvI2
NMhPGpAh74cRm3BoTHDe4WF/MvV02EtyQnTgABnPb1ELjw5bcSR+mu9dTWxB9DgLMzooqlbi7o4o
GDEMM76RfE9XvVNT3RUGG4HkERBdsA80NdwUtCToQEwPYRNbIJnCehM7qO6XHnK3Dwyt3xZGjpdX
KdBYqSxJLuRTXAPqLNdctNKnM1CuXWp3L0mGNFARfgcS8y5JOquEVJWrOm1POHySFZ8d4kaM/lvI
pH5NBf3i6s14mjKLZhSCvdsQkOmazoi5Kq3MWvdBcOXaCM6sthm2c5C4nqFAs51rPtmm8hnF/r6x
oh+FlmdgaZdN3FCSl5zMljfOVrOiWnD9upV7s8P+PgTV/NgX/GWDGNR1O2rqPsQUnqgMr9irrJs+
7TflEFa0QaaZN9ZNgNjayrZUMS9LeAYRowpCs2Kiisd0uHISGoy6WYp14JChAznpcSLdcEMOWuoR
AGhfa0Yq1iKWV/AJYw+DLZSFSJs8Z1IZncTjdQFmgBUwuw9SBxJSnLs8Yi31LoFclvrETXhtw+SZ
C/U8iXQ3mDWYQes4dHl1XfFFNr2+DiVpfoHTBCjmDJcSZZ5csepstPkOIaa3BszCg4b/2JhnPA6s
lMOqMgU4mdjIpltnrsc7khtGuZI9Hhfy8wjYDBP95LCj/0EcEFQArfgE0UArV2baDGs4i+3WbWB3
TWYbroM46HysM+Y33idI68uyP/GwHC2AR+1K0ixah+wti8Jt0e1h0MlI9am13vjUa8ajMwNcHPJc
ngSivhUqr09xrscb251S9F6Qbou6WjIIendHoIO2jl2DnRmgSCohA+oFEV1YZQz3i97MT1lDfAoM
e36HAdxATsl3mhPpunLjJ31USGARUb+2s/Z7F2AKgJ7Is8Pmmvamfiv0XvdiDP/XkW06d4bTOac4
0sqNJkGRo43LTyQy7hdOw2npekerYugyvg9Z/BxMU8nnOxWnNmr160yG2UmtavSSFWi3wfjshBpu
jILaIUDnfG2Ndc7LNVg7C9vDZ1sbx50GwZY4Nv5xSgPUfe341R0UeV8mI1MD6MBeMGvzgTYz8wPL
oFsmRltura5qdmQl5yfi/oLrNsrcr3ZZa4BTYgAJKy4A3bQMQUG9xmqn8KWIVCt+ahesMW2cMdC/
CbieBAFrFgwQNsjGqVdNCuIwDDdS7aJXm57IseKduLO5B8dwqIpjoRqTs3Fmu/nhWlPE4aJkSWps
2x3ZseGNbcvhBMRT/Y5XTnmQtZH+DGQ+XY1gh16a3Ejv21bttZUN1fhkVwzsp0FoPraojoF/o28W
c5iHI4OHpwwF7r3K4VXU68+h3kyPGpFg/uim/VMzm+Udd7clEqWLI+JQKHzCRE2u7Bo6JaN6eSzK
JMg89jvjitLHOgY26cht1ZrrTowYX4yoJN+AQ1/DGomZoNXdPqnGjL4jZlN44c4W5GSCLLBvT9g8
YNv1U3TbBUr+kNd9vatjQVXjpCHj0irRQ0YQ7I/Ge1g0Y7CtXI1GO+AR8RrOMY0KFJXEseQjt6mj
ZEiOOvjcle7Y2Ve35js12wNok1EI97GyIrGujFyuCXUyn4vJCD8plDbge13PSatSX9GcUzZOVZX4
bEY+E/msuGvZ2sZz3Bi00ewxfGCNv6ejt1ZNtsSM/ClNHlK6jxRqYltZpL9gFkJw7OxDwKWA6yBV
aNESacFj0rnZlxaU6abBMcIQQvkJ4gOedyTpcGOFn+fO9Ghr7yKGDaRiFAXZbiFNX4d3rkrb59ip
9ry63be6o1lTkxCxITRzsVyW97KEGx4GOAmriFA+7MyQ4SchIAEp2HNtt/TmEXhW1qftPqKLvRF8
ZH+oAZ/oVuT61pyF+DGNuBBFNxqbjkLPwki0Tga3P+J+kleLAHRPv15ZK6EuNjVpZs3KJOxnHblF
Bt+rGw/4Zo2SS0enjxZs89ABhlzRvuqvZchCoWMIfky7zvXUzlhCq0QRUeWGbIwaJwuoznDRIVq1
eJhG566irXX1a8M9RcXwFEaFdkXGVL/BYdWu1KmMdk6SCT67g3OMG+ugmw5xUoa+nZyWnlWFtp3U
Sr170Ewt93sC3bY0qzOF/NQy8Y0+c3fm0I1YDFv5AhnDfi1wd3+utbZ5pq+GS2+IoeJtEj0qj3k/
4r9kSnAsGKrtR2VB5lHxXFWzJXHapYlfTOHt5BRwP4opev544PKL3fZ23LJIyDgFy4btgM7o7bBn
YBiVRqpeeWBAzLXSAD7CCP1UpPSkM3lTBJp8IGwpf2Lm8oPPE0ULUSs2Uj0jE6/WUk6TNGH5dsVW
P1OzJ21IygOZDjCL4iKivybcC7/5DxN4wTqPkMSAlKUy8H77m006TMFgpKg3y8R8miBgA842cNiD
mYW2hFCrWVYcAJzfI4MXqWFocEzyxryWDt7KWUf0SXFUX1AGvJ+bCRsltmY4LttBTTsbPRpqUYWz
HeItpeUNAPuOedRdwAYTBmNkbswgDVagxrNLgqRF33R2CxG44JFYppBwWc/GrcSR8ES3ceXNpZYd
3DIg9JAAwGQTRPajTIxX5OlPE3ritVMnhClEFOqCgcGqrZziNptlhmpRvNJ6SK8ZRDqnITbLvV0B
0pkVpm056ZrIZ9VlSFVrDBNgX20YdvysEd+u6GjbVGoYW9nP6N+CujoFBdBwDVhkEQ2un8/I9gTj
+St3LvJvyoRrwM5SWCxunvJdmEu23Zb1SDuGbM1+7l/qhQBeBzmIxaSBreNqGdVM/uJgPYD7lGig
zXl3Vrx65dGcw+nHxy/FO+WdLVDd4UaBkmZZ75W77lSiGB2Qi0oiMzZDPfk4gN0TnfiUIB6LblBl
2dFj5ygxyw12e81ScVyKIb0wDzXPby3CCp1UbkQ+jHAIVXn7pPf8iYw7tfTaybDuLDA6zCqM4fbX
+f6Vt+m/NNe9Qf39H/n0/owM/H/QpLewg/6XIvId5+9/FmEXZ2+RJsvf+N/OPBf7B5abJX+JVYx7
948zz/gXQgAEOfB+0CQZGm/sP0gTQCguI3UXE95ieVqUpf8gTRwgf67L/dPRsOB4+Cuv07tn2LFY
hxysMUzS0ab9+vPfNEFz3tOPt0JzUxpqthEqU3G63d4ky2+l2351Yueuq4BHRXpK8HtPpvRkUmr+
dsVu/70IvdGQnguEcG9wFZZoeZSk+ArOtAQYqFkzByIPOkNVj53TH5wCJneSPI5Kc4yJ3iD326Z3
VZRX2F6HC1KGdxr85fg2V3lRaIAvOtdlQyOXWoM+apObvKwbqnEmRmZa3chcRHjp1bklGFHRZtJr
LVuV7LMrkLdzkw7bIStw3+cLHj5k3EAMLFHKG4swIiAeNLuzTMry3wK7/wuv4v+/FkOd1+G/fu0e
ox//Y/Ua4TJsfjfFLn/pH5chnljdoWQRrqWheVtu6j8uQ/VfkKBQ4BsWOmDccryv//nm6fa/Ftm8
tZgJl7+z/NF/vnm6+i+sKNgTF98PjgfklH/B1zxfs/n0O6gzAaebeHbR0Lxds0U90E7XhPTpsZbk
Og9iYbLIC9K7c8npv4+CWxJxOohcd/nz315vPQcWhyZI+hn8TZ5jAonA3w3Md2i1hkVNZLUML/ii
/nhmND/VxY2JRufsZZ7LCH6kaS0hmXrpTXVTr5UFLvfb7f7DmrHciDf1zHJqtGxUhJY0L+j2vj21
LixbslYa6Zcamd0bQgpMa6NG8EVK1WVAE9JJkyuzjcMrcrlAOc6QSQ4ocGjv11ol9pUK4pJRUv41
xl0PqqcoO+MhsVqj83VJ6sEqmhrlivJf0W87ZIE63BNsk0e2j+HBKMf5KOle7ZoGjOTHJ/eudlV1
HZEmoWJokdFNmme161DOLjsVMgXjzKh8iSpuFRP+hmZex/9iFhF7RCfSn0S6YI+HJCdA1w3IgFL7
nWnKZDtpRcccorKHC9f9nWxv+Wl8KfigOSgBxIKm/f2RAuAWxQ4MRH9WHOtgavr4Eo8MAWa1nJ4n
xnG3xLuCclN6azU6NC0VdTT/+hHD0qIhMDZcRGioz97+hp6AIWg8dsGmIq0RvSsmc8C6vVQynz9h
6Jex9WlkZlAvW+cmNCVWCzUcQoaWqETWzlBmB9Wi88Y0oL5wVd+9p4sdGpk2yw4HMs/JeaZodbCe
bIRMQE5HrMLjJ+xgwEKdsnhSx1H5roV1n1w4wXdvKke1TdwrfPpRJZ7b8icMThPPTehn5CR81/K+
2nVpk+8+fpjfvaiYvNlyGFxN7hqOybc3K9SZu2mtVvkx6+ohituU/FReo5b04b89oV+HgqXM8sw0
1Dhb7gLpEtjWDJWvtA3qSfx8jWLXNx+fz/Jw/b6RAhq53CaKdfSPgv95ez5JoSMfTqREbEDcYd2O
6U5vx/4mr936OuvEX3LVBcdjk2FwKIcQC/bhb48X8xWjQTdWy0DqVjfiKyJGIYXSW8tH5RszeHmh
HHv3WHBATDIQMjF0GZRjbw8YsBzOBXoDduVWCAk0CTYFRJe/v1ccBccSVjGw+efmKRsAFtkvtvQ1
HPTstkmq0bA7/neOwvkgiAZKL355/X/7ABLzwRXNTEKm6irwpmT4Omp2c+Eg76ro5RaxRPyS1lP/
nbdHAhBqFU8l50KkCFMQ0rd1bUYmNmvPOe3KK0YM6a7SZyh8WRcz8EQHWqKgurCM/OnOgQCB2s2D
gtB4+fPfzlYv+kzoAXeOkSfRFhl50pACgwtFxTt46nK6OMp5o1XsJdzDt4dB1Wg5jcbpwhmg3iVE
EwNR7+n58DDl/WNUSWRSBsFY+MDCmPRDqX0ZGRzhQxLwnzQcYC7jxY9fyz+eO+sY1x8Tp/qrXvjt
3E2BjAx7lPQno3tUAl3ZmtV0qZ7600FgmLBG89TyJTz78BiCLqxacxDa+4WvKIu2injlC8/TH1ZM
9mR4Ci2+cLp2zittGiclXnCUflAXKkuyJCaeVe0wNnZyYXFeqqSzxWz5jqvwNOiUUQq/vZUTN6Pv
6k6SxNRSIBYwLIHBFBuJigm2X6qs8C1MXr2khX18v96/NNjxNNZPNp+LOv7ckBdYYUDiUyl9C/HX
S9KJ4lAw//Fl10iamLE4dvZQ/mBMLa4Bb2aHzDSCtRWI+MKTs9y0N9cAC6dh419UqbSo+s+ugaJa
RtmWjEP1sPqpqvAO5dRnRIMGBhFvfbr5+MTffevpSeJZJeKIbpBG2+btJW8CJ2xyeGl+YuZJusb9
ETIB4PE9JUE77NK8RFSZ07V6+vi4755djutSyix8FF7dZav0++LQCmuoE6x1/sC26dqyeWszNxQX
vo7mOfNCXQ5DQc7WawG1vDNZgYOwx27KKSqU9qlynGnvTlm3C+pcOU6o0NcOktl9lEeR3xKWdrIb
tGU56Xlrq8vnFy7ctDedXEgC7AYLy9SQgEpHJv9od+bn3ATInkLLvmIj0/uW3nCT0qpC/YYGbWSg
ejAYJa0KdSRETxHdnQF53EPOAOgw69Vj0c3RMUAvtGHAGnsGCPZ1BJjCB9NSb1NUN36ejelJ5rO1
mWbWtb++DXg1VZdGA8Fnv7alv98GxW2yAZxM4UdEbG9okg8bQkdePj7IOwced2FxhFJu0aHU2Cq9
vdmDrgCuT8fCr4PsG+S7m9HCChDHsbJ2tT7epH1xGxkK1rvZo1MqVkNg+RF8V91IC2ZKKErGumae
7V6qLt6tOMsvwwvj2my+WUTPqosuiHsU2DOPvz52+1mra6yQhrvS9URb91rIG6CzCmCWdC68eO+W
1bMjn10TUbmJ00Gv8HOob2gYxABPAvl3Hnflf+cmLwxjwFq84u9q3n7WB7XDwOUADPUKq4roBUdi
9fFd/sMbbfAg4WijNqQoPbuUqSEN1NXLG910mk/Q5RKsGDz//UFozgMQw4pL0Xu2bKiKqGKV0Y5f
a061mVE7whYctAv35k9PBQ0KGqJ0O9ksnN0by6hDpCcJ94biArWTmX6OgkFsJnSJ14hTrMMQtj0m
DQUUyN+fIG0/ASmB9xKkwNtXBW963GXFmPtRYcbPJmDNjVIPYvfxUf7wkWGzih986SwxjzqrmeYm
II2XlHtfzyvrWBBijHimI7s0RIFVh2Z0wZf/hwvKDaMLwwHF0kZ4e1Y6wNdKt5LcV/pG8YVBJELd
h4aflNB/WyC8G723+c4UU33hei77n7PPqUm5zdKD2Y192NmR3czJ+gFvhT9Peb0RoAXXczfXG0Zx
yYPFTfVCu6g3iJaqFSnQ2oVcqD+8FG8Ov6wCv9WBHQ+RVLom8yEFw68s0YiPVj1eqF7+cDtJ2OFr
yinSXhNnR0lRXUiSXjgK2WO7kcpzl9Bxwiuvd1vEa+2FBeX9RWWxZEFBP0K9ZLjnTTVlpKouo8wv
+bMNOcefyfIWL46TWGu3Q86QlpFJwi96Lsxozv7jh/d9yaLhHKYaxcBLR8c5e3iR3qp9aanST6r0
hrSsYJNJNBvIwccjz5d6QvB5YUH4tf97+xhptOWpkphzsLk6d/hpRjWEcRiUvm2jHb6nnTX8MONa
DscRI+8PsNkpe49aqZo7uKnNNRsA0axxGDEHy8PR/TRms7PubNLOVxbaj5e60Xp7Q3NLeSVxGJyB
Nk1jvWoTIoWXHBWTBMh5au/VVLExxCFQBmAdBuh+RoIwtC0+5ea5EG23RztRfulCG+tWik3skCFB
3sJ5Yjgy2kkD7LpYyKywZbf1jMx1ZYSOQ9JIOZBSg6rvx8d3Z3nWzq8Um1uc9mz9MLQuz85vT3wu
5rQg5Vf6whXBseHjvRpDy3g2GigbHx/qDw8CiVRsroi5oztwTpwq+tmAtALtSqHhEYTjlTaQbBkY
xaPDDGWFtsO9sJq87zfiVV+2KBwPeCXr59uzq9S4iRy8eT6W/g53z0D6pFoyWjbowro6wNIgHVBV
E2dPN6bWk5vGxpX6t+e9/Iil808ni8/E2QuQj02Z6k2AjoM0d526ua8OXTU7e20MyePI7VA7gt2d
v3982D+dPB9Env5FyUApcUYssKwgChGG5n4b2ynuxlJFZ+coYATqhIzstkXhljhfICs06ImA5idV
Mvsf/4j3Sw+QUPZoDBz5MjP3eHsDXCWqczWa+ZIUhnzMDBuUbty2ng0rHjh3hCOSJn9yTKJ22Jpp
al84/p8vwm8/4OwJKBsqmypA696Br7mr2jm5GxE6kqw+KJtECHnEB2mD0TYyBHjlgr/XrQuP4fuv
ytuLcPaOBe2k4nUz0NvH3SvAE+demHNz4Zv9p4MwhmUKSreP/54t8m1DtxvB//KUGdFt05uwV4jl
ulCJ/PkojDp/3VEerLf3MwrToZM19Y4dmOqm1XL9FseIc+GNed8kAnWFFFoAaVI1NBJnj43REx1l
OhVlVUL8VG4O0QPBQO2GoQI5AyImULEb+1v8QeK6IMOMUm9Mfzhmhot5BLiOdS7dhRMeEDxZyV8X
CW9/3Nk16Cw0WK7WcDsJkPf1rJjuFMSDm4/fnPcLM0f5NVkGB7IQ5s6udDQYVadxCQpTZk8GqNur
mbxwMGfRhV33+3KEIyGjR2PAVIwV+u2RAlmH+Naz3J/+g7Pz2JLbCNb0Cw3OgTdbAIWqasNm04ni
BoeiRHiPhHv6+cC5CxYaU7jShhuKyspEZmRkxG+WRAHAU8L2sJz4VCftt94qj94ER8NtwpKkUs1L
2orh5Dz0EDZaaQZReAVskF4d6NcHC7k7Hg0fmJKUjMEL3U6v60GsJqD9zjJ6dJ8L2DxnqYtNP26s
nip1Ff7r7I7lBKVFGss1QovkdrwxLEw7mhkPjBJElBE9xwwOvufY3XxWw/HIjmpnfhoqmQxGlrVK
St6OV5adHI8znSbcqhfPNEV8so3qO3BhbOyWogru78tfVe/bjIFmD3bYaOkCizJW58nfMwYpqtQs
rKTszF03rDzZn31texHA8CoqXyQ5AT+1kMwm2VMqNQ8A1H2rqPwW30Kpip4qWn9+JtIgMUs/r+pA
y9G/bEM/xjf44NOvJ3H7UwFkgFJRUFijVXX7UxWghsCsaShmeHZdpsIcvDA0gnj8tkR659pz70BL
sq2DeL87LJbaXL6gBxGZux0WZRcF1imWVJrcjmfNktayVZLhUpk+I99jPkQWbs5JYh7p9q1b+c18
Af1Qc5HBBW3fbUNUYVdTTdl5HoXhSzU2AV2FLcz9HfAL/LgZBsAN6dR6ohAK3iQ0Ev4kYxXG2bnP
oPfldLkCq4zResBo5DK2S/IAmHr5nveJ5juKkIH+T87VyNvMB8sPsD6Hw3L/N+1ES5A/q5MvVUpK
kJtNCdcXFuWSZueV0XrVSuSS4fMpmObZR43P3aEIJyugVaMLtRmqyTEg7ytmn/V6ci7llNdw1BdX
iPp/3J/UzuckaK0CgUyJetBmHxVqI+t2Z6co+YQFIKumhbxspwdLt/7ezdcEv0Vbgpc+sNJtCaOT
Z30uamDF4ISzsz0ozkdInTCNwnA5A3mPP92f1c764anMgBxJNtBW+RajyoFHopaenQiyP12RCRuQ
dn6wRfk/UKf/tZIwkoLrhHj7IiGPcub2ppaqYkrUPj3HxYBpSoU60TJr6tUUqX5wif7aYZtldEy0
8sHlqGiNv/lYnVIJMTgY0+nK+An/Ot1zUHs6D7M8PPaUTb1WbmXUKeYYNUM0HwG+lleNruKjZsfh
a5zo+mmmTPa3ZkVG40qT8U87gxkvJ6gkeFqKUyNiLkz8VB/NDJrUXIbDS4aQJX4P4JO7uc3/LVSC
9bM0C2FTyq2UENZP+dvjUMh4tHQLc5rogPjmUONwYYjs4MJct/HtylGIXKVTFdonSIxttrlShF2S
DwglVBjoBJVRm6fBsMUZwarqbOKKGTRU34J/uwtpQK5KV8yKbtlWJVCb434o8jg5U4LJggSMI1Bv
0DyWNRzs950nCE8fcrn/1/S3t5n5JKUo0FqAx/H7kc6jsPVA0Xr1QVSNBvEbw5KmavoXY6StMMLv
90zcRvz7030bSmjaABejM6OBUdvCUQbed4AK8ZttASThQpTjajUZ1cGXfAs9Iu2hdYNMG7qmQCg2
qaQQaPigIx6fUVFQyAPgTJ3aVA59aQknOrghVEdQI08ww8prHLYRLi7ltyisjacFgXFMief2UZuX
5nx/+r9akZs9RsgG1aEZv9RWN0mnQkMG/LO6fgMpvKLuMHnNFHUXA+S5O5fl9K5Ucfoq0gEBNXWx
LkuNZOTSJssp7EBN3f85b0OgBtTasbk8ie08cG7PlWFOo95ghXyOOtP4E/6YHEBSVf14gkR2f6i3
ucjKvACNQTV3LYVtjrABZ9TUcNw+y2xvyqgdtF1BO2tG+dU1Sx0nywhWP1WQoyLc3r7nAQPEHVUF
SnDyZs1VAT181prsrKaOdJqwhHYJoDrFl2G89Ev9pM/SM7pZhTvXs3q2Y639eH/yO+vMw8aWqXsa
hOZtodUaBfxP6Fik4iDtNRp3kPlnpM8Q6js4YDtBTOWiAbgI+JpC2uaq0ZI0Nudft5qqdg8SypQP
wKMh+9g24gfG0EAPQmD4/vx2TjUCncD2aQrLZJubfWSZJSzHjKt0hgMG2VlpfTqXh/ne3jJaa8+Z
4jG6e1vtUa2ExLE0enrm4nu3TKn9Mhe2jPS/HXm1kvVIwNb96MORIpvHr/1qdrD5RUKKXYZRQzfU
lp7oJ6AkpNRf7i/B7m8D9EZxiX4gke32KMValJv2tKTnJZ/fZbbePGGtV7tAOfUDXdm9xeauWPvS
YEdla/373y5DPVP62swL6FfN6l5uFujZWrrAUen+jN7mYyDraLuA3v8Fgd2cWJIxCV0cfEJtHAEx
5ULCQE+6f1JVfiFuHdkA7O3btf2ngOPjZtg2XNCYkmMDgNGZZ2QYLJ1Ozpw0KObrRYMTVZT7yFzo
B/t276P9UugFTIAsz/aBlOaOg6ybQ8pZVglsVxPjaIfsVhu0o2bqG4lpssz1TQBjjuYDw22uJNlJ
lHiUQzaIpHyMITcmbf+OBPQpNNTTEOOtajRXRCMDtJCRBbI+yE3jTlX3Drd2v4zsP7WxfaeH02er
/h+j3/9verp3K5GgUuHi6nHAw26ChoW40Eyyl55z6p9elugIGE01rFglGX2zyIxgTNv6Hb5H1ZUp
RicRLjgSIQUDxiY6KiTsvOtYKp5RQKBIlmkJ3O7wpiMnylrOUjrM9SmB7/A4Fe33XGCvHXXjhzFF
igGsOEoKQFm9zOynB9gXyMQ3fYe8E92y+0dhHXBza7Mq8goxXZGM+uZwY6YzyepI4EGiSr+CAXHc
spYbNO9kFQtCjZZy7Jh/VGo8XOal/g9JE8NTPZDZOSvU6HY9BlhnsYxx6dkZ8brVlEb3KtBdB7nJ
7iRX3gioaDyNVO12lLAqyX6lmVHonXgxZc8vsj0rPiVpw8059h4yXLKbjnrxrkPo6WCNf83izSLz
zKTdCkGTbP92/CktIsmpBl6ZOaKPevwqBnRcGvOKhCuKH/apgRlr8IFN4bxoJRHIadIXCoOf2hFl
KiUMatny+05xCwX8RZI9qHb+0OvZYwdQRS/TH31WP1nR8ASa0Wvk7FWux5/GXD+V6uhh5X0yjOhT
VE3vZzl6p6BZC3DGA0rjoOuUnmF5e4ujvp+m7I+iqX6sWavVNgGP4wdwvLiM6s+azfmY+2smhWd0
btwGlM5Yri8k+5ohkjJqxiWl+FMn4eMUOQ/IPKMRJwJk6a6FpLyvzeIqz9EPKRsf41E/SSJ+UbNZ
hYNdEQQRO8eTdzSrr72kXQbbOIdYL4UK3kb22CDj0ny8v+9346PFhl9riHBhN/ve0kTUjCMHEWl+
VEe0CdvVPk74GY7z6f5Qe7cajy8gbNTy0N3eDDUlziKcbL0/JcVG2xe/x0jkR8D//VF0xqHEQCax
SQWbzEmBpskQjSOneRjZSa4pqdV/uKFXTzAU7WkEgI+73cmIYORqbo7pWRewO6NQTn2pmPLr/RXb
+TgcREQ4EJcnp9x6ZNUTJqUl/d3zSu8EfoTmiZ3h9JrVR73ZnUyAkWjb09fBNmcLujOGVo9Tncgw
m/byhCaS7qGSY1+1KoPandXVwVth5yuR32Hax4uYh7G2yTyKVY8LL2DOHLwoHwYDAmKrDMv99dsf
hThJyXptz27iHUUEUchkkedCtIWLRJeJdA937n8YBd8urODWxH+7Fyyy1DFf16405+bRTJzB571X
HFR9dvcCdUeYYMByoIrd7jhu7EXVYpGeRapEgd4XUHmjclVFr6PT/Qn9KlZt4jTYt5U3zLIB/9uu
G6Zqo4QD2jmdCQ8IK6JT59lW0o2XFq/UF2SUquWUqFbWIukQ94a3UCQeH1q9sFO3jcPl0ZJkHYmX
SauwFZHV7I8WkbxP2eL8bYTLcpKm3vgyJSaaKxlS5C3mGk7+rMxgH9ymtgb9QRi1ivuL2fQfI3kU
mHEo4zCep9lMyfUtZUZGjZfdDwuIapAlDsQ0OdKd8oET3yivodo6CNcMxfDVbJNUeHlbIIHUGAMq
wxgcNCPO54MJARrQMUzwSv1T5t2OVGWlF9dCGVR6mprxA5SKgbd5QVuhtKripW3mQC1VxUIFXaC1
UeEw8H60QWqARlTzb3WPjg6/b54uZrTwU3vHGDBQtgvza17L8ofexLzOtZH6/QNl8+6vZaFN64WF
hdG9HdfddzObzvzLUrgGTsgn+K6GcJ3aSHvPUQfzTy1LtVX0vTeARo1ZhnKXiS13k1kZjuSWWb22
QEIvolDq1O8WoTyxZmJ5aOs0+tzgG3SdKfe+L/C8OYkZ4rlVLepzMyoikI25uDiJlcjo66uT48I3
pZqJDXP+VSjqIDw7lOIj+4edd8HawcKZhs49JZ3NzpZaJWwq2UBdz6A0XDv2PwIpNxd6/3u5rcVD
1dn6QSK0FxhIvC1CD7BHenW3h6mNEZ8obGrqVl9I/tRJyylGOOmgprkXVDlFMuxoi0R3G+QwBGc9
aSGfR9565DKqMZyX2pgCVQnn52VUmuD+wd2LEZRQHeBPEN+MbXtVlkcZtzOmpfVUwyD4Ij5SUZAZ
C/vz/ZH2vhmy5nCRV+sOAOK3C1gOxUKxakrOyOP2gRRp9gdkjymvF/OI1p8q/4V/QngQl/bWE4YM
2BpqwKSv64/67VmcCxWJa/Rkz+WIKCf7c7hqxVSdUS76QX9NPtgkO6tJkXh14eGOApq8yVbbUFhK
aXa8whHD9JzMqPy6Tv5e4CQdTGzvdcZQNHmoTIN42DaObXVpu6ziwW/abfEpxCrqLNut4jfgabxE
byxXAQtw0joo22MYmY+tWnenaCH5jAb5iKKy83Fvfs26ML+ts4wKkhQiM3rmE1K7jFNvmJEuR4zP
IcxIxTVP5Z/399PuWmvgd9ZGL3nbZsi+J0xaLce/E7lz0o249kU9G8FioaZ+f6idXbR6KaAsAi2I
Zq16OzuifmRzuZHxLll+AZouB1GarirKOEDJHSX6++PtVapvBtzcpqOdikkFNHy2FhB8UToBP4r0
6pQkbeyZKCudmgIKsEWd1qsnDS+wKpSuVVqWgVqPmtfnloPO4nSQgq1HdHPJr96rpGFc9RCgN0d4
xF7JxCeAncbx9rFnrClRl9+QrpJPKb4np77Tm7PcZtJFrcXR4Xoj1UOxRKdub1CHpSQB0eP2M4CE
Qg7aQlqe5C+jBVWdKsf2sDh86k3xz2KZJ31OAjNrv4RjegWi8kQ657E7UCxHsF+pvlpqeM3N4sWS
B2/KxSdVOPNBCNi5J3QYhrTa1pokEKHbHznAnoqatV80mh3uOGmJGYGoxn+fQKJrwTpQ8Fy9/TZL
kYGKl0spomMy26MrhIotmZ0pB3PZITKtTGSCtb1ykTlmt5ORc0RJ64RHdCuBsh4bpziZWZ9hJjKF
V7rD1pMjpejAlXmI7GOM/KzZyueiSw7O+tsDuLYteQJaREr6JJuzPoaim62woQQYq9VTZnTVpZE0
9cwDsfreNCiL3j+AR+Otf/97OBNq1KLgGwbWnKL8iqu3Py1ZdGri2aAo0DYHrPhf1PLbk6XThcA7
cZXpoNCxjTClNtXaouiBLeiU+KGcwZAO7R7p2gUwrnjX1UP9CcAG2nA18qOfkrDTelerQqEFjYJw
KZq3c4vybVVqj33c2bO/gLDs/DoyR/sUD0jbesvcWYXXaSg/u0MWKh/CmpPi5l0yIWKdV6mKF/nc
NFRaBfLvsWhlHF4RLvsuHKPqUbIvUdqW27D62ymz8Tv05+JrYlU9mS/Aispt9bQd/H7plmsb6yqu
Fd1C7b2URzv3sOTITVeRpCWYp1z+ABNTRhE0b3obUZQwKy6hUTUo9LNKT0PS5wIraanguSIZi6vk
ulH75uQsg2c0UZUjF6zVENqKycx83Jby1ymzBHpEc/JHZqBee5LDcMo9CyvDr3M46K9YozSoSZbT
lD/SO1t94Sp/tIZOCXLNlAukhRasKBTE75759enT0Bat7mVzmYWIiMem5Cuo7369v9d24IQksCsM
1aTAifPjJtirUp4C1bMcNA7Ua6YJTUJHtHVSF1uQ1NPnGVPNap6Ry9ZDV+kyy+XH1Rz6JHmxG4T5
E0da0ExF5gWBiCOA2q9y92ZrAr2gS2bBh11rMbdnIZ1aJIEbHOo7q8McJpI9AI+Io5UGOnmW4pEV
f4ACqdM+GyUAeplr1Fh7oBm4zB/MGRBz2D3WVvmR7Xm6v3Q7xxTeM70lpDjWx+cai387plaNfk/I
XYTGf/w0LhqqbK0kv5ZJpf+hSBzf+8O9uf7IXCl5YdyHKBWlos31F/VNGsfNgj4ywrtYsci2t8Tp
8GzrlAWnFJHaNkTmO1P+nOqlP8hB1mW++Qzr4EyRrgtd7DdAumUqNDHEXXKG9h+7hRa9N8fyi5Lh
c1iL+qehD+/vz3Z3QJrAJM4oORF1bhc3kRa7GWu8U8ahDs95VvYfzRl2izNTddUbA+lFuz/im7+5
PQH70yrklmeRyde3cVCCPhcPzFIWJhnMmKMyjRz0wVq+2TfrKOQw3CXI1UHSv52ak02WI0VMrYmU
+hoZMkVcKY9PcTeLEz5yRypm61Jtvh2lHloWtEO5tre82HLClTePEYMfDQvDMojBlJhs3FjK2aUN
bHmDWhtrE+Ooh7O7nL8NvAktDcLJCCHz/EmxZ3SLJRqCcOiOwMA7y8nNTBYOnB8o2BZxN5l6N6jJ
DHwBV4iztGRW0C8YcpgYdz1nxiE58G1aAp+ZTHCtP68ohS0oTIoiSU3DJj6HtapeTJFrH+po0h7q
iJ3a2Qnq7LPIzwhhho8KJmN+mGCwnDqp9On+GdlZX5gnOnkvJA663Js0rJ7SBjvtKCYhnn+Uhha9
Swz0m+8P8sYHFVvYm1E2hwI3MKOVbEjFIaZMLiyZ1FOl7h9qNtB4uD5cujJXp5mCNKI9QcHPn6s5
9Sz6m64Tph6vMIyLAQf4YyZjDLOyrOb4NCf0HxKu9UmWX8cufd8XtFCAP7pJY7UuYIhHSizmqev7
7iB93dsxABHWziK4D87g7QFsRD2ElprF565D4GY0yu6UmfJnQGqDr+rGEW/v7WN5XUGEVCG2UexQ
tt3xySqkdOmt6BwPzd9Wkqt+Ouvae9ztkfsPjQ+GNmcnEGTxEwG4p44U5gFyaNLjsNr53v+cO3GV
exQ0O7gIQtzWMrLU7L5CDCA6OzVmWJI2RugIdYsXqiPFkNwkB8yXo3LBTgRa+wHIEqxQNgg3twvO
AzIqlJ6NmnT9a4mK9icnEsVHBcTAJyXWG68UlIrdvLbCo927M1+GpgDDOaVfZGx2L6WgRZmTBHVS
q3qMlCV2M1SQwfTkdLUtCop9lsBfn75OFnLdRfiaW9ZVM5sfVDf+bozQy8ZmoBI//DTjjOZuTs4n
Dd/pgVwiZO/8rhXPsCpSJKGa75ZRdSdRlP0pwrzr/ofbOexwhHn9rqjDtRt6u4ZCVKYxO6zhVOKv
41i9FaCdbBxUAHdH4fHIdwJiYW2L9pQ8eeRHYYQAVDP47GjVk4b5yBR+96OAgKNBBKeCY7GZS5bh
HDSijwQ0ZvFQLMDFIMuVa2EyNfxpeE5QTzvYCrtTg8qxClGAhtn22TIZHfnB0qJzpzs/ml5RTkaU
FAc54dsqAYk0pxzVUkrEa+fwdmpVG+qpDQABMYi0ftEbU3E7ZZHx4oxFUEZa7lNcyU6AAaXPUt30
XtPm8gkkZ/IRqNrojcOkU//WjZdh6Vfz0Uwhh22tBe/EMnenTPCnhDtA8B+2F9gGNA2oaVOMvf3d
aZokYS/JfBKcQ11TRQUJqeif/2UQGmQk5Gvk3RzGOqvC1m4YRDa7/qyl+PeYbVkfhLi9D02WDAmD
kg2Vuc0oGm5sIx0uPvSChkU5W60n1qzg/lzePpz40itwZtUDgkW5zVALkTl6aPVE0khOvzTjol9z
mV4TdiWo9FCj8UGL1cibDasQw/SK1IsFXgBgZQYu/jJOuIlUGeJqWXnou72Xo1DClxllpdvQbb39
nGpE2z6CoB5wl4jvYMvQZYcL5snF0jxgX5rymuZugXKgo7yZwz7EQilN6+5oldaBNskn3QR4gavC
tfmmJr0sFYaEWS8FM5KJLziTPDWRZF8WudADI9WKl7IeV7Hx8CctquJnqEckAMswvdZGpbze/2Q7
GwPpPzJ7+ierOKV5uyiR041tZ1dSUOdz46PBpbhxCNvm346yNlXJtgFUrQKRm8uuqxT4FgviUGau
Ti4OSO01xmfwYJO/DaGMwnquEZTztCUb6vJsZqWyhAHwP9Vv63m+JOEwYOGYTBcVtIknl+p0MCix
4M3nZFgaGdypdBmQvLldwi6ZtdaY+jDIBXpTifJUo7//g86QLZ8Q0B/PNShlx62dqtU8UXT5ByO0
sIBpaaAr7igvXMK1JX8Adje/ghqTuITlFzN1nI/RoGffpgqM8skBcktPaFGLT3GsqT9sekQKxn28
rD110uZvIleKyW90e5YoJfWFfp3aCflch/YtYtVhpgo/15b0U7oaUkJ0TJzZTYo4jFyLQlftd0rq
TH5iVFHoh4OBK4AtqW0KEiaPnoe5T57aQoR/TqOE5Ozk1N+TSMy5m6VwG10V5OzrIGodtfWp+Fn2
avlXWkeI9S+RbIw0KY2B7ewkvAuk5K9M7513CRpIpt+V+MCCW1StiV1uTmRg1lgDYDFhxi9DFv9I
7YYTUGVd8l0aHQVfU2lCO1itxBdzmaHIQwX5olRLvbgtRjjZOY3VEjerXoAXAuX6Y9IV8WImpQMM
0zDbywza+rVQ6PqCQVKlJ6XVk/CkAeW5xEKjY61Kcv4tluzxj7LWu9dcVxZMkOTu1aaXhANA8ZSJ
Au+m1hZyCXyopuBSjuFqZGY8El2sTzm10dcmTUNsl2As+23pzI8VTXDngqddorsZimmS39pdLf9V
Wxkeo/roJAnFG2cysNEJnTGA7h19U8plaHyhKOJdOsTZfG6NWtK9/5P3KZo7jQqSJLFiKNm17rxK
mVliyFEan9GpLAsXTc4Qo2Cn/xCBwMLj0s7ATyuFZFMUwnfps52b0uuYFMWX+yd+PdG3MY66FBxy
GmJoxrwhEEStY01hloZB1NWVF8Zl4YlKUc9WZ37+9yOB3VmJqEhj8Jq/PX5kE43aRgUVcTRIHusu
/tmLrHknO11ykG7uzQmImCobJO7g0zf5QJVGUTxMMSPxHAiaqGgflzo0vE5IRxXINdvbLB84T7CE
FPropm1JT5ld27bEpgzqqEO9ScOnTLLo9RMPtAuXx+zHekevH4ixH0cDdMmsOAqnv+bz9kfwA2Ty
Xto7m8A21hpgujF0giIylyCfTBxRJwzhKr38rM7iEb40fluhPXpG2OEoYVPQEE712Er9P5HzLZXG
x74P/0xs8xF7a/OnqJfo0qVaffnXO4DiEexCXq8yYXjzXabGWnQZz5agl1Zfx9j+O+8KcYImHbr3
R9q5YXQ6uwC1dIqNb/JlOwqBbmnY+eIIhwl2YdDiExamvuUkIwiRa5OrgwX59/uOhs8qYrXKbIFY
u93hUYjhLMNQjrYi+evQK7Mbqel44b81/8NSwnOiZsTBRRJ6c5gspdeduGQovLVlVyTYvwAZapCZ
7JeDWb3lewAiJxNlf9uwbKCf3k7LMTIxIunhBEM7ApSpgM+cENvtTt2iOqccoMV15MI9SYYy+I1d
l9eG7OHg+l7XbrvHUdbhXYcirkq57PZHmFESzVQnnGBJlRx3PLXAH22yg2ShZ41SbvupmXiR5EZ5
9FV3R6afggoUAYW9ezuyIRdxKuWUyrEmHE7Y4zYuDrX2gzSguIrZTvR5rlK8g7H+PvjIb3M+Fh6D
VFiH1JGVbc5nR6iqtBEsXAHOHfn9mjwCJ7CDUXaiJcVAMDNQmtlNW5zw2GQC423sfrGRSvwuNcPv
8L2ewNdZB03w3fnw8gAzQyHljYC1TuLT4N7hBHpiNu/oFFbs3OQIbrR+jzc7BfS9wSWjUF5cf8Vv
rQ0DzIRDksEoJQpPQ6t1gaZM+bNcp+1zSbX1INbspJVUAVZcJdg9HuibozggRDSBM3ICqYybF2dG
+yaq+/pUVXif6cuAkV+v4RSAhfRL2Y5Hvf29UEc05W3AXlGNLbIgMZY8lguGDzVrvFrx5LxXUwvX
IhV1Fnpc0MHkZPrjfnzdOxO/DbpVnhprJQTrxqAd7cgfnRmmWGIXSQATr3idHb2F1dzqvmSZn+4P
vDtbqp8gMyEH8RK//bi9OS0tyCQ+Lj0ztEPayre1PL/IfdN6cx9XH1Hm+nF/zJ0qMmUXFbDu2j/i
9bCJAAI7txCdJ06IEn+vct4sPMnjvwcd6ymh4eGEXsrSukOpqwEG5eVDi5SvG0kY3oa9QYyeMVhE
I2mmYWL9YUht874zevOduuBuVbBFAui65qXRnRFH5qYIaNmr15yCGsBMJFdRiSv5p6vRVllEH+7P
bnf7IjKODC67F/Dz7Yrq6VTF1ciKGqWU4QMJ4upRdA7JO04KP5Cap4yoRPGjbEWaqzhhe6S6shN/
qOhyuegUWSk9rXvtt/Mat4vFC4vrpa/a/hm36/w5mWzx3Fp64S1aWT3LxlBgAYoDYIegPYZizfhe
4u3ml0om+2Zm5ddCTPZlRHbMnfGhPOUFPOpsbgxvwBbI6xd7fFSlRXbHaPJDND0vKG4hL7kU5nOC
3eAJmQv5s2EPk9vVneU7aP+d5KjD+BRHeHfit3jmgkseyoOIqSka7eQpWbxMnIRG40RH/oumqR73
zdkulvJZxxXgq6JE2fX+19oJoQgiogIM1IFi1zaJlkXeSHLLnjL61cPMxnBOTmLtIKTtHO9VAJ6u
FELY9DA3eyIujCRU7YaEEkn9U4QZNyh4JfUjvOnxHMhyXy36Iqi4TIL789vLZVesCnKgRG8eJpvo
XSXKMA4Gty2o3OKKHWQzPEJVV0HDmpMcIs5Zz99yI1WudcSBUOMM0bYc/zq4YNOMYajQ/8REUHzs
64XXF8pP8pONIV2J+HTXocy8WinHOPH9a07TyrNYuUzEJbLwbXMimzMbz4F1zUpFu0hR3nuWigVn
GzeVjyGm8DHPRIuOZCuQHHEEI9w7RRqYXu67tbK3RaNGgDymua1I0gpAtrMa6m5fd/nFUMKDELy3
BQFpUR4iAAHn1W7PK/bZFhp5TFRJhihIbAT2IjmSD7bgW9Ia60nyviZABuDhX42p38ICbu1J0S0t
GV47jkmgdAnmhSBuUeebSNVyLxnS4WPXttFrh3PvwxjmSX5JpDyh5QG6kzdQNfc4lU1O8vH+Jv2F
fd2kGGuRDDwVVSSKSest9dtvqxxLSkMrd4KxN/1Gcr5NKWBDPOJPZWRc6ip7HKr8nRNSF4n0D8Uo
/5UNy3M9Fw9RW+OdNJ7GOvGwQP84UAyve83LrOkiKdVJReFYciDWR2wYoQ0+LJ7WVRGXOVjfnYuU
Qt8KFUCokhrcJmtJMLjOIDnYAQ8ksK4CTEpRC93rdONJcfret1Zs6MG6rVtju2701MEo8FYmkd/E
lXyWM7EsJrablug+hUlqvDhAJUoK3VPGdJvecXm9t39BXVe/grkeW7cTzneppQzlNkMyv8zQzX+E
4BlbX5+m55SKfOHGRpL+qUoKupczAqp/5JnRx25bIa3qzWGofs3CVDni8+5cnKwg7RIUFsE4bd8F
k0DaPi5nO+id73leLI8o4hbXsgZKZg8IOLdyhhVr02bYncJ9uL+UO33ZVaLJAKIDqBZK8ebWzEMl
tGoYJUFKD9i10uZRCTtM79pPcmTT7lbKQBL5R0y1P4C++qlDllGT7kihd3cXWbSLeB/9ur5vD4KC
SnKUgUILlsh5h6/fWrNfuC/LJDo5YYNpevjP/YnvRR/w9jyH1iwQCNPtiKs5L2AC9m2tjKgQFbbl
VTEh6P4ov9Ay251KhMOaAYIxXObtCU9ktFwE11sfzd+g7dpBWbRQU4CI+2qGE3ad0QCvaaJcp6xs
L4COhecosfHZDifoq4mln00las7LsjZrk3K80L7G+hzhxkc0CbUgrynZTmacv0Ps/d83KVet9RUH
tAJL9K3eerdoUtnVmh00g5o90tZTA1kdOzeO1PbsLKn0HEnSdBBSdj8NOTKcZzhmoFpuPw018AVt
lsUOqMykVDAbE5RlYxxkCHvHjkIlfClalLzy1NtRzKWtWy0c7SBX7CqAt2RSFh2doFmq9LNhJN1T
siTOY1EO9sc2b/KD4feqIRRBVokZtAlW+vDt+GE7NE4uMX42p4itkI6RS2bJtQIN4fVh7Hy08mQk
CxgXF99wKuamUA9+xO5Kr1Av0HvcjtuGp1QnwK0Gqh92rCvuHFr6pUd0w79/CO6P4sibo2aAUZyo
ltuBpLXdk+hKNAMcqf8vcwEjpwAqA7mPdeHNXUrVZqbA0rFVFYEDgVAsP7KRcfkPcwG/guIRKS3w
tdtRciPTCl0M7M0kjgjI5scSUcSDoLy3NQHewRiE6bRKo98Ootplj54w0XCKS/Ult5fk3eKQiEmz
jdd4bqEaMnVIP+DufHJAmB3Mce+dSn+LX4CQH+zSLc8/tLSs0nVhcTRiC6WptF1gemNv7EtYLnzr
TSf9qmvZVLl4LcmLm8gGPurcnZPxYKTDYrs4+tQR5jtl+FMM1NxcR6oG2wdcZHVuURoIkCoz84ia
SqldrXXg+popVo1e1lj1y4KXHI7ogj8xWW7W7onlFB8In9EHzcm7b/c/6t4zhVybXjE5GGj+zR0I
EiOuhyYnh6kgiANrN8geuBUgaY6XlDf1qdeE4U2yNX+8P/LevbfShOkiEoNgVdx+6UxVG5MmOrfQ
EsXvW1wi/MbMvipt+9EW9ofYwhTy/ogm/8fthfT7iJsNrOc2oBaZewhJZZ82yo/cUpcL3C9vGRfp
4EzuJd9YcoD7Qt0XZtuWste0IhGZ4JbNR6n8WrTV1Lg1ct+npkOtIibzeFpwe7+Us/QlNnvnYUSk
0p80O/OELf4GVh8fbO6dYAROkMBLFxyS6La23jqSLSSwP0GE7tulLPXh4X/x6tj5rjejbE7wMsRt
FK2BdUaW4IzSuB6gC4ibntF177NoTl4k+T+8p1Bhs0EtUdTi2a3d7iX27ig5a5jVqgXtcGuZPXMt
btzfP2+JUfDzUdJZVW5+YXs2G8jEt1CpgCdSXFKHV0M4MflK0fhTrMSnLlLsL23az8Hcha3f6bP2
UGml/p3+4/CiGGH+EGeS5C0CqMX9H7YTNHkIrEhQXs8yRcXb6SMaq/dDhUZNvJjYgFsAo4c+5KUk
ZNqrWUHzDJPVYDC0P2y5HT7fH/2tjIyDqNO6JogkwMnfOlkUPEQWmhlhwJNxaD0njcbnODSG2ksg
biDSh+uhn9ld9EFpVvWUldYfu4kkWY9L3xg4QYITdu2SB4ov0Sk+4dGUx0FaJfl6Fjhdbmbn+sHP
3ol80Gl5G6+0UMCQm/hjTaohpeNacXLU8XkWonhopEZ8cfIYgZEBxRSLwlcgd6F5wLfZOYe0I+gV
Q1YHJrLtrWayQuFMIItA7Uj8raST8Nab44B/vzPKL9gjJ91aBXCN203hpHk6mIttBcqMl6vr2LXW
uYZeFwdR9e15h3AKuHLl5hHltuVkObdareoGKwg7J/dlKYs/xGmb/l/mzqRJbuRM03+lrM4NNfZl
rKVDIAIRuTCTO0VeYBTJwg449uXXz+Op0nQGIjrRqdOY6VBUkumAu8P9W97Ft8zJOU6kPbvCC7P3
L++5K4PKZguIIuAvEghz/nJsRyEyDUcTM9Tbere43vy28rQvoa0395VYyh+NM9kb5+eVI52yITxM
WbB4MgQ/HxWro4T6U+wEaGhHtxRc2/ezRW3BjTQDdVXqpbUmwofGA2cyTbb3gICICCqbJmbr0r02
HfH6hIEyGZ8+tUwajFR7zh8p7l1cyVvDDnIvzE9GVvdHHHDrw8vTfXlzMgpUVxT5wHJBrTsfReRm
nGBpZgcY4eWnhnhij5bIHk29iSSl2pKR3RputXVbw2s7dpUdwPyx/VYVzcEbQO2qTh/u9WR4fZTO
50+yR0fNQIryad2f1aKSXGmURZntYDJEc5w6erC5UMaN7XN54DCKDNA5o/GAXHeZmtY2cHZo7cAO
9WxvhO30bjAiA9idwnhYJt87IA78JZm2CIVyvs4DHwqN4K+59SkK0/A+X748El6Rz8LGUztT/Dlv
EcQz8/omyZxhqxVxORSvB5yDCYUstK5sihyBHAJIK0iqUb+BihfeqFNWpxuHzpU3khJAuGXQvSem
W217agZFBNHKCvJYie6yJNVPAzCioKqdauO0vjIUTFoaNRK9CPNqdbmafYzcRBlD7U6UCvG8pfaj
sfX2olq2SkFXh5LSdtLCDEjWap3iNk7aZvTMoLSSKlBGRHCjUR+PGgTCjc145QDFKsxWMb+QgIA1
BJtGWtPFi2kGuGTDrc1C5B/jyHpQlyT7ojWaeqRkt2ys2pXOBNPIV2DCoob49ISpffahqRpJE+7V
Bkq2JMH1iLjdJCCc5o55O+RZgxLmYL4fI/1H6hnJh8wAOohRTBJMi+cd48zSbhfURPZ2bnZB5GZ5
sKDVQn8gixBJDT+9fOpdmaOnIhnxMqZySJ2dfzZkJCFJ4EKvAft6DjvOhsA3QaKdmiKMTy8PduXM
I++k/czcSGy03BvPpoYeneciAGUGuKYbd4Qe1lGZlQGlQ3xQZqUYX430J8wC3kO2izgnqMrz8cZc
jHzCoHDDBahmo8FsLtwi2XirK2feE0MJm2cpTLH+eJx0SGuRJ7BKEHen2rzkuyrq8bgujT9sL58P
Ub50eABwuL88nfLxV0ceaS0UdVpJgMDXQFX8y/PSSB1qhHOjPYZeGyFLkGwF3lfg/ohpcaYjyk1r
mwb3+SzWhTNZSLjqAY7Gyq3iueH7NosEPSp0TbJdYirVwa3FdINF2fSrqJo5KCdzumkQjHikYWPd
eTbNUSupqwURnjz3a8IaDFmSeNc78dL6i6bYb608njdyhssJolVMcVNWgPkUndWx1hl11dnC1YPM
ouSei/CH6zbRvzOIlHZBHNSQ8eH59Gj1UvSIKusBnt8DgLmq/WZHdfnx5bW+/HTwUibpQ2uKkhFd
+PNRzCLKUuQIKDSjuLejKxP7S9eRNACqQDU62bIHvJLwnA+onw+ojHC908l2kLtQuts5byoqmXHx
a6yy5Da+j2H7af3gk6w5SL/05GXJFAfIRI1fC0yxIIU73vu2reqDk1DxJKMsj61AcO/lebm8TnhM
mmyymEx7Zd3+M5KlBsLnOMGcZLVf94SFYlT7HcgAY2OhrxAOGAv1AEq6nF5cLOdTgpmRB6ILj+4k
QhoR8lmz16pK85U6nYKwFNTNkfO+UUXV7lFumvdDZiq+XdblxolzZV+bFCfBQODxAJxovRk88jU4
H06AedlwGkO05o3Z2yolXSlh875wCWgOQJm5QCxF5ZK3Ic1sehARrH/oSqcojPtd7dbkWpZADmZG
wjHHn+xOgIdGMVLTNtb32qtK603ZfQRVt0ZpVWlMEgQCIIgjx8SYNa58Q+3NV5+khP0ScgyYgURj
3XBUhatV0qUpSLrR2YfzOJ/S0ikPL+/Vy4uCUaDxIikkJT/W+0ftmwkejS5JbQ6QQFebTtri/Bpj
hxRc1+A8jVlxqxMRbARC1z4SKXsuC75SzEc+2LN7F4nZLsxrk0lchHPXtVZ4aMMcP3Gt3Brq2jnF
6UQgDuAUeRLjfCg8FgxFzKzX2E/lfkjpb2lakmK93HHFW+br05qnhI2GEXhaScE5H09D+bpVptEJ
bH2ubvQ+yXf5ELsbgcTVt+J8l1+9PIBXbzVoM27sykSdoXRcnx6KIClPylNSjJ+Mqc7fvrxRnkhi
5zc7byXbchRuCCbXH3hCFTAGLciXB8TpUJX15IdeTxCYz2GgR0Z0sxgDDSXqEkBZk+lWx0AS2ofI
T8WEPi9hY7fX1M68UVMD3YhiyPedkvyEi6i/oa+nAQC2qpPWaeK2y4avSw7BwtNAKgxh0T+WpWMc
oD1EOyRBor2GNPu+00ClRGlYgvtf4uPLL3xtfqmpEapJso+67lIbdW+IeaG+ojS5HuR5FgYUIRgP
hgDNSEPbQpjKBVtPMMeaNOCkK4D0//m2yWgHqmHs2sHcVSW6+73nO8zjPrYRIokiQ+xaCDInNHjt
00j8FcA9wShgbOLHxBzdU90Pxk6JljmwFgx28t4c/VmFSzK0hbZDW39402MCdB9xP9JFcdtbL3Sn
k2sP475fJPRzjOYbZ/EaH0CYWu081IVPogkxUS4y32hRsbUrd8corl1NeHGl1lGfjfSumlAX+A+h
NV2UNA0KnQUUSqEs7S0CYD1UmtH98vLiXDu2ns/VavMLrY7ZY7SLWk+vd01XGJ+tztIe6zA1/NrQ
7SNyc5bvAaHyXx75yuEPugthOY8EmJKC3DbPzq0pqjyzdRKO5cGq7/sJrXUtb9vTy6NcOR3BynGl
O5R2OSNXtymY2Smz4TcHQ97hBZlb4pQY1f1kTe3GMXKZbOHR9Wyk1a4rCgPp8zziGIkiyzf0csQi
A8i2sgBAchR8dRtVaf6dSYRJQQwsg9S104kCu6Or25RbxyqnY+kJhQ5CuoVuvjaJ1OZplsl2kLVG
h8d1HAlTUDbMmh6NGlUp/ZHqyG2nWFsIuqtDcVpIOA3I3rUbcqw0SWRpuUOwmdX72tM/wPFLT20F
ZuHlnXGlGULK82wouUGfbcCqyHsQvLYdKLblvPGcWARtWGX3JoysYPJC8U2p8j9Sd+p29lDHt4lL
rNeXjbOrc7W560v7Rw78fyMm+h8ei24ISnFXiDzdUHpJVxR8F0apqkdHw0lzP7uVrh+SSrV3Lkww
hCmScX4UxWI2u9Cq2zt3NEW7x0QIQY+5AoiG0lH996xTp61S6pWUkVq8bHkCFsZbai0bhM4Viz+w
RGZsIz4RBwKz38Vzvmne8hgrYKxUjQTGhAcXp2+NfjoNevxmlPjnPkvezkK5sbXyc2V1/myoD62j
+OOCIO3Ly3t5vBDtUcbj4oEbgzzY+eq2NCM7vbKWAIH98Aadt95XEQbc2ESXd5schQxdOhKTJMrG
1rM95Iaq1SNHtgRWG9dkA/mbMAsftKG1fUedt+r3l+/EbUQBG0gSLJeLeo7ow8SCtqQHvW7UAdTC
HBprq3x6eeaewu7V/SnTDzjuRERUHlYvRcnIWdqcYrmrKCE4gX6c7zwrGg5d0iEAhj9VUOitOEU4
oezEUo0n7O7qPXFxfpgnYzwoWAgcsmJOT0qemw9eny739miDhOd6PaT2on35D8gZGph4C093gTM2
etTjAZSLuYM/tYVzvAKUY8tS+5duEZLouNoM81LPkZOZdiBV9n7Moq12KOwM+1Q10XoPp85XjEE/
KnqxvI29Egiml1D8KArrRJt/k3l/uY48DiUryW2H97X25cCUd5rT1LODWCJd2qZAx0iPzKMVmsUu
zZcF8RklgVeKQqGa27+aoRygnufZjsgetcpG7SFQLmLjMpHrerHuFFMAlpN3cmGeb2ZPAeOTEywE
bRzeExKVH+wsqj90A+LGQlV/2YkjTgWk38BY0Kh8edddmxOyNJp9KHXB21ld1Po4ZKmdhnZAqjjv
tWRaMC9KtkyjL79X2GtokVIvIhpFl/H8FXstHFtK4bTdKix7rbAf78s5/2TC2jiknfd6XBPD4RoH
OtMhP1sDFiRxo08axw4wd3MO4WQk+1pHWfvlqbvS1mMYPCxMKtNknmvZr6KNDU0ZaTeVWdbvEFLK
fQrwXxa99vYz//1tnBHdaBrr1ogqdKjdN65i7eN++vzyg1zOLj70CE0ihgRfDaXX89lt9Fazo3zU
g2nOv5Ks6r6lQIeOvNwFoFZ2G/v1MlZgOBhk0hnVpgC4KtnU1oBdsl3qgbkoSr+jgNTvhryI73S7
Ml/dFjofa709uVMRf8woBIbqdG/bw09HR1Dz35g/DIhQr+brw8ztfP7yKsysxganOc8wVt3eUw/G
LKqD03TkpM68VRm5NoEWVGw5icD4TRnSPru98OmdJXxYCyZHdLsKxbpHwsjy0FradHj51a4NRQFP
pUBCTZtexPlQpVqgKYG6F2CFUj30CYAytXOxYnPCbGOoa7vQlq/FIQJxct0MRegXOjkuEaSapvlo
VELcNmEtDhGgwLtQlPXGNpS7+vzY5C6mKAJfRVI114g/jus5i5OKV1tUSoIjZb1DQreAjK8rDqFa
F3sFjuJ+yr2tL+Dy0GRonR4BvFzij7UvJfDzRG+jXAvsYmyOFY4muxLDm40JvT4K3zMUR/T31mWf
pVPmWnMTDYtfzfS7ngoT6gdbfmfXdggdUVJBhIeguq12iOgbgYopyyZdAuB8zQtWngJTGbNuNl7o
2g4BosPNS+IEfmX1MRcmYl5VU2uBmrb5Lo0me9/Evb6PyPx3HZTijdTwSvwBWFjDZg0hLwvRKfnu
zz40idlbRgXd61zrkreKi2SQqUbWLsOj4VCwgeKdgb743vZC/aTW6nJj6nXtN6XT+uEoyo0de/n+
PA65D0IyUtZt3ToJW9JUWtxqQCXJPsyVi/1om2HyBon0APnq+2u//fPhVtdCqVbawBGED2LrQohS
6yQYuS8DOMcfXx7pcqcS7/PhS80Y4rL1gdaiq1AUJSNJxY+jV4fjIdfKesOK5nKn0ljk5qHeSgYJ
T+18Nd22RGm38hbk5tryhpA8CkrAoDeU3rYazk/Ex/PDBVwaAkQoyAISogV1PpZX1kVEtqkGfd+G
hj+qU/htKXXL2Ncj2j+7QWnDbD/m4UJUhtX6XQrsVARRU8X9LX9ljA6DFWXm45Q34j19k+hL0SoZ
Ojvs+D044ehdms7leBOWi/iMZYet4NjoJfM71Wv+ABAsPmEalmq7UPTLl3QJm3HXNT3MyHhQdFoT
6Zjnj7E7kgAUWlpr6P8qzEfWgICdnOqTmo8atDdjNL9Zbc/hO8lGy/61626TyINIoWAgCeyrswN7
J5ql9qAGU1t0x2ZKVJLTOP768ihX4iwOW1nIpFVBNWQtghATlcJIQ00+nBQavskYP5Tl0sBzoGuR
fUjcUR0OuJnV6g4SgjP7aapbx6gKzfeJrYqP3ZKFsALBWG2lofLEOt8m7BIKXLKNgtnTGnixQHhi
fbWO+vGElrwtYp9uh4vG8Ogu036qTGXZWYruqsd6yDHrDEMPOG+b29ZI1WM0u70HJvSOAkj43Wqb
pJDWWF1+I+zQKE6O1xERpF1tgGtI2oPVOsiCGrVIvtMWHrxjlFgMECMau+xaA99I6FgupMwK3FW5
I3UptR3wA1H7ZluFJ6Oj5gfrWdcfoPgs94nTOu9Vc8J/TK27st2HDn5hO9TJ4tJHXbI/aDpCJb4W
Wt60Syt1gNk16O39nIrcT+GqwhIusvJ7a5VYu7aqon1NCEfeJBV+K6e5mKnVoCivH1y03ivgIqDU
/TBFf3jXxo057XPX6od7wyta8isjRislpvlI3Zci/Mu76DJcAIVDuAViATSTuYY1jmqW6FOZzYEx
2eWd5LPujTEuHppOAcxSeDFE8LZ8xJRmS2j28nRkZLAZ1AtJEy5YFnil0vT1aMQ3ljqcdCCpe8Mt
h429eGUUckQDbxXuOQfFivMTi5DSVMaUkkjXpyPSsQtWB+ZkvxocimeF/OAl85Iwb3UGa1btIMTX
LUFUdcmdDT7MT+zC/Tfe5fkoq0Ahq6GJG02zQCyq+31Rz1XgGXC5Xt4Rl/cJ7wLEg8iACUM94nzG
RjcbFZSumLGsrHdVkxg7MysXP+JY20gVnwwHVwcFIDpwghyUBlnaKsWo88YY6lkHxWH2lBKi0sq+
VDRNm9tc0RdOBCWv79tJjco7JWtgTMfGiMtMpM6VsksNxbUP3WJ234WIh3vPNePwaIZz/cmjyh37
jVDgvQkIgWh31Z6y85qlx7KvKvWHEvHvxtcow6gbp/+VL4rdJusG0mgBrNv5/FUNFsTcwkuAkHvz
YBhl1yPKL0m1ql76pdsqB6WY+70hhi3hjWubnUMTgA5C35DxVxdPXo4pfjgpSxfxWnkKNZ6C8dYL
Xh1FogUl0M0lMTx/wQhMr5PM7hyQ9lBVtYpxrxjhVjJxGRVKUgDZ2b9wKOejNGpTQGA0gf/PRvx5
sYbuCEYxP1aI//iFh9Dcy9v+Cr+Seh5tGVmzACu4DkPHxc6bns5rUIB6vss7fah8LVm+REaI0DYf
924SxL7erFmfYUp5b/GQF0cHnOTOcIfyfVMu7Q3eOQNGYBg2KIOK3FtSgWAa9fpkNjXxtkh/mp0a
f4I6VG4cQZfzJU8fTlPqHYAU1n1juxVOr9bmFDSmNgbp0vd3vZ4bH0Nr0rH17e2NMPoKZEP2seAb
IkSJ6oMpt8mzLAIoR97Gcr7mWnhvizSJbpO4DW8nXf1kT0YKLjekoZxPw4EMo0D4VtifXl6zKzAZ
yXSW4bXsyVO/PH+Geg5TW526EaBqKf4OQCuHFESf720louYPRaH8AhxgLMqDUY/zu1JzGgcnOOd7
aY7FlkTF5cFJFic13oj7JAdyFRxPeWKxLZ6Uu+keGo3T31sIzO2LOddffRMADKJ4wY0tkeTW6r5x
0hi7qJyhhmGMvuHO1O9bgDobmcW16aVOTeWHuEByylfTiwOWZw92PgaUsj8iphP6+UBfdl4Qipny
+6WzbidnNH1FH26sLv0HhYUtyNuVZJWkkPSJBIpgGjD0+RLrs+UM+RyPwZihnWRplYm7oh495qZR
76jiVZT7PSOYyr7wu3Fub8MU34YqiTq/SAZz45S4PPt4GmpT9HHos5BAnz9NJihyDIo1BEViG+9F
K5b92FfRBovwyk5Czx0VNdndpC6/ukK02oUW0TKKUus1ovtR+6Fb7D7dqYrRbrzRU7b//A6WVEVZ
VpPyoySp66rNOEIFJ5auA21UdTz40g4xM1WPkx3Ke2WJzKWTYxI4Jl28dyNpZTPYVX+Xa/U3vSh6
HAp1oKH+PAIY30WxOeW7ThhYW3U1HnEnQbdDYC7c2o9Jj7kogjnx8NlB4OdnPlQ4OpU44qaDys7B
+8veSpLkgqzfjqIbJ5Tsb4DNPV8wVZSKiWwY5jWgyw46t8fXOBzqIzPhPUDBRX2/i913eWjl31wl
i27ManTemEIRO+SbaRklyFsLc2jumsLR512aqd7nhoPkFGKHck/HdguLv95icj0oflKXAWQkYQLn
T9wIodjh1NfBaJaOHy+LQ/QyLhtR3kVjl2F0/icRq+hU090+HyYHPhYPRF9BFdvxgzPXyb2Rx947
vbObG02paH10RthgtNBU76Eezu9Tp5Il7RkARmqmQveXtjLeLZ65pfp9ZQZoT1BHR8IBs5m16Hc5
Y/5tCUzhJzzJYawZcZBV0ZZtwTpOYwK47hkFDD3Vk3WW7tQqjiehwHV5bvIH1MfbN3gpDX6flNYb
EZb2G2RWs0OMbuxGznVxdcqhQROAMqFgCj5vtcRhoSM0h5VHkFvF58Ku+G4MFc2RJlP7DxMOWA9h
C9fTbMOvIrMRH86mceNsXx8xaCZSkVZdysTQZygjnC8/jsWWPjrGEAwLnttJY7e3dRMrR1Qj6tPL
t/TVoWQbRqrzSFjx+VDIfSpJ5yIptmTurzabjZu5Sr7YhdjC/F/Mq3wpm+CXZIIIGE+G85GQwq4K
4RRDUIe4bqoxrjNOlhkf7LmJDnWGKsmEQtw+HPPmY6aWy8E0Xo2U5xlIAmU04hG6Guvj1I6YbW3w
+mBxgRQYSdH5S91tHRJX5lSmmq5JbVHFFXg1p6m1eHAEwx5WZ5mBEmxDn4ygvytIdjcuiGtDwT/C
1xiwDeiF1aTGLVgzp7J7gBW5utfMKL+tqrm+ncYt3bf1FymnDsAj3wWlYMT+V3tysYxpjCO6ybGj
ln6k0EToXSs7NQauwsZitO+xqu0CIDBbnpAXvlhyaLSTqKOi7URTaPWSmJIZWMw3fRAlc48nlqHt
LNHDH/eiZqfFS1ntKP7UH9pYJpvqcrR7YFW91oi7OfbEKdRjZ8/nZgWGUWTY95nLxzos040g/9pa
SLtxCSORQBL582cx90CBPoxBSwbqSL/dRoH92ERiOICEtTaWfX0IgweQCGIuTo4ImtSrLI/wde5x
Uq8DrxOqP5sLyphjOG2cDU+Vkef3M8NY1IGoE0owFxzU8zeqsygLh6QSgdbUtbXP5nb+h6GyC3bR
7Li3E/4xUD5wB33Ip7ZtdrNpg41NDWv0dhhJi2qXGa2VBKK09X0eUzpAA9x0DgnoWYxQNAxij2Gl
UvxLtdn4JZKyrnatZbUENjgO3I6Jq7wZQ1P9hc2eAnMnj6NvBp0Bwp+87kHRqBgl72ZvbIEXpU3S
+rlduj+HIlN/WWbffRKmEUX7dGiH8tAjM4Ve32C5Dy4G1ohmW/H0NVFiK9y1wkw/w7jEd023hyEO
vNBCwsIttf6dNWhYzEZGJlVq0J5X42L5WGQhaCYCfMoHRuFjVL18GnUjCVKz1p2dglpZ5FNrcAGF
2qJ9a4awYjYqNPKTWy0PIqIyRpBsx8trwkvN0UwtEeTVMO1VIxNHJh4/IqElzsZY8sxaj4VMHVei
Sd0EGbfzrYBuxgxAuRABQM9mX3h6uEfaNgNgQqNWOEq4RwdzKwp40sQ6HxXalo0HKXEAgPh1RN+S
oKJZqCaSaWEOO4FO5rwvzUQx98aweI9WnXs9rbExBfHKVjVR/WvUH5YT47C8zLAzEnsOvyFMs4yH
2U7mh7rPKutoVl0bB6aO6mvYhHZGeyZfxGFCO36+sb0meT9DXh12Sgyz+ZDUXajvSjwODqEXox9m
kLtOvpIaE346JEb6nmYlvHOn6CKYwpHd9YEzRkmGeIKmoshu1NioYpI1LYfRTYz5psmm+YdqFsO7
ebKrG1N6PM4qllAMY/YfFT5+C+F4NHx9jmOt21jNi9qe5RHAQdBFlI6rmEjzfDnLulMLRbRZELos
Z6qkdA+Lvl/eJovICqgVVbbT1cYo+ayyuDt1ZA0dlaRO+bbkSDXdqMtQ/TL6JQHlRQlx1xd8sb6Z
qGntpzVG53xoS06nYGm7QyqEXRyiVF3qE1JsmBeM5VwVb18OZS6yUQ4ptog0QjEAvzHt5y8Vx73R
ZX2TBB3e0BBzBrNf9qah1G/D2VP4KM3EE36mxNwiOYyxZj9Mwst9MUGcOlSuqVG3Dat/BpT/+WP6
P9Gv6u0/t2v7t//izz8qMQM6jbvVH//2OPxqur759dub76L9LejLn9+7pCr/S/6S//ePzn/F394k
P5qqrf7o1n/r7B8x0p9Psv/efT/7w6EEZDe/63818/tfpGfd0wA8s/yb/9sf/vbr6bd8nMWvv/7+
o+qRJOK3RTz873/+6ObnX3+X3dP/fP7r//zZw/eCf+Z/n4vv5W83bf69/Nmu/92v7233198Vx/sL
GSDHImE3dW3S3d9/G389/cjV/kL/g1I0BwFrDHzy999KxF3jv/6u8a+odBJXcj5wR0mhJkijf/4I
sh+bAZ4pKSZ+Bb//6wnPFu2/F/E3yhBv8Wjp2r/+fpGJS4AIuCEkp+RTACI631zlNIxlKWKURZKs
O5aRXjxm4nOGg+KuifT4GNtoTHaGlnxFVOWnO+rRW0edcHVY2r1aawvCSkPI2VB5iA/P1S5q5tTY
icTVD9KvHbUYdfaxeT3Fg/kDp4n2VxIi/ZktYGGfTf6fr3b2KusO4BPWhZ4LhUzEFS8symJEtZPG
oFG8GGzOKPvkCKoAej2iCm9Pcf8wz/MxrudO9/VYEF2lOF/7VVQNJ7pdyWOlU1vNtcm+r5XJuFVV
yjnCLSeQxPnQf2jcTLyfFvFFzbfEEp4ijrMLAdaSbNmzFwxZv18lZ7qbJXUEeDNo0XyPD5rZfERr
ZfpamTUSLB5cbt+eRPW9ms3yvajHT3hBqm/KCJONpCgLwzeNMn07qIX4nNZLzm3feiGgbbsnpvGK
8VeMWPSNM+uf1XrpEn8QFZWsGo+qtyAvcl9RZ1qOKETdNB5ytjsvJuLbVR3YVzMvRTDHyRfVzsNo
D5Yk5AKZrdjbGQn1t6dFfNWp8j+eEGenyv/y7Pn/8FSR3/kLp0r/D6ri/zye5Bkk//a/zhLzL9Kx
W8ZFEDnAWj07S8y/gEvS6QG5CLmAs6Em9edZoht/weyHmgMla/5/KtbPzxKibMACpIxSgcR4zVGy
Dt7JDyDuosYDgIlhLrQi667LcHocji3e0UFjaNE+ifVlI0VYZyNyFALaJ/FUdK7WIFmhVI4Y7Xw4
KgLy0FRXGTS/ON0nirGl07o1FLP9PPEBnjzSeC2GI0/0w+oQQArd0PSRkFE3CiPrgiEvhQKO1DCi
rk51ZjWS6465met6f6wqBT4aygr3xTC2eBx2sTgOniewRFdbOq9a+3X0GmOjr3Jl6ahEIqiNHK1U
41mFTSALQinm2JNh6jYFX6yjndCoXr90HM4S+0ixhD0sZ+FZItmKuNVCqW6jCUW5W9I6uY0KXdk1
3etpAkwotUz2IU0E6VdxPpQ2Fi4y53jJttPgHh1DQo9jb6v5cmXaaEOxGVHC8KwLGmNp9CJynbA7
6mro0RzonA8UaLagatdGkTLnbHvJ1Vn7wPVUwZNcmN1RuJ15N1dTiLVAu0VsXddB2IKsC6RrzgfQ
Y2vLMxzYXUlo6o6RXjY3tWZ2O0G18gYEjHOLTabjo2Xg7XEB3tJrvPZ+Lk5uGOE8hSGrFExNFfKL
suuOfU8AC59LHEbSm8OzQ/RKdHD5MdPGoYJB6ZGHpZNyviOcRUX1rdDFsQy1ykfIDxutKbF99A2a
VxZMyOg4alHTYs34ote6LCHofbUVkzjWWuHcLnrv3BSV3TzUjlXevP6tHAp+3Acm9LQ1kqYrh9hc
ioSWMBUuDNwbUnacjQNl0V9tXspbPR9qFSgaNY6WXZEzVNcap8rMrLspKrZe6HIznI+yOomGQekF
HmjVseADhzVqagCYomyjAnRtMyCXSeJPu0N2Xc43Q1Kkc1FHEe+yRPPJivURhU8rgQxTJPuXV+jq
C/33UOuTaAjjLsSstzqGlJZuoKpTxkv0Xy8PsvE+60vR7sGhwSaqjiIFAAQo0kGqQdHozw5bKbZc
5ueRqtzcYNfptJOSktKsIlVko8I5VN3qmLZWc4w6+EGJiglC4hY/OA3zjZW6On14ucv0BCmItRZV
HClLCki+OuZOogSKBMNlipO9epFkV5vOJwEUInhrKbp6UJwSvmF5pCbwuZ+G7CA8cwxeuUiUTgne
KG9S5aS1I9OXZ9df1aU6/qxqfuxcTB5t6NM/DYwyIH81OJW9PNbFtD2N9dR+lBoaa7w6t1VYESnm
RzHY0/cwImQnAUmqjWEuStjc5kgCAfmX7hiX9ImKHm8Rl11+VN0sflBsL4FM1KLrn+E5uDRl/6jZ
8fQGj+r6XnoePWbUk770fbmkvqa4VFOMeHnj9EpMwDGld9wA7YcSxscG/Pxi18rnZNIlSwARsDWn
NkQ4wUq6JD/2Ue99a7rQetDsqj4qkensVUQWN7ptV+afShTtdMn2lzjz87U2Ebgr28jJj7qmfJ5V
xHhzCkSv3bWwBKDJIAEG5QiVlFXUmC2AsDO1zo9ZmDeBU9TDAcXOfmPqLsmukowA+BoFEUlYWrPU
KUgbqtIr2RHfwPi7yGNj3tuKUVI6NF3KZG0qBl/AyPPLpZj+bhixd6wRyPrISa7vYr0VH1wt0u/H
uXbuC4OJ2NXKMGa7YmiXA1WJKhhFpVWoQg/i3Wu/AzAcABok0EAaRsuD89k3p0OhQFLSpDmS44Bd
9CA3GmSoN77si9gJ1SjZOgZVCgyHzOx8FCXy1N6lAnsMGxF+nQX6E9U4R8E82MldMzTNfTjOvxyU
FD68/HpPvZez01iOjA0MXzpNSBCn5yMbwinBI3bp0YnjdEKwMjU+WMtsfa9EMyf+2DsONgy2Mb2b
UzWr9rWYa7Sw0bda7oWL4s8u7FrvWza59bcotufJzyykjbc8Ii4/P3IL4jsg49RnL1SLgetp40Td
+AjezQCqn36z4hJf566Y/Xkx+o1j6dp60OBRpbAO2cYaJZbLalSjLukx6yEMoNeNQL1MPXy7S8Kj
nQnzW59l9lHMdvnp5RW5/PCBe3gyFCNWB6pjnC9IjAHt3MZ9epxCuzp0cWf7mDNmx5dHefq0V+tO
2oGgncSfSQHc82GQTbTHpMnTY502TbnLVeRJ7aGYUKSazFuHMtjtPGvxp4U6jl/hvnIz1kNo7oey
m26QQvJee03jZILpmuRGsRfphJ8/T4KOolYJOzm2hZqx+RHebJJ+axtdmVxQ4+j8Uqvgul5DlJpl
npYerY5jHyvTgVKlOGgpCKWXJ3drlNUSakk494Lr4jjOTnHIuM93epltaotfxGxMGc1ZaiX0gDnA
V0dTSGnP7WczPs5D8eiWqvEhTqIGu56Y7s8O4fq+9QUVOvjlip18zCuVHnGlV3Hggj+8SRCdK/lP
T/+p81H9ISYn2XJUvTYTYPSpK3GAghhZnS5dlSgaFqLxMe1RjCoWd3lr5kZ6eHm+r02EjS6nlE2U
KftqlKxetCjFrOKYZMV4a3k1kv1eHx+I3IeNpZWfxfqzoeWmAWOgyMpOOt+m8Zi3YP67+Eh15Y8p
dR7bxMQ2q3M+CREGqav/4+VXuwQzUh2gpIKoN7V66HZyhp/dP7GrDUszlfFR6ersWOCGFu2SMOr2
NSn8o6Yt41Fp7O5uStHIWayoBPBgxG9ZSuvLy49yOcuSDkr7AWICeIM17RttSBUJtSQmIsyXj7ab
avtY6noYcAY2DoPL0/58qNXhVC1GF6cDQ+mE1QHOB9nJQi7uOCVedG/3CAG9/Gpb48nr4Nkka2Y7
qHXIeBSxs8CuhPEzybLJpxmDyhB4t43rXgZv57uIVZWxHcbw6FOulepTYp3OU6v4aMShdqoz1cx3
iUP/DIfCQXuj0D/2Rwfx8TDs3K95Gmp/vPzC17YVUwzmnbsGWc61jUdsZErdauzjqNbrdw1o0M8O
/S6/D0PjbmSVD7VT5Md8NrNbL6rDQ+/G6OeJ4bXlB45jKBQIIT/Vp/4vZ2/WI7ethWv/oSNA83Ar
VUk9uB07cZyd3AixnWieJWr49edhfx8OXCqhhc5FguxtwCxS5OLiWu+wJ6ymS+N4Sdmn0TJr1PE4
dsEkpt5PbFA7b8/5aP9S/wI+JgulFNxuP3K8iF5LmiSN4PAXwYYcol+sqxuUenum9XO0n+AZQL3C
v5ie2C5KjE2OumLpJFGnpumTkS7zteph/OZrBjMwLfOT/XQfZim5yi4g3T5JtdmNV4he8brMSKJi
S5vnuhfav6pTn2H172Mfo5AzUGXWmdoeV90teTsO2IRFahOLP1q4Lv6UGFqoOyINFt5lF5yYzkq+
h1Njh5IcWIAq98C0hFojqWadRPSl29+2Zpo/p5oxnwSAg3QIoSAIFABYpcTJ63n5KQIoirsspZIn
0Vaa1ediK9bvCWHhiVZk/FGfO+cJK9H0atZ6S30srwNRO8snsO6V7zT1GWP1niTJqQBTAphalqGp
zN3u1bTbCCB5xVIbXvNLQQb3tU43hRt06LBWKIxfVbe2et9aje6fJteMq1qt5gPubPlLqyfJo1EX
6dndd/QpbCzAuWEhwFFvvf1RlarNSqZ0SdS3nvGPqtYiqGwB3fDtc3qHh1Tl5OllY1XKy5fr5nac
dTbWwR7TJJrYD98avcUbuwey5lWb9dxOoEJWr08fvQROUlu17edtWZezTPH4V7ig2SU3guxll5Cy
F7wpdhS0wNZ8+18992YAanG6jGk5IKM6upSAveIyQuz9iEsZwKzMa/739lIcrDglh1ccOPV0kPu3
KyEcQhYgEiWsMMD6DPfdurpe0Z9sfvm37G4jGngSmEnokB54t6PIY5fa9azgFDp+VcZleMnSKqw7
ayF+eScPzqPBOF6AalV5BXq7q93IWnRvxKiES14ACOSxdyWfsBA3rt1nov6ZR8TREkooGCJ5JpwT
Y5eLp14OKbWcmJzhwXrQijlQMqc4kYc/HIXOKUx2yafcW+9ONUIA9tQroTM1JepOOblgvJyVaw4C
MNhvnr9Avzgfe60Wmhzp1neMInor/5SsbnX1Bnn2MdhFdLKbn8HNZCdTk19/vzt+HnR3DhKksyc4
10qYw1l8Gdt5fO7G1YvE0JjfHGOOHwbXFVHcxmcSTweLKq3HybRhJUEV35XAilqhnpMlSujBz4hU
QdTfRLtFb5+xg7SAzSj5nOhJcdzln/8U+TOJVLd6HLi1yi6Dpd+SwGo83cdA9wykcTAh7jEquLAc
IdjvX0Mi7rVyTnsvTFPh/u7O3fbcIzh6klLd6+sblKlIc9ju8mm4b+noY6P2GyJUod0bSwiKLq2u
Wpwja5It6ndDm+twy9Xsh5275RYs0L++N0i94KKtFpFjF+KCvWjyaZgMJfHR3+01HxyjEoBba1/S
2nIv+OTMJ9pAr97fu32G/hti54hKyZfcLodRedTETpxhyFyU7UeznIc42jSjBxzqVoDoHnJlStH4
ctT116zcAD16app9L5Sm+FUvrPhTujp65o8YJ+J+xCdvfRuBqhqKTzIlJ4i6g00jU2dZjaLcTy/j
dtN0hTfZijbh6Cdq7eqh9YD0qVJenR7k57v3589D7duO6gxqsh+lReGQLb9wTQyPur7ML92yxSff
4GRW+ybGKuY4dhps91J8mr4gP6E+OPROPnTpNP+XWWEXBZ0DvAICs7cLODVFknt0h8NJ7XvJKs7T
KSjwwfs1div7+vYSHpw7KezAlyI8Sz3I28Gwb7UEns5Iw1vjFiipu129GZGF/zIK1HMATNDq9xrS
JcOvec+eoHI/+V49KH6b1mcKP3Jn7Y8J5ej/N8pu5xWutalL2WFyJrruK6aPdL1jxfxgU3z180pB
zgT5TyuIha0KPydOXP7DNMn/YFDLmLzPSWan1MCdYzOp9JXiqwhL+MiBW8F/GAUhaVD8yKrjUXr7
ybbNK7SsaNn1Gu6S/K+UFa2Sk8zncGOQF0gH6ldFh9tR3DXHU6Wq3dDRi8TP47ZAvxqf9Lfncnis
eGXL9gevtD2/Z6KCw2OTvZ51k/kxTZXyKzpGVjS08Vm97Wyo3WXd9DgLALLGA7QYq2eU3L1oNOct
yJe2OtkHR0MBUpA35yvxfDcUZID0/7NvFWqCOsiYD0/LWmcXbx6dk/N7kPfAqqeDhIA5nbd93mM6
cW87E+cXAgJmL07ZBWKuWpRPBxEZ6tIG4Bark7zgcFB4pVKri97VnkkS1wNKEiLnq83CeurWLHsq
Qa49QGU3/Ex3+2dRp+0fb2+Vw0FpgwJxgiYFfPd2QwqY/LUo8JTIxdxeZTcM92dzfm7GcfuFEvJI
28HITsL+QUoObwG3NI4Z0mv7/L/tPUe4K6egzQv7YzXPRqi7Snu1ANu+OKlx5vx7cOqkFTRpHZV+
CUjfTbKwtlYdOdvoh9WXKRubi9XMZ94vB/uTmji2gCAJARrsRavx3lJXVTAKH7L+orVdHfTF2P3e
edPZFX1UPaBjQ+0ZBUnJ5Nu173L4e71gfUNShryiOakPn/Ukq5vQnmr3z6kkUpqtUX9KBvy32kz2
1GYkEZ7rItEfgd2fkVKOJk/mDP1N4sruTM2lAcSK8D+S1k2cQeWf+kBV4y5ErPa/fE1EAsGTg/uD
Grq7XE1gmn2B00HYgoD+LNAy9s1EuCdJ7dGesZABJa3F35MX6e2esZVmVgfK0jAY2JmTmleXbBre
7Y3KDLhsgKCiAQWIcvcdk2kb8jhnlBbkfJg7098bsrHR22f8aCrQr0weNfT16XndTqXA1aktoaeH
2ZBvaFOi69lj+/D+C5RbDegYWBT5it4tmOttelaW2D4YXo8bp45U/uym08lnOdpn4FFg2kkfFDrX
t3NBMbXs7XRA+X5Y3YdZSbSnWEmrz7B3+8vby3Y0FK9A4EGyf8fBvh1qQ0UFFR3003unti92YmdX
hXdIWKeqefKFjoaCNSGt8oB8sBFuhypSTTjbggo9mIX2spVj9dBqTnWB23mWzh0V4mkkkdDR94RJ
uC8Va1oOawOgR6j11mNWKLCLGuVKmfp/jjJi/pw4v9ceuttdTTo3D/pf89h9e//K8phB2hWEg+w5
3043nrO4KOgGEr2mGlM2l7peYdbXvvPmk494kL3KRAguiyPJzq+0tp8e29bijkWl4rE4tLrynDSW
fmnhiARNrGkvVqZDdZ7r7grDRXx2u+FMluPo6HGrosLPA1yqRd3ONPHGAoIaotwlTrK+g+5/IIiV
Jw+B+9KhVNp4pR5LhXc0SG6HaXAhXjPRIYqPPYPvlrRirwqaKs/WpmFFgeTJtW/y5vdpNkWY1RMk
yHyDgfn2Z72bLL+CeAlOBuiS1HO8/RVbp+kL+md2OLpq9WzaWflkC/WPtwc50DkHNoSADLpKstZw
1xUcbJS3a+ydLVQMNUjjk9bBfazAXqpiWkKIouuP2ChInyrFi5/zbNJ+Xb2tdXzHSMven81MWy7j
3EB5FaPqiUhAc/0XPYsCD6XF4T7t41Y8q1PZwaqEuih+W3rUepyBlt1VaHOD7ZGlifqd68cNAFqQ
KSHty0NkH0ExBS5ngmcTeVOCCqEmWnrq9ZmqgozDP7/noOzQb5DZg2SPgjO6/UoJFN3W7YSIIP42
LwPPkaCu3czkIGzqQyvIWNRcV/55+7PtI9zrqFSgsLIGTEMf8HZUjGuLStdgWth9N1zzooSWMwrV
r/thuL49lPyrdhMkwEnBH+lzzH10OxR0Dgi+XKMATSrcc0w9/bRtphMgh6N8SlupM4o219/j5hYn
nIj90lJyJR1zyGmJ5Fy48s9/CjZeCoFZrzcB+MBc/6Xo+2NTseSq+qR7KGw3eVi2Yfn77dnuF/Z1
TMrakkPKwHsRkNRZ614XfE6z7PXLliyo36SNG4DdW09u+H3aTnkPKUhJ/UeYA1mlXZSx3FxJjNru
opgbGlFc6TbWqMQX4JS+YtfeyXLuY7ccjz4BW1UKXdMtuF1OHRnISoipi5baGNBJ1rdHkWDS7U9Z
sVy1dM59+vP2IyKp9jP9ezzX3l7bfUB7/QFUcBBmpQFJUez2B3SYWbsx9PZoHQcH7jB3p1+pS3XG
Hr/fN1xMdD2gEktM3l5w3p1QuiGot5HnZkkdtLUuvi+2kHyGps4eXW0yLhUg1ejt6d1vHYalqC+p
VmQEewoPHtbAA+n3RIUo/8IRKQ/6tvuyac4ZAepgHalFweai/ibV13Yf0mjdWem0tYlgblqPVQcl
eU2U9eHd08GL/tXTgzce/ILbr7Uls2q3gvCJmMv8x2zEyiNpfX1Ra6U4e+7czwjOGnqgzAeOBtC5
3Vhagdv2mtdRqkAKNZ1B80Falpe3Z3R/4AAEShMCEnfK9/uOoNqsakaRooq6ZILMro0o99pGNJta
EgxKfKZxejQpHlWUE3lS8kzYbfcl79ui5hEZKY3wAhBJSVgWp3bmB5PiJSwlygxOFlH6bunyrUqt
JprsAnWbzQjywnwYxir3ZwTSTpbwYE58ZFjMuMDK5HqXWUPLdiySvibqF3X7bIzNGs6e+l7MLlcN
kj1AaUky2RB7V1szRupM67QmwnXW/DBDyP1qNOqZZP39eWUUSgxSlJzkR93d3OVao8A0mvAYNjUO
oVfRA0CjO1oq44yYfLRsdDBBt/HIQuBA/vlPN1muWl1RKGoTCcRefBVwISCA6Uxc62gUdjfoGB2U
jL1PRRSq5Fa5lHBAZjI5vd1G2AzKWVfvaMNhjgKSlwzcAwF1OxdvgR1ct14dzUXn/i9dB+06rZ59
LTxRBL3TxY9vn9qjWb2S3rg1KP7vga7lpFVFp291NGEtFrqOkgYVDlnvvpuwj6QwQS4sDV1fSfI/
faFlarF6mcs6agAuXeuhhBRgN87JKAdbjm4TbAxYCFzG3m7LGejd9xrWa1E6CwSlzbq6biwbaNbx
LC+9e8RwiHiTSrEvoJUUKnYxtS3HrFJybgkqwKPv5i4IaOMPGsHf+rT8tyrFczrVvzWr99xm/UnP
+WielL8gIfMiRsZjF/p0AtYQmw2pdzOAAx4JfZgMfM7c/iwg3Sc11P2xNeKl9OossBsJH3dbgQPR
RKDP0zDuJst3B2OK4nLIPxpbogcNsI4H0J7Jr11pnjnrHWxO7nyGBjBN/WyvWgyT12m7KWsip/HW
oFd0K6QH+l5RWvkpqZpJoVhaU3coXFKASrUE5KR0tIZP+aaA7c7wFuONURiVXxfqe43lX0eU3kwY
6RCA98XzQqtqBf3LOiqHtXtGeHHx26QxX3oNuXAfUUjdB1fQnfmVHW5aZKDJhtk2PGt2qY21JEOt
xCnBZcEwPZ4y5fekr4snt9fN7wi4Z/40pcanMav7J50c7usEuMd/O+Dcp49UcV5RIKRxtB1lAPwp
FGRmNWuT6lWRNnrKU77k5YupUt4erBHaaK6LF4AA74UWsOBA82TcRsONwLo7rfDcx35GRC7qAYw9
4KXiYZeYjCc53cF2tci+JScJij43xW5qxFHXqvQqUvEC+7ylLco31BSuby/g/sUo58JHRFVGKhuD
B7gdBee0eqrLuYribkRTY2v1X6CpomqGBucFo7PZz7tU8ZtuSi5vj3wQd6SWmkRcG7xY9xDRsZr0
3Oi7KqpaBGNVnjDodKFXvunqmZLhHcTvdZY8aTj90ExIU25nyf8LZmhuq0ix7e9aW3+wlPFlzLxL
Xvaf9FE82HPlcde7j93aXQolv3ZG8tC3zR9vz/ngm1KLJpul+kgVcF/z1usuqUeuk2iaeiIgWiD+
WBTb+3cO1F/e4fKNA+p5F2eNHMZQmWxl1JlaRh5rWGFiD2cQ34PcgsXkLSChzVS9d2uqLvjRDBW4
ZRMLXr+uS+VRAWqGEkni4wZ3pjl/sHSSPMdO5d4nvdjlzka8aNPYOmhe9i3C5V3d/2mKeTux4j2I
J/JtA1mFMpR0BLjdKJWTzJmhFUVkecXyV7rowxUn4N5vltx7KjuhPeUi0c74n3dKq+xPmTqjXYYG
AvnaLoylm5fXKVyNCBhqM/vKVJRRBUvnwSntMcrzZL7G1ap/3rRKu8BDoNOMN3E4D6YdKJZbBkm7
GbjDdc5JcnDXbeOXcZWhmSkfxLK5cbsgq4LsLejWImqMBoiDEjt+kdao5ZveB9fMP8ZxloW6mvzi
pNWHvJ4/Vp2rA4VYfrz75IDzoHxH3kc+u8dZ5X1t4sABJ02xR+1pGrwO1fdJnETDg00mn382zTz2
AHfp7WypAC6TVSt5ZHbzAAra7p/i0fr+9lQOAh8kRvmppXYiCLXbQYa6dFtztfMoBmF3WdJ0C7wB
XtTkTScjHRxRmjhsZPqSHJ490NpYgNxu+ZpH9rIVQZIR3wYn4euRk29/bElx9ky767CwXaBIYWJK
OsB/7HsOQz0XpchgurkbYu+WsaDbVCVK9ts8JlbUekt5UZasvwyl6/nLuqbP/drkwWZn1cnOPfqU
KOVIDrElu1i7kywzpUWLqzzSVNFft6ZSAgVA5TvFI+R8paI7iFca7GB0br+l66RJmTZqDtu2ScKp
wjzQA0lzQfhJPQlN9xN6ravyoJf+05zJ26HUNTVnJwZ6Ae9KeTTj5dswm+rjyd6Ur5qfK8ikNCpN
G4jDwHdh2+wmVHex4U11WkVtjapHgPZf1n02SeTWK9yyeAjqGZ2pa5EubuLPoh06n/tU/0Wi6MHF
xvP2japsKYIBtLhOqYYW2AXF7/6zOhTDQvBo2m9W4yQ/ihQaMfj+Kh6fN3uY1otHrmoHFRD7H+i3
Zl/mql8QAq7Wq1D1/pcin3tsznF+x3am7Osqmp11S+BEoRL+oBABv6rjMDfRYK09Glk2XpKxZvzV
GQBLUCEwqmtrd+rfGeK+/yirqa4XZ5zRFHN7T/2WdsqqXcdyih9Mxdq6q9421eaLwgGxqZsJ0lo4
KWcnAecgiWa9eXcRCiT8dl//XNUuz0fdgBWet9sfovfsP7vcwrNaU/rPbZVqL1plutzfvf7k1Fjv
aG7x3hbs6zcnzINKgRFNGe12Z9GUKXUEtbly7C0JF11IHwtr8EfTOXurHG1iubHoYzEgev23Q00z
FmoDthCR3iGc1qxYgfGeev9Lz6N+TqccQQOIX3v7Ea81rLrz+jJKi9h4sKpZfCyh052c/aO5kExC
pZUqTLTlb+diJgVLus0Qt9rmCwZPSRTHlXLSCLi/LBCL+WmQ3YKl+pqlxcogRZbX/pC7RdRmdhrQ
LT8jNh0OxStS6gbzPt9ffnWyTY3TizISiTpACsMtNAak6k/LOp7M6v5iYlbgc15LrfQOdlFmA5+z
IlDHB8JD8WloRx0ObVOpQYmpYuqXNQ4Bbwe2+8SOEbnTZZuR99Q+fczjPvP6nBGtbjBeHIrxgbXO
zqXHpzyQgiyhyI33l5AYlLKo5DoBcNmndUWRU2L00jKyRTY/icbI6MNmLZfwetZHOdiMkErY8Dzm
pLXurlrlLrPY6torojWr5pey0u2/i85R3l8cpfkse1PSAAqi2O4ScoaqQbHUYBhLnz/qQzP8OdZJ
dXILHXwsThRZBI8L6JJ7ABKvCvJ/6CNR3pRJkLad9oiAorYEUKm1l1lk9kX0jnsCzTscFcduCQwB
zL/P/WFCTvbarUWUwEgLO9PoAm1c8o92XKhhkyDNbG+eFb29L4++G3OkLyMd0qEV3gYRZId1WZUq
orHVxEPmjbHfOdl7RcmI8BrdIWqZAEG41HdRhKU0taEZi2jeuuTD0sZl5TeWaE4iojy2u+ThZhg5
2Z+qMeuY2uaC4F5kjW7+aJPnOv4yVt/RkilCbPjsqMT5SgnWKnWfjDE+swc++ILo+tOdBYrH43eP
9hpqfY3TLs6jrTbHjwJhr2AxExwcBV6pYjD7R6Wqkq9vf8GDJxLNPQqnlINQECOhv511NqxV3nYd
+hWWyLorF433MWt7h6fwYPw7u27/XfSq80xaJZAzzpeHVFH0yIbZ+KKi4H2yow7COL05cJH45ZGd
7tH+FbFTX5Q2j6CzzwE8y/Jar5p66VIjPTmnB5sXHUKpZsLmBYq7iwaVG696ufAoI6sY/Tztimud
T2c50tGEHFmcMklIJWTwdn1Rc+7VGLZlFBcpLG4U3cNazV2sOOb3CgFxTuj4cFKkBrAsntwO5TRq
rHUWQ6Wd91diu/WTmqVnJK+jXQpeARIxdyDorN1hnJYUoour55Hhxhlo8W65tvWafDDTVQnSxLYf
AXmevcyOPpW0CSIpYl70aG5nlsdVM2FknSMoEM++5urzr4tout/fPgsH9zpdOi7Z1wqpt390IWcW
m3rFg9OxsvmXIkn6T3Ueo2ky1VhJj7FhnUSco2nhpY7sBfkeRczdDswxFhtF0lM40Ro3shRzCJVV
PVMjPMrSeUkiaMbSgb/dVx9KRa2EWYg88koxP6npvDzOlYYdTjsVn5IEmjaJTPkIcjz7exg26m2o
8///Et7I5B6LPx+cA5YWXTVUsSiD7MXVhhw3WndLiDPuZn71lDzzOxWxij4WZyyKg2XlsFl0a5i0
tPG73S3TPM2LW61ZVDdq/beXmezOwasvb++Wo1HIxuhpYSCPAtDu7sv1GdT2WiAQo2h/dRVQTAOD
mfeHQ0A0UqiZvY80nfwRP91JlJWpc9RpFi1FogSU9QSWD/bqVzpS8m/P5+gDgf8Gey7R9nc8mmqb
a7tvnTTSUuXPLlniSzbrnxQlj4P/MBDbniGkBcddOdszWrE6iNE0jp0EzTqoV0wAUl+LT+kgh98I
LWJKb7Sp7zRYTFRWEFNAWXw1O+p/GCmHppK417cndJA4IDhFuRUfNym+LkPmzx+pt0Slg8SLaAIi
FQFLIs5CB2Oj4co3Xa7zamNOHINL2fy5hMzBY1yxTqhDd8GLtw+VD9nWkTzY/dsU7XpnTAbOF8KZ
zS+ZyAeYL1nskyk6F1y64/eW6eV4wOtlaVVyr3YhGYfiHpmrOo+E41Shp86T75pjcrL/7z4gCSRJ
CVqqEjJO6fR2aU0bJV0e3FmkefP3TpnERdX6+OR19crqu8n85ChSO0Eq3AEKkm2mnz4gzQBKyFmX
RQq1hNZfswGohoLEXZkOxq9u5hUf7TmPL7rZK5GTa1PmV71evTg60oLJgA964GkCR6QhGfyyQ+m1
N+bluoDxwwFLUS59llpB2k2bEjhGt35S1sz++vYmvDu+cg54itCf4b1GU+p2DhVqkr0+slIm1grD
petqkyzZtcvMX0hoL2+Ppt913jBHJ2Vi0/Oekvna7XBmZhY5IHfUWHQdXYdk7fKrG1MifVKpncRP
gyPBtmW/QCaIl+5Hv63JR6+ZG9RqpLetG2vuE0Tt+kdqG0rUrPpS+UNiNS8Y24iPaWEm12mKs5dm
mx3AphOufAgGBrWxmY/jmLtRLdT+oZpN47GLlb/BUZ9x6O/3HlNEzgEOJRQrovztFDNNrTUACwg4
NaX1cS2G3C/MNjs5R6/sotvNh7oaeYf0WGA99+UeOzcSrcynNIr1zPOnTQ/VVv817Uag7t7XYdKf
YbV9Qn2v9M3KDHkVP3omXsJx3QdpvX5aavElFnQ2ZnVW/X7uw66cDH9FoqcxlpPSx/2ayIqUZKOQ
YIIH3J0UGN+eYtJpDM1arMKvG7PCLnOalJP9dR/NGEc+AMADw+rcpyxJgUwGogUuXrWb8Vvm5PW3
hrJ/RaO+rH7dqOKeDHg0MUnkoLMJSIt/bj92MThLP3E1hLEnlEcv591lLGn53oQPOJuEOkgOnWwd
77aU5WWukC7ekBr6+RFzpewi1fX+y1wAipCgy2rAngduG824tRVzycc1fUnUbvbbqshOnk/3AYck
C5ivfDaSce8JiKmrN6KY4YKMXdtd7C71hdv8U4NOOZnOwV6Q2Ry4OYTNKFfuXhyjkYwN3lV2WCfJ
+jx3JU9ww+HtIaz59261z8798XjcNRIWCDB7d7NlpjVWHVlWWMHn+WueENfEy2/1R8Q2r3OjWSeR
+2DrSeodOFHubXjnuzO1FfWooeVlh64+6s9xauVXakZL+HbEPvxcpELAN6GrIRd+u8Eh7HtIlslZ
oZ8UpgBSHgZjXdAFss9I9EcLyF1E4JQANLBKt0MZq4vcoLFBaqH6+7RtnfGLWOh3bB+sPm9PtuH9
6knJQKR/6KwTRPeCVmNmNY0RZ0bY66vtp33Ph5oV4yTFu1892YajpUoxlMvu9Tr8KUNo8CNcGEYP
3c77ttmFFuCz7YU9VJOTOt7RfEA/mGTHPAoBr98u3tiJkoig62HvKSX4dWu6VEkZvzsQMR8wqSTG
fCaut9tRViNR5yQxdNrQee5nxaT9rgza9OW9ew4MEC05IGsUQ2F+3o7iITuZNvGsh3jjxCH6M1i7
tZb626Bb8clQB8vG3SlpteAPNG3P4d1MBJAbd9HJu7vHQZjW81Q5Z+J/h4PwccDe42REX+N2PksX
q8gSM4hd1ivVfvz7slk56zLdl+Rk1sGOJvWQsIp9VbUWJbquVaXhsFn3X/p0BJNCsB/Tz7hvifyT
Fs/D4BdqW8BMi+tW9Vs41Mljsw0b4lIbUp/Xzbbws3v7c95PnyzoFRsIxUnSAm6nrybVOMPJUkMz
sYt/ShCX9P/V7qRTfB89KJurVLIl4ZW2/y6z9Kq1GkqrVllk+muuuyItn5QfRNrh41aV/cnJPhwO
AiedafSs4OPsJpVjjwxuRQ05MNtj3Zp6mNnoMSWiSv0Fh7eTOHy3iJIaQwIgW+9SYERGmp8iiYgz
szdr0wpNYeNqhMvaVd3Md8ObGAWMKLcyTzP4hbsogoEnonMTbp3Dmv0wxegE/bCayASM3xXFqk7e
nkdzokjBU8A2ZNllF/CXNsuHrletcGnNMkB5vr0mnlGeRPq7LyX3HHckr2yaDXfQ9g6CYtYqphl6
qZ1Ei0cXwBTb/Di0DphRMz2T3rwTnH+l2uKbyll81ZLY7cRsom0zoZEa5l1MJ7HdxBjjGTKUPeRF
EziAabZtSmlaR9N92Erd8rs+mb/mNMWdIEelcwgMoetT4KbzqF3LRsOA01K7ZsRqdAQrXc7tetbk
kqH75j1B64CHCxBzqsE053cbesrJpHKtM8M+KZc/akAX17VW7IvRwjBDK8n9sAAbOHlC38es11FR
FqYCIjmkuwtlWtxNdRLeJ7O99H8V3qpcPTQ+nt3SxfGswzLCL+xmvlhJq9Ssge2GFAKbj2aTx98Q
RJge3hmr+D1cnxLgi1aUusekJ+g5CDOHmu/VqflxRTnIV8t1eO81yiiIhKJtQl1VWqPcHmbKZSOW
MiMqGKO5fjDn1qaK5ejvP15ALLgPNKm+fWeb1xt6lqNhb4YrxhuBJVC9nkzrzAb5aN+gmwBIkac9
nKVdYNJrtXCM2TVCzByaOKjccrloHvwlv8de+oEnkflIRe/drV9Z+oZRTudCWhDuKeVL4axaaZC/
KTQSfcAIEHVHrz9ZwoPJuTo9bCI80ZDAe/uh5tqc1G5S9dCUat6exjhXBNY0rLK5z/2MoIiPoD1+
fXsXyjC7O4voHbBDQCWRUe/F/uy1NNHYXEkYtCXxp3Upv+Tz4ly1dnUpacUTjpmx+jl213/fHvgu
X6UoQ+4om0D8gxLn7Xw7zUGrnNhDVjwN11FU08cCPfrHdbK1k5N2Xz1jLNQA5AuGmINexe1YRT9l
7TStWlhnKvzqPm3LANW1gVkvrVJcYkpu31NMdi/Atd0rTerpaudObgZ4Lo9XZOT6J7Ab2yVf2z5c
CblPZZJi9eKMqPsqNMy8qcmeOw6In656hYG91g4nRemDK4yeKwBdYgbN+z0RzEOQS+XTaKFn9faD
shR5ENMzubz9WQ5HQTNEZwRJItkt1VCZKgWUUQsVu/+lH2Ln0xjn2smmk3/JbtNxO8rIzwhcA7u7
vxmoZS7qpIWZshFwM/HNaysdhTHxuA480//DlEgHHRqCFAL2oPA6M1Isn1stHPE98dXRcB6LDT+q
t0d5dYXbT4rqOpcxYZBS/m5SNVZAPUbGaqjWVm0FcJb7P/ERoyJIIcT9phRV+rVJ9TwLFgPpNkqJ
yzyEpaBG6Sf5pEJWdLXh385Y4tbvUfn8x3CG7e857kXhL1himleoEH0WKL1plUEPxDqL0O7j3iqx
wG3R1/bsv62q9TzscFekzPgXdNjG0ERG/h1j85vlZv1XNcfuD0zV8380nr9fhOnOvy+jgq2ytRrm
nzg1FIsP79r6w0wGqAPQX0bNV+HRAWzVXdBrpZmoS1ChbPurWwjVDXAwoTMC47L5rczm4s+k75Yk
MMxKF8hZNVsfaK271JIsU44+P3y1rv/HbRwndYcas9W4zG3fTsAH+2rj1t9OPs3ddgNGSmyl3sQ9
C9/59vh7btlu4J7UkFeZc9WXsvVxJ27xg1rOhJrumRA8IimTgtiX4sK4bdyOpVpTXwxbt4VNZ4o6
mBVzfrIbY7Auituh/770uVAQB0zz6VJOif0Vr5H2m97M1fOU1fEUrOVMgdQs6ub7u1dBKjrRe0HX
iI2625/L0rV5A2UJqGanBx40xQu9Q83X2+6s9n4f27mmpe+HdPWWAf52EYh9iddb6Rb2sTZfEcc1
Q0V1Z+CC4mzB769NhpJvdy4xiUXeZcCTOiqj21grSpsxT06ti9vP2mZivWuaifJJFBauO8lqIFr1
9nLeB0qKEiota3qRlOH2UAZrtMo0Npc1XGdveyqa+F/PmtWTpOB+IZFFoMSPYhvcRTANtwtpYwkk
XL1kEGqk5KfjhBBo4w7U/KwzkuT9hGSCLOnt2L8TwHaRf6JwMGt5u4ZZI/ogmUzvl3ROyx/vXTbw
H7yMEMukjs07+nZGWibWxljrJeyF+YJqgV343kAUePfXwb1R8pklooCm/m6YfJ0U0WrqHKpABGno
gGSp1fVMK+3+HsNzBm18IFGkv1zLt5NxN/zlMbObEfWd8pcqT6tPfeWVT1psGWHXuMYJ5v7gDSMb
uPQ3JB4eKutut29ZZ2yWlczhbCLWbon0uepF5WvG8lWBz+K7dWcGHXI8vrU5vyVV/jm3xw9T/14h
ewssiCHhWIbMSKjY3k68H8XGO1IfIZPl88PcIr1bA1x/90dkFBhQtJ6YsbbHyhc6OInEmMcQ3B0w
2d4ZLmVSnSkc3Z0xdAlIRGitUr2HgbNb08ZZSjwVBWJR8Sxe8hI1UGKGFY1LVr43hcOciAYB9/0r
C2Y/1LiMbbKJsgq70RmCPq2zT8OSzSdHDLEylv82FSE2AWBBBB0qFwfu9vO0G/7ui+YNYdzMhffQ
eSOP3crUtuJqxOvyl2l18A3UJjEa3x49+6vI3FwleM42aP1uiONL2iyldhFWles+4tiK6Wej0WW+
ps1ael281tKvPBYW85paS/dl8bYmDeY4W3I4DcirPGAvSo27q7ylC5NyQFbCQqv8Wpfxajxsc9oW
wTLQnvHJElFOwlckT4IsplD+sa0qzJLWrXTyoLL05H/dKlwlaF2Ruhevbt0PwFYT88FOOtDnTt94
flvM+hd1mrrER01T4dUS54m4CgSdimucVNlnG9ZBRYc2ccfg1fzhEk9qovqGvriGj4JQ/0/ba3F5
MbTVbv0i1qv/dXZffoHaU34WbmL/6OJJ+Q0Qq1qgithqvzn/l70zaY7b2Pb8V3F43dDDPEQ83wWA
quI8UxK1QVAUBSAxA4nE8On7B1p2k7Tjqh0dvXgRd+EIyVSxqoBE5jnnP3WG8Wm0Rh/9ZltbVUTW
X1eH3dA4LjoCczq3S8NEYODMwWXNU5iEQeEJJ1oWVt1+IKIdv3NPW5uzCisxaBhrg/ZN5dqYAtL7
zG+61g/yC/JSKx1PQk/dctSZRkg0hn7fKb/Mo6K1VIF5zVpV4Zo7VRLmFoY5h85tswrFp5mIGPqA
cWNPfW7tptIc2qMq68ePlpNZj3AnJDY7m0gk71114WpaVoZ+ykl7n+TtcJpnq7nuOjuYsk1E2lgH
yZetI18v3Fj4c+WHtpPa34M+cR1sspwFKqqdpRZBgotxqSbKsrDIJ/0jcU12v6dvSYMdK6W/LhtN
NcRuGCSsGaspGaO6WSBDbxHa0dBBWAixftUSKsN1eSiGouOi+RpnezZqC4F77cD4RgUt536egz6X
jZO1ETHbDQhIun5VabdkTLx8OrtpLYYzxqirtW8HZd0pFZQj3ZqeSeqDdAoi15xNlwS+MfteW419
ZjpTfgXBABcWrfTzq5Ke9cZPu5LmMfBqFcvOB9rThdE+9etEwNnolWyCozYkTcQ5O5E5MFrqpMkK
52sBdwgEHISA71MFq71LRbp8b/vCuTUn5XpkLpgGULV0lymePMYBEWnKQBNkY2WUM40/rkeQ8YYq
SmSqXylXw2PChdcTmVXGVHOesmQOK9+f4ceJvP1uNk7yBauu7qH2ESGHA7OT6wFYzIrMgIETsh+j
Px/cS0+lZ13eJndT22nfGasMRdSpcagjPJm95wl50YMQo2kc+qC0l72prKo6LV1bynDKRf+EhtGp
ibDM/GxvjlmRh72vxEUND19Enr34j23XqeecOew1VydBVMTSmSMdZ+TnJshGL8IhQqvDiVzdR1Ip
xrtlmfT20GClzv/1AiVjqzKsJhrxeE/CtS3EHSADW7QOCm6ENa4YX4eAiehuIcHWicclYV0UpZN8
5mU57M9xcsMinUQW5U7n7aAHu3TvjubdSG3BTdIRhR9axiCvSqvFuI/MXY/FOGRbrEMecA+G2sva
0IK0fhpMZtIdJwQVqD0PUnDpprZPfuC8wKCxjaZPw8E1oR7kmGJ6IQP06Y6uae1DbuEkaLUM69Rv
3OXGqoQeTcJCuz/pi33SrYHBojUyfzoZzKlF/M6gREa4LqdVyBeciJH03OFUc9z8OnHlXMdFXTpE
LSndvk2ypLp2s25wuYWNQcqfK40jB2jwqglc9IEecCqdGL5T3W6wSSHRAllDkx3zsxWH5LvONo11
73qt053UBFF20ZArTLiXIViDKFdFdrYFO7E27Mmd901beWq/zrKpD2oUbc3Iu/bro6LtFeSyvIIZ
PjfD5xKsb4gyuAcHP0lt9tm2ZvpcDZNz5o89rg2l2RkXOlxIN5oqMZ4b3YDhX0Uk6oGQWzbPmqzN
/IS09FQSQZRNxsFxFVtlh57sri9E+ZSZ2pQenNyf071Uos4PJc5zjExoga1D7kwB7WybsSOJNG+/
8AYz4EZGJ4NCPTBuycYp4K30Gk1Djx9ZDb9dW4qIpAbz01qRJHzoR+XpR0Q/m1nocBcLbkyOEm8O
qtkJrTHxmxAFtPxc+bmOz4jQkdDVnr1+Jrye/MO1kua1bxblsTVCCwrzqWvm0LIw6dgJL82Ho4Q9
WI/NdPS0ENkjdRzZAG4YGF1/3vPQeSee12o66QF2WYamqMvnMh97XPaw+HqAF9OfNrg5JzAyjR6w
o/Vo2Ze1Xa6SYNUUQVF1xdbdJ84cekLgriA0u+Y241Z/XM6JEzYMDg5j5+nRmlI+jtlwpSbN0fcr
bZ8ITaIAB4qkVnEJsGshETDd0muhjoxXdj6nIoQTmj4MjlaNkdMrZDIA1+JEH532W8MgnlmPMzoi
FLZOM07LrLVxKWrRkRm2dEaYtm6Tx8viaWdjhe0vo1cne7Bs6Z6vSzflB3ZKa45bzeQYywzBhVJ2
5Uay74ziOOnEfOWMYniomqRsIqvx8oXN1MEXnSlGm8QrbK4ibKbJUTEPTBns0krJxxWQ8oDh/OKf
TFleHHU9Z0csPPrZx8Ip3HWXF1NqHGe1ln3xdGW3sZU5poilkRJMOFfGVjU2+yFvUWjaVtEZUb20
1RnXUjCyyZuhifJVS9vIlL5+sZaI0r/ay9y00VhI967tHes5C1x08O5QTvqulD5pETVfdgyFwSkd
6n7P9iAbd7gs+r57lh0n3QGTUXid1pAszIHYdofndBp9jiUd9KZO9OUTPUL1rFbDpCjo+sW+K5Q2
Pcn+W1buDVGt34ho9x/mcq2p41owojmRcLhMyEZ+qCnP7WLumwNJgsjY62705ZMcS/WpwfG+DDuU
/R/z2VPfGGVQ1LWu0U7hYg4UdTbuoeXtVpVcZ+OiZQdVZljDBuTiqRDdD6qt3pHjFOGTM2fROq8o
8fQgV3d9b3qfWt+Rnws/H8YLXEDqJ/wBCjfyB8PrwyrR+gtvHvLvjqzNz6Zlt7SudpJ8Z2PjbB5M
mwkt+cpVGvJ76pvRro37Qq+8W9UtOnS5SiOrAX5Q2cUz25wW8zSWwTHFkzvvisaYj92V5QTXfls9
BWIirIIydOV+Kr1rcvWKMpyzNkNjjcPdtd6UVhpPmqwf2qRwngtUu5TOQgX3mmNmFkYfTvU8JIF2
WfdLfY7N6LzLlVEsu9roqy3WJB8fq6rpnpZOItyskqRd7yZ0qyyJfM5umymgVPfSwvCIMkVOHKoE
u1G+Q7FgG1A3xT0XrFAnClujj1mj5SWyp0ZrL2jZDC1WOjBG7LHftyHTbQ4kUeSOd2gNA3QD65XU
ocuSZs5MY6jEpT65S3M/5Gwa0dBb9hoXsw4hmp1AXmdz17dRHXiLDCuW6kXd9/r1UmoumTP6xPZG
6VUvYQteQpuakZ4c+qMIlrAIcO0Mgeqd9MgMCHwkCHLu8xDaRzvuCumnH4mSDr41INFwa705W0MJ
Q/a26FzysaSra18qsolWCugyu5lMTtEwzxlaz72drKGZwaUL5yZtmlBLuJ08jnVanzjSmDMSZJR1
UWGcbR4Gd8y/z7IeGcKZRRIHYq48hKDz1nEIy5AR+THtGPV47WonE8l0Ob4tfnYnvFLZ7H+LNn8k
23tRRwEDgWVXMTAiKFV3O2grpA9zzASm5oBzuGO7d5M1r486VD9nZi/lEheWAFRay6DYJ7nZDLhA
Ws73LX+dWnSqfee4GZv5G3Rsrz2pbCvtw0HzEqa4ZlpFBWKkz5bV8CQV0uMgafpxHi5N0ryro7Qf
yyDqJycvYmNe54+1JcfHBKJyGhWjyobInGT7mAd5n0bwmL2nWqwEIo91vbpY/XL/opyAeye0Ndl/
kjoQOoTKyn8smxGvTBTnjKaryknPyGTotJ0uXUPsrKHNiHzkZLbCGfFIGpeu0NNYW1PF5VnzzVwz
LdbqoMwKXROReyInsQi3n4NLHgJbjDuCzaSisaYLrGXq6UoNnnuvebhLReZSrX3c2pP5CC9tsu68
lkFf6uAqF2HVS3gZxhVBFjLzT+1Iz63y1tcmTl6mzi4Ya+IzDseBGm9KNGcLHHQG7JGTqk4/6obS
Mh9KQofGC20YWj/Ckaw+z5a0a46DYskuKqoKNxyL2q5DelX5gI+XvOoNL3XCeW0cEQUapWvEPoAE
dnXMMYlqV+KWVJqQU0K/WwRFviiLW8zVSiscVR0QrjuMwxS62LXX4JrBMB0ki8M/5AGJOZGfZox6
zNoKllPqKBJZvNbwj8uuxUe7rnFmjkrh9belUYzf64L9M56KpbuZQJ2vq7GgRRApPeSpSIaSnQal
ElF/bSOzM63V+jn0l75V5MxWBd76+czzOWdT04fYedmP2EsMWVy4Tns1z2QVHWkUDYeigJWwa5Se
fFkK7kvcUwgWkS87/bodO0pMa9IbsVOj0vrt0njjNRO0JohlMcoh9Negs0JRW1w4aZlpS/WpNyMV
z8yyY3gMtQZCrWOcFjnb1EmmetlQr6TtJ0/TZX5cIAZ88HWcS+J1Tfs1roI6UfAHFixNqbfkQY7A
KtiPJ4T0ysWbnyv8T04G5dDhqpXsvRC9KW5eettVCZubX6kQu4z0fEAHfuVnrXttaj4bvNGllb5b
/C4xQ+VSa4PPiMJjmJJnAe81Fm0UZH7QhuY66U++6nFSNNtZfusEWPYRqtNk38xrkMRuPdRP42D1
evy/rEw1LTGE077YuuamMCk1O23WfxZAs432386DkMzAhsL8maEQLghv50GMs+xqYFLHuK4EvVGc
O654mhNFz689ICmDwP0z1vhfxmo4d+n+JodDFsQM590EthwJcZS6w/CuFkVkVEKLPQhvEdOsf6y9
Q0zApJB9kaEou+u7CZ65Ds6aOHLZ26TQhDl102HFe/sfTyO3d0HLgQIDxPp98FIpqnoa7Q6kodXW
HYf5Gq5G849du7bvwn9bYjrT+PdEpbTyJs+Q9QJgMruhQ0u9zyXBjeug/fBc/q83grfhX//N35+a
dumJ3JXv/vqv8/yJGL3mu/zv7WV//rO3L/rXpXru5dg//3L+2A6/7Mf626PMm/r9a978Ct7pxyeJ
H+Xjm7/sCN+Vy/X43C83z8h+5MvbIdLb/uX/7Q9/eX75LXdL+/zbr08IHOX221I+1q8/fnT87bdf
N/Hnf73+9T9+dvFY8bK4qfI6f3p8/4rnx0H+9qvmGh9gjm80ONSATKE33sD0/MePsJHCEm/z59oc
upiA1w1V9m+/Gs4H0BqWIXdvs67Y+LFDM/740cbwQCwOMIhuADbOH5/t6vfn9ff78/d6xRdE+fVj
jZIL92aosQBfKAnfu4ECb4hM5kYXm5Lx4Cp85NilbWphoqEajqrRAmb2WmxJQxv/wiDETGeIHSNx
466ovDacpO4/F7U4sdWidUy12iujns3DOLgukXSMlpghaWQK4Lkzt6E+SputtZci7owpPctdbemi
DNrNWe9P45nw1fKpJZTd3GW2qj66o2He1101HohIW0+CLp9Pk7lturBve4DsjrhhJEjrRWvIbty/
3Mn/rO7Xq5tN9+eru/7l5rkdv5b505t1zmv/WOf+Bxj1WJRu1kSoXzcuzo917pkfeAAQ5IKfbwbE
2yPwxzoPPmxyT0hluGLAFtmgvD/WufcBZpu5kVXsjbWKVuUfrPPf9ROvFzomDbjZ4DkA7gWT/j0D
q9VKUyxWOe1AXX3vVDAuWvaNxHVrXxSluDOZqk87fG4Y/qzJINR+gJnThePQlaeDoTdmbGlF2pwM
TrnwDwNdHUaDkVWUj1n+uI4m4+q1bKxvDMIJFyvgU1Rh29rjfS04CiJvggQTmjLVBB1c3tfHIL+N
G5de79/ntdEwhsSWiWJSWnIJ89q3i3DwREcAgrcw/kBp6RfndVkNadirKeCRGr1ERBAylvQwNMLT
4FMU1kVhSuej4QrZRkQyYgdvVDMuv/06eO0uaTz1HIyOx/hEq+e7Xs+96qjw/W0WYru2uuiyCiPJ
RA1tF2lBhu1SECTfNvO7MUR2Z9qxoua/ha5cuue1MbRBVFB1nU+BCsYTUlHNJVzawaed6+eq4ihY
TbRAEzsNPmM4MUQGvWG/l4afVxfsxnKK60pZYwgrqut3NGoKzjBgx5VysE2PJzKFH425LurQc3ll
BLV4Hna4OGJOZbmJZkaTntdT3MxyzL5kstYv6df0NsxXv2E+CNCpLqjp7Okw5FP/aagcBTASIElR
Oy1H7XDUtW1xRxNZ2JHKg+rMyjM1h2BR1XniKf1x8nxxSQKH9xUPcnsIE6ottkrit+fQSIVtoA9b
xGVpB/Jj2wWFH1mtr+dhPSMujbNEs76u3pwu4TCL9T4F558YSScziJkLtWzfoSFgoqitWh4tzQDn
pW9xnCalt3O8a+HRfTOfWpVzWLWms05sO8tMKvQpUVGDhJWQLccYbnCS8Lo9ponJeesoacYMM7zn
jbxSXjBkMW+kIn3+TNjKdI/a0TKLeLVXnwztOSmq2K/mElf1BLHraYM50HRcawyIImUu5kTzlQwy
HuTcplEpU/xxhIEjaWSoLrD3WKBmWjxWTlnEbWGVyUHrfPvcdisho1QOEHh6Uv6sw2yAh+yLfIHm
mTXDeDMYmUfRnnjTk1FNswpdDd+MkJFlps5qCfYAfR3Pz4yyfo4CZqBt6Jm970Raodbj0R4G/IHc
SccqyLWUwSitxrWBuWwXxH5fNLdYniXMw2stDSLcGw3UryVUxofR0RIfuAar/NCZC+2THDBzDgdn
1j72uZqmOK8856M/TfqnAFAwCSmwa487vuW5MEtjteZAMpY/d09B02HbZwudw64W+cKYuFdfvbpQ
V9o8z7ihq8UCpUL08J0xDR72SwGVCxenbWosq+clgcB7mN11maM1LxIjVIGPOV5OSA4baF9FZTk7
RVRk6fAk4UzJaCpX/6xNYeKEjeh4bLwsn++ysXAubGBaxmd10BkxvLZq72HZw4gpXUjfGZo2Pa5K
vm1sSIkaeMRVsYqbttC6mDq7bWLT6QP4qoakManYpMlesnvie5BlAkwERIMtO+Zc3jlzd6ONNM8B
LghmBo9RrfJ5hqhVTdapmTr4mlS6/lSZyfhY9zYjUGciKxEldWnb4eKuo3GYUT/e20LUDBQIr7l1
WIQteuQsZ7ieOuMn3WUMFqYS5xx4a8uMDxWeCG2cK5ZuONkZILNvT4w2cm6BAQU7Tb+mSWaf67Jw
JgoP09LYN4ugitLZ1bvQbzT8AG1FFtjeH61C/ITN954Mg9kKVGYMNshsx9bqvSeKi6JvXR2JLeja
GrvETIKQ8dzPwitelCJvDzZr047StniQxtz3fh5mr2fjMPdwpDC6kgAPveZGuuRhGMdVnGdC74El
RfJlKjLn1FjB8WIb6eTvtdKbRuCXeqyumryWw2+/vu/VXL4luhmEmHByYcu8a6CyweqmzrW6ndtU
xgkDOvXgtGK47/Lapqj4swT5UcS+fqv31ISNtEK1aqEbQncFNf1tK1rXSWAMZd4iNRjzKlL27Ay7
wpi4y4FsfeOs70oIjFllwgOFk6SP0SCa/Ict83+qw1fV4eao/+et2VqrN73PoX+uH7+9aX22F/xR
Ehof8AwhuxoOI9Ud3PA/S0K6Ikan0GWoxDwIlZsa9I+S0PyAtZeNxcN2k6n96Ir+KAmND0RC0Rdh
yIb1A6v+n5SE7xcsFCikDPCuNjYUIqzt568kSgs5VHXrdSK2hCaiwe5cMsnUcOTM0otfXZW/WbB/
8RHY3guHB/N39ym+8dv3MhpMImcc9OPOCbTzknFWmCS2GwfD8sUstiFqUWa7TXNHOHd7VTJwjOsU
HMZfOA7hRoiIqM7DNK6M8JgbbjTZAUKfNh6mqtlXqhGcuX0AWgIKVvvFEJIpRRxLCYLiZi0nR9Cs
1I7Suv73X+39WIhvxiCDJhVFzJZ6+E4b4tWcXkXC26+aUe4l1X9kzEOz4/ToQgsdU1iOgRuu1AU/
2XDeb6+/vzOI27bE6IW3n7+6fxTuKCiw5sBruU53mJMww9Pt5ScTm7+7dYhcMV2nF6GDf68xyJUL
5bUPkLCnSnzDp8E57x293RVjNsZ6gPKIY97qY1P4SUkqTZo8wXZPHxasQrtJLF5kFJp7C0PnxOO8
P0BMAk5yaBS+Z5OfX8N6knVowKwZOcuaFCR1HMXp7Bvii+hnL0bPxxQV+o51qskFUNwOGD6/3MX/
bGWvtjLmsq+W9l/2sqtcPj3Sdf1yPJSP9bfhdZ/78tIfuxqBJh+2UJhtFwILfDnWfzS6aKc/IBBg
WKlviwUSzJ+7mmZaH+g8XcTbL9WAqTNU+rGtEWLxgfkL8mFehNkYJqX/oNPlS72e00K7ZbfFLJ/u
B5EHC/fdYxEARCpargtnxqypGkEr+hT2ABZw5HWy0726SH+ztb2nk262yi6OhTAv8P329Pea8d6u
5twIMvNCE80Swvz6zqN/HpRBvE7mF90oG0iRUhy05KqqPmspA/u+M5ef1FovdpOvqiDU/sgA0UYj
BdlyQ98npDRr5cppaJqLlhK7g26Gc0iO73E1Z6fd8DhgDXSgp5tCiFDeUd8739Nhuq2h5sY2fuLQ
jIbrsSGFp7KmO68Z8JOB7Hhj2smRFHqzT5uqizse9B2ZjFYsU5Ufrw+m22Krn0/NTzjbsEff30Y0
BuiPiQzhBIS1/a7GgTiTQfnrzPMqi1KsZEGgEWM8OVAn8mFvmyejfmSXJ3ZxnMp9L4/K4TpnLHAV
tMdggWjC8Sd2n5uTqgj7/jC0j4O/W81dj9oXcM65AOkKh/PmfGnOAM78moYOTBCSSZjasbNLj8Hq
8VpN7RtCF6j3ASLdem9+c4qw0PYumSUXQHBtfZR9Mr6US7R4h3w4MZZzm2a8O2aYsVwG9UdXq0Kr
eaoBnt2j0Tv25p1Tx8lRM0YeQucyDlQc6AeDtAX/YPX7KqNqjVYv9qYYClrpYlMUVnaUwRrK4/Zm
vOrxqfDD8rq99x6sBzA6EGvvKqDAH6JU7KvhEwysQMQNNswi1M7U3j18TXcB7Qt926fmWvsU+FAD
It3dz9U+0XbL8DTLnTKBis6J+5JPOaBVQlkZV6cwIb6A6TkBLLAQELOoDgu7N3Occ3HuHSP2uu1o
9ccweSb01y9CH/j0NP3KXXNuB76VOOIE6EDK7qzQPSQH+5AdAO+y8xxv9zhZjtbuGKp1cDl93Cfn
wdl4mlwsXujcNadyX57NnwOi287hSso0Vmmcfl3B/6LlpN87x8kNoa3IXYssmttzpkLzfLCuqC0M
CuGYkUBxGTyUB+1sfai+1ue+Q4xHLOYo3SeReZi+iyRMrsuzKQrOguNsp8eDCtOo/bIc+/v5Yxr1
URK5O77jccEzheXvrhAhhNCmitrv4nswh+I7wLzQj5UfOScQ4fbN6ZQCYIXrlTi3m5gL+lAfnCg/
7mTcimjcG1HxrThuPuM/GNz4Z+shOFe76Th4xv75IrhmWAVGUV6sjzy2/Q70F0czh57uytjV1/W1
XUTBGM/QIYpI2MCDkatH7Q+s6//Hcdg+17eyf36WwBr/A7CMDUL7N/X8+PjtmaapfX59+m2v+T8l
vY76jawCEIgXy7K3Jf3mJfPXw89wP1A4Aa6BV6CfRBD059kH0OEDcGw2CCB9Bvah/w9nHwx81AQM
uxjy8kbBe/mcy/wyWCzFAqmMT0nPOmxIoYunmWEftL6flIYvDhWvzpyXt0OpRTQ6hr1/Nf5gCglr
hmFr3FPLhxgO+nJHhTx9SQmYP1mnAUsiSPEG9jOpl31rxoX9su0t41gmc92G9dQZ33JvNB96s4Rh
UyfajYAOoYdBb+1Xw2nCfpQTALCooybobbyV69I9aIVdHqOz6w8wBnTGdZ2PuLfLT3Afq0/K0jTv
MjR8bTSTgpYHCgn+XOnHy7LOQ+Q6iRzjxWFMmLpLluKkscAPXRJVXE9ZxhZmBUr8pEt4CT54f6lc
xBEM4UmLdN/76GkJ0TCMgblUQdl9qfuqvXcnusadqyFaNDtasdCdlUfyZq194U92ujftEq6axgCQ
2bfIYMyvwopxfNCZAxcuBIVgaNJ70VZQLMhTHiKM4TDGWevVCF24HBBnhRohw6/K2BmNa3wblBJi
P9KRwMIRC+wH4XShrN2jWZdQ+z1X+Kcq05vTRieUsWZaCdPFgThrDc0zzNs7oPuUkGzoCGuC6e1P
GsUXU/V312nDbhmfmMjtjfdubOvaly3y4wG6/eqHSpVG6MASq8g9931FnqJoz3BH1w4GRGRpkM62
julOZtiym7lhntbGPN/KSXcOMEjQMQyIIPRC/4hyND1Uw1zuXu0Pf1f+8ei+Lje3ZwBFMWFtTIMD
uvx3/V+ZelNbmKWMmcpAyVn95EjNwee8h0aOVmzgrKRbsWY9i+t8lftqs+cui179RNb0l25w+xyM
E6hDvU3tw6zhdTcoS4eJqZPKeJXS2jHWtbAQHX7WyL+vdn//ulvADeAsg433BmpCdJ1fFkLG+OZu
c+J+jn2EEbDd7CEapDUfBWi9dptXSUhaXnKCn54ZOQ0WoEaZND+7+u+KfT6OhQETbQWxRBZph9vd
edUDo9SoPbPBoQZGfXdmNmV7jB7HnKJswxeSbKqudStBZlNXkLSEuZ4stCenY9HXl54pD5by13ov
+O1ZOKk6OZ/GvvuZ08/Wcbxd0zgtYNiIAxNzZgY+bz/kLGGq9Yk+0BC4ZlwG+flq1CeSef3J6F/K
VZq/X5Z/dHxf/ruD+Q1N4X8uMQHY9NXT+peO9ugxl/nrg/zl3/84yT3jA/QTOs6NQsAQ5c9z3LPB
XYFwOdFgBXAs80T/GM2Z+gfICtiP0b1i5LhBsn/0sIb/gW7YY1mDAJP1989Gc9um8XrFbNbwNgUG
frbshPgwvl0xq99b2uRnKL0UGEyYNwRC5iR5HDdLbidhagbN+ZyYqQxZRMtBAeAVP9mJt7f460eg
WWe0jt3a++BEU3RFA3Pb26WwYfd9Z1mRndXGDnrnP3VX4csil2WazRSSC/iu03O6XksqGLK7CvZs
rLerE2eAvD/5Pn+9pFxUuknYQDgzYKH79pJmfgmCPdr2TqO+uOyJbh4QeTY4uQqwAntvVqU8wk5V
u3Bphz8htzDz/avVd/X7xXs9tn+/D2wq522wi3ScPBaEtW8/AnInGOzCxIKg74Zd6w7uebkkQcxg
tAL1Qvxj6Yl29O/f9PfchLd3Eo01pyl2lzAN+Ajv3taskq7Ue2en161IwybLM/1Ys0vkMGtmtsEu
mI0+PZa9MYFHBh0tcKI7tJ1BWzSXqdTs+3bVpyVUCIHO6taFuqcrt3sscklXWTZpChAKVnbaGSvs
41YQTcFJWGOUFFjrXIR5lqwugr2a4R6f1JCH3s/sO92Hc42gZDa9sPdEbn8T2QCFxsc7aNqjek/u
MysXn7lZ4sYrLfurX3SFwjvECORRJQz0Wm4XuDfpEuRfQJcd91rCS6zubSi9Vhg42NUe+aPmPqTO
ktgXVolK6r6wF/IAG7Eq2v7CMCPjBVnTZaU+eS94mzHbQXuBB6l5m7oeiNyygXPrC04H+sdMF1wO
/K55wfLqDdaDqGw8QcPUSfndUL/mBQFMXtBAfL9gznYvKKFtKO8cERrYISGwzBU8gQI+HIV00lD4
ZQnWyKKw9vULBgkoDx65Jb5VEJQ2nLJqpi6L5QZf1j3ANZPwDdUEHqv2ue9xFNvjQo9cJgw5/A0M
TREigLxV6xqESBP8M2+qcrBoI/efqhc8lZMLbJX6yY7RTYmD/oK9gkuCw7o8KAzZy/ZZ4zS+XV8Q
WzULtH7mBuR2GK9niP82fJfLqa5qMN/mBf0tRWOPITA1Rba9AcSJTKpoxYHwqNcm5e0SmpPrUnrZ
WTC4wec+VdkzAku0gpambxpGf7XQPKnu0A6lPHi25p9WxeKpU6EF9kMHp+XK7KwGngMihRMouR5c
LQgH5/Mc+AjcViO4Vtj89TG0f6iq2PNAiS6aHKTX9IZdAqqOUKrW7TVSgKcXs5GNXcRIrzbiAHAt
Dx1Tyz62hcqu27IotV1ut8F4RMyYm0flUKY7gpBn8bFSXLQ6THMK8xPEPgz/W9zD6pPZFsl6RlCj
qOLWrIKb3Au6McrgCYuoGYr1AHaJuaC5+E4Xj0kN8rGO2rrGQ9a4zZE9lelXqGUunjtBKWDHQpxH
pKOkHXZBI55ar8GYGpaaTnQYlAfI3ZWrWZfCmvAxW0hOlbsCROIC2xI5RzlWuzdQNZoHH6LKE6ar
OaTrTkuuybjzL7NCeLhbOW16340eaxxxxfDs4SdyFeD7o0ew38T1khsy3YlEL5n755UY9r6jOR9t
Igi+9OZcf4dZguIl6Er1ZaAk/mrgdQLLDVEe9TwO9ITf2kWlH9GwOsmlKvtFRyUDzzzCXowBmCib
2QjZy0s/0vWZmUrfFDwnhieCKxfysYxNVdPjVokFMbYeUb9CSWAwM+S1eaFLYRWh69MgxMW4SP7c
wQWNM5PyLmQYaWD/pzetHZsTWNzGeFkfOs3VcLctZf3opA1GK2YmG7GvqxESaWAx4d43CniJh5X0
4Dj/3+yd13LcWLZtf6V+AAp485pAGpJJI0qkzAuCMgVvN/zX37HJUhUzyWKGbsSJuLf7nD4d0V3V
KiSAjW3WmnNM14hJn+3bWePEJTx668qSR9dGTQiCb2TF4Aa2W5Na2w8GeVHKqOIPq4lwQ2ieJGMM
uW3AkDdrTUyMmR7BnkMAYU4re3Cnh6lvFSfIKqdW1yp6v8LvHENZOJyaUbRu0tagQDiManxuhmz8
/Rr3o1Ssu+WDG5nFzcLoxUoJtc5YGW21XNuzUmo+nLbwO7ybVILjhv5LHinqx0ZBbcAXAadxNVkO
BOxW1fFXirTWokA31dZFlACNN/DaNvOCUZTWRyLwOmdXVkbaBqXtDtX52HeMzClr7bueogHVUbV0
MdraIjtFozre99tUuckXpOZgm3RRj/GpbsUMhBvXWitNb72n9luBizhPl7y+NR2e1dtr6GtXkxgX
Du7syNgWHq6gS4Wn3BaptU5wW9+MOhqGcVTczWDkJvqC7ufbl3vBCrelXBYlELg0oCwk7h1er23L
pWUKMdfDEvXvYzcp41Vs9Q5e39Zb+pWF4r/1xzhFsJcSJVLe4YRTwgBJTIdK38OBETSmXc+4qwX6
j74U+BEjIwp9puTyZzsY2rw1POwMAZxlMfsI6JLuZ8ny55woEr2UZwDVB6TAso7ym/j2oyOaZrs9
4mvSGPJ+VDCyCTpB38x4EKxGS+bZF2yYJv2sSQtOSEijRIvPUnp9ULra/dMu8LdORv/pcm1qgM/G
24tT0flD8XAk1378E7/ORfY7sGg6xQyCAf/q4f3SsSJxRcRAY0blI4Be+8/JiOMPB1zZd6ILheZe
1g1+iRacd4/wET4eS6Je3d/Sa9NXY/AfbGeRi2vEJaKJhRMGhvLw49A7AD5eraXUB1Vq40CUkwc3
MQ2BBsokz72uylpWJjztttLUDDueKJshWDJlmFe5iiPQB89GomZRiBrfiqIx5fZYZVAHxM4eu4VR
YIORrrjJQGHW27myc5KcaIKxH+a70vMW+gZ10+vYuYfsU90RV7u2NOc8DuPids5To/aBk5DfYkdu
DsvDAvFBmdFkv5pjbmdlIT4tWi8ObIJVElnGfUG6J6U92q37PNSrz01OSRIjhs0P1I3w2s2rEpdS
BvGYcOHeS7eNJbQbMaqFt4uNYrq3XQWXLuSHpQH4oPaFXzSjiTVasF/Ce+ZeVXg+J6Sr2vQz0jyk
6NBFpjsNxftu0rK88NUF3y//teg3zPbaJ6J39W+4qeGYomBJHnrdbsdVo2cRXOzI0pN11+tTutaW
Xr1HB+CGQZuZce2DifC+OUnTXJjjaDlrKP9K7av4Q03I/riiNk5lh9+UznPo5lV29pmzuInWEtgF
u7Y+5u0Iw00/145gyZtjjtsrnE1CXzVaGM4rp8M04iMbVL5iexw0dKqhZW4iQE/r1midh0rRXRjJ
StJ9xh4Xf5diE3dV2XV4rcN2T1aEgrVGQKZ19xUXtGEg1tOBXtaU+pY9FM70swKcyxesxUOQaFnK
lq3qrAmJgpJ8bU2lzlZKYQkTDoJn/ByaHrMA/OGpAj3SphshrOTzoIdGvrYj9LmKiR18xZl9JJsG
TgnWeMUbabKFsQxZ7wfzvS1wF2/jLh7Pzdkki5gLgNg7sZa9ONc/wqYRjvGpwk49JpillcD1iX9w
g/mmXCe8Rba40JA7FuwTl3p55FbJjsC8AaKWieP4YJ/3SR617Ng2NHNvFGdJkXqPpMZarbIWMQEC
XZMM+5r/eKOl6vhUEP2tqf6/oggmUzP+vaV1WaFW/Nm2D91BJUz+oV89Lf0d4CYKXrJ3ZCHpYPn4
5dDR3+kGJZnHgq+JF+fZjG+/Q+ZIyZWdGMY0iZ/8NeHb72hBMTXzF5ENIWb+nZbWIyzz+XzPMoRo
BAqZASVMx8FwON8P7ijYHzBz9bYh7iTr/vtkdwvwnFbLbnBy08XPhfINb659AwtzOi8RtJ1z6O2/
2FGmY33M+gsd3OLZnOj5LRKVPH3a5PzWWPuP31ZI5OO/j7Obh/yhPxhi8n//NMRQAb9zcEyaWGXx
umgWG+ynEYZC+B0wUXYbSD2kM4Z9w1/FVgqq5IdrDD60LY+N0V8DTH+H9ghAPUofIIzI335rR3Eo
4HsMgIfwJTcnj3tuTf79Zy2EQW+IHayceQ9mpUMy4YhVbLoUsLSEubzGlF8b89pMSOZ+9nxeKQfy
OJ5tZOSFsQuxi+H7woSPjOjwwmpN2QrRbrt34yXDEpvaPofMcqdNbJPfvhRf8MtLUVGW1k4skTyw
w3vMQZX1Y9nuyRrKUVIOSD8A35y4oaMm5+MdscRBC7Q4s/DFyp/x7FECQo96FTzB3rWx63BqjDdC
tfI7Z7aH8y6BJGhlwLzWXTu5606WmFeTbca5z48eHwAzaOvRxDYXLHrTbpVFDzvf1irgrPri6NeN
0aupr1VT+qM2YAPqsdOsym6e77RhRvYyNOOPISHWzlGMHHhf41krWGrD1dAidF95UzzfpoWu35n9
2HzpIs25iOLpmyVS9X0Leo+SwgQJZw5VAGQhm6qv3qIpvwfke3xIcjWEbMp0C+j7qByrY3/QtVHt
9tno9BtvrAqKCNPvHVmfrsLXw/Di3+Avj14FrAC4s6Mr9tYS3w9ImfqruBnrLW4hEbw9uJxXRhcb
U93+q4h/LCQWfTQlVh0KkEb4eMizBaoQANXYpChZ+u+IkkABYn8Ufp1h7rHaTT90W0HJx6UT77Y3
ev+QqelZ0lQ/IwUY3uhuC+/aQLQw6leWwF6FwCoejcAq7l2rCHr0ROMy+KOx1/BIJedq59fiNoRF
EqtfzeRTOpwDiclLH1yCHzvqmnVgnXJmdtN+owwwc5atFkOwtT+J8BrdHhCSzvfCfboQK099y/4Z
dvfzkl6MyS221E2unYcDqh/tqiDjb7Q3hhut9WHkPz44Rn7t1vqu7G9baiFvP9zH/vE/y99fLxJ5
MR5Zl3Xw2MsMz7YcKqGJPXV7bct/Rf1FakaalT+TrEJ3lhHxqcdpvik4z7N9HOKPWpZdJQSGbKwQ
R1IRh/ZF1RYjpBfcVl3/mQjWzWD+HDSthXkAjaQYyvZ9KtTkJkzB6IDRugDum9NXp+2jgVf03VH7
kddWd5Y51nDhVVSxbVPw+Sm4a7AblB+MzK7PMkiMvKVy3uplfSrJ9whB/tez8HDhu4Rr8Dzk0fDZ
/JKlulqnPTBOSyBbdMIk2TAXzecLPSPfLI3hTw+pC2AvmDvpUBifI9KWz0qa7ytK4DabbQqPCbEJ
gdWClFCQ7Kw0FR9SabG/D5lodhNxyHjss2Jtmtmpl3lUC3m6AVwiKv0Y9t+uFBY9vwGlj6lcYk3f
F/OImKUjfgzKr73talI7hDuW29yds4vRxT1Ua/0nJz0pFH1l1ZGWakxumEgknvzwJ4DIJ1hAz/q9
IlnSMHTSCyVbrK1rhaeCil+9FMsqFQP6XXDDDy9VmnHTiKXv917TgpExZ21d6Jn6JQabcuIzOZKL
Pj1ZNrAYZumWcug4upaqda6w+lrs81rtrgoy5bA1FMb7cejGCx4GdMp4cfGgttk+1pCvN3oLfkup
5p0TN9b13Ff2Ru9ScQWjRj8R9nS0h5W/DmGwzN5W2WdYpJscPonIQTYvXK3ZR22oc/axx5Vlqxjt
UolHUUajD2BqouLpjM8hdJzAIIdyZ5XjuCm1xd7aENh2ipLT1lkG9Ypuln5ih/ByFyTtGUi3ORWi
UzouqJphFNv6bNR7LKTVbVG21TqmiXZuQ+XZOnNMYUAs9l4zwNy9PcPJN3MwwUF/hgHAEYQtgwst
6PDZNJGq9U5clhdEL7prLAJ1EPU0b373Kmzw2FDyL42q6nFcSg3gcmim1Lwo1HbaqEXCs6cqsXn7
KoeFYt4zxyiKYBqHIuIuKE4d3osdYdLL52G5KGZta9Rtu+sXVVuxkW0CZfzLAPI/cep4Swwir/c3
tOL/DeIEk/uzB/+ihPnhAQveHxdJ14k/sCr8cfVzSMTzs8fjn//neIuGQfroURjgzTs83hJVrUm8
uoygwj349+lDw33PBMnRhD+ByEh6J36dbyloovRyQWfJ/Ts2h9853z4mQf0z/oECcHU5PYDWp0bI
2DwcM2mdzHRiIzUgYSa9tCszuzVKQ50DaHD6DT5eN4VSGFJ0ikYa7YZVDWgWREgMAxmrJWVPpZtI
zBy17xVG/I1KMe8+odleYfC05iudCF9Kl/oiN02m1563LED5ikwJG6dUDKoKVEv7k9ynv4rt/+qI
fCEW49bYfMqcIFNaM52j5c6zcfOU47QEEYeNBz597c9Js5V9insEeYGC/g8PunamkPr3wXMLpN4I
BpLPSzOcmUS8dE9TzW99MP8NJSEID6c/n33/PXk4+Gjkn/r10ajv0EQxMUPqkUIkKbT6VRPSHs06
SKBpwBn035jkflkXzXfEQ9CzwnzDF4Oj55+Pxnjn0NWCskI3SJeNoN/5aI52xfwwXTaTpH+Sb5Re
xNGi0c5WF3LiyINkNja41xNvLSal3qhVDCJlsr7DnW0+INLo9rkGvG01GyLfZnN1AaavBPVpmXCw
Omd+Xy6Y9FdWYS4P8PLifTeO5X6x1ZQ2fNU0kNXCuL/Wp3ZvFJ55kym698BHmdxEM410JUk0P0Lh
0FyKGWdA43Z2AtlMKO/DRsRftWJWNwWdh3LdWc1wT9Tfexi0feareVjsJkwNj2/yf4f4EZMIqdhb
Q/xjC5Pox8OPx+XhY/XtIaoOhrr80/8MdZN1gQKM9KA9L05JdpGks8gStk4PAG3fP0Mdby9TG/5Z
Vg/0cbIX9mt9QCVIGBSnb/KgUJMa5u8M9cPtkRzphPvhZqMCJnlIx5totrrR1EQEVcTj2G+HQYAf
n6buadj861T9eHR6tgoRH0jgqVRd03WWX/DxBzUmmmJPGYeiMA0/JgY9mHUO5a1duWMbf8liU1Gw
IimNHahzOmnrZWAcc5qcpuvZKpN5Az0sUVd2rQ6QSWS/fDMnPcQTw4aQIWJVn/a1YfbXBdDQfL1A
2P5mwmI9J8VVybbRVHT3i8CbRu+J/Vsw4JGrfZFr4sti1e0NtNUouhD2QgQ27BHjPbheHTpN3red
z1z06EpSCgQgapRiDQL62p+lTjPcpHz6OeCDerqSQkl77TWZp2wne25avwnNcl+UtLrA6JU9mi5A
Gcg9TG7PV0kl+XN0xibyddh/15kSJ/cJe78U7ZPd3zdUlUcfGwSGKVMp530Pbd8gfqk1z/QUWtM8
JiiSwIsPy5ozKnaIAkkMJimoxpZfZSBWfItTvFSg9GDxNLP8SLDnogSVZdpXMSRksWpGC/GRqYw4
z5Y83BhlCaE/nMzQ9c0udxcaeahNfFPJMCEOmf4ti1xUMYU9uT+efUSvlCyPBqPNt0APF/AWc7tO
I1Se+J4fwIup0525VXxjEd5OTDCIPYKhTuyij47JnHzkZfC+Q3QAZU1x9vAycxm6ndcLAqBFOZ4R
En4rBg17GizXCxd9DREHYXihpZjo+GzT/RRi4Xv7TuXW5OB74CcgorfY5xnoRo+Ls1Fao90rasV3
rFhc5lNr7BKR6KuF/ua6T9Bxv329w7Py0y0zyXBVPkUmlaNicGcakHcIGfTrgpafCTYjyDsI8mXp
aNu3L/VY+zu6NxJxuA52fJ7xcSRIU8dhItwUcVhXJsq20RPxWZkHcLMAbKDRA8e0lkAhDRndlCVu
qkhVf1KnTLKNQXN7j2wjdv2prIbrZuB3b0PaqN7KNIbE78aObVtoRA1uRT4frHpYStYTCpqLWhfZ
+xjQLeTEqn3Kk/2the8/vQWDXv3Zq35xLPooY7EeVzwfhUclXnNyP/4j/lr5kMBrsmqLssmDXPC4
hv2Seujv2FtRqMDnTVI9X+HfK5/OoghkBTUe3AMORvIo/dfKx99iP4Y6Hhe0pOnpv2VmOyxJWCx9
RByxKJFuyvmMrebRLKDMShh3Cz6oMaMYWwDg0caqCuxccsG65M+BmPF7Q6vY5f7dt3plkjv6FJ+u
y/ZWNUE7SOLn4XWX2SlH0PDYbKlrBSy47W1KyJmfqGX/2zxM7hH+oIylkg/bOvrseZT9MAxEz+du
BPe1SKINiQenEDnyFz/74B/viAYb7TQWeLYxR0dMIUynsDUZcO86xboTBQKMUMt2SNpKIO1TsVeq
cK2b21aMxdnbT1PO1UfXRn5u0ahjJJEndfQWLdKHFjfn2pNlGWsnBnOoLJewgZON3ibauq3N6kRF
6ZUXyCmD8yabJ45Cx3gcwwpT4MNwvEZqaX5YqgaPNyVStbHiE96FV54s/WKCnKhySnHg0UrleXHd
joqirBVRJzc6OLPAW8rkLLSc7AJh3VcrUy9c4op2eYec5O1H+xisfvxs2avJuyQDmvb94UilyZZx
bUtZ10Pl+nHtLFv0TcaqIONnV4xaGxg0zpBlz/0mSRcD+N6gBJo7Ys1Cc0O33Y/VxDrxTF57/Aby
TH4ZTgfK3Ye/CttmDIfAUKig597GbpbcR4xVo43umxOr9GtPAJIsajCLzTgAhqPvR2vSMcnNJN4M
kYdncQitb3Hl5l/LobHumkHFXG+Pfq2m5Vmf7RUwXHjVw3SdkMmygZ+yvM+0UFtWb78Y/Wj3ID84
WtQII6ikYnc7rgNWYYFgH2LYxon7ElJn7hSEjM9uFSS1p1UcE3P3Yx7N2pUxLAZY/XGOfSj185UH
rvt81EflU29P/ClSc+NAgAzzo7Kssbj1IHJKw0HsWUQBuGVzn0TKtyJDMhXHMeDueoHPnFSmc1Vl
5XTq23qZli2LtQ51Ko7/OO6ONw+ZU8WcVXi7bexkG2tY+gvHS5Hsi0qFSRZWsfrnFFagz2G6TwFx
ExJZNw/6ChxdjdGDLuwlOEZ2CfVQe59Q4dlz0ERRDFHemE85BF9UCqhhsFV18GyxinGQOhohU8Nh
oZqscL1UYRV0bYq+vypLkOt4Hi7IYtJuRR5rFZNv2V8uWAFvUr0faSDNIQELZCHiijWNDsj4BLty
NWYCAeEISAjNtodbZdKJjIG8Fn0gtnm8SRo1ft+GUYiRv5ocop8y6wYaeH6b5Bbq+XITsfnv6Pl2
5hblt34Omcm6TezQnXxabfOq0oDZjZh47zJEkHcp+8XvndmBDujbUxKtow09AxUtp8pCDYfXlLP0
4bdqDNZgRYYZrkMjGe7yela3pdtYJza3r1/FpemN+50S/9E7qJc4DRVPDYFQuCIY9flnVdvuidlQ
/kMOJ0MpS+VepBcUKJqclp6dTYBCJktjjSHAf7sLrHRxPre6UayiqKRMRGbZqq/H1p9bWoJvf+6v
XFlmdkvnkty5y1Lx8yunovNQFglvPVhGmhGHlXFYz9AttgJHiHMHky++V9zSOXHHL0rHvD3mGIY3
OwhLJuIdXriN7USJU8NbG5VKCp0xueG9MbTigciQDFBha9H91VQF1uRYcJyd1WVXTQW4iD7VCXaa
XKfex5k6/6CevG/GQgQ6RvVuRRRS+zHUUwUvuGN8lGErBfiTMr5VsrL4jiLWxOfgpTdTn4Unjicv
l9SniROOAgUUBufhTU210cx1rXrruPaGjTm63gf0g7ci65jgnanfoJ2/gqkQbz3ym/+vHikfHBJ8
FTKaVCo9f5cZIl0Fv4O3rrK633atGfuhUrY+AlZnm2bNcJ0TErmq5zEMAP6wwmpWtlly1bgB7ziv
m9K9z5ywgv0fLoGpL7jAVQfqQWVSeBBj4xftqAe1Wv+MoDeu+qJ9gOQXXnW6cYrP8Pj+jz4Jvgbm
as6V6AfYjh/cTDRN2hAPjrNuIt25XZhOVqHpJRdx0Wndah5b3aed6p0lXWgGudV4Z1PRVjdhK6L7
tz+RV38KkhedAjBFZdpkhz9lKolcQK/AN9ISj1Crffsw9IQ62UYvzlxkNtdOvKirxiSeqxGtDFhy
6Da23e2JHyJntONnIit5mDFtBIXHw8vjbeYjktP10LT7stfPQFSqZ9D7kj07tG6V0/DxyZ/Zz0Ix
dxQbvC2FhjyoE/1UosArI51iGzOV7ABJOvPhM4mJFSwUNnZrwg6NuyjO3EubLxXYctlgaI8c8Bba
gwcG/kJxRHMCsfTKpGzwRpgtOcOZEKwOr141ZOmlDVefvDC8DIXnbozCbJ+2Qv97LP/jCZ0v+fi0
CJ8NwhfH8qdu5X1SfuePPB7Pu/jnH0/oyKT8KQ4K0/If9aswzfEcaLjDNpqB6mEuf96DYRiidUBj
+3gE5+X+6sEY7yR9nJK2h8eYrNS/T+caYEnXYG30WKuInuSN/wZm7cXiQ7Nbt0m3B1lDT5Xl53D8
oBxpXWURpOIMpU0XsijpfNjegPCq9mCG06PMkNplhnGfzh4OJh0JxM3Q5eJO7ZqVio0KW2ilhxvT
apt0O0RqeDn31o69dbI2RQj9hQJB81VT9OijaxO3hrG2/zB3VTGve+jFu1ScUmo8KjGeTw/cFWUx
zt0cSVT+X341z3YRiaegLUnLLBgTIYJodosbsyaPMk0NiFazAHwthPNReAR+qnOVXxqtMN/3bp1t
MZ8RK2R0A9Go2k1KafgcByxg5pi0LDuywOCKedeVrdg9G043T7/uLV85v9k06SHDS8PazrHr8Dej
g1YtAvaygITuYtONy7SOxuKeLeSA3ZPI6y4U44mF8rhGyyPipTMw2fOgY6QJcnjRtHA8A0J2CsAs
1e+ydL6vQTivtB48ceWYpCe19ialQ+KbtpNs6r70TkxgR6oa9q78BPiq8vBLNAsVrMOf4DQcm5yB
n1CXcApsI4YwbWrl50kzej+3YudSFW4bxAClt5qSKuts1uVZpFPWNuSfCwR1eCPr7HtdjMoqxXN8
4iG9ws6UYhp2ERSzqeoeaz0XFCZFXzo8JOM+GS77oQIBPq2GDrI1AURNi0gxvbZF4i/qdI5vd58b
PxCPwkEnliq0glnfKlGxZc/hLz2SJqcMDO/LjCRAMT/Vk8NaqWwS70Pbm08T9792hOT7O/oQSIIH
ZUFhAXXC8U9vYtohhW6ngVDgsi9Ti2Wa5E5AQ5jLB2WpT2yiXxzlwZkiTKOtT+1fIiLlavnsy3Ot
wfR63OdsmpR5M7r5hTrX6baCOr7Oiyy81HvjW9+l5IDmFfkD2QIEfSRLQGg9EWnIhrddOOQnftbL
x8CvglwlGwEAKo9PFb3ntrna86u8dhp8qv+6X9Vdu2OerYJZ6f8S0/7WevlfIVGQVbm/q7Iv1sxV
C7pFxH/ck5qWvIokpXfxz0ppvmOMSskBvUsSkyR39JdawcSmglUAib8Ei8pF7++V0n1HWYASDcYS
Jk3KA/8slTgdwa7QFEYXJNfS31oqj8eQ9FphU7ZRxlM8QTV0OLLnpW3rCcABdRyC/kwkqn4pbKhc
2z6f/3z2mF5ZC46Lb/JaruRlWlIrzE0cXksVpOANIqU8VFo9CaJRurYb5I5eLO7fvtKRGhfhkrwU
TToqLEj3UHUcXgrAB7EYCbdFELlPrNrF4N6XxTQG2mxmm4JwGpLrhjM7C5UgHOvPszMFS6jexElU
fS2MP4foFu9lCquqUAFBkn9A3cMwMh3yJGaLOA3e/sHy1p/PaPL30uiXB2bq7S8845j2C4vkUi/o
Z9IyF9FQCxxhRzgjNdKaiL5AYY1Zv33RxwrKwVUpTjLCUDdaVM2e7KzPprUcqUnez4UH/ZGWr9tU
76Nm+DPXvfy9PbWXYxhLn+JYXcaJMvmToa3N2YYJiT4FLIUVNHUaJIn7PsY1SF644RuCvO+ouayH
+0nJxk2iaTNQO3LD58XBzFdAGXAj7+ts2as8q6sPY2u/nwYxrTtTMWjxLSaeVjeGP5JsMwsuWVhg
QyXRdfbbFvJaEdUyHiH/JGSjdxqSU2rY4yMYcFrZ6pRDFF4//3c4cNpxisYk6wDUu/0UtE5h+cac
/YD5k6DONuH2i+hz0cFM0ShLqKF3nhMatarryD5Ra9DksfPo7VCi5q2wJ6YIdtzrmavMMQvKkAFR
qbh9ZAVkrqnBpSiIfTJLOQ/mlCISPchiDfyE6Dp/NvHeW82ncbDbE1uaFzOFfDL//BznaCfnmSQV
ZwPxfp70lxJ9AvPUaD1q1vftuPxu8U++B8Ylwg9IzgizjvZPZAwThUnCRtA0Yb7yxm5Ykxk8nPgC
mCtfPmNiCpiZSf7VmAUPX3dh1nOukVIRKDmEvGHqvhrTlPtO0l8WCnT3KF2CeXKN8zqmBBJq1vns
gC5AN+HE1k6Q8Ij11hFbeypua0PGMObDjr74DxJyBAkhl32uhZfLqEa+YvSbsNSHdV0lW8VUbIpx
Qll5wxWywsFvYu+utbRrVBXmBRyjJuD8Uq+aKE5XXlJXayAaxHEU3ZU2B66W9GdkFmLPianzFIpD
aTTGFzCJ1nfy8EFR0x9ZOX6JIrXZuzmIQi9aoOGp8HE9ppQsuRuSalm5dgOOsRKU8OM0XmelK0jE
LE9Vul8dyxzGECBrNKJ43IfPOZ7yZrQzuNNOTj4l6J4qjeCFlFa16yzlI+mX1YWmxvaGva+ycqKA
OBYaEkN2rnf5t7enPVm6OP6umO9QM7D5xW1wtOQ5Xg0LJAxdgs4IdDfEaBPJWqkr9Tug4lqMYlXH
3ant9qsXpaIBrQwGKxCCwwegLiPMT8g8JAfcDF3nwfccupXZNpdL0tIGw8TNYPvy9p2+InKV1HLW
FtX08DgcVwzLkebDQERlgP/gTNDGXpNZkG2BZa2qAdaLIvqv6P+V1VA5X2c1Sy6Kwdq5QolPnDaO
PBBSScwvkZRZlXIBGRJHO+iws5aq7iMviFrcJXNBHHyoQgOPAT75aoMxf6HK4DfR1J6HbToFjejc
te4oVwTBTueujeajp3I5temJE+ojdP14PDAs6cjKc5AqqxLPN/cZTnCAAUw1XvHFcJr8Op+v5gyu
AFYqZKMa3w5ZspVpnGE4WuwQjHYPa3mwkn6dFohhsoglCq8OAQ9tu6pq74soDAsCU1z4qXGb4Obw
Y5F6W+IE+KfpFPGcEkOlC5l6SC8bd3TXdaF8mZI5iLwW2Gr2YGP9gbbM6Jhy3HjpDkN+CHoqKv2+
StJVpzTE+9nxA4oodRUv80ZU2rJ3ouvGKScfsZm+KiNxoahNH4wFaPmcBx1FUxqgLXOChAB3X2ty
FJ/miR7rawuFgzpJTqrs8qTV9vnzRG9al33ouMGYAhA3egURKuzdLrlLdL19msF/60zyny6tQc7/
7Lt/cR65eujb/nmh7vF//1Soo/bxjmMENBJP1mA4v/46fTz+HdrzWOAfM16eqWgUFSQ01Y9HJzN1
WKDSzNd/6Wjk35TqMxn9x5kB5Sezyu/U6g6XYEokKFQ5AckvjHOI90jdfbYJRZCdx7grwxtODjCv
4nRYCfEN/eO8q119x55bWXVWtvitG4VB9rNVmo+KugyBiRDMyw0L/1wbf7JgC+fecpZUUsAcOpHf
D9+x6T4tHv8T4+3/N1+LdDf9+6n37sObB17+7K/SsPkOliw1V4xaj7rkZwdesjSo50MvhR5FCqWs
2/4qDbt4WgAkQFPg2MYCyQLxS7PswGzAU4nCWO7JEQX+zniTs/nBbC9XQ1STtBVYiYFAHM5OHKP0
MQKLGHjQGvVk3s5u+DQn/Wt5irt48xJyL3AworHUGyOXmGLzUq/BSNZU9Qbvw7Pnf/P0m5+XVl/M
s493wldKgxXDwyOp69llOuS0UaeqYRDm46Yyi31VkTZvefeslCcqTS/KmfJ8iqAcXApKdGlUO7wl
z4K3qi5zGLjDcBFrHQGE5SrTCI8L521TZjC4h4uKpEszzs6TYr7qZnM3R8ZOPl1vnLcqMTtv3/6L
HZX8SZLlQdmCRc6Tx6dnt68R65hXywQbLlbYe+e7eIwIGusvIvliie2M8ulJx/mvL/bUJY92CqYe
zejJ6K4WavSpnLks8vGp7P2yT30Ffqk1eScOpK8N1+d3Kcfas7vsXGLZ24a7rIE1pRD1YjM7sQF6
0f+UL5fqj8yFw7cMDe3wGqkzI9GKOl5uWN0savmVdNOdwrXQZlzahXk52P2F6Ei+76objJKnrs9c
8eJ7QRwhFUnsfShpHl6/Na1ez7KW7PTha22210tXBLPId1np7d0wOYf/dp5a3u3o5bumcO9i0Z3Y
sjx2m49nBexyuPBYivAtyJ/47DF74exGxlCEwVygRFzSL3pb7Gt0GQQj3JX1ElRJtFL7cW1ExHtq
OvH2enLuxnnQa+G6BJoZgShC9H3GUNjnXn+ReeUKN/NuqPHT9tXN24Nffm8vfy/vTB5i+CyPXlnT
1iVwCmJU3Nm+7AS7OyVamzqa89H7oAhxQQXuslTFt7cv+9rMxnZAongoSoDOO3xMRejwwY0lo7Ec
v3ltcVNXw7q149u3L/O45T6+PXoTVD0IaGRZOBoRRuRqISnULPfqR8QON6XpCiBlxrruqo2aQlMc
zHN0WRs1U/ZyikmreO3Nyl6fvf1YEkBTLlua5yslWYLJid7b2bguOottM8x9Y2Y+mqetm0Ybpcp3
Xt1c1xyPYcoSZ1uA9zfOVcJnufhsxdu37+1l2PFjbZLOqYzPkybOo3e3xK6bKZ3jBaXmfYyd4kaf
hgtcNJe2CIOc7G5EhdlKN4bNknRnk11Hqy57oO60Bst6nhom4q3kyzRhuEYcVSNWG6frhuE3KaZf
z+hSQosQhBnCJgxGpy12pTNsclwC8WjvliW9nVvGZVut4M6tnYwARoiLupPvJqoTk4ElUkTbsrBW
lku1giepJqkf6sysgg9CjN8cQaBlY+1anmjEX4+98cpqmuuw+No4E9YQcZYi3CXvbgNR7RaeAFED
3hKQyNGvsoG8vKjYe86wDoXle036ZYJYIS9oFtUNX/m+nyPfEeZVNOVBZ+dfmrm7KBz3x2go0Mum
bZOAbI7T82XSz5UQVABIWiwFOykmtdT2AQvneZKW4Deiwlfi9pq666UbQSO34601kp+L486Jwg+L
1zwoNee6up2u9JHP1nTvCy25dbLuOmlyK6iX7OMwg3lpy/wm9cwdjNO1EsXrPuquXVdBu5n8cMsc
1vSyraJkndcDUDn9U5LyRm33PpXrgoXiafbWnePbPVXlrWVcZi0ZEkweciKp7D9jnq2cd+Wzruca
J82a/jITd+0nJX/JsH5MkbkrpeaPZW/n2PWtlhb7NsyDYnE+KON4kSfKpi2VvfxnVZTwo0Vce1l8
7sThWnQEFg3ReTF2snc9b3vF/JhwH0MUn8swlIxU3kJZ7kLDurSBaUzKcobw7rKLeghx+b72pm2p
e/uUQA44se/lrKMk6jbSjEu28FvdluhXaxdltM77+HaEDUIH0yt9iqrf5kLZEB8v/70Coc2yKbBA
5d4HFCh3iBzXE+AdJkwGyKgV+7RRt3VvrQqH71YTZwIUshqadCTjc6WDPJCl57YVrUd4y0Y1UIyd
gzrszvLBWlGNJAeZB+vYZ0nU34ZYotymvUYGua7MOTDmPIiaIihH/kzEIHTGzsd+912UBHJVKkx7
vT3rhXkuX3UM2CBBBfp/2Puy3ciRZMtf6ceZBxa4Ly8DXOcSDMYqhfYXQsqFzp107vz6OVQpu0KU
lIEkcIE7mEZ3I6tLKafT6WZubnbsnFjn7ri2XndyZwtl7PJBayblJO3NOXLQOwCj6aQysI/bZl13
wTWCYy8ecEUZ/dc9gOZLD31iPwfQKpeibyd0tDQxOKkAl8oJThccrKp4owuNmQuRpwidHWBZ2fRp
prs6Cx8rQGjliSsF+6RNU1cR/NtU7C94qM+cPLookBzjwZgJVOR7Jz+yUk104Echa8wOGlgmg6xf
NYp44dj/AGd4rXkABAIUF1AkAGu8f07ky0lRglPN6oz4J4UVMzUgQZIfE2WwKkH2wiF1mwm5MeSN
XXLZEereD9OZyiv+PQX5IamQdgWT8r2GJAl44c2oH6zfu+uPmUsERwBvo9cY3J5AMs7CzFqKaJb6
OjLEwqCgFMNDaswYv3WK7Eai5PX4kzMET1CblxHk3rLSrzRgNEiQX0qJf8zmTVMxIBw4BUpobp4F
KaKSdImUoKg1dPQ6rPUbORtfmnhY1UgEqxpyLFK9gW7Rc6jVZqnBWcic/fvl+HRvnE1hthp9m3Jp
hVKFpUj9XisDkBrl0C4B6uT3z/lsc4D1QAYoFzge7JHZJmyTMuTEWpoKeMljwcs7VeNsXOvcejRe
bSRrfVvTBtRjIrOU6MPADrLBORK8kOGzNce3DjOMbc5CL21gtrS5UA/5LGzG+Y2CHUpnBv5hthZq
MAA7z6aaHQi80KNmUwbHg36LKIaua9I6AvPthjNuuQCJzhTH2+/X6JP73yTXBfZ8BQU8VEre2w8X
aRIte94AjPapr6it++K3EHFQkl26/n1y70GpGXAakMIhLJtn77kCvNVxAr12MVqnjWSrkWhFyGUX
YACSChke+en3r4bGH0x+FgFOPfkojuPerylzTGaisj6tQzyykBGI4eBoFFQooS84BbpMECnRSvSW
4IfTrRPZTKeR9AJME7E77QhQy5tyiWqN1NmD3ELZSHSVIXFVNdlC5MiD4P26qoMHpFedIudXTdra
ZdfakZpaPX4n7VtbQxQEdc4d4F3bNOTukKI99TG1o7I6CEMEUn5jG8Y4/Kji1QxwpkCBolDoVSna
S1h0lUYd0ZBOL9UIufXsaei1OzDQbRkmPf1+3UMuAkWXupDcGqcNGDEIcsKgmcMZ19OHKRpr8Lys
ajZQnLSLpF63WbDrIxDNNfVBHny7RRQ4jLIn8ONKxzV7shIw8OI8ZAceHtNIZHcKlrquMZs4eAhk
Dol03FjqyAOo82erx66Eu7Lc9NelMR6bDHxUcQRdxgIhYlitBcTBU6Sl4bCt2xanW+KCuMumPHet
x8FKEYIVTjuwwvbfZLHejEG/n/z3wGTPF5/C0r8eiwSIGG5TQQem8EFrPIUifqtvpShYJ/1OpdmT
0AQrnwuheuLf8RVCcFXfIg1hDi36EvAd/LE2qwK7wAivwB1nl4h6tTxAVGNsBw06xox6HURDpjVs
6/LAp8G1gTITiNqhr9k64YjAECcq3ysu+JV3nIH/ddypK8OfPdYvj5pNqt+wdsBNTzGB9nFqPjRD
HPhijHqfH1/FANoC2Hg9aobNasRPSWJNAjdTICNHxp0uI+Wu+tKu4nrLALTex33EN+qDlg37Nmw3
cowDP8I3xV4LjBbSX+lWUfu9kh5GLbqOGILu6gkNLCbQ7scpZ6T7CKuUbiUUktel7boYqCfhFKpB
i0bD+GocQjPIu02Gy2muxFcZLqyRwXSLY1g2/DKFohoYyOhpyoVMe0Tth1UAN9V2cE/Yg9MRmxrV
etBigIrHlcyn2K+dbcj1WoV3rX3sT3BQiGxcMaqY07dhXANhD9XUKHfSciwQh2tnmECbO3YFhkiu
u4FJ3/7eI3w8/CaIylQLR5MGCsIfys8CHzV4d5SfA+403QdEudmMiCqnbZBFshvGwUlDl1koDysA
NAmTjAvX0g8OF1NA0hLwe5CUTdpM7x1uzpc846Ue1TRIa7RZbSYiOKOVxB3SNzaYLzNNuOnOHeCU
jEFXCqhJJyjL/H2FzOCyDNT0SHNHHjcaA8rFNbQ2K3qt8aMljQjjoVNxxSkUfGEDdEuFu5L2T2VJ
r4uhbIBeFz2/gMYqKK1xkSFc372oMtjy+gC4xxxXTvgGAdBRMrSI1CEwsY3i0GvHpCG1PoU50+Li
koa6Jbj9FFcYcCkAEkEXu1WnNuaU7BohrgCq/H6lFsOq66D/BNFF1/ebDRq0vFyTdnkseYqE/JEW
XuP+cV3BdNBmsDcAfGToVCC07gi0YhD8DzLYcoPMCkFyUKXaCHRqcB/pIyWqOu4zYdh39XQDTeCj
JLHuSZ/BC47pVmbqrqvpQyaFV1ycH2uWZhB79W2m4FJRwF82qQYfi72Kutsg+tdM8E98rELlkbPh
h1/fvh5wo864E4fDFjol9LoRA7Sd84kry/ULx+iPoVfB1aZLrpoVR11t1i3Ml0Mqogq46ziKUaRs
/VOuKqYg4QsEJbdN4+C+lnAjxM0xa7PC9svWhifwgjBddWHk+VAvqRVc6tAB6lFc1sQMd+C8dQDF
6cHAF1yXNSgVW0eKcdbV+hYkL6cYz0TK7Erwa4cfk23JSx6aonfgmUMmyLAnu6jQBydlMvjTBwvb
zBtw2ZdUmCjuGY3SOnVBvSLqnJgF15Ob1QrtVuig3lg3ZstQyJQLznod3IhcVCFjiMWHpoY2M6VM
3FrEoTgyV63wgwZkAGCXOYkFukZ8iHMgvf9dU0Eg0+jKWqCAOdS0lFzgS3QCyS4UBH+CjqIgFdqv
iOxTL+FiN676vaQPllIrIMrInuNYP4WsgTLSBEeKXa3Ot9PFO4JTHnGRApneC2WJDipyKD7G3Dh4
QHNc1bV2p4j0uhL16xLO2TaaFA4LYOmg8m+nKzYIKWOz10KTY2hcg0cTe8Az1Ngu/MBWE5yUObqQ
OuA4C9ytIdSN3sA1j3syMZonFXQ+U7ydCAYg5fCZhB/9TS5IHlL+XqKpN1WF6KQc+30M1SeSaxpQ
ISVIX0Ea/2hkLXVA/mc1KJFsppOeZcGF2PkTz4GGGsTMqOcjeprn6mukt9Kh4jVLNzpER1hMHLzo
ZdlUoBOJkZ34vWf++DhU9pGinjou0SgyhynxoQpK/DqbIDTNZopPKG7NepY9Tzu96LsLj/vkIABj
GsCPU0stQJCvkJ6zVO0AQCUQjZ1m5XD6CS7YLNTQkjPyK+RsTNDhP/EDPXV6vA1pCmKMxuyNN8nU
/4Yq4E2e4r9z8WGcA/9mtfs/X5avp+n8+6/9DyG/mzLjXxcJSZ49h+zHeTEaEO1/SoP6XwKq0Uh7
QhznTYnjFxYW9b+pxAd9D7D1vtfvEAF4RbIZHHko9gBMj+vJr9KgCGVDXA6x06HCIOGX/6Q0KM0P
eDSsSLjsT30WuNB92Fr5IEY8uioEq0AT2j1VIVqhQZGtsozI4LZGKuUHfwT9qqGMpsGS8g6Vbf7E
ZNlfV6GqbxQDoAyZHx/8Tm5MVsZ6Y/LACYIPgxfoJOQBvDi0NcUVAs3KLWnbambTBNAE6VhvPMZJ
pu8AfFN/cGEQJVBI0st134vQIO9jHWfcoKrOoEMrZGhS6mA5wDLU5Z3/qFXCeDr7cp+UF+eXvmkx
kANCR4sAQwPQ+H20w5JgFBRfFKyqLX1kNKXcSrK2sJVKKq0eyovravSZnXJKunp98n+Ddf2/Kw/6
Whb42pBM9Bh+e87fGxISDL9q7PpfaHIHThh0w+hFBWziF6yDU42/QNcB4OoUOb4hx3/V2GFI045E
+R2YDzR+IID9ZUggTpmu2sAgTy0O+Bt/Ykiv5A7nt3cArlHJB7QEeDcQJs1JPQaosXEUqiWWIIrc
d1Am0n3MurrYtAXj3bgVVSuHeKFTFLJqZiP/OKJbZwMcsAY86Vj6IwnU0gIngQB8a9VKVyEIwMxR
KFhHZCh8UVMuKnYKhJY5WT9Omma+aJUonNhlboDAHTxMAHFD926NRiNfsXMdpkzT0G4j9Envahpu
YqbFpESB6FGXS1aiQNFVms1XoxWPUuEaFTJwbiAxP7IipHoo7qJIP/S133i/N7TPvA7uNViKSVMV
K/be0EZgjH1o4IkAsyhrOkobgPDRmwZFLSNN/4OXuv4BlZ/svaVgY39tW6fnl+cPf/2XYUl/TV3J
qG4CFPzWkvHrhMKPpi4NIC3wlYBCUf4BrwChoqAPCYaILo6/gfS/DAs/EsC4N6EvJ2YKVfsTw3oF
Q50bFoiLJjJAUFaDrABorlntEArjqjb6ugglbdDEDbHmSmVmEL3pfoqgh6+6G5QLK6AOu29VIKx9
LWJ2ryVXwG8cYJSZTUswhmWtuENjAHJpkrxT6sc/d9//X7QJTWC632yziQfYbqr6uQ6b6v2Gwy/+
2nAQDEG/NwIieGYE7RKO4X82HA8YHjQSAKZ8bR0633DASE1h8OvmQiz1jycHOTA2I1ie8TcmRbM/
ag/6wBYzxdIAZKE6g/AL23uW5Ebec4ijTEBIVPqaOWi+KffPQR/UbmY0rVkp6ABBlpWF98CXTpdP
9SQqky4j+mYiFIGRy5IfhE6PHH/UXoIEDYMsqY4QmSB1k3OWruUnKFHxKynqrqBlaNYRlBn+syHZ
8NHvwWfBvVzakrvnZwa5xPMN+faLv7ak9Bc2D9wVqHIQKOBgOt+SwtSJAoZFVO2mBpl/tiQ0cYCf
mbhFAXH/u5ntlw/Ej9CzjEjglcIUjvMP8KKfIMnR82gACojWXqB15owmdZ5T0N/IElDNAagzBbWF
mHJ5p4Ro2C7u6gDEOH6e3TTZ0KGvKZAh0BGio4NHtj0U0PIlBUiZN/SShvcnCTskB0EKCeAjQP4f
mo67BLWYTGklq4ghi15XbeYqjN+gje4FiGjOBqnuExgMBUKT8VgU7Khw3LVi0NzmwfuyyiJXS8CJ
wgr9FtoXPOkAHEKicYfGjQS47gQ5rwZpzSzVj+MIoRSt0xJbgbAMOqOkyLGCGBJ+hj51nsagLat6
5I4ryPzpMbo/inEA5RW/Qb4lsf5jXZ9aF5Ip2O6/cfivzO87WBe6Qv+Xw55BqvC/35nZ3yP8MjN4
fgib4bYJUYi/HfWZ559sD0EhwF1oHJ16t3/F8LhCT2KWr/KS8PPnOFmYGVw/2h7Bp/eK6f4TO8MJ
8r4Ap04RBuC2QOlCF2LeOhL3cVX3OJ+sYRRENy9T2aTSyCOlGPbkbJk+uWl+LPbiWQaeBHgpdHw/
6MhICpS9+8iQLOg4dC60r1MG7gYRxL6mlPdm0GkDydogMplqZFZRIxXeJ47OMBNUSOVV/TPkA5SG
49GwdBmd/nxILZllWy3m34QNvszMf7jbIASbigCoBcigrUHE/j5cF/Vaw41Ekqwq1+6CGPJYfasn
W12nuxwNRH0Bxq0SRgwpes7SSpfnh2wV9T5KwJXOE4WTWrNoYoGUkv4Sh+WNhgSWWdScmWrlpHHc
SJaoR6UVgWo3Rvrc6VGGWgVU85CI60Hmi3oadKp1K9qLdZWZGXoiA52VkLbEQEqah44gRp7ORxuG
HnkpDL+nPkBkmF0BIIzvKX6u2P9xAp85gckccO8GtQlAl+BNQIR1ttc/tmbk7GeexG9kp+e+4NOB
/vYMOEQgIgd4B7Dwk6zhPyHh60+mUAynM9Kcr8Him1+AZih+aUqgTzCVv5m9f13uURH4a8JsQsEE
GHrQovwRv/376ypI9yFbhJHgg8CxDBOY8kZn+VeQgUKMHtrd940HXmuo2T6MFy7EM/6Oj4+YpZ5q
KLkwYcQjLKC4n9uH5NBqeFJnZZfYEN97uQ9PmicqEg3ABkPHk3Kbucfk78DzS1/x+Yu8khGiyRTo
iVn0HEDgHqKzHb0HEzeo9/fjve/wN8X+EiP0K7PhP/fCt/c4exAuwOcfRRZ6PSrEnt5ncJnUTkei
OQyKFS/UWbcEFTiv9oqNf2ysiDTrwWJ7CWV9olq6E6+RjIFAlyNofzuFr1//09U9m9X08/OtEqHU
CM0Zes90FwX82HXyH4aN0rrdWey5v2ufehliH5dW/X3m8uNiTDv47LEUOkZyCV2ge96D/tdNvx63
EUhJ7qvbdgOtNFIdq9aMEEp53iXc0iw6/fvZoFydIuSJWuUDVKbkIlWOanovfIMoso52wKfcbB7R
aCrfMAAjD7ETinDfJH45cyyfHKLvyzAfHzwzS0NkIuOFaasN9oRbZ2S8+5a7v3/IrPjy8Skzy6wk
wBzRl03vVUbQ0F888iURUrQTTw8ELQDQ1SFnttKFCEHCleMsGvn1XOSz0VgIbOLrvM4+KXqVIx1w
aXovpzbLqtoJgmG0O90oSIFrMpKCEhgTNPUqVaLEHPq1xEOJJmVqvdEELjGbEHKMQdswk6d9vksE
eW/UYCWKe+0UceyJm6jxUj2yUz+F7LUwQV25n/mgUVfLNYMIUFZ2egmt9ll1Pw5jBWHp4k0f42t7
max0bsUIuv79ljN3kQlUG3pepPdg1jnUR0B9rkNT2AekvRtehEeJ5JcwbNOIv3vizG9kyGy2rTjS
e+kk65CvJByR7dQOiH5AD7D+oIuXvuSld5z5BH9IWMtKgd6Xdvpcur496GZj906yRVdsZYLQoD2O
BHVXuycgj5ASawK+62YbuyElHUhOXbpK1pWbrPD/4wNniZtLDVyfOZDXsge6w6Hr+0oHdLbbRr3l
aVZjjmw7box9akUX8G2vNBLzdZ94UBD6KyC+nkM5wRNWSjILw3uw6JoqykFkF1/n1+x7XZCRlCZn
f0O7f3mrP44bag2H+l4AxtAOn+rN0Oxq3VHXw1E8IcdCCnO4Dyzf7iPiB0Rbc45w6o+IO0Go+AM9
O4/oP/nOZCsW7Cv0ax2b7/HRJxHpNgMpCDBLwfG5I5fAqq9yC797w9leTmgp8DXl0JhJGpuuWys7
cGR0QHCbEID17e6al0ns0ZO+lkkJiQ7TJ6KVOvKLSphJn3ji48/yBKA9AcTy0hkxOarfTW+28Ydh
GDNZ8Ok9kDPbweOpWd0BOrhq3Tq3UBjQ61XvCR6/BeLqaGxBS/p7T6p8ZgfnO2BmB6ikdXwLrZ77
mBRb2aOP0PRxQcG16Y6xeaO5kdVvdCs275mH+qM5bYrSK83aq3bUYZv+Kns5Pn/rrxI7dBIzMh+A
2rCkRz3FatGeRLv8XryuNsizFbtu01ww4xnBzt8OGa27uAu9cvlMrEbvzlgxBiWMSMP72qqtbM1E
S10Z3xRHsDIncjQbPrmw1dNoN4fwe23Wt4H18/crOENmv00BYS26OBEpYyrvpyDSgBt0NQrvwzvx
TvzBXcvfVUpqL0ttIO1kIGokMP9dePEZ6vfjU2fBxVgFsSJlKXRcneKguBw5Vtt6BfTh5pIJXXzU
dOSfuSFWaAUoQfGoeJ/VJN3BI/hOuM5sfw/HeYmjQ/x0R56t5yyCKCUDjDN5Ft7LK9/rrdjy975Z
W/0WZAwmt+9fOHt45NdgobEY6dbVKbbAI3B/4at+aphns5hFGNqQJqiI4aVhlKtuVbjjKnmhB/pi
7ANPsdECtps0cnf+nofvXP3+6bM+wLevi8wneP9wt4OS1/slz5KsF1Ifa9DYo5VY0QH0zJvEohZn
hmbxs3ssrcbySeGJm8BitbXTTT64sMW0qQ770TlNYMOpWAvixFmb3dAYATh5sQYP65eUhOThtHu5
c8I9JG0t7LjKRK8teVnvXjSyqQiiEys1bZHY3qoglBzXspmaB9HkzdRLyYO6eoIon5OubuBDqHNt
x6a7pZYDmnGMtz7aMt6vJS93gXNKyQFYBvymszHRuGNVRCI7yFOTijxd7TRnk6+ermJyGPG7CnE0
oljyiidXvYXuImd3aK3OrkzfMhNirgbr+MM5Pl5/s4cDWAFFe3RCsjvwpkLAVEc2raV6h51sP91Q
UyI/Y7zp7u7JKsnNHaRwyTdmDeZhNxJ5nRI3JzcJwfOJ4EjkwfHXnJ2+LoDgqCa1MGqFUUfy4/Ck
YXJXuZWS034g33dPI17B2nCWfX0gjGyRDCbK2nKuvLucdGSH9/kOYKVz634PHB2TS8yCuLcQ3TW/
P/j23ZO/DkluHhUcX4l5QouQmZsHrOW0O/rNC74HWrdIinfOTY6sFXK1O1mttVvX5GbVk6dh9bQx
v4NvHv/qqcdL8eYIr4mzHMpZVrU6POGmhpjLMJ3UXI14w3hXk2twiprDUcUoqSlbsDsH49fElglI
sKd/+GYrtr3Sidl7kmmebG+vkni1Pjo9eXRvMVXJXLXmuiJH5Maxb7f3+9MmMffkuB2xnbeuBwYY
s7Rsb+vZ11udeIb1UJKN25ATs9eKvcVDTERaxIQCB/n5rFuViYh0xPqsHmUiY8cdAQv3dAL3vmvI
PiO2qyCWgCi62Zj7k0hcm5Lvo6NgQSXvG7VWncN5kkdE55nsb9FWdROQJ+gLrFQsnH2NPwriBdO3
i8idQTQrI5kJfi2y/aGZtles/I3tCeY0sx+56Vhg9bdaUz3st3gQ5mkW5u4QWvZP2/JWP6ZAx95/
3zWmBxwguYVDQ2L9aGf26sdoRm5p7xrvajB3rdU6rSU4teXGxN1BjcIUvTtY94BttTvctJYDOWub
Wbd3u4NCHlwNFtFa+opf2W5taeRut7nCzGMLEZldmBkZyKaxD3exRXLrp0ROD9+xkycz0sjP1LLd
2zvTPnoDNuB+9YjlS8nPO/ehI1jdAZm95y3Uzcj+MTAfB6e3Pbu+Au0TGe3W5la5RUm08QnOdvxn
lREEcY6LxS48SgILo07jNSbadCxumtCtfYvZ1bbnm6erh5eObHqrwoJoBJbnVIStb+54fDF1pWMJ
rzQrueVJ4hZ75mWmd4kTdpZCffOyZ/5tVsUWOV0N5RL+TYN7eeA2D6P1squwa+7wpWCwa2ruZFPE
0ufmy82qttP1N6QNyvW9TrZT7IpmDUcyT8uiQtAATaIpgJrJsxO3iMDwxXEoZvJetoYyOxRaVsU6
APT1FDk1ElDdQXV1sN/Zkola+gXH/9qx8yEoPXv87AQ2qEFVOaummFC8esr3/VqDH1yFtrT3XfWg
OoUXH8oLd/rPLjtQJwBnJeppkCqZvTNP47DVpS68r1hY2FTxjwYE5QgnlM8ZWnRINha5CVom7VKW
bzpL528LASdUmHGfRx+7+P6sTVM97wQOD+7scc3/1H/Kj92D+IAbSbHTjtzNmwjDH8HK/gv1+Im0
/jn7F2nYj+fmX/nPf52mEj1Emb5Vc5zm/0AE5hQlfl2D+i8WTNzf2TuAy/Qrb0UnRfoLLJM8qD4h
YzvxoGA3vMENNAnEPmCenHCW4OWfaFZ+FZ04iGehUCUDVABE2QQrw6+9FXc5BaQuCqAtKDoB1g29
mz8q774PffCgSbUYBafZLpTLBhIoPk3Q89rco9vhxW/uzhbi+PfGOqdL+WrkWcCeKAFfox85sZFd
JxFKRiMar5cNPbuBhONQy2UvxfZgaEde4o6JIF0SSvhq2tO/Pwv+C5CIZ37sxzbfSdCkUsAOjdyJ
ai2b+SzO9UGHViWhHttCC11aNAuFb0CzL5NZX817ZtV5xKMJVxdie+yz1hszvrGSeLjEffPV6POT
w2djl2l5AjZEppmhDHpGFWzTyxZlFnYjY6x1qLDF6NCKVTfI6ueOj3V70eBzOO2oVzjyND6xpapE
ombcgl34gif/YlEmmv7zrYLlLQrc0mO7CipxPySJ8WRA8+tST9JXw89MUys7cDcmWWJHoETdoFNO
2Pk6d4Fa56vBZ9ap1JrcsAFzp+K3sghMcNEvM055Zpy+qvq9FomJnUQZpF/1BJXTNFk4+PQ6Z9YZ
tlVcyeBDtcMCtBdiG7hK0fPOsq0yM04w9uZFJaDKy4Yh+TayNFhXkWisl40+M1AZCoU9ZNpRQ34Y
C1MqFq7IzDJ9kHoNYYRhu6pAKz/Uz6AUKiw0npllZmA0B60hdgn4C9GT24mQkesXzvy1FfnsW7ax
UBdlyBIbOkwVSfrQNzu9KZct93Tgnu8UmiX+GKAbxdaNZGVUemiC7OxNyeRPne282jSm6dgF1Zig
4hOm6BRUce/Q6nrh1Ge2qYpNk445Ri+ibdXc5MWFCPALm58r9cqinAHbAKHlUGx3qZ9E4FYpLjA6
fTX2zDBVaaS8MYK5G9XzdR6n6TPNFelC+v6rwWeGWao6yGc6KUKbuBo/MZWvYmJULFtm969FsLON
OKZ8WIayGoEWJ3TGLgeDmsBdYvf4au4z+0zyoRECHgsjJklu+UqG/m4VfDSLnIo0M9BIkPk6i8Cf
BTp5wkN4Wmy/Lxp5rukHKc0yomEd2VUjg0Wokb9L/p8pnf476HyVyDhb8KweIy6heohGP96CtvET
FdCzv2zes1NTgMpmOUplZANLJJMQwiqplhbWssFnllm3Wj0whonHaL0H12xEkii+Wjb27NxsdfCd
iAomHmFYXspuqzQ9Lht62pvn691PUn8ZhmZara1rSfN41mvLrGeeuo2BM5BZhcFTMGYrisXkhbOe
HZh9JVcsxXlmD0lnUhHOW9UiYeE2mZllBZm2gVcptkkJ9i5I0cs29OJvl633zCoTnyuyuEkhswDF
n2TlC8agPGo5hAWWRW+v7QpnHxToGXQR10lkU8A7dO6eMmnZ15xrjg8a1/Q+FL3tnBu8OigEoOfG
m0XLMidOKRQaNa02opM47V44rtn6SlEuc4SvRJpnK5LzWtP3FBAciI+r1xHf38pKIP4RKeS//dUr
+ORscD8rw1AymtAOBLrLuBqXCL6rlp3K86K3GMhCNJRg4uJDHbnqLHvEhehSimuy8H9yPv/MfHZy
+kWMm1QNqoKwjjNb5yoDRAFs2Zk/B4dkHPIcIZR97SJ8hOixTSm/LAJ6rdCdLTjHgzsAEqQUC97r
hBUg+1E5IV/4OWfmWbMu4BoOe6UPnnFWALcOupdlfoU33rvaRA+Frkmnr5mIuQ12z7sqMPRlF865
bm3XhqkogpzM1kAAGCkrMV94Is8lYsAyhpAWpIt2F9VQZuY70qjxpcLqF5twQnOfHz9Q4ZFr2mK9
U73kIaMB/bPA4Lple2UuJYFmFy4aOJHa4tACgdwBrlwAubta5LP42dGptG3T9jpGBz/dPom7H+UI
BYllY8+MM/KZ34o0pTbjQPWCWjvq55W/zCHys9NTDvSuLalKIfUDNTT0ttWmkJZ0mQnxs+NTZEET
8AOmrnNQECiOavGwbE1mtslSfayDQKO2FELGK+qM9qrtdH3R6JDKfb8TwdmTdXEJrq6ojECV5Cbo
3Vsyb3QPvB+ZDb7RlQZGTrkc6grSS98g/bFs7FlIi6aDIeGmEyLumGDRQYEWQZ/ulg0+M04wAUpJ
nlfY4I0BLhjwu7egv10481lMS6tETSkHDq283oLyO20XnZngJ3+/2pqYNzVUxsGRlA/bIkl24yV2
jc99FUDg70fmmT72ulFjxgkB9KtadFSiJ+v9sJncNRWtQNKEM36tgsdb8qm17APOTNEoa0jQQMjF
lkYVLKM7aQgvoBW/WouZLSaDxHe9jEMBwn/RNdhlbydc9SIPAszH+xWBqHCAVmt8wjyRT0zfoc9x
mZHPJXR7WdJqJuO4kYeboLEzumzTTR0I746xROYYmyhTQQv9bRBGMo7SsoQSanPvx64NNajrFNuu
L/xm5cdDOTFKX0K4fPEh560z6NeLK76fNnXOMXsUJ/5qyIMs2n+gAnm3LFKqSUNeZhg8yIpnTS+E
LVVGrlrmQvSZQSaGytoIUrF2U44g7qX9Cq2G0sK5z8yyAI8/1NcQZyoxK+9HP29UR9IapV9mQfrM
NgMePNlRUOCET6KrWAA8UB/cZcs+M8681ShE/WA/aSq4NBkyyLpCt2rR4HPVoLxUW411k3GmK00e
DkNfLDtu5l0sQyQpIVTX4K0yHUTzY7kCs1u06PKK4uj7rRincVSpErzsUIvF4GjBOFREi5p+4WbU
ZmbK+HTAfQcPYJw8buKk+R6Vony9bNFnh2VTjFAy63j4LeFG0Soi9Muqjoo2M9HGT8QOPU8IkSmQ
T5JfmaqR8gv3ysxAtTIHIrXH4EmXuzTcjVy4KPZW5uIAiS7WyIPBbcV6dUx0DogzOmjWstWemaY2
tVf6WaPZrVG324bns22JQoS9bPSZdap8EcRpPapOCHpJi7Vyth668q377w/LD+AKmu3zTEDvBKtV
J2iLdGWwelz7dXAJlPnFaYGutXcOXdOKuhfqEJ7Q71o0dwSDTdWoX7YyU+P8+Skac/o4dAZ0oGOj
alwGsiOnx2V8mUN/xf+fJQ54P+UMlpWqozdFujcUqAskQ1QvnPvMQotOKEpQzatO3cToMZUVAAXR
XLvMe72iU8/mbgQt5JWECFp8wHjbkuiraybp8XHRjlRnZqrGtK8L0GE4ms+EDc5sAP1DCDstG312
kOYDFftuyFX0s6nZVSmX0hqqg/EyF6PObJVHpFj2YzGte99cKVzZuwnV+oUrM7PVUAf3qSJnqtM1
umqC5VB/SOWmWXbgKTNbZelI+7hJVCcDy5nLxVQ6tmVdXy1ad2Vuq2lq1GKNPZPH4iQOGwOtLirc
svBlDg7iMk4qeUjmOWnUAH1XqOW446EbuXDys9OUr3yZGzgMDzn33Ck5HXhqdLku2zRzlW5NGEDw
GmLTdCW9KjnoYhSt3i27z712mZzZqh5Wo8iH+KpITUKWIhYEEoutvnDdZ7aq8EJqZAG8mCL35Y2S
Z+JPmofawoWZ2WpTNX6a9fDAhpGI0AYBJbJmhMkyHzlnSuLquGVFjblLFBoxaZJzppCEl1r2vjib
5gj9PhpoFyqB6oy1D1FNAVSyHAClyzzwHCsUpTW4AQpfcVK0UDlg0EHokajKsvvjHC4kA40VMRmn
dh3FogMug9qu5HThdp/DSXsoPfgsh5JrykDE3I+gz9UgrfSyyM/IM1NtdWgxKTmEOVPwx5I4URKz
F8BMuGz02bmqxmVZRVqK/a60oosAUjdHcYgXftVpL53ZKjp0QVzX8iqIt7lm39c8R5pA4a6XzX1m
qyWCAsiG4OTL/y9z57EkN69l61fpF0AHDegmPWD6siqrkiYMWZAECYCEI/j0vUoRJ+6vPEeh6Bzd
sSQqkwmzzdrrM0l2DwLF12RZyemyh59t1YnFldADLm0sd7GF0a3bZVQOl8XX5zCrzOJsn6xDkJrR
DwnsMG6z3OcXrvazW5W4yueZ0/m+1aC4DKpbd2rV8rKPfq4d6uMpBh02xeEeC3YTdTE5RquE2e9F
7/1cPBR0W5rJYbmXOUyRXTPRWtLYXPj0sxDYxTaxJiEZLEWb7kdFJT1I1GCnCx9/tldZxEF3oahk
oEQa7yaXhZOPnfrLpf2rB/fvLUV4Ufy+nYTxVTJwvHptfbWLJS/rPo3ssWiorUHnTush03C2t/N1
FY+wXOV98swR4l940qVn+9kjXVDAh+VwNrP9G2bF9c+B+vGyLZee7WdLfTvaMc72Vmh+Be99Buml
Kv9y0r3/xP/p5Z1t6GEaUq1plsFYnIiTiezyThccRVdrOw1b7sK8HcB1uCz4TM8C5yHjFlkWDtYW
3PMd1Um3g2Y12Vy2S862eAYWxQQkAtZx3vqdgPHXJuVTddnTzwVI8G5qc70i2SKajUfZzU29Zmr9
yzJ+Xyz/4Yc4lyC177L6ohuKfcgCrOljUh7hEHBhN+gd4/vPKyc2jYeRMMKUyIzq+6I0PMeZCM8X
vfdf3oH/uNAA5W1c/B6mmDRJdgnxFYhwXXFZ8Plut/nPz+6iCS+QIIDrjQOxi/TF/EMxmVymocp+
jcP+49MvRT77LOD5OgRwHMq1KA6No2S57Pg71yMtRHEBt/ls3zBlPpaR7m7WQbq/lF3/sIF/zWf/
49NDh+i6/H1V6pQ7thlwxm6qSlb3Y9ql24brtbbo17ELN8HZBnYo0/dJwYt9mqh+q+ms7jC801+W
+f7yB/vnl2HVWooGVSo2TFOd9LTdoJxBL8sEzkVK+eLzJVKIuwJ65y+wL5sBY1rp00Wb4FyolGHB
BLogvtCRd9dorZn9OpvLBFbZuVQJ7p4zX1iGWgzEHPFGzFLDQaGb0+ay8OhcrxSj8zwwHD37aUzW
V1s29OdclReWNM4FSxSKH+USPB0C6AqkQ/XWZcPfEG1/ODrPBUtcpN65rMDD3bI8Odg53FPNhr9s
sD89Pf39+BkTmfACg4p7ncTmA3Ca8aZAFnlZLnAuWQLSmLRE6GJfGS+bU1PG8slgF/yN1/anT3+2
XwkmWVSUwNQpm21VNxj22ZMg/jbC96enn124/URtSZWswOLs07txGKObSvPi7aIddS5dojwrRduW
1b7UGB4itqhe2Kz8ZaHIuXZJRxj/im1a7Qs69e9EpbFmanGXnWTn+iXRyNWW8GhHTAjbTYBkxm8t
S+WPy97MWUQdIAmvnE3w3nMSXiGMMmPdOzY+Xvb4sxs3L1pedUWo9oQnk9lm65DzTdVU4bJi1bmG
aebtuGimmr2c+7mOxJh/KCBluqyRH51v2LRZejeLZh9iuJF0uYYvLFzit5e9m7OAWUZ5n+tCNqiX
ZNBIofBe+zR1Fz79bLsCOVZJ2OhXgPwYVAXGiByVGf7Gr/rDdo3OtivjmAeFAqZBUVzMj6ov2jtr
yGUjeXA+OzsoB8wrMdC7961CWA+vo/TOCEsv0wwA+PL747u2qcaydc1+klG0Iynpv4xiNF8v+Vnh
afj70+dUB2YTQfadh2gvd32yzxz6h5c9/Wy/Fkslm55qsm+rMX7JUxDklG/198uefrZdV8XTCHE9
2TdjWHYWdbeDNyS+KDAAaOL3NzMKMve6Gpo908MAUlLgH4qUp98u++xnmzUski/vTbI9gKbJbRuT
6bkd17/5L/7nBU/PVU5r1I4mt4HsHRhab6A78asG0LSLMnMKg/XfEhNawGmRWxxjYl2TvVf9XdeM
lxWUaHW2V5vRx5MG0WVfZETt4rA0wKuBEHzRaz8XOzUO4DLCHYjFLlM7Q6L+4BOgvi57+tlWhY07
6plrRvZGAB5zmoD3fUqbXKUXfvqzzcpGk8IQGwjwuODphMVuFhhYrNxfVrHCKPzvv2xfpGU8UXwB
1N3zLexXm48p7brLdtS5+olngGvqFmeNDfN03YbQnwCO/ltC+Ic1fy5/QhiQFKHMcAwHO5wSTEu9
8tyPf8tm31/Bv9cp6Ln8SSlkmUF6si9bm7FNY5fogBknu+cTDCTqHDiXdXPZMjq7aqFBK4eRLmQf
dOFrydIE4yVSX/j0s93byTxCG2jFmZwu6VVEGa0BYxouii7BiPx9BXUQQ1VkZMCC+8zTqyjN8heJ
os68v+jdnAui2koGs5TRdDA2bvYoivpjr/SFx8O5KMqQhMqxkPogORu2Njgu6lV268/LPvzZ/qU2
a7sYo82HolrmrWkzvR1b3l92Opxrovo2kLxLRnKgFsFrKwd/AI7+srkeQJJ+/2GbtiINSbPmkAUg
/FCjIPkPCiDQRcUueGD8/vgI2v5Wc8OOPCERLM4FOtw5n5cLV31xdt86PUnZAJ98LBSNapc4e2MU
ZxeuyrMdu6ZV0QELMR+1NQAMq4Ep+DK042WDsQDG//52uBXpyG05HT3P5o0q8asKWD9cuHDO9uwE
FWzUcPjHq36oDpACqAeemsvSkl+krn+WMSW3HutyIcduUh+Dz8SPofD600U76lwiNZeu92M3qpNL
6fA5Ax7ouzLib+rLP5z553KXuYC/CesXf6oKMvm9myuzHHUT+58yMjHMczHI8ZdIGWQB/Jb/4YL5
Nz2WjZJAE6tOwNym7DpDUa2JD4WBQau4CUkLkDpGdnQPhkUpC3oLyAYpD6Cyh+aHT0AzCoC39jM8
YSMtlQWYnqzE3BJaALu6ITykxb7ISdt/nYQPY10k0RJScNvHPLlqpeVqBHqsqcBa7VzKv5IlVTKp
V5r7+FPx/k/gUZt20/oIhvI8XImm6sbboi16cZWxUrFPVtjJwhNZ6mV+iqbJDmrDgzG0r/ElGvaV
JD5mTc2jRPbfQZ82wN0slV0YUNGtn1xNQU3D+pZhbu5lTPvlZjTLms8bHbvSbGM68uZRObgh3Mpo
LcEH6KEv7R+LCTwBV/uFRUuxDSpk8+swz0N7wHyCUKeqBIe1ZsaNTm5dNAwjvn9r1+m0zrTCgEFE
2uktUUMq7t6Za1O38TPNzQ00Gck0gh6+lOX3kap4ukNnbYreRjO4JNq6eOyQ6cllKYt5I2DJyfBl
TckD2Lh45jRt9VTS+Os6RFkLVmE59R0Ma9OlgXsj9M1JIeu2xOjADA/YPgLIoPGNvOuDMNnDzDKN
J5Sw5Ergygef5yyAdIBb777Xgvd3VbK64VghD1L4Qg2VYW90XA7Xa1l2wwPwQ8rDU5Yucj20Wcj0
rbYpel/wqEaH/wkg+MQMGwO0JAP/bVmZOrZA45BPY2qCFnUHBWLR1m6BTkWimrNk72SXUnltt9A+
prPfYMgupOl16AeHAmEERvJaN4sosv4AL6ABLK5p1SRDz0iUTQ435xRFiS8u1d6/2C4p25epySY3
YwQdxirdBoSMBVP5JGVpe8qtzPLPnU6G/qeJCrLChIyRNRG1ywn+2SYH4Hs59gu+VXwIY6MHUvcY
w4+jOhYF/t+dqCCuw57w0pY/I83atK+7fmowbTiVVpA3shqbgawB8Nz6DVyBQL7D9H8Yt5i4MPCL
7FU17lLlp0Vci8DfN1gxgea7w+AyUHvbVkhXLde0k2k87/sI2F+xI1VrYMid2bSFXqAou9H/SFDb
sI8mgjb60zStKvoh5y4Z9kmj0qY2vodB90z0R9sjtHSEylMpESbkfMlVPWdugQknwJ2hBoQbm2Ge
is58izXe5Pep1wkAF6sY43AlUFgqbjBTrZPHcpoKjA4jkx0exjzvrnzMI/ibVQP9Plmlr2Carm/S
xKabdCrg6JrDjCLuYsQPXdf0T5THnn1n8HmnB1ZUbQEwYbq0U3O7DNLwG294oB6EWdpUnL3ZFmuQ
39K1rZLuSoR5xObJJZPzq8ZhQgEZ6MEdbrfQVHp5Nby7b4PzIXsG3AcdQu4/5gQEwh8kbdj8ol2h
qh7oZJTmo9qm1KwPLTyLwUYZcGfFYjP4gvcgEE/QlU21jErWqb2jfJyTYxE52BgdMOuY66Ye4YYz
/cTcmQLlmsEpxCio02EYUoImH8oE2ivb99MnQM2aEsgRhJlDtYGzDQcbXIP1xap6JXSC33sU4GP0
BthBqB7nRPj8UxqIASq7ctD84LN55+nPwcypfOhaXU5vixxlPNZ0ocreNVGfLF88cz0UPH2IVHcY
mszNsC+aVGeHOgKcqYv3nuXF4nCCzilPbriLIxfXAxUTqm5z2aTdAv460fHbYn2IdgXlOf1pCfJD
uINLVslhX3C0T/bA6en5bnK9FRJO9YuDHSXaS8VTC8eA6Ct+VgsMebmUWTfWuEl89WFRHc2WvW6N
G76v/TKRz7NpTYwlmkyCipowsST2wCdlyASjG5Wz+7xNybRNTLZGp6ijBrdLkbsSVnqTb74HPrj2
gReDt/eymbLkgFfD6LehpGOMCcMyK9kLIhDbw20QzCbm6laPwp/Kia7TAqV86WE1i6abwjFhqBOJ
3xR2sOwFJQppjtGcaP+mB08FTD2zruV+N5hlMn6j/BK5BzvhVLrVfTu8+8VAq7KJQe7kWzasFWyj
tZTxQ9FSY2sxhC6Bszj1y/CRNDZf5QOSjh6tmxn2/L26DoVai52PtVqu0T4lWVQnidDwz1ZjTEPd
oGoHMvcYyTB+zYaFdsAtVK33zbadZqpAoWhhVMNhGsDa+76wMw74plnol76LBjFuV9eb2NeY6pkV
MO0JnvFRAw6s70fOeykObdS3vDwIIEDLaBezmHTXiRSRDve+dDwRm0qHhK236brit6qn2Axzh7Jq
iJpoKxMygsItcl4IsZnUe9ZfmzUl6kGZUhdwWg5rSKbd6lF+FLWZMybK+2Hy7FNDZIYAYplNsvyI
8d3XpgZxtXffqfcVxGOLjgVQ8gR4+iNNSp9uGIkaVCkQT/nyMbIx5LGs0p2rarTDUGv42TWrC9Ne
oR1XveC8jJKudrSryD5KcmvhEJ8rx/taiDYJXwOOz/m6SXiIrvqpWP2zGFbtbmkUpIk2ZuJdliIS
WXEGwF4c23FtXxavsUA2iTZFPG/SLDWdBCkhGZdX3AE9+WyLUCSs7pOxKQ4MOKb2R18NYn6eS5tK
dqAybct4Mw35VN1k0VSyHPBiyZ0GdVvJ7hjE0kXVtnKxUA5oVRxOj54UDkczpRMVH1LIuuypqRaT
P6wRB1IdVhpdtvabxBgm9GbGOwHPPWZp8Z5BC+s3vGUSA0tFnKTDUyUkLv5aZm1mPpPFO/YDnp1U
K0iOR29D7SBxAGWdKxiY1MQPffoxdlWfAsg+S2RWdVPalQCn3MLaKN7pVSiO/RYQPma1G2jor7Pc
zfkjOt5p9dStYN0b/BJJPKE8nE+dQGEOxC6gU1bG1VVJm6x/HVabiW9F0qkk1FSkCw6KoQKa7hs0
otItddLlQ/eRBdaAAcJKgkgJoKismU6jbvsG9rwplOuvepi6CDbIwA8QvMDcGCytJnQFO2Qdot5k
08GaEd4jg8tIjIkRWJNYxFsz8vW6GwfVnNrWarxBHpb4BhEKLV/TAUfjXq3xu7uVWOFc9hZkyvl+
mRI/85rqMW0+jWsl9QM+SgbMfWOH8d06XurkQz7SktRVvuRxXYzCwuK44iaG5Tws4ZpH2dBlPsXL
MCT7leL3QXjuZPViinaZMUypWfgE8uPMbR1ako6mjttI0luyYk88RKFXfVqrqVq5rDuWZ0OHQanB
QAs8BckAaaGLE6NAAEM7yndppVnxQ3OYdsH6FtBB/P2xR9f6mI24pD6uoSmKq6UvZfbGYpwn31aJ
F/bAZ5O5+1aOqbtboBZqr5pBFBjkQ17vyysj9Gx+xgqw4F0EfnJma2fjVh4bl/b2jStYYzylEx3a
R+dJamUtMQIdXnmn+XREH7r1cQ0uUyFf5wi94u/rWMYi3qWzW3JfJ2iO+mdeTQnCf8e8yk5h6n1X
HEdgvjHS2rXEjnXcKJv9iC3vM1yvnI2vHocI3g9KhV2Gd7CQBr8C9vM0XS8rjNK/REr1DwE5YHZT
WDJjcNrY6MMiLcZZ0m7uqpeu63o3bpBPzdkt4RXnnxKYHvX3HNWRZD/32IdfmJ6wJzc8a6oM815x
lWI6M6Y/XCNJ9RDgELAg1fIkyo4ign/MCc330jzLITHt11DNJb4+jnoe7gsvhhG7bQhG3MKgv7d1
wlov3tIFQWetVF5Ep14xNd3MQLGkB2c7zp+zTLUjrx0PyXgcFIUIkSC2e7WVy9W9bZzjB90bQqba
RaIkz62aWPKDQ6NmD7j5pqUWcRLiGtdigVUZ94neRsb10c1MbVO9CiUGijO7zNQ27mypXhZBUSjF
W16xCfRaGAwu2BwR2QPR3qAobnkj+p3LJsK3rnSmeCRML8nV7BgFn2H1w4Bxh6Ua7tJh5SurxxWn
z/NShSXbSDFbiduGNbpe817b6yjybf4Ie7nR8U0jisEwCMdLSx+5ifIRzumA2PR7usIP/qD0WAJG
rbRjeouxZ+p3sGhoxQ2izsJdFSWL892oLWP7PsXevBpXkTcQ5a49kuKii6ebxvHo3WrSyo5fdyMF
oLLGb8jNKQrGltsEefFw56Bl0yeQ6dFVzttBjqy2+Gz5sRAYMLpbwBtLb8YIbZptlpNe7fsFI2Xw
bWblGl03c87lN5aPpX6zBcSw9/GQ0oBED2NP+T1Tms+7GZa87gbU+1ydaDMZnPaxddGpo3O83GAq
Fd4Tdd4bWn3mslPLvuxWJ5459i8MHfo1ng5ziuTnPneaKgRVJTqYDkWspBpvBy6S9c7leMUCmB8C
fE5/ygKjZN26vOkELJxJKCrYQCY5+RuX6A/F9vPxrmyE7Ff2lJ0W3IXwbRnlBFEROuWfL6vrnFUb
p6TBjnJzexqWaLqGoCC640LyyxpY5wNeyWhsgQhpPWWy1bXX8fQcMG7wcNlnPys1Ftk6TyKV/jTl
XXyVtEP/8T1W/stn/yX/+091orNaI/PxzELo+GmQQ6v6HQVhDDkbnZtTBmkXAItwF2RbkycEyz6M
kIVGcEz+0VX8nakoWXbXYSEZ1HARdK0LSPLVHGpC55DiCiox0rildizxF7SirDkkIMqruucqAYNu
aAm7JVUh9BVzXdxiWWv06aIVrqt/66L9aXGd1SOXiafE6aBPDu5o5GroZEUyYBzjSG4ruaKGUmfN
SrMtSgGktJuWVsiKIQOMSYZ61hqFGge4B6IqM2TeL0Oj52M1Ail+k7uG8I0SGJKzO2o4qSCVnuZB
6Duk4jniI2OULQ0MarVW8z1EkR6jCqppEctDjD5dvWvogG0uGo4cd9f1xPJsNyyyL7bJ3AbfbzwO
g+TAc5YsB8fm2D+PUqMHUg+5G0GmaYZmiDhyS2TT4TClWYwqyrQy3W6iJkxym3iYAO1GRhbtrmi5
VO5uLHNm+R332otu+2ud/p9swW+7b1DOyZ/m3AAcI7DfpApzx1rzP/fux2zgGv5ft1+U/i8Ir7/D
N1yK83/z/6Fp+Ls098+m4bUcOtd9+See8v0f/MsyHEBxlNZAtIsh7gB6Huv0X4Ty6t1NPC8KoO4o
zX6Rov/Fo8Qf5ZhYrGDSRLN38DOe+C/L8CT5b+ArkxzMnn8Rpv8PROgk+qXV/X+HAVCZGUBaaYrq
OkDpWXLePoHF0Jz4tIh2ILwtbNcgYR0xQpnM1t3iHkv8M/mVLCH7xh0QtTJftzMqrOFrBgvvrwyi
pOKziU3PdroixGzSPA8wVcwpS+1GhZVntZFEPBpZtd0eURcH6c70GOxFex6Gb7Vcg4jvp6E0YDUt
yq91NqfZdBMh2C3VZkyLFllarDJQfPwkEFjOmUx3jmfrQjermSa9M24K/HWQ08RPdJIzYFhz4X/6
UZnPPZuTYl+is153och38A/qtyhB3y3wLXie7SiwoWSBHSnvCZwyd3y0Hn+1e0X6KL8RTGNutZvB
tmLhKxze0usVZwuLWLNpCxBrW4PschV8qlUH/973LP4Ad8zrKC7VNeeZ3hSMm32cI8cIrrrOdDbc
p1ywfNsW6aZI6YMOa7fls5q2XfBs56BJvls5ZmEidNq3smgfoG7I67Kf7zK7tCfThvnJOpXvSsfK
ExLdZBOHzOzTDPzyMV628VTcIyeYT5MjVyj7/4xJeEgzvm4yych+XrqXwTp7QB647ovQy4d4SL5W
fU83M0p8W9qo6UWN8DbnySh2CHW/ElZ+RjE3rYEwl4c8Wr+leUvuo9SqXYLCaE3nFewjNFbqRHbu
iVf2LWATPCqFrzqXxKLNwJoXjrmwz7AlrY4Y7VQ7ovNlYxAHb2I2ItAqcW4uz+AIttF3v078NXFR
B6CbL2z+NIkunOB80KRX2jmTfm/cUBZYkJKQjU7HzCd3fZfSaq+6zJgDeo3RjUpWWu6qgU3tVWvL
4oksRsRITgNxQ4/ewATHt23q4hKAuNLQFuK6YKoS5m8oR2TlTxUxE8INK6yukg8tZcQz1JNMFHdX
es6U2CL0dNNhykaYKFC22kcWoRdxXcoonnHZzPETMpfkS7EW5Qbmg8vR9u30EIOGCW8s3DFdkhUb
uEWsyMNN027yzuRvWLbpZiW2rCWoTyifR6M5trA5uZ2bXv1EndvUggmJYjbgAldesHBnEWFqvZOq
GYh+1V2DiY6i582GI7zfMOa7u3hJP7BCptspT8eNKYnr6mrMW3Dumh6ruEQE6q5HnBflVRIPQaGg
gCLpetQoXW2guyDXPh6iIzyWgFRusnRDCQm7qk2AUOqaSd9oZBjoaCpkSFstFgw11hKjk18rlH+P
Q+aU3fi2MaamjDVH2xBWh0m/tLPMPhMP861ydC2GlT3x+2BV+4HKPBwKgsS9InG1l6WI9nSagRUB
7mlTNmVeJyMdaozYwpkb9ajGiOkU+3cofD+tNQfYtK5Exx+6fl2v3mc2KUctN+3Le90l3fXcKHFS
0Mpeo026IB+d/R4lxvlNjoFcS+PTrZemvC1X339hrBM1X7DsQdLEy0hR4KXZ+19ZW1F7D7/Qkvvy
oHXcsprPRXddzg7AGzmXhxKF1xMC6mjT22ytdaeqG8C3yzspaLqVVR8dI9r117715LqkKX3pMhi/
of2ga61htR3W/qTbZXqKsE/qX/8lN2F6oqEp66j69amqVwZUJBBNruryLX4O/L+dmd9+/YJSq+go
lzXdlsn7E0juf8zLLFAHaL9wiWLg4im5wiSqP7FWLM9lwCvB2dvcG8iIUPrUw6adFXBqzpi9pjm+
3+T9HlWP6pBZDoKuqtITcugRjbWQ3E+F87tywOrp4CAKb7/8U9mE/suv/19WOcirRT4cuMbfiCZW
3f16hyj+L8/RMppTOdN2uWVDBi4ttt53prPyVqRt+n3pTfSA8cr+iy4GsdXz2n/hNp3fBIYivi6j
G7djAZliXbqAow/DBp94TJYTekHVc4FJkKd5FeS1U+iwDZDw1n0M57RpEOWNjyHhHZPS/+w8IleO
Eiqm4dZqE8+iUuXHNMsqUpxUg6YLf3/HeZK8x5VycFcwMFV9i6JAFDNZowSWtCiVKWuuaBTruVZF
xk8Eacmz7rL0agG79GB8ft/I6AklyMeQi+Mi0nUrSw+ujD8kgz6Jwu4TG442Tb+qspSbqGd0WzIt
rqICnblWlfc+nbDQy/hDydaPrqvk+zgX+qI56ljrGOsDGrsI0p3FYkKVdt/NZq4rpvme2kztGlmm
KGyiuFOSjgHiU0U1JKT0WqeQtoDsCc6R69JNLgqUtFjGjnOOJa59PsaboM2XYoqTzWIB5Wx8eIVn
cYf3L5950ny2c/Mtg7/eNhbkKZ79dIe7pNqgAyGOcZyMu956rO4CR7FFF2jn1hINSsPzl0VmyzZp
V/0WWvReCleQ67lz5KAl5H0CqfAh1+0JzdeAg5uWP5dI79dQHCN0dkdYD+PK6tZHbRp7jULPQTfp
FpOh6VaFmN8nnBS3KkOPrPSGbXTRlddhENGGc9CTxhw0RtW+NALtWeIbUKcmfYVM/ONk1oNCy7HO
B5cfTJmCMxnzbx3tApoX7x0mmczoPcIXklAdbSsN8+25i5EKxeG4WjLtbFaMu6ha0OfLwROjvtwz
NO9ocMk29PlwwwZUY0FiXLZS+HInhhbHYFaQKxetC7p59oT92h8wR5PvbKxO6MfirJbtBlYy4ksf
0OjRqUkfwOZID8y7ZoPCafVhRHvyMdY5hv2KIdqKciif5FwkBwy4pUc+NmjZkqFbtmzU3VZHcQEP
loIK2J7H1UPD0hOiwbLfdpVPYBKC2j0WX9vdrXoc7qshHvc4qyH1wbR29ICG0/xxDjSfoBbr7Kns
imqLgBRYOyZxjeQhMVdF1XxH/TrcNaiz3CLrHDaS03hbKjU+dNEkN+s0sVOMS3rXjHMz4MrLzRbz
qulhLjC/WlLXoj8mpv0c9fPzqDjMpj2RcmthefFZVIIc4Ao2b5ds1psVXIGTc2N+FdLe7Tt0qVDn
KfkpEzq+TvO+OHqcV98XK9HrK3pyD7Nph2XK+E1czese52J8cjkNqGYvftmollTovFAcMphLTAN6
WWiB4DoskrXujQpb1hGPanbeVjfdWrBtoQqLWFGqW9nJedtzjpIY2kG1WKL5SfiOo9ePiDEvMYmm
eBE+u4SYuh+Sjm3YXLDHJEr9tsjcuhOLR8Mhk9nOC9sfpqkd8rqFgG5noeivMcCY1REi9W2z+vAB
jf3qQTX6PYRGoy7n5M5DNvsND+YfKm+GnZlw/rvIrC9uCYe8oabO4eV5QkfnKvWBorMcwg+WjPn3
UhXRgeQFGkGMbzue0mPXo3CXNY0/LPCEx4WIRgVEZY1BfIw7qeybnxUolbscCPkad/Kb4V7fxnMn
HygX1cYL+QqoBN+pNlquBGYfniuEjFvwrbtTjgbSJjUIQE2w+a4PeFBZiJ+40R/XZEaXAldZXUXl
navsYxNRgI8TmDPjWk7gVfS/7J3HkuXIsaZfhcY9aNCBWHADcURqVVliA8tS0EBABNTTz3f69rXp
zuZ0GffDBWlsUTgAAhHuv/KB0ySVefMIcVvAs6zsav0qPtZyeikp7a/QTXwXUn8za5/ayzOcuK2U
C1tscZhl9u5PbJftcJjt8qu/lIzXzco3Ue+cfnvDhEXd3w98Y2EVuG644c8/dQpPHqUGow4D3w79
yqzp1k3G0U3itmlb++Yihzm2K1zOatb5q+m6FgyUrIPrzGE/7si4o1S2I3mRUui8Ww5ryz460NuF
mdGqA5zXWwD/eaLgat/wM7IpyvpqU4RQG3knT6lbqEekFUukrbq/RjrY8ppsZg7Ucr7S5spQQ3N7
3trAP7k9Cb+FI+xwHpc6Tmv3rvX8t6AeP5Stax9MUe3w39qLiO4wDmOf+llo1hUf/a6eDEFNSQLM
5aX+cIqAKWy9rx+IbV2Tqep/gPlQ6PZDQyQ0dBRT0dtnOxf6ETP1xOzDAknRbtgq8vqgZLHp9BVu
21AxBRZ2NaqlcFOob6picI9SoPmBbP+Gs6eKKl+3kevynsbBTs8zR92pdoyXqnPOjgEAk7qLeZqc
wr+fqx55k7UfjbzJrizpZnHdtZJdJGdeZwYTqYzBjmo97seFxxhybDttQpOenTPPZTlTgcdTsZtP
KdT1x4UJDuGcro9bq98Yb15/aBeGuk+uehoNp3zJXNs+zu7gfKavGg/IUL/3jC+9AmtiLxT9PfzE
/W52d41oj0tApdVmpPLCULTnym+2s9WRU8nC/VqtxY3Jc/2YWj4B0lAoRQnZy0QqeVUBzoVDOlrR
5GVb7NWMlJkx+h+9ybbNUEIO3Czu1D4tbjAR1lP20ZYiLqjsyjzMcp9OVb2nidtm8npOM8oz44to
c30r5EyseWPMP9IyGF7B05o4aAp5cI3Fw9fdZRyWKn11ABDvaoLVj7vvpbcL4+NvsjQwY0RQNTAc
NU/Kw/RJeH5YhNPGhPt590WXVwqtBzplJBTLrTcR5d1ajnfrOXYT5Y2e7ko25wgSjBFkW9ODuG3N
cVArqJtFFx/l5v69deUel2s+P65k7R7XSx9KseKHG15KGu9ef3Vzd6V8swmzsHxyBWWTt9FqTF/z
GULXEYiMCAe0j37h6RsotLcF+uqzty+QQFBhV4XXu6x//IxAH5+2pc6ivlyrEPbW/NgaYjgufSpe
6lGYj9k8uTelVIAL62JQmMs9QgeeXRdt9TgTQY2ozHcOrV1/DIqc0Yiu8mLijQSG5H4+L3MwhkHe
L2wbftEffOwMD9xdkeBxuHP3S1CkdhbveS/dz4Pv7uFKPpgOtXLlQ9u2e1JIe/zawUFGbRnw0Bsr
rULPpBLRuoXcgE8OGYFTn4A6zevWLy+JovRQVBvy0XXq+XkM7IyevSztWHXO9pR3mZXQC1enrvXQ
MmWlvqFFnZJOZOI859YY62GpXjrZdE9Ou3EMuOyztz0kz6lB1XLtdF51p9Ng/r6tFft40yO2qers
uWFUdVhjZU7WzjU+TRAzp05qgigu820ao+o/m72rroTu3C9Fa6LVF81ymGgiKZkkQ3oZ0njIIVJO
zN3RcW/XPcbKpYVPU6K+qTevvLFtgA97VklZp9sR3cR+4yIqNWHdr7Ml32/SxV7Aw/V6cqp1okrQ
mCQCPiVZZuPJba0s8Qy3CVWafetWZ0zSMv0692g36qG5HWirRvJR7gexto/C3/yfKXp8+J4MyTCV
3KMxpMVRFHovQgh89aVtvfqGR1LEAi3LUWy2jE0zHx8FRfaDpoliYmaKbBMwIdIURVbo9dqPDZ+P
IJxctHFCShteM91bwUKXVmzmvhfveb8V4UZE9hOmqfU0F63A9GFNkfSa5ShbYURy6I1PUqVuZHp7
Hnd92jxDzK1RlmeMVUdzeKUocw5A+dTApb1M9DOezeJyVpjOqievuNns+dg5JdGuU9rfVaVO71ZZ
jRGFKhIReMIv3caPgosrR/CL3j/Zqm+edsplUn0t44M/0XbkwzrFGpP8sb10/2amzYNRcopulXmW
vTmd+F35Wa6ARGAI9a0718Mxc6fiZ70XNcM2FaKnaiIvqWvG49w32+dRsamYmRwYXtYiFvLt3kEf
ugdvgddVSalafdq9KTj5Y9sdNuCYT7Wpt6RElZmHhZ6s71Kb7esUqBGZZ6Hlk6UC877fS/NbKycY
wzkYomkS7g8NTBRn1ZbFXRmsod7K9iA1yIud1h7AyKpegZbSr7otu7u0nKaonUQHf4dKMCPP/FsB
/+5kbnW3ZEV/0tNIweLJtfuyrav7ZK+E+btruX4OkFWyNbjB17nY82tlmPOp4kBuIqL7/KfRM8rn
eUzZXLteQSdcGuh2M6661dqRk+aIJBWHS5fTDYdZ05pO6HZWcFtVQXGNirL46lRLPVyOk8yHJmzK
h2nYmWkLl69CfyyI7x0Hcef4yCSul10W6pj7zoiCwk8Me6piV4nRQahQcJiU1nyN9rg/Z5ucf7rs
/Ucn6+V9u5biCSSturUQ0r/VNuI1ND9NEQ7LPkRzHswfGyYuxUxtlN8G8LQXN/PTa+lrgyxIwz7Y
MluuugI9rHYun7hhGD+06tCgmcXD2Gfzg92I9apLG7AxmFHmt/Tse9V+Kwl7O85giTelqNJHg1dH
wbnJB3ttLMBLn7nFqI9vVWqmV+ybzV1eWU7SeP16zycyhWLLpu+SIkd12VfHll8RcD27AKc3Rtt+
nKz0uXB2ap3ZnGNkr2ssWCpBbn9vGq0j25FffF0mdY1yZXCa7BrgsH6ZLNemwrFjsxIf/EUVURAA
CJpbdrCsyQkX13Riiy8icTY79ihSQ0PlWZTXNvOLCd+Ft9uOiGHZvtVC8bipq7nLpmfGErB0xup2
zjObLa/eD3PZMovHsu2r3rFnomq216zVn7peIln1dDK286Gj00RTYc63lgU6mKbNiY98DwlpSm/V
NNkxMzfaa2G24rRaNRJie6EUw80aZ0g9I7ucyrPv+9NpW8ftuA2kkJiyuuqGdLqlBWJIrrW6X2dR
ljEm75XvzX50un459ei23NkpIrtwsqMadvcHSazDs1+NRrJXKKYXhyYJ0rCMHGRCpyVnvIhBHhuK
Xs9O6JvIxxW6ul1aCa6K2noJew+tZlCWnzTpijFCPfOhRBFxW/TGRT+4azcJ9CDvmWyfJ7KYX5qi
tmJrFCmk4NKEhD0i3vKc+tD7af44TyAD5iKMGAnt7Z5RrY810KzWQ3aWo9/dtuBEBzEs9EgODfTQ
8ewD04sG32KE9293xnJ4WdvtSbaUwcVcuSE1JRVdDx1+6ZpsmTOq2TMZ1emtV6m2GTstWnW3lN0Z
EfxHNWa3szK+qxnW1WAcXGJuorgzsxFpEGrHy5yrKDNTcUKr7cdmFlDZecHXwB8HOpH2E/BNH5Gp
xupCS33ekCVEKr3U5I196Faw3V03iUHS8+OsHBbAggKpRZo80ipETKHro9qYjbCSTheE6xLc53zc
kWurIpnLqjkHaImnaSQFovuEzNQLN7J6uq0PosotPo5l0SW0BmnoQ/0cUGqOB6/ye5iLnYlixXDr
lt3L6pWccQN4a+v4N62shtAZYANIOViS3hFrsjdrwXhNdfBrF+QuV0y+ThEt2kPlvAhj/KwlEJzN
3GqkhGLl1ER7gbUkKrdgwUQVjNdusHwYN1kAXHXmoVHmpzJwMraWaj75Wr50PuVUPznrrZ2jWiLY
bjhKRzlXytNPwlcwH2s93+HZzJh+7kNqy24tDl67HaQ9f5lz+eylwB2olY/s9jquJjtl/1XBWa+V
+UJpWB4L+W1Hnw821wIum/KFGvFjVqz3NBEd0ukufy6gVTe4mrvKEuZBE/126xrWd5Eid5EqNos9
tMhPOcp+b0+Lo/MrJ1iPnJo1expLQljFctwuJT7axEPtqu/z1Jzzzv6Q9qkbd5X5tKPCviqzprwZ
GrpWaZWxLds3Hxt5ODT0NFYxQ1uhGzxXxICHW8oRYrRBe7OX5RUdUHa1CFMdbcP6VlvqJauKt7lA
zJApwzpVS1mfGlnDElGMXmdT5h0dSjUk59WQ0zMvpxHfRLL5u7zfHPu708z1M6aP9dwZ/RYRiaIe
nQC7BzEXXZzlOo9ozIfHjKzBY9vqz7iFmuJmyZa4yF/Y0pdz3SwqdGq9HW3Mhaj/u+yLWpUV665l
iZtjGVF7nRHRl9yNQUKPNx+dtjnXy/650dbNmOnD7qxr2K/6qq6QIGsWYOGlyKPr8vPWuY887/Pq
uImHF8Nh3YXO1psJiOpxrIrndUzjtYTW63WbPhQ5/9Csm+uhH7eYWbNPsGhPzjoctJ2flRfEDAhC
p9mnicWkznBHJ33tplPc6vxBS+vVyPjU1XquKqSUe6+/V/VaxalhfR0b8+zxNcwsjeOiy1tlBmfD
Dp4t36mj2W2uyJC48hi6LFwn3GVlP6xlZ4VwZ5rAhyWIfdO8qjsmTMm691/zof3klRMlcKs+96vx
4FV55Frjs9vnWzTu1nmBZczpBBM4XPXJ3Mu7PF1Do5lijqh4rdUHM8fXQyV7aH3nzrEU0gpEz2ct
0+0uS7tTNzEzlHF8blI0TQrrCo9lG0W8ZOvX3WXMnTEE1dVs4BSYpvQToepO6BlUUX6tY0weS6h0
Nib1tn5ucnNJ1j29tWlJvJnIg6FP2Rv4jmopYGeJeMogBw5BL66yIJfX/WgVdG9OKz4CdnkYZssi
bNNpuQ+Eec2wAsBd2sik8afiAIygPiF1mR5W4ZZXRlkUt9JgDmytRQlS6g9h7fhHMJTinI8G2X12
jQEA0lC9kpeyfHV7inaGYNYxi7yt3wrfoxOntkbZBSWAEyAxx0ElK+UcCVjffX92owZ5BWQLaS6r
3BG2+yN8bWOOcHXASvnsisThzfhClhhWHE5vShM3tWIxDomnQYkzkIpiFs8FgvXTjC+AEDn9za0q
UAUIKPCIUOvizBuMqAg7AHPdxv3SDWwanndlL82T1fgzdAXGX729uml71YtqCrVpPvh6rxJbqDpq
0v61zvXDMtsfoDkr5gbD7Ru+W8a9lQ3ndh+2GMPgtyHrLZpuE8F76XcvupsFWuDyadr9c5BK56B7
J40QAm+hdvdHW+0qaYa5QzyIM7Learh26zMRzyPaF1VGHsD76JrVo8cbFYI4WSSdFK+ZOG6QnmEA
+OrkcoyaOq3iNUjvcAg8iRZAYhQ4BTAnhJw+pzmvydPOiFjR3pcxsL7oea2jAb4wmVVxccJMr1mn
v0lzivtUQpP4XjK7WcE6dh4wQqhDVzPVtK7Nb8R/NyfDxxrgCrg3UeWC0sFO5mDvY13X18M0x5le
/HMnys9GB9FQEeQrpuluMBbn6Oa9ddjH/ilILdpp72nyxXCfrWKNh3T1b4bO1XE6AV3PDacy26dz
FbQiEkvWxfDL+dU0F+4B/V+Hx4vSHWocoDylERV+10RDFrxashzv0HB7t/lUXI84EBKEiyeUv/cl
IWWUExw0KU3GUFYJOqQEVhJlfeUMoDuws5Vd3i+mKMJuNO2wFIyvWIqiOmjI+CR3KRQqhm7x1W3F
uQ4ApE3fFrFBa4COab7xmBkz77Of4Ax7RMoEhijMV1KRkKFlyuW/uvxczPabswJRdM0tKvcm2ey2
vjUzt6YAlXVkuTQrYnPocBpDtCC0NHfYrJYSTNN5nR211s1DlynL+bHbKu3jtIeZR4FOnNzZ6bSo
rldsghs66rF2buFbEfhb3lwN55FpBdZNr4bcUMAQPSzTkBlGefBGueDB7t3hrVR5DQY/jfvHHBhu
fRyBiVRYADQuR/7m4t1O9KBdguloyx8439PhfjC67edercGQQKMrsPiG+VCnpvFw3BRpSxxBuEKD
dFGT9Z0Zl95gWDcoOygI/U3knwmszUiK8VyhnmwIL6pp1n1V3Kxe0emneUglhSt2mzLW6I/aqzbL
pT5IqGyAeU9qP1JOP5tHDP0DPHK1d5VxnYGrbnfLmnJzKZHS0KWOO05xGZR0CziUZqtYw2FintCn
tl9280oyQQdPXLm61pRQ9/jBfYEwgnW8NExYw7u/xZhuijm0mkA+oJQI7nAof1177yEYUGW78+xH
td8Wx6kal6fAwe/Zl6rHKZumyOEKnX1pykU9GJWBG2Ng6qwd2SZnaWS2VnBGxPG0z8J7abLqUzaI
g1/mgNtWGtmNng9Z5TwES8PUW7KwUNeQ+LQN7iOkeHeVGYEKInZDvb+6iJqDnwghKpxgzFeWVbIK
+6CCYVCfWuEuP5kRbZ5rg47mRIDfsS43eawDZ/Du5tWt3NfSh86Os210F7S+nmVEaVn6Kup61NDw
E1VxX6m6BB/cR1cfwer7b+lSV+HqZVYkRW28ER8wfvACmeVfC3drx7iDDsMx4DlKJVroScZeU66v
nes0Jv1o0FgcpWkQIOGQ9AM2IK11aGsk6A/8i+V4oFwEAWYR5V5iLDT+18pdVy9JlVjY8tatsk5j
kNZVNCgHaUWbDkseDdriJBzbRZlXls3U49CZ9Bp8pxDHZcLP6LI4ZzuhPja0V4ebVS93qRr856kV
trjFtbBtYeUsLU2in5WUMYPHqE3o7xTJTcOkPx16u5NaZ13S5CeCT0OdGrT0fSSYF3K28urigppq
9v4GuN8OUIZvQeylo/3dxIDZHNdB1FEBb9AlIOgUcSQ2soaNcBkWEwIfS5IzE4Ax/XZ4ILGbbrZy
GLZoRuIJJTNuphszoHKBTUYAxrBevLbFYbMRiJtGR4J12kpkOLaPXekkip5RC2U5GHDcJXVqYbbX
qyzrj54W9Q+737I6ZITKQ8WfGFYqKJsEfc9wDUA1b5HplOYcGrO3d6Gf1vVXC8F2ENmDn17U7GjG
fx+y8P91mf/4gd542s7f//3PS345uszfn0n8Nr0lv/29R/1j2J5+jLqe/lcY+d/8zd+v8LKpH//+
57cOUPXyp2VoVf+o8bxE4v+/RaERUc/N1z+rQi//xu+qUN//V+C5F9ml8PzA8S75UL+rQgPrX8Lx
4AKEtElAofj75z9+V4Va3r/AfICnPGFK2w481NvwTVP+738a7r8Q7DuSdBfLlJZjBv4///feH/5H
6zm++///aDXnHnTK+O9//jlGwOM/UgTCMQXyVGlK952I2nIcJWANm0NBpsPmHAYHTbipf6HR5nX9
Iazgt6sELn2GLywTs9H7zDmG6C11oMfmYJIb0AYYgldxtPL1Djf40x+e/u83+Mcb+i3q8/9qXLmW
z6RwfreUBA9J7ovf8oeQ1ECXxdQMnK5uB877cRtn3yZpCTfOx6Ay4JNQzHTewTP2tP/ZqGD1n/3R
k+pcjfW4vqp66X0Rir3bxmvVGNOMfEoLEbnQQPMr0XCOk5BokuqHv//hf3kTvsUK8SzaLuKs/Peh
MsTqBlDUDeZq+aGu78mRDTH8/P01rMvrfPdwWIW+jcYGTtp9H9K8tG2PmD9l9zOK77a/ncjmuqMC
CsGeD6ij4vaiW1lgFvZfvZe/rAHf4tLSd6HuA9t5vwbIGAcQt2VxcMIv9Gc36IujJZrjLpLJfsxe
5JFkhF+EF/2WD/qX+xWmx7qzbYQ47wwiJqBhBwZRHrpkP6h4SdK4ugpidU2vE7cf/v7p2nzmf3m6
EvLKcUknILL4naXjIgPjxTrFoU+8b2tcPGWnPX4Cpo3RMoRjvMRrkoc/6f/C58e/v/ZvOefv7xQR
OSvHQQrA8v/zsndLS5u6tIvDEqFMiC1yVMIppOWLxVOWFB/6mOwGhARzuEfTbZoYsXTCMirC7DCe
KI4e2tvlunwcT9khSP7+t/32lP/mt73fZBxEFME08lyQwgB7jq/iBHBxpV7xdZ69RzjyK6Rdv3gb
zn9a61KYNnC6D2T+PjtWtB2eQIK9D3QKJ+cgY0K5ruxoOQVJdUegw6fierpPFU1x6D6k9+7BvjbO
0Nc33Uv3MFy5J3rSX+yDl+X25wdxsQDwgXt2ID2+hj+/JEvKi8xC54dgn83uxvSC4WnKinG61r5j
/Y9hA6tF9qP7DzshJ8u7i7HRWpw92NP51N8PWu6MOs1twk8P9AlrHW+1TRjnZXn+ajTYX+9Kckco
hNnebSt4n2y5jGSfLEvPhS7UW6ODaOYbifS+i198z3/ZQ4TpYKSzhO36zHp9P+CIMb7AjwrsJOuN
IzLmxJZXiIoip/3VMfLON8UxcrmURJnG/whH/va9/eEY2afcyupRc6k392o9E6yelLE60PP7Ebx+
IqIxBnQ4tHfqznrbPzDE8Bo11rVx+PuP5xIG+KclI0xQdwfpvJDC5gT985IxiBQB9a6NZD20cXP0
wyEkOuIXz/X9UvHxilzsIl6A/4Q95H0V4Bc7jmA+lRYPwFBctFC/WIzv3xxXILznUu7Ynu2gq/jz
bQDe2mCaGwdP1EXBQ33qfpGI9JdbcPlDObrR75gWRol3zylDm9CLzaiSbCUvg4mmQG0TJf/fv433
V+EIMU3294u9hzXhvLsNWS/jPG1dk7TlaEG/kWzTB8N/N5WNpcdVbArAILAoGMX716H6fSY1AQRk
TYWB9mvki8D6b8IP/f3tvP9yLxcKqMjcwPYoCt77gaZFyiy1B25n7kRokdkR7W6zMJrUdH9xqf/0
5KRnCceyTFYBVeufyrK5rqcOMKRJctvrPxjaVHcYRP67LMTLk3NM3pBrQcYKjuB3G2wfTLMlNarG
HUz9E/uFAIQwfvVNvl/Mgl3S56FZwvcwUb3fWctRoPLevTLxpnp/MZdhvlWiEecAhjYJKm/5r9Lu
LnfF9S7lk7ycHc5fpsZNdmOnjV8mCj4sbrcSxIxa5xeH01/f0OUqnE8Wt0Zb8u4NZfNmM7TTLpPR
nbOz71VdAhIpD3+/5C7f4R/3M5abZXErtC8sB/e9qRbcqfaIJYX5mJBarK57Zy4+vTIxexc67b7N
619FIlv2b+/9j1f1PS5Hf+O5wBhsqO8iV0U1F2MtC6iTNMOHnoFe5PeIQSaUoXHfKCSKGOZEEyGA
YfvwqmyH0vCMxrjQzctLTYoFsuhmMM0DQv8dXTcejRn7lJNtERiL/3PalHNPl2WhK64n85jNo/XV
wWuWg65mkNC+ozpMYFkTxFuQq0Ngih2Nr+sR7+H2NubaunNR100aijYsckfDxmyz9+IPuaXDkjz2
Ey78pYasMOQUE67trQn5vSWqvkkTXuQTCrNfi8YxKW7zkmGado3i9bUEZPejpnLk+uz4jPCUYW7l
eooI/ADTC+oJGt9rmlXzQ6r5ccwNC0AHRdFDjdByPVq7K+93XSwvRJbxQ1UgzSbMV5efuM5D/dbr
DEvxGNRsiFWajk8+Ebe3fWpO0DWicUU0K2HNkDj1aB15mFjZyfpI77WGfg95e62KawTfKp6M+QIa
mWr+7mTKEeh7F3HnKz23CQktMHeiLXxo6nLHEFjuZnPwcgsxRL7P3V3Lj1KAbNL+mPbQczzHi3MK
r0VfhBgg1IIAfGhG/mkfIbM1eQXHnSiWNiYjsLrp9h28UgVLGxGwt5NFwzFwIZIJgwjdpm/V1Var
i/RizzIQLvYxHBLKb63Ql4v60juIlO2TtQlzCDOzFj9tLx9VJFASoecF2jOjuRy7Kcwk0QgR/kFj
iyrgpozD10gfKkaHTUkuUI8BpYtZZuVxWFT/ViKDbJBKNhPFhyGZOL7ZDgpZa9/WWzl2Af1FLyfQ
MVisLNZIxAWfcimp9InX+JxXmF/Ab80aATqalmfyATp8UaR00JWoCv7LNg3AdtUuqAnKAk0fRqtm
+JCpuVChjfx+v5lBoPHC61QVJ+GvaZB4C9RJkreswBBHpiI0CgXERiQTMozR8t1LGJVGoHQZkcjX
tDsfhdW2r6T01d/toPHeRGcKFXeTbhzErGRSgHAbHaR2YT3zTe8exhOntJKSf/qt8ZtyiAy65W+6
kMTiZRA7P1lbkC17m7oWSawSPVxTTcscjvYIXihXLxfnqXWD+pA5Di7xEiExwXospy3exGjxvBaz
/yw9otS2UCrCaSPUAsGH3vb4vPrJAwPtVWW2p4uAaSLPjoM1NDdMNHFuY/RUyAwvjPNs6mhr0bLc
onZW96XHLw3NZarXI05togouY0qCsKWN/DaWMH6J2dfGs+kwAyQc88I0YrsTHmTkXqZ1KPccVXiP
bGIG+i3r+lg4eOyjlBQRG8EKOH1SloH5mXmits1zWcUHeynmz8ojPQSLkksYvNFUM9CwUx9bo9Z3
gbgINEYe/Y3XeKWOOm+aPmgEQk8YZ2eL5+hjeO8bE8V875bT9WiQuBQKSpUf9qp7jOhiFHcl8lMz
dgxGViG36Bkukq8Ei/mxlWZefu5zOyhQXhTlT+ZtCjOxK5dcK9YbBVNvy3mLLYIRL8ylh9CpW7MG
4q1ISSna4LzKWJq6x8bQQGVP9vrstZbxaI/z0sRzQQZvMneG9wNNvCvPOEDy4WJSROGSZWMxEd9o
uS3BXjYCBEiH0cUs0CCMpriy7myceDkSe9nO4dqOCzCv06Mty6cVhtRCbOHB3BGHFxopjpYDyXT9
ngSdarLjllmwHlOJgCcaMb604ZCn9AlujqbuLPI0PTK8obLiyS5qZK+5LL4MO7EKiSRso7nLUPA9
13xRVUiYJR6SYBnIbypnhEchCXDFEAXzJbts38c1i8qsG98yrV0vWXE9Otd6Q8SBcB/PbIQRJyDV
E+Mwiqdx0DHRdH4Z4eHTM4xOP2SHy/ijj3JU0oqMTfZ5JCqlbupB2VZEfEPNlYMaYs2w5nS5xTVU
VEm/WorZB1lgzZELuWLEOsCegkJTFiO3brufUJHZXoRkv/jZl0buJ3zpWBJRUmaYslvi3OCSBrb2
BfMTkpQsgMvfZnP8oTZmA6Pi2zsj9LbVeSBkB9JtSV2+SCswEXGXNCPfNVIDP6LxnAeiGxa0ErjP
gPttBPUDVhKdcey5rXfRgUO7h/ZGOif8JML3COQUF9HYyO6zL0o0dbljrTOSjwvnD5OBeXWubXHN
hjKzMFQzufz1oLL6S0DUIOfPmXbWLkGJDtOZo4vQMYQiHsGRMMZPl3CZDlF11n1P9Z61HGuNsq7y
1Q/2CCbOFCdKR5sAl6V2Hzus1y+7nC8iK7r176Vs9bUMJgK1CIohSMb2HcPmJGiW+zlQSHEUJv3v
zC3Y1XEBTuijMkVUSR7PQETl2ujiBULvEtw1YK2KA2dcqtBZMvet8VrxY8NftXJpBNKUM9nqQOcN
FBAkTW3Hrr/85UV73VdJrpMfKvNSlozWZlqQP8vG7uUz7QUl/mhZSd3x6eJOxOKeR44/G59JRSNs
S41W5TCuQbVfjE5oEnOKBh8HK678NLkDO6/p4xWJCL0qv8xMMZgjsiwvQYYpYDxZRYqHsaDDOE21
261RjwAKSQ2dw09/tonjEYuLJ2ME4M0i19ynz0PjNDB7BilcCM1t/VrbO463BiueG3ulNTyXHLRW
4pvl/JyuWppJ6rp4XfydfU5Qo765RXr5OMRYuHwMdbF9L80VqdRomApbiwxqJHd4DdcA9rzoxgPB
o8XbgFZ0jxw+qbMesPFGbKzexxpZm0a9P+W3/dRsMhKD3J82kZGuIxbL/95OOVJfLOpD5FXT0EZT
6RG4VK8p6ztdxAuKkA2lngMVVVgVdn53LFqmqaYDLn3MZODYNz2Zi1/mngfy2GpT/NxpFPJkdPzm
/7B3Xr1xK2ne/0QcMFaRtx2lVrQs2ZJvCFu2mXOuT78/es7uqiltNzzv7TvADA5wMKquYoUn/IOJ
fGSbdXuI8YYBCG6woHtyV1jbYrDsaw+dBF7vWsfyvAwdzDyxLkyfPADOam9pgfOcdC0wJ6TLwnBX
0J1yEHVK0by0AuVOoEjleJ+CPc7XSWZXr3Q7VbsptbFE32i0zN+AgkBOjzXglq0YfAefmjjurzvD
iT0QqZlzcAbsDFdhZXntFYwr94rN3kcbQ8QAYHoF3h3pyqT1tk5qxb99l64ikJPc3xYRFDoQawRD
OsJacjsZU/ZFWG5n3EdTrCXBBUT3uvrdVpE2PVGht6Z4TWCko2kaa68qM9rCWSmr7YeNIuwf9mU2
2T2bLwLQdlvAiBpu+lx3y1tam34CxrMDvYqKpTkgyDL01gqi0/AcRvQYtkADQjQPizpHhaV2LZrk
CccOXbdKJ0gY4ISskyiR0SdXqwkYZzrpzL8xplmI2QeDalpB+CqD3v0F/IDnKBiL0NhrVUYzuZW5
j+wFSeaLzS8NaHPnSr+xKhBXB/oRkd2sJy9ItXViNqSBmySgz3PVeAqE03pWs7pWlP6IxtM46z34
spFmi01sOGh6cp36rrdNRDT96M1xVitrO/WtrQN7pu9Y5T4hu6FjHyWVdkM/03Eh4Q5+vebWdgwE
iw2eeFDNbgv7DJf7LtrrcWq0X1unBxVmRrbfIEQX1sZzgnYyHJwUm7Q9MJ4suOv73houNFtxURPe
w36tO0cgKjpG/XAQXsE1jum3GA52U9X5XsK04N5BIjblQvW9xxYNwugZ0YPpGUl509v7A1p0hzHX
9FcPqbcKSTt9GC6EDzJn3aRO3QN5ACzq7GOFcCfKSroR7mYFw2LbtONkfKIu2ctbE/0OD7aUxgWi
t7WtoZXVo+QPTsiwH+JMB4QJsj6TGawhu/llBkkOIKQmxEHPGpz/ITaUQSae8y7f2cmIbeqsEud8
hggS6197VTc2HGDNSYCsJciCXLrEheIl0vksGzWQh6N+zKm4wbqLi7ftrKb+7lVDa24pPiGVlYgc
y8XUzO3gvk6nENS0UB1KpYhzuCuvAwa41YcckEusTI0gMkuMYJ1raNje61ZTAJcRRt2wkGOCaGta
5iDv4mkCVSK5cl66zk8zmAnF1D2MozZkNyNPf3eHAY9GKpNpBcRPsHKfc71WD9Ar3fuxgxi+z4CR
vDqZVN3BQf87/VTE1vBVn1KIiF3otd7F1GStcdPpRa9vKzkqnjmnDYYXc5hshPt7s8B8NOsqFB7B
rhkPbRLl37LCjIy9CSbstxHBqTvYiqToFrQR+EDJh9QPEnESWIF1HRh3PUqJ6hIdXdDIHGR0A1eI
gKZGuhl1tyI01Lw0IwdAFGDjhjrvIQwA+6dlJVp1qNBpAlveqQGYRKG0SIPdZ8NVC3VU9h6DieLb
rbDqFjqP1sx9lALB7q0xuKFzh0aQEVyBDABtl0aUw9d2B+bVXfn0G4hrdEh2/SpSWecfLAoqNiAO
nfcQRET/w8blZQXdx/2C2Br+k9Al+yfLqavus4NWTraGexH+Kn3S5J3yqubV1FyNRDuf1CF1Iy2B
U9Gpz0XZl6jpxmHwq9VtIDy2lqXWz6wpev9LPcTZ81SFYbRRKipvvEiZAUIwCWKtCYiJbm1TM/jp
Tu0YX2Z6Hv02G1Vp6zwsneLZLJB42aCxK/OrIqu1F+i+sXc5VgVy+Y4qs54EJOrEVY4e+ywQ3CVP
do5+yjqBT1XfU2kMn7AbD4qDgYhvcokHVawhcNu7X6tcVV/70m97dCSAdqxaR68gork2wEyUOoH6
B7o9DjD5BqJNAdgaiBp3U3bX4siTgqIoB2MNPpDUAUXW8TrNuDhWYZyiS5LypDC3JuklkX1hPIUZ
dwFE+ygBVRzwwIfI87Q3NsorOTjdNo/uda/OzQOov7a57jUyECC9KNUF1yW62j+QUoILb7YlwDWU
zYHpBFkJrqM1pcp3BfTuTxlJAkB5WdA6tyMVO2vaE1m87oFxaduqQoSMOk+PxHFTVLZ5k+ThZFxF
ARnqK0FZwmmpXDdY133ZA1sxnPy+S6HErCFYC9I3JTq0S7qpzl+bOhD3QqA6u4/xNgE/U5vGb4ot
0Icqt2nrPSx7OMCxAI63UR2i7VuLt7XlDrCQQyLAJ6nmETantdbnfb8JLb/SLii8qRAJJ4KUVTAN
fbxxpa9jVUO6eT+ZRa2u6VjpNbqvGsIxLxLG2OMEETa+6AONjGriqIL3n6AbHmSAlS5SO2WAsC+G
ltDISAaAcJcBZLPRRGhoI+NgoOBHz/1b0yJBvKo1gonVCFr3yxDG6kVQRn0e+hQNAFfGBsVOfeKA
aUGsYeMCYy1al22i0vsJzhknwEJmHsCNXVBpCIVa2UkceGsWHSKKrwlI+SlFCv0yIHWyVmNbua+F
B29nFVRZcGNGYP9XjZ8b07arzDa+wM/FufdrTX7zVeg/QJb0/Ss7BDG2QZ043qtQA2ZudwknL7ES
F0NtrWzyfU3CfvBsc2wPTdKG91GP58/K6XN1CAOv1DahgMoAk3MkRy5Za3uVpQ01vLFT9SO0kILA
q8p1SHGiab4h9Ot8JmxRn/0sUfxwYwQGa3oNMr9uPPTfS7sc4XABJdwAGgZ21GdRc2lUqZ2ulcEh
2hp+gbCT1PQXi/oxkaPp0MAq+xFUPcIa/KFo6lsB6oMFunbrtBnQ263iemW6k3Fv4Tfv4iiMwzAK
IlX5eagKF7uBMLsbc/osqxqZ+mdvsvSR/T3mFa2KsGkQDvPlfWnFYO5HC/GCupKgposQwdc8FZR9
c0TLb5IOQdI1OojU8WQuxG2U+q2z70UWwjSPO/CLDaKjztoTdX0/OD2v+FjpMSKko/Y7ChC4hjRr
Bdq2cCfkWIREdxauoo4uX+zSbbr0a911tk6IbC0sNaoChCoB5ZimNMpxTfLkDQeODzpM/HFulia3
ZbSmwmRfO11Dsxr6PkBCvZ7KeuUK9B2AJXohyUMVxLN+aI6kohBeCLIkHL4ZmWWE6yovggtbFSJc
Q023Pxe+kMCL0byFGGDzcYl4KkCGGpdenKu8hQPgU2mYpZ1/xb3dvELWBJKbdWH0Gy+8idK0MWRP
bemNL1WoZ3delY7lDjZ2ezeas8sO71PzK68t7aXvhgrDkSIGOZ0iCfapoMf05JQzZV0zMlQoarNT
5ar1tI7rQQwIktvpEE5XgBqL55Yyq76JQKoeosTH3qJPfaI00/fd12qwYYchk6uuRFW5yQo+oHfA
H93R4FzNsVKbq8ne8mATdyir854pz1Gudb0m/SYaEMUkrLkBKVvULtyhBDOOdRrUxWszJTnQubJA
wsUd/WqCcUF9ayWFqAy+5dSXK9Cb+Y90KLxLz7b7eC1cruu1lSLbuEVTLv80RXpWc7oLgmSsedto
g4Iw0bPeQY6BOcK9evCKPvtsSooWHYhNuIR6KB8R1hkeu87MplWNkvIWiKBubJBMIjW02sxDYAqZ
n59YrfobrZIDYV8RfA8xpSDMbyBhGplvblNkjw+iRmi2gqXYwfLSLBwECs+H14yNwVdJMAe9CerJ
Xea63ktL2eF36Q/NBVRlq9tSToYrauqwdeeEcmuGu0AI4LuWVw53BWnYowr79I7imn/dYq/kQIBK
+2+mTaEICf8qOyhA4z8dHZv0LcL6VnFlxyWXjCpihTh5q1+BwzButEEv27WmpeqnFrocIuqyzXOg
xu6l6NCEX43ANr97yYjeiVlLWiCI/MfX5PApCA7KysEKdtzgrmNPNd+RNbM5tNIaf0M9Q5U7j7vx
aQQ6bsNsIphY60r3fthtz8Hj3NXleuSKVBtEgItvthalam0MvtXDgglDgwtwkJ+tjsyVV63sbjIt
VICHU4KJld6jHEUo7SL30rVFhexrkxNJ93X2E919+QUVPg/URj9lj5He5E9mSxEDzbcxo1k/jRLB
NZQw+vXoN1m4ye0Wsa04ifzbdqobNLTLCG3TMM29bx4iwpKSkE8RwwJa/4AwYfkjIH4qVxQ55tqE
Fue/lFWPT1jB1s/OMOacTDv8RXGSK86nCQraxrPr61hX+WtGjz1fgW2HMwO53LqEMBtXWw+Ru6c4
bDp9rRemfLCDmOQ3Uj76GIj5cBoD3U2NHTpA8EtqMcwyKu5glduyMhyCXzzakJcvbfvnFJitWkt8
SH4qahyc1UECoU7KOOA1d8Mc95I6tDhK2J6/SluMJr+vL25k6hj4ElC71zazQDNSAaYRFTsINSCn
NATH6m2MZjkRTsJbrgnERLZKmP39UBlERcicIyzR1pn3SSIH8KT0srJXHCL/B+pQLawMAuGOXha2
BCvHtHXoXrnzYptzUMZz1oGNAlDvrAYAjw0iSzON/Usxam67dknPUOsqbJSnqm4+s5ZNAW9rGJ2v
tgPkSBxYuiHSVwXFA+aMMnu2SVnEdhWhjzOtYaibkLQyHy7biBAEcOMe/SIoSLrfXaAcbzZr1yYd
ueH2R7PldLvzXVMVxIYElgAGzRPIiS1gCZ1E1wZhiHSrqXTaSgo3F6OIvvzlIPTVATuaNBcFWCfX
Ou6ta4mo4bxBaZbxYF4MTp3ewfFu/xJhIcEiGBKsKDA+clBjRr+9QcTE3GcAZpJ0a1ZaeRNLw39A
w/GcoecSkkB/GEQsDWiXHWjb+qILHaOvG3Y0bDZFEfkXhZZRuGwbdH31PN+cXrb3QwEVACyqc0O5
whYL1IvWqEmIsXM2GrTHtV2V9HMDWmJjn/5tb93VTaQZ+DimadGdXg7FvhVTy3Q3mh9ScAlrlD7r
yiA+Pj2l5Xabx7GBBIMYII+X5gKfkk4YUHh+hLrjYFkXDhyjdQG94cxOeN/Dt2xwNh5QLGBDCLsd
74Ryamh4gvfZUFG2HjjRkndbM7NdEobJtw5BPQqmOF/+5VmaoVjA9z3TNQ1Qy0sj+zh1DYTmKEzk
oih3pOfGZeWU4RmAwvslBMjmcZbov4PjFIsljGJuGQn5fBOi43hwIlxsQHj8LaTjD6xsRqlYHmcX
VMzxEjpjEpqpF9so5rsOqZzer6GMjPvT22E+LG9hD4wCBhCqFRB04OLm4mKIWqLmri2tjUCtlUq4
b+wib4JvbgXOJtOj6v70eB+snceqgSa3BfyPJdzWGSpnoMSFfEFqdLta8/oHienZr9OjvN9+NlAn
MHkeYG9u1/lXvLmI8DjNiDEYhazBvIscae07p2oeMQvQ7lVCayF0XeKC06O+vy1mEClXhQTADAZn
sZZep7ygT0ML4Iqh0AWjJIdWGhTSvpz+PdT/p3S8oXTMXgD/N6ti+9p9/1nUb2kY8//hH1KFdP41
Xz8zUAk8LbB5zug/pArP/BcPyPzccjXB2Jn/1X+TKv4F5ghaAK8Y0Hdr9jD/b06F8y8diSkuNFgY
Lp6lCwLFKUKFMUOJ3pw5w4W/x6+CfQDGlz8276M3u1PDVCTENGAWsCh2cA4f6aqt6+x37tgX6ehd
4snUoWKTf0nltSv7LdnQqh2Ly0rr9mOF3ZVZb7FcvHyzfPf/Hv8tLWJxE/CruAgsy/AIx0GnLQFQ
aQFUA7kNbwtuoVz3YwKBs6H50gAz2kaCJOf0eO67ZeAh52Xw5pXg1TMXF5yv7LjnPIltpNKGDFHk
TnbbCiVwdkECjDa9ZdeoNqKk1awF0PVwRZVd+9wYQHpAEDSwecegSm87NUWYRgQ+GYHeOU1MmNho
n4wqbL9WCXrDWywOSUctiv3E5iQXzyXyelSX+3BmarbIDHdyDPbYTkzlfN8O8eecBoqxzUxHIcBR
RJW/m2dCFxsVOAOdPRSR9mLQ0RPC9SByD1Y1f800zpOeKqjZPiC8Jo11gcDCrhyN3tlHyg3QRpxi
Z5NqXWpTuw+7HYpzulgVpSUOVZHmwz6qnMpZjYgDfQ0QkEZCwg4NscljqIjYFQ3dS2ULJJJjBHx2
yM2CDSsMM202YQmZF81FG6ha7kBIA2+EINbaC4IKnJiRKUSG+yKnjxgCnoYWPqlX16/gZXt+UyEY
F5QOmrzQT+lL0SFINnkwTHcNfbVyK+iek/8g/IPMgJYWUKpdmbXboPbwfMtDDSXfTtMciL166jxh
iQm/bixc8QWXoNxeD2gmtheBjsm7oZm9OrOb5oDi6EwRDnqGawFLJPzkaVmcKXqh6YiBJLRkq7nE
mdq7FbTfStQMwE+tfeohl60WAyBI044+tE4O9s+l/H/C6d9vaMMg5oBgwaEmOl1Ei40ZlCRiwtgi
noo8RTpneWvVu2Z8UDJP2Cl0URzaOiDuVqOk6rE7faSM+YV5swoOqPcZcyo9Z47yoJQdr4JqJq2G
gq+jezNYj11SNfdkjsNm6rL6GpBBfonseb7zjQhtfT9yrxEhHcj20LxXaQiTs8cx8/RvWj74cs48
YJs6UNgMw3Tma+fNZSc1UUaTHhsbeLjpDckuHSRH1E//wSgCOhyxHymOvXjwgzEw47iLDDqpuGtO
UY5Lja+s7elR3pGjpGMJg22GRZogblqaP4PbaP3CZzJlkbj3Xu86D6Sv9i8DxchOufatN3nPXM2w
Se2gWaPdHJ65pRd7zFn+gsVEIaYhqzHSIhxG4zcavKDimrYHi6dWhajAbQRoEsfVlN+dnvrifL0b
d/FmwWcu7CgigezDbjioUmj45dnfqhBc56otq3JHEWH6OeUiCtezWeGZuHHxOv0ZH8C7bnjQXCwO
+vE2Qm0CsJqtzapdVbDz7Qy3hdDp7uXYpAco/+LH6fn+yVWPjhKfGp6URxPEYEu5c4j5Zt9G5JU+
+q76xvTQntXcUG4avTSf0NLV16akM+agEP4JzSW8GQxn/DWJTH6mrTW2Z6629yfI8kxElU2HoITp
L06QSRe+yzntm3pI5Q+70Oq70ABYcHrCy5CZjcUJxfhXsrxgj+YN8Ga+A27FFl1DY0MFOn5svUld
5skoH50QnsSEwwfPZZj6N6dHfT83m4DKJBNAS4FUZDEqcnC4ec5QOArQvLNhl2xVH/Vn5jZvzuNv
CQIf4JQH+Yj/tedD9WZuBVZFE59T39iyCXdjNlZ7yrz1NXah6cvpCb3fpxQkPJI2HiKIZXIR1Cja
DRasIdprYT/c5N5QfMG9soMGrtnYMATx9enxPpqaBL4HY5IXEN7v8dQ0GPw5WDp8OKOi2ju9BrEB
XaVNN2bhmaH+8GLfLCPXMpeeCZMLLVoC6yVJL5SiLvUkENu2aujlB0aOZqhDT/gH1uFVvy6EiSCX
gSATFmwYrV2YelPkmymoyuk6k6XebtugGu8HWoDdNinpTN+METKXq2CYNX7/amX4tUTWglqKS5XD
k0siThe0tqyLGGul1EeuFk4OZch43OlWfo4+YM7v6vHKMNZMkp7Lx1xSiw1mqE51OY572050+rdB
jfEMV3SapzrvPEzHUQHCAD0JU2sfjSNiYkng2geDYty0dinXILEI2A8YaqS87xmga3dnJz7FzQwd
qcemSVG2FUVj2hslHR9Va2OitPHX60XYRI0L2x9vzgWOd1KSeCPN5chCRsJyr80Uuw+UzaYrDM66
h9NDLe6a+dNwmxHbQ8gSLg2L46HyCuPlWvA823Do9spA1wfr14bAMq6brYGe6yOuo92n06MuvI2c
P8PCMJsfbopTBGLHwxZo7rEVM+QbQfs+IK3n52uKHfWXTAGcWXciTi7b2uhBwEobU4hkxFCrzUxj
hlcC/AUCTDOBgnCNar/lK3GIMNUr9uglRXunRsJv3TdelB+MwUydq5qXI0M/LCteU9zVAe22Pfqv
iRGjNHd6aotr9M/MBPQ/Ph4sNmrQxzODOzs0g06+YtZBe4Pph7cBVhOeGWW+Sxa7nD9NEZlSKAn0
n+jozTVKNwoDpdEF84l50rXoO/GzELGAO9y6iMuhrgnzZVDXeWd7jx0OTGceiw/GxzDUMaA6QiW1
3UUMAujKbIrY4R4N8uu6tq5K0z6EsrrFH+9X1tnYLbvyC8/l6+nVXdzp8+rCdaIERy9Y0nhbnIwq
18wop2q1zUqr3yaqbi51RADwvqiibQvR4K/XmarpTEn2uEwgJS32KWhK4QVaYW4xlamvvQK7Xhtp
6suEhBoJKXg/+N6Y2t72ZjefyBbhmYhjGfwwY4oAnBKbPMJ1IZUe7yeIJXZkyooZh4P/WcrMRf5r
oD5NsttCnSgM2VOPEMaA0kkC9YLWVNR5KwGj4akCtzqsT3+C9xucKo5ky1EPYHGWtGiaUiCgazT1
+LcgaKr8t4UfyJlB/kzrfzc44R7MQ2oyks6FDr93yc6XjtY2eQkuWE9iFBnpPjmvZRPin+VSObR3
Gdf8fZQbDllkizjNpklAM+0HPQ9/C4CvL9LALH0lu1GVyN7R78FJXjZXoaeiZmdBmDEp5hQGkmyh
Sr82SaKyiyBxgZzXsTfke9W006/TK/en5r2YFJ0LvqLAANAz7MVugr5ZlHlkg3hLs10TmES0MU66
RpeJV4Xlmr5SRqp9i2h+gvHvq27fFvE4s4aggTcKowE7yp1PNnpIT6d/2nHswnJb1Jo8qi7zj7PF
suWBd5Nwp6SWwImiatO3LjQqk1rOJzxZnS9/OZYNMUAYNp02qm/2stjUgXpoaIbIjeSJ3tRukG06
yFvrUYJM+duhyBqEjkUXdzGHZ3EZe6Hd4qXTuRsKS9Z1Mg5ySwmn3zsylWeyokXCzxLOGQqlTESk
kJUA7XB8UFNUWnVVMpYOMF3xq7iPIHZ0mSFfPdTFtq5FManoVbfTO888hLxxK69K9JXVYUELmcE+
kyi++6hzHM/rzhM7p09/qn5vHgkTILtlNJLZa/a0a6DPUdlD2c6tp/6vF/p4qEXsK+1aR/+NoaKw
qLcT5Y01XlTck60KzlwNxxHLvM5UKmGlzl0Flyr/IsAz0XDy/I6WnMr1/r4H7/MFlXvtQaFE9alv
ArSi09w68969P7rzqDy47Fy4SLw+x1+3nvIp9PpYEkIDeUiArkNUs+NLUBXmRZD6KPTKollZ4VRs
RdSE11zpxX0oovpnb9QAsnvP6R9UWpl//5HJbwQ4QerFNNwWdwrm3nGSJ63cDJiK7kq8jzYjFKUd
3Cx9+7enyaImz8JbaLTAhFs8RQO2X/aQCblByF+/sIJG3NBITW71QqZPp4c6fmT+fGSGmgv/8zND
Fel4uZVRYlDrzUM1ED+dFCSWDtT3zK49ruD8MwpVpDnyRedgOYrQnLq0LV/SGpWAJ0yA+C9WEyAh
lsUIcPam192JIldXbu83Z7bx4mH/9+Dmn8W0gdo47mKKDRxlcBKdRIvN6g6U1Dtk8Sr7TmQ+7Nos
9PaB6zhfqG+ku0xW6SUpQPQ9kENVnVmG42Dun19CaxjLGkntYdkE0bF+BK6WSwrWU3rTKD95bUQ1
3mZAGC+sXJ92sjDLJzno3WPZdPkZwvwHBxqJIc4Ud/6fF//4Wyd4tcS49oqN52jjVabp1he4yv4u
7tpHov9u5+BL+nx6f304ZQc4gWnwAL17iUUuJs0dM7kZCyBNiWdSvCMLvoSip/3geZ2ulG1kX4YG
+7c4E+Pj6eE/uJldakhilsCgGisWdxhYuiT2xkpufNeodpBGu/sxS/yb1jS7n6eH+qOccxR0zGCT
N2Mtrma9LIbaTbEK6B0gd+TizgENQkzHtK66mgRMTJngZumTGH1y5OAjVD4mL5hdi5sumcL/4A6h
QMLZpkkgaRAcf+zJngKY6ew1faqGTQsdkYNd/CYY+juhm3929ZuRlhejFqDfrjFSnnrT2qfits0N
1GJT2HibM2s8/633a/y/s1rEGSnoKTQzGrkxSjHcKZEF23HKzLsQpmIpqnjrwr1ap5XEHq2JrP6m
xpQxTcW5tPDDfTUnDBQpKfD/0cl58+KjS4Sqb8KcrX6qNwpHbaiFrbUbjcg9M+ePhrIsCvzot1Bm
WcJKQr9BX7Lh+rIg8e/TunV2ZjVauDXF5xAsx0nfv78k+wXxO/sPKmuxg3FHwiweYcnNkNNnBDWe
f/P0uruyPTvbqUi2h9Of0/7ga/L2cCEi3yHk8kkNpo78oCv4mhVSLh3tqTV07fHMA/DRFWTR3hUU
lWgSLUsg6CxkZmUwilJGc0C2Vbu1sJBdaXptgVxOgrXXRtZNZlv5rTUg03l6kh/dum+HX2zZEYll
Wffzpe9QwE/xQd8hH5HtIWShD0y8jNiuGe9PD/rhyoKlpOHvUnxdVrYRz9BRuuLeG3Io40gNpJeg
iZMzo3y4NWHEEfYS+FP6Pb5jQKlmpS2ZWpzq2Kvmo7PHuAadAniTp+fz4eXKmaI+QNmcKudiqARx
CpGQ52wSL2WHaBVlEBG14wVy9MjzRdN2NPtip+yLNunK58qR6jtddX3alhR2z+yoD8+JtOkbmDqz
Xp7+0q5lWzesLsB0E8JZXd3YmeXdNLGFtvXQdpenZ//h13wz3iLj0UPctej6M3m4xeuqDWwkKCzv
zBp/NAo1QkH1GOIYD/7x1/QzmDCWzt3aYETzYNTIZWhDqP8Hc3k7yryn3tycbT5kM5WNMy9UuO+C
Qu6aUkXb0yv20ZknULfmrjTqNu9iPriHeKxy5qO0qg8QkCNcOlCgf+kn+miYSUcVxTty5pUEcGjs
U7PvzvyEDw7HLHcogRxyP7rLpBAYm+X3We5uxiHorrqwUzsf5ssasLn95fRsP7hiUA0C2GM7yHy9
a8ILHUrHqKG5MZpB/kLZFRo5JaOmKcpvWCTquxQLrd3pMT/YLYzpIMOFXhHJ4fyb3nzHZpzAyk+M
iV2T2oRxbBx0BxD5fzAKWFQsYgmXaakfjyJ7odRUp+6mawC6umbx28JK7czG/3D5wA7wH5AUvLHH
g6SN1U241ZJTW9nsd6O7yRbZNvmiZGfeUV5OPg2xYZ0Z9cMFpPI2Yx4tk0TveFQicVwvekbFdSi5
odxqXyXh2ZauyV9ZBEzgAXWSaaIUMuvF1dEgB9BlmsHVMYzJPulk/bUdQbFj66Tg87V4fipL7eFX
IR+jD+Y+Kc3pssEy0VlpVXWuJPXhUjvYv4KQne+YxVL3cGgK8Lekm2EOJ2GI8nFnDWa1T4Gmc3Vn
w81kw8Q/s9YfXAczKvJ/hp1X6c1mDaNQagRNcuNMQ7M1y97/pbRSbiHaVxsk5mP8iq3aWw0u1qrQ
CKMz439QswKWSXkInS06pZzU4x8QoVnSpkXgbup8TL7wwHXZGlFwNDhSt5Hf3d4ZfqpGwLkKWh2/
AxjO36GiYDnTZpiqbkvlBDolLklH5vQJMz5cGyoblHgMQqTlY9aKNrRGFLo2xK8gSLqZrWK2qQbX
t3Nhn2nG89jZ+7jBkBiKAzZATgcnqBPToxps+1dT+y9Spv4aOxD7EppovNMjN76LRIQNF/Sg/kyJ
6KODQ6+OtgRX14xVOF7LyUk1NwPZuwH2gspUIMNLfSaknF6Xj3aq51JpBB5AcrNU5qvCvKL1GfPF
YB9j2zto48qT/rAzrABHoXyCPhwUmnLOjPv+2QDGCzoZLNWMJLcWr3COyXaMZ7i7cY0SdzNQPtta
hukubhEuOj3F91UZhrLoK4FQIsNYfvkhLrXOA/m2gTKf3TdDZ8C9Q7dqBLfkWtk2sfT4umt1mX1D
Km48Bx37g+Y+vpvYcuYskMpEAZwsLvehhJ2RuQHiw53f2chFVMmvROuIoYAd2rf4PHvoznS6uHYg
TaqtaIfPmp7RM22sBr88O0eubIseEtpxNrb3w8rUMvytGlFO9dp32jjA2ri3v0dqhMWAL47f7ngh
zVt3CpJ4ZcqoHraB1OsHQnPc1yhMfm+CXoN7hTtGscvyprZXRYbxXd4iT3YmQni/kWfFTEp9s1Ds
rGJ4vJE92s1mHpNuJU404Kwr44eaKudf1y0ZZQZocFZ4tJZxSNk5kRN4CbW3uqOpk2PL5qj+F7IB
4xmwxEf7yWQ2XG9zW3ZZunXBGyJ6xUiAV8tLGVvmk94pa2eVNUU+DYms3+bUbgcMHc71BD5cSrxD
YKxgyUFEcryU2C7amIdQNSapM4rVgGDVlnc12lv6JJ/RJKr2UpQl5iiyQfyJp7CmX33FpYaAGhRH
9FP8Tw68w0+nj9gHecuc3pIlzBAu/mFRgIKjwxuX9hSg8PnFcQom12cBLvSRPpB9OzolMiAqMdLX
KbA0RMZbFxSlcjmEawQoggrebTf9dR2Q34TgOKkwBStay8eLhd5P6Alvkht2ZXGbxq2P/VGvfho2
XvFjpVSKyllwDkrz0cWGO8gfbCTqgEusdW3iAdrDI9igAjGsA9OBOVfLn8aIWMSZRZ8ncHSxOIQW
pmArEBQDD11MsPaNxvOodG4qWIIHF+DyqoRe/sB1011HLmQWPMEH81vaIr6PJGC3L3LXphaMWayp
svLVhbH4sxxN/V5oiDysUni6Zy7fd8/u/BvZGOCiOCs4Fhx/BD8ItBDBCn6jk473HcoIr37t+9+b
RKB/2eRRqO9LEY6/O37a82SqZn96ld4dmcUPWIRi9ZAj3GHnqJh1Kbjz0HtSfXiuCvnuSpgHIQEj
sEZbH7jG8SzjVqISxjuD7JmG75I4JKk1+01b17XTX7W28+A09Zn44MOvDxyWnIu6El3W4zGHCtES
McuXuHDm89UQZAHXnqjJZqt9hKv48+mFXCBkKZvNk4SQRJRNFgZJ73hARwPKKDWJprze+XhawSKK
Gw8hACRp699jn1U/chysQPmhgTJVAAoFpi6nf8S70zX/BgKGGa5hSjbU8W8Y2Wdh4BTaJgIui4Qe
opIozTi3XdmVn08P9eHGeTPUIv6ixxmAl2Hj5PloH2IZPqAtlV6cHuSjj4gdqOC/f5B+i0Emafdj
oOHracJ89Le5KhVqfpWr7/2s0b+OQN5/nx7xXcBHNssqeXxNcJPwGo5XUGsm3LrDyqOa5DdXhptO
N8g5pp/SMYA1rLo43eUKFu3/26iLqyrxW+hTU+3BOfaKHbw08dusZrp8g7QdQsvltTYhXnR60Pdf
kNcFdODMFJrFoReLWyVKiTE0/Y0dR/LK1pHLMtB1vzw9yvuzzyhAUwhx0GhnnOMFnXWBXGX2/ib1
MLLDyxUAfmjTsY0GJdBamJCNzJIJdbUiTqMz++d9xuXMowsw+NTOdULM49ETeOhjWjj+ZvLM+LaZ
06x1n7fVI17N10jzG+s8rcrLqQnlZ1kl3ndSNH0n6OUfJlQZL+3KTc/Eex8tCKEebCtoATNq8vgn
lZET1TmGjJsYJQYgf0VyMSI+/cWvjdbHNbZAGzgXCHnmporP3Q/W+/0NAcujYoPKuLDeYUMHI5vg
avTBNrSQnQtmUNsazTXVbWNZ6jrZP9FPIUvnLg6MsVmRnY5wRqIBT0DEo0RM8KTV6Ow7lXD2aNdG
OGVYevoVuEv4lQbsfeFbCKSWNH/sbdiEaOOEiZXnaw+9FdrKBeJO2/9i7zyW5EayLPor8wMogxZb
IARSkkkmyWRtYEkF4XBo4cDXz0F2TRUZzciw7vVs2GasrkJAOfy9d++5EATtp2wcg+yorJrYp6Du
u7fwoQAjVJoxP9jOpL8ZYRTneOVlN0La01jRQEqUYtf2/uSS9iwQTsPFRZPU4LrUQ+BH1jdsF+pH
hQz/NlhFD+DN64pPatgSSSumvPTZ1Wq/t5ql/tghgeF8gG5+dISn3yUTefVhW8I+DVvL4c8qWRlm
LZVXllGF8v3rOiii/Bx30IYQQ5BL4Cc4VnXt6dM0hEPSQYc06rlRNMMxmQeybHGwruA6wwx+SHqr
OeZi7ACHtF9IMUrTnUvK7xVSlfGTQi1d7HGkAr9yG7/OHrQZ/730C+E/CiCLghzkGahTRC/Jn4CY
+lqst2mABqMaO4LNQct1nvnBYFZEYeRxfrLd+cgFoNI6skk+5KnFiIMAzPrRABjqG8fRG0rJYHDu
6rCyMhiodiLnck/2WGBFpCYLd+e4I7y8tMyYlGit7j0PCitzNzH8igpooiWoEWiSuGkIHYR/LEhV
k46i7gcEJ/rI8HL1fQLq+9AwkP6ezcLbohqlXhKcDJF252NlWD8C3U3nA2y3RMS9a4PhWVd9aEKl
GAztGkNzc0LZfLZt7dJP742+opVjEDra7ZreoWo1RQuFpgROtu49zGrg8LQU4A1NbuA3zQsIJ3iB
4uSpgRpo2Fg5BNQWoXoB6OBc6d7SaQGrAzQtAeX8gtspXtA7lQUe0X8B8pQvcJ6sJvSta5jh1C/c
nmZD+DAOgOazbGCf9oXxY2y4nwk1Yw+JZqMAJS9EIM2R4ml54QRNnVm+YXvpPwwbRghRAkShta0b
2p1mZbxdXphDoB868rutjUXUJnUP7O2FUWQgJgDlDKtSEJ+6cYwCR+mfzQ1uRKcHzpFj0tGJ1tTt
rvJO16cQSond7dgfqS8MnKdn64WaxDQQsyE0ZGhKuCFWkppT/T2DT/NP54W7VLwwmJZx7R6J04PM
RBMVQKwAn+7uzDGHCDM2C7gs2iX598FKlmu4vUCe+jLP3ib2hn6yDIDF4gUI1fPV98PayVS301+g
UWzMCsbkKWrwlilheuv3tnqnbaypdaNOOb03ZDHJhjgZSTDFpJ34BARnG6jK1oqNOVd53teZnGuL
52+jWmkvhCu0gZAwfDCxfiSZZ670xTOIWKNuQcdaKsv+3r4ws8DSwM9KYe4CTnzhapXUdFbomaom
y7YT1efWbKrPYGasj/0LmUtvOyhd3gbs8l/YXcsLxyt4YXpJORMZNeSiGiI6jXC/6sFhT9ZZ2XEu
rPnRVcKMeyfT8HNC3Qqb9XoUZf5FLYjJwDWVxVMGs2YJYZB3LMCO032RE4yxFM28EQ2+OzwZQ+ka
set4i7ctDEBxgAdlH6C6uR/MYhT9AfaZ6nfLnEv1ma6ZpXaTsh2xX/LMfFB5MinQeRq4xCC39PFr
3rUlyN0FQTUQybz3YLIt2nCV2MQnH4C6FcRh9Iphd9BvKBZzIYkjajQESnsCAEV+wCkFZFEflH4N
i0EvQ5f2uUbfWeh/NrZYx3gh5dGAM6yBIvINqhzQbJO+7LzeBkymRnBHoZub2CkqPPMujLTBg5Xb
px9t8lD7cO1hSUfNROQx+bO6BmilcEv9qgZemMIIRlIVC+nNJEy6xcbfK8QYG6VrfTS1aUyOTe12
8qr3JuDIOnKnIESFlfAnsZ3eYdQTmd+YrtKOWdbrP8xucxbaShfjbels6d9+wY46Gnug3R/EoPXV
W0LRhIhL16OBnA+2gTgNiT80shHdMKa4LVvVryrrk7AbJsAzpZAeF4ao8w8Wblj5bRDFPO/IXCPj
Xbp9c2OM0FlTN3c/6G2wPtnsQK09K6i9hrmV5J+gMGLtLWY8EvdiwMO0hydXFV8SgIctgSX4qlEk
BAxG9bGkV2sZhDfCTR4B8nqZ9jxpfSDpw9Ca2JUAJdVuJdb9T/R+6n4lbVS849GeiWVIG4Nfmmtf
O9sexytrTOpnnVmJiLAcA+4Z3CRl7YBvuVrX+VjyEagrbTBYeIPZPswIfJw9IkzUBKLrBrF3Fnf5
lMvB+KhZCYjXNBesExr7kGc/hzAIS6czwwp6G4Axe7AfUzfRnlqyNyjZLUU9oPWTBfSdLimQok5k
n8BxwvisBWAjiYzI3LX1ZPzQ2mn4Plvr8hnj9MyLB7H9xksAN7FBWSBzBKsN+CjT9OZm7egkHyrg
8emx9PLyynF67pmqKvstjZTyT9PLzHvSWk21W5a6Hj5YXZHfAfayul1Qr+19z/8rCRnONu5eNzPx
JYN5lkV5UUknAi/Kds71i+m7CU9thV2UuLdFozd/jnU3aqHSDTHsp2XAiQy/y7kZqqAfrmCKtcPR
boTmR0ZZmehMRvTKkT0BcuD3rw6B6ZWwH+ysUu+TCr750Wty+L3Tas+AwWfaoGzjxsBjqsBzHeIF
qVu+pKjaQ6qgKtvBViQq1iVc4lkMFTBLq5BaH01clzsNSEUQejXmcTznpAVHbaGuCcYBdG/J79aU
KZCDra3dlVZWiN3K2MaZXWzOOY8QXxt6SNMxG2pxU/pN6xNzOBefa97HIZrAn0OK7ZpxBRdta09k
IvASEvDbP3fLopxoooJ39q7W+NdVbZEM0Wk6NksD+dxzBYtat4hSTSd+byiJiz8Wdaf3X6TyyFPN
ZWnmke3LhLmFCjZrKgWCE0nwzzkff3C5VjFvucKrNt902pjdox2rxE4fPPtdCYKONuNaR6TdcNZS
FGyPySLhUzKbTYk1cKqp7utkrQc0sNoMPEk1VbsHM6NufHIHgFFqCAf2hFGDGGflJ54eLpW3byV5
uJGb5e03m2CRHz58LkiZqSvvCFtFN5x2Eyr8cilcgkMGMKcRZVNnRZ25dgkbIpzYBMPSqAuN1knH
CM8muQfsfFnOAob3w4H5qGvvTBTJIFoDUJUXqpiXscCv3TV8MAxg+HNrIp6qU8GfglJaMm2HJSXD
JkQdQ1xcVzc3wK+DMHEX65qQh+Fg9W5OrMIwv3VWv92pMk/e526tXWm9t8bBmHrv5Bo4NKbz5Kbq
Jgfg4GQda3JNj0VhE0pXQdwEPoB4fZ3hSYoezmjTfni9Tv1N/wajKe5m7DU6lIpTHz25UuucDHqy
23T7RwO46JUNyThqGtu5I/OhiEojKe7ZYGd2pPBw3fejm13QQm3thZOragcU9NRn28U9bRR7ikRt
IkOCnW2WBGnoxfiOtYbteLW0/3lh/suhTupQTRvati7odPSVlsWZMPr3WgpNraKIOJYLRom1aR9t
tsefXr/Sv+k74O/BSgUnhgSvlxL1pzEsBEkwvIMgxtntYAMK0e41mBsXHtDfXknkzFTYqB/9087q
qlfCL4si2GEQk5+k5fk9rDVIpHTdLpp0fn8wymk6gB4QhJMmB+FJ2PvJRqCVosgkqxmSsvN8Ry54
d6GC//f6HcwCzYz/O9L2z3+6eGCHM9Tn3DUGYirOvKSO/WUjBjoeyt20wcyXiezx9Tu2/fyTp5K2
JuoBzKS87C/jjZ8O6oxzkjXlGOwWDIC7xfTELtfvs+bWSAhdeP1Y22P3b8fCgcQYByYYZ/rrCXZV
Wg+9JwMC6k37+xz0zryznAFWqBr0Hdkg1WNWWeUTqE7jqGrH/Pj68X/zdNI6dbaBAaAmZjW/Hn92
E7bdJn1jy5y9j22JtZFYyOlf47j/pxj9RDHaWn3nKUaH7nv1Nfuf45g/V88/s4y2f+0vlpFj/LEZ
l3QwVvhmefa4WX+xjBz7D8Qs9C9pLaLosByeo79YRs4fDBtAYLkuiucNW8Qj9BfMyPwD6QWwL1wO
TFzoCxr/Cc7oXwiPfx5W0uDQrtCZDgwOQvH1by3UwaDnUM0YfdJkElejBv4mWmy/KaiNBNXxQswE
XOLSUWU05+382eoyezzOg6hx1vGRB0FHYbbDkFXrUVPrEvKylaZHB8awfWBeLw55MQxyPzjrHNeD
2ZK60C0+RYZwtTmip+Q+w81m/zx0Wfqm67WaGGHfpsxMGyxRUWKCWQwtA93rblxW7QqBev8j8Hv5
cWpkXpO40QxOvHqJraKpY2uyZ0CW6Ed7IdoIcDNYlahPskS9H1GIXM/91MNLc4PuMxHl2RDh6nUf
2lpZD24qJhnLpS6+CW1p3wlo/Z8DI52AvU5Z+5SaA5TdXk2Fdu9Vs4pnnVQU4Aft8l1CVyeZjW7V
17E2s6cBqsg7WKpy2ckaVuctPHzNigCFrklU9479gUbdJEDlagX74FmT3wwzceVHPR1c/yMNJYNm
C3kP2d43JutxqiT7ydTz6NzpqzNiJZdTSQ3tqnyEIq6BmiJr3AV8LtOUkIEAGVK4SGvkLmYTSTF0
nrT2TvQZUWMDiP3uOFZdHtDTTttrYvXab+i79DzSF6toD523+MCrCiZdoUg6c5OgrvW9HLdOm1H0
/XiNxwtkxkh8lLzOwfel5FqN7YzYB6sMSCZHvKmaqed2mq5siOKriixaSRP7lgXKBGsjqNqv0IB2
T4uu+c+VOdvf3KzqZUjZvXy0Cy39VOrUvqHwK9nuzcZ2RzDAmN+AfgYj+THN3JPARufXvLO91v6e
Vm0l34DPsY1DlmuIFiBnq+LDgNjC3g2qcvi0yQ0Qbo6b/RbqibgzMNdVhAzADDyQMTS67zyv6ais
NVe/wti8NSgV7dOdSxMUAqnXptkjhAKKoTA3llmFbcN7Bhke0W5X6dJmB5yqL2aNcIh9tiJZCXFv
94QGA/pw26F/6qTrP9QZO9+DNa2lfDCQxtAPDupZu7JLe/7RDUmQkxMC+P156JbB5yVILO+GyVGX
hnKh3b4j2BBo1lpWbnKopNQoEfupEYSHKCB5RFjSbTTKbAhAglfJELV9WzbotVOS59a0zp+YmmTf
W/pOSDpdrzFCZIzUv/CzZ8m9supYOWn1gHPeRuPGrIGnSfC873LP3lJjagaY+0ZVPoEHqG6ynQYW
9wc5LsgUjGLYbDqFb/Z4zrPq2TMgX4WzbXXvYVgSzZFZHfQIWyuBSsJbsNu7MasHtTdp9ho7LdWJ
Epxqc7yeO1U3lEhuejDMRs9jpVXyqAqngY9e6tPDumWCNlnaaVFXDv691PuExlxgDI9lJzO5C0xL
PKZISIgjMJX3KZV68K4ZSvOtDnrprrBWYgZSd6wJXIBSukMOW8M8pwXmRuQq1SSp9a37Jytk/okk
PvWcOIvvX/kUAGXESt2C8lY55KxEJNUbegZTtndnAPRhWhXzW4IF0V5KyLY2rSkhAE92OMlpqzkB
1DQ5+wbCUDGqrdz2YsC/grp+0Xp1XSajIumCXD6e+sknAJUcI6r+l6/X/3/Rf/6i85F95Yv+XArg
fN/+56rf/qf/5aPOv/l/H3XvDwpHNDCgZRFng8D7+6PuGn+wv9wUSszH0NxtKsW/PuoaewEdyBha
aqoWCrRNR/Y3otD8AwAW9FN2CNjObYzH/wml8Nc9toZHDZsIcgXr161fR+sKrbYoY6GcNyojr6iy
UcGoNb8jpNR7S2U93jESr957sNWfcsFCUefrfCDgzI2WRBEeUS7BEV9yvp8IO/kouumi+Ylr8NMG
+Z9fZ/766zKt0Kfet+kxWpm8Me2lwWHdUXmDUrgjtSeJ9A55QYuSLTSmpXw/WOuHScuMgwn8AxlC
4pBYRwTRDkydeUhMnOdWTeKoV/tqXzLAfffT3X/7r23Qz1jFk4r6n196okLQa+rigYUiHhNUPVY3
dmGpkRXAoC/7qpNDcePaBMhNawYZzkkQ1QxtX1+QoZ09+skG3vL7JJjo1TMaM50Da/K80/LU2fst
X5guG2SMIL4knGpuGCrNE8T+JL+gPfp1xvv3mevbvfupUKorK1/xroh4RcBZhY075Q8p/eorzekJ
R5sD/R0JMYRfDZ53Sd38aw36zzFPRtwTWVEmkbRF3IhRHmY5gl7wq/IOsf+3Czf03Gmd1GQ+1EWp
r7OIJyPNbmgLZHsK9voRbjuhI2uSgUAnxS5IFx3GuqxiuU7DwU/Xe1HOLz7TXWBXJLGK/gvRTfah
zs0xIkwpuXDTX7xG/2zI/7kIWwX704XHhFBXvTsXsSkKFVV9XuwJQegPJS2I2KIZcD0DLbtOg0BG
Hsq3R/wvBRwnoq7qUU95edOeZM3SO1pCZdf6bJj3DY3WGwuC05Xek57DcLEPJZOZ+9ev6rn7tv39
Tz9Z9nM+lL5TkWqnJHkBDr0xVUxH0sAuSHVeGCG/uypbrfvTIegEpKVNizPGhFnCi7Fa4pIYGjtl
o24QJLGJ6/L6yBygxt6/dIT4kZQwSaImdDUaD4RULvus25KdiFBALTeJT0OV2nHaZGPsFQstXBw2
UbKirCRPR9srVYN7IEA5MvrR2AtCPlsmf3uZJOZhGtbqhh5+e6UaNoONwyl3vaFu7NRuw17UzW5M
qf9gcd2Z6eiTgddZ/5EO9p8H5GRtLxZnJfzHrWNG+npUNzloARfAqd4s3uH1G3pu5dFPVui2gyEU
LIrL7RX9Ac+RviOySkZDNd6j8PxEeNxnuE/Vbra8NvSltVy40Sc603/O7mTFbbRkhAlh17HI3ZF4
XKew3WimwUE1lE3f5eR7JA0UpedCHFmEHY2NERz7AChZ2LrK0eN1IBjwX1uis1TQsz/nZAlGVNLU
a+1wsWFO3c4r6RhIN3IZE4TkMRuyrys/LbEQWDBeRyLPNEMITJGtiidbXqIInlj//++q/Btib6oc
XnfdqGMkEnlcmXBvBUZdQPbJh9aa2XFvRdGiD2yk59bfrwhyjr6/jhe+Btvi8++vH8iXX18/Wmq2
Rqlbxv5M7pZBibZL67K9IZStZLMKPur1B+/3K8kLvPnn1zxZfN4sAFvxVCh57AH387HH0qIb7ePr
R/j9zojWyq9n0pVBsAItEDFZ6sUuQVJG0CPA5NYxxiuEDlv+9GJ8ev1gyHTPXLjTpVEVY0XDtoqx
KC7fUJbCrUNYsVwzj9GCA+IDQotE75KZOnZleVOSA1LshpFo05BQRjrnPmU92Y5N5zJmEHdgf7g6
+YA/pJx8cafKzhXUV4v+FXlE8tzKxBiRIVjFZ7H04+dMn1LMSQNaPJwwZOzSdUX247CYhjOxlCRZ
Vlkgjm6Se291n+zTiDAbaGnwfiZSv5R514/Tcm8lpTnuV1qnV+XS++w/ckNb96VMCHyhQ41OyGWL
dnTRehkYzwATgAOkJTLjp32TOj6idIvcr5ucVEODqYMk2abqTe3TYneCJo4m1X4gSkjekhycfnbY
V9yQjqr8+ymojL3jKtuKCgK6CR6lVgzCsZgLNwpgh7kEm1fpgSjfdDiaWe0+Asapc86sXn9oCWGh
c5ETtZNovhODVbUeWp+SFw6WZt92hRs8Lj3ewL1hJ3nDQZcK1eskTTLN65HMlyCZgbZknF4IYnnt
9sTRds7tAqHG0gb+kuo+Hq3yutShKoeVyregFEiuU2SYY/Fc0B15tHIp3ghK8qu2Yh7kpCbtm6Fz
uPMYchofCUGTLRTd9pzH/dLTt62AzwEVz+FOr6IynlykWVY4E+IuotlwxRsXZ412zZit/167TvkD
B0xw07VeQ7YLUWV7Ngn13vCdCTlM3g0tqVVDMuEkGaXArqX8R+mv3GVDzOW7SlaVBAVp+sS25dJ9
0tacmAwyLom3JN+VoZhHkPfTLHMSjpY1t409w1xmrJmZajIOVGY9FYs7xZYvug+grotnQ7juV4mk
hbz6tF7gig26+xWgzaodqFwUKauU4OmDm1tVGxmNVme0JHw2nCZJ5+/wQMiPqVlXKWhjU+ixaMeW
/GFj0A9JKSrsWVNvXgkNJMUhn7uVfl/vIjpA5HLbO0tAIow2YY3Pmxzdputj0QlVpo8P9lCxZyBt
Fz2Zn+NhGG3NTHf5QKwHcaVVuZsbx91JYsBCtwuCG6eryd221oRMmmQeQr+Do+sXVE8hcdPr52Bx
2jYCEuZWkZmo4X3bAPUMHXvR8I+NRDHNvp0dbTWPZDqSoPmQGjzX0Zj4POzlkP5wMmaMoU3CEM09
g4SqrhapA4hsbWMtMORB9W1TvJkHw30/EMH+1OlaM+w1t+Y55NFJd0T28rV2dat4IO+XVO5eusGX
mnetDb2y894nY1P90BhjfvXTyRh22TI531vAu3lktCNpR1M7Th8KrTeZ7yN5+DJM/ZBFTm9V3+vU
Lj4Ql0wWWkpfcMSEz/Q2ZGK1GGFrjNVzi1f+fiQN49OixvFggrF+dLu8IeANldHV4NdJs08cLTGi
BP2B3/v7VGEJCBvgiz9U6jRbErdD2pvTXKfloh4HQ9IIU4Vsnz0eJxRSErlhbNayOIg5s0qgEb71
eepHle0Zt1zPUieRHvEi3dDCaJvYRzO7AYAKFQ926ZlRMhrrFxF0zUCCabGse5O8wdukX+EksCjI
dwmxa6yaQ/OZgfEir/Um0e8ID1yv2jEbYEaCa/po9wU3fgwW/9aAGT/sRdciTtLQ04xpkt8bZBZD
d3ba2Gln5YazA1qPjCJ0E0ZJ2uQi85KFAgxfPC32IMNOBcF3p9bzZC/LWf8qUxpsJE/kDtmagRq/
tGxZqwNRWaURNghEZOTSnbpbgnpgvO4SGRWKoSngP3jZMWk2seCsNfZnPRjk81TOrLYlCUlb1G2b
N6ErBM9zP01JwhrOmhnlbdCheMsy5xY+Fe/h65/AM1/0U7fWsACqUJ211QaFeWiB//MIiAn7LjLX
1w+x1QC/2ZycOrebJUBUR21KMaDM0Mp7gs5REV2YZ5/Z+pwORP1kzlbpuVXctk4XMaZ5rInAuulL
VBIzTK8L1+n3PRHrVK1fTbNfYdyvYlxFxHgP+nxfptodkt71VkLkj2YmsJE7kvTtTsml/KoTMfXf
G8tTrkAFR5nIxKqOISu3H4mT4oRcrWC91kp7fcoREBC2qBcpW4E5zTF0lUmNjFCgLY3IFRW3Q9lt
YVtJLn4w8qjJwWV7gGVx6jQ0LJOg9fSyzdAWPpJrVarpxnLa+rhAIn3bSDU9eQj3RDjTLb8yTVoM
u8SzswQ4Ky/hURc9XyxPa8luIq2yezBE09DztjtAI2rop4c8GcXHapE0i+yqrdcLN+Tcg2v9ulFs
Z2ukh9+x8x+W/uBUVnpFwN8S1quV7P67B/ekylKj7CUCmjqmw9sxSVusOCW8OX79v36ib/nn3p6U
UgQC18HqmVWs5IvuQjAIC+jaj066MGyq+/ck+M6H1URASkMHKUhCgMXYsekO6jw7CAO3ge+MZDPa
JK1nbN8O9lrkH5vJI9jcHMhkK/s8Lhwyh1l72B7OYr1ubb+/17vCvvB6n3kBT3OAOujSHcm3BTs3
M0IxJ4+y4lXItPybshbvwlHO3O7g5Han3prjTmxEnE+WfZsy2aPjvwlXgONeeKLOVnEn97uqVlcr
LVXGlrNmh25GfVPm1hYmD4t15/H5iZRTLG+rKuj4KBKCOftrAYLGTL6//kycuEn+fiaYGv/SR/Eg
JAQTLZRYI1nxqkmW5UgqWvYWwV7+0JJNSaxi1n0gnn6k9racu6KVzsPaijZaMBTFDXnix9d/y7lK
7KS0rro0Txw1iFhj20x2uc6sSncQFpe1FhmyLvZesPylVjhbyJ+5vadWFdo1HmgivhGjb7HCuakf
IcLT9laX1O9eP59zt/fUNqcYeiX5sJZxMc7FLZNZYhALcs0L057IelyMfZ/W23Ym6K9aCtFjSW7L
rdFM5v71X3DmG3LqP/cy+NXCb/PYIZ7+DSyf5E7NTfGktdrK8k06Jq6JlFtfZcdiTZfD64c1z9zJ
U2vS4hELn412HidF0X5DDQ7SK8elYmTe3NyOlnRRwqVj0oZTK+cPg2P3zwMNi5aHfJn0o9sIgkHX
oCezxluV3MPszpk+k0TLXyRT+5HeH0NYw3UmuEh9mT5qpUxp7WVlHeyhjriftYEPSzmj7qRNZyXs
0EikvrA2nLuu23n/1Hys7Kao2b0iLRuVSVmZba3iphz2o5rJE1UtzzHCcLItQrDn1besL+pLbIMz
D+4mKfn52GtH1o9rrWkcVK787KZq2TOkxJTTFM0Fn+mZbh+D4l+PMVZwB2TLMWhGWIdFuOKBIFaN
9ji9UWG4/c70rexKs5sf44jhwlVF9f7Cs/P7hrx1CmmiFeIvSztoxzzPquu+QRih1/76eYE3edew
Ido7FnKDSOPhZl9rpopmEBiiECWB8wVhfocqlPZQurPmPLivliSxdp2zjHHuzPKg0XCJLZkbWx5t
0HwhNlo+Qd9ujsGoo/ggzpCBUksx2O1ye1HMVVEZv2kHNxj+u3XOO/myBMPMNAtVepwQZRyWyNYP
TT+stxYWPjJfRPFEwG96Ybd67nKefGKAeVtN7Td5TDbZd8saHjZGHNVhcV9qk3Hs/bn8006xqb1+
+86teaf8G90tCJXxGVERxH1r+OP4oNcS+c+mdvDMvDmMfRYcykA8J6unPSEE0cORd/Xt68c/93ac
fEMEcUQNQQ0itkn6igrgW/uceeLBlGV+YSBz5hCn5LmOkYtPKHUWM4obr5Lc1IkTyOub0pXrhX3g
mfXzFOq5+vgDmlFL48GSONfnFndc64jbpjOaK9ViFWjJv/r6X10y93Qx2xLQlsBPY0pzInFn3b0i
gjGIZqV7+9cPcWbHdgq0zjzgJqgWRCzp57011kbDL2Ih68KadEwGXEavH+cl++U3lZ97snAFQ+so
rWPhMhK3uiENmA5hkWihjQrlrtIs7W70e3Hd6+MbgwriredKufeMuvk4VqbxXM+StOnM+F6xEQ6r
Glsm8dmP6VxU8RS6WtLEZdb2YZaKT2ueu4d1KNOtB1FFi1PAJKNAOLRSHbN6E1I10tlPKLJpK03i
DU6ErwWLGw0E7JMFpvp4qrFz6V7WhmPN/lK5mXyouL37RHTsdjAZ3IixJ2qkN4FUu8mf3pC3B48S
/8KDdu51PUUJDCW6PF832QP4Dd0UpO5FiEHLjVzC4HbI0Pxj1pl63GlzcpjaUvuc9u0YWbLUL1Ql
5571k9WwnhAtr5aRxr30Uowoa/V+NfFdmqNu4JHAMhhiQ52+v/6EnKQC/L3fPQ3V8FoYgMMi0hjW
v37nuTBvrKRa46bvuqsZB+xxcHuT2qY3CRaaZJhjToykieAxyV1MzKr+EGRaEPVSdJiEOv1gzwrh
orTXP11GLduIsNg5ZmnuKBbRKOGnufAanbtUJ3v1YMIj7OVjGntK9XvLrHQyi6sFR5PzCSde/kDW
dH7htpx9Mk5W0mUDCMmmTWNTUjHa1tIf9XJYvnjTMt3kxDldT64gBaHMsvezkDWKsKLftXl+6WzP
dHE2FezPG51CBHmu6QNnu0nFCIPUIpnDCHv9QTi3x3G2D+ZPe7i274IJVFIap8Zfyedxvc7dHkcz
fi+lvJtGUyZys7W46pwWXyAIogsbrG05+s0y5ZwsuTopDJBR6IfoTomkYVTVjnCKHJap2V04vzNL
7mlCHz29wl4X3A/esphPVmKqO2RvX3sfzHtEhX+pnfcCOvnduZwsuf5CoBjo2ywWHuKPNlDLgzWv
8mbuhmFn1ol59IGuH+YSpSQhd/lDZY4a0aM5vSO3KZgSMTpBOKst+yn1rOvFMatd77mXQsnOXevt
8frpPiM4tobF53NddlXxkJh0243VLJlIOcbH15+lc4c4WcLyxa9H/Jp5POAsP75kNWRgTN7Yo30J
E3tmG+ecbON6GAWQFHIO0Rf9tTcb6HA0ERxMRwY46HKT8Clj3DOSay58S8+d1MligxC2XRt/yGNu
H4YuZYprHtk+spG5XthJnWTn/r0YOydrDBLhdLLLgPrU07JHOtzyOAWd+bbsuiZaUs3aLXgd33Pc
9oohexabCj+Wk/orGuRq3CnbwHHpKTtaodHsbKLLIno0w67r1KU+7JkXyT5ZhsagxWWTazl9WCyb
weyIaCm85VC7DNE8HIzH1x+ic8c5WY8St9VML2X97ozFYZguAcfXAUpliukok1iHXz/Omfu6OQh+
fh8CkG910zo5PcZxvSonVYRaEmh7cggvpQ+eWbnt7RR/euVqhq1kZSNOmKY52a9DYN8NbbXs/7sT
2E7sp/86xn+U2jKo4g7/cAgjydknJl8If2Fq/98d4mTNEG09WHh9q7ioUkZ2kB3uQfi+Qco7X/i8
nrsLJ0tGGhAl0y0lJ5EF/ptG4MIM6m59O03y0l0490CdLBlaRuwcadpkEbXJ8DFJ9AYxtjCuXL1v
QuSgw9XrF+vMruQ0ioif3qlRWEWMzvI95u77tOjd0IDOvZuaBBiGfQl/du6inSwXpFvM64xAOiYh
FUB0RTxq4bUG44gsuPDZPKfPOM2kGlKzGvxmKuKiQMcHEzO51lWukbFckQk19+jkt4mYyZxinwsD
1y6xENedxPpKaM3FffmZm3caTeNnDm2BijI6q1uC7efAH4CNOIbxZwI+owFMUHRXk5lgeId6+Cz7
2vjTGfumxnhsW1+HRZuvA+HAuBfUHEjjSsoIEpiYxLx+119+yW+++6dmtlrLHcp7NLvW2IYCD/r7
xR6RRhDGaHai2wNSsSOkhxs4oPaj3lqCiDH9eAjScQ7t0nF2SLcW+KvcxhmAO8N0r/00poZ/HBxI
NJNM1B7t5QoMY073RVqAtRDZTTf3t+0k+7DusWqMRJjqDGNvpyV1P7mZPx1laonDmHY33MH2OA0a
3sU8Ne+V3u+M7tIaceaLfMoYLEGXmI3Bg4K8wrwqDEWdEhTobvWOYnE1f2jrlnbe4Zx8/YqDMmSF
+90lP1n5UGpmwldZEc9roCN4Hmv/Jm/J5YUOIjBKKn3c3FWlG0T/y96ZNcmJpFH2Dw1lgAMOrxBL
RuS+KqUXt0ylxL6Ds/z6ORFV3a2StVrT89wPZVZWUlZkRADufr97z20gJVxbaa1H5iIMCrfCTdMN
x0ccP4RK2WamrLRgDOaGFXXKQB10dMlSDsmTyHaNne6g1xB95rONyM5OX8oC9AuJC0Pth9zvD3bK
uSAkvzR/JFoBcElYte/c1tC3CIbisRAW1D9ISh9q7Rpzo/CdXklfOe9Dn3rXE5P+NCQtMSYRHE11
WwaGW2+0EUwP8Fw8vYkbrx53RvyVQXRVk4xQ9k01ANTAxZAz5oFjeAQC1WSbYB1akvlgazdyMXGp
pwy65i2AnjgJF18WF+M6M78ypLEWG5KrudyqnohS6APa/eYh5mxmeuIgN86i/9xpM33zBx8zpdF2
wSmr7MLvgJqq3kxrnF+Isj0MXjId3YVJYG8Ft02siVitIHNDp0vAZ+iFNvdopp3sqibkbYaAOBwd
KrAizZb3l36MRWFdqSxWbgSHWI0bfEjdzmvr5M2WXc8ETmXY9Vyi/slWVI716g6tfSzA9m6TxO/b
vVlWyBVgZ0UW5tPUWZHfqPZCGLyddKJ1IvJZvpI7ShQFMDA1ZqTsRTV/q81m0A+4J9uHTGYaN4If
QHeYaCF1D4Nqp6vK8hTplGYpQR6IuJtuhsAoPio4p6/FwvEzNDwwQuCfnOyFpjtS7BNUiE9Tmrgy
mimQUpuRRPvzQGQni/QaN+/ZuHCPrHkBd6CLF32w5kyMoYlLIcLr0do7rE8j1/Jqg7Ehl1YVIVfi
9LpYVh2TItP+c2Or9LuBpSzdEwUr840se3UxD1UG16irsDs4C/aW0JlEdsIiuQpASzyM1IrkC0wa
0VV4w8a0zXYcRVyyxVXpzPt8ol1FCC3sLYXXjhO5iUyvJ4pbLY5ok3k/xckqqcIlaJXaQfIcC8BP
175VkYswm9kUB72uphXmQGKqbU3+LDi0vVG9g0vx6KMbh+DLJIOd8pmcR2Siljs/WBbCa0Ug95qo
t4AU4kxR5lHCS3Cs6K8miOH5Djmr/bzoNH7rzTXdGbrITvJVkkW215vBUTOmrKOWxrptMzH9OE6p
BaReIHHcE4Jr/Av2dUwUfVhDxXbsYNmEPLad94CaqGdD9aQyuRXkMbMtkKx5VZngXYCHUVfljq9q
bPUlkwbQDLbfuVnElC54jNPegJDSMAZhohV02QMSc72vMsP9qr2l2XAtGGU4qnJF5Mvb9HmslPyo
Rzdntc6oao7moO9PHaNVjT26xWuwG4JmjXlcq+Y6nuY03wmj6O9jl9aoyEfwcKM1D6jJ7fxuBDlB
xiEO62R18aiMU/5kkJ8jZ9Xb5TNeaICoc57477AiOWLmILdWMgon3xPxSvd29U/u/TrXXrHJ5KD2
mBC7ZGsEyl13LSriTVHOED5mHhspecnV4vnSaINYSdFj0wM6Y2wXYTTWphDEBbb16g87x1TNE1kZ
fN7alFe5mKj8TYJy+NCa8iaQYXLdLWlgYhSxJmwUjtMX4QoPwQ/tjKshGDQCuRima+30MNr5//mR
Pav4olN9Zh/HcW2cLW8dO2aTdMVHEOhp3JSTNdIxUbqfieqbPK/yYeETarX2D8LBdxaWQMSIYA6+
vpxXaopDTE/urUmHYxwG3TAdStAz4FOC1L3nrm+xZiZBm0UlV/JCUZ0/RfUKiG0fI9+/u66+9sv2
JTYppdtYlKtezrYRfyv5ea4ETFIhbQPprVNK8VUlsQGVKWsa0rCe7R5ifPVyJxIeTlsqNJlsw0GS
983cg1eqzZPcORfSCb2WlRQ61KhphQet86Z62pghZ2cxI7fSgv6BLGO+qgXQ8cVQqts2FfK2FNp6
SmumuICNkjps7cbjUsxI1IYmqo/C01Y5VwV+HS70ZlJ3s1m4TugMjfVZ1sFYb90eCxcetfa2V/ZA
m/XyjBH0NC0NsurJyFcjw6+a9B/F7NVL1GOYAxU15uWXIij45WrazyzahZ3uiLRYAtvmkt0sTW1M
4Zz6JszPIR8fcPpNDwntXV9ow+uXvT8Iw956udsNFDyltEhnmsKpkLXcxOBSx+ZFxUdA/19RvZMn
1E9rXZU3DZwYQqVmvDZhVU1tupkNZejI48K5AJ62AD3L6ymOTDkn8FTSMRX7hjTa14R79zM7AoBE
JSO8Bvtir06h1LhbTyOwHBxfoIKBOatUB2esUPmYlI9X+AXcEIOcICZsGyFGwKtUdw2kL9fuH/5P
oLkw2C74e11l5SfsJPxqgMCaT/95J/SrzfFP0oQfgzlcQSBeKL+R94EHYQjOeBrZwYqDu5PObw5p
vzjZ/MxLyGOzpBjdlvskWO4oFqj3OfjvEMaJCmM3JyWLLfL/6y393Phe+hoOYW2rvdnN+mrBQhXx
UJx2tm/irMct+htC9i92rT8zqjPFAgNeI9jD8OlDSsy+OlPR3wY89g9lDE2o91mkKQcPfqPx/OLM
drYI/HBaZ9WZq+T0gizlzX2ON/072oB3kEX69T9/dL9Scu2f5IbJBLnquG6wlxolsRLC3NRlku+8
1OrfB0/i/ht0sWnKvrtIccBuKKqY33/z4r/QOs5eqx/en4lx2TNQPvfamp5i1zKjRScEgAgxR3Zs
6o2t3XQLCjINbRa0A7xK83JqJ5LRTl5tBFVEu9zUb//51/nV1/uTcDGvdlM2evL25lSzYsfa23Vr
1d8ElKnSPki5sjJT2iHZ3/3mFX9xL57nLD+8f3YcQ+7ZOeESI8tfbLJVG1HObNd41h/wEPwOwf+L
6+jn1ogxt4xgVk584eIJj+oCDpMrlmHHfvx3U9dzl++/O1/9JMqM5A0TkfBcIeIebCBgLbuG+zyC
5BLDLsfUVmfrRNSvXbd1peLPVIR08LegbNr2uhwLm+2m8rt4v04k1cs+UNeKksIdZyciYnFwVztF
cZ8P9dfODdLdf/7Of6XA/0zqSGoVV2OB/LyqlfIBTFpRCd1u92cqdB3kXSe8r7PfiqticdyLIEUp
tlMTaBgr9p2wgOLh1+miQTnBo5O4bmj3gfWbJ84vvrifi5MhxtLObU9yD+im2iaFXVxziNKbxk7z
+//8CfzqJX5aD9ZCgZBspL+nSgmpMfBui3nBLq/W3zn1fvUKPylPfVZawmBSuvd843nIhLjLCqvC
ELf8rj3sF/fRucTmh/sIAEbBgJjrm9ZsezuBMLms59raEYGu99bo/64V5xdr2lmK/+F1FHXrfZNA
f4zz5BXF5gCSmNxCmXy0ab0ccm+Qv4klnhXlf3M7/YzG97qiMwn4JBdqJJ7c1kV8J4NO3zJW9cJ1
6L0L4Y043fusuiZwKaK6i62tnSTzRrBhegmK4DtASvbp6ZBfaTVbL1k5CQJtYtrYSABbP8bz64Bd
ZomEI0O+wtvaRerdCcjOu1RiLPAYwmDOquRhMjIu8cUptwYj911r0a9M1UdxG4Py3QvZ5NcKlHjU
j8t0pY1m3ibSLA9lkeOFKIDJsG1ct9WU0RtD7GUjRwzGyC6g3NZ++Z3+eLpm/92H9tNi1sZFhlus
MPatV/UHi7PVlgdRAv947DeOousQDCKp8jw3jn06mA+JZXEI8ZPfwap+6qn+51DGOt0DP1whuR23
dqdKtddTHwgQpmtxy0hcQFokmbWXltfaG1ATgYWxru/ftK1LHGDeuPeB63JqXnJrM2WuexNkDGN+
s0H6xTr7c/+JSOJ+cGjru+iK1tpXKZsJbIv2n9ra/0gXP5AuzsXev0Zd7MflJ2rV+Qf+Qbjw/nBo
GgYn6EAxo1CA6/MvbNWJcOHb8C+QDwEc/4it8v/gUE3TFBxskx5vulf+Cbiw/uAHbEr2aM8AjUa3
/H/Dt3DP8ZF/3Tdgq1hNLMhZHjU9MHl+nka4wIq8vNJJlFBLYQHuEbICeV07TdTNHgRO6AXrF71a
zjNuRguXjx9kaeSubUJAZh7045TOMw5sKxdfqDKFmcTd0IfUZRlPCwTpj2ltAntDt/cRqHvzwGCb
HNJgzJMOa0SIS9FYGDNioeOHGjS0jIxqze/HcXCvyBNKUMRz577MeYqm0qxVPWF1biZQ6s7iFNgB
gX9H/QqgeorNAKUfjfAVxWe4QYoAn95Pyhp2+CJ4R1Ll/atlUtrF7FOcKEh4tt46Z4zv20ZpHSaj
yL/FfQK6usNrhNA+5x08/Gmg/K7j5u3MBHzX0p3Ms64Hg2NvVJW8bG3lkhIlkRhvmqL0GHM4vNjW
smtgNN5kxZ+HPh6v9QAUmS0PBNJQx+Vyn3Dud/Zoo/2xNH0DbYLSzduObGCxg91JTNlGzdVhLlEg
wnIk+bcBeTer0/dSuodmNe2LOAZtcYPmBg44dmf52XIHFUcOcpaxUX0eYD0lv8SpXurM5bOfCNGS
RUkRAduux8JDacIFRNTcPYjJfWREpR6MzImhk/V0voVYda0Ho0ziAhy3L68dfr94Q/rVHaNYyPU5
7oichERd/INJi7pxmjP5GWdY/PGh4SQ2dPhp4MBblEbw7nWzSKLGc4d3a8bBHoocE/eFbZbuozuk
C8KKUeinKS+kRvTpT9vKsQV2msBvtkf3mFb5up2mVJEmGYPmGuYP45FiAJpElYy0vvtY18pQobxW
4dhafc+nDSccpnNgnBhPttOSb+s8KNOa7GhULwZ+79FZPkRf19/06pnfaUIwb71uYWKtKls0uGRB
wkTNhKVtmyNEgkxwjIGvrF3S98SbhikEyrqQJvN7DaFaNV9kVScQJQiMkOJZnJXZDsxLfG/T9UpB
Z7o1+wqfzuRnxM0AunZfsokOi9CbIMXVtk53lpMPzha90ju6A4sIir2SUMvjhFZtwi9IPp5dN937
YqjiBsZzQYokkf1hTGPJB6mL0tniEXHdvbR1sTJfHO11Y/fupZWJUm2hSzVPjlkKP6JiiDBuZntt
Fc2prjibxeSU9nWX6fuOeo7sIOn1WSKvYloR+cbqvzfVCvCmc1BRw0BbtXczGzZ6Y8rO/xbNCU4v
qcbiY7D8vrvsAplcNR4ZjtAx5/nEVm3ogABPYzpRs/JdnFC6zXek+oRCskK9EkZb34yarz5iaO19
riDu892ZTvO5SAyMkXWcaWNjTmDPwM27ZRa2a5CWYDyS+cnnNJmh79n6RjckOkP2LuMXFyH9bcpJ
llJTmmSgzacKvtq6Gm9yBO23oYEq+BiaGUJB7M39EyFWfzgIHn/JlkGifszSYrrnGhOQQno7N6OO
ZsZqWxgz6jV0eQOJnlDoi8/xscLuyoULcBrf4G6UCRXlVW03I21HTWAdR7OZ5hvtpLNEpZV+GqlZ
j8PRqwM+DqcFwR6V7okePdq49uEKrZ33RIFGLhI8ky2QMVijGQ85NZb1vHEca7ycTLPOb9ymT+W2
g1uebvSA4eg6m5LYuSUVar4bGSzfUFGm4++LYvUAaKXmyYrnDfN829IERmJINGZ+VZPdrWBkNO7d
WBjLcF+viOuRQyeVosTAc+SDYxkJY91kqc2j0aZMgbuxdD0VrqlnjXbo6Hbx5lCW7ERQUK203/bL
aD7LdaKHacF5ZUSVIyeTgkOD6ztJBKQM24+X7kW65lB8ywtoLCF0SJ9iCL5XyNit7y/7HLWHp8RS
OJ+oMPXveq7FPgRRht+lnG3r/VSC9M60LCPbqRrE3Vykk4kMWw5PE5/NShC3rYJd1vZyxu+eevOm
X5LkxjXz6dgDCXlNs1KNkbcG2fUKesraK19raImLbzAMnOrmazzE61e3z7vbus2zLw3VopdJ4lmf
FDf0V4tRwxpNQwA6kIcOLRXkvOSHnKbxWQCxx5eY6nKIxGnoRIBIJVnY0J3QwURRwGrt3PE/CT0H
9aWHQtRHw1pyYG6Hju5Sv11LVgkeOeMEZQ7ccs3ThsYZsW7I59a4QgNzXlkvPWRH/JCPkK2d5WLq
G/elnqaCKco8Ls+ArLn2dF7EMROGmOmbmKYqgWDPeXSXlx12bY50fIAtjuH2aKVArMEUqjzZWZrx
ZpgnswQ6q9rxBSIttAFDOo4KXWtMM8ZUvoWPgkHTcyqn3o8WGRBgGURgDiwXYPTCLFD51RrQbxry
PPa2hhuvXGZpbX+BMMj4s+aBoln+80LvYNO7X7zYLb/LmDEHEofXdDvKIrPPVV3PL66duSAglOm9
Y1AYnoQtbFZQZy7KsOC8zipO+vGrrI3goIeg//DTJb8L2rHmgeFoTHWde4LiN4lb3C9VmtXzntU2
qMzLCqTey5gpivn6eGhhBTAz/55jQfquzTj4bjmNydOpdG4Ip3l1iPO1v3UrIv7kxeprRkjDa+W3
nFII4tdPae+2ebgSOcLX7Fg2nHerkRdg71AmKvSRq2KgjCLs0koMW2liCNxwyBgulJJi3OLOK0WU
YOcBv58I88Ob5nXZMKgGAgNkBXafyOhyMmcd5ODcbfvJF6PzhHU5xhBH/CALoUsrprdxw55rzvyn
oVeVF6VB3hFVbejNjmAYmifCoX4NzGoQp5kshTzEXURKhN1dbxjYwM3ox7E/YFb0nTBtiuxmdOJC
35RUCFgbF/77MyuKmR+yILdepGztKRJzr3ZJ7zHZmbGvOpsl8e14K+S4iJ09V5CEqqrzngfBpG1P
B4/z2lF/yplXJPnTmpnNHUiPNI60aSDRznFeXPFQh/MYOPqjBIz5wW52eS8gWnzx1xwPBAMsvjr4
XDa/peSrjrjnJXGrpum5zT013KVSJc/MVXwVxSPbMYa9C8x3ZeT505SNKmeuYnmflzFbL6s4ddud
K6YgODYSukDYQQ+3Dn2qqG9hgGm9tKWu7zAx1eUFwLEZPCmh4Y0g8nRpqXFKNp1TWZoxL8zGMFGt
PABX0XY4WLRoT+uaFSifmXeEJcZ4hIEEca8+6YF2cg3nLJo2M1GS843a+0LzbFxttger6brxjmKn
oQrjerZe2SOUCd55Nokbvw36T8kA6R+iK377EGRmLkHMB0w4cU4a2UWggGdFhqNsCZl/DR6Wal2Y
2PtyenKyNvlUCwoOYIBWqgPlYyefKmOZvvkygyxX5WydwspysdzkuF8uKeRM7kemvNBop0k+lU1G
XoA1Pr5JmVGeUtLNAiyXZnub8PTMT/tNEtys0qLsIuM2q8RovIrKkOIiMwQ89nqcqqMx5VQVaXdx
DzlAseeM2RkPWEoDVjplenXLmJrfYaoUozO9WLEdIogIZMoxYU50ltT+dyD+8UDsI778+kD8OPIg
eiu//ch8BLz+L+ij+CPwTZMeRp8aRJ/i3n8eiV3/D1NaPCm48qnWPZ97/4I+eiAfTUiQPpMJqM3u
STX7i/lo/fFnWfCJFUnXoftfgZwZzf9NSeJETGcjcC6K8AQcSY4zf9dzYtvuvIwqOQgwqcXZx17p
UPBt6iTCovD8ZOdbRcO031SYbAgwfiq9ar50YzXZgMuIz1w4mRW/YD1i8ezTvlrD3Clym6YKGCQA
WU7/etpjbzMOO7tMJyXZ8Im5BlVwVspeb8q+ZMZKkKPE4CH2vuzxfjuyNGdcQW55uUjffnPmkXOh
y658DMUqkzHM7a6WGyaStn3yM5wskhmckLBKx+YW0oZZR0vD6HTLUtbR13aCbdRpH2ds+XEEbRj9
0CS20pgso8LvnHc2OQBmpnoFHDl6Xt4c4l4yPNTmUrAHJ46d3zPoXWEYxu5Sbn2/pwtD1FnAGV14
zISZO9DC5PvJS2VM07ozu6GcIyuZg3snntV3ZxzjZ+VO/XMnat4OsSrxqRvj5MGe7RksyjCW21HY
7I30GQNLK291m1V4QfGvQKgmb1QmhF8gIPiHJpbzG6ay7BMoXe9LmlbNGOksmb3ICLym3dRWlo4b
5Ahdb3IBpdY68WqDdbLvUFvVw3Si2dYcV07Rnrx4Ys8D7tbs0/GJxee0kFJefdOe0bhi8IPX9MTL
LSBxU/sS63LfNKYFXuzE1o0ZELPfORF3O12wOyImblD3BoFn5smMKngN7wRYb3oG9/ZBDMSXTVP3
6J/RvhjDqjd1Bv7a2SnRERcnEHAMZ+B7dsYDt4S0BOU2Dtjg7IwQPj1cT8VJcEtCyrnADC8n4jCs
45O3WMMWBEcBkjjTEzZQSCegin3RpN+ogUlfizPKeFnSkvXDi40BWPkJd+yd0ceqqGov7PsTEnkV
Dk9x84xK5j4Cm6w6cLyb6oxTXgcaCC4TeD8+y7HFUlxZo5Ee47Sev5e+MxuHxpAx9gbCFeV9XDQN
/jmvCO6XM86ZjRp4csfoXueCvNjRcgozO3iU4T4OeqwVuu5szvYzYHO3fQdY6GWX1OFSA9dM2v9U
OS61VjJl8o4DFF36ou0M9QixKR6i0UA9oUiokHWYFgCcHwwPOgk7IIMdWcQcHrR64trxjVYY2UPp
WDFMob4AClNxYM6uJnuarq3aluOGQxasdbaAWB3sscZbT9fXOtwpuEIeTEMbGkBm9hjhSAHMYIY9
OqnyKO2zrNoNbYayUC2ZNR517EKHNg0MU2FeVs6Mo8mlvAoqi77qa4ipyA6u20YG2ZuKAPfpyLl6
cLhZ0Fx9T2Z3fMwCM0+2J9bKcJi6on/qzwfYoRyCj2ryHLFh12W8QbLJb4PU5Nhbsxs2+DA5DTv4
2r5Mfx6R53i6QSvg4DyfztDN+ThttjCDMNjI1WCncDpyJ3PN8bux2+YzfVJrC12k9z6T0eWo3rru
8sboSr2atoi/kb6sv2P+GEXYZO7q4MU6HfvrgWEXwv1JDuhPygAwyq679IXKP1xTVHx6ZxWB6jKo
U7FXejftWWioz6ID7kT/3T1LESKW/gLrsyiyQ8zu9r4NPKKSQWaRpcXKiaBRnsWNeuhsPzKwBD81
M4OwbemIy3w4lTBpLfP15MhAKunXtMA4dJZQlpOaEpyFFazE5Y17llvIXiC90G/DPiuIfTmEiZSq
3LZOLo9TPnYS12GtjS0Ptyg9izrWSd9h68Hf9Z2uNaLlLAEtiEFQvpCFsh7LyvynWOTjA4rGk4aE
eZSjXV3NJoct3A5hcdKblA5owUHwQIaqz5LU7JfIU8FZqlqydmn3ftdhkgKu3n6yz7KWV60f1Unq
IiYLLLw/K2DLWQ0z5x5lDAA3KtmoUxQz+sBRz1DmsPQXaW99dycX8+l41toUX9c9ZULul7RQC4dQ
cSxk5UdBmyPTJlm57KZl9tilEn97cs6i3kiT46N9lvrMs+w3gAd+T0fPhll20gXTs0SoznJhkDKc
DOHNcW+uZ0lxSVv/QHushXRKOPZFn+VHcZYiGWbKa/a2CJRTV3LCNYQtQ3WWMIEZlK+e4v0dgNQF
5PGXIdlDgzrJn2cpdDjLogQlkicDnMInDcAHUahiG0DJAB7peycbzdAol+YhrmBsQGCyEjxE2nNZ
4+qyoaEdf81fFc7/20z+bTPJvOzXm8m7t+4tHt+Wv28m+ZF/zFecPygSDghm2CyZHv/8czPp2X94
RAxpn2BL54EQt/9FELeCP+zActhROn/94T93k6SG/vBMT1D8zIbSD4hb/FcTlr/tJj3WGsehuka4
DrMf3/05/c42zLcnyjC2Ii4eK2iGocfNh988ln/O4v4fySz/eCVPBqYlMAidx8o/zCEdnXuW4WQ5
NbfLctOMpnsHbtVhHIo5+ofvgK3OEtfVjzjv00jzX0OjP1/qNJqyGR/xDr2fxvv05YyDPfCmyH7f
JSCMWJjch7ZTvxmF/324/9frCPLUnB88yWf49604AzJg4HmQbfPZ7gt8jkwvOGZalwTtIKJkxMr/
8xv7+5T/rxd0fY/DiUsZxc+wNY2ZOaUCm5Bc1RW3Qe2jx2fdNUWZzi5PAiN0k77/3egarf7nz9On
pY3vzKfL1P/z2PPjCJkC89YIepFswfTKOwNi+7eqWRSBGXKYAvf6o56b6WY5zfDF0DcXHEyK4wxG
6kahWG/cDpKf2+TlpwBldZdhQD9qaXp3K82+kVPC2kyWsTsEbEwuLKZFjxn+a+S0mTa1vi9UtJa4
XMKyxjjX6MI/enOdfy5IS26lnaCVUW1T91GXN8PG1Ey7w6VAT1CwvbHI5/IziPtynwDzdMJ+6o1b
6mD9r8pUzheHr44CYjINlDLnADyGcViuWCqHN1kXH0mus4jD4o3uJWxTO6BUsMkDsq9iyPg8pEQb
dRmd47i9ZEGDoEt3J6i+1PhkOYl/48p22lolkHHPG9s0IkMwv1RsSve0hKS3+eTTA9x46cEhmnDh
muWbWbf2Ba79E0lWUyNqerX11uGYemw4x6DY0CY9UgqyfKU/qGa3OPnFjpHNuEcKwQBclHSRGt6I
kzpIAQVGBRuUWxf5bgi9di7w0AVIRYPXXiUUYGY4JMx8wwrXveqizx/Yz05PMmmsg79k7sY22Mmx
GbffvVUQnErNKuzRlMRmValxNduxD7XedFGV/PFr7C1GSAOP9WSI5mTkrJWbRstQZldeTf5Jl4U6
dJhmt/YK00V1QX9MCPjcZkUX3w1Fqw6WBBEcWvzHi7E0DZy3ZVHQVLa4u5wUtMd8clZRWtj62ICv
fFxKt/UoDKkmC9GplMchc5PPsSU8K1x9TsGrLjzi7DmtJqspjjSHVW923NOsUg+Z/ZUlm/1bXvbj
xaRIyIYJwAQ02M6/sNIUWR6X8bLlJGhtnLLWe7NOb6maXbF0ruPHqQ/gWM4BqSnTQ7Mmd9BZD4M5
dN9G0+wvMxV7ZPT4cFeXzpm0ZzIdodwnOqxa9l6NjXiWFUP72no6Png6E2QSaBQZAyORGzESmCo0
pFFdputGLHoCxGq5LwwT6zu80KRH4iqPVN2oT/6wZpzdM9CuTmkecQHlLy6WRj9s2+LLYpz6HClM
x+Difxusik1+lcpXhmKIn96wPKVBGT9U2vXocHGCZ4UUQB2S5+/Z+MXHAB74tcndNzO8ssxnsSan
4vNG3VhWyjQVBtf8mCjX3GBPVh9pGie3s1tl0brI/DJI5/yeboH+lROdHAC0Nm2xpXq16r8aidMk
W3sJyuxiqBaz3k2VpkJNsmsZNNmRE8Sry3vR7nGbty3UT28u77VpZ8mmperI/KiCYip2aIs05lZr
61d75QI7DEUg6vo64XR8kYs+yJ7zXAgrjJfC/OjZo8rdQpHuso1T5D1yFyBZr1lS+LxXxgd+pJbB
+bK2hjdsZpQWuQPlMg4bQ+XOdPTSRvYEUvw7k64GmZmWu2e3yomsg8M3bVCDkSkr0MblGzb68SnV
tZNvXPZicou1wbkG4U0FEja+cjom7qTqYwUT7RObOEczfBTzW6lxZ4Q4czhetXY/fx1NxBeM2r14
oScmkMdcJsP3sumXR2spE/GU5QobFYd8GrVkaa/JoTOM3NmUsoSln2SI+hRHiuKBSJgfGild6/BJ
9iYGVuxVjhGpfrhyYRoRFKC2s+sl4Z+hgxeimdozIqXfqZ6OMVJTyzwoovBRvQiddoS1s+y7kyxr
xDSTGo82oL2Cy2nmLza+DB1YHXvOkseuQrjGlGxeGqPH84LP42Bo4xukQX1FQWtzNyBuRWYxcsqj
OO8Cqz0ZhkU/5lxe9WBG9JRSm8Hr7a2ZLfiQBE/92N92nnehqtJveC3f3NGfum9i72jLud34FU1a
lXKsWwhCL/g3ompN9qxA9G10l3KYLr3EOJSNvCzm4mWa2le3btP9rJavbmu9Cd2G2eDsrU5fMRZ+
9s1EP7MO7ZkcXpgeEwyvw6+M05+Orgnkq7KpyYrj8VBX9X7FLx1qb33J6R1nrBljxJDrW5F2V5Qx
X7NK4nLovpP73NfCuXWcZlMWzWPdFveVCCqqUp395Il9ipL2ZeTZEJbJSWmQWK/JDIV51Ts3ulLf
E2d6AgV9Ky0ukqCixx6iv7S7bZ0EnzqQ3VHAkAcojCp3cd/f+w3XkV4vpNkC/8BLsLSIbFnydTaJ
HY5LGAffKEsHUeQGm2QtXjibDmHhah6ZBceQHAwxSC74wtWV686fU09eCIc6XJrXRM1zN7e2BZ23
zjC8dZrfeLWukny5BfDJPLZvQ+KM7Deblb/R7vpugpMjb4d+AlVtejdxbbPui/HadXz70ZHd1oVh
0+r5qYynnMLbrr5ufXWBFMZ1ZJcX4Cx3SwMYWhbLZ2DEDRms4jhNw9ZJfRJoFKLzsDToasUejHho
OPtxbutNPBuw6BEiImvCBFz7bSilC6876KLaL4zQlvaeqTYGhKW7MxIOrZZPS3sjnO52hK0utAOs
Qc2ivirWMWHkiUcGisTRIZq5YRwxQFUtnlKXraGZV9dMSuN9XlS7cU0P5upfun3yVtT5RyXM9iFx
4u0i4YU7tn3MkIr0KX3K5OoxKP3LpY3FbWZkFXwnuEO8AG8+q7ZS0d/dCXMnB4Nh4+x/WtTyzfm/
7J3HkuRIdq7fhetBm0MDZpd3EQGEjtQVKTawktDSoZ+eH3qanMqsuplsmnF3dyx2TXkAcHH8P78g
ohzIw+rWtFZQUEZdtp4l/CarVe1bzU6qK/AWws7g0a+EaK6qimSD0VW6Wxxa3b1bmk/cvnllcjq6
dhJslvxy2rpiS25fe9c3XbApy5p0ISXYubM2fNaUMTrX9mwfYF/eBHGxmwQtagMCyjlVzH3tKOUu
HuZ9E8oRsabyonPW72B/96vcUc/coG+LkRiXBkM4uuoJbvfCQftaXUEVl08RN6Q1KBJmY1LbTsGA
u7lMvbaLn+ALy00zwoZF88jfCeV6dMZb2ceXUh3uAPiO7iDRSWllxOQmYH3QtCvVVs4o+nD4toDV
yja6Hydxper9Xs+rW1efDl0sTz2e6riKQxDy3KgYtnXpnGl1zr4jEAvV4dEyml05DnTZzWIzdUQB
miBUk/ojjYedrdd3dRRcgOnvdFO/CtPmZGfRTep2/aafaZVO86Is7cgOnMavFqyICV2akTp7t212
ciDIrTZOCsuVJheWFTI9w9+5ypI02ThOfEWO+Bd9zIndjrd9C6cjxtN3pSrOi2rUd+Gk5msaF9dA
xz6Uuw1YByGMWYqSKPfUaFZOlige2ll8QU8gVkXWe5Eyxt5i2MmUHaKD1NGCNTx46NCrncYRzDDD
CDIaOmw0eC+cS/MJ5d5pTljreDCxF5YAN3Fs6nd23WKcDWzuGJ26a1MQ3LEhHrKqaBe2VWev3Er7
pEh1X6A/9EUz26tc9NOeaHZtrTTaN+HwEdNFaKyQAKmmytcqMwRhsp11wJZSsCnKT1lp3BdRp+Dm
0cPkHzC9l5rpQpnTm/jWbBbpIO2dFZ2UmdYfOrnO6b/2YRmsi746d9agHOJB8dF7L1PFfZJZ8TI2
hWfLZL6fabquCCiAK2xzOGH0V2+qAWMPNCmPZttP/JPDM3q2c55x3tgW1GIVLR9OhFLdGTPm1e0o
k29ab3/R2mw7SeU4NeXnJQ7dHxFOs035hsXrzcKs3VQWsE1tqfMmiUDtmz/5DWF/TyuFw6Wy9jw/
j2IVV0lcfc9GeSTMG7G9tShZaz0GzYUkqcEOP44EG51F4torM5fKqtUyeQx6ScRRC+RN8sOCk6tl
sbOStNiWs5UIrxBVQs0a1p5aI+7Vy+l7PncVIeI9gYp6t2QwVAUk7bretvDCC4DmBCNPKcYL7lXj
QYZoSAk1SR/wZL+SOLLD2W7y+7nDCW+uFBJmokA75YgouGe1FtSMwlbB26iPBcFDXwoA0XCt5ZHq
53rp3OPPRwUQcudb1iKzLgSIBmMpv6vkoJ2UKjYv4NUutAvC3NtBV7DuzBHDTTG54w6RxK7vLGaC
YZ9Fd/Tyrc+pyMZdY+hnnJ+jzSCc9AqBR/ydOFG79XRXkgVoucoazB+fbog50boNg7SFhuLuCyca
8ReTYtrHHXyyVTJqKBegrstVqObaiTTS5ICDJfnuQ117BQ6yN4Fj9RtrMMerJi3b+7aV5jX5qfm5
Sd1nDKjp+EMh+x5kZBHgU9ZyvbFCax2mzNHSbctTwy64NUiqx0Mwte6bqUh8gaH1VVsoQH5aNm4C
mFleRcMFjZDZX8PjtC5TL4kkNaKOS9RUybM19PZRxioquIQwstvKDXMvxetjrQeQkFbEBTzGU6Qd
aQ2pt4ADKLLdSE/PiPXjByVMKX8DIYZ6nZpBumHG2l+hWpXIrkvncWQW/rDtrvH7ZNC+jK6enUQ6
V+sOTfExypsY9Bc/5G6FeFlGJNMOOTIg1v4B/Xu4Re9k72ojaM9mQBRiFovvnaztDTzaFu585Dwk
46hf165a3w+zpniTHCjPcnUfmXNAgI7zrW9UKIRsJAc5u3zoUSNEUlTlREN07u4aM19QDTsZ6y2C
3LrwSG5W4wP0UWWA8RNGVE34Fwnm7XQSuUZ8948CCaZT+o7JdLixI22aurMw6lgdvJqmYoKIvSW3
rl1NcMF0v55ShArZQOCrjxA2Q1w8KupZNsTJ3Vipoz62Rg7fdmH9AR0bZXiXG9NJNQ0213yQexGF
Pbxhsjq2dPJoIE2mzmULSokRDHnOFlP6Fr+eQjTSN3AdtI2qZvWpcjRyKWNHevhbCr+c6s7HTWLy
VTJkth2mvRvVtYZd3wnKk7n3G33CBTrSvXKoChhVhQ0EkxgkxeitB07onHTVcFZGF9zUA9WSiugb
5xJ33JYc/NhzJtoSB8PnSqt+y6OOB4hh1ZYr//3Uj4SMhIOzDyZsfvq29pN2CM+JHJ8NZ/5uxRgX
TQo2jb3eKj5RLPohgi5iNPOdQ8si1XRxCLGUx1eHptMYTq1Hbq65GUeE3j0JE4cWCva5ap1h22Vz
doygXyNbo5GoTLr+FLhopljP21CYWAHCe9xAyep83OUn1F/GQ6BRBE+m3MAGc7lRaLTjqtGN1tBx
rGOr0T0wTaU/N7ldbQLMXPZtaRJukQcaZ+U8Klf0gi3CPTdjWyqejdp/ZZrzF1IXmHm0BNekylib
SUUxCCGmy9d5ZN2ahnFszMnyHTxP+D1E703Q0RvmUb0q3bL0KkfsCWqxTyzlkQPThrcGqRzSXWRc
N1V1NcYYiUeWaDehMbqH2h3UaQWIlTzKMoeiKatw2BM+9KUqpeVZWZv6sO17XzppuR0nUpoNGRJJ
IvQcnwn5OZ7mYoOcG1le7CibKAjjfTQ79XVddnf0YC3PbsJLLyCn2NOQ+k09vRDUa0AJ7GlY4dWx
Y70TbDpadF5ql9O6F5syB4boC1V/mvKi3gSLQG0EJ1gNjn4F1DnRt86kx60y97hidEcTLc5al6lC
SUS7bgNjaFVScaxzlYkZijSAshoA3ZEsfOSi9llo6Y8Gm9DIYWvGsi67SsbJOcducI3nGdeJRuuf
dYiWe3eCJb8qex0qnIZr9ZJu8sns2QVxnb6tWhGfHIW8GuQB7qYXSJ6gfYhnlY15X6Wi8QiXsc9s
8cnarB254xqT+RwEHQ0hO1sjvdf8qbFN0vjMxcRNHZ9m4FVfWs50AgfPr5NxmLjoJMUXJQiGW1ij
JjQH10yezbZI/cpRg33Aw/s0SWe/1lpjIGqG/2dHx/+gCZLgRNOKO7cyk4XvD88zzBXxyak7DktF
t/w4L7r7Ao/UI3fxyi8bzHhChfQHjFJreLaFu8cnTMVhY04ANhOCRzAtcCtsNnInuFKsUYV9X1+m
Lp33U5Dq6x5j6bWpN9hBaFpOpz/7rOFssea4YL7hHzAb+pUaVuKajAfBvuRSldl1gZFqqKO48tLJ
tS8aKWMe1LZwO7qNciDAC8sEeMOAEDhxWqmKq4/EUGOMvCApDYpFqLcDwgtvGnVnpZrzE9Mh2clm
XqwTEixaEnzVVlpPCRqxPFZmz0wxKJSl+pIbpC/orQrorEMJYD3dWGOP46uTO5suBa9PyCNfu05l
3WCHml8ZjX6F8j2TqxlGnUcj2toTU/6pzdRPqgNzVxYRF/nSpP6banMVFA27BFPCacif1kn51lvr
Ui/Ma2zFKWHmDXlnULyLvUtr3BirZztxdkmg3+iT84Lt1BdKKZMSlzxFZMTtdWSM34xqNjaJIXM/
MGyuHVJ+icIBlRgJjyTPcMmrRbtXm8G8Yc0157lM21PDEb/LE1V6FWr9XVSHo29VeCeFsa2IG/KW
0gMB7mcznh71evqswFnjxjZM98Us5J0xAHDUbRhOa2KUEd612nXV5ZSZZBo5cNDVYWXEw7HTumFT
mIX7GMhpfDT1inuU7ihnTBPPXRYbMDLRTIQOoUNECN1bvXOxXesI/yDbZHi8ZKnJCdeE8BDH+rmw
ptrTgmFb9ePBxneSosED0D1NtuG81BPnaBoJj/vUrre7+6GBjj86Xp7Od1ZFwDUI/MZMgEJiUZ4J
u9KofdFhm0mLt0kc3w6N9ADAPcKwvHIx9U0IdRyKeG+P5pUdu09uI44Jep3K0HAASA5hbeycOX8Y
DeFsIMasUVjvupL90o1vpdI99FH1qSm6dVM6OzDVTYShfQcc4ub9IZSxl0XWBlHP95YGgST3YbLk
TaHM5oum4VwO0TRTOWzJ7/K0WvHLsPFlOc2PiZ3v5h57usgk+W3JYCc4LFOOTc3qLdyjbqubPOiJ
s+odbGRG9DPyxnH1jWvmlwrycxQ3z+TVYHTB1Xi52szhAb8gCFsVUR/42kKNf+5zJOQpxm7YHleN
hrYFhddhcq1PAWQk09X8zOiYRbPnpjVW8TBEE7JabJB/S+N8g3u1uAGtwvxbrlf11Zi7cjdopcep
cYB7Uj0Nun7I8XKP+mFvRJzqcTDuw1D3ohKTN4OwLsDdU1sWWy6mzNVAPxU4lgAYrMdIrnt+aRqW
z1XSeGECVcONvbyobuiGPtkK26ATcmgL65SbxV0hAZAgaAOtkGeBB97GLlW6Aiofo1sntnUabbmN
rH4N5nGj6xW2PATTw3327dbZKG5anHiVZ9cMHtq2ocr4qg/aScbxBseaG2MwjnXSpZ6ErmIF2c3k
QLOZR/4R0GcuO67W40wWnkIsnMlxy+8xvjlnE+gXJ7reat5c54sPtMDKY9Bvwwi30tl9wYYJRxB0
+xwe4KPKbtQSX9dnDXLveIKNfZZOxX7hnJWuOhI26WUma1kp90XAtb9jjbkjjb9VNRBYzCl/W2Xh
Se+Tl0F2N1NYxLQQ2oOWzOtINZ07gPWJMiDzyqBrfcu0ztj84/mkLAAm/vpF2Y+3eqoBa0MYIOw9
ueHAv82s9txQUs4iBUDQgNZ4+rTHVch02yMuW3ckTXWrxu6PVSbxYQKIJdtqG+MIXxnqccw7pG8D
wT7ATjcIvE4GRtNrKxzuoMPeR1ng2YlGHh/mZ4UuB7/Tm2zVuuymgYIYK8J5ctPGYhdHuFfpzCvu
tr6VGC+6ExBKmHbPpdFdGoOtE0Lu7KXSPhraZMNFa76JoeN06X6M0bhvhmRvlK43FvFzH9m3dIw+
aWbhgLx3L5neH+fUcff0Ih4Mdq2K3iA9TpTn0Zepnw5Rj9NTYt1MbrILnYDtkmaPGrvQogN3Y6vN
3WACKmiDS8xaPB5rQ92bab4NXPOTMyvXtkadXCozuoXQuO/iQq4DPGGgnp+HPv+ekLc01tq2GpVr
14o+uzCy1uAu+8Dg4rdc5UoefVDKa+4mni7So5lFx8Ad71KrvusEzbzIlIeiklecfy9lTNKPpTqf
sjAat7nWUj/ZJLHRFVznc3FtN+mpwd1mGyjzIx3s1ZCPR3yBrrEim7lXBOKEVVp8r4bcwxUCGq/m
ma7c4JQhlUavdfdznD+kyTCuI3IT/VQo4YQsquHaZQTq3nbxclBFOp0GVcAGcuerqsEh3ZGsC9ZH
tpdTbW/D0XBwZdKrXVvb6qdp6QuSAAtCj5ZpWtlaSxDliA5O6woAH6ch02SgnH1SSCSYmXTufIyF
rp7hQ7XrtJVZvSkJUfPVpllKIMfa0EimiVxnSxZoFt3nJJR9SXUtucmmGtQndacaDUkgvC6Otbt+
is0b3Y5wc5piNyQwKxXf+94FiUFT37ERBbDNw4B4h1pEX7JoDJpdEBMcj41E2D0rQz1xQg7lcEPW
XjVgieV0HFYEHZIBF3/BopN0urxobmu6h7sy1ex7PXbnR0sxsQzNe+dKcWsV0m7GjdmNw9mTvSEI
Nc7GG6BD/TlQIvEygCTvYFTBqzIxSsBhTgTrhDZc5schSarQ6/JNYMfDXc2X8SfKGz+oUBGh9ez9
QobxZ7e2Ud3LufOssR3XdNV16nHCl6ykhSncjfqGdgIs4DJw77BcI8lOSO6NGcVFjDxT0zcqKAkb
ez+ckaLgnDaZFt+o0IZLVgQjPpG9fejNwfkcERGwgbM2PoRpZ6wcB6uIwcjGTyhgYTVCvgshkHkl
tE7ENgMHgOqKaie1ojs4iw/kEMtvSRS92K3ZXsegB74Kof6hyw3RrYxS9qTZpeV+mrv0vjEBVqsh
BpQBV/XmRlXXdmkW65RWioBoyJvIQpqSAKimPX8p6A1idOi6w35UZLatZMv+I2Z7Yzt1dazLpmAB
sbXVofCMUr0qwdw3I7DbnSvm9Bi35hZiwi2tIf0uymfqYHJ/pC9g9XijUxR+T7X9OMoRZ158xXxN
tgWmlSbnvxlmAOrx1PstEKqn6UBNvQ7YUEMVPgelrVwRqAal1e4hMq7MmAATCHvZtTYNtMwKIzwa
zThwdgzBcprAuFhhodZdxWheMLJXk2MQGcmtKO2XutHqDfiP3ISplW2pnVy0T2aOI1nJwd4RC3Ul
eruMmQGSZlNKjMcBczf33m1TfLZkV8pvsxpgNhl2Tb6p7aG7diqRc12zcCfsZq3b9oOLMAoviJEr
vm1sZ0M2LWUBJL5VE0GFJdFFN85BMxoHidPDwUirDM1UPRO6ZkVV2m9yUsV3HQ3Qha6cBNT+WmM8
wPDTKs8cdZQlrgABQMvmXud5h4S2mpSJirGdrsYUr0HUE+2TKtV8l/Zx5Lkm0pWxbc0zApqSf1Ox
rqpA2p6J2o53OuVoOJJSW/1jLmDsVJ1KPLyqEqbUyhGuRiIalUMnFFrA1h1wqyizQH1yrcSKnnTb
xnuPTFSCFWxr8Qz8RxuptVrTlfTDHq4VnQ4sWmmTtbW4smpbttt/pHmakBoOZtEqslBXuPpC/pyY
7uOafIvoEgYkpW7+pA39f6LeT0Q9TX9X9fFAhuznn1l6f/79v1h6qq3/YaO0AGYQprWw8v6Lpafa
7h86tsrOQluzbHWhXP0l+YAz9sfyt5GJgJNZmB38S/OhaMYftOdNkrQd9KWGJdy/w9J7Y95h2o4B
vQxwzVy8GAz4Rq+ZZjbEFzOKR/PT6JTuCeAXym+SkyBMa/DOJHNxB+Wa6iXW6WxBSSvxVNbGPcBA
s65hRNHAXzwPI5UI3fcpaa+5YfwyS1chSevYQaAsNXnOV/Yi+VgJzLCU9lMgIuq2lotQbdXqDWyW
dNMo9EDfH2/h1P2L2/fXeHwOTaXg449vuH1Rzz0VlVf/KZQF2MqAuDZPpPoBg1B9o7L587FU3CvA
dVw82ew3LzzCgkgNCjr8lZ2mfqG4FGlN5CjbIHKHO6ebaUYiij/lmqV7rS37Nd6y3c37z7q8u1fP
6qiokDSLcAEIGUzP1++W6CiD7o1TXhSTbU5qmvKElyOB7LnTPU6NaP3SybsbrS7FbWOQi/X+8L++
BEcjol2HEGg5CwXwzfiKYUps31X4aq070DXHy7zTRudGFy1nIVwND36GdtRrOYK1GU8dMTcffIhf
PrejmUIF7F6UTpp46xNW0CWcyYNrL42mBWs316TXNrb1wSivCaPMomUU1i82KDYrTHvzoBw7CE6i
sb3UbM1YIacDsUFQMpqESPAPXuriOvb6oyK95CBnFRtIRRy2rZ/JlHPVDyqCz+kyqdL0LIhIW4hG
0a3gCnKA7APDoMTJ5MltlSdraKxtVijtLlaK+DEIYTggyMmsD9LEXvNKl+eHoawz22B5WqpmvnFK
Q7tVJ3nXDBdLV14w8dAw28ItfzRvR5gPUcy9+f238OsLJ4aKyHV8ZNgfoUm+fgmaMxs98M10KceE
mD2Udl6oDfYqyuO/xzvm2aCuqirTVyM6APbqG5JuW5uTNLOyv2RdDsczNmx4WfDrRoMS9/2nem3T
98+hsKhB7kfmuibcZa/8ieJc4CFecSfqLsh4iPNestuDziJHtzHNu3KyhK/aAJRKmev++yP/8j55
SN2BV012gco8Xn7ZTyMnbRdB32rGS66pxk5tO8UjCinbGOYUfTDULxs+Q8G8saG1Qxy335KeR+5o
3Fq08RIYwcmW6ZOKd8lqtOPlTqF/ef+5fpmYC+8YEhPrhKOWl/r6uexKszNoZ90lHSsaCaaN+0+a
2HKHlXV1wis5P3akEn+w8f1mVLz3dU59dm/T1t58x2ae04mYbXGZ0zz4kg7FVz1u8BSLNYVwTalj
cqLoP95/0l82OgoM/JQse7Frh6/9ZkXwKwwum7WgeR2ijBwCZGzsK7u/PQrgPAWJQUVhw8V//T5J
oSYdrg3miyUj1wc2QOujj8Hm/VHU38wR3psp2FZBk6hcXg8DwUzvK7O3LknlnHM8IyqCnuAS3WQx
brONr+rPqGNo++6i7DIK0gDEtBu59uNGu6rHy/s/5zeLY6kUTBYlpRw13OtfU+tRpWRlbl0c7AIk
TecZGxKNJtf7w/z2qR2KBYd93Vb/tNn6eRFOqT3M/QT8H0WeFu+HbKUfuRvfD4av3/IStH39FdFQ
+I0rVvBRwsXvHvLnwd+sFAKGMzdvpHUp3LPRnWz7Koz+luXjsr0tigqOCbzA0I28tX7sYcWKDOnR
o47F8habF+TCKRZISWamf3ueMklZ+NSVqr38X68/mTLkhhFBEL3UgzX4QCWQOFC3fbBfL1eE12ex
C2tPdSAuoBKx4F+/Hka1E6jotnAvjtOXiGpxP/1OX6sI1gGWH6UXlJpskEXO9WHICEaG7Rb9qItM
0N/AiAIL+downkWXuxj3B1aUevAJi29A00BWhBtwIUYuVmOD4KRxu8Wqw8Zypk7xNKGnPh2Nqu5v
ms4qppUDwxhFgAEnscOachfGNXNFGm2wtJUi94dTxvlHG92vmw7Pr1Nk4rYCb+atC5+ppnU4o/i7
IE2EtJHTOWgqgNj3F8YvZSxvmb2be4LLRQafjddvGT6jBolHupeJlAYvDVSU1EFb2tpBc+NhH9XG
1J66Qcw3SZCmta9KGnHv/4RfNyRjuaHhBMPPMPS3t5SZvqwk9iW8mIPm7scR80VNkDyjDGXhpxGd
qffH+/XFLkInanf8AjTcAJbf89N5XBoA/2rTphfRhKQazIZYW3maeu+P8uuLZRT+eYv7pY0RzZs1
r40q3CJNppeIkxq2il6Zm2SqoboPvXlThH1zDIsi2Os1FCWIUtUHG8Jvx1+upQ773SJje/2UzWQa
2WwX6cU1zPiqavtnpS4A9Gk2Q10hp2Ugd4/mYKkQgauGH6xe9dfVy+ObDvoundGdt9mPYzY4CiZG
ySVD7DgIZcvxCpE7FLVPcHz1kES40lhTkBBRTd1g1UR315NqfDC3fvOtkYDpKJQdjlaUfq/fghZU
BibGfAWVhPftGLdwMwDMtu9/69+OgoGESo3DfuUu3+KnGTXMgLu1zYwqa6xRZTaOByyYtA9svX87
Cvuty6ntcm6/qQ+yIbcL00nTi9Uq6moYospLcvsjSZn2u2FMNl4Lkd5S4b05kbuAWIgeYsVlUlKn
WaWlPCtmg3wnJBaii3OEYRV2FZjpuI/lUEfnLHfzT7ChxFdBcNy6DMgSwo0KdtnY/7AFEpDVCH23
WilzMf2AGKptDQBDGDgt2p0sTs0XGaTqOuhVfCve/zK/WQUUplhdLk+zXNdffxltDF0k4V1yIZcj
23ZY0CFMB2yRcOZW3aQZayUov+SFdlv1U+e9P7i6zK5X10lmvmm4FIw4ZFJtvTnCylxmMXbJyaXI
GtPn3UFdIsdi3wgc19JKTbaTPtq7oe7EpkYiDUk4mO5GjN8Ag4Pof7AWEJG6FsepZhpv34UF8uMO
eZFg9ivsPb5uSHkio/hgLSxv9Jdnpjb4cxwgtje1cu/aY9OierjMDhqAAOO1DR2bfB/n+byfS3P8
YLzfvGR7OTdAm3SBLOdt2Yz2s2G6NvLiDv1zZZsYk0SauRpUa9rPo249qW3/1EOj8vqSVqOK8ms1
il4e9aZMPzhNf0FlwGEEFRhlpgNoiePo6/kWxbmdJVPRXkJDU2s8D1p54KKU+6GLVyazXj7y4oqN
FRp5uKoivF7iWnww6X9BJJdfwVluAmAsOWXOm1mPIHTIU5oWC2TgrLusbh8pT8P9gGjeHwQd0rwI
Ffh7OUR4M0V12OnTQ6Bo3ws3vymn9m4yG/cDwMxeZvtPM4OzYMEyDBYCAAv1xpvVgDu5g/on6J9s
TvsT1nvJkyUljP7A1E2NriEmBCvZSMy+p2Eyz6GT1U9WPRmEYiRI6dGN6tlVXXTBS0S6meTGmZln
4lB1rCwGyNKr3MLIDXFYrz5gTzG1sAsjOrPWnJVITlzxpIVuR3R0OxQPtVuq6PJ1M7tBdareArfl
CfhNbDxossJVQjdroUAkCeuXMM6ir2gcjYcsL9EA1rMsktXINW1aiWpGaaOZQX3XYwTyUuSNepkc
d0Rk3JXYRuIhgKuFauFloolFBAjP2cVw3CrODS7cX/tcLziVsIb4os9T+VCqkf6ttRVdXyVprn3R
eyducL0YjS+qG9a3xox+cVUVZihg5xNwTapNHp6w2ou+wkuBdFoMFOe62aHUrF23eVDgsIwgsRXM
ahMpQbQuoyp5FkUe/PNq8L/RzKi+F/foLL+358/V/1kG+FpWiGrDqP2/r/8o//nn8HvpfW4/v/qD
X7RxO91235vp7rvsMv6n/5S8L3/zv/sf/+pTPEzV93//t69lV3Dq3H3HUKb4uSWhLhvZO14D35vu
l7/+VwfDcv7AFoq7O8ZPhmlTEP1XB8PBxxlAgSUP+sV/WMDN/+xgiD9wGKB0c12wAN2gkuI/yrJr
o3//N0V1/tBNjjRqDXXxJ8DD/j+f/eafa47X9v+U/78+8i0kX4JrHOAYunWCiN4Wa5EZwD5sktCv
Be7FVWnOW0tNP0oFXgqHf63/v0bhmgpc7hhUMMuv+KlKaqgaMLgM0U411Z2SOFtQo8/YPp4NiNxe
nPY3il7++Okr/PWkP7sNLPvt2zFBw0zuOA4dordZL4VTYQAYScUbAlIKBGE9d6HTBSfA888jlrHn
scDx6v0x+Sy/jOkgVMWXG/du4OTXzzm0aTjR+1a8SokfVTdqD5kM5xXX9o9uMr97o2yrFuceGCp9
rtcjqaUZ26HTQq4f5XApC9KO9FBk2DnDspqKQN3pYmg3kHqz/d98xgWzNUDlAeEgsYg335LwH91M
Da1GPeD0aD6MVr3PS3PRFwcayUfvj/bL/GTtgPktIBxoIzXp6+c0cZoOpWoQGI7sb13Fkna0Ch3x
fzAKI9kCFMWmYHw9SjuR/pslVuN3eGSfnQKWAsa0lf/3RjFBC0FNWGkmF3v7bRWvF5UujTho/Aw1
9Y3ba8pGU63igzf2dg4uoyyQEAA+HBsUYa+fpcJiRhZZKH16i3BgcnW4L/XAOlS1GnxQgL39OAxF
Rw53Ce66to4RxeuhUh3RJDaO0p8m11q7IflccIHsD2qa34wCYAlYwXuj42a+eaBmGrPOiSvpVwO0
TQWGymqY5vDvfxy6EEKjnwz0Qtvp9bMQBQX1p6qlP8BRIvuSsz7v0JP8vSnAxsBezxbosrFDmXmz
QUxmYuAAlWDCW4OyJkE14grcKrWxeX+cZVn8vPlx7dap69gcNEE9ar3BdvgITU+mtsD3VRKRg03T
TlNE+hwaDtx8JzWKD0q8N7d+LhYuswDuLycTcw6I/vX7i/Ky6PoeAwl8ykiXrImH6lSFeChNJAfD
qj5T9rrbGS6GPwFwHzUji082Gv8PnlwV+lJN/vzwtslpupyOIDxwepw3L1ka9tzbfd77QwicuS4l
2ckrpQcS2VdJXlVI/SuVzA0D2wptM6SNm18WBpJzi1YunCAtDuH3SWDfdkBBN8pzPeJC+ESZZrRk
C6E0O7hSieDg6nnD9t4Ngw0rZdCaO2VMk9jDCpIguBy4qdllyVDdSBXoZ1MMVXMS5RKqi5P96KB1
rdIHOldGvossQky3cYhUdj1OsRN5UIK1FjVOZ9mewGINulMf43Aih2H6hqtgMvtc12fjKVRp9JL8
ZuXxUYQ4icF7VJAEyzQcj11iDu5KwD7r17COB9hKUzVPV2oKOV05anraOicyEVLC0EOlO5VxiVVb
5i62dtIU5Sfq+hgrMiEr3y3MgFQDnG6OSTE1iZeG+NpWdH/Jd+iEPBcmhLfbea5SY1U4eW6Tgbks
XCuN7QT2dNDgP9eppSSDNJKLz2Ob41Y7WgTy6UNnP0q7QWGvaW3j+EgdBNISSmIHjYU0b7DDtMq1
DXnhaHDeOfhXIhXwhNmilVQkxmdFqGuRl7s13mN0hcwOoFYpTQ8DpXmE5TXadwIkBYXguPwrIh2d
xsdteiJFuIE3KowYDUsvA/k1aesBk8U86kLfFGPIvUO6d3hk6C9KNNgF95KpJ7nSSDNEesYghq1I
Nayq40QdkDVX1fAsw2r8MRsF53NnhE9dbTSfYxzWAy+PBzDdAM9IiY3uaD0ZmILjKxO4BgkHhrRP
VrMwHOFLKtfAt9XXtK/0aJcIW8yblniBbF1Wlk0URZLIQwiRC5qebTElg5LJjaQ9kht9KjEro3dd
rpTQFldNbTUXWXDl2uq9FeJ00sQVqEgSkKtWRZa+EhrRtsDremCuqrGPU69vo3yr0Nt7acO4esLM
zHoc9Ao77BuntxKnvHVFIOdz56pl1/mtrRXbGJEiFmign3d8Ms2A9j8QWpBSHA2rwh3di5XCxPRz
5c8U1gGa9dFREOpuoRDQ/0mbFCVk3DpQsLTUrLG/7CQ6ryE07WsjDaB2Zti1K6TQYuB4CqP/YO/M
dmNHsiz7K/UDLJA0jq90+iDJNbhr1guhkfM88+trUZnZJbluynETaKAfGpWIjIvKCHOSRqPZOXuv
7UdY0yslbrzH2JqqS98fetB/mm+8TWpS3BTNAHWnnhpgeJbdD7NOr+yepL7VwUQXirkbiRybcZQm
Gm7kk9l10KNQhansFZd5rpJvUDQKzioVqgsnOiXobsw2QlxZWZF9E8Nh1U8G0cYXQZVqHXpSTZSr
JCHc8Vz0lvYoTR1JFEozKPIZAJkBPnJlqGLpSU1kLNqJI7MbZIF+rqap8m6GxWTBsjS9095Q1WRh
B8C5Vjqla0w3NgY5vGaVUfvn5ayLW1jh1E50OhSTKMPc8gD/qKHtGFnWIZwMJOSbcqiLMzNm1cJg
hqF+aZMUCTRBQiOKmzvDYtgiaPjotQGcO7CJEOdqptsd/BOz23YddjL6AjbtGLWXKuiBauW/jbZV
9vQNK1k714sieMn5oI20WHDfOqM+6O+t1qV3oqIGs65aVXscLS14ghZCkUhpxGMyDYiOPb+A1TT6
qUGkX+AP16SIYmsp8SSBYJjhGyCP2GFQtyL3Vx99SXdG09Qek16ML/1Y5ntO1lGECttrSsCGA+0v
soRBHJV1B5JRkPl4Iws7JCdaQshIrCshtw53WH7NNfxUy9ZPeXkS3gqKEr5O6okR1sYHx7QEIEmF
CWnjaaQlO6num+UJnA2x6QgaYblIg/I+AUMVQKZAtA0tV8vfq7CVkK8nluIQya486pM5PcwkK3sR
sc8oHGqhWPxbP+yxcmgopzBzxFpwYhWdtmYum9qCvvPwPMmUKGBFoVBFGdlSvGqFPO6tLLY+7Kwk
qBb2EikcCZJFycU9XbzorAFv5ARKJK9qkrFTy0b3odPPyQ++jdOOmklRLVHB1Hg28i64shUVLKU3
wNuaU0wj2+k7Eby0TS3hj7ZCevxe1bb9UopsUs5zT4mvPea8D95Clbp1WEGZdVqRt+lZQfbIZYz8
GHSKmDPpxyBpk6UXVOWHEoSic3XNz0FhmCFm4IEctitERvpO6LDKkkxOX5uhg84uVVaMZ2m0Rmca
q+qZfO8KoHobSTczqf6BlNWmIb5TZeqnaiHe/D40x5NEHiFhRR4BjchQU+hUo1YoFU4GGS+Kgry5
Po39Sascswmiq45MdyygUavsZJKKCgcmoFSu6Ck0/UwhKPaQSTHlqHKgawsvG5IPm6SQ0UnqXMvg
50vjtm5FZ65Ujn47tSEJgTAhWwmgLxijvjG0oLi3QjyVzlApQNJLqQnvErjn+NvMHONOMIrxQ6sr
obtt1ubVVqM6o24k0LbUCSea565RybCcjdyMy7Oa88veSgJe7bEyzFMFQkrhwCTJLpUmhtmeItoH
jdFiik+bRBjnZSJMQCQTtH7A70p3RiAQkAfCKrzdwCeuYa1t5fPKNIFklrFX37LmgIfn825fRAQL
IhIwO+O9lNV+nRRV/W6ICSp6MlLwXANoaK87vL3IhJImAJpjBwPGCuBQNjEnvfRUaen00MomFnOi
8Oq9R6XtUiuHWF9OOAOfWC0SlOId36kMGRQMHVa6p9EY5VkKT6uVG9po9wTWqK8T/OxNixkqWxSx
qt7l4C3CxVSF0iX2ccz9CF4C0Cplfck2QH7R8M9Q8+TfTcNLZTrgbNLkF6XWlKsibMp3dnhUGX1f
b4jpLhOCfzx2Mqpf1NWysSxvcsuuoWFcYqPcKY0n3UipgpfdVvti21bmlCwg8XcvU2r1pduqPS9Z
DUf7BBCwFcFQQV5Rx5ZG/b9Bts3OWGlP6AGiXUa/HO85ZsLUM6JCu8YsM6uSvCknpqiSwepbhgSO
niYxpqaiANLm2EIte8fo7eikrgKZ6K2aKodjodfqCaqyrKvEZIVbsMsyiuWk2fFNhLAdFB/8uBdk
SDNCxquVq6AvJ2m20mLZCap+wgQQRQRuqGLMZHfq6/q2KVPrvNKwZaxLqfSSpZbWChr/yVPrRZRC
jtlI7BvCJY+qBomDDc6AVF2rpIl0UhKwnS2yYal1NpL2JrAALPlxHaaunkN6WMK0aomPbA3Mrfqc
eEQwd6WVbDwkCwRJUA93pEQVjYrIwCuhO8RqTJk4twFjOnh+9cfGauTLZsrx8Vh9xEYMWiEvAHdf
epHlAu8zeWHpLdp4G9y2QnD5UAI2c9FrdVdm6gMh0Ck+dRig43xVjcCvUdiFSbTKgiHIV1AREL6I
MiYQi9MTRePe7rAzgmVWXQQZ1WuJEYs1Qy0pINf6iCwRizWGMamyQ85Z7I3fSrNrZ/KWpr3luEeM
RVli/nJyIAR8i40eVKFhSuTCaAPkl5XWCIz/41Q3HC/8qBhXMQ3GPfu5FjpgmYW3HWeEEolpLTBP
pR55Uv4wYtCZ4uy1qrtqKyGezV2gXdi2dODR70R7ZJddXtUPsqiGW+5a+o5HrFRxzGGccTSwgi9T
HVR7wDuesfCCgH1wmGT2E04MNXfqsaphaI7CvuAMRPY5YA8MBn0YqR3BRQOQalUb4Fl7osEMBb06
u+26Mb2RTapvji2X5p1HLu7bgFLSgD3jlyd2Z7EIx6LRkxMfqz3LZtJzHSFr07naVqAL0ZqY1wVw
J8WBmAGNRpfCBPd56GVPSqX1IPiARBXwi3TA+7WS2C8Jgrx2YScdZuM8aodb3i85Zp+TDR9B0rH1
je2pfjYEXeoFCqScJTYGtL4qyz7aisqceVXxMNJywNH0XLS91eFaj9pH6HXVgxlUMUKlSR3f/EEu
mkWQgUXKlBhkmlDHGz0qes2RdVy9Z01DVtIy63zrzYrL9FRo01TzNVLbp1YfM+JfEY5u6VCTjTnq
4kazi/4yMIwWmIkZlVcB/g/CfbCNs6/mNLoJNGJrcEsM9ULqapKH9Sof7oPc9mATZpNGkJiAsOMU
XS1eW2YCp5GQaGvHJELqOfRj6VLKk+4N8gFgqqbN2NB2KXg8t/YjfZk2IX7ErK/6mzFrzZsumt/M
FK0tIpcuvR6UNglO65G0EbbivcbRxYbL6I5NnmIDV/BQOSR5ZLtIk0kIM618QGHj9z0B9z0shKz0
spfYGruCdY2OpBPp+Rg7sTxWo6MAwyKvLvOycRFIZvaqx6A16X1UFjsmo5ExRLX+rDWsq/HZM3MA
kNg47AchhViJ4RuN2hJuiIn5JFZh4nthgYG2N9lERGE4nRlW1oWO8DzrtU+wzDhlolSc2pVEPtUL
TPsulK78QU/6YDxDH6fBsAK1pZJCamP/rTqwYo5RNHR/CstSbospMXaE4IwJ11FXSIwqIdGE7Ot3
GyYPm8E8bi/5ohCRykKdXgZlNT5OZAPdmiKH16SmQ/jhVWVVLLsha15F0/jvbTfENbdhyhrX8iVE
caBAyo+RWwo9qDNI2S48g09mpWrXPTF4waLKcn9Dlo8SLCxz7J5QEQT3Laz6yPErn1p7nRFEtpCt
xlBZdbDLrYyWDBh8/LbYNsRn4S9iu42rcPzUNtHg7U+bQikG+lW+yech1Nkj2JlB4aJqyHhcGnzc
xyXEBIKjkhwLOe9uSz6VWmeD6VZj3V1T7YwQDSoSn+d+UDjEibIAKdx5tc6LzGSAImZBi1uZQ50A
4CO8u3ZhdsvJAoQctPMcUe27yQlnJ5vh8C5JRVQvcNz24RzfONXMeR8Hr4qbfXK6MCXwrOwMDfhD
NUVPXklGoxbVJWFoRqvgx1WtyHBB79u4jfH1JctcBEA/W04w/CyzSVISj0p/LLahXYtzg7imWy3y
+kzcNErpGeqt6eNCQwjW2RWIpXawYN1MjR5WO2oQAFrsKMNcTvpue2+Wk3wSxAFAQUmuyheQyoOC
MVmu/W1HPDofhzQpdXipeDBlyC7g1gJQSViULQqcRZVrw6kWQaBdGog+GoIbA5W30RyiVwM2acIH
GGwFoPEos50wyPir3c3odYie8rkEVuZOkss5M7sY8zuSvLTrqE4tfdEY84sqD154P8RBZVMdzMFf
RNXwodqS+tZEGR86dUw4A2nWgNCuqDnqQ2ePkpj9jA4+K1HgIixUSAX2IjXi/ooO5BXSFNK/ijSo
cHIKI3Z8gIjBGm6c9jC0kg73eTATQLg5NeMFcZkVWMZqDGBNj7DWqNi0SXbim4lRPihRa8lbe8pI
dc/h8LAC1vSwYO8pPClHrQiRqObv68TaoalyiI++NnuWlgQKu+BM6FnRNo0yD5PNRHfZOukAQ8I9
063U09ZWG8zMklrvExXmkg8+KOGrt8hzQfRgGQXWaV/0NFCHMGjziwhLouVi6EmobWKsrZtTb7L0
9qYK+gFL9CAGQH1TTB3QKexGa6Hk2ZN3VqCzggAxpl0Vwv7NrPqSslEtA08tGwrOi3zURHRVNWBr
d6Ipsv6JNAQjufCLvum8Va96wlxrAWRgF/XCYC5br68obPLSgrIcsti3JN4DutHoIZNsCneYJS0C
EpPGtFetKRSOl81o2/SkGmIZ+ExKWiGX6VYppo44FPgn5Aa6HT44DjVNVuVduPDxNHGhFW4/0gVt
wantbWj5I0y3kF2F6sgBEZ8rS5uKhGO0GGZ6WSxVoEen+Qgiw9J7D1S5Ohddr7OslaS+LJW2hzoW
qJE2rce5Qb4cco+bkPaC6qSOBYDDN1eRUawJy3CEJ9rlnBJuWQ4jQqukCUUitKW4DbpPRaRN9Owg
Yj19s/ouNKl+jpjHaUrk6TvIf0tUbjSkhnkGmsZOzmS1jLhrtZ/TQIpqbsRraNZgLjO5I4iSuR0O
5Xaw/LK/0WGJGC3VNBoBV22GD4aamZrogL4UGMh4IDGdtrHTIywNr/luITSjY00cYhwYU0BQrF5G
t6MEznDtidIqz2LcBuF+AH6jOIoxCCJvQDZZZwOUCYB9SdvWKdw0j2aAi6I3V0eHRT7Hx9Syncs8
pywbBYhnbkjiJKbXoi505FfqQ0rEyZ6eTy5UMj6EnYRrX6+iGJ+ZUg/KtGwwf/rWGg5aI3UIoEJf
UDyOBXxIisocmIDjCLluZPJ4eySNoTMURVJte7MSfJQ7SS+NGBRv0NbT0jBT2tL/6Fn93xAPdO9V
01bv/4V2oP6vVZu9PTf067/rBv6flBGos9r038sIbsknOkgs+Pwn/pVYIMi4ot+GkAanAOp9+iv/
TIQm/gqhGW1FBLv8I/JspfmXkkAgJUDiS4P4U+urz/6FfwkJhPbfs4vMQgDwj3+p8TdCgoO2I+oG
G2WPIAhLnntAh9pBMmg6Tesp5E9pJj/WyUzsIu/xhp0bSKkvd+bqH62cr639g+b3P8ZSZA3zHZcF
z/97r2mUZcQ6ZSyWZmbWtJ2N8KpTTWtFAa1dt7QxruMoB5tSBdPf9SL/MTJjKrRY0RWoB301axCQ
Q1SC5WIfpmCuk4tXQEz8/fL+eCuRZSPgxfyqHvb2U61tRJwzSKhb17UF2dTrzuPJ/X2Uw47dP67l
yzAH3Vuly+sRHYag1tCFF20GdbovK+mm0CQyGjFkt+t8oDlCWQcPt57E9+FE9PTQ+kfyGtQ/Pk8S
L5DOaRqt5IPeYc92IkAyyC9ZkLvj1ov8XFqEa74Ja4W/Ur3rV5wFHHh9C/bFO2T6i/SFE/cpPOET
68jsOug3//O+/O+vmf//X8QqrL2hoUmJWHa9n0M40rfSMGh/+Yw5cmkGSgCbB4zJ71ArqWlj33tt
JpaGijqcWnBygbgBr5YY8s3vD/rwerBpKQrdUPqzSBzkTxXll+vR8B6DG2HFpwdANlrMhyVommN+
PmEdTlvGMVE+IqKgAUs/+KDtitoXcCjRS0sMb5HnwDUKpo2at2PNQT7wsrXWtUGwLkKhvQioLJOj
Gp4oaCzR/KfUywmlI2tCpqKh9z3nHfbXXrEmImKId3FXEi5LGVbWLvVEin30egXwTtp22BY4HSs6
dn3VrM+qJATkCn4noT2TFUa+I9wVqjjNIhm6XESBdmFKiYoDauTOnERxoS/iMB8vrBlBY+tbcu18
kDmlTAlHikuTc64/KMDvzU5zSVMYb82+gaFNV0Cz3EGTmmQTzn9dF3FY25ugGoroWqhZQeegLwm3
sMoSzA3wHPuOmFvPg8/PYXZN0wz1Y0AWFxxrKZSi15RjPAfPvlAeyer1MHkmlC+WPslBSBrTQrqz
0HzmLrDlwa38rI7WjaYhEkRe6deradIDdSGnFZyHEmz/fDSlpOl7BgW7fowSB9CxoHSu9CEFrLA5
GdIkbTf+JEnnVHDZjAE+td60fCiUSzshP31hN36jOkPnkWkRJEoIrbKVpfOQPni57kmZGpe9kVhv
thxBglub9mCd+dLI9drmSEirJCx0CPHQJM8C6VC7rFKc4qssHICex1CUJk47xBrC1MykOeFGuVIr
ld6AYYzWVZnV2RW4WHNHT8R40XlH8kVCwNsesyibkz6wG90JY+LoCAUwps4V0lh/BAO7G5cNF+eK
aiA90Sm0oL+JMb7SmDL6iaZXgGYV632JwL0r1OQVQTdFqF7pysdQy5p0UXPiukl9ycoApMjaqwRy
8QIZg+Q5vLB0XIMiIFqlMH2clpzek0fNzhLE5WKQ6LdIVvER06o9B4fovWLzqK+AkUyQfcLBR9Zp
tt1lPxbZPV5jFli/8P3LUAhqiHg3rF2Ns2NyEIh2BchkqbseoHO+9XURFoD/+oGqXClV2nzgCe6n
cvAiN5WROjhWSD61oylVcgGun5LzUOKIp0cRQv036m6ntiKhzyPG/kL4YqDD0xHvXKmko2D3letb
opLtEwqzBCWqiUm1lcg6ne+CDIIjHFPC6KSwk3djkLa6M0VVQe6Hn1HzIAudhPeYiX6pSlU4UWQx
pY0sJVUJnzQUNORjRbzRZ+jks9xOOahCGX2ie1Mqa6aZddmXHRUWCl89qXtmIj8ZdmbGjgzKvSAs
ttD2ttfxXuLuyD8gthrPzTQiabGrPJrZ2Ep0mXnFeMuUIiXGDxSivWg7D06BrphFRiojYJkKtymC
irSvWUMU0Fo8BkhCIy/1BI3z3NNTjT2xIZqHsbNS8KVjo7shM2afZgTogM+v0vdMBFbhVJGImbc0
NomvHxHlrrusVI2Nhnf7DJfOVC2o/if6JlZ5ueHoFmUM9ScTKQhxLEhoIvt6dvC3oB5DolYCYprH
uF2oVCefRK/TuwEX1l0NKLsGN7Gs8l2WJbJREMwRpTFKyrDlUJ7o2zDmVOkkAfyalRmaU7wikdvW
lr0OMHFZGp6OLqNDx+IQ9agPuyIqstgJ23ykuJgWpeeqea1bp15dVJUz6WWFI2yWYawxTlXTViFF
/A6cTEvoux9210FNWWpN5IUcLLywE0RhKKiql0EeVdP5nPd3heRYVclZVxLhqFl9CRM8Kpa6UpsD
KCeguDNxTwcn5bVltJHHsSTbGbSS2GhEohDtIDcksvuGVtQLosCp5sF+ta91E/q1W4Jw6Tm9ZbKx
NoCJsQxWhiTNorehW6u2T0+KerrXL+jNkaWJHiholoPVxjjO6eJNTm0WeALoo2UyBdEiLVZQbU2s
jSFSefhUFpHFsW7SxwqSfm9URQjVy9NVcYawIOjBtqK/5EMQJNYm02ByumIa9KtB7SvCF81B6MtA
joHjTFkIZVrJ+fGrVM9V6UxpVQwLaZSTJFOarKiRUhW3bDB9bWkFXXchK7JkLP04SqwlwkiEMTl6
Yhn14CyBi2fS2YISsVIuDDky1K1OaBi9WV9PILvJgUiWRR6pzc0M7+xdPpziXh9KTCeAIwebBEuP
GyZlWTms5qP6sICg6PUO75eeUwJQ6FogO/K6EzhcQloCjBcywnYaKI5iN9E5yyqNYqsqjBNtVAmi
JMXyWjGLkICjztOv4d/TWas8NWPTSEanq7eFbSD3CXSdf4WaVNEWg2f/UdSxSZJQGlHKT/mec7ie
Mqg8Zohu4DRBR6vhwUxnbifXxiE1M9V70EXJ5RirxkPTkHq1lQK07qxkmGzmBD+xLUUNs0ELMWet
KnJhnj53Vf//yPoV3qOxh/v3R9a79+x9at+T56/yd2w4/PG5bpCq6/Z/W5ArhGFxMuSoNuu+/3lo
Be2DN0rDzD/LYS39y6EVfg9HAP49nCiZ17C7/8+ZVSabD8EpwngyyBGrzy6bA7H7b+L3T4DI/yoF
dXxZnHwNFbWsjiOUU/X3rb6cAZ+gVOq5d5eICJy3p9C5Cp1L37kInIur9/Xt6cfD2+n1l5v0h9Or
NgtWfxt1Vq5/2ZBPrHt62vWe+1Q6d7vcuUH55Tzwh5f3Leiq+c/v6+Xj/fPF2d3F9vn24/r27G3X
O8d+x5GfcXD+A5s+SBAVPDfP7xT5pQp2v1/nJ1fjt+s8OBCotO5Vfb7O3Hm426VO7jzdPdydvbyD
F3Me+M9T6kzOzcvl/uTy6ebEd072ztXJfn+yvdjvt4uL5Xa9P1nv96fz3y1PT5dnT9cX28Xp9eni
8fpicX19drlbnH6cXV+c7tyzs48jv/+TYvHL7z9UUmOTzE2p5fefP50/7E4350+XT2cPD+v1zdn5
g+8st/vtcn26Xe73l/vL1eX8E09317uz6+XF6ZEz3Ofh6bffclB4QJYZFzVURO7lyzxtuJcvLzfv
V75zQx2C27h/vwm5lyBG+VtSip39+v3mndt7M8yz+Z7/5X3hXD0Gzsfz48XH2+PzLnBOn3fMrser
D2bX7vrj7uONfSj/d7f7uEM14TzsttvH57ezj+vA2b0dub+fdKzfrung2K/FDYUu0rVcd3Xubs7d
+b9XjrM8Wa3WC2fhLBf8wdm4G/f3iXnIFzh87Q3x/QUkzXxIwN+iw/ychru3j7OXy5TrfcEd5Owv
uFeZs308vXu+er448iTnt+q3iz6oLjS9Bllx5KIlY1Ma96H85MdX9G/mpBUnl+9+v9TPgtThcJT3
4MIIDUaEOLjHhoVmTiFdHsq377YWDQtIRf0WWsoGwYrTaR+lmS57ET9Nw3MoCfrVe6271zReTeVk
Kl/G+LaHEtneRKZ6xJX6x+WXUxVVScppMpyy788hTqYMgUAwT+qbl5xFcB86Ly9Xz9ur58eri7dr
2bl7O/ZWz4vOjxvyZcyDGzIhQyPlgzFrmR64fm+HltNKJ8N4bSG3asZ8nSdHJvr3wghfGQojnA/B
SynzV+1Qjz5K6lyTLCc3L2lxmkqIys5Ke5/OeTe9/v7AD8cykcppc+opn0lVo7X2/ZZWXd9UeUP2
YzCZ3Xndj+IZNJu6ryLs2//BUIYClo9v+1xj/j4UBcpQtjEBuZhMp2t98ptoMVIFoYUzpbe/jzX/
7K9Pbb4snaoyZe4ZCvZZe/ryyTTx7rUaAjUXxp5+ade6t7QMOzkyIf80isGrMhNO2FvIB+uCn7cW
jCHZdIPIk9ZSaxZLUYIt//1aDp3Cs2kGPcpM+zFkTApifoZfLqZuG9q6EsNUqFPvA8rc9/2U+GIR
8Y+d5V4TuWVsEfGJteG1iYrmvpQs6/z3X/HHawWkNxPkyOE5XAPNFr5HnANlJrbQoJ7UqU6PQnrx
l6NAbrTg9VHBkw1K9QdbnVoPKjPzWnpYNaQmxNlIEMiL/ysfEl0RysYyIDF0rjoOw8MKp08zug8M
kxZ6KcuUBDOKaoHtH3luP14tRlFACM12mtm9c7BfMmrSXIAnDS6JpvZpgKV+QaGe0zqdsSPVYXVe
hb7N94OxDt4t24YaRKFvcLFZOCKI96llomVuNm3rnQDaWiZSep9btKo7c+FPxYZZtpRKY6UM7UYh
PYaUl6U+TM/wMVxq0eQsdPiahXI7RH+7DMw/FYQHziy+1uDjvs9mWfEE1hd+qsiifNVY4kFYAU3p
iGiuv51MjKTxqMXc5eL48H0kTuNpInIxoDJLobjqmozUTZhHpuy85z+89UxWTgRcC72l+cX58nbm
Hnk1Q0mlJbQ6E6x52K+SvlMvDBSqSH8Ihfj9qn48azpJHHKwMWHdN3VVO1h1wkbCk6ZUo6tsqyv9
sr3DHf5gv2kkyDjNfXUW3Y1X00XwPH2EV/apt6zc/sie5Mcu4fAnHFxzP5QJpid+Qn4nruU9LouL
/MNY+6di14ODvrKIULmVryJAyif1RlwiVjuy9B7e9cNfcLAmdoEg/oooHdcvI8dqsk3laytV709z
kqV+v+HzxXx9wGRyCoAEGMRAiNrQCL4/YCnSC7kBPuAqHWI/BcPINZV0+eHIKH8YBnM1L6lgprLO
H9xTvxCeUpjT6GpBegK3unfHTnmwMLtQN569NwiuYsKUbtForAeaBK19a6YkHRaeirRtckzrTLfL
h6lftXroKMFZUvWbVKvdVDpXqVQqMphkhHwierYD6Oj1S9M/KsrjgHDHK06UcVxP8pvKA5Sle1Mk
Tmw0SxM+fBy+5U1BZTVZ6YROHFm7/nDd9IBhH7HbsSihHyyTeaTZyeRxuWk+2S9D7GtPeZosj9zd
n8+QHZUmqLSZqgmt8vszjBSjbVSQ2642pvKqq7odCV7DEfzmH66EQfhaw/0z5nLD90EGA9WrpNW9
S/gPItaYPkCCpvs/uBTu1+z2Z7bwN99HMexe90w16gnvq8UWi+VIq6q1jqwy89p4MOkhghisMNAs
BFik76OInoGDsuvdIY5bpwFUf23TFjsfCMte534oFvE4qEf2GPNT+DEoxXzuH/eRxe37oJ6f5glx
ub3b1VZ+amLigENF+OGUSMRH1SUON4UAcDfx2mOk4D89O8Vkz40ygh3x56L7ZRXXRQrrM864q7og
gLSSPBdti7r5+2nIWoLwgYucjzDfL1BYYyhPldQR0+6bq0hP2lOFr+4RnpdyuDiyYvGRpR7GOYlA
3UO9A5TErsrrtHfxqwqaHDQsy1H1r7p+tE5jb6SNFQ/pqjYylf+JUJZ1n9eP9pBstK4XTCcQrlGS
3hS9uaRvdwRO9bm9OnzMBmAhCn28jWDrvt8FX22hvPO1dBVazYQpNFX2og9KcVmFKCSQU3t7w+iy
zcQBlZO14te7eiCLBvFZggtGmtTs9ffnMk+sg18EBRUSDttsm191sMQTPWKQ1dW2LkR8wpdGgTyN
DIlV0vbHXt8/DfXJr9NosFPjPFgkAsBKM6i/dVtkgSRZ5vmAAHoU1MNzr+6OLBbzD/9+YaxDoDIV
m/nAvv1gsdALy8df1bVuF1qEa3l4I5pwjDedQQOL9LtwOwl5Ewzqnr7GcGRn9ONSFRnktg5Og/+a
X6vvz5ms8coi5rx0bdrU/sLUkrkJbnaJuu6DpFKOXOuPWT9rFSC4yfBPALwffkBlJUGlT0PNHaPy
MpGah0LQx/PM8Ymm8TFw0o+lSlFMmu2Ip/jrTDD/fm0SklRCb80YVbTZLOWRRMGsndoTo6m7fU1k
LZ+zPll7kW+tfp+rP1bmz5Hn/Q+3dzbrfx85key2q2o7do2RFqcqFduqLXwos8ETcfWbDIL+kef4
Y21kRDbspqLarJAY97+PCIx+oLBusCyWGLKLce5eT3ni/n5dB4/PmE/rs06KVxCEDcyr76OkdIoQ
oU50rZRIF9vUCpN6b6QoHzEFcI5Y58EQF0e+OAdTlEHN+TAyU2ZYkCkpfR800wufyIgqdc2iqF9D
QhXXNProrrd6IJ5/v8CD2ziPBUp3bl7wZdP4fn8fq+MQ4omYHOGmCZWdFxXeTTilx2CofxoFxBke
L1gvwEMOdjreROcZ9ifa9ErE60kJoudKiOBv7xvzARoFuwu0O6yZB682ulcfnCr3jbQNIvhSUWf3
xBkWyaqlSHFkr3943KDkgebQ5rPJLJO5pIMJOJJLkpQdiunQtIR1YhbaYKww7xPUZFV6ou1kQn9Q
bqg+PxjHt+k/ToUlwbTS2zFaJkpGrpcaEkv3lFZJ9ULibRa9W5lUnefEJfVLWNiE1tD8UzUseMT6
1mfdpNYW0WWxvfvLacDFQPemZqTRSlIONzkl8VIIn7gYMUX2Ik9wn9LU/Sde699ymn68TbB2Zpyg
yjaKF/fHLnG0y26UqsS1bcQFTqo1AxnNHGCsBbpd6Unh66P/3f535ncqcDQ4KmGNZs04mBSNZOF8
1LPUpSBXLvsIgTh5N/mR1UgRvCdfvmmfw8AvZo/G9XHCP3iPYlKcvA5OoFsOZJGS1+lf9FZE/HlX
TqdKbxXXZYKlDlG6v6rbgYgWqx4chcjytVnW/gY3rnL/t8903iuz6dfAk8wLyfdXO7UaDWIjkac2
kv8NIR/9Cj/yMdr+j1eb+0sJj72jmD+q6nxjvuxRMSBARiwZJar08NoKguCqj0Bm/v21sHzMxQwN
0eHcnv06ilSTmYoBPyF+UiWbq5XaNfmg2X8wV9gRqMBfeAvYrX4fJQ5yXUoKO2GX3ZF6P/Sqi3Bl
/E+uhSuh0MRAiBm/jzJJHRYlRSS800rykYO4WhKCHsRHhjn4JH/OSNixGk+G+g/Hy+/D8N2spWYe
BpO3tMNJT04ggUCu0gTNmrpcfGKGxIf9/px+fLqYDXy2KBewvePSDu7gFDZ+jkSfGBHLa10lHuSN
FhOyir4qvfl9qJ8TjwWEPST7nVmGeljiitFfwE0lypVqKgcjJSuzbTQlceH+Ps7PS2IuGLzSbK41
WFQH366+HjUUaRRiMwKuHoqeQ0Dp1HWoGktbb1Tx/vtwPx+bSvEebIGgGPkzAgE/n1HzuWa4nJyz
ilUC838/2hnIRDw/ManIG5lHu/7bYef3WFPmTsjM8puX7i+vMcxPQmzHhCROOSv7paHUUrnWyzkY
sIXFDHNgCCLXT9PqSOV1fnO/L5zzlGE2zkxgCGkHRw9wAh1Ek0Bipey9syA30xM+ldEaO8kI7Afb
tpTE0gWaLCg5adYfue6fnyQqPPIMsaJEIvMx/37dyDqqgSRUb2EilO0c1Z4CyPOpEuFuSgUF4UK1
OuXIlPo5dRkUupPBl4mT8GFCCcS5PNUMDxK8bklLHDjIKaNoODLKz4nLKCwDn2lG8DcPVmY7ghJB
pQ5cQtVN/bYKM+pzkHCk3CU13joGXv4xHLsukORsVxmL5t3Bsua3g6bTepIWWJrldZuCzgZ4u4Hb
ER5Z2X7cPuaJYEmjIEk7jYSo789Mqtu2qgLPIvUhCFZ0u3C/waY6cvt+vIjzKPS4mJhsXfm4fR/F
9/MSzApQkq4vs70KBOqJDlb3qBDLOCNIcHmj7TFufn8Pf9xFRuUL93k05Y04vIv0I21Ev6q1iL0h
O83QJDt1p8S7/6HuPJYrV7Is+ytlPUcatBh0mTVwNbUOcgJjMEiH1nCIr++FqMwq8gaL7KhZm+Xk
5XsRuAAcLs7Ze+2B5MnN15dabuDDl8fD40Nn/HFqQ8C/POZ3n7wd83/NCBSDSHeae2Dwo7yy+0yJ
J8CthirOONGStdclncjxecm5GL/ZsH/yIjmvwjkjJUH3qDJ//AVqN/G39tIKgNm1P1q38U7gTRTx
N5uz7y6zvOl3N5oi6gQr01iBIorhepBmheA0a/NvppJPXh1FDURd1I84Ux0fcrq5HcskQqQ/cmR4
M3IL+200edejCYbs61f3x6zFaW3JAbGWcUlJ9OjTFr0JekzBeZt6TShAH2XGU1ca3VUIuM72FY/p
6+srfnZzS+GOHgAv3dGPvu6sNRvaimCEjIFdkVIZxQgRIe9Axrvm355JuTvmEiIVlkM3MS8f39dE
MGxO+JhFClpfHfpUKc90M/7uaP/ZHTH1AvvT2POxh/h4FSysRa5Q8gVxpxIMoZiKB+aaAryKAFg4
39Vy/3xljHPNRTuhgbbmsh8vVwMAD92iNoMMQqfWFv1mcAXKXsTgxogZ9evX9efkxdVgM3pMsZxK
frOs3w15M4ccNIvKDOjLmRtPGtPdkFX1tUkhYW/Pk/JgVJ57/fVF/3yiXNRaTviEYWnecQk151wv
iwnmkyqNlPDpZG4H39ErpL/WrJTim3v87HJQTjlI8lxpOx7VZkaAGbNga0hCrS1PAFIRfVyM2oWT
m/n67++Msz6FeIYK1a3j7y0FSZFNHWNFqdVpJa0aCFitEH5e9+Q2fX2xP6crlu13FzualzWQ+6Qz
TyYEATlsKr0YsDTXfz9bMQvhJ+TYxuBnTH4cj+xAJn3SpRn0uYN1Nuka51rgDQAfQorT/+D5YdPW
idTQKWv9Flm+G45zDAtN73l+EVC+jdllKj4uUznVMbt8Mwt/8p0B2qVzt0DXKQgdfdZzOLWJnnAp
zenbq2g2XKzzqXro42xaNWWR//UatpTqQK7CE3ZoTR09x96TjRGXrRmUcQduJFfFDoj5X4bpAAHl
Kpx/+aZNlCjHawv+g17HC2MGw6xp4ekI0iLfxuqoJt+sLJ8MPh4a/kWusazvR3Nvq3kVKQOpGcSx
iQslyfQ9GVvJ35abltuhp4bghc4TRbSPg2+MOr30HG4nd8rRT1vyt7Vhnr4ZdZ/dC/sKDvRLX4u9
2MerqE3fjnSdzQDfRStPRiJU4n0Tp8o31/lksuW1MOiYaxel0NHU3hilEIDxzaDo+wOUBW1jScAl
xSL1agF4+7lWr76eI5ZR9XHvhpqCT5cwDL5g9bct9t0H5SUReRsAVYJqHNK1UoT0xkzlNi6U7/Qq
n12J6ZyZgvSZRX758SHinUjGmFJ8ILDbEDzoAYhadb3ZYpRq3fjx6/v67JW9v9rRwEAOOCfDaBqB
pbglPa80vp48PIH/g6tQeVl2aZi+tOWe3z09tbFLr59sI9CyRN+M9KxPsjppv1mfPrmXZTzA2mNQ
YHo/enIafs0MmqcRODDm4BcM5oG+mPbNB/vJfMdVUIAQ3EEsxfGBwVBE3WmSq2iePu1NrepXFSHW
96FRWmdRK4tvfM6f3hXnVmrftCY4PHx8doWd2niUlrtSJucicUWEo2fM/34NZHRjklgSoBzj2D3e
Q7WJEK4zDkZH30uIa35YuN9lXH12L8iJ4Twv1Yc/ulbJmCQTuDeDSEStPWsVRd83dhx988Q++YKI
b6Klw8NiS3aswI+axglp5BpBps3JnVATt982E5Ecd5mJs/CbUffZeHh/taP3w3w6t5CFjUDphPOL
9bFa97aY/LQmpGxxr8nV1x/TMrsdTUWLhoWqKYVm2OPLQ373Mekgk0qi6oygclOFRCfXPi3yXMAR
Gsq1l9YeeI58LOWqSYZOX3998U+mXsz29BMY+rQej2endGgVt064W6cZnHAzWyJCajiUBowt/IYA
wzGve77iVG75zYP+bPCgD8LAZkDb152jB82Airqk0Y1gtiGajRD+ZiA88V/qd5aVn44ZJUFmX9QA
1tEsUgrZmA10TcQSGmjUAoVC68JK+/o5fnoz765y9BJdHGupHc+od4eyP1DICXexCz7v66t89iWw
2UQfhJB8iej9OFSwRTcKkhZYNQqO6AAqrkO4Gn3w14Vx1n9ztc/GBnJd1WSnwab9WNcSQ7a1gGgv
c4jhBeTXdKzJcvDOxFAlq8b2LuSgim/agjSXlqPwhw+CyZ72loP9i3LmHwlSHecefU4XpiBxareV
FtbDrjPi7hRJuUE2YGVB3Sj0Vnk0ijI7U4keQ28yVS4s6TlxNqnHzgHyWhdfiwTuLvxvzLF9C3Eo
6BvLHYLeEPlNCuXagLlZ4t0Epk04B4XSrgrw80c30ElLAny6rjxxCShtAuEKFR4GQYa0kZVRv9Nr
q33MISrEgSbAcgZ9V+ob4cyhvYk603wx+cNnaWUCcSaLacHhg1yGCSQq4LBp73RyEwFQu82lJBEs
WnS+pSXKgwrf+9VTPG1f5EbYbdOakDwrngRdbCP0RBC1VnKBoHrhZ9VDtmuUIRXrrlbtn6VJS9Xv
ewQLftem5Ske3hqLelwrzmZqHB0vbZKIxzpUWecsQQiY36qJcTLZ6pQdgFG49GMh+ONbnZLyIY0k
5RE7CftbWi7pYw9sPgOkiqrKF0SoXfdllUzYSqhk+JQaY/j4bothXbfLaaPNY/tLaEqZ+NbQpree
mxnTvgAM/dCQBXflzJ6ZkvqsmLfSKCGRtVkXn/QVgLsgkQ68/hqj/y4Tc+r5YNXzGYcwXGAfqqdy
SYRLAvaeOmLQRaXbY21uXQQpiTVCSXC1OYOVoAxnc2vn9dbpRAijMzOG2R9GAdsEbNWwU/QKjLUb
mcawFnYUP06aHT0aSq3YftOOurUnBI8pv0fz+9riPzil2sxDm9qmPFOtemz8UJ3FqSIGkv+MxHGf
E6h7OthcThhBt/BrgqyNca93Ztb9dKoBrlUep+YD4C14xuRfn2VhZz/VqDmdk1JW0eD30qkvU70f
dD/3wPL5UDHaaxEqBAroZlgngQ61ZVzPthNqJJLXc7KC+pe7a9lWxt6K54g9JjVq9KPAPq1ApFws
MFLX2LcYnH+m+phdkpdW/uqjzHuA7ZKMwYzM4ERUTf6kVWb7gHpMuYtrzXyh6gefFCKtmwAJHABl
O44EbBeb1JjsWJrTGhQvcFvV6I0xKCIJkNWbBxu0mqHdut0kLWz7XnfZyrhyAmpXrr2piQCgKRPZ
2YnBAHqLwIaEq1EorerbQ1jytlJD3EhOQLdy8qYfiqv24GHbfuqhDo8DmDfTBXgbObW+1qfEyjf0
Z0SyKakhAaKW0fwjY8UdNtOstFu2d8ridUqJmyRnAGznYJrzfZ7J+kTQr4nXilGZvyZHlkngaKOT
7mxP1uvGGAF+NRRRTKrWIUlatmhwTkfe3B9UGrYP9Gtna1NIQzmrAY48KUUydntOTsWJCoESOCYM
gavYdTNz04ad2KdzDacc+duCuIX7kG4UFO1yP+gc7TdzO2dnrSOt18x2x2u7LmYbLq9sYN/wCACp
5F2jrnR9zm6V2o3uFaBLF/rQwk8RUOYE0um8s4Mui92nWRvr8zzhe6RkmwtvjU6vtDaElOUHaRAB
GlStMnnr2NCZqAxndAAv2CHOf5jgRbLSaNdhuKEgwLOzpPWTstjQwAGcx3sWIdvZ9u0k4exrwFU3
mqJbEF2gWhYbYnWTS32KXBVYomXd9pps51VlTBHJF13Tn7dzDglbAi1Lg0p3hBmk0MpT3+Sj14IB
+j3MibzW1JVbd2SHqpH4FXeg+8hyi7rHvm3by9moxFVZFMqTTqvrbbaTmlmDrBh63FqerRg4KcjB
DF5oEJth8RrHbLX8ppyz6KJWcWShepqmmyTP0UB3VSJeqiHO3yqG1rQa2TbJnTYtdJkR/h733cl7
vetJW7Cgf/hJOya3Zt3az1TS6nhj9PlwjuJVewvHvLgAlG6Na3eayueh5qP2+7Q1fno5gPxdT18H
APyQZk9RVg8qgm7P2YqRxtYqNuoyP3Rx3L8YoZmkAMCV8Sf6/FHdeDzvMyuB98qjyxm19lzVGzvn
kLMOR7IcfE0oUHJdQgDTrZ7H8moxMl2hDVSeJ3Uezpeuz9NQhpI1AmLofQHcokfOF/foacDWGZsx
HlEgRNaIFgfoA4q3LI3Mg1Hk/QvFhu52GHsG20JTvVHJT3mJIoMVgYCUhg800+pnYcuJqTEJWUks
LddZmosMkI7bRkUg1R7SP12a8B5ApleoJ4ARWIe3XZfmV4bahTk0yNYAdz1mVUKovJdeNmbb/ZLk
ipIQ3LUvIHhDoNsFL47xxuCFHwPmgIXN/ulFEGaYvjXY0dJIHitSAZuNwUpUBI5gs6mMjf3kZWkm
ydms4FsYvVmx4zUU+aSlsTEHo6Laa74rmN+obrPT1EmE8CNngMAzlUPD0wHySrYiwcF3KUyKCm61
Ajk7xPAF1Ltm5oPdYfbk347OANGGX+pbc5hGxJ6MI6+0AYx2gDNbW3A4q2JeTRR79M1sCyjlLkwQ
6c+pxlW9WOrRxrQrCBLM79Z96M7WtLOhf9yQ5+O5a6FEJVxoXCUzjlK4yn44hMIAWt3KJ8g73EXj
RmW5raecwFhTjl7JpGu6D20bugwDEXkN+FzyHnwTp1biT7HMu8BkPwJPpfb6uzGdnV8t6sRmpQgO
YzyW1hsDDinuSzYU+kMNVOLElFPyRO+3uVCIPHsZh7J6UUgXBjHhSujWWC5Dbcu6n5zVhRL2AfCR
VPHhf0bnoRmzBdL1Hm5JmJJys9FjO4FCTlbPbYpOUF3JRqkgJmtDCvfXLJWffZfpP6uO1JFVS85q
y4MfXSadzHxQ8bYRJ9ll4bS1U7IOAqsVITaejEhSH2+CFrqEzvHJc7eD7OIX3UtNx/fGOlU2qSzL
8tGjEBqv+BYQMCbobCtCdGy6eXurJCzzMhUZvWBiSZrkJI+0KVmI2AwQc3JD+6RUqvIeteqcrlKK
QM267WCXo3VHP3bqhGUc7kY52/1qmMrS9VHvQPmctcJ4SKSl9hvFnEuxamYSPi4H1xjNAN9bNtQ+
DT4v3Up0DuZqHDB/sENjKnXou7SZdaBd33LjWaImJ30rYiizAKgSQtliBfbGtQtkWVmbQ1c4P8Y6
F7dOOjZDgEihScWqrBpb7KmkKvO9qzS1fdGhbJv3VUFC88EpMvxPadyzwwhi6gLZiUIeD1yQvuzI
N5XqlF5FRiQPIlGmbiUMVVEPxGQI/WDlVtr9MiM2mtIHIgOBK+dwkMEUyfuJ2l9HjsBAyBfOF6Ro
XrhWILqKVSQrGR/MFMP0o5jnKhx3yJlq0jNI1py8A7LzvD1tNLJzAqYUs7/J2OP0J6OMJhOeKmul
6seIzJs1f7eRbKZSDN7dnGeYLAZLut6OvDyDNhLbnjAYUMIlN2UlmvzOHfSUt0rRKBUPTu+O8GGc
2FV/JAV0MZVvpc9iFlCLYwP/peXuW7OWtV8Qp6ByLEAp76dVTnCMwVqqBbYO/9Nno5ar1BNo3G5i
hyVzC5p+SG+1mhd32s95ZB8g2zRym5QkzK+mOnbknUZY03wJBdbWqr0AKI0RZcAhGju+KJxIvrph
SLZFEldDsakNJVexKBL7cu/obZxd1EvA1NppRG/NK7uyQvVAwdjwNrIXbfzUVSgxc/ZFHF20wAE+
GAVErDT35QB4dy16ZLC3rjCUntmDDjDUndAcb2LpVSbxzkIqzAiiLH+0PfxidgqRlm6McG7Y7dnW
cigDZc9jqEbBhXl98b6qeljBvueENSxUdhjteaUWku8Ho3FWb2QJIuykC6mzv1GDoAQIX9fQnwm0
adyz0s47eV25mWVsuybOlp1jW8t7PL3OsgUY8mx6mLROEvTkOH3YXORzgTCG5I2kBBGURQ3HPi8u
u19q6qZs1zpEp1Ttrei8THCsBKBUsz0gXDnv9USxdNYtrc2nVUSOeraJI7JmTgn1jSl8DYkjLzV1
LBv2Tmb/6EhMtRdGgzzFN5pG7X9BYLSKtWtJ+UAqPNO06wxmvTLdBpy2yGbvGimWVqyNKSbeinKF
Ga3hNg/FtiedXRcQjBxOFWS5N+pmHpsR/rEWw8ZbU0usK7Z19Sydt7B0tPB8bMm72shpNu7A+sbA
kdjZT5u+S2Nxneu5Y6w6srCUE6QfmH3V3FBz31PMZMSOk0j9tuMlFhuQWTmpS2FSEJXhZaa9c2ox
GNB8us4pYcuNmOSnlgQEUn7aLj9LE3Llzjjasp2w4qEYd/bo9M0ZS3mYXYwpWL1bXkiuPzRCl4I+
e5i6L5Xq6vHGwy0R70WfLvwrYzCUTTc01Vtoje0PzZlnMq2Upnf2pKmI3FeFbiU7KQZx7XlRm/vC
RCEX1KoxZHDn6rQM4krAU+gRXxzQPRqkFeQ9Jym6Wop2CaF8AjevjxxbK3JZmHGKIbRXvc0GaYH+
996mazCvZF3JFzsmwKLqoBwn+XOc0sK7BGDWhj9jpuvokHCqdE9A4LkpMG0KGidxok7FaWS0unUu
+cXzuWLqw3CWA9bi5OllTV8QyheBFzMjXEq7Sh0Z9+1QmTZ4OMtJGq45Gg77ulnk91YfKdXTnNTj
azwOllXsipDrXIMin8IAw4eWr8kjUQ+O28xMWOx/3Omuj4wSarxQjVTs4s4j78NWs/yeanfprMde
DS/NquCcHvdFuCaOGecwTyp5E3xK3hqsvWtsIkhnpORExE2suHX3JKP+2p14jcrRPTM88xBSBfbI
8LH6U9tqoFl1xHQV69oCvOYjhNbfukHDWEBxgRWh5UG+WMQhcAhrnfEycfBy8NVkpIKVdkrkWNqW
Itrw9+Hz0BVh/eB4W87buR+zO2Ibo3mdg1nLA3CKLYBJqzNPp0SUxrqUpd5u28VvDzWSSLZtq/DR
IMl29GjdyNR5m5tkK8FUVVsCR+Rp2Wtu5lde1D+xKOcDtIsBGvJEFUXxxzRJT5wiBtrds+AO61iv
6rVWS/Wn0caFviuT5ftu1HqJXkkcL96g/5tWcTg4t8gvqCBgFQ+vuyijVhdZg94EST3JF3vQ7F+j
I4qMBIdxvq66fKK+pmr1mdOQ2h14s249dE3SWxyVsZ/UY67NQUec1zMUQYLz6liO7pbzZFGdN4pa
AedbepkEMWXx9MtxWvxdS0CGTcKYbaXP1pxbp7oXEmbnjT30MEtN5A3VkVpbmxDHbjLXmM1Vrs/x
GAy0QO5B+MFqKwbMbKsBC8cjCQzAt+3BbPRgitO29jWjUt/qsSByYdQQDgTTQLz1LlE0WpJKk1Sv
vLgMatqklDJwsKo9uUA7KQqYzUDQlWcmP7SY0KbA0TsWTeFVxVNJSKKxqaQykfdjS+VxKGayJwBS
ppq26yy6uOvJEOw+Eg6IfdC2hQa5cZQaj3hsTdrIRVn9dIykzFehEkZrAr/z11aPkVLIsv8BZLZ3
AhRNCj/YUNiURxwX7uBIDKnvAhA1V21hMnK90Y5v1bgJI7/rEGwE+iTfooLiDtle6VxtvUSYvxqD
PEUaE/lwYYQjHhqbXTGVS7cjIYRCZH8ymZb2S7EScscHz+lvtQFrw5hOBvsKKu/OLuvVJZe7zyuN
pMkhKlYeyNlfRZc60NfLJv5BCrZDSljBhn+lJOpcsAabU7mG2y8fQzfVSFX2PfYZJkjE1JW4iDPd
OZmNxqjI+RFJ7AMrp27GxNJx+M298nHUtQZSWkhTMqC1LzibGR3k/DTP7XnVDAqzrDa6akMfQLg6
E+xgUchspqEJsODHNqEDUwgQvkYvJUPTy/00ShSOQZZrXLIJqgiQdENq+mwKW4JmRq5slrmAPOOy
XmPLACW/6jpNpPsUZrTrE12Z2Gs4kvGbAl3QCiw3sX6MKdGTqzDvic4zU+Dxq77UKA7XtWyicynD
OF2HTGnDWexmEC07EmYI7Woqnf1WWlWn7BEJeIig/2sBmTTzg2kQJ7xxpqaXQcykxwGz62v4gkAM
3KWy5LwKCPtRgIw113eehZrvxGyI5lrHomyfieUh08SRC3m2MzvA1kVntMD4ULgMGLIJJgsiqixU
Yywzu6nUbMrPFSVy07UeefETgzGbApelVlvZHIi2JNAk/V7WRDysXYr8BRMHewccUprQV05Z5WJL
4F81rwkuCZtN35oxRx3VKcjr7Maq9ROjJsePkrpkKio8yhX92JQRO9dSO/eaXFf9WnRwQqEtZSMs
ec0s1gpwzm7leJ1NQjCpc81OCQvT28P4I7Iv7sB45xFFqpXnCnE90KC58fL8QAmqrlb89bhq6hhK
JGFMDcBTs7cmfaVKLW/Wle7JaaWTYwZNsjZluHLT2VbX0prit1zWpAuO42xE+wyghLBXnFLkeAOg
r+2XqMqlZNQazjmCL04mNq7iVwIbMs74bBNPqiXJdmvM5LQS38aOcdUZurzuese44/NouqBB/Haa
NqUG4FXJ+nOwKtQwlDyVqEwUdV2S0CNW4G/5fKh43SWEiumMBVd9DPHnx2uPMArwIQaif7i/BG1s
Y23kT49JsfRU54QquFY6YGSbKCZ1281CyrpUSpSbJsljweJeqi9aGC9RC1Rlov08dNm4jRcsjK/L
oroYCyoAZyiv1J6TQj9B3NKld5LMMIJO8oGNeMDBVy12VWflIpiKkrlKuK17R+CFwvJXLWfTGT9M
J65pakT5ZcMp4zx22PWvHMDLZxZZNi8V0abE0Hb1kllXz7cWzUzSauF1atTV4gxeqEReoY3m/EwA
bATrtAesk/ZNsSNKzIpZ0HjI1JOm9mLs+9kgcWJiUwTSPT1pQJUSHuLabHdpNR+YOecftQW7wUc+
h36DwJtBbimnKrtuXBJxytFrKFop4Gn/w33yVzDGi+q1uOma19eOaIDjPAB8Vi9lNTWxiLp/v/j/
NkNgMbz89zzG/5MTK/nyXPzbzXNePr+HMi5/7p9MRhxH/9CQhtLUg3u4QOz/k8mIA5a0ALpu5uKj
cHAW/FeQgMa/Qmep0oNXybDG8vafUEaOav+gSbh4LhAKodBEo/YXUMajLjwIcX4d1jPUkCpHNmPp
Tb5rijcdTjfTks6NPpPJIejK0EKaunVKNuQ+5Ky4f/eMLv+ju/g+TMBY2sDvmo7A0bBy4q7H9msv
dtijNjH5Wl6dz6W8JQHFCOmBUT33G40ImJmOw8odTP3UYp3dqNSPd6Vnim2LP7hYaQz5QxJKEvX6
2KJ5zvq7N2Jjei2q/pGsHYGGE9vIdWNO2ROl2XQrQo0QLs6MytogBGg/JTJ5JkRYUDMoyd2LbNYR
yzSLA4GFGy28X0oPDrWtWV9XlGy+0QwddZV/3zpdZcvk9GihhDnqKmt6mIe0DbrbFF8tqzPpyf1k
/JgbzVp9/ZSPOsoLgW6xBCBcs/A50Jb/+Fa9Ts0ag+ih24LkmnN2Hdre4Xi7Cp2OtgOd0fKkB8/7
jVppGedH73ZpYKO5RhCNK9hZLDTvBhNSmHIkyy+/bWq0ZXrcO6uso+Bp0ovwLUsntouwqcDuotPC
GV8IkBxvv77xY7zP7zu3MXWpwAggMnt8VO9/gkooTWMS63vLQq2fixoO1uh2nk9Y2XnpcMvC4IRR
EWa2idT5So3afu8NDEQ1pX+Rtpa+7lJl2NpZkz6mJoWGifSfvSzN5qDLN7MBWjzNTXNGltJfetIw
LqByxWejGmhwcIEejQ8x94aR4W+9SdQHWxdBqRwIZP5maBx/8MtFEJJxAYuL/fHBS4o3yhJOd2MT
NW3Hr11ebZkFtmNy//tV/NUqcRa/gMoo37qvV4iv1pLlev+5mICb/ef1V8/d84d/WLM576ar/rWZ
rmkQZ92/JsXlv/x//Zf/pPHeTtXr//5fL2DuuuVvE0TevJ/fF4fNf78ukFqV/tu+zZ6LX+3xn/rX
qmA5/8DthK3lN4/xw6pgW//gveDjJ1GZUuHib/tXvIz7D7hui1QegSN+KRaO/1oVdO0f3oJ9g1SB
jYrvX/+bVWH5UD9M0mhEUb7iJEQtDMJmmcnefcjst6ye1DnjulVgXsQpfQUTx9sW+H+IREN1Qkr5
uILn+ebdo/pkeVjkO0cXRpGCzxxVEtPXsYeRvHOT7kFDjbgIyxXJUZ5PlHP0zSJ0pARjrQUop+Mp
Ym2l2n8sVbIKmfR536lXnL7PFKd+ZZ2gzK6Mh3T4JcykODg0+b6+s+Pv7viay52/e6RlmzXVmKjq
VRuFpCEIZ7sUOTeVKi5d4qG/vtgf8z83iMQStRmrDTLp5QG8v5hCOGyHovQKe7668tLeXNdZSsmE
VtdNrg7R5uvrHaXbLLsXBPOLkxblLRuXYxCmhHDahJ2jXzUivaY3QJ8grPdFmu6FMtyyIiv7WO8P
tbkL+3Orm79D+P1Wwn4YODge8LwuDhlYY8z9R3dssB31EAZdcSnjtDf185iD3LZWBmeHUqxCUdR6
+D1KnaNg0d2kG3T+qCKqInmI42Kv7EGPdN9I7v945zpSQxwmnKPw0yDg+/ijhI4lqspi53I2EVTE
LaXQLms934FUtnPBJ37z2v98ClwQn5Wz2Lpc/EhH772RdmvThbQvyZLnKOPGN40G+56wgQ3yoQGp
pT7fZsU4+lGtBBZZoc4wxIFSTdVeL6wG42p5I3pisr8eH3/MJ/wuB0yqZ+HkwDJ19LtUfUyH3Jud
y1Kt1zKz9sRMPxEDXq/pqmrbyFYJd56T3YSr+Duc0zJXfRgZXNujFmkDSMEYdgz8IyvdaXvJtR3R
nuZO8kYivXGniXHDrx0fHK+/IG+z2M5WY67xeYm9p8ktkl4SgeU0nXqk6P7lGuwuPwlHHKswo5X1
/uO4QLsxWgKwxCVH0/SSQ0IddKJ/TRXzsWjd77hgxw8f3jqjAfmwCmR1efwfrzbEYWgOzILXrtc/
w7PYN5WykUp9O476UzR3dyO8na6Yw+9G4/Fk7rG8GRjXfm8zyF06eutDHFVV2M3atendxNTYUszi
JvldAlHHuVRO624tyVawcpBk5pIbuzLk49cD7/eC8f7t//4N9OP1xe6PdXoZHe9nQtEQBDzo2jXS
GfeMmkJk/DT1TW+fQ8RiLLw5NioMevxYuIOKjtA+nHEofKPw/OPDPP4ZR9NT1sRTJhR+hnizzU3z
osENjVaNDBTnYMOSop9YB9mz3QAsPpjKN+NNO14Pji9/NAS6UuShOnH5IVvF2k7oO0lJg361czEo
O3FnaqSSB818lxUryqDZJaaJ6PWbV3F8Ojj+EUfDAa9kAclCRcto54FVP0qa9L3bUFR+KdSrainC
EqUOxeCbyYeUgo8zwO8LY95n0UcPaTpHS69UKVQgY9cxFa7TKDBVFHh+T5F93Mr5OkRzbhk7lgZE
QmcIjfxmeJrL88Ik0HgzZLeOQCpl7KRxE/WrvDrE5p7oSGGf6d8dAH7vq/4YrXwv2KmxoDFrfRyt
maX0TZka2nXaYGDZIgG4QKrhjgG6i47+arkaKzLf18WNbIP6Rb61e7qdynZkX5ZtqmJb9wAIgAOQ
Hu6TQrKx7ttyRYJ0j4FTC7x+h37n69d6jBfi1AJzCm/7cupjqjreTFWRG+booPTrtNiCfJieG/1U
SF8pHh1zTXs3Fr6zi01+/LpO4DWsZnE1D3ejsuZQP559x1YyPxtm73/P0dsetTIqSqXn90yk9gYT
FeRzV56JdD2TxUw/TuAaP2vFHolzNG7y+i4xkJ7RlOgvxFPORJRd5eqJpe6QnyrWJlUfYrK+Szq/
B8dZo3I/qU1y1bagqrMfREdl4Y50XPU6/y4zcPkgjkfD+zs5mrs8tet6pePJxvNT5+HW22T5NnSf
++neMC6/fo1/7OBAsbkmtRmS5AyoMsdIGVOJKDUVpnbtdYF9ZWzyHVGqO+/Me3IO9XdGkz9WhqOL
Hd0ZaiXTifBhXvcDQkX+53fNOrY9EpfXTomChfzrQxptzfREysAIA4X9Ex28eNiV08FILmR/3mlr
lTbKaR2tcwITr9TTOV2Pg49YbMhozPjaDVGx9C+I7vphbkoNIutZEqEtL6G4Drcw+Wd5FiXrhIbc
dGoIND5+/LLEvSnX+nfEnj9XgN+3DCWRbSD+k+M1n92mSXjtpF1PW49U4zrIrY32YvxYxLv6Joy3
pFJJh9Sr0zoNkL19/XqPtf40+Xi9CztBoyyzFCI/ziwKzTAvqXjintgmhp8szc/VMgNbhR+y6Kyn
5LywtuWwTjajtYuyYPxl2v7grjrNL8qzoUZEvxnQrenJvVIFSuaHoR/mV4VcmXxr2enc3mNdMW/0
XZyigF43r3Qv9PyHV14LhXrbJkItR4K3dqJWOyr5JbKZ72b6pULy4Yv5fZdsGQ2CZjwwYR/vsq1a
z5kpYl5n0badgxSZ2zNgxvKexm1UBb12VouNPh4KmvnnvaQd7i8axHaTkFXeEu73zWP/bWr76gcd
LbxhR5emHUftegkPrwNFv0/M0yFdRZQlA5md1d2FjC+kfeiTE80+IE7sCSe8obkfzb5m++jvTOZP
sWpDYoo5uqxGXgoZgxcurbYy6H+2984L0Mbr6Mp6tkPfuWF0hfN+Y0NAJoCRvvm1uwl/kEZv3JMc
jxjEfGNpcS1/uM/P2QN4F95lQnZcvhkIGVcC0MUckqqD8uvrIfi76PjHs6D8ywnNoXK9VC/eb8V0
zDZkbA3atXLjXVgvyS+i4a2fuX7SmXtV29jKpme6Pm0O1msz+yLx6wvuPX9mI+79wC1VPivaKj/v
ro11dZ/f1nvrrTlnyKGpKX70kNlYdP4ve+exHDtyretXUdw5FPBmCpQlWSzaTW5OENvCe4+nvx+o
lpqFogp3nzO9Ial7oAiuykSalWv95kfwkN641+loC/fVTbXPll4T8yfd+z5CREyeBBko1U3J9od8
Ukb4uO5h4T0wueBZccZ2sRW7FfJVWW7BTEoRgvC28QsjwCLlVYEE0+VplM/Sedb49MhDAmjSr5nz
KLuKppTu+/KD/xPvvuoZRSK0/sEVq1v8xKjKxGAvLTBhjhY64qtsA5l5Sh/4oM0+yVcpHoYqL5tD
/YxmnzmujCWFpqlxcbYLJ9cXCkg8uHhFnc6RlRhlrpvMUbkRB9zJ7f6J+1+7X4eBU93Vz9bq8pQs
BpwdbiWmmgKNLukhLXlK2DodgVU+Gc2tysEeD6jgIAJSpgunzWLY2VpI8SGHj0ZY93n8gWtnd9v8
Mp+k+/Bb+836Ei/kz59+979ndc7OFPTkr2jeF8A7guKY3+Sfmu+0oxMsMdI+X2Qfgp2Vomsd9hNP
t2F0xH6vNHj6HbOsIq8EhZi9+kZi9yooDGOdgdETNyqmjOYGiEDvPjXGLpPvrHGXu7ei5tla+UVN
DyrLreXlpR3d4hGj+YV98WkC82HV6bPjBUyE0CgBR21hrPCJGJ7TbJeh3h/YysC9TscIlsXCwpvy
lPmR9jHm7CEP7jPWPZ+YLt9BAoGzFqxNWj2SYwrumi65sUoxwMQ31dbucNddCP/ZdUddRURairov
HcbTjQYXChfEMZEf3N/iN2+4cr9a0jr9nl9Lqi3Ux2BJQuK9jHc23r8DKrOCluy1aWVlhfygA4TE
jDdyNAwWhydMBAetsEEl46m5TeVrgzwrEvWNvKQvcfaWm06/D79gtjDb0qpUxWDI7VOZ2jyLwB5O
NLHo6fLcnuXeU/pAcYbW61TRfM+nPpzzvld2/eC64mPX82YsbbTGB6CyiQuRSrYD6+vlcOd1ilm8
+biiJjXKgHjRsMbdskng4W/jAkaTM4pOjOwtwqDFfWwgfu5oz+09lC59HUQLFculYc82UWeqmtu1
/AxTujJNBy/PpLqSvK9B6iSLvNfzU2Y26Nn2gVwzmq5PNEBJIFUKiJnVxod2qAHVBYO7bvVjcoBH
6kK96Pfi1zS2FeS+EFn3MaK3+a8nboZgJWROqaOGREmTMj4kp83lz/NeJDxZ+LNfqp7uNC1yoWpm
/NK4ceLa8XJAp+sR4DiVwlu/2nvZde5th8KZOJnlNmVD9Hj8aMOPQr0F/EmyHPACRrY2p5hQHjra
3cVtVFIAW+FYBTmNc/TGHxsbCFKDwavGxaXDjokdvWicZljFwi6TMgfcv10Yj0n78/II3wnoZyOc
hGEVitW0fWapsyagYRXIjBAhhrfc6hwV6JC+Lw1kK78q0d7iaT/exT0U3qV79OzFPk3uh9DzfMEM
LNEXCe2ra8Pahh2TAMt3heNqxVaQIaMuhTw7OWchZxlDmgYo3b5/z/gmE/ei07dXrbUR9Z+Gz4Y7
KNbaqBaO63fV4PkUo/Qj0pdGxwsw1eki8qFZ4B07SI9U4epir4rQhMA+UZzZAGpCgZlH6/BF4OS0
VnJwFUYbA7kZKnHdRlbttubW3Cfgq5qpChT6dig4rrGWwxWUQe2h+2odRHPv4pz9BoGDtejxp+uV
D4+Yd5lstw+lslHdrZg41sGElyusKnDa74lqkNq+eWNhilerLziNA+Y2S6fDRXJJgP1dTeR8FgB+
0CuSwQrMTrrYChvZQ+3rEcNq4sEO8G7a37qTjhvDPVqIcqVg5bYqBrnfG9DvwYrtU770V71DgcB8
Eh6iieLNBBxI8IDvi+ZOqTaNuQu+ek/RIWFf2j0QQqzS2q0/wM2BImnrue01QFefLUg06u9GuIpF
B3fzrtmMoY0tnbylVAS/V33xoXR6v9x0Dw23pSocLqQqZ5kciw/V1P/MwOyQBSAO0iVkvVfyfY2l
dbsNhJ2+/1Ykpi0J+8sbe277Z4CxOYk2O2R9wRyEVGe+KbLsyx8Gn9rEg7Agf8w8TjLH9G3hV4xZ
PbzMdCuTNF/xxuRd9aN8gxLJReN+j5YqQPPEafpR01GDEOEkdz2bAhHYShCNofRYKiulgtHi8C65
PPDzZGWKoaG8z58n0LzikhYRcOGylx4N34bSK1g2T+P6Z/zdk+3QdbAkGvFlR2zY23kvl2OfwVDe
J/1D7Nl9ofQKNsoJscGPql+MF3CV0KxzW3tpYTEjWY73oQ1XHYWAyKkkx3txqansIubas8UFqYfP
LvWPEzGrtnmWmHXQGaTHOnHGxMnuYZOL1aqE476QPpw/iWZzPrtFUgvFvqQcpcdqSHfgcCn6ju0K
5KUJFY9bXeDhshHEw9As3NCLkWeXSJQMEN5cBlkWKwpcRW973brrnIoXiox64aowkZlYwUm//KkX
l9nsKkkiPGAGjcD6W/Ol/Moag6Rs2mFqC1+EXz5kwWIV96DqlgJPG/fsIP2wxmbZv1YlIRYazLWm
QKlbqS1uXlvxlgRSOQ7f1F9Nv80VvvS4sJzeZcLOA0/tdqwYaOrOTnArNmoFRRKJfogTlisFCZ8B
0++tZtWr4U03AUX7T2X2mhqjrYY/Au9xeB7zq1L5WkgSGmN3YMBGl14srUAEYhIZvt5gKwHCCTJ+
W/n68hf6fPn//XNnZ40PA7WtifzoUgRAiIx7ptq70hfaj02xIMx+/gqdNsBU3EJpDwiGMlsN9eTs
lqu59JjW60KX7C7vHUmlVwDU4MYHq+8Gm9y/Wix9vgM1zz7Kh8Cz1YAAtpk3WsYoSdtjmzuQtlGB
25O8NnVHhKqAqUq7Gl9ohETypkZAu1lF0SqtqATDA1030qpq8HJY+dF+6K9lmuH1Vg03in6jG/et
+ugFm7Ddt92V1hzGfusuyZB9ei3+PYL3xs6HJxdsW0mokCEgDXRqKtMl64Nq6BB+rfvdiLt8uCir
NR0K55MGZgS5fu6jOUADnSs162oyMt/YK6Nml+FNJTW8P9KVGu9lyM7wF5ptgc2luhsqVOV4AyKQ
pSebuNzE6RctOcTxYSJQ1TDxjv14MGWnFVYKEhL5vugOk1qQkb2U4tegOWBQNMavsbov071s7mKz
sKPxJk+gRsXFOg2pl6N1oEsPvnsTVI+Xt8G7cOvJYGkAwEcDDSShe49U02n6iclH4Ovw7R+t/JCR
2qkmNko1ZWZzm3wprb1R34f5kd2aJNdQr41wM8a0Ze+1ys51+C5OmjtdsLJ+1Zaj/JaGNV4Kkbxq
yNVIwkge4F6s0SXwU95t1/U2j51iEw/rvtxUxr57la9FoPe02QDBrMz0/vLw3ru4l4Y3uwAEDe+W
tmJ4ag8XiReiU8Ek/GY6wpW1b6ONVyCYApXnniqygW7MuPbg0WsUpDZquaGkhn4I2SdOsJK8dj2k
1n6HwqqUoVyvGmWL+RLEYuTs83zL2OHw9js1fSwhJ8dOV+1qGO0IfaPyf5sYjgTXRV6VJtI/TjJu
9Ohb0qxr+UCJvYLmJq/o2JaJ3Sg29bQAZUmm760v7PyN52spb+J8tHXXUc1Nqb3k1pKH2JR+nM0V
8Gs8tEzqRnMt+1IKJJA2HqmRuh7kjYinw1jfpV5u4yqMlHamOlVzh2zCOOXe/ZVeLxQzzzbetBY/
/IDpbvuw18tW7modXs6jGe7M4jmvbw0deto1Tt2Xl8X5u3YWaZ6J5ZoCJopkW3TXNU/LYXiV9HvZ
2Bco12RXlruLkDwJVlm2qrLdQvCzI20WfJZ5iYlS9O60JovBoR2tYyjDYuivRGHbpTdVu9dQqehh
G10F5VYKb71yq5eOldo91+JS6ewMno31z8mkzw6AsVRTyQ196TFJr2tjZ9KdaNbqY/YT3F4BfGBJ
vXJx7mdbEkSPWo4oZzwCcEyHn0W7T5Ca0ZUXMXlIh1VR3TfJK7NO6uL2S0yD84cPyASoDWiPIgGJ
Pfd8jVUwsNJRjR4TDQdQLOpSyN1JsK6tETYSRNkxhouZp82bV1j+dTQ9v1AT6VaVwWso1TRtO5Tu
bVei/6UOw29TzqAyS8KvEhUpcr5hqyTDD9/btGNnHLixnsaqLBeSrbOdyiAmiw0s2TQFrdtZ8jK1
6g0lkKLHMp1AFXrRr3uure3CQj2rh/AYRYtYQfcY3C3A29P9WBs9FE3P8B8LU//aZ8m4RgcOgG+G
FF0VubBXJfXG4lQDnkbntKGprrRLYz1Ppd9/BfDRiR6B7d2sQIIlHAK17uA/6j2tzKjyIE7BGkyb
St+r5SrDZHBnTQpivNCTbCcIN0goPxqF9Nx0wbjwoph2w4czcmLsgGyhK4kYpgwaf5bJFX1f1JAG
vUcUKGQIePEjvFfIIbX3uyvLJTVMeZbNT+EghlAFo6OHDvAcIondqSaOVsbYW+VGxzNoIyloQxS1
/OzGnh3narCrZQXKX5p8gx8DhkHMhOtKHF8zjKPsvEWhE+2aAmn45AcNUK9ptF2BLI+dTDq1AQeL
pHXR3te1eCHrnWOAph8/dSFM1g5pL0qQp8sH3SUYDSAfHuSe1sdYUD4spRQ9dzfau3V80AQDlT0P
vbhCSPyV6SXCxivpIeUFliKGnn0ZsiKCWy3vZUwXt9D8cSRApNPoQxi7DXxGZen7yucf+B1mBRST
fq5maLOMuRvcxkUNS3zsdenWRymkK2BadmZQXcM7fBLQX76XkQWg697DHvbzdJ1WsrgNze4WXmN9
3fcUC4GX3uAsNewbRUJ9SDsE4LrtQRT9O5dxOhD5yAJ0rb31xaa7hRUZOlkSjs7lHTw/7fgEOgAs
CzcoWuwG/z39BLXehFagidVjG1rFNvSZfRTeApKL1FhrZQAQK3w1dKnZyBW5kesBpDGSCBRcRs5W
pk1/JQhIvZV0ltOocm9D9Khbb9Q3cLidrKyL+1qe9AKlIdlAYDbtTJhIpz2v68tDmfdCgEoDFrVQ
fJ0wHBOa+XQo8Hqt1kpQ0AnzMrsWgu5ZJtVMdONWYyE5mZ5XThw0O7T6ae6hX3Cb+ABacHqKrmIp
WsNdDq8UhK15qGYr4E7hSla47t9/5v/nt/yf6dz97/yWza+fv8pv9a+f/3is+Vf1j+z3P955Pumv
Kvj2kfEy/Z1/MV4kXfmnCN6ZXhrn+uQW9W8apKQY/1RhIZm8lifClsnR8RffRRL/CX9BQYHo3egJ
xsZ/6C7QI7nb4dJRRQdjPAF9/k33ufvXGQ5T6L+6/Z0mo9hqIOyOnSyJMIxKk797ut6CScMATYTo
IFZojJr1GnoUvUz8pxP4+NbTh9n6K/pHBuTpjf5XNJxJ8KBG8B1yxmm0MUAeFyJidMiEdlc2yloV
F9L7swjYAk/MP44B7lF1bvHXt0WRN2miHhRXlCHkdxT8Ee5ZOHHOZo3iKvc1XDIJdJkyvx8T0xBa
zYzrQ67F4PAaDY5JmTQoS+VI6owZheVCUhfSoVl9ZbJA4aYhIG92ItNAOJ29OkiDPDMttIDQl7lB
DuN3bgzxKsosk1d1h3MCPFHSak7yYYQTQruWOkja6osQidOy0l+/BEQ9pgoAYMW5ISnUuk6waqU8
1GlgbrIRgKGrlNKrgPjRzu1qb23FsrpRA8iFoyUYdoeg8Nrz8gb5HJRo0aaL1kOsoH2CJbndBrJC
klzkO69vX7NUBbebddUqLRpzKyVay1Guq+21LpXug0u3DsNNH2POAr/NG9HN9PvLy/R9lfyd//x7
fEAVqRWwMeYc0tgMB2yIxupQoFm3UbTuJWMD2xoJKTTO2tuEfa7cNxl+2Ilr+LcaKwKCTeEe3VCZ
HtHBsDbk4Qmp2+y1LNThzk2iekVqR1ZDyrK//HtPb/Pp58IZs8gcSfYnl5XZbZ6kw9Ak3CgHnDX1
bWfQVOtBhDul0lncf8oSDus8Hn4uqKTjOABklpz5dCGORWIk0MeCgxC+FRScpTpwfHWVDn/dM//1
dJqB96eRnUaaJaKdOBh9rxNJvQL1I659R3cgKmysNfonNi3w0C6vslXu/PzTGTWQ4n9na0+MxDls
PhcF3etHLTgE9QYO3k2AzDZyRwitlAs3vjLd6KdrjVCTGSOJNmfWHJ0q135URoMcHOqNvg0ewifr
mN7oV6x56TW8QYZqm970R3lrbPJN9ez9ApZ8f5vfZnv5SB9FbRztN0o37jFYXZ6C0/f7v6b+4++a
LaqoUNOgiMbgoHTXA5lFniJWWdYA7cZNiCCcn5gOfcjLQc+Ob4w5dFI54PSk0jyFTleWOgqF7DZB
f6iL9LcaDVvNRdHtcoyz1fsew1AmW4mJazlL2KWmQgJOifsDRRgKgCVJNkeQetdHC4We8wN7Fmn6
9B8qPWGIKKpeEkmxxxXQ7l24+qE5pVMdl7ybzz4Wkd4Zjzq3OZ3l2XsfETUx1l0ihWoBZhzuBlUX
afjWji8Bldd46goZC33Ms0vgPSYPN17pJiisWeqgIpTuIjLSH6w4tUOK1q5hrg3/YFqPVQwcpVi4
2pfizZMHoVasViIeL1OQldkBs7uNJ/3Wa3ePrtNBjhYCfrYYp6IRxQFSLv51+vlEuTX6Qs/6A3pO
/b7DN8wxYuSuLy/Hs0+HPQwZvwg0XlIxZ5gdppiZNXGnVcWt0SL46lc8t82VxWmX+WixQNUxM3/f
w3m5HPZsNt/Dkv2R94Ghmz80xjhV1D4silvBCu5FIdrUbuCMBj4QcjbJ1toeqM7LIT8ZKUVXWt4Q
EZHcmKMUCwN9D3caaZFK6yxx90gpbCrN2IxiibBsct9o6VVl7S9HPdvu2EpP1g9oh/GcIvjpV0yQ
gKq7XB9ukWZeDciIu+XWoJwd5umPy5HeF8THoxyKIX1BoB2ThTX/mX1KM4tL1VdG5aAehKN61d1G
VzqaXk9uakvoJG3zdbpG/bUBfKEtfM7pT5+HnoJOTsIYeJ+Oss+UAS9h3AzHXkdBbVhp6OUNQI8r
WD0lES8P9dNwJACg1qFsceKchrPaLlBQUVcOnimiknYHIXcbd8N1oNBgK3gp/eeN9f/wanif1g/B
Zl9QR9TcCPL3YNcmBuTuw5/+fczA4YayTCjlIT5wOhjZyHF+EHWE1ZEPRCl21Cc9OXNh9U/H4ekX
wgSFpJ3/yRMJZfaFVInOg5xk3i1Sx+0mLaq3DHHoXTgEyuaPx0MUknAekJwrc6xVBlw2Gf0xuK2r
MDj4amquWl9Z6sHP9xWnvo4lD800eZK1eU/dPlxunjSMgSYM6dEXFH0b+6byNCJX9j3woVgUYvx2
eVDz84pwPHUnI2lWNyZ102H9IZxatqE/xlZ5DHtrJfn+sYNNKw7Saqjkxy6X6PEubOdPBshT9f1z
6RqDVU4j5oWPgn7RVkeUSQDPSN1e80YRfJ5xXbTGwho8Wx0MjzxzEpyAqY0QymmwKssoEbplhadB
cE+ZF3tX1bhCzHSBxDG/05jGiQoKPX4q8HJ1n8ZxoxyJdKWqjk2cIV9/nYjW9vKHWoow201DjaQl
jZ/qWBgmcMKjifL+5QifzBUCUBw8rDoaHHPod47nNsqudXVEidRB+lmu9kKw5Cg+a+Bgyj7N1N9R
5njvRKpG14qIoj7nR0O0xxcEX4XKtu6DH0DD4l/06zBxuDy0aXJODolZ0FluavTxkCUZQQNEBqFg
SmtXWQHB1pbui0+2E3sXHRUa4vxjfitCpClwKGK9ZeAp9T67Q6WxA2Xgw7Aq13jS43a9hLOd3//T
jCK6ZXFck3XI7y2QD1vY96TYrayxPEIIkyl93yrhrlJsjH5h6VaLqKjPwuEWDgJO45mqzTlXOi6T
EV5NJR9Q2+V33mjDDLoer6ODtx230V65sq7GN+FnZ9r5r+zl8of8bBd8DD47PNBK6sqxJbgIxEfJ
7iI07S9H+OwL0nQwp1OYO/+sBuVmXdsmROA+WflQoaNEXSmeFnByjLfugM5pGiwcwp9sCmxTZNJ9
PiOiHvO3E0U9U0bWtDv2krRCpv1Ot2RgI9VKom1OY5vyIRT/6K0XozX+fXbXwc5O95dHfr7/cW8W
qczg2gegQ5zm/sM6Esq0xSIgGI8SgqwGhfi632vWz8tBPhsqNw7EEhNcDvVZ+TRKUZp9wNQPRwnn
chD5kqMqtvzDfO1vO7v43n4pn9OlTtj5lcPIPsScrRp0aYvU7TxGlnpOmW4SjCcSdBE17W5hdNOv
Pz1oNHiiFFfIVFk8c8pzMQZUNXNpPCYcNHSICzsxV/JP462l/ZusqhvleTTWl4Oe74nTmNN3/fDd
XDScvEgcxqMPZE/sX3KIgpcjzDqJ06F9GmJ2vSlS0PqxKo5HZVM5ynVxQCWYUhHvxWthL6yCPYpO
W1Sgg8zGZXSb/Pa31pO5ZMe5NNDZFVhVuccjoR+Plh9cyf3O0POFp+lM1+GvgU4lEhzMyFjnSPJR
NiJskKrxOFxBMtS32Rf/Z1vu/cxGVaLbxo/m4620Fu7FH+hrCPfCfXhbfomeipW1Bs903SykFWel
jveJx76V/i2KSMq8jzBSiTUKLRGP0ReqDghD52sJJvqjItjG16Un3ad7czKL/Xe02WfG7kCuDXGK
9rv9qWFGVWytyq6A+k8CB7YGcm6XBRt34SEyI7L/Nesf4s4+rOKbaqN0xE1+Bw/aBsOUVbTX74xr
/zG48a/HwhZf+oWten7Os6QtpOsmbcGJQn+6a8TE8AcPp4Wj+Fs1bqJ2l+xj5ZHLelEG4Tz54NXA
0c60TjpFc3nKptAybi1UVvvXehN8M57GH9Z19oDuc3AtPkM4gKZfsthANL82u8s797MtQ08IL2N6
GygNzb6oJriWFQzucBxl3e4FB3O+hdTqrKg/LdGPIWYfz1Dj3ABmMBzFK23VrvrN8Du/SW/kbXWV
7sO9uo12hbpWbtNwj8FRsxB+aYDTZ/5w+A1o58pJ6Y/HeIwFO++FTdHES3SiT4Ng2jilrVQ95uxj
M0Z0Ky2b8SiobAegxlXxcvk7fXb3omb0nwizYQjoKgt5zLlTlV/GILqOB2NXJOLCavjkHqRShHgT
2Q1VRnWWBuNJNeKtzjHeWLcWphLdS5musT+6PJZP1rvOYuca5DmEVtzsth0xJc3wlh1vPU+9HbxN
Ez6nfn0/jDf4VCzcfefJ6JQtIWtLv1CXSF1OP785wn0KrVS7lUPLkVr/ubf2YnBtuS5NSrDZdboa
26WSwyfnpI4KL7kLX0yhnTX7WsUQofBfNAjjNNIux2FnQEjFNQUoQPvBqNc4uK3jNN205fcWTqtq
yrx02s3laT7/mLTRsNvDqQdAEbJfp0PXfSU3y0jsbwOXDoo8GBtq/wWSENVTZQpLbYsZGYIzGlqN
QiOFfyLiSD3sNFzuR5XQ9bJ3dHmKYgKnrjPB29cxlKbY3frUqwY3fBNlf296D23ZrHPLW1hYZ5uE
jg5GwvpUrHjv75/+BLeF3Jl5qnUbFCZ7UM3pnOByukF9N1hoCn8aykJ8aLqceA7PvrCSFn0XkKzf
utqoreMYlKeI3ZYdZlX0p0uYlzYVJUxTaaybNABPRxX3tRg0njgcuxHQPJ2g3scp5HnUwhsxaQE9
oSW30GI42zVTyOmdz+ecOmSzI1stFLkETDAcq6K2qQ7vektaBapyRwXFGeR6P1SYdnTN6vKKnSbt
JDmeqv5YJkhTZQsS2ZQ8fzirM/wjY4QuymMrFzhRCG17bcXuuO6RnsDbVLwNgE3tMV3JFrbKJ4t3
QgZTQGbLqtq7AurHyHS8Cs+Mi4rI0TYLjJ2Woncg8Sz3NP87jZ21F4qb1lux8Lata0q23uoLq/eT
0TOnXB/I9PGynHPHsDHsB+wuy2M0CmILEESN1ig35g495eonSCwgU3Uu3bVSuVSVmIHpps2rUBtg
+3Js8bQzZmtMawGKYapSHktNCOCF6kKMHGGEZoqRpQepkYdr/G3H66EcEidvytDuENlbMQ6KFgZe
cd3gv2Cto6zGEjtmwW1VsFH6uAmyEIZj2fT7qNR728ixa728aM7u3umnT0cc2uQ0VOYvKndMR7+M
8YAKOqtZd0k4mbrhX3w5ygzI/K8ZonDHs5cmA1FmM6QW+djjclodMcQhTaqlfK1rzWsUhdJ1a8JR
UMfxHtsXGKyhYq5Dsyz+sEc7faOJwwsEhi7O2VU2BqnrI6lXHfU2b/ZjGWPD2ZnxwnSeb30KotMm
AMQ8FSrn47SALWChXR2rSlfhuY7Jt85NsbAZhu4xiqPGMfwm2Jlt3N1mhRo/XJ7nzzYB+9Dk3mQ3
0hQ4PQJKtSvqJtGrYxeqE4WpUFZh1irbnGaclHfhBt8Y6nM4IDiXA09/eHb2cJwrpop6DDyqeZ3b
xMnBd6NOv41qOjiNpRRbueoa2M5QwnGeUHZlZP34w5jwUNFMhYnOhamz/04Hm9DVknzDU9h13wXh
EHQuDiPiSoq/dAjLX451dmHNYk3b6MPZ2ndpgkOgKx8tYJmRqV5bY3WN2PFCmLNpfA8zdRon63dF
n+Vb2egBmI5U+ahqaOJgVokBlHRoXv4ng/k7ymyVYN1b11hVyce26HdZNnn+XPneuPC4PluLE02Y
ExF8CHB4SqinU8bbKML/OZKPXbnRx92gXPUlO38tZXd1v7D8zpI1ipYi/QFKfKSp3H6nsYR6iMXY
6BnRa6I7WrzG3lTZX561s609xUApmYYsWFdgkacxpKizqpqJO/qqNdhuhbkpIO7JZHBUK8eVsAOt
Bnmflt7CvX5+vZ5GnsNLKA410mgVIu8jRPWaLNiRJznC+KNMgodMNBBOw/tdF9b1+GY1uCKGygJc
fJq/k+09/QJTgwCv45F5ltFwu5uR1+fS0TLijSF4a996Gbpw3ST3tacsbILz/H+KNp3SwAXJ/+fv
wZLkFDWaQjrGvbTqDH2bh/G68uVVV4df1P7VjeVXP3vUunzVCfCgmnI/oGl0+XN/tqRI4CY+igbw
c66ukSZSFoW+LB3BLK+q6k1JkAOpfoqVsLB2P1tX4DTIoDiw8AmRT9cVBu5mWJaldFQew3bTlG9F
cJ39jN2HQj0C8fnzUQGXlXjPcAtPKNyTcywQpaGKcOg74mz8YIzidddHh7pMXsvIWNgvnxyZYDT+
DjXbk30Y9IHVywq9GvnB09GRqnsA+N3C7vhsaU6PFoDKZDLM4emIiqRs8GkbOZlDFY3X0Hp12yaw
a7X5gm/ErtARrbg8h+clGd6mZHkoIeiszjPN7jxJmwBnsfooBon5Gg9SbbdlMl7hwDc4XpKUe47D
X7EYIY2JIcW6g7TV+u2Nlmso/YlcVW6QrMYsKA5DPPqHPKp+ZFIc4IFUtS8LP/b8M0yPLORhoJJN
8MfZF9cipJQhdNTckrACVDP9Wlh1vs7qVnO8kiNZJRW9bmVLsH2xFtexkbfroUDXBukoZGj9DmJb
kwh2FltLIj3n3w5RPF5neJRKZA1zgbSS66GDS0u2hNXsWq7Dm7AEkdlqPWwmHRNON1yils80DZkK
uoaT4DqIUwCMPJNO14vlyzXmVmBeO3cw3jyz8X92UR0/Dl2DWzCV+O6tTxQrc0aMg79mTaDoUCyx
5KVVPxiPPQZdtya6oJWdaTT27QED4+coDoW3vBClhGcPto02vvHBGyywMbc7FokFbV6W70O/RvpQ
9OXxqgtr7V7NZaFySi+uTNuSYx/1Pytyn0w1EvjDvYydHTyU6jYVcsqZkhREX6meDyG63ILxpoZy
dx+hgxvZdd5034dKp7PbJmHyhMQGxm5FrLdfAI8k37uuQfowxdL42He0MxZ2xPyspCULoIILGMbQ
JGc/y47E3KtAjujFkaN75fUQVD1bwaVL6raXV/N8Mc8DzTZ7J4hdpRQEavBBqwXQtPHRQiTgcpTp
53687eZRZkskpc6TtSlRNBEMLWq1GKYsnFrzGaNAQO2OO04HHk+6PCv3qKYg1Slu4Mc4gUPqJ3tM
vUPbKkNochHVtT8bEK1WkI7sMhPOFODk2bSFKRC2PG7bY4DTnjOIsHEqE8z/5ShnFxnlVQosvK/g
JMIInE1bq+t4TQoBIA2/XZfVJB5YGw910W2Q5sfaeaQdibcpFpl/uCp4ZxEYgV4ZJDmox9lDwOz0
vs6KhMcl+rcZInNGEdituTC8aZI+ror3KIABKG8wnVyfpwcH7zlAbEpKkUNoV3JzNKUALRrpD9fe
PMr8U+Eoh6NXxjM1jNN1Yrkv9B66zeUvNaNtcghOMzY9ERkPT6h5DRmj6070zZB3Yu2u4tA4FtmI
l+cv+rgOBp7rUFd3KIpxduH7gQ69rSh9z//T7XJs3S//mPNlQ+5D95j2G7+LdtHpvA5J3GS96vp3
k3RaaulXUZavxgiIlFw7rqZuivq+kq2FLXF29UCAmWQJDcqtk92CfBpVHSx1oHUU3Ok03qxN0F9p
o+OhE/9yeXTzswReHFAVCsk0waYC7+x7qklZSXIqBHexVAsbcdRpjWvIVFyOclZf4YXF80d+5yi9
Yw5Ph+PpsYFnmMxNqlg9ZqCyBMqnG5C+UG2xM1BLK0yV8k71rRp4sQRZvgSsmw+UX/De+CDjE6mA
qbOBpl1QNIjooY4M9NrJhgTL4DrJFpLKpSizM0YSIvDNmVgfe8s7agkAf5gWSz23z4Jg9PE+p9SM
36WiTh77SRz31HCPiqdzbeI0mT8LoyQu7MLpt348UKYZ47LU6BuIJJTzJWiQ9JhZ8L4JDXzpu6Bc
Jb5QQtA0g01RFcX68iI5GxYplgxSAwg1BxVdndM1ouRqqKWKVBw9HRnk+nehPV8OMH3ikwG9BwCt
zELgPJ7vZHJzPRNbrTjGmMlbAXkMLSL/y/8uyOzm7MuUFSARJECRJyxeuvGxMMqF0+Hzqfp7JLPT
IY200kP6rzhK2VsHjBJD34Vzfn7qkWPwMf6OMLuzksLX895XimNWOGgEojnGRg3pUttuve6WmllL
X2Ya74cVnbm9GQOyKo6J8iRF2NJ21xQwFiZtfqTOhzT9iA9BpFwZ0nD6/PkPxjPuC9XuDV7oC2GW
vs3sCDATHGigJBXHof2OApUdLD0RliZrGueHcSgBNh9CrxZHk1q+kNwZ2pNk/v7freLZXoxjAUfn
mBjeAB7Y/KZMTvYLFe+lcUxL8MM4gkzHiK1liYUw5RsJaFb8Ei+2oxc+xxxw2o1VWOUWI2nRg1UR
7i6QIb08WWcH5elemcP34opB5IVcHA0p3BVGBy3h2Mn5Wsm/Xw706QqGHjCZv8IRnUM9xdr1AT+y
7XlarE16NVr3ZgwKEqcPrrbQEvn063yINdstZgAFM82mp0xpoSd6I7XPOkILlwe0FGS2V0r0S+NO
ns6xNrdjLHNMfB3+J88/uAF/T9tsw9RdZJXVexTZd3INSV0B8UYxwJf9z5c0AEraGxQiaZYrs/Ho
goyatCBy+Ou5o6JFynsZpfiFKJ+czRSTQBPxoH335DvdOEVThW5eVsVRsegY87i288SWUYZT6Ko6
5tJz85OPRDgycjBxFCXOWnCF4tKP71jexdeR0lWk4LJkbC6vhLOi6vuj9kOU+XrrtTimGFQci2Q9
vVxu87voPkTsP7er1i5+jAf/flG199OhaUAoyE7paMwZyVEdyILsN3wvK165bvdLR9NOjZesWj4N
86H+MLuuDZMKOZ0IEg/MgsF6xcJt1Py8PIGfHEInNY7ZhS2rUlRrqPkcMTjfiOp9KT1XdbAdkYK7
HOjzL/VhNLPtpFRh19YVx12HuIFMO88ezf5QdvJrFnsrBX1fvW22NKQfNCN3UOe9ag1l22I/e/mH
LI14dkcZWURZtZtOqLBGi1NeoW5jg3rYmvkfSnLSKZpVkGZ3FTogmQRFpThWCGmXq9S166fqwdhF
SOk4SrKiD5ahg7pxk4XZ/uT6+vhZ53qCkSTEUTcFlkIknrGiaIf7y9N4/jY7HdtcfLNvsHakblEc
ETz4v+yd2W7eSLalXyVR9zQ4D0BXA82f/6RZsizLeUPIssx5ZnB6+vPRdlZKlI7Yzr5q4KCQhbSd
VjDIHTv2sPZazr2Avu8rFDoJit2q5wS7zFjZ0sp3WxJQBYpSjA5QiEuIVrxkPFejBHhpDoHkP/Jc
f1vqEnoZGQnFpoiVIrXa6tFJlXQ7Jbl7//2tHG5n/oLPwpgsE0Hd/PhC+XAwxKkGebsc795f5I2b
/4UZLLyjLzWqXmh8Iznr90pXQ+UebFXRu1JyUSvB/v3V3rxgnr23+Qs+25JS1pFkzO+tU4j+4cRv
in05QXyjf7IgJVCZFBaIHb6/6JpZLNxKN/21KDh23Mpl2H+yh89TszJssWz7/jzJ9MwY7J4nrBd7
g0Q5z0VLeN7mxS4xZJdStGsCcraccked7kJMn9/f2NsroppOHs0/S3tH3DmusnTi/iwdz4/jszIf
NznCTLJh3ySOAyPXGtjoFXD85y7/XnNxG7RB5PRmSC6dI6PSa/cDrPu21m2mPtoVBcQL6lFxkLA/
0X57iBWOWh1kIrRRdJ4oLS0uuzguCqfUJOOit3S3b4Sr0ekadc+Wv8kIxr//bl9Z6mKxxT67IFDs
PA3MC7n9aqn+AfoEF6iVSxnwIvCZuIAw02rr4/urvnaZi2WXZz7SJUXzWVZ8t0fUjzamDRuj19fe
ENw7T+Hvnsd5OfA6TMwoCiNCixKkLNlaP6ksh9QaWvOINo6FqxZ0lj2/2Vj5ioN+86U+W25RwphU
I6MoyHJp7XW3WrwJnd3wgOBRAY3k08qrnH/Yi6LMvLcZTwtYhjByCbVMtEyzGyc0LwYW61wHnZ3W
q6Vt1G59lFw99dzcvr/k7EjeW3He/jPvJqfjqCUFK1ajc63mt8oUIeHYebV/N0Fb+v5ir26Hl9tb
thBlJw+rsOFd1kx22fXWtipvcOQVA1lbZfHFUmnK/TphS6idBHHNrRC4hfL4/lZe+bHFVhYHuwdt
rGUmW4nCbK+2SMXlzkGrh22dQcJT1Uh/1StJ6Ks74ceSEDPRAqBJtLzAEZ6u6XX5xkVqI3GOVIiR
eFJ6Eq4Nbr39/v5eZ3GeozRVu2myjYsoYJRJuyjlPdqc77++tb3Mz/DM7PoinZSmcIyLtrhFXszT
YFe0GZrKjd37C73qnvzwwGDv/3priytu8mWtaOiBoQbjytfOY/sxl93oTD2mX8Vjfw8hhg1R8Fqk
uvYO52P3fH/GMMg1ve2LvIETuYcOeRb/+/T+3tYWWcT8WqUEcWlwueiSs7Uj+MOzJ8g0t++v8vr6
XNjdwkVIMtAaR8XuGpin9UvUKZ0H+xvZjPlZkj2B6uua8tb71qHKCxdfNKCyCe+Ni6rYa85pat02
DBEka9iQtWUWjmIaSz1MAz6SEZQbqCpB9t7naFo69corfPMO+Y8NvupfyYxWxdrIh4IDG71e/NE8
7L2Hh0SWZpnJ9z/Y2rYWYUArS3KR2Ly9Vn/0Tf2krL6S0W96tEDeX+iNbcF3DoLWMBkFejVsnVmd
1BfNgENCqKDbZDcw4lN+/+bAg//bHStAUNDAqQrTHbStl8Nb+ggovKbTe+Fo2xGef5lT+/5u3jhN
rDB3/bh7IVFcmLkD8luTJFaQw8qn/pY2u7GAZs9KjLVLd2WpZQiDwGSnh4wMXWQz/W61jVW0GaLv
/0/7WaIWbDuVowpEyoVMcJQ0tWc25QbtyBXbXtvL4iJUY1BKWsdeLAtRK9oIcvRQdGvjLq/rLD++
P2MhdE5BLS+LU6YzZXlbycYF9NoX/l01wPtAbq57KHkxSldXrtq6EN/8k3f496oLD1tMo1xoA6sW
M9DotjXuzTVivfk2XQRgmN3fSyzMDjn1MiyLiamt7C6LHsq123zl5y/xqH3e5llZjphBnHkOCALg
BisO520T+M8WlvTEUwVJraqzBVP9kjq3pnmQx2jlSyy3ATs3qEGApuAgwKyY8zM8u1CTSvbbKKjE
VRNPqcdg35M0yGszgersGp9/jPnozxhBeNtmnuglbMQG3KekjdJdJVIuz8rwvvSnbdfdvdR0zicJ
gJCnq3mFipUp6s9xmlG/zHTRGJtiCPq7EObuzQT4OHOjXgERPqZq/6dilsawATmB6F7JEOpnrYyq
eDNQYx7dDF6s3M2kppUYkq/ax/cNeBnezxsCoIva/cyyDf3Ly9fmCK1sAz1tr0I1nW67vOrcuK4y
CpBwK+dKdpwZOFc+1TI0/rEmfB/cCQ5Ue8vbW0tFVlSO1l7htLsnpY/7DcDVyM37WZG41KYvidx9
GjTj+P5el2bIutAZzySVwBqAicwm9MxEWNJQKlnurwpHSU6LYio3ZZtWG1jH1nLQN17r/EYxRMgU
SdYWkcOYAoHsJ6OHgxqi0NDvniTheLom37badO6LtFs5Yss7fd7b8wUXXjY24M6tNKu/ot0RbvtU
unUys3fVkemppvF/M9NgNTYFLakJqBsRovmYPHuTil2acSAP/ZXjhyq5fB3fmH5/V6SW/62puzWa
kTc2B9rGAlDNeoAeFkbKDaKaaZD3V4YFkY82oqoXwNsGB33ioz1Z2SsJ4quIlqk3kG8ASwGh0c1Z
HvPAMJoS4TbtKrW+R1pwY0C5mZT6IZEJy/xZPcQ+VfvsPK7KMz1eq5+/Oh+A3qBTgPQDSAl0zQtX
5tS2IcUMxl1pY/znoDfBcZSDdoOnvqNWVLkQ/FpuXK6RJr2aTGDXL9adP8Ozr9r7Zp+Og8auY+Xz
MOq70NBOe0llhLR0p6J1G9CzdeMf414BtTpozM6sVVNeufGZ5oShcQBkM+XpEtZSp7YsRZNlXhmJ
bHuFZuRUxcbfhVAa8yoYDRVGlNCZgni5U4WvW89TZVep5Ff7PNNSojhGLt73Nz+qoy9uCxCMNOkY
3gQ4ZsjLoRnLLjRRCCm6hj9WfFIzG0FDv/flS2fy88Ktstx8yOOGWYQ0KkKUw9PWhsTeysvbAFLL
a7mOhn08tsegKZLdFMgIwsRS/PMK+B8i9X/ZnJz/kPx5D+3DH095G7XjxUP29O9/7eqn/DH842Mh
2vCpzv94yL/98X/y9qF+bKPHP874ZfOCTZ0f9pNN3bI+4Bz0mfjENrk2Z870/qlp//0vzfkAv5Q9
k0vhHeGZwrx/salLivJhHvFnaI0IAlLwubLdzGv/+1+S7nxAegIqIQcRBwC9C/L03yBTZ1aW2Ql+
0uy8bAYEFqlxHI2U5acghN4xbG4TzUouGQkwHzpZ93cpoiEA+RJ5xdJ/THw+s3Qa6zMHN0TyMxIV
ZoaF65CGBuJX3Yk3DEV6lbhQjLPU+lo7Z1N8MzvIrgb1eVO18TYrajjdU0+Jb6v8ox4lXtd/EUbv
FpZ8zOqvtTpLfEkuJCOqf2QM7JiF3dEU13nT7To/3vR6gJTCmercVoqNIkTiopziOuhJ6c2wGUW+
70LFLWWypnKv+s6mtdb4khcKCfar7S6qN1pdFQzes13ro30eXeCS3Qx6XWmHDvIlUJbr9I7Aj8aM
u0Y7s7gbXq28uAr7gXlof2Bl3xQ0C4b+0q/vAyXeVnn0XQzGUW++PzsUVz8/4nO+/KUXe7XkIgEp
DHPImKGIN+Wx2e6q7Y7+sQv53M7Y+4fiaLrZ7uP7Sy6ip+WKSxQSWXVvQqpGKf0YbdPLaaPv+pV5
xjeXgKR/JoOFkmWpAqCIblJaVSLKth4nO2J+Gbkt9MqKuyz+8v5uFmKkv6zl2VoLa0mN2qo6/PYG
3k10CL/Z++pTfRhOi31/n18ET8EJI6LoAZ/m1+E+aF3tdmCm/PP7T7GMaeaXOuusQNfGxUZ3ZPEU
etowqh6ncEFIW7iv7LsudCdIp8ct6nIh/DqKy6DH+4suArdXay6sNVNqU0aYiTW1ZNtFYp+3U+MG
CBxtimRNUOYNQ4XYhAzQoJsGDlzDYT+PXyDykDIpnfnYCknfBMhPXQeO7e+SMTS9vNC0gxibdpdP
ZXauO2WDSqBhP4xVLQ5NpVWnZdaIS6gR1EspspOnMTH137M63COdPiJTnCVMGfoPv/IswlIMScH/
RQgFGWGEzpxselAO+acaihQb24eIxA/qtbRnEVLBZAB7HCUxzYKU24KP5OVrYYzJSRWVSVoRGg0U
a0G9U2Q7Orz/qWcv8OwGgL2NPcGeBtfhfDPaixsgHfsujuxmPJg2TO0btTBF68ZmbtzWslxeDsVo
ndaZMsou5AdWhCyqucahuzRxYOpMHlBmhFGHSUVy/Jc7bSu1B8rsKAdVmO021gf1tOm6YivUKd3A
S6DsNNVMTitDRp0iUJGySYb4pmnjtfxo4V1mLBu4/bkWwVQQyebilU+F0+ZBE5S7VjMnl4C2Oo3L
Csnx2n7SIqs/tMxrrNzBy/B9XpTrl9EshoMYi1sKYhRaEbdSHrLoOGQfy0zIu0g4ySdLjZNDqGno
HTLSOHl6AFEa3MyjNndvmnrc2JDmIlCqJPkKM8yy9cszwboMYIwq1TxR80M19ZnBd6ocFn01VbsQ
DsANMk3JqW8xuVgltb+Tfftb0qcnThEVABnHzmudalVHY47lnxkmbGV4A7hpTAenAJR4YRTG5FeK
VFfDzowdGLD1PleAMaSdXLihVYQ3ucnk3c4O9XTcE9nJ935YVw8wuxXmzsl7iJjDofK/vn9afljA
y6diigQjQRFw/t9SLkoP+kbqKrXbSZHWD7syUkp0hMtur5WJfmMZbVS5sg6XMXSa4/Bo6u0gESn1
qIfXgxGc5Q3e3u1VSyq2VjVNn5AvCVZ5jBb+e74d4fInUSIz5OQsa4P0GFurt3LzwNH3z4aU0WKl
B+EyZIG5kbpR2SWa0rg2Kl6uEaOdXo19sW1sFEqjUUUE1Nfh322NqzAqk/0QtGKlTfjK6OcnhAkE
eAqxMyCKRSUiGTWEaCDuOeQMgKaunpvKVqmaaaPUper2ytCfFIqvwcSHzDuVumwbw8qAUgj8RJTX
1max5oP9/LPOjzM3B/C4sCWQ+r30QCVtqbYMZPMAczIiCJJodlQrW1dF0st734TeWGquQOLTYWOA
EGlRYpJbQ0RZG1gHZwqe5HpqvV6rrW1my/bKLb6srWMGEPJBQw3lizwT2C+ucYXplaEyEv9AoeeR
Wdh432ZKiKhXjmZcmuu38PhUD0IDF2S2Se0lcY2iRRXbc10v3Fh9VVy/v/kf0ycvXzRgNEp4JNUw
ozC6/fJF9xpOzAoN/+C3bfxtSDX92hHGUQ5SaRMDWECBLSpO07B1drlUq58UJoLdPp5aeGIY1y59
SZw28BaFrtWhOFX3bX6STE22b4s4vqm4hbcKIKvj+4/9+pvx1PBokOORLjHI/fKpU24tW20i/yA6
azqLollpVFTyIWUqb8U8lpfh/NFglYPFiUkydDmWQGQjCRxziAznUJS6uLXrOIh3IbCtQ4LGswGr
Sxv8adhZ8xT6mrZTYyU5FEg25bs6jw178/7GlzHwj6eZa4Z4Yig38Hsvd94bA7/fgTlqRV19LHo/
udYHo7kuw0FDJNvXw86NDCp7m9bopG85RytyS73UtxMVoWbXTnH7qWDm3kYBW2pQ2KvCodyEWuok
u65Fs1F0dfyQGbFRHKzMkMt9VitkfnUZrwmwv7rV5lfrcBIUikhk9Mtstw0pkwcJm/Hb0NplYrTm
sk57iEUltkYGGVFWWvG2sSZz29a0I4g1xP79N/qGKZFn04+EnYgi7PIAmE1sTXbDAXAGq9tFZTrt
/S41TzM10VY+3ny8F2eNoI4JU1wbZcnlRG4sd6YN67x0CGm5e0LrQo8KQ7ONx8H2Bl0O6R5CyNUW
tPzf3+TsLl+tbNM+nqkRySYWPi61URSLk0o6NHLNKJ0oM6+Ad3WjVRNuHh55T8pyeZtVbXlZIFa4
4vjeeMdz+AaxADOlTAovjDaqyzSBNTE4lkVgnPlilK9yjA9WAKSm39/pMmLEpF4stfBnQ4sAJqws
wZEzax8qOTSOQjZTOsxaAYWCLzw4Jdb019/cH00KW6ExDgfzImbPtI77QyQwEwZ2t20b6bPF2b+Q
LbhY/sH24AimkYlUB+nny+Pfhara2oXC9shGPEOHDFm2oi9MNPknWubrHxFfXYGuvo5d8H0yjBTk
PhSmlh4n0Ue79xFqPYZq2e95t7daBjtS3dv6LhFIFL2/wzecAuvNJxHCInKMJXXJRE8kCeMoOPZ9
cxI16t0wJeJByIm6HbSOKFKto9vEh+lyNIpyR1thTWv7tQ3R+qT5Te2REiOP8PIlD1MaO/j24AhH
cH6U7IjZCbUbLmprDiOj0ofwesrWIrD5DL48oxwOSHPnGB/GyVcFx9hOFWW0A6gsy2Fgm0JQY5QM
LdkIRhW/27mZ3gy4fudoq75yko6OVFH+y4MvxRCuFQGWUmZcNNRd0ZMk5kdZS1n2inDXiE6DEz6g
pFx4vd5kh7AmFDXDqkFGOqYWkdcAJVPJODpNPJ4kIXmaGUhi71ty5XZd6l9nSSJv2lApDn3ZiJOK
4ev7zIrrbZPLzTYbNPM0gs3kKtVtcaQnlRzTfBy8lAzs2I5BdqUMvnbejlp6IsMbsmUGpDoZRjvd
RHa7Rs3z+rPjGiE3mtMrpCiMhZfq9ahA5Vt2DoMIvVq9mGrE7I37vLqIujX5pDfWmgMXAlxyAtq3
2sLE4sKqM6Swj1GEylYlnHtLCeRTpaTX6JTpbTOla0QUbxwsmOhmTnWImYmblkWTKFXbKWid4BjE
/rdS0YKD2dIsmX3W5SSL5iAs33FTx0k8u9WsM78Y/ZW47bUv4RG4BGZmfBqQywAYbp+4RUg9OCZ2
0bkU2h4kUSFMPE7q1uyTNQWO134Z2Q9eLiQDUGFA9PPyLYN2z7UyCGCHzUdxAgtHhaSS2p2Bxf1N
dlOOy9wwmHmxiKOR6VncsGM7Cmihc9S9bPMkKPzaja3M8nS9SfcNb5NY3vc/mnJvepUO5eCK03zt
PObKFF4L7iXytyWeecY5Sx0ywtywhb3Jx8g+VoEGR4ujIZetWdOhGTPpa9OlytYu/OkyL6TPkdlZ
zspV//oLzyBGqAdpt1IEWnItWrFEUyexoyNUzbWnZNL0BUk07bzLyiiGvadsV7b++hvPC6LriDqF
RV1ikSn6ddw3E4WwoxKJaCM5enOap+F9hUzYSmXurZUMGJkQd+M+xFm/tCbh2ELKITo69rkMPS90
suCQJ80NJ7ldqW++cVaBYWG20D1bzPkuIyYIM3u9t9L4mBZNd9L5xm0qzxW3psTHcvsgBytnx7iU
TbrY6uCVqdBXLuI3t0u4iMIVgQat15fbLZVCJL5dxse8GdLtWPv+VgmGfDN1VrMCg1gqIMynB0yC
TZEED0zlcZEY42gqmk5FfJQmLfR60xq2XWv6nh3W5AVN7l+IsotPwnDMd1xYyaxuHB7CtmVGU6Ct
0crCd2MRRV9lUY9umxTWYWwN3yPA9bd95JTHQoKAagrBOMDyGOwlnwFZf5LsjU8V9sHo2mtY9+pP
K+dytomXl/oMp1NgeMUxgN6c74FndbsgUcJG5E18pPkZu8I2s62tViNIljzYx1Z9CkxfPumHVoCB
4g+HaJRXQsYfTnX5DLP6KV7BliF3WbgmGLSFYsMvdBx8pdoO1Lg9TEZD+LxR7gBpxZdSNRroFQ6F
fjAsqT1Tc8O+V5RuJPeri71VKKEr+myCbtCM3MY0+40JtuNgS5pzJulB6VmE2ye5QvKJmIu49jtb
dYUk6blrl/2Dxk/PLC3fN+a0JhL9+ialIWNA/T67HULwhZlWs18JwyFG01GPd3AZ59upGsOtlAaa
pzY+EwJMPj28/13fOhsMGuHeHLil6Xy9/Ky6EqMZTcHkWJnCcOViKKj99prn1MZvgozno0ElHnSQ
Q+kXaNLscJ9ZUBQ0Qolhfj+qEsrMkS8HpxB3pzsV7qF9EvfpyrGfo5yFtUA9zhHk9kV4YNY+f76e
U9Q6PRcsVmkU09P0OnJDo1pDIr1OhdkV6rD4bvr++JiXq0gTOn1SMMVHvze7A3WScNNGTb9pUpLw
Vs6dC0ntC7ThGn8lzn5zfxT1LUwGgdUl010bxF0Zq3Z8bBRbnCuKVNz1hVNfvW8gb1yDuE2FcB67
xKMt4rsxECEVDyk+xrCcb4tA9s/HsZMOkiUl16bfrMkfvL0ekAGyFmoqS3JQxryzuhe8zy6Kt4bd
FDvVRG6UJpnu2u1aO/Ktr0e0QfOT2IpO2MJdJ5D0Bo7FalajZKdhLxKvNfLpMCQT1PEjYrzDfSAF
xfYfvFQ6YpxysBmkpC+NBpFys/ZzIz6GpRru49iqkIxNoWT0R+ncimTj+h+sB0x9Xg5V1WUrDtli
3cm6MDkaJfo39L7yMx9aDxfKW4CdRb/GvvW6SkN+TWnPpJ3OqVheFlqeFjYyzcmR4ifzk4qID0ND
/NgiNHuUZDgznVEpKLw64aGXpXAl6HjDqRGYw1c40xRRjVt81djPTTEOZnIs2ZvrC2O4GOL6z4Ee
4OH9F/v2SpiOblEFo7n18kOGdLGdpArTo9LF/pap0fpQR/TNLStLVo77W5GUSh8TZVNq+/M448u1
xrgblIZi9BEez/Brok3VcRwra1dNcXWMTFEeCWrs876Y/A14o+be6JrV1GteZOlUuf4Bls5lW/3H
Qz5z4iUczbmvjDFjKIa/kc1m3BOw+1stcyaKyZ0CwWimHLD9YBPnDKoEpgY3ueWXByeTuv37rx/o
3KvnmTkWqZuT8VKwWtZ0dElj9qOapEMUV4ritlZYfM9aXbm0YO+e9kCcRv3Q0kH7lkKDX+1N3e/P
hqo3vjQteDodyYSPZj7U5+1Qj4zui0H9HEtWd2L0nXY36n0iuyOY4Cs4GpjDkZNwDF10HrujnXzp
2vxGVWtxKcpJ2Du6ntmTD2/VsFXLwfgyBFpj40ZijwwSUptyulGFkl7kbdpsfYKKm0zXyytJC+MY
qHOGcDoD1WPqVjrKuV7lUz5yo6BXEleb8tbrzByYkx4G9gDtktZQmKdnm8JVnTZ7EcOhwwWXZAAx
48ZmUaNNHwttsu+yLOLGzQZIRO1yTM9tOQ0/69JkQueShXSizV5jJF1YtOlDUWSqF+SVeSbXSnk+
VPC2elo8ZPdqgzes62Aw93QgebZxCETijnrYbBXbdx6qsWjuMio9lqcYWWe4ERj1jy2PHbpNEmSK
N0WZ8iWT8+CjGIrIdqXWTCy3ktvoo0QNTNrTgYOAZRJB4aZKbJz1dvnUR/FdYEmWsR3SXLmv2gim
AHWkEXtB1b3/Wsl2uk1k39RcKsax4gWxpR3m921dZkPUjG4fBuLUpsCTbzJBDLaJBh1Raa2Oxs92
0iVfrVDt2q3JTfNFL6w+8NCgGb84SmtaJ3TB9dQTXWRdlNMYPhhJROWqlizlKNW1hso4lFUXU1s0
jutkMMkzWhLV/j43CvsxKrKBz5cWgH0kU/jnzmDWH6HSp+FSA4FQtoPkT7YbidziqpMQ5PGkyJk+
ZnpEH1X4hZ1sk9bqpk0advmnTCsHJtwMpz3oYVHcMFVqHqfQoNQUm/I5swrlDQKkFL59UdGFsLqu
uy5zNGM3dYNwqJtOQrmVfbzJoU5FfIbKtXxl8tF1N/EHBgtMSUoGdzRhkNyXkRwchFlp48bPRmF7
SmOeF6M5PCLviNhJq1t+5waoElReocpphgFn8rdw8gHvI/kAYFcVQXmv9mX3NWgStANK2ULgvqnl
8otmRMWTw6jBR82YxMMkR8qAMQ+ap7djyZMEfXwZt8FobJrRML4abV/LG3+oZGbvwPb0mGEIDHAw
6o+iIlV3bZ8YdJMLw3xomhCCpxEX9ID0K1zmEPc692pixftomlV6NTsqs00QzT8njZlHmwAK6Ue5
L5SvRSrSFPG2JLym4xSobp4UerxJSGwYiAn1uwic8klejQwqpJEi/I0U5F3kRqqe/+n01FhdqP8M
4ZbRGERbTU21k5DrowBSUcEIVleJZmx1buV7a8xC5gGckpOkR/StNkIOa2SfcjGO2zSMhOb245TS
DIvN9CqDofQK1ZAxd7XBCjzcQP3IRF32WdJi6C0LR41hIAbf6eZ+1xydftDupiTvvvWUgsF0RUEX
bGAaZvC9SRQ4vSZfkgCXhan4UvfwLTFWpjV/BrGW167aI0dFv1r2H/tYtHf9mJqopFIV1d1AS+ET
4rnDzAsBniLzGeljdXSgk7lr8jC7SPsKPhe7goXaDbLWuInlSavcoXTmbDevh6tQ78vbqCl7PqjA
dKFHz9SnsJ6Mb7JP8uNOZTBe1bBGS4ALYuSomCUwMPWojK5w4AGMDIY2ddjaGDz01N2mDabX0Rvp
2uSsQ/P3a+fn4VdrVHrVlTuAJ65fy4wbasnk3IwNAyZeU9BVOiU70m5TYQ2RO/YBlfLebGRly8kb
kJ8dRbKhg59eZzITN0YZn7ZT9FmeDF3sygRoDwmNgF8URdVS9kqpr7wMBGrv+SDeejfthrIGYQSo
+6oMdXmXKZWVHwp16oKTRgoty6OLJV2LSTPjbRRP9U0TifDGsTvna8/LvA2y5iwznM+kjnHsmYLL
ZsPkiA0sNhdn8GZM4zbGgL+UoisjF5/l3MtpIE0kuOrIZESeoRVkJ0KNtiKJotsYxsAv0JyHd/z4
2nKpTPGdpmT0T6agcyARlTgsTE3axfdC91XhwnCafcrARn4SDWpAbCodTFcZB6n0HEnKA0RViUXc
sDFGCKInzbixR1Hs06FUz9Iq0bHtQTIyFwIRiVH+3qkDtzJ8H2MKkzTCJtqZJbnI0M8Jk4RSTV7C
YWARX01Z01nuUIUtnOUgmZhPdPog5PGQLGubQvnSdUGzRxkEvTJTKTNlUwRSf4oxa3T0tdLqvFz0
JbLCRTtYDGsW7UUrOOLumJvFl6xC3qgkQBQbOkcD2qMhlWcGsBPI9foyABCqVp1yL4WGfW6Xk/OL
Jve3MPeX5VP+sa2fntrzh/J/zX/1sSjHOgrC9n+//CX4718/eQaxv/jF9geg/Vo81ePNUyNS/io/
KHgq5v/y//YPf8Hib8cSWPxjIfJ2/mmYZ/4cAO9Qwvjv0fR78ZAt/+ufcHk40D5Q4AUxz//LdBnJ
H37C5ec/Ie0jJaL+/KNj9gssr2gfyLEpgduk8mQyc+HtF1aePyLaR5oKDCWYQ8pDv4OWXwLXgetQ
FmVMg4dT5i7KIqQPqL/Lah9kl71Rtrd2JsTBr7X4q9LVtY3X63LKzVboHGRLTo/91FcQigxasOVc
Gi2WO9aHSD2PxrAYtlWbBDeZ40g3GgOOMDU66mfOS3SrGI3/Z1D02haqXrfk+rpAYWTsdkMAKfyY
6J8CaRCnEBVKN5KKzk80+MMnmP5jNEkASJxRT6wefXnYEb+019GQJMyz1npnbVW9K8JNb0z2SUYc
2uwKChRMF/bVGThZ9RcW6LcM9zx6rCFJ/96+tNIflve3Cf//Zt6w3b9n34enh/rbH8cmncdE5n/O
H70if0j/+r3mufH/+Fm/hkW0DzNHL7hkkmR0JOdmzk/rt9QPpHUARJELmWF2Mwb9r2ERQ/1A3kcy
bZFizXNv/K2/hkUM7QP4GSjnsVfSMo7B75yAV8n7XBabVdbIaoHtWos6HWo3beOjh3TUgGPucmea
TizLPCBwVu8pjHIPcMUykVF/KZzw9tkbvPqZSD4fLViePvQ2KPswKQOKBYgZ8L2XSa7T0jUvHB/O
O+bPr0q5cQpSI7/4jDvJHtI8lG4KpSy2nQXM69jqw9hteJ8kLp2ZbMO8ANyrl8ppTJgfbCjWK6dR
mKfKrk7l4j5qJdlB+LwjvTBG337kChtPgEVNN1PcT3D1NOpjlzvhp5EC+3cpFns9nQZ0rhQxX6+J
ODdLJXjM6+xTrSul2HAdSrY7wYN4P0o5NOBOtIcgK3dTU8uEi/h4yw0mVzF9cIk5LyuN4k8/3tn/
HMB/KTNx/X9/wZxGdfT1oY1enLP5r/w8ZxAvyJwL5iY5YoxgPZvKoiL8gcowEzm0aKhFzxfQr4PG
/TPPA8syACMakIpN8eivc8bAFrfP/NuoEIIbQALhr8v1l22/N5f1o2n7dy2FJUxKVDPH2A/YGJnJ
S1s3ogSQbdB2V5QZ1G1QQFWfdOO3Lo36b1WFYA8aNIZXmLDPJLLeeLGC1HEvmEFQUU7dPnt1b5y8
hcjh/DTQucE8xgg7J5B/ffk0yhClWehPyVWflpNbS9qJImfp3WCgLklwVx8yJc/hblGyXelM7bYM
FahJFOcAedKfWtwjo9LYmVdldnM7aGm972q9OlJZkKmt+MNZ3jn3QwT/+fvPrbxsm/x8boq3MxKN
m9lZMvAPsd8KaEXiK2QvAF3IHL+WqTOlkT08cHJd1B1IlMluT1q1c65yWwl2vpqk+740+lPRBPWj
yLrmrkz9C2M4yRTl6f0n/IHzefmd4bLFk+K9ZwTwspPcFamuDwlPmCmpfKNnZfc98nN9E9amsaUD
b5wiJMg8rVzRDhSN5FWTlexMWlVAe1IvbKCq1TO9v86Dormw8qnYJ05EWij1iF7KGUqHUZceCjuQ
L6tWBGfOII+gEGZM/+D4a8XVlyU3siDwB9wONOII0Eg35vvjWQkwEnT7EqlEiVMzoS3o5FrT3VGg
5GDbme8FUTj0GyOcbho04pAeauWvFXWey6hRyhYtupH0pA3SvZWWsRdAY3BhtAmiuH4h6k01ldJj
Ru/d32R4/A1z63tpMPKrCWHFp3xsSG9DaiW3pfFR6xyXipN9VlVRu58mnVC9amsFWYkJrFHkKyHC
vvZY0rrT0s8QFdqx63fVheSM0v1/sXdeu3Fja5u+lX0DbDCHwyFZQaXoKtuSfULIiYs5x6ufh/IO
Ksq/Cr3nZDCYBrrRAV2Li1zhC28I4qQ8kcaYuVdosKtdKMD51wBIga+o7U++V6W4aUvV16UF4twB
rFVzsv+ofAJ6P2yCsA+6A9l/fWG9LBvt1XKxTODrYMbIotn+wD5Wx4KcGFUTNlFxmpVJcXNS+W1r
l/olIsbqM74ZZhXn6hoZuV3gs0YiW+6keBa7dK4dKnVFGLgwlW5LRYAHxuCRekP2OQ/k/KOjdR8z
Xt77O+SF9HE2ZWtpDS6obdhQ8lu7HGsYUTsyy+OcAePsNHO8Q9/E8k27sG86Rck8DvF6N4zUAYx+
UH5NTiHdUNtLr5Ma398cmOFBrxy8Acn03Rx0lR9NVotgcJtjpVdpP0byh52qD/ssHNgrtdlcK1mi
7E29hRmm2YXh5vW8T+HCPgq5H2/DcSrva5tqpCXiYm+UjfzgpINy5E94M1VcfSZfsi80FFYgbRIP
Ots0/gHrgdWm7baKvsbJ1MAQj8Gx1FQX+PVtzHto4hTxGigUg3kwy94L23gbDcWpgsP1/qdYiZ8t
4/MdsK6gvr/w7tdWi6UatWarwzgJZr06GIFk8XaHg5nibFIFU0q/JohOkZT3oBFMGy+SUXcNjRox
/x57VyVJb5JkGi4AK95siuWxaEGqcPlkYuBVMzdqDRU2wagR/U2PZqsqd0Yk9Kv3J2+sd94yCNon
C3XtJTQ/P9kmgTVTRN3iSFVQ25nq4I5mUV91dXth8503OZeXbGAcDTURBNkCtSXGeH2EqrhzNjqc
BKLOLPSkohCNWyFA6DeABj9nBTiY92e2/ODZBoOW7sCEY3qwnsBunw9Yi6rvUkVrj6HebOR+uh8b
xWsz80cP3bqG/gAqKbsw5h+WMl0qgAWESuBBaZCdDwqmJ6HB25fH0aGaNtcnMcH9qbtdNjbfLOr0
s2NtOnJbORa/VDW70Bx6O2fkU5HEor5AAKi/pBqv7ykz0xsKjONxkEToY/g1fUgos1MSb4f7plW/
8UjqAbxmf2kPrxarLS/gOfhHCgwZFquxOsH1vGso52r1PdSy+U4uIy+TlOIwWKoRu4BRMjRWo3lT
BkWxnZMseKSn02/J+qt91dndM9dR8RAHlXrhjaycDZH1AahITsVaILClabYC0CR9xM4mIr4323n6
0Nm9cciqQfWyrAlO89C45ohEdhsk2jYtnWurGeF1j8MPagxU6qw82ncELVtRAA6ZAYX7mcw6qgyT
66EsLyF3Vx1PHhcmE5EoT4vgCnDP1TaRVGRHJPy+wfj1EIZzV+q7G8W4dbTJV5EfDlt1O0iSG6Tz
hU+4WjuALEnOdZzUwG7DQ1w3sIMwz+OaUs79lLfADiZzrwIQcNMBje0yVYxtQdd176Ap9v4+XZ1A
L+PCFAVLYlEyZ6uebxklBdChCzHfa0MU+U1TNBiI4+RCXewS3HAVN1Ngw8Qe2C4EXZqnLIbzoQB5
Kq0VmckD3rrSnTVIN/ksQQS3uGeKoHPFpI9f3p/dmuNIiuFQCFk4TVwvi2LW+ZgZKVc0BfV8xN9+
dkHf29ThmxlXRa1W9lY6ZxvaE9mVVnXWFX6HFLhohRRWrhzkuVbccZB6NOJjeyfJGKy47z/eGl+2
PB4ROuKRCsChpdN+/njGKOKc+2s6Ihz3qVAQkAi7OoIkODmQiTTDU0NUymQaNE+oagw3QRg1dxHo
dj/Bh+Oa3L7YzKMe+xGYzY1tTqlnAs6pXZE34oveN8nV4vloxxH0oMgs7zI1nm/rRK/cdtSfOnte
6JPdeNCaPr50Gp8fSgsiEREOEtvlfltQxKtDKWosmgRhPx9pdpmeo0VIrdMx2ZTziBloJXRpm2ZK
c4jtbx2mB7ooR89xcABmEX1Sp6DRPJHN3ff33/n5RuOplvwXsQWWoaqxLJZV+uqQBk/XJ10wKce4
TbQfht3le7hUlofdX74RkTR+sYH+bJVAvhTpvHkfjAwalDCLWhek29ValK1RL4y8UI5RgOkxHabQ
GydHuXDTn2/oZX5oYVFDW4QWCOXX8wva0ByUyq6PHHH9rtaMR5y/LB+ZFunC6j3fz79HWl4m2uEL
qWatZQaiaIGoFfXRaOPwySgUiGe5c60qwBaGkf6UcChLvf/1VtHiMijc1gX/T8hI7L7m19tVOfbc
Bt0R4FuxNSWhPpgV3qlqIbWnmMNnI6Zp+Nzhl7mRm771bIHjIF6LGYC8MdwDlogBlFvNpZNmSUL/
E/D868GWPQzrAzPY1VaehzHXmjLojtC4CEAiVflKc7a7DgJtviqmMrgOEoy/uNPAQ8llfuBqiSkd
4NmQU6wQZGHbVDfCnTHH6iFt2m9FaP/Ucynx2pwy/fvv8UW+c/24C3oQOzp0RFmR59tAzeEOS1pZ
H2t1MLZzNYyZW5hyuLOqfmvXJVyRuct2ulXrW9Db47Hv7YSurTqLrya6ZB6/2VwpyixuAq0JkVVE
0N2o2mxnLGoSWVgWP9U8yg5hDdc+qcLo2ikpEvR6i1pbaTg3QrXzjd5F5V1dyF9l2gmfORgA3SFj
ZN1pmNdCKx7qOzEEzrFvS3srYpQ7OhoZyMXqFT3g3PSiLhMXgvKXYHj1bjgeuK+Ws5klttqotjni
kdKL6qgFJrI+UwHLcqr0gwHd/GBGhXHTYHa574fuwSjm+THAj/dLMPVPCeTuLScvThwUg13VQNhg
cpLpbpJ0ccBFL//2/mc8D+tfFh2HLDQrknc4GmswbdzlWTcLqTymk97unSktaaar2LGNqeG3szFv
3h/v7ZYnmgfrwcshsgdud75q4jY1QC8HID5UVX6CjOjCkki8OnIow0yteeUYMH/eH/PtgUYaxjlN
OxzoKbqq52Nmlk2xpg6rYzGCMajVSPVFq08e2/kS3vsPrxMeBGrBdEQWV+flUV7dDaPU9yZad9XR
zuwCTac4vCuAcniRSPJD2gWXyI9vx8NdVsNHV6GWSLtbPR/PykwhiEGKI4L60sehBBYZBmJyJxnL
bEWKyws+VG/uvgXEDkzG0UmToE+t5tc0bVtHfUTVY6jN/Yw+gYslXb81o8Z0SxOXkLjEYbOW++5C
mLnmxHHxUWXADYF+35Lxrq8lxOfMMjaZauRIw5exisZvpVLOn9scVdnK0HaUbeVtEsnqnVRFBkYf
pXGVIku+KRWpc6VcLXwb4MFToiJgNJqN5urSMOIKuTP5WX8cv0oKl05gN/U+1zXJq3TkT1G5DB87
NEzTHC0ntnK01ao2BzjTT8M+HdruupiLm7+5Ype5Ll7uS6RhaOu5lnWAWWnPMgpFijJFFUTbjOOT
ADed9u8P9WZDroZahe/wgfM5UDgA7FIePSltnoBeoeU3OI+tqJ7Uqb1k4PFS+Dg7HcmS6H1RjCVr
sDiDzhet3itxYcIjPLJU5cOI83TnpalTPJlFpfgD/uaeZokcPQP1oarn3ueIKO7QMhFeXWdi02U2
96Bkz/IVeicbKSvTnSS19daJ52hbDpp5LJoIeoc25u5kLNQTqf25pBUbs5cK2R3rucRKo5jj68qe
/Wq0i0Ob5ZcmukoGmdhiOc3pv0jZYPL+poQhTQsjrEuO0gwzmdPwBuTJ5PUA2LZ0K0ffGfWT6LUW
kBWmWa4+fn7/4745HpYHAKvwglmgoLA6+dKhpzaf1MkRxJ6gCi2Z+s9s0IctwXr7aRqyS77XqwLK
7ymjoURXBtsS2H+rEeWcBhCUkPSoRZV5sPtgq5HpGgsUPh+Ueh9KhX6X93XolzqqNFGlz64hxktl
sbdRHjNfusuUSKnQIt5+vsZwMLQolYTpsY6naNc5jtglulXE4O2C2e2anzgaib0ajvYGzFngcydT
Te/5TEFifOiD2n4W8aXP8eYiolrMWb00q6iwAGxfPVSj5mAAjfyoRIb9CAM4RULejDZGIikf3v/y
q97Yy4egGk9iuNBcbU7r87EQQaGWRb5wLBs1cQtboMc/0WVxQ6MJNXTMsvDQaXq+VRBO8qtCUrew
YLoDREpggkoZewZIZSoJeZzsFAW0GIhQELeNShUOPYgrawn2vC6BihQETiEuXNpvch06jIDUl/va
RP1rTarUFSnAuIB6o25jN5ePeQTbfLb991/TWhVm2aIvxI1FgoYjaU385jQA3jD0xbGXwp9Rb+2H
yH4sFvSoERkASQ2pdQsRBR80CKyuFHTKDvj+9CmhyOOlsnpRlXEJDc8PRx4IHMNCOIKKsD4zANZi
8+vkxZHWvOVlSepskkmND1FpfiT+m2/z6R5/U+kawaSPajZ0+/5SIrIUOV89AkUclqlJKWe5aBdL
6POlE0qYBEhtMXxQqBtsuhbPIT2Rf2UGciCZ1dS7EL7GVsv7bpNRysqy/kLlfJUJ8QBgLzXUEanp
07xbBEhfR1FaHCZ08+T6WLa96ZXzkG6KJv6cx/Jz2JSShzq07sdmRWlWUy6JUK8W3u/BYV+RA3NF
UUs7H1xOWyM2zbI5hmP0Q5Um/YZiePbx/XVnvHnHS+y7vGMmCQdgzfQyjbqfy8HsjpRW7Z2mD+F2
pivt8jnQFp3QhyeSMotrTJmKbRuBt9WBQ20kIYKPZjknx6Sw52czLpK73I7HnaYkwdPklOGXsJGj
HVbiYquKsdvmKE1v7bY1tgIFuW2UNSCeKdjs28GmQZ6H95hgUjft+uZ6FFaysxTx1JtptgOs62zk
SdR3ZjI15JiDtJniybme57G4FWOVulZoxR/70cIwuFHTrVDBkwdVr7tCFF+raltM1/0UNbve0qub
cPv+O1zwc+frlCyeJW/zqaiKcNucf6msV5JGG7X5WDnRdw2lDE91JPmQZk5k4M04q0tOj7hzHKnD
Lgin8msomi9JR724TpPoW1lk7W1f1uUHW7RQYYRotlIpCrePbfO6zAGPG1kx3BticjynN3JIEQFe
v10xqbdaj4R2U4fpfq7mSz7sb9agDX0NNBXsY/Ae2np1aJlkZYMt5CO5A4rV8Sh9gJAQPPz9F0iL
BTU5VHupra6FvsxIHpwxqJVjl45+MUabcLI2kBrQmai3ttKehG3u8Z3eRRx7yZC7fZ4/KNkuDz+H
zX2eo/msTbf2oLidk2/Cdp/W7cckGlxkCr3J6lw2m1tqw2eDG//C/fCHr09VVsHCFcwj22itSz2A
eJ5Np7WPnVXgxlkkuEnbBaG9ro6Ab7U24itPTUj3ojAgwNAmdOswLm71qtGBDlPZ6SeojyUoKq/q
h8Ms7O+AiMud0RnOoaKd/aGXaTDYkpz+wE9YbLmFwLRDpfGN0KDNqarDvoid9MLdvS4fcCERNhrk
kJCDbJVi/vnCVmJ9SIVQpOOYaNM2APdLazh8SOd+fJjnvrytJeF8bkxs07Shs9zBwvliqCBcFMCm
w0iPtpUsT5VbYSGnuRwpMd2j0fQhHKT++4toFdPwrEjFcFEvXRoKhy/9m1cZrwXbG0R6px4LbGUo
NBfwTMo58hJJlS6kKn8cinoh2R9lYfbG+WsJoc/g+yerRzWLA/KvCr4DYIhNwvI6vj+rdfz4e1rM
C+Q0f7xhyY1GqwxzW2pHLZ67faKHip9NOMYJTb4m/3VFXURXKYI8u0lxPrfOpO6hHFQ+9h2zryrs
Djku/l40//JMaAHYVGXBiHEunM9fLxyad3OtHSMx/CKWLnN115vBh1QbrAtfdZU4/B6KS5gPSmGI
ltb5UHC6wJKDQTiOSvZJcmRoXnlk+qYk4+pUhP0louASjZ6FHDYnEPBJcAQWvZ11rzzUC1b8nDtH
vDyKb6aERaYS2omfR3qf4l2WKE8jOpGNDzJyPwe29MM2ent2oVXNCXp9MRyFKdzoQLkeJdkKruYo
Kq8Uip+03Yp4urBD39481D7oKtElXprU69rn0I8Z9cQ5PqGYgHzXrA7fNaXU9mCENJptandV59El
e/Z1bsVH4ZYDLUa9laiePvH5R+nLfnaUPqtOTaeaV3FB6wnx/XKLuMh0X7egQPJu1J45lks/gVZ9
P8PT2egg335/rv8P3wS+yaHzP8M3wbfB/8uem39iqM9hnPyv/yQLyMZfYOAW0Qnwz0BSOKn+SRbg
v1DPAa5Pr32B/7MR/gWXVuS/0JEh7EV4C/Er+nmvYJwyuvuWsujxviwDfvFvwDhftP1ebTf2GquI
51uYDLSMX5qerw5tR5vDJBG6sq/KRjuoaYJ5XyVllvDLEvhm5FQAlIIsoosVa9VWBwyh1HLynPXa
cIMsBbVNpZG/xVZcXgkzfIA2OhEhqUcn1WEN9m1c31UCdfs+DObvfTUqHjRuGpG5PuVXetDcFv2Q
/O5b/a1V+b+6pq2f0+g5/4fb1T+fu38Uv/5xakHc4nz+vVlj/Zff/jfY//8OgsqyIv7nBbj7WdRh
9Px63S3/w+9lp5t/cVSTT1AwpOqDlvW/lp0u/yUvkRIHyCJiDIj038tO1wDwG9RKoKMY5HtLh/mf
4GFd+QtQF0AYcIK6BijF+juL7jfg6T+rDqQIEIFl4ZF0026gPn5+fmUVfjC91tWoYbZVsksnRBm3
g1WanyOj0VsSlEBuvCrsNXNr6vX4Se1T+5knHq8Cu4hVt4f+i06j6HTJVc1Z7Q400uL0ukk05wl5
QRhwbQuHzbMjJzEIU5Ohdo257+9H7o7KDUMVjmYWNvbXFrB75zbcbPSunCq4zW2naV0AFGJeJJWl
gtzbKjVgzMN407Z4/7o2ebEXWkqf3A+YOOyjXnZurLoNbkJtIXbpRlz9Ksp88GNJyM/zPGmAXVFh
h3WQczFYU0oMbaVCvouiZPzSVr31ycmzIdoJynNL3iGczDXh3EVuMED3dYc0m3V3hEn3bCaV8kPk
mUJ/C07yo9ryrV15Ymw3aDGOc0elrxbZniYTEN/q5MkQ5nydR4lpXkmqUu0iJb1X9dquvA4i20EV
OgVAutbSXZ0aQwGNLY5/iDiRJuJjfTrUZunIUBBby9yIYWpSj9eqsJfVFukTvabb4eNL0ACODXIN
+qxE53oDS08LNkHeIcNqogF2W5QwODEF69SvepMjxVOYaf0BHF8IdqOB44AuWRP6Mpxlw4W7bd/X
4HQlD9dKQWieNWPtjiBl1Q2iNvWjVhjOt3TsoblXWoJoc5MNynNP06/2QpHZgZ+IoT30oiZ7QZN2
kF2tjDPhAYZtOzel82e7Fm2vB5NiFhhKUolyb8d6jKq/leT6Vhpydd+PxaD6pjyktlcos/2JckGe
e4rAQBHBWwDAoGw40/wckJG060bHknxdl6yK3KGcGMiQoRRXeVFlHgSRpvNA35bqvq3SaovPSDG6
lP/RrBSO4MfqqLbpFca1erKH1jrmyGle5Qx8BIouoFurpPKeqbHGwjCaMIFumv7TCJi09ywrhuOv
AH0wSWPyGKdKIKvPaTjJkRdYpkWduwvqzQQ6NfNUG/q9a0AqzxB6LbXIE7Nk31ozcH4P5St7IlsK
FAWQkgRcMrGaed7H1RSEFCFq6n2FXaOVMOVaTksiS0S0mXRl/Jq3o/OlJO6vPL21U95Po9MWCpyp
5+/TYdrKU+18q+eWX6q6zqGfUda3s5YryKorsbxvsz5NNkNcsG9B1MJ/dSA1io0jjdOvZFQQ2+zm
KkLuuG01N45rY+L+Id33CL65lMCj178IHFPNi7FPSOD0JwpAuoJWBPxJqUi9LgqMRysrFg8ufUTF
oHVICD3a8jUU4Cj9lSLN+zVr2gq0el0GP9uSOgxk4Ga4M3p1jv20ROfP65oCwmZSxxX1FAdeuhtE
ioCa76g4wWmVqXjWKKiQti2GeV4SKeHsOgBZQr+Z9dgA7k8Dw5uUvJgBrLF4PNRVGuuQ61gAuDqU
bexvkn7ETk9fCvWGI80P9jiRWleGyDJftlvQ4+xRpCotW8oDPxcgZq7Mxh4Qt47qOPDKFNzFlgYV
6vAThO/BN+PZ1Pb0lMFYFFPLeaiFep1u6rkG3x/pZVZ6VKakeivmGD2goBpTZyv3if5UGHWle8CL
o892Wzg/ikDunqB26pI/yFHT7wg3QnWLXVD70QEVHHlx2ifmvitbNd9Qh2qUbSDF1rDNJyVE27iR
tfg7jzN2iIFk0bhFnEP/Ojp6N7hMvDtSjwrFJiulftjXBUzjXYilcnvUa8EKkaTJMB+StkEpe6S5
Xbo5gkDJFu1StF+trEl/SLHZeGjVOLgGgxYty/CDEy9tIavqYhTUC0RP3D4p9zmFe9dAjsyr54jv
SvbJ9zPAlocGyaZpZLsIia6buchv40HV3SoLrgy+vR3l13YxPQAI3Djh5FaRMrhK1t0lSGCZ7GO4
E/d6JX9vyuiDbCS9q8XKIQFSqnUCq4xgcIWZtfs+GXzNzq9NqAZOjCKG5sz3TVnZmygsr5vaeEKs
6sfU5CeKAuzSEjqb+qyED31b3WbJlLrRtNcacYUTxFUZOpupx81H5sAK03uUzdAXFk91b0t+a1TV
3qqHjx2yKBHVsXGvmYgJ5Pmxz4AUOZXhpoF9mwtN9dLK2MgVJ0z33c4iPJB69EiBCbgpSA/whm42
BPbB0eJHY6Lk2KZY9WHQ4qtBtkWtwx0SWPZzkvqNNh2iuUwOeqNJBzvrPoaJnrkGJKGyGNAoTfYq
dZy+mOqrJJxCAGj2vg6zbWr3x0bprnrTOThKyeETh54+fpt7ufVySh/ILg6PQR0+NrFO+zbXTxT3
Dr0lru1Eu4Ge1EO5nh0O22lHKCq7JLEQgkL9g0jH7+hE5RuEhhoH/qkCYduom885aW6esVPrdiPp
6lZQ0kzGGf8Lyou5cj0okgI9HYcmQ7/vxMCq4ciRk/wqDBqTnrhdPdVS4Wdx8rMwnU0lp/suVvfy
ZH8uG2t0zVnUHpXf5PMs62jSlPcNJHcl0jR3tjF20WvNNccs2iCuVmzEPKBykiufraLN3RYpezdM
W4Q61GNNxut17Eavm2XfktJtVVQfezV+4jz16MKKKzrfH/pBromNCg6ByOCirkCXbQl+TpVVXFdV
+qwirzIGrQ1pVlE+jrnYdmiAu/CvHDcTCv1ze7xtBrnzY9gVnVGMH3rBb5ZsoE3RVUPEdlT166yr
v9tLDlAgrHM7IKrrtuOTXqY5q9r8yXB+bCd3Iqpzy297w/EzA71OI1NuY0XfaALBG9RlTV8tpR/I
svh5OWzmdA4OalmXp0anE2+qs9eP0kFKHvR4EG6uIdNQuk3qdJFbqOZUELPoXzpK7DdzEvpJNXh2
WnXUMKYP8Cm2WSx8Jad3k9t8wzjXH7K83NX1XQ2U84qy7B3qu14ptVc1XX/efPRtjsTtnLUYJ3Jv
jOGdZBqI5JoPFsQtIozIG9FQwIPvpBr55Ilh8FUz3Ajd6jaIupQx4Q/9t8SG/l+1qq8XAfq2SYaS
vOzC2L+d6vA6ScwHVcmOuRW4jZVsDI7UUHYeVC4aw8G8UVEaDwwJIF4Wm1OhJeILe5Fq+SoSdSvV
zSeijKcIVQNHfM9L+0ZPP0TTndQhWpAXp27SDmbA5zf6Z6JAyYucpasX7bVwHh668HOaRp6l1Nug
bred80Mq2psJbYeuDYLbtIbzBYdDSrPMsyc6gerPQdE8nBOUTSWgcjdiLF0umXLXzCr5I45EtA03
cd7Lfr8M1USQlZziAXkSWdmBakNxAfOgMDGdLengvdFzSTvmNm0CTmZ1/p5UU+SVibHQm/TOnWqi
EXlufwCQ2hZD2fvU5oiRc33vmNndYKA+Ota5D0puPzTRUzaI2mdqhVsMiYPOS/VMbN3vneJ5VKWy
8kwZHwiqR5n4arV8oCsE4q0fWtreK6huCxKDtrU3QpLVxh0bW863RdLV0742s+SrIycIqCNwYsfb
unDGDSmoLHxRmMOAG2snbbMk5i4AVx/d6f0AEbKPIkQZK1D+35FByp4VPZv6DWWCoNyYVmDWblBm
2egFhpESa+V5VPsLCWJvmD1gUnR4uBJbCkOuXgbNdWlnCjiIkRSeFKb7ybtN+ivVDKzIN6NgwBes
tM0PMKGyX7g2AF/Oelk/WZKNNItsV1DxIkB8j0pb1BkKRHE3eoo5mPadGUTtg+X0lI+atNdPpRoq
SFaWKN/4Ysx01UU2v/zBBpNn0BRpjToIZhCZt0jAJO5oMz2/tNog9RQuiA/DoDaNp7Sg01OpRLYI
Uy3H8Mc2G4c9FxCiO4swU+UOerw8Zk6cdJBLU+dytNUlvnRS1TwUSSQ9DnMh3RGfTNV1MkGgzprJ
+oHqEZdNWXZt5o4Qw769JNl/q7Tw/6hggEVn8n+uN9z9HP7hPac/fxT5edUBbcV/lR3gvP+1kA8g
WZLVA1eiY/rPapdh/7UUtJAMAL69eE38u+wgKfZf4LGoSQA+XNjECxLwX6RlVf2LWtdCwyHMQgAX
jO7fqHat2wY6oD8wF9CEqXNg/ELt43U3ubAtzKHDMiAS+wZ015QfxSW81roe/DIE8+SJAXyihHo+
hFR36SR0GHBaJOPY+NQ6EXVXorOPLZHDqw/w8Lte8lpv4E0ZeBkMLgyULyoyhLXLfF8V74LIGRaX
KOk4IGXrTXcOurJcmoqLIVmm7/Md58P7Q/5peqqKPCEIQ9ria5CEHLdKqRe6dOx+FV+LT2CWgKZe
GmTdclimtbgqII0nL8CwpWP+alroEw22lhuwCGPb7a2QOk3tUVLBMvaSzfof5gNZDhg1hSigUWuW
V4ABQkg9LDgidupJ+qcyfTLL0gWP7JqRcuHlLcvrP1UvG+8GID8wGfi7xVJBpr72el4WkmllUaEW
J0j1zfpeqy+p1K4X+G9COWEJaA3+oqxW39AmIh/FFJ7KQL6x1Ts5NHypGzbvL4LlOV/PYz3Kqvug
V6rdT+EcnoJ+E0hEho/BvbntbZLPS97R61e2DIUPA65r7NwFvHb+ypQm7ALbCcUJRFbtJcm2MtTE
e386L29lPR8K4ItuABQaeREnef1dxkHTcsCq4lTDFeP68aZyW+dX47fiSv0mkIQqPDG66iMBJuYw
g7N9f/z1cn+ZI0BIpDEprarW6lRSSw3Sv1qIU59+mvTqJMiB4O98H6rywodbwxChO/A6Xw21OjCo
jMeWMlTi5PSIcLvWkdv6vtqqN+NtdoFp/8cv92qo1ZdbpM6sLGIoxeyvaqp38N0u7Kf15mU29FYQ
k6HGDd9NWX032eyUzklrZkOSZk/GNazaTWxnXqsoEHEuHUtvN9fyfRbiFwegpemronXTYGgHHCc8
jULdJA6Ha+sjwPb+YvjTIOxbYPELA5OY63wtdmKGilpzRhQi+SWp+9mIPwH3ubDk334cUFNYzNEE
gML7hpUQ2zmQXKGKUwXE6aOuCJJKK5D+JnKP5cYwOJgQEYCCf3MZyuNUa6VtiBMFA3eaQWkpqE1d
mMuf3hh6V0togbgJrbHzN9ZQSQNqH3KqDvWmS+9EGj30It69/13+8MaQ2wEaA5lTIQ5Z3UlZNZuz
YQzRSSGQ7RPFq3VpujCTdTNueV9ng6ym0qKiPjogZk7+7f1HbU9tyXns71GU9ML9t+PD7E2+7Bd+
edCv69EtTur15H74L+ZJpEVbGVEyYq/zt4mZaSGE1EQnDeXoRcH/Lszbzf/ZGKt9K5oUjodc8cX0
dG9PI/DuCyiCP36tV7PQzmcBNk1qRVtGp6G1640wOr+t60ukxD8PAk4BGguUhLXU1NCgz0z1Kjrl
SU3q4lFu3/83L+o/I6wu2paKT4ZGFCNwwDVUkEV+4UWt5F0QP1+WHJYE/5rEOiaxOiceojE61Vt1
h6nobvYj9yN5vR/9DEpuiOjTw3drN/h3UEm+0UAJjrZ3Sc7jj28SM2HwPIuIwZqIZ4ihb2t5jk5d
0pF5JwirXPI+uzDEy834KqYMI3DNIpqik3Nv29GOTteFW3zNv/39JsHpKQs9ZVFhOl9zeoVHXjBo
bN5vCO7usn25bXbFbXJr3AUfrc33L4e95fMdzWN6m2zVfbGtd2IzuT/+izXz6jFW967I4iaMEiU6
2eYJKj9hrOG/P8IaUP5mpqtliT/WPOSJFZ0Q1t0Fh+lnk2wq05tbN9xYnulOfr5JN+Uu7XwkeTPK
Bffh9pKp0B8/KEgIMGcvkdtqnnMbS9E4GNEpNKvd0FXZM0qDwc/3p7r8yHlkyO7A4hLFcriYbwS6
W/RhieNNJEOKu0BDmEm6njrNK8ZLUv5/nM2rgVaLR8klZyh6XikOIZ5ml+hdXxrijwsUyTCsM/kT
Mu/qUBxRkpsxO4xPt9+yQ7pVrpXHcHT7vbWp/NnTvMzPPXylN9116NMdczv3w7AXB/l6/1/cMQT0
gNuBm/I0q8l2eURMMGfxSUcRSouzu1G55FHwQq87/3Lg1RVwDrxUKPsvL+PVfjeLLqJplTQnpI2t
n80s9SclHtvaxTcdgwsDaY0vfWXMv8pxSJ+m2WifwQ6kn0q9j2/pQ6nHKKR3UGtTSOd+ktBvKOI+
+G6PFU1ce14kp7OYhksXxPKvMVSm772ZydQQy1TcDjIYBCIeRcOJweZcACXYS0gwqI3+Ma3UInHT
VMo/4Ccu31Km458NPIwcr8nGAtWKtKSYW8mIGMBib6CiOZGS3wX1iEg1urn6ca4ycWs3kqm484ik
5mZsjaSgtVpbuPP+b/bOYzlupF3TtzIxe5yAN1sAVUVXdCrKcIOQmiK8TZgErn4esP+JEas4rFCc
7VmpQ2opmUj3mdeASSj9FDZuClw/AZ3tDdJCGsOMUCuAqFp/n11V1vwn0DY/AzQGG4ay5uvnp+c0
3VjpnTSj0OIBu4/y4/srETZN0UiZeYccgOoW212xaQcV/IPSesp+6BzzjjOrXJewcfcAuGu/EaX3
7fOfYr2N3u0E4C4UpCB+cohB8R9dFGVlNlWaZiP1+Oh2bh5r03pddO4o8wsv0hnG/Mk51hApAI28
omCJCI7V0sAagjiQscpgqu9ova+cFdhao6N380HihLPD7iY/MPm67z+q2ph6XNZmeqC3zS6Z+6L5
YbuT8YJ9Uy8C16zURxQplNG3pIHshF1YzlWXJdlrmebx/eC1BHZ6n69ND2UuuqchHkX2Jir/Neoj
8l1Vd+uXyNXLe0XK5rUfbPVFF8vwPJf6BKw/GkF49JYUMigHt2k36jJUtFwzK3+0W89qfa02aPcI
TcbXsaWXD/TC5ZObuAbuyVmL6bcF4brY4P6kYwCO8ek+7jAW8NFwAK0j0TbH6YgwUT2TMb6lhO8/
HvVH4E1I7q3KRcdEAUdpYVS3Y3pQ8BLYqyiT+aqGctsQF3WNzGzRP9uOoCsZ1TgmRjFqSlX8Tzy1
E9gMu959vjXfYPXHPw7A7jU9smALn/w4gEGGtq3zQ67mzbYtQSjIKHIvFFi7m7rX4msgXujqaY7x
pWsax6dxUz8Z6qruJs1BbETrjredFckrzGzUYKkL5QvUjwSefV5RDJycL1FUAGOZ672BDPZWla22
LWZrvuJerEOBW81+LBwvTCYTJfKsNzafz/GE30JFw8ZZiMQZoRaPVP39fp16Ne68XlMPnlOsV1Ft
9q+ji+Gw39Safp2CzvhBZ3y5NLROmfy66M2HyXiT+Ff76i4m5T5U7tz9HOxlvkcNPvnK66YdxNwY
pT/HGqLuMz2g+74seZtnAhNjDDBP0Q4o3LcPKFUSTYLyyfc2phCpv7RRpAaDhyQC7Dz5PelE5/gU
YdLfaA/HTWC7yaAGiUI39E6x87ENUlUBfcEZiH+je+R9UzADuMdSDNFLNRv13h9LJ/+uj2n7DwLJ
NPK1plG/QkVWv0xK1u/1fBhMn761EkZF7pjnypgnlWA29AoDRtiOL20CoH7/kWfHTttonLzDILzY
C3voQGIvvAgIgSiG8UAvBnxSmwj6j8tAlTAYWuGaO8jbOQKxczR8/XzZTy5CelXogIBdpeKEo/NR
jKhAQEJnaswPZoHhMM+VBWUmjc9EEifgfGv1cNffyI2UMk5yMDXWUsVKy+oQRY3mt+iL4g2kjCF9
xYucpyYovQ1ofXsXIQ3Hs93Lu6mMqgBfjQhHrcm6F5zB7V/PHcLcamyFgtZaNHi/GHUfJ1ZpTNWh
mlx32/W1tVnQBjxzl53Gc3RNUHTlJqO0wrNzlKqXudASxOLrQ1F24jqx1ejWVWL7wl2T9mbOv/Tg
zW602DE3CFGy7kpqbMrYojeHoucGc3IJbA5JH4mJoj9FanmhqYoRLmWOiABSlQNCHhc2feKLAUuE
i1EZm+sVMoIGUC6ChdbEhkgjDURknLM/WyODdxfjOjdebODPdI1OYPWxG1stOM36MLUx4AsbTJQw
ARk4uZWcuYSPKYYcQjDYFPodnf+gBPx+teA0mqPZLvXBhTxwjXqzvXEa1fMRdaSoXVRQL4GiHTwt
8oIGwfvLv9ws6/Dwk8HDIhJCU+X98LYNl3a2++ZAYKoE0pbRrYpvxhkZAf0kamAY2htrZIKOEt25
98M0mKEIrCvaQ7MM6Kv3Ce3ufOmXTd7ayU4v035rkvg9xmUETi/S9qjGa8GomcqFXiAzjSt86Tcy
x/C4lzpOC6nzmiroIORLK/2KKDrh9S7TwFUBfsmmkuHn3+kkjCOzZqNT4yMhQ630+ELBGR0e7NiC
JxuWQLM6HNVULw4sYX3pm5XWhWPi50Oe9DnehkTicB3WRdf0/TdLjCjh3V7aQ479s6+nWnTh9oux
mTScIyIFuhX3K+luXmjB5yN/NFmHIYkK1FVQ52i1eh0Efdwu3cHLSw2ieu+CA1mWYmNiKhGipzx8
qV39nD39yZ3NfKGa05uCcUyEeRSuq11poohndIdM1H0wyzQKzDmxztxbp0ebdJr0E8oM9B5YM++/
qobRCGyqTDvEYC5DkJG/wEXyHk35XxqIr//+KrbJm0ivDUba0aM4xGJs7MQyDnHF0fI8TM5465fd
rKA8ipCtHlqKEZ/ZNMc8ckZli64oecy7tJXT+35+euwOqj3VygE0A3Lu+HKLERCfFwlAgNNV77nX
6NAfOr3d9pGLo8xoPfaR2fhRfs7w7HRBya5Xxe/16BBlrpfCH0lwZwgzBTyrHJKexpaWOa8yHf7j
/fGv7cb9v5fyn13odS++v6pXbjh7BidCGPrH7avCUIHIJln81AGu3Nh6PYC8itPQqN1yg7FcvPv8
bJzG8MQ6b5AA8jrE4I454e6MTIhq9c5BpPYzBP1dHHW5n5nJg4y+WFOOW1cFlHuAEpZrmIrpW/Sg
zhzQ00lDh+CAQouDhAfD4v2XpSxFymnYzsFA/Cqo9Hm5mglP6ArU8w5XcfXMK/FhgAcVf834AEHo
xyaIZcXzxWvpHpJUxWUrWXT9RwWW4l4ARB79jpbOozkvHmBzQ1pLoOj1lGyjtDBfet79vy6nruSk
N17Tv8zAo01etqDuHavxDhjOgqeMFWV1oHr9fKXfpEbfby0bLgpgCkQfoIsYR8XpuVO7Io3M8imN
mhEjtLFkX7lZf9F0i7YEVjH2l9DSNXPXm4M5IQ3mgDmCxlDTS00zFJ5Kd/ylNvCGA4QpZRy65uQV
QYPjAQmm29ypRW1tyZbz70vpOPgqDA017kSzYsWP7ci9JzmrvjVoB0mf3kjnhZMuRThbMr/PSEru
kETs1LAv5oEEWEkBXQ0ZerhFHilfSaH1KshS4f0A5TQiyDu0wAxqy27KUMlbBfTyoj/V3lJSY/Iq
VQE5h+ETxmnNEIfwRi2xFVlqzH6Te97djG6zDDiDih0kTf1YqK368vkn/2CfOUjRs5nQSIdxfCy2
kRijLca2b55izxq2rYdbmbcYSgFm1gVsjA1XYEWg6pwsu7IA1G7jrMmf2qg/19Y7vbuQkAYVtPYp
EdxcQUZ/3l1125QOqk7Zk+oU8fVsx40PiqM7d5ms/8z7LcYw5ChoDmqrEtnRS6taQtW6PMqeJgQM
LtpUda9jB7VoR8tyqoRALCM3FZt0UJJHbZjA2w3glD//6KeXyUoMBE0DNAli37HcXx0VtgnjIn1S
vc7b08yWT5Ps1Fv80A7GLLtzhPkPxqNmjvYa2gI8DMchZwOBO68XmT5BplVC9IXHi0VfXyILRx4r
Ts51404BFrzDKgo8BLp0g0mN3q8lKT7QxJS1lOgsXMxi9YkTZrxBzcEORNW2lErBZlpebfvS9opt
HblGqEQj7AdU3gPppNUX3LnFZRLHSZiRNJzpg52GeutPyD1OJkXedvxJKhOBfipj2ZMLHHFvoSQf
zAyPIrjEgTNfZCDHoX2q0rNl+Q/2OV1WaLxrsgxy7ngDtlaboWaTPVGywk+WIHNLZfFcw/+DRxMV
sVWOiQyAuOi4O2UnqjRH1wZM4FDGstVe29IlnbcWpYJdjNDWthkdOG653d3M1pBfWfhQQiNRjXAC
uXFmx68LfnTqqFYA3qD8D+bGObrYW022nYJe5VNaencyn19hIx3sKP4ROdmtqMdfnx+w05CTOBCH
VccC34Mo8tFd4lJ+dtK6zp+mxWqubSW2HtEM+04JUzszsdNkEvgjqevKniQrPxbh7ePIQo5ar56s
xXuGkdbfe5NT3GYTIoOdJqaNFhnTZQlwP0zd1N789TzJGKgFoDDm4VJ7tJfcAd/GnE7nk7M46lXZ
UQJsVBuLL7SLz0TxGCKfrCGiOAYldaAq4AVWZvOfF7TdwKZfvKh7ajiizYU6pmihu63pozEhyk1j
KnkT1JUxPS8QQtRdpFCShOyV1T+rusiGaycq0JaZ0lGHjrM00G/0pra+aG4b38+assQb21j0rWHX
aLzp6dQdJszXN6M6JAZcjKq4RbbExKSzs9Wf2jiZr1lBrWLUms68srH+/inzqG/8FBUAmwIgPQi/
cqC6cJaJCMK4c9MfXj3Mww4BafNpIiv+5eqDSTNkSM17OczmL5ijHgomHNBNaRtdF/SFM90YTeVB
eEHw/jFCWmf2oS+oj16VYcJImjFA74raJxGjllBxHHFBAccGjLlCQwqtVKRHW9MaB9+wmt4Oxqlw
vojaavcOgiOrNqlIRoIFPTLw8EYeDlIEFilzwzLg1sQS+wl9k0tnGPSrmErnoW6V6JUEeNWXlIPq
+AQX4/dFG+g5LVZebIZ6UBfwc44sg7Sq+R0VyAzebeoKLVAR/lR3udZgZRnXsNQCuJIENEs/JwSY
9eTsPIVmE6tAewAnqXm56+Jc+dG6/Uq9MTVEHhOnNTyfRtPshhMcXTotltFaIf02THiIGE01pASV
b+wqar4tVmTrMJNIMAPJutn3SlvTL2kEWip+5akDLqQe5pTQhRJ7JXLaBf6qY1d946bu63BA28Xx
3VFT+k1NLcr1+6mdr6Mq9n6lFHR/RaNZ4vYeJyr/UFfbGwvWW+ur08qjzSs9SsPBtNLL1BswwRqx
rH3ijdDxhCmgGPsrQfnWI7hcebo1uSkbo/qBAW227Wuq1aqUYsMVYKFKiyUeegx9EFupDPUF5d1A
4kaE4MQkbzl8anNnixwiD4oXZoXCnJN3wVJ26aNHS++LriZZH1b2El+hfFHugTrNP7MlN+1AX2Tp
XmQWlB5fKI6R+fEwa1uhVeVv1yqjzJfU1w+dF3ksoxsnDz0H78eQRw5emm57r/Rz8XvAEPamM+0U
mDACG9dSbXUvVGwR/2p7EX+jZanYodtU6v0CqLn2hUifzMlE7q1o6yLsDKB8AXlXCe8IHeLWnpMd
8snYqZk6KnHUJtS0DFay61eYhEnFJ8oXO+gSE4vKWK/sq9nDKhYJdNl9y0SDAGuuq8+t6CCzzEva
PbZdB8m5gzkSw6wZrT1eNV0fZO6SbBvTVqpN1pubbu7zpxmPwNtGSycFKc+4b+5SbYFKbAEtYwR7
Sp8rxbXv4qWKfyFVMnD2FdsoruCCrQvt3Y2Va3+P6IZDJrYUHK4dZZHPdFHJ2XHKxlnejo0s7IoC
OopstLoNIyUfbT+W9fzSul5/PUo4XK6Y+AxzmwQ5BtHhNKbqTT6p9gt8Y9SHknowvqnGMt2xHOy8
mKIbLtAKxuZ+HdfGV1TsJhF6ag17JC3s4bBIwvxDPi3aFIjeW16klmt3Az5KL7GOaQy+bE3zxYsL
BxNksfxyLGnScYO6jK7zWOzm2Ik3sWlUlGjbZnkdLRtKtHI7Zt6lp5Yz6jWReLHpW4TwvekCggb4
Fpu53QZsbL32DaQp90pMZgN+PGqvytzsoX3HeJn5vatBp5IxIpXwhmf1VYdjfk+0Nn2JI2X+iins
fOVVROu+MkU24ST1OcpISTv/zlwPUkbcDmbEJ+fWb3AJUWAYGTpLFhUpJqp120KAcq0sDs2Fvccd
l+pwX6wxe6jcPL1RYQNrIWsH1zh1e/Nbp1nRfKZ8cxoIIvFDqOBRdntjJLx/1fqsV7Q2n9unyBYI
TgtLD2rXhevi0UDPCsULh2mcL4bYOheVv1Vj3gdFqyIkOTsdShuv76MopZM2HPa5GJ5ykussiHh2
LxKzijfY3lpTqNaOW1Ka7aFTy3nmSWumbJ4CxYCnW1RC3IlIzfe6mekYlliUmtTcWX7y1onL2REQ
eJHdjE2f2mqHrW1p9Xew/HUn5IMMwAqmLn0qYvTBA10n/hSag4gCRe8i2SWutGH2jqLIA11SRYbl
r8UPA7465zT3TjGQfPVVEsJeCQ0koEe5gmnmme4NWvekwzz3h2y2H6be/Fl6Rndrea26qbu6Coy2
SneZMfVht9KkptIpNsQjnAPb6XGA0KObSETj3i4w/eH3EcBKSayXOJI4h6f1rgE9vxthYm4mc3Ev
Z2WUj2Vn2JcmReYzQeFp+LkWbEDCsr44uhx7jmU8dXL2rO5pXPik+QxFM01QuoWjb52pS51mE38O
dRLpenqNKZ/idE/zkMQbI52sEAtM70zw98GEjLWcSOfNogp0rEwpVTOZK9WqniKl+TmN3nAXw3MN
DEWxXj+PaD+YDyghqAw0+kArH8srNWDjhzi166du9T2W1Hh9C3GIM1WAD0YhjF2zIiLa1cHs/aFP
o8xt7TFunmC0pUR46ATntva3XAb0yGjWISxKfxYZ1mNlq1lVIlrWY/s157kI6sGE0diDwvj8i71l
cn9eI4zAx0I6a/VtgNVydICWurf6WY/Gr7X/HMLF9Be/Dpyg8V+TTRWcRVQc74Xj4Y6+HfqYaSRt
hoNj7GNfH4og3SgbLnTGyjZXqp9uP5/hmsUcT5CqPlhsOMdc1kcNBKIBwDVmPH1Fk+SuNwjPEfX4
VeTDb0XUZ+quxztjnd2fYx0lORGSfkI3lfHrWN6Y1j9pdvh8Lm+N+c8ms2ZZf5TodW2ilCj5fNee
3/qe34fDZgwvf5kBYme+FjwmwY77LYR57ueh6p9haRzXBUjhMJggV+SyRUvsBLAEHwSLTt2QT3mL
ZAL+8zWMfsjprgbdVhdXWt6AK2uqrFc3eY0fAIiy2cHcUaqFuSFxsO4KVSzVmUz2WPjw7efifiEg
pluJndBRKqt2iFwqdTs/oT0lvw8aci25RT7rKMlyObRmFFS1ET06NRLhUK5w0631yMeQccL1qLEh
LXfdXduOD5MmihtsrftwbtU4xEMqf/x8DY/2yNuPuhr+0mbSViXz4wNHkkloZ8snb0H3ZZhRJVkk
+eXnoxzteo6yRnVyhUyu9lco8r7fKMIcDaUcBwet7sR9SEtFxfoCJZmc2ttFZE/Nv/fI/xBd/zdl
mT8+/Wos/x/D+NufJYbx9z+b4ef/WumuuyGtfv/8U2Hr7a/+R9nN8v4Lk3X8MqiiYsK7im/9h+tq
qv9FKRG8E4AnwDjrn/xfZTf+hAgABRGKJvytFZT4/8iuOPRSh14pM/QNV0Ks9jdk16NtSQTLseGV
4Reks6kwvt8wkyEBLcG0vBFUwBG3MXrltQIpe/HHx7n/96r6s/13VPFah6ExA8oFbXsuy+MyUBlB
wi4ECgNK3xRPQNOW0ATycts1VfUNAWnzGw7uOuCuUv3WJrZ9pnB7OksPshQqYirxiAuD7v0sFcQN
hVVZ8b5CDmCn5Zj4wiT/uxPOHD1Iw8RvnG6W9RgikqhOX9RanOzBb0SBMrddUOjdOUT70Uv6Ngo1
Wuj3lrb+uk71j6dAWeYYgSTUJVTSZFLbqkQebaFT5JbnzEk++mqr+hv8LLjYELLfD5UPLdu6G5J9
NmfDP17tKluV6Lf49w75/7aGPxoGwwOoXxiuoHJ4tDh94lozShzJXo5lj24YIkWFlZ+DaRz3rNYP
R2GG9Wd1SJ2OnWvSUdSKNqrJPvbqBhwxMkq1oa5dBIQphKR+IWx3YwyDu53mpA5HudSbDofev9+L
ZKx0/CmLAgA4DiMpKpqRgljzPhHI5ycumLdhcYrnzw/c0UPwNtuV3EucihDfG1v+z23izVUZSfLm
fZurLxPdPJSxmgercaHY6Sj7fj7aB0sIgJ59wlXFU3zchhv45jjy2Mk+HcxhN2SGoOwJyfzzUT7Y
+tAa1dVMBjkBJvd+P0Y4ydh62WV7Y5HRDsfNFivu+TdurecaISfzMVVQCmDmANvCNDKPtmSZdxpF
lKzc91Ue0Tdn81xEntDO3Bgni4SsOsY4dNjAlkGx0o8m1CNU6zoNN8ZSIsERl/kLHczet3EsecBt
5FyKeTotev9AiFkgbHdBfbwfb9YgNVA8S/fRgicqCoIgzw3wF58v0+koug27iTVHmxcdh3XWf9xQ
bTFMuFBTVpWQCC6XDJxt3eTnEMOn5xmYPpEoDWWONMqpR7dTvXowdk5U7pH9AB4uKRxneitfKFx7
26SP9bt5GR8MtxWvzdjVd5E+0lVf6nn7t9MlWec06wA519vraK+kVjHXWlIlezMx500yKC8RnKPw
rwfhHoaFS/ztMOGjlSO9QDMp5YB5WMGjldilIWje9r85ytFUaoEaVWHMyb7Xc2SMdFP6Mar/Z0Y5
3fXYG3O4iDvwVQQB9X5/zAqYThz1yr0zWe0F/VuxtRUlvaR0OYd5aYxnPKhOrg2eMJ4XzpeLfRAI
yvfjqbU7uWBtKPOXmv3FMJIxwtt66r/mAHTOdbxONz9PGdcgPXPK+ieGXpjnAOJVmnpvU6S+7vvI
QluqKM4YXnw4CrLeHOT15jgufxn5LMeeOvPe1YCgGGUK8G/Oz5mFnX445oJ7F20RLkG2+PsP5yIM
2SiaVe9bkFZNMOrKUF63i4jQcuwRLj+TRa/X9x9JLjftyvRaaTHA4mBlHa2TQ4NbjEve7B1haNjs
tEvxtUjsIdqW7uLexs7ivszKYO9lo6TC//yAnW5KAhDibBW8AyXT48FjWEa1IZ12X6PdiiQUbaMY
C68u+4E5kfGcFCpA18+HPPm8RDvgtLjCAN8x7NHn1cELiDYuBTbsFlggtYjvFy/DRwe9kTP75aOh
bJR+iXrW4tJxzGE4cWpVQ90T+2jTb+Ql1H0rjWknR6TE/npWxDUk5dyEmIIeAzeneYDQVhXjfpGO
eWkKZ9qVg0AqS4mi758PdbJmRBxkJUyKYw116+gD1l4Ovd7qhn3nliLEAaG4mmQLxsxV+gtT690z
kdsHXxHQE1kXgaoGOHU9lX88bPQ8QRCjmLZXdCa0AqXDqqsmVLOkcyZfOjkL69SAiDoEBSSHx/Qt
tl8nVegg+1W/5eekFlmgxFSXpOVMiM1hJoAP4ggGHaT+mQU8uVvWoQkI0XtYaWrHprHLoudJj4Di
fsorddtSenmujGQ5Q4Fbyx3vDvvRKEdrZ7dpGw+ePuyNUv1Bz1RudDP1Lkqljg7oQU7BEmXT38aP
b2MSX+PnuqJ+jx4eA23hRYfetJ/c3AnNVPneZkkHv2w+ZzXz4U5ZcXGk9h7ByZoO/7FTEBxcG2DO
sPeaEpMNIzV8AdkjoF58Lvz4cCju6De854q3fD9UNdUSWxJ72C+4Ul1qtap+VyN1uUqFWZ1Zs+My
IEBzwjmDSiDiRHSgjiv6QrfHKU71ce8qWAz6je1mtwvcpyvNsOO9Oki9upCNg2JgjnaD6Tdxqf92
2q66a7tce+gSq9DPXKIf7FaI9KRRHkpaRLVHZ7KBqabyGI77earplqOCfWWOaXTmafpoFINLbb1m
Voz40XouKYaAS88oy4gZkNIOErtI5Cf/+j4jn6c48qargQLP+6VME9kPM028vT7x3KY8gzsVveBL
h/7690GI7K/vM2xBLJL7tWwBHGjdWn/s0mn2EqH06rKfMhqYqN52AazGNqC734R/OzU2DdJFJAXk
BPzyfqhZOMgWg+3YZ2rHtVUKoSOGalDHCBXoh1FQZLI8J9l0eolidUoHimMI1w3c3PtBY6eM6HrH
3t5EbHtGL9QS6U7pq6LD7sdFQxG35mq8LzCUrfcFBRfnzOY8veTI7qjH8mJg8naC2hsSXW21IVX2
ttu5VyjXa3d4b4hdKbDl8DOBVVKYiSg1z4x7ul3fmojeip1DFt1ef64/FtZKrIgqVR3tF7pYG4RH
wEzU2Bd+vqano6yvA5UMJHuorR3fBqoezdKu3Wgf5f2ynU092YCfO1eE+he//e6pwIAbXx2Q5ERo
6M0cPRVWo5gFC63ftSMf7EE6UjE3aFZb7kPsVR0q0KtqoC9b0N43sdfpJqC2qsa3M2s8WW4zQMJj
UGoocm+WaFFtuO8d6B01KEFQgyQcDAoihjmpyiUBTWeEFkTo2i8NuCehNYzRV8WukJYdZgMpmryJ
Gj2EqF+zkBqMZBzMmlaEg0w1GZrq5KawSOgmP3fZUs5BE5XLt6LS0/w+H1LOmJ42wr6uIpFmBWCR
vKm/aOngQRJtRsPadmM5ZD/TfJz6rTHqZnSfDGBC7nJw3q+W6LTRT7xCSW6qGmLypV55Q/8wFHGD
PoMVIzlrtnahXhiIfedhZg7ie1wujhOWLsifG9eNClhr0oBsYgOaKv2ksN3xBqn/5kZVZfG1753O
2CCul6QHewb6pGHcaPyUxlzot0mOLPUd2jxy3qTV4j4LykrfFJ0C1m7x8j7ZClgt8W7Jp2j4VuRt
rtzITGbOpXQj9Fo2QBIi7SGbNJrtdQmd6m4xR2XagkR2fhrmrLlhUgLkuKwrsSJq5OAuF63TTIvf
0pGnNQOT1vFHvI36y9HM0hLh2Clzt5GuyC/057UibNQ2+971ZZMgaYB0+0aYPFWBgX0lsqVelP5s
khXM0NKcToKeSu6l0sd5FmpCqMJvZAkPsswj8SuadPuxnySFQcLJEXRJb9bJpmlM7/fYF+4CWbQY
0yDtyRp2UYINb7jYSmPulWq0pm2+OJPGTyGIE9H1pa5/VxqK3QetUgzOL95DYIRK7gxx5leFhXh3
4yzo69eKh6vR4opfdlc3egBmrxi2ppji/CHvUl2Ce8Hf4FlSjkt+IwY26RcINbsgNiK1EBsc66GB
J7GdDNtFmhi9O1ZWqJcRTSNvK6x80mAI5A6EOIp1+bJx1aSVV5APhX2Z9waMJ98q3MFE8HXsp7BC
3R7+Qq4qCHMvIOgCkeORfW3DCYfWXHQdtP9Za8XWmxC32aa50aUbvAmb6Qqj6VYILAotifK5NQGb
bxWL7Z6NokyvO1EVqN/YSq+9TMCVqgZxtixp9gOO4lNQC0jgvBdtpF/2qPKlO+TVG+WnPSLJ7zdY
omL3q6t1sRtFCpDIiQv7gS5CglMbiHJN9e2oja1LhK31eOsUTd3tlgHA52Wa85f9OcPibLN0/RDT
Z5/wF+alNHGuGos2QZ1YTaPNNKjNvY0YPhixiebGneg6DBhs6VbNcybbhJIdbYeu+rpo+Gu9oDhf
xd9nsiRE52URywaWhlomwyVGjKiGrNrYhvjZoJXeP+ac9vlGachydjni2P0NvDfqBn6WyKjpwmpp
xQswRsG2qLJa5c7a4ish7ORqsQwk3PPpFWTVLwkpI8i1Av28fmiuukrXfsNQ+dF3zl3sJUVoN9aX
eZLstwjkoegsdeNYonwVgwSJV+kDEJ/Z8ysAjai6I8yQGojOi17cwiL6VgmTrZTGoBEy/a5PFbxE
rCXPnmZCFD+lpn41DEj024nYeJAhVrRo6RtR3NxGrTZtvcU0/ayd620GNhB4EURRTSbtQxYpPcDe
xfWLtL1LG7OH5OcoF+5Qo2WSUq5DtR/plG7yrdTeZ10MJCaylMeyrc3LQvfujCqqNiN6Ghcoqfya
k3EKc0e5MaxebEDYNVuLStauH5BNMGZaTvOq519Qd/puG/2F42YNfpepcRim+sYbs2UjZ2CzCMNk
FwS0Y1Bp+v1iJlk49JW2w5viGt0WZ/1tCGRi6XaumMVdARGHiBj7AdOumr2plc9GaWlBjJlY66DK
pYzwdGBLttcUOuLvyC1jVybn70LTKbPp6uQvZNVXdlJUu65FxtQtf9umtS2mKLowezuaE6jFrdQE
XQkIMRfaAHA2QFsaj/G1cTfVX5o+bmkuZ/1Q308l0sgX4MAQ9YYSY3kBNueacsU96Q1XdhGP6aqX
b1iB3SVufYcwyFT9I5dqkfczautWqCpd7UqsQdJq+j13cz2+5umsj49eXsf9bZaZC9V3KiXGrumU
RP9d6sAHe94xa1kOq0/4uPiqAsHyqoV72f1T1FLt7tW6rNJQ5URnG9FgZH1VIpfELamrxaPCPnd2
xbQY807LhhK2eaaRso0rY2HbiyKuX0u8FAbMGHhrMzcsAU15Q4BUj3ETxY75j7Y4qfcz4pIGGy7U
dgBLjEOsX1euNmUIiaS9cZEBjKHayImymqCB/lcEMnJAb+IeZH8fC/RQb3i9UFZ3kyzJQ0WP89ta
SK/bUKhyzdARo/e1xD6GBxdEyYvnVY2Owwsg0WuvFAAZZW2XKFXIyQXPiVuWeZFoI/44vbU0+IMm
pcOygeolW6pU87Xqo27xp9JqscckIi3g42fpM0+60fmInrYVCvNDcpV00KCAbhtpGuq4opfbdipU
cOiAXAB0DmAi6wG5jAOWIMk/bTlhPKyOvCo3reZVPIN4G+QhljGDettbVYGYU5VWIuS7ELzNrjQb
0oC4eeknEWlhjfFNA6Bzpi8mlcS07ytZLt2Fh0wa4CeptHm/jYrEm3ddtHjJTYeLyYRXSKcZ8ibr
nZiiOLYZdljqnaZcujK2p0DtAHwH1WjDyVwwuOnRSSqkB841yzT0poY24wGzS8t6aDuJgUOsDdVj
41Hy4WVW8/kuQcYDE9LWEubjULlxd9+1RdaFS6rbDuSfaQZg0fWivvVwFM39vps8kn6rtduLVJu0
aDc5GPZcOV0yKg+l0SDdUbZq80xUYN8nBX1Wv9In4flZLId0UxDkPxPlq+VVy5EkodeNrH8ZErW9
McG7Oq2fJoW+7HgsrCzohzwfpW/k6dAH0RJZ1U62OjD+ekwic5ePhKAB5hgq0ugGFrPciLwmviEF
cbriZriHmoiw2mHhoC6Q+KLtbfWa1hgizh4WE/a24+Z6nXFuSC/531E4M0X/VXSN7EbMUNZYIulk
g7dVkytQtGUt9TBPLXaNZXal8lgZLUxcZ555F9o4As+OFI/gmuBpacS1rIrmxVoDzctxxLII348k
o9Ei4waYqc4xnXZg8fFz1VSJ53CzVMayi/4Paee1LLetresnQhVzuO00gzQpS7LSumHZlsycwfj0
+4PWqX3UbJ5mTR3fuGxVCQ1wABgY4w90b/sHo8AuHj36VBbHIi2y4tSOTp09+VLEnxO3gJVvVpX7
sQQQ7h0woGiqB/yG/O9JoqMo0bVoUhEWCEYc8AaN/qJs0pSPMzl9eclTAEd40GAZd7j/nrl5rVFw
Q5scRiOvDdDQq+c39frE05MhDkos6oIUFWbOFr18x0UWngtDzjO0vtHcGfWmfvNzVMiLJH80Hdet
U5L6rK3AYQYu19hTa5fJGUq4qxzW9yZ4Uy9VQyF4RoGByiJ1xetnIQV0Xa/lEgc+m+bQCnDAM2bJ
yaFYQuPYGlWygxu7eSEyIEUT0yAeqS/ceL1GMODtyoiDqTDdrxGghm+Zb+2puG2OQqcW5KSJAfpa
TUtrpr6eTDcO9MVoukdh1074zp8XLb7cD5CtgVT5V4PNTOtxjZkc8ABGhUomQQNl5cnIu+WMAtEe
2XQrIHhWeyBJEAkz1ibLtexiMVddEoBZiR59YAhkmmn54ua4bd2f0FZAEA6gTFUbmj7EdUDk7Uyy
Po5JYOOdLnOfY6LMYMZb/Tfau1/vD7Y5L+IOmSf2FvXX68HSKnZbkB5JUHa59U5DLeufBae2ozkb
e4X6zQ9FPQvQovpca6hHmZd5Zcqc4qRuIgYv2yHsPgvfjYc/789pcyCKr3Q6ODZuNApzK0lKU1pJ
EIYlFAhHuM5nE5PsV2rhAgFTchEmVGuHcjLkweu1y7kVsKZNU8i+Wf/FnZ1JnqoFk5zXlnQ8pSmN
JwMMVxBTayH1pSlDY+kJCDdGDTeKdeMyu1788bWrRmMV4D5+BJr6SiosfylPoQMxc5s2WeC10/Q2
bwbtbeFk+Q5H4zbewDdTLUKSE3I4nN3rUfKBtozmD+5LX+XaMQQocyQJgpRQ5sb5tRO6HmpVodLw
PEEobnbpaPf6C+x97x3NqXLnptgINtW+A0xIKZWy7WoDeVFdNFY5+i91Ktynph8iLOTAtN6fy+2y
AS+gB6qEK6BYrFvLA46slp63UVAP8YhkWmHw5LcaMWGE6Kef7w+2MSUIy5ZSkyHkIDdffyN3cNE8
K3zskfJIa9+VYASLF1q81uX+OBtX+9U4q4IoqtyFH4siDqQxQO4qxVnvfggXERI3tJdL50Xy4f6I
W8sILITOOfRedThczyybpJeoBDxAiASvNCMbi2fEl4zkcbTn+J/7g20sI/LMoPghxKB2svZ/n40x
FdCI4yApXD1wdZm5ZMmIMt4f5nZOlIuBlJkOzi26t4YwU/xEeoBsNeiiPP22ILN0sfuKt34u8JT8
/xtL1fZ/OSNSL/eg5y1ZMCTG8h5MqXWqOm085zkW6veHul09VVZG8QppLxAiP0HmvwzVU+0Lo2lK
AlmY4WcKAzr+TIn72mYLXCXVpVOGL4y2bkYUTm1abVKkwZAlnXvGN8nvP7Sg2QZMUhfP3NnGm5Pi
UwHttYGirA8LDeaVa/cmWcQ4UhGAhnqUOiTH+0un+l5XpXkPoBdXLDeTQnxpq31lqHq/3XPRhkMy
8RgERtJwKNnDY6t51dseY8m3eNuKwLKqieqHjtvqzk/YCEqUDgC1IUdCy9pfBYrdpdSB5iYN3I6S
OU+2Ba25vkqrL3qkeN/3J6z+tpsJwyhRXQ8SNG110luRVY+xaNPA6s3uwiuIJqdTy6MipD07aS/f
RGVnPLY+Hd/7I298UJiQqqVDhqv+ud4QCV5gfo4EbpDOeX7yGz0596Mx70Tp1igo4YJlA76EUpBa
7V/2gu1NmVY0Mg3gcg5fHC2NixP/M4l2trc62NfriJ4KaoyMQZ67mk1IqSO0J9ZRmOPy0ZFW/TF1
o/CIsxnOBdR//Z0Bt8KEBIq9B3EQ6OPqpinceVyiUSQB2sE2VQ4xYBsn/GeJUMLH+19K/fabuXEI
I0cEgP/m1VOWS9qkVpjg6Nn1GPd6EdjRl3owtM8VDqmY0A17Db/N2akPRlaFhNc64R2pxueJSFIc
Z3XrUvCSfHbFJA5QsruH+7Pb2gF0M0ngIY6Rx612QJtIcBsT51ifyPyjg270m0aK4nmUJbZ9up3a
hzas/ecuc4fz/aE3ZwmPQE2Ucsjaw2OiLG7ZSC+iBO50/zF9mcIY6BbEG2YzlHvd8c0QRSIDoWbO
F064660Qx0UzQ+JOA6+H5hTWZo2eVpady0HHdVVbrG/3Z7cZNr+Mp87aX7ZeUbcUtqh7BcU4W3Tj
8x9RL9CpQv/umcYVGp1ZXuwgOrZWFKFokITIJ/HUXOXIqCvHoy9UZTMMUUVIYw8j3bgvv4UxTms7
Z+da6JtXDP5Zv4y2Ch3KTnS3UiMN9LarrdNUYrFJ8y/8I+3T6aFMy5ieIoXgWXq9e+hcs/wCbWQv
s1hL7/33Z8B4UUAWEJTrOo8fxos/JkjIDONIxbPM3fJ7k8XUk6RrUrEdqmjIj6VD05AWVjW+b20j
/KNP6ugR8+v0acKE4hwjyv5/yFT/TyLEVgQgeQjElyzEwKXmOgI8lAIcdOLTYNb7GB5dOnaXUscu
mw6z0WcPY+n+zWVf71RpNoMAOSNAbTzMEapbDdt6Ydj3NMJ7m14PWiyflzTUzk3uiJ2zY+t24T1G
lqXg9SAEr0dqPNGGnuTsMCeaQ0NY4q43D9rl/kbaOqEobtG2/ZmarPECskLZr+vnNKgAziCT6nQf
83jo3uLkWnxYXOm/MUNLPupNGL0WZqkCHGE0vh0iSvC3rudntZlWdxjWBxm+92e/W5pzZAzmM5iT
ZicdUH/V+pIBUAIR2VaUoxsQtSf6hDQ8C5ap/VH4hKrsmuVH15jGN2p/80Mce/O3yquKH/Q8ux2M
4OYegs1oQB0DyI149/VMMXNu+JMwC1reBA9CFBIqy6Ksfo2pbj9mdSIxTbdzuvaj/n0q7G9zOViX
2uuRKNcE3d/YHpdvr//wsFBsMCLgtJw1PjObZzS6DVIkrTIpnrY4kFzCepF/GSO2qeAXyv/QVeg+
CN1wdhZkK+ag8mjcvQ5olXV2NmK87lcacDi3Ckf3GKduSgskpU+G9IA2lidh2jR+dcQWqlNe+H6/
s7W2zg7TtxX30wQ0ui61ClRoeQx0aWAsiIE0QCs+wS9KX/RJoIysxfaDHw/mnhfV1h0Jhh/uCiVE
taevwwAptInqW50GuPrW0cGurEo1r2LxbqBS/mSW+p6BztZhZVFL5i1F2g9F/nrEaI6njI5WGrSm
3kRIOvSVf8onge4GShT5XraztawWShYQjnjKk3lcDzcsoVZ4iDUFOmotjDM2fyPiAm7Hj5P4Mo6j
/2/MS+vz/UDeXFalKAxqAKWBG2nwOuudBJJk0A8T/dQlygta5vRcHxRBsr+Yvd59uj/k1roq2Laq
ApOyrtd1kmk1I/PBkJNZvnPjaJpPNfbWMXB0K3v/G4NB2Aa3DaCUZ9v1qiYREutzKXnc223+2e5B
B16qKcn/bt2MBvr9wW5Rq5zKDIZjI15l4PFWfZ3JL7sGfXglGcc7RqTIXwlwrGc6ssvR0aPjkFv6
+0TrypObGvFpXlzaP1GH0KeY4r0mzNbBDSiPGwLUFMWGVUSpMlXvJkVG77XPvoWFlEFWxRQnyXe8
wMym5l2PEpBzMOm7vrU9mgA7V8ctc0otCGcVRFxuKs7w6+VvoA81tuAntFlnHX2906a3y2DPJ0w3
lne15wtlUzb+IXVpvRWJq2NoqfcQE8Zx7x24dW6CkKYPxJOMQq3aCb8kvUOUxo0ZtVmAMK93oXCF
jqO1RM2bvvbmS9/H/j/WVOQvdYU0105cqO++vkIVK1iJh6LDu84Du7afo1xkeVAWoFMPnFrWV+ml
/VeB3WF7dOauezCHHuGqZaylUs9pJhvwL0zqy/2fsnXK8JqiigEbhEBdxUQ6FnmWYbgQ6Mh2DXjy
0F86WrgPoHI1U/G/yCwK/xUi15ad3G9rZJcGncEzhxN13ViQzKtEySlXGB/dPUSIe8XnXkjrQ94D
TTi02IweeyUVsrP6W+cNjGLV8kSGAz+36w9vTX41W7heBLld5W/1qRmPllY2HwYjcXfeHVtzhMNJ
iJGYMdXVs0M4S5wA5aDdALj9Ek6yRH5ed57A/Yo3XRF/Vo7zO+u6Pb3/O+Yq0+1sLNOTuswCjcrY
m3GOPoAlKN+EVV083Y+drbuCqiU9a5ceHuTb64WsgPg1GmiDIKwadzqMBrJ7D03Z9/7RNcqoP4y9
aHeync0xISPCd4fnBiT+eszQN6EozXUWjBivZwcLdwRxYIfDnspM/4xF2d61v3VOkFCq5Ar3P3td
o51E0jeZaWTBlIBbC4saWRyjDJtHw8icN6ObxBILk6I/Cb/da75txg8ZFWUVlW2b6s9/OaPiAfTW
YBA/ImqfK/wznHSC1OH070WCXPtc7NU5Nh/K6EX874ir9S3xwNG9Kc2C0gA/i4iPdurqJjwDKG+f
XYRxT4tbfiuMCXtZOSwPSdwbO0fS1lNNWSCR3UP74Gy+njQ1W8CwNWFlFKX9kKDwfPDQ79kpN25+
VkVM+4lKoOp4PUq+xCamL10W4MObXWxq+8iyOx7OjkP8dgCyfhnkjM+dwN7y1e1BJDd+GXr1VZ0Y
9U7wTTQz6A6Lg+/k8afGA/N40FwFIr6/SzeXU6kOqE0DgGD1RaOkG1qry/NgFgu6Ud4wkFnVzTjt
VTe2Dh6AcgopD0rBXfdoDElBXk/Uw8xDkvCQOvYkAf/qBQWFVgMTf39em8ORjdMTstDdWneeaqNe
kjTyiFSHjgNa+nnzBRBs969wwj7/jZjkbada06pTY67SxnxKY1EugqOuz2tMqTSofqg57sTk5pQQ
5lUwX9ona5I8zICuivwkDyQ9DQ1FeLCxD2YZy49j53rdTl166yglFYQJD4cJW+JVcio6uuR+3+ZB
X5nZR2nJ+Vtr+vFXZFks79hRQviNKhMPNrQhdIg/vFVXyUZY6iXKFkse2K5wyfGL+mHwJVjEHGj6
sYpn648m7ObHVwcKsoVIl6sCPOLzq50ukYP3zJJky1pMnK9QYs5pHoJPO3iiM3beF1sZLi42Px/j
aCxDr70+VzixQ6c1qP60eQlvA7X658TK86dmLucHJ2qNizTC4m0K8qw+2K3WnARM1a+53pU70bTx
fX3aNkSSDZWTd8j1L3G6UOScoIg7D9ZUP/VtCKIwLDSwom2ymH/Ksu3+c3+pN+4r9IZUeR5WF2G1
ygiwyONYWUZyOuqsf+tVBGelTbRzoQ3mOyhf4QUAvDvsnAQbJxxlS8VXZW9qmDFdT7SLa0SSkfsK
rHKZxamNXQlGcjS87Hx/elu1J0449Pgp8iiZnVVuBQnRFVXZYgjazlZ21lufBhyOIvmnRaIrqyD9
6WOKH1s62OmZtKE4xU0EwxrVlZcw75pHp5zEH/d/1dZ3Vl0zm11MjrmmXC1o6za8oIsA8JN+lpgH
5geBJuwDRBrtCTJq/e3+gFtJAv5hqviHvQi7eXVDG+EohwKpyIAMKETZVfrHpTZmmA7aqFgVKH/R
AEZkugcVq7Fif2oiK3emvRVrHJWknvRjuARW9xr9JeBBPtuasuryZ9Isf3kinx+FNbgfa/D6F8Jt
T2JBRdLq3YZolurWK+3CG5+AKcstMdJ1DrzCnD/0keYsb2rK9+3Rp6aADHH+JaMlNYP06aP5MPm+
uXy+v/hbX5t0kFI2vEKa+qsztB4hlthI1NKJmlslsVpaONfxPPzhtuUg3/hLb1c7N8XWUmMXpysL
P57taw2rtkXhGrHnPOhEPnwy0kU8FVpqvbjzUGMtoonHGDrg5f5ENwelXE+pmcYz+knXu3qa7Nls
ZVQErjFUZwhc4kGbE3jGuIo8QlyQ38ZMyJ2g+hm66y8M8pFiJuUQKKOr0Ba5DHMp7ALb36T6QrE3
ATDujp/bpRofkC5FuDiZz0D3l4OwwujkoOh0pKVTP+mLjM9eW1kPVQ157/5ibJ48Nt4ARAxYHUQb
rlcjrETCma0VQelBIRiE9E/A8kbszMAEHIUO7wvhfucwJDPyxOgi0omYDzBAwyMihS3l3zjduVe3
IpFnCS9pUgiEaFY/CXeGejTipghoM7t4xwxQUVmdXpEQE63llhnmck9lcGsHqraDek3z73W9QpdV
HKI9WARirvWL3TbGE9rpyRMU/uYy2WAGfA/3maGYwugAd2/eC5CtsMRTgCowySBCE+rPf3mS5ckY
lyVd5wBLFNQ6xp4+3WEwTWgE4NmXBxTZ7ReC69jA8ETDhsK3A/nywKHSHltMdZ7Trp3/RUacGsfU
KiNbGeGCqRlj/v1+0KhYvY5ldp164ahuI/Kxq9sYYaDWSkMgon2tjf0RtoT+ycxba9nZqbdpK0xf
1c/kZKTIue5AZOmEporqrcmGqt3Mf9pcgnVfPeu5C13x1bOCKQhIUIUdg63Crll6H7qCA5g3t5wI
y9CqWR6sKGnGV6cVrBtCUniTqeRxjdvAQqFAa5muONreDXyyqkA6P9qToFPX1Ooj4X4GqoeuIUnF
TYnIMDtmS3mBBniVAP/yau8EjCTpD2Vixp8LURYw6DrAKodG87Phr/vLebuhuM0cqjcKfIsn9CpI
MAnBnjRNsgCklfuHD3NpOZfGoEVfa9HW1CKhHv+Dsn/C1SJl151HUc2vZqujoEINUuFL8Y6210lz
E9ORSMSYBW4y5+c8w4eOJnxSZewYfQbx1HhsliY3djKZ2yOMCw3wgQJRs0fWqRPaNFFFqsKzrp2M
8IgeGqYe+IwX84NdMPwpHqz69YhQBgXpavHm4rOvkQ8lcpC1MfHFWytfvlMOXI7uYA8PVm42b3mY
J18bf/B3PvPGTAG/06Cj0aJEqVZpg8B3te57ip6ONfrUeUnf0QTJS2iX5uQnUKFyzdtJGzbOBZWP
kinqXKm0p6+PyjTO4yJbKLEsGnTsU18MbvaYN2ZjHrxC9H/eD+StGdLUUGhKDjxrrV7dUA3Alang
cemMJlThEn4TZgnik9fJMaDaLsXOAbExPzqQaBxaNscr4K7r+VVAKZzaD/NAN6TmPC1Sw4Vb0n6p
P6P30L76ukVrGHMgJAkYkDPherTFSnt7NswyMPOlOmloLARD0UJPo5T1YNGl+PTq9VRWQbwngMpR
n15ddPPkZSXGAjBhUyd/XKRpHgrfmH+UToevuoTLuncU3l6taCwqMRCF7jLIr69nKPJYTxOc2gOI
FYY41VP4LkS444AxTv6IG43/xs9xqtqJ0o1bkvIABzAVCQA6614MtYoY8OxSBhxAxicBYe7vponn
p/uruTkKqlsIgIKkv1FV0tvI6lPg+UE1VdU5Nrvh6IlxL03c2AOsHdQd1k/B8VYRiWpr2VjNVAHN
4D18sRLwRocxsVPjshhebFw6Y9aznW1wOyj4VxiBSPTwMIGLcv3ZzDhqk77zyyCWif3BjRfro4no
wI8lDu2PedU79um1awlDiRcfIFEFc1/TlNJS6dBqZhX0jiPOfQ09PByk2OmjbE0L2Vaq7nTp0Axc
RWMZWVYaY/sV9IULM9HIYYEXVQj7tqVUvBjm5TdmpWAcQEBUwrH6dukcutJDJSBwxGi+xBIyplnN
O9fA7Rbj78d9HpgtfUd/rVwphaDL1mZNMOZl+lyGOPaG0TBwzxaYXCFSM30NIy/Ud0Lk9qRUw1I6
QQgXZsy611qHYDUn068DBFSGdzi36RixdAgCoIyeideHBzAjdKJM0DDK8fU6HpOeN5wRxU3QOsM/
fV302M68XucGBUkiT+00pANvoqOBGj77w9gGad+U5oHSd/N17qj8ne9HxUYUklojro4GFFGx5snN
YWlFOQWtwMCy9jDUbvSMzvu/Rl6XwSTqPaj37XCcwNTwMYIAWHPj4jpXFqIb2TIGcRV9mxrPPQqt
e+/Yg4frxLxHArzNfX+e9z9zMOrCa723QiLpj7bFFOiVcMCrhZh5hloqszPXt/+2HIrYR8mrKZrz
iJ/ZXhv+djNwWEKforfHxUpF5zpQvBJof5k1Mzsc4efSa79Iffkcgac6Nvb4rqy15vLKr8mlBtRR
4VwoMPAwux6xtzFSNBtfvMSYSZ3ayToLA1mLuPS43xb9tRnDz9Fcth0oB9Z3dYLpWgcHrdbFS5Ib
2iMPNOWLk8jlkQvfwc6Z82FnxJt9TsGZhO/nQ9Cg2bRaUWXtVuUNL06k3BbnNOGrKQ9RaLjfWy2e
7J29cXOnMhr3tno0MTly6evVpAlrgqJQ7JkB4ydr6sV7q5/3AIdbc1Ia+YiesyEwTrweZRrbCJNw
NwnGaUHew8Pc2Cs88SzycnxtksCEFPWN/a4E8ddXTh7baYlGcho01VQ/g+TJz7M+GjstdPURrl6c
jILMpnrPkfjcUFQ57bEvQ4sp6Cmv/FkBGEXHNUkpJsoiCsu/xzLJtBw3t0iP3vRmOFUH7OAMf0/Z
bmthyWNpdrF8yPStFjYWWhjhLAJu0PLD6twbTdWdkHmwh5fUd/rfCBbgmeSznKOUFdWv+aVu43eD
3btYdQVeCdDa0LQqOcmqlHLn9tmaFTeCAtCRidGSuB5nbOdiBmcDoCZ300UZNXrfE89YjnqIcs1v
DQZ2hAIcT7s1fjrE5QpGB4MBAh2oGvhpdEYtoP2wFMX8ap3an7PiUgWop05rbTUzlHakMwq6k0Xj
w7WyW5kgDmGm/0AaT94ZTpG+ej+wjlxEdLCoTejrlKioETOhclUE9BEUQ2d0S3GRRYU612vPZbAk
FK+gd3DoQWO5ntqQlmFst1QV21wODSoyOp6WCCpV88kd6iQ6NI2qQNwf9Ob6YT2JfsCrPCGZ5ir+
nYX3Y9IUURBVlggSTWgXgfoVmixt8bjU3Teji82d/O/mfqc9x2NcHTDUkG8aWCnNC+y+oWta6ZSc
ZVtb3yq/GT9wpqf4GaPJuDPJ2+1g8fmgAtIKBZtsqh/0y7bDetWfppHWQTZRlTj5ldv9I7Ro/rMV
OC4+3F/R29nRpaA34gGqA5jurq6fpsL3ywHRFhSTENXRMFqtPo31LBrUcdwYsSi7aPZcMW4/I8IC
YFUUAJsX0FraIvWt3HEKmQc+lqHPKCsj3pXPlvxgkNgdZDpFyJT1ib5zim/MFRQl2EHSJjpda0VZ
pwTCtrh0/fDQ+yHNOPk3L8v+s2eVDQBO2s4f76/t6kPSV+UZhBKiQs7C0l7vxQUEYSeManrhHAqP
uup5eagRnWLp7qlTq932ywWlhiJWMFeHDM7mX4srawCOtNpz5pcSC+GPbVI5VCGXZCdX2RqF5gW+
M/xiSlSr7ScXtJVKOU8vmtVRY+DMPqeWuevcpk7F1WTUVqOyCp4DAuXq3rFDHEWr2J5fFAcmO5p6
2hjn0m+RP0waovjkD507Hd3Gnf/Fx7quDsBDnLcRDyozGNEy/KZHlfuh0mQznbuyMI2DI/OpOlpO
l4gzc9DEIQJFNeCkCYT0adSQ5Xq2qlTIl24gdo/ViLnthY6tNT4Ys1nFFy0PC+dd347NcDKs2P/h
uwUG0E048lw6zJYbRW9Tx+3il6z2uvLs13M7HiOt1VgpiwfPowZUZX4q/ab4lGWxuxzCtjany/2Y
W8W4CgQFfydTpiqEsP3qEy2GXiNs5GkvTV92T2Fe+2e9yNEn89MGJbLGeB2JRo1HoRlIDG0M3sfr
SoZeZMISxai/mGNjHXWzts8KEHjoFzPdOao2os/TDVIE7lMaq+s0gWr+4Mzhor9omZSHPgIpsHTR
3r2mFmgVfBgTKtVbQhBB1tUCYhqfI8E6mS/YfQhUCdspvIxup58jPRNHY+7/lanuVJd5gHZ2/9tt
TRCOEEmJC+DnplVuinHAGC2fXhq7LE4lRrjvNSN3dyJkdfjyxSgFglOi2EUDgfLd9fViojnpTIiF
vKBO9aeTIDw1edqhKeMfEVIshzncew3cTssy2Hm01RTogLbn9YCi7EenLYX+kiK199il5afZqvdo
ZJuD/BTBoLCgEq7rQfyq62XqNMZLJIG995EeXzgvltP9L3R7olNPxsgUKd2fDparfE7mtTQF/eYX
gANhdRnqpbMPAJKpKaPgusvA2/hUFJ4gkqPYC5h1PSnXlU0443n9MsW+/q1H7e/JhEr+TJc/emmg
s1+mbE53bsmNOYIhZVjoHgCT1hJXwta7GXE764WHpPhueW34aRkTSFF4jTSvw1sRiwCh2W047dGY
tNataXuc9aRNPesFYS30wIWdnaw6hpGFbN4ppJG1s8NuT0fGU00rpT9ALUFF0S+pVVY4YxRSxHhJ
w2w8TaFdHN2pQ3exwrgdOcbp/f14uf2AKlf96ZNBu45m3fV4SZVAtkNf4oUs1R2O4WzW8skVXtk+
6X7nNm86uC0A3PMis3eyyNtzzDZpSMEDsEDTU8y4HlpqJF/jotsvCTKex3DSwr8BDwMwAlv0MLXR
/MGCAXic9GFPeGtjkRUSEzgrr2aYleb1yCld4Gj20NehBzme6jSUiDDO4QGEpncoy8l59Uel0sBJ
bVO8V7fDqk8HibmpIY9SIXKj8gDtOnvIliQ+mkmeDYdmmId/73/V27OG8dAJ5/EI6JQk/XqCs7/E
Vp5I8cLqWwcpS7Q0vGavZL+GRbI5GAbakZoYvYIbbZ9psTI3c8SLLeygtLLl1A1Y89rav7Y0o4OX
yI9J7HUnV5vfjbr96KXTtBNEq7rHf38CdA82KbPl3LueKVhrQJJkNkFvOX18ciZMKT9mFXsMuUXf
k2iowsUvHtDDjsMfva6jtOhqCBDunLu3+4h3F80LXkM8OOk8X/+OxTKaOEuyKPCb0D/MbV/r9La7
+i+nhrRap7D9rHhq9goTt9NX7oA8i6ju8VxZq8AMrj/RXCySoHJm5xFAfTefrbqotUMXG86MIqTm
/GUas20f6sWUn0q9sX68NtYo/1OMNFXzhst6tY1dt9XcZATSFSPM9NJlenq2y2bciejbLUv9RZXL
sSci4Na4pHRywywHYxuUwtAOYzo+02/xDv4gnum9773ib/cPo1FTAkLgWLwlVhuWw0o2aSSLAPuZ
8ltmltbZ89Px8f7Kre1mCV41DIuHsBw873WtOkZ/21oMUQVJ6i2OcWhYvezQthQTH/peT35UpaUt
J78cayQ7BULi43OEisR48koUHp1aG9yjU+A09BFpNP97RGdBP+g+kN1j2mlNdZp1PzKfOHHcdIfv
sLVEVGi5fSm1q3L7dcAXae9WZe8XQar3zpGGuTi6Faq495fo9qoHFKRcByHpgNG9KfBNuLrMflgG
rjAsPDA95zSGuXOsgQ5f7g91MyGq6SCegL6ScvK0W+Vnfbg4demGVSB1zJ3HIRZHD3HVnQbkzTnB
KOwVYoo3ED2z1XlVhWlf6vlYs2GL5NK0JqlEOzviEIYY1BwAkA+X3jHinVDbmJzSgCBfguLMNFcB
bZpj7qD+0QTSkcuxEz1MVUufzq9eQt5XvIfxkqWeuC4m5sWUZDPGAcEY6sNRdjLi2Vknp/uj3MQE
wm7qlKV7xn2K18h15KGIbidNMjIXZHMfl9lJX3JSmxM1mb1G3e1QiAr9zDXhtkIVWy3btGCfMvhL
HSxj5zx0veWehsiB6ifiV18gJEDQNaA0UFdTqLHrWVGJyUwUcZug1yfjC98mQzkEm75z2sxTcmjG
PkQqZjFem9+qYfG8wvvwJ/puNUNNpqUR120TpIYJCU3OKdLn4fItzOLi4he5eCXDByYkA9LoJ5Xm
rUUCcT3PRDaqElE2gebl9aMHsvkhzjJ57jP3la2yn0OxmAovSZeVet71UJOt91be6gyV6PWjliJv
2SVWf86oDb1JkT99fz8wbzcZOiQkQ1TueOFhmXI9nuXWqS9CswmA9DrnqrDLS6GLVwIz/zsrKoRs
AWDylFCuR7Gb3krywW8CZDu1U+TpxSEfneViG3O9k7duTogyJK0lLF8hgF0P5eqZM8rFa4LF1sO/
QCeNf3RyXnbO+NsjkWX7ZZTVZ6JNhN8AckUB1Ar7mDiunI5marR4SYAF/S7s8Z/eGdJPv/GxUHJX
ZxWfbP2wa9zS1iFDt8ESedHzqFTKTUwgXr+ChDvAD96R6BKsLY9tS4Yibp026JHDZSunWJDEyfzq
E5GMRMGBlVwXVL3VXRwiYN+0HoHehWl2tJBcDbwmmp5dJP3/uL9sGycirts0nRRXlytiFeOA/SLI
XksTRIMffczbRXua9fhNNCfDzpW1ORI1BSCkCq+6LuUmlO3sUroNipdaf/I6dCH1OPWOc0Ll//6k
NuJc+Uhx7oIwUZDn6zgnjZHmUKRtIKdIHIvaKC9GZH74jUGoRKpqAh3LdQZbaE6Ph2fZBrp62cti
GQ9y1vc2002e/DMSSH0Vw4Ii5Oo8bwe06et+IODYqU9NjTZ+M2P7QbLWPEVFuefUvPWVDAUuUVms
soK8Xjo3oarl9zOzSsIpJQ+ce3EpRSLf9YNd9TsxsfWhQNuB4FLCGxTsrkczoWeGxby0UKbN+iGJ
NIx6bfxy7n+p7Tn97yhrPFXoQ+dCl7QNuiRpT5T5y2OT4udSxdGP+yNtzYcOAkkMiZlJ3/x6PvD2
5EJhsg1akQxP6bhYx6ibwvNvjMILUb024Nyss5jIKCvE+/w2qJGDO7X6/I9e4MTwG4MogRm6IWTs
60w9aZtRRGPWBaERW6dolONDPNuvT9JJnrn5+Dig6m7wsqj1eX7vVV0AyMD7j24Otv9kYW5pPPzG
bCCNKl4Yd/n6UYt9k3SWsOhQV8WA9+Bnk+Yc2rJs9uRGNyMAKOpPHhbNEBWLv9T7pG9LSFAJy1bM
84mngXvA1OvV71nObB6birmKoBR33vUoeW9PyWAhx4Y/lHkO6w7DJRf4wqsXjTeaEqJBvgnsv7Ea
ZQBPbLcOom/5oB/TNBEns+5ff8KRjIDBUA7M6t+rUaIhdbDdtEHaY9/wh5Ek2j+wx8z30SKzp4lD
6K/7s1L51FW7hbIS86HPR7mLqvrqcvXKoXInDwDz4tZa/1jFshEfx3jul5dwnKvmpZzC0LkkLs7W
j7SIZfTqFJ3KIZVg9MB4ggA3vl7WsWDJJ2uog6ztKNHGUaT/qHOcGI8wqsRXRHn6vRPw9hbh1cOI
SmOYmFknFJaf4i81W2wzMpj+WJbCKi4gDJYH08ZA5OAaRbFXDr4dU2lFKaAzlRsypdVO0HrIlSnQ
siCatTE++VreOF/yxRyiT8JqhflXnaXRThFD/Z3X3/Z6TPWbftl9UTcOEzVfGcheM97q2NifbOqJ
/5kzctD7YXS70dVxwlFPx11H6G71FT1v6SyBLmIAy0mcphbkcd5E9c4FubWIhCr659TKqPmsJpQM
uhy0rumD2cw+F1bXH7CdetsvxlOfVnvJ7dbqKYdYetxQdnFUvF69qtKXjJJuH2DO1j0jwvU3aOD5
wVsw9L6/eDcjqdOLiAa3T1uLK+Z6JGFS+avlJAOvqsUpRWETEo/ZHZJlbneGuvlOnFvcyCCMLdKZ
G75CMTdV4uCNHIQlSllZ6venVNZ7G2xjQmSBgKYBQCnE8epA7ppp0BPMwFALSRrjEMnk+5SFBUbh
Nrbdr148quMOgAX2Mo3OVUxYuEw3o2cMwIOcCmZ3Db8T2yBfr48Nbo97U7s5L3+i0A3OKfUOpjR8
/a3Im+y2K6wxMLyRa6AHnlcecZhw2kccvGzaxnOH9xStuuFzw5Ov30lEbpeWRFQpWHIPUey6wVvO
OF7wibXAyfPkPFBqOXZ62D+Mi72nUXDzcqVCTGBCbmNv03ddJdvAjpa4GQsTZCzGnPi3VbxOvPSC
nbEVGHnr/p2bYfLa7icNM85m7iQll8zT+Xp9vWhq6OS2btB78Ake6ABF9gM65jrWt4OY99SKbvcD
VVcki4kdumX0QK+Hm8Z+yCJZeRCCB+0oY905aMbu6Xj70ZRRCE14eGXsvfWzRZhogvlmugR5DB37
1HqS6HRl55W4JSK2tbPJ1fa6OvcRU6VvRTMOGL4iuF5PqtZTZWowmwH23dYproA8ObPXXoz/oezM
dtxGmqZ9RQS4L6ckJfVii+r2NuMTYuzXw33fefXfw/4P/hEpiBDmxIAxLlWxlszIyAhtFHFirmSn
6SLqyYDAT00l770Fm32DUN+H5jTFQG6ZtSSMHsLhyDpjPiOMVgdHc6gZolGaNn2lzFVrmHHi4ujO
IR4tx/uXweZ0MjSkEbgpYM+kUcr1zFUpxJPSLySUvc2yPMa9EkpHqwxD+cBJ7UeXZ1czHS0c0/lQ
Co36oEDNwphSaYkFEOFLIzywShgrnSiqkHr1HM84tmmJZV6kkFgqHBrpC/6le0WWzaeGdgYnh1yB
/6iErm7atsusaJ51jb4ioX6SBT/Rn7VCSylT8kYekjzC7G6oDKgRaivjFqaSKSuH+6u+OUTLj1iM
uJcOJ4PQ+HrVBVgS2ZQmGgADYjVcSenLnGvyTm1hc4igzSO5TL4CxipDmLweJWvK2exNBMWGUCpe
hslI3BLc3+20Xev2m0Mt5Vbo5lyy1uoAUSkhaZFM/6xZrTodW3xXMifArm921A4NVfvR9UOGF5Sa
/wiDgZCvZ2YolZGNfWucR6sMbD1AnriKonIn6dsET4sgHMkenE9QlI2cdClbFJsS0zj34HSeYdby
bwMiy3M54OdtZbm4I6yzXUQ2BdkyvEsWkg93Pau0F5S57UzrHE5mQusGEgIOBd30TUeq7NEbj9cJ
0H2p1i/972v/jlrWUqwxG/9M/3mOMrkw1a5Q1uVBbFQNi01scaFKCmYmHyQh1FME49V5Z31vzJfi
ExXPRSp9Kd5czzcuNZN6CpumQCf9qZC6zo2ywjz0Rje93d8wH/3WVze8QvQLZs3rTNkZtvL1WLqS
Lh0KQ+LVvlS1dohncHmK+fCKl4hVVx/0iAvXxYIQn5GaSKE9inVdq6eynybhiRsxVV1dCxq6F4bF
UzNWwnj6hi5KXh+FOBp8W85bPXmtZ6XuXTOytH/rptIKu8AzYcJ8Nc363tarEuHmMLGU7ns9RSqj
ICJeu3GXdq07pXGBqNHEaVLtJKhpRaQzKve/JqrqD09iUpiBXXOhCPYg6c1pAqD2HaR4VOWUqO3o
SRnk/Tff0n3/Oe6gy32SBqGqP0tBVdduY5VoUIx5pCrPuawVMc6captBoEvV7Ac9YdN8rNXaH50p
nsfsa2fQ0HqqAzEIDrHcNrMrauRFtpnq4z9oouSxIyociEOUZYjqlTHNrgczC0bTHsxZqd6SRu6x
Rq51TXhCidfvHc7ZEBxZV1E9zAkSN29dTumusaVpGqyjGBlN/SPsEqSu7ZRsTEF2o6pa1auFofq7
43v13+K+NrOfo9x12UWIanDgoAwS/+tY4SqGEbs/hv6LqUR5d/FHWZzeLaVoJjgpkRQ8z0MtlXaJ
pFN5guCkEf8SeepvEGfN4un+ptveH2C7YHnwtilMEstc7zm4pw3uelniEW4qP4eqmr+HCsYESmlm
R0Es851IcPuWk71S4MKnkNoMupnX4+WjNCNe1JdeMaTaq8SL3bs+kuA/AJ/Dl4FK7WeoV/2fZpTG
ncT51tALoshTtVBQ1wlZkgYZvqBq5eU0pPVPZZ6iKUlP/oxnx6QYxWmib799GaRxtk4zwPcOqXcb
QVH8IiXE8pufQMPF9dR9RW2mXljeHz2VXdyJiq+1iKDuIe8ErHLUJrc0MO+4/+v+J94+5ED3LDcq
WWxdZd0Lh6xDVONdFHtCFQ9YGU+Daodmpec7Scx2K1H4QIEV1XkKiVSgr+dXFYkqdjyq3pC03AF9
Iaf/pvT4fudwQnOqU0krD/entr2dGZIZMT2QVcjz10MqoYwpW6UknpDMhXyUsUhPDzldvv0npB5m
8+n+cNuVJAtD5XHRNlvoxKvHLyrAkEwRvYMMRepD2k/S0c8ebWMn2oSGAIlniXj5g7U6kvk4BDMN
jP45UdT2VELdfC+6uX8SkbE7JFA0uocjFQbkgy0iIEuhYhXeymqsxhi9+Gc64eSTFWNJgcHTg76K
y7TokIREwmP6oaZ1/a0yELJc16PYszjlnjKHumMIgfHwJzKpjPJgk2hSbVmLOfdGRMBUKKUXYgxx
aLCStEs5aHb23XYjoLZBxy7YJnuBVHM1F63JyrRLBw9gsXsrM7U/xKG8VzW/McoyCXAQ6H5Qrpa/
/w/SlwbyDGqgD54q59ML+tC+nQHMPLxiWOYt+TKJzQev63oUPwHE17V09D7onVUmRH/Gspz3NDW2
RxXMgbNKyMgeQ+L7epgcyhgdQf3oxXX+GvqC4SRtEGM3Q1PN/VP64Zh4HUct1G4yclIX2MFrNKfU
tZEbMZ68tKCNBSZ+EL5X+oQJtZHOcu728jCbl7IJavFA/KFVlzHRW8keaFUZ/gkyAfysGuY8sGOt
E8wDTvfDJ20IBO1/Mx402c5murEyS48RMR+ttvze1a0iGGkgEfVMHgHQgkSm4tMotZ1nGkQz95fm
xo5CmZ37ciFzLYWI648QKGLfzTS8eTRhGLXtB6qRHwR9qJvj/YFuzYlAh6wOtR3u5lXyo/hJPSRa
PHt90vUv9A9mzgSs6JqzIe0s3405WSSPSxs7ijQQZ67n5NeJEKhtknniJEpPbTCHTpCkyc7KbR9v
Hm6uLkTiAUDJuK5HMSJRmYVgzLyu6rsnOVbL77QwagcBONC2EH50066bdqoot6YG83pRF0fZZ5Ox
LuLpwWi1DFrSs15GeebIQKN75+XGx4KAAZCFxghv6DpACOq+i4U4z72oBEWwqF+coCDlziAqyUWd
5vJnR898ZtMrNpz8engZRXX4qcZB+pJiafhK0bw+BAXsNl3N9oQgNmsARrnoEC9UEXrwPvQI/3MJ
okI8yZPRSV6f5WADmtnYomDIz/f363aUBTmHEQqpB6hyfTAoxtFXFuBZG05QdecokQ4mdPudrboW
deTEcdUS/S1tSAsBdbWLYlLdIpHb7pzK2aTblkpA+Ac1hK75FMxaJX7OOzLZJyrRE514s2GWp1Qw
Z/OlCvJAdvwujtsDpuXzaI/60IOazFO2p4G22Q6LABHhNrscrBHS5/VW1yVqg11dd2dZkCss7xXo
dejf2IKcyDtbb7vsS3cByBqUfyDiNUYCeYC8i8bqMwWU2umNsDgpcWK5j37c5cgywjLIovtyPaE+
6wvTmKse4YQpd7OYzAb5Z/nRKGpp+V3oOBCMQQnXPr6imjQSFHrxPAu69FL0SeaK3STsbKFNkP0x
Ck0gwIMYOa4pzBWtbNDja0Yhd7C7WPvVKfNTUeHRovvBnrfpdiuAXbERKEsstbk1OqcNMTlnqkhA
3JYf2UpCF4jWVAEAd6r8uP+Vbo61lMgXCyccQFZno/AbOjdRhjwLeYwQdx2qTiHwblg6OO/9obbb
jmkt7jMIfMFeXcfxWMulHXoF0nloA92RxMB3o7naKw5vngw+FZRf+oYR6+ASXz22c5IOrTyzeNiv
Fe7Q5ROwTCd8aRU6dmqlKI+SHu31ft2cGoCtuCRg2yRz1M2wATGUzvM0NUclBwoMk24Pmbs5CpEE
rSPQmnnnr0+U1LVBExaqdA4VPXO6Jq9elS7Y84C4PQrMGXS8l16NFQyut+M0VtA4sYBqNceP4+pZ
EJq9xqqbo9DezS1E38SGVJloIWqWk8m+qw2k7mPu5aoV9hggNzcDbVtLxwuZ6pqDmE1JrveAEmcM
l2ZHziJPF/2vaaF8jYvyc5/7j7la8tKw+f7/eGv0PhRjDSsZvlBctj/zAFeQzgpKV8u7PRL4plix
jES+RakbAGnjYtOgNNypkyCdlQHfyl42n6IgfzJClDmUav5WzcVPv/PfsEZ4UNLhY46sJg2wpOUU
M5cv+5/QoElrrY0j9gfi4P5J7voJarGVP6VAS4/Gs0xyYVXBqSGrAPe+Hipp2RbzzCYJO0t28JQ2
7cJSACGHdi99ubUfuXDhf/OMEJGs7kERnLmhSivjgGlh4GdlwotO8/Tp/hV467bVQeAW9huo35qR
FI1qp011JZ9r3zAPONb88WFFuGaQ7NXW195jfCaIQODZlHNhklCruF47ejia0u+K+ZwrSYjU5wjl
aCplJy2M/DTg/OB1czh+7nqpP5ZS6x+BOcunvA0G0E9jT3Rou7xww4kj0ccgGqM36/rXZLkyaeqs
zudRCyYnTy10qedceTiwIf+EerVQdSjbrsWZKfnUAYqc8jlnWd2g7X9qY7WnSrCdCtci+xEVHOoG
G8FIKr0J4K0ynQOhFI5S0GMZZrbqzk7ZRBxoiUDBoMq99JnzOF8vmO+HnRRaoXGOKv3TZGqfezo4
7RClK6rOe5tlMyWNIgsKzjRGQgWCiXE9mDWivNnHjXZGfUp1h0zFISZT9tQpb41CN+XCLKSowze6
HgW+bx9bY6+dtVqrbF3uraOadHtt0TdHAQylXRUWAsSO61FMs4aDQ3vAme72iF5hQcEMPvC/3D/I
N0ZZJCmWRxI1AOpk16OUsC3Umd7Qc6AUs4tnunToW2F074+yuS6oxNECg6LtQtPehNDjZLXNKMQm
YlJN+6VKKRZFStL+Rg6l2zk6t4ZCbIm+TD7Pwsy8npAZoX1c80POWdfndjHL/clQqS1GVlw/Wnxm
VvCYFrNQYiKy3+uhgCNTpJ0yCoxCErpYlSI5IiLl3WTzHhvsxmfCG2hpBqWszrZbDRUVRZsJDbXM
QMQbtfOl7rNkttOjr/4yIZqGwKZJdCjQXk+oDoH5IiViQpb6d4SD8rPSWagNmOOjoOGi1wAhCbc1
Yk10Da4HylvkW6IgCzxFkLqDWcq/C/TbdjIq+u/4Z66QPDIBAHByN2C8beOVmBNLyXpnnoe6ngq3
lM3gUmHpNjodJTIVdrNcGB6PaZW64ZQMwfdoKkbzzcBOUX4JQPCHH2kkJvlhyit0yHTCx9Khtiif
yzrp/R/SMJSzHSotdc9CEnrNluNeV55LTTBrG019OlTsVm9GvIWR581PeIQmjZtZ05TahSkGgitj
JzM6iU5EfPTbtNFtSY4H9VCI46AcM2toq6MlNUN2CjASHF+63tSrk2X42TFC38uYbMoWo/w+ZcU8
/AXHjbqqXo3mS5CEavWEXqkVPg9WUvybcgb/EMAq0nEeYjP4ZOWhGh0XLfautUd1FiN3KKGxvI8j
cfubn6hheJoGqQajEaKp/iQPpoYzAGAsjqpSno620vjWzyLr2PAEqJZIpz9mCXZU5BnG9vA+nbFU
5cQu0NXNP/GUj/WxUuP5XUwb4+9EGtKCX5uWoTvOgvrTVAEPDuaUz/IXvVe09inCO1Z26PgSZBtR
iAodYMMvdfmgQ1wo/9dkXfIGQUSSUP8g9DrmrYarbFZjNuXFEsJjL1NdDsNpbHAmOiYx3eBPPtkh
ug8olfVvQyT1fwuAu1BkeAu11LFCwVf/AD8GoqPPYzr9i6eZITsxrh2tk49Z2TipHvvG+0yIZR2r
Xi17J8/6uT9pUq7FT61ujHThZ8U0CJ95EmljVGs1uBQsUfTLMgY/OYigZuGxMhPlr1DLVcWhpy8t
D9aQZMabmEwpTd69H74Hg2ClTqk3pYDaklhVbm/Eg8jG6HrZHcYwxHaTlm31NUn6RHrJBn+KSBQn
K760NCdPT2qdJ7PNxxCovjdGZToZff2TQ40/Dv+dp6A1HSuos99+0OTveoBBl60RazVOGQzxezcp
o/g1nTvl8ySOKSbB7DTJQiBMF2NnyjWhcHEeLebnthWz1tUbSw7ftFlNY7cNVSHyJDUV4lNMbhmc
IIfo4WEWClM+TGHbQcZYPsOPqpQa+QhAIGuOGMdDeRyLuBRPUEM62ZESI6xs6tzWeKL2Gk92GKXz
T1T19H5xx+A82Wrlq6kbIS/zs5cw9nEbqBClTa/+KLumUkmaW+Kerh3qthH1P5JUZaITKrWcQMuw
5EuliJF+kcSiKRKbRqzmr4RzKzm6lgQypLFUao9Fo4q/77+M24ud6wWCGBVdmuY2+GRXBRHgqkQB
fcjfMUYNvwmIVL4/OAivOCC6BMBkUG1aM2Eo63ZRn8y514tUcOsGUXJDFgbn/iibl1cHUVoE5OlQ
hiK6BiykQRyGVChqLwDCOrZWGT1pkSB/r1vUb+8PtVm1JVjB7QHuEmEy+eP1+4FJhxbKTVN7Wtnq
T2E/ZI7SS4p7f5RN6LqMspS2aO/mBVkX0PKW/i+8omuvIg96gche02hIlgPj/IhG+P/uj7adE1wl
MExWjniciO96TpVg+WI6xJ1nFcOEDJle2GIgVocHR6HuSB2V9kzS0YUOej0KCgY+JY6+9RKrNzU3
GwbxVRut8UHXb5qhaOoGeWfjwRABBr4eR26UcSppWUOJkq7MMgn7zIZrGX+jNqIeRohFx0Dv8mDn
ky3J4PWLT+kOHSGYj4uTz7pxJI3C0W8Hso3K6P1nw/gVSwMGYkFDL2+SU9wPW92W6054uN0IqiNd
5dTB0SlGVmg130BE/Wkudf2cl9J4UhfHNCSUvtz/eNvZEWmSbH+kHRqEx+tFrZVZyRbxsbNi+sJR
F1TlNaas6GqlqR7TRH5NIzRorGZQHo7XiHFJd5G2JOghdrseWOkqXkultc5DxfoFkMdeG/zQduLp
zXlD2A1QgSxkcYDbGP2RV1XVoAvWue78+M1KjPgoqaXwow2pwCN3MH+7v5zbesqCdCIAS8Ptonmy
JubSR2l0AdeWNwlZPtiSkOM1VZUB/eV+LMmdnZiKGR6aJOuy/0nWtAirJoIPky4ZiuZTnibFeEwr
+sU/J0aqdTbm5/5eFW97rfIjgdF5GReG1bo1Uyr5h0PfGjxuX5GopY7dmFDYDrtxz2L1xlAkeFSX
iP65h9Zl1yDg64aj2HmZNvUucnTJN8QyldeyELqd2uTNoUCYIStSMaTD/3pHCWE1WUOodl4dBaPh
cCkA6WhB0BErinWlH3c+9XL+ri4GQJSlOLd4qpB8qMvv+Q/YN5VpK8qTMXgtXzHz6NgUcJKaUw0h
SBMXNKfp+N+ec602ZLtQerH6ZqrY20JqLGMDpWwpCp4wD6diMkhhtIfFbDIVfh5cbe5MtuHizHr9
88xBaFvo+L1nCFLkKENM3EoZ7VMkW3QzaxVdmaOwV2G48eIASNL8Q6c5wJq8/Kj/rEmoIO4xUXj1
uEy70MYcRrv4rMnO2m8/9fKusaOW7sVtRj6lyG0m2Tx6ckdJ2FGEYvZwLLUit5tmNdgJDW6M9v+a
XYyFZbyBC6csmiWws9mjL3J6iqIO7qofRZ9oAfp1f09tv9nSIAnMumTLaFGtbmOrwAM2m/zR4+UW
3pBoDLRnMHPZzTNTyY6owFSTkyZDHToPD0yxHRSZq+tDxvb6u6VGANMEgqoH/FC6QOqCHUrC4Hai
VXhSVaVPwxLP3x90czljiLIEXYDly0tnLH//n81izKhkF30weXk6We9RPwevuaBZqPRF/acmSxBf
vz/gjQ8JOEmCzhWBJepaNFVSu4bMMGdAFv9zYMRImSDS/c332+h0f6jtQeBxA6fkQ4L1W+s6pZ77
kjIb2eQ1ohm+ynGC+GAW7ZkK3FpBXk/ahBEx3UJthaoEEtnZ5Kl+OH03tKhxA0lLT2IX+26HZPUO
YfTGrBbFSNoiKCJCnlp9scaq8cGMctFLIKN+4V7L7MCIqu8Prx1+jgjbLNrmC0nvel8AEE25P1Wi
l3YZuntKVB6tVt7TbL8xl4VCD0pJuZBrch2AZGka5ohPe9rQqs/JYE2fgXH2lB1ujcIlDJYHckgu
tlqxIW8aKtO15DUGRIkkbUd6ScfMvb9iH35h128RMwDYRfKVO5+64fWSDUYUCKbhi15PuVBx/VKB
LleAuSAbWIziL2E0IbG38HzfpjqsrCNk/yYIAIxKwXqaalFOHNm3xu+TMU7zP/KQp8YhF41OczDR
HEyvlnMxdUQdUuFL4tf1b8OP9PalqKLe/EYaWoqoiUUUKRUtDOPjFPbCgybqZGYULhYzY/hzLOea
NNGix5b2eSV5ahYZZ9IaNPaTMlp4iJL04/6CLuu1Ws+lvZHTS0oIoLfaHGOdcX/EogRhT6RTW9Lg
odp00ykXMOK6OdRpLOs7sep2q/AccqoAwhantnWB1GwRLBvHHHcVIZFPshlBYZrVZmerLL/8emYA
2TROs4xLg668mlkiS32eIMvgWXrR/0q1pj+ycZX3fAbSmsZa/6Hifv0sTaK6w3bf3r4kcFBHybFR
nuDlv96jna/AFgrZo8hmlJ/SepK+dwnMl2ECv7z/+W4sJUNRAgaeoOFpTWDkrWmFpmAoX0mHzwpb
5SWSO+P5/ijb15pgAFCCHlIuEJS/ridktKhUY5aueGC+tZtrg3bMxtz8PMp18CWJ9PR/Fg7rx/uD
bqeGBjc6arBW6fWE7Hs9KNrKaV3ksuJRgLEcvU6i76YVag/H0gsJiq+ECDwV9LWP2FTG6lRgsORh
fRh9wr+Wo24O+me9MvbYvtttAeICzZRLkniaP19PKBsNqxSof3qWGP6qZ6t9FrtyOg5hs1fKu3FL
oj8HRZrSFAKFXJjXQ4U62LJaKZoHITwRcP6lpS8+JDFST8+SiiuiG6lDSb8R1kPSix7Oc+NWelV4
olWZ9UGOxnL6EUWjhTZpry7FrVEV46fA6KNLNSXB5E61UP0PZ+QgejOgiARPMqIa2UHPxSikKcnE
FlnqssiyoatUPg1PaTPtRTnLgl2fcA44nXeowrEHwJmuZ4kie+4PZqF4dRP9W7SV4hhq91z6tPzI
UfPP1IfPU1Lj/CXsRK83tubSt0OuTTSycMGuB9bTZh4AvGVPsQr906wKwj+pVks7B+CDgreaH0V2
HgFUWBhnjdT1aLDUs1lrHk1QpgP0r51TU+/cIG7bN8loGk9Et/c0aV3hjNNQXjAaiNxCb/fc1LY7
dzH35U0nnqQSKS33w3/iV/K3LkJ4wPQMjCZsgErBqceqALifk8Ojp37p9VsOIw/goq91PVSrF0Hm
U0bzVMGMDgp2FhREqIrcH+XGhGATw1sBYVvYJUvG+58JTYHYmqGeaaQfYevMaS7aRRaJFJp0ayfh
2D5DxlLAJ2ZdgMNNKRo5t8TqykbzpMAQ3Cno2m+6lPROUJuAHpIZ0gM4SlPsjkpa7nR8bfcpY4OP
c3GzW0Fkr6dpZTUhH3q3XikUsYtRaXAyh2na+WQ3FxMHA1ptQcNRp74exaSFyoyaXvOGEkpf3Bq+
1+lxdawKK965rbcnngkZCwd8MWeANHY9VFULI8ajouZNsDFRC+WNeLeirPkRsm3dRFGy/6V13P3l
AwUGdhDo1p5m6a3JLja2mF1Scdi8F2qkhn1ZCiwpvQ1fRiHsP6OuGPxgM+1BejfOP08u8nywTCBh
b9xJilpFnMKXdQ8Jn9548udeMOyk0i36IY04NpzCCofvRRPVGcHrmPYn0Wqi6rNeS+bsVnCx8p1k
79b6EzDzipG8E6euNpSaTAaan7XuqUEzAbGnGRXX6WvZVAe10DW78aVfjRUcpSJ9WNoXmjydkjBG
JBAoSPnXn37G5GRYPGk8QmfT6SPRh4we1KeobrudWd76xovSCm8oy08DwPVQDTUTUNTQ8Pp8lG3o
TLontDqqJImvvt+/iLYMLaaFVA0biggEoGc1VjvgXF4Fg8F+anvB7eZ++BOnFbqMmZDNb4PUTJNt
zF3qTUMSjS59tX5ybIu2e2/iTB9PSiKHeyDJjXuDvU3gBYAAerimUPV50DZVEZreINbquYDF/XmE
SPb1/txvjEKOg2QjCqiLXdPqi+pRUNI+0lmeMXQjdJO8KX72mj49ftcvLQy0PpFl87FWjCO9CI1u
FjKTFyVLYBxN0/ugScNRCnV1Z0ZLwHH9YAMpkZnC7VuUutegoBGrs9H1oumlZtt/67XQf4VZR+XW
SEVbVP3u+8MriHQNTGA6Ryh0qqubNxeKSgbOMj3d8FO7bFN6ec12zzb8xnGg8Ml5X4Q1eZdXC9j1
jRJYZmJ5SZZ3B9/sOkcqjAwJXrHeCXlubImPHjX4QIuY2FpllebLDp5Wanl6KvVur1Jq8vso33mS
b40CVEynIqKX3KurWywQhVqgB5KNl+iVo0WR5Sii2j2c5ZKPcYwIY3gaicSvb5FRCnPijyS4zGWn
nfJi6GxR8ff6Wm7MBR4Vu4D9tljJrUIzHQVhhDUQgSoHJXW6yEieE27IHTjsw5jlamdzTj9kfakY
E5ytbUTNeJCMDOPZi5qZ3exOXFrzNylp8tTG2bPyn31Dr0dX9XPtd59Js34ZtEyk47mQ8/IN2XJ5
fMdZEtoFEVadOsTmWFQvuhJCbGvccn9HIiordoXRq+Xi72Tx56TLhafUB6v6bJpDAZVDNHIqKpGm
Zd9qlEsuLVdLhCut3oq21Q3obiGnMKW/Cmwt68+FgYaCLQVB+p53STd9HXJE8RNb1mNVdZiB0ryW
tQ8bSAmECEkFTC8tO5G1+PeQYML5HsVaWzzVciFrBxUpo+F1RMTKsEUJjPjvoRajGZEqadJfBTWS
DC+y0qJ6jnBO8GlAGZCSyuXJorQ4N/NkY3/Rl7aAJmlSuwFMQfWX1GK+8+fBS8GAVPwBrXPnbQW1
eiIA5EEm0+t4/11dyQK3zdCNvz/K5qpbRqGlh964JT5ZR2KNIEgyzVCmZxZdfNHxJ7KzPlBfU2Uc
D/6QNn/dH2+zzxeRfTBXA1yFTp/1LW6plVXwt5IXd1FxrGQ0asNa1R6e1dJpSIwJ7ACora9Ok0a7
hojShOzVgVG7hRGXR3rRhFetHIVnTa722oy3q0gKubQzw4uWwOBW2U4Wi0Kn143iYbikXjC8s0I7
hKX9PfAVIbDFDtfj++u4zOD6IANzMDN0AhYK7hqbmhqrLROlJ4Krs8xwNaOs/qjDFJYnPdcC41Rp
wqgdcVkY9Z3Y/UPfbzU0DTlwWWE002e0LlvCI1xM6CzLy5qxm87laKW/EyNP/qqNIQmORiJ3P/EX
ooaXJmMwIuloIafSWX73p2yzRni2UryibEVPBctlT5owBhXqzt9C3WzkE/liPbtRRF+tM1RjW/6t
GFmAclwXT5pTJnUXHQrAntrtIq1ov1i+rv/ry73xg7ZSpbejCUlCW4SD+E/fULTdedo+nsnV9KEr
UeuiU2Ppwl/tLUmQpk6na95D86O0KyptXmwNmmrHk6X9Uvrpe2727oSQ/u+66Ju/1Vov967x9cdf
8DtCOuAeKN4EdtdPUh1C5ULKwPKEOIlOQ1tLNRVjOUicqU2SHRR0k/hSPVGA7RY9ePCZNTvaHxRS
z7qxPCuAxDiQM9n0rf7UR0oduVCd8lx+C0wegfsbfHNRkBjSYA2DBY4HLWDLkftPat8rNS0ooFOe
LGftsW1ISbOAdpFHRwENgfkAHEpur29WsjYyUUui+DJERffXIBSpjXyx/P3+KJvIy2QUuiUkiBbM
ZI3uatWMj1eSx5emF5KTkUniJ7onkyMI1156tbmJyNsZCKQAxAA0bX0TWUOToasG7pJa2Efo499j
EhiOTw9+2/Xhzi20nRj9rQu2xTslo7KwGi0I87EIyjK41ENfOj1DfirTUjlLWfewByHoB8xs8HEm
BagkX++HbByRxcO04hKPBTWeqs6OfYoMy/0vtd11zALVRLAJwEiSxutRBLA6Ip2Kl7D2U4e4I3wu
4sA63R/lxrItCRNPFBVs0OoV7liFRmEkQ5iwbIkSuGVhlT/NmUZeO27yUHTvj7Z5KqiZ8NIyIwNR
YAoa13PS/GjQs4HXXdSC2dYypNSsSvhdl/2rEPfFCS7pntDijQnyEsI3R+hleYFXQ3bcSPqctMkF
gnv57Gstla+pFVJOV+v3f9+f341vhvwGwBAS8bArPhjw/7kpQmMMVDEoUYkqmuCzhRr111jNisPj
o1B7lXnlF52n9Sr28gQilZrZBW1YtLSa1jr01rT3rW7NZam+IlTJsQKSvv5WYRBLOZIF2UXuTP9I
Z4r+T4CT/M9H54J6lApBalEeBwlejaI3uGAog59ddH9McBDBNC1pUaS8P8r24WAUjY9Cmxj6lesT
OxviLBdNnl+KVJlPGf1cB2tK5iMSTu2zKsijXSEY/tpWmb5HgNlueRK9DwsJMpKlleN6Gf1BKmFO
h9mlkIx+eJfrTI/PdMXI46XGkyv/Osll90svfS1+WNn9w4JBQTaFoiEA1yo8aMq0keKhKS5pqA+m
U5QWznO46j5+xCieUxMiNOILIgl0PcU0mnxjNoPi4vdzjroAjpFahtqZlerGw5fiIrbA+8XLhVDr
OtZU4qyAe94Wl7ycuyPgiH4p4rbYiSu3MOmi6UBzFNo2RC8wbK5nFDWx0glCWlz6OBme9ERNjqEh
+CdyseggD6XuZhm8WeBx0xlxmjr05qCec+68net5+4bSr89Rp6y9FDDWu4eznQJTGsWlxFvnNFS5
bmdDmB8UofZdKaGMdv+gbA8949GtD2oI8r7BMYpq0iotiMuLX0QxTVrVhIlwvhe43poVSS0P9iIG
sqnD5nKqcn115YW+nsCZFSt2csunm1T2y0M2i83T/VndOIM0CEJ8Jk2B3rjOiUhd5nqqjfLCUVEc
niflEFHdPlop/EZzFlFAqNrgn/uD3lhK4oMF8lw6ngDxrvcQ97aPrOIiR+TLluMjf6k5MhGsufPJ
biwmyBYINv1beDKt6RYSvOZRm8TqUrS5+G+k58V7luj59wZLv4NcRg+zUmkSo1GLtxQbRKToVnGJ
KdcDN7ZZXmDnKi+LiPZRHlWqNIr61/0V3JQGGIl7BTiS64uIdYVF1nUF5TNgZsAwyqEJ0qp3yHbo
sarkBAmTKM3Eb/pEz7bVh+1zHZfFzi+4sXEAk2lVg4XGDWqtb9BOrvp5jpsLd1yhHLiva/mgSEOX
vViFVFbPqBoI73khasVONvDRuXyV2y3UGQqkPB5LCLjWTA/DKIYT1GmXtMI5w+CB0kpkU9E9KIMX
FD+r6NkqIUZ9CpE0r/8tjXE2TuKQxc2X3JhpnrOTQp/1fyW9KapXYVSs6dSOctUsnUli/nz/U603
Ib0LbAW+0cKvWFK0683eDTCt+1lKL72RN24/Jy+B4F9yNfhB7fjRTGkZDAIOWNGSDW6UVWWp6CRj
jvNLWDQSHq9pj+uq+Gj6wiiINXNJLVQmcqXVlJq0lNssb+sLfoW6o2mCdWKrfdOssnBgSrQ7b856
sy/DwdgjjyezoEb3f5R913LkSrLkr4zNO2YBJOS1O/OQkCVQAkX9AiObJJAJrcXXr4N3drdZPNa1
M3Zs+vShgKjMyAgPD/f1Df+WOlYKSJuGMbcnVgm61yk4YzJzkBzMhQ3WaEyZ186j4TSNFlvyXCc3
osh1tMLlMZWHJAnpEc7xa72brKvaDolXdyIC3GZIJsWuoGHA7s/L5OdVsI+/RB4QFRGSr2KH1kLw
lyxxf4JAjRHUGHnL/Smvx1sZ8ldb5PfdI2PKXQIiAjkE4OXadZ6gtZlQmH0/ngAPwTdHJnwyvNZc
xC0UZpfCzYyFPyuqUEvnpIHWxGJjcgmCsWAGdJBJMsS+rYFgyJjuzaqY3fGBiIuH6Tw+WcYwQl1m
HiA0g0FRk3Pap5qxeHGUa2+pLuZ3LAI2QfMm4fBWNmLzaYb6K6YaROGeaK3G/8OkCA8L2AB17ypX
tIIU35cOSTGwONXFdCpN4UUelMRLSq7d2OE/pjPWqxiIglAPwKWwza+uUseykbNqBjI7SJLTTGqn
0Bqkt9lehAKCT+Y0ARUTps6EPm88xcUpI9j9Hldjo3XhbM2hxdKAWkcnyNoINhpNZPwPS6PVbQEr
GdsWjV2gKFfVXlUbI0C/pToNpoFkO5f0g5D3aNx/reP/9Wv6r/ijRBUAnn3R/uu/8fdfZTVj6CHp
rv76r2P1UVy65uOjC16r/15/9P9+6/cf/FfAAK+15Wd3/V3ffgi//9/Xt1+7129/cYqOdfO5/2jm
8KPts+7rArjT9Tv/f7/4t4+v33I3Vx///Puvskfowm+LMfv7939/afP+z7+DU/Lbll5//7+/eHjN
8XPBa9Mmr1n2t02bvRbv7Y8f/XhtO/wWXfoH+HWgNGDvrQ7dCJ7jx9dXNPEfK2sFARyDdcg0cagX
JWYO8UPKP2Bfjb4qYiBC4desQFv265eUf6yfKFI4SPbhFIaewN//zyv49mH9vw/vbwW0mEtWdO0/
/351WKHcxOA+oA5kg7gWwt73lTxKeZaPIsvDZhIbS6oluojGZRg1QmGQbdxI4deY9lso+roa4K9V
d19dqfNX+0bj8ThlQpWHcKpL3fwsL/FxJBxTLV1QkoRRpOLM/+1D+fcT//6Ef3FN9IzBDcIrBoZ0
7dCR8yiR+3xKw2HWjxMzS3/qJq9qmSMOpe4xOd0x85ZCxl+81i9IDFASssIfr3XQBrMvpSwL5UVd
/KEzNt1kPnaCgTk47ZZOJFy3r98r5HuQWiPHXt8r5mW+f4pgYBUGz0QtNI/q4GJ4kjDbSN/FiUpT
TFv+zsAeKYqnPr5IHD2eg9EdSeGrsLeOLDG2ZbC0pFdzoSvdP3k34nejvJ9qaIGfxGHTDZ9E2Rjc
gUh6l7gZv1Pao5bsMrDmVIcNlp5YTe4Z7fMCj+EirujUWPJd32zaxFb2/Fwmzkze5/JOGS5JAcm1
46I/w+JhqTzD8CI1JDoUEM6iEhoqp60UI6mVgWmfO1HwoF/R6z7zJtkXYriqoO1HQiPaEE/fEoBm
SU6hlGA+LK9aYudqZ03Zlj0rj+mbXFmpcFrUX5mQB0yrLFDX6/I0ghCq5B+G+DwbF9V4rQE2zENP
0UmV6zdwQ+y2hFG9/DFEL+Ddwriexr3bks1QFhANzCD+9BQt56iwoYsgjmiw9gOeGOF+ftJ5RiXy
KLBdM201baHZUlFT2okVBk1peyoY6PHghVplHFux6WItQLuqSXdKZOvjcy9YmuJBeoGVG/RZ/rwR
rlskgHpAcoTuBLQwv9qLV2cjPNSbOB9NLRxZXluaFimQ5p4jGxTtBAshUlyjZWRfjDVgQaG+Kzvl
Fvf+x75Yy06EATTT0aT5kfTMeodOyKwpYWe8dnOXWN3Ywvy6Gk0qIxW8kcj91dUAc65SuWhZoIb/
vi1UAYKUJfDbMOvN+yipEqprfWUVA99PTdLduNqPQANA90sQD8AqpnyvDSSiUR+EnkzZ3QRNb4os
xFY6/V6vok035jvNZPdzU9zKd74YCN9CKq4KQBK1EVJ09KOvTvk5imFAkOrpXTOrz53uJzkGKcwu
Eikz0tqReLvQJtEmjIqOPtrrWMtVcsfy4ayNhUHb3iCbvEtLB5UVSgce/nnRfaEy3+4PvQF4a0E9
HQchjKDWt/ZbLs9kFbwgOTYvRRXovYdPWydWZ/iqbJvEQsNREf059SV32oijU0UQkaBJ5QgfKRah
iR4tHdDZunQ+Fyzu5kGzk7b1Rt3qyEBpjzZ1bZmB1uMZLXxj01D8nDTaNYYtLMypk4xCZcwVKUeC
JlLhXdi329JXK6od2rf4kmzlXfOSbWM38SKndmSQCgQq61TidhSqz39+G1+B+OfbQCMdnUKQcK4P
wLhCeT3XqXkx7sfZIr/i2uIY6sQWaChkIaNPfVfeZx2VT9kOL2LCtK9oVxAmMSlsXJoHCGULtVVf
qmDc8Y/yDc+hV3S4taq+hKT/dJ9XxT5cJ8ZxGRLzwjfVXpkpINNk07jlrvQFv0AY/ZTwbp/Sw+JG
5+FJOhb7eds7Oo0g7i57wK+iINmYPsoCOSQbslpxuaz0zd4pM1uo7SyxoayypHuuWMZ03yV2QehY
06mjamvhBBsMmjrJSHVf30Wb8SSdpxAU906nVY5vtCeVssSuey/TKFmOyrRbVLeNArM8zZioL5+7
LixqizRUecoOES1dxYfnyLkKyiOGlMpLE3BPcP/8+X51Xa/fG1q/IBti5GylsH5f7SnI7Dk0+o0L
exC30lHaLEe+bw/5waSqLzwqDy3Nz32N1UrTlMYTVSFX01qQ6RLg0dlZ40s+OVlhGaXVTptmPDUN
dHKtQoI0hoWfyxqvNxyduYvqJTUMAWxjtFhvz9wzICRZ0R7uuIojJVa75zs1tYsXnDvQwROSbV1h
07nZS30Rtv3GeOQv2qMUDAe4YZxw8BAo4p5R0uXwD0HwuPQiVZWLOWwS1cZ+qEufKLZQwm4F5m22
OThQoRc7mieU3+BVfzmZ/3yLyFrA94MB9LXM+cyR4+Q4zS5REAXsod+STXIfWZWd7evEEidHAKG8
dJPWAm0UbZ880Da9m+2KHfNq2zyXm8mRXcWFIbH8OHc0C26Zi6DIwyf5+z0CiIZDGnBxdIRMTNhe
xd1KKaHgGdXzOTM8lnultOUmhWmZhv0YZzLi/y6tItqaTh5v4nhbsU2mn7XhzIuNaG5BdmqrZ8W8
N7ptCwmBOFBnSyT2HPmcWfWvynDjgQLN7z7nYxLZmDIh56KjjUhliSrvaU3NV9DSPmXN6cv7eH4y
mqM0Ofg6aaxspjyBhKNl9I6qW+MICSi3KW0mX5bSbmt7HrclP2CipMnsiHlZ4mKGvNML5DaJBVcy
ahKMrG0H8R5tcRjSHJY0qGov4WuQRfbHuE6X4tApzOp105aLe41A6tjGxhzAJzHcuvN00eEhFHv6
NyBTRLuk/Y7LbpmeB8HT5rcZuaJWgOAFEopW0FonTopRb0yG0kzBI+JmlBIgX4NMkFtRTgXESFjS
Y4kWSQomCSZhYcah2hqcIeGxRRt9n0+hnpyGPoA/uTsYD0y/wywmzTne1i1NmevkAqRADbRDbHV0
vlFCXW31KJdbCGcmYggXHwhqTXwTaTNx6khuQX7Tb5wcP6725REH3RJUg6CEXScXYs4VrWSQ34kN
471tkLqRNOVUhCwPjkv5BrnkGuAAeo5SFeSzdf4HHunX+jIdE7UWWHB84Vpe016qQf0pil9oLK95
/hZGTaLF9E0xDGQfQ/kJGKutLHEDqyZ925TklizvX9zQ2pZHoYrUap32RmX+exohjFxhIgQgQtic
PTZjorpIHGmia/uY9Ohfx5HXERyqQg51DgGKjvpZ1coc1Yh41meM8fw50F/nesjwkNZAxgVZF7o3
P4z7ZGOKoXeyhBCN9xQoBSbK2EEuDIJoiyTYS15GdG3B/A/W8g1q+b2WXYPKt6CjroqISB+AgoMV
c90hnhjpdDACxbBnVeuIaStagxS3UDLDyvtPn3CF0ZClYCIAL16/Wt5CnClJDPm0sINmMC0jp5t0
qG8tSYLK8oUQrtmppNw4P5Gc/3hCyJ2goYkeA+I+cKvvn/PUyBVpqkoO0xSTglbON4nybmbESksY
WUPE2O/Ngx6/QtSMksGkfEFQEA+GGKhmSqvyWa3vlC6MqodCPE3Trpguc/Uwt291h1UyXZJsP3Zv
TNsp3R7ZclrsMFFvzH5RB/PiA6mUFAfmYiji4Ger5NYTWHxdPlh8o9d+KpcIfqjwjOMCXG/xG06n
6qwz7PpT0Qeq5ufis1gjgCvCoV58ZQ5S4bNEzQGPbKuVGYU4jo6jV3nS4rA3Q718qHVUQr6OGzGO
QuzK5FdWPqizU06HNrZHzccZN+jnTNyY6q7Jban4NHWOfGAPirWh46FzW8CoPhvoANuCmS6CYwqP
Br+Xl4OchKiwdc2O8EwMb1HYysoH/FfV4VUqoVt7ZvVdhvIWM9hc8pKxgmPUhuNdCThoG1sX9qzr
7SoH2m5ENlEDiKP2v5JSgHvZqyThnaovUDSFTButNC+TrKSFot65mFHs+M1KGN5UaL0pG9TPmn43
9HcJvpWlmtWQC4zPJ+OhN12JODLxgVGwCIXzGqvbyiF8N96aR/1xaiMtW5vmmHEHOoww93151awY
Y0gqK2HC4gwFOzS+q8roaAFjHTqrQmMxqbrVqP+RTQODhQA2iJkIpLjsda6QLPE6giGScNHeiwFg
+AJlXkesY2qUu7T+bIUDWjbKhMM0PpNuG0PSq/CkKFDqhy53EVDa6Vkw3EwP8imA1A+TIWeong2U
Aup5ll5g8awotAKegKSx2Y6ZEwPa0bYzuG0KtwnHm523dekOpg3TEn1f0JzcI6tbTlFkaebZHHpH
TOhIbDV2B+LKYFgLVmtsIcBKK3FbiNup/YgLV1GdLnPK90jzRLw7cWuehzQ4LIQ24zHhT+WsUjVr
aM0wu9RjePNc6SXVmwedbOPBYs0xI64+0YLdmAfAWM+P0AGmGxh9GH6HPjFa998/W6OFPNJcEDlk
ZAutZ2QLwz7bQDfGyazxc4AMZrAMtHlSdMzOWtGMATaQQzU6RGdx2U5lTSFdSKxJD6pknylv619i
CPaz/CECy3Gws4IulS0TCCJYUFcULvOhXLZcD5IiOJbA2lJL7AtkzcpGwdlM5o9pgFYDeeoNvIIS
f+zLaZNLlQs+rJm9mOx15oEJzAc9cZi0sUsCRsXkC2/VSWoDzDNK8S4e7EJ7iOb7oR8sI4bW4Pwa
K2dSDSiUArhCCtqxIpQgDxCl3MpHBITmOM+vRr83SxEFUygwzEb0+8EuayvqQlEAZlda0E0qDBld
CztWKZo+jeYlhObxXauWTtS/SWy0uZBStbmDivz6ymbUg33qizgGmkBGcc1RwzMYgFp1OlFNt+cH
ad/LQU08eaSaeFBY2LyOkBI5jZguWHpqCEGmKTSuj2p0iPhoMwhTNu8EsS0J5H7yWQf1y1HdF82p
VR+kOPLTGOV4daw751WFyLbav5WTuodmwwYiQdSYalpNkFKzc/1D1BJag/zbLglG5LyigURS7erd
L3Ce9TxCXHdhhreWQhHGlhcIdTaImelMBeUur7bRvJngw9ID1+v7U0xmih5Wlb2r5E6mcJUUJk9N
PdCcm8znqyA7zgKk+W5p0Ht8mF7x8iC/CZWbgFUVuaJo81C470Vbeo9hQo3ipXbR4zFLy0zRMQrS
xMN5MJy7w7SgBHYxnoZuscUzD3PV3I10rxQZ5madOt3OmV3dd7C3tFDAZXRxJjSOKkrijWiD2umN
0KeC4rcTtwHrnUR3Nd+0WwfxIXlOoc7xEu9Mtzykr8KpTmgu0SGcnH4z+j3Q4WMPLFXb6MBdwuQl
LugkUNGvL4zj7mYFZ5nFNtWOPypUjKz53Ci28njLPfGrqfo9tYF8z8rvWSlGqKCvcKISuXyeQr81
5A24GgOrRDqB44ACMaGwUoUik2Q6XCxkbFDgWnHW2xhZ2EHuVKHQ7z4kinTfCvq+FdMb3eirRi3k
AjH8Dtm8lXuxcvqvUk8TnFYmRP0U8iTrrViVSzsthltCPz8ySjw6FP8xbQaHVEzTXZ1MpGNRbfBZ
DDlk1Gil9g9iIp5gGIkif3ntxOU0cvNGzMT08HXMBFYJ0HJ1qcGbRw/he8xEq1+QOZ+lMEe7d7FE
3c5FH0AUWxAJ3LqwgX9PBOQuv5APXPASrNPlIUOMBQpfbYwPidlvCD9Vt0IWPRyzpTDmmJcXnvW6
tqbhwFTEjN2cfPTaaRk/pPxJb3di9jb0J/B5S/5QDJ+L4RoEKJYlNfAGorVA0WlIuQ3VGOScElB4
qtcu1gBP3GK2YMyLweMSmRTfsmZT6PY02nJvZczCjhkxwzBTdB6SbGsAVnZVS/HlHQANH4nIuXVQ
TFrAC21AV57kzlbtDG7rxAfjHL2Un9F9+lk9lY5qlzv0UfB96Bq5taM5w3P6mL9Jz/VO2sgv81nA
n+pphH63iCY52iiwWbPxTxH7i+SmSzgI/lxsiL6fxnPhGcSv8rch/TXnUPbYiYMrDIHIj924EdqC
QrmNssof1Auv92L5lNtFvccGX2SX1Vsp3ZkAceJNxvyCuGbqTRPFgQ0nN1Ai8P9DKN7Vz1CVzZ9n
wNwltBoomnmCghBIoYasP7O3PxcIKHR/Lh7dWBvtKwLysxqZOyhkGFm/hIlkk9qfNJ/zvaK40uRG
poOkEv9d0WyZbdCCo2JlYWErLyYM5RVnqO4K/a0vD8DijSXokFhDKFfyBkarxEkWV4WxLMo3DntZ
qw2zZ+Gpyq3y0FpIroEQZFS7dJEzSjbPHfkYXeYn2CSns1uWVD0rT8OD9JmExUOO1XCO95WPG9rW
QeKm+AXmSzbaE4Yz9pild3UH97gpHqpX9WHwoP1fUEG10gvC/afaUB0LDhIfms0ku68oww36yVH3
s4qKryD46L62qWBnId1heNqttslLUVqZQjOn3XSfQAJxcEq0fVaDFLcWkEB1TEtwci/1NLt1471G
cZhYogsebkqFVw6ABhuKWwTjulS8RPvoThyBdwD1Ed/lTexxYDxwD+a0DmAsfiD+4GvvLaK1U7ry
m/zId5jLU89gSCl39Uix4xY0txy+2GnqjPNWBYYqOUvhi+hZDe+Vfp6HzUwuSbV46rQ3E5e3Fr6G
mb31UCioHorPxWMaaM/9CGcmGgf5fV1T/KNXDv4B/1ITfK10IUosdbTVrCS1IGAx4nKjb64a3Ttj
CMpRBFr31M5bkHd0xPe3wdc9I7e6Bai9MyYeI/ZwTjtLuh/f1Y8hkDt0MWiD32TQHD3KFE7I2DZ+
o1lZbEVw1Ui9VvXk7pBmgWi4umLjm8vUKmAE+5FgEgYmCNyauG3Mtti7kbqNTLvhOwiNq7A4JRtJ
co1ym4znFBBr7Gv9p8KQT10IWsSDz2qvVQJI9JP2OKI04U7X2fiPvU6NyitLuxsR6uiC5QKzjcxG
E3FE1wLtO3Qib9T+PyEQeIysnR6QRBWkuNcEPEVtcvAo8yXMex16niN2eMSmjKYD+h0gxm67NJSa
vSb3p6J0DDWXbQH/szBKA4iXpDdQ2h+IFG4HxwbMGdZBRTS8vh8dDWkmDN0mUig9mYU5O6JaocNa
oq0xGTfOKbT6foQa8IWRGZirqQGggSs0QswiAgnxagknO/frbX+Y9uOD7HDXdMYTtgarofpu5cm2
n+6q1AIzUQJEfC+flLuZU+MElJwPJ4z9cyDmAuoRVMIu5HPawpKZZyTU+LXczyK11Nccgs0q1Tor
02kGZX7DbbG2T7Lu5N0xa61xcPR8PaB67kyl3aAsg2P7iX+uG/04P/eDT/hdrBzmwYHkrXiaT9VO
fm78eJPvO2fZxh7zzDD1BKfbzSfFTj1gq4/4viPC+0PxOu6rg+yOiEvkoBBa84OOJRnZLXfUBerL
25l5XRosHcw9g1zBfdjKaeIWEF+lXsNhRND+cgT9LOHIkSxFx2djjSfhfo2NgXjC7ccv0OKP78UT
+mviE/kUECOzHXBiPabR87LY6MOgIEKM0U4k1GzNLi2Jqu6yR37rKhTnrS27yydYYqJJhfviDbxl
qM/jftP7EfvOoPUHXvQaavxlqz0lYVtSdlfeoRQSttU5q7FBh2I9Nc138zQKliJB953iv7dvA4IW
WkkpCgzaf5ZOEdRH9gTYZGsc+q3payH/iHE+j9tmn92pv+atHKRvYPQj7OongML4U5i2/J4QtJVt
pUcJTTtpp5J1qy7aPhvObbQz2sNo2oKbltts8OcJ+lTnvjsxJYgVlzVur9kCsSvJZQaCDsKDnQme
2XomsYXeX5gHOX+Q4oBiKJWlvQCw1loEbjtvLZVjtdD00SzoyiwQqObM3anqA1n2596V51BWgrS1
YBXc4rmLvdAHWQcdDNDo1MBkDyC2Ri3Vb+C6f7Fn0akACWkdCwNn+YoBYPSQeo2mbgkXDEkeBbi0
7zBOPkEFYFKculPn/zhGQHEac/OYaEGvBJv3e4zgpTbzcRTSEBrNmtUxAxGzqbelmL7PhnDLX+rL
auxbDQFwBzkHZJRA31ylo75fzuQVgXWBkYa8jSobBpJvqgwfegLZehAYf4kSAuaMKinpSsy8gHGR
TIWVFQWOVKhzWV2O4RecVpo5Cx44enDoMfvONeP2159Tp+uPAW8eaNCKrovryKp8BXLWUy/yjucs
rBazRGunxzLVtM5GsWMto9xv/ny5L07/7+9lvR744+hJrjQIzCB+fy9pZeZL1WYsNNgy7rJ63k88
Mty0TVpM9C6/ag0V1cwJc2ZjQaMlMXQX0HBhlUrW7IYGNSOep6ECVyIfmgg9YL1K38MD6MYZ9zVy
+e1OMXeHqXpw3jBkj9rk6s20uVBjfJ8sF/mlx/Ukmg00uxOOiqdeIs/Y5k55Rr80ucTb8oM8ItSj
KcpestQScuC1tGGuxk9K6WIKFnBNBgJEf8gBuDBXYG6a2khJ1MiWAf1IDOf/pVcOyuCbYc53sbQr
IkuF1RTmhzOLNxSS2wTT2tDDWRzVGDA7voG+ft8giXDR+jRH5Nd2nQeFDPD2LEThiHSfO6x2gAkg
EZl3+FciUPZWOvO5ztHkotAoQJQAkjEQQCQWQ7qEXA7n0WOH6AeOlW5h2iThdoMkEIPV441X/EV6
uX7F4ImjrfM17a9cxYBUk3TAr5l4WapmD+ZgahN9Uq0swUFZCZNMsWtfhwLnZ5Uiu8rFoyJFnxw2
LRs0RU5/XprXmJ0GpWCoxa+GPpjew5zg95WJUjjRsGWLiwylPHRxsqOijIMXsV/QOEfWej8Ppc/H
6ZZs2DUO/HVdTNkhOEFdHXOy369bEBhzaC0rLoMpuJ0EUlc18YUyDUbkMpMBZmm3nNV/bHo86qpa
g4IJHY4vbum3DpYida1E6vzCSz44jb6biRahyEM2z/PU/fN7/YuLrRsJ4geQIYCuzFXgxXy/yipV
xXvl9RNLCiTYxPgopf5+ztitzPQ6OcOvB4gAagPSwfVYucoECfxJAG7H4yVaUkBuRYtcW0bL5s+P
9HVYfF+4mDoHjo7W0DoacE3t5iB2t1KtDRcoYwLMKhc63SWcjhoVF2x/JH2WgaKX+UZ2UiFgLDrQ
flNBaC3ue7Ypix1PQsE8VtOuUh0eeaWpWmrmZqoj56C8O/1kw+iZNHdVa2fQV2y9SbBNxW9Tu2Ou
Gu06CVL/m8LcxYozK06z+GbkmCpa1Lb0iXISXWvo/iJzhNEWu8vvpAd9gtStQ5hVHZB74evZQzpQ
saR14ki1BfkEebDg3l6iZZgdMFXTMcwAHLgO2cq1iId3kSFYEFpsoPdGHAhI8F2X+2LkpaM3BIV3
y6LsGoXCR7ny5aD9hvBggKn3fV8oopDDv0bsL2K6wJ92OKLHRxdTnqyha556tTxiSPpWRFojzvcP
Fho76DNjGa2L9VqQt9ATyATDxPqCIV+OMnCyYf2cOKC2g9s1tIqNGRhAQsPkF0IXO3VZ3Wov/3zs
dSafgKKNkQFF/zqWfiOpifECByt1Ki6ZoDxkLGdWoySRxeuidjouyzYvP+FPkt148p+7FCEYfMzV
hATk62snkraHfiYbquYyQ6Vk2xmeAC6emqhWLsWC9+ft84P9CUwROcDqM7CqboNn9v2jFTqxj8am
xMVG41LDUB7qQhwtgc9kPJVCAekcmAdbi4kWUlaVNxLBv7g6mKfr1C9YgChdjSsQtcR5nxQw6roI
hWiiZ7HYkEELSK/WNhSignk/1pyjCRg/oDP39OdH//maoZAB+3foVWAgAqH3+5PLCqviwSiaS5u3
u7r9mmkxES96jU5mezNO/VjNuBpgMQw6r6z+ayDbhKgbKH5qewG1ovMBZI3dZhKWmPay9kBWNTlo
Ns1oMKfGjeX0gwsKCjieEh8xgFywUoj8/UETPI0uVOiA5RCMl9NGvEvAhy76S98Ju6KBTMcgoyU9
dbpATRwIFhiihqOwjWbGoGBWmeh2i+jqo6JdWvTZ//wx/EjPcXsYXiQ47dHYh+Dq1WHPq0wAGTcW
w7mGsVc8zZ/JULeuVlYtlVN095EM6KCuo5VpphMic4ciuk4eOyaj2aXkitsZfenkGtK9ioSYIu2d
JgfjreI3bvXHigFdFbNDmFnGxkSmfnWnA0SstanQqotZgb+9tOiYmFUtYXI1/QV7kFt2vz8O0JWT
Db0TLFAJY9LXDj1m27dSEevlBarpBJRy8FayqM9u7EH1R5zFBBgoNMBt0AgAE/cquI8qrLlbOWOX
GmQ1RnNTfibSFLbJsklqVu41BWy1eF7QBFbqaqepuA9TyEgw9doxEmPzVEYm5FEW0HsmXd0O8Jo5
VLBl3KWQL6Pa8qQYOVq7DdeOsKoDb2jpYegn/zJA5BWS6M2ME2GD2wBaClBYzqaDWatAu2GjYEHH
G2wDEYlKpwhbIY3K0MwLm5MOH8CyKF6li+25BzoadcZwXnQnwyxxCFrBDBWxk17DcrJjN9LTv1iy
BiYesRhWJhQOpysGecvgAtG3Gb8sXc4teDATaxDr0tYzqbTEBZBfygfFEtuow0yBAdYuKXM0XUXz
Q+zEAEPcDpmU4RFKp9bSAApoZLNxoQGn3MiOvqZKvx2i+HBXdZlVVXP1TLna+7VcxL1pFOyijgLz
yDiQo9SVggMlNBkiH1hRfVSCUFChKiqBnRI0GMUG2z/pa8GuiJTaQjuAEAi9tiVd2GaBakyuQxMi
VXoP+tLtXhHiXRdJsv/nuPDj8MVaxEiAuZ6/mA64ViUkfdEIiToOK7XL9AhWxx5NNhqL4LAb5ljS
zICz2X9+TURKKNdAIR9s0qv8f5RVUHWNoQll3v1asvYjT7LHLEo3uRHhNEQDTBBv2bFL11IKqyUc
pEGwkpDsQBL9+miAgG4ja7BuCAtmkyLQlItuQqR4eigKOFf1NJae1DzAQFJXb3MN5B2QNBnFW0Gx
GkN1q3YYg+4uBnvm3BIxnMGM1iYo2doZBINoofECTob8pnfgAb9pEH8qya4B8ochIHk4DhCKyhSf
F/BJDOXpMIDmU6V+NJ+6zNZnp0hRdKIiemiz2hqq+1x6G2unRR+vVzcwsDSTT/B/swQQoeZFgNZz
5V4rfeOx0OyxeCJkN2LiZlWqs9qTajj9jJYYmD/ol2qO1ltf46HTp1CFEJuleW0X0ybVA0U76s19
BCBPe1QyxTHSIyYmaRNCl3oo3SqGGjYg2cNc2bNBhWeEX3S+mApRRFdf+ab4VU5aYMoCbTgwIj2p
unGw/jwOTFSimOSG+5GMZO0qcGbiDBtLDRqLLSGgUExAOSN2iMGvLcchvbE0/0eW7vtWxuWwE0wc
C+b6r9+PcabmuchqZQx7xR3lc6nRaDm2LT48EXqaraNmQAzUJ914NasAxqxg512S7inpty15JsqH
pHxMI7Cu6hRXH5kQJBH00BwlfVx6qJKh6baLRDRj7iXjfp57yIY9xoNsdb1JIdrmMvTLBG51EVob
YFcMII+M6SbqwzEJStn73+yd127caLulb6Wxj4ce5nA4DBWlUpatPiEcZMaPOV/bnM2NzUPZvVsq
+7fRwGzgH2Cj3YIty1Ushi+871rPiuwPvYNWqvqitg28CgoZXKG2TzwFM29XV9zP753wMMeNa2Dr
GU2DKE4K7JRUprbbD7EUaCO0X29ESaePPTWUkeocFeaMFNABnQRNNafE2JBCsJwpTsrExtII7EXk
StqzYnxJpMotlGvnw8SuqsEAJqHoLygbRB/qUmwHDn2msN3wtypepjEkTtN8RB7jyglc5ZZpJaPT
PTwZf+IhGCnKN276OKBayj3Vvmmq2zT7otNFzlSHwsDejnPXie6d6CZpnkrzVkY6ExNo6zrmsQYX
veAsQvEm0tuQg9GdvVNu++oJHRV65snPNWQU3LH9lkA8G4E6Jel6b6vu8lgy+Xlh7DqOR8GFhlr/
oH5V7qbYpxWu6Ki8sgsVy4LuWRxwHPTVjXRDe3D4pB0n4VGoT7Zl4elNQM4kJSkyq1oKN8jYVL9E
0sdsKfuZ/WlUHyUnKKOAppCI/YFEpiyINA/vvNlvrXQHy9phkxweEvSM459OS21yr1r7et6kzWZc
bXlzgzLkIn359jRfYZDnDPP96b0czzTmnvryaaKhixx3jH3rcfyyAA1Pgt7e4jKkU9uo9052AOBV
kGDcfYjsPUmp1vBx4c60cbHYrDvWpnUfBxnjGPcJ7VFnW/aBZvv2dEQYz1DIr2K4aKS7DIlUtmdz
NhElk6MguBB9kFYnE8VI0X7K1sby5GbtvlBudA5eqr4Mys2Q34XTXUrXsYU6Oh3tZm8ytZfZQxFf
FuFJU7ZqtI3FQY+2YXqR9Yc0P9T9us/Xlh0yyWK5UoqjqfiFvhHG7Ty+x9GnDQ99vhH7vrya7e2k
b6rkvsnwCN4q/XWPAiB8DxbVXaa94QSOfYGiXRg7tdg59ErRQx1MOpO/c/6/oJzOBhLSCsFQIIfD
+X+uiBuKkgisbh5uFzqBCSLTPO1cq+jmzazId2maj/ulNscrvat1txUR+Ds18UPwM9tYppxS9yoF
4mxaqa1I5+qMdbA1aJ1nmQJBgwjppbi9M9zbaXHfhWsjVy2D3JKRQayKsALVVifiaVtPEaWYoZI3
Q8s0lTty5hnxe6fTFLeyRI1sFpwJixGz7rwkNxF+LuU2G9Bo/Xre/3EfysoI6+G6IQSyDrjl7dgq
VUabKrGU36mhPF6b8eDXWuGreji4y6AwGQ+4Wuzo09S3rSvL0e/g58q6DntzTTiA1Si4miDXbfi6
SH9VajB6WPOLYeR37OL0i4hUCVmbN1Wnf01aNIRd1/e4fKgSN/M0euQjf8E9TvOp4kb/9bn4oQa6
HgkJGyp9oDXA/WxtOy557OTpIO6WXH6KjIW5e2brVbLm3ZrqCbjH76LiX5ZVP3x4E5o2Wn6DfeDZ
TrwQGtkeqk4NtCUG2S6L0esy67NWOfa10CMcFL26N5tCIIxtwyDUmysyku81JsNDbc9I+0zxEEHd
wUE4NyyBisHrmsx11GdrYtLCBj395iy9yLveHjN2A9JeCHqghSKfL6yTJUyyOakz9HDcH4NSxNth
klVvDPvBV8akC6p8WFw1Yt9kItuFQxddd2gtIvqOfZEPGz1ylO0sy/1W7XXXqNvSyyD6bqKwNTdG
UTpb21rNMCJFldF27bZVKnM3l8ivQN98ngurvZgVsR1n9R+C7bgQK7ORQYIIBPwc52DFdq6msNSX
7E7FXeGOdns/E0Tz6/vshYJ0fgZfv8nZVQ8jI1PVLERR08p0PIiz2yRKUyGo4YtuY/2zyLE2zZya
bG4mgdk6H+r+qpjyapNaUNAB03oK2ODJxig0Dmi/aD95MpoGf4GSyCKWmWHCxCQgQyHit3eVHuFP
qCRr4/hcXW3z64/0k6d4raqrlLPITEBGfvYUVwlZ4Ua8SLdmh8IJDtsS1PJAlcCOxn1csWlZYyT6
6MKY1jpvFDX4a20TpdZo/+YGPacjrdeQFoaJanLtZfzARescPSSwtJRu+zrfGp02bMlKTQJp0fel
oeJWUIlBWpDn6RnULWXWrpykY5GAYSKIDBZhhqDlklq/UzT+9MBIBkBEyOOuQat4O9QV1VikedNI
t7UzL14XjbfaUu9ZH+Q+Yxsu4KJ7GvrQn0KuoYilo0xBwbNm5FIDSSTEccZ3pZg+/Pra/WQQYjvP
qMfVA7sP1P3tYTU99JU5qqK7PLSL08J+1tT6bZjb43Epwr0ZOo1fZXbkTfokezo/5ZltZR4NQwlS
6TiVFxrtUl2Gnh61nWCtYH4tnHje1HMhkxRUfrvZ/hFg5V9iU96gVn6JYfk3BKywE3517X4ArNx9
hFnyx+45fy4+/o8//lf7+bloQbT8AWzlj/smabuPxR9fPv7h9UX88TV85eVlv8FXJP0dVD2aYGyn
0CoResB8/I2+IsFYgaTC9p+aCZS/FzDLd/yKZL0zdajrQFZweoG9MlknfOevSLr8jqgGgw2hQbeE
u/of4FfO1iOImmyDzE3KfixJVlPK2di4TGJKRBkfZGLI801rwYvO/QJjabFrCmUQD7T4qvJTlOkT
btJY0hqW/krPMitVrRjB/qsTfP1tUH5tMDsb2Gj7YDDkueBD41ZZq0lvHw6ygebMdjCa5gBckfHU
PWv3Ia1Eo3mmNpfJZ2lobSggpSEGdAvtYjjtbmoXTcr9hAj3Qgomc1HZszbO7+QrZwUUk86Fw/ab
KMWVu0RA5dnRRY7IHRagvVvSlUE2X4m+ZvHfWTE5XSx0JbQ2cOuxqYarIoVBx8jt+jot8snZwCNd
NVFRZMu/kdWcCSzQKayIA6RpFLbltUKwLvpeLepUWqAFiLBDUxh5OQeL3OvThUQyFV3kmkAvQg0a
U13YyPZkvdePjH76sM8UJ7FsTxnS0LQ9bZTmBbmlQzQlstm5Te+FklvvWZHm0+BnTZogzG4Go0dk
FCozMZov1/6/YJy5LwW/zglOb4aifzlg/TsOQytL/3/+9RT/MAzdl9lz/rF/M8Ks/+L7CEND6x14
NdYB5ByqBt2Xv0cYS30Hid9A2YCm/2Ws+AvwJNnveMY0ao8rgxwS0vrk/zXCOO/oRjIwsUWA7i6j
1/nr4L4/wt/4Wz8nPL2U9f9efhHRQVeIJT7tNyJG0FnoZzcnjoZ5MSv5TlVutPqqiPxwkxY3s3os
1eMY7TX5tooucE65Ie5/81SJoE03y0F33Oa9k3kLbijn0BfbsjpE3NDh5EZfEbiicrunNFD6rM6G
9NqaTjhR+9yP9CsRexMIYXO1YjvjNpqDSbuooZ1hBDQXOIUpew2XpzUNH+LmSU48UXn1Fl9VN9j3
kln5HSZKJT0YxXWS/CkpT2ZxNclQpAlavsrVqwKboYza3TYvlewx0qmBQS+a9d2MjjG6GyYXW7Rb
X7X1gUH8nw2S388oswyXnG7ND4Gdo6x2pR0L+a5NjA/GECU+rGvrSFDzn9bU08Fw6KtKm/E9ADjj
0tJIrE9HVEWv7sKfjdXrhXt7YdeGNf1MRFPMXufs66Jo7Upr9eUui9VHpVfsWyOSkyM1XyNJPxDd
+NGs9AdyYiSqWs1Wldccey2f7wg18tntPvz6eN7W8TkrbCG5vdYc9fV49LOtdVnaajRr9njXqI28
6avE2bSL/qHT5q1IzcMaJrFHs/edfvVfMGz9f7c8MjiF/3pceg97LmlfVkObvuuLt2ug9d/+5whl
vqPtoHKnnBHoJMSA6+C1LnbW5flfyx9Fe6eugV4vbINVLEpt4K/BiWXT2l5eGcI0M1h+KP9kdDrb
JDBcgsBfif5EN8IwYwPzdnSKRqtPEkXuHtI+pcjbaCI/TUViyZ4xTf12bae76RRFWbDM6kBVD6Of
rcbPBUPRR2pW3SmfNHHLfLhsW0trglen9CcP2XrTvn7GODwGZ7b+a+4dyhBO0uuZfWTLKTe22T3U
KfpdRGkHROTE/2Wi1ve/fqvzx/nlrVhUsohYm8DnfbBusEa2ykv3MEszXqqxiYJIjn+X8bhe1rNP
BJMOQi0FDVZzP5AURip+UkNV7nFAvr9VTEp/AgkIgaOyR5evpv/cozrsujC7V/LZPi21dJk1+bGJ
Q3TxSlTslT5bAtgXxp2wOeOS4mR+Os/ZxgpvM4vWccaKcZdGlYYmPA63tBgNiDGO/DtNy9sS1nrz
sLEELmVzA6/6Habe11dnDnWtmUUbP1qWFH+x+kK7HmNk6I5qFhszqRyK7sph0jHx9zrQ8CFfvGjO
ZF90Bn1q/C55KxoUEveGPqTBkEXJt4v636PTfwCffHV//7BquvsoyrMRiZ//zxFJeYfVkZwj1cQa
T1ftzZoJwAnxJcxqKC/ejkqAvTHQs01hA4Yj882oxACyrpnY7KEVw9n/D9ZM+lr7fPPYQw+n2Ad7
6CW1+rxTG9W9JIS9KOBjEooTDZoG5CnhUn2pkhB/WmcYrhQpERFsY5WXnq0sIT0tYJIrFEWuR2BX
VYH3xnKwFo6jWNw2N81rnaIRhDFZazMvymbV8lN1Lu/SRfqzGVqMLIU6lp9kbWF5BJOgHQPUFtIt
gqOFrD7CUYWr5sNcBb1sxF+EWYEYGQt2HfB+CDPeiC6vrhNNF5u6G4faG9Vh6oMqqWvpiSa7c5VM
EbQaQdzHPssHy3SjAltaPU/L9aur/ZOB84fRDGE7Mh/UdCiv0NmejesNVzZZ6ly5z+UkBH3RN54Q
+uD/+l1+GJ55FyS8wFNZJuONOtt45U3e9XWVKPei0NugiMtmM2ltv5HQWQXaIH4H+PrJjcFHQeK6
gl8Q6qzlhNcjTq+KAuC4Md+bcjUfo6IcnibNlrTNGDq16VY9I6WrKqmzrRm8uRkUaxRuq1V01KdS
D7SqC1NgdIX+WRRy9xzKxPi6lOJKy+usEZ1GNJf6nZ7A8/TUSp8fems20NtobL6DpKI0Xsxj0wY9
AubeY3rOSn9ZQ/LcrB+Xzosri2AExFLpVau0mC11rZpxXwJmkxz0OL6pV/iRQqu+NeNw+hPNNSEY
UttrH43EbL7qIkuB0um0ZVx9CHvxm1XrD1eMfRBKPJzOq8v7h93IiIa36ydzuu+i4mu4lMdI4tws
qrND85NsXm6P/x59/wMdJUMkdUwUAtyQYHqYG//1WhHvc1U9Nx3Vs2+04te72Z++1l8jtey8Q6u+
1oW+17v+Hqn5K8Zgys8aym8eQi71X/hi+d2af0JbCRUxpdaVg/d9/ajI7+h+qYzjrEDWHpf9TwZq
NttvR+rz02CvS4RXpRfMOaSn93q678Ux1lPXUp4Fo6SOd0PCuqrMJ1r96kimpjcvD3UEFC6gwJsa
gQ1NIjzkpRsjzebp04My21mfM54eeBTmbV0TxHNanC2FNz3fWct7kBqp9WWFZxTUqJPuc63fKPpF
GN0P4T6OfBK9YIAoxsckvrOzk9SfrOpQq8eWZBb7Qk+vh/aY8fUohccluWon8LcYkMKjQrdfTU6N
hIyHUvnSnawVAwvSI/tkFbsQZ4nzaCRXJVjMpnAxrTTQL1sHiwoe2PxS4HkZ9qayGcIj9A6zuAeP
mGmeWvtSulObfTx+VAewgyVOnrD10v5WzHexdr/Ieyl7ryx/Dtneii/Ddie6vcnANm4bXmfcmKzj
6Co4F6YSukv+6AADzLxucsvsapq3ZrLRjavYuVDGIM2PbbWb4oM2Xs7DNW7KNqSBBULmaZUN4XHH
865RKJDcUNtZuHiXD+Bmdjj11l/lZtHfx9NNn91XI6TO9Chw1hinRr+r27swv0zjHb7sFCqkHSTF
au3NFr9Lt7N5aKQd2D0VH6WyUattHX9L9vtH48jPi17rS/wn6/zfA1vOUMB4gHYfVhgQN4w1v1yo
PRRJ9/zlj7vuY/fc/nGZ8Aj/cdV3+ZwU0c/Q5j99+e+jhWW8w2rmoDKnVovOe103/cU6N98R24O/
ENOw8a0Z9H2wUO11s4ncCSA4Gtg3tXbGEVwIfJg1KY3kESry/2i4eLsqQdPLSLaC1pnBKXtRA347
Wqg9O8YhMaOnekAIOTSxcau06alql6NU18+16LZ1xkMyRXkHxyDyiSwLOrtuXLq/Y9AU2pdXw/BP
lklvdzDfDwjZJgknOGhkey2qvBq+xga16zwP0ZPIqnojRSbkrfVLBg/ClzJ4vaKX3//6Pc+aDmtX
YzU6wDIBMQ88eC0VvH7TVlMLkoET7X42CV9VmkCIkVDUOa7dronzoKkn3StqnNB1ET+aOFR/fQDc
f69W14Qpr8VyZgf0zsa6tT67CiIuek7pZN8uxuw6gMviGg2EDrnXlPbsDdibJdqJbvey/6dvzOID
ibwmr0Q7/nv7wZs2irExadqtakowKyzMOCRMQr0MhzunHTctwndDqXZ1qT/9+p2Z/d58aG5hLjAV
sjWkBWo/TdG3741M2CiIwRA3mZu52KTdy8s/93vhWV60Hdzwwjg5gXHqdrZv7s19ApGnOULlOUkB
xD3f8ZwAUBTfX3+u2jW7Yte5182u47dOoO7V686FQMgPfh68z9emD97hqTk6ge5b/HX6aXyakScv
2wmQrnEZ7atAOS2n6MJ5mG5wgKTufK3uB1fykAh5g2sFTfD5mhf9/Lnjt5PX+5wnL/FvDL/3YJFs
QjgqEEYDzcUfHzS+vJW3ZSBvh02zEV/TPdYZf/ScnbMz/HRb7sB0YpFevsgnZT/fTlfTlXSEix1Y
F+qltJO3YCFgseAt5dUUYMPr69uBsZc2muvslmv9pO3XV+rd0Pu6O5Yu+CfP8tcfc/x6Vx/bXe7d
CRdxpAcwdouXcw8XaOvct7vR/R1N/aW6+mqL+O16YlIlTnGVTpwvPBKswSFxvvnNxr+6hzl9rL1y
G90MnxLUqp0b21gGAmyogIl3UYC3MFBcDGCbZUdQ7pYfDVhmb563p8NMqbrx7mZ33EU+u0iXbwRp
kPnsAb2cU16s/1/Oije6NzEzowtrsnhwyBSCgexK/riT/GhTeOu/3e1+fePqZwus9XMSK0DGCa1y
BuHz9kGli5HdoiZuptyJ0OGO9mEa6hSNY7EdExzE5ZyuLDX7Uyd39cW3L5AY4l7E+5c/EdbzVERD
u60Fdld4cD3z9zx4ylQBfx6I2aSsVMv7UBm9Rp3Kw8sXBWV2rKJBsnqeUIw2pttYDA08RjpWvPEq
LFL5EPLgHVgEfv9SlCZ2gTCy/L+/9/JzeK7t34xia73j1TD28kTTKV1rGNiraS2vk82rsTtciimd
oTXdACw9SLp0oRfxbdrFF7Z4lrruTgkNH6/tSZOUS9VY6BbYm1UAETnB0taeCjtO/hLFEPf18d5K
i49l6dzUVgLtxzn2onvf0xAJ2zF3i0+JPj4hNtiVSEPJ3wVP0J+c0twmyiO1BzugzneNI3RbVxOM
iCXemkRAAK26mLqMbEDoKnoYlPEVGdwwTKogxMNYWnjyzYEMeDSJ8Mp0vTumrDK1nFVind9qRXE3
giAegaj/+qY6m4FeTp2tcOLIkabzja7q7akTqd07JAjHN3LGVNOl1uBikwc8/VXu4EMl3VYxrhEF
b6bIGf7hm3PJuGJMgStnzGE2OJt+psZqjapTQjDZhEKEdYJCGUuSOzFrUE0JH5TpJi7y/rbRMYBy
cL+5cc7um3V5xhxIBgJrNIoX50+UMTZ2O6FwvEpb9TkTrOLxQeG6iOAYRa3hph0AksUhrcJJW2X7
m1P/9t2JnKVoCj92xTLQpmGh+PbUV3pPZEBvgItSMmAUenSbCjs7Kj3CYTmU8g0gXsjTRnlZVuU+
WZL+MjMgRyrsrxD74FooPur6UvhRt+QgzKvPhHq298Jqfleq/vmR0vQHL0W3/zxdr7DlpMxZR9z3
SvKE4w5fpAzSO9GsI0KRpz4zECsiksuX/Hctvhclwd+jO8oCBJoEpFKh1NbUyfO6vzKKxlZJj7jJ
i97PxzEMqmHZb5A4VCh+GpzFJCnpe5Et0N2TGO6WhVmdm4aa0Co5r3vnwioZ+cmZOA668sGei/Gm
G9Vm2zSAP17+aJYw3A0dZE4xI7/qZKo9Ef0PzZCv7FpPb6yuCh/07rSIcb5Io4NjxcNdqcQNZR7g
8alO0m08GanXjsVwWIpC9rFfd7dWFJ5kczB8GnIPL/fP/4Ot0Oud0K8Tof4NN01glV49Rz9Us+//
z/9usmR+fl02efkn3zY++iozosNPPBGlyG+7m2/7HtV4h/yNtS6+ZvB+L1l23/c9uvpOQa7Hvgel
DVPEOvN+L5JoxipbojJOYtHafSIw8x9Us9+W3NZRjvSjFS7IJE6x6Jz4gMeopRGs6V5WpU99PF6Q
CH4UODXENH58dVZ+sp0hvOrNpPjtzajbr5+HCjq94LfDS9a3alfUBrrcUhLLnUgrpTq0hcJCpe+Q
tALznFTlklp0+rVZmsLeihi3WqCQRLKTWwHHA0EdRgBb6UPcDiiQjH0WRWl7rdaGDTCeWLp4YyxZ
Ie3rVpjTUa3Drt6Z1mhdaklel1dZ3KkXRpt00amI02T2R6eZ6mNszFFNlUElfGIQdjT7arcYLXAg
WUB4S5slyGqVkW1qyLj0R0OdiCcJDS3bdn0HGKgzLUosZMxph74SdQY7hk3STmduhW+Kw2qOel6p
m0iY8cxKVE9OZps1tRKK+F7dWvTamiHmVKR9q12nZYQQospGA8Rlw4BPHT7qqdnnQ7RxykVW/EFO
ZQZjW46ly3Ga5D14+LL3m24cE+wfJL/U28IsFXExVAkLIz/vEflCxTbDbq86RRp6Yu5B6o9V0tO4
bBWn2cYLrgBXGSV58tqIi4hvKnUs12j76BGn01Lsl3LQ36fwXqgBR9KnCKqUokg31WCYPnZ2hNii
m72sxaQxJqHiqu2KGdQlgKjj+koZ6UiVxDsONhFbYx/oEhkWudKCzYoxd5kd25jKuo3MuPKVsHt0
EPNy4swYPKuKlcm6Bx10W6nJpT6zpDPU7Aupk0g8+myAiZhiS1jSDXc8DhXb2DsCUGUSAV1rF1ap
GW9NVFN9SEx4UTP6kmFSN5QaMnzX3bYUtfAkI/FSS7oapnE3DAss2lHfUaVqoOSNN1OdHhdZJH6c
SptWwMJqp8Lvkyn0sW3ZUF9g/gu2NHL7jDQZbIE8zO60FtAWoV6qk3GrF/jtZjX6GLfqYSbhobLz
ys9aE8/BEoqtUrQbvTau7SH306mv/FSRTngQ0OrifVOiU7ZQ18oV9bBgpAttWK2y1SIvSRsm4XSn
0Rz2p2LeWuO8W+biSll496o0L0pzuDbokbMC86K4ae7RvN5pPUCMYj7N6/JO9OGD1g1HGaCPpKdL
0DvY59ol3C9amu7tHDW4aiX+ghzQlc1lPSZg3t1IflU3u+RGPghHv8oz6F+RNdlu0S0YlmA6uXom
CuwK2PvyIn6vN/B7Jae/Gmya2lZHjsW61HRiPDqS80WRnNKNnAnEWZ1uY6N9bicky3JI+M04x3cs
3vwmh9S5QKmqcPxUirg31wqNUTvHUV0uiiW5LhGeuJrCtnWRT1MIDlPMBhkWcoZFp0hxWFUlTEoN
PzOlmEe1ctAq2hQxnaXdQrB0DbP7wIFegPVn29bJnx0pQ9Adl9dLEn8lpPOuR53nKs6wbWrzyDT/
wdSmXafBndML6rSJ0X6KG3wa8Rz2GyytujeXoeTPjXYpOerRmvnQS7UgsKIpEsRZml52FakKM7gi
rSr1rVNV14vUqjTj6y/9mEluk5LrM0CR7yVwQlpsPSMl24gSZvicRbeVQphsPJljgJ5zcfWasIy+
acg2L5YLPSIFRKgEC2la9nWYNYpdtfOJtiIgD4nPGl5mJFTuQ2fAZlEYXpNXzyU5eG6kShaub2Nj
6GSHTKnkDiKZ3MZ2/DyBUdpa6tWwaHynS45tLFfbRDI3Gmsgb7YA6Y1i2Czp4qGPOsSzto/C7Ei0
aeFmTkfiXnjTZpgglppHVbXETRqmuMETY/QGI++8TDMeI1vJ+LthDQfTbVzW+uyLybwLS+sa3659
HaLqDbqqgP9XWve60ji7GIm/JU2PbT2iIYvqHe3QwB7r/bzwblpjzp6aEVYixcpymzFNuwus5N6m
up9khMhFk4Ci3BVf57x4LE3rSzHOWxhIRBTJsQaYoNc8LYwln1EDv7DiVys7W3cm0sSyvguimrwZ
/nght7UBi31IaQNLh8meOVLyNFsvqjP5MSYcaAe9cRNGVaBraxBdGt7kVnQyRfO5NrjRywEtWxID
CbXrQLRgUC0b/6I8Q5SRSVppR8s1R5LTGgO+tdpGpxbf1Eykd2BitQqYJIoTN30JAXFslMspX/AW
jq10JWsCY2WPfVfL09qlJcm1HbJNbrYHy5HIjgkReKTOcCxrLG9IyzwkvF+1MWNoULKMeTFS8yCx
FXK7FxkHYyEd6rSQj4YNvzXRw2zHjjXG1pbcRHnzBMXyshTKfacJbmuyFhucQaO3LNb7wqm15zYV
0qlg6e8uY35p5eVlEaOSKzUgfbkxk0ZXf3IIK6Mlrj/PIpd9w6yviHCbb7J6zrcTVC8mv0+LRdpT
xRDtiJrwAknehbAFQBcDau0LgFYFEQTNWO4Lk+Cg0Ao/zVO0G2vj61BycdWhsnepHhOUKtLxqJgE
bGfoPZkiC3EfYQeA96nrSBtzjRPFRSrk6aGwUpyKQxxQN5zc3KxuVWPWfD1RLsECfKVN3G6cviIL
cdZOScZDJfS294yEUCppAQ6YFAbTbNNf9U4bYXcnHM6PRIGZmqpIVbX2qUkz1gtO/4gjr/DMzKIQ
EBuSW4hwJru3OvaR0+xlFq5gVRPCdVrKXJEsE4uSPhVd0e8r2WDjUTmBXC5/RpW4kRinQvxO7tg4
DUkCpLBpSaZfyBq8H3XqAZLr4ADoHu+WODvYZXJjlM2lbRV3hp1ogTLjq2ECHAMjVvXbBYqeqwmk
yNEiY2kzlydj6uENDPo2LHOSGTU5IbaRwC+07P1N3VbpUVely6qtHB9p1VPEE+EmCnh60oNnhnXT
CpxRSF8oOnzuJ/ykypTcGkmXceFY8ji2pDwint0Uo5Fs9YoginIxn5YCyBs7OmvTxYR0KILLXktY
XbSmI3MOmmVBDngwyOE+67TApjSlq/0Vnc+Pow6LnZHmwhxg/JthvunzCEux4Zx6MfOczFhnso5Z
Qqze9smy3C6j16cvR+o0hVsWw5dSzgNHUwj3NIgjcbKPZqYREeJcpV1yXw26r8j5ZROj74iq/HPm
1K4URmyeS1P2k0WGJWlcQw676RaxnVX9w8TOOrRYYrCQYxi0a9udcvljZydY+nvjkU9b4qgGoDuq
D7KFoiOxxqNolHsi0W+FKjcHvTfJC8hHye+bKLkSAjD+5DSDV7b1U5VKE3SOUD2VHMy0T5vVca9X
c95v7Waq4hv0B4LpxZZAWA0kBT4no4rbNo5rrOLZnIvbSFaziTwKc1S8JDNwFTf4Go9VImRzKykY
Adwy1Sxrt9KIio9Zg813TPuSNuSMP3DwsMVpl22vyywJgU8D3Gt5EXKfivZKbjR8vr/em7wtwH8r
9sgUbNmi4bXgz293JlGhcvryWPZKQSvGTQdA7ogv5otiiAnQmJOZ2NLUCNtvzUO2uz8XYJ8p7tY3
JspmLbZwA1J30Vax0as6YdV0Q0/5ErWGUkoJGyBJp0KQ4pX3ctvOqJ/Xa6ILWRSK6hG4xHUvWDzK
nGcHvoNsZXeQ94atVOdE7oUq1FFdKWTXEl1EhF5n5+CNpRKzeLoYx1hmuhZaZqWutMZhuHJDsadv
SkDakTRMv9H5/HhW2dmuRBkZvB1UqbNiWg29y0JI1HudaPLH1nDyx0HOd5JQmYXpMlkfzDqz5eDX
1/LMCfJyMYkRJs0FkwpyY+2shZVJS6dFMkBpMx3yxNeLSnvQakVvN800idBt1AGeYYkGKXeFmNhl
TBBHySYxLTDhTu1Iv7m71n3t3wWjb3cX6n+L3Y8DvfLcWExR1xgkhM9ez918pBpkH6eslehap8m1
VFXSZV1a4QDjlvr9r0/GD/v7l6IDLT3016sn6ayzhJ2ZairCIojFY/RpiOyK4aJYGqr1KiJMr7EW
83euQ6ojbz4uxD8D6zC4Fqiuq87j7T09qlRRrVCP/D5fDsLaFWFPDt2HX3+wlyN/fVLp1lGpxCeM
hUKFXXr25BijBnvJKgk9unM2ub/sr4Tpb1v305/DodiUH3RXuWHSUGqAg55n7xj0N78+BKSkb8uQ
K5Rp1Sav7g6LMRhr1NuPiuI4Ca0ICHgX10eEWvdxyPKryrD/EicSAmsYG8jAxmGKs6tKEHhEUd0T
dtLu5rxaXJZ567yMGKXuGOZKJIGHyYq/mlK/D6MemJXoUhZQpZbdqM0C+gHgEGtWwFcV8U4UAqut
bkJocWJvwTHcUjQwEA1SGz1YiXldkaNiKg0I9vLUNeoOCWBLI7XZl7VWwiPuvLAQs4uzgvla0xLk
1HJxYZuZGizStK7Yx+teCz808kozFHfEt39eNAGxHWsuu5hTbo7vG2M6GDln2ZiH92E/PqlEEslD
9T7U1EOqFUeJ0dWHahtYFftLXK971HfkeUrOfTQCnYi4RqG8yRJzW+rTXlbqK2fANNHa9udUlTZL
1xDTE1GVwgLNMgTmkhKLU6WbmzkZkXYDfwUDYRL14Djyn2NY3/1fjs6ruVkkC8O/iCpyuBXKsi05
23ND+UukJjbdQP/6fbQ3U7VbM7aMoDnnjcUU/pRD9jDX+XGdvZeyS1LMneSOhPK7Id+19cZPrspb
pzHVQ77vSf87QNmcGyv4YkJ7lFb+VDTrdnX5l62cQItefWpYyrpy2g0L2j73rUNQWL9r3q+uQ6mR
3+u/nd+9cU4TizAZOLCZPFjAaZ5O+jGz9zbOPeLhSRWhoLIuo5fCc7/u3TWzaj4I/D2rBr9KaNd4
cBdJHRgtLX2IFaY+daO71X3y3S7BCT/5heLCJ3etPue8vM/Gx1ojLM30Dy3OeqO87sUr51dBf/XQ
eDtbOv9ZYXSMSfGqHb5Y1M7Exoi3InfOjT+I7aSpJvTv6dpeTH9mblp2mar9DktroeoICCJkTEsj
u3hloHyfJ5oiQeSGVJBXnOKidJ6VBbwwT9fJa99ytc77YVhoSstG8Ru9arQfbechq7qDccnIII+j
s+d715TdbDOrfPBNdF4SoiSyhu8Y7xO2aUALUxB9OJJh1NbToRfmYSVULFWefKZQeXpqF4vJd6Kv
MqZKYDBXa5Dc8mtDLHfhn6uwv7CenhPDc6bWqNr3CXS2o010UKPwqM1wy2PR1Ou17voHXdWHLFMk
V/iVJkpoJvxEF/sIaQjxMmY9+aP17oOOnXxUwM+gNP8qDP73vflzEhPB6VOUGrx6qd0gllI8bbuy
K7+nZHoLG0IwljVcqHCI9nZkDpwHE+xSF2wKDo226R6sFtYtq69c123bdXJT4NtIQ7NAga1kygzd
EtKTxdxnu2iohnXc+aJ8jGR2FJ1xP5DqVvxE9Zb0vOEGYqybQHefMaKplNq59mGcE8oIGBM3QU+w
k5hmylUQXV7kMvzL3ODcKmqkWotW9sExtMOO/mNSJC+zVJ+WnMn5GdOcUDj0ztRMRETWgm1KFF+Z
/+WP9nC2huJoYiKcPKIq3SZ57KsVAjJ+Q8WzE1hHtjAfFg1b9gYO4goR8RQs+besSXN3hgPs7tFp
AmR1TNIwcaSP+5+mW5/Q6l+zJNi73CljV/50/XQWo7VzLUVaJF0Vw7LvYweypL6qtfzVtM6u6Oxj
Kci/J0t5jM1FrrRZOULsbTJ4htj5VubHKZxPZfrqnFSTPx78RljFpxxtfZjmiJB1j/WAZMytbJW1
62bqB/mDcz4c6c20mx6cJvwbWnNCXFFChIlw1gg5UGlOWdB6kmSr3vqJWrfC8prP9I5V5IhGZfCi
5oomrpyLnnA25m5/cSzdPg9T2T/ZVrkc1sTQkyHrD+S6kpt/rT9geOZNLxdKTl23esNZMdwAkf9M
Fl3C2sqAUZxtMFv/LEVdXhbrhQJUr6RExtQZfSjjdIt6ihOdxbP/LQaQ5FxMhDNVmQCIW+hJ7Go2
hbhOQBkC6lNzipYRpZvHvrTfA1c7L7ZNfPqmKaN3VVok6khfpkLM7q2tHJGkLn8kqTkd46wXTXdn
8nCuqn59tDI7KjcipwqjjVaXgqzpOoOnHAYhSZgsLwjj/ZSIe6oFYoPKMWO7WufwsdR62OGSfYjn
+AZFRg8269EWEQ1J3xnv91xV5zZ3MKpEnQP6wWhb1OPHJL2vYaEBgwgQesoi6aZjOFhnLx6eIFif
Vz3RXd1iM4yiqfvtrtMfr5lmivVCHIuDBRrcDBkIl1Nm03dio+tcolZYv0RBkCGheYCg2lBOQhTH
tz33/VmXPu7FImY9f2kcUwJ1NKK8glWRugXrsEdyTbRvNfiOJqukDYAW62Iwl9WfKm8rzaq6LTGt
4sMts+vI0oDeCcUAXZZ94jRbKWKk/LrNqALMM3/5D8vvb5VT4HFMotl5mpJG7Ze4aIlKpGMstwAs
tpUmx31f2oskV7zui0fwk3Aj+OfGEOa19jPF3Vl2l3/OfSd3PMsoULQBRBWxS2CRkeorH8Tw1Cga
17ZDbElsCVQaoViPf0nVRLtai/5l6ZvslJfVQ5AxzHj28hQXurROOvCwGjB3Jy+a+eJtsvIRDYcw
RL5NJYIntXIj09G2gFtt4z6r8WhaKEHGZe/L4rbqhRoYq/vQINtLTGB6bCggdO223FWglCmGBzo6
LFq7S2v+LILxxUlUlxYzB2Cp5/B5GBqRSh0lX9ZUeABcZeb/a0Fa30wz+utu9UzqL9W1cdEKVdHO
7wd7R0wlP3GIPwgUpimJ2zGNxhYf6rhUx8Rt0akiqBavjCJiEw0mRkUbiHsqZfFur2pd35LOz/Um
1vkJOnl5nAlt+2xVQWqxb2d7l0SbHdUoMDSkp28Dj9ia2M2WG0rC4FCbZD76iaqnY+Cv3oH1YaiA
AzUHuuPTMuTxPB81saO7bAIjXXL9QLrN/AUvFm4Xo17hEs1lnCwgCNT94CN1Er9x7l/HaB7OCC5J
JesY8NKxHmZ/z4hNSXgH3ufZlzrof7g030uRPFXKJePLnEZDP7pZDhTKRtshmqv9oOqcriFnjI4l
7OZfHRQtamdDKgt5wfeIH+omCQg4YMxX97enNv7ec7W4LC6HaGvRPWdgxC5wRPR9SJwPZaW7rT/D
pWM/fM5qsvAtI8J0iIL+1kXrIc5K6kMDAs1M46ASJrWsFP0JbsQmTFB0F1wOjzwhdIA5Cu/ZMJOg
P9Y/vP2bo7LnHSrGGPdN/TPlfDlTIoLt4M432fTbInbu1EC0yWf1Nw+Dl9C1JKvLeHbb6mF2Z3r0
fHUjAOH3UCWEZlVqs4LNbHVAPg90zArH5Byr4Z7OD/Rr1dyAVj4/2i2uj2pOzpUFmGwV0+MQx7e8
tki7kfXR18m9C20hGKzUuyWH0oPU4G1Y0grTlkQvK2PeYyd7H0RNBaCi9WBs5zdByOLOCzreu61o
kY8lzBB3WcdGSuX+NzOE1Zv7ROnNtGF3YQ5BWJXoVPvBN1zrJChvaoZzJZ6BmJceJVEdxLeRNp3H
SFn+wdKB/QVcOVE2QrluS+tK7yZiNw3MrxQB5KzQAwoICIFloJptDKITV6HdJP6wprKNjhgkTUoH
mP17HItCk3KcTH/KSoqDBVxxnWiYFcJfnuo29l5tqkA2wxLfKKNo9kHjt/+Fs3zUC2W+a1IcZs8y
z2Ru4yEP6vchqT6mgMC+IKsUmKl/jTIbs54zzGjb13M+gv/m8/gf9ky5a+yJLsoljuS1U6v+19YD
eZF6+a4qHZ2rmN5Vaeuvts5YFkxNtmnOc5TZw3oMwAP2w7iiBZKMrDTEllvpltTqZB2WKo8igkbn
tzVLoDWs6KmzO/FH9s3yTKwRZaI0YHn/Rxuy7mSC4VBz5jFlQ0M3076trA/TRs+dHrncPYF2inz4
u30A+zbuMad/KaVJW1pVpb3g/8myYiJ5XqGnu0tTBytLmObuQ0m+hqdC6KrcBrz1ypQqzfzV80i0
W/1g/gj11PaHHBxe3XTYdeQiTa1Fk4/IKPtinFcrWGFI1C5IOgc9hCkvS3fOnpyZ3glN9mqMgN94
5TM8Jq4IeQ3NcF1ovarJ7MRjQSZf4x7szlP7MYJSGWXyb6zjXm2I8vn0Z0py5oVCnKawL+NC1fHq
lH1adb2VkgVKvElFwYaLMW5TkOzW53NzyCerPIbwRRwtPxot9qa2XXImfQRJ3Rlk6TdUhr/jQNyV
eUQ4aMj7egac3IRRj1p1HmgBX8Ybmt+LktwBna5eRUtGD7RnE7tmk3RUoo4BUfs9fFqUj0/D5I63
xU8uSTTWL74gAsmlV3LMInHSw3wTYS7vnfFPA1QEkYz1osgnsD/LdeKUzL3Tom0XO157jzR0fwbh
vgdWFrzAvDNQ+dP8HTlYrqKSKuOprXO+5eaTvniseuv03VGvsoGg8E9Ur7xZa9I9k4vMoI+1fjcH
9CNNa5vteXxOgaQttHRz+ksqIIEwQ6BthwtKPVCxp4jDndKn4svuGBcT3UIVBdWDt2bNTgXM2LN6
5MVHzGRAgUvYZuHFDe/dvpDiqK7d51wmL5nFZR+if6PryDSqkudoCfNdOQTMQp2iVthiRQ/ap6Rd
3YOIp3onbNI12+lWmORyr1g/lcw2xJawEFVebs6iL0mD1DnhDSUnRThOyV+vtG4Nk7gywZgGTvvj
SZIzm2q81R3YgI4+Jl7BrBTeaYSSPgnpnZ0Wesnx8piHd/wYVrffTHA3L35c3Wp4pkedNzEg8twR
nUK7raWCQ16THjzfg7tSlZjoMswjeHfRn9eQFyQOYMNbeZWpHFtxzJW7HjOdv8JuWBt/AodnCNln
fTjhEqoswj6Dk7J080WsBg2LVafTlYT+0m+zLWboZ9nTNTnZ+nUaRrQVuXwSQsZvOiCokjxzGqqc
piQdjt6haja4LH35sUhablWswnNSF+xUciXoJ9BBWrTZ0e3KXyjrlj/d7HcoEYPkvNTmlz268Tnp
Vjpaqu9h8IGBov678cabsft2N+Wo5qOG0ud6Ro6LkeAN1c1fYuuKjeGM3RG7h7evJic9npx0gSOX
xRzt4gpFw4IQ1fTluZCDu3GX/CbKFgE1hUnBZFl7Uh6eonXR6R15cH39ShTzlStUbnXYHBetjnTl
upsiCC9E268Yqoaa+DGsmJ57rXTWMWH3yRWg9j97NePG+PH7qpx/8I0Ev3bdyXb9W+FoGjrr8kuA
Ax7YfykoVuMAG0b1+RK44WGexW3NK1gXYeJj0hS8p0qIUM8efvUS1HyaIMwZ9Z+k799Aqoe07WvS
P3rk4KRtbwIr+BVEFb8i8ouTCSnWGHpyiDUh+EiGxNZR9oVO+UMtCrUpmADpBHTaP0K07mHiP9Fh
9aVcHs58jh46HtVH0S8Eb4C1DzFbu5KUti0+n8SUy7Zw+/dhsN/XJLrlRKIvZefxQdxlm907xnHm
vzkIbVXPA23Z4hna+79gYhZKgurSewvhuN6AzEKVF2eZFpqCaoqYhsbFsrY416Cv/+Q+T04ZWDT/
eT13DyNiM5CVMJUeILNOls063tecOLDSdSajnAN5txreKOuYTFuf/4+Q+fWBCMD3YhCvBgFyOlTW
m9Tis/MLyiFRoeIyPtqruC19+8Xwe0oGNlx2D+DEkbLkFT0H90iybAdPNSkwGhzHZO2CoX/V8/gu
VmAeSw7PVUkbU9ePl2qg9cGmeLjS4zETRPwWtqKE3LlQ7fUYkztLZhzhlzL48NEYpaNVNGllN5+t
HYC0imtlivfIh77qS5IVOzqbM/Hjx8t7VdmHMEGUVXrNVziK6sMmEpW4QHtfcGEeYAskkF5DNB9v
7U0+VQ+LwiXoADPyjeMgtAP/97DQvFlM1d6biJ5REb9XfwUMqLKqWTEa2nryusNYF9Kg7fpgaCBK
S0Dqo76GORoIhTU3oV6KoedHj91xtWgel1Xf7WeRaP4n4GxHGI/ui4+hMH95uP2L31HFAQtFN1lG
lrXsMhCy+BmH9mvEnZs4cM1z5Oh9rKejo6pruDBRWsGYbYLFYg+EU2D+gs9nsd8XY3ljMSzZiIzH
xBLfVr8ZgJhEt4cx3TVTWH8llTtvBo+Gw5kjqFhg4ePR8nZeSJr2asXcTm31I3L5gHhPH1hz972L
HqJpCfdtF30bQgqthAyegBBeZvKohwQtn/BrigDy7dQmWxM2e7GA73WES26rBIgOTyijc5gcO1Ez
PPrj+F+wjL9JIg0ObFiGU5G0Gt/kQDLCczN3W7TBdJ45ireut9SM+vYtZvXGskO1j5Vl1zUQD6ut
H6C8HvMBeMob70nRNvaiKFjf52Ued55QGKzsGp7MO9hhdkbTV1EbxIuwcxjoMwo97SYungqjE8R5
4U+snJVXB7+2yfpsF6v5mZw5dzNFyLACQUwteoVzncwfdpe/dZKlNRmah9BGdl/a9Zu/+hk3RHsU
TThS0ZgFKewrsOj8mNvDUz/HT33mXeyOhsFClJR+G/17khwBhRKvRWsfhA8PaHTMwDTo0+yb81BL
ZqgCDlhnkn6zjiBr09kfk39PmkauTF9iOaXzOgCVEyOn5zLaWHGNOaRnk0Fm6LEF55sFhMa+p7ZZ
aE1QgTy7plt2Agbp0fba13WYA16WeXzMHRYCSgINl8oNdlm8fFhWiwVz+UlKAglcmS1XG+U8ryta
M33vlieFv1lla79In9cducGldV6X7I8eUUC4g2l+LY1jPSJsFqmyk51DrSq6PA8UtF1fnMyAZSfq
0o1JiGKp61MyQ5NL0Qnv0PZWn84jvtnKBiPLAsDHksNmjdSbzMAThFAWYkI8oNZ4j15w+mvGLbvx
yzDcrjLSzJ3UwGxlYfUfyGXlW5h18rYKO7vNltPt+rHFMZGF6Cgcp1Yew5aaN9Sl1MUlt3ljcnwe
JlBRlnNNfSjmV5RZWTf8CkLlpx6k34NXJMl+7DzK0sfANNtIj+PDOhYv5UJN1dD4P6KK16M2cXZk
7mPXt7/aJfstrS48DUHwbgZUp8iyho0Tiz91k5cp0Q7Opg7nb1Mj/zBFeKsXe92SRvOBtuGzTEK9
qZgiEDXdn5u+LzGYNH+anJpfRw3XPmQi8QzckEcw6sGxlmg7yQU8cHX/EznlmIRyYfedpiPtSy8j
1sCTDdO5Cz33b1I7VapdhzW7EBdLGw7xGO2VjVwEt/XwOVD2C9GP9SuPKTXD1tJb+bvPIr9HhEh9
vWl30IWEkzuM7cpdKoxAd50L4Bg9jZsmizxWCeuxNWLem1CziWoEMiJxTk3BN1VHnJBeRZI4sA6a
PYa6EYPnVtmkqrdR8EsV2ZPvzznNeSXOn3jAR+dM/SNRIjMXZh03Mii4Zs65j4fiyQIL23r5CMxN
NBcazbqt3TQKRl4QRASmFEJSOuX0w3WYWxoOAsL0ZyGsastnE/V+NIMEdM2pjAxDHFCpMzlucwh0
2bS7USJW3jjjnU0K2c0bZp4gPMsgctLcGZB+3WHswpGsrTVOQ7d/ak1DBEQWdjszjCj5BOTHFHq3
oYe24tQ56Tba9wVTuKczs09IZUzI5afV1+sZhBxgFWKJseyxFW6VtdJnNp/hID+1Ff5qegqb+XYG
unmTd3egTz1OXi0gdJG/A0JcE4XjYEVtu1VrMhw56GmhpvZsuVcAGspEUrfwu/sfUxPpTw54CjlG
aKux3I3AzjRhc1vy5jugvAM8HMwpEPi2/Wgjyojidms6NQapGsWjqL7vvvLkbfRYVmrjfluz/kjm
9lGHbBYhuxKoxaqydOV6TWii8s+s0F96Nuxy4O9LE9t7xyTvkSdfZ+7bqFfrFvwdCDfZLS1PZ8FM
mcv/mkLbcF2tv8vmqN1OCAkrP6bsPes+UKzsJt2e1ip7VNr+vXjuy7g4D72XueAMuNaTdcpT4emn
FpFREpnt7Htk74+EmHf1i2jkuKsnpJZ84n/IZ5/sqpAHkennep7dtA1JGDLNQoekL3ZD4h1zE1+y
EYVaUDGi1bX+8RrDaaQxoS7tKRs8WDfivoNe37ziv8YbihSA5my1yS4mWJNP9gnp/JbJv/PK1svi
VNB454+/82ri1ZW4a2qVxbGL/K+5K166iApKOyeQemguOQiqdOWZrfKolvE/x5hdJ82uNwocaYJ5
jYkOriicm6bHOsS2HxXXBXiAu+bE3nII+vK/yEgM9ghKTmKJjlPgINVcToWDBYYY0kNSRK9mQfwk
3e4yZWu7H9BgsUIatBll9Vdk+b8+aP5Zg7llgX9lKP+sS3Fx+vyOZXsfuS0QmEa0HqW5z+huLJQr
Ue3MD4T+IOUNmPh8d36vmvWZIWzauAVW/2K9EAm69QegTjvqunBfzSHR/vfkkbS2zZXuL/XoTCsY
W6P19+CGbAVKDSTl9dkrZxQUdT2Xdbpi4av7EXp+crgH6Yfc+pUF1r/Q7tdakRI7YU3hPync/D3J
x3xfm+Fe5zPdC7bsZj5lNDmYgA4/d23f3dIYhLMOWjk431EhjpjtqN96TaW3LdY4UhSK9qDD3t7e
V/gypm4uy6LfWT4Pr10LSkoNQkjxuAhmUCcnUjttgh3mAf7cimCtkNamadQkTQdBVLYpEpkljXJQ
GTH3+uD59n+gpXTcM8ETm71eTeRxRPS2c2Cw+y1FlFxjr/8yPpSOTZ3JVJDQwGtUok+Lq709KYpy
ffulzN1g663hg0FrgBRit0L9TH6E4rof+9dyoGA9LxqePH8mrwIxtNdbf9y+jLdtmMHWS7RqCyG2
T0XvhMwjyQGh9MFeDEXarinQ1Qa/RzamJ537b1FWPGcRk9xofoNkBjunG6yd8YuIvzgH/bvvQF6U
/1EI22ksivLTWrjXsMo/otU/iaR/lX1wnntFkXJ3Pybt5qclj1JxTpvS9SBRoVjGXNXnZuy/WMXX
/bJIkABw2YNXKetXZTjHk9Yd9v3gxSCWg1WipQsbuUFIDdgXy2dfrPz6fGovc10chW3VW5iqB9wP
A81F/cHqkNiS61ofiwmLScc2mKoq/qKQ/d2E/dVeI/pV6FVsG7XAPtKSEnQLBZJBtIsMDKxfESDe
z/W4DVxWDJM8MyFsoVYUnl/vlSBcJNPkwuZW+5m38jflDMxrHdxg9NAYquFzbGEOtTjCn26qU+4u
EhFWBjrThOGNDvJO4VAVjps4gOtkEL1UPTYPL18j4iIbXuf+eDbWvCtMu3embNlNLpwvlcVmLwd1
WmOv2fGdn6t1GE5jB0JeZdbTqCu8sN5nQ0DfVlqJvS9lfjOe0o/WWn2P5fTezdF6mmScAUhUeVoo
UgD6YHqJ6nafiKIjhq7Ab97WPCW2vx/7OtqRkESiZ+3zOs0QHCg9XGxHfaE05zbjx3SbjD9vGzti
TGefuK02q6JLNVn7XpGHhG41e3XiSN2NNl+oaRSJOeJWCWc/12GGrMdf/tjK+lyl4hMr/H0OPMtm
zTwieceyOHA1Rprk4+pr8e2/xehNrz4FG2nUSg5k+jHg5JGHrAvDfcv1tfvmElRsVV5jJelam1tZ
5AQP4AagGFwGvGngr9MR8X5aFBSkccS9z2PxENwDwlrJ4N3FH6TTKXgy9tU6qaHRB96KAxAGpNOq
tuCdJ9EVLmovGkQsE57WkillsZs31t7nugmbbZkI9yBXCLuoDSxy9LkDqnSkmIDtnnC+EeS3J5af
QASff1H5dO0V/E35he/eJPuyj5A0U8ps2m9HwADibXTWFU9jlAOs0pkQXERxB7psVauth9gdY1Dd
jO7VFXZQP65hxy9pzYJrxsopreoHZZdviws2uVtqXChniP4k2jlBS/mHJlWEx8WDHq9xQhVbhqD1
J3Ij4q+mjmKEnROyMO0oDKu4D9ZQ7Uyck0aja6v5qxUTjTX0HNrDxA99KINolbsoYKTDbFPzKMqE
4YINqqr+huVStR/twvON7QJZ0ZYqYKX+NkLyqiduLDiujm/GzxGkVcAFfoCLct1zNd3/mU9oLltv
rVegZ1qOiaRxLO+4NInVpcB+f3zluRA4FfN4J2F+M901zcNSxHo8wwmhMHLyNfnOiY2W+yXUhh+K
zP3X4EzV+pvsNh3/XtCdfBRUGJU7n2eAj0UQ09HkjKYvenY6f+uapn70HB2tJOaK7rDgslgfbZUI
fxszpLeHcM69YYcYGBsIQizUGjFbEklFIwYeAi/0dHCzSI17qpjj6sg7E5d5b+w529djuEY3El+T
5FIbO1bfzHpll0qknV2aieZumU7i2fqqZNnbG7K/WVuLegptcIYC/M2SpvOYmaGDaXwI8T0gGasR
a/QZMxld38QDC9T8GN2dNz/KknKHt8MxhDVS90oBlVTlYx8S8HhK1CyRDeEAbP4AxxTLoQCWQWBU
hYrBtphV7wHE1q3OzrDqdZUuYh7Ga4B3qnmVVhgyUkEVL89dAyl9lj6C+60YiAo/535Wuo9zhEUO
WASuI+srZNeUkVt2aq32EuwWZ9a/AbDamUEr7u3HQkfM8rZdV0DWdu3aL064Bl9TPs7rzhsUYgVP
wv0+u6MlWnR01byP83CECy0IVXHHwXG36i4bPdtKFiNSGLFmLHaq7wi38LUbYfFgw3CvDmJ2/RIK
E1JInJd8MzDFPIyqj7voIWKJOxmEuGPKpXTZ+pee0GEL8VsMvSUq61q2TOwPNVms/KwxWi+d3Rr3
FFhhFz0ZKjWbIwc6uujE6fR8xNeMctTWElzVKhACbMou4+BAQVi8+rUBgbHrsH9vx7wIYMuE6R4H
u48vFdKeP9baK96YQd4d4RTmB8T6j5UL97jh/YfgRFt6em56kjvTbqENNZXBOr0bq/MZEmq0bKB8
dHdMuTS4MICtz7pvNOa4LK/2DcW1MKB3xjJeaCcrBaDzZikmaFmkES1jUJBXpeZedJpfiEWcX2XF
K2Xj6f8rMZmoLFLxpsD/6ANNvQj7GUVqbl2R3GGvWoyo9Lk6t4aj7I5A9v+8Vpr20JZIvNPZXlCp
VWh5vVMsQ/fTCjAxbKg1wd5RzAsanVzGioCMOGFtr9xGIOqrJh0c+7jE1KBCiwSWsHirywVd7uJi
LZs3bja7/bkNm/lfzu+tn1rAEpC2QrCtjH5HwlhTwFRhzPTfJCgHtSKyDqYd7R4WXc1xOYJXBH7x
O1qGONy0VZnQAujEP01NJuSiE3kLfAtAp3ArCDngK+ClJV/fo2rhUU5kPbnXpeLjpHBc4hRUcxxu
q8qffneui9x8XJRwHzUqv6MvGjw6hoIjTHBBM50ZGGrIGGlzeNpLXp9VMdLlQcgm2i1GZotMVjuB
evVLl+uLdoSj00FShcXh/4L3sESHvzYOEgXZZtAe413PvmY0P4JHDU/YmjkiYVXep0liePFcGe5k
N9TDsVwJWkiTfimR2caT9RbgFyK5yfO8Y+Y1xcME3nvrbNxPPssBGW3oD4b9FDXOm7smSvNh6dvb
OpY4yWxeX1XROTeADLDyfgCoTEe7bbYxEXv5qXM8Hk0NAOiDT4GwHULVcrIN5Epd0WR1X+hsOULA
kyjsS4zPZOnZppi2Zs45H9mesp4kzNX7i/HEK7beWBKAUdYOGeHZaiUAEyi5VQmTB9rTjvveDruH
sTTxREvc2p0aJ9RfoY5RsDuBw3toXMCVu67jhdvFfE9LF87/jWFXNWlIJ2nHDhIE88aXjnws1tD+
hcSJmb+3OpALv8ivSGv4z3xOCYwui01rXpuIhPj0TNv/GiTHaVLiKk+zmdJistvL2KdpEjhzx/Gy
kEXS4hzbrFgrK1pGEx3u+pY55GzHjYV6hKdhUxfS+hGm0t+yWlDxxvNyw+Ucx1vme/EBWyjW3exI
hJ62hVIUijf3n2oVcoY79uJn21528T9b9tOTTnCLMfr2yKEkL07PWSdqgUix+Nbd0r+hflKPZYRt
eSTHKU8xJ3AvNa7AuFrmMnyVbYjWE+0fDj5/jX8yU/pfiOv4d1uXCeIWs2UVW0LJakiXzCpekrHv
0CHISLxlhXzwJyGnHRs4c7qcljca1YqvRA5gXHbU+IhM6kK0P9J22+fFsu1fgUBwILRqfpWhMwDW
BTi2LVpz4VFMD+YjFBHWE08Jm0TvbRE1URJf94T6STWG/8q+Z5BabaaSqZndPdib+ECVWmBBCgra
XGeDKocSNdvbzs4SvCoxSOvow7I8gb3onTv3VP3ZXjG/sOW+TSJwOaz8GQ3zFKzV2zpm7V+lqUFA
D78Lwd8IeNYvDPz5zeVt9BxDGdaXKhrRhS9lgoO7SDDjjuGYDpCiiEuyaudFQ3Ebik49eETZbGsR
VRRfTBYBFqX4H3fn0ts2luXxryLUpruBUYqk3sB0AZYsP+LI5ViOq7s2Bi0xFC2KlPiQJTUGmM18
iFnPqhazm+Xs8k3mk8zvkmKiSymSbd5OjLiBRtlSDi/vPfc8/+ecGKT5SB8NHLt1B2SkGvofHNfB
rVwB6+mQ5RtTBDxvolf0VfAehERzyGvb76sV0YQ0sv3yu9o01D4EccMZ+IBNylTUMfL2ZE5GmAxf
oxZVj6nxjc+dJhFzrIGyczKi1ckCJKEGaz+4VVSaURF1uUwbrjMBkCKJywcciqC7AgK9OHUJanCh
knqJVTOex6e0XW0RuJzoV0Z9BV9i7cH3+mLp1cGGMjiw0nTJNizDlm28LUde7SO5+fKvus1ktQG5
YYLeyb+bOy3yttSCzOhE/bC6ANjV+j12In2grahGOyYoN70ejWKawdSjSkDoBLjR+bisITOcxQQJ
43oV2PgOgOhp5a4C0iZsgOUPH2YoHx8NDdyoxtc0cZ9cGtMCxTSo8DU0EvuPIdW/baCOQK5muDH2
3QKDexTaMdSJEAB49/UaKJSHh/G9aHd+XNMfahfarI7UnVfdFh2pCIe99WblJlYrYK3BYjlnPGMU
11yvM6FcwMKxuOv5FB/T82ixPNHsBk3B6d7QwWwgC9hYEWikxc64SUFOecFWTrGZZ0RHvYdTRlHP
w3ZIXa5Hk6KKe09PYzaFbAIlRcu7sHGi+8ty1G0R6v4IRtmotyu2Xr995CIjynR39ki1bqM67eAo
jBb90GgYZO8qXgCUdEZ5CG3k58YwSjYrilaj1S0xFPeWC1wDh4grQm8yBvMScr2jHstb6TG6E/u5
HjSZXcpEwgjXgJAW/9m86wETLx9rj02n47Vai6tAc5YPDHdsMsqtw9poNTCe+JSUTR5sr/Wh3rTt
UyrNq33DJ2e6iBe121GdaYftCVaX1n7Al/tbVV941DRWm4CW6tHo/ShcrC4BVxnvH1d1m+ZqkSfA
6hSOOu/rQGRpSVrTZtVuq2xjIgXL0eh9I27plbeVaLI6iWeENlzSRbejVoOKAif4EPgAlIPmbDzU
VzMbbQyAmrhuvUfkH4vd0YCrUjAWGPzrOlW6M2rq3ROPvgpEyLQ57OItXe7P6g7fru37JAPb/sqP
r/XJMng7DarOJQnOgU7Tj7ij2fTzYfQ0DTdufWO8rHep1+BA3ckYPTIOIqN6pjEiPOim2v/RiYFZ
U43J1XLAth9Pq8vF1Soejaad5l0Ah8+JsMwvqjZc2m4taniUjaTkrSVUTc8Ly2HlZAKnBG26DhBc
TggQ/+ZG+BTmgjZ48MPFVX1mY3JVWsJzq8c1lNSj4fOX6mLBxR+PW/AltfM6c7xozlOOOkCytPux
4BUA9lQ31jRteRLVVw9Gr06bxXEvWjYXdycrvVq7qMVRq06VzJwNGt/NIELFJwrqMVouxmeVwJ21
ujQPqYHIWMV4xkb0OB+fTUcLvp9KAVIxd/W3TboJMPS4OZ7RLiCo0p+bSlkEGBUGjWWNGNTcaXbu
okfAcvGoekdwxHUMHgY6FiyM7/NIuq6PV49cOhI3dOvzYr+qnQHfBEoPVKEcgT97JJ42fruqjfEl
5iDr6P5PiGtZZd4LA0zY98QgDBE+2odJtBpPLwgOVCZXQNNajAeOASN2KI01xic2fXFo8zeqRwHz
BAQU8pGLekpHdITXcsW9AOTsjm/LE2cWdoj41snjAuyBq4FoWq0AfdpeAOOgOcg8qjc6cYQh1V7O
7lZaxxvhV3WcusNJLrWp672bLhf6w1ns8ux2UB57o+Ny2Q9+g4fqhDP9Rc3uLtxFTEzqLgCAQvtJ
YOdGtWX3ozC4w5iJIvvt1KHFZFuvhxol1s6YQo6ZYSxdEkVAohk4T6zkdKQ7lKG3wQQa0Qeml06a
Xcwi6gfjWR2QFP0G4JyHxty9Tc8wIPwe0ujWHsdnc29Mr7oZ36ZZMIVJA3KT88opMSDSwVolDK8M
p+bGSJVmRI+DkaaBX4kX1AS5jFlonjxU6LT7qFG6/h5/4a5xWl84GnUJj5PJoFIntInMXy4nNJFb
EmitPUbaje0F1Vl/ATDn7i2ePexXDRZkX8BDjW/DSguWd4i8eMeTxvjuHN3FREUgFncufuKI5hyE
Fd2QvOCYEv5WvPBaZ+FCr/yOld/823h2131oloFPOVTWCCBv2bavy1N479H2bm3HYNKu717OHxlx
RRvM9gOhiHZrObGv7QcS2BSZMQrWjj4aQevvVA4iEWs1lPVJpC1+Syr2RM+oL/W26QCkgT9dBo5N
SCnpjvT5119uCgyoktpYnVr+pTmxwvysK7Gaz497Xtvf9YuIFlNdL2L87vvYCpbXVhi76/fgNcWn
V77jRTf+y76UtYvaTahkJU++WU6tv/408GMvEiuwwZNKDa70fE+sZEnJevdRcE1eKx5CWmeQlRjU
oNEhPP35qeT6np19rFXeMO2EQlLRXZPu5Rt787W33/9i6Tbu/86+paf7cj5k6RQyS/3Un/vuZVp/
NaiSoDgZxZX8yC9fqb5h3I3eIBeFK6FptP96ZVtAhXyhLag2mJTYoCNalfLgzXOvviFK2aLQBXX5
Kl9dDN8p9Oq12psWnazp4makrwg7bexA8w0NICk1blFM/LoOXYyPK/TmVRp9GzQ7oAuI9MrGGxqS
VxoMaVnfBuqsX9eriyL2Qq9eZ2xWtd5o1JnhlPzIh45AaBlai37b6aev78Yb1aKnX2m9qWliZlal
kb4kDL7B9+VW641G7xwafJAxED/pA1+R4F+vKDU3PqvPZyi9mv6GQ6bDCE1mkx/5HjAAA0Bbk2KA
NZO8Prmvp1Lp5VtgGCh+o4ZqzxS/xAUNBlyKDujML0mZhI4Wr0sU1GnvUUgU1Iw3jKgSA/cq6SvK
ooABw6ILf42WEq9VFjCSuOAeVCtMP6VDttZMDRwh7zZkgW4wlVC8/ZoJXqE4FHMPC7EBylBMBKYz
DjkI8SOLQyZfVOj/Wq3TRTwTFa/rIuiFlWKt9Ya4U4Vr8EXebXKB9qbBHNW6aBT7ul6dRgVFTx9R
z8lz9DuNwDL3oyaa84pvJD/PUAVP0JipV4w32SFfMUz8SMcKd7mbX/tC5khtf752ooSnJKaoSF8U
bmX67C9u5i+Sl5k4ehsf/iuqZuNX6bup773xaeYlJotaP2u9G9vrlBbWFV4vW5D98cyxAjMYjJbJ
B8v1OwmH/68/Hbm2FTjmpj+MqfJlGVt+82c5sZeqZ/uuRBQruCjRth+Fj6Y8/1VXQdfyHDkgwB0t
vNgYbNHQyQgJBhJTgoqS7YzMYUZF0BTNtIvSvLam8b3rDEr+x1I0skp0TrX9jGzyEKR50YccWxN/
EBAxGZQOP08BB3bg7oA0TLby5D0UMAtd8/zADzfJ1ugNXnR7OhAITLd09DFwBqb3eY8yymL5NYJH
hZ9jTq3SrRUMrYxWQhkNUJTy8YNz78eRxPFi4lFRul17OY0yMmKxYqJQYaKz2Ix85J5bOo0dz5JE
leiMVvgBADwDmWxDwVWliS4DVWVx3VBwO2+49qcmaXlpI5r4K0U34tS8ly9hU8HxnY5yaqCp4Mi2
GQFzpfgGdD79T2SVhn86n/tOIN06En3FyV9Y3lI6NGYRFKf6zrnPWwXAYhXQtUKmFkjKhcEPCug6
97ldYN5mYd7tmUPTNsOBGWS0hPzRqwo2uGcu/SiS2UF0XCx63Xqmaz46GZ1kuTUF+wvZHFEFt7iH
Ih0MZGYQw6eK70GM9HViSUnjgquibHqymNRVqLmevxLydxbLPCECNEX349LBxM/IJCyhQmUkVHMb
IdJbRVebiuFy2wlDM87IJatuKWDk609/xOShJbOQGGb2nJ2Zwid5PNd4JkNJEJNuL062by0HI8t1
LYmZDU3BivtYa6O1wZktVOwzofvs15dvR9/yLNt0M0IJXTEdrSh39HFlA7P0zvI96aIYIpZbmLg/
Qc7JhygaHBemGw9NieMMFZr/xpe9tGQqfOGlfvovvwSs4NMfJfi5dBV8+m9v4EzlvRadvYs+6IZr
GOb2WkyIK0zX9FZ5AU1csjjhD/bWBa8qYGhmlYwdzyydmKGkCQ0xqq3oZhDicXI2vVFTsMld4jAR
yKFshcn1VqFgf9/yQYy6Amb73Zncm/ePMhfXFWxEKkP7W/e7oUBqtJ2gdIMxJwnRWkUB5aP7pSWd
HdOo6dcvevc3WnSN0rXD/tSuSORnYMt2fFIGrDz/8/VVSBiN7u/6DxiJ7eDTyhaECrF1GliW5yK6
Nu+qgGMUlS09awH+PKMjDkavK+DNvgkarHQl1LyVqKCesIlJpGw+iekW2a8vN1GkgfAZuYTBBDqg
6PZ8DugRhiSilxFM6De05j5fOtxIx+wLsnfMwLm/t2TTgphFBcTRPs2U0v9+F1gHD/QD3t8jLyLJ
QoBbOmwmR2Rn/zVW/Y4nQaHcjyhKj9z7vA148BRSFMi++3bkDX2cj+w4xVVW4IYdxWGUS8DpCuRP
23JtJ55sLtbQs9++xomH94BOjUQ/EsF8ZgUry/bnWK8Z3US6KbBbWbwZyPEbFVHNNhOtkJnScisK
lntseRMzGG/uggBWFlUh5wHbICtuFeGgbhj5uQhWY5+6eKo2WlmDkby3KsJBVFXmN0FANYru7YkZ
+FbpPBS00YcpueRGKzi4k8D0BpKzIdCmRZd86tyTIUTHZKTEclsKTu4UYL4XWkuJ7j4D5YkccWoF
9JyRyarYByxaeXdVxO86gY9LK4kG3KBsS14uMM9iD5kjbYKuIsB2PtgSDsBriq/3PDJdebUCH1eU
d99aQY7BAIspIEumnEyKJTkHuhhMV3TB78xonuMGFdGed040ivOmia4CxNF3/bk5zi9ZwR6/c5Dr
keWFkSWjZCj1U7DP8cKagBsI7IyWkGrMVM9+ffnN69Gdnj3JCCV0xdi+oqzR8z0z5/jWFFwRUmyR
vFgVka9LC0RPsKXldBUBqks/eDRlWaFCNV+BHJOtHr2lQClf+UEU51ISuopAyDVZg5w9BQyyOJ+J
Gw0yTeIJQ5RrFWXgfiI1A8eTojeGCq+jPyV8k61Q3LgEXFp4wXMThy4YSoQNFVv8aA1l5WGocJL6
j060Sm+dvGQF4vjDOGCLJePSUKE/1tGwC8ezh77sNqoAftwK5B9816EQVNoTJaAH30NBWXYgM7QK
r6ZvBfkEigocF46HJeCWvVzwrqYbCgIVCGYyuz1zYA3znh6VGirsuQuGY86l3abOj65CrexsX662
P/2HEP+7XDOKrSipYqYxM/ZqmlGpHn7c9wut0cODYb4ZAjtJeIg9eSZefHP963+++afuGuidYN2l
Z2WfZH/cF9dqmyMhU7KjSwwlBfZXZznNxXBUgHtOzZVZ6hMxm0rr1RToxXPcdomoitz/eRiYlpTC
00W9RVGVyFpnGZXkwFTorbd+kAMqKBFHjCoznUharYos5juLIK+cF9JVZMx+xZyTFqsiUfyeRgeB
RLWlgAv6Zjx0SkeBmddRmgLXrE/PCdn4NBRcsrWdIdZc6k4cKgJy0CYxr77o7fjNCqNS2/SkkCwl
esUp/92a5AxGFZHeS78E0/0pLOU9H9Rc8TWfCoeq1I/vh45INQykq1g1mA5Q/BnAee536WxdQw02
VPhvR/dxqReHEkeuqSvYo39cd/vd69vu8b+VBPMQEC1t8T8t4bQqAAzdaBrU8VWrh4HAu5T1t0FJ
UJCH/Zup/332BzaEx4U7UKvmD0g0H/jOq6hnSwpoMoYWqlHU7eUkyvqVnxjH3p3YTbLYxejm8W87
oPvPW2k3DnwZq6cnGd5Cy0y9iaMdOIYEiFOIdpL83MJcgo/YEknP24g1tnV7zRVMhC0P63m0fxU3
QdaM9UqzWW0azSplrg2aAdS3lfvznnGFuWDnfbd6vUodLd24qwbdRfSGVttnQoRP5G54xswxYr3J
VCCj2SKwYFAeX6/sNSee+qA2AU6q//pRXuU3tAqXqUn1NO9HgzLGDOYvbPylc9NTH9ej1GTqRyAg
JZWBEK+1aG5GcxJqvmnbBJYsx8IveZjJGAbrPqOUiJ1KpSH+R38MWiA0dBpQZh/vcI6f+lafMT+l
r0R2m1XgPxV2sULoTQNovDfAkj72+2kpI4FCPUVLbRzKlhbaXP8/z0u2XGeVi7vtOdAn3j5mq0Vm
6ToPGlJgA3fdUt905yaYlWyZCVtuKcONnX3iok8pnrSAyksXC0zX1+/REwmf+d5QiKOMUuLZHgZQ
HYatXLLBgWnH0or1vSi8Jy75CtTmRCbbOrjFmwzbRTOkxfq7/rrRxUC6Jdm/etLn63P5mlSSCP/T
g1Tf4i1Jk/yQCMOPNoWvOHFygKKSXZcdeuWJXHxEuuLedB5kwvvU8FMJB/jLOQ1cfLm49rZrDq1w
lNESvK0CUdBbMiVJjtSI/m6WuKTLl+8v0yzzh6ZAxDMY15OB/BUFa6Vzwr0/lM9MBfahHzild8Rk
JGG57Zs9Xx3h3MoQRBXABFSRXboQ/9c/us4YINVHCk7uHCipZ+XMbp2EQWFOg7J8dLqKyri35lQW
DbqKWODFMrCXq7w4oxCl+DakTivzU+UeDLTkLU47dS530FbAGBekNxgSkRMWuop7/c6U25aQRSu+
FyQZTX/ritQU7DIwG3oI5XhZRfEaQJuhM5ejznpdga6DsLnM32kV3UouralcSqs3FBzdFRYxIMKd
UdumEvrjLVNFV4FXvaLNFyMxiFpKjsJ+B/uJ9kof/IM5RWxkVyMxLESD6KImwM3IdPLhfUOFbXFj
PjjbO01Fn4I1mw5l7Rmd1MZSYGHcUPMqzMK8mDNUSKQPq3trx3aoQBTeOlaEtyfthwpR9ytpGX9e
Oo/oGTYt/VxiwB9zJOP1zdx8nGizrOAA1g+8iBnOM6LM9OdS9p/Oroc2qiqgiP0pyT53uUveEP9T
Yfv0nOEQXE3XDKPNTUuhGF+/wGkQ7HAQYb1r/ZEzJq7osWuf/zMtJNh8KDVuhBcVxEQSrWJyQIHj
/t+//2c4Npdm6TRYUivKCs5orzQxs1OT5CGhtXpFRXOdG4eWZ+V3Ii22+YYNg7beotFnUclIr4ix
Oc7YPfz52DGZLhnxVu9poWfKMKNGjdE2Ch567I+HPht4Y45xIx05hEO7WkLRBw9vVyjj22T3Pld5
ftvYTXpHOpttNrMF7AMYHQXxveT1KTAPSco5xPOSSrS2GdxTgp9xYqKnsl9e7rMfeXbsuHKQU4Uh
IFZLVFa6qyoweaKHG1AuopESaRWOWsdcgk/YJblVqNVOjjtUNKw69if0p5BLcVUosYzu7g6NKrwI
CvbzfQBUwCeI2Q8po4/l9PB2LvT54ZczwF1Odt3SCIkC+fwWPs6dn64CGtQzA9G5hJ4C0pJV9PDE
Y41C0Z5Isj70vdnMJ7olV5ToRb7IE0na0FABD0o7Llw4DBRNpOmlNXdkCaLC5Eyf8i4eyB69oUTy
UcvgDM1hsvwb/57U+ebhGioKwoTPku5PB770w13C0FBRpJxu1K1DBSmNMAQUWvTkTaXClsurossh
c78iJxyVbp3AdnYKeXBP2X6+XJ1+6O99wsGc2WH7vE1hVq7FJvMPi6+8Q0qSKFdGKDEvVJigfVO2
ioyGggAiAYyo1I1xrfMdEA0V5dgpd2LCRKNPf7jWZLm5K8x+z359OZ8kL9AzeYIMtBQDBBS4vukL
pFqg9Oe0Uvsv2arF0VaATWwhhPJa8ftZ/gIx8UPmNmFZyttl7aCi2o1MwEeGV++IazC3xKBVTqte
p3ZFDOk63Jr4+517ClzLvK3EBRN37Jn1JAjRL966PKvge80fCGyxIjmBpyIY1CZ5kCvhVlFb1Q5M
hjhLAkOFisGllgxSFXGbju/6+ZbeKsKV3QG+hIwqUtH56wTHZzAS/dhzzb1V1CqfmO5YRN93mW2N
g4Gew7bHaQxwQIpA6Hvxfk+0+/tE/Yg4S6yh70UsPpGwSP4QPpHUt96sZXz9cvV9ZQVxRiVxBg8L
1cO7+yGI84tlAF32mJcv9paq0RXd5aSDAzt5iPL3UwO7kMY/oFJIgdvUYJgTXzocFRZmm740+XCh
CsNViFt/pwOlAtHQ8YXX+ecLCxyqZ/9llyBT4Q0mwAlR/oKJLATxrueo6KLR8f3MJpOCDSpaaZw4
D052hYUMUpEtP6FTgChWG64B7En1tjMItmE8e3svPlE8r3UhrTCWWzAhFajVNf0EySIOW2jGz2Uu
AqWVa4qlQDEQgJQyp9slEnkn67BeOLPoCrHm0OQdeoNjggBu9jeJsyiFyZji5RrjwqHnJq51RilR
cSr6YXdGAflwYvfr15EfoGDll9ZjqWO6O1oCqOiTcOnkAqoquiTcmh5Ic9mcUBEjuTRJtEsbrOLO
ig3+3QIDlGte01QQDb9yogGxrZ3KhQKd7F1eztdX5pRkmniFHWNwxKjYL27jyybCXbEx8p63FDA1
Siocme5uEJOKioQ0XHRmuSRl/qV0FBKUDRkfkUaaxY0lLUYivhN7I8lOoW6q+J7d+GNsU2nXmKOp
gi4gp4yMkGCGCljkTUybntxiFXDmbxyvk0beT+IIxIq0cBW5wi0j0zic+j+smzoCoyayNtml3Vx3
jSCjGAtcYSAqRczVmorGWevS+n5SYFfq0d8pKP0aA7nBXtxpxjHBu8pkeuaVEwUTEzpfs+Ozo/ix
qOOz6cYJ0UkwbfNP3XVlzrq7ylc/Utjbflfl5bd9y5Sxnw3xOLV8skfS3VSBIb2Owxyg1lCBOLr5
9L9M3Vham1eSutrs16+p0V0csIdlFPLFrhLZb8sXu979ScVnh3ZhbVkkftqO2twf7y13Vei+src8
cNhrOTlwcb9++X8AAAD//w==</cx:binary>
              </cx:geoCache>
            </cx:geography>
          </cx:layoutPr>
        </cx:series>
      </cx:plotAreaRegion>
    </cx:plotArea>
    <cx:legend pos="r" align="min" overlay="0"/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_xlchart.v1.9</cx:f>
      </cx:numDim>
    </cx:data>
  </cx:chartData>
  <cx:chart>
    <cx:title pos="t" align="ctr" overlay="0">
      <cx:tx>
        <cx:txData>
          <cx:v>Box plot of Order Value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IN"/>
            <a:t>Box plot of Order Value</a:t>
          </a:r>
        </a:p>
      </cx:txPr>
    </cx:title>
    <cx:plotArea>
      <cx:plotAreaRegion>
        <cx:series layoutId="boxWhisker" uniqueId="{30BC5B0A-3B03-49C1-BF19-3ADFFAEA3EFD}" formatIdx="0">
          <cx:tx>
            <cx:txData>
              <cx:f>_xlchart.v1.8</cx:f>
              <cx:v>Order Value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hartEx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_xlchart.v1.11</cx:f>
      </cx:numDim>
    </cx:data>
  </cx:chartData>
  <cx:chart>
    <cx:title pos="t" align="ctr" overlay="0">
      <cx:tx>
        <cx:txData>
          <cx:v>Box Plot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Box Plot</a:t>
          </a:r>
        </a:p>
      </cx:txPr>
    </cx:title>
    <cx:plotArea>
      <cx:plotAreaRegion>
        <cx:series layoutId="boxWhisker" uniqueId="{7B6007A9-16ED-4549-8D12-F02D59BEF565}">
          <cx:tx>
            <cx:txData>
              <cx:f>_xlchart.v1.10</cx:f>
              <cx:v>Age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28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gradFill>
        <a:gsLst>
          <a:gs pos="100000">
            <a:schemeClr val="dk1">
              <a:lumMod val="95000"/>
              <a:lumOff val="5000"/>
            </a:schemeClr>
          </a:gs>
          <a:gs pos="0">
            <a:schemeClr val="dk1">
              <a:lumMod val="75000"/>
              <a:lumOff val="25000"/>
            </a:schemeClr>
          </a:gs>
        </a:gsLst>
        <a:path path="circle">
          <a:fillToRect l="50000" t="50000" r="50000" b="50000"/>
        </a:path>
      </a:gradFill>
      <a:ln w="9525">
        <a:solidFill>
          <a:schemeClr val="dk1">
            <a:lumMod val="75000"/>
            <a:lumOff val="2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gradFill>
        <a:gsLst>
          <a:gs pos="100000">
            <a:schemeClr val="lt1">
              <a:lumMod val="85000"/>
            </a:schemeClr>
          </a:gs>
          <a:gs pos="0">
            <a:schemeClr val="lt1"/>
          </a:gs>
        </a:gsLst>
        <a:path path="circle">
          <a:fillToRect l="50000" t="50000" r="50000" b="50000"/>
        </a:path>
      </a:gradFill>
      <a:ln w="9525" cap="flat" cmpd="sng" algn="ctr">
        <a:solidFill>
          <a:schemeClr val="lt1"/>
        </a:solidFill>
        <a:round/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2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05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56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pattFill prst="dkDnDiag">
        <a:fgClr>
          <a:schemeClr val="lt1"/>
        </a:fgClr>
        <a:bgClr>
          <a:schemeClr val="dk1">
            <a:lumMod val="10000"/>
            <a:lumOff val="90000"/>
          </a:schemeClr>
        </a:bgClr>
      </a:patt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>
          <a:alpha val="75000"/>
        </a:schemeClr>
      </a:solidFill>
      <a:ln w="9525"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gradFill>
        <a:gsLst>
          <a:gs pos="100000">
            <a:schemeClr val="phClr">
              <a:lumMod val="60000"/>
              <a:lumOff val="40000"/>
            </a:schemeClr>
          </a:gs>
          <a:gs pos="0">
            <a:schemeClr val="phClr"/>
          </a:gs>
        </a:gsLst>
        <a:lin ang="5400000" scaled="0"/>
      </a:gradFill>
      <a:ln w="19050">
        <a:solidFill>
          <a:schemeClr val="lt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gradFill>
        <a:gsLst>
          <a:gs pos="100000">
            <a:schemeClr val="phClr">
              <a:lumMod val="60000"/>
              <a:lumOff val="40000"/>
            </a:schemeClr>
          </a:gs>
          <a:gs pos="0">
            <a:schemeClr val="phClr"/>
          </a:gs>
        </a:gsLst>
        <a:lin ang="5400000" scaled="0"/>
      </a:gradFill>
      <a:ln w="508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>
          <a:alpha val="50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49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dk1">
            <a:lumMod val="50000"/>
            <a:lumOff val="50000"/>
          </a:schemeClr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496">
  <cs:axisTitle>
    <cs:lnRef idx="0"/>
    <cs:fillRef idx="0"/>
    <cs:effectRef idx="0"/>
    <cs:fontRef idx="minor">
      <a:schemeClr val="lt1">
        <a:lumMod val="95000"/>
      </a:schemeClr>
    </cs:fontRef>
    <cs:defRPr sz="900"/>
  </cs:axisTitle>
  <cs:category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</cs:spPr>
    <cs:defRPr sz="1000"/>
  </cs:chartArea>
  <cs:dataLabel>
    <cs:lnRef idx="0"/>
    <cs:fillRef idx="0"/>
    <cs:effectRef idx="0"/>
    <cs:fontRef idx="minor">
      <a:schemeClr val="lt1">
        <a:lumMod val="9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  <a:ln w="3175">
        <a:solidFill>
          <a:schemeClr val="dk1">
            <a:lumMod val="65000"/>
            <a:lumOff val="35000"/>
          </a:schemeClr>
        </a:solidFill>
      </a:ln>
    </cs:spPr>
  </cs:dataPoint>
  <cs:dataPoint3D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</cs:spPr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lt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9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10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95000"/>
      </a:schemeClr>
    </cs:fontRef>
    <cs:defRPr sz="9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lt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95000"/>
      </a:schemeClr>
    </cs:fontRef>
    <cs:defRPr sz="9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95000"/>
      </a:schemeClr>
    </cs:fontRef>
    <cs:defRPr sz="900"/>
  </cs:valueAxis>
  <cs:wall>
    <cs:lnRef idx="0"/>
    <cs:fillRef idx="0"/>
    <cs:effectRef idx="0"/>
    <cs:fontRef idx="minor">
      <a:schemeClr val="lt1"/>
    </cs:fontRef>
  </cs:wall>
</cs:chartStyle>
</file>

<file path=xl/charts/style17.xml><?xml version="1.0" encoding="utf-8"?>
<cs:chartStyle xmlns:cs="http://schemas.microsoft.com/office/drawing/2012/chartStyle" xmlns:a="http://schemas.openxmlformats.org/drawingml/2006/main" id="256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pattFill prst="dkDnDiag">
        <a:fgClr>
          <a:schemeClr val="lt1"/>
        </a:fgClr>
        <a:bgClr>
          <a:schemeClr val="dk1">
            <a:lumMod val="10000"/>
            <a:lumOff val="90000"/>
          </a:schemeClr>
        </a:bgClr>
      </a:patt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>
          <a:alpha val="75000"/>
        </a:schemeClr>
      </a:solidFill>
      <a:ln w="9525"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gradFill>
        <a:gsLst>
          <a:gs pos="100000">
            <a:schemeClr val="phClr">
              <a:lumMod val="60000"/>
              <a:lumOff val="40000"/>
            </a:schemeClr>
          </a:gs>
          <a:gs pos="0">
            <a:schemeClr val="phClr"/>
          </a:gs>
        </a:gsLst>
        <a:lin ang="5400000" scaled="0"/>
      </a:gradFill>
      <a:ln w="19050">
        <a:solidFill>
          <a:schemeClr val="lt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gradFill>
        <a:gsLst>
          <a:gs pos="100000">
            <a:schemeClr val="phClr">
              <a:lumMod val="60000"/>
              <a:lumOff val="40000"/>
            </a:schemeClr>
          </a:gs>
          <a:gs pos="0">
            <a:schemeClr val="phClr"/>
          </a:gs>
        </a:gsLst>
        <a:lin ang="5400000" scaled="0"/>
      </a:gradFill>
      <a:ln w="508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>
          <a:alpha val="50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8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Relationship Id="rId9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4.xml"/><Relationship Id="rId1" Type="http://schemas.openxmlformats.org/officeDocument/2006/relationships/chart" Target="../charts/chart13.xml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5.xml"/><Relationship Id="rId1" Type="http://schemas.microsoft.com/office/2014/relationships/chartEx" Target="../charts/chartEx2.xml"/></Relationships>
</file>

<file path=xl/drawings/_rels/drawing8.xml.rels><?xml version="1.0" encoding="UTF-8" standalone="yes"?>
<Relationships xmlns="http://schemas.openxmlformats.org/package/2006/relationships"><Relationship Id="rId1" Type="http://schemas.microsoft.com/office/2014/relationships/chartEx" Target="../charts/chartEx3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0.xml.rels><?xml version="1.0" encoding="UTF-8" standalone="yes"?>
<Relationships xmlns="http://schemas.openxmlformats.org/package/2006/relationships"><Relationship Id="rId1" Type="http://schemas.microsoft.com/office/2014/relationships/chartEx" Target="../charts/chartEx4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4</xdr:col>
      <xdr:colOff>590550</xdr:colOff>
      <xdr:row>10</xdr:row>
      <xdr:rowOff>114299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12AE509-022E-4F90-A9C7-923DCB6C47B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571501</xdr:colOff>
      <xdr:row>0</xdr:row>
      <xdr:rowOff>9525</xdr:rowOff>
    </xdr:from>
    <xdr:to>
      <xdr:col>10</xdr:col>
      <xdr:colOff>114300</xdr:colOff>
      <xdr:row>10</xdr:row>
      <xdr:rowOff>123825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1B5F7E4-CAB0-4FF7-AA59-622A5B86F55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9525</xdr:colOff>
      <xdr:row>10</xdr:row>
      <xdr:rowOff>114301</xdr:rowOff>
    </xdr:from>
    <xdr:to>
      <xdr:col>4</xdr:col>
      <xdr:colOff>581024</xdr:colOff>
      <xdr:row>21</xdr:row>
      <xdr:rowOff>114301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94B50A9E-ACC1-4ECA-851C-B2D0F30A8C7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</xdr:col>
      <xdr:colOff>590551</xdr:colOff>
      <xdr:row>10</xdr:row>
      <xdr:rowOff>123826</xdr:rowOff>
    </xdr:from>
    <xdr:to>
      <xdr:col>10</xdr:col>
      <xdr:colOff>95251</xdr:colOff>
      <xdr:row>21</xdr:row>
      <xdr:rowOff>104776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BC7E63A3-80DB-40E0-A954-62F50D8860B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10</xdr:col>
      <xdr:colOff>85726</xdr:colOff>
      <xdr:row>0</xdr:row>
      <xdr:rowOff>19050</xdr:rowOff>
    </xdr:from>
    <xdr:to>
      <xdr:col>15</xdr:col>
      <xdr:colOff>238126</xdr:colOff>
      <xdr:row>10</xdr:row>
      <xdr:rowOff>123825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93C5CC53-C23F-43B1-B224-642808DBDBE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10</xdr:col>
      <xdr:colOff>95250</xdr:colOff>
      <xdr:row>10</xdr:row>
      <xdr:rowOff>133350</xdr:rowOff>
    </xdr:from>
    <xdr:to>
      <xdr:col>15</xdr:col>
      <xdr:colOff>247650</xdr:colOff>
      <xdr:row>21</xdr:row>
      <xdr:rowOff>85725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99DC25FD-7148-40BE-903E-54646648536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15</xdr:col>
      <xdr:colOff>257175</xdr:colOff>
      <xdr:row>0</xdr:row>
      <xdr:rowOff>0</xdr:rowOff>
    </xdr:from>
    <xdr:to>
      <xdr:col>20</xdr:col>
      <xdr:colOff>361950</xdr:colOff>
      <xdr:row>10</xdr:row>
      <xdr:rowOff>104775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9914F651-A3D1-43F1-8E4C-91A03EB5E86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15</xdr:col>
      <xdr:colOff>257176</xdr:colOff>
      <xdr:row>10</xdr:row>
      <xdr:rowOff>104775</xdr:rowOff>
    </xdr:from>
    <xdr:to>
      <xdr:col>20</xdr:col>
      <xdr:colOff>371476</xdr:colOff>
      <xdr:row>21</xdr:row>
      <xdr:rowOff>95250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211CB7F7-B11C-47A8-8FD1-B2C8F533079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0</xdr:col>
      <xdr:colOff>0</xdr:colOff>
      <xdr:row>21</xdr:row>
      <xdr:rowOff>114301</xdr:rowOff>
    </xdr:from>
    <xdr:to>
      <xdr:col>5</xdr:col>
      <xdr:colOff>0</xdr:colOff>
      <xdr:row>34</xdr:row>
      <xdr:rowOff>1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13" name="Chart 12">
              <a:extLst>
                <a:ext uri="{FF2B5EF4-FFF2-40B4-BE49-F238E27FC236}">
                  <a16:creationId xmlns:a16="http://schemas.microsoft.com/office/drawing/2014/main" id="{389748DC-AEEE-46D2-A096-E67C7476DE7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9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4114801"/>
              <a:ext cx="3048000" cy="2362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200025</xdr:colOff>
      <xdr:row>1</xdr:row>
      <xdr:rowOff>142875</xdr:rowOff>
    </xdr:from>
    <xdr:to>
      <xdr:col>13</xdr:col>
      <xdr:colOff>533400</xdr:colOff>
      <xdr:row>16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9B5B68E-BC8E-4A63-8F17-1B9783B5714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219074</xdr:colOff>
      <xdr:row>1</xdr:row>
      <xdr:rowOff>57150</xdr:rowOff>
    </xdr:from>
    <xdr:to>
      <xdr:col>15</xdr:col>
      <xdr:colOff>180975</xdr:colOff>
      <xdr:row>19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F47C63D-4BA1-4F9B-81DE-DE0A37FB664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0</xdr:row>
      <xdr:rowOff>161925</xdr:rowOff>
    </xdr:from>
    <xdr:to>
      <xdr:col>9</xdr:col>
      <xdr:colOff>142875</xdr:colOff>
      <xdr:row>15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DA92252-D335-4085-B9C7-3352ED8975A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342899</xdr:colOff>
      <xdr:row>1</xdr:row>
      <xdr:rowOff>114300</xdr:rowOff>
    </xdr:from>
    <xdr:to>
      <xdr:col>13</xdr:col>
      <xdr:colOff>200025</xdr:colOff>
      <xdr:row>19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D5FF58C-9367-418A-B79A-5C4BCF446ED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533400</xdr:colOff>
      <xdr:row>0</xdr:row>
      <xdr:rowOff>0</xdr:rowOff>
    </xdr:from>
    <xdr:to>
      <xdr:col>11</xdr:col>
      <xdr:colOff>228600</xdr:colOff>
      <xdr:row>14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021CD61-5E26-4A87-BACD-1C71A2CCE88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257176</xdr:colOff>
      <xdr:row>15</xdr:row>
      <xdr:rowOff>190499</xdr:rowOff>
    </xdr:from>
    <xdr:to>
      <xdr:col>13</xdr:col>
      <xdr:colOff>381000</xdr:colOff>
      <xdr:row>34</xdr:row>
      <xdr:rowOff>142875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DC3D833-8865-4D75-B358-0CF507239CD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409576</xdr:colOff>
      <xdr:row>1</xdr:row>
      <xdr:rowOff>9525</xdr:rowOff>
    </xdr:from>
    <xdr:to>
      <xdr:col>22</xdr:col>
      <xdr:colOff>447676</xdr:colOff>
      <xdr:row>17</xdr:row>
      <xdr:rowOff>95250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4" name="Chart 3">
              <a:extLst>
                <a:ext uri="{FF2B5EF4-FFF2-40B4-BE49-F238E27FC236}">
                  <a16:creationId xmlns:a16="http://schemas.microsoft.com/office/drawing/2014/main" id="{2A14C6B2-9A13-4C84-9D49-E8CDC1F82DA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620126" y="200025"/>
              <a:ext cx="6134100" cy="31337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6</xdr:col>
      <xdr:colOff>9525</xdr:colOff>
      <xdr:row>2</xdr:row>
      <xdr:rowOff>28575</xdr:rowOff>
    </xdr:from>
    <xdr:to>
      <xdr:col>12</xdr:col>
      <xdr:colOff>133350</xdr:colOff>
      <xdr:row>16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D00DDF8-02CA-4A96-A710-A61B24AE4B9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695325</xdr:colOff>
      <xdr:row>16</xdr:row>
      <xdr:rowOff>57150</xdr:rowOff>
    </xdr:from>
    <xdr:to>
      <xdr:col>24</xdr:col>
      <xdr:colOff>581025</xdr:colOff>
      <xdr:row>44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7584514F-C0AD-4D28-B58E-F7C4F127D38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4449425" y="3124200"/>
              <a:ext cx="6086475" cy="52768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28575</xdr:colOff>
      <xdr:row>1</xdr:row>
      <xdr:rowOff>19050</xdr:rowOff>
    </xdr:from>
    <xdr:to>
      <xdr:col>14</xdr:col>
      <xdr:colOff>333375</xdr:colOff>
      <xdr:row>15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1B315F2-8F7E-414B-8D01-8F4C346D2C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533400</xdr:colOff>
      <xdr:row>10</xdr:row>
      <xdr:rowOff>152400</xdr:rowOff>
    </xdr:from>
    <xdr:to>
      <xdr:col>15</xdr:col>
      <xdr:colOff>114300</xdr:colOff>
      <xdr:row>25</xdr:row>
      <xdr:rowOff>38100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30E4D287-DBF9-4D1D-961E-B9A2387C4D6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810375" y="207645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161925</xdr:colOff>
      <xdr:row>2</xdr:row>
      <xdr:rowOff>152400</xdr:rowOff>
    </xdr:from>
    <xdr:to>
      <xdr:col>10</xdr:col>
      <xdr:colOff>466725</xdr:colOff>
      <xdr:row>17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B5EC1A5-E412-4F1C-8172-870C3FD3CB6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361950</xdr:colOff>
      <xdr:row>2</xdr:row>
      <xdr:rowOff>152400</xdr:rowOff>
    </xdr:from>
    <xdr:to>
      <xdr:col>12</xdr:col>
      <xdr:colOff>57150</xdr:colOff>
      <xdr:row>17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CC99935-3829-462D-AE36-B53992908D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171450</xdr:colOff>
      <xdr:row>2</xdr:row>
      <xdr:rowOff>9525</xdr:rowOff>
    </xdr:from>
    <xdr:to>
      <xdr:col>10</xdr:col>
      <xdr:colOff>476250</xdr:colOff>
      <xdr:row>16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0191195-6CBC-4636-997F-93A055B2098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ant Narayan" refreshedDate="45608.779352430553" createdVersion="7" refreshedVersion="7" minRefreshableVersion="3" recordCount="2823" xr:uid="{4850E4F7-34E3-4AF8-BCF1-041E76DF9F7F}">
  <cacheSource type="worksheet">
    <worksheetSource ref="A1:Q1048576" sheet="Orders"/>
  </cacheSource>
  <cacheFields count="17">
    <cacheField name="Order ID" numFmtId="0">
      <sharedItems containsString="0" containsBlank="1" containsNumber="1" containsInteger="1" minValue="1597" maxValue="1682358"/>
    </cacheField>
    <cacheField name="Customer ID" numFmtId="0">
      <sharedItems containsString="0" containsBlank="1" containsNumber="1" containsInteger="1" minValue="1" maxValue="1998"/>
    </cacheField>
    <cacheField name="Customer Country" numFmtId="0">
      <sharedItems containsBlank="1" count="15">
        <s v="France"/>
        <s v="USA"/>
        <s v="Denmark"/>
        <s v="Singapore"/>
        <s v="Norway"/>
        <s v="Spain"/>
        <s v="Germany"/>
        <s v="Australia"/>
        <s v="Finland"/>
        <m/>
        <s v="Italy"/>
        <s v="India"/>
        <s v="Ireland"/>
        <s v="Austria"/>
        <s v="Switzerland"/>
      </sharedItems>
    </cacheField>
    <cacheField name="Order Datetime" numFmtId="0">
      <sharedItems containsNonDate="0" containsDate="1" containsString="0" containsBlank="1" minDate="2023-01-01T00:44:00" maxDate="2023-12-31T23:34:00"/>
    </cacheField>
    <cacheField name="Order Source" numFmtId="0">
      <sharedItems containsBlank="1"/>
    </cacheField>
    <cacheField name="Sales POC" numFmtId="0">
      <sharedItems containsBlank="1"/>
    </cacheField>
    <cacheField name="Order Value" numFmtId="0">
      <sharedItems containsString="0" containsBlank="1" containsNumber="1" containsInteger="1" minValue="10" maxValue="9994"/>
    </cacheField>
    <cacheField name="OrderDay" numFmtId="0">
      <sharedItems containsString="0" containsBlank="1" containsNumber="1" containsInteger="1" minValue="1" maxValue="31"/>
    </cacheField>
    <cacheField name="OrderDate" numFmtId="0">
      <sharedItems containsDate="1" containsString="0" containsBlank="1" containsMixedTypes="1" minDate="2023-01-01T00:00:00" maxDate="2024-01-01T00:00:00"/>
    </cacheField>
    <cacheField name="OrderTime" numFmtId="0">
      <sharedItems containsNonDate="0" containsDate="1" containsString="0" containsBlank="1" minDate="1899-12-30T00:00:00" maxDate="1899-12-30T23:59:00"/>
    </cacheField>
    <cacheField name="OrderMinute" numFmtId="0">
      <sharedItems containsString="0" containsBlank="1" containsNumber="1" containsInteger="1" minValue="0" maxValue="59"/>
    </cacheField>
    <cacheField name="OrderHour" numFmtId="0">
      <sharedItems containsString="0" containsBlank="1" containsNumber="1" containsInteger="1" minValue="0" maxValue="23"/>
    </cacheField>
    <cacheField name="OrderMonth" numFmtId="0">
      <sharedItems containsString="0" containsBlank="1" containsNumber="1" containsInteger="1" minValue="1" maxValue="12"/>
    </cacheField>
    <cacheField name="New Customer Country" numFmtId="0">
      <sharedItems containsBlank="1"/>
    </cacheField>
    <cacheField name="Outlier" numFmtId="0">
      <sharedItems containsBlank="1"/>
    </cacheField>
    <cacheField name="Age" numFmtId="0">
      <sharedItems containsString="0" containsBlank="1" containsNumber="1" containsInteger="1" minValue="18" maxValue="90"/>
    </cacheField>
    <cacheField name="Finding Outlier Using Quartile Approach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ant Narayan" refreshedDate="45608.779352893522" createdVersion="7" refreshedVersion="7" minRefreshableVersion="3" recordCount="2500" xr:uid="{25FB143F-CD4B-4AFA-9E8A-554361579564}">
  <cacheSource type="worksheet">
    <worksheetSource ref="A1:P2501" sheet="Orders"/>
  </cacheSource>
  <cacheFields count="16">
    <cacheField name="Order ID" numFmtId="0">
      <sharedItems containsSemiMixedTypes="0" containsString="0" containsNumber="1" containsInteger="1" minValue="1597" maxValue="1682358"/>
    </cacheField>
    <cacheField name="Customer ID" numFmtId="0">
      <sharedItems containsSemiMixedTypes="0" containsString="0" containsNumber="1" containsInteger="1" minValue="1" maxValue="1998"/>
    </cacheField>
    <cacheField name="Customer Country" numFmtId="0">
      <sharedItems containsBlank="1"/>
    </cacheField>
    <cacheField name="Order Datetime" numFmtId="164">
      <sharedItems containsSemiMixedTypes="0" containsNonDate="0" containsDate="1" containsString="0" minDate="2023-01-01T00:44:00" maxDate="2023-12-31T23:34:00"/>
    </cacheField>
    <cacheField name="Order Source" numFmtId="0">
      <sharedItems count="4">
        <s v="Website"/>
        <s v="Other"/>
        <s v="App"/>
        <s v="Whatsapp"/>
      </sharedItems>
    </cacheField>
    <cacheField name="Sales POC" numFmtId="0">
      <sharedItems/>
    </cacheField>
    <cacheField name="Order Value" numFmtId="0">
      <sharedItems containsSemiMixedTypes="0" containsString="0" containsNumber="1" containsInteger="1" minValue="10" maxValue="9994"/>
    </cacheField>
    <cacheField name="OrderDay" numFmtId="1">
      <sharedItems containsSemiMixedTypes="0" containsString="0" containsNumber="1" containsInteger="1" minValue="1" maxValue="31" count="31">
        <n v="28"/>
        <n v="12"/>
        <n v="9"/>
        <n v="19"/>
        <n v="30"/>
        <n v="1"/>
        <n v="13"/>
        <n v="8"/>
        <n v="26"/>
        <n v="21"/>
        <n v="24"/>
        <n v="20"/>
        <n v="14"/>
        <n v="27"/>
        <n v="18"/>
        <n v="3"/>
        <n v="5"/>
        <n v="23"/>
        <n v="25"/>
        <n v="10"/>
        <n v="7"/>
        <n v="29"/>
        <n v="15"/>
        <n v="11"/>
        <n v="2"/>
        <n v="22"/>
        <n v="16"/>
        <n v="4"/>
        <n v="6"/>
        <n v="17"/>
        <n v="31"/>
      </sharedItems>
    </cacheField>
    <cacheField name="OrderDate" numFmtId="0">
      <sharedItems containsSemiMixedTypes="0" containsDate="1" containsString="0" containsMixedTypes="1" minDate="2023-01-01T00:00:00" maxDate="2024-01-01T00:00:00"/>
    </cacheField>
    <cacheField name="OrderTime" numFmtId="21">
      <sharedItems containsSemiMixedTypes="0" containsNonDate="0" containsDate="1" containsString="0" minDate="1899-12-30T00:00:00" maxDate="1899-12-30T23:59:00"/>
    </cacheField>
    <cacheField name="OrderMinute" numFmtId="0">
      <sharedItems containsSemiMixedTypes="0" containsString="0" containsNumber="1" containsInteger="1" minValue="0" maxValue="59"/>
    </cacheField>
    <cacheField name="OrderHour" numFmtId="0">
      <sharedItems containsSemiMixedTypes="0" containsString="0" containsNumber="1" containsInteger="1" minValue="0" maxValue="23" count="7">
        <n v="0"/>
        <n v="1"/>
        <n v="23"/>
        <n v="22"/>
        <n v="2"/>
        <n v="16"/>
        <n v="14"/>
      </sharedItems>
    </cacheField>
    <cacheField name="OrderMonth" numFmtId="0">
      <sharedItems containsSemiMixedTypes="0" containsString="0" containsNumber="1" containsInteger="1" minValue="1" maxValue="12" count="12">
        <n v="2"/>
        <n v="4"/>
        <n v="6"/>
        <n v="1"/>
        <n v="7"/>
        <n v="10"/>
        <n v="8"/>
        <n v="3"/>
        <n v="5"/>
        <n v="11"/>
        <n v="12"/>
        <n v="9"/>
      </sharedItems>
    </cacheField>
    <cacheField name="New Customer Country" numFmtId="0">
      <sharedItems count="14">
        <s v="France"/>
        <s v="USA"/>
        <s v="Denmark"/>
        <s v="Singapore"/>
        <s v="Norway"/>
        <s v="Spain"/>
        <s v="Germany"/>
        <s v="Australia"/>
        <s v="Finland"/>
        <s v="Italy"/>
        <s v="India"/>
        <s v="Ireland"/>
        <s v="Austria"/>
        <s v="Switzerland"/>
      </sharedItems>
    </cacheField>
    <cacheField name="Outlier" numFmtId="0">
      <sharedItems/>
    </cacheField>
    <cacheField name="Age" numFmtId="0">
      <sharedItems containsSemiMixedTypes="0" containsString="0" containsNumber="1" containsInteger="1" minValue="18" maxValue="90" count="73">
        <n v="31"/>
        <n v="39"/>
        <n v="81"/>
        <n v="76"/>
        <n v="75"/>
        <n v="32"/>
        <n v="82"/>
        <n v="65"/>
        <n v="84"/>
        <n v="48"/>
        <n v="85"/>
        <n v="38"/>
        <n v="78"/>
        <n v="47"/>
        <n v="59"/>
        <n v="27"/>
        <n v="66"/>
        <n v="19"/>
        <n v="72"/>
        <n v="22"/>
        <n v="53"/>
        <n v="20"/>
        <n v="63"/>
        <n v="46"/>
        <n v="37"/>
        <n v="42"/>
        <n v="43"/>
        <n v="55"/>
        <n v="89"/>
        <n v="25"/>
        <n v="30"/>
        <n v="83"/>
        <n v="62"/>
        <n v="79"/>
        <n v="29"/>
        <n v="70"/>
        <n v="60"/>
        <n v="23"/>
        <n v="51"/>
        <n v="18"/>
        <n v="34"/>
        <n v="28"/>
        <n v="36"/>
        <n v="33"/>
        <n v="61"/>
        <n v="50"/>
        <n v="35"/>
        <n v="80"/>
        <n v="40"/>
        <n v="88"/>
        <n v="41"/>
        <n v="58"/>
        <n v="67"/>
        <n v="57"/>
        <n v="21"/>
        <n v="90"/>
        <n v="77"/>
        <n v="56"/>
        <n v="68"/>
        <n v="24"/>
        <n v="86"/>
        <n v="71"/>
        <n v="64"/>
        <n v="52"/>
        <n v="45"/>
        <n v="87"/>
        <n v="74"/>
        <n v="26"/>
        <n v="44"/>
        <n v="73"/>
        <n v="49"/>
        <n v="69"/>
        <n v="54"/>
      </sharedItems>
      <fieldGroup base="15">
        <rangePr autoStart="0" autoEnd="0" startNum="20" endNum="110" groupInterval="10"/>
        <groupItems count="11">
          <s v="&lt;20"/>
          <s v="20-29"/>
          <s v="30-39"/>
          <s v="40-49"/>
          <s v="50-59"/>
          <s v="60-69"/>
          <s v="70-79"/>
          <s v="80-89"/>
          <s v="90-99"/>
          <s v="100-110"/>
          <s v="&gt;110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ant Narayan" refreshedDate="45608.779354050923" createdVersion="7" refreshedVersion="7" minRefreshableVersion="3" recordCount="2823" xr:uid="{187DBB73-C513-41B6-8134-6963A9314A4D}">
  <cacheSource type="worksheet">
    <worksheetSource ref="A1:P1048576" sheet="Orders"/>
  </cacheSource>
  <cacheFields count="16">
    <cacheField name="Order ID" numFmtId="0">
      <sharedItems containsString="0" containsBlank="1" containsNumber="1" containsInteger="1" minValue="1597" maxValue="1682358"/>
    </cacheField>
    <cacheField name="Customer ID" numFmtId="0">
      <sharedItems containsString="0" containsBlank="1" containsNumber="1" containsInteger="1" minValue="1" maxValue="1998"/>
    </cacheField>
    <cacheField name="Customer Country" numFmtId="0">
      <sharedItems containsBlank="1"/>
    </cacheField>
    <cacheField name="Order Datetime" numFmtId="0">
      <sharedItems containsNonDate="0" containsDate="1" containsString="0" containsBlank="1" minDate="2023-01-01T00:44:00" maxDate="2023-12-31T23:34:00"/>
    </cacheField>
    <cacheField name="Order Source" numFmtId="0">
      <sharedItems containsBlank="1"/>
    </cacheField>
    <cacheField name="Sales POC" numFmtId="0">
      <sharedItems containsBlank="1"/>
    </cacheField>
    <cacheField name="Order Value" numFmtId="0">
      <sharedItems containsString="0" containsBlank="1" containsNumber="1" containsInteger="1" minValue="10" maxValue="9994"/>
    </cacheField>
    <cacheField name="OrderDay" numFmtId="0">
      <sharedItems containsString="0" containsBlank="1" containsNumber="1" containsInteger="1" minValue="1" maxValue="31"/>
    </cacheField>
    <cacheField name="OrderDate" numFmtId="0">
      <sharedItems containsDate="1" containsString="0" containsBlank="1" containsMixedTypes="1" minDate="2023-01-01T00:00:00" maxDate="2024-01-01T00:00:00" count="367">
        <d v="2023-02-28T00:00:00"/>
        <d v="2023-04-12T00:00:00"/>
        <d v="2023-06-09T00:00:00"/>
        <d v="2023-01-19T00:00:00"/>
        <d v="2023-07-30T00:00:00"/>
        <d v="2023-10-01T00:00:00"/>
        <d v="2023-10-09T00:00:00"/>
        <d v="2023-08-09T00:00:00"/>
        <d v="2023-03-13T00:00:00"/>
        <d v="2023-10-08T00:00:00"/>
        <d v="2023-02-26T00:00:00"/>
        <d v="2023-08-21T00:00:00"/>
        <d v="2023-07-24T00:00:00"/>
        <d v="2023-06-20T00:00:00"/>
        <d v="2023-05-14T00:00:00"/>
        <d v="2023-10-26T00:00:00"/>
        <d v="2023-05-27T00:00:00"/>
        <d v="2023-11-18T00:00:00"/>
        <d v="2023-05-03T00:00:00"/>
        <d v="2023-12-05T00:00:00"/>
        <d v="2023-01-23T00:00:00"/>
        <d v="2023-06-23T00:00:00"/>
        <d v="2023-05-25T00:00:00"/>
        <d v="2023-07-08T00:00:00"/>
        <d v="2023-12-24T00:00:00"/>
        <d v="2023-08-08T00:00:00"/>
        <d v="2023-01-10T00:00:00"/>
        <d v="2023-01-07T00:00:00"/>
        <d v="2023-02-09T00:00:00"/>
        <d v="2023-09-07T00:00:00"/>
        <d v="2023-08-29T00:00:00"/>
        <d v="2023-02-15T00:00:00"/>
        <d v="2023-05-08T00:00:00"/>
        <d v="2023-11-01T00:00:00"/>
        <d v="2023-08-23T00:00:00"/>
        <d v="2023-02-11T00:00:00"/>
        <d v="2023-11-08T00:00:00"/>
        <d v="2023-11-11T00:00:00"/>
        <d v="2023-08-25T00:00:00"/>
        <d v="2023-02-25T00:00:00"/>
        <d v="2023-07-28T00:00:00"/>
        <d v="2023-02-19T00:00:00"/>
        <d v="2023-05-11T00:00:00"/>
        <d v="2023-09-19T00:00:00"/>
        <d v="2023-05-01T00:00:00"/>
        <d v="2023-05-10T00:00:00"/>
        <d v="2023-05-15T00:00:00"/>
        <d v="2023-05-09T00:00:00"/>
        <d v="2023-03-19T00:00:00"/>
        <d v="2023-01-11T00:00:00"/>
        <d v="2023-03-08T00:00:00"/>
        <d v="2023-09-18T00:00:00"/>
        <d v="2023-12-12T00:00:00"/>
        <d v="2023-07-21T00:00:00"/>
        <d v="2023-01-28T00:00:00"/>
        <d v="2023-11-10T00:00:00"/>
        <d v="2023-08-02T00:00:00"/>
        <d v="2023-12-30T00:00:00"/>
        <d v="2023-08-20T00:00:00"/>
        <d v="2023-02-13T00:00:00"/>
        <d v="2023-06-10T00:00:00"/>
        <d v="2023-06-13T00:00:00"/>
        <d v="2023-03-11T00:00:00"/>
        <d v="2023-07-22T00:00:00"/>
        <d v="2023-01-26T00:00:00"/>
        <d v="2023-08-30T00:00:00"/>
        <d v="2023-05-26T00:00:00"/>
        <d v="2023-02-16T00:00:00"/>
        <d v="2023-06-04T00:00:00"/>
        <d v="2023-01-13T00:00:00"/>
        <d v="2023-04-03T00:00:00"/>
        <d v="2023-10-30T00:00:00"/>
        <d v="2023-02-04T00:00:00"/>
        <d v="2023-02-22T00:00:00"/>
        <d v="2023-04-25T00:00:00"/>
        <d v="2023-11-20T00:00:00"/>
        <d v="2023-09-25T00:00:00"/>
        <d v="2023-12-18T00:00:00"/>
        <d v="2023-12-03T00:00:00"/>
        <d v="2023-04-06T00:00:00"/>
        <d v="2023-11-24T00:00:00"/>
        <d v="2023-04-05T00:00:00"/>
        <d v="2023-04-14T00:00:00"/>
        <d v="2023-05-22T00:00:00"/>
        <d v="2023-05-20T00:00:00"/>
        <d v="2023-12-14T00:00:00"/>
        <d v="2023-07-10T00:00:00"/>
        <d v="2023-06-21T00:00:00"/>
        <d v="2023-07-13T00:00:00"/>
        <d v="2023-09-20T00:00:00"/>
        <d v="2023-05-07T00:00:00"/>
        <d v="2023-11-27T00:00:00"/>
        <d v="2023-10-28T00:00:00"/>
        <d v="2023-02-24T00:00:00"/>
        <d v="2023-05-19T00:00:00"/>
        <d v="2023-10-18T00:00:00"/>
        <d v="2023-09-05T00:00:00"/>
        <d v="2023-06-07T00:00:00"/>
        <d v="2023-03-21T00:00:00"/>
        <d v="2023-05-21T00:00:00"/>
        <d v="2023-01-14T00:00:00"/>
        <d v="2023-10-17T00:00:00"/>
        <d v="2023-01-29T00:00:00"/>
        <d v="2023-01-15T00:00:00"/>
        <d v="2023-07-01T00:00:00"/>
        <d v="2023-06-03T00:00:00"/>
        <d v="2023-03-15T00:00:00"/>
        <d v="2023-06-16T00:00:00"/>
        <d v="2023-03-26T00:00:00"/>
        <d v="2023-08-04T00:00:00"/>
        <d v="2023-12-10T00:00:00"/>
        <d v="2023-06-29T00:00:00"/>
        <d v="2023-08-13T00:00:00"/>
        <d v="2023-05-06T00:00:00"/>
        <d v="2023-04-23T00:00:00"/>
        <d v="2023-01-01T00:00:00"/>
        <d v="2023-10-16T00:00:00"/>
        <d v="2023-05-30T00:00:00"/>
        <d v="2023-12-04T00:00:00"/>
        <d v="2023-11-09T00:00:00"/>
        <d v="2023-03-30T00:00:00"/>
        <d v="2023-01-02T00:00:00"/>
        <d v="2023-03-16T00:00:00"/>
        <d v="2023-08-06T00:00:00"/>
        <d v="2023-04-13T00:00:00"/>
        <d v="2023-10-25T00:00:00"/>
        <d v="2023-07-06T00:00:00"/>
        <d v="2023-06-25T00:00:00"/>
        <d v="2023-08-28T00:00:00"/>
        <d v="2023-01-05T00:00:00"/>
        <d v="2023-02-06T00:00:00"/>
        <d v="2023-06-08T00:00:00"/>
        <d v="2023-03-06T00:00:00"/>
        <d v="2023-06-27T00:00:00"/>
        <d v="2023-10-15T00:00:00"/>
        <d v="2023-07-19T00:00:00"/>
        <d v="2023-12-17T00:00:00"/>
        <d v="2023-07-02T00:00:00"/>
        <d v="2023-02-20T00:00:00"/>
        <d v="2023-09-10T00:00:00"/>
        <d v="2023-01-30T00:00:00"/>
        <d v="2023-12-13T00:00:00"/>
        <d v="2023-04-04T00:00:00"/>
        <n v="45017"/>
        <d v="2023-10-20T00:00:00"/>
        <d v="2023-01-18T00:00:00"/>
        <d v="2023-03-25T00:00:00"/>
        <d v="2023-05-04T00:00:00"/>
        <d v="2023-02-01T00:00:00"/>
        <d v="2023-11-19T00:00:00"/>
        <d v="2023-12-16T00:00:00"/>
        <d v="2023-03-07T00:00:00"/>
        <d v="2023-04-17T00:00:00"/>
        <d v="2023-05-24T00:00:00"/>
        <d v="2023-03-17T00:00:00"/>
        <d v="2023-06-26T00:00:00"/>
        <d v="2023-11-21T00:00:00"/>
        <d v="2023-07-20T00:00:00"/>
        <d v="2023-05-13T00:00:00"/>
        <d v="2023-08-10T00:00:00"/>
        <d v="2023-09-26T00:00:00"/>
        <d v="2023-05-16T00:00:00"/>
        <d v="2023-09-24T00:00:00"/>
        <d v="2023-09-23T00:00:00"/>
        <d v="2023-10-29T00:00:00"/>
        <d v="2023-06-14T00:00:00"/>
        <d v="2023-11-04T00:00:00"/>
        <d v="2023-04-11T00:00:00"/>
        <d v="2023-01-24T00:00:00"/>
        <d v="2023-06-01T00:00:00"/>
        <d v="2023-02-21T00:00:00"/>
        <d v="2023-07-05T00:00:00"/>
        <d v="2023-03-27T00:00:00"/>
        <d v="2023-11-02T00:00:00"/>
        <d v="2023-11-25T00:00:00"/>
        <d v="2023-12-09T00:00:00"/>
        <d v="2023-09-13T00:00:00"/>
        <d v="2023-11-23T00:00:00"/>
        <d v="2023-11-17T00:00:00"/>
        <d v="2023-07-17T00:00:00"/>
        <d v="2023-02-02T00:00:00"/>
        <d v="2023-12-31T00:00:00"/>
        <d v="2023-12-29T00:00:00"/>
        <d v="2023-07-11T00:00:00"/>
        <d v="2023-08-31T00:00:00"/>
        <d v="2023-12-06T00:00:00"/>
        <d v="2023-10-21T00:00:00"/>
        <d v="2023-12-07T00:00:00"/>
        <d v="2023-04-15T00:00:00"/>
        <d v="2023-10-06T00:00:00"/>
        <d v="2023-07-04T00:00:00"/>
        <d v="2023-06-24T00:00:00"/>
        <d v="2023-10-27T00:00:00"/>
        <d v="2023-06-05T00:00:00"/>
        <d v="2023-06-06T00:00:00"/>
        <d v="2023-07-26T00:00:00"/>
        <d v="2023-12-02T00:00:00"/>
        <d v="2023-04-02T00:00:00"/>
        <d v="2023-04-26T00:00:00"/>
        <d v="2023-12-25T00:00:00"/>
        <d v="2023-09-29T00:00:00"/>
        <d v="2023-08-24T00:00:00"/>
        <d v="2023-08-22T00:00:00"/>
        <d v="2023-10-19T00:00:00"/>
        <d v="2023-06-30T00:00:00"/>
        <d v="2023-01-16T00:00:00"/>
        <d v="2023-06-15T00:00:00"/>
        <d v="2023-09-16T00:00:00"/>
        <d v="2023-09-14T00:00:00"/>
        <d v="2023-08-12T00:00:00"/>
        <d v="2023-03-14T00:00:00"/>
        <d v="2023-11-06T00:00:00"/>
        <d v="2023-07-15T00:00:00"/>
        <d v="2023-03-18T00:00:00"/>
        <d v="2023-09-06T00:00:00"/>
        <d v="2023-11-14T00:00:00"/>
        <d v="2023-10-14T00:00:00"/>
        <d v="2023-04-01T00:00:00"/>
        <d v="2023-12-26T00:00:00"/>
        <d v="2023-12-23T00:00:00"/>
        <d v="2023-04-30T00:00:00"/>
        <d v="2023-11-12T00:00:00"/>
        <d v="2023-02-14T00:00:00"/>
        <d v="2023-10-23T00:00:00"/>
        <d v="2023-11-05T00:00:00"/>
        <d v="2023-08-26T00:00:00"/>
        <d v="2023-04-20T00:00:00"/>
        <d v="2023-01-04T00:00:00"/>
        <d v="2023-05-02T00:00:00"/>
        <d v="2023-08-07T00:00:00"/>
        <d v="2023-11-30T00:00:00"/>
        <d v="2023-01-17T00:00:00"/>
        <d v="2023-12-08T00:00:00"/>
        <d v="2023-11-16T00:00:00"/>
        <d v="2023-07-27T00:00:00"/>
        <d v="2023-06-22T00:00:00"/>
        <d v="2023-05-31T00:00:00"/>
        <d v="2023-03-09T00:00:00"/>
        <d v="2023-03-05T00:00:00"/>
        <d v="2023-05-17T00:00:00"/>
        <d v="2023-11-07T00:00:00"/>
        <d v="2023-08-18T00:00:00"/>
        <d v="2023-03-03T00:00:00"/>
        <d v="2023-12-11T00:00:00"/>
        <d v="2023-09-01T00:00:00"/>
        <d v="2023-09-11T00:00:00"/>
        <d v="2023-07-07T00:00:00"/>
        <d v="2023-12-19T00:00:00"/>
        <d v="2023-03-10T00:00:00"/>
        <d v="2023-01-25T00:00:00"/>
        <d v="2023-07-03T00:00:00"/>
        <d v="2023-04-10T00:00:00"/>
        <d v="2023-10-24T00:00:00"/>
        <d v="2023-05-12T00:00:00"/>
        <d v="2023-02-12T00:00:00"/>
        <d v="2023-05-05T00:00:00"/>
        <d v="2023-10-31T00:00:00"/>
        <d v="2023-08-01T00:00:00"/>
        <d v="2023-09-08T00:00:00"/>
        <d v="2023-01-21T00:00:00"/>
        <d v="2023-02-05T00:00:00"/>
        <d v="2023-10-03T00:00:00"/>
        <d v="2023-02-08T00:00:00"/>
        <d v="2023-06-28T00:00:00"/>
        <d v="2023-09-02T00:00:00"/>
        <d v="2023-03-31T00:00:00"/>
        <d v="2023-01-12T00:00:00"/>
        <d v="2023-07-16T00:00:00"/>
        <d v="2023-06-02T00:00:00"/>
        <d v="2023-02-03T00:00:00"/>
        <d v="2023-02-07T00:00:00"/>
        <d v="2023-08-03T00:00:00"/>
        <d v="2023-02-10T00:00:00"/>
        <d v="2023-04-19T00:00:00"/>
        <d v="2023-10-05T00:00:00"/>
        <d v="2023-02-23T00:00:00"/>
        <d v="2023-10-12T00:00:00"/>
        <d v="2023-04-16T00:00:00"/>
        <d v="2023-11-22T00:00:00"/>
        <d v="2023-08-19T00:00:00"/>
        <d v="2023-09-12T00:00:00"/>
        <d v="2023-02-27T00:00:00"/>
        <d v="2023-05-18T00:00:00"/>
        <d v="2023-09-04T00:00:00"/>
        <d v="2023-03-28T00:00:00"/>
        <d v="2023-07-18T00:00:00"/>
        <d v="2023-09-22T00:00:00"/>
        <d v="2023-03-12T00:00:00"/>
        <d v="2023-04-18T00:00:00"/>
        <d v="2023-12-28T00:00:00"/>
        <d v="2023-01-09T00:00:00"/>
        <d v="2023-11-26T00:00:00"/>
        <d v="2023-07-14T00:00:00"/>
        <d v="2023-08-15T00:00:00"/>
        <d v="2023-10-02T00:00:00"/>
        <d v="2023-03-22T00:00:00"/>
        <d v="2023-05-29T00:00:00"/>
        <d v="2023-10-22T00:00:00"/>
        <d v="2023-10-13T00:00:00"/>
        <d v="2023-01-22T00:00:00"/>
        <d v="2023-03-04T00:00:00"/>
        <d v="2023-06-12T00:00:00"/>
        <d v="2023-03-24T00:00:00"/>
        <d v="2023-11-29T00:00:00"/>
        <d v="2023-12-20T00:00:00"/>
        <d v="2023-04-27T00:00:00"/>
        <d v="2023-09-17T00:00:00"/>
        <d v="2023-01-31T00:00:00"/>
        <d v="2023-10-04T00:00:00"/>
        <d v="2023-09-03T00:00:00"/>
        <d v="2023-04-07T00:00:00"/>
        <d v="2023-08-17T00:00:00"/>
        <d v="2023-04-29T00:00:00"/>
        <d v="2023-12-01T00:00:00"/>
        <d v="2023-01-27T00:00:00"/>
        <d v="2023-01-06T00:00:00"/>
        <d v="2023-10-07T00:00:00"/>
        <d v="2023-01-03T00:00:00"/>
        <d v="2023-08-16T00:00:00"/>
        <d v="2023-07-23T00:00:00"/>
        <d v="2023-11-03T00:00:00"/>
        <d v="2023-07-09T00:00:00"/>
        <d v="2023-05-23T00:00:00"/>
        <d v="2023-03-23T00:00:00"/>
        <d v="2023-08-14T00:00:00"/>
        <d v="2023-06-19T00:00:00"/>
        <d v="2023-07-12T00:00:00"/>
        <d v="2023-03-20T00:00:00"/>
        <d v="2023-04-21T00:00:00"/>
        <d v="2023-08-05T00:00:00"/>
        <d v="2023-11-13T00:00:00"/>
        <d v="2023-09-30T00:00:00"/>
        <d v="2023-03-02T00:00:00"/>
        <d v="2023-03-01T00:00:00"/>
        <d v="2023-04-28T00:00:00"/>
        <d v="2023-09-15T00:00:00"/>
        <d v="2023-09-28T00:00:00"/>
        <d v="2023-11-28T00:00:00"/>
        <d v="2023-03-29T00:00:00"/>
        <d v="2023-02-17T00:00:00"/>
        <d v="2023-01-08T00:00:00"/>
        <d v="2023-07-31T00:00:00"/>
        <d v="2023-05-28T00:00:00"/>
        <d v="2023-06-18T00:00:00"/>
        <d v="2023-07-29T00:00:00"/>
        <d v="2023-12-15T00:00:00"/>
        <d v="2023-04-08T00:00:00"/>
        <d v="2023-09-27T00:00:00"/>
        <d v="2023-06-17T00:00:00"/>
        <d v="2023-01-20T00:00:00"/>
        <d v="2023-09-09T00:00:00"/>
        <d v="2023-11-15T00:00:00"/>
        <d v="2023-08-11T00:00:00"/>
        <d v="2023-02-18T00:00:00"/>
        <d v="2023-04-24T00:00:00"/>
        <d v="2023-07-25T00:00:00"/>
        <d v="2023-10-10T00:00:00"/>
        <d v="2023-12-27T00:00:00"/>
        <d v="2023-12-22T00:00:00"/>
        <d v="2023-09-21T00:00:00"/>
        <d v="2023-06-11T00:00:00"/>
        <d v="2023-12-21T00:00:00"/>
        <d v="2023-10-11T00:00:00"/>
        <d v="2023-08-27T00:00:00"/>
        <d v="2023-04-09T00:00:00"/>
        <d v="2023-04-22T00:00:00"/>
        <m/>
      </sharedItems>
    </cacheField>
    <cacheField name="OrderTime" numFmtId="0">
      <sharedItems containsNonDate="0" containsDate="1" containsString="0" containsBlank="1" minDate="1899-12-30T00:00:00" maxDate="1899-12-30T23:59:00"/>
    </cacheField>
    <cacheField name="OrderMinute" numFmtId="0">
      <sharedItems containsString="0" containsBlank="1" containsNumber="1" containsInteger="1" minValue="0" maxValue="59"/>
    </cacheField>
    <cacheField name="OrderHour" numFmtId="0">
      <sharedItems containsString="0" containsBlank="1" containsNumber="1" containsInteger="1" minValue="0" maxValue="23"/>
    </cacheField>
    <cacheField name="OrderMonth" numFmtId="0">
      <sharedItems containsString="0" containsBlank="1" containsNumber="1" containsInteger="1" minValue="1" maxValue="12"/>
    </cacheField>
    <cacheField name="New Customer Country" numFmtId="0">
      <sharedItems containsBlank="1"/>
    </cacheField>
    <cacheField name="Outlier" numFmtId="0">
      <sharedItems containsBlank="1"/>
    </cacheField>
    <cacheField name="Age" numFmtId="0">
      <sharedItems containsString="0" containsBlank="1" containsNumber="1" containsInteger="1" minValue="18" maxValue="90" count="74">
        <n v="31"/>
        <n v="39"/>
        <n v="81"/>
        <n v="76"/>
        <n v="75"/>
        <n v="32"/>
        <n v="82"/>
        <n v="65"/>
        <n v="84"/>
        <n v="48"/>
        <n v="85"/>
        <n v="38"/>
        <n v="78"/>
        <n v="47"/>
        <n v="59"/>
        <n v="27"/>
        <n v="66"/>
        <n v="19"/>
        <n v="72"/>
        <n v="22"/>
        <n v="53"/>
        <n v="20"/>
        <n v="63"/>
        <n v="46"/>
        <n v="37"/>
        <n v="42"/>
        <n v="43"/>
        <n v="55"/>
        <n v="89"/>
        <n v="25"/>
        <n v="30"/>
        <n v="83"/>
        <n v="62"/>
        <n v="79"/>
        <n v="29"/>
        <n v="70"/>
        <n v="60"/>
        <n v="23"/>
        <n v="51"/>
        <n v="18"/>
        <n v="34"/>
        <n v="28"/>
        <n v="36"/>
        <n v="33"/>
        <n v="61"/>
        <n v="50"/>
        <n v="35"/>
        <n v="80"/>
        <n v="40"/>
        <n v="88"/>
        <n v="41"/>
        <n v="58"/>
        <n v="67"/>
        <n v="57"/>
        <n v="21"/>
        <n v="90"/>
        <n v="77"/>
        <n v="56"/>
        <n v="68"/>
        <n v="24"/>
        <n v="86"/>
        <n v="71"/>
        <n v="64"/>
        <n v="52"/>
        <n v="45"/>
        <n v="87"/>
        <n v="74"/>
        <n v="26"/>
        <n v="44"/>
        <n v="73"/>
        <n v="49"/>
        <n v="69"/>
        <n v="54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ant Narayan" refreshedDate="45608.779354166669" createdVersion="7" refreshedVersion="7" minRefreshableVersion="3" recordCount="2823" xr:uid="{91C26A42-F879-4BD0-8A92-C7E6362EE6A0}">
  <cacheSource type="worksheet">
    <worksheetSource ref="A1:M1048576" sheet="Orders"/>
  </cacheSource>
  <cacheFields count="13">
    <cacheField name="Order ID" numFmtId="0">
      <sharedItems containsString="0" containsBlank="1" containsNumber="1" containsInteger="1" minValue="1597" maxValue="1682358"/>
    </cacheField>
    <cacheField name="Customer ID" numFmtId="0">
      <sharedItems containsString="0" containsBlank="1" containsNumber="1" containsInteger="1" minValue="1" maxValue="1998"/>
    </cacheField>
    <cacheField name="Customer Country" numFmtId="0">
      <sharedItems containsBlank="1" count="15">
        <s v="France"/>
        <s v="USA"/>
        <s v="Denmark"/>
        <s v="Singapore"/>
        <s v="Norway"/>
        <s v="Spain"/>
        <s v="Germany"/>
        <s v="Australia"/>
        <s v="Finland"/>
        <m/>
        <s v="Italy"/>
        <s v="India"/>
        <s v="Ireland"/>
        <s v="Austria"/>
        <s v="Switzerland"/>
      </sharedItems>
    </cacheField>
    <cacheField name="Order Datetime" numFmtId="0">
      <sharedItems containsNonDate="0" containsDate="1" containsString="0" containsBlank="1" minDate="2023-01-01T00:44:00" maxDate="2023-12-31T23:34:00"/>
    </cacheField>
    <cacheField name="Order Source" numFmtId="0">
      <sharedItems containsBlank="1"/>
    </cacheField>
    <cacheField name="Sales POC" numFmtId="0">
      <sharedItems containsBlank="1"/>
    </cacheField>
    <cacheField name="Order Value" numFmtId="0">
      <sharedItems containsString="0" containsBlank="1" containsNumber="1" containsInteger="1" minValue="10" maxValue="9994"/>
    </cacheField>
    <cacheField name="OrderDay" numFmtId="0">
      <sharedItems containsString="0" containsBlank="1" containsNumber="1" containsInteger="1" minValue="1" maxValue="31"/>
    </cacheField>
    <cacheField name="OrderDate" numFmtId="0">
      <sharedItems containsDate="1" containsString="0" containsBlank="1" containsMixedTypes="1" minDate="2023-01-01T00:00:00" maxDate="2024-01-01T00:00:00" count="367">
        <d v="2023-02-28T00:00:00"/>
        <d v="2023-04-12T00:00:00"/>
        <d v="2023-06-09T00:00:00"/>
        <d v="2023-01-19T00:00:00"/>
        <d v="2023-07-30T00:00:00"/>
        <d v="2023-10-01T00:00:00"/>
        <d v="2023-10-09T00:00:00"/>
        <d v="2023-08-09T00:00:00"/>
        <d v="2023-03-13T00:00:00"/>
        <d v="2023-10-08T00:00:00"/>
        <d v="2023-02-26T00:00:00"/>
        <d v="2023-08-21T00:00:00"/>
        <d v="2023-07-24T00:00:00"/>
        <d v="2023-06-20T00:00:00"/>
        <d v="2023-05-14T00:00:00"/>
        <d v="2023-10-26T00:00:00"/>
        <d v="2023-05-27T00:00:00"/>
        <d v="2023-11-18T00:00:00"/>
        <d v="2023-05-03T00:00:00"/>
        <d v="2023-12-05T00:00:00"/>
        <d v="2023-01-23T00:00:00"/>
        <d v="2023-06-23T00:00:00"/>
        <d v="2023-05-25T00:00:00"/>
        <d v="2023-07-08T00:00:00"/>
        <d v="2023-12-24T00:00:00"/>
        <d v="2023-08-08T00:00:00"/>
        <d v="2023-01-10T00:00:00"/>
        <d v="2023-01-07T00:00:00"/>
        <d v="2023-02-09T00:00:00"/>
        <d v="2023-09-07T00:00:00"/>
        <d v="2023-08-29T00:00:00"/>
        <d v="2023-02-15T00:00:00"/>
        <d v="2023-05-08T00:00:00"/>
        <d v="2023-11-01T00:00:00"/>
        <d v="2023-08-23T00:00:00"/>
        <d v="2023-02-11T00:00:00"/>
        <d v="2023-11-08T00:00:00"/>
        <d v="2023-11-11T00:00:00"/>
        <d v="2023-08-25T00:00:00"/>
        <d v="2023-02-25T00:00:00"/>
        <d v="2023-07-28T00:00:00"/>
        <d v="2023-02-19T00:00:00"/>
        <d v="2023-05-11T00:00:00"/>
        <d v="2023-09-19T00:00:00"/>
        <d v="2023-05-01T00:00:00"/>
        <d v="2023-05-10T00:00:00"/>
        <d v="2023-05-15T00:00:00"/>
        <d v="2023-05-09T00:00:00"/>
        <d v="2023-03-19T00:00:00"/>
        <d v="2023-01-11T00:00:00"/>
        <d v="2023-03-08T00:00:00"/>
        <d v="2023-09-18T00:00:00"/>
        <d v="2023-12-12T00:00:00"/>
        <d v="2023-07-21T00:00:00"/>
        <d v="2023-01-28T00:00:00"/>
        <d v="2023-11-10T00:00:00"/>
        <d v="2023-08-02T00:00:00"/>
        <d v="2023-12-30T00:00:00"/>
        <d v="2023-08-20T00:00:00"/>
        <d v="2023-02-13T00:00:00"/>
        <d v="2023-06-10T00:00:00"/>
        <d v="2023-06-13T00:00:00"/>
        <d v="2023-03-11T00:00:00"/>
        <d v="2023-07-22T00:00:00"/>
        <d v="2023-01-26T00:00:00"/>
        <d v="2023-08-30T00:00:00"/>
        <d v="2023-05-26T00:00:00"/>
        <d v="2023-02-16T00:00:00"/>
        <d v="2023-06-04T00:00:00"/>
        <d v="2023-01-13T00:00:00"/>
        <d v="2023-04-03T00:00:00"/>
        <d v="2023-10-30T00:00:00"/>
        <d v="2023-02-04T00:00:00"/>
        <d v="2023-02-22T00:00:00"/>
        <d v="2023-04-25T00:00:00"/>
        <d v="2023-11-20T00:00:00"/>
        <d v="2023-09-25T00:00:00"/>
        <d v="2023-12-18T00:00:00"/>
        <d v="2023-12-03T00:00:00"/>
        <d v="2023-04-06T00:00:00"/>
        <d v="2023-11-24T00:00:00"/>
        <d v="2023-04-05T00:00:00"/>
        <d v="2023-04-14T00:00:00"/>
        <d v="2023-05-22T00:00:00"/>
        <d v="2023-05-20T00:00:00"/>
        <d v="2023-12-14T00:00:00"/>
        <d v="2023-07-10T00:00:00"/>
        <d v="2023-06-21T00:00:00"/>
        <d v="2023-07-13T00:00:00"/>
        <d v="2023-09-20T00:00:00"/>
        <d v="2023-05-07T00:00:00"/>
        <d v="2023-11-27T00:00:00"/>
        <d v="2023-10-28T00:00:00"/>
        <d v="2023-02-24T00:00:00"/>
        <d v="2023-05-19T00:00:00"/>
        <d v="2023-10-18T00:00:00"/>
        <d v="2023-09-05T00:00:00"/>
        <d v="2023-06-07T00:00:00"/>
        <d v="2023-03-21T00:00:00"/>
        <d v="2023-05-21T00:00:00"/>
        <d v="2023-01-14T00:00:00"/>
        <d v="2023-10-17T00:00:00"/>
        <d v="2023-01-29T00:00:00"/>
        <d v="2023-01-15T00:00:00"/>
        <d v="2023-07-01T00:00:00"/>
        <d v="2023-06-03T00:00:00"/>
        <d v="2023-03-15T00:00:00"/>
        <d v="2023-06-16T00:00:00"/>
        <d v="2023-03-26T00:00:00"/>
        <d v="2023-08-04T00:00:00"/>
        <d v="2023-12-10T00:00:00"/>
        <d v="2023-06-29T00:00:00"/>
        <d v="2023-08-13T00:00:00"/>
        <d v="2023-05-06T00:00:00"/>
        <d v="2023-04-23T00:00:00"/>
        <d v="2023-01-01T00:00:00"/>
        <d v="2023-10-16T00:00:00"/>
        <d v="2023-05-30T00:00:00"/>
        <d v="2023-12-04T00:00:00"/>
        <d v="2023-11-09T00:00:00"/>
        <d v="2023-03-30T00:00:00"/>
        <d v="2023-01-02T00:00:00"/>
        <d v="2023-03-16T00:00:00"/>
        <d v="2023-08-06T00:00:00"/>
        <d v="2023-04-13T00:00:00"/>
        <d v="2023-10-25T00:00:00"/>
        <d v="2023-07-06T00:00:00"/>
        <d v="2023-06-25T00:00:00"/>
        <d v="2023-08-28T00:00:00"/>
        <d v="2023-01-05T00:00:00"/>
        <d v="2023-02-06T00:00:00"/>
        <d v="2023-06-08T00:00:00"/>
        <d v="2023-03-06T00:00:00"/>
        <d v="2023-06-27T00:00:00"/>
        <d v="2023-10-15T00:00:00"/>
        <d v="2023-07-19T00:00:00"/>
        <d v="2023-12-17T00:00:00"/>
        <d v="2023-07-02T00:00:00"/>
        <d v="2023-02-20T00:00:00"/>
        <d v="2023-09-10T00:00:00"/>
        <d v="2023-01-30T00:00:00"/>
        <d v="2023-12-13T00:00:00"/>
        <d v="2023-04-04T00:00:00"/>
        <n v="45017"/>
        <d v="2023-10-20T00:00:00"/>
        <d v="2023-01-18T00:00:00"/>
        <d v="2023-03-25T00:00:00"/>
        <d v="2023-05-04T00:00:00"/>
        <d v="2023-02-01T00:00:00"/>
        <d v="2023-11-19T00:00:00"/>
        <d v="2023-12-16T00:00:00"/>
        <d v="2023-03-07T00:00:00"/>
        <d v="2023-04-17T00:00:00"/>
        <d v="2023-05-24T00:00:00"/>
        <d v="2023-03-17T00:00:00"/>
        <d v="2023-06-26T00:00:00"/>
        <d v="2023-11-21T00:00:00"/>
        <d v="2023-07-20T00:00:00"/>
        <d v="2023-05-13T00:00:00"/>
        <d v="2023-08-10T00:00:00"/>
        <d v="2023-09-26T00:00:00"/>
        <d v="2023-05-16T00:00:00"/>
        <d v="2023-09-24T00:00:00"/>
        <d v="2023-09-23T00:00:00"/>
        <d v="2023-10-29T00:00:00"/>
        <d v="2023-06-14T00:00:00"/>
        <d v="2023-11-04T00:00:00"/>
        <d v="2023-04-11T00:00:00"/>
        <d v="2023-01-24T00:00:00"/>
        <d v="2023-06-01T00:00:00"/>
        <d v="2023-02-21T00:00:00"/>
        <d v="2023-07-05T00:00:00"/>
        <d v="2023-03-27T00:00:00"/>
        <d v="2023-11-02T00:00:00"/>
        <d v="2023-11-25T00:00:00"/>
        <d v="2023-12-09T00:00:00"/>
        <d v="2023-09-13T00:00:00"/>
        <d v="2023-11-23T00:00:00"/>
        <d v="2023-11-17T00:00:00"/>
        <d v="2023-07-17T00:00:00"/>
        <d v="2023-02-02T00:00:00"/>
        <d v="2023-12-31T00:00:00"/>
        <d v="2023-12-29T00:00:00"/>
        <d v="2023-07-11T00:00:00"/>
        <d v="2023-08-31T00:00:00"/>
        <d v="2023-12-06T00:00:00"/>
        <d v="2023-10-21T00:00:00"/>
        <d v="2023-12-07T00:00:00"/>
        <d v="2023-04-15T00:00:00"/>
        <d v="2023-10-06T00:00:00"/>
        <d v="2023-07-04T00:00:00"/>
        <d v="2023-06-24T00:00:00"/>
        <d v="2023-10-27T00:00:00"/>
        <d v="2023-06-05T00:00:00"/>
        <d v="2023-06-06T00:00:00"/>
        <d v="2023-07-26T00:00:00"/>
        <d v="2023-12-02T00:00:00"/>
        <d v="2023-04-02T00:00:00"/>
        <d v="2023-04-26T00:00:00"/>
        <d v="2023-12-25T00:00:00"/>
        <d v="2023-09-29T00:00:00"/>
        <d v="2023-08-24T00:00:00"/>
        <d v="2023-08-22T00:00:00"/>
        <d v="2023-10-19T00:00:00"/>
        <d v="2023-06-30T00:00:00"/>
        <d v="2023-01-16T00:00:00"/>
        <d v="2023-06-15T00:00:00"/>
        <d v="2023-09-16T00:00:00"/>
        <d v="2023-09-14T00:00:00"/>
        <d v="2023-08-12T00:00:00"/>
        <d v="2023-03-14T00:00:00"/>
        <d v="2023-11-06T00:00:00"/>
        <d v="2023-07-15T00:00:00"/>
        <d v="2023-03-18T00:00:00"/>
        <d v="2023-09-06T00:00:00"/>
        <d v="2023-11-14T00:00:00"/>
        <d v="2023-10-14T00:00:00"/>
        <d v="2023-04-01T00:00:00"/>
        <d v="2023-12-26T00:00:00"/>
        <d v="2023-12-23T00:00:00"/>
        <d v="2023-04-30T00:00:00"/>
        <d v="2023-11-12T00:00:00"/>
        <d v="2023-02-14T00:00:00"/>
        <d v="2023-10-23T00:00:00"/>
        <d v="2023-11-05T00:00:00"/>
        <d v="2023-08-26T00:00:00"/>
        <d v="2023-04-20T00:00:00"/>
        <d v="2023-01-04T00:00:00"/>
        <d v="2023-05-02T00:00:00"/>
        <d v="2023-08-07T00:00:00"/>
        <d v="2023-11-30T00:00:00"/>
        <d v="2023-01-17T00:00:00"/>
        <d v="2023-12-08T00:00:00"/>
        <d v="2023-11-16T00:00:00"/>
        <d v="2023-07-27T00:00:00"/>
        <d v="2023-06-22T00:00:00"/>
        <d v="2023-05-31T00:00:00"/>
        <d v="2023-03-09T00:00:00"/>
        <d v="2023-03-05T00:00:00"/>
        <d v="2023-05-17T00:00:00"/>
        <d v="2023-11-07T00:00:00"/>
        <d v="2023-08-18T00:00:00"/>
        <d v="2023-03-03T00:00:00"/>
        <d v="2023-12-11T00:00:00"/>
        <d v="2023-09-01T00:00:00"/>
        <d v="2023-09-11T00:00:00"/>
        <d v="2023-07-07T00:00:00"/>
        <d v="2023-12-19T00:00:00"/>
        <d v="2023-03-10T00:00:00"/>
        <d v="2023-01-25T00:00:00"/>
        <d v="2023-07-03T00:00:00"/>
        <d v="2023-04-10T00:00:00"/>
        <d v="2023-10-24T00:00:00"/>
        <d v="2023-05-12T00:00:00"/>
        <d v="2023-02-12T00:00:00"/>
        <d v="2023-05-05T00:00:00"/>
        <d v="2023-10-31T00:00:00"/>
        <d v="2023-08-01T00:00:00"/>
        <d v="2023-09-08T00:00:00"/>
        <d v="2023-01-21T00:00:00"/>
        <d v="2023-02-05T00:00:00"/>
        <d v="2023-10-03T00:00:00"/>
        <d v="2023-02-08T00:00:00"/>
        <d v="2023-06-28T00:00:00"/>
        <d v="2023-09-02T00:00:00"/>
        <d v="2023-03-31T00:00:00"/>
        <d v="2023-01-12T00:00:00"/>
        <d v="2023-07-16T00:00:00"/>
        <d v="2023-06-02T00:00:00"/>
        <d v="2023-02-03T00:00:00"/>
        <d v="2023-02-07T00:00:00"/>
        <d v="2023-08-03T00:00:00"/>
        <d v="2023-02-10T00:00:00"/>
        <d v="2023-04-19T00:00:00"/>
        <d v="2023-10-05T00:00:00"/>
        <d v="2023-02-23T00:00:00"/>
        <d v="2023-10-12T00:00:00"/>
        <d v="2023-04-16T00:00:00"/>
        <d v="2023-11-22T00:00:00"/>
        <d v="2023-08-19T00:00:00"/>
        <d v="2023-09-12T00:00:00"/>
        <d v="2023-02-27T00:00:00"/>
        <d v="2023-05-18T00:00:00"/>
        <d v="2023-09-04T00:00:00"/>
        <d v="2023-03-28T00:00:00"/>
        <d v="2023-07-18T00:00:00"/>
        <d v="2023-09-22T00:00:00"/>
        <d v="2023-03-12T00:00:00"/>
        <d v="2023-04-18T00:00:00"/>
        <d v="2023-12-28T00:00:00"/>
        <d v="2023-01-09T00:00:00"/>
        <d v="2023-11-26T00:00:00"/>
        <d v="2023-07-14T00:00:00"/>
        <d v="2023-08-15T00:00:00"/>
        <d v="2023-10-02T00:00:00"/>
        <d v="2023-03-22T00:00:00"/>
        <d v="2023-05-29T00:00:00"/>
        <d v="2023-10-22T00:00:00"/>
        <d v="2023-10-13T00:00:00"/>
        <d v="2023-01-22T00:00:00"/>
        <d v="2023-03-04T00:00:00"/>
        <d v="2023-06-12T00:00:00"/>
        <d v="2023-03-24T00:00:00"/>
        <d v="2023-11-29T00:00:00"/>
        <d v="2023-12-20T00:00:00"/>
        <d v="2023-04-27T00:00:00"/>
        <d v="2023-09-17T00:00:00"/>
        <d v="2023-01-31T00:00:00"/>
        <d v="2023-10-04T00:00:00"/>
        <d v="2023-09-03T00:00:00"/>
        <d v="2023-04-07T00:00:00"/>
        <d v="2023-08-17T00:00:00"/>
        <d v="2023-04-29T00:00:00"/>
        <d v="2023-12-01T00:00:00"/>
        <d v="2023-01-27T00:00:00"/>
        <d v="2023-01-06T00:00:00"/>
        <d v="2023-10-07T00:00:00"/>
        <d v="2023-01-03T00:00:00"/>
        <d v="2023-08-16T00:00:00"/>
        <d v="2023-07-23T00:00:00"/>
        <d v="2023-11-03T00:00:00"/>
        <d v="2023-07-09T00:00:00"/>
        <d v="2023-05-23T00:00:00"/>
        <d v="2023-03-23T00:00:00"/>
        <d v="2023-08-14T00:00:00"/>
        <d v="2023-06-19T00:00:00"/>
        <d v="2023-07-12T00:00:00"/>
        <d v="2023-03-20T00:00:00"/>
        <d v="2023-04-21T00:00:00"/>
        <d v="2023-08-05T00:00:00"/>
        <d v="2023-11-13T00:00:00"/>
        <d v="2023-09-30T00:00:00"/>
        <d v="2023-03-02T00:00:00"/>
        <d v="2023-03-01T00:00:00"/>
        <d v="2023-04-28T00:00:00"/>
        <d v="2023-09-15T00:00:00"/>
        <d v="2023-09-28T00:00:00"/>
        <d v="2023-11-28T00:00:00"/>
        <d v="2023-03-29T00:00:00"/>
        <d v="2023-02-17T00:00:00"/>
        <d v="2023-01-08T00:00:00"/>
        <d v="2023-07-31T00:00:00"/>
        <d v="2023-05-28T00:00:00"/>
        <d v="2023-06-18T00:00:00"/>
        <d v="2023-07-29T00:00:00"/>
        <d v="2023-12-15T00:00:00"/>
        <d v="2023-04-08T00:00:00"/>
        <d v="2023-09-27T00:00:00"/>
        <d v="2023-06-17T00:00:00"/>
        <d v="2023-01-20T00:00:00"/>
        <d v="2023-09-09T00:00:00"/>
        <d v="2023-11-15T00:00:00"/>
        <d v="2023-08-11T00:00:00"/>
        <d v="2023-02-18T00:00:00"/>
        <d v="2023-04-24T00:00:00"/>
        <d v="2023-07-25T00:00:00"/>
        <d v="2023-10-10T00:00:00"/>
        <d v="2023-12-27T00:00:00"/>
        <d v="2023-12-22T00:00:00"/>
        <d v="2023-09-21T00:00:00"/>
        <d v="2023-06-11T00:00:00"/>
        <d v="2023-12-21T00:00:00"/>
        <d v="2023-10-11T00:00:00"/>
        <d v="2023-08-27T00:00:00"/>
        <d v="2023-04-09T00:00:00"/>
        <d v="2023-04-22T00:00:00"/>
        <m/>
      </sharedItems>
    </cacheField>
    <cacheField name="OrderTime" numFmtId="0">
      <sharedItems containsNonDate="0" containsDate="1" containsString="0" containsBlank="1" minDate="1899-12-30T00:00:00" maxDate="1899-12-30T23:59:00"/>
    </cacheField>
    <cacheField name="OrderMinute" numFmtId="0">
      <sharedItems containsString="0" containsBlank="1" containsNumber="1" containsInteger="1" minValue="0" maxValue="59"/>
    </cacheField>
    <cacheField name="OrderHour" numFmtId="0">
      <sharedItems containsString="0" containsBlank="1" containsNumber="1" containsInteger="1" minValue="0" maxValue="23"/>
    </cacheField>
    <cacheField name="OrderMonth" numFmtId="0">
      <sharedItems containsString="0" containsBlank="1" containsNumber="1" containsInteger="1" minValue="1" maxValue="12" count="13">
        <n v="2"/>
        <n v="4"/>
        <n v="6"/>
        <n v="1"/>
        <n v="7"/>
        <n v="10"/>
        <n v="8"/>
        <n v="3"/>
        <n v="5"/>
        <n v="11"/>
        <n v="12"/>
        <n v="9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ant Narayan" refreshedDate="45608.779354745369" createdVersion="7" refreshedVersion="7" minRefreshableVersion="3" recordCount="92" xr:uid="{014F5D69-BBFA-4B6D-9319-1C4BA8A99303}">
  <cacheSource type="worksheet">
    <worksheetSource ref="A1:H93" sheet="Sales Targets"/>
  </cacheSource>
  <cacheFields count="8">
    <cacheField name="Sales POC" numFmtId="0">
      <sharedItems/>
    </cacheField>
    <cacheField name="Sales Manager First Name" numFmtId="0">
      <sharedItems/>
    </cacheField>
    <cacheField name="Sales Manager Last Name" numFmtId="0">
      <sharedItems/>
    </cacheField>
    <cacheField name="Sales Team" numFmtId="0">
      <sharedItems/>
    </cacheField>
    <cacheField name="2023 Sales Target" numFmtId="0">
      <sharedItems containsSemiMixedTypes="0" containsString="0" containsNumber="1" containsInteger="1" minValue="30000" maxValue="1000000"/>
    </cacheField>
    <cacheField name="Full Name" numFmtId="0">
      <sharedItems count="30">
        <s v="Amelia Johnson"/>
        <s v="Lukas Schmidt"/>
        <s v="Olivia Jensen"/>
        <s v="Sofia Laine"/>
        <s v="Chloe Dupont"/>
        <s v="Alexander Müller"/>
        <s v="Liam O'Sullivan"/>
        <s v="Sophia Rossi"/>
        <s v="Emma Hansen"/>
        <s v="Ethan Lee"/>
        <s v="Isabella Garcia"/>
        <s v="Noah Meier"/>
        <s v="Ava Williams"/>
        <s v="Dev Patel"/>
        <s v="Mia Khan"/>
        <s v="William Brown"/>
        <s v="Sophie Gruber"/>
        <s v="Lucas Nielsen"/>
        <s v="Aino Virtanen"/>
        <s v="Emily Dubois"/>
        <s v="Benjamin Weber"/>
        <s v="Emily Murphy"/>
        <s v="Marco Bianchi"/>
        <s v="Lucas Olsen"/>
        <s v="Benjamin Chen"/>
        <s v="Daniela Hernandez"/>
        <s v="Liam Baumann"/>
        <s v="Charlotte Miller"/>
        <s v="Priya Kapoor"/>
        <s v="Oliver Kumar"/>
      </sharedItems>
    </cacheField>
    <cacheField name="Sales by POC" numFmtId="0">
      <sharedItems containsSemiMixedTypes="0" containsString="0" containsNumber="1" containsInteger="1" minValue="10197" maxValue="1089868"/>
    </cacheField>
    <cacheField name="Complation Buckets" numFmtId="0">
      <sharedItems count="2">
        <s v="Exceeded Target"/>
        <s v="Target Not Met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ant Narayan" refreshedDate="45608.779355439816" createdVersion="7" refreshedVersion="7" minRefreshableVersion="3" recordCount="92" xr:uid="{F7B4F22D-36B8-4A4D-BA28-C0537E380250}">
  <cacheSource type="worksheet">
    <worksheetSource ref="A1:H93" sheet="Sales Targets"/>
  </cacheSource>
  <cacheFields count="8">
    <cacheField name="Sales POC" numFmtId="0">
      <sharedItems/>
    </cacheField>
    <cacheField name="Sales Manager First Name" numFmtId="0">
      <sharedItems/>
    </cacheField>
    <cacheField name="Sales Manager Last Name" numFmtId="0">
      <sharedItems/>
    </cacheField>
    <cacheField name="Sales Team" numFmtId="0">
      <sharedItems count="5">
        <s v="Epsilon"/>
        <s v="Alpha"/>
        <s v="Beta"/>
        <s v="Gamma"/>
        <s v="Delta"/>
      </sharedItems>
    </cacheField>
    <cacheField name="2023 Sales Target" numFmtId="0">
      <sharedItems containsSemiMixedTypes="0" containsString="0" containsNumber="1" containsInteger="1" minValue="30000" maxValue="1000000"/>
    </cacheField>
    <cacheField name="Full Name" numFmtId="0">
      <sharedItems/>
    </cacheField>
    <cacheField name="Sales by POC" numFmtId="0">
      <sharedItems containsSemiMixedTypes="0" containsString="0" containsNumber="1" containsInteger="1" minValue="10197" maxValue="1089868"/>
    </cacheField>
    <cacheField name="Complation Buckets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ant Narayan" refreshedDate="45608.779355671293" createdVersion="7" refreshedVersion="7" minRefreshableVersion="3" recordCount="92" xr:uid="{17A45184-B027-4322-BB14-3D5B62522935}">
  <cacheSource type="worksheet">
    <worksheetSource ref="A1:J93" sheet="Sales Targets"/>
  </cacheSource>
  <cacheFields count="10">
    <cacheField name="Sales POC" numFmtId="0">
      <sharedItems/>
    </cacheField>
    <cacheField name="Sales Manager First Name" numFmtId="0">
      <sharedItems/>
    </cacheField>
    <cacheField name="Sales Manager Last Name" numFmtId="0">
      <sharedItems/>
    </cacheField>
    <cacheField name="Sales Team" numFmtId="0">
      <sharedItems count="5">
        <s v="Epsilon"/>
        <s v="Alpha"/>
        <s v="Beta"/>
        <s v="Gamma"/>
        <s v="Delta"/>
      </sharedItems>
    </cacheField>
    <cacheField name="2023 Sales Target" numFmtId="0">
      <sharedItems containsSemiMixedTypes="0" containsString="0" containsNumber="1" containsInteger="1" minValue="30000" maxValue="1000000"/>
    </cacheField>
    <cacheField name="Full Name" numFmtId="0">
      <sharedItems/>
    </cacheField>
    <cacheField name="Sales by POC" numFmtId="0">
      <sharedItems containsSemiMixedTypes="0" containsString="0" containsNumber="1" containsInteger="1" minValue="10197" maxValue="1089868"/>
    </cacheField>
    <cacheField name="Complation Buckets" numFmtId="0">
      <sharedItems/>
    </cacheField>
    <cacheField name="Difference" numFmtId="0">
      <sharedItems containsSemiMixedTypes="0" containsString="0" containsNumber="1" containsInteger="1" minValue="-223165" maxValue="89868"/>
    </cacheField>
    <cacheField name="% Target" numFmtId="9">
      <sharedItems containsSemiMixedTypes="0" containsString="0" containsNumber="1" minValue="0.31558000000000003" maxValue="1.4522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ant Narayan" refreshedDate="45608.779355787039" createdVersion="7" refreshedVersion="7" minRefreshableVersion="3" recordCount="2500" xr:uid="{B97C4380-2C29-4A2D-80EB-5C1221C35847}">
  <cacheSource type="worksheet">
    <worksheetSource ref="A1:F2501" sheet="Customers"/>
  </cacheSource>
  <cacheFields count="6">
    <cacheField name="Customer ID" numFmtId="0">
      <sharedItems containsSemiMixedTypes="0" containsString="0" containsNumber="1" containsInteger="1" minValue="1" maxValue="2500"/>
    </cacheField>
    <cacheField name="Customer Country" numFmtId="0">
      <sharedItems count="14">
        <s v="France"/>
        <s v="Spain"/>
        <s v="USA"/>
        <s v="Australia"/>
        <s v="Denmark"/>
        <s v="Singapore"/>
        <s v="Norway"/>
        <s v="Germany"/>
        <s v="Austria"/>
        <s v="Finland"/>
        <s v="Italy"/>
        <s v="India"/>
        <s v="Ireland"/>
        <s v="Switzerland"/>
      </sharedItems>
    </cacheField>
    <cacheField name="Gender" numFmtId="0">
      <sharedItems count="2">
        <s v="M"/>
        <s v="F"/>
      </sharedItems>
    </cacheField>
    <cacheField name="Age" numFmtId="0">
      <sharedItems containsString="0" containsBlank="1" containsNumber="1" containsInteger="1" minValue="18" maxValue="90"/>
    </cacheField>
    <cacheField name="Category" numFmtId="0">
      <sharedItems count="5">
        <s v="A"/>
        <s v="B"/>
        <s v="C"/>
        <s v="D"/>
        <s v="E"/>
      </sharedItems>
    </cacheField>
    <cacheField name="Final Age" numFmtId="0">
      <sharedItems containsSemiMixedTypes="0" containsString="0" containsNumber="1" minValue="18" maxValue="9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823">
  <r>
    <n v="1265561"/>
    <n v="1"/>
    <x v="0"/>
    <d v="2023-02-28T00:34:00"/>
    <s v="Website"/>
    <s v="Kalle Suominen"/>
    <n v="3338"/>
    <n v="28"/>
    <d v="2023-02-28T00:00:00"/>
    <d v="1899-12-30T00:34:00"/>
    <n v="34"/>
    <n v="0"/>
    <n v="2"/>
    <s v="France"/>
    <s v="Not Outlier"/>
    <n v="31"/>
    <s v="MIN"/>
  </r>
  <r>
    <n v="1068397"/>
    <n v="3"/>
    <x v="1"/>
    <d v="2023-04-12T01:01:00"/>
    <s v="Other"/>
    <s v="Julie Brown"/>
    <n v="9183"/>
    <n v="12"/>
    <d v="2023-04-12T00:00:00"/>
    <d v="1899-12-30T01:01:00"/>
    <n v="1"/>
    <n v="1"/>
    <n v="4"/>
    <s v="USA"/>
    <s v="Not Outlier"/>
    <n v="39"/>
    <s v="Q1"/>
  </r>
  <r>
    <n v="1130025"/>
    <n v="5"/>
    <x v="2"/>
    <d v="2023-06-09T23:02:00"/>
    <s v="Other"/>
    <s v="Jeff Young"/>
    <n v="5739"/>
    <n v="9"/>
    <d v="2023-06-09T00:00:00"/>
    <d v="1899-12-30T23:02:00"/>
    <n v="2"/>
    <n v="23"/>
    <n v="6"/>
    <s v="Denmark"/>
    <s v="Not Outlier"/>
    <n v="81"/>
    <s v="Q2"/>
  </r>
  <r>
    <n v="10922"/>
    <n v="7"/>
    <x v="3"/>
    <d v="2023-01-19T22:33:00"/>
    <s v="App"/>
    <s v="Kyung Yu"/>
    <n v="3157"/>
    <n v="19"/>
    <d v="2023-01-19T00:00:00"/>
    <d v="1899-12-30T22:33:00"/>
    <n v="33"/>
    <n v="22"/>
    <n v="1"/>
    <s v="Singapore"/>
    <s v="Not Outlier"/>
    <n v="76"/>
    <s v="Q3"/>
  </r>
  <r>
    <n v="990832"/>
    <n v="9"/>
    <x v="0"/>
    <d v="2023-07-30T00:18:00"/>
    <s v="Other"/>
    <s v="Kwai Yu"/>
    <n v="8202"/>
    <n v="30"/>
    <d v="2023-07-30T00:00:00"/>
    <d v="1899-12-30T00:18:00"/>
    <n v="18"/>
    <n v="0"/>
    <n v="7"/>
    <s v="France"/>
    <s v="Not Outlier"/>
    <n v="75"/>
    <s v="IQR"/>
  </r>
  <r>
    <n v="1004148"/>
    <n v="9"/>
    <x v="0"/>
    <d v="2023-10-01T01:03:00"/>
    <s v="Whatsapp"/>
    <s v="Adrian Huxley"/>
    <n v="9670"/>
    <n v="1"/>
    <d v="2023-10-01T00:00:00"/>
    <d v="1899-12-30T01:03:00"/>
    <n v="3"/>
    <n v="1"/>
    <n v="10"/>
    <s v="France"/>
    <s v="Not Outlier"/>
    <n v="75"/>
    <m/>
  </r>
  <r>
    <n v="213090"/>
    <n v="10"/>
    <x v="4"/>
    <d v="2023-10-09T01:03:00"/>
    <s v="Other"/>
    <s v="Jytte Petersen"/>
    <n v="9353"/>
    <n v="9"/>
    <d v="2023-10-09T00:00:00"/>
    <d v="1899-12-30T01:03:00"/>
    <n v="3"/>
    <n v="1"/>
    <n v="10"/>
    <s v="Norway"/>
    <s v="Not Outlier"/>
    <n v="32"/>
    <s v="Lower Bound "/>
  </r>
  <r>
    <n v="390509"/>
    <n v="11"/>
    <x v="1"/>
    <d v="2023-08-09T00:58:00"/>
    <s v="Other"/>
    <s v="Paul Henriot"/>
    <n v="2754"/>
    <n v="9"/>
    <d v="2023-08-09T00:00:00"/>
    <d v="1899-12-30T00:58:00"/>
    <n v="58"/>
    <n v="0"/>
    <n v="8"/>
    <s v="USA"/>
    <s v="Not Outlier"/>
    <n v="82"/>
    <s v="Upper Bound"/>
  </r>
  <r>
    <n v="510478"/>
    <n v="12"/>
    <x v="5"/>
    <d v="2023-03-13T23:14:00"/>
    <s v="App"/>
    <s v="Sue King"/>
    <n v="4788"/>
    <n v="13"/>
    <d v="2023-03-13T00:00:00"/>
    <d v="1899-12-30T23:14:00"/>
    <n v="14"/>
    <n v="23"/>
    <n v="3"/>
    <s v="Spain"/>
    <s v="Not Outlier"/>
    <n v="65"/>
    <m/>
  </r>
  <r>
    <n v="537514"/>
    <n v="12"/>
    <x v="5"/>
    <d v="2023-10-08T00:57:00"/>
    <s v="Other"/>
    <s v="Julie Brown"/>
    <n v="8747"/>
    <n v="8"/>
    <d v="2023-10-08T00:00:00"/>
    <d v="1899-12-30T00:57:00"/>
    <n v="57"/>
    <n v="0"/>
    <n v="10"/>
    <s v="Spain"/>
    <s v="Not Outlier"/>
    <n v="65"/>
    <s v="Outliers"/>
  </r>
  <r>
    <n v="1033877"/>
    <n v="13"/>
    <x v="5"/>
    <d v="2023-02-26T01:42:00"/>
    <s v="Whatsapp"/>
    <s v="Victoria Ashworth"/>
    <n v="4612"/>
    <n v="26"/>
    <d v="2023-02-26T00:00:00"/>
    <d v="1899-12-30T01:42:00"/>
    <n v="42"/>
    <n v="1"/>
    <n v="2"/>
    <s v="Spain"/>
    <s v="Not Outlier"/>
    <n v="84"/>
    <m/>
  </r>
  <r>
    <n v="675864"/>
    <n v="15"/>
    <x v="6"/>
    <d v="2023-08-21T00:12:00"/>
    <s v="Website"/>
    <s v="Anna O'Hara"/>
    <n v="9493"/>
    <n v="21"/>
    <d v="2023-08-21T00:00:00"/>
    <d v="1899-12-30T00:12:00"/>
    <n v="12"/>
    <n v="0"/>
    <n v="8"/>
    <s v="Germany"/>
    <s v="Not Outlier"/>
    <n v="48"/>
    <m/>
  </r>
  <r>
    <n v="844238"/>
    <n v="16"/>
    <x v="4"/>
    <d v="2023-07-24T00:40:00"/>
    <s v="App"/>
    <s v="Diego Freyre"/>
    <n v="4887"/>
    <n v="24"/>
    <d v="2023-07-24T00:00:00"/>
    <d v="1899-12-30T00:40:00"/>
    <n v="40"/>
    <n v="0"/>
    <n v="7"/>
    <s v="Norway"/>
    <s v="Not Outlier"/>
    <n v="81"/>
    <m/>
  </r>
  <r>
    <n v="1132855"/>
    <n v="16"/>
    <x v="4"/>
    <d v="2023-06-20T02:00:00"/>
    <s v="App"/>
    <s v="Jeff Young"/>
    <n v="4518"/>
    <n v="20"/>
    <d v="2023-06-20T00:00:00"/>
    <d v="1899-12-30T02:00:00"/>
    <n v="0"/>
    <n v="2"/>
    <n v="6"/>
    <s v="Norway"/>
    <s v="Not Outlier"/>
    <n v="81"/>
    <m/>
  </r>
  <r>
    <n v="1547057"/>
    <n v="18"/>
    <x v="1"/>
    <d v="2023-05-14T00:44:00"/>
    <s v="Other"/>
    <s v="Akiko Shimamura"/>
    <n v="9727"/>
    <n v="14"/>
    <d v="2023-05-14T00:00:00"/>
    <d v="1899-12-30T00:44:00"/>
    <n v="44"/>
    <n v="0"/>
    <n v="5"/>
    <s v="USA"/>
    <s v="Not Outlier"/>
    <n v="85"/>
    <m/>
  </r>
  <r>
    <n v="3971"/>
    <n v="20"/>
    <x v="1"/>
    <d v="2023-10-26T23:11:00"/>
    <s v="Website"/>
    <s v="Julie Brown"/>
    <n v="5545"/>
    <n v="26"/>
    <d v="2023-10-26T00:00:00"/>
    <d v="1899-12-30T23:11:00"/>
    <n v="11"/>
    <n v="23"/>
    <n v="10"/>
    <s v="USA"/>
    <s v="Not Outlier"/>
    <n v="38"/>
    <m/>
  </r>
  <r>
    <n v="1104509"/>
    <n v="20"/>
    <x v="1"/>
    <d v="2023-05-27T01:26:00"/>
    <s v="Other"/>
    <s v="Janine Labrune"/>
    <n v="5599"/>
    <n v="27"/>
    <d v="2023-05-27T00:00:00"/>
    <d v="1899-12-30T01:26:00"/>
    <n v="26"/>
    <n v="1"/>
    <n v="5"/>
    <s v="USA"/>
    <s v="Not Outlier"/>
    <n v="38"/>
    <m/>
  </r>
  <r>
    <n v="813036"/>
    <n v="22"/>
    <x v="5"/>
    <d v="2023-11-18T22:41:00"/>
    <s v="App"/>
    <s v="Thomas Hardy"/>
    <n v="5132"/>
    <n v="18"/>
    <d v="2023-11-18T00:00:00"/>
    <d v="1899-12-30T22:41:00"/>
    <n v="41"/>
    <n v="22"/>
    <n v="11"/>
    <s v="Spain"/>
    <s v="Not Outlier"/>
    <n v="78"/>
    <m/>
  </r>
  <r>
    <n v="1036642"/>
    <n v="24"/>
    <x v="5"/>
    <d v="2023-05-03T01:23:00"/>
    <s v="Other"/>
    <s v="Diego Freyre"/>
    <n v="9159"/>
    <n v="3"/>
    <d v="2023-05-03T00:00:00"/>
    <d v="1899-12-30T01:23:00"/>
    <n v="23"/>
    <n v="1"/>
    <n v="5"/>
    <s v="Spain"/>
    <s v="Not Outlier"/>
    <n v="47"/>
    <m/>
  </r>
  <r>
    <n v="1288792"/>
    <n v="25"/>
    <x v="1"/>
    <d v="2023-12-05T01:41:00"/>
    <s v="Whatsapp"/>
    <s v="Anna O'Hara"/>
    <n v="3516"/>
    <n v="5"/>
    <d v="2023-12-05T00:00:00"/>
    <d v="1899-12-30T01:41:00"/>
    <n v="41"/>
    <n v="1"/>
    <n v="12"/>
    <s v="USA"/>
    <s v="Not Outlier"/>
    <n v="59"/>
    <m/>
  </r>
  <r>
    <n v="13586"/>
    <n v="26"/>
    <x v="0"/>
    <d v="2023-01-23T00:17:00"/>
    <s v="App"/>
    <s v="Adrian Huxley"/>
    <n v="321"/>
    <n v="23"/>
    <d v="2023-01-23T00:00:00"/>
    <d v="1899-12-30T00:17:00"/>
    <n v="17"/>
    <n v="0"/>
    <n v="1"/>
    <s v="France"/>
    <s v="Not Outlier"/>
    <n v="27"/>
    <m/>
  </r>
  <r>
    <n v="675163"/>
    <n v="26"/>
    <x v="0"/>
    <d v="2023-06-23T22:33:00"/>
    <s v="Whatsapp"/>
    <s v="Annette Roulet"/>
    <n v="8499"/>
    <n v="23"/>
    <d v="2023-06-23T00:00:00"/>
    <d v="1899-12-30T22:33:00"/>
    <n v="33"/>
    <n v="22"/>
    <n v="6"/>
    <s v="France"/>
    <s v="Not Outlier"/>
    <n v="27"/>
    <m/>
  </r>
  <r>
    <n v="1453632"/>
    <n v="26"/>
    <x v="0"/>
    <d v="2023-05-25T00:49:00"/>
    <s v="App"/>
    <s v="Diego Freyre"/>
    <n v="1681"/>
    <n v="25"/>
    <d v="2023-05-25T00:00:00"/>
    <d v="1899-12-30T00:49:00"/>
    <n v="49"/>
    <n v="0"/>
    <n v="5"/>
    <s v="France"/>
    <s v="Not Outlier"/>
    <n v="27"/>
    <m/>
  </r>
  <r>
    <n v="1480087"/>
    <n v="26"/>
    <x v="0"/>
    <d v="2023-07-08T23:57:00"/>
    <s v="Website"/>
    <s v="Steve Frick"/>
    <n v="9335"/>
    <n v="8"/>
    <d v="2023-07-08T00:00:00"/>
    <d v="1899-12-30T23:57:00"/>
    <n v="57"/>
    <n v="23"/>
    <n v="7"/>
    <s v="France"/>
    <s v="Not Outlier"/>
    <n v="27"/>
    <m/>
  </r>
  <r>
    <n v="257849"/>
    <n v="27"/>
    <x v="1"/>
    <d v="2023-12-24T00:47:00"/>
    <s v="Other"/>
    <s v="Henriette Pfalzheim"/>
    <n v="1534"/>
    <n v="24"/>
    <d v="2023-12-24T00:00:00"/>
    <d v="1899-12-30T00:47:00"/>
    <n v="47"/>
    <n v="0"/>
    <n v="12"/>
    <s v="USA"/>
    <s v="Not Outlier"/>
    <n v="66"/>
    <m/>
  </r>
  <r>
    <n v="531173"/>
    <n v="27"/>
    <x v="1"/>
    <d v="2023-08-08T02:00:00"/>
    <s v="App"/>
    <s v="Mary Saveley"/>
    <n v="9787"/>
    <n v="8"/>
    <d v="2023-08-08T00:00:00"/>
    <d v="1899-12-30T02:00:00"/>
    <n v="0"/>
    <n v="2"/>
    <n v="8"/>
    <s v="USA"/>
    <s v="Not Outlier"/>
    <n v="66"/>
    <m/>
  </r>
  <r>
    <n v="668693"/>
    <n v="27"/>
    <x v="1"/>
    <d v="2023-01-10T23:11:00"/>
    <s v="Whatsapp"/>
    <s v="Victoria Ashworth"/>
    <n v="3654"/>
    <n v="10"/>
    <d v="2023-01-10T00:00:00"/>
    <d v="1899-12-30T23:11:00"/>
    <n v="11"/>
    <n v="23"/>
    <n v="1"/>
    <s v="USA"/>
    <s v="Not Outlier"/>
    <n v="66"/>
    <m/>
  </r>
  <r>
    <n v="672076"/>
    <n v="27"/>
    <x v="1"/>
    <d v="2023-01-07T22:29:00"/>
    <s v="Other"/>
    <s v="Diego Freyre"/>
    <n v="9162"/>
    <n v="7"/>
    <d v="2023-01-07T00:00:00"/>
    <d v="1899-12-30T22:29:00"/>
    <n v="29"/>
    <n v="22"/>
    <n v="1"/>
    <s v="USA"/>
    <s v="Not Outlier"/>
    <n v="66"/>
    <m/>
  </r>
  <r>
    <n v="1292922"/>
    <n v="27"/>
    <x v="1"/>
    <d v="2023-02-09T01:47:00"/>
    <s v="App"/>
    <s v="Victoria Ashworth"/>
    <n v="1646"/>
    <n v="9"/>
    <d v="2023-02-09T00:00:00"/>
    <d v="1899-12-30T01:47:00"/>
    <n v="47"/>
    <n v="1"/>
    <n v="2"/>
    <s v="USA"/>
    <s v="Not Outlier"/>
    <n v="66"/>
    <m/>
  </r>
  <r>
    <n v="664724"/>
    <n v="29"/>
    <x v="5"/>
    <d v="2023-09-07T23:40:00"/>
    <s v="App"/>
    <s v="Catherine Dewey"/>
    <n v="6535"/>
    <n v="7"/>
    <d v="2023-09-07T00:00:00"/>
    <d v="1899-12-30T23:40:00"/>
    <n v="40"/>
    <n v="23"/>
    <n v="9"/>
    <s v="Spain"/>
    <s v="Not Outlier"/>
    <n v="19"/>
    <m/>
  </r>
  <r>
    <n v="788290"/>
    <n v="29"/>
    <x v="5"/>
    <d v="2023-08-29T01:11:00"/>
    <s v="App"/>
    <s v="Laurence Lebihan"/>
    <n v="9872"/>
    <n v="29"/>
    <d v="2023-08-29T00:00:00"/>
    <d v="1899-12-30T01:11:00"/>
    <n v="11"/>
    <n v="1"/>
    <n v="8"/>
    <s v="Spain"/>
    <s v="Not Outlier"/>
    <n v="19"/>
    <m/>
  </r>
  <r>
    <n v="569318"/>
    <n v="30"/>
    <x v="0"/>
    <d v="2023-02-15T01:30:00"/>
    <s v="Other"/>
    <s v="Giovanni Rovelli"/>
    <n v="3887"/>
    <n v="15"/>
    <d v="2023-02-15T00:00:00"/>
    <d v="1899-12-30T01:30:00"/>
    <n v="30"/>
    <n v="1"/>
    <n v="2"/>
    <s v="France"/>
    <s v="Not Outlier"/>
    <n v="72"/>
    <m/>
  </r>
  <r>
    <n v="998784"/>
    <n v="30"/>
    <x v="0"/>
    <d v="2023-05-08T00:36:00"/>
    <s v="Other"/>
    <s v="Jeff Young"/>
    <n v="3801"/>
    <n v="8"/>
    <d v="2023-05-08T00:00:00"/>
    <d v="1899-12-30T00:36:00"/>
    <n v="36"/>
    <n v="0"/>
    <n v="5"/>
    <s v="France"/>
    <s v="Not Outlier"/>
    <n v="72"/>
    <m/>
  </r>
  <r>
    <n v="538560"/>
    <n v="31"/>
    <x v="1"/>
    <d v="2023-11-01T00:21:00"/>
    <s v="App"/>
    <s v="Diego Freyre"/>
    <n v="9928"/>
    <n v="1"/>
    <d v="2023-11-01T00:00:00"/>
    <d v="1899-12-30T00:21:00"/>
    <n v="21"/>
    <n v="0"/>
    <n v="11"/>
    <s v="USA"/>
    <s v="Not Outlier"/>
    <n v="22"/>
    <m/>
  </r>
  <r>
    <n v="552420"/>
    <n v="31"/>
    <x v="1"/>
    <d v="2023-07-24T23:33:00"/>
    <s v="Other"/>
    <s v="Daniel Da Cunha"/>
    <n v="3937"/>
    <n v="24"/>
    <d v="2023-07-24T00:00:00"/>
    <d v="1899-12-30T23:33:00"/>
    <n v="33"/>
    <n v="23"/>
    <n v="7"/>
    <s v="USA"/>
    <s v="Not Outlier"/>
    <n v="22"/>
    <m/>
  </r>
  <r>
    <n v="597539"/>
    <n v="31"/>
    <x v="1"/>
    <d v="2023-08-23T01:13:00"/>
    <s v="Whatsapp"/>
    <s v="Paolo Accorti"/>
    <n v="6892"/>
    <n v="23"/>
    <d v="2023-08-23T00:00:00"/>
    <d v="1899-12-30T01:13:00"/>
    <n v="13"/>
    <n v="1"/>
    <n v="8"/>
    <s v="USA"/>
    <s v="Not Outlier"/>
    <n v="22"/>
    <m/>
  </r>
  <r>
    <n v="1546512"/>
    <n v="33"/>
    <x v="5"/>
    <d v="2023-12-24T00:56:00"/>
    <s v="Other"/>
    <s v="Valarie Nelson"/>
    <n v="9521"/>
    <n v="24"/>
    <d v="2023-12-24T00:00:00"/>
    <d v="1899-12-30T00:56:00"/>
    <n v="56"/>
    <n v="0"/>
    <n v="12"/>
    <s v="Spain"/>
    <s v="Not Outlier"/>
    <n v="53"/>
    <m/>
  </r>
  <r>
    <n v="1617524"/>
    <n v="34"/>
    <x v="7"/>
    <d v="2023-02-11T23:42:00"/>
    <s v="Other"/>
    <s v="Valarie Nelson"/>
    <n v="1527"/>
    <n v="11"/>
    <d v="2023-02-11T00:00:00"/>
    <d v="1899-12-30T23:42:00"/>
    <n v="42"/>
    <n v="23"/>
    <n v="2"/>
    <s v="Australia"/>
    <s v="Not Outlier"/>
    <n v="20"/>
    <m/>
  </r>
  <r>
    <n v="604405"/>
    <n v="36"/>
    <x v="1"/>
    <d v="2023-11-08T00:53:00"/>
    <s v="Website"/>
    <s v="Catherine Dewey"/>
    <n v="6944"/>
    <n v="8"/>
    <d v="2023-11-08T00:00:00"/>
    <d v="1899-12-30T00:53:00"/>
    <n v="53"/>
    <n v="0"/>
    <n v="11"/>
    <s v="USA"/>
    <s v="Not Outlier"/>
    <n v="63"/>
    <m/>
  </r>
  <r>
    <n v="1243085"/>
    <n v="39"/>
    <x v="1"/>
    <d v="2023-11-11T01:39:00"/>
    <s v="Whatsapp"/>
    <s v="Frederique Citeaux"/>
    <n v="6819"/>
    <n v="11"/>
    <d v="2023-11-11T00:00:00"/>
    <d v="1899-12-30T01:39:00"/>
    <n v="39"/>
    <n v="1"/>
    <n v="11"/>
    <s v="USA"/>
    <s v="Not Outlier"/>
    <n v="46"/>
    <m/>
  </r>
  <r>
    <n v="245474"/>
    <n v="40"/>
    <x v="7"/>
    <d v="2023-11-18T23:13:00"/>
    <s v="Other"/>
    <s v="Arnold Cruz"/>
    <n v="3933"/>
    <n v="18"/>
    <d v="2023-11-18T00:00:00"/>
    <d v="1899-12-30T23:13:00"/>
    <n v="13"/>
    <n v="23"/>
    <n v="11"/>
    <s v="Australia"/>
    <s v="Not Outlier"/>
    <n v="37"/>
    <m/>
  </r>
  <r>
    <n v="588730"/>
    <n v="40"/>
    <x v="7"/>
    <d v="2023-08-25T00:20:00"/>
    <s v="Other"/>
    <s v="Paul Henriot"/>
    <n v="238"/>
    <n v="25"/>
    <d v="2023-08-25T00:00:00"/>
    <d v="1899-12-30T00:20:00"/>
    <n v="20"/>
    <n v="0"/>
    <n v="8"/>
    <s v="Australia"/>
    <s v="Not Outlier"/>
    <n v="37"/>
    <m/>
  </r>
  <r>
    <n v="926206"/>
    <n v="41"/>
    <x v="7"/>
    <d v="2023-02-25T23:00:00"/>
    <s v="App"/>
    <s v="Kalle Suominen"/>
    <n v="3952"/>
    <n v="25"/>
    <d v="2023-02-25T00:00:00"/>
    <d v="1899-12-30T23:00:00"/>
    <n v="0"/>
    <n v="23"/>
    <n v="2"/>
    <s v="Australia"/>
    <s v="Not Outlier"/>
    <n v="42"/>
    <m/>
  </r>
  <r>
    <n v="310303"/>
    <n v="42"/>
    <x v="5"/>
    <d v="2023-07-28T00:28:00"/>
    <s v="Other"/>
    <s v="Adrian Huxley"/>
    <n v="369"/>
    <n v="28"/>
    <d v="2023-07-28T00:00:00"/>
    <d v="1899-12-30T00:28:00"/>
    <n v="28"/>
    <n v="0"/>
    <n v="7"/>
    <s v="Spain"/>
    <s v="Not Outlier"/>
    <n v="43"/>
    <m/>
  </r>
  <r>
    <n v="1641043"/>
    <n v="42"/>
    <x v="5"/>
    <d v="2023-02-19T23:02:00"/>
    <s v="Other"/>
    <s v="Kwai Yu"/>
    <n v="8182"/>
    <n v="19"/>
    <d v="2023-02-19T00:00:00"/>
    <d v="1899-12-30T23:02:00"/>
    <n v="2"/>
    <n v="23"/>
    <n v="2"/>
    <s v="Spain"/>
    <s v="Not Outlier"/>
    <n v="43"/>
    <m/>
  </r>
  <r>
    <n v="276698"/>
    <n v="43"/>
    <x v="3"/>
    <d v="2023-05-11T01:05:00"/>
    <s v="Other"/>
    <s v="Marie Bertrand"/>
    <n v="9942"/>
    <n v="11"/>
    <d v="2023-05-11T00:00:00"/>
    <d v="1899-12-30T01:05:00"/>
    <n v="5"/>
    <n v="1"/>
    <n v="5"/>
    <s v="Singapore"/>
    <s v="Not Outlier"/>
    <n v="55"/>
    <m/>
  </r>
  <r>
    <n v="372217"/>
    <n v="43"/>
    <x v="3"/>
    <d v="2023-09-19T23:19:00"/>
    <s v="Other"/>
    <s v="Valarie Nelson"/>
    <n v="6713"/>
    <n v="19"/>
    <d v="2023-09-19T00:00:00"/>
    <d v="1899-12-30T23:19:00"/>
    <n v="19"/>
    <n v="23"/>
    <n v="9"/>
    <s v="Singapore"/>
    <s v="Not Outlier"/>
    <n v="55"/>
    <m/>
  </r>
  <r>
    <n v="572449"/>
    <n v="43"/>
    <x v="3"/>
    <d v="2023-05-01T23:54:00"/>
    <s v="Website"/>
    <s v="Frederique Citeaux"/>
    <n v="2289"/>
    <n v="1"/>
    <d v="2023-05-01T00:00:00"/>
    <d v="1899-12-30T23:54:00"/>
    <n v="54"/>
    <n v="23"/>
    <n v="5"/>
    <s v="Singapore"/>
    <s v="Not Outlier"/>
    <n v="55"/>
    <m/>
  </r>
  <r>
    <n v="1219662"/>
    <n v="45"/>
    <x v="1"/>
    <d v="2023-05-10T23:02:00"/>
    <s v="Whatsapp"/>
    <s v="Georg Pipps"/>
    <n v="8683"/>
    <n v="10"/>
    <d v="2023-05-10T00:00:00"/>
    <d v="1899-12-30T23:02:00"/>
    <n v="2"/>
    <n v="23"/>
    <n v="5"/>
    <s v="USA"/>
    <s v="Not Outlier"/>
    <n v="89"/>
    <m/>
  </r>
  <r>
    <n v="1660467"/>
    <n v="46"/>
    <x v="8"/>
    <d v="2023-09-07T00:41:00"/>
    <s v="Other"/>
    <s v="Janine Labrune"/>
    <n v="7481"/>
    <n v="7"/>
    <d v="2023-09-07T00:00:00"/>
    <d v="1899-12-30T00:41:00"/>
    <n v="41"/>
    <n v="0"/>
    <n v="9"/>
    <s v="Finland"/>
    <s v="Not Outlier"/>
    <n v="66"/>
    <m/>
  </r>
  <r>
    <n v="443374"/>
    <n v="47"/>
    <x v="5"/>
    <d v="2023-05-15T02:14:00"/>
    <s v="Website"/>
    <s v="Rosa Hernandez"/>
    <n v="768"/>
    <n v="15"/>
    <d v="2023-05-15T00:00:00"/>
    <d v="1899-12-30T02:14:00"/>
    <n v="14"/>
    <n v="2"/>
    <n v="5"/>
    <s v="Spain"/>
    <s v="Not Outlier"/>
    <n v="25"/>
    <m/>
  </r>
  <r>
    <n v="1050970"/>
    <n v="47"/>
    <x v="5"/>
    <d v="2023-05-09T01:13:00"/>
    <s v="Website"/>
    <s v="Dean Cassidy"/>
    <n v="2859"/>
    <n v="9"/>
    <d v="2023-05-09T00:00:00"/>
    <d v="1899-12-30T01:13:00"/>
    <n v="13"/>
    <n v="1"/>
    <n v="5"/>
    <s v="Spain"/>
    <s v="Not Outlier"/>
    <n v="25"/>
    <m/>
  </r>
  <r>
    <n v="754474"/>
    <n v="48"/>
    <x v="1"/>
    <d v="2023-03-19T22:54:00"/>
    <s v="Whatsapp"/>
    <s v="Laurence Lebihan"/>
    <n v="5288"/>
    <n v="19"/>
    <d v="2023-03-19T00:00:00"/>
    <d v="1899-12-30T22:54:00"/>
    <n v="54"/>
    <n v="22"/>
    <n v="3"/>
    <s v="USA"/>
    <s v="Not Outlier"/>
    <n v="66"/>
    <m/>
  </r>
  <r>
    <n v="915353"/>
    <n v="48"/>
    <x v="1"/>
    <d v="2023-07-24T01:33:00"/>
    <s v="Whatsapp"/>
    <s v="Anna O'Hara"/>
    <n v="2128"/>
    <n v="24"/>
    <d v="2023-07-24T00:00:00"/>
    <d v="1899-12-30T01:33:00"/>
    <n v="33"/>
    <n v="1"/>
    <n v="7"/>
    <s v="USA"/>
    <s v="Not Outlier"/>
    <n v="66"/>
    <m/>
  </r>
  <r>
    <n v="1135081"/>
    <n v="48"/>
    <x v="1"/>
    <d v="2023-01-11T00:03:00"/>
    <s v="Whatsapp"/>
    <s v="Violeta Benitez"/>
    <n v="7107"/>
    <n v="11"/>
    <d v="2023-01-11T00:00:00"/>
    <d v="1899-12-30T00:03:00"/>
    <n v="3"/>
    <n v="0"/>
    <n v="1"/>
    <s v="USA"/>
    <s v="Not Outlier"/>
    <n v="66"/>
    <m/>
  </r>
  <r>
    <n v="1670695"/>
    <n v="48"/>
    <x v="1"/>
    <d v="2023-03-08T00:34:00"/>
    <s v="App"/>
    <s v="Christina Berglund"/>
    <n v="8888"/>
    <n v="8"/>
    <d v="2023-03-08T00:00:00"/>
    <d v="1899-12-30T00:34:00"/>
    <n v="34"/>
    <n v="0"/>
    <n v="3"/>
    <s v="USA"/>
    <s v="Not Outlier"/>
    <n v="66"/>
    <m/>
  </r>
  <r>
    <n v="957446"/>
    <n v="49"/>
    <x v="0"/>
    <d v="2023-09-18T00:17:00"/>
    <s v="Other"/>
    <s v="Diego Freyre"/>
    <n v="5585"/>
    <n v="18"/>
    <d v="2023-09-18T00:00:00"/>
    <d v="1899-12-30T00:17:00"/>
    <n v="17"/>
    <n v="0"/>
    <n v="9"/>
    <s v="France"/>
    <s v="Not Outlier"/>
    <n v="30"/>
    <m/>
  </r>
  <r>
    <n v="1007141"/>
    <n v="50"/>
    <x v="4"/>
    <d v="2023-12-12T22:12:00"/>
    <s v="App"/>
    <s v="Juri Hirano"/>
    <n v="2689"/>
    <n v="12"/>
    <d v="2023-12-12T00:00:00"/>
    <d v="1899-12-30T22:12:00"/>
    <n v="12"/>
    <n v="22"/>
    <n v="12"/>
    <s v="Norway"/>
    <s v="Not Outlier"/>
    <n v="83"/>
    <m/>
  </r>
  <r>
    <n v="537418"/>
    <n v="51"/>
    <x v="1"/>
    <d v="2023-07-21T22:35:00"/>
    <s v="Whatsapp"/>
    <s v="Anna O'Hara"/>
    <n v="7284"/>
    <n v="21"/>
    <d v="2023-07-21T00:00:00"/>
    <d v="1899-12-30T22:35:00"/>
    <n v="35"/>
    <n v="22"/>
    <n v="7"/>
    <s v="USA"/>
    <s v="Not Outlier"/>
    <n v="63"/>
    <m/>
  </r>
  <r>
    <n v="636616"/>
    <n v="51"/>
    <x v="1"/>
    <d v="2023-01-28T23:33:00"/>
    <s v="Website"/>
    <s v="Adrian Huxley"/>
    <n v="5103"/>
    <n v="28"/>
    <d v="2023-01-28T00:00:00"/>
    <d v="1899-12-30T23:33:00"/>
    <n v="33"/>
    <n v="23"/>
    <n v="1"/>
    <s v="USA"/>
    <s v="Not Outlier"/>
    <n v="63"/>
    <m/>
  </r>
  <r>
    <n v="871057"/>
    <n v="52"/>
    <x v="1"/>
    <d v="2023-11-10T00:28:00"/>
    <s v="Website"/>
    <s v="Christina Berglund"/>
    <n v="6246"/>
    <n v="10"/>
    <d v="2023-11-10T00:00:00"/>
    <d v="1899-12-30T00:28:00"/>
    <n v="28"/>
    <n v="0"/>
    <n v="11"/>
    <s v="USA"/>
    <s v="Not Outlier"/>
    <n v="75"/>
    <m/>
  </r>
  <r>
    <n v="571695"/>
    <n v="53"/>
    <x v="9"/>
    <d v="2023-08-02T00:39:00"/>
    <s v="App"/>
    <s v="Mart¡n Sommer"/>
    <n v="832"/>
    <n v="2"/>
    <d v="2023-08-02T00:00:00"/>
    <d v="1899-12-30T00:39:00"/>
    <n v="39"/>
    <n v="0"/>
    <n v="8"/>
    <s v="Italy"/>
    <s v="Not Outlier"/>
    <n v="62"/>
    <m/>
  </r>
  <r>
    <n v="1165962"/>
    <n v="53"/>
    <x v="10"/>
    <d v="2023-12-30T23:46:00"/>
    <s v="Website"/>
    <s v="Arnold Cruz"/>
    <n v="9977"/>
    <n v="30"/>
    <d v="2023-12-30T00:00:00"/>
    <d v="1899-12-30T23:46:00"/>
    <n v="46"/>
    <n v="23"/>
    <n v="12"/>
    <s v="Italy"/>
    <s v="Not Outlier"/>
    <n v="62"/>
    <m/>
  </r>
  <r>
    <n v="1231036"/>
    <n v="53"/>
    <x v="10"/>
    <d v="2023-08-20T01:30:00"/>
    <s v="Website"/>
    <s v="Victoria Ashworth"/>
    <n v="312"/>
    <n v="20"/>
    <d v="2023-08-20T00:00:00"/>
    <d v="1899-12-30T01:30:00"/>
    <n v="30"/>
    <n v="1"/>
    <n v="8"/>
    <s v="Italy"/>
    <s v="Not Outlier"/>
    <n v="62"/>
    <m/>
  </r>
  <r>
    <n v="1312635"/>
    <n v="55"/>
    <x v="2"/>
    <d v="2023-02-13T23:45:00"/>
    <s v="Website"/>
    <s v="Elizabeth Lincoln"/>
    <n v="2981"/>
    <n v="13"/>
    <d v="2023-02-13T00:00:00"/>
    <d v="1899-12-30T23:45:00"/>
    <n v="45"/>
    <n v="23"/>
    <n v="2"/>
    <s v="Denmark"/>
    <s v="Not Outlier"/>
    <n v="32"/>
    <m/>
  </r>
  <r>
    <n v="1255723"/>
    <n v="57"/>
    <x v="11"/>
    <d v="2023-06-10T23:54:00"/>
    <s v="Other"/>
    <s v="Dominique Perrier"/>
    <n v="9161"/>
    <n v="10"/>
    <d v="2023-06-10T00:00:00"/>
    <d v="1899-12-30T23:54:00"/>
    <n v="54"/>
    <n v="23"/>
    <n v="6"/>
    <s v="India"/>
    <s v="Not Outlier"/>
    <n v="79"/>
    <m/>
  </r>
  <r>
    <n v="695670"/>
    <n v="58"/>
    <x v="6"/>
    <d v="2023-06-13T02:22:00"/>
    <s v="Whatsapp"/>
    <s v="Michael Frick"/>
    <n v="8331"/>
    <n v="13"/>
    <d v="2023-06-13T00:00:00"/>
    <d v="1899-12-30T02:22:00"/>
    <n v="22"/>
    <n v="2"/>
    <n v="6"/>
    <s v="Germany"/>
    <s v="Not Outlier"/>
    <n v="29"/>
    <m/>
  </r>
  <r>
    <n v="1356717"/>
    <n v="59"/>
    <x v="7"/>
    <d v="2023-03-11T22:29:00"/>
    <s v="App"/>
    <s v="Steve Frick"/>
    <n v="4472"/>
    <n v="11"/>
    <d v="2023-03-11T00:00:00"/>
    <d v="1899-12-30T22:29:00"/>
    <n v="29"/>
    <n v="22"/>
    <n v="3"/>
    <s v="Australia"/>
    <s v="Not Outlier"/>
    <n v="70"/>
    <m/>
  </r>
  <r>
    <n v="1093212"/>
    <n v="60"/>
    <x v="1"/>
    <d v="2023-07-22T01:04:00"/>
    <s v="Other"/>
    <s v="Valarie Franco"/>
    <n v="799"/>
    <n v="22"/>
    <d v="2023-07-22T00:00:00"/>
    <d v="1899-12-30T01:04:00"/>
    <n v="4"/>
    <n v="1"/>
    <n v="7"/>
    <s v="USA"/>
    <s v="Not Outlier"/>
    <n v="60"/>
    <m/>
  </r>
  <r>
    <n v="88069"/>
    <n v="61"/>
    <x v="5"/>
    <d v="2023-01-26T01:29:00"/>
    <s v="Other"/>
    <s v="Juri Hirano"/>
    <n v="8410"/>
    <n v="26"/>
    <d v="2023-01-26T00:00:00"/>
    <d v="1899-12-30T01:29:00"/>
    <n v="29"/>
    <n v="1"/>
    <n v="1"/>
    <s v="Spain"/>
    <s v="Not Outlier"/>
    <n v="47"/>
    <m/>
  </r>
  <r>
    <n v="499145"/>
    <n v="61"/>
    <x v="5"/>
    <d v="2023-08-30T22:54:00"/>
    <s v="Website"/>
    <s v="Valarie Nelson"/>
    <n v="165"/>
    <n v="30"/>
    <d v="2023-08-30T00:00:00"/>
    <d v="1899-12-30T22:54:00"/>
    <n v="54"/>
    <n v="22"/>
    <n v="8"/>
    <s v="Spain"/>
    <s v="Not Outlier"/>
    <n v="47"/>
    <m/>
  </r>
  <r>
    <n v="1253263"/>
    <n v="61"/>
    <x v="5"/>
    <d v="2023-05-26T01:38:00"/>
    <s v="Whatsapp"/>
    <s v="Valarie Nelson"/>
    <n v="2843"/>
    <n v="26"/>
    <d v="2023-05-26T00:00:00"/>
    <d v="1899-12-30T01:38:00"/>
    <n v="38"/>
    <n v="1"/>
    <n v="5"/>
    <s v="Spain"/>
    <s v="Not Outlier"/>
    <n v="47"/>
    <m/>
  </r>
  <r>
    <n v="1362785"/>
    <n v="61"/>
    <x v="5"/>
    <d v="2023-12-24T23:19:00"/>
    <s v="Other"/>
    <s v="Sue King"/>
    <n v="3114"/>
    <n v="24"/>
    <d v="2023-12-24T00:00:00"/>
    <d v="1899-12-30T23:19:00"/>
    <n v="19"/>
    <n v="23"/>
    <n v="12"/>
    <s v="Spain"/>
    <s v="Not Outlier"/>
    <n v="47"/>
    <m/>
  </r>
  <r>
    <n v="502404"/>
    <n v="62"/>
    <x v="1"/>
    <d v="2023-02-16T23:51:00"/>
    <s v="App"/>
    <s v="Marta Hernandez"/>
    <n v="3368"/>
    <n v="16"/>
    <d v="2023-02-16T00:00:00"/>
    <d v="1899-12-30T23:51:00"/>
    <n v="51"/>
    <n v="23"/>
    <n v="2"/>
    <s v="USA"/>
    <s v="Not Outlier"/>
    <n v="42"/>
    <m/>
  </r>
  <r>
    <n v="752092"/>
    <n v="62"/>
    <x v="1"/>
    <d v="2023-01-23T01:07:00"/>
    <s v="App"/>
    <s v="Valarie Nelson"/>
    <n v="9268"/>
    <n v="23"/>
    <d v="2023-01-23T00:00:00"/>
    <d v="1899-12-30T01:07:00"/>
    <n v="7"/>
    <n v="1"/>
    <n v="1"/>
    <s v="USA"/>
    <s v="Not Outlier"/>
    <n v="42"/>
    <m/>
  </r>
  <r>
    <n v="810114"/>
    <n v="62"/>
    <x v="1"/>
    <d v="2023-06-04T01:59:00"/>
    <s v="App"/>
    <s v="Leslie Taylor"/>
    <n v="2084"/>
    <n v="4"/>
    <d v="2023-06-04T00:00:00"/>
    <d v="1899-12-30T01:59:00"/>
    <n v="59"/>
    <n v="1"/>
    <n v="6"/>
    <s v="USA"/>
    <s v="Not Outlier"/>
    <n v="42"/>
    <m/>
  </r>
  <r>
    <n v="1086327"/>
    <n v="62"/>
    <x v="1"/>
    <d v="2023-01-13T01:58:00"/>
    <s v="App"/>
    <s v="Mart¡n Sommer"/>
    <n v="4910"/>
    <n v="13"/>
    <d v="2023-01-13T00:00:00"/>
    <d v="1899-12-30T01:58:00"/>
    <n v="58"/>
    <n v="1"/>
    <n v="1"/>
    <s v="USA"/>
    <s v="Not Outlier"/>
    <n v="42"/>
    <m/>
  </r>
  <r>
    <n v="760774"/>
    <n v="63"/>
    <x v="4"/>
    <d v="2023-04-03T00:10:00"/>
    <s v="Website"/>
    <s v="Diego Freyre"/>
    <n v="2846"/>
    <n v="3"/>
    <d v="2023-04-03T00:00:00"/>
    <d v="1899-12-30T00:10:00"/>
    <n v="10"/>
    <n v="0"/>
    <n v="4"/>
    <s v="Norway"/>
    <s v="Not Outlier"/>
    <n v="23"/>
    <m/>
  </r>
  <r>
    <n v="1615509"/>
    <n v="63"/>
    <x v="4"/>
    <d v="2023-10-30T22:32:00"/>
    <s v="Other"/>
    <s v="Dean Cassidy"/>
    <n v="7909"/>
    <n v="30"/>
    <d v="2023-10-30T00:00:00"/>
    <d v="1899-12-30T22:32:00"/>
    <n v="32"/>
    <n v="22"/>
    <n v="10"/>
    <s v="Norway"/>
    <s v="Not Outlier"/>
    <n v="23"/>
    <m/>
  </r>
  <r>
    <n v="1289179"/>
    <n v="65"/>
    <x v="5"/>
    <d v="2023-02-04T01:04:00"/>
    <s v="Website"/>
    <s v="Julie King"/>
    <n v="2409"/>
    <n v="4"/>
    <d v="2023-02-04T00:00:00"/>
    <d v="1899-12-30T01:04:00"/>
    <n v="4"/>
    <n v="1"/>
    <n v="2"/>
    <s v="Spain"/>
    <s v="Not Outlier"/>
    <n v="37"/>
    <m/>
  </r>
  <r>
    <n v="457087"/>
    <n v="66"/>
    <x v="7"/>
    <d v="2023-02-22T23:18:00"/>
    <s v="Website"/>
    <s v="Matti Karttunen"/>
    <n v="1838"/>
    <n v="22"/>
    <d v="2023-02-22T00:00:00"/>
    <d v="1899-12-30T23:18:00"/>
    <n v="18"/>
    <n v="23"/>
    <n v="2"/>
    <s v="Australia"/>
    <s v="Not Outlier"/>
    <n v="30"/>
    <m/>
  </r>
  <r>
    <n v="1123688"/>
    <n v="66"/>
    <x v="7"/>
    <d v="2023-04-25T01:07:00"/>
    <s v="Website"/>
    <s v="Diego Freyre"/>
    <n v="1398"/>
    <n v="25"/>
    <d v="2023-04-25T00:00:00"/>
    <d v="1899-12-30T01:07:00"/>
    <n v="7"/>
    <n v="1"/>
    <n v="4"/>
    <s v="Australia"/>
    <s v="Not Outlier"/>
    <n v="30"/>
    <m/>
  </r>
  <r>
    <n v="195686"/>
    <n v="67"/>
    <x v="10"/>
    <d v="2023-09-07T01:04:00"/>
    <s v="Whatsapp"/>
    <s v="Victoria Ashworth"/>
    <n v="2651"/>
    <n v="7"/>
    <d v="2023-09-07T00:00:00"/>
    <d v="1899-12-30T01:04:00"/>
    <n v="4"/>
    <n v="1"/>
    <n v="9"/>
    <s v="Italy"/>
    <s v="Not Outlier"/>
    <n v="51"/>
    <m/>
  </r>
  <r>
    <n v="232129"/>
    <n v="67"/>
    <x v="10"/>
    <d v="2023-11-20T23:40:00"/>
    <s v="Other"/>
    <s v="Mary Saveley"/>
    <n v="6264"/>
    <n v="20"/>
    <d v="2023-11-20T00:00:00"/>
    <d v="1899-12-30T23:40:00"/>
    <n v="40"/>
    <n v="23"/>
    <n v="11"/>
    <s v="Italy"/>
    <s v="Not Outlier"/>
    <n v="51"/>
    <m/>
  </r>
  <r>
    <n v="1303658"/>
    <n v="67"/>
    <x v="10"/>
    <d v="2023-06-10T01:42:00"/>
    <s v="App"/>
    <s v="Adrian Huxley"/>
    <n v="897"/>
    <n v="10"/>
    <d v="2023-06-10T00:00:00"/>
    <d v="1899-12-30T01:42:00"/>
    <n v="42"/>
    <n v="1"/>
    <n v="6"/>
    <s v="Italy"/>
    <s v="Not Outlier"/>
    <n v="51"/>
    <m/>
  </r>
  <r>
    <n v="1016456"/>
    <n v="69"/>
    <x v="1"/>
    <d v="2023-09-25T22:43:00"/>
    <s v="Whatsapp"/>
    <s v="Akiko Shimamura"/>
    <n v="1984"/>
    <n v="25"/>
    <d v="2023-09-25T00:00:00"/>
    <d v="1899-12-30T22:43:00"/>
    <n v="43"/>
    <n v="22"/>
    <n v="9"/>
    <s v="USA"/>
    <s v="Not Outlier"/>
    <n v="39"/>
    <m/>
  </r>
  <r>
    <n v="1404963"/>
    <n v="69"/>
    <x v="1"/>
    <d v="2023-12-18T00:55:00"/>
    <s v="Website"/>
    <s v="Francisca Cervantes"/>
    <n v="1572"/>
    <n v="18"/>
    <d v="2023-12-18T00:00:00"/>
    <d v="1899-12-30T00:55:00"/>
    <n v="55"/>
    <n v="0"/>
    <n v="12"/>
    <s v="USA"/>
    <s v="Not Outlier"/>
    <n v="39"/>
    <m/>
  </r>
  <r>
    <n v="200851"/>
    <n v="71"/>
    <x v="11"/>
    <d v="2023-12-03T23:20:00"/>
    <s v="App"/>
    <s v="Laurence Lebihan"/>
    <n v="8510"/>
    <n v="3"/>
    <d v="2023-12-03T00:00:00"/>
    <d v="1899-12-30T23:20:00"/>
    <n v="20"/>
    <n v="23"/>
    <n v="12"/>
    <s v="India"/>
    <s v="Not Outlier"/>
    <n v="48"/>
    <m/>
  </r>
  <r>
    <n v="1681720"/>
    <n v="71"/>
    <x v="11"/>
    <d v="2023-04-06T00:24:00"/>
    <s v="Other"/>
    <s v="Michael Donnermeyer"/>
    <n v="1552"/>
    <n v="6"/>
    <d v="2023-04-06T00:00:00"/>
    <d v="1899-12-30T00:24:00"/>
    <n v="24"/>
    <n v="0"/>
    <n v="4"/>
    <s v="India"/>
    <s v="Not Outlier"/>
    <n v="48"/>
    <m/>
  </r>
  <r>
    <n v="157882"/>
    <n v="72"/>
    <x v="5"/>
    <d v="2023-11-24T00:54:00"/>
    <s v="Website"/>
    <s v="Yoshi Tannamuri"/>
    <n v="8982"/>
    <n v="24"/>
    <d v="2023-11-24T00:00:00"/>
    <d v="1899-12-30T00:54:00"/>
    <n v="54"/>
    <n v="0"/>
    <n v="11"/>
    <s v="Spain"/>
    <s v="Not Outlier"/>
    <n v="18"/>
    <m/>
  </r>
  <r>
    <n v="1393397"/>
    <n v="73"/>
    <x v="6"/>
    <d v="2023-04-05T00:32:00"/>
    <s v="Other"/>
    <s v="Paul Henriot"/>
    <n v="7174"/>
    <n v="5"/>
    <d v="2023-04-05T00:00:00"/>
    <d v="1899-12-30T00:32:00"/>
    <n v="32"/>
    <n v="0"/>
    <n v="4"/>
    <s v="Germany"/>
    <s v="Not Outlier"/>
    <n v="34"/>
    <m/>
  </r>
  <r>
    <n v="182197"/>
    <n v="74"/>
    <x v="1"/>
    <d v="2023-06-04T01:54:00"/>
    <s v="App"/>
    <s v="Diego Freyre"/>
    <n v="801"/>
    <n v="4"/>
    <d v="2023-06-04T00:00:00"/>
    <d v="1899-12-30T01:54:00"/>
    <n v="54"/>
    <n v="1"/>
    <n v="6"/>
    <s v="USA"/>
    <s v="Not Outlier"/>
    <n v="28"/>
    <m/>
  </r>
  <r>
    <n v="435768"/>
    <n v="74"/>
    <x v="1"/>
    <d v="2023-02-13T00:32:00"/>
    <s v="Whatsapp"/>
    <s v="Henriette Pfalzheim"/>
    <n v="5262"/>
    <n v="13"/>
    <d v="2023-02-13T00:00:00"/>
    <d v="1899-12-30T00:32:00"/>
    <n v="32"/>
    <n v="0"/>
    <n v="2"/>
    <s v="USA"/>
    <s v="Not Outlier"/>
    <n v="28"/>
    <m/>
  </r>
  <r>
    <n v="1649120"/>
    <n v="74"/>
    <x v="1"/>
    <d v="2023-04-14T00:28:00"/>
    <s v="App"/>
    <s v="Julie Brown"/>
    <n v="4798"/>
    <n v="14"/>
    <d v="2023-04-14T00:00:00"/>
    <d v="1899-12-30T00:28:00"/>
    <n v="28"/>
    <n v="0"/>
    <n v="4"/>
    <s v="USA"/>
    <s v="Not Outlier"/>
    <n v="28"/>
    <m/>
  </r>
  <r>
    <n v="1448694"/>
    <n v="75"/>
    <x v="7"/>
    <d v="2023-05-22T23:39:00"/>
    <s v="App"/>
    <s v="Juri Yoshido"/>
    <n v="1873"/>
    <n v="22"/>
    <d v="2023-05-22T00:00:00"/>
    <d v="1899-12-30T23:39:00"/>
    <n v="39"/>
    <n v="23"/>
    <n v="5"/>
    <s v="Australia"/>
    <s v="Not Outlier"/>
    <n v="36"/>
    <m/>
  </r>
  <r>
    <n v="1428296"/>
    <n v="80"/>
    <x v="1"/>
    <d v="2023-05-20T00:55:00"/>
    <s v="App"/>
    <s v="Jan Klaeboe"/>
    <n v="1637"/>
    <n v="20"/>
    <d v="2023-05-20T00:00:00"/>
    <d v="1899-12-30T00:55:00"/>
    <n v="55"/>
    <n v="0"/>
    <n v="5"/>
    <s v="USA"/>
    <s v="Not Outlier"/>
    <n v="37"/>
    <m/>
  </r>
  <r>
    <n v="1347720"/>
    <n v="82"/>
    <x v="5"/>
    <d v="2023-12-14T23:40:00"/>
    <s v="Other"/>
    <s v="Matti Karttunen"/>
    <n v="6776"/>
    <n v="14"/>
    <d v="2023-12-14T00:00:00"/>
    <d v="1899-12-30T23:40:00"/>
    <n v="40"/>
    <n v="23"/>
    <n v="12"/>
    <s v="Spain"/>
    <s v="Not Outlier"/>
    <n v="28"/>
    <m/>
  </r>
  <r>
    <n v="734468"/>
    <n v="83"/>
    <x v="10"/>
    <d v="2023-02-15T00:55:00"/>
    <s v="Website"/>
    <s v="Kwai Yu"/>
    <n v="5705"/>
    <n v="15"/>
    <d v="2023-02-15T00:00:00"/>
    <d v="1899-12-30T00:55:00"/>
    <n v="55"/>
    <n v="0"/>
    <n v="2"/>
    <s v="Italy"/>
    <s v="Not Outlier"/>
    <n v="31"/>
    <m/>
  </r>
  <r>
    <n v="504938"/>
    <n v="84"/>
    <x v="1"/>
    <d v="2023-07-10T23:36:00"/>
    <s v="Other"/>
    <s v="Christina Berglund"/>
    <n v="6541"/>
    <n v="10"/>
    <d v="2023-07-10T00:00:00"/>
    <d v="1899-12-30T23:36:00"/>
    <n v="36"/>
    <n v="23"/>
    <n v="7"/>
    <s v="USA"/>
    <s v="Not Outlier"/>
    <n v="85"/>
    <m/>
  </r>
  <r>
    <n v="1459990"/>
    <n v="85"/>
    <x v="10"/>
    <d v="2023-06-21T23:31:00"/>
    <s v="Website"/>
    <s v="Pirkko Koskitalo"/>
    <n v="1384"/>
    <n v="21"/>
    <d v="2023-06-21T00:00:00"/>
    <d v="1899-12-30T23:31:00"/>
    <n v="31"/>
    <n v="23"/>
    <n v="6"/>
    <s v="Italy"/>
    <s v="Not Outlier"/>
    <n v="20"/>
    <m/>
  </r>
  <r>
    <n v="1127154"/>
    <n v="87"/>
    <x v="11"/>
    <d v="2023-06-09T00:04:00"/>
    <s v="Other"/>
    <s v="Victoria Ashworth"/>
    <n v="9219"/>
    <n v="9"/>
    <d v="2023-06-09T00:00:00"/>
    <d v="1899-12-30T00:04:00"/>
    <n v="4"/>
    <n v="0"/>
    <n v="6"/>
    <s v="India"/>
    <s v="Not Outlier"/>
    <n v="62"/>
    <m/>
  </r>
  <r>
    <n v="1257018"/>
    <n v="87"/>
    <x v="11"/>
    <d v="2023-02-04T01:30:00"/>
    <s v="App"/>
    <s v="Maurizio Moroni"/>
    <n v="8149"/>
    <n v="4"/>
    <d v="2023-02-04T00:00:00"/>
    <d v="1899-12-30T01:30:00"/>
    <n v="30"/>
    <n v="1"/>
    <n v="2"/>
    <s v="India"/>
    <s v="Not Outlier"/>
    <n v="62"/>
    <m/>
  </r>
  <r>
    <n v="1465193"/>
    <n v="87"/>
    <x v="11"/>
    <d v="2023-04-25T00:30:00"/>
    <s v="Website"/>
    <s v="Wendy Victorino"/>
    <n v="7107"/>
    <n v="25"/>
    <d v="2023-04-25T00:00:00"/>
    <d v="1899-12-30T00:30:00"/>
    <n v="30"/>
    <n v="0"/>
    <n v="4"/>
    <s v="India"/>
    <s v="Not Outlier"/>
    <n v="62"/>
    <m/>
  </r>
  <r>
    <n v="72556"/>
    <n v="89"/>
    <x v="10"/>
    <d v="2023-07-13T02:12:00"/>
    <s v="Website"/>
    <s v="Ann Brown"/>
    <n v="427"/>
    <n v="13"/>
    <d v="2023-07-13T00:00:00"/>
    <d v="1899-12-30T02:12:00"/>
    <n v="12"/>
    <n v="2"/>
    <n v="7"/>
    <s v="Italy"/>
    <s v="Not Outlier"/>
    <n v="33"/>
    <m/>
  </r>
  <r>
    <n v="1665934"/>
    <n v="89"/>
    <x v="10"/>
    <d v="2023-09-20T01:16:00"/>
    <s v="Other"/>
    <s v="Eduardo Saavedra"/>
    <n v="4910"/>
    <n v="20"/>
    <d v="2023-09-20T00:00:00"/>
    <d v="1899-12-30T01:16:00"/>
    <n v="16"/>
    <n v="1"/>
    <n v="9"/>
    <s v="Italy"/>
    <s v="Not Outlier"/>
    <n v="33"/>
    <m/>
  </r>
  <r>
    <n v="845718"/>
    <n v="90"/>
    <x v="1"/>
    <d v="2023-02-15T23:01:00"/>
    <s v="Other"/>
    <s v="Valarie Young"/>
    <n v="1208"/>
    <n v="15"/>
    <d v="2023-02-15T00:00:00"/>
    <d v="1899-12-30T23:01:00"/>
    <n v="1"/>
    <n v="23"/>
    <n v="2"/>
    <s v="USA"/>
    <s v="Not Outlier"/>
    <n v="48"/>
    <m/>
  </r>
  <r>
    <n v="1548735"/>
    <n v="90"/>
    <x v="1"/>
    <d v="2023-08-02T23:20:00"/>
    <s v="Whatsapp"/>
    <s v="Maria Larsson"/>
    <n v="1069"/>
    <n v="2"/>
    <d v="2023-08-02T00:00:00"/>
    <d v="1899-12-30T23:20:00"/>
    <n v="20"/>
    <n v="23"/>
    <n v="8"/>
    <s v="USA"/>
    <s v="Not Outlier"/>
    <n v="48"/>
    <m/>
  </r>
  <r>
    <n v="287761"/>
    <n v="91"/>
    <x v="5"/>
    <d v="2023-05-07T01:19:00"/>
    <s v="App"/>
    <s v="Diego Freyre"/>
    <n v="3891"/>
    <n v="7"/>
    <d v="2023-05-07T00:00:00"/>
    <d v="1899-12-30T01:19:00"/>
    <n v="19"/>
    <n v="1"/>
    <n v="5"/>
    <s v="Spain"/>
    <s v="Not Outlier"/>
    <n v="61"/>
    <m/>
  </r>
  <r>
    <n v="946580"/>
    <n v="91"/>
    <x v="5"/>
    <d v="2023-11-27T23:02:00"/>
    <s v="App"/>
    <s v="Valarie Young"/>
    <n v="8726"/>
    <n v="27"/>
    <d v="2023-11-27T00:00:00"/>
    <d v="1899-12-30T23:02:00"/>
    <n v="2"/>
    <n v="23"/>
    <n v="11"/>
    <s v="Spain"/>
    <s v="Not Outlier"/>
    <n v="61"/>
    <m/>
  </r>
  <r>
    <n v="759796"/>
    <n v="92"/>
    <x v="2"/>
    <d v="2023-10-28T00:10:00"/>
    <s v="Other"/>
    <s v="Henriette Pfalzheim"/>
    <n v="545"/>
    <n v="28"/>
    <d v="2023-10-28T00:00:00"/>
    <d v="1899-12-30T00:10:00"/>
    <n v="10"/>
    <n v="0"/>
    <n v="10"/>
    <s v="Denmark"/>
    <s v="Not Outlier"/>
    <n v="75"/>
    <m/>
  </r>
  <r>
    <n v="631266"/>
    <n v="94"/>
    <x v="2"/>
    <d v="2023-06-04T00:20:00"/>
    <s v="Website"/>
    <s v="Pirkko Koskitalo"/>
    <n v="985"/>
    <n v="4"/>
    <d v="2023-06-04T00:00:00"/>
    <d v="1899-12-30T00:20:00"/>
    <n v="20"/>
    <n v="0"/>
    <n v="6"/>
    <s v="Denmark"/>
    <s v="Not Outlier"/>
    <n v="65"/>
    <m/>
  </r>
  <r>
    <n v="635304"/>
    <n v="95"/>
    <x v="11"/>
    <d v="2023-10-08T01:28:00"/>
    <s v="App"/>
    <s v="Julie Murphy"/>
    <n v="201"/>
    <n v="8"/>
    <d v="2023-10-08T00:00:00"/>
    <d v="1899-12-30T01:28:00"/>
    <n v="28"/>
    <n v="1"/>
    <n v="10"/>
    <s v="India"/>
    <s v="Not Outlier"/>
    <n v="50"/>
    <m/>
  </r>
  <r>
    <n v="679845"/>
    <n v="95"/>
    <x v="11"/>
    <d v="2023-02-24T00:06:00"/>
    <s v="Other"/>
    <s v="Eric Natividad"/>
    <n v="8415"/>
    <n v="24"/>
    <d v="2023-02-24T00:00:00"/>
    <d v="1899-12-30T00:06:00"/>
    <n v="6"/>
    <n v="0"/>
    <n v="2"/>
    <s v="India"/>
    <s v="Not Outlier"/>
    <n v="50"/>
    <m/>
  </r>
  <r>
    <n v="573585"/>
    <n v="97"/>
    <x v="1"/>
    <d v="2023-05-19T23:41:00"/>
    <s v="Whatsapp"/>
    <s v="Valarie Young"/>
    <n v="3551"/>
    <n v="19"/>
    <d v="2023-05-19T00:00:00"/>
    <d v="1899-12-30T23:41:00"/>
    <n v="41"/>
    <n v="23"/>
    <n v="5"/>
    <s v="USA"/>
    <s v="Not Outlier"/>
    <n v="84"/>
    <m/>
  </r>
  <r>
    <n v="743961"/>
    <n v="98"/>
    <x v="2"/>
    <d v="2023-09-07T00:39:00"/>
    <s v="Other"/>
    <s v="Yoshi Tannamuri"/>
    <n v="2467"/>
    <n v="7"/>
    <d v="2023-09-07T00:00:00"/>
    <d v="1899-12-30T00:39:00"/>
    <n v="39"/>
    <n v="0"/>
    <n v="9"/>
    <s v="Denmark"/>
    <s v="Not Outlier"/>
    <n v="35"/>
    <m/>
  </r>
  <r>
    <n v="1589664"/>
    <n v="98"/>
    <x v="2"/>
    <d v="2023-10-18T01:39:00"/>
    <s v="Website"/>
    <s v="Wing C Tam"/>
    <n v="9044"/>
    <n v="18"/>
    <d v="2023-10-18T00:00:00"/>
    <d v="1899-12-30T01:39:00"/>
    <n v="39"/>
    <n v="1"/>
    <n v="10"/>
    <s v="Denmark"/>
    <s v="Not Outlier"/>
    <n v="35"/>
    <m/>
  </r>
  <r>
    <n v="1605621"/>
    <n v="98"/>
    <x v="2"/>
    <d v="2023-09-05T01:33:00"/>
    <s v="App"/>
    <s v="Violeta Benitez"/>
    <n v="4118"/>
    <n v="5"/>
    <d v="2023-09-05T00:00:00"/>
    <d v="1899-12-30T01:33:00"/>
    <n v="33"/>
    <n v="1"/>
    <n v="9"/>
    <s v="Denmark"/>
    <s v="Not Outlier"/>
    <n v="35"/>
    <m/>
  </r>
  <r>
    <n v="512440"/>
    <n v="99"/>
    <x v="7"/>
    <d v="2023-06-07T00:45:00"/>
    <s v="App"/>
    <s v="Sean Connery"/>
    <n v="4280"/>
    <n v="7"/>
    <d v="2023-06-07T00:00:00"/>
    <d v="1899-12-30T00:45:00"/>
    <n v="45"/>
    <n v="0"/>
    <n v="6"/>
    <s v="Australia"/>
    <s v="Not Outlier"/>
    <n v="79"/>
    <m/>
  </r>
  <r>
    <n v="284363"/>
    <n v="100"/>
    <x v="12"/>
    <d v="2023-03-21T23:28:00"/>
    <s v="Website"/>
    <s v="Veysel Oeztan"/>
    <n v="3844"/>
    <n v="21"/>
    <d v="2023-03-21T00:00:00"/>
    <d v="1899-12-30T23:28:00"/>
    <n v="28"/>
    <n v="23"/>
    <n v="3"/>
    <s v="Ireland"/>
    <s v="Not Outlier"/>
    <n v="85"/>
    <m/>
  </r>
  <r>
    <n v="774603"/>
    <n v="101"/>
    <x v="1"/>
    <d v="2023-05-03T00:55:00"/>
    <s v="Other"/>
    <s v="Paul Henriot"/>
    <n v="1913"/>
    <n v="3"/>
    <d v="2023-05-03T00:00:00"/>
    <d v="1899-12-30T00:55:00"/>
    <n v="55"/>
    <n v="0"/>
    <n v="5"/>
    <s v="USA"/>
    <s v="Not Outlier"/>
    <n v="63"/>
    <m/>
  </r>
  <r>
    <n v="199110"/>
    <n v="104"/>
    <x v="7"/>
    <d v="2023-05-21T00:46:00"/>
    <s v="Whatsapp"/>
    <s v="Arnold Cruz"/>
    <n v="717"/>
    <n v="21"/>
    <d v="2023-05-21T00:00:00"/>
    <d v="1899-12-30T00:46:00"/>
    <n v="46"/>
    <n v="0"/>
    <n v="5"/>
    <s v="Australia"/>
    <s v="Not Outlier"/>
    <n v="46"/>
    <m/>
  </r>
  <r>
    <n v="279106"/>
    <n v="104"/>
    <x v="7"/>
    <d v="2023-01-14T00:54:00"/>
    <s v="Website"/>
    <s v="Diego Freyre"/>
    <n v="4768"/>
    <n v="14"/>
    <d v="2023-01-14T00:00:00"/>
    <d v="1899-12-30T00:54:00"/>
    <n v="54"/>
    <n v="0"/>
    <n v="1"/>
    <s v="Australia"/>
    <s v="Not Outlier"/>
    <n v="46"/>
    <m/>
  </r>
  <r>
    <n v="1524093"/>
    <n v="104"/>
    <x v="7"/>
    <d v="2023-10-17T23:20:00"/>
    <s v="Website"/>
    <s v="Steve Frick"/>
    <n v="6754"/>
    <n v="17"/>
    <d v="2023-10-17T00:00:00"/>
    <d v="1899-12-30T23:20:00"/>
    <n v="20"/>
    <n v="23"/>
    <n v="10"/>
    <s v="Australia"/>
    <s v="Not Outlier"/>
    <n v="46"/>
    <m/>
  </r>
  <r>
    <n v="50199"/>
    <n v="105"/>
    <x v="1"/>
    <d v="2023-01-29T01:26:00"/>
    <s v="Whatsapp"/>
    <s v="Adrian Huxley"/>
    <n v="8898"/>
    <n v="29"/>
    <d v="2023-01-29T00:00:00"/>
    <d v="1899-12-30T01:26:00"/>
    <n v="26"/>
    <n v="1"/>
    <n v="1"/>
    <s v="USA"/>
    <s v="Not Outlier"/>
    <n v="80"/>
    <m/>
  </r>
  <r>
    <n v="272174"/>
    <n v="105"/>
    <x v="1"/>
    <d v="2023-06-20T01:08:00"/>
    <s v="Whatsapp"/>
    <s v="Valarie Nelson"/>
    <n v="5045"/>
    <n v="20"/>
    <d v="2023-06-20T00:00:00"/>
    <d v="1899-12-30T01:08:00"/>
    <n v="8"/>
    <n v="1"/>
    <n v="6"/>
    <s v="USA"/>
    <s v="Not Outlier"/>
    <n v="80"/>
    <m/>
  </r>
  <r>
    <n v="1256035"/>
    <n v="105"/>
    <x v="1"/>
    <d v="2023-01-15T23:10:00"/>
    <s v="Whatsapp"/>
    <s v="Michael Holz"/>
    <n v="2774"/>
    <n v="15"/>
    <d v="2023-01-15T00:00:00"/>
    <d v="1899-12-30T23:10:00"/>
    <n v="10"/>
    <n v="23"/>
    <n v="1"/>
    <s v="USA"/>
    <s v="Not Outlier"/>
    <n v="80"/>
    <m/>
  </r>
  <r>
    <n v="1347929"/>
    <n v="105"/>
    <x v="1"/>
    <d v="2023-02-16T00:21:00"/>
    <s v="Website"/>
    <s v="Juri Hirano"/>
    <n v="5624"/>
    <n v="16"/>
    <d v="2023-02-16T00:00:00"/>
    <d v="1899-12-30T00:21:00"/>
    <n v="21"/>
    <n v="0"/>
    <n v="2"/>
    <s v="USA"/>
    <s v="Not Outlier"/>
    <n v="80"/>
    <m/>
  </r>
  <r>
    <n v="1660154"/>
    <n v="105"/>
    <x v="1"/>
    <d v="2023-05-10T01:40:00"/>
    <s v="App"/>
    <s v="Wing C Tam"/>
    <n v="9184"/>
    <n v="10"/>
    <d v="2023-05-10T00:00:00"/>
    <d v="1899-12-30T01:40:00"/>
    <n v="40"/>
    <n v="1"/>
    <n v="5"/>
    <s v="USA"/>
    <s v="Not Outlier"/>
    <n v="80"/>
    <m/>
  </r>
  <r>
    <n v="468652"/>
    <n v="106"/>
    <x v="7"/>
    <d v="2023-07-01T00:27:00"/>
    <s v="Whatsapp"/>
    <s v="Roland Keitel"/>
    <n v="1982"/>
    <n v="1"/>
    <d v="2023-07-01T00:00:00"/>
    <d v="1899-12-30T00:27:00"/>
    <n v="27"/>
    <n v="0"/>
    <n v="7"/>
    <s v="Australia"/>
    <s v="Not Outlier"/>
    <n v="40"/>
    <m/>
  </r>
  <r>
    <n v="1331311"/>
    <n v="106"/>
    <x v="7"/>
    <d v="2023-01-07T00:48:00"/>
    <s v="Whatsapp"/>
    <s v="Diego Freyre"/>
    <n v="1909"/>
    <n v="7"/>
    <d v="2023-01-07T00:00:00"/>
    <d v="1899-12-30T00:48:00"/>
    <n v="48"/>
    <n v="0"/>
    <n v="1"/>
    <s v="Australia"/>
    <s v="Not Outlier"/>
    <n v="40"/>
    <m/>
  </r>
  <r>
    <n v="315549"/>
    <n v="108"/>
    <x v="5"/>
    <d v="2023-03-19T23:39:00"/>
    <s v="Whatsapp"/>
    <s v="Julie Brown"/>
    <n v="7653"/>
    <n v="19"/>
    <d v="2023-03-19T00:00:00"/>
    <d v="1899-12-30T23:39:00"/>
    <n v="39"/>
    <n v="23"/>
    <n v="3"/>
    <s v="Spain"/>
    <s v="Not Outlier"/>
    <n v="63"/>
    <m/>
  </r>
  <r>
    <n v="1516849"/>
    <n v="108"/>
    <x v="5"/>
    <d v="2023-06-03T00:22:00"/>
    <s v="App"/>
    <s v="Pascale Cartrain"/>
    <n v="5536"/>
    <n v="3"/>
    <d v="2023-06-03T00:00:00"/>
    <d v="1899-12-30T00:22:00"/>
    <n v="22"/>
    <n v="0"/>
    <n v="6"/>
    <s v="Spain"/>
    <s v="Not Outlier"/>
    <n v="63"/>
    <m/>
  </r>
  <r>
    <n v="248737"/>
    <n v="109"/>
    <x v="1"/>
    <d v="2023-03-15T00:38:00"/>
    <s v="Website"/>
    <s v="Veysel Oeztan"/>
    <n v="1887"/>
    <n v="15"/>
    <d v="2023-03-15T00:00:00"/>
    <d v="1899-12-30T00:38:00"/>
    <n v="38"/>
    <n v="0"/>
    <n v="3"/>
    <s v="USA"/>
    <s v="Not Outlier"/>
    <n v="32"/>
    <m/>
  </r>
  <r>
    <n v="534263"/>
    <n v="109"/>
    <x v="1"/>
    <d v="2023-06-16T00:34:00"/>
    <s v="App"/>
    <s v="Marta Hernandez"/>
    <n v="3129"/>
    <n v="16"/>
    <d v="2023-06-16T00:00:00"/>
    <d v="1899-12-30T00:34:00"/>
    <n v="34"/>
    <n v="0"/>
    <n v="6"/>
    <s v="USA"/>
    <s v="Not Outlier"/>
    <n v="32"/>
    <m/>
  </r>
  <r>
    <n v="784475"/>
    <n v="109"/>
    <x v="1"/>
    <d v="2023-12-24T01:43:00"/>
    <s v="App"/>
    <s v="Violeta Benitez"/>
    <n v="505"/>
    <n v="24"/>
    <d v="2023-12-24T00:00:00"/>
    <d v="1899-12-30T01:43:00"/>
    <n v="43"/>
    <n v="1"/>
    <n v="12"/>
    <s v="USA"/>
    <s v="Not Outlier"/>
    <n v="32"/>
    <m/>
  </r>
  <r>
    <n v="444540"/>
    <n v="112"/>
    <x v="1"/>
    <d v="2023-09-05T00:24:00"/>
    <s v="Website"/>
    <s v="Anna O'Hara"/>
    <n v="8547"/>
    <n v="5"/>
    <d v="2023-09-05T00:00:00"/>
    <d v="1899-12-30T00:24:00"/>
    <n v="24"/>
    <n v="0"/>
    <n v="9"/>
    <s v="USA"/>
    <s v="Not Outlier"/>
    <n v="70"/>
    <m/>
  </r>
  <r>
    <n v="1534392"/>
    <n v="112"/>
    <x v="1"/>
    <d v="2023-01-26T23:02:00"/>
    <s v="Website"/>
    <s v="Diego Freyre"/>
    <n v="2347"/>
    <n v="26"/>
    <d v="2023-01-26T00:00:00"/>
    <d v="1899-12-30T23:02:00"/>
    <n v="2"/>
    <n v="23"/>
    <n v="1"/>
    <s v="USA"/>
    <s v="Not Outlier"/>
    <n v="70"/>
    <m/>
  </r>
  <r>
    <n v="1221647"/>
    <n v="113"/>
    <x v="1"/>
    <d v="2023-03-26T00:36:00"/>
    <s v="Website"/>
    <s v="Leslie Young"/>
    <n v="6210"/>
    <n v="26"/>
    <d v="2023-03-26T00:00:00"/>
    <d v="1899-12-30T00:36:00"/>
    <n v="36"/>
    <n v="0"/>
    <n v="3"/>
    <s v="USA"/>
    <s v="Not Outlier"/>
    <n v="72"/>
    <m/>
  </r>
  <r>
    <n v="1467283"/>
    <n v="113"/>
    <x v="1"/>
    <d v="2023-08-04T02:26:00"/>
    <s v="Website"/>
    <s v="Yoshi Tannamuri"/>
    <n v="722"/>
    <n v="4"/>
    <d v="2023-08-04T00:00:00"/>
    <d v="1899-12-30T02:26:00"/>
    <n v="26"/>
    <n v="2"/>
    <n v="8"/>
    <s v="USA"/>
    <s v="Not Outlier"/>
    <n v="72"/>
    <m/>
  </r>
  <r>
    <n v="1594992"/>
    <n v="114"/>
    <x v="1"/>
    <d v="2023-12-10T23:18:00"/>
    <s v="App"/>
    <s v="Elizabeth Lincoln"/>
    <n v="1650"/>
    <n v="10"/>
    <d v="2023-12-10T00:00:00"/>
    <d v="1899-12-30T23:18:00"/>
    <n v="18"/>
    <n v="23"/>
    <n v="12"/>
    <s v="USA"/>
    <s v="Not Outlier"/>
    <n v="38"/>
    <m/>
  </r>
  <r>
    <n v="451541"/>
    <n v="116"/>
    <x v="2"/>
    <d v="2023-06-29T01:31:00"/>
    <s v="Website"/>
    <s v="Sue King"/>
    <n v="2490"/>
    <n v="29"/>
    <d v="2023-06-29T00:00:00"/>
    <d v="1899-12-30T01:31:00"/>
    <n v="31"/>
    <n v="1"/>
    <n v="6"/>
    <s v="Denmark"/>
    <s v="Not Outlier"/>
    <n v="88"/>
    <m/>
  </r>
  <r>
    <n v="425321"/>
    <n v="117"/>
    <x v="11"/>
    <d v="2023-08-13T01:25:00"/>
    <s v="Other"/>
    <s v="Michael Chandler"/>
    <n v="4727"/>
    <n v="13"/>
    <d v="2023-08-13T00:00:00"/>
    <d v="1899-12-30T01:25:00"/>
    <n v="25"/>
    <n v="1"/>
    <n v="8"/>
    <s v="India"/>
    <s v="Not Outlier"/>
    <n v="28"/>
    <m/>
  </r>
  <r>
    <n v="1441698"/>
    <n v="118"/>
    <x v="1"/>
    <d v="2023-05-06T23:52:00"/>
    <s v="Website"/>
    <s v="Allen Nelson"/>
    <n v="4154"/>
    <n v="6"/>
    <d v="2023-05-06T00:00:00"/>
    <d v="1899-12-30T23:52:00"/>
    <n v="52"/>
    <n v="23"/>
    <n v="5"/>
    <s v="USA"/>
    <s v="Not Outlier"/>
    <n v="25"/>
    <m/>
  </r>
  <r>
    <n v="1494087"/>
    <n v="118"/>
    <x v="1"/>
    <d v="2023-04-23T01:37:00"/>
    <s v="Website"/>
    <s v="Kee Kuo"/>
    <n v="6162"/>
    <n v="23"/>
    <d v="2023-04-23T00:00:00"/>
    <d v="1899-12-30T01:37:00"/>
    <n v="37"/>
    <n v="1"/>
    <n v="4"/>
    <s v="USA"/>
    <s v="Not Outlier"/>
    <n v="25"/>
    <m/>
  </r>
  <r>
    <n v="499444"/>
    <n v="122"/>
    <x v="5"/>
    <d v="2023-07-24T00:03:00"/>
    <s v="Website"/>
    <s v="Wendy Victorino"/>
    <n v="9615"/>
    <n v="24"/>
    <d v="2023-07-24T00:00:00"/>
    <d v="1899-12-30T00:03:00"/>
    <n v="3"/>
    <n v="0"/>
    <n v="7"/>
    <s v="Spain"/>
    <s v="Not Outlier"/>
    <n v="41"/>
    <m/>
  </r>
  <r>
    <n v="1307458"/>
    <n v="122"/>
    <x v="5"/>
    <d v="2023-01-01T01:31:00"/>
    <s v="Whatsapp"/>
    <s v="Georg Pipps"/>
    <n v="943"/>
    <n v="1"/>
    <d v="2023-01-01T00:00:00"/>
    <d v="1899-12-30T01:31:00"/>
    <n v="31"/>
    <n v="1"/>
    <n v="1"/>
    <s v="Spain"/>
    <s v="Not Outlier"/>
    <n v="41"/>
    <m/>
  </r>
  <r>
    <n v="1466316"/>
    <n v="122"/>
    <x v="5"/>
    <d v="2023-01-07T01:51:00"/>
    <s v="Whatsapp"/>
    <s v="Kyung Yu"/>
    <n v="1672"/>
    <n v="7"/>
    <d v="2023-01-07T00:00:00"/>
    <d v="1899-12-30T01:51:00"/>
    <n v="51"/>
    <n v="1"/>
    <n v="1"/>
    <s v="Spain"/>
    <s v="Not Outlier"/>
    <n v="41"/>
    <m/>
  </r>
  <r>
    <n v="499301"/>
    <n v="125"/>
    <x v="5"/>
    <d v="2023-10-16T01:28:00"/>
    <s v="Website"/>
    <s v="Diego Freyre"/>
    <n v="8557"/>
    <n v="16"/>
    <d v="2023-10-16T00:00:00"/>
    <d v="1899-12-30T01:28:00"/>
    <n v="28"/>
    <n v="1"/>
    <n v="10"/>
    <s v="Spain"/>
    <s v="Not Outlier"/>
    <n v="58"/>
    <m/>
  </r>
  <r>
    <n v="1433358"/>
    <n v="125"/>
    <x v="5"/>
    <d v="2023-05-30T00:20:00"/>
    <s v="Other"/>
    <s v="Giovanni Rovelli"/>
    <n v="7762"/>
    <n v="30"/>
    <d v="2023-05-30T00:00:00"/>
    <d v="1899-12-30T00:20:00"/>
    <n v="20"/>
    <n v="0"/>
    <n v="5"/>
    <s v="Spain"/>
    <s v="Not Outlier"/>
    <n v="58"/>
    <m/>
  </r>
  <r>
    <n v="401879"/>
    <n v="126"/>
    <x v="1"/>
    <d v="2023-05-06T23:34:00"/>
    <s v="Whatsapp"/>
    <s v="Helen Bennett"/>
    <n v="1022"/>
    <n v="6"/>
    <d v="2023-05-06T00:00:00"/>
    <d v="1899-12-30T23:34:00"/>
    <n v="34"/>
    <n v="23"/>
    <n v="5"/>
    <s v="USA"/>
    <s v="Not Outlier"/>
    <n v="67"/>
    <m/>
  </r>
  <r>
    <n v="1093757"/>
    <n v="127"/>
    <x v="2"/>
    <d v="2023-12-04T00:00:00"/>
    <s v="Website"/>
    <s v="Valarie Nelson"/>
    <n v="5671"/>
    <n v="4"/>
    <d v="2023-12-04T00:00:00"/>
    <d v="1899-12-30T00:00:00"/>
    <n v="0"/>
    <n v="0"/>
    <n v="12"/>
    <s v="Denmark"/>
    <s v="Not Outlier"/>
    <n v="57"/>
    <m/>
  </r>
  <r>
    <n v="1536698"/>
    <n v="127"/>
    <x v="2"/>
    <d v="2023-11-10T02:07:00"/>
    <s v="Whatsapp"/>
    <s v="Diego Freyre"/>
    <n v="2350"/>
    <n v="10"/>
    <d v="2023-11-10T00:00:00"/>
    <d v="1899-12-30T02:07:00"/>
    <n v="7"/>
    <n v="2"/>
    <n v="11"/>
    <s v="Denmark"/>
    <s v="Not Outlier"/>
    <n v="57"/>
    <m/>
  </r>
  <r>
    <n v="73293"/>
    <n v="128"/>
    <x v="1"/>
    <d v="2023-12-12T01:23:00"/>
    <s v="App"/>
    <s v="Matti Karttunen"/>
    <n v="7868"/>
    <n v="12"/>
    <d v="2023-12-12T00:00:00"/>
    <d v="1899-12-30T01:23:00"/>
    <n v="23"/>
    <n v="1"/>
    <n v="12"/>
    <s v="USA"/>
    <s v="Not Outlier"/>
    <n v="55"/>
    <m/>
  </r>
  <r>
    <n v="98856"/>
    <n v="129"/>
    <x v="1"/>
    <d v="2023-11-09T00:10:00"/>
    <s v="Website"/>
    <s v="Kyung Yu"/>
    <n v="7750"/>
    <n v="9"/>
    <d v="2023-11-09T00:00:00"/>
    <d v="1899-12-30T00:10:00"/>
    <n v="10"/>
    <n v="0"/>
    <n v="11"/>
    <s v="USA"/>
    <s v="Not Outlier"/>
    <n v="21"/>
    <m/>
  </r>
  <r>
    <n v="1311114"/>
    <n v="130"/>
    <x v="1"/>
    <d v="2023-06-23T01:20:00"/>
    <s v="App"/>
    <s v="Thomas Hardy"/>
    <n v="1596"/>
    <n v="23"/>
    <d v="2023-06-23T00:00:00"/>
    <d v="1899-12-30T01:20:00"/>
    <n v="20"/>
    <n v="1"/>
    <n v="6"/>
    <s v="USA"/>
    <s v="Not Outlier"/>
    <n v="50"/>
    <m/>
  </r>
  <r>
    <n v="552683"/>
    <n v="131"/>
    <x v="10"/>
    <d v="2023-05-08T01:26:00"/>
    <s v="Other"/>
    <s v="Julie Young"/>
    <n v="6578"/>
    <n v="8"/>
    <d v="2023-05-08T00:00:00"/>
    <d v="1899-12-30T01:26:00"/>
    <n v="26"/>
    <n v="1"/>
    <n v="5"/>
    <s v="Italy"/>
    <s v="Not Outlier"/>
    <n v="90"/>
    <m/>
  </r>
  <r>
    <n v="1590156"/>
    <n v="131"/>
    <x v="10"/>
    <d v="2023-03-30T23:46:00"/>
    <s v="App"/>
    <s v="Diego Freyre"/>
    <n v="8404"/>
    <n v="30"/>
    <d v="2023-03-30T00:00:00"/>
    <d v="1899-12-30T23:46:00"/>
    <n v="46"/>
    <n v="23"/>
    <n v="3"/>
    <s v="Italy"/>
    <s v="Not Outlier"/>
    <n v="90"/>
    <m/>
  </r>
  <r>
    <n v="306798"/>
    <n v="132"/>
    <x v="5"/>
    <d v="2023-01-14T00:29:00"/>
    <s v="Whatsapp"/>
    <s v="Mary Saveley"/>
    <n v="291"/>
    <n v="14"/>
    <d v="2023-01-14T00:00:00"/>
    <d v="1899-12-30T00:29:00"/>
    <n v="29"/>
    <n v="0"/>
    <n v="1"/>
    <s v="Spain"/>
    <s v="Not Outlier"/>
    <n v="50"/>
    <m/>
  </r>
  <r>
    <n v="322784"/>
    <n v="132"/>
    <x v="5"/>
    <d v="2023-01-02T23:21:00"/>
    <s v="Whatsapp"/>
    <s v="Valarie Young"/>
    <n v="5201"/>
    <n v="2"/>
    <d v="2023-01-02T00:00:00"/>
    <d v="1899-12-30T23:21:00"/>
    <n v="21"/>
    <n v="23"/>
    <n v="1"/>
    <s v="Spain"/>
    <s v="Not Outlier"/>
    <n v="50"/>
    <m/>
  </r>
  <r>
    <n v="649787"/>
    <n v="132"/>
    <x v="5"/>
    <d v="2023-03-16T00:42:00"/>
    <s v="Website"/>
    <s v="Valarie Young"/>
    <n v="8578"/>
    <n v="16"/>
    <d v="2023-03-16T00:00:00"/>
    <d v="1899-12-30T00:42:00"/>
    <n v="42"/>
    <n v="0"/>
    <n v="3"/>
    <s v="Spain"/>
    <s v="Not Outlier"/>
    <n v="50"/>
    <m/>
  </r>
  <r>
    <n v="730295"/>
    <n v="134"/>
    <x v="7"/>
    <d v="2023-08-06T00:04:00"/>
    <s v="Whatsapp"/>
    <s v="Jytte Petersen"/>
    <n v="4721"/>
    <n v="6"/>
    <d v="2023-08-06T00:00:00"/>
    <d v="1899-12-30T00:04:00"/>
    <n v="4"/>
    <n v="0"/>
    <n v="8"/>
    <s v="Australia"/>
    <s v="Not Outlier"/>
    <n v="82"/>
    <m/>
  </r>
  <r>
    <n v="1343941"/>
    <n v="135"/>
    <x v="5"/>
    <d v="2023-08-09T23:14:00"/>
    <s v="Other"/>
    <s v="Georg Pipps"/>
    <n v="6934"/>
    <n v="9"/>
    <d v="2023-08-09T00:00:00"/>
    <d v="1899-12-30T23:14:00"/>
    <n v="14"/>
    <n v="23"/>
    <n v="8"/>
    <s v="Spain"/>
    <s v="Not Outlier"/>
    <n v="27"/>
    <m/>
  </r>
  <r>
    <n v="1516974"/>
    <n v="136"/>
    <x v="1"/>
    <d v="2023-05-11T00:55:00"/>
    <s v="Other"/>
    <s v="Jeff Young"/>
    <n v="1042"/>
    <n v="11"/>
    <d v="2023-05-11T00:00:00"/>
    <d v="1899-12-30T00:55:00"/>
    <n v="55"/>
    <n v="0"/>
    <n v="5"/>
    <s v="USA"/>
    <s v="Not Outlier"/>
    <n v="36"/>
    <m/>
  </r>
  <r>
    <n v="318630"/>
    <n v="137"/>
    <x v="11"/>
    <d v="2023-04-13T23:22:00"/>
    <s v="Whatsapp"/>
    <s v="Annette Roulet"/>
    <n v="9655"/>
    <n v="13"/>
    <d v="2023-04-13T00:00:00"/>
    <d v="1899-12-30T23:22:00"/>
    <n v="22"/>
    <n v="23"/>
    <n v="4"/>
    <s v="India"/>
    <s v="Not Outlier"/>
    <n v="25"/>
    <m/>
  </r>
  <r>
    <n v="1147846"/>
    <n v="137"/>
    <x v="11"/>
    <d v="2023-10-25T00:34:00"/>
    <s v="Other"/>
    <s v="Ann Brown"/>
    <n v="792"/>
    <n v="25"/>
    <d v="2023-10-25T00:00:00"/>
    <d v="1899-12-30T00:34:00"/>
    <n v="34"/>
    <n v="0"/>
    <n v="10"/>
    <s v="India"/>
    <s v="Not Outlier"/>
    <n v="25"/>
    <m/>
  </r>
  <r>
    <n v="280739"/>
    <n v="138"/>
    <x v="1"/>
    <d v="2023-07-06T23:37:00"/>
    <s v="Whatsapp"/>
    <s v="Janine Labrune"/>
    <n v="2453"/>
    <n v="6"/>
    <d v="2023-07-06T00:00:00"/>
    <d v="1899-12-30T23:37:00"/>
    <n v="37"/>
    <n v="23"/>
    <n v="7"/>
    <s v="USA"/>
    <s v="Not Outlier"/>
    <n v="27"/>
    <m/>
  </r>
  <r>
    <n v="114309"/>
    <n v="139"/>
    <x v="1"/>
    <d v="2023-06-25T01:42:00"/>
    <s v="Other"/>
    <s v="Maurizio Moroni"/>
    <n v="5868"/>
    <n v="25"/>
    <d v="2023-06-25T00:00:00"/>
    <d v="1899-12-30T01:42:00"/>
    <n v="42"/>
    <n v="1"/>
    <n v="6"/>
    <s v="USA"/>
    <s v="Not Outlier"/>
    <n v="75"/>
    <m/>
  </r>
  <r>
    <n v="1471380"/>
    <n v="139"/>
    <x v="1"/>
    <d v="2023-08-28T23:02:00"/>
    <s v="Other"/>
    <s v="Diego Freyre"/>
    <n v="2139"/>
    <n v="28"/>
    <d v="2023-08-28T00:00:00"/>
    <d v="1899-12-30T23:02:00"/>
    <n v="2"/>
    <n v="23"/>
    <n v="8"/>
    <s v="USA"/>
    <s v="Not Outlier"/>
    <n v="75"/>
    <m/>
  </r>
  <r>
    <n v="131508"/>
    <n v="140"/>
    <x v="1"/>
    <d v="2023-02-11T00:50:00"/>
    <s v="Website"/>
    <s v="Leslie Murphy"/>
    <n v="2656"/>
    <n v="11"/>
    <d v="2023-02-11T00:00:00"/>
    <d v="1899-12-30T00:50:00"/>
    <n v="50"/>
    <n v="0"/>
    <n v="2"/>
    <s v="USA"/>
    <s v="Not Outlier"/>
    <n v="58"/>
    <m/>
  </r>
  <r>
    <n v="85703"/>
    <n v="142"/>
    <x v="11"/>
    <d v="2023-01-05T23:47:00"/>
    <s v="App"/>
    <s v="Jonas Bergulfsen"/>
    <n v="3427"/>
    <n v="5"/>
    <d v="2023-01-05T00:00:00"/>
    <d v="1899-12-30T23:47:00"/>
    <n v="47"/>
    <n v="23"/>
    <n v="1"/>
    <s v="India"/>
    <s v="Not Outlier"/>
    <n v="77"/>
    <m/>
  </r>
  <r>
    <n v="1337570"/>
    <n v="143"/>
    <x v="1"/>
    <d v="2023-02-06T23:10:00"/>
    <s v="Whatsapp"/>
    <s v="Violeta Benitez"/>
    <n v="518"/>
    <n v="6"/>
    <d v="2023-02-06T00:00:00"/>
    <d v="1899-12-30T23:10:00"/>
    <n v="10"/>
    <n v="23"/>
    <n v="2"/>
    <s v="USA"/>
    <s v="Not Outlier"/>
    <n v="46"/>
    <m/>
  </r>
  <r>
    <n v="1642122"/>
    <n v="143"/>
    <x v="1"/>
    <d v="2023-10-28T00:17:00"/>
    <s v="App"/>
    <s v="Palle Ibsen"/>
    <n v="819"/>
    <n v="28"/>
    <d v="2023-10-28T00:00:00"/>
    <d v="1899-12-30T00:17:00"/>
    <n v="17"/>
    <n v="0"/>
    <n v="10"/>
    <s v="USA"/>
    <s v="Not Outlier"/>
    <n v="46"/>
    <m/>
  </r>
  <r>
    <n v="1089032"/>
    <n v="144"/>
    <x v="2"/>
    <d v="2023-06-08T00:33:00"/>
    <s v="Other"/>
    <s v="Jose Pedro Roel"/>
    <n v="9067"/>
    <n v="8"/>
    <d v="2023-06-08T00:00:00"/>
    <d v="1899-12-30T00:33:00"/>
    <n v="33"/>
    <n v="0"/>
    <n v="6"/>
    <s v="Denmark"/>
    <s v="Not Outlier"/>
    <n v="27"/>
    <m/>
  </r>
  <r>
    <n v="1358679"/>
    <n v="144"/>
    <x v="2"/>
    <d v="2023-03-26T01:01:00"/>
    <s v="Website"/>
    <s v="Ann Brown"/>
    <n v="3276"/>
    <n v="26"/>
    <d v="2023-03-26T00:00:00"/>
    <d v="1899-12-30T01:01:00"/>
    <n v="1"/>
    <n v="1"/>
    <n v="3"/>
    <s v="Denmark"/>
    <s v="Not Outlier"/>
    <n v="27"/>
    <m/>
  </r>
  <r>
    <n v="1376435"/>
    <n v="145"/>
    <x v="10"/>
    <d v="2023-03-06T23:40:00"/>
    <s v="App"/>
    <s v="Kalle Suominen"/>
    <n v="8109"/>
    <n v="6"/>
    <d v="2023-03-06T00:00:00"/>
    <d v="1899-12-30T23:40:00"/>
    <n v="40"/>
    <n v="23"/>
    <n v="3"/>
    <s v="Italy"/>
    <s v="Not Outlier"/>
    <n v="18"/>
    <m/>
  </r>
  <r>
    <n v="566985"/>
    <n v="146"/>
    <x v="4"/>
    <d v="2023-06-27T00:48:00"/>
    <s v="Other"/>
    <s v="Roland Keitel"/>
    <n v="3344"/>
    <n v="27"/>
    <d v="2023-06-27T00:00:00"/>
    <d v="1899-12-30T00:48:00"/>
    <n v="48"/>
    <n v="0"/>
    <n v="6"/>
    <s v="Norway"/>
    <s v="Not Outlier"/>
    <n v="85"/>
    <m/>
  </r>
  <r>
    <n v="775856"/>
    <n v="146"/>
    <x v="4"/>
    <d v="2023-10-15T00:24:00"/>
    <s v="App"/>
    <s v="Julie King"/>
    <n v="5780"/>
    <n v="15"/>
    <d v="2023-10-15T00:00:00"/>
    <d v="1899-12-30T00:24:00"/>
    <n v="24"/>
    <n v="0"/>
    <n v="10"/>
    <s v="Norway"/>
    <s v="Not Outlier"/>
    <n v="85"/>
    <m/>
  </r>
  <r>
    <n v="1385078"/>
    <n v="146"/>
    <x v="4"/>
    <d v="2023-07-19T01:33:00"/>
    <s v="App"/>
    <s v="Dean Cassidy"/>
    <n v="1972"/>
    <n v="19"/>
    <d v="2023-07-19T00:00:00"/>
    <d v="1899-12-30T01:33:00"/>
    <n v="33"/>
    <n v="1"/>
    <n v="7"/>
    <s v="Norway"/>
    <s v="Not Outlier"/>
    <n v="85"/>
    <m/>
  </r>
  <r>
    <n v="1646930"/>
    <n v="146"/>
    <x v="4"/>
    <d v="2023-06-10T01:09:00"/>
    <s v="Other"/>
    <s v="Julie King"/>
    <n v="5619"/>
    <n v="10"/>
    <d v="2023-06-10T00:00:00"/>
    <d v="1899-12-30T01:09:00"/>
    <n v="9"/>
    <n v="1"/>
    <n v="6"/>
    <s v="Norway"/>
    <s v="Not Outlier"/>
    <n v="85"/>
    <m/>
  </r>
  <r>
    <n v="54569"/>
    <n v="147"/>
    <x v="1"/>
    <d v="2023-12-17T23:21:00"/>
    <s v="App"/>
    <s v="Daniel Da Cunha"/>
    <n v="6561"/>
    <n v="17"/>
    <d v="2023-12-17T00:00:00"/>
    <d v="1899-12-30T23:21:00"/>
    <n v="21"/>
    <n v="23"/>
    <n v="12"/>
    <s v="USA"/>
    <s v="Not Outlier"/>
    <n v="29"/>
    <m/>
  </r>
  <r>
    <n v="122492"/>
    <n v="147"/>
    <x v="1"/>
    <d v="2023-07-02T22:41:00"/>
    <s v="App"/>
    <s v="Maria Larsson"/>
    <n v="1788"/>
    <n v="2"/>
    <d v="2023-07-02T00:00:00"/>
    <d v="1899-12-30T22:41:00"/>
    <n v="41"/>
    <n v="22"/>
    <n v="7"/>
    <s v="USA"/>
    <s v="Not Outlier"/>
    <n v="29"/>
    <m/>
  </r>
  <r>
    <n v="361964"/>
    <n v="147"/>
    <x v="1"/>
    <d v="2023-02-20T00:36:00"/>
    <s v="App"/>
    <s v="Kyung Yu"/>
    <n v="2602"/>
    <n v="20"/>
    <d v="2023-02-20T00:00:00"/>
    <d v="1899-12-30T00:36:00"/>
    <n v="36"/>
    <n v="0"/>
    <n v="2"/>
    <s v="USA"/>
    <s v="Not Outlier"/>
    <n v="29"/>
    <m/>
  </r>
  <r>
    <n v="14971"/>
    <n v="148"/>
    <x v="5"/>
    <d v="2023-09-10T00:06:00"/>
    <s v="Other"/>
    <s v="Violeta Benitez"/>
    <n v="7545"/>
    <n v="10"/>
    <d v="2023-09-10T00:00:00"/>
    <d v="1899-12-30T00:06:00"/>
    <n v="6"/>
    <n v="0"/>
    <n v="9"/>
    <s v="Spain"/>
    <s v="Not Outlier"/>
    <n v="33"/>
    <m/>
  </r>
  <r>
    <n v="226876"/>
    <n v="150"/>
    <x v="1"/>
    <d v="2023-01-30T22:50:00"/>
    <s v="App"/>
    <s v="Valarie Nelson"/>
    <n v="17"/>
    <n v="30"/>
    <d v="2023-01-30T00:00:00"/>
    <d v="1899-12-30T22:50:00"/>
    <n v="50"/>
    <n v="22"/>
    <n v="1"/>
    <s v="USA"/>
    <s v="Not Outlier"/>
    <n v="31"/>
    <m/>
  </r>
  <r>
    <n v="1528079"/>
    <n v="150"/>
    <x v="1"/>
    <d v="2023-12-13T00:05:00"/>
    <s v="Other"/>
    <s v="Valarie Nelson"/>
    <n v="8608"/>
    <n v="13"/>
    <d v="2023-12-13T00:00:00"/>
    <d v="1899-12-30T00:05:00"/>
    <n v="5"/>
    <n v="0"/>
    <n v="12"/>
    <s v="USA"/>
    <s v="Not Outlier"/>
    <n v="31"/>
    <m/>
  </r>
  <r>
    <n v="701802"/>
    <n v="151"/>
    <x v="6"/>
    <d v="2023-04-04T01:12:00"/>
    <s v="Other"/>
    <s v="Frederique Citeaux"/>
    <n v="927"/>
    <n v="4"/>
    <d v="2023-04-04T00:00:00"/>
    <d v="1899-12-30T01:12:00"/>
    <n v="12"/>
    <n v="1"/>
    <n v="4"/>
    <s v="Germany"/>
    <s v="Not Outlier"/>
    <n v="76"/>
    <m/>
  </r>
  <r>
    <n v="238602"/>
    <n v="153"/>
    <x v="1"/>
    <d v="2023-04-01T01:12:00"/>
    <s v="Other"/>
    <s v="Jonas Bergulfsen"/>
    <n v="951"/>
    <n v="1"/>
    <n v="45017"/>
    <d v="1899-12-30T01:12:00"/>
    <n v="12"/>
    <n v="1"/>
    <n v="4"/>
    <s v="USA"/>
    <s v="Not Outlier"/>
    <n v="19"/>
    <m/>
  </r>
  <r>
    <n v="402508"/>
    <n v="155"/>
    <x v="11"/>
    <d v="2023-10-20T01:40:00"/>
    <s v="Website"/>
    <s v="Ann Brown"/>
    <n v="8064"/>
    <n v="20"/>
    <d v="2023-10-20T00:00:00"/>
    <d v="1899-12-30T01:40:00"/>
    <n v="40"/>
    <n v="1"/>
    <n v="10"/>
    <s v="India"/>
    <s v="Not Outlier"/>
    <n v="56"/>
    <m/>
  </r>
  <r>
    <n v="585827"/>
    <n v="156"/>
    <x v="0"/>
    <d v="2023-01-18T23:38:00"/>
    <s v="Website"/>
    <s v="Elizabeth Devon"/>
    <n v="3966"/>
    <n v="18"/>
    <d v="2023-01-18T00:00:00"/>
    <d v="1899-12-30T23:38:00"/>
    <n v="38"/>
    <n v="23"/>
    <n v="1"/>
    <s v="France"/>
    <s v="Not Outlier"/>
    <n v="32"/>
    <m/>
  </r>
  <r>
    <n v="95500"/>
    <n v="158"/>
    <x v="1"/>
    <d v="2023-03-25T00:51:00"/>
    <s v="Whatsapp"/>
    <s v="Leslie Murphy"/>
    <n v="7674"/>
    <n v="25"/>
    <d v="2023-03-25T00:00:00"/>
    <d v="1899-12-30T00:51:00"/>
    <n v="51"/>
    <n v="0"/>
    <n v="3"/>
    <s v="USA"/>
    <s v="Not Outlier"/>
    <n v="41"/>
    <m/>
  </r>
  <r>
    <n v="1074617"/>
    <n v="158"/>
    <x v="1"/>
    <d v="2023-05-04T00:19:00"/>
    <s v="Whatsapp"/>
    <s v="Giovanni Rovelli"/>
    <n v="4729"/>
    <n v="4"/>
    <d v="2023-05-04T00:00:00"/>
    <d v="1899-12-30T00:19:00"/>
    <n v="19"/>
    <n v="0"/>
    <n v="5"/>
    <s v="USA"/>
    <s v="Not Outlier"/>
    <n v="41"/>
    <m/>
  </r>
  <r>
    <n v="1149537"/>
    <n v="158"/>
    <x v="1"/>
    <d v="2023-02-01T00:20:00"/>
    <s v="Website"/>
    <s v="Steve Frick"/>
    <n v="2663"/>
    <n v="1"/>
    <d v="2023-02-01T00:00:00"/>
    <d v="1899-12-30T00:20:00"/>
    <n v="20"/>
    <n v="0"/>
    <n v="2"/>
    <s v="USA"/>
    <s v="Not Outlier"/>
    <n v="41"/>
    <m/>
  </r>
  <r>
    <n v="649627"/>
    <n v="159"/>
    <x v="1"/>
    <d v="2023-11-19T00:38:00"/>
    <s v="Other"/>
    <s v="Valarie Nelson"/>
    <n v="5618"/>
    <n v="19"/>
    <d v="2023-11-19T00:00:00"/>
    <d v="1899-12-30T00:38:00"/>
    <n v="38"/>
    <n v="0"/>
    <n v="11"/>
    <s v="USA"/>
    <s v="Not Outlier"/>
    <n v="25"/>
    <m/>
  </r>
  <r>
    <n v="659390"/>
    <n v="159"/>
    <x v="1"/>
    <d v="2023-12-16T00:15:00"/>
    <s v="App"/>
    <s v="Diego Freyre"/>
    <n v="2372"/>
    <n v="16"/>
    <d v="2023-12-16T00:00:00"/>
    <d v="1899-12-30T00:15:00"/>
    <n v="15"/>
    <n v="0"/>
    <n v="12"/>
    <s v="USA"/>
    <s v="Not Outlier"/>
    <n v="25"/>
    <m/>
  </r>
  <r>
    <n v="692440"/>
    <n v="159"/>
    <x v="1"/>
    <d v="2023-07-19T23:42:00"/>
    <s v="Other"/>
    <s v="Kwai Yu"/>
    <n v="7041"/>
    <n v="19"/>
    <d v="2023-07-19T00:00:00"/>
    <d v="1899-12-30T23:42:00"/>
    <n v="42"/>
    <n v="23"/>
    <n v="7"/>
    <s v="USA"/>
    <s v="Not Outlier"/>
    <n v="25"/>
    <m/>
  </r>
  <r>
    <n v="1075177"/>
    <n v="161"/>
    <x v="0"/>
    <d v="2023-03-07T22:36:00"/>
    <s v="App"/>
    <s v="Diego Freyre"/>
    <n v="1124"/>
    <n v="7"/>
    <d v="2023-03-07T00:00:00"/>
    <d v="1899-12-30T22:36:00"/>
    <n v="36"/>
    <n v="22"/>
    <n v="3"/>
    <s v="France"/>
    <s v="Not Outlier"/>
    <n v="68"/>
    <m/>
  </r>
  <r>
    <n v="964075"/>
    <n v="162"/>
    <x v="1"/>
    <d v="2023-04-17T23:22:00"/>
    <s v="Other"/>
    <s v="Diego Freyre"/>
    <n v="1275"/>
    <n v="17"/>
    <d v="2023-04-17T00:00:00"/>
    <d v="1899-12-30T23:22:00"/>
    <n v="22"/>
    <n v="23"/>
    <n v="4"/>
    <s v="USA"/>
    <s v="Not Outlier"/>
    <n v="63"/>
    <m/>
  </r>
  <r>
    <n v="1395839"/>
    <n v="163"/>
    <x v="1"/>
    <d v="2023-05-24T00:16:00"/>
    <s v="Website"/>
    <s v="Diego Freyre"/>
    <n v="2045"/>
    <n v="24"/>
    <d v="2023-05-24T00:00:00"/>
    <d v="1899-12-30T00:16:00"/>
    <n v="16"/>
    <n v="0"/>
    <n v="5"/>
    <s v="USA"/>
    <s v="Not Outlier"/>
    <n v="81"/>
    <m/>
  </r>
  <r>
    <n v="332513"/>
    <n v="164"/>
    <x v="1"/>
    <d v="2023-03-17T01:16:00"/>
    <s v="App"/>
    <s v="Henriette Pfalzheim"/>
    <n v="9265"/>
    <n v="17"/>
    <d v="2023-03-17T00:00:00"/>
    <d v="1899-12-30T01:16:00"/>
    <n v="16"/>
    <n v="1"/>
    <n v="3"/>
    <s v="USA"/>
    <s v="Not Outlier"/>
    <n v="36"/>
    <m/>
  </r>
  <r>
    <n v="754402"/>
    <n v="164"/>
    <x v="1"/>
    <d v="2023-06-26T01:26:00"/>
    <s v="Whatsapp"/>
    <s v="Arnold Cruz"/>
    <n v="136"/>
    <n v="26"/>
    <d v="2023-06-26T00:00:00"/>
    <d v="1899-12-30T01:26:00"/>
    <n v="26"/>
    <n v="1"/>
    <n v="6"/>
    <s v="USA"/>
    <s v="Not Outlier"/>
    <n v="36"/>
    <m/>
  </r>
  <r>
    <n v="1289947"/>
    <n v="164"/>
    <x v="1"/>
    <d v="2023-11-21T23:25:00"/>
    <s v="Website"/>
    <s v="Jeff Young"/>
    <n v="1867"/>
    <n v="21"/>
    <d v="2023-11-21T00:00:00"/>
    <d v="1899-12-30T23:25:00"/>
    <n v="25"/>
    <n v="23"/>
    <n v="11"/>
    <s v="USA"/>
    <s v="Not Outlier"/>
    <n v="36"/>
    <m/>
  </r>
  <r>
    <n v="1644933"/>
    <n v="164"/>
    <x v="1"/>
    <d v="2023-07-20T00:29:00"/>
    <s v="App"/>
    <s v="Akiko Shimamura"/>
    <n v="3831"/>
    <n v="20"/>
    <d v="2023-07-20T00:00:00"/>
    <d v="1899-12-30T00:29:00"/>
    <n v="29"/>
    <n v="0"/>
    <n v="7"/>
    <s v="USA"/>
    <s v="Not Outlier"/>
    <n v="36"/>
    <m/>
  </r>
  <r>
    <n v="325850"/>
    <n v="166"/>
    <x v="0"/>
    <d v="2023-05-09T00:47:00"/>
    <s v="Whatsapp"/>
    <s v="Diego Freyre"/>
    <n v="7311"/>
    <n v="9"/>
    <d v="2023-05-09T00:00:00"/>
    <d v="1899-12-30T00:47:00"/>
    <n v="47"/>
    <n v="0"/>
    <n v="5"/>
    <s v="France"/>
    <s v="Not Outlier"/>
    <n v="27"/>
    <m/>
  </r>
  <r>
    <n v="877681"/>
    <n v="166"/>
    <x v="0"/>
    <d v="2023-12-24T01:53:00"/>
    <s v="Other"/>
    <s v="Juri Hirano"/>
    <n v="2796"/>
    <n v="24"/>
    <d v="2023-12-24T00:00:00"/>
    <d v="1899-12-30T01:53:00"/>
    <n v="53"/>
    <n v="1"/>
    <n v="12"/>
    <s v="France"/>
    <s v="Not Outlier"/>
    <n v="27"/>
    <m/>
  </r>
  <r>
    <n v="296324"/>
    <n v="167"/>
    <x v="7"/>
    <d v="2023-05-13T23:09:00"/>
    <s v="Whatsapp"/>
    <s v="Georg Pipps"/>
    <n v="5732"/>
    <n v="13"/>
    <d v="2023-05-13T00:00:00"/>
    <d v="1899-12-30T23:09:00"/>
    <n v="9"/>
    <n v="23"/>
    <n v="5"/>
    <s v="Australia"/>
    <s v="Not Outlier"/>
    <n v="27"/>
    <m/>
  </r>
  <r>
    <n v="1029432"/>
    <n v="169"/>
    <x v="0"/>
    <d v="2023-08-10T23:03:00"/>
    <s v="App"/>
    <s v="Valarie Franco"/>
    <n v="9527"/>
    <n v="10"/>
    <d v="2023-08-10T00:00:00"/>
    <d v="1899-12-30T23:03:00"/>
    <n v="3"/>
    <n v="23"/>
    <n v="8"/>
    <s v="France"/>
    <s v="Not Outlier"/>
    <n v="42"/>
    <m/>
  </r>
  <r>
    <n v="582139"/>
    <n v="170"/>
    <x v="10"/>
    <d v="2023-09-26T02:09:00"/>
    <s v="App"/>
    <s v="Palle Ibsen"/>
    <n v="2002"/>
    <n v="26"/>
    <d v="2023-09-26T00:00:00"/>
    <d v="1899-12-30T02:09:00"/>
    <n v="9"/>
    <n v="2"/>
    <n v="9"/>
    <s v="Italy"/>
    <s v="Not Outlier"/>
    <n v="83"/>
    <m/>
  </r>
  <r>
    <n v="670697"/>
    <n v="171"/>
    <x v="1"/>
    <d v="2023-05-16T00:23:00"/>
    <s v="Whatsapp"/>
    <s v="Jonas Bergulfsen"/>
    <n v="4251"/>
    <n v="16"/>
    <d v="2023-05-16T00:00:00"/>
    <d v="1899-12-30T00:23:00"/>
    <n v="23"/>
    <n v="0"/>
    <n v="5"/>
    <s v="USA"/>
    <s v="Not Outlier"/>
    <n v="31"/>
    <m/>
  </r>
  <r>
    <n v="40114"/>
    <n v="172"/>
    <x v="1"/>
    <d v="2023-09-24T01:12:00"/>
    <s v="App"/>
    <s v="Veysel Oeztan"/>
    <n v="1841"/>
    <n v="24"/>
    <d v="2023-09-24T00:00:00"/>
    <d v="1899-12-30T01:12:00"/>
    <n v="12"/>
    <n v="1"/>
    <n v="9"/>
    <s v="USA"/>
    <s v="Not Outlier"/>
    <n v="36"/>
    <m/>
  </r>
  <r>
    <n v="463922"/>
    <n v="172"/>
    <x v="1"/>
    <d v="2023-09-23T01:05:00"/>
    <s v="Website"/>
    <s v="Eric Natividad"/>
    <n v="484"/>
    <n v="23"/>
    <d v="2023-09-23T00:00:00"/>
    <d v="1899-12-30T01:05:00"/>
    <n v="5"/>
    <n v="1"/>
    <n v="9"/>
    <s v="USA"/>
    <s v="Not Outlier"/>
    <n v="36"/>
    <m/>
  </r>
  <r>
    <n v="320353"/>
    <n v="173"/>
    <x v="11"/>
    <d v="2023-05-25T00:41:00"/>
    <s v="App"/>
    <s v="Veysel Oeztan"/>
    <n v="7229"/>
    <n v="25"/>
    <d v="2023-05-25T00:00:00"/>
    <d v="1899-12-30T00:41:00"/>
    <n v="41"/>
    <n v="0"/>
    <n v="5"/>
    <s v="India"/>
    <s v="Not Outlier"/>
    <n v="59"/>
    <m/>
  </r>
  <r>
    <n v="563443"/>
    <n v="173"/>
    <x v="11"/>
    <d v="2023-10-29T00:36:00"/>
    <s v="Other"/>
    <s v="Kwai Yu"/>
    <n v="8023"/>
    <n v="29"/>
    <d v="2023-10-29T00:00:00"/>
    <d v="1899-12-30T00:36:00"/>
    <n v="36"/>
    <n v="0"/>
    <n v="10"/>
    <s v="India"/>
    <s v="Not Outlier"/>
    <n v="59"/>
    <m/>
  </r>
  <r>
    <n v="640945"/>
    <n v="174"/>
    <x v="10"/>
    <d v="2023-05-16T00:09:00"/>
    <s v="Whatsapp"/>
    <s v="Steve Thompson"/>
    <n v="5492"/>
    <n v="16"/>
    <d v="2023-05-16T00:00:00"/>
    <d v="1899-12-30T00:09:00"/>
    <n v="9"/>
    <n v="0"/>
    <n v="5"/>
    <s v="Italy"/>
    <s v="Not Outlier"/>
    <n v="68"/>
    <m/>
  </r>
  <r>
    <n v="1155724"/>
    <n v="174"/>
    <x v="10"/>
    <d v="2023-06-14T23:14:00"/>
    <s v="Other"/>
    <s v="Valarie Nelson"/>
    <n v="2828"/>
    <n v="14"/>
    <d v="2023-06-14T00:00:00"/>
    <d v="1899-12-30T23:14:00"/>
    <n v="14"/>
    <n v="23"/>
    <n v="6"/>
    <s v="Italy"/>
    <s v="Not Outlier"/>
    <n v="68"/>
    <m/>
  </r>
  <r>
    <n v="698048"/>
    <n v="175"/>
    <x v="1"/>
    <d v="2023-11-04T01:48:00"/>
    <s v="Other"/>
    <s v="Diego Freyre"/>
    <n v="731"/>
    <n v="4"/>
    <d v="2023-11-04T00:00:00"/>
    <d v="1899-12-30T01:48:00"/>
    <n v="48"/>
    <n v="1"/>
    <n v="11"/>
    <s v="USA"/>
    <s v="Not Outlier"/>
    <n v="70"/>
    <m/>
  </r>
  <r>
    <n v="1424927"/>
    <n v="176"/>
    <x v="0"/>
    <d v="2023-12-04T00:05:00"/>
    <s v="Website"/>
    <s v="Elizabeth Lincoln"/>
    <n v="9104"/>
    <n v="4"/>
    <d v="2023-12-04T00:00:00"/>
    <d v="1899-12-30T00:05:00"/>
    <n v="5"/>
    <n v="0"/>
    <n v="12"/>
    <s v="France"/>
    <s v="Not Outlier"/>
    <n v="46"/>
    <m/>
  </r>
  <r>
    <n v="299065"/>
    <n v="177"/>
    <x v="11"/>
    <d v="2023-04-11T22:47:00"/>
    <s v="Other"/>
    <s v="Matti Karttunen"/>
    <n v="7292"/>
    <n v="11"/>
    <d v="2023-04-11T00:00:00"/>
    <d v="1899-12-30T22:47:00"/>
    <n v="47"/>
    <n v="22"/>
    <n v="4"/>
    <s v="India"/>
    <s v="Not Outlier"/>
    <n v="75"/>
    <m/>
  </r>
  <r>
    <n v="661822"/>
    <n v="177"/>
    <x v="11"/>
    <d v="2023-10-15T23:37:00"/>
    <s v="Whatsapp"/>
    <s v="Mary Saveley"/>
    <n v="2352"/>
    <n v="15"/>
    <d v="2023-10-15T00:00:00"/>
    <d v="1899-12-30T23:37:00"/>
    <n v="37"/>
    <n v="23"/>
    <n v="10"/>
    <s v="India"/>
    <s v="Not Outlier"/>
    <n v="75"/>
    <m/>
  </r>
  <r>
    <n v="983456"/>
    <n v="177"/>
    <x v="11"/>
    <d v="2023-04-25T01:37:00"/>
    <s v="Other"/>
    <s v="Michael Frick"/>
    <n v="2938"/>
    <n v="25"/>
    <d v="2023-04-25T00:00:00"/>
    <d v="1899-12-30T01:37:00"/>
    <n v="37"/>
    <n v="1"/>
    <n v="4"/>
    <s v="India"/>
    <s v="Not Outlier"/>
    <n v="75"/>
    <m/>
  </r>
  <r>
    <n v="477337"/>
    <n v="178"/>
    <x v="11"/>
    <d v="2023-01-24T22:55:00"/>
    <s v="App"/>
    <s v="Diego Freyre"/>
    <n v="8277"/>
    <n v="24"/>
    <d v="2023-01-24T00:00:00"/>
    <d v="1899-12-30T22:55:00"/>
    <n v="55"/>
    <n v="22"/>
    <n v="1"/>
    <s v="India"/>
    <s v="Not Outlier"/>
    <n v="24"/>
    <m/>
  </r>
  <r>
    <n v="514550"/>
    <n v="178"/>
    <x v="11"/>
    <d v="2023-06-01T01:37:00"/>
    <s v="App"/>
    <s v="Valarie Franco"/>
    <n v="9871"/>
    <n v="1"/>
    <d v="2023-06-01T00:00:00"/>
    <d v="1899-12-30T01:37:00"/>
    <n v="37"/>
    <n v="1"/>
    <n v="6"/>
    <s v="India"/>
    <s v="Not Outlier"/>
    <n v="24"/>
    <m/>
  </r>
  <r>
    <n v="1156199"/>
    <n v="179"/>
    <x v="0"/>
    <d v="2023-08-09T00:11:00"/>
    <s v="Website"/>
    <s v="Kyung Yu"/>
    <n v="893"/>
    <n v="9"/>
    <d v="2023-08-09T00:00:00"/>
    <d v="1899-12-30T00:11:00"/>
    <n v="11"/>
    <n v="0"/>
    <n v="8"/>
    <s v="France"/>
    <s v="Not Outlier"/>
    <n v="27"/>
    <m/>
  </r>
  <r>
    <n v="479589"/>
    <n v="180"/>
    <x v="1"/>
    <d v="2023-03-26T23:48:00"/>
    <s v="Other"/>
    <s v="Victoria Ashworth"/>
    <n v="9486"/>
    <n v="26"/>
    <d v="2023-03-26T00:00:00"/>
    <d v="1899-12-30T23:48:00"/>
    <n v="48"/>
    <n v="23"/>
    <n v="3"/>
    <s v="USA"/>
    <s v="Not Outlier"/>
    <n v="81"/>
    <m/>
  </r>
  <r>
    <n v="717493"/>
    <n v="180"/>
    <x v="1"/>
    <d v="2023-02-21T00:53:00"/>
    <s v="Other"/>
    <s v="Victoria Ashworth"/>
    <n v="1788"/>
    <n v="21"/>
    <d v="2023-02-21T00:00:00"/>
    <d v="1899-12-30T00:53:00"/>
    <n v="53"/>
    <n v="0"/>
    <n v="2"/>
    <s v="USA"/>
    <s v="Not Outlier"/>
    <n v="81"/>
    <m/>
  </r>
  <r>
    <n v="146917"/>
    <n v="183"/>
    <x v="11"/>
    <d v="2023-02-24T01:46:00"/>
    <s v="Other"/>
    <s v="Julie King"/>
    <n v="2595"/>
    <n v="24"/>
    <d v="2023-02-24T00:00:00"/>
    <d v="1899-12-30T01:46:00"/>
    <n v="46"/>
    <n v="1"/>
    <n v="2"/>
    <s v="India"/>
    <s v="Not Outlier"/>
    <n v="66"/>
    <m/>
  </r>
  <r>
    <n v="1312407"/>
    <n v="183"/>
    <x v="11"/>
    <d v="2023-04-04T01:19:00"/>
    <s v="App"/>
    <s v="Catherine Dewey"/>
    <n v="9002"/>
    <n v="4"/>
    <d v="2023-04-04T00:00:00"/>
    <d v="1899-12-30T01:19:00"/>
    <n v="19"/>
    <n v="1"/>
    <n v="4"/>
    <s v="India"/>
    <s v="Not Outlier"/>
    <n v="66"/>
    <m/>
  </r>
  <r>
    <n v="686575"/>
    <n v="184"/>
    <x v="3"/>
    <d v="2023-07-05T23:20:00"/>
    <s v="Website"/>
    <s v="Diego Freyre"/>
    <n v="5597"/>
    <n v="5"/>
    <d v="2023-07-05T00:00:00"/>
    <d v="1899-12-30T23:20:00"/>
    <n v="20"/>
    <n v="23"/>
    <n v="7"/>
    <s v="Singapore"/>
    <s v="Not Outlier"/>
    <n v="79"/>
    <m/>
  </r>
  <r>
    <n v="749692"/>
    <n v="184"/>
    <x v="3"/>
    <d v="2023-03-27T01:08:00"/>
    <s v="Website"/>
    <s v="Daniel Tonini"/>
    <n v="6601"/>
    <n v="27"/>
    <d v="2023-03-27T00:00:00"/>
    <d v="1899-12-30T01:08:00"/>
    <n v="8"/>
    <n v="1"/>
    <n v="3"/>
    <s v="Singapore"/>
    <s v="Not Outlier"/>
    <n v="79"/>
    <m/>
  </r>
  <r>
    <n v="781195"/>
    <n v="184"/>
    <x v="3"/>
    <d v="2023-11-02T00:11:00"/>
    <s v="App"/>
    <s v="Maurizio Moroni"/>
    <n v="5349"/>
    <n v="2"/>
    <d v="2023-11-02T00:00:00"/>
    <d v="1899-12-30T00:11:00"/>
    <n v="11"/>
    <n v="0"/>
    <n v="11"/>
    <s v="Singapore"/>
    <s v="Not Outlier"/>
    <n v="79"/>
    <m/>
  </r>
  <r>
    <n v="561027"/>
    <n v="185"/>
    <x v="13"/>
    <d v="2023-11-25T01:20:00"/>
    <s v="Whatsapp"/>
    <s v="Julie King"/>
    <n v="9534"/>
    <n v="25"/>
    <d v="2023-11-25T00:00:00"/>
    <d v="1899-12-30T01:20:00"/>
    <n v="20"/>
    <n v="1"/>
    <n v="11"/>
    <s v="Austria"/>
    <s v="Not Outlier"/>
    <n v="86"/>
    <m/>
  </r>
  <r>
    <n v="208396"/>
    <n v="186"/>
    <x v="3"/>
    <d v="2023-04-17T01:39:00"/>
    <s v="Whatsapp"/>
    <s v="Henriette Pfalzheim"/>
    <n v="9712"/>
    <n v="17"/>
    <d v="2023-04-17T00:00:00"/>
    <d v="1899-12-30T01:39:00"/>
    <n v="39"/>
    <n v="1"/>
    <n v="4"/>
    <s v="Singapore"/>
    <s v="Not Outlier"/>
    <n v="63"/>
    <m/>
  </r>
  <r>
    <n v="1668581"/>
    <n v="186"/>
    <x v="3"/>
    <d v="2023-09-24T00:49:00"/>
    <s v="Website"/>
    <s v="Juri Yoshido"/>
    <n v="6296"/>
    <n v="24"/>
    <d v="2023-09-24T00:00:00"/>
    <d v="1899-12-30T00:49:00"/>
    <n v="49"/>
    <n v="0"/>
    <n v="9"/>
    <s v="Singapore"/>
    <s v="Not Outlier"/>
    <n v="63"/>
    <m/>
  </r>
  <r>
    <n v="272255"/>
    <n v="187"/>
    <x v="0"/>
    <d v="2023-05-15T23:47:00"/>
    <s v="Whatsapp"/>
    <s v="Diego Freyre"/>
    <n v="1181"/>
    <n v="15"/>
    <d v="2023-05-15T00:00:00"/>
    <d v="1899-12-30T23:47:00"/>
    <n v="47"/>
    <n v="23"/>
    <n v="5"/>
    <s v="France"/>
    <s v="Not Outlier"/>
    <n v="68"/>
    <m/>
  </r>
  <r>
    <n v="1017548"/>
    <n v="187"/>
    <x v="0"/>
    <d v="2023-02-13T01:23:00"/>
    <s v="Website"/>
    <s v="Tony Calaghan"/>
    <n v="7555"/>
    <n v="13"/>
    <d v="2023-02-13T00:00:00"/>
    <d v="1899-12-30T01:23:00"/>
    <n v="23"/>
    <n v="1"/>
    <n v="2"/>
    <s v="France"/>
    <s v="Not Outlier"/>
    <n v="68"/>
    <m/>
  </r>
  <r>
    <n v="1585229"/>
    <n v="187"/>
    <x v="0"/>
    <d v="2023-02-06T00:16:00"/>
    <s v="App"/>
    <s v="Marta Hernandez"/>
    <n v="7994"/>
    <n v="6"/>
    <d v="2023-02-06T00:00:00"/>
    <d v="1899-12-30T00:16:00"/>
    <n v="16"/>
    <n v="0"/>
    <n v="2"/>
    <s v="France"/>
    <s v="Not Outlier"/>
    <n v="68"/>
    <m/>
  </r>
  <r>
    <n v="148706"/>
    <n v="188"/>
    <x v="11"/>
    <d v="2023-12-09T23:20:00"/>
    <s v="App"/>
    <s v="Valarie Nelson"/>
    <n v="4301"/>
    <n v="9"/>
    <d v="2023-12-09T00:00:00"/>
    <d v="1899-12-30T23:20:00"/>
    <n v="20"/>
    <n v="23"/>
    <n v="12"/>
    <s v="India"/>
    <s v="Not Outlier"/>
    <n v="72"/>
    <m/>
  </r>
  <r>
    <n v="471520"/>
    <n v="188"/>
    <x v="11"/>
    <d v="2023-09-13T00:39:00"/>
    <s v="Website"/>
    <s v="Diego Freyre"/>
    <n v="8652"/>
    <n v="13"/>
    <d v="2023-09-13T00:00:00"/>
    <d v="1899-12-30T00:39:00"/>
    <n v="39"/>
    <n v="0"/>
    <n v="9"/>
    <s v="India"/>
    <s v="Not Outlier"/>
    <n v="72"/>
    <m/>
  </r>
  <r>
    <n v="824598"/>
    <n v="189"/>
    <x v="1"/>
    <d v="2023-11-23T00:49:00"/>
    <s v="Other"/>
    <s v="Diego Freyre"/>
    <n v="5989"/>
    <n v="23"/>
    <d v="2023-11-23T00:00:00"/>
    <d v="1899-12-30T00:49:00"/>
    <n v="49"/>
    <n v="0"/>
    <n v="11"/>
    <s v="USA"/>
    <s v="Not Outlier"/>
    <n v="59"/>
    <m/>
  </r>
  <r>
    <n v="1169043"/>
    <n v="189"/>
    <x v="1"/>
    <d v="2023-06-25T00:24:00"/>
    <s v="Whatsapp"/>
    <s v="Diego Freyre"/>
    <n v="6955"/>
    <n v="25"/>
    <d v="2023-06-25T00:00:00"/>
    <d v="1899-12-30T00:24:00"/>
    <n v="24"/>
    <n v="0"/>
    <n v="6"/>
    <s v="USA"/>
    <s v="Not Outlier"/>
    <n v="59"/>
    <m/>
  </r>
  <r>
    <n v="386283"/>
    <n v="190"/>
    <x v="0"/>
    <d v="2023-02-06T23:45:00"/>
    <s v="App"/>
    <s v="Frederique Citeaux"/>
    <n v="8183"/>
    <n v="6"/>
    <d v="2023-02-06T00:00:00"/>
    <d v="1899-12-30T23:45:00"/>
    <n v="45"/>
    <n v="23"/>
    <n v="2"/>
    <s v="France"/>
    <s v="Not Outlier"/>
    <n v="71"/>
    <m/>
  </r>
  <r>
    <n v="1230246"/>
    <n v="190"/>
    <x v="0"/>
    <d v="2023-11-23T22:52:00"/>
    <s v="Website"/>
    <s v="Elizabeth Lincoln"/>
    <n v="7244"/>
    <n v="23"/>
    <d v="2023-11-23T00:00:00"/>
    <d v="1899-12-30T22:52:00"/>
    <n v="52"/>
    <n v="22"/>
    <n v="11"/>
    <s v="France"/>
    <s v="Not Outlier"/>
    <n v="71"/>
    <m/>
  </r>
  <r>
    <n v="1598652"/>
    <n v="191"/>
    <x v="6"/>
    <d v="2023-10-26T23:32:00"/>
    <s v="App"/>
    <s v="Jan Klaeboe"/>
    <n v="2084"/>
    <n v="26"/>
    <d v="2023-10-26T00:00:00"/>
    <d v="1899-12-30T23:32:00"/>
    <n v="32"/>
    <n v="23"/>
    <n v="10"/>
    <s v="Germany"/>
    <s v="Not Outlier"/>
    <n v="23"/>
    <m/>
  </r>
  <r>
    <n v="750732"/>
    <n v="194"/>
    <x v="11"/>
    <d v="2023-11-17T23:34:00"/>
    <s v="App"/>
    <s v="Roland Keitel"/>
    <n v="8355"/>
    <n v="17"/>
    <d v="2023-11-17T00:00:00"/>
    <d v="1899-12-30T23:34:00"/>
    <n v="34"/>
    <n v="23"/>
    <n v="11"/>
    <s v="India"/>
    <s v="Not Outlier"/>
    <n v="64"/>
    <m/>
  </r>
  <r>
    <n v="878771"/>
    <n v="194"/>
    <x v="11"/>
    <d v="2023-07-21T01:58:00"/>
    <s v="Whatsapp"/>
    <s v="Francisca Cervantes"/>
    <n v="7705"/>
    <n v="21"/>
    <d v="2023-07-21T00:00:00"/>
    <d v="1899-12-30T01:58:00"/>
    <n v="58"/>
    <n v="1"/>
    <n v="7"/>
    <s v="India"/>
    <s v="Not Outlier"/>
    <n v="64"/>
    <m/>
  </r>
  <r>
    <n v="1039481"/>
    <n v="194"/>
    <x v="11"/>
    <d v="2023-05-14T23:04:00"/>
    <s v="Whatsapp"/>
    <s v="Adrian Huxley"/>
    <n v="8428"/>
    <n v="14"/>
    <d v="2023-05-14T00:00:00"/>
    <d v="1899-12-30T23:04:00"/>
    <n v="4"/>
    <n v="23"/>
    <n v="5"/>
    <s v="India"/>
    <s v="Not Outlier"/>
    <n v="64"/>
    <m/>
  </r>
  <r>
    <n v="901917"/>
    <n v="195"/>
    <x v="1"/>
    <d v="2023-07-17T01:39:00"/>
    <s v="Other"/>
    <s v="Akiko Shimamura"/>
    <n v="1318"/>
    <n v="17"/>
    <d v="2023-07-17T00:00:00"/>
    <d v="1899-12-30T01:39:00"/>
    <n v="39"/>
    <n v="1"/>
    <n v="7"/>
    <s v="USA"/>
    <s v="Not Outlier"/>
    <n v="51"/>
    <m/>
  </r>
  <r>
    <n v="1472256"/>
    <n v="196"/>
    <x v="1"/>
    <d v="2023-12-14T00:09:00"/>
    <s v="App"/>
    <s v="Jean Fresnisre"/>
    <n v="2311"/>
    <n v="14"/>
    <d v="2023-12-14T00:00:00"/>
    <d v="1899-12-30T00:09:00"/>
    <n v="9"/>
    <n v="0"/>
    <n v="12"/>
    <s v="USA"/>
    <s v="Not Outlier"/>
    <n v="77"/>
    <m/>
  </r>
  <r>
    <n v="506882"/>
    <n v="197"/>
    <x v="1"/>
    <d v="2023-11-02T01:26:00"/>
    <s v="Website"/>
    <s v="Diego Freyre"/>
    <n v="3087"/>
    <n v="2"/>
    <d v="2023-11-02T00:00:00"/>
    <d v="1899-12-30T01:26:00"/>
    <n v="26"/>
    <n v="1"/>
    <n v="11"/>
    <s v="USA"/>
    <s v="Not Outlier"/>
    <n v="38"/>
    <m/>
  </r>
  <r>
    <n v="971123"/>
    <n v="197"/>
    <x v="1"/>
    <d v="2023-02-02T00:32:00"/>
    <s v="Whatsapp"/>
    <s v="Diego Freyre"/>
    <n v="4194"/>
    <n v="2"/>
    <d v="2023-02-02T00:00:00"/>
    <d v="1899-12-30T00:32:00"/>
    <n v="32"/>
    <n v="0"/>
    <n v="2"/>
    <s v="USA"/>
    <s v="Not Outlier"/>
    <n v="38"/>
    <m/>
  </r>
  <r>
    <n v="380866"/>
    <n v="202"/>
    <x v="1"/>
    <d v="2023-12-31T01:02:00"/>
    <s v="Other"/>
    <s v="Carine Schmitt"/>
    <n v="526"/>
    <n v="31"/>
    <d v="2023-12-31T00:00:00"/>
    <d v="1899-12-30T01:02:00"/>
    <n v="2"/>
    <n v="1"/>
    <n v="12"/>
    <s v="USA"/>
    <s v="Not Outlier"/>
    <n v="86"/>
    <m/>
  </r>
  <r>
    <n v="699766"/>
    <n v="202"/>
    <x v="1"/>
    <d v="2023-12-29T01:28:00"/>
    <s v="App"/>
    <s v="Matti Karttunen"/>
    <n v="2379"/>
    <n v="29"/>
    <d v="2023-12-29T00:00:00"/>
    <d v="1899-12-30T01:28:00"/>
    <n v="28"/>
    <n v="1"/>
    <n v="12"/>
    <s v="USA"/>
    <s v="Not Outlier"/>
    <n v="86"/>
    <m/>
  </r>
  <r>
    <n v="1374086"/>
    <n v="206"/>
    <x v="1"/>
    <d v="2023-09-10T23:42:00"/>
    <s v="Other"/>
    <s v="Akiko Shimamura"/>
    <n v="622"/>
    <n v="10"/>
    <d v="2023-09-10T00:00:00"/>
    <d v="1899-12-30T23:42:00"/>
    <n v="42"/>
    <n v="23"/>
    <n v="9"/>
    <s v="USA"/>
    <s v="Not Outlier"/>
    <n v="56"/>
    <m/>
  </r>
  <r>
    <n v="130805"/>
    <n v="207"/>
    <x v="2"/>
    <d v="2023-07-11T00:15:00"/>
    <s v="App"/>
    <s v="Maurizio Moroni"/>
    <n v="9542"/>
    <n v="11"/>
    <d v="2023-07-11T00:00:00"/>
    <d v="1899-12-30T00:15:00"/>
    <n v="15"/>
    <n v="0"/>
    <n v="7"/>
    <s v="Denmark"/>
    <s v="Not Outlier"/>
    <n v="76"/>
    <m/>
  </r>
  <r>
    <n v="222114"/>
    <n v="208"/>
    <x v="1"/>
    <d v="2023-07-13T23:39:00"/>
    <s v="Website"/>
    <s v="Jytte Petersen"/>
    <n v="4738"/>
    <n v="13"/>
    <d v="2023-07-13T00:00:00"/>
    <d v="1899-12-30T23:39:00"/>
    <n v="39"/>
    <n v="23"/>
    <n v="7"/>
    <s v="USA"/>
    <s v="Not Outlier"/>
    <n v="19"/>
    <m/>
  </r>
  <r>
    <n v="458560"/>
    <n v="210"/>
    <x v="1"/>
    <d v="2023-08-31T00:00:00"/>
    <s v="Other"/>
    <s v="Georg Pipps"/>
    <n v="9234"/>
    <n v="31"/>
    <d v="2023-08-31T00:00:00"/>
    <d v="1899-12-30T00:00:00"/>
    <n v="0"/>
    <n v="0"/>
    <n v="8"/>
    <s v="USA"/>
    <s v="Not Outlier"/>
    <n v="59"/>
    <m/>
  </r>
  <r>
    <n v="113132"/>
    <n v="211"/>
    <x v="0"/>
    <d v="2023-12-06T23:57:00"/>
    <s v="Whatsapp"/>
    <s v="Jytte Petersen"/>
    <n v="2270"/>
    <n v="6"/>
    <d v="2023-12-06T00:00:00"/>
    <d v="1899-12-30T23:57:00"/>
    <n v="57"/>
    <n v="23"/>
    <n v="12"/>
    <s v="France"/>
    <s v="Not Outlier"/>
    <n v="79"/>
    <m/>
  </r>
  <r>
    <n v="1063742"/>
    <n v="212"/>
    <x v="6"/>
    <d v="2023-10-17T00:44:00"/>
    <s v="Whatsapp"/>
    <s v="Paolo Accorti"/>
    <n v="359"/>
    <n v="17"/>
    <d v="2023-10-17T00:00:00"/>
    <d v="1899-12-30T00:44:00"/>
    <n v="44"/>
    <n v="0"/>
    <n v="10"/>
    <s v="Germany"/>
    <s v="Not Outlier"/>
    <n v="19"/>
    <m/>
  </r>
  <r>
    <n v="125939"/>
    <n v="213"/>
    <x v="1"/>
    <d v="2023-02-28T00:53:00"/>
    <s v="Whatsapp"/>
    <s v="Jytte Petersen"/>
    <n v="6023"/>
    <n v="28"/>
    <d v="2023-02-28T00:00:00"/>
    <d v="1899-12-30T00:53:00"/>
    <n v="53"/>
    <n v="0"/>
    <n v="2"/>
    <s v="USA"/>
    <s v="Not Outlier"/>
    <n v="52"/>
    <m/>
  </r>
  <r>
    <n v="1103132"/>
    <n v="213"/>
    <x v="1"/>
    <d v="2023-10-28T00:27:00"/>
    <s v="Whatsapp"/>
    <s v="Valarie Nelson"/>
    <n v="2021"/>
    <n v="28"/>
    <d v="2023-10-28T00:00:00"/>
    <d v="1899-12-30T00:27:00"/>
    <n v="27"/>
    <n v="0"/>
    <n v="10"/>
    <s v="USA"/>
    <s v="Not Outlier"/>
    <n v="52"/>
    <m/>
  </r>
  <r>
    <n v="478198"/>
    <n v="214"/>
    <x v="1"/>
    <d v="2023-10-21T00:56:00"/>
    <s v="Other"/>
    <s v="Diego Freyre"/>
    <n v="9837"/>
    <n v="21"/>
    <d v="2023-10-21T00:00:00"/>
    <d v="1899-12-30T00:56:00"/>
    <n v="56"/>
    <n v="0"/>
    <n v="10"/>
    <s v="USA"/>
    <s v="Not Outlier"/>
    <n v="18"/>
    <m/>
  </r>
  <r>
    <n v="602700"/>
    <n v="214"/>
    <x v="1"/>
    <d v="2023-07-08T02:06:00"/>
    <s v="Other"/>
    <s v="Valarie Nelson"/>
    <n v="8209"/>
    <n v="8"/>
    <d v="2023-07-08T00:00:00"/>
    <d v="1899-12-30T02:06:00"/>
    <n v="6"/>
    <n v="2"/>
    <n v="7"/>
    <s v="USA"/>
    <s v="Not Outlier"/>
    <n v="18"/>
    <m/>
  </r>
  <r>
    <n v="999352"/>
    <n v="214"/>
    <x v="1"/>
    <d v="2023-12-07T23:48:00"/>
    <s v="Website"/>
    <s v="Frederique Citeaux"/>
    <n v="8616"/>
    <n v="7"/>
    <d v="2023-12-07T00:00:00"/>
    <d v="1899-12-30T23:48:00"/>
    <n v="48"/>
    <n v="23"/>
    <n v="12"/>
    <s v="USA"/>
    <s v="Not Outlier"/>
    <n v="18"/>
    <m/>
  </r>
  <r>
    <n v="1502119"/>
    <n v="214"/>
    <x v="1"/>
    <d v="2023-09-23T23:28:00"/>
    <s v="App"/>
    <s v="Eric Natividad"/>
    <n v="8968"/>
    <n v="23"/>
    <d v="2023-09-23T00:00:00"/>
    <d v="1899-12-30T23:28:00"/>
    <n v="28"/>
    <n v="23"/>
    <n v="9"/>
    <s v="USA"/>
    <s v="Not Outlier"/>
    <n v="18"/>
    <m/>
  </r>
  <r>
    <n v="1604289"/>
    <n v="214"/>
    <x v="1"/>
    <d v="2023-04-15T01:58:00"/>
    <s v="Website"/>
    <s v="Adrian Huxley"/>
    <n v="9600"/>
    <n v="15"/>
    <d v="2023-04-15T00:00:00"/>
    <d v="1899-12-30T01:58:00"/>
    <n v="58"/>
    <n v="1"/>
    <n v="4"/>
    <s v="USA"/>
    <s v="Not Outlier"/>
    <n v="18"/>
    <m/>
  </r>
  <r>
    <n v="1659401"/>
    <n v="214"/>
    <x v="1"/>
    <d v="2023-07-11T23:22:00"/>
    <s v="Other"/>
    <s v="Rosa Hernandez"/>
    <n v="1671"/>
    <n v="11"/>
    <d v="2023-07-11T00:00:00"/>
    <d v="1899-12-30T23:22:00"/>
    <n v="22"/>
    <n v="23"/>
    <n v="7"/>
    <s v="USA"/>
    <s v="Not Outlier"/>
    <n v="18"/>
    <m/>
  </r>
  <r>
    <n v="98968"/>
    <n v="215"/>
    <x v="1"/>
    <d v="2023-01-23T00:13:00"/>
    <s v="App"/>
    <s v="Maria Larsson"/>
    <n v="2161"/>
    <n v="23"/>
    <d v="2023-01-23T00:00:00"/>
    <d v="1899-12-30T00:13:00"/>
    <n v="13"/>
    <n v="0"/>
    <n v="1"/>
    <s v="USA"/>
    <s v="Not Outlier"/>
    <n v="60"/>
    <m/>
  </r>
  <r>
    <n v="1016563"/>
    <n v="216"/>
    <x v="11"/>
    <d v="2023-11-08T23:53:00"/>
    <s v="App"/>
    <s v="Dan Lewis"/>
    <n v="8735"/>
    <n v="8"/>
    <d v="2023-11-08T00:00:00"/>
    <d v="1899-12-30T23:53:00"/>
    <n v="53"/>
    <n v="23"/>
    <n v="11"/>
    <s v="India"/>
    <s v="Not Outlier"/>
    <n v="45"/>
    <m/>
  </r>
  <r>
    <n v="388268"/>
    <n v="217"/>
    <x v="1"/>
    <d v="2023-10-21T00:48:00"/>
    <s v="App"/>
    <s v="Wendy Victorino"/>
    <n v="1780"/>
    <n v="21"/>
    <d v="2023-10-21T00:00:00"/>
    <d v="1899-12-30T00:48:00"/>
    <n v="48"/>
    <n v="0"/>
    <n v="10"/>
    <s v="USA"/>
    <s v="Not Outlier"/>
    <n v="60"/>
    <m/>
  </r>
  <r>
    <n v="1085556"/>
    <n v="217"/>
    <x v="1"/>
    <d v="2023-12-29T01:31:00"/>
    <s v="App"/>
    <s v="Valarie Nelson"/>
    <n v="6006"/>
    <n v="29"/>
    <d v="2023-12-29T00:00:00"/>
    <d v="1899-12-30T01:31:00"/>
    <n v="31"/>
    <n v="1"/>
    <n v="12"/>
    <s v="USA"/>
    <s v="Not Outlier"/>
    <n v="60"/>
    <m/>
  </r>
  <r>
    <n v="5719"/>
    <n v="218"/>
    <x v="0"/>
    <d v="2023-11-23T01:10:00"/>
    <s v="Website"/>
    <s v="Veysel Oeztan"/>
    <n v="5954"/>
    <n v="23"/>
    <d v="2023-11-23T00:00:00"/>
    <d v="1899-12-30T01:10:00"/>
    <n v="10"/>
    <n v="1"/>
    <n v="11"/>
    <s v="France"/>
    <s v="Not Outlier"/>
    <n v="34"/>
    <m/>
  </r>
  <r>
    <n v="174652"/>
    <n v="218"/>
    <x v="0"/>
    <d v="2023-11-24T23:28:00"/>
    <s v="Whatsapp"/>
    <s v="Julie King"/>
    <n v="9736"/>
    <n v="24"/>
    <d v="2023-11-24T00:00:00"/>
    <d v="1899-12-30T23:28:00"/>
    <n v="28"/>
    <n v="23"/>
    <n v="11"/>
    <s v="France"/>
    <s v="Not Outlier"/>
    <n v="34"/>
    <m/>
  </r>
  <r>
    <n v="1513796"/>
    <n v="218"/>
    <x v="0"/>
    <d v="2023-06-23T23:56:00"/>
    <s v="Other"/>
    <s v="Diego Freyre"/>
    <n v="520"/>
    <n v="23"/>
    <d v="2023-06-23T00:00:00"/>
    <d v="1899-12-30T23:56:00"/>
    <n v="56"/>
    <n v="23"/>
    <n v="6"/>
    <s v="France"/>
    <s v="Not Outlier"/>
    <n v="34"/>
    <m/>
  </r>
  <r>
    <n v="765994"/>
    <n v="220"/>
    <x v="7"/>
    <d v="2023-05-10T00:23:00"/>
    <s v="Website"/>
    <s v="Michael Holz"/>
    <n v="5250"/>
    <n v="10"/>
    <d v="2023-05-10T00:00:00"/>
    <d v="1899-12-30T00:23:00"/>
    <n v="23"/>
    <n v="0"/>
    <n v="5"/>
    <s v="Australia"/>
    <s v="Not Outlier"/>
    <n v="71"/>
    <m/>
  </r>
  <r>
    <n v="1299122"/>
    <n v="220"/>
    <x v="7"/>
    <d v="2023-01-07T23:19:00"/>
    <s v="Website"/>
    <s v="Sue Frick"/>
    <n v="9458"/>
    <n v="7"/>
    <d v="2023-01-07T00:00:00"/>
    <d v="1899-12-30T23:19:00"/>
    <n v="19"/>
    <n v="23"/>
    <n v="1"/>
    <s v="Australia"/>
    <s v="Not Outlier"/>
    <n v="71"/>
    <m/>
  </r>
  <r>
    <n v="328597"/>
    <n v="221"/>
    <x v="7"/>
    <d v="2023-10-06T01:46:00"/>
    <s v="Whatsapp"/>
    <s v="Maurizio Moroni"/>
    <n v="5537"/>
    <n v="6"/>
    <d v="2023-10-06T00:00:00"/>
    <d v="1899-12-30T01:46:00"/>
    <n v="46"/>
    <n v="1"/>
    <n v="10"/>
    <s v="Australia"/>
    <s v="Not Outlier"/>
    <n v="64"/>
    <m/>
  </r>
  <r>
    <n v="783822"/>
    <n v="221"/>
    <x v="7"/>
    <d v="2023-11-23T23:33:00"/>
    <s v="App"/>
    <s v="Diego Freyre"/>
    <n v="5404"/>
    <n v="23"/>
    <d v="2023-11-23T00:00:00"/>
    <d v="1899-12-30T23:33:00"/>
    <n v="33"/>
    <n v="23"/>
    <n v="11"/>
    <s v="Australia"/>
    <s v="Not Outlier"/>
    <n v="64"/>
    <m/>
  </r>
  <r>
    <n v="794297"/>
    <n v="221"/>
    <x v="7"/>
    <d v="2023-07-04T00:50:00"/>
    <s v="Other"/>
    <s v="Julie Brown"/>
    <n v="7199"/>
    <n v="4"/>
    <d v="2023-07-04T00:00:00"/>
    <d v="1899-12-30T00:50:00"/>
    <n v="50"/>
    <n v="0"/>
    <n v="7"/>
    <s v="Australia"/>
    <s v="Not Outlier"/>
    <n v="64"/>
    <m/>
  </r>
  <r>
    <n v="1309990"/>
    <n v="221"/>
    <x v="7"/>
    <d v="2023-06-24T23:59:00"/>
    <s v="Whatsapp"/>
    <s v="Maria Larsson"/>
    <n v="667"/>
    <n v="24"/>
    <d v="2023-06-24T00:00:00"/>
    <d v="1899-12-30T23:59:00"/>
    <n v="59"/>
    <n v="23"/>
    <n v="6"/>
    <s v="Australia"/>
    <s v="Not Outlier"/>
    <n v="64"/>
    <m/>
  </r>
  <r>
    <n v="784839"/>
    <n v="222"/>
    <x v="4"/>
    <d v="2023-10-27T22:41:00"/>
    <s v="Whatsapp"/>
    <s v="Rosa Hernandez"/>
    <n v="6391"/>
    <n v="27"/>
    <d v="2023-10-27T00:00:00"/>
    <d v="1899-12-30T22:41:00"/>
    <n v="41"/>
    <n v="22"/>
    <n v="10"/>
    <s v="Norway"/>
    <s v="Not Outlier"/>
    <n v="37"/>
    <m/>
  </r>
  <r>
    <n v="9839"/>
    <n v="223"/>
    <x v="11"/>
    <d v="2023-06-05T01:05:00"/>
    <s v="Other"/>
    <s v="William Brown"/>
    <n v="7215"/>
    <n v="5"/>
    <d v="2023-06-05T00:00:00"/>
    <d v="1899-12-30T01:05:00"/>
    <n v="5"/>
    <n v="1"/>
    <n v="6"/>
    <s v="India"/>
    <s v="Not Outlier"/>
    <n v="41"/>
    <m/>
  </r>
  <r>
    <n v="904533"/>
    <n v="223"/>
    <x v="11"/>
    <d v="2023-06-06T01:23:00"/>
    <s v="App"/>
    <s v="Kyung Yu"/>
    <n v="6781"/>
    <n v="6"/>
    <d v="2023-06-06T00:00:00"/>
    <d v="1899-12-30T01:23:00"/>
    <n v="23"/>
    <n v="1"/>
    <n v="6"/>
    <s v="India"/>
    <s v="Not Outlier"/>
    <n v="41"/>
    <m/>
  </r>
  <r>
    <n v="314254"/>
    <n v="224"/>
    <x v="11"/>
    <d v="2023-07-26T00:20:00"/>
    <s v="Other"/>
    <s v="Valarie Nelson"/>
    <n v="2043"/>
    <n v="26"/>
    <d v="2023-07-26T00:00:00"/>
    <d v="1899-12-30T00:20:00"/>
    <n v="20"/>
    <n v="0"/>
    <n v="7"/>
    <s v="India"/>
    <s v="Not Outlier"/>
    <n v="64"/>
    <m/>
  </r>
  <r>
    <n v="394768"/>
    <n v="224"/>
    <x v="11"/>
    <d v="2023-12-29T23:26:00"/>
    <s v="Whatsapp"/>
    <s v="Dan Lewis"/>
    <n v="3458"/>
    <n v="29"/>
    <d v="2023-12-29T00:00:00"/>
    <d v="1899-12-30T23:26:00"/>
    <n v="26"/>
    <n v="23"/>
    <n v="12"/>
    <s v="India"/>
    <s v="Not Outlier"/>
    <n v="64"/>
    <m/>
  </r>
  <r>
    <n v="1182341"/>
    <n v="225"/>
    <x v="3"/>
    <d v="2023-12-02T23:13:00"/>
    <s v="Website"/>
    <s v="Anna O'Hara"/>
    <n v="567"/>
    <n v="2"/>
    <d v="2023-12-02T00:00:00"/>
    <d v="1899-12-30T23:13:00"/>
    <n v="13"/>
    <n v="23"/>
    <n v="12"/>
    <s v="Singapore"/>
    <s v="Not Outlier"/>
    <n v="83"/>
    <m/>
  </r>
  <r>
    <n v="442842"/>
    <n v="226"/>
    <x v="1"/>
    <d v="2023-03-15T22:50:00"/>
    <s v="App"/>
    <s v="Georg Pipps"/>
    <n v="4064"/>
    <n v="15"/>
    <d v="2023-03-15T00:00:00"/>
    <d v="1899-12-30T22:50:00"/>
    <n v="50"/>
    <n v="22"/>
    <n v="3"/>
    <s v="USA"/>
    <s v="Not Outlier"/>
    <n v="31"/>
    <m/>
  </r>
  <r>
    <n v="762584"/>
    <n v="226"/>
    <x v="1"/>
    <d v="2023-04-02T01:12:00"/>
    <s v="Whatsapp"/>
    <s v="Jytte Petersen"/>
    <n v="6342"/>
    <n v="2"/>
    <d v="2023-04-02T00:00:00"/>
    <d v="1899-12-30T01:12:00"/>
    <n v="12"/>
    <n v="1"/>
    <n v="4"/>
    <s v="USA"/>
    <s v="Not Outlier"/>
    <n v="31"/>
    <m/>
  </r>
  <r>
    <n v="837273"/>
    <n v="226"/>
    <x v="1"/>
    <d v="2023-12-13T23:28:00"/>
    <s v="Other"/>
    <s v="Kalle Suominen"/>
    <n v="2647"/>
    <n v="13"/>
    <d v="2023-12-13T00:00:00"/>
    <d v="1899-12-30T23:28:00"/>
    <n v="28"/>
    <n v="23"/>
    <n v="12"/>
    <s v="USA"/>
    <s v="Not Outlier"/>
    <n v="31"/>
    <m/>
  </r>
  <r>
    <n v="1133062"/>
    <n v="226"/>
    <x v="1"/>
    <d v="2023-10-01T23:00:00"/>
    <s v="Website"/>
    <s v="Diego Freyre"/>
    <n v="3501"/>
    <n v="1"/>
    <d v="2023-10-01T00:00:00"/>
    <d v="1899-12-30T23:00:00"/>
    <n v="0"/>
    <n v="23"/>
    <n v="10"/>
    <s v="USA"/>
    <s v="Not Outlier"/>
    <n v="31"/>
    <m/>
  </r>
  <r>
    <n v="1445405"/>
    <n v="226"/>
    <x v="1"/>
    <d v="2023-04-26T01:08:00"/>
    <s v="Website"/>
    <s v="Dominique Perrier"/>
    <n v="4037"/>
    <n v="26"/>
    <d v="2023-04-26T00:00:00"/>
    <d v="1899-12-30T01:08:00"/>
    <n v="8"/>
    <n v="1"/>
    <n v="4"/>
    <s v="USA"/>
    <s v="Not Outlier"/>
    <n v="31"/>
    <m/>
  </r>
  <r>
    <n v="1199289"/>
    <n v="228"/>
    <x v="0"/>
    <d v="2023-06-16T01:08:00"/>
    <s v="Website"/>
    <s v="Valarie Nelson"/>
    <n v="1078"/>
    <n v="16"/>
    <d v="2023-06-16T00:00:00"/>
    <d v="1899-12-30T01:08:00"/>
    <n v="8"/>
    <n v="1"/>
    <n v="6"/>
    <s v="France"/>
    <s v="Not Outlier"/>
    <n v="34"/>
    <m/>
  </r>
  <r>
    <n v="1362369"/>
    <n v="230"/>
    <x v="1"/>
    <d v="2023-01-05T01:01:00"/>
    <s v="Other"/>
    <s v="Victoria Ashworth"/>
    <n v="9795"/>
    <n v="5"/>
    <d v="2023-01-05T00:00:00"/>
    <d v="1899-12-30T01:01:00"/>
    <n v="1"/>
    <n v="1"/>
    <n v="1"/>
    <s v="USA"/>
    <s v="Not Outlier"/>
    <n v="79"/>
    <m/>
  </r>
  <r>
    <n v="1626780"/>
    <n v="230"/>
    <x v="1"/>
    <d v="2023-12-25T23:28:00"/>
    <s v="Website"/>
    <s v="Paul Henriot"/>
    <n v="3369"/>
    <n v="25"/>
    <d v="2023-12-25T00:00:00"/>
    <d v="1899-12-30T23:28:00"/>
    <n v="28"/>
    <n v="23"/>
    <n v="12"/>
    <s v="USA"/>
    <s v="Not Outlier"/>
    <n v="79"/>
    <m/>
  </r>
  <r>
    <n v="337678"/>
    <n v="231"/>
    <x v="1"/>
    <d v="2023-06-25T00:11:00"/>
    <s v="Website"/>
    <s v="Wing C Tam"/>
    <n v="6888"/>
    <n v="25"/>
    <d v="2023-06-25T00:00:00"/>
    <d v="1899-12-30T00:11:00"/>
    <n v="11"/>
    <n v="0"/>
    <n v="6"/>
    <s v="USA"/>
    <s v="Not Outlier"/>
    <n v="41"/>
    <m/>
  </r>
  <r>
    <n v="1051553"/>
    <n v="231"/>
    <x v="1"/>
    <d v="2023-09-29T00:26:00"/>
    <s v="Whatsapp"/>
    <s v="Kyung Yu"/>
    <n v="8153"/>
    <n v="29"/>
    <d v="2023-09-29T00:00:00"/>
    <d v="1899-12-30T00:26:00"/>
    <n v="26"/>
    <n v="0"/>
    <n v="9"/>
    <s v="USA"/>
    <s v="Not Outlier"/>
    <n v="41"/>
    <m/>
  </r>
  <r>
    <n v="942544"/>
    <n v="233"/>
    <x v="10"/>
    <d v="2023-06-29T23:09:00"/>
    <s v="Other"/>
    <s v="Adrian Huxley"/>
    <n v="5264"/>
    <n v="29"/>
    <d v="2023-06-29T00:00:00"/>
    <d v="1899-12-30T23:09:00"/>
    <n v="9"/>
    <n v="23"/>
    <n v="6"/>
    <s v="Italy"/>
    <s v="Not Outlier"/>
    <n v="30"/>
    <m/>
  </r>
  <r>
    <n v="1561588"/>
    <n v="237"/>
    <x v="0"/>
    <d v="2023-08-24T23:18:00"/>
    <s v="Other"/>
    <s v="Sue Frick"/>
    <n v="7424"/>
    <n v="24"/>
    <d v="2023-08-24T00:00:00"/>
    <d v="1899-12-30T23:18:00"/>
    <n v="18"/>
    <n v="23"/>
    <n v="8"/>
    <s v="France"/>
    <s v="Not Outlier"/>
    <n v="57"/>
    <m/>
  </r>
  <r>
    <n v="940084"/>
    <n v="239"/>
    <x v="11"/>
    <d v="2023-09-19T00:05:00"/>
    <s v="Whatsapp"/>
    <s v="Laurence Lebihan"/>
    <n v="2257"/>
    <n v="19"/>
    <d v="2023-09-19T00:00:00"/>
    <d v="1899-12-30T00:05:00"/>
    <n v="5"/>
    <n v="0"/>
    <n v="9"/>
    <s v="India"/>
    <s v="Not Outlier"/>
    <n v="77"/>
    <m/>
  </r>
  <r>
    <n v="1625678"/>
    <n v="239"/>
    <x v="11"/>
    <d v="2023-06-01T00:12:00"/>
    <s v="Other"/>
    <s v="Marie Bertrand"/>
    <n v="1366"/>
    <n v="1"/>
    <d v="2023-06-01T00:00:00"/>
    <d v="1899-12-30T00:12:00"/>
    <n v="12"/>
    <n v="0"/>
    <n v="6"/>
    <s v="India"/>
    <s v="Not Outlier"/>
    <n v="77"/>
    <m/>
  </r>
  <r>
    <n v="628471"/>
    <n v="240"/>
    <x v="1"/>
    <d v="2023-04-17T23:59:00"/>
    <s v="Whatsapp"/>
    <s v="Elizabeth Lincoln"/>
    <n v="9883"/>
    <n v="17"/>
    <d v="2023-04-17T00:00:00"/>
    <d v="1899-12-30T23:59:00"/>
    <n v="59"/>
    <n v="23"/>
    <n v="4"/>
    <s v="USA"/>
    <s v="Not Outlier"/>
    <n v="63"/>
    <m/>
  </r>
  <r>
    <n v="1000209"/>
    <n v="240"/>
    <x v="1"/>
    <d v="2023-08-22T01:00:00"/>
    <s v="App"/>
    <s v="Sue King"/>
    <n v="3641"/>
    <n v="22"/>
    <d v="2023-08-22T00:00:00"/>
    <d v="1899-12-30T01:00:00"/>
    <n v="0"/>
    <n v="1"/>
    <n v="8"/>
    <s v="USA"/>
    <s v="Not Outlier"/>
    <n v="63"/>
    <m/>
  </r>
  <r>
    <n v="10526"/>
    <n v="241"/>
    <x v="1"/>
    <d v="2023-10-19T22:52:00"/>
    <s v="Website"/>
    <s v="Matti Karttunen"/>
    <n v="6627"/>
    <n v="19"/>
    <d v="2023-10-19T00:00:00"/>
    <d v="1899-12-30T22:52:00"/>
    <n v="52"/>
    <n v="22"/>
    <n v="10"/>
    <s v="USA"/>
    <s v="Not Outlier"/>
    <n v="22"/>
    <m/>
  </r>
  <r>
    <n v="27076"/>
    <n v="242"/>
    <x v="1"/>
    <d v="2023-06-30T01:13:00"/>
    <s v="Other"/>
    <s v="Steve Thompson"/>
    <n v="4466"/>
    <n v="30"/>
    <d v="2023-06-30T00:00:00"/>
    <d v="1899-12-30T01:13:00"/>
    <n v="13"/>
    <n v="1"/>
    <n v="6"/>
    <s v="USA"/>
    <s v="Not Outlier"/>
    <n v="87"/>
    <m/>
  </r>
  <r>
    <n v="170046"/>
    <n v="242"/>
    <x v="1"/>
    <d v="2023-01-16T00:57:00"/>
    <s v="App"/>
    <s v="Anna O'Hara"/>
    <n v="9317"/>
    <n v="16"/>
    <d v="2023-01-16T00:00:00"/>
    <d v="1899-12-30T00:57:00"/>
    <n v="57"/>
    <n v="0"/>
    <n v="1"/>
    <s v="USA"/>
    <s v="Not Outlier"/>
    <n v="87"/>
    <m/>
  </r>
  <r>
    <n v="246988"/>
    <n v="243"/>
    <x v="1"/>
    <d v="2023-06-15T00:40:00"/>
    <s v="Whatsapp"/>
    <s v="Allen Nelson"/>
    <n v="4264"/>
    <n v="15"/>
    <d v="2023-06-15T00:00:00"/>
    <d v="1899-12-30T00:40:00"/>
    <n v="40"/>
    <n v="0"/>
    <n v="6"/>
    <s v="USA"/>
    <s v="Not Outlier"/>
    <n v="18"/>
    <m/>
  </r>
  <r>
    <n v="922883"/>
    <n v="243"/>
    <x v="1"/>
    <d v="2023-12-18T01:29:00"/>
    <s v="Whatsapp"/>
    <s v="Henriette Pfalzheim"/>
    <n v="4141"/>
    <n v="18"/>
    <d v="2023-12-18T00:00:00"/>
    <d v="1899-12-30T01:29:00"/>
    <n v="29"/>
    <n v="1"/>
    <n v="12"/>
    <s v="USA"/>
    <s v="Not Outlier"/>
    <n v="18"/>
    <m/>
  </r>
  <r>
    <n v="1256855"/>
    <n v="243"/>
    <x v="1"/>
    <d v="2023-09-16T00:56:00"/>
    <s v="Website"/>
    <s v="Elizabeth Devon"/>
    <n v="2567"/>
    <n v="16"/>
    <d v="2023-09-16T00:00:00"/>
    <d v="1899-12-30T00:56:00"/>
    <n v="56"/>
    <n v="0"/>
    <n v="9"/>
    <s v="USA"/>
    <s v="Not Outlier"/>
    <n v="18"/>
    <m/>
  </r>
  <r>
    <n v="1462495"/>
    <n v="243"/>
    <x v="1"/>
    <d v="2023-10-28T00:45:00"/>
    <s v="Website"/>
    <s v="Leslie Murphy"/>
    <n v="2850"/>
    <n v="28"/>
    <d v="2023-10-28T00:00:00"/>
    <d v="1899-12-30T00:45:00"/>
    <n v="45"/>
    <n v="0"/>
    <n v="10"/>
    <s v="USA"/>
    <s v="Not Outlier"/>
    <n v="18"/>
    <m/>
  </r>
  <r>
    <n v="390345"/>
    <n v="245"/>
    <x v="11"/>
    <d v="2023-07-13T00:26:00"/>
    <s v="Whatsapp"/>
    <s v="Rosa Hernandez"/>
    <n v="4767"/>
    <n v="13"/>
    <d v="2023-07-13T00:00:00"/>
    <d v="1899-12-30T00:26:00"/>
    <n v="26"/>
    <n v="0"/>
    <n v="7"/>
    <s v="India"/>
    <s v="Not Outlier"/>
    <n v="63"/>
    <m/>
  </r>
  <r>
    <n v="1239461"/>
    <n v="245"/>
    <x v="11"/>
    <d v="2023-09-14T01:17:00"/>
    <s v="Website"/>
    <s v="Julie King"/>
    <n v="653"/>
    <n v="14"/>
    <d v="2023-09-14T00:00:00"/>
    <d v="1899-12-30T01:17:00"/>
    <n v="17"/>
    <n v="1"/>
    <n v="9"/>
    <s v="India"/>
    <s v="Not Outlier"/>
    <n v="63"/>
    <m/>
  </r>
  <r>
    <n v="604805"/>
    <n v="246"/>
    <x v="0"/>
    <d v="2023-08-12T01:43:00"/>
    <s v="Other"/>
    <s v="Jonas Bergulfsen"/>
    <n v="4349"/>
    <n v="12"/>
    <d v="2023-08-12T00:00:00"/>
    <d v="1899-12-30T01:43:00"/>
    <n v="43"/>
    <n v="1"/>
    <n v="8"/>
    <s v="France"/>
    <s v="Not Outlier"/>
    <n v="67"/>
    <m/>
  </r>
  <r>
    <n v="1008914"/>
    <n v="247"/>
    <x v="0"/>
    <d v="2023-03-14T00:38:00"/>
    <s v="Website"/>
    <s v="Peter Ferguson"/>
    <n v="1718"/>
    <n v="14"/>
    <d v="2023-03-14T00:00:00"/>
    <d v="1899-12-30T00:38:00"/>
    <n v="38"/>
    <n v="0"/>
    <n v="3"/>
    <s v="France"/>
    <s v="Not Outlier"/>
    <n v="45"/>
    <m/>
  </r>
  <r>
    <n v="541612"/>
    <n v="248"/>
    <x v="1"/>
    <d v="2023-11-06T00:26:00"/>
    <s v="App"/>
    <s v="Diego Freyre"/>
    <n v="3155"/>
    <n v="6"/>
    <d v="2023-11-06T00:00:00"/>
    <d v="1899-12-30T00:26:00"/>
    <n v="26"/>
    <n v="0"/>
    <n v="11"/>
    <s v="USA"/>
    <s v="Not Outlier"/>
    <n v="47"/>
    <m/>
  </r>
  <r>
    <n v="1275891"/>
    <n v="248"/>
    <x v="1"/>
    <d v="2023-11-18T22:39:00"/>
    <s v="Other"/>
    <s v="Kyung Tseng"/>
    <n v="1143"/>
    <n v="18"/>
    <d v="2023-11-18T00:00:00"/>
    <d v="1899-12-30T22:39:00"/>
    <n v="39"/>
    <n v="22"/>
    <n v="11"/>
    <s v="USA"/>
    <s v="Not Outlier"/>
    <n v="47"/>
    <m/>
  </r>
  <r>
    <n v="141306"/>
    <n v="249"/>
    <x v="1"/>
    <d v="2023-01-11T01:46:00"/>
    <s v="Whatsapp"/>
    <s v="Mart¡n Sommer"/>
    <n v="9751"/>
    <n v="11"/>
    <d v="2023-01-11T00:00:00"/>
    <d v="1899-12-30T01:46:00"/>
    <n v="46"/>
    <n v="1"/>
    <n v="1"/>
    <s v="USA"/>
    <s v="Not Outlier"/>
    <n v="58"/>
    <m/>
  </r>
  <r>
    <n v="534259"/>
    <n v="249"/>
    <x v="1"/>
    <d v="2023-05-03T23:15:00"/>
    <s v="Other"/>
    <s v="Maria Larsson"/>
    <n v="3939"/>
    <n v="3"/>
    <d v="2023-05-03T00:00:00"/>
    <d v="1899-12-30T23:15:00"/>
    <n v="15"/>
    <n v="23"/>
    <n v="5"/>
    <s v="USA"/>
    <s v="Not Outlier"/>
    <n v="58"/>
    <m/>
  </r>
  <r>
    <n v="990534"/>
    <n v="249"/>
    <x v="1"/>
    <d v="2023-07-15T22:47:00"/>
    <s v="Whatsapp"/>
    <s v="Jonas Bergulfsen"/>
    <n v="3459"/>
    <n v="15"/>
    <d v="2023-07-15T00:00:00"/>
    <d v="1899-12-30T22:47:00"/>
    <n v="47"/>
    <n v="22"/>
    <n v="7"/>
    <s v="USA"/>
    <s v="Not Outlier"/>
    <n v="58"/>
    <m/>
  </r>
  <r>
    <n v="732301"/>
    <n v="250"/>
    <x v="11"/>
    <d v="2023-11-01T00:05:00"/>
    <s v="Whatsapp"/>
    <s v="Michael Holz"/>
    <n v="4048"/>
    <n v="1"/>
    <d v="2023-11-01T00:00:00"/>
    <d v="1899-12-30T00:05:00"/>
    <n v="5"/>
    <n v="0"/>
    <n v="11"/>
    <s v="India"/>
    <s v="Not Outlier"/>
    <n v="51"/>
    <m/>
  </r>
  <r>
    <n v="15113"/>
    <n v="252"/>
    <x v="1"/>
    <d v="2023-03-18T02:00:00"/>
    <s v="App"/>
    <s v="Elizabeth Devon"/>
    <n v="2730"/>
    <n v="18"/>
    <d v="2023-03-18T00:00:00"/>
    <d v="1899-12-30T02:00:00"/>
    <n v="0"/>
    <n v="2"/>
    <n v="3"/>
    <s v="USA"/>
    <s v="Not Outlier"/>
    <n v="89"/>
    <m/>
  </r>
  <r>
    <n v="685513"/>
    <n v="252"/>
    <x v="1"/>
    <d v="2023-03-13T00:17:00"/>
    <s v="Other"/>
    <s v="Valarie Young"/>
    <n v="7916"/>
    <n v="13"/>
    <d v="2023-03-13T00:00:00"/>
    <d v="1899-12-30T00:17:00"/>
    <n v="17"/>
    <n v="0"/>
    <n v="3"/>
    <s v="USA"/>
    <s v="Not Outlier"/>
    <n v="89"/>
    <m/>
  </r>
  <r>
    <n v="709317"/>
    <n v="253"/>
    <x v="0"/>
    <d v="2023-09-06T00:01:00"/>
    <s v="Whatsapp"/>
    <s v="Leslie Murphy"/>
    <n v="9441"/>
    <n v="6"/>
    <d v="2023-09-06T00:00:00"/>
    <d v="1899-12-30T00:01:00"/>
    <n v="1"/>
    <n v="0"/>
    <n v="9"/>
    <s v="France"/>
    <s v="Not Outlier"/>
    <n v="67"/>
    <m/>
  </r>
  <r>
    <n v="426461"/>
    <n v="254"/>
    <x v="0"/>
    <d v="2023-02-02T01:50:00"/>
    <s v="Whatsapp"/>
    <s v="Diego Freyre"/>
    <n v="6998"/>
    <n v="2"/>
    <d v="2023-02-02T00:00:00"/>
    <d v="1899-12-30T01:50:00"/>
    <n v="50"/>
    <n v="1"/>
    <n v="2"/>
    <s v="France"/>
    <s v="Not Outlier"/>
    <n v="88"/>
    <m/>
  </r>
  <r>
    <n v="1346080"/>
    <n v="254"/>
    <x v="0"/>
    <d v="2023-09-24T23:34:00"/>
    <s v="Other"/>
    <s v="Georg Pipps"/>
    <n v="9148"/>
    <n v="24"/>
    <d v="2023-09-24T00:00:00"/>
    <d v="1899-12-30T23:34:00"/>
    <n v="34"/>
    <n v="23"/>
    <n v="9"/>
    <s v="France"/>
    <s v="Not Outlier"/>
    <n v="88"/>
    <m/>
  </r>
  <r>
    <n v="638044"/>
    <n v="255"/>
    <x v="10"/>
    <d v="2023-01-29T23:33:00"/>
    <s v="Other"/>
    <s v="Giovanni Rovelli"/>
    <n v="8196"/>
    <n v="29"/>
    <d v="2023-01-29T00:00:00"/>
    <d v="1899-12-30T23:33:00"/>
    <n v="33"/>
    <n v="23"/>
    <n v="1"/>
    <s v="Italy"/>
    <s v="Not Outlier"/>
    <n v="62"/>
    <m/>
  </r>
  <r>
    <n v="1108968"/>
    <n v="255"/>
    <x v="10"/>
    <d v="2023-11-14T01:12:00"/>
    <s v="App"/>
    <s v="Martine Rance"/>
    <n v="2300"/>
    <n v="14"/>
    <d v="2023-11-14T00:00:00"/>
    <d v="1899-12-30T01:12:00"/>
    <n v="12"/>
    <n v="1"/>
    <n v="11"/>
    <s v="Italy"/>
    <s v="Not Outlier"/>
    <n v="62"/>
    <m/>
  </r>
  <r>
    <n v="1228563"/>
    <n v="255"/>
    <x v="10"/>
    <d v="2023-10-14T00:48:00"/>
    <s v="Website"/>
    <s v="William Brown"/>
    <n v="531"/>
    <n v="14"/>
    <d v="2023-10-14T00:00:00"/>
    <d v="1899-12-30T00:48:00"/>
    <n v="48"/>
    <n v="0"/>
    <n v="10"/>
    <s v="Italy"/>
    <s v="Not Outlier"/>
    <n v="62"/>
    <m/>
  </r>
  <r>
    <n v="1525718"/>
    <n v="255"/>
    <x v="10"/>
    <d v="2023-08-23T01:22:00"/>
    <s v="Whatsapp"/>
    <s v="Dean Cassidy"/>
    <n v="1434"/>
    <n v="23"/>
    <d v="2023-08-23T00:00:00"/>
    <d v="1899-12-30T01:22:00"/>
    <n v="22"/>
    <n v="1"/>
    <n v="8"/>
    <s v="Italy"/>
    <s v="Not Outlier"/>
    <n v="62"/>
    <m/>
  </r>
  <r>
    <n v="565931"/>
    <n v="256"/>
    <x v="7"/>
    <d v="2023-07-22T00:20:00"/>
    <s v="Whatsapp"/>
    <s v="Dominique Perrier"/>
    <n v="9251"/>
    <n v="22"/>
    <d v="2023-07-22T00:00:00"/>
    <d v="1899-12-30T00:20:00"/>
    <n v="20"/>
    <n v="0"/>
    <n v="7"/>
    <s v="Australia"/>
    <s v="Not Outlier"/>
    <n v="72"/>
    <m/>
  </r>
  <r>
    <n v="411108"/>
    <n v="258"/>
    <x v="11"/>
    <d v="2023-04-01T23:57:00"/>
    <s v="Other"/>
    <s v="Sue Taylor"/>
    <n v="4801"/>
    <n v="1"/>
    <d v="2023-04-01T00:00:00"/>
    <d v="1899-12-30T23:57:00"/>
    <n v="57"/>
    <n v="23"/>
    <n v="4"/>
    <s v="India"/>
    <s v="Not Outlier"/>
    <n v="40"/>
    <m/>
  </r>
  <r>
    <n v="61504"/>
    <n v="260"/>
    <x v="1"/>
    <d v="2023-12-26T00:32:00"/>
    <s v="App"/>
    <s v="Matti Karttunen"/>
    <n v="7129"/>
    <n v="26"/>
    <d v="2023-12-26T00:00:00"/>
    <d v="1899-12-30T00:32:00"/>
    <n v="32"/>
    <n v="0"/>
    <n v="12"/>
    <s v="USA"/>
    <s v="Not Outlier"/>
    <n v="88"/>
    <m/>
  </r>
  <r>
    <n v="5846"/>
    <n v="264"/>
    <x v="1"/>
    <d v="2023-12-23T01:20:00"/>
    <s v="Website"/>
    <s v="Julie Murphy"/>
    <n v="9887"/>
    <n v="23"/>
    <d v="2023-12-23T00:00:00"/>
    <d v="1899-12-30T01:20:00"/>
    <n v="20"/>
    <n v="1"/>
    <n v="12"/>
    <s v="USA"/>
    <s v="Not Outlier"/>
    <n v="46"/>
    <m/>
  </r>
  <r>
    <n v="172114"/>
    <n v="264"/>
    <x v="1"/>
    <d v="2023-02-22T00:22:00"/>
    <s v="Whatsapp"/>
    <s v="Michael Frick"/>
    <n v="5214"/>
    <n v="22"/>
    <d v="2023-02-22T00:00:00"/>
    <d v="1899-12-30T00:22:00"/>
    <n v="22"/>
    <n v="0"/>
    <n v="2"/>
    <s v="USA"/>
    <s v="Not Outlier"/>
    <n v="46"/>
    <m/>
  </r>
  <r>
    <n v="1604175"/>
    <n v="265"/>
    <x v="7"/>
    <d v="2023-04-30T00:17:00"/>
    <s v="Website"/>
    <s v="Dan Lewis"/>
    <n v="5731"/>
    <n v="30"/>
    <d v="2023-04-30T00:00:00"/>
    <d v="1899-12-30T00:17:00"/>
    <n v="17"/>
    <n v="0"/>
    <n v="4"/>
    <s v="Australia"/>
    <s v="Not Outlier"/>
    <n v="66"/>
    <m/>
  </r>
  <r>
    <n v="85001"/>
    <n v="266"/>
    <x v="1"/>
    <d v="2023-11-12T01:08:00"/>
    <s v="Whatsapp"/>
    <s v="Daniel Da Cunha"/>
    <n v="9796"/>
    <n v="12"/>
    <d v="2023-11-12T00:00:00"/>
    <d v="1899-12-30T01:08:00"/>
    <n v="8"/>
    <n v="1"/>
    <n v="11"/>
    <s v="USA"/>
    <s v="Not Outlier"/>
    <n v="37"/>
    <m/>
  </r>
  <r>
    <n v="1519463"/>
    <n v="266"/>
    <x v="1"/>
    <d v="2023-01-10T23:28:00"/>
    <s v="Whatsapp"/>
    <s v="Valarie Nelson"/>
    <n v="5361"/>
    <n v="10"/>
    <d v="2023-01-10T00:00:00"/>
    <d v="1899-12-30T23:28:00"/>
    <n v="28"/>
    <n v="23"/>
    <n v="1"/>
    <s v="USA"/>
    <s v="Not Outlier"/>
    <n v="37"/>
    <m/>
  </r>
  <r>
    <n v="688366"/>
    <n v="268"/>
    <x v="11"/>
    <d v="2023-12-12T01:07:00"/>
    <s v="Whatsapp"/>
    <s v="Pirkko Koskitalo"/>
    <n v="345"/>
    <n v="12"/>
    <d v="2023-12-12T00:00:00"/>
    <d v="1899-12-30T01:07:00"/>
    <n v="7"/>
    <n v="1"/>
    <n v="12"/>
    <s v="India"/>
    <s v="Not Outlier"/>
    <n v="47"/>
    <m/>
  </r>
  <r>
    <n v="696860"/>
    <n v="270"/>
    <x v="7"/>
    <d v="2023-03-11T00:55:00"/>
    <s v="Other"/>
    <s v="Peter Ferguson"/>
    <n v="4174"/>
    <n v="11"/>
    <d v="2023-03-11T00:00:00"/>
    <d v="1899-12-30T00:55:00"/>
    <n v="55"/>
    <n v="0"/>
    <n v="3"/>
    <s v="Australia"/>
    <s v="Not Outlier"/>
    <n v="74"/>
    <m/>
  </r>
  <r>
    <n v="1239298"/>
    <n v="270"/>
    <x v="7"/>
    <d v="2023-09-24T23:41:00"/>
    <s v="App"/>
    <s v="Palle Ibsen"/>
    <n v="1355"/>
    <n v="24"/>
    <d v="2023-09-24T00:00:00"/>
    <d v="1899-12-30T23:41:00"/>
    <n v="41"/>
    <n v="23"/>
    <n v="9"/>
    <s v="Australia"/>
    <s v="Not Outlier"/>
    <n v="74"/>
    <m/>
  </r>
  <r>
    <n v="1383688"/>
    <n v="271"/>
    <x v="1"/>
    <d v="2023-02-14T01:50:00"/>
    <s v="Other"/>
    <s v="Steve Frick"/>
    <n v="240"/>
    <n v="14"/>
    <d v="2023-02-14T00:00:00"/>
    <d v="1899-12-30T01:50:00"/>
    <n v="50"/>
    <n v="1"/>
    <n v="2"/>
    <s v="USA"/>
    <s v="Not Outlier"/>
    <n v="68"/>
    <m/>
  </r>
  <r>
    <n v="765043"/>
    <n v="273"/>
    <x v="1"/>
    <d v="2023-10-23T23:19:00"/>
    <s v="Whatsapp"/>
    <s v="Miguel Barajas"/>
    <n v="7579"/>
    <n v="23"/>
    <d v="2023-10-23T00:00:00"/>
    <d v="1899-12-30T23:19:00"/>
    <n v="19"/>
    <n v="23"/>
    <n v="10"/>
    <s v="USA"/>
    <s v="Not Outlier"/>
    <n v="34"/>
    <m/>
  </r>
  <r>
    <n v="1456673"/>
    <n v="275"/>
    <x v="10"/>
    <d v="2023-07-06T00:10:00"/>
    <s v="Other"/>
    <s v="Mart¡n Sommer"/>
    <n v="4862"/>
    <n v="6"/>
    <d v="2023-07-06T00:00:00"/>
    <d v="1899-12-30T00:10:00"/>
    <n v="10"/>
    <n v="0"/>
    <n v="7"/>
    <s v="Italy"/>
    <s v="Not Outlier"/>
    <n v="42"/>
    <m/>
  </r>
  <r>
    <n v="1646954"/>
    <n v="275"/>
    <x v="10"/>
    <d v="2023-01-23T00:34:00"/>
    <s v="Website"/>
    <s v="Arnold Cruz"/>
    <n v="4944"/>
    <n v="23"/>
    <d v="2023-01-23T00:00:00"/>
    <d v="1899-12-30T00:34:00"/>
    <n v="34"/>
    <n v="0"/>
    <n v="1"/>
    <s v="Italy"/>
    <s v="Not Outlier"/>
    <n v="42"/>
    <m/>
  </r>
  <r>
    <n v="10101"/>
    <n v="276"/>
    <x v="11"/>
    <d v="2023-11-27T22:29:00"/>
    <s v="App"/>
    <s v="Julie King"/>
    <n v="6947"/>
    <n v="27"/>
    <d v="2023-11-27T00:00:00"/>
    <d v="1899-12-30T22:29:00"/>
    <n v="29"/>
    <n v="22"/>
    <n v="11"/>
    <s v="India"/>
    <s v="Not Outlier"/>
    <n v="59"/>
    <m/>
  </r>
  <r>
    <n v="27115"/>
    <n v="276"/>
    <x v="11"/>
    <d v="2023-11-05T01:49:00"/>
    <s v="Website"/>
    <s v="Kyung Tseng"/>
    <n v="9943"/>
    <n v="5"/>
    <d v="2023-11-05T00:00:00"/>
    <d v="1899-12-30T01:49:00"/>
    <n v="49"/>
    <n v="1"/>
    <n v="11"/>
    <s v="India"/>
    <s v="Not Outlier"/>
    <n v="59"/>
    <m/>
  </r>
  <r>
    <n v="495680"/>
    <n v="276"/>
    <x v="11"/>
    <d v="2023-06-26T00:49:00"/>
    <s v="App"/>
    <s v="Eric Natividad"/>
    <n v="2665"/>
    <n v="26"/>
    <d v="2023-06-26T00:00:00"/>
    <d v="1899-12-30T00:49:00"/>
    <n v="49"/>
    <n v="0"/>
    <n v="6"/>
    <s v="India"/>
    <s v="Not Outlier"/>
    <n v="59"/>
    <m/>
  </r>
  <r>
    <n v="1353569"/>
    <n v="276"/>
    <x v="11"/>
    <d v="2023-07-28T01:20:00"/>
    <s v="Whatsapp"/>
    <s v="Sue Frick"/>
    <n v="7760"/>
    <n v="28"/>
    <d v="2023-07-28T00:00:00"/>
    <d v="1899-12-30T01:20:00"/>
    <n v="20"/>
    <n v="1"/>
    <n v="7"/>
    <s v="India"/>
    <s v="Not Outlier"/>
    <n v="59"/>
    <m/>
  </r>
  <r>
    <n v="600527"/>
    <n v="278"/>
    <x v="1"/>
    <d v="2023-08-26T23:16:00"/>
    <s v="Whatsapp"/>
    <s v="Valarie Young"/>
    <n v="8597"/>
    <n v="26"/>
    <d v="2023-08-26T00:00:00"/>
    <d v="1899-12-30T23:16:00"/>
    <n v="16"/>
    <n v="23"/>
    <n v="8"/>
    <s v="USA"/>
    <s v="Not Outlier"/>
    <n v="26"/>
    <m/>
  </r>
  <r>
    <n v="804076"/>
    <n v="279"/>
    <x v="11"/>
    <d v="2023-08-13T00:13:00"/>
    <s v="Other"/>
    <s v="Peter Ferguson"/>
    <n v="4684"/>
    <n v="13"/>
    <d v="2023-08-13T00:00:00"/>
    <d v="1899-12-30T00:13:00"/>
    <n v="13"/>
    <n v="0"/>
    <n v="8"/>
    <s v="India"/>
    <s v="Not Outlier"/>
    <n v="80"/>
    <m/>
  </r>
  <r>
    <n v="152504"/>
    <n v="280"/>
    <x v="1"/>
    <d v="2023-04-20T01:03:00"/>
    <s v="Whatsapp"/>
    <s v="Francisca Cervantes"/>
    <n v="6681"/>
    <n v="20"/>
    <d v="2023-04-20T00:00:00"/>
    <d v="1899-12-30T01:03:00"/>
    <n v="3"/>
    <n v="1"/>
    <n v="4"/>
    <s v="USA"/>
    <s v="Not Outlier"/>
    <n v="51"/>
    <m/>
  </r>
  <r>
    <n v="946964"/>
    <n v="281"/>
    <x v="1"/>
    <d v="2023-02-24T00:44:00"/>
    <s v="Website"/>
    <s v="Jeff Young"/>
    <n v="6535"/>
    <n v="24"/>
    <d v="2023-02-24T00:00:00"/>
    <d v="1899-12-30T00:44:00"/>
    <n v="44"/>
    <n v="0"/>
    <n v="2"/>
    <s v="USA"/>
    <s v="Not Outlier"/>
    <n v="75"/>
    <m/>
  </r>
  <r>
    <n v="1319964"/>
    <n v="281"/>
    <x v="1"/>
    <d v="2023-02-02T23:45:00"/>
    <s v="Website"/>
    <s v="Juri Yoshido"/>
    <n v="2954"/>
    <n v="2"/>
    <d v="2023-02-02T00:00:00"/>
    <d v="1899-12-30T23:45:00"/>
    <n v="45"/>
    <n v="23"/>
    <n v="2"/>
    <s v="USA"/>
    <s v="Not Outlier"/>
    <n v="75"/>
    <m/>
  </r>
  <r>
    <n v="1021024"/>
    <n v="283"/>
    <x v="1"/>
    <d v="2023-07-05T00:29:00"/>
    <s v="Whatsapp"/>
    <s v="Victoria Ashworth"/>
    <n v="2928"/>
    <n v="5"/>
    <d v="2023-07-05T00:00:00"/>
    <d v="1899-12-30T00:29:00"/>
    <n v="29"/>
    <n v="0"/>
    <n v="7"/>
    <s v="USA"/>
    <s v="Not Outlier"/>
    <n v="18"/>
    <m/>
  </r>
  <r>
    <n v="788037"/>
    <n v="284"/>
    <x v="1"/>
    <d v="2023-05-20T00:36:00"/>
    <s v="Whatsapp"/>
    <s v="Jytte Petersen"/>
    <n v="4007"/>
    <n v="20"/>
    <d v="2023-05-20T00:00:00"/>
    <d v="1899-12-30T00:36:00"/>
    <n v="36"/>
    <n v="0"/>
    <n v="5"/>
    <s v="USA"/>
    <s v="Not Outlier"/>
    <n v="82"/>
    <m/>
  </r>
  <r>
    <n v="561976"/>
    <n v="286"/>
    <x v="1"/>
    <d v="2023-04-04T00:15:00"/>
    <s v="Other"/>
    <s v="Steve Frick"/>
    <n v="3146"/>
    <n v="4"/>
    <d v="2023-04-04T00:00:00"/>
    <d v="1899-12-30T00:15:00"/>
    <n v="15"/>
    <n v="0"/>
    <n v="4"/>
    <s v="USA"/>
    <s v="Not Outlier"/>
    <n v="79"/>
    <m/>
  </r>
  <r>
    <n v="879819"/>
    <n v="286"/>
    <x v="1"/>
    <d v="2023-06-08T00:51:00"/>
    <s v="Other"/>
    <s v="Valarie Franco"/>
    <n v="6894"/>
    <n v="8"/>
    <d v="2023-06-08T00:00:00"/>
    <d v="1899-12-30T00:51:00"/>
    <n v="51"/>
    <n v="0"/>
    <n v="6"/>
    <s v="USA"/>
    <s v="Not Outlier"/>
    <n v="79"/>
    <m/>
  </r>
  <r>
    <n v="1432252"/>
    <n v="286"/>
    <x v="1"/>
    <d v="2023-01-04T00:44:00"/>
    <s v="Whatsapp"/>
    <s v="Juri Hirano"/>
    <n v="4443"/>
    <n v="4"/>
    <d v="2023-01-04T00:00:00"/>
    <d v="1899-12-30T00:44:00"/>
    <n v="44"/>
    <n v="0"/>
    <n v="1"/>
    <s v="USA"/>
    <s v="Not Outlier"/>
    <n v="79"/>
    <m/>
  </r>
  <r>
    <n v="1043105"/>
    <n v="288"/>
    <x v="1"/>
    <d v="2023-08-08T22:55:00"/>
    <s v="Other"/>
    <s v="Jonas Bergulfsen"/>
    <n v="9185"/>
    <n v="8"/>
    <d v="2023-08-08T00:00:00"/>
    <d v="1899-12-30T22:55:00"/>
    <n v="55"/>
    <n v="22"/>
    <n v="8"/>
    <s v="USA"/>
    <s v="Not Outlier"/>
    <n v="38"/>
    <m/>
  </r>
  <r>
    <n v="1101025"/>
    <n v="289"/>
    <x v="0"/>
    <d v="2023-05-02T00:30:00"/>
    <s v="App"/>
    <s v="Yoshi Tannamuri"/>
    <n v="5344"/>
    <n v="2"/>
    <d v="2023-05-02T00:00:00"/>
    <d v="1899-12-30T00:30:00"/>
    <n v="30"/>
    <n v="0"/>
    <n v="5"/>
    <s v="France"/>
    <s v="Not Outlier"/>
    <n v="82"/>
    <m/>
  </r>
  <r>
    <n v="390821"/>
    <n v="291"/>
    <x v="11"/>
    <d v="2023-05-10T01:04:00"/>
    <s v="Website"/>
    <s v="Julie Young"/>
    <n v="2140"/>
    <n v="10"/>
    <d v="2023-05-10T00:00:00"/>
    <d v="1899-12-30T01:04:00"/>
    <n v="4"/>
    <n v="1"/>
    <n v="5"/>
    <s v="India"/>
    <s v="Not Outlier"/>
    <n v="44"/>
    <m/>
  </r>
  <r>
    <n v="1133882"/>
    <n v="291"/>
    <x v="11"/>
    <d v="2023-08-07T23:55:00"/>
    <s v="Website"/>
    <s v="Wendy Victorino"/>
    <n v="3789"/>
    <n v="7"/>
    <d v="2023-08-07T00:00:00"/>
    <d v="1899-12-30T23:55:00"/>
    <n v="55"/>
    <n v="23"/>
    <n v="8"/>
    <s v="India"/>
    <s v="Not Outlier"/>
    <n v="44"/>
    <m/>
  </r>
  <r>
    <n v="1638003"/>
    <n v="291"/>
    <x v="11"/>
    <d v="2023-11-30T22:47:00"/>
    <s v="Whatsapp"/>
    <s v="Dean Cassidy"/>
    <n v="4753"/>
    <n v="30"/>
    <d v="2023-11-30T00:00:00"/>
    <d v="1899-12-30T22:47:00"/>
    <n v="47"/>
    <n v="22"/>
    <n v="11"/>
    <s v="India"/>
    <s v="Not Outlier"/>
    <n v="44"/>
    <m/>
  </r>
  <r>
    <n v="1681214"/>
    <n v="291"/>
    <x v="11"/>
    <d v="2023-05-15T01:00:00"/>
    <s v="Website"/>
    <s v="Jan Klaeboe"/>
    <n v="8168"/>
    <n v="15"/>
    <d v="2023-05-15T00:00:00"/>
    <d v="1899-12-30T01:00:00"/>
    <n v="0"/>
    <n v="1"/>
    <n v="5"/>
    <s v="India"/>
    <s v="Not Outlier"/>
    <n v="44"/>
    <m/>
  </r>
  <r>
    <n v="477809"/>
    <n v="292"/>
    <x v="11"/>
    <d v="2023-08-12T23:36:00"/>
    <s v="App"/>
    <s v="Valarie Nelson"/>
    <n v="802"/>
    <n v="12"/>
    <d v="2023-08-12T00:00:00"/>
    <d v="1899-12-30T23:36:00"/>
    <n v="36"/>
    <n v="23"/>
    <n v="8"/>
    <s v="India"/>
    <s v="Not Outlier"/>
    <n v="66"/>
    <m/>
  </r>
  <r>
    <n v="413305"/>
    <n v="294"/>
    <x v="0"/>
    <d v="2023-01-17T00:00:00"/>
    <s v="Other"/>
    <s v="Mart¡n Sommer"/>
    <n v="39"/>
    <n v="17"/>
    <d v="2023-01-17T00:00:00"/>
    <d v="1899-12-30T00:00:00"/>
    <n v="0"/>
    <n v="0"/>
    <n v="1"/>
    <s v="France"/>
    <s v="Not Outlier"/>
    <n v="30"/>
    <m/>
  </r>
  <r>
    <n v="1506385"/>
    <n v="294"/>
    <x v="0"/>
    <d v="2023-12-08T23:15:00"/>
    <s v="Other"/>
    <s v="Valarie Nelson"/>
    <n v="5490"/>
    <n v="8"/>
    <d v="2023-12-08T00:00:00"/>
    <d v="1899-12-30T23:15:00"/>
    <n v="15"/>
    <n v="23"/>
    <n v="12"/>
    <s v="France"/>
    <s v="Not Outlier"/>
    <n v="30"/>
    <m/>
  </r>
  <r>
    <n v="258070"/>
    <n v="295"/>
    <x v="11"/>
    <d v="2023-11-16T23:55:00"/>
    <s v="App"/>
    <s v="Christina Berglund"/>
    <n v="3890"/>
    <n v="16"/>
    <d v="2023-11-16T00:00:00"/>
    <d v="1899-12-30T23:55:00"/>
    <n v="55"/>
    <n v="23"/>
    <n v="11"/>
    <s v="India"/>
    <s v="Not Outlier"/>
    <n v="44"/>
    <m/>
  </r>
  <r>
    <n v="1613483"/>
    <n v="296"/>
    <x v="2"/>
    <d v="2023-10-20T01:05:00"/>
    <s v="Other"/>
    <s v="Valarie Franco"/>
    <n v="2248"/>
    <n v="20"/>
    <d v="2023-10-20T00:00:00"/>
    <d v="1899-12-30T01:05:00"/>
    <n v="5"/>
    <n v="1"/>
    <n v="10"/>
    <s v="Denmark"/>
    <s v="Not Outlier"/>
    <n v="70"/>
    <m/>
  </r>
  <r>
    <n v="850897"/>
    <n v="297"/>
    <x v="11"/>
    <d v="2023-05-10T00:40:00"/>
    <s v="Whatsapp"/>
    <s v="Wendy Victorino"/>
    <n v="975"/>
    <n v="10"/>
    <d v="2023-05-10T00:00:00"/>
    <d v="1899-12-30T00:40:00"/>
    <n v="40"/>
    <n v="0"/>
    <n v="5"/>
    <s v="India"/>
    <s v="Not Outlier"/>
    <n v="25"/>
    <m/>
  </r>
  <r>
    <n v="252920"/>
    <n v="298"/>
    <x v="5"/>
    <d v="2023-07-27T00:48:00"/>
    <s v="Website"/>
    <s v="Jytte Petersen"/>
    <n v="5044"/>
    <n v="27"/>
    <d v="2023-07-27T00:00:00"/>
    <d v="1899-12-30T00:48:00"/>
    <n v="48"/>
    <n v="0"/>
    <n v="7"/>
    <s v="Spain"/>
    <s v="Not Outlier"/>
    <n v="34"/>
    <m/>
  </r>
  <r>
    <n v="1365205"/>
    <n v="298"/>
    <x v="5"/>
    <d v="2023-01-23T22:59:00"/>
    <s v="Website"/>
    <s v="Sue Taylor"/>
    <n v="7140"/>
    <n v="23"/>
    <d v="2023-01-23T00:00:00"/>
    <d v="1899-12-30T22:59:00"/>
    <n v="59"/>
    <n v="22"/>
    <n v="1"/>
    <s v="Spain"/>
    <s v="Not Outlier"/>
    <n v="34"/>
    <m/>
  </r>
  <r>
    <n v="1500639"/>
    <n v="298"/>
    <x v="5"/>
    <d v="2023-06-22T00:55:00"/>
    <s v="Website"/>
    <s v="Kalle Suominen"/>
    <n v="611"/>
    <n v="22"/>
    <d v="2023-06-22T00:00:00"/>
    <d v="1899-12-30T00:55:00"/>
    <n v="55"/>
    <n v="0"/>
    <n v="6"/>
    <s v="Spain"/>
    <s v="Not Outlier"/>
    <n v="34"/>
    <m/>
  </r>
  <r>
    <n v="347767"/>
    <n v="299"/>
    <x v="11"/>
    <d v="2023-09-13T23:41:00"/>
    <s v="App"/>
    <s v="Diego Freyre"/>
    <n v="6931"/>
    <n v="13"/>
    <d v="2023-09-13T00:00:00"/>
    <d v="1899-12-30T23:41:00"/>
    <n v="41"/>
    <n v="23"/>
    <n v="9"/>
    <s v="India"/>
    <s v="Not Outlier"/>
    <n v="58"/>
    <m/>
  </r>
  <r>
    <n v="525500"/>
    <n v="299"/>
    <x v="11"/>
    <d v="2023-07-04T01:12:00"/>
    <s v="Other"/>
    <s v="Mart¡n Sommer"/>
    <n v="9056"/>
    <n v="4"/>
    <d v="2023-07-04T00:00:00"/>
    <d v="1899-12-30T01:12:00"/>
    <n v="12"/>
    <n v="1"/>
    <n v="7"/>
    <s v="India"/>
    <s v="Not Outlier"/>
    <n v="58"/>
    <m/>
  </r>
  <r>
    <n v="506560"/>
    <n v="301"/>
    <x v="11"/>
    <d v="2023-01-26T00:20:00"/>
    <s v="App"/>
    <s v="Anna O'Hara"/>
    <n v="2071"/>
    <n v="26"/>
    <d v="2023-01-26T00:00:00"/>
    <d v="1899-12-30T00:20:00"/>
    <n v="20"/>
    <n v="0"/>
    <n v="1"/>
    <s v="India"/>
    <s v="Not Outlier"/>
    <n v="46"/>
    <m/>
  </r>
  <r>
    <n v="386673"/>
    <n v="302"/>
    <x v="6"/>
    <d v="2023-05-31T01:58:00"/>
    <s v="App"/>
    <s v="Elizabeth Devon"/>
    <n v="1947"/>
    <n v="31"/>
    <d v="2023-05-31T00:00:00"/>
    <d v="1899-12-30T01:58:00"/>
    <n v="58"/>
    <n v="1"/>
    <n v="5"/>
    <s v="Germany"/>
    <s v="Not Outlier"/>
    <n v="29"/>
    <m/>
  </r>
  <r>
    <n v="991744"/>
    <n v="303"/>
    <x v="11"/>
    <d v="2023-10-17T02:29:00"/>
    <s v="Other"/>
    <s v="Tony Calaghan"/>
    <n v="6212"/>
    <n v="17"/>
    <d v="2023-10-17T00:00:00"/>
    <d v="1899-12-30T02:29:00"/>
    <n v="29"/>
    <n v="2"/>
    <n v="10"/>
    <s v="India"/>
    <s v="Not Outlier"/>
    <n v="73"/>
    <m/>
  </r>
  <r>
    <n v="1150741"/>
    <n v="304"/>
    <x v="11"/>
    <d v="2023-03-09T01:26:00"/>
    <s v="Other"/>
    <s v="Valarie Franco"/>
    <n v="9404"/>
    <n v="9"/>
    <d v="2023-03-09T00:00:00"/>
    <d v="1899-12-30T01:26:00"/>
    <n v="26"/>
    <n v="1"/>
    <n v="3"/>
    <s v="India"/>
    <s v="Not Outlier"/>
    <n v="71"/>
    <m/>
  </r>
  <r>
    <n v="1318274"/>
    <n v="304"/>
    <x v="11"/>
    <d v="2023-03-05T23:33:00"/>
    <s v="Website"/>
    <s v="Valarie Nelson"/>
    <n v="2657"/>
    <n v="5"/>
    <d v="2023-03-05T00:00:00"/>
    <d v="1899-12-30T23:33:00"/>
    <n v="33"/>
    <n v="23"/>
    <n v="3"/>
    <s v="India"/>
    <s v="Not Outlier"/>
    <n v="71"/>
    <m/>
  </r>
  <r>
    <n v="33983"/>
    <n v="305"/>
    <x v="7"/>
    <d v="2023-05-17T02:22:00"/>
    <s v="App"/>
    <s v="Julie Brown"/>
    <n v="3894"/>
    <n v="17"/>
    <d v="2023-05-17T00:00:00"/>
    <d v="1899-12-30T02:22:00"/>
    <n v="22"/>
    <n v="2"/>
    <n v="5"/>
    <s v="Australia"/>
    <s v="Not Outlier"/>
    <n v="58"/>
    <m/>
  </r>
  <r>
    <n v="1004136"/>
    <n v="305"/>
    <x v="7"/>
    <d v="2023-04-25T23:44:00"/>
    <s v="Whatsapp"/>
    <s v="Sue Frick"/>
    <n v="4465"/>
    <n v="25"/>
    <d v="2023-04-25T00:00:00"/>
    <d v="1899-12-30T23:44:00"/>
    <n v="44"/>
    <n v="23"/>
    <n v="4"/>
    <s v="Australia"/>
    <s v="Not Outlier"/>
    <n v="58"/>
    <m/>
  </r>
  <r>
    <n v="73057"/>
    <n v="306"/>
    <x v="11"/>
    <d v="2023-11-07T00:55:00"/>
    <s v="App"/>
    <s v="Wing C Tam"/>
    <n v="7936"/>
    <n v="7"/>
    <d v="2023-11-07T00:00:00"/>
    <d v="1899-12-30T00:55:00"/>
    <n v="55"/>
    <n v="0"/>
    <n v="11"/>
    <s v="India"/>
    <s v="Not Outlier"/>
    <n v="20"/>
    <m/>
  </r>
  <r>
    <n v="540823"/>
    <n v="306"/>
    <x v="11"/>
    <d v="2023-11-30T00:22:00"/>
    <s v="App"/>
    <s v="Peter Ferguson"/>
    <n v="3011"/>
    <n v="30"/>
    <d v="2023-11-30T00:00:00"/>
    <d v="1899-12-30T00:22:00"/>
    <n v="22"/>
    <n v="0"/>
    <n v="11"/>
    <s v="India"/>
    <s v="Not Outlier"/>
    <n v="20"/>
    <m/>
  </r>
  <r>
    <n v="978704"/>
    <n v="307"/>
    <x v="0"/>
    <d v="2023-08-18T00:49:00"/>
    <s v="Other"/>
    <s v="Veysel Oeztan"/>
    <n v="5631"/>
    <n v="18"/>
    <d v="2023-08-18T00:00:00"/>
    <d v="1899-12-30T00:49:00"/>
    <n v="49"/>
    <n v="0"/>
    <n v="8"/>
    <s v="France"/>
    <s v="Not Outlier"/>
    <n v="65"/>
    <m/>
  </r>
  <r>
    <n v="1550175"/>
    <n v="308"/>
    <x v="5"/>
    <d v="2023-03-03T23:39:00"/>
    <s v="Website"/>
    <s v="Julie Murphy"/>
    <n v="6486"/>
    <n v="3"/>
    <d v="2023-03-03T00:00:00"/>
    <d v="1899-12-30T23:39:00"/>
    <n v="39"/>
    <n v="23"/>
    <n v="3"/>
    <s v="Spain"/>
    <s v="Not Outlier"/>
    <n v="40"/>
    <m/>
  </r>
  <r>
    <n v="16263"/>
    <n v="311"/>
    <x v="7"/>
    <d v="2023-11-30T22:59:00"/>
    <s v="Website"/>
    <s v="Christina Berglund"/>
    <n v="6673"/>
    <n v="30"/>
    <d v="2023-11-30T00:00:00"/>
    <d v="1899-12-30T22:59:00"/>
    <n v="59"/>
    <n v="22"/>
    <n v="11"/>
    <s v="Australia"/>
    <s v="Not Outlier"/>
    <n v="45"/>
    <m/>
  </r>
  <r>
    <n v="1461908"/>
    <n v="311"/>
    <x v="7"/>
    <d v="2023-07-06T22:57:00"/>
    <s v="Other"/>
    <s v="Wendy Victorino"/>
    <n v="6698"/>
    <n v="6"/>
    <d v="2023-07-06T00:00:00"/>
    <d v="1899-12-30T22:57:00"/>
    <n v="57"/>
    <n v="22"/>
    <n v="7"/>
    <s v="Australia"/>
    <s v="Not Outlier"/>
    <n v="45"/>
    <m/>
  </r>
  <r>
    <n v="846198"/>
    <n v="312"/>
    <x v="10"/>
    <d v="2023-11-05T23:02:00"/>
    <s v="Other"/>
    <s v="Anna O'Hara"/>
    <n v="9762"/>
    <n v="5"/>
    <d v="2023-11-05T00:00:00"/>
    <d v="1899-12-30T23:02:00"/>
    <n v="2"/>
    <n v="23"/>
    <n v="11"/>
    <s v="Italy"/>
    <s v="Not Outlier"/>
    <n v="38"/>
    <m/>
  </r>
  <r>
    <n v="1184082"/>
    <n v="312"/>
    <x v="10"/>
    <d v="2023-02-14T00:57:00"/>
    <s v="Other"/>
    <s v="Jeff Young"/>
    <n v="734"/>
    <n v="14"/>
    <d v="2023-02-14T00:00:00"/>
    <d v="1899-12-30T00:57:00"/>
    <n v="57"/>
    <n v="0"/>
    <n v="2"/>
    <s v="Italy"/>
    <s v="Not Outlier"/>
    <n v="38"/>
    <m/>
  </r>
  <r>
    <n v="1267084"/>
    <n v="312"/>
    <x v="10"/>
    <d v="2023-12-11T23:14:00"/>
    <s v="Other"/>
    <s v="Diego Freyre"/>
    <n v="3305"/>
    <n v="11"/>
    <d v="2023-12-11T00:00:00"/>
    <d v="1899-12-30T23:14:00"/>
    <n v="14"/>
    <n v="23"/>
    <n v="12"/>
    <s v="Italy"/>
    <s v="Not Outlier"/>
    <n v="38"/>
    <m/>
  </r>
  <r>
    <n v="794197"/>
    <n v="313"/>
    <x v="11"/>
    <d v="2023-09-01T23:47:00"/>
    <s v="Other"/>
    <s v="Dan Lewis"/>
    <n v="4130"/>
    <n v="1"/>
    <d v="2023-09-01T00:00:00"/>
    <d v="1899-12-30T23:47:00"/>
    <n v="47"/>
    <n v="23"/>
    <n v="9"/>
    <s v="India"/>
    <s v="Not Outlier"/>
    <n v="61"/>
    <m/>
  </r>
  <r>
    <n v="1013457"/>
    <n v="313"/>
    <x v="11"/>
    <d v="2023-07-17T00:44:00"/>
    <s v="Website"/>
    <s v="Diego Freyre"/>
    <n v="3289"/>
    <n v="17"/>
    <d v="2023-07-17T00:00:00"/>
    <d v="1899-12-30T00:44:00"/>
    <n v="44"/>
    <n v="0"/>
    <n v="7"/>
    <s v="India"/>
    <s v="Not Outlier"/>
    <n v="61"/>
    <m/>
  </r>
  <r>
    <n v="1600216"/>
    <n v="314"/>
    <x v="5"/>
    <d v="2023-11-19T00:15:00"/>
    <s v="App"/>
    <s v="Giovanni Rovelli"/>
    <n v="8607"/>
    <n v="19"/>
    <d v="2023-11-19T00:00:00"/>
    <d v="1899-12-30T00:15:00"/>
    <n v="15"/>
    <n v="0"/>
    <n v="11"/>
    <s v="Spain"/>
    <s v="Not Outlier"/>
    <n v="38"/>
    <m/>
  </r>
  <r>
    <n v="831130"/>
    <n v="315"/>
    <x v="11"/>
    <d v="2023-09-11T00:35:00"/>
    <s v="Website"/>
    <s v="Eric Natividad"/>
    <n v="7205"/>
    <n v="11"/>
    <d v="2023-09-11T00:00:00"/>
    <d v="1899-12-30T00:35:00"/>
    <n v="35"/>
    <n v="0"/>
    <n v="9"/>
    <s v="India"/>
    <s v="Not Outlier"/>
    <n v="85"/>
    <m/>
  </r>
  <r>
    <n v="1656749"/>
    <n v="316"/>
    <x v="11"/>
    <d v="2023-06-06T00:20:00"/>
    <s v="App"/>
    <s v="Matti Karttunen"/>
    <n v="7917"/>
    <n v="6"/>
    <d v="2023-06-06T00:00:00"/>
    <d v="1899-12-30T00:20:00"/>
    <n v="20"/>
    <n v="0"/>
    <n v="6"/>
    <s v="India"/>
    <s v="Not Outlier"/>
    <n v="89"/>
    <m/>
  </r>
  <r>
    <n v="251999"/>
    <n v="317"/>
    <x v="0"/>
    <d v="2023-11-02T00:18:00"/>
    <s v="Other"/>
    <s v="Michael Holz"/>
    <n v="8817"/>
    <n v="2"/>
    <d v="2023-11-02T00:00:00"/>
    <d v="1899-12-30T00:18:00"/>
    <n v="18"/>
    <n v="0"/>
    <n v="11"/>
    <s v="France"/>
    <s v="Not Outlier"/>
    <n v="24"/>
    <m/>
  </r>
  <r>
    <n v="585616"/>
    <n v="318"/>
    <x v="11"/>
    <d v="2023-02-09T00:24:00"/>
    <s v="Other"/>
    <s v="Valarie Thompson"/>
    <n v="7526"/>
    <n v="9"/>
    <d v="2023-02-09T00:00:00"/>
    <d v="1899-12-30T00:24:00"/>
    <n v="24"/>
    <n v="0"/>
    <n v="2"/>
    <s v="India"/>
    <s v="Not Outlier"/>
    <n v="35"/>
    <m/>
  </r>
  <r>
    <n v="1001243"/>
    <n v="318"/>
    <x v="11"/>
    <d v="2023-05-16T01:12:00"/>
    <s v="Whatsapp"/>
    <s v="Violeta Benitez"/>
    <n v="3114"/>
    <n v="16"/>
    <d v="2023-05-16T00:00:00"/>
    <d v="1899-12-30T01:12:00"/>
    <n v="12"/>
    <n v="1"/>
    <n v="5"/>
    <s v="India"/>
    <s v="Not Outlier"/>
    <n v="35"/>
    <m/>
  </r>
  <r>
    <n v="501314"/>
    <n v="319"/>
    <x v="11"/>
    <d v="2023-02-06T22:49:00"/>
    <s v="Website"/>
    <s v="Kwai Yu"/>
    <n v="2512"/>
    <n v="6"/>
    <d v="2023-02-06T00:00:00"/>
    <d v="1899-12-30T22:49:00"/>
    <n v="49"/>
    <n v="22"/>
    <n v="2"/>
    <s v="India"/>
    <s v="Not Outlier"/>
    <n v="39"/>
    <m/>
  </r>
  <r>
    <n v="1240090"/>
    <n v="319"/>
    <x v="11"/>
    <d v="2023-02-11T00:23:00"/>
    <s v="App"/>
    <s v="Valarie Young"/>
    <n v="286"/>
    <n v="11"/>
    <d v="2023-02-11T00:00:00"/>
    <d v="1899-12-30T00:23:00"/>
    <n v="23"/>
    <n v="0"/>
    <n v="2"/>
    <s v="India"/>
    <s v="Not Outlier"/>
    <n v="39"/>
    <m/>
  </r>
  <r>
    <n v="1387867"/>
    <n v="322"/>
    <x v="11"/>
    <d v="2023-05-22T01:12:00"/>
    <s v="Website"/>
    <s v="Kwai Yu"/>
    <n v="7080"/>
    <n v="22"/>
    <d v="2023-05-22T00:00:00"/>
    <d v="1899-12-30T01:12:00"/>
    <n v="12"/>
    <n v="1"/>
    <n v="5"/>
    <s v="India"/>
    <s v="Not Outlier"/>
    <n v="22"/>
    <m/>
  </r>
  <r>
    <n v="334028"/>
    <n v="323"/>
    <x v="0"/>
    <d v="2023-07-07T01:21:00"/>
    <s v="App"/>
    <s v="Rosa Hernandez"/>
    <n v="9365"/>
    <n v="7"/>
    <d v="2023-07-07T00:00:00"/>
    <d v="1899-12-30T01:21:00"/>
    <n v="21"/>
    <n v="1"/>
    <n v="7"/>
    <s v="France"/>
    <s v="Not Outlier"/>
    <n v="49"/>
    <m/>
  </r>
  <r>
    <n v="1179872"/>
    <n v="323"/>
    <x v="0"/>
    <d v="2023-07-27T00:04:00"/>
    <s v="App"/>
    <s v="Diego Freyre"/>
    <n v="6228"/>
    <n v="27"/>
    <d v="2023-07-27T00:00:00"/>
    <d v="1899-12-30T00:04:00"/>
    <n v="4"/>
    <n v="0"/>
    <n v="7"/>
    <s v="France"/>
    <s v="Not Outlier"/>
    <n v="49"/>
    <m/>
  </r>
  <r>
    <n v="535104"/>
    <n v="324"/>
    <x v="7"/>
    <d v="2023-10-30T23:13:00"/>
    <s v="Whatsapp"/>
    <s v="Valarie Young"/>
    <n v="7237"/>
    <n v="30"/>
    <d v="2023-10-30T00:00:00"/>
    <d v="1899-12-30T23:13:00"/>
    <n v="13"/>
    <n v="23"/>
    <n v="10"/>
    <s v="Australia"/>
    <s v="Not Outlier"/>
    <n v="28"/>
    <m/>
  </r>
  <r>
    <n v="1004737"/>
    <n v="324"/>
    <x v="7"/>
    <d v="2023-08-06T02:00:00"/>
    <s v="Other"/>
    <s v="Peter Ferguson"/>
    <n v="9848"/>
    <n v="6"/>
    <d v="2023-08-06T00:00:00"/>
    <d v="1899-12-30T02:00:00"/>
    <n v="0"/>
    <n v="2"/>
    <n v="8"/>
    <s v="Australia"/>
    <s v="Not Outlier"/>
    <n v="28"/>
    <m/>
  </r>
  <r>
    <n v="196148"/>
    <n v="325"/>
    <x v="0"/>
    <d v="2023-01-15T01:09:00"/>
    <s v="Website"/>
    <s v="Marie Bertrand"/>
    <n v="8010"/>
    <n v="15"/>
    <d v="2023-01-15T00:00:00"/>
    <d v="1899-12-30T01:09:00"/>
    <n v="9"/>
    <n v="1"/>
    <n v="1"/>
    <s v="France"/>
    <s v="Not Outlier"/>
    <n v="30"/>
    <m/>
  </r>
  <r>
    <n v="401745"/>
    <n v="327"/>
    <x v="11"/>
    <d v="2023-06-25T22:55:00"/>
    <s v="Whatsapp"/>
    <s v="Francisca Cervantes"/>
    <n v="166"/>
    <n v="25"/>
    <d v="2023-06-25T00:00:00"/>
    <d v="1899-12-30T22:55:00"/>
    <n v="55"/>
    <n v="22"/>
    <n v="6"/>
    <s v="India"/>
    <s v="Not Outlier"/>
    <n v="32"/>
    <m/>
  </r>
  <r>
    <n v="881346"/>
    <n v="327"/>
    <x v="11"/>
    <d v="2023-12-19T23:40:00"/>
    <s v="Other"/>
    <s v="Wendy Victorino"/>
    <n v="8816"/>
    <n v="19"/>
    <d v="2023-12-19T00:00:00"/>
    <d v="1899-12-30T23:40:00"/>
    <n v="40"/>
    <n v="23"/>
    <n v="12"/>
    <s v="India"/>
    <s v="Not Outlier"/>
    <n v="32"/>
    <m/>
  </r>
  <r>
    <n v="1033000"/>
    <n v="327"/>
    <x v="11"/>
    <d v="2023-03-10T23:26:00"/>
    <s v="Whatsapp"/>
    <s v="Valarie Nelson"/>
    <n v="3478"/>
    <n v="10"/>
    <d v="2023-03-10T00:00:00"/>
    <d v="1899-12-30T23:26:00"/>
    <n v="26"/>
    <n v="23"/>
    <n v="3"/>
    <s v="India"/>
    <s v="Not Outlier"/>
    <n v="32"/>
    <m/>
  </r>
  <r>
    <n v="1129422"/>
    <n v="327"/>
    <x v="11"/>
    <d v="2023-10-21T01:26:00"/>
    <s v="Website"/>
    <s v="Julie King"/>
    <n v="1595"/>
    <n v="21"/>
    <d v="2023-10-21T00:00:00"/>
    <d v="1899-12-30T01:26:00"/>
    <n v="26"/>
    <n v="1"/>
    <n v="10"/>
    <s v="India"/>
    <s v="Not Outlier"/>
    <n v="32"/>
    <m/>
  </r>
  <r>
    <n v="1548655"/>
    <n v="327"/>
    <x v="11"/>
    <d v="2023-08-21T00:46:00"/>
    <s v="Website"/>
    <s v="Kyung Yu"/>
    <n v="8582"/>
    <n v="21"/>
    <d v="2023-08-21T00:00:00"/>
    <d v="1899-12-30T00:46:00"/>
    <n v="46"/>
    <n v="0"/>
    <n v="8"/>
    <s v="India"/>
    <s v="Not Outlier"/>
    <n v="32"/>
    <m/>
  </r>
  <r>
    <n v="628945"/>
    <n v="329"/>
    <x v="5"/>
    <d v="2023-06-20T01:20:00"/>
    <s v="Website"/>
    <s v="Francisca Cervantes"/>
    <n v="7750"/>
    <n v="20"/>
    <d v="2023-06-20T00:00:00"/>
    <d v="1899-12-30T01:20:00"/>
    <n v="20"/>
    <n v="1"/>
    <n v="6"/>
    <s v="Spain"/>
    <s v="Not Outlier"/>
    <n v="55"/>
    <m/>
  </r>
  <r>
    <n v="1665250"/>
    <n v="329"/>
    <x v="5"/>
    <d v="2023-05-02T00:32:00"/>
    <s v="Whatsapp"/>
    <s v="Maria Larsson"/>
    <n v="6153"/>
    <n v="2"/>
    <d v="2023-05-02T00:00:00"/>
    <d v="1899-12-30T00:32:00"/>
    <n v="32"/>
    <n v="0"/>
    <n v="5"/>
    <s v="Spain"/>
    <s v="Not Outlier"/>
    <n v="55"/>
    <m/>
  </r>
  <r>
    <n v="607197"/>
    <n v="330"/>
    <x v="11"/>
    <d v="2023-12-18T23:26:00"/>
    <s v="Website"/>
    <s v="Mart¡n Sommer"/>
    <n v="793"/>
    <n v="18"/>
    <d v="2023-12-18T00:00:00"/>
    <d v="1899-12-30T23:26:00"/>
    <n v="26"/>
    <n v="23"/>
    <n v="12"/>
    <s v="India"/>
    <s v="Not Outlier"/>
    <n v="43"/>
    <m/>
  </r>
  <r>
    <n v="627652"/>
    <n v="330"/>
    <x v="11"/>
    <d v="2023-12-25T00:42:00"/>
    <s v="Other"/>
    <s v="Catherine Dewey"/>
    <n v="4651"/>
    <n v="25"/>
    <d v="2023-12-25T00:00:00"/>
    <d v="1899-12-30T00:42:00"/>
    <n v="42"/>
    <n v="0"/>
    <n v="12"/>
    <s v="India"/>
    <s v="Not Outlier"/>
    <n v="43"/>
    <m/>
  </r>
  <r>
    <n v="848551"/>
    <n v="330"/>
    <x v="11"/>
    <d v="2023-01-25T00:12:00"/>
    <s v="Whatsapp"/>
    <s v="Jeff Young"/>
    <n v="6624"/>
    <n v="25"/>
    <d v="2023-01-25T00:00:00"/>
    <d v="1899-12-30T00:12:00"/>
    <n v="12"/>
    <n v="0"/>
    <n v="1"/>
    <s v="India"/>
    <s v="Not Outlier"/>
    <n v="43"/>
    <m/>
  </r>
  <r>
    <n v="281813"/>
    <n v="331"/>
    <x v="3"/>
    <d v="2023-06-21T01:58:00"/>
    <s v="App"/>
    <s v="Valarie Nelson"/>
    <n v="5117"/>
    <n v="21"/>
    <d v="2023-06-21T00:00:00"/>
    <d v="1899-12-30T01:58:00"/>
    <n v="58"/>
    <n v="1"/>
    <n v="6"/>
    <s v="Singapore"/>
    <s v="Not Outlier"/>
    <n v="24"/>
    <m/>
  </r>
  <r>
    <n v="1460179"/>
    <n v="331"/>
    <x v="3"/>
    <d v="2023-07-03T01:12:00"/>
    <s v="App"/>
    <s v="Roland Mendel"/>
    <n v="7781"/>
    <n v="3"/>
    <d v="2023-07-03T00:00:00"/>
    <d v="1899-12-30T01:12:00"/>
    <n v="12"/>
    <n v="1"/>
    <n v="7"/>
    <s v="Singapore"/>
    <s v="Not Outlier"/>
    <n v="24"/>
    <m/>
  </r>
  <r>
    <n v="1355256"/>
    <n v="332"/>
    <x v="11"/>
    <d v="2023-02-20T00:39:00"/>
    <s v="Whatsapp"/>
    <s v="Jan Klaeboe"/>
    <n v="2173"/>
    <n v="20"/>
    <d v="2023-02-20T00:00:00"/>
    <d v="1899-12-30T00:39:00"/>
    <n v="39"/>
    <n v="0"/>
    <n v="2"/>
    <s v="India"/>
    <s v="Not Outlier"/>
    <n v="78"/>
    <m/>
  </r>
  <r>
    <n v="159503"/>
    <n v="333"/>
    <x v="6"/>
    <d v="2023-05-14T00:29:00"/>
    <s v="App"/>
    <s v="Julie Murphy"/>
    <n v="5295"/>
    <n v="14"/>
    <d v="2023-05-14T00:00:00"/>
    <d v="1899-12-30T00:29:00"/>
    <n v="29"/>
    <n v="0"/>
    <n v="5"/>
    <s v="Germany"/>
    <s v="Not Outlier"/>
    <n v="43"/>
    <m/>
  </r>
  <r>
    <n v="383781"/>
    <n v="333"/>
    <x v="6"/>
    <d v="2023-12-14T01:23:00"/>
    <s v="Website"/>
    <s v="Valarie Young"/>
    <n v="75"/>
    <n v="14"/>
    <d v="2023-12-14T00:00:00"/>
    <d v="1899-12-30T01:23:00"/>
    <n v="23"/>
    <n v="1"/>
    <n v="12"/>
    <s v="Germany"/>
    <s v="Not Outlier"/>
    <n v="43"/>
    <m/>
  </r>
  <r>
    <n v="1524999"/>
    <n v="333"/>
    <x v="6"/>
    <d v="2023-01-17T23:25:00"/>
    <s v="Other"/>
    <s v="Valarie Franco"/>
    <n v="1766"/>
    <n v="17"/>
    <d v="2023-01-17T00:00:00"/>
    <d v="1899-12-30T23:25:00"/>
    <n v="25"/>
    <n v="23"/>
    <n v="1"/>
    <s v="Germany"/>
    <s v="Not Outlier"/>
    <n v="43"/>
    <m/>
  </r>
  <r>
    <n v="214073"/>
    <n v="336"/>
    <x v="5"/>
    <d v="2023-01-16T01:37:00"/>
    <s v="Whatsapp"/>
    <s v="Miguel Barajas"/>
    <n v="730"/>
    <n v="16"/>
    <d v="2023-01-16T00:00:00"/>
    <d v="1899-12-30T01:37:00"/>
    <n v="37"/>
    <n v="1"/>
    <n v="1"/>
    <s v="Spain"/>
    <s v="Not Outlier"/>
    <n v="26"/>
    <m/>
  </r>
  <r>
    <n v="389519"/>
    <n v="336"/>
    <x v="5"/>
    <d v="2023-11-19T01:52:00"/>
    <s v="App"/>
    <s v="Jan Klaeboe"/>
    <n v="5243"/>
    <n v="19"/>
    <d v="2023-11-19T00:00:00"/>
    <d v="1899-12-30T01:52:00"/>
    <n v="52"/>
    <n v="1"/>
    <n v="11"/>
    <s v="Spain"/>
    <s v="Not Outlier"/>
    <n v="26"/>
    <m/>
  </r>
  <r>
    <n v="959447"/>
    <n v="336"/>
    <x v="5"/>
    <d v="2023-04-10T01:31:00"/>
    <s v="Whatsapp"/>
    <s v="Kalle Suominen"/>
    <n v="7839"/>
    <n v="10"/>
    <d v="2023-04-10T00:00:00"/>
    <d v="1899-12-30T01:31:00"/>
    <n v="31"/>
    <n v="1"/>
    <n v="4"/>
    <s v="Spain"/>
    <s v="Not Outlier"/>
    <n v="26"/>
    <m/>
  </r>
  <r>
    <n v="1289588"/>
    <n v="336"/>
    <x v="5"/>
    <d v="2023-09-05T23:54:00"/>
    <s v="Whatsapp"/>
    <s v="Valarie Nelson"/>
    <n v="4944"/>
    <n v="5"/>
    <d v="2023-09-05T00:00:00"/>
    <d v="1899-12-30T23:54:00"/>
    <n v="54"/>
    <n v="23"/>
    <n v="9"/>
    <s v="Spain"/>
    <s v="Not Outlier"/>
    <n v="26"/>
    <m/>
  </r>
  <r>
    <n v="1088292"/>
    <n v="337"/>
    <x v="3"/>
    <d v="2023-01-18T00:20:00"/>
    <s v="Whatsapp"/>
    <s v="Eric Natividad"/>
    <n v="3551"/>
    <n v="18"/>
    <d v="2023-01-18T00:00:00"/>
    <d v="1899-12-30T00:20:00"/>
    <n v="20"/>
    <n v="0"/>
    <n v="1"/>
    <s v="Singapore"/>
    <s v="Not Outlier"/>
    <n v="58"/>
    <m/>
  </r>
  <r>
    <n v="1166715"/>
    <n v="337"/>
    <x v="3"/>
    <d v="2023-05-10T00:15:00"/>
    <s v="Website"/>
    <s v="Valarie Thompson"/>
    <n v="8874"/>
    <n v="10"/>
    <d v="2023-05-10T00:00:00"/>
    <d v="1899-12-30T00:15:00"/>
    <n v="15"/>
    <n v="0"/>
    <n v="5"/>
    <s v="Singapore"/>
    <s v="Not Outlier"/>
    <n v="58"/>
    <m/>
  </r>
  <r>
    <n v="1280199"/>
    <n v="337"/>
    <x v="3"/>
    <d v="2023-10-24T00:37:00"/>
    <s v="Other"/>
    <s v="Akiko Shimamura"/>
    <n v="622"/>
    <n v="24"/>
    <d v="2023-10-24T00:00:00"/>
    <d v="1899-12-30T00:37:00"/>
    <n v="37"/>
    <n v="0"/>
    <n v="10"/>
    <s v="Singapore"/>
    <s v="Not Outlier"/>
    <n v="58"/>
    <m/>
  </r>
  <r>
    <n v="846919"/>
    <n v="338"/>
    <x v="11"/>
    <d v="2023-08-20T02:07:00"/>
    <s v="Website"/>
    <s v="Valarie Nelson"/>
    <n v="2100"/>
    <n v="20"/>
    <d v="2023-08-20T00:00:00"/>
    <d v="1899-12-30T02:07:00"/>
    <n v="7"/>
    <n v="2"/>
    <n v="8"/>
    <s v="India"/>
    <s v="Not Outlier"/>
    <n v="51"/>
    <m/>
  </r>
  <r>
    <n v="1472426"/>
    <n v="338"/>
    <x v="11"/>
    <d v="2023-09-16T23:57:00"/>
    <s v="Other"/>
    <s v="Janine Labrune"/>
    <n v="2068"/>
    <n v="16"/>
    <d v="2023-09-16T00:00:00"/>
    <d v="1899-12-30T23:57:00"/>
    <n v="57"/>
    <n v="23"/>
    <n v="9"/>
    <s v="India"/>
    <s v="Not Outlier"/>
    <n v="51"/>
    <m/>
  </r>
  <r>
    <n v="962712"/>
    <n v="340"/>
    <x v="0"/>
    <d v="2023-03-08T00:19:00"/>
    <s v="Website"/>
    <s v="Dean Cassidy"/>
    <n v="1633"/>
    <n v="8"/>
    <d v="2023-03-08T00:00:00"/>
    <d v="1899-12-30T00:19:00"/>
    <n v="19"/>
    <n v="0"/>
    <n v="3"/>
    <s v="France"/>
    <s v="Not Outlier"/>
    <n v="68"/>
    <m/>
  </r>
  <r>
    <n v="1448149"/>
    <n v="340"/>
    <x v="0"/>
    <d v="2023-05-12T23:47:00"/>
    <s v="Whatsapp"/>
    <s v="Dominique Perrier"/>
    <n v="8948"/>
    <n v="12"/>
    <d v="2023-05-12T00:00:00"/>
    <d v="1899-12-30T23:47:00"/>
    <n v="47"/>
    <n v="23"/>
    <n v="5"/>
    <s v="France"/>
    <s v="Not Outlier"/>
    <n v="68"/>
    <m/>
  </r>
  <r>
    <n v="1479812"/>
    <n v="340"/>
    <x v="0"/>
    <d v="2023-06-13T00:53:00"/>
    <s v="Whatsapp"/>
    <s v="Dean Cassidy"/>
    <n v="7134"/>
    <n v="13"/>
    <d v="2023-06-13T00:00:00"/>
    <d v="1899-12-30T00:53:00"/>
    <n v="53"/>
    <n v="0"/>
    <n v="6"/>
    <s v="France"/>
    <s v="Not Outlier"/>
    <n v="68"/>
    <m/>
  </r>
  <r>
    <n v="66951"/>
    <n v="342"/>
    <x v="11"/>
    <d v="2023-07-27T00:04:00"/>
    <s v="Whatsapp"/>
    <s v="Juri Hirano"/>
    <n v="7338"/>
    <n v="27"/>
    <d v="2023-07-27T00:00:00"/>
    <d v="1899-12-30T00:04:00"/>
    <n v="4"/>
    <n v="0"/>
    <n v="7"/>
    <s v="India"/>
    <s v="Not Outlier"/>
    <n v="65"/>
    <m/>
  </r>
  <r>
    <n v="558573"/>
    <n v="342"/>
    <x v="11"/>
    <d v="2023-09-23T00:35:00"/>
    <s v="Other"/>
    <s v="Julie Murphy"/>
    <n v="2278"/>
    <n v="23"/>
    <d v="2023-09-23T00:00:00"/>
    <d v="1899-12-30T00:35:00"/>
    <n v="35"/>
    <n v="0"/>
    <n v="9"/>
    <s v="India"/>
    <s v="Not Outlier"/>
    <n v="65"/>
    <m/>
  </r>
  <r>
    <n v="671598"/>
    <n v="342"/>
    <x v="9"/>
    <d v="2023-02-12T00:39:00"/>
    <s v="Website"/>
    <s v="Valarie Nelson"/>
    <n v="8711"/>
    <n v="12"/>
    <d v="2023-02-12T00:00:00"/>
    <d v="1899-12-30T00:39:00"/>
    <n v="39"/>
    <n v="0"/>
    <n v="2"/>
    <s v="India"/>
    <s v="Not Outlier"/>
    <n v="65"/>
    <m/>
  </r>
  <r>
    <n v="312250"/>
    <n v="343"/>
    <x v="11"/>
    <d v="2023-11-18T00:28:00"/>
    <s v="Website"/>
    <s v="Maria Larsson"/>
    <n v="8056"/>
    <n v="18"/>
    <d v="2023-11-18T00:00:00"/>
    <d v="1899-12-30T00:28:00"/>
    <n v="28"/>
    <n v="0"/>
    <n v="11"/>
    <s v="India"/>
    <s v="Not Outlier"/>
    <n v="88"/>
    <m/>
  </r>
  <r>
    <n v="554150"/>
    <n v="343"/>
    <x v="11"/>
    <d v="2023-05-05T00:03:00"/>
    <s v="Website"/>
    <s v="Julie Brown"/>
    <n v="1090"/>
    <n v="5"/>
    <d v="2023-05-05T00:00:00"/>
    <d v="1899-12-30T00:03:00"/>
    <n v="3"/>
    <n v="0"/>
    <n v="5"/>
    <s v="India"/>
    <s v="Not Outlier"/>
    <n v="88"/>
    <m/>
  </r>
  <r>
    <n v="1202392"/>
    <n v="344"/>
    <x v="8"/>
    <d v="2023-10-31T00:04:00"/>
    <s v="Website"/>
    <s v="Veysel Oeztan"/>
    <n v="8051"/>
    <n v="31"/>
    <d v="2023-10-31T00:00:00"/>
    <d v="1899-12-30T00:04:00"/>
    <n v="4"/>
    <n v="0"/>
    <n v="10"/>
    <s v="Finland"/>
    <s v="Not Outlier"/>
    <n v="84"/>
    <m/>
  </r>
  <r>
    <n v="1308737"/>
    <n v="344"/>
    <x v="8"/>
    <d v="2023-08-01T00:56:00"/>
    <s v="Whatsapp"/>
    <s v="Wing C Tam"/>
    <n v="144"/>
    <n v="1"/>
    <d v="2023-08-01T00:00:00"/>
    <d v="1899-12-30T00:56:00"/>
    <n v="56"/>
    <n v="0"/>
    <n v="8"/>
    <s v="Finland"/>
    <s v="Not Outlier"/>
    <n v="84"/>
    <m/>
  </r>
  <r>
    <n v="1395655"/>
    <n v="345"/>
    <x v="11"/>
    <d v="2023-08-12T00:41:00"/>
    <s v="Website"/>
    <s v="Diego Freyre"/>
    <n v="8180"/>
    <n v="12"/>
    <d v="2023-08-12T00:00:00"/>
    <d v="1899-12-30T00:41:00"/>
    <n v="41"/>
    <n v="0"/>
    <n v="8"/>
    <s v="India"/>
    <s v="Not Outlier"/>
    <n v="31"/>
    <m/>
  </r>
  <r>
    <n v="895436"/>
    <n v="346"/>
    <x v="5"/>
    <d v="2023-09-08T00:38:00"/>
    <s v="Other"/>
    <s v="Tony Calaghan"/>
    <n v="6750"/>
    <n v="8"/>
    <d v="2023-09-08T00:00:00"/>
    <d v="1899-12-30T00:38:00"/>
    <n v="38"/>
    <n v="0"/>
    <n v="9"/>
    <s v="Spain"/>
    <s v="Not Outlier"/>
    <n v="27"/>
    <m/>
  </r>
  <r>
    <n v="197854"/>
    <n v="347"/>
    <x v="2"/>
    <d v="2023-08-31T00:56:00"/>
    <s v="App"/>
    <s v="Diego Freyre"/>
    <n v="1674"/>
    <n v="31"/>
    <d v="2023-08-31T00:00:00"/>
    <d v="1899-12-30T00:56:00"/>
    <n v="56"/>
    <n v="0"/>
    <n v="8"/>
    <s v="Denmark"/>
    <s v="Not Outlier"/>
    <n v="59"/>
    <m/>
  </r>
  <r>
    <n v="1102910"/>
    <n v="347"/>
    <x v="2"/>
    <d v="2023-11-02T23:43:00"/>
    <s v="Other"/>
    <s v="Diego Freyre"/>
    <n v="5043"/>
    <n v="2"/>
    <d v="2023-11-02T00:00:00"/>
    <d v="1899-12-30T23:43:00"/>
    <n v="43"/>
    <n v="23"/>
    <n v="11"/>
    <s v="Denmark"/>
    <s v="Not Outlier"/>
    <n v="59"/>
    <m/>
  </r>
  <r>
    <n v="1521957"/>
    <n v="347"/>
    <x v="2"/>
    <d v="2023-11-06T23:18:00"/>
    <s v="Other"/>
    <s v="Maurizio Moroni"/>
    <n v="2198"/>
    <n v="6"/>
    <d v="2023-11-06T00:00:00"/>
    <d v="1899-12-30T23:18:00"/>
    <n v="18"/>
    <n v="23"/>
    <n v="11"/>
    <s v="Denmark"/>
    <s v="Not Outlier"/>
    <n v="59"/>
    <m/>
  </r>
  <r>
    <n v="1562703"/>
    <n v="347"/>
    <x v="2"/>
    <d v="2023-09-14T00:25:00"/>
    <s v="Whatsapp"/>
    <s v="Janine Labrune"/>
    <n v="1845"/>
    <n v="14"/>
    <d v="2023-09-14T00:00:00"/>
    <d v="1899-12-30T00:25:00"/>
    <n v="25"/>
    <n v="0"/>
    <n v="9"/>
    <s v="Denmark"/>
    <s v="Not Outlier"/>
    <n v="59"/>
    <m/>
  </r>
  <r>
    <n v="1490112"/>
    <n v="348"/>
    <x v="0"/>
    <d v="2023-08-26T01:03:00"/>
    <s v="Other"/>
    <s v="Michael Frick"/>
    <n v="7429"/>
    <n v="26"/>
    <d v="2023-08-26T00:00:00"/>
    <d v="1899-12-30T01:03:00"/>
    <n v="3"/>
    <n v="1"/>
    <n v="8"/>
    <s v="France"/>
    <s v="Not Outlier"/>
    <n v="61"/>
    <m/>
  </r>
  <r>
    <n v="912904"/>
    <n v="349"/>
    <x v="2"/>
    <d v="2023-12-06T23:51:00"/>
    <s v="Other"/>
    <s v="Jean Fresnisre"/>
    <n v="2520"/>
    <n v="6"/>
    <d v="2023-12-06T00:00:00"/>
    <d v="1899-12-30T23:51:00"/>
    <n v="51"/>
    <n v="23"/>
    <n v="12"/>
    <s v="Denmark"/>
    <s v="Not Outlier"/>
    <n v="55"/>
    <m/>
  </r>
  <r>
    <n v="929955"/>
    <n v="349"/>
    <x v="2"/>
    <d v="2023-01-21T23:42:00"/>
    <s v="Website"/>
    <s v="Valarie Nelson"/>
    <n v="3242"/>
    <n v="21"/>
    <d v="2023-01-21T00:00:00"/>
    <d v="1899-12-30T23:42:00"/>
    <n v="42"/>
    <n v="23"/>
    <n v="1"/>
    <s v="Denmark"/>
    <s v="Not Outlier"/>
    <n v="55"/>
    <m/>
  </r>
  <r>
    <n v="414191"/>
    <n v="350"/>
    <x v="6"/>
    <d v="2023-01-10T23:00:00"/>
    <s v="Other"/>
    <s v="Paolo Accorti"/>
    <n v="6814"/>
    <n v="10"/>
    <d v="2023-01-10T00:00:00"/>
    <d v="1899-12-30T23:00:00"/>
    <n v="0"/>
    <n v="23"/>
    <n v="1"/>
    <s v="Germany"/>
    <s v="Not Outlier"/>
    <n v="39"/>
    <m/>
  </r>
  <r>
    <n v="1669358"/>
    <n v="351"/>
    <x v="7"/>
    <d v="2023-02-05T01:52:00"/>
    <s v="Website"/>
    <s v="Janine Labrune"/>
    <n v="462"/>
    <n v="5"/>
    <d v="2023-02-05T00:00:00"/>
    <d v="1899-12-30T01:52:00"/>
    <n v="52"/>
    <n v="1"/>
    <n v="2"/>
    <s v="Australia"/>
    <s v="Not Outlier"/>
    <n v="87"/>
    <m/>
  </r>
  <r>
    <n v="60781"/>
    <n v="353"/>
    <x v="0"/>
    <d v="2023-10-26T01:40:00"/>
    <s v="App"/>
    <s v="Janine Labrune"/>
    <n v="936"/>
    <n v="26"/>
    <d v="2023-10-26T00:00:00"/>
    <d v="1899-12-30T01:40:00"/>
    <n v="40"/>
    <n v="1"/>
    <n v="10"/>
    <s v="France"/>
    <s v="Not Outlier"/>
    <n v="66"/>
    <m/>
  </r>
  <r>
    <n v="1237541"/>
    <n v="354"/>
    <x v="11"/>
    <d v="2023-10-03T23:58:00"/>
    <s v="Website"/>
    <s v="Sue King"/>
    <n v="301"/>
    <n v="3"/>
    <d v="2023-10-03T00:00:00"/>
    <d v="1899-12-30T23:58:00"/>
    <n v="58"/>
    <n v="23"/>
    <n v="10"/>
    <s v="India"/>
    <s v="Not Outlier"/>
    <n v="29"/>
    <m/>
  </r>
  <r>
    <n v="1288732"/>
    <n v="354"/>
    <x v="11"/>
    <d v="2023-02-08T23:14:00"/>
    <s v="Whatsapp"/>
    <s v="Sue King"/>
    <n v="1265"/>
    <n v="8"/>
    <d v="2023-02-08T00:00:00"/>
    <d v="1899-12-30T23:14:00"/>
    <n v="14"/>
    <n v="23"/>
    <n v="2"/>
    <s v="India"/>
    <s v="Not Outlier"/>
    <n v="29"/>
    <m/>
  </r>
  <r>
    <n v="1228500"/>
    <n v="355"/>
    <x v="0"/>
    <d v="2023-03-18T22:32:00"/>
    <s v="Whatsapp"/>
    <s v="Valarie Thompson"/>
    <n v="8156"/>
    <n v="18"/>
    <d v="2023-03-18T00:00:00"/>
    <d v="1899-12-30T22:32:00"/>
    <n v="32"/>
    <n v="22"/>
    <n v="3"/>
    <s v="France"/>
    <s v="Not Outlier"/>
    <n v="49"/>
    <m/>
  </r>
  <r>
    <n v="671412"/>
    <n v="356"/>
    <x v="11"/>
    <d v="2023-10-16T00:11:00"/>
    <s v="Whatsapp"/>
    <s v="Diego Freyre"/>
    <n v="1921"/>
    <n v="16"/>
    <d v="2023-10-16T00:00:00"/>
    <d v="1899-12-30T00:11:00"/>
    <n v="11"/>
    <n v="0"/>
    <n v="10"/>
    <s v="India"/>
    <s v="Not Outlier"/>
    <n v="41"/>
    <m/>
  </r>
  <r>
    <n v="574845"/>
    <n v="357"/>
    <x v="4"/>
    <d v="2023-12-06T23:40:00"/>
    <s v="Other"/>
    <s v="Julie Young"/>
    <n v="1101"/>
    <n v="6"/>
    <d v="2023-12-06T00:00:00"/>
    <d v="1899-12-30T23:40:00"/>
    <n v="40"/>
    <n v="23"/>
    <n v="12"/>
    <s v="Norway"/>
    <s v="Not Outlier"/>
    <n v="70"/>
    <m/>
  </r>
  <r>
    <n v="976870"/>
    <n v="357"/>
    <x v="4"/>
    <d v="2023-06-28T00:11:00"/>
    <s v="App"/>
    <s v="Julie Brown"/>
    <n v="1226"/>
    <n v="28"/>
    <d v="2023-06-28T00:00:00"/>
    <d v="1899-12-30T00:11:00"/>
    <n v="11"/>
    <n v="0"/>
    <n v="6"/>
    <s v="Norway"/>
    <s v="Not Outlier"/>
    <n v="70"/>
    <m/>
  </r>
  <r>
    <n v="202334"/>
    <n v="358"/>
    <x v="5"/>
    <d v="2023-09-02T00:55:00"/>
    <s v="Other"/>
    <s v="Allen Nelson"/>
    <n v="4560"/>
    <n v="2"/>
    <d v="2023-09-02T00:00:00"/>
    <d v="1899-12-30T00:55:00"/>
    <n v="55"/>
    <n v="0"/>
    <n v="9"/>
    <s v="Spain"/>
    <s v="Not Outlier"/>
    <n v="50"/>
    <m/>
  </r>
  <r>
    <n v="393917"/>
    <n v="359"/>
    <x v="0"/>
    <d v="2023-06-28T00:50:00"/>
    <s v="App"/>
    <s v="Georg Pipps"/>
    <n v="2533"/>
    <n v="28"/>
    <d v="2023-06-28T00:00:00"/>
    <d v="1899-12-30T00:50:00"/>
    <n v="50"/>
    <n v="0"/>
    <n v="6"/>
    <s v="France"/>
    <s v="Not Outlier"/>
    <n v="37"/>
    <m/>
  </r>
  <r>
    <n v="447917"/>
    <n v="359"/>
    <x v="0"/>
    <d v="2023-03-18T23:46:00"/>
    <s v="Website"/>
    <s v="Jeff Young"/>
    <n v="9321"/>
    <n v="18"/>
    <d v="2023-03-18T00:00:00"/>
    <d v="1899-12-30T23:46:00"/>
    <n v="46"/>
    <n v="23"/>
    <n v="3"/>
    <s v="France"/>
    <s v="Not Outlier"/>
    <n v="37"/>
    <m/>
  </r>
  <r>
    <n v="591821"/>
    <n v="359"/>
    <x v="0"/>
    <d v="2023-03-31T00:28:00"/>
    <s v="App"/>
    <s v="Christina Berglund"/>
    <n v="8262"/>
    <n v="31"/>
    <d v="2023-03-31T00:00:00"/>
    <d v="1899-12-30T00:28:00"/>
    <n v="28"/>
    <n v="0"/>
    <n v="3"/>
    <s v="France"/>
    <s v="Not Outlier"/>
    <n v="37"/>
    <m/>
  </r>
  <r>
    <n v="867276"/>
    <n v="360"/>
    <x v="11"/>
    <d v="2023-01-12T01:03:00"/>
    <s v="App"/>
    <s v="Jean Fresnisre"/>
    <n v="6820"/>
    <n v="12"/>
    <d v="2023-01-12T00:00:00"/>
    <d v="1899-12-30T01:03:00"/>
    <n v="3"/>
    <n v="1"/>
    <n v="1"/>
    <s v="India"/>
    <s v="Not Outlier"/>
    <n v="32"/>
    <m/>
  </r>
  <r>
    <n v="1675528"/>
    <n v="360"/>
    <x v="11"/>
    <d v="2023-07-30T00:12:00"/>
    <s v="Whatsapp"/>
    <s v="Wing C Tam"/>
    <n v="3204"/>
    <n v="30"/>
    <d v="2023-07-30T00:00:00"/>
    <d v="1899-12-30T00:12:00"/>
    <n v="12"/>
    <n v="0"/>
    <n v="7"/>
    <s v="India"/>
    <s v="Not Outlier"/>
    <n v="32"/>
    <m/>
  </r>
  <r>
    <n v="682438"/>
    <n v="361"/>
    <x v="10"/>
    <d v="2023-12-11T01:01:00"/>
    <s v="Whatsapp"/>
    <s v="Ann Brown"/>
    <n v="1181"/>
    <n v="11"/>
    <d v="2023-12-11T00:00:00"/>
    <d v="1899-12-30T01:01:00"/>
    <n v="1"/>
    <n v="1"/>
    <n v="12"/>
    <s v="Italy"/>
    <s v="Not Outlier"/>
    <n v="87"/>
    <m/>
  </r>
  <r>
    <n v="968680"/>
    <n v="362"/>
    <x v="11"/>
    <d v="2023-04-04T22:53:00"/>
    <s v="Other"/>
    <s v="Marie Bertrand"/>
    <n v="4761"/>
    <n v="4"/>
    <d v="2023-04-04T00:00:00"/>
    <d v="1899-12-30T22:53:00"/>
    <n v="53"/>
    <n v="22"/>
    <n v="4"/>
    <s v="India"/>
    <s v="Not Outlier"/>
    <n v="68"/>
    <m/>
  </r>
  <r>
    <n v="1130287"/>
    <n v="362"/>
    <x v="11"/>
    <d v="2023-08-30T00:53:00"/>
    <s v="Website"/>
    <s v="Diego Freyre"/>
    <n v="7662"/>
    <n v="30"/>
    <d v="2023-08-30T00:00:00"/>
    <d v="1899-12-30T00:53:00"/>
    <n v="53"/>
    <n v="0"/>
    <n v="8"/>
    <s v="India"/>
    <s v="Not Outlier"/>
    <n v="68"/>
    <m/>
  </r>
  <r>
    <n v="1629885"/>
    <n v="366"/>
    <x v="11"/>
    <d v="2023-08-31T23:57:00"/>
    <s v="Other"/>
    <s v="Diego Freyre"/>
    <n v="6675"/>
    <n v="31"/>
    <d v="2023-08-31T00:00:00"/>
    <d v="1899-12-30T23:57:00"/>
    <n v="57"/>
    <n v="23"/>
    <n v="8"/>
    <s v="India"/>
    <s v="Not Outlier"/>
    <n v="79"/>
    <m/>
  </r>
  <r>
    <n v="1400596"/>
    <n v="367"/>
    <x v="11"/>
    <d v="2023-08-21T23:08:00"/>
    <s v="Whatsapp"/>
    <s v="Sue Taylor"/>
    <n v="680"/>
    <n v="21"/>
    <d v="2023-08-21T00:00:00"/>
    <d v="1899-12-30T23:08:00"/>
    <n v="8"/>
    <n v="23"/>
    <n v="8"/>
    <s v="India"/>
    <s v="Not Outlier"/>
    <n v="23"/>
    <m/>
  </r>
  <r>
    <n v="1438926"/>
    <n v="367"/>
    <x v="11"/>
    <d v="2023-04-26T22:39:00"/>
    <s v="App"/>
    <s v="Paul Henriot"/>
    <n v="3956"/>
    <n v="26"/>
    <d v="2023-04-26T00:00:00"/>
    <d v="1899-12-30T22:39:00"/>
    <n v="39"/>
    <n v="22"/>
    <n v="4"/>
    <s v="India"/>
    <s v="Not Outlier"/>
    <n v="23"/>
    <m/>
  </r>
  <r>
    <n v="1642131"/>
    <n v="368"/>
    <x v="8"/>
    <d v="2023-07-16T00:20:00"/>
    <s v="Other"/>
    <s v="Jonas Bergulfsen"/>
    <n v="419"/>
    <n v="16"/>
    <d v="2023-07-16T00:00:00"/>
    <d v="1899-12-30T00:20:00"/>
    <n v="20"/>
    <n v="0"/>
    <n v="7"/>
    <s v="Finland"/>
    <s v="Not Outlier"/>
    <n v="58"/>
    <m/>
  </r>
  <r>
    <n v="906886"/>
    <n v="373"/>
    <x v="11"/>
    <d v="2023-03-09T00:47:00"/>
    <s v="Other"/>
    <s v="Daniel Tonini"/>
    <n v="7915"/>
    <n v="9"/>
    <d v="2023-03-09T00:00:00"/>
    <d v="1899-12-30T00:47:00"/>
    <n v="47"/>
    <n v="0"/>
    <n v="3"/>
    <s v="India"/>
    <s v="Not Outlier"/>
    <n v="89"/>
    <m/>
  </r>
  <r>
    <n v="452684"/>
    <n v="374"/>
    <x v="2"/>
    <d v="2023-08-08T01:58:00"/>
    <s v="Website"/>
    <s v="Henriette Pfalzheim"/>
    <n v="9309"/>
    <n v="8"/>
    <d v="2023-08-08T00:00:00"/>
    <d v="1899-12-30T01:58:00"/>
    <n v="58"/>
    <n v="1"/>
    <n v="8"/>
    <s v="Denmark"/>
    <s v="Not Outlier"/>
    <n v="71"/>
    <m/>
  </r>
  <r>
    <n v="1370327"/>
    <n v="374"/>
    <x v="2"/>
    <d v="2023-12-18T01:13:00"/>
    <s v="Website"/>
    <s v="Paolo Accorti"/>
    <n v="9133"/>
    <n v="18"/>
    <d v="2023-12-18T00:00:00"/>
    <d v="1899-12-30T01:13:00"/>
    <n v="13"/>
    <n v="1"/>
    <n v="12"/>
    <s v="Denmark"/>
    <s v="Not Outlier"/>
    <n v="71"/>
    <m/>
  </r>
  <r>
    <n v="552382"/>
    <n v="375"/>
    <x v="7"/>
    <d v="2023-05-02T00:29:00"/>
    <s v="Website"/>
    <s v="Peter Ferguson"/>
    <n v="626"/>
    <n v="2"/>
    <d v="2023-05-02T00:00:00"/>
    <d v="1899-12-30T00:29:00"/>
    <n v="29"/>
    <n v="0"/>
    <n v="5"/>
    <s v="Australia"/>
    <s v="Not Outlier"/>
    <n v="45"/>
    <m/>
  </r>
  <r>
    <n v="718344"/>
    <n v="375"/>
    <x v="7"/>
    <d v="2023-03-30T23:21:00"/>
    <s v="Whatsapp"/>
    <s v="Palle Ibsen"/>
    <n v="1580"/>
    <n v="30"/>
    <d v="2023-03-30T00:00:00"/>
    <d v="1899-12-30T23:21:00"/>
    <n v="21"/>
    <n v="23"/>
    <n v="3"/>
    <s v="Australia"/>
    <s v="Not Outlier"/>
    <n v="45"/>
    <m/>
  </r>
  <r>
    <n v="1513475"/>
    <n v="375"/>
    <x v="7"/>
    <d v="2023-06-02T00:50:00"/>
    <s v="App"/>
    <s v="Diego Freyre"/>
    <n v="7352"/>
    <n v="2"/>
    <d v="2023-06-02T00:00:00"/>
    <d v="1899-12-30T00:50:00"/>
    <n v="50"/>
    <n v="0"/>
    <n v="6"/>
    <s v="Australia"/>
    <s v="Not Outlier"/>
    <n v="45"/>
    <m/>
  </r>
  <r>
    <n v="401887"/>
    <n v="376"/>
    <x v="11"/>
    <d v="2023-02-03T01:12:00"/>
    <s v="Whatsapp"/>
    <s v="Jytte Petersen"/>
    <n v="9941"/>
    <n v="3"/>
    <d v="2023-02-03T00:00:00"/>
    <d v="1899-12-30T01:12:00"/>
    <n v="12"/>
    <n v="1"/>
    <n v="2"/>
    <s v="India"/>
    <s v="Not Outlier"/>
    <n v="89"/>
    <m/>
  </r>
  <r>
    <n v="1469052"/>
    <n v="376"/>
    <x v="11"/>
    <d v="2023-06-15T23:29:00"/>
    <s v="App"/>
    <s v="Michael Frick"/>
    <n v="4580"/>
    <n v="15"/>
    <d v="2023-06-15T00:00:00"/>
    <d v="1899-12-30T23:29:00"/>
    <n v="29"/>
    <n v="23"/>
    <n v="6"/>
    <s v="India"/>
    <s v="Not Outlier"/>
    <n v="89"/>
    <m/>
  </r>
  <r>
    <n v="1508707"/>
    <n v="376"/>
    <x v="11"/>
    <d v="2023-02-07T23:22:00"/>
    <s v="App"/>
    <s v="Kwai Yu"/>
    <n v="8491"/>
    <n v="7"/>
    <d v="2023-02-07T00:00:00"/>
    <d v="1899-12-30T23:22:00"/>
    <n v="22"/>
    <n v="23"/>
    <n v="2"/>
    <s v="India"/>
    <s v="Not Outlier"/>
    <n v="89"/>
    <m/>
  </r>
  <r>
    <n v="1677717"/>
    <n v="376"/>
    <x v="11"/>
    <d v="2023-06-21T23:56:00"/>
    <s v="Other"/>
    <s v="Peter Ferguson"/>
    <n v="8542"/>
    <n v="21"/>
    <d v="2023-06-21T00:00:00"/>
    <d v="1899-12-30T23:56:00"/>
    <n v="56"/>
    <n v="23"/>
    <n v="6"/>
    <s v="India"/>
    <s v="Not Outlier"/>
    <n v="89"/>
    <m/>
  </r>
  <r>
    <n v="595005"/>
    <n v="377"/>
    <x v="11"/>
    <d v="2023-10-09T01:49:00"/>
    <s v="Other"/>
    <s v="Sean Connery"/>
    <n v="1845"/>
    <n v="9"/>
    <d v="2023-10-09T00:00:00"/>
    <d v="1899-12-30T01:49:00"/>
    <n v="49"/>
    <n v="1"/>
    <n v="10"/>
    <s v="India"/>
    <s v="Not Outlier"/>
    <n v="56"/>
    <m/>
  </r>
  <r>
    <n v="1106456"/>
    <n v="378"/>
    <x v="14"/>
    <d v="2023-08-03T22:52:00"/>
    <s v="Other"/>
    <s v="Julie Young"/>
    <n v="9636"/>
    <n v="3"/>
    <d v="2023-08-03T00:00:00"/>
    <d v="1899-12-30T22:52:00"/>
    <n v="52"/>
    <n v="22"/>
    <n v="8"/>
    <s v="Switzerland"/>
    <s v="Not Outlier"/>
    <n v="69"/>
    <m/>
  </r>
  <r>
    <n v="1115759"/>
    <n v="378"/>
    <x v="14"/>
    <d v="2023-02-10T00:06:00"/>
    <s v="Website"/>
    <s v="Marta Hernandez"/>
    <n v="6504"/>
    <n v="10"/>
    <d v="2023-02-10T00:00:00"/>
    <d v="1899-12-30T00:06:00"/>
    <n v="6"/>
    <n v="0"/>
    <n v="2"/>
    <s v="Switzerland"/>
    <s v="Not Outlier"/>
    <n v="69"/>
    <m/>
  </r>
  <r>
    <n v="1493135"/>
    <n v="378"/>
    <x v="14"/>
    <d v="2023-08-08T23:20:00"/>
    <s v="Whatsapp"/>
    <s v="Henriette Pfalzheim"/>
    <n v="8000"/>
    <n v="8"/>
    <d v="2023-08-08T00:00:00"/>
    <d v="1899-12-30T23:20:00"/>
    <n v="20"/>
    <n v="23"/>
    <n v="8"/>
    <s v="Switzerland"/>
    <s v="Not Outlier"/>
    <n v="69"/>
    <m/>
  </r>
  <r>
    <n v="1244097"/>
    <n v="380"/>
    <x v="0"/>
    <d v="2023-04-19T00:22:00"/>
    <s v="Whatsapp"/>
    <s v="Diego Freyre"/>
    <n v="1026"/>
    <n v="19"/>
    <d v="2023-04-19T00:00:00"/>
    <d v="1899-12-30T00:22:00"/>
    <n v="22"/>
    <n v="0"/>
    <n v="4"/>
    <s v="France"/>
    <s v="Not Outlier"/>
    <n v="29"/>
    <m/>
  </r>
  <r>
    <n v="56703"/>
    <n v="381"/>
    <x v="10"/>
    <d v="2023-10-05T00:22:00"/>
    <s v="Whatsapp"/>
    <s v="Juri Hirano"/>
    <n v="3490"/>
    <n v="5"/>
    <d v="2023-10-05T00:00:00"/>
    <d v="1899-12-30T00:22:00"/>
    <n v="22"/>
    <n v="0"/>
    <n v="10"/>
    <s v="Italy"/>
    <s v="Not Outlier"/>
    <n v="86"/>
    <m/>
  </r>
  <r>
    <n v="300907"/>
    <n v="383"/>
    <x v="0"/>
    <d v="2023-11-12T23:00:00"/>
    <s v="Whatsapp"/>
    <s v="Frederique Citeaux"/>
    <n v="346"/>
    <n v="12"/>
    <d v="2023-11-12T00:00:00"/>
    <d v="1899-12-30T23:00:00"/>
    <n v="0"/>
    <n v="23"/>
    <n v="11"/>
    <s v="France"/>
    <s v="Not Outlier"/>
    <n v="57"/>
    <m/>
  </r>
  <r>
    <n v="1642677"/>
    <n v="387"/>
    <x v="7"/>
    <d v="2023-02-04T23:10:00"/>
    <s v="App"/>
    <s v="Maria Hernandez"/>
    <n v="8906"/>
    <n v="4"/>
    <d v="2023-02-04T00:00:00"/>
    <d v="1899-12-30T23:10:00"/>
    <n v="10"/>
    <n v="23"/>
    <n v="2"/>
    <s v="Australia"/>
    <s v="Not Outlier"/>
    <n v="41"/>
    <m/>
  </r>
  <r>
    <n v="639027"/>
    <n v="390"/>
    <x v="11"/>
    <d v="2023-07-24T23:45:00"/>
    <s v="Other"/>
    <s v="Sean Connery"/>
    <n v="2403"/>
    <n v="24"/>
    <d v="2023-07-24T00:00:00"/>
    <d v="1899-12-30T23:45:00"/>
    <n v="45"/>
    <n v="23"/>
    <n v="7"/>
    <s v="India"/>
    <s v="Not Outlier"/>
    <n v="89"/>
    <m/>
  </r>
  <r>
    <n v="1310379"/>
    <n v="390"/>
    <x v="11"/>
    <d v="2023-02-23T00:44:00"/>
    <s v="Website"/>
    <s v="Annette Roulet"/>
    <n v="9158"/>
    <n v="23"/>
    <d v="2023-02-23T00:00:00"/>
    <d v="1899-12-30T00:44:00"/>
    <n v="44"/>
    <n v="0"/>
    <n v="2"/>
    <s v="India"/>
    <s v="Not Outlier"/>
    <n v="89"/>
    <m/>
  </r>
  <r>
    <n v="53899"/>
    <n v="392"/>
    <x v="11"/>
    <d v="2023-09-23T00:53:00"/>
    <s v="Whatsapp"/>
    <s v="Peter Ferguson"/>
    <n v="8165"/>
    <n v="23"/>
    <d v="2023-09-23T00:00:00"/>
    <d v="1899-12-30T00:53:00"/>
    <n v="53"/>
    <n v="0"/>
    <n v="9"/>
    <s v="India"/>
    <s v="Not Outlier"/>
    <n v="79"/>
    <m/>
  </r>
  <r>
    <n v="146599"/>
    <n v="393"/>
    <x v="11"/>
    <d v="2023-05-15T02:07:00"/>
    <s v="Whatsapp"/>
    <s v="Daniel Da Cunha"/>
    <n v="7712"/>
    <n v="15"/>
    <d v="2023-05-15T00:00:00"/>
    <d v="1899-12-30T02:07:00"/>
    <n v="7"/>
    <n v="2"/>
    <n v="5"/>
    <s v="India"/>
    <s v="Not Outlier"/>
    <n v="19"/>
    <m/>
  </r>
  <r>
    <n v="352076"/>
    <n v="393"/>
    <x v="11"/>
    <d v="2023-03-26T23:56:00"/>
    <s v="App"/>
    <s v="Daniel Tonini"/>
    <n v="4290"/>
    <n v="26"/>
    <d v="2023-03-26T00:00:00"/>
    <d v="1899-12-30T23:56:00"/>
    <n v="56"/>
    <n v="23"/>
    <n v="3"/>
    <s v="India"/>
    <s v="Not Outlier"/>
    <n v="19"/>
    <m/>
  </r>
  <r>
    <n v="894762"/>
    <n v="393"/>
    <x v="11"/>
    <d v="2023-08-03T00:40:00"/>
    <s v="App"/>
    <s v="Juri Hirano"/>
    <n v="4907"/>
    <n v="3"/>
    <d v="2023-08-03T00:00:00"/>
    <d v="1899-12-30T00:40:00"/>
    <n v="40"/>
    <n v="0"/>
    <n v="8"/>
    <s v="India"/>
    <s v="Not Outlier"/>
    <n v="19"/>
    <m/>
  </r>
  <r>
    <n v="1164686"/>
    <n v="393"/>
    <x v="11"/>
    <d v="2023-12-29T01:34:00"/>
    <s v="Other"/>
    <s v="Dan Lewis"/>
    <n v="1148"/>
    <n v="29"/>
    <d v="2023-12-29T00:00:00"/>
    <d v="1899-12-30T01:34:00"/>
    <n v="34"/>
    <n v="1"/>
    <n v="12"/>
    <s v="India"/>
    <s v="Not Outlier"/>
    <n v="19"/>
    <m/>
  </r>
  <r>
    <n v="1551563"/>
    <n v="394"/>
    <x v="11"/>
    <d v="2023-12-07T01:39:00"/>
    <s v="Whatsapp"/>
    <s v="Diego Freyre"/>
    <n v="932"/>
    <n v="7"/>
    <d v="2023-12-07T00:00:00"/>
    <d v="1899-12-30T01:39:00"/>
    <n v="39"/>
    <n v="1"/>
    <n v="12"/>
    <s v="India"/>
    <s v="Not Outlier"/>
    <n v="65"/>
    <m/>
  </r>
  <r>
    <n v="556001"/>
    <n v="395"/>
    <x v="11"/>
    <d v="2023-01-28T00:18:00"/>
    <s v="Other"/>
    <s v="Juri Hirano"/>
    <n v="8901"/>
    <n v="28"/>
    <d v="2023-01-28T00:00:00"/>
    <d v="1899-12-30T00:18:00"/>
    <n v="18"/>
    <n v="0"/>
    <n v="1"/>
    <s v="India"/>
    <s v="Not Outlier"/>
    <n v="22"/>
    <m/>
  </r>
  <r>
    <n v="265772"/>
    <n v="396"/>
    <x v="5"/>
    <d v="2023-12-11T00:52:00"/>
    <s v="App"/>
    <s v="Kalle Suominen"/>
    <n v="553"/>
    <n v="11"/>
    <d v="2023-12-11T00:00:00"/>
    <d v="1899-12-30T00:52:00"/>
    <n v="52"/>
    <n v="0"/>
    <n v="12"/>
    <s v="Spain"/>
    <s v="Not Outlier"/>
    <n v="53"/>
    <m/>
  </r>
  <r>
    <n v="477068"/>
    <n v="396"/>
    <x v="5"/>
    <d v="2023-09-19T01:12:00"/>
    <s v="App"/>
    <s v="Jeff Young"/>
    <n v="6110"/>
    <n v="19"/>
    <d v="2023-09-19T00:00:00"/>
    <d v="1899-12-30T01:12:00"/>
    <n v="12"/>
    <n v="1"/>
    <n v="9"/>
    <s v="Spain"/>
    <s v="Not Outlier"/>
    <n v="53"/>
    <m/>
  </r>
  <r>
    <n v="611265"/>
    <n v="396"/>
    <x v="5"/>
    <d v="2023-10-12T00:06:00"/>
    <s v="Other"/>
    <s v="Steve Thompson"/>
    <n v="1305"/>
    <n v="12"/>
    <d v="2023-10-12T00:00:00"/>
    <d v="1899-12-30T00:06:00"/>
    <n v="6"/>
    <n v="0"/>
    <n v="10"/>
    <s v="Spain"/>
    <s v="Not Outlier"/>
    <n v="53"/>
    <m/>
  </r>
  <r>
    <n v="485583"/>
    <n v="399"/>
    <x v="11"/>
    <d v="2023-03-15T01:33:00"/>
    <s v="Website"/>
    <s v="Paolo Accorti"/>
    <n v="5485"/>
    <n v="15"/>
    <d v="2023-03-15T00:00:00"/>
    <d v="1899-12-30T01:33:00"/>
    <n v="33"/>
    <n v="1"/>
    <n v="3"/>
    <s v="India"/>
    <s v="Not Outlier"/>
    <n v="83"/>
    <m/>
  </r>
  <r>
    <n v="1325889"/>
    <n v="399"/>
    <x v="11"/>
    <d v="2023-07-03T00:40:00"/>
    <s v="Whatsapp"/>
    <s v="Michael Chandler"/>
    <n v="4141"/>
    <n v="3"/>
    <d v="2023-07-03T00:00:00"/>
    <d v="1899-12-30T00:40:00"/>
    <n v="40"/>
    <n v="0"/>
    <n v="7"/>
    <s v="India"/>
    <s v="Not Outlier"/>
    <n v="83"/>
    <m/>
  </r>
  <r>
    <n v="1630634"/>
    <n v="400"/>
    <x v="7"/>
    <d v="2023-03-10T01:04:00"/>
    <s v="Whatsapp"/>
    <s v="Eric Natividad"/>
    <n v="4641"/>
    <n v="10"/>
    <d v="2023-03-10T00:00:00"/>
    <d v="1899-12-30T01:04:00"/>
    <n v="4"/>
    <n v="1"/>
    <n v="3"/>
    <s v="Australia"/>
    <s v="Not Outlier"/>
    <n v="80"/>
    <m/>
  </r>
  <r>
    <n v="237369"/>
    <n v="401"/>
    <x v="11"/>
    <d v="2023-05-10T00:23:00"/>
    <s v="App"/>
    <s v="Palle Ibsen"/>
    <n v="2313"/>
    <n v="10"/>
    <d v="2023-05-10T00:00:00"/>
    <d v="1899-12-30T00:23:00"/>
    <n v="23"/>
    <n v="0"/>
    <n v="5"/>
    <s v="India"/>
    <s v="Not Outlier"/>
    <n v="36"/>
    <m/>
  </r>
  <r>
    <n v="1244841"/>
    <n v="402"/>
    <x v="11"/>
    <d v="2023-11-08T00:48:00"/>
    <s v="Website"/>
    <s v="Elizabeth Devon"/>
    <n v="3692"/>
    <n v="8"/>
    <d v="2023-11-08T00:00:00"/>
    <d v="1899-12-30T00:48:00"/>
    <n v="48"/>
    <n v="0"/>
    <n v="11"/>
    <s v="India"/>
    <s v="Not Outlier"/>
    <n v="27"/>
    <m/>
  </r>
  <r>
    <n v="487191"/>
    <n v="404"/>
    <x v="6"/>
    <d v="2023-02-07T00:58:00"/>
    <s v="Whatsapp"/>
    <s v="Jose Pedro Roel"/>
    <n v="4492"/>
    <n v="7"/>
    <d v="2023-02-07T00:00:00"/>
    <d v="1899-12-30T00:58:00"/>
    <n v="58"/>
    <n v="0"/>
    <n v="2"/>
    <s v="Germany"/>
    <s v="Not Outlier"/>
    <n v="26"/>
    <m/>
  </r>
  <r>
    <n v="16847"/>
    <n v="406"/>
    <x v="11"/>
    <d v="2023-11-08T00:17:00"/>
    <s v="Other"/>
    <s v="Mart¡n Sommer"/>
    <n v="1802"/>
    <n v="8"/>
    <d v="2023-11-08T00:00:00"/>
    <d v="1899-12-30T00:17:00"/>
    <n v="17"/>
    <n v="0"/>
    <n v="11"/>
    <s v="India"/>
    <s v="Not Outlier"/>
    <n v="34"/>
    <m/>
  </r>
  <r>
    <n v="968730"/>
    <n v="407"/>
    <x v="0"/>
    <d v="2023-05-24T00:54:00"/>
    <s v="Whatsapp"/>
    <s v="Jeff Young"/>
    <n v="6326"/>
    <n v="24"/>
    <d v="2023-05-24T00:00:00"/>
    <d v="1899-12-30T00:54:00"/>
    <n v="54"/>
    <n v="0"/>
    <n v="5"/>
    <s v="France"/>
    <s v="Not Outlier"/>
    <n v="90"/>
    <m/>
  </r>
  <r>
    <n v="396721"/>
    <n v="410"/>
    <x v="11"/>
    <d v="2023-09-23T22:45:00"/>
    <s v="App"/>
    <s v="Valarie Thompson"/>
    <n v="3567"/>
    <n v="23"/>
    <d v="2023-09-23T00:00:00"/>
    <d v="1899-12-30T22:45:00"/>
    <n v="45"/>
    <n v="22"/>
    <n v="9"/>
    <s v="India"/>
    <s v="Not Outlier"/>
    <n v="39"/>
    <m/>
  </r>
  <r>
    <n v="735675"/>
    <n v="412"/>
    <x v="11"/>
    <d v="2023-11-21T01:16:00"/>
    <s v="Other"/>
    <s v="Kalle Suominen"/>
    <n v="2472"/>
    <n v="21"/>
    <d v="2023-11-21T00:00:00"/>
    <d v="1899-12-30T01:16:00"/>
    <n v="16"/>
    <n v="1"/>
    <n v="11"/>
    <s v="India"/>
    <s v="Not Outlier"/>
    <n v="41"/>
    <m/>
  </r>
  <r>
    <n v="677135"/>
    <n v="413"/>
    <x v="5"/>
    <d v="2023-05-03T00:17:00"/>
    <s v="Whatsapp"/>
    <s v="Pirkko Koskitalo"/>
    <n v="4602"/>
    <n v="3"/>
    <d v="2023-05-03T00:00:00"/>
    <d v="1899-12-30T00:17:00"/>
    <n v="17"/>
    <n v="0"/>
    <n v="5"/>
    <s v="Spain"/>
    <s v="Not Outlier"/>
    <n v="47"/>
    <m/>
  </r>
  <r>
    <n v="1244975"/>
    <n v="413"/>
    <x v="5"/>
    <d v="2023-10-19T02:09:00"/>
    <s v="Whatsapp"/>
    <s v="Diego Freyre"/>
    <n v="9062"/>
    <n v="19"/>
    <d v="2023-10-19T00:00:00"/>
    <d v="1899-12-30T02:09:00"/>
    <n v="9"/>
    <n v="2"/>
    <n v="10"/>
    <s v="Spain"/>
    <s v="Not Outlier"/>
    <n v="47"/>
    <m/>
  </r>
  <r>
    <n v="1278929"/>
    <n v="413"/>
    <x v="5"/>
    <d v="2023-04-16T23:26:00"/>
    <s v="Website"/>
    <s v="Francisca Cervantes"/>
    <n v="6020"/>
    <n v="16"/>
    <d v="2023-04-16T00:00:00"/>
    <d v="1899-12-30T23:26:00"/>
    <n v="26"/>
    <n v="23"/>
    <n v="4"/>
    <s v="Spain"/>
    <s v="Not Outlier"/>
    <n v="47"/>
    <m/>
  </r>
  <r>
    <n v="251865"/>
    <n v="414"/>
    <x v="11"/>
    <d v="2023-12-07T23:06:00"/>
    <s v="Whatsapp"/>
    <s v="Dominique Perrier"/>
    <n v="6149"/>
    <n v="7"/>
    <d v="2023-12-07T00:00:00"/>
    <d v="1899-12-30T23:06:00"/>
    <n v="6"/>
    <n v="23"/>
    <n v="12"/>
    <s v="India"/>
    <s v="Not Outlier"/>
    <n v="86"/>
    <m/>
  </r>
  <r>
    <n v="1276372"/>
    <n v="414"/>
    <x v="11"/>
    <d v="2023-03-03T00:53:00"/>
    <s v="Other"/>
    <s v="Allen Nelson"/>
    <n v="1465"/>
    <n v="3"/>
    <d v="2023-03-03T00:00:00"/>
    <d v="1899-12-30T00:53:00"/>
    <n v="53"/>
    <n v="0"/>
    <n v="3"/>
    <s v="India"/>
    <s v="Not Outlier"/>
    <n v="86"/>
    <m/>
  </r>
  <r>
    <n v="1368464"/>
    <n v="414"/>
    <x v="11"/>
    <d v="2023-11-22T00:52:00"/>
    <s v="Other"/>
    <s v="Mary Saveley"/>
    <n v="7424"/>
    <n v="22"/>
    <d v="2023-11-22T00:00:00"/>
    <d v="1899-12-30T00:52:00"/>
    <n v="52"/>
    <n v="0"/>
    <n v="11"/>
    <s v="India"/>
    <s v="Not Outlier"/>
    <n v="86"/>
    <m/>
  </r>
  <r>
    <n v="288186"/>
    <n v="415"/>
    <x v="11"/>
    <d v="2023-05-30T23:57:00"/>
    <s v="Whatsapp"/>
    <s v="Michael Holz"/>
    <n v="4166"/>
    <n v="30"/>
    <d v="2023-05-30T00:00:00"/>
    <d v="1899-12-30T23:57:00"/>
    <n v="57"/>
    <n v="23"/>
    <n v="5"/>
    <s v="India"/>
    <s v="Not Outlier"/>
    <n v="60"/>
    <m/>
  </r>
  <r>
    <n v="363155"/>
    <n v="416"/>
    <x v="11"/>
    <d v="2023-01-19T00:56:00"/>
    <s v="Whatsapp"/>
    <s v="Julie Murphy"/>
    <n v="3033"/>
    <n v="19"/>
    <d v="2023-01-19T00:00:00"/>
    <d v="1899-12-30T00:56:00"/>
    <n v="56"/>
    <n v="0"/>
    <n v="1"/>
    <s v="India"/>
    <s v="Not Outlier"/>
    <n v="64"/>
    <m/>
  </r>
  <r>
    <n v="893771"/>
    <n v="416"/>
    <x v="11"/>
    <d v="2023-09-01T00:34:00"/>
    <s v="Whatsapp"/>
    <s v="Mart¡n Sommer"/>
    <n v="1398"/>
    <n v="1"/>
    <d v="2023-09-01T00:00:00"/>
    <d v="1899-12-30T00:34:00"/>
    <n v="34"/>
    <n v="0"/>
    <n v="9"/>
    <s v="India"/>
    <s v="Not Outlier"/>
    <n v="64"/>
    <m/>
  </r>
  <r>
    <n v="587721"/>
    <n v="417"/>
    <x v="0"/>
    <d v="2023-02-09T01:38:00"/>
    <s v="Other"/>
    <s v="Sue King"/>
    <n v="1430"/>
    <n v="9"/>
    <d v="2023-02-09T00:00:00"/>
    <d v="1899-12-30T01:38:00"/>
    <n v="38"/>
    <n v="1"/>
    <n v="2"/>
    <s v="France"/>
    <s v="Not Outlier"/>
    <n v="53"/>
    <m/>
  </r>
  <r>
    <n v="866403"/>
    <n v="417"/>
    <x v="0"/>
    <d v="2023-07-02T23:48:00"/>
    <s v="Website"/>
    <s v="Catherine Dewey"/>
    <n v="122"/>
    <n v="2"/>
    <d v="2023-07-02T00:00:00"/>
    <d v="1899-12-30T23:48:00"/>
    <n v="48"/>
    <n v="23"/>
    <n v="7"/>
    <s v="France"/>
    <s v="Not Outlier"/>
    <n v="53"/>
    <m/>
  </r>
  <r>
    <n v="892608"/>
    <n v="417"/>
    <x v="0"/>
    <d v="2023-12-10T00:16:00"/>
    <s v="Other"/>
    <s v="Janine Labrune"/>
    <n v="9919"/>
    <n v="10"/>
    <d v="2023-12-10T00:00:00"/>
    <d v="1899-12-30T00:16:00"/>
    <n v="16"/>
    <n v="0"/>
    <n v="12"/>
    <s v="France"/>
    <s v="Not Outlier"/>
    <n v="53"/>
    <m/>
  </r>
  <r>
    <n v="262192"/>
    <n v="418"/>
    <x v="3"/>
    <d v="2023-08-26T22:54:00"/>
    <s v="Whatsapp"/>
    <s v="Georg Pipps"/>
    <n v="6532"/>
    <n v="26"/>
    <d v="2023-08-26T00:00:00"/>
    <d v="1899-12-30T22:54:00"/>
    <n v="54"/>
    <n v="22"/>
    <n v="8"/>
    <s v="Singapore"/>
    <s v="Not Outlier"/>
    <n v="22"/>
    <m/>
  </r>
  <r>
    <n v="622656"/>
    <n v="418"/>
    <x v="3"/>
    <d v="2023-08-19T00:03:00"/>
    <s v="Other"/>
    <s v="Leslie Taylor"/>
    <n v="6905"/>
    <n v="19"/>
    <d v="2023-08-19T00:00:00"/>
    <d v="1899-12-30T00:03:00"/>
    <n v="3"/>
    <n v="0"/>
    <n v="8"/>
    <s v="Singapore"/>
    <s v="Not Outlier"/>
    <n v="22"/>
    <m/>
  </r>
  <r>
    <n v="1457155"/>
    <n v="418"/>
    <x v="3"/>
    <d v="2023-09-13T00:13:00"/>
    <s v="Website"/>
    <s v="Juri Hirano"/>
    <n v="2807"/>
    <n v="13"/>
    <d v="2023-09-13T00:00:00"/>
    <d v="1899-12-30T00:13:00"/>
    <n v="13"/>
    <n v="0"/>
    <n v="9"/>
    <s v="Singapore"/>
    <s v="Not Outlier"/>
    <n v="22"/>
    <m/>
  </r>
  <r>
    <n v="354532"/>
    <n v="419"/>
    <x v="0"/>
    <d v="2023-11-21T01:00:00"/>
    <s v="App"/>
    <s v="Daniel Da Cunha"/>
    <n v="1673"/>
    <n v="21"/>
    <d v="2023-11-21T00:00:00"/>
    <d v="1899-12-30T01:00:00"/>
    <n v="0"/>
    <n v="1"/>
    <n v="11"/>
    <s v="France"/>
    <s v="Not Outlier"/>
    <n v="66"/>
    <m/>
  </r>
  <r>
    <n v="440925"/>
    <n v="419"/>
    <x v="0"/>
    <d v="2023-01-17T00:19:00"/>
    <s v="Other"/>
    <s v="Kalle Suominen"/>
    <n v="8432"/>
    <n v="17"/>
    <d v="2023-01-17T00:00:00"/>
    <d v="1899-12-30T00:19:00"/>
    <n v="19"/>
    <n v="0"/>
    <n v="1"/>
    <s v="France"/>
    <s v="Not Outlier"/>
    <n v="66"/>
    <m/>
  </r>
  <r>
    <n v="591570"/>
    <n v="419"/>
    <x v="0"/>
    <d v="2023-11-30T01:30:00"/>
    <s v="Whatsapp"/>
    <s v="Jonas Bergulfsen"/>
    <n v="8740"/>
    <n v="30"/>
    <d v="2023-11-30T00:00:00"/>
    <d v="1899-12-30T01:30:00"/>
    <n v="30"/>
    <n v="1"/>
    <n v="11"/>
    <s v="France"/>
    <s v="Not Outlier"/>
    <n v="66"/>
    <m/>
  </r>
  <r>
    <n v="1047874"/>
    <n v="420"/>
    <x v="5"/>
    <d v="2023-09-12T23:00:00"/>
    <s v="App"/>
    <s v="Julie King"/>
    <n v="4920"/>
    <n v="12"/>
    <d v="2023-09-12T00:00:00"/>
    <d v="1899-12-30T23:00:00"/>
    <n v="0"/>
    <n v="23"/>
    <n v="9"/>
    <s v="Spain"/>
    <s v="Not Outlier"/>
    <n v="72"/>
    <m/>
  </r>
  <r>
    <n v="1288279"/>
    <n v="420"/>
    <x v="5"/>
    <d v="2023-05-27T23:59:00"/>
    <s v="App"/>
    <s v="Victoria Ashworth"/>
    <n v="5628"/>
    <n v="27"/>
    <d v="2023-05-27T00:00:00"/>
    <d v="1899-12-30T23:59:00"/>
    <n v="59"/>
    <n v="23"/>
    <n v="5"/>
    <s v="Spain"/>
    <s v="Not Outlier"/>
    <n v="72"/>
    <m/>
  </r>
  <r>
    <n v="877784"/>
    <n v="422"/>
    <x v="11"/>
    <d v="2023-02-27T22:50:00"/>
    <s v="Other"/>
    <s v="Eric Natividad"/>
    <n v="9049"/>
    <n v="27"/>
    <d v="2023-02-27T00:00:00"/>
    <d v="1899-12-30T22:50:00"/>
    <n v="50"/>
    <n v="22"/>
    <n v="2"/>
    <s v="India"/>
    <s v="Not Outlier"/>
    <n v="64"/>
    <m/>
  </r>
  <r>
    <n v="44275"/>
    <n v="423"/>
    <x v="3"/>
    <d v="2023-03-31T01:45:00"/>
    <s v="App"/>
    <s v="Janine Labrune"/>
    <n v="7290"/>
    <n v="31"/>
    <d v="2023-03-31T00:00:00"/>
    <d v="1899-12-30T01:45:00"/>
    <n v="45"/>
    <n v="1"/>
    <n v="3"/>
    <s v="Singapore"/>
    <s v="Not Outlier"/>
    <n v="27"/>
    <m/>
  </r>
  <r>
    <n v="139357"/>
    <n v="423"/>
    <x v="3"/>
    <d v="2023-05-18T23:38:00"/>
    <s v="Other"/>
    <s v="Valarie Nelson"/>
    <n v="5563"/>
    <n v="18"/>
    <d v="2023-05-18T00:00:00"/>
    <d v="1899-12-30T23:38:00"/>
    <n v="38"/>
    <n v="23"/>
    <n v="5"/>
    <s v="Singapore"/>
    <s v="Not Outlier"/>
    <n v="27"/>
    <m/>
  </r>
  <r>
    <n v="529816"/>
    <n v="424"/>
    <x v="5"/>
    <d v="2023-09-04T23:49:00"/>
    <s v="Website"/>
    <s v="Ann Brown"/>
    <n v="4135"/>
    <n v="4"/>
    <d v="2023-09-04T00:00:00"/>
    <d v="1899-12-30T23:49:00"/>
    <n v="49"/>
    <n v="23"/>
    <n v="9"/>
    <s v="Spain"/>
    <s v="Not Outlier"/>
    <n v="66"/>
    <m/>
  </r>
  <r>
    <n v="961533"/>
    <n v="424"/>
    <x v="5"/>
    <d v="2023-03-28T00:56:00"/>
    <s v="Website"/>
    <s v="Jose Pedro Roel"/>
    <n v="1084"/>
    <n v="28"/>
    <d v="2023-03-28T00:00:00"/>
    <d v="1899-12-30T00:56:00"/>
    <n v="56"/>
    <n v="0"/>
    <n v="3"/>
    <s v="Spain"/>
    <s v="Not Outlier"/>
    <n v="66"/>
    <m/>
  </r>
  <r>
    <n v="720311"/>
    <n v="425"/>
    <x v="11"/>
    <d v="2023-02-27T00:22:00"/>
    <s v="Website"/>
    <s v="Diego Freyre"/>
    <n v="4868"/>
    <n v="27"/>
    <d v="2023-02-27T00:00:00"/>
    <d v="1899-12-30T00:22:00"/>
    <n v="22"/>
    <n v="0"/>
    <n v="2"/>
    <s v="India"/>
    <s v="Not Outlier"/>
    <n v="51"/>
    <m/>
  </r>
  <r>
    <n v="1006791"/>
    <n v="425"/>
    <x v="11"/>
    <d v="2023-07-18T22:51:00"/>
    <s v="Website"/>
    <s v="Julie Young"/>
    <n v="8280"/>
    <n v="18"/>
    <d v="2023-07-18T00:00:00"/>
    <d v="1899-12-30T22:51:00"/>
    <n v="51"/>
    <n v="22"/>
    <n v="7"/>
    <s v="India"/>
    <s v="Not Outlier"/>
    <n v="51"/>
    <m/>
  </r>
  <r>
    <n v="598766"/>
    <n v="426"/>
    <x v="3"/>
    <d v="2023-03-14T23:25:00"/>
    <s v="Whatsapp"/>
    <s v="Maria Larsson"/>
    <n v="6288"/>
    <n v="14"/>
    <d v="2023-03-14T00:00:00"/>
    <d v="1899-12-30T23:25:00"/>
    <n v="25"/>
    <n v="23"/>
    <n v="3"/>
    <s v="Singapore"/>
    <s v="Not Outlier"/>
    <n v="78"/>
    <m/>
  </r>
  <r>
    <n v="1034415"/>
    <n v="427"/>
    <x v="11"/>
    <d v="2023-04-03T00:59:00"/>
    <s v="Website"/>
    <s v="Laurence Lebihan"/>
    <n v="3464"/>
    <n v="3"/>
    <d v="2023-04-03T00:00:00"/>
    <d v="1899-12-30T00:59:00"/>
    <n v="59"/>
    <n v="0"/>
    <n v="4"/>
    <s v="India"/>
    <s v="Not Outlier"/>
    <n v="59"/>
    <m/>
  </r>
  <r>
    <n v="1599499"/>
    <n v="427"/>
    <x v="11"/>
    <d v="2023-03-13T23:51:00"/>
    <s v="Website"/>
    <s v="Steve Frick"/>
    <n v="3608"/>
    <n v="13"/>
    <d v="2023-03-13T00:00:00"/>
    <d v="1899-12-30T23:51:00"/>
    <n v="51"/>
    <n v="23"/>
    <n v="3"/>
    <s v="India"/>
    <s v="Not Outlier"/>
    <n v="59"/>
    <m/>
  </r>
  <r>
    <n v="568627"/>
    <n v="428"/>
    <x v="7"/>
    <d v="2023-02-08T23:01:00"/>
    <s v="Whatsapp"/>
    <s v="Victoria Ashworth"/>
    <n v="8884"/>
    <n v="8"/>
    <d v="2023-02-08T00:00:00"/>
    <d v="1899-12-30T23:01:00"/>
    <n v="1"/>
    <n v="23"/>
    <n v="2"/>
    <s v="Australia"/>
    <s v="Not Outlier"/>
    <n v="87"/>
    <m/>
  </r>
  <r>
    <n v="870973"/>
    <n v="429"/>
    <x v="6"/>
    <d v="2023-10-26T23:23:00"/>
    <s v="App"/>
    <s v="Janine Labrune"/>
    <n v="2728"/>
    <n v="26"/>
    <d v="2023-10-26T00:00:00"/>
    <d v="1899-12-30T23:23:00"/>
    <n v="23"/>
    <n v="23"/>
    <n v="10"/>
    <s v="Germany"/>
    <s v="Not Outlier"/>
    <n v="58"/>
    <m/>
  </r>
  <r>
    <n v="49060"/>
    <n v="430"/>
    <x v="11"/>
    <d v="2023-09-22T00:33:00"/>
    <s v="Other"/>
    <s v="Kyung Yu"/>
    <n v="5513"/>
    <n v="22"/>
    <d v="2023-09-22T00:00:00"/>
    <d v="1899-12-30T00:33:00"/>
    <n v="33"/>
    <n v="0"/>
    <n v="9"/>
    <s v="India"/>
    <s v="Not Outlier"/>
    <n v="82"/>
    <m/>
  </r>
  <r>
    <n v="988444"/>
    <n v="430"/>
    <x v="11"/>
    <d v="2023-08-04T01:09:00"/>
    <s v="Other"/>
    <s v="Matti Karttunen"/>
    <n v="9958"/>
    <n v="4"/>
    <d v="2023-08-04T00:00:00"/>
    <d v="1899-12-30T01:09:00"/>
    <n v="9"/>
    <n v="1"/>
    <n v="8"/>
    <s v="India"/>
    <s v="Not Outlier"/>
    <n v="82"/>
    <m/>
  </r>
  <r>
    <n v="1134801"/>
    <n v="430"/>
    <x v="11"/>
    <d v="2023-03-12T23:29:00"/>
    <s v="Website"/>
    <s v="Diego Freyre"/>
    <n v="3505"/>
    <n v="12"/>
    <d v="2023-03-12T00:00:00"/>
    <d v="1899-12-30T23:29:00"/>
    <n v="29"/>
    <n v="23"/>
    <n v="3"/>
    <s v="India"/>
    <s v="Not Outlier"/>
    <n v="82"/>
    <m/>
  </r>
  <r>
    <n v="1290822"/>
    <n v="430"/>
    <x v="11"/>
    <d v="2023-04-18T01:22:00"/>
    <s v="App"/>
    <s v="Frederique Citeaux"/>
    <n v="3136"/>
    <n v="18"/>
    <d v="2023-04-18T00:00:00"/>
    <d v="1899-12-30T01:22:00"/>
    <n v="22"/>
    <n v="1"/>
    <n v="4"/>
    <s v="India"/>
    <s v="Not Outlier"/>
    <n v="82"/>
    <m/>
  </r>
  <r>
    <n v="1558851"/>
    <n v="431"/>
    <x v="11"/>
    <d v="2023-12-28T23:23:00"/>
    <s v="Website"/>
    <s v="Juri Hirano"/>
    <n v="3075"/>
    <n v="28"/>
    <d v="2023-12-28T00:00:00"/>
    <d v="1899-12-30T23:23:00"/>
    <n v="23"/>
    <n v="23"/>
    <n v="12"/>
    <s v="India"/>
    <s v="Not Outlier"/>
    <n v="34"/>
    <m/>
  </r>
  <r>
    <n v="37971"/>
    <n v="433"/>
    <x v="11"/>
    <d v="2023-06-24T01:28:00"/>
    <s v="Whatsapp"/>
    <s v="Julie Brown"/>
    <n v="7884"/>
    <n v="24"/>
    <d v="2023-06-24T00:00:00"/>
    <d v="1899-12-30T01:28:00"/>
    <n v="28"/>
    <n v="1"/>
    <n v="6"/>
    <s v="India"/>
    <s v="Not Outlier"/>
    <n v="55"/>
    <m/>
  </r>
  <r>
    <n v="411162"/>
    <n v="433"/>
    <x v="11"/>
    <d v="2023-08-06T00:26:00"/>
    <s v="App"/>
    <s v="Julie Brown"/>
    <n v="2485"/>
    <n v="6"/>
    <d v="2023-08-06T00:00:00"/>
    <d v="1899-12-30T00:26:00"/>
    <n v="26"/>
    <n v="0"/>
    <n v="8"/>
    <s v="India"/>
    <s v="Not Outlier"/>
    <n v="55"/>
    <m/>
  </r>
  <r>
    <n v="1238511"/>
    <n v="433"/>
    <x v="11"/>
    <d v="2023-01-09T00:24:00"/>
    <s v="Whatsapp"/>
    <s v="Anna O'Hara"/>
    <n v="7820"/>
    <n v="9"/>
    <d v="2023-01-09T00:00:00"/>
    <d v="1899-12-30T00:24:00"/>
    <n v="24"/>
    <n v="0"/>
    <n v="1"/>
    <s v="India"/>
    <s v="Not Outlier"/>
    <n v="55"/>
    <m/>
  </r>
  <r>
    <n v="568873"/>
    <n v="435"/>
    <x v="11"/>
    <d v="2023-04-15T22:41:00"/>
    <s v="Other"/>
    <s v="Adrian Huxley"/>
    <n v="8247"/>
    <n v="15"/>
    <d v="2023-04-15T00:00:00"/>
    <d v="1899-12-30T22:41:00"/>
    <n v="41"/>
    <n v="22"/>
    <n v="4"/>
    <s v="India"/>
    <s v="Not Outlier"/>
    <n v="89"/>
    <m/>
  </r>
  <r>
    <n v="813819"/>
    <n v="437"/>
    <x v="1"/>
    <d v="2023-02-24T23:21:00"/>
    <s v="App"/>
    <s v="Eduardo Saavedra"/>
    <n v="8001"/>
    <n v="24"/>
    <d v="2023-02-24T00:00:00"/>
    <d v="1899-12-30T23:21:00"/>
    <n v="21"/>
    <n v="23"/>
    <n v="2"/>
    <s v="USA"/>
    <s v="Not Outlier"/>
    <n v="22"/>
    <m/>
  </r>
  <r>
    <n v="484489"/>
    <n v="439"/>
    <x v="5"/>
    <d v="2023-11-26T00:24:00"/>
    <s v="Whatsapp"/>
    <s v="Mart¡n Sommer"/>
    <n v="6346"/>
    <n v="26"/>
    <d v="2023-11-26T00:00:00"/>
    <d v="1899-12-30T00:24:00"/>
    <n v="24"/>
    <n v="0"/>
    <n v="11"/>
    <s v="Spain"/>
    <s v="Not Outlier"/>
    <n v="74"/>
    <m/>
  </r>
  <r>
    <n v="421069"/>
    <n v="440"/>
    <x v="6"/>
    <d v="2023-04-30T23:10:00"/>
    <s v="App"/>
    <s v="Julie Young"/>
    <n v="1791"/>
    <n v="30"/>
    <d v="2023-04-30T00:00:00"/>
    <d v="1899-12-30T23:10:00"/>
    <n v="10"/>
    <n v="23"/>
    <n v="4"/>
    <s v="Germany"/>
    <s v="Not Outlier"/>
    <n v="83"/>
    <m/>
  </r>
  <r>
    <n v="1083336"/>
    <n v="441"/>
    <x v="1"/>
    <d v="2023-02-19T00:07:00"/>
    <s v="Website"/>
    <s v="Diego Freyre"/>
    <n v="5859"/>
    <n v="19"/>
    <d v="2023-02-19T00:00:00"/>
    <d v="1899-12-30T00:07:00"/>
    <n v="7"/>
    <n v="0"/>
    <n v="2"/>
    <s v="USA"/>
    <s v="Not Outlier"/>
    <n v="77"/>
    <m/>
  </r>
  <r>
    <n v="1595227"/>
    <n v="441"/>
    <x v="1"/>
    <d v="2023-07-14T00:48:00"/>
    <s v="Whatsapp"/>
    <s v="Sue Frick"/>
    <n v="4974"/>
    <n v="14"/>
    <d v="2023-07-14T00:00:00"/>
    <d v="1899-12-30T00:48:00"/>
    <n v="48"/>
    <n v="0"/>
    <n v="7"/>
    <s v="USA"/>
    <s v="Not Outlier"/>
    <n v="77"/>
    <m/>
  </r>
  <r>
    <n v="588548"/>
    <n v="442"/>
    <x v="1"/>
    <d v="2023-03-17T00:42:00"/>
    <s v="Whatsapp"/>
    <s v="Diego Freyre"/>
    <n v="4334"/>
    <n v="17"/>
    <d v="2023-03-17T00:00:00"/>
    <d v="1899-12-30T00:42:00"/>
    <n v="42"/>
    <n v="0"/>
    <n v="3"/>
    <s v="USA"/>
    <s v="Not Outlier"/>
    <n v="62"/>
    <m/>
  </r>
  <r>
    <n v="692962"/>
    <n v="442"/>
    <x v="1"/>
    <d v="2023-07-17T00:31:00"/>
    <s v="Website"/>
    <s v="Henriette Pfalzheim"/>
    <n v="1328"/>
    <n v="17"/>
    <d v="2023-07-17T00:00:00"/>
    <d v="1899-12-30T00:31:00"/>
    <n v="31"/>
    <n v="0"/>
    <n v="7"/>
    <s v="USA"/>
    <s v="Not Outlier"/>
    <n v="62"/>
    <m/>
  </r>
  <r>
    <n v="935674"/>
    <n v="442"/>
    <x v="1"/>
    <d v="2023-08-04T00:54:00"/>
    <s v="Other"/>
    <s v="Mary Saveley"/>
    <n v="5395"/>
    <n v="4"/>
    <d v="2023-08-04T00:00:00"/>
    <d v="1899-12-30T00:54:00"/>
    <n v="54"/>
    <n v="0"/>
    <n v="8"/>
    <s v="USA"/>
    <s v="Not Outlier"/>
    <n v="62"/>
    <m/>
  </r>
  <r>
    <n v="1018548"/>
    <n v="442"/>
    <x v="1"/>
    <d v="2023-03-07T23:24:00"/>
    <s v="App"/>
    <s v="William Brown"/>
    <n v="8622"/>
    <n v="7"/>
    <d v="2023-03-07T00:00:00"/>
    <d v="1899-12-30T23:24:00"/>
    <n v="24"/>
    <n v="23"/>
    <n v="3"/>
    <s v="USA"/>
    <s v="Not Outlier"/>
    <n v="62"/>
    <m/>
  </r>
  <r>
    <n v="139611"/>
    <n v="444"/>
    <x v="5"/>
    <d v="2023-10-21T01:15:00"/>
    <s v="App"/>
    <s v="Paolo Accorti"/>
    <n v="6827"/>
    <n v="21"/>
    <d v="2023-10-21T00:00:00"/>
    <d v="1899-12-30T01:15:00"/>
    <n v="15"/>
    <n v="1"/>
    <n v="10"/>
    <s v="Spain"/>
    <s v="Not Outlier"/>
    <n v="23"/>
    <m/>
  </r>
  <r>
    <n v="687364"/>
    <n v="444"/>
    <x v="5"/>
    <d v="2023-08-15T23:40:00"/>
    <s v="Website"/>
    <s v="Diego Freyre"/>
    <n v="4487"/>
    <n v="15"/>
    <d v="2023-08-15T00:00:00"/>
    <d v="1899-12-30T23:40:00"/>
    <n v="40"/>
    <n v="23"/>
    <n v="8"/>
    <s v="Spain"/>
    <s v="Not Outlier"/>
    <n v="23"/>
    <m/>
  </r>
  <r>
    <n v="849992"/>
    <n v="445"/>
    <x v="1"/>
    <d v="2023-01-14T23:01:00"/>
    <s v="Whatsapp"/>
    <s v="Mary Saveley"/>
    <n v="4522"/>
    <n v="14"/>
    <d v="2023-01-14T00:00:00"/>
    <d v="1899-12-30T23:01:00"/>
    <n v="1"/>
    <n v="23"/>
    <n v="1"/>
    <s v="USA"/>
    <s v="Not Outlier"/>
    <n v="47"/>
    <m/>
  </r>
  <r>
    <n v="20076"/>
    <n v="446"/>
    <x v="1"/>
    <d v="2023-03-16T23:20:00"/>
    <s v="Website"/>
    <s v="Eric Natividad"/>
    <n v="2311"/>
    <n v="16"/>
    <d v="2023-03-16T00:00:00"/>
    <d v="1899-12-30T23:20:00"/>
    <n v="20"/>
    <n v="23"/>
    <n v="3"/>
    <s v="USA"/>
    <s v="Not Outlier"/>
    <n v="67"/>
    <m/>
  </r>
  <r>
    <n v="170058"/>
    <n v="446"/>
    <x v="1"/>
    <d v="2023-11-11T00:50:00"/>
    <s v="App"/>
    <s v="Martine Rance"/>
    <n v="8184"/>
    <n v="11"/>
    <d v="2023-11-11T00:00:00"/>
    <d v="1899-12-30T00:50:00"/>
    <n v="50"/>
    <n v="0"/>
    <n v="11"/>
    <s v="USA"/>
    <s v="Not Outlier"/>
    <n v="67"/>
    <m/>
  </r>
  <r>
    <n v="619879"/>
    <n v="446"/>
    <x v="1"/>
    <d v="2023-01-11T01:22:00"/>
    <s v="Other"/>
    <s v="Allen Nelson"/>
    <n v="2645"/>
    <n v="11"/>
    <d v="2023-01-11T00:00:00"/>
    <d v="1899-12-30T01:22:00"/>
    <n v="22"/>
    <n v="1"/>
    <n v="1"/>
    <s v="USA"/>
    <s v="Not Outlier"/>
    <n v="67"/>
    <m/>
  </r>
  <r>
    <n v="685841"/>
    <n v="446"/>
    <x v="1"/>
    <d v="2023-10-02T22:56:00"/>
    <s v="App"/>
    <s v="Steve Frick"/>
    <n v="7514"/>
    <n v="2"/>
    <d v="2023-10-02T00:00:00"/>
    <d v="1899-12-30T22:56:00"/>
    <n v="56"/>
    <n v="22"/>
    <n v="10"/>
    <s v="USA"/>
    <s v="Not Outlier"/>
    <n v="67"/>
    <m/>
  </r>
  <r>
    <n v="1311758"/>
    <n v="446"/>
    <x v="1"/>
    <d v="2023-10-30T00:45:00"/>
    <s v="Whatsapp"/>
    <s v="Michael Chandler"/>
    <n v="7083"/>
    <n v="30"/>
    <d v="2023-10-30T00:00:00"/>
    <d v="1899-12-30T00:45:00"/>
    <n v="45"/>
    <n v="0"/>
    <n v="10"/>
    <s v="USA"/>
    <s v="Not Outlier"/>
    <n v="67"/>
    <m/>
  </r>
  <r>
    <n v="783763"/>
    <n v="447"/>
    <x v="1"/>
    <d v="2023-07-20T01:32:00"/>
    <s v="App"/>
    <s v="Jan Klaeboe"/>
    <n v="3794"/>
    <n v="20"/>
    <d v="2023-07-20T00:00:00"/>
    <d v="1899-12-30T01:32:00"/>
    <n v="32"/>
    <n v="1"/>
    <n v="7"/>
    <s v="USA"/>
    <s v="Not Outlier"/>
    <n v="77"/>
    <m/>
  </r>
  <r>
    <n v="918347"/>
    <n v="449"/>
    <x v="1"/>
    <d v="2023-08-02T23:47:00"/>
    <s v="Website"/>
    <s v="Jytte Petersen"/>
    <n v="1241"/>
    <n v="2"/>
    <d v="2023-08-02T00:00:00"/>
    <d v="1899-12-30T23:47:00"/>
    <n v="47"/>
    <n v="23"/>
    <n v="8"/>
    <s v="USA"/>
    <s v="Not Outlier"/>
    <n v="53"/>
    <m/>
  </r>
  <r>
    <n v="1271264"/>
    <n v="450"/>
    <x v="10"/>
    <d v="2023-09-29T01:13:00"/>
    <s v="Website"/>
    <s v="Dan Lewis"/>
    <n v="2686"/>
    <n v="29"/>
    <d v="2023-09-29T00:00:00"/>
    <d v="1899-12-30T01:13:00"/>
    <n v="13"/>
    <n v="1"/>
    <n v="9"/>
    <s v="Italy"/>
    <s v="Not Outlier"/>
    <n v="53"/>
    <m/>
  </r>
  <r>
    <n v="1630533"/>
    <n v="450"/>
    <x v="10"/>
    <d v="2023-04-11T00:46:00"/>
    <s v="Other"/>
    <s v="Diego Freyre"/>
    <n v="1269"/>
    <n v="11"/>
    <d v="2023-04-11T00:00:00"/>
    <d v="1899-12-30T00:46:00"/>
    <n v="46"/>
    <n v="0"/>
    <n v="4"/>
    <s v="Italy"/>
    <s v="Not Outlier"/>
    <n v="53"/>
    <m/>
  </r>
  <r>
    <n v="20342"/>
    <n v="451"/>
    <x v="4"/>
    <d v="2023-03-03T00:58:00"/>
    <s v="Other"/>
    <s v="Maria Hernandez"/>
    <n v="3940"/>
    <n v="3"/>
    <d v="2023-03-03T00:00:00"/>
    <d v="1899-12-30T00:58:00"/>
    <n v="58"/>
    <n v="0"/>
    <n v="3"/>
    <s v="Norway"/>
    <s v="Not Outlier"/>
    <n v="74"/>
    <m/>
  </r>
  <r>
    <n v="750826"/>
    <n v="451"/>
    <x v="4"/>
    <d v="2023-04-13T23:39:00"/>
    <s v="Website"/>
    <s v="Peter Ferguson"/>
    <n v="9467"/>
    <n v="13"/>
    <d v="2023-04-13T00:00:00"/>
    <d v="1899-12-30T23:39:00"/>
    <n v="39"/>
    <n v="23"/>
    <n v="4"/>
    <s v="Norway"/>
    <s v="Not Outlier"/>
    <n v="74"/>
    <m/>
  </r>
  <r>
    <n v="772763"/>
    <n v="452"/>
    <x v="5"/>
    <d v="2023-03-22T00:10:00"/>
    <s v="Whatsapp"/>
    <s v="Carine Schmitt"/>
    <n v="5141"/>
    <n v="22"/>
    <d v="2023-03-22T00:00:00"/>
    <d v="1899-12-30T00:10:00"/>
    <n v="10"/>
    <n v="0"/>
    <n v="3"/>
    <s v="Spain"/>
    <s v="Not Outlier"/>
    <n v="75"/>
    <m/>
  </r>
  <r>
    <n v="936455"/>
    <n v="452"/>
    <x v="5"/>
    <d v="2023-01-14T00:46:00"/>
    <s v="Whatsapp"/>
    <s v="Wendy Victorino"/>
    <n v="9527"/>
    <n v="14"/>
    <d v="2023-01-14T00:00:00"/>
    <d v="1899-12-30T00:46:00"/>
    <n v="46"/>
    <n v="0"/>
    <n v="1"/>
    <s v="Spain"/>
    <s v="Not Outlier"/>
    <n v="75"/>
    <m/>
  </r>
  <r>
    <n v="51688"/>
    <n v="453"/>
    <x v="0"/>
    <d v="2023-12-18T00:35:00"/>
    <s v="Other"/>
    <s v="Violeta Benitez"/>
    <n v="4365"/>
    <n v="18"/>
    <d v="2023-12-18T00:00:00"/>
    <d v="1899-12-30T00:35:00"/>
    <n v="35"/>
    <n v="0"/>
    <n v="12"/>
    <s v="France"/>
    <s v="Not Outlier"/>
    <n v="52"/>
    <m/>
  </r>
  <r>
    <n v="1350108"/>
    <n v="453"/>
    <x v="0"/>
    <d v="2023-04-11T23:11:00"/>
    <s v="Website"/>
    <s v="Arnold Cruz"/>
    <n v="4256"/>
    <n v="11"/>
    <d v="2023-04-11T00:00:00"/>
    <d v="1899-12-30T23:11:00"/>
    <n v="11"/>
    <n v="23"/>
    <n v="4"/>
    <s v="France"/>
    <s v="Not Outlier"/>
    <n v="52"/>
    <m/>
  </r>
  <r>
    <n v="1466718"/>
    <n v="453"/>
    <x v="0"/>
    <d v="2023-05-26T00:01:00"/>
    <s v="Website"/>
    <s v="Marta Hernandez"/>
    <n v="9174"/>
    <n v="26"/>
    <d v="2023-05-26T00:00:00"/>
    <d v="1899-12-30T00:01:00"/>
    <n v="1"/>
    <n v="0"/>
    <n v="5"/>
    <s v="France"/>
    <s v="Not Outlier"/>
    <n v="52"/>
    <m/>
  </r>
  <r>
    <n v="1622599"/>
    <n v="453"/>
    <x v="0"/>
    <d v="2023-01-14T23:51:00"/>
    <s v="App"/>
    <s v="Marta Hernandez"/>
    <n v="8568"/>
    <n v="14"/>
    <d v="2023-01-14T00:00:00"/>
    <d v="1899-12-30T23:51:00"/>
    <n v="51"/>
    <n v="23"/>
    <n v="1"/>
    <s v="France"/>
    <s v="Not Outlier"/>
    <n v="52"/>
    <m/>
  </r>
  <r>
    <n v="1165654"/>
    <n v="454"/>
    <x v="1"/>
    <d v="2023-10-27T23:25:00"/>
    <s v="Website"/>
    <s v="Thomas Hardy"/>
    <n v="7755"/>
    <n v="27"/>
    <d v="2023-10-27T00:00:00"/>
    <d v="1899-12-30T23:25:00"/>
    <n v="25"/>
    <n v="23"/>
    <n v="10"/>
    <s v="USA"/>
    <s v="Not Outlier"/>
    <n v="37"/>
    <m/>
  </r>
  <r>
    <n v="691946"/>
    <n v="455"/>
    <x v="6"/>
    <d v="2023-02-03T23:46:00"/>
    <s v="Whatsapp"/>
    <s v="Michael Holz"/>
    <n v="1893"/>
    <n v="3"/>
    <d v="2023-02-03T00:00:00"/>
    <d v="1899-12-30T23:46:00"/>
    <n v="46"/>
    <n v="23"/>
    <n v="2"/>
    <s v="Germany"/>
    <s v="Not Outlier"/>
    <n v="52"/>
    <m/>
  </r>
  <r>
    <n v="1643238"/>
    <n v="455"/>
    <x v="6"/>
    <d v="2023-03-31T02:00:00"/>
    <s v="Whatsapp"/>
    <s v="Diego Freyre"/>
    <n v="3777"/>
    <n v="31"/>
    <d v="2023-03-31T00:00:00"/>
    <d v="1899-12-30T02:00:00"/>
    <n v="0"/>
    <n v="2"/>
    <n v="3"/>
    <s v="Germany"/>
    <s v="Not Outlier"/>
    <n v="52"/>
    <m/>
  </r>
  <r>
    <n v="671201"/>
    <n v="456"/>
    <x v="7"/>
    <d v="2023-05-29T01:20:00"/>
    <s v="Whatsapp"/>
    <s v="Diego Freyre"/>
    <n v="9565"/>
    <n v="29"/>
    <d v="2023-05-29T00:00:00"/>
    <d v="1899-12-30T01:20:00"/>
    <n v="20"/>
    <n v="1"/>
    <n v="5"/>
    <s v="Australia"/>
    <s v="Not Outlier"/>
    <n v="75"/>
    <m/>
  </r>
  <r>
    <n v="280459"/>
    <n v="457"/>
    <x v="2"/>
    <d v="2023-09-26T23:42:00"/>
    <s v="Whatsapp"/>
    <s v="Diego Freyre"/>
    <n v="3197"/>
    <n v="26"/>
    <d v="2023-09-26T00:00:00"/>
    <d v="1899-12-30T23:42:00"/>
    <n v="42"/>
    <n v="23"/>
    <n v="9"/>
    <s v="Denmark"/>
    <s v="Not Outlier"/>
    <n v="54"/>
    <m/>
  </r>
  <r>
    <n v="846161"/>
    <n v="458"/>
    <x v="8"/>
    <d v="2023-07-17T00:03:00"/>
    <s v="Whatsapp"/>
    <s v="Sue King"/>
    <n v="2523"/>
    <n v="17"/>
    <d v="2023-07-17T00:00:00"/>
    <d v="1899-12-30T00:03:00"/>
    <n v="3"/>
    <n v="0"/>
    <n v="7"/>
    <s v="Finland"/>
    <s v="Not Outlier"/>
    <n v="60"/>
    <m/>
  </r>
  <r>
    <n v="1255175"/>
    <n v="458"/>
    <x v="8"/>
    <d v="2023-11-24T23:17:00"/>
    <s v="App"/>
    <s v="Henriette Pfalzheim"/>
    <n v="505"/>
    <n v="24"/>
    <d v="2023-11-24T00:00:00"/>
    <d v="1899-12-30T23:17:00"/>
    <n v="17"/>
    <n v="23"/>
    <n v="11"/>
    <s v="Finland"/>
    <s v="Not Outlier"/>
    <n v="60"/>
    <m/>
  </r>
  <r>
    <n v="517514"/>
    <n v="459"/>
    <x v="10"/>
    <d v="2023-04-13T22:55:00"/>
    <s v="Other"/>
    <s v="Daniel Tonini"/>
    <n v="1379"/>
    <n v="13"/>
    <d v="2023-04-13T00:00:00"/>
    <d v="1899-12-30T22:55:00"/>
    <n v="55"/>
    <n v="22"/>
    <n v="4"/>
    <s v="Italy"/>
    <s v="Not Outlier"/>
    <n v="30"/>
    <m/>
  </r>
  <r>
    <n v="544675"/>
    <n v="459"/>
    <x v="10"/>
    <d v="2023-05-13T01:53:00"/>
    <s v="Whatsapp"/>
    <s v="Jan Klaeboe"/>
    <n v="6757"/>
    <n v="13"/>
    <d v="2023-05-13T00:00:00"/>
    <d v="1899-12-30T01:53:00"/>
    <n v="53"/>
    <n v="1"/>
    <n v="5"/>
    <s v="Italy"/>
    <s v="Not Outlier"/>
    <n v="30"/>
    <m/>
  </r>
  <r>
    <n v="1677075"/>
    <n v="460"/>
    <x v="7"/>
    <d v="2023-10-12T23:57:00"/>
    <s v="App"/>
    <s v="Steve Thompson"/>
    <n v="7376"/>
    <n v="12"/>
    <d v="2023-10-12T00:00:00"/>
    <d v="1899-12-30T23:57:00"/>
    <n v="57"/>
    <n v="23"/>
    <n v="10"/>
    <s v="Australia"/>
    <s v="Not Outlier"/>
    <n v="58"/>
    <m/>
  </r>
  <r>
    <n v="871258"/>
    <n v="461"/>
    <x v="7"/>
    <d v="2023-05-26T00:34:00"/>
    <s v="App"/>
    <s v="Maria Hernandez"/>
    <n v="2564"/>
    <n v="26"/>
    <d v="2023-05-26T00:00:00"/>
    <d v="1899-12-30T00:34:00"/>
    <n v="34"/>
    <n v="0"/>
    <n v="5"/>
    <s v="Australia"/>
    <s v="Not Outlier"/>
    <n v="77"/>
    <m/>
  </r>
  <r>
    <n v="1291973"/>
    <n v="461"/>
    <x v="7"/>
    <d v="2023-01-07T01:23:00"/>
    <s v="Other"/>
    <s v="Diego Freyre"/>
    <n v="5976"/>
    <n v="7"/>
    <d v="2023-01-07T00:00:00"/>
    <d v="1899-12-30T01:23:00"/>
    <n v="23"/>
    <n v="1"/>
    <n v="1"/>
    <s v="Australia"/>
    <s v="Not Outlier"/>
    <n v="77"/>
    <m/>
  </r>
  <r>
    <n v="1370775"/>
    <n v="462"/>
    <x v="1"/>
    <d v="2023-04-23T01:49:00"/>
    <s v="Website"/>
    <s v="Wendy Victorino"/>
    <n v="1949"/>
    <n v="23"/>
    <d v="2023-04-23T00:00:00"/>
    <d v="1899-12-30T01:49:00"/>
    <n v="49"/>
    <n v="1"/>
    <n v="4"/>
    <s v="USA"/>
    <s v="Not Outlier"/>
    <n v="80"/>
    <m/>
  </r>
  <r>
    <n v="1059637"/>
    <n v="463"/>
    <x v="6"/>
    <d v="2023-08-09T01:26:00"/>
    <s v="App"/>
    <s v="Wing C Tam"/>
    <n v="3285"/>
    <n v="9"/>
    <d v="2023-08-09T00:00:00"/>
    <d v="1899-12-30T01:26:00"/>
    <n v="26"/>
    <n v="1"/>
    <n v="8"/>
    <s v="Germany"/>
    <s v="Not Outlier"/>
    <n v="55"/>
    <m/>
  </r>
  <r>
    <n v="1357382"/>
    <n v="463"/>
    <x v="6"/>
    <d v="2023-12-14T01:42:00"/>
    <s v="Website"/>
    <s v="Helen Bennett"/>
    <n v="2708"/>
    <n v="14"/>
    <d v="2023-12-14T00:00:00"/>
    <d v="1899-12-30T01:42:00"/>
    <n v="42"/>
    <n v="1"/>
    <n v="12"/>
    <s v="Germany"/>
    <s v="Not Outlier"/>
    <n v="55"/>
    <m/>
  </r>
  <r>
    <n v="57568"/>
    <n v="464"/>
    <x v="10"/>
    <d v="2023-03-21T00:54:00"/>
    <s v="Website"/>
    <s v="Veysel Oeztan"/>
    <n v="5877"/>
    <n v="21"/>
    <d v="2023-03-21T00:00:00"/>
    <d v="1899-12-30T00:54:00"/>
    <n v="54"/>
    <n v="0"/>
    <n v="3"/>
    <s v="Italy"/>
    <s v="Not Outlier"/>
    <n v="26"/>
    <m/>
  </r>
  <r>
    <n v="884628"/>
    <n v="464"/>
    <x v="10"/>
    <d v="2023-12-06T00:01:00"/>
    <s v="Website"/>
    <s v="Kyung Yu"/>
    <n v="7177"/>
    <n v="6"/>
    <d v="2023-12-06T00:00:00"/>
    <d v="1899-12-30T00:01:00"/>
    <n v="1"/>
    <n v="0"/>
    <n v="12"/>
    <s v="Italy"/>
    <s v="Not Outlier"/>
    <n v="26"/>
    <m/>
  </r>
  <r>
    <n v="445200"/>
    <n v="465"/>
    <x v="1"/>
    <d v="2023-06-16T02:10:00"/>
    <s v="Website"/>
    <s v="Palle Ibsen"/>
    <n v="2670"/>
    <n v="16"/>
    <d v="2023-06-16T00:00:00"/>
    <d v="1899-12-30T02:10:00"/>
    <n v="10"/>
    <n v="2"/>
    <n v="6"/>
    <s v="USA"/>
    <s v="Not Outlier"/>
    <n v="49"/>
    <m/>
  </r>
  <r>
    <n v="541964"/>
    <n v="465"/>
    <x v="1"/>
    <d v="2023-10-22T23:56:00"/>
    <s v="Whatsapp"/>
    <s v="Mory Kentary"/>
    <n v="3372"/>
    <n v="22"/>
    <d v="2023-10-22T00:00:00"/>
    <d v="1899-12-30T23:56:00"/>
    <n v="56"/>
    <n v="23"/>
    <n v="10"/>
    <s v="USA"/>
    <s v="Not Outlier"/>
    <n v="49"/>
    <m/>
  </r>
  <r>
    <n v="1449763"/>
    <n v="465"/>
    <x v="1"/>
    <d v="2023-03-12T01:07:00"/>
    <s v="App"/>
    <s v="Matti Karttunen"/>
    <n v="425"/>
    <n v="12"/>
    <d v="2023-03-12T00:00:00"/>
    <d v="1899-12-30T01:07:00"/>
    <n v="7"/>
    <n v="1"/>
    <n v="3"/>
    <s v="USA"/>
    <s v="Not Outlier"/>
    <n v="49"/>
    <m/>
  </r>
  <r>
    <n v="1475178"/>
    <n v="466"/>
    <x v="10"/>
    <d v="2023-04-12T00:10:00"/>
    <s v="Whatsapp"/>
    <s v="Mory Kentary"/>
    <n v="1408"/>
    <n v="12"/>
    <d v="2023-04-12T00:00:00"/>
    <d v="1899-12-30T00:10:00"/>
    <n v="10"/>
    <n v="0"/>
    <n v="4"/>
    <s v="Italy"/>
    <s v="Not Outlier"/>
    <n v="32"/>
    <m/>
  </r>
  <r>
    <n v="10667"/>
    <n v="467"/>
    <x v="0"/>
    <d v="2023-10-13T01:01:00"/>
    <s v="Whatsapp"/>
    <s v="Jonas Bergulfsen"/>
    <n v="840"/>
    <n v="13"/>
    <d v="2023-10-13T00:00:00"/>
    <d v="1899-12-30T01:01:00"/>
    <n v="1"/>
    <n v="1"/>
    <n v="10"/>
    <s v="France"/>
    <s v="Not Outlier"/>
    <n v="62"/>
    <m/>
  </r>
  <r>
    <n v="1219899"/>
    <n v="469"/>
    <x v="0"/>
    <d v="2023-07-07T00:15:00"/>
    <s v="Other"/>
    <s v="Ann Brown"/>
    <n v="2819"/>
    <n v="7"/>
    <d v="2023-07-07T00:00:00"/>
    <d v="1899-12-30T00:15:00"/>
    <n v="15"/>
    <n v="0"/>
    <n v="7"/>
    <s v="France"/>
    <s v="Not Outlier"/>
    <n v="90"/>
    <m/>
  </r>
  <r>
    <n v="347243"/>
    <n v="470"/>
    <x v="1"/>
    <d v="2023-06-02T23:47:00"/>
    <s v="Website"/>
    <s v="Diego Freyre"/>
    <n v="5127"/>
    <n v="2"/>
    <d v="2023-06-02T00:00:00"/>
    <d v="1899-12-30T23:47:00"/>
    <n v="47"/>
    <n v="23"/>
    <n v="6"/>
    <s v="USA"/>
    <s v="Not Outlier"/>
    <n v="32"/>
    <m/>
  </r>
  <r>
    <n v="1650492"/>
    <n v="473"/>
    <x v="12"/>
    <d v="2023-12-02T00:17:00"/>
    <s v="Whatsapp"/>
    <s v="Martine Rance"/>
    <n v="8148"/>
    <n v="2"/>
    <d v="2023-12-02T00:00:00"/>
    <d v="1899-12-30T00:17:00"/>
    <n v="17"/>
    <n v="0"/>
    <n v="12"/>
    <s v="Ireland"/>
    <s v="Not Outlier"/>
    <n v="19"/>
    <m/>
  </r>
  <r>
    <n v="920294"/>
    <n v="474"/>
    <x v="8"/>
    <d v="2023-10-05T01:21:00"/>
    <s v="Whatsapp"/>
    <s v="Juri Yoshido"/>
    <n v="6177"/>
    <n v="5"/>
    <d v="2023-10-05T00:00:00"/>
    <d v="1899-12-30T01:21:00"/>
    <n v="21"/>
    <n v="1"/>
    <n v="10"/>
    <s v="Finland"/>
    <s v="Not Outlier"/>
    <n v="74"/>
    <m/>
  </r>
  <r>
    <n v="997669"/>
    <n v="475"/>
    <x v="1"/>
    <d v="2023-01-22T23:19:00"/>
    <s v="App"/>
    <s v="Valarie Young"/>
    <n v="4684"/>
    <n v="22"/>
    <d v="2023-01-22T00:00:00"/>
    <d v="1899-12-30T23:19:00"/>
    <n v="19"/>
    <n v="23"/>
    <n v="1"/>
    <s v="USA"/>
    <s v="Not Outlier"/>
    <n v="51"/>
    <m/>
  </r>
  <r>
    <n v="625994"/>
    <n v="476"/>
    <x v="1"/>
    <d v="2023-05-21T23:11:00"/>
    <s v="Website"/>
    <s v="Michael Chandler"/>
    <n v="7369"/>
    <n v="21"/>
    <d v="2023-05-21T00:00:00"/>
    <d v="1899-12-30T23:11:00"/>
    <n v="11"/>
    <n v="23"/>
    <n v="5"/>
    <s v="USA"/>
    <s v="Not Outlier"/>
    <n v="80"/>
    <m/>
  </r>
  <r>
    <n v="551810"/>
    <n v="477"/>
    <x v="7"/>
    <d v="2023-06-08T00:35:00"/>
    <s v="App"/>
    <s v="Maurizio Moroni"/>
    <n v="8174"/>
    <n v="8"/>
    <d v="2023-06-08T00:00:00"/>
    <d v="1899-12-30T00:35:00"/>
    <n v="35"/>
    <n v="0"/>
    <n v="6"/>
    <s v="Australia"/>
    <s v="Not Outlier"/>
    <n v="31"/>
    <m/>
  </r>
  <r>
    <n v="58309"/>
    <n v="479"/>
    <x v="8"/>
    <d v="2023-01-12T23:35:00"/>
    <s v="Website"/>
    <s v="Mory Kentary"/>
    <n v="9668"/>
    <n v="12"/>
    <d v="2023-01-12T00:00:00"/>
    <d v="1899-12-30T23:35:00"/>
    <n v="35"/>
    <n v="23"/>
    <n v="1"/>
    <s v="Finland"/>
    <s v="Not Outlier"/>
    <n v="81"/>
    <m/>
  </r>
  <r>
    <n v="1665167"/>
    <n v="479"/>
    <x v="8"/>
    <d v="2023-03-04T01:46:00"/>
    <s v="App"/>
    <s v="Diego Freyre"/>
    <n v="6692"/>
    <n v="4"/>
    <d v="2023-03-04T00:00:00"/>
    <d v="1899-12-30T01:46:00"/>
    <n v="46"/>
    <n v="1"/>
    <n v="3"/>
    <s v="Finland"/>
    <s v="Not Outlier"/>
    <n v="81"/>
    <m/>
  </r>
  <r>
    <n v="61005"/>
    <n v="480"/>
    <x v="8"/>
    <d v="2023-01-02T00:46:00"/>
    <s v="Other"/>
    <s v="Marta Hernandez"/>
    <n v="7727"/>
    <n v="2"/>
    <d v="2023-01-02T00:00:00"/>
    <d v="1899-12-30T00:46:00"/>
    <n v="46"/>
    <n v="0"/>
    <n v="1"/>
    <s v="Finland"/>
    <s v="Not Outlier"/>
    <n v="46"/>
    <m/>
  </r>
  <r>
    <n v="1322635"/>
    <n v="481"/>
    <x v="7"/>
    <d v="2023-02-25T23:46:00"/>
    <s v="Whatsapp"/>
    <s v="Valarie Nelson"/>
    <n v="1854"/>
    <n v="25"/>
    <d v="2023-02-25T00:00:00"/>
    <d v="1899-12-30T23:46:00"/>
    <n v="46"/>
    <n v="23"/>
    <n v="2"/>
    <s v="Australia"/>
    <s v="Not Outlier"/>
    <n v="49"/>
    <m/>
  </r>
  <r>
    <n v="1051057"/>
    <n v="482"/>
    <x v="0"/>
    <d v="2023-05-02T23:57:00"/>
    <s v="Other"/>
    <s v="Steve Frick"/>
    <n v="4768"/>
    <n v="2"/>
    <d v="2023-05-02T00:00:00"/>
    <d v="1899-12-30T23:57:00"/>
    <n v="57"/>
    <n v="23"/>
    <n v="5"/>
    <s v="France"/>
    <s v="Not Outlier"/>
    <n v="82"/>
    <m/>
  </r>
  <r>
    <n v="976000"/>
    <n v="484"/>
    <x v="1"/>
    <d v="2023-06-12T23:43:00"/>
    <s v="App"/>
    <s v="Daniel Da Cunha"/>
    <n v="6536"/>
    <n v="12"/>
    <d v="2023-06-12T00:00:00"/>
    <d v="1899-12-30T23:43:00"/>
    <n v="43"/>
    <n v="23"/>
    <n v="6"/>
    <s v="USA"/>
    <s v="Not Outlier"/>
    <n v="70"/>
    <m/>
  </r>
  <r>
    <n v="1163680"/>
    <n v="485"/>
    <x v="0"/>
    <d v="2023-03-26T00:35:00"/>
    <s v="App"/>
    <s v="Georg Pipps"/>
    <n v="890"/>
    <n v="26"/>
    <d v="2023-03-26T00:00:00"/>
    <d v="1899-12-30T00:35:00"/>
    <n v="35"/>
    <n v="0"/>
    <n v="3"/>
    <s v="France"/>
    <s v="Not Outlier"/>
    <n v="19"/>
    <m/>
  </r>
  <r>
    <n v="1198103"/>
    <n v="485"/>
    <x v="0"/>
    <d v="2023-03-24T01:56:00"/>
    <s v="App"/>
    <s v="Adrian Huxley"/>
    <n v="1994"/>
    <n v="24"/>
    <d v="2023-03-24T00:00:00"/>
    <d v="1899-12-30T01:56:00"/>
    <n v="56"/>
    <n v="1"/>
    <n v="3"/>
    <s v="France"/>
    <s v="Not Outlier"/>
    <n v="19"/>
    <m/>
  </r>
  <r>
    <n v="316364"/>
    <n v="486"/>
    <x v="13"/>
    <d v="2023-11-09T00:19:00"/>
    <s v="Website"/>
    <s v="Rosa Hernandez"/>
    <n v="1699"/>
    <n v="9"/>
    <d v="2023-11-09T00:00:00"/>
    <d v="1899-12-30T00:19:00"/>
    <n v="19"/>
    <n v="0"/>
    <n v="11"/>
    <s v="Austria"/>
    <s v="Not Outlier"/>
    <n v="66"/>
    <m/>
  </r>
  <r>
    <n v="389725"/>
    <n v="487"/>
    <x v="7"/>
    <d v="2023-11-07T01:47:00"/>
    <s v="Whatsapp"/>
    <s v="Violeta Benitez"/>
    <n v="206"/>
    <n v="7"/>
    <d v="2023-11-07T00:00:00"/>
    <d v="1899-12-30T01:47:00"/>
    <n v="47"/>
    <n v="1"/>
    <n v="11"/>
    <s v="Australia"/>
    <s v="Not Outlier"/>
    <n v="81"/>
    <m/>
  </r>
  <r>
    <n v="539212"/>
    <n v="488"/>
    <x v="1"/>
    <d v="2023-11-29T01:52:00"/>
    <s v="Whatsapp"/>
    <s v="Janine Labrune"/>
    <n v="8345"/>
    <n v="29"/>
    <d v="2023-11-29T00:00:00"/>
    <d v="1899-12-30T01:52:00"/>
    <n v="52"/>
    <n v="1"/>
    <n v="11"/>
    <s v="USA"/>
    <s v="Not Outlier"/>
    <n v="19"/>
    <m/>
  </r>
  <r>
    <n v="34978"/>
    <n v="492"/>
    <x v="5"/>
    <d v="2023-07-13T01:50:00"/>
    <s v="App"/>
    <s v="Kwai Yu"/>
    <n v="1494"/>
    <n v="13"/>
    <d v="2023-07-13T00:00:00"/>
    <d v="1899-12-30T01:50:00"/>
    <n v="50"/>
    <n v="1"/>
    <n v="7"/>
    <s v="Spain"/>
    <s v="Not Outlier"/>
    <n v="32"/>
    <m/>
  </r>
  <r>
    <n v="817610"/>
    <n v="493"/>
    <x v="1"/>
    <d v="2023-01-04T23:36:00"/>
    <s v="Website"/>
    <s v="Catherine Dewey"/>
    <n v="4047"/>
    <n v="4"/>
    <d v="2023-01-04T00:00:00"/>
    <d v="1899-12-30T23:36:00"/>
    <n v="36"/>
    <n v="23"/>
    <n v="1"/>
    <s v="USA"/>
    <s v="Not Outlier"/>
    <n v="82"/>
    <m/>
  </r>
  <r>
    <n v="1437873"/>
    <n v="493"/>
    <x v="1"/>
    <d v="2023-05-06T23:51:00"/>
    <s v="Website"/>
    <s v="Adrian Huxley"/>
    <n v="5373"/>
    <n v="6"/>
    <d v="2023-05-06T00:00:00"/>
    <d v="1899-12-30T23:51:00"/>
    <n v="51"/>
    <n v="23"/>
    <n v="5"/>
    <s v="USA"/>
    <s v="Not Outlier"/>
    <n v="82"/>
    <m/>
  </r>
  <r>
    <n v="449457"/>
    <n v="494"/>
    <x v="0"/>
    <d v="2023-11-02T01:10:00"/>
    <s v="App"/>
    <s v="Maurizio Moroni"/>
    <n v="3426"/>
    <n v="2"/>
    <d v="2023-11-02T00:00:00"/>
    <d v="1899-12-30T01:10:00"/>
    <n v="10"/>
    <n v="1"/>
    <n v="11"/>
    <s v="France"/>
    <s v="Not Outlier"/>
    <n v="19"/>
    <m/>
  </r>
  <r>
    <n v="759664"/>
    <n v="494"/>
    <x v="0"/>
    <d v="2023-07-18T23:40:00"/>
    <s v="Whatsapp"/>
    <s v="Veysel Oeztan"/>
    <n v="8605"/>
    <n v="18"/>
    <d v="2023-07-18T00:00:00"/>
    <d v="1899-12-30T23:40:00"/>
    <n v="40"/>
    <n v="23"/>
    <n v="7"/>
    <s v="France"/>
    <s v="Not Outlier"/>
    <n v="19"/>
    <m/>
  </r>
  <r>
    <n v="1050351"/>
    <n v="497"/>
    <x v="1"/>
    <d v="2023-07-14T00:01:00"/>
    <s v="App"/>
    <s v="Marta Hernandez"/>
    <n v="9863"/>
    <n v="14"/>
    <d v="2023-07-14T00:00:00"/>
    <d v="1899-12-30T00:01:00"/>
    <n v="1"/>
    <n v="0"/>
    <n v="7"/>
    <s v="USA"/>
    <s v="Not Outlier"/>
    <n v="88"/>
    <m/>
  </r>
  <r>
    <n v="1290759"/>
    <n v="497"/>
    <x v="1"/>
    <d v="2023-02-19T00:53:00"/>
    <s v="Website"/>
    <s v="Valarie Thompson"/>
    <n v="6538"/>
    <n v="19"/>
    <d v="2023-02-19T00:00:00"/>
    <d v="1899-12-30T00:53:00"/>
    <n v="53"/>
    <n v="0"/>
    <n v="2"/>
    <s v="USA"/>
    <s v="Not Outlier"/>
    <n v="88"/>
    <m/>
  </r>
  <r>
    <n v="17912"/>
    <n v="498"/>
    <x v="6"/>
    <d v="2023-03-21T22:56:00"/>
    <s v="Other"/>
    <s v="Juri Hirano"/>
    <n v="9179"/>
    <n v="21"/>
    <d v="2023-03-21T00:00:00"/>
    <d v="1899-12-30T22:56:00"/>
    <n v="56"/>
    <n v="22"/>
    <n v="3"/>
    <s v="Germany"/>
    <s v="Not Outlier"/>
    <n v="32"/>
    <m/>
  </r>
  <r>
    <n v="921540"/>
    <n v="499"/>
    <x v="7"/>
    <d v="2023-12-20T23:51:00"/>
    <s v="App"/>
    <s v="Michael Holz"/>
    <n v="2164"/>
    <n v="20"/>
    <d v="2023-12-20T00:00:00"/>
    <d v="1899-12-30T23:51:00"/>
    <n v="51"/>
    <n v="23"/>
    <n v="12"/>
    <s v="Australia"/>
    <s v="Not Outlier"/>
    <n v="89"/>
    <m/>
  </r>
  <r>
    <n v="1530454"/>
    <n v="499"/>
    <x v="7"/>
    <d v="2023-04-27T23:01:00"/>
    <s v="Website"/>
    <s v="Palle Ibsen"/>
    <n v="7456"/>
    <n v="27"/>
    <d v="2023-04-27T00:00:00"/>
    <d v="1899-12-30T23:01:00"/>
    <n v="1"/>
    <n v="23"/>
    <n v="4"/>
    <s v="Australia"/>
    <s v="Not Outlier"/>
    <n v="89"/>
    <m/>
  </r>
  <r>
    <n v="1655697"/>
    <n v="499"/>
    <x v="7"/>
    <d v="2023-05-05T00:56:00"/>
    <s v="Other"/>
    <s v="Miguel Barajas"/>
    <n v="3864"/>
    <n v="5"/>
    <d v="2023-05-05T00:00:00"/>
    <d v="1899-12-30T00:56:00"/>
    <n v="56"/>
    <n v="0"/>
    <n v="5"/>
    <s v="Australia"/>
    <s v="Not Outlier"/>
    <n v="89"/>
    <m/>
  </r>
  <r>
    <n v="187746"/>
    <n v="500"/>
    <x v="1"/>
    <d v="2023-10-21T00:12:00"/>
    <s v="Other"/>
    <s v="Mary Saveley"/>
    <n v="946"/>
    <n v="21"/>
    <d v="2023-10-21T00:00:00"/>
    <d v="1899-12-30T00:12:00"/>
    <n v="12"/>
    <n v="0"/>
    <n v="10"/>
    <s v="USA"/>
    <s v="Not Outlier"/>
    <n v="77"/>
    <m/>
  </r>
  <r>
    <n v="114621"/>
    <n v="501"/>
    <x v="5"/>
    <d v="2023-12-23T23:51:00"/>
    <s v="Whatsapp"/>
    <s v="Miguel Barajas"/>
    <n v="3842"/>
    <n v="23"/>
    <d v="2023-12-23T00:00:00"/>
    <d v="1899-12-30T23:51:00"/>
    <n v="51"/>
    <n v="23"/>
    <n v="12"/>
    <s v="Spain"/>
    <s v="Not Outlier"/>
    <n v="45"/>
    <m/>
  </r>
  <r>
    <n v="242256"/>
    <n v="504"/>
    <x v="8"/>
    <d v="2023-07-16T01:51:00"/>
    <s v="Other"/>
    <s v="Valarie Nelson"/>
    <n v="3986"/>
    <n v="16"/>
    <d v="2023-07-16T00:00:00"/>
    <d v="1899-12-30T01:51:00"/>
    <n v="51"/>
    <n v="1"/>
    <n v="7"/>
    <s v="Finland"/>
    <s v="Not Outlier"/>
    <n v="48"/>
    <m/>
  </r>
  <r>
    <n v="1213344"/>
    <n v="504"/>
    <x v="8"/>
    <d v="2023-06-04T00:18:00"/>
    <s v="Other"/>
    <s v="Henriette Pfalzheim"/>
    <n v="4603"/>
    <n v="4"/>
    <d v="2023-06-04T00:00:00"/>
    <d v="1899-12-30T00:18:00"/>
    <n v="18"/>
    <n v="0"/>
    <n v="6"/>
    <s v="Finland"/>
    <s v="Not Outlier"/>
    <n v="48"/>
    <m/>
  </r>
  <r>
    <n v="482555"/>
    <n v="506"/>
    <x v="1"/>
    <d v="2023-01-25T16:44:00"/>
    <s v="App"/>
    <s v="Sean Connery"/>
    <n v="6355"/>
    <n v="25"/>
    <d v="2023-01-25T00:00:00"/>
    <d v="1899-12-30T16:44:00"/>
    <n v="44"/>
    <n v="16"/>
    <n v="1"/>
    <s v="USA"/>
    <s v="Not Outlier"/>
    <n v="45"/>
    <m/>
  </r>
  <r>
    <n v="443577"/>
    <n v="507"/>
    <x v="1"/>
    <d v="2023-09-17T01:34:00"/>
    <s v="App"/>
    <s v="Laurence Lebihan"/>
    <n v="7940"/>
    <n v="17"/>
    <d v="2023-09-17T00:00:00"/>
    <d v="1899-12-30T01:34:00"/>
    <n v="34"/>
    <n v="1"/>
    <n v="9"/>
    <s v="USA"/>
    <s v="Not Outlier"/>
    <n v="35"/>
    <m/>
  </r>
  <r>
    <n v="81431"/>
    <n v="508"/>
    <x v="14"/>
    <d v="2023-07-15T00:39:00"/>
    <s v="App"/>
    <s v="Helen Bennett"/>
    <n v="9101"/>
    <n v="15"/>
    <d v="2023-07-15T00:00:00"/>
    <d v="1899-12-30T00:39:00"/>
    <n v="39"/>
    <n v="0"/>
    <n v="7"/>
    <s v="Switzerland"/>
    <s v="Not Outlier"/>
    <n v="65"/>
    <m/>
  </r>
  <r>
    <n v="1557337"/>
    <n v="508"/>
    <x v="14"/>
    <d v="2023-01-31T00:49:00"/>
    <s v="App"/>
    <s v="Peter Ferguson"/>
    <n v="4679"/>
    <n v="31"/>
    <d v="2023-01-31T00:00:00"/>
    <d v="1899-12-30T00:49:00"/>
    <n v="49"/>
    <n v="0"/>
    <n v="1"/>
    <s v="Switzerland"/>
    <s v="Not Outlier"/>
    <n v="65"/>
    <m/>
  </r>
  <r>
    <n v="812612"/>
    <n v="509"/>
    <x v="0"/>
    <d v="2023-11-26T01:29:00"/>
    <s v="Whatsapp"/>
    <s v="Maria Larsson"/>
    <n v="3471"/>
    <n v="26"/>
    <d v="2023-11-26T00:00:00"/>
    <d v="1899-12-30T01:29:00"/>
    <n v="29"/>
    <n v="1"/>
    <n v="11"/>
    <s v="France"/>
    <s v="Not Outlier"/>
    <n v="24"/>
    <m/>
  </r>
  <r>
    <n v="845773"/>
    <n v="509"/>
    <x v="0"/>
    <d v="2023-10-20T00:35:00"/>
    <s v="Other"/>
    <s v="Victoria Ashworth"/>
    <n v="1906"/>
    <n v="20"/>
    <d v="2023-10-20T00:00:00"/>
    <d v="1899-12-30T00:35:00"/>
    <n v="35"/>
    <n v="0"/>
    <n v="10"/>
    <s v="France"/>
    <s v="Not Outlier"/>
    <n v="24"/>
    <m/>
  </r>
  <r>
    <n v="872066"/>
    <n v="510"/>
    <x v="1"/>
    <d v="2023-10-04T23:49:00"/>
    <s v="App"/>
    <s v="Diego Freyre"/>
    <n v="7354"/>
    <n v="4"/>
    <d v="2023-10-04T00:00:00"/>
    <d v="1899-12-30T23:49:00"/>
    <n v="49"/>
    <n v="23"/>
    <n v="10"/>
    <s v="USA"/>
    <s v="Not Outlier"/>
    <n v="39"/>
    <m/>
  </r>
  <r>
    <n v="1479085"/>
    <n v="510"/>
    <x v="1"/>
    <d v="2023-11-21T22:41:00"/>
    <s v="Other"/>
    <s v="Janine Labrune"/>
    <n v="6503"/>
    <n v="21"/>
    <d v="2023-11-21T00:00:00"/>
    <d v="1899-12-30T22:41:00"/>
    <n v="41"/>
    <n v="22"/>
    <n v="11"/>
    <s v="USA"/>
    <s v="Not Outlier"/>
    <n v="39"/>
    <m/>
  </r>
  <r>
    <n v="311285"/>
    <n v="511"/>
    <x v="1"/>
    <d v="2023-10-14T23:47:00"/>
    <s v="Website"/>
    <s v="Paolo Accorti"/>
    <n v="3345"/>
    <n v="14"/>
    <d v="2023-10-14T00:00:00"/>
    <d v="1899-12-30T23:47:00"/>
    <n v="47"/>
    <n v="23"/>
    <n v="10"/>
    <s v="USA"/>
    <s v="Not Outlier"/>
    <n v="60"/>
    <m/>
  </r>
  <r>
    <n v="593583"/>
    <n v="513"/>
    <x v="1"/>
    <d v="2023-08-22T01:08:00"/>
    <s v="Other"/>
    <s v="Tony Calaghan"/>
    <n v="9848"/>
    <n v="22"/>
    <d v="2023-08-22T00:00:00"/>
    <d v="1899-12-30T01:08:00"/>
    <n v="8"/>
    <n v="1"/>
    <n v="8"/>
    <s v="USA"/>
    <s v="Not Outlier"/>
    <n v="29"/>
    <m/>
  </r>
  <r>
    <n v="175577"/>
    <n v="515"/>
    <x v="5"/>
    <d v="2023-11-21T01:53:00"/>
    <s v="Other"/>
    <s v="Marta Hernandez"/>
    <n v="5334"/>
    <n v="21"/>
    <d v="2023-11-21T00:00:00"/>
    <d v="1899-12-30T01:53:00"/>
    <n v="53"/>
    <n v="1"/>
    <n v="11"/>
    <s v="Spain"/>
    <s v="Not Outlier"/>
    <n v="37"/>
    <m/>
  </r>
  <r>
    <n v="506188"/>
    <n v="515"/>
    <x v="5"/>
    <d v="2023-02-13T00:36:00"/>
    <s v="Other"/>
    <s v="Diego Freyre"/>
    <n v="2177"/>
    <n v="13"/>
    <d v="2023-02-13T00:00:00"/>
    <d v="1899-12-30T00:36:00"/>
    <n v="36"/>
    <n v="0"/>
    <n v="2"/>
    <s v="Spain"/>
    <s v="Not Outlier"/>
    <n v="37"/>
    <m/>
  </r>
  <r>
    <n v="133285"/>
    <n v="516"/>
    <x v="0"/>
    <d v="2023-02-11T01:24:00"/>
    <s v="Other"/>
    <s v="Mary Saveley"/>
    <n v="7837"/>
    <n v="11"/>
    <d v="2023-02-11T00:00:00"/>
    <d v="1899-12-30T01:24:00"/>
    <n v="24"/>
    <n v="1"/>
    <n v="2"/>
    <s v="France"/>
    <s v="Not Outlier"/>
    <n v="51"/>
    <m/>
  </r>
  <r>
    <n v="171269"/>
    <n v="516"/>
    <x v="0"/>
    <d v="2023-08-22T00:18:00"/>
    <s v="Whatsapp"/>
    <s v="Dominique Perrier"/>
    <n v="5709"/>
    <n v="22"/>
    <d v="2023-08-22T00:00:00"/>
    <d v="1899-12-30T00:18:00"/>
    <n v="18"/>
    <n v="0"/>
    <n v="8"/>
    <s v="France"/>
    <s v="Not Outlier"/>
    <n v="51"/>
    <m/>
  </r>
  <r>
    <n v="596287"/>
    <n v="516"/>
    <x v="0"/>
    <d v="2023-09-03T00:51:00"/>
    <s v="Website"/>
    <s v="Adrian Huxley"/>
    <n v="5995"/>
    <n v="3"/>
    <d v="2023-09-03T00:00:00"/>
    <d v="1899-12-30T00:51:00"/>
    <n v="51"/>
    <n v="0"/>
    <n v="9"/>
    <s v="France"/>
    <s v="Not Outlier"/>
    <n v="51"/>
    <m/>
  </r>
  <r>
    <n v="115590"/>
    <n v="517"/>
    <x v="7"/>
    <d v="2023-02-02T23:52:00"/>
    <s v="Other"/>
    <s v="Michael Holz"/>
    <n v="9953"/>
    <n v="2"/>
    <d v="2023-02-02T00:00:00"/>
    <d v="1899-12-30T23:52:00"/>
    <n v="52"/>
    <n v="23"/>
    <n v="2"/>
    <s v="Australia"/>
    <s v="Not Outlier"/>
    <n v="77"/>
    <m/>
  </r>
  <r>
    <n v="1069668"/>
    <n v="517"/>
    <x v="7"/>
    <d v="2023-04-07T01:00:00"/>
    <s v="Website"/>
    <s v="Roland Keitel"/>
    <n v="8146"/>
    <n v="7"/>
    <d v="2023-04-07T00:00:00"/>
    <d v="1899-12-30T01:00:00"/>
    <n v="0"/>
    <n v="1"/>
    <n v="4"/>
    <s v="Australia"/>
    <s v="Not Outlier"/>
    <n v="77"/>
    <m/>
  </r>
  <r>
    <n v="268811"/>
    <n v="519"/>
    <x v="0"/>
    <d v="2023-02-06T01:33:00"/>
    <s v="Other"/>
    <s v="Jose Pedro Roel"/>
    <n v="9147"/>
    <n v="6"/>
    <d v="2023-02-06T00:00:00"/>
    <d v="1899-12-30T01:33:00"/>
    <n v="33"/>
    <n v="1"/>
    <n v="2"/>
    <s v="France"/>
    <s v="Not Outlier"/>
    <n v="70"/>
    <m/>
  </r>
  <r>
    <n v="344182"/>
    <n v="519"/>
    <x v="0"/>
    <d v="2023-07-20T01:09:00"/>
    <s v="Other"/>
    <s v="Valarie Nelson"/>
    <n v="9637"/>
    <n v="20"/>
    <d v="2023-07-20T00:00:00"/>
    <d v="1899-12-30T01:09:00"/>
    <n v="9"/>
    <n v="1"/>
    <n v="7"/>
    <s v="France"/>
    <s v="Not Outlier"/>
    <n v="70"/>
    <m/>
  </r>
  <r>
    <n v="694715"/>
    <n v="519"/>
    <x v="0"/>
    <d v="2023-08-01T23:07:00"/>
    <s v="Other"/>
    <s v="Yoshi Tannamuri"/>
    <n v="6870"/>
    <n v="1"/>
    <d v="2023-08-01T00:00:00"/>
    <d v="1899-12-30T23:07:00"/>
    <n v="7"/>
    <n v="23"/>
    <n v="8"/>
    <s v="France"/>
    <s v="Not Outlier"/>
    <n v="70"/>
    <m/>
  </r>
  <r>
    <n v="101815"/>
    <n v="520"/>
    <x v="5"/>
    <d v="2023-09-18T01:37:00"/>
    <s v="Whatsapp"/>
    <s v="Christina Berglund"/>
    <n v="5420"/>
    <n v="18"/>
    <d v="2023-09-18T00:00:00"/>
    <d v="1899-12-30T01:37:00"/>
    <n v="37"/>
    <n v="1"/>
    <n v="9"/>
    <s v="Spain"/>
    <s v="Not Outlier"/>
    <n v="81"/>
    <m/>
  </r>
  <r>
    <n v="695237"/>
    <n v="520"/>
    <x v="5"/>
    <d v="2023-01-11T23:40:00"/>
    <s v="Website"/>
    <s v="Violeta Benitez"/>
    <n v="1232"/>
    <n v="11"/>
    <d v="2023-01-11T00:00:00"/>
    <d v="1899-12-30T23:40:00"/>
    <n v="40"/>
    <n v="23"/>
    <n v="1"/>
    <s v="Spain"/>
    <s v="Not Outlier"/>
    <n v="81"/>
    <m/>
  </r>
  <r>
    <n v="1632433"/>
    <n v="520"/>
    <x v="5"/>
    <d v="2023-10-05T00:05:00"/>
    <s v="Website"/>
    <s v="Diego Freyre"/>
    <n v="2927"/>
    <n v="5"/>
    <d v="2023-10-05T00:00:00"/>
    <d v="1899-12-30T00:05:00"/>
    <n v="5"/>
    <n v="0"/>
    <n v="10"/>
    <s v="Spain"/>
    <s v="Not Outlier"/>
    <n v="81"/>
    <m/>
  </r>
  <r>
    <n v="960685"/>
    <n v="522"/>
    <x v="1"/>
    <d v="2023-11-24T00:50:00"/>
    <s v="Whatsapp"/>
    <s v="Eric Natividad"/>
    <n v="9772"/>
    <n v="24"/>
    <d v="2023-11-24T00:00:00"/>
    <d v="1899-12-30T00:50:00"/>
    <n v="50"/>
    <n v="0"/>
    <n v="11"/>
    <s v="USA"/>
    <s v="Not Outlier"/>
    <n v="77"/>
    <m/>
  </r>
  <r>
    <n v="1189996"/>
    <n v="522"/>
    <x v="1"/>
    <d v="2023-12-04T00:22:00"/>
    <s v="App"/>
    <s v="Diego Freyre"/>
    <n v="4719"/>
    <n v="4"/>
    <d v="2023-12-04T00:00:00"/>
    <d v="1899-12-30T00:22:00"/>
    <n v="22"/>
    <n v="0"/>
    <n v="12"/>
    <s v="USA"/>
    <s v="Not Outlier"/>
    <n v="77"/>
    <m/>
  </r>
  <r>
    <n v="1334431"/>
    <n v="522"/>
    <x v="1"/>
    <d v="2023-09-26T00:42:00"/>
    <s v="Whatsapp"/>
    <s v="Michael Holz"/>
    <n v="6918"/>
    <n v="26"/>
    <d v="2023-09-26T00:00:00"/>
    <d v="1899-12-30T00:42:00"/>
    <n v="42"/>
    <n v="0"/>
    <n v="9"/>
    <s v="USA"/>
    <s v="Not Outlier"/>
    <n v="77"/>
    <m/>
  </r>
  <r>
    <n v="671670"/>
    <n v="523"/>
    <x v="1"/>
    <d v="2023-08-17T01:05:00"/>
    <s v="Whatsapp"/>
    <s v="Juri Yoshido"/>
    <n v="6441"/>
    <n v="17"/>
    <d v="2023-08-17T00:00:00"/>
    <d v="1899-12-30T01:05:00"/>
    <n v="5"/>
    <n v="1"/>
    <n v="8"/>
    <s v="USA"/>
    <s v="Not Outlier"/>
    <n v="26"/>
    <m/>
  </r>
  <r>
    <n v="1018145"/>
    <n v="523"/>
    <x v="1"/>
    <d v="2023-11-09T23:20:00"/>
    <s v="Other"/>
    <s v="Diego Freyre"/>
    <n v="9449"/>
    <n v="9"/>
    <d v="2023-11-09T00:00:00"/>
    <d v="1899-12-30T23:20:00"/>
    <n v="20"/>
    <n v="23"/>
    <n v="11"/>
    <s v="USA"/>
    <s v="Not Outlier"/>
    <n v="26"/>
    <m/>
  </r>
  <r>
    <n v="1580986"/>
    <n v="523"/>
    <x v="1"/>
    <d v="2023-09-06T02:05:00"/>
    <s v="Website"/>
    <s v="Dominique Perrier"/>
    <n v="438"/>
    <n v="6"/>
    <d v="2023-09-06T00:00:00"/>
    <d v="1899-12-30T02:05:00"/>
    <n v="5"/>
    <n v="2"/>
    <n v="9"/>
    <s v="USA"/>
    <s v="Not Outlier"/>
    <n v="26"/>
    <m/>
  </r>
  <r>
    <n v="2011"/>
    <n v="525"/>
    <x v="11"/>
    <d v="2023-04-29T23:40:00"/>
    <s v="Whatsapp"/>
    <s v="Paul Henriot"/>
    <n v="4551"/>
    <n v="29"/>
    <d v="2023-04-29T00:00:00"/>
    <d v="1899-12-30T23:40:00"/>
    <n v="40"/>
    <n v="23"/>
    <n v="4"/>
    <s v="India"/>
    <s v="Not Outlier"/>
    <n v="20"/>
    <m/>
  </r>
  <r>
    <n v="49544"/>
    <n v="526"/>
    <x v="1"/>
    <d v="2023-10-28T00:04:00"/>
    <s v="Website"/>
    <s v="Akiko Shimamura"/>
    <n v="7802"/>
    <n v="28"/>
    <d v="2023-10-28T00:00:00"/>
    <d v="1899-12-30T00:04:00"/>
    <n v="4"/>
    <n v="0"/>
    <n v="10"/>
    <s v="USA"/>
    <s v="Not Outlier"/>
    <n v="49"/>
    <m/>
  </r>
  <r>
    <n v="1188487"/>
    <n v="526"/>
    <x v="1"/>
    <d v="2023-12-16T01:52:00"/>
    <s v="Website"/>
    <s v="Frederique Citeaux"/>
    <n v="2527"/>
    <n v="16"/>
    <d v="2023-12-16T00:00:00"/>
    <d v="1899-12-30T01:52:00"/>
    <n v="52"/>
    <n v="1"/>
    <n v="12"/>
    <s v="USA"/>
    <s v="Not Outlier"/>
    <n v="49"/>
    <m/>
  </r>
  <r>
    <n v="1609306"/>
    <n v="529"/>
    <x v="11"/>
    <d v="2023-12-01T01:21:00"/>
    <s v="App"/>
    <s v="Kalle Suominen"/>
    <n v="847"/>
    <n v="1"/>
    <d v="2023-12-01T00:00:00"/>
    <d v="1899-12-30T01:21:00"/>
    <n v="21"/>
    <n v="1"/>
    <n v="12"/>
    <s v="India"/>
    <s v="Not Outlier"/>
    <n v="44"/>
    <m/>
  </r>
  <r>
    <n v="34125"/>
    <n v="530"/>
    <x v="7"/>
    <d v="2023-10-18T00:57:00"/>
    <s v="Whatsapp"/>
    <s v="Anna O'Hara"/>
    <n v="4341"/>
    <n v="18"/>
    <d v="2023-10-18T00:00:00"/>
    <d v="1899-12-30T00:57:00"/>
    <n v="57"/>
    <n v="0"/>
    <n v="10"/>
    <s v="Australia"/>
    <s v="Not Outlier"/>
    <n v="23"/>
    <m/>
  </r>
  <r>
    <n v="273817"/>
    <n v="530"/>
    <x v="7"/>
    <d v="2023-05-05T01:21:00"/>
    <s v="Website"/>
    <s v="Valarie Nelson"/>
    <n v="4051"/>
    <n v="5"/>
    <d v="2023-05-05T00:00:00"/>
    <d v="1899-12-30T01:21:00"/>
    <n v="21"/>
    <n v="1"/>
    <n v="5"/>
    <s v="Australia"/>
    <s v="Not Outlier"/>
    <n v="23"/>
    <m/>
  </r>
  <r>
    <n v="1440438"/>
    <n v="531"/>
    <x v="1"/>
    <d v="2023-01-05T01:09:00"/>
    <s v="Website"/>
    <s v="Maurizio Moroni"/>
    <n v="1288"/>
    <n v="5"/>
    <d v="2023-01-05T00:00:00"/>
    <d v="1899-12-30T01:09:00"/>
    <n v="9"/>
    <n v="1"/>
    <n v="1"/>
    <s v="USA"/>
    <s v="Not Outlier"/>
    <n v="43"/>
    <m/>
  </r>
  <r>
    <n v="127157"/>
    <n v="532"/>
    <x v="1"/>
    <d v="2023-02-15T23:57:00"/>
    <s v="App"/>
    <s v="Eric Natividad"/>
    <n v="2367"/>
    <n v="15"/>
    <d v="2023-02-15T00:00:00"/>
    <d v="1899-12-30T23:57:00"/>
    <n v="57"/>
    <n v="23"/>
    <n v="2"/>
    <s v="USA"/>
    <s v="Not Outlier"/>
    <n v="84"/>
    <m/>
  </r>
  <r>
    <n v="160692"/>
    <n v="532"/>
    <x v="1"/>
    <d v="2023-11-06T01:04:00"/>
    <s v="Whatsapp"/>
    <s v="Valarie Nelson"/>
    <n v="679"/>
    <n v="6"/>
    <d v="2023-11-06T00:00:00"/>
    <d v="1899-12-30T01:04:00"/>
    <n v="4"/>
    <n v="1"/>
    <n v="11"/>
    <s v="USA"/>
    <s v="Not Outlier"/>
    <n v="84"/>
    <m/>
  </r>
  <r>
    <n v="299700"/>
    <n v="533"/>
    <x v="1"/>
    <d v="2023-10-09T01:32:00"/>
    <s v="Whatsapp"/>
    <s v="Maria Larsson"/>
    <n v="7166"/>
    <n v="9"/>
    <d v="2023-10-09T00:00:00"/>
    <d v="1899-12-30T01:32:00"/>
    <n v="32"/>
    <n v="1"/>
    <n v="10"/>
    <s v="USA"/>
    <s v="Not Outlier"/>
    <n v="55"/>
    <m/>
  </r>
  <r>
    <n v="968501"/>
    <n v="534"/>
    <x v="11"/>
    <d v="2023-09-26T00:47:00"/>
    <s v="Whatsapp"/>
    <s v="Michael Frick"/>
    <n v="98"/>
    <n v="26"/>
    <d v="2023-09-26T00:00:00"/>
    <d v="1899-12-30T00:47:00"/>
    <n v="47"/>
    <n v="0"/>
    <n v="9"/>
    <s v="India"/>
    <s v="Not Outlier"/>
    <n v="90"/>
    <m/>
  </r>
  <r>
    <n v="550510"/>
    <n v="536"/>
    <x v="6"/>
    <d v="2023-04-20T23:35:00"/>
    <s v="Whatsapp"/>
    <s v="William Brown"/>
    <n v="4540"/>
    <n v="20"/>
    <d v="2023-04-20T00:00:00"/>
    <d v="1899-12-30T23:35:00"/>
    <n v="35"/>
    <n v="23"/>
    <n v="4"/>
    <s v="Germany"/>
    <s v="Not Outlier"/>
    <n v="69"/>
    <m/>
  </r>
  <r>
    <n v="1423052"/>
    <n v="536"/>
    <x v="6"/>
    <d v="2023-01-27T00:58:00"/>
    <s v="Website"/>
    <s v="Juri Hirano"/>
    <n v="8357"/>
    <n v="27"/>
    <d v="2023-01-27T00:00:00"/>
    <d v="1899-12-30T00:58:00"/>
    <n v="58"/>
    <n v="0"/>
    <n v="1"/>
    <s v="Germany"/>
    <s v="Not Outlier"/>
    <n v="69"/>
    <m/>
  </r>
  <r>
    <n v="1033341"/>
    <n v="537"/>
    <x v="7"/>
    <d v="2023-12-06T00:44:00"/>
    <s v="Other"/>
    <s v="Valarie Young"/>
    <n v="1935"/>
    <n v="6"/>
    <d v="2023-12-06T00:00:00"/>
    <d v="1899-12-30T00:44:00"/>
    <n v="44"/>
    <n v="0"/>
    <n v="12"/>
    <s v="Australia"/>
    <s v="Not Outlier"/>
    <n v="58"/>
    <m/>
  </r>
  <r>
    <n v="1294009"/>
    <n v="538"/>
    <x v="11"/>
    <d v="2023-01-06T01:46:00"/>
    <s v="Other"/>
    <s v="Sue King"/>
    <n v="4279"/>
    <n v="6"/>
    <d v="2023-01-06T00:00:00"/>
    <d v="1899-12-30T01:46:00"/>
    <n v="46"/>
    <n v="1"/>
    <n v="1"/>
    <s v="India"/>
    <s v="Not Outlier"/>
    <n v="32"/>
    <m/>
  </r>
  <r>
    <n v="1045700"/>
    <n v="539"/>
    <x v="11"/>
    <d v="2023-12-02T00:38:00"/>
    <s v="Whatsapp"/>
    <s v="Mory Kentary"/>
    <n v="5012"/>
    <n v="2"/>
    <d v="2023-12-02T00:00:00"/>
    <d v="1899-12-30T00:38:00"/>
    <n v="38"/>
    <n v="0"/>
    <n v="12"/>
    <s v="India"/>
    <s v="Not Outlier"/>
    <n v="24"/>
    <m/>
  </r>
  <r>
    <n v="498278"/>
    <n v="540"/>
    <x v="7"/>
    <d v="2023-06-13T01:07:00"/>
    <s v="Other"/>
    <s v="Steve Frick"/>
    <n v="4974"/>
    <n v="13"/>
    <d v="2023-06-13T00:00:00"/>
    <d v="1899-12-30T01:07:00"/>
    <n v="7"/>
    <n v="1"/>
    <n v="6"/>
    <s v="Australia"/>
    <s v="Not Outlier"/>
    <n v="27"/>
    <m/>
  </r>
  <r>
    <n v="209185"/>
    <n v="541"/>
    <x v="1"/>
    <d v="2023-08-28T00:16:00"/>
    <s v="App"/>
    <s v="Diego Freyre"/>
    <n v="4430"/>
    <n v="28"/>
    <d v="2023-08-28T00:00:00"/>
    <d v="1899-12-30T00:16:00"/>
    <n v="16"/>
    <n v="0"/>
    <n v="8"/>
    <s v="USA"/>
    <s v="Not Outlier"/>
    <n v="85"/>
    <m/>
  </r>
  <r>
    <n v="769009"/>
    <n v="541"/>
    <x v="1"/>
    <d v="2023-10-07T22:59:00"/>
    <s v="Whatsapp"/>
    <s v="Kalle Suominen"/>
    <n v="2143"/>
    <n v="7"/>
    <d v="2023-10-07T00:00:00"/>
    <d v="1899-12-30T22:59:00"/>
    <n v="59"/>
    <n v="22"/>
    <n v="10"/>
    <s v="USA"/>
    <s v="Not Outlier"/>
    <n v="85"/>
    <m/>
  </r>
  <r>
    <n v="642754"/>
    <n v="542"/>
    <x v="7"/>
    <d v="2023-02-06T00:40:00"/>
    <s v="Whatsapp"/>
    <s v="Sue Frick"/>
    <n v="4849"/>
    <n v="6"/>
    <d v="2023-02-06T00:00:00"/>
    <d v="1899-12-30T00:40:00"/>
    <n v="40"/>
    <n v="0"/>
    <n v="2"/>
    <s v="Australia"/>
    <s v="Not Outlier"/>
    <n v="33"/>
    <m/>
  </r>
  <r>
    <n v="743932"/>
    <n v="543"/>
    <x v="0"/>
    <d v="2023-08-26T00:28:00"/>
    <s v="Other"/>
    <s v="Sean Connery"/>
    <n v="5966"/>
    <n v="26"/>
    <d v="2023-08-26T00:00:00"/>
    <d v="1899-12-30T00:28:00"/>
    <n v="28"/>
    <n v="0"/>
    <n v="8"/>
    <s v="France"/>
    <s v="Not Outlier"/>
    <n v="80"/>
    <m/>
  </r>
  <r>
    <n v="1486000"/>
    <n v="545"/>
    <x v="1"/>
    <d v="2023-12-23T01:10:00"/>
    <s v="Website"/>
    <s v="Valarie Nelson"/>
    <n v="2377"/>
    <n v="23"/>
    <d v="2023-12-23T00:00:00"/>
    <d v="1899-12-30T01:10:00"/>
    <n v="10"/>
    <n v="1"/>
    <n v="12"/>
    <s v="USA"/>
    <s v="Not Outlier"/>
    <n v="76"/>
    <m/>
  </r>
  <r>
    <n v="1330979"/>
    <n v="546"/>
    <x v="1"/>
    <d v="2023-01-03T23:33:00"/>
    <s v="App"/>
    <s v="Valarie Young"/>
    <n v="4461"/>
    <n v="3"/>
    <d v="2023-01-03T00:00:00"/>
    <d v="1899-12-30T23:33:00"/>
    <n v="33"/>
    <n v="23"/>
    <n v="1"/>
    <s v="USA"/>
    <s v="Not Outlier"/>
    <n v="57"/>
    <m/>
  </r>
  <r>
    <n v="1617273"/>
    <n v="547"/>
    <x v="1"/>
    <d v="2023-08-18T00:04:00"/>
    <s v="App"/>
    <s v="Wendy Victorino"/>
    <n v="2095"/>
    <n v="18"/>
    <d v="2023-08-18T00:00:00"/>
    <d v="1899-12-30T00:04:00"/>
    <n v="4"/>
    <n v="0"/>
    <n v="8"/>
    <s v="USA"/>
    <s v="Not Outlier"/>
    <n v="69"/>
    <m/>
  </r>
  <r>
    <n v="500630"/>
    <n v="548"/>
    <x v="1"/>
    <d v="2023-06-14T00:29:00"/>
    <s v="Other"/>
    <s v="Kyung Yu"/>
    <n v="3906"/>
    <n v="14"/>
    <d v="2023-06-14T00:00:00"/>
    <d v="1899-12-30T00:29:00"/>
    <n v="29"/>
    <n v="0"/>
    <n v="6"/>
    <s v="USA"/>
    <s v="Not Outlier"/>
    <n v="48"/>
    <m/>
  </r>
  <r>
    <n v="588588"/>
    <n v="548"/>
    <x v="1"/>
    <d v="2023-08-31T00:27:00"/>
    <s v="Whatsapp"/>
    <s v="Violeta Benitez"/>
    <n v="1656"/>
    <n v="31"/>
    <d v="2023-08-31T00:00:00"/>
    <d v="1899-12-30T00:27:00"/>
    <n v="27"/>
    <n v="0"/>
    <n v="8"/>
    <s v="USA"/>
    <s v="Not Outlier"/>
    <n v="48"/>
    <m/>
  </r>
  <r>
    <n v="831974"/>
    <n v="548"/>
    <x v="1"/>
    <d v="2023-12-26T00:54:00"/>
    <s v="Website"/>
    <s v="Valarie Nelson"/>
    <n v="6182"/>
    <n v="26"/>
    <d v="2023-12-26T00:00:00"/>
    <d v="1899-12-30T00:54:00"/>
    <n v="54"/>
    <n v="0"/>
    <n v="12"/>
    <s v="USA"/>
    <s v="Not Outlier"/>
    <n v="48"/>
    <m/>
  </r>
  <r>
    <n v="1535140"/>
    <n v="548"/>
    <x v="1"/>
    <d v="2023-05-25T00:58:00"/>
    <s v="Other"/>
    <s v="Paul Henriot"/>
    <n v="5570"/>
    <n v="25"/>
    <d v="2023-05-25T00:00:00"/>
    <d v="1899-12-30T00:58:00"/>
    <n v="58"/>
    <n v="0"/>
    <n v="5"/>
    <s v="USA"/>
    <s v="Not Outlier"/>
    <n v="48"/>
    <m/>
  </r>
  <r>
    <n v="910121"/>
    <n v="549"/>
    <x v="1"/>
    <d v="2023-08-16T00:19:00"/>
    <s v="App"/>
    <s v="Diego Freyre"/>
    <n v="767"/>
    <n v="16"/>
    <d v="2023-08-16T00:00:00"/>
    <d v="1899-12-30T00:19:00"/>
    <n v="19"/>
    <n v="0"/>
    <n v="8"/>
    <s v="USA"/>
    <s v="Not Outlier"/>
    <n v="70"/>
    <m/>
  </r>
  <r>
    <n v="924612"/>
    <n v="549"/>
    <x v="1"/>
    <d v="2023-03-16T00:54:00"/>
    <s v="App"/>
    <s v="Diego Freyre"/>
    <n v="7323"/>
    <n v="16"/>
    <d v="2023-03-16T00:00:00"/>
    <d v="1899-12-30T00:54:00"/>
    <n v="54"/>
    <n v="0"/>
    <n v="3"/>
    <s v="USA"/>
    <s v="Not Outlier"/>
    <n v="70"/>
    <m/>
  </r>
  <r>
    <n v="467965"/>
    <n v="550"/>
    <x v="1"/>
    <d v="2023-10-02T23:43:00"/>
    <s v="Whatsapp"/>
    <s v="Sue Taylor"/>
    <n v="8296"/>
    <n v="2"/>
    <d v="2023-10-02T00:00:00"/>
    <d v="1899-12-30T23:43:00"/>
    <n v="43"/>
    <n v="23"/>
    <n v="10"/>
    <s v="USA"/>
    <s v="Not Outlier"/>
    <n v="31"/>
    <m/>
  </r>
  <r>
    <n v="1445568"/>
    <n v="550"/>
    <x v="1"/>
    <d v="2023-07-23T02:16:00"/>
    <s v="App"/>
    <s v="Michael Holz"/>
    <n v="3612"/>
    <n v="23"/>
    <d v="2023-07-23T00:00:00"/>
    <d v="1899-12-30T02:16:00"/>
    <n v="16"/>
    <n v="2"/>
    <n v="7"/>
    <s v="USA"/>
    <s v="Not Outlier"/>
    <n v="31"/>
    <m/>
  </r>
  <r>
    <n v="1480961"/>
    <n v="550"/>
    <x v="1"/>
    <d v="2023-01-16T01:04:00"/>
    <s v="Website"/>
    <s v="Eduardo Saavedra"/>
    <n v="8407"/>
    <n v="16"/>
    <d v="2023-01-16T00:00:00"/>
    <d v="1899-12-30T01:04:00"/>
    <n v="4"/>
    <n v="1"/>
    <n v="1"/>
    <s v="USA"/>
    <s v="Not Outlier"/>
    <n v="31"/>
    <m/>
  </r>
  <r>
    <n v="38528"/>
    <n v="551"/>
    <x v="14"/>
    <d v="2023-10-20T00:40:00"/>
    <s v="Other"/>
    <s v="Martine Rance"/>
    <n v="7036"/>
    <n v="20"/>
    <d v="2023-10-20T00:00:00"/>
    <d v="1899-12-30T00:40:00"/>
    <n v="40"/>
    <n v="0"/>
    <n v="10"/>
    <s v="Switzerland"/>
    <s v="Not Outlier"/>
    <n v="20"/>
    <m/>
  </r>
  <r>
    <n v="1675193"/>
    <n v="552"/>
    <x v="11"/>
    <d v="2023-11-12T23:47:00"/>
    <s v="Whatsapp"/>
    <s v="Peter Ferguson"/>
    <n v="2913"/>
    <n v="12"/>
    <d v="2023-11-12T00:00:00"/>
    <d v="1899-12-30T23:47:00"/>
    <n v="47"/>
    <n v="23"/>
    <n v="11"/>
    <s v="India"/>
    <s v="Not Outlier"/>
    <n v="67"/>
    <m/>
  </r>
  <r>
    <n v="410734"/>
    <n v="555"/>
    <x v="1"/>
    <d v="2023-05-06T01:13:00"/>
    <s v="Website"/>
    <s v="Sue King"/>
    <n v="3175"/>
    <n v="6"/>
    <d v="2023-05-06T00:00:00"/>
    <d v="1899-12-30T01:13:00"/>
    <n v="13"/>
    <n v="1"/>
    <n v="5"/>
    <s v="USA"/>
    <s v="Not Outlier"/>
    <n v="90"/>
    <m/>
  </r>
  <r>
    <n v="1556551"/>
    <n v="556"/>
    <x v="0"/>
    <d v="2023-04-11T00:35:00"/>
    <s v="App"/>
    <s v="Giovanni Rovelli"/>
    <n v="4482"/>
    <n v="11"/>
    <d v="2023-04-11T00:00:00"/>
    <d v="1899-12-30T00:35:00"/>
    <n v="35"/>
    <n v="0"/>
    <n v="4"/>
    <s v="France"/>
    <s v="Not Outlier"/>
    <n v="72"/>
    <m/>
  </r>
  <r>
    <n v="867012"/>
    <n v="557"/>
    <x v="6"/>
    <d v="2023-02-26T00:16:00"/>
    <s v="App"/>
    <s v="Helen Bennett"/>
    <n v="7900"/>
    <n v="26"/>
    <d v="2023-02-26T00:00:00"/>
    <d v="1899-12-30T00:16:00"/>
    <n v="16"/>
    <n v="0"/>
    <n v="2"/>
    <s v="Germany"/>
    <s v="Not Outlier"/>
    <n v="84"/>
    <m/>
  </r>
  <r>
    <n v="1454722"/>
    <n v="557"/>
    <x v="6"/>
    <d v="2023-06-14T00:51:00"/>
    <s v="Other"/>
    <s v="Valarie Nelson"/>
    <n v="7460"/>
    <n v="14"/>
    <d v="2023-06-14T00:00:00"/>
    <d v="1899-12-30T00:51:00"/>
    <n v="51"/>
    <n v="0"/>
    <n v="6"/>
    <s v="Germany"/>
    <s v="Not Outlier"/>
    <n v="84"/>
    <m/>
  </r>
  <r>
    <n v="847595"/>
    <n v="558"/>
    <x v="11"/>
    <d v="2023-07-08T01:22:00"/>
    <s v="Other"/>
    <s v="Sean Connery"/>
    <n v="7327"/>
    <n v="8"/>
    <d v="2023-07-08T00:00:00"/>
    <d v="1899-12-30T01:22:00"/>
    <n v="22"/>
    <n v="1"/>
    <n v="7"/>
    <s v="India"/>
    <s v="Not Outlier"/>
    <n v="72"/>
    <m/>
  </r>
  <r>
    <n v="993889"/>
    <n v="562"/>
    <x v="3"/>
    <d v="2023-03-21T23:36:00"/>
    <s v="Other"/>
    <s v="Carine Schmitt"/>
    <n v="2862"/>
    <n v="21"/>
    <d v="2023-03-21T00:00:00"/>
    <d v="1899-12-30T23:36:00"/>
    <n v="36"/>
    <n v="23"/>
    <n v="3"/>
    <s v="Singapore"/>
    <s v="Not Outlier"/>
    <n v="75"/>
    <m/>
  </r>
  <r>
    <n v="1182819"/>
    <n v="562"/>
    <x v="3"/>
    <d v="2023-08-23T23:26:00"/>
    <s v="Whatsapp"/>
    <s v="Giovanni Rovelli"/>
    <n v="7031"/>
    <n v="23"/>
    <d v="2023-08-23T00:00:00"/>
    <d v="1899-12-30T23:26:00"/>
    <n v="26"/>
    <n v="23"/>
    <n v="8"/>
    <s v="Singapore"/>
    <s v="Not Outlier"/>
    <n v="75"/>
    <m/>
  </r>
  <r>
    <n v="11114"/>
    <n v="563"/>
    <x v="0"/>
    <d v="2023-03-17T23:16:00"/>
    <s v="Website"/>
    <s v="Kwai Yu"/>
    <n v="6371"/>
    <n v="17"/>
    <d v="2023-03-17T00:00:00"/>
    <d v="1899-12-30T23:16:00"/>
    <n v="16"/>
    <n v="23"/>
    <n v="3"/>
    <s v="France"/>
    <s v="Not Outlier"/>
    <n v="80"/>
    <m/>
  </r>
  <r>
    <n v="491960"/>
    <n v="564"/>
    <x v="1"/>
    <d v="2023-07-10T00:08:00"/>
    <s v="Other"/>
    <s v="Diego Freyre"/>
    <n v="1650"/>
    <n v="10"/>
    <d v="2023-07-10T00:00:00"/>
    <d v="1899-12-30T00:08:00"/>
    <n v="8"/>
    <n v="0"/>
    <n v="7"/>
    <s v="USA"/>
    <s v="Not Outlier"/>
    <n v="83"/>
    <m/>
  </r>
  <r>
    <n v="1605731"/>
    <n v="564"/>
    <x v="1"/>
    <d v="2023-06-24T00:02:00"/>
    <s v="Whatsapp"/>
    <s v="William Brown"/>
    <n v="6271"/>
    <n v="24"/>
    <d v="2023-06-24T00:00:00"/>
    <d v="1899-12-30T00:02:00"/>
    <n v="2"/>
    <n v="0"/>
    <n v="6"/>
    <s v="USA"/>
    <s v="Not Outlier"/>
    <n v="83"/>
    <m/>
  </r>
  <r>
    <n v="385361"/>
    <n v="565"/>
    <x v="0"/>
    <d v="2023-11-19T23:24:00"/>
    <s v="App"/>
    <s v="Valarie Thompson"/>
    <n v="9005"/>
    <n v="19"/>
    <d v="2023-11-19T00:00:00"/>
    <d v="1899-12-30T23:24:00"/>
    <n v="24"/>
    <n v="23"/>
    <n v="11"/>
    <s v="France"/>
    <s v="Not Outlier"/>
    <n v="62"/>
    <m/>
  </r>
  <r>
    <n v="7615"/>
    <n v="566"/>
    <x v="1"/>
    <d v="2023-11-03T23:46:00"/>
    <s v="Whatsapp"/>
    <s v="Dominique Perrier"/>
    <n v="8303"/>
    <n v="3"/>
    <d v="2023-11-03T00:00:00"/>
    <d v="1899-12-30T23:46:00"/>
    <n v="46"/>
    <n v="23"/>
    <n v="11"/>
    <s v="USA"/>
    <s v="Not Outlier"/>
    <n v="74"/>
    <m/>
  </r>
  <r>
    <n v="950100"/>
    <n v="567"/>
    <x v="7"/>
    <d v="2023-12-07T23:10:00"/>
    <s v="Website"/>
    <s v="Frederique Citeaux"/>
    <n v="4903"/>
    <n v="7"/>
    <d v="2023-12-07T00:00:00"/>
    <d v="1899-12-30T23:10:00"/>
    <n v="10"/>
    <n v="23"/>
    <n v="12"/>
    <s v="Australia"/>
    <s v="Not Outlier"/>
    <n v="37"/>
    <m/>
  </r>
  <r>
    <n v="1682358"/>
    <n v="567"/>
    <x v="7"/>
    <d v="2023-03-27T23:19:00"/>
    <s v="Website"/>
    <s v="Helen Bennett"/>
    <n v="4540"/>
    <n v="27"/>
    <d v="2023-03-27T00:00:00"/>
    <d v="1899-12-30T23:19:00"/>
    <n v="19"/>
    <n v="23"/>
    <n v="3"/>
    <s v="Australia"/>
    <s v="Not Outlier"/>
    <n v="37"/>
    <m/>
  </r>
  <r>
    <n v="571764"/>
    <n v="568"/>
    <x v="0"/>
    <d v="2023-08-08T00:12:00"/>
    <s v="Other"/>
    <s v="Mary Saveley"/>
    <n v="1895"/>
    <n v="8"/>
    <d v="2023-08-08T00:00:00"/>
    <d v="1899-12-30T00:12:00"/>
    <n v="12"/>
    <n v="0"/>
    <n v="8"/>
    <s v="France"/>
    <s v="Not Outlier"/>
    <n v="82"/>
    <m/>
  </r>
  <r>
    <n v="740564"/>
    <n v="569"/>
    <x v="1"/>
    <d v="2023-02-13T00:48:00"/>
    <s v="Whatsapp"/>
    <s v="Adrian Huxley"/>
    <n v="1398"/>
    <n v="13"/>
    <d v="2023-02-13T00:00:00"/>
    <d v="1899-12-30T00:48:00"/>
    <n v="48"/>
    <n v="0"/>
    <n v="2"/>
    <s v="USA"/>
    <s v="Not Outlier"/>
    <n v="62"/>
    <m/>
  </r>
  <r>
    <n v="858083"/>
    <n v="569"/>
    <x v="1"/>
    <d v="2023-03-19T00:25:00"/>
    <s v="Website"/>
    <s v="Victoria Ashworth"/>
    <n v="5575"/>
    <n v="19"/>
    <d v="2023-03-19T00:00:00"/>
    <d v="1899-12-30T00:25:00"/>
    <n v="25"/>
    <n v="0"/>
    <n v="3"/>
    <s v="USA"/>
    <s v="Not Outlier"/>
    <n v="62"/>
    <m/>
  </r>
  <r>
    <n v="1407976"/>
    <n v="569"/>
    <x v="1"/>
    <d v="2023-04-02T23:21:00"/>
    <s v="Other"/>
    <s v="Steve Thompson"/>
    <n v="8751"/>
    <n v="2"/>
    <d v="2023-04-02T00:00:00"/>
    <d v="1899-12-30T23:21:00"/>
    <n v="21"/>
    <n v="23"/>
    <n v="4"/>
    <s v="USA"/>
    <s v="Not Outlier"/>
    <n v="62"/>
    <m/>
  </r>
  <r>
    <n v="182299"/>
    <n v="570"/>
    <x v="11"/>
    <d v="2023-10-13T00:33:00"/>
    <s v="App"/>
    <s v="Diego Freyre"/>
    <n v="2238"/>
    <n v="13"/>
    <d v="2023-10-13T00:00:00"/>
    <d v="1899-12-30T00:33:00"/>
    <n v="33"/>
    <n v="0"/>
    <n v="10"/>
    <s v="India"/>
    <s v="Not Outlier"/>
    <n v="66"/>
    <m/>
  </r>
  <r>
    <n v="69722"/>
    <n v="571"/>
    <x v="8"/>
    <d v="2023-09-05T00:58:00"/>
    <s v="Website"/>
    <s v="Tony Calaghan"/>
    <n v="1269"/>
    <n v="5"/>
    <d v="2023-09-05T00:00:00"/>
    <d v="1899-12-30T00:58:00"/>
    <n v="58"/>
    <n v="0"/>
    <n v="9"/>
    <s v="Finland"/>
    <s v="Not Outlier"/>
    <n v="88"/>
    <m/>
  </r>
  <r>
    <n v="583129"/>
    <n v="575"/>
    <x v="11"/>
    <d v="2023-11-18T22:53:00"/>
    <s v="Whatsapp"/>
    <s v="Veysel Oeztan"/>
    <n v="7035"/>
    <n v="18"/>
    <d v="2023-11-18T00:00:00"/>
    <d v="1899-12-30T22:53:00"/>
    <n v="53"/>
    <n v="22"/>
    <n v="11"/>
    <s v="India"/>
    <s v="Not Outlier"/>
    <n v="85"/>
    <m/>
  </r>
  <r>
    <n v="1020737"/>
    <n v="575"/>
    <x v="11"/>
    <d v="2023-12-07T01:58:00"/>
    <s v="App"/>
    <s v="Roland Keitel"/>
    <n v="7392"/>
    <n v="7"/>
    <d v="2023-12-07T00:00:00"/>
    <d v="1899-12-30T01:58:00"/>
    <n v="58"/>
    <n v="1"/>
    <n v="12"/>
    <s v="India"/>
    <s v="Not Outlier"/>
    <n v="85"/>
    <m/>
  </r>
  <r>
    <n v="397428"/>
    <n v="576"/>
    <x v="1"/>
    <d v="2023-05-10T23:04:00"/>
    <s v="App"/>
    <s v="Sue Frick"/>
    <n v="1426"/>
    <n v="10"/>
    <d v="2023-05-10T00:00:00"/>
    <d v="1899-12-30T23:04:00"/>
    <n v="4"/>
    <n v="23"/>
    <n v="5"/>
    <s v="USA"/>
    <s v="Not Outlier"/>
    <n v="47"/>
    <m/>
  </r>
  <r>
    <n v="992007"/>
    <n v="576"/>
    <x v="1"/>
    <d v="2023-08-02T23:57:00"/>
    <s v="App"/>
    <s v="Maria Larsson"/>
    <n v="839"/>
    <n v="2"/>
    <d v="2023-08-02T00:00:00"/>
    <d v="1899-12-30T23:57:00"/>
    <n v="57"/>
    <n v="23"/>
    <n v="8"/>
    <s v="USA"/>
    <s v="Not Outlier"/>
    <n v="47"/>
    <m/>
  </r>
  <r>
    <n v="483229"/>
    <n v="577"/>
    <x v="0"/>
    <d v="2023-02-13T01:07:00"/>
    <s v="App"/>
    <s v="Jeff Young"/>
    <n v="1958"/>
    <n v="13"/>
    <d v="2023-02-13T00:00:00"/>
    <d v="1899-12-30T01:07:00"/>
    <n v="7"/>
    <n v="1"/>
    <n v="2"/>
    <s v="France"/>
    <s v="Not Outlier"/>
    <n v="74"/>
    <m/>
  </r>
  <r>
    <n v="1052606"/>
    <n v="577"/>
    <x v="0"/>
    <d v="2023-11-03T00:10:00"/>
    <s v="App"/>
    <s v="Eduardo Saavedra"/>
    <n v="701"/>
    <n v="3"/>
    <d v="2023-11-03T00:00:00"/>
    <d v="1899-12-30T00:10:00"/>
    <n v="10"/>
    <n v="0"/>
    <n v="11"/>
    <s v="France"/>
    <s v="Not Outlier"/>
    <n v="74"/>
    <m/>
  </r>
  <r>
    <n v="721053"/>
    <n v="579"/>
    <x v="1"/>
    <d v="2023-04-23T00:03:00"/>
    <s v="Other"/>
    <s v="Akiko Shimamura"/>
    <n v="5093"/>
    <n v="23"/>
    <d v="2023-04-23T00:00:00"/>
    <d v="1899-12-30T00:03:00"/>
    <n v="3"/>
    <n v="0"/>
    <n v="4"/>
    <s v="USA"/>
    <s v="Not Outlier"/>
    <n v="62"/>
    <m/>
  </r>
  <r>
    <n v="957373"/>
    <n v="580"/>
    <x v="1"/>
    <d v="2023-06-16T23:05:00"/>
    <s v="Other"/>
    <s v="Adrian Huxley"/>
    <n v="4659"/>
    <n v="16"/>
    <d v="2023-06-16T00:00:00"/>
    <d v="1899-12-30T23:05:00"/>
    <n v="5"/>
    <n v="23"/>
    <n v="6"/>
    <s v="USA"/>
    <s v="Not Outlier"/>
    <n v="24"/>
    <m/>
  </r>
  <r>
    <n v="886188"/>
    <n v="581"/>
    <x v="1"/>
    <d v="2023-10-03T01:12:00"/>
    <s v="Website"/>
    <s v="Roland Keitel"/>
    <n v="5000"/>
    <n v="3"/>
    <d v="2023-10-03T00:00:00"/>
    <d v="1899-12-30T01:12:00"/>
    <n v="12"/>
    <n v="1"/>
    <n v="10"/>
    <s v="USA"/>
    <s v="Not Outlier"/>
    <n v="53"/>
    <m/>
  </r>
  <r>
    <n v="1107821"/>
    <n v="581"/>
    <x v="1"/>
    <d v="2023-10-18T00:25:00"/>
    <s v="Website"/>
    <s v="Julie Brown"/>
    <n v="3452"/>
    <n v="18"/>
    <d v="2023-10-18T00:00:00"/>
    <d v="1899-12-30T00:25:00"/>
    <n v="25"/>
    <n v="0"/>
    <n v="10"/>
    <s v="USA"/>
    <s v="Not Outlier"/>
    <n v="53"/>
    <m/>
  </r>
  <r>
    <n v="1273418"/>
    <n v="581"/>
    <x v="1"/>
    <d v="2023-11-23T23:16:00"/>
    <s v="Whatsapp"/>
    <s v="Annette Roulet"/>
    <n v="5316"/>
    <n v="23"/>
    <d v="2023-11-23T00:00:00"/>
    <d v="1899-12-30T23:16:00"/>
    <n v="16"/>
    <n v="23"/>
    <n v="11"/>
    <s v="USA"/>
    <s v="Not Outlier"/>
    <n v="53"/>
    <m/>
  </r>
  <r>
    <n v="101471"/>
    <n v="584"/>
    <x v="1"/>
    <d v="2023-11-25T01:12:00"/>
    <s v="Other"/>
    <s v="Yoshi Tannamuri"/>
    <n v="9105"/>
    <n v="25"/>
    <d v="2023-11-25T00:00:00"/>
    <d v="1899-12-30T01:12:00"/>
    <n v="12"/>
    <n v="1"/>
    <n v="11"/>
    <s v="USA"/>
    <s v="Not Outlier"/>
    <n v="70"/>
    <m/>
  </r>
  <r>
    <n v="1104723"/>
    <n v="584"/>
    <x v="1"/>
    <d v="2023-01-26T23:40:00"/>
    <s v="Website"/>
    <s v="Arnold Cruz"/>
    <n v="1066"/>
    <n v="26"/>
    <d v="2023-01-26T00:00:00"/>
    <d v="1899-12-30T23:40:00"/>
    <n v="40"/>
    <n v="23"/>
    <n v="1"/>
    <s v="USA"/>
    <s v="Not Outlier"/>
    <n v="70"/>
    <m/>
  </r>
  <r>
    <n v="1075036"/>
    <n v="587"/>
    <x v="1"/>
    <d v="2023-05-16T23:29:00"/>
    <s v="Whatsapp"/>
    <s v="Sean Connery"/>
    <n v="5378"/>
    <n v="16"/>
    <d v="2023-05-16T00:00:00"/>
    <d v="1899-12-30T23:29:00"/>
    <n v="29"/>
    <n v="23"/>
    <n v="5"/>
    <s v="USA"/>
    <s v="Not Outlier"/>
    <n v="51"/>
    <m/>
  </r>
  <r>
    <n v="1115751"/>
    <n v="587"/>
    <x v="1"/>
    <d v="2023-06-06T23:48:00"/>
    <s v="Whatsapp"/>
    <s v="Miguel Barajas"/>
    <n v="3833"/>
    <n v="6"/>
    <d v="2023-06-06T00:00:00"/>
    <d v="1899-12-30T23:48:00"/>
    <n v="48"/>
    <n v="23"/>
    <n v="6"/>
    <s v="USA"/>
    <s v="Not Outlier"/>
    <n v="51"/>
    <m/>
  </r>
  <r>
    <n v="1032588"/>
    <n v="588"/>
    <x v="10"/>
    <d v="2023-11-11T00:50:00"/>
    <s v="Other"/>
    <s v="Daniel Tonini"/>
    <n v="6085"/>
    <n v="11"/>
    <d v="2023-11-11T00:00:00"/>
    <d v="1899-12-30T00:50:00"/>
    <n v="50"/>
    <n v="0"/>
    <n v="11"/>
    <s v="Italy"/>
    <s v="Not Outlier"/>
    <n v="42"/>
    <m/>
  </r>
  <r>
    <n v="1369791"/>
    <n v="588"/>
    <x v="10"/>
    <d v="2023-02-07T01:07:00"/>
    <s v="App"/>
    <s v="Kee Kuo"/>
    <n v="6758"/>
    <n v="7"/>
    <d v="2023-02-07T00:00:00"/>
    <d v="1899-12-30T01:07:00"/>
    <n v="7"/>
    <n v="1"/>
    <n v="2"/>
    <s v="Italy"/>
    <s v="Not Outlier"/>
    <n v="42"/>
    <m/>
  </r>
  <r>
    <n v="229056"/>
    <n v="594"/>
    <x v="1"/>
    <d v="2023-06-06T01:58:00"/>
    <s v="Other"/>
    <s v="Maurizio Moroni"/>
    <n v="4328"/>
    <n v="6"/>
    <d v="2023-06-06T00:00:00"/>
    <d v="1899-12-30T01:58:00"/>
    <n v="58"/>
    <n v="1"/>
    <n v="6"/>
    <s v="USA"/>
    <s v="Not Outlier"/>
    <n v="58"/>
    <m/>
  </r>
  <r>
    <n v="327243"/>
    <n v="595"/>
    <x v="1"/>
    <d v="2023-05-08T00:54:00"/>
    <s v="Other"/>
    <s v="Mory Kentary"/>
    <n v="8969"/>
    <n v="8"/>
    <d v="2023-05-08T00:00:00"/>
    <d v="1899-12-30T00:54:00"/>
    <n v="54"/>
    <n v="0"/>
    <n v="5"/>
    <s v="USA"/>
    <s v="Not Outlier"/>
    <n v="90"/>
    <m/>
  </r>
  <r>
    <n v="497663"/>
    <n v="596"/>
    <x v="8"/>
    <d v="2023-11-06T00:03:00"/>
    <s v="Other"/>
    <s v="Jose Pedro Roel"/>
    <n v="6580"/>
    <n v="6"/>
    <d v="2023-11-06T00:00:00"/>
    <d v="1899-12-30T00:03:00"/>
    <n v="3"/>
    <n v="0"/>
    <n v="11"/>
    <s v="Finland"/>
    <s v="Not Outlier"/>
    <n v="66"/>
    <m/>
  </r>
  <r>
    <n v="857496"/>
    <n v="597"/>
    <x v="0"/>
    <d v="2023-03-12T01:04:00"/>
    <s v="Website"/>
    <s v="Diego Freyre"/>
    <n v="4933"/>
    <n v="12"/>
    <d v="2023-03-12T00:00:00"/>
    <d v="1899-12-30T01:04:00"/>
    <n v="4"/>
    <n v="1"/>
    <n v="3"/>
    <s v="France"/>
    <s v="Not Outlier"/>
    <n v="43"/>
    <m/>
  </r>
  <r>
    <n v="1659771"/>
    <n v="597"/>
    <x v="0"/>
    <d v="2023-11-17T01:14:00"/>
    <s v="App"/>
    <s v="Georg Pipps"/>
    <n v="2382"/>
    <n v="17"/>
    <d v="2023-11-17T00:00:00"/>
    <d v="1899-12-30T01:14:00"/>
    <n v="14"/>
    <n v="1"/>
    <n v="11"/>
    <s v="France"/>
    <s v="Not Outlier"/>
    <n v="43"/>
    <m/>
  </r>
  <r>
    <n v="375561"/>
    <n v="599"/>
    <x v="7"/>
    <d v="2023-12-29T00:24:00"/>
    <s v="App"/>
    <s v="Julie Brown"/>
    <n v="3609"/>
    <n v="29"/>
    <d v="2023-12-29T00:00:00"/>
    <d v="1899-12-30T00:24:00"/>
    <n v="24"/>
    <n v="0"/>
    <n v="12"/>
    <s v="Australia"/>
    <s v="Not Outlier"/>
    <n v="32"/>
    <m/>
  </r>
  <r>
    <n v="865712"/>
    <n v="599"/>
    <x v="7"/>
    <d v="2023-09-05T01:39:00"/>
    <s v="Website"/>
    <s v="Mary Saveley"/>
    <n v="8680"/>
    <n v="5"/>
    <d v="2023-09-05T00:00:00"/>
    <d v="1899-12-30T01:39:00"/>
    <n v="39"/>
    <n v="1"/>
    <n v="9"/>
    <s v="Australia"/>
    <s v="Not Outlier"/>
    <n v="32"/>
    <m/>
  </r>
  <r>
    <n v="1194493"/>
    <n v="600"/>
    <x v="1"/>
    <d v="2023-07-03T00:13:00"/>
    <s v="Other"/>
    <s v="Sue King"/>
    <n v="3567"/>
    <n v="3"/>
    <d v="2023-07-03T00:00:00"/>
    <d v="1899-12-30T00:13:00"/>
    <n v="13"/>
    <n v="0"/>
    <n v="7"/>
    <s v="USA"/>
    <s v="Not Outlier"/>
    <n v="77"/>
    <m/>
  </r>
  <r>
    <n v="1171525"/>
    <n v="602"/>
    <x v="13"/>
    <d v="2023-03-03T23:49:00"/>
    <s v="Other"/>
    <s v="Michael Donnermeyer"/>
    <n v="849"/>
    <n v="3"/>
    <d v="2023-03-03T00:00:00"/>
    <d v="1899-12-30T23:49:00"/>
    <n v="49"/>
    <n v="23"/>
    <n v="3"/>
    <s v="Austria"/>
    <s v="Not Outlier"/>
    <n v="24"/>
    <m/>
  </r>
  <r>
    <n v="1454237"/>
    <n v="604"/>
    <x v="13"/>
    <d v="2023-11-20T00:40:00"/>
    <s v="App"/>
    <s v="Diego Freyre"/>
    <n v="8617"/>
    <n v="20"/>
    <d v="2023-11-20T00:00:00"/>
    <d v="1899-12-30T00:40:00"/>
    <n v="40"/>
    <n v="0"/>
    <n v="11"/>
    <s v="Austria"/>
    <s v="Not Outlier"/>
    <n v="85"/>
    <m/>
  </r>
  <r>
    <n v="706696"/>
    <n v="606"/>
    <x v="1"/>
    <d v="2023-07-09T00:41:00"/>
    <s v="Other"/>
    <s v="Diego Freyre"/>
    <n v="3500"/>
    <n v="9"/>
    <d v="2023-07-09T00:00:00"/>
    <d v="1899-12-30T00:41:00"/>
    <n v="41"/>
    <n v="0"/>
    <n v="7"/>
    <s v="USA"/>
    <s v="Not Outlier"/>
    <n v="18"/>
    <m/>
  </r>
  <r>
    <n v="1088350"/>
    <n v="606"/>
    <x v="1"/>
    <d v="2023-11-26T00:37:00"/>
    <s v="Website"/>
    <s v="Ann Brown"/>
    <n v="3144"/>
    <n v="26"/>
    <d v="2023-11-26T00:00:00"/>
    <d v="1899-12-30T00:37:00"/>
    <n v="37"/>
    <n v="0"/>
    <n v="11"/>
    <s v="USA"/>
    <s v="Not Outlier"/>
    <n v="18"/>
    <m/>
  </r>
  <r>
    <n v="1391623"/>
    <n v="606"/>
    <x v="1"/>
    <d v="2023-07-10T23:24:00"/>
    <s v="Website"/>
    <s v="Marie Bertrand"/>
    <n v="6445"/>
    <n v="10"/>
    <d v="2023-07-10T00:00:00"/>
    <d v="1899-12-30T23:24:00"/>
    <n v="24"/>
    <n v="23"/>
    <n v="7"/>
    <s v="USA"/>
    <s v="Not Outlier"/>
    <n v="18"/>
    <m/>
  </r>
  <r>
    <n v="1389485"/>
    <n v="607"/>
    <x v="3"/>
    <d v="2023-11-06T00:33:00"/>
    <s v="Website"/>
    <s v="Marta Hernandez"/>
    <n v="8449"/>
    <n v="6"/>
    <d v="2023-11-06T00:00:00"/>
    <d v="1899-12-30T00:33:00"/>
    <n v="33"/>
    <n v="0"/>
    <n v="11"/>
    <s v="Singapore"/>
    <s v="Not Outlier"/>
    <n v="41"/>
    <m/>
  </r>
  <r>
    <n v="942316"/>
    <n v="608"/>
    <x v="2"/>
    <d v="2023-01-04T00:48:00"/>
    <s v="Whatsapp"/>
    <s v="Sue Frick"/>
    <n v="455"/>
    <n v="4"/>
    <d v="2023-01-04T00:00:00"/>
    <d v="1899-12-30T00:48:00"/>
    <n v="48"/>
    <n v="0"/>
    <n v="1"/>
    <s v="Denmark"/>
    <s v="Not Outlier"/>
    <n v="57"/>
    <m/>
  </r>
  <r>
    <n v="950345"/>
    <n v="608"/>
    <x v="2"/>
    <d v="2023-02-13T02:00:00"/>
    <s v="Other"/>
    <s v="Jeff Young"/>
    <n v="4841"/>
    <n v="13"/>
    <d v="2023-02-13T00:00:00"/>
    <d v="1899-12-30T02:00:00"/>
    <n v="0"/>
    <n v="2"/>
    <n v="2"/>
    <s v="Denmark"/>
    <s v="Not Outlier"/>
    <n v="57"/>
    <m/>
  </r>
  <r>
    <n v="411449"/>
    <n v="609"/>
    <x v="1"/>
    <d v="2023-05-01T00:10:00"/>
    <s v="Whatsapp"/>
    <s v="Giovanni Rovelli"/>
    <n v="4109"/>
    <n v="1"/>
    <d v="2023-05-01T00:00:00"/>
    <d v="1899-12-30T00:10:00"/>
    <n v="10"/>
    <n v="0"/>
    <n v="5"/>
    <s v="USA"/>
    <s v="Not Outlier"/>
    <n v="87"/>
    <m/>
  </r>
  <r>
    <n v="831821"/>
    <n v="609"/>
    <x v="1"/>
    <d v="2023-05-23T00:35:00"/>
    <s v="App"/>
    <s v="Jeff Young"/>
    <n v="1827"/>
    <n v="23"/>
    <d v="2023-05-23T00:00:00"/>
    <d v="1899-12-30T00:35:00"/>
    <n v="35"/>
    <n v="0"/>
    <n v="5"/>
    <s v="USA"/>
    <s v="Not Outlier"/>
    <n v="87"/>
    <m/>
  </r>
  <r>
    <n v="1412551"/>
    <n v="610"/>
    <x v="0"/>
    <d v="2023-09-07T00:11:00"/>
    <s v="Other"/>
    <s v="Valarie Nelson"/>
    <n v="425"/>
    <n v="7"/>
    <d v="2023-09-07T00:00:00"/>
    <d v="1899-12-30T00:11:00"/>
    <n v="11"/>
    <n v="0"/>
    <n v="9"/>
    <s v="France"/>
    <s v="Not Outlier"/>
    <n v="62"/>
    <m/>
  </r>
  <r>
    <n v="1509554"/>
    <n v="610"/>
    <x v="0"/>
    <d v="2023-04-16T00:34:00"/>
    <s v="App"/>
    <s v="Yoshi Tannamuri"/>
    <n v="4098"/>
    <n v="16"/>
    <d v="2023-04-16T00:00:00"/>
    <d v="1899-12-30T00:34:00"/>
    <n v="34"/>
    <n v="0"/>
    <n v="4"/>
    <s v="France"/>
    <s v="Not Outlier"/>
    <n v="62"/>
    <m/>
  </r>
  <r>
    <n v="609375"/>
    <n v="612"/>
    <x v="9"/>
    <d v="2023-04-26T00:11:00"/>
    <s v="Other"/>
    <s v="Giovanni Rovelli"/>
    <n v="9567"/>
    <n v="26"/>
    <d v="2023-04-26T00:00:00"/>
    <d v="1899-12-30T00:11:00"/>
    <n v="11"/>
    <n v="0"/>
    <n v="4"/>
    <s v="USA"/>
    <s v="Not Outlier"/>
    <n v="18"/>
    <m/>
  </r>
  <r>
    <n v="214557"/>
    <n v="613"/>
    <x v="11"/>
    <d v="2023-06-05T00:28:00"/>
    <s v="Whatsapp"/>
    <s v="Henriette Pfalzheim"/>
    <n v="5981"/>
    <n v="5"/>
    <d v="2023-06-05T00:00:00"/>
    <d v="1899-12-30T00:28:00"/>
    <n v="28"/>
    <n v="0"/>
    <n v="6"/>
    <s v="India"/>
    <s v="Not Outlier"/>
    <n v="51"/>
    <m/>
  </r>
  <r>
    <n v="674745"/>
    <n v="613"/>
    <x v="11"/>
    <d v="2023-02-21T01:01:00"/>
    <s v="Whatsapp"/>
    <s v="Jeff Young"/>
    <n v="4027"/>
    <n v="21"/>
    <d v="2023-02-21T00:00:00"/>
    <d v="1899-12-30T01:01:00"/>
    <n v="1"/>
    <n v="1"/>
    <n v="2"/>
    <s v="India"/>
    <s v="Not Outlier"/>
    <n v="51"/>
    <m/>
  </r>
  <r>
    <n v="1373414"/>
    <n v="613"/>
    <x v="11"/>
    <d v="2023-02-13T23:46:00"/>
    <s v="Whatsapp"/>
    <s v="Diego Freyre"/>
    <n v="5539"/>
    <n v="13"/>
    <d v="2023-02-13T00:00:00"/>
    <d v="1899-12-30T23:46:00"/>
    <n v="46"/>
    <n v="23"/>
    <n v="2"/>
    <s v="India"/>
    <s v="Not Outlier"/>
    <n v="51"/>
    <m/>
  </r>
  <r>
    <n v="165674"/>
    <n v="614"/>
    <x v="1"/>
    <d v="2023-11-29T00:34:00"/>
    <s v="App"/>
    <s v="Kwai Yu"/>
    <n v="8831"/>
    <n v="29"/>
    <d v="2023-11-29T00:00:00"/>
    <d v="1899-12-30T00:34:00"/>
    <n v="34"/>
    <n v="0"/>
    <n v="11"/>
    <s v="USA"/>
    <s v="Not Outlier"/>
    <n v="36"/>
    <m/>
  </r>
  <r>
    <n v="171420"/>
    <n v="614"/>
    <x v="1"/>
    <d v="2023-01-17T00:51:00"/>
    <s v="Website"/>
    <s v="Martine Rance"/>
    <n v="8738"/>
    <n v="17"/>
    <d v="2023-01-17T00:00:00"/>
    <d v="1899-12-30T00:51:00"/>
    <n v="51"/>
    <n v="0"/>
    <n v="1"/>
    <s v="USA"/>
    <s v="Not Outlier"/>
    <n v="36"/>
    <m/>
  </r>
  <r>
    <n v="533511"/>
    <n v="615"/>
    <x v="0"/>
    <d v="2023-03-23T00:04:00"/>
    <s v="Website"/>
    <s v="Wendy Victorino"/>
    <n v="4159"/>
    <n v="23"/>
    <d v="2023-03-23T00:00:00"/>
    <d v="1899-12-30T00:04:00"/>
    <n v="4"/>
    <n v="0"/>
    <n v="3"/>
    <s v="France"/>
    <s v="Not Outlier"/>
    <n v="53"/>
    <m/>
  </r>
  <r>
    <n v="1496982"/>
    <n v="616"/>
    <x v="0"/>
    <d v="2023-07-02T01:03:00"/>
    <s v="Website"/>
    <s v="Diego Freyre"/>
    <n v="4824"/>
    <n v="2"/>
    <d v="2023-07-02T00:00:00"/>
    <d v="1899-12-30T01:03:00"/>
    <n v="3"/>
    <n v="1"/>
    <n v="7"/>
    <s v="France"/>
    <s v="Not Outlier"/>
    <n v="40"/>
    <m/>
  </r>
  <r>
    <n v="908364"/>
    <n v="617"/>
    <x v="1"/>
    <d v="2023-06-01T23:55:00"/>
    <s v="Other"/>
    <s v="Valarie Nelson"/>
    <n v="5116"/>
    <n v="1"/>
    <d v="2023-06-01T00:00:00"/>
    <d v="1899-12-30T23:55:00"/>
    <n v="55"/>
    <n v="23"/>
    <n v="6"/>
    <s v="USA"/>
    <s v="Not Outlier"/>
    <n v="45"/>
    <m/>
  </r>
  <r>
    <n v="183654"/>
    <n v="618"/>
    <x v="8"/>
    <d v="2023-08-14T23:02:00"/>
    <s v="Other"/>
    <s v="Diego Freyre"/>
    <n v="1434"/>
    <n v="14"/>
    <d v="2023-08-14T00:00:00"/>
    <d v="1899-12-30T23:02:00"/>
    <n v="2"/>
    <n v="23"/>
    <n v="8"/>
    <s v="Finland"/>
    <s v="Not Outlier"/>
    <n v="58"/>
    <m/>
  </r>
  <r>
    <n v="1582591"/>
    <n v="618"/>
    <x v="8"/>
    <d v="2023-10-05T01:34:00"/>
    <s v="App"/>
    <s v="Michael Frick"/>
    <n v="6609"/>
    <n v="5"/>
    <d v="2023-10-05T00:00:00"/>
    <d v="1899-12-30T01:34:00"/>
    <n v="34"/>
    <n v="1"/>
    <n v="10"/>
    <s v="Finland"/>
    <s v="Not Outlier"/>
    <n v="58"/>
    <m/>
  </r>
  <r>
    <n v="1481396"/>
    <n v="619"/>
    <x v="1"/>
    <d v="2023-11-23T01:11:00"/>
    <s v="App"/>
    <s v="Dan Lewis"/>
    <n v="3557"/>
    <n v="23"/>
    <d v="2023-11-23T00:00:00"/>
    <d v="1899-12-30T01:11:00"/>
    <n v="11"/>
    <n v="1"/>
    <n v="11"/>
    <s v="USA"/>
    <s v="Not Outlier"/>
    <n v="38"/>
    <m/>
  </r>
  <r>
    <n v="127349"/>
    <n v="620"/>
    <x v="3"/>
    <d v="2023-04-11T00:36:00"/>
    <s v="Whatsapp"/>
    <s v="Jeff Young"/>
    <n v="4477"/>
    <n v="11"/>
    <d v="2023-04-11T00:00:00"/>
    <d v="1899-12-30T00:36:00"/>
    <n v="36"/>
    <n v="0"/>
    <n v="4"/>
    <s v="Singapore"/>
    <s v="Not Outlier"/>
    <n v="41"/>
    <m/>
  </r>
  <r>
    <n v="1347158"/>
    <n v="621"/>
    <x v="1"/>
    <d v="2023-08-23T23:25:00"/>
    <s v="Website"/>
    <s v="Dan Lewis"/>
    <n v="468"/>
    <n v="23"/>
    <d v="2023-08-23T00:00:00"/>
    <d v="1899-12-30T23:25:00"/>
    <n v="25"/>
    <n v="23"/>
    <n v="8"/>
    <s v="USA"/>
    <s v="Not Outlier"/>
    <n v="50"/>
    <m/>
  </r>
  <r>
    <n v="1503619"/>
    <n v="621"/>
    <x v="1"/>
    <d v="2023-01-17T00:54:00"/>
    <s v="Other"/>
    <s v="Steve Frick"/>
    <n v="4436"/>
    <n v="17"/>
    <d v="2023-01-17T00:00:00"/>
    <d v="1899-12-30T00:54:00"/>
    <n v="54"/>
    <n v="0"/>
    <n v="1"/>
    <s v="USA"/>
    <s v="Not Outlier"/>
    <n v="50"/>
    <m/>
  </r>
  <r>
    <n v="535352"/>
    <n v="622"/>
    <x v="11"/>
    <d v="2023-07-23T23:26:00"/>
    <s v="Website"/>
    <s v="Peter Ferguson"/>
    <n v="9155"/>
    <n v="23"/>
    <d v="2023-07-23T00:00:00"/>
    <d v="1899-12-30T23:26:00"/>
    <n v="26"/>
    <n v="23"/>
    <n v="7"/>
    <s v="India"/>
    <s v="Not Outlier"/>
    <n v="71"/>
    <m/>
  </r>
  <r>
    <n v="841572"/>
    <n v="622"/>
    <x v="11"/>
    <d v="2023-02-28T22:36:00"/>
    <s v="App"/>
    <s v="Jeff Young"/>
    <n v="7748"/>
    <n v="28"/>
    <d v="2023-02-28T00:00:00"/>
    <d v="1899-12-30T22:36:00"/>
    <n v="36"/>
    <n v="22"/>
    <n v="2"/>
    <s v="India"/>
    <s v="Not Outlier"/>
    <n v="71"/>
    <m/>
  </r>
  <r>
    <n v="869899"/>
    <n v="623"/>
    <x v="11"/>
    <d v="2023-06-20T01:37:00"/>
    <s v="App"/>
    <s v="Paolo Accorti"/>
    <n v="7143"/>
    <n v="20"/>
    <d v="2023-06-20T00:00:00"/>
    <d v="1899-12-30T01:37:00"/>
    <n v="37"/>
    <n v="1"/>
    <n v="6"/>
    <s v="India"/>
    <s v="Not Outlier"/>
    <n v="80"/>
    <m/>
  </r>
  <r>
    <n v="1443815"/>
    <n v="623"/>
    <x v="11"/>
    <d v="2023-01-26T23:58:00"/>
    <s v="App"/>
    <s v="Anna O'Hara"/>
    <n v="9333"/>
    <n v="26"/>
    <d v="2023-01-26T00:00:00"/>
    <d v="1899-12-30T23:58:00"/>
    <n v="58"/>
    <n v="23"/>
    <n v="1"/>
    <s v="India"/>
    <s v="Not Outlier"/>
    <n v="80"/>
    <m/>
  </r>
  <r>
    <n v="1558722"/>
    <n v="623"/>
    <x v="11"/>
    <d v="2023-07-27T01:37:00"/>
    <s v="Website"/>
    <s v="Diego Freyre"/>
    <n v="1232"/>
    <n v="27"/>
    <d v="2023-07-27T00:00:00"/>
    <d v="1899-12-30T01:37:00"/>
    <n v="37"/>
    <n v="1"/>
    <n v="7"/>
    <s v="India"/>
    <s v="Not Outlier"/>
    <n v="80"/>
    <m/>
  </r>
  <r>
    <n v="122068"/>
    <n v="624"/>
    <x v="7"/>
    <d v="2023-10-01T01:43:00"/>
    <s v="Other"/>
    <s v="Janine Labrune"/>
    <n v="3030"/>
    <n v="1"/>
    <d v="2023-10-01T00:00:00"/>
    <d v="1899-12-30T01:43:00"/>
    <n v="43"/>
    <n v="1"/>
    <n v="10"/>
    <s v="Australia"/>
    <s v="Not Outlier"/>
    <n v="43"/>
    <m/>
  </r>
  <r>
    <n v="312581"/>
    <n v="624"/>
    <x v="7"/>
    <d v="2023-08-07T00:48:00"/>
    <s v="Whatsapp"/>
    <s v="Valarie Young"/>
    <n v="5721"/>
    <n v="7"/>
    <d v="2023-08-07T00:00:00"/>
    <d v="1899-12-30T00:48:00"/>
    <n v="48"/>
    <n v="0"/>
    <n v="8"/>
    <s v="Australia"/>
    <s v="Not Outlier"/>
    <n v="43"/>
    <m/>
  </r>
  <r>
    <n v="148310"/>
    <n v="625"/>
    <x v="11"/>
    <d v="2023-05-03T00:22:00"/>
    <s v="Other"/>
    <s v="Jonas Bergulfsen"/>
    <n v="2291"/>
    <n v="3"/>
    <d v="2023-05-03T00:00:00"/>
    <d v="1899-12-30T00:22:00"/>
    <n v="22"/>
    <n v="0"/>
    <n v="5"/>
    <s v="India"/>
    <s v="Not Outlier"/>
    <n v="54"/>
    <m/>
  </r>
  <r>
    <n v="663055"/>
    <n v="626"/>
    <x v="1"/>
    <d v="2023-06-19T23:25:00"/>
    <s v="App"/>
    <s v="Helen Bennett"/>
    <n v="6976"/>
    <n v="19"/>
    <d v="2023-06-19T00:00:00"/>
    <d v="1899-12-30T23:25:00"/>
    <n v="25"/>
    <n v="23"/>
    <n v="6"/>
    <s v="USA"/>
    <s v="Not Outlier"/>
    <n v="59"/>
    <m/>
  </r>
  <r>
    <n v="1338945"/>
    <n v="627"/>
    <x v="8"/>
    <d v="2023-02-24T00:15:00"/>
    <s v="Whatsapp"/>
    <s v="Peter Ferguson"/>
    <n v="4854"/>
    <n v="24"/>
    <d v="2023-02-24T00:00:00"/>
    <d v="1899-12-30T00:15:00"/>
    <n v="15"/>
    <n v="0"/>
    <n v="2"/>
    <s v="Finland"/>
    <s v="Not Outlier"/>
    <n v="62"/>
    <m/>
  </r>
  <r>
    <n v="134419"/>
    <n v="628"/>
    <x v="0"/>
    <d v="2023-02-03T22:55:00"/>
    <s v="Website"/>
    <s v="Jesus Fernandez"/>
    <n v="2768"/>
    <n v="3"/>
    <d v="2023-02-03T00:00:00"/>
    <d v="1899-12-30T22:55:00"/>
    <n v="55"/>
    <n v="22"/>
    <n v="2"/>
    <s v="France"/>
    <s v="Not Outlier"/>
    <n v="85"/>
    <m/>
  </r>
  <r>
    <n v="333900"/>
    <n v="629"/>
    <x v="1"/>
    <d v="2023-11-12T01:08:00"/>
    <s v="Other"/>
    <s v="Violeta Benitez"/>
    <n v="8694"/>
    <n v="12"/>
    <d v="2023-11-12T00:00:00"/>
    <d v="1899-12-30T01:08:00"/>
    <n v="8"/>
    <n v="1"/>
    <n v="11"/>
    <s v="USA"/>
    <s v="Not Outlier"/>
    <n v="82"/>
    <m/>
  </r>
  <r>
    <n v="1107986"/>
    <n v="632"/>
    <x v="1"/>
    <d v="2023-09-18T00:30:00"/>
    <s v="Other"/>
    <s v="Anna O'Hara"/>
    <n v="384"/>
    <n v="18"/>
    <d v="2023-09-18T00:00:00"/>
    <d v="1899-12-30T00:30:00"/>
    <n v="30"/>
    <n v="0"/>
    <n v="9"/>
    <s v="USA"/>
    <s v="Not Outlier"/>
    <n v="67"/>
    <m/>
  </r>
  <r>
    <n v="1675253"/>
    <n v="632"/>
    <x v="1"/>
    <d v="2023-08-26T00:18:00"/>
    <s v="Website"/>
    <s v="Diego Freyre"/>
    <n v="3340"/>
    <n v="26"/>
    <d v="2023-08-26T00:00:00"/>
    <d v="1899-12-30T00:18:00"/>
    <n v="18"/>
    <n v="0"/>
    <n v="8"/>
    <s v="USA"/>
    <s v="Not Outlier"/>
    <n v="67"/>
    <m/>
  </r>
  <r>
    <n v="243485"/>
    <n v="633"/>
    <x v="0"/>
    <d v="2023-07-12T00:16:00"/>
    <s v="Website"/>
    <s v="Julie King"/>
    <n v="6552"/>
    <n v="12"/>
    <d v="2023-07-12T00:00:00"/>
    <d v="1899-12-30T00:16:00"/>
    <n v="16"/>
    <n v="0"/>
    <n v="7"/>
    <s v="France"/>
    <s v="Not Outlier"/>
    <n v="88"/>
    <m/>
  </r>
  <r>
    <n v="624736"/>
    <n v="633"/>
    <x v="0"/>
    <d v="2023-05-21T01:42:00"/>
    <s v="Website"/>
    <s v="Eduardo Saavedra"/>
    <n v="486"/>
    <n v="21"/>
    <d v="2023-05-21T00:00:00"/>
    <d v="1899-12-30T01:42:00"/>
    <n v="42"/>
    <n v="1"/>
    <n v="5"/>
    <s v="France"/>
    <s v="Not Outlier"/>
    <n v="88"/>
    <m/>
  </r>
  <r>
    <n v="1371439"/>
    <n v="633"/>
    <x v="0"/>
    <d v="2023-10-18T00:07:00"/>
    <s v="Other"/>
    <s v="Valarie Nelson"/>
    <n v="4266"/>
    <n v="18"/>
    <d v="2023-10-18T00:00:00"/>
    <d v="1899-12-30T00:07:00"/>
    <n v="7"/>
    <n v="0"/>
    <n v="10"/>
    <s v="France"/>
    <s v="Not Outlier"/>
    <n v="88"/>
    <m/>
  </r>
  <r>
    <n v="725371"/>
    <n v="634"/>
    <x v="1"/>
    <d v="2023-01-02T23:37:00"/>
    <s v="Website"/>
    <s v="Henriette Pfalzheim"/>
    <n v="7071"/>
    <n v="2"/>
    <d v="2023-01-02T00:00:00"/>
    <d v="1899-12-30T23:37:00"/>
    <n v="37"/>
    <n v="23"/>
    <n v="1"/>
    <s v="USA"/>
    <s v="Not Outlier"/>
    <n v="62"/>
    <m/>
  </r>
  <r>
    <n v="1052119"/>
    <n v="634"/>
    <x v="1"/>
    <d v="2023-08-15T00:10:00"/>
    <s v="Whatsapp"/>
    <s v="Kwai Yu"/>
    <n v="4462"/>
    <n v="15"/>
    <d v="2023-08-15T00:00:00"/>
    <d v="1899-12-30T00:10:00"/>
    <n v="10"/>
    <n v="0"/>
    <n v="8"/>
    <s v="USA"/>
    <s v="Not Outlier"/>
    <n v="62"/>
    <m/>
  </r>
  <r>
    <n v="1567280"/>
    <n v="634"/>
    <x v="1"/>
    <d v="2023-11-23T22:58:00"/>
    <s v="App"/>
    <s v="Violeta Benitez"/>
    <n v="9698"/>
    <n v="23"/>
    <d v="2023-11-23T00:00:00"/>
    <d v="1899-12-30T22:58:00"/>
    <n v="58"/>
    <n v="22"/>
    <n v="11"/>
    <s v="USA"/>
    <s v="Not Outlier"/>
    <n v="62"/>
    <m/>
  </r>
  <r>
    <n v="453466"/>
    <n v="637"/>
    <x v="1"/>
    <d v="2023-03-11T01:23:00"/>
    <s v="Other"/>
    <s v="Violeta Benitez"/>
    <n v="6625"/>
    <n v="11"/>
    <d v="2023-03-11T00:00:00"/>
    <d v="1899-12-30T01:23:00"/>
    <n v="23"/>
    <n v="1"/>
    <n v="3"/>
    <s v="USA"/>
    <s v="Not Outlier"/>
    <n v="38"/>
    <m/>
  </r>
  <r>
    <n v="1401727"/>
    <n v="637"/>
    <x v="1"/>
    <d v="2023-08-14T00:35:00"/>
    <s v="Other"/>
    <s v="Maria Hernandez"/>
    <n v="4277"/>
    <n v="14"/>
    <d v="2023-08-14T00:00:00"/>
    <d v="1899-12-30T00:35:00"/>
    <n v="35"/>
    <n v="0"/>
    <n v="8"/>
    <s v="USA"/>
    <s v="Not Outlier"/>
    <n v="38"/>
    <m/>
  </r>
  <r>
    <n v="360154"/>
    <n v="638"/>
    <x v="0"/>
    <d v="2023-05-24T00:50:00"/>
    <s v="Other"/>
    <s v="Diego Freyre"/>
    <n v="9618"/>
    <n v="24"/>
    <d v="2023-05-24T00:00:00"/>
    <d v="1899-12-30T00:50:00"/>
    <n v="50"/>
    <n v="0"/>
    <n v="5"/>
    <s v="France"/>
    <s v="Not Outlier"/>
    <n v="65"/>
    <m/>
  </r>
  <r>
    <n v="50499"/>
    <n v="639"/>
    <x v="1"/>
    <d v="2023-04-02T23:08:00"/>
    <s v="Website"/>
    <s v="Tony Calaghan"/>
    <n v="3514"/>
    <n v="2"/>
    <d v="2023-04-02T00:00:00"/>
    <d v="1899-12-30T23:08:00"/>
    <n v="8"/>
    <n v="23"/>
    <n v="4"/>
    <s v="USA"/>
    <s v="Not Outlier"/>
    <n v="59"/>
    <m/>
  </r>
  <r>
    <n v="943149"/>
    <n v="640"/>
    <x v="0"/>
    <d v="2023-09-24T22:47:00"/>
    <s v="Whatsapp"/>
    <s v="Sue King"/>
    <n v="6730"/>
    <n v="24"/>
    <d v="2023-09-24T00:00:00"/>
    <d v="1899-12-30T22:47:00"/>
    <n v="47"/>
    <n v="22"/>
    <n v="9"/>
    <s v="France"/>
    <s v="Not Outlier"/>
    <n v="51"/>
    <m/>
  </r>
  <r>
    <n v="1274561"/>
    <n v="640"/>
    <x v="0"/>
    <d v="2023-09-19T01:57:00"/>
    <s v="App"/>
    <s v="Valarie Thompson"/>
    <n v="3448"/>
    <n v="19"/>
    <d v="2023-09-19T00:00:00"/>
    <d v="1899-12-30T01:57:00"/>
    <n v="57"/>
    <n v="1"/>
    <n v="9"/>
    <s v="France"/>
    <s v="Not Outlier"/>
    <n v="51"/>
    <m/>
  </r>
  <r>
    <n v="1297796"/>
    <n v="640"/>
    <x v="0"/>
    <d v="2023-02-26T00:40:00"/>
    <s v="App"/>
    <s v="Diego Freyre"/>
    <n v="9438"/>
    <n v="26"/>
    <d v="2023-02-26T00:00:00"/>
    <d v="1899-12-30T00:40:00"/>
    <n v="40"/>
    <n v="0"/>
    <n v="2"/>
    <s v="France"/>
    <s v="Not Outlier"/>
    <n v="51"/>
    <m/>
  </r>
  <r>
    <n v="1676930"/>
    <n v="640"/>
    <x v="0"/>
    <d v="2023-11-24T23:41:00"/>
    <s v="Website"/>
    <s v="Diego Freyre"/>
    <n v="598"/>
    <n v="24"/>
    <d v="2023-11-24T00:00:00"/>
    <d v="1899-12-30T23:41:00"/>
    <n v="41"/>
    <n v="23"/>
    <n v="11"/>
    <s v="France"/>
    <s v="Not Outlier"/>
    <n v="51"/>
    <m/>
  </r>
  <r>
    <n v="688175"/>
    <n v="642"/>
    <x v="0"/>
    <d v="2023-11-08T00:52:00"/>
    <s v="App"/>
    <s v="Valarie Nelson"/>
    <n v="1612"/>
    <n v="8"/>
    <d v="2023-11-08T00:00:00"/>
    <d v="1899-12-30T00:52:00"/>
    <n v="52"/>
    <n v="0"/>
    <n v="11"/>
    <s v="France"/>
    <s v="Not Outlier"/>
    <n v="32"/>
    <m/>
  </r>
  <r>
    <n v="1177486"/>
    <n v="642"/>
    <x v="0"/>
    <d v="2023-12-18T01:38:00"/>
    <s v="App"/>
    <s v="Ann Brown"/>
    <n v="2740"/>
    <n v="18"/>
    <d v="2023-12-18T00:00:00"/>
    <d v="1899-12-30T01:38:00"/>
    <n v="38"/>
    <n v="1"/>
    <n v="12"/>
    <s v="France"/>
    <s v="Not Outlier"/>
    <n v="32"/>
    <m/>
  </r>
  <r>
    <n v="544608"/>
    <n v="643"/>
    <x v="11"/>
    <d v="2023-09-23T01:56:00"/>
    <s v="App"/>
    <s v="Janine Labrune"/>
    <n v="3678"/>
    <n v="23"/>
    <d v="2023-09-23T00:00:00"/>
    <d v="1899-12-30T01:56:00"/>
    <n v="56"/>
    <n v="1"/>
    <n v="9"/>
    <s v="India"/>
    <s v="Not Outlier"/>
    <n v="39"/>
    <m/>
  </r>
  <r>
    <n v="1043175"/>
    <n v="644"/>
    <x v="3"/>
    <d v="2023-06-29T23:34:00"/>
    <s v="Website"/>
    <s v="Juri Hirano"/>
    <n v="3317"/>
    <n v="29"/>
    <d v="2023-06-29T00:00:00"/>
    <d v="1899-12-30T23:34:00"/>
    <n v="34"/>
    <n v="23"/>
    <n v="6"/>
    <s v="Singapore"/>
    <s v="Not Outlier"/>
    <n v="61"/>
    <m/>
  </r>
  <r>
    <n v="180775"/>
    <n v="645"/>
    <x v="2"/>
    <d v="2023-03-20T00:05:00"/>
    <s v="Website"/>
    <s v="Elizabeth Devon"/>
    <n v="4981"/>
    <n v="20"/>
    <d v="2023-03-20T00:00:00"/>
    <d v="1899-12-30T00:05:00"/>
    <n v="5"/>
    <n v="0"/>
    <n v="3"/>
    <s v="Denmark"/>
    <s v="Not Outlier"/>
    <n v="40"/>
    <m/>
  </r>
  <r>
    <n v="476585"/>
    <n v="645"/>
    <x v="2"/>
    <d v="2023-04-21T00:30:00"/>
    <s v="App"/>
    <s v="Marie Bertrand"/>
    <n v="7949"/>
    <n v="21"/>
    <d v="2023-04-21T00:00:00"/>
    <d v="1899-12-30T00:30:00"/>
    <n v="30"/>
    <n v="0"/>
    <n v="4"/>
    <s v="Denmark"/>
    <s v="Not Outlier"/>
    <n v="40"/>
    <m/>
  </r>
  <r>
    <n v="912973"/>
    <n v="646"/>
    <x v="3"/>
    <d v="2023-12-20T23:25:00"/>
    <s v="Whatsapp"/>
    <s v="Diego Freyre"/>
    <n v="816"/>
    <n v="20"/>
    <d v="2023-12-20T00:00:00"/>
    <d v="1899-12-30T23:25:00"/>
    <n v="25"/>
    <n v="23"/>
    <n v="12"/>
    <s v="Singapore"/>
    <s v="Not Outlier"/>
    <n v="69"/>
    <m/>
  </r>
  <r>
    <n v="1074708"/>
    <n v="647"/>
    <x v="7"/>
    <d v="2023-03-12T23:36:00"/>
    <s v="App"/>
    <s v="Valarie Nelson"/>
    <n v="7648"/>
    <n v="12"/>
    <d v="2023-03-12T00:00:00"/>
    <d v="1899-12-30T23:36:00"/>
    <n v="36"/>
    <n v="23"/>
    <n v="3"/>
    <s v="Australia"/>
    <s v="Not Outlier"/>
    <n v="76"/>
    <m/>
  </r>
  <r>
    <n v="1543135"/>
    <n v="647"/>
    <x v="7"/>
    <d v="2023-06-07T01:04:00"/>
    <s v="App"/>
    <s v="Ann Brown"/>
    <n v="9026"/>
    <n v="7"/>
    <d v="2023-06-07T00:00:00"/>
    <d v="1899-12-30T01:04:00"/>
    <n v="4"/>
    <n v="1"/>
    <n v="6"/>
    <s v="Australia"/>
    <s v="Not Outlier"/>
    <n v="76"/>
    <m/>
  </r>
  <r>
    <n v="320251"/>
    <n v="648"/>
    <x v="13"/>
    <d v="2023-11-11T01:40:00"/>
    <s v="App"/>
    <s v="Jean Fresnisre"/>
    <n v="8979"/>
    <n v="11"/>
    <d v="2023-11-11T00:00:00"/>
    <d v="1899-12-30T01:40:00"/>
    <n v="40"/>
    <n v="1"/>
    <n v="11"/>
    <s v="Austria"/>
    <s v="Not Outlier"/>
    <n v="34"/>
    <m/>
  </r>
  <r>
    <n v="529245"/>
    <n v="650"/>
    <x v="0"/>
    <d v="2023-02-16T00:23:00"/>
    <s v="Whatsapp"/>
    <s v="Eric Natividad"/>
    <n v="1465"/>
    <n v="16"/>
    <d v="2023-02-16T00:00:00"/>
    <d v="1899-12-30T00:23:00"/>
    <n v="23"/>
    <n v="0"/>
    <n v="2"/>
    <s v="France"/>
    <s v="Not Outlier"/>
    <n v="38"/>
    <m/>
  </r>
  <r>
    <n v="402186"/>
    <n v="651"/>
    <x v="1"/>
    <d v="2023-08-05T00:03:00"/>
    <s v="Website"/>
    <s v="Pascale Cartrain"/>
    <n v="8800"/>
    <n v="5"/>
    <d v="2023-08-05T00:00:00"/>
    <d v="1899-12-30T00:03:00"/>
    <n v="3"/>
    <n v="0"/>
    <n v="8"/>
    <s v="USA"/>
    <s v="Not Outlier"/>
    <n v="61"/>
    <m/>
  </r>
  <r>
    <n v="960053"/>
    <n v="651"/>
    <x v="1"/>
    <d v="2023-08-01T00:20:00"/>
    <s v="Website"/>
    <s v="Tony Calaghan"/>
    <n v="3417"/>
    <n v="1"/>
    <d v="2023-08-01T00:00:00"/>
    <d v="1899-12-30T00:20:00"/>
    <n v="20"/>
    <n v="0"/>
    <n v="8"/>
    <s v="USA"/>
    <s v="Not Outlier"/>
    <n v="61"/>
    <m/>
  </r>
  <r>
    <n v="1494544"/>
    <n v="651"/>
    <x v="1"/>
    <d v="2023-06-20T01:59:00"/>
    <s v="App"/>
    <s v="Diego Freyre"/>
    <n v="1370"/>
    <n v="20"/>
    <d v="2023-06-20T00:00:00"/>
    <d v="1899-12-30T01:59:00"/>
    <n v="59"/>
    <n v="1"/>
    <n v="6"/>
    <s v="USA"/>
    <s v="Not Outlier"/>
    <n v="61"/>
    <m/>
  </r>
  <r>
    <n v="31707"/>
    <n v="652"/>
    <x v="1"/>
    <d v="2023-05-11T00:31:00"/>
    <s v="Other"/>
    <s v="Peter Ferguson"/>
    <n v="8379"/>
    <n v="11"/>
    <d v="2023-05-11T00:00:00"/>
    <d v="1899-12-30T00:31:00"/>
    <n v="31"/>
    <n v="0"/>
    <n v="5"/>
    <s v="USA"/>
    <s v="Not Outlier"/>
    <n v="79"/>
    <m/>
  </r>
  <r>
    <n v="800145"/>
    <n v="653"/>
    <x v="0"/>
    <d v="2023-04-01T00:49:00"/>
    <s v="Other"/>
    <s v="Miguel Barajas"/>
    <n v="2086"/>
    <n v="1"/>
    <d v="2023-04-01T00:00:00"/>
    <d v="1899-12-30T00:49:00"/>
    <n v="49"/>
    <n v="0"/>
    <n v="4"/>
    <s v="France"/>
    <s v="Not Outlier"/>
    <n v="68"/>
    <m/>
  </r>
  <r>
    <n v="347273"/>
    <n v="654"/>
    <x v="0"/>
    <d v="2023-06-08T00:18:00"/>
    <s v="Other"/>
    <s v="Steve Thompson"/>
    <n v="9105"/>
    <n v="8"/>
    <d v="2023-06-08T00:00:00"/>
    <d v="1899-12-30T00:18:00"/>
    <n v="18"/>
    <n v="0"/>
    <n v="6"/>
    <s v="France"/>
    <s v="Not Outlier"/>
    <n v="51"/>
    <m/>
  </r>
  <r>
    <n v="1086104"/>
    <n v="654"/>
    <x v="0"/>
    <d v="2023-09-22T00:22:00"/>
    <s v="Website"/>
    <s v="Marie Bertrand"/>
    <n v="1737"/>
    <n v="22"/>
    <d v="2023-09-22T00:00:00"/>
    <d v="1899-12-30T00:22:00"/>
    <n v="22"/>
    <n v="0"/>
    <n v="9"/>
    <s v="France"/>
    <s v="Not Outlier"/>
    <n v="51"/>
    <m/>
  </r>
  <r>
    <n v="1646606"/>
    <n v="654"/>
    <x v="0"/>
    <d v="2023-11-13T23:33:00"/>
    <s v="App"/>
    <s v="Daniel Da Cunha"/>
    <n v="673"/>
    <n v="13"/>
    <d v="2023-11-13T00:00:00"/>
    <d v="1899-12-30T23:33:00"/>
    <n v="33"/>
    <n v="23"/>
    <n v="11"/>
    <s v="France"/>
    <s v="Not Outlier"/>
    <n v="51"/>
    <m/>
  </r>
  <r>
    <n v="775306"/>
    <n v="655"/>
    <x v="1"/>
    <d v="2023-06-24T23:02:00"/>
    <s v="Website"/>
    <s v="Anna O'Hara"/>
    <n v="7346"/>
    <n v="24"/>
    <d v="2023-06-24T00:00:00"/>
    <d v="1899-12-30T23:02:00"/>
    <n v="2"/>
    <n v="23"/>
    <n v="6"/>
    <s v="USA"/>
    <s v="Not Outlier"/>
    <n v="22"/>
    <m/>
  </r>
  <r>
    <n v="1452068"/>
    <n v="658"/>
    <x v="11"/>
    <d v="2023-09-30T01:26:00"/>
    <s v="Website"/>
    <s v="Rosa Hernandez"/>
    <n v="1299"/>
    <n v="30"/>
    <d v="2023-09-30T00:00:00"/>
    <d v="1899-12-30T01:26:00"/>
    <n v="26"/>
    <n v="1"/>
    <n v="9"/>
    <s v="India"/>
    <s v="Not Outlier"/>
    <n v="42"/>
    <m/>
  </r>
  <r>
    <n v="1366020"/>
    <n v="659"/>
    <x v="7"/>
    <d v="2023-08-10T23:20:00"/>
    <s v="App"/>
    <s v="Valarie Nelson"/>
    <n v="9989"/>
    <n v="10"/>
    <d v="2023-08-10T00:00:00"/>
    <d v="1899-12-30T23:20:00"/>
    <n v="20"/>
    <n v="23"/>
    <n v="8"/>
    <s v="Australia"/>
    <s v="Not Outlier"/>
    <n v="61"/>
    <m/>
  </r>
  <r>
    <n v="1571075"/>
    <n v="660"/>
    <x v="1"/>
    <d v="2023-05-25T01:24:00"/>
    <s v="Other"/>
    <s v="Arnold Cruz"/>
    <n v="4346"/>
    <n v="25"/>
    <d v="2023-05-25T00:00:00"/>
    <d v="1899-12-30T01:24:00"/>
    <n v="24"/>
    <n v="1"/>
    <n v="5"/>
    <s v="USA"/>
    <s v="Not Outlier"/>
    <n v="23"/>
    <m/>
  </r>
  <r>
    <n v="1134072"/>
    <n v="662"/>
    <x v="1"/>
    <d v="2023-12-06T00:49:00"/>
    <s v="App"/>
    <s v="Elizabeth Devon"/>
    <n v="3885"/>
    <n v="6"/>
    <d v="2023-12-06T00:00:00"/>
    <d v="1899-12-30T00:49:00"/>
    <n v="49"/>
    <n v="0"/>
    <n v="12"/>
    <s v="USA"/>
    <s v="Not Outlier"/>
    <n v="23"/>
    <m/>
  </r>
  <r>
    <n v="1111675"/>
    <n v="665"/>
    <x v="0"/>
    <d v="2023-02-26T23:36:00"/>
    <s v="Other"/>
    <s v="Dominique Perrier"/>
    <n v="5031"/>
    <n v="26"/>
    <d v="2023-02-26T00:00:00"/>
    <d v="1899-12-30T23:36:00"/>
    <n v="36"/>
    <n v="23"/>
    <n v="2"/>
    <s v="France"/>
    <s v="Not Outlier"/>
    <n v="42"/>
    <m/>
  </r>
  <r>
    <n v="1061512"/>
    <n v="666"/>
    <x v="0"/>
    <d v="2023-03-02T01:24:00"/>
    <s v="Whatsapp"/>
    <s v="Jean Fresnisre"/>
    <n v="1743"/>
    <n v="2"/>
    <d v="2023-03-02T00:00:00"/>
    <d v="1899-12-30T01:24:00"/>
    <n v="24"/>
    <n v="1"/>
    <n v="3"/>
    <s v="France"/>
    <s v="Not Outlier"/>
    <n v="24"/>
    <m/>
  </r>
  <r>
    <n v="515145"/>
    <n v="667"/>
    <x v="0"/>
    <d v="2023-11-21T22:31:00"/>
    <s v="Other"/>
    <s v="Paolo Accorti"/>
    <n v="6458"/>
    <n v="21"/>
    <d v="2023-11-21T00:00:00"/>
    <d v="1899-12-30T22:31:00"/>
    <n v="31"/>
    <n v="22"/>
    <n v="11"/>
    <s v="France"/>
    <s v="Not Outlier"/>
    <n v="64"/>
    <m/>
  </r>
  <r>
    <n v="909180"/>
    <n v="667"/>
    <x v="0"/>
    <d v="2023-06-01T00:48:00"/>
    <s v="Whatsapp"/>
    <s v="Julie Murphy"/>
    <n v="1650"/>
    <n v="1"/>
    <d v="2023-06-01T00:00:00"/>
    <d v="1899-12-30T00:48:00"/>
    <n v="48"/>
    <n v="0"/>
    <n v="6"/>
    <s v="France"/>
    <s v="Not Outlier"/>
    <n v="64"/>
    <m/>
  </r>
  <r>
    <n v="539679"/>
    <n v="668"/>
    <x v="0"/>
    <d v="2023-05-07T00:28:00"/>
    <s v="Website"/>
    <s v="Giovanni Rovelli"/>
    <n v="24"/>
    <n v="7"/>
    <d v="2023-05-07T00:00:00"/>
    <d v="1899-12-30T00:28:00"/>
    <n v="28"/>
    <n v="0"/>
    <n v="5"/>
    <s v="France"/>
    <s v="Not Outlier"/>
    <n v="90"/>
    <m/>
  </r>
  <r>
    <n v="1471535"/>
    <n v="668"/>
    <x v="0"/>
    <d v="2023-12-24T23:07:00"/>
    <s v="App"/>
    <s v="Valarie Nelson"/>
    <n v="6311"/>
    <n v="24"/>
    <d v="2023-12-24T00:00:00"/>
    <d v="1899-12-30T23:07:00"/>
    <n v="7"/>
    <n v="23"/>
    <n v="12"/>
    <s v="France"/>
    <s v="Not Outlier"/>
    <n v="90"/>
    <m/>
  </r>
  <r>
    <n v="294015"/>
    <n v="669"/>
    <x v="1"/>
    <d v="2023-09-03T23:27:00"/>
    <s v="App"/>
    <s v="Henriette Pfalzheim"/>
    <n v="9046"/>
    <n v="3"/>
    <d v="2023-09-03T00:00:00"/>
    <d v="1899-12-30T23:27:00"/>
    <n v="27"/>
    <n v="23"/>
    <n v="9"/>
    <s v="USA"/>
    <s v="Not Outlier"/>
    <n v="33"/>
    <m/>
  </r>
  <r>
    <n v="837435"/>
    <n v="670"/>
    <x v="7"/>
    <d v="2023-09-04T23:52:00"/>
    <s v="Whatsapp"/>
    <s v="Kyung Yu"/>
    <n v="4671"/>
    <n v="4"/>
    <d v="2023-09-04T00:00:00"/>
    <d v="1899-12-30T23:52:00"/>
    <n v="52"/>
    <n v="23"/>
    <n v="9"/>
    <s v="Australia"/>
    <s v="Not Outlier"/>
    <n v="57"/>
    <m/>
  </r>
  <r>
    <n v="593240"/>
    <n v="672"/>
    <x v="1"/>
    <d v="2023-12-05T00:38:00"/>
    <s v="Whatsapp"/>
    <s v="Maria Hernandez"/>
    <n v="7472"/>
    <n v="5"/>
    <d v="2023-12-05T00:00:00"/>
    <d v="1899-12-30T00:38:00"/>
    <n v="38"/>
    <n v="0"/>
    <n v="12"/>
    <s v="USA"/>
    <s v="Not Outlier"/>
    <n v="78"/>
    <m/>
  </r>
  <r>
    <n v="655800"/>
    <n v="672"/>
    <x v="1"/>
    <d v="2023-01-18T23:39:00"/>
    <s v="Whatsapp"/>
    <s v="Julie Brown"/>
    <n v="6855"/>
    <n v="18"/>
    <d v="2023-01-18T00:00:00"/>
    <d v="1899-12-30T23:39:00"/>
    <n v="39"/>
    <n v="23"/>
    <n v="1"/>
    <s v="USA"/>
    <s v="Not Outlier"/>
    <n v="78"/>
    <m/>
  </r>
  <r>
    <n v="569033"/>
    <n v="674"/>
    <x v="1"/>
    <d v="2023-10-31T23:56:00"/>
    <s v="Website"/>
    <s v="Julie Brown"/>
    <n v="8931"/>
    <n v="31"/>
    <d v="2023-10-31T00:00:00"/>
    <d v="1899-12-30T23:56:00"/>
    <n v="56"/>
    <n v="23"/>
    <n v="10"/>
    <s v="USA"/>
    <s v="Not Outlier"/>
    <n v="71"/>
    <m/>
  </r>
  <r>
    <n v="81061"/>
    <n v="676"/>
    <x v="11"/>
    <d v="2023-03-30T00:28:00"/>
    <s v="Website"/>
    <s v="Francisca Cervantes"/>
    <n v="4219"/>
    <n v="30"/>
    <d v="2023-03-30T00:00:00"/>
    <d v="1899-12-30T00:28:00"/>
    <n v="28"/>
    <n v="0"/>
    <n v="3"/>
    <s v="India"/>
    <s v="Not Outlier"/>
    <n v="74"/>
    <m/>
  </r>
  <r>
    <n v="1602189"/>
    <n v="676"/>
    <x v="11"/>
    <d v="2023-07-09T00:52:00"/>
    <s v="App"/>
    <s v="Eduardo Saavedra"/>
    <n v="179"/>
    <n v="9"/>
    <d v="2023-07-09T00:00:00"/>
    <d v="1899-12-30T00:52:00"/>
    <n v="52"/>
    <n v="0"/>
    <n v="7"/>
    <s v="India"/>
    <s v="Not Outlier"/>
    <n v="74"/>
    <m/>
  </r>
  <r>
    <n v="275961"/>
    <n v="679"/>
    <x v="3"/>
    <d v="2023-11-18T23:58:00"/>
    <s v="Website"/>
    <s v="Marta Hernandez"/>
    <n v="2936"/>
    <n v="18"/>
    <d v="2023-11-18T00:00:00"/>
    <d v="1899-12-30T23:58:00"/>
    <n v="58"/>
    <n v="23"/>
    <n v="11"/>
    <s v="Singapore"/>
    <s v="Not Outlier"/>
    <n v="34"/>
    <m/>
  </r>
  <r>
    <n v="510973"/>
    <n v="679"/>
    <x v="3"/>
    <d v="2023-02-19T01:04:00"/>
    <s v="Other"/>
    <s v="Giovanni Rovelli"/>
    <n v="7192"/>
    <n v="19"/>
    <d v="2023-02-19T00:00:00"/>
    <d v="1899-12-30T01:04:00"/>
    <n v="4"/>
    <n v="1"/>
    <n v="2"/>
    <s v="Singapore"/>
    <s v="Not Outlier"/>
    <n v="34"/>
    <m/>
  </r>
  <r>
    <n v="231094"/>
    <n v="680"/>
    <x v="1"/>
    <d v="2023-11-29T00:51:00"/>
    <s v="Other"/>
    <s v="Leslie Murphy"/>
    <n v="7379"/>
    <n v="29"/>
    <d v="2023-11-29T00:00:00"/>
    <d v="1899-12-30T00:51:00"/>
    <n v="51"/>
    <n v="0"/>
    <n v="11"/>
    <s v="USA"/>
    <s v="Not Outlier"/>
    <n v="81"/>
    <m/>
  </r>
  <r>
    <n v="768093"/>
    <n v="680"/>
    <x v="1"/>
    <d v="2023-03-01T00:30:00"/>
    <s v="Other"/>
    <s v="Arnold Cruz"/>
    <n v="8126"/>
    <n v="1"/>
    <d v="2023-03-01T00:00:00"/>
    <d v="1899-12-30T00:30:00"/>
    <n v="30"/>
    <n v="0"/>
    <n v="3"/>
    <s v="USA"/>
    <s v="Not Outlier"/>
    <n v="81"/>
    <m/>
  </r>
  <r>
    <n v="1343250"/>
    <n v="681"/>
    <x v="1"/>
    <d v="2023-11-04T23:02:00"/>
    <s v="App"/>
    <s v="Diego Freyre"/>
    <n v="6365"/>
    <n v="4"/>
    <d v="2023-11-04T00:00:00"/>
    <d v="1899-12-30T23:02:00"/>
    <n v="2"/>
    <n v="23"/>
    <n v="11"/>
    <s v="USA"/>
    <s v="Not Outlier"/>
    <n v="62"/>
    <m/>
  </r>
  <r>
    <n v="464859"/>
    <n v="683"/>
    <x v="7"/>
    <d v="2023-01-14T23:38:00"/>
    <s v="Other"/>
    <s v="Steve Frick"/>
    <n v="6431"/>
    <n v="14"/>
    <d v="2023-01-14T00:00:00"/>
    <d v="1899-12-30T23:38:00"/>
    <n v="38"/>
    <n v="23"/>
    <n v="1"/>
    <s v="Australia"/>
    <s v="Not Outlier"/>
    <n v="47"/>
    <m/>
  </r>
  <r>
    <n v="1181602"/>
    <n v="683"/>
    <x v="7"/>
    <d v="2023-07-27T00:34:00"/>
    <s v="Website"/>
    <s v="Victoria Ashworth"/>
    <n v="8578"/>
    <n v="27"/>
    <d v="2023-07-27T00:00:00"/>
    <d v="1899-12-30T00:34:00"/>
    <n v="34"/>
    <n v="0"/>
    <n v="7"/>
    <s v="Australia"/>
    <s v="Not Outlier"/>
    <n v="47"/>
    <m/>
  </r>
  <r>
    <n v="1422378"/>
    <n v="684"/>
    <x v="8"/>
    <d v="2023-11-06T00:11:00"/>
    <s v="Website"/>
    <s v="Diego Freyre"/>
    <n v="3274"/>
    <n v="6"/>
    <d v="2023-11-06T00:00:00"/>
    <d v="1899-12-30T00:11:00"/>
    <n v="11"/>
    <n v="0"/>
    <n v="11"/>
    <s v="Finland"/>
    <s v="Not Outlier"/>
    <n v="88"/>
    <m/>
  </r>
  <r>
    <n v="1499914"/>
    <n v="684"/>
    <x v="8"/>
    <d v="2023-02-07T22:41:00"/>
    <s v="Whatsapp"/>
    <s v="Diego Freyre"/>
    <n v="7716"/>
    <n v="7"/>
    <d v="2023-02-07T00:00:00"/>
    <d v="1899-12-30T22:41:00"/>
    <n v="41"/>
    <n v="22"/>
    <n v="2"/>
    <s v="Finland"/>
    <s v="Not Outlier"/>
    <n v="88"/>
    <m/>
  </r>
  <r>
    <n v="441275"/>
    <n v="685"/>
    <x v="7"/>
    <d v="2023-01-18T23:36:00"/>
    <s v="Other"/>
    <s v="Matti Karttunen"/>
    <n v="7319"/>
    <n v="18"/>
    <d v="2023-01-18T00:00:00"/>
    <d v="1899-12-30T23:36:00"/>
    <n v="36"/>
    <n v="23"/>
    <n v="1"/>
    <s v="Australia"/>
    <s v="Not Outlier"/>
    <n v="50"/>
    <m/>
  </r>
  <r>
    <n v="461731"/>
    <n v="685"/>
    <x v="7"/>
    <d v="2023-11-09T01:39:00"/>
    <s v="Website"/>
    <s v="Kalle Suominen"/>
    <n v="5092"/>
    <n v="9"/>
    <d v="2023-11-09T00:00:00"/>
    <d v="1899-12-30T01:39:00"/>
    <n v="39"/>
    <n v="1"/>
    <n v="11"/>
    <s v="Australia"/>
    <s v="Not Outlier"/>
    <n v="50"/>
    <m/>
  </r>
  <r>
    <n v="549930"/>
    <n v="685"/>
    <x v="7"/>
    <d v="2023-06-26T23:54:00"/>
    <s v="App"/>
    <s v="Paul Henriot"/>
    <n v="8311"/>
    <n v="26"/>
    <d v="2023-06-26T00:00:00"/>
    <d v="1899-12-30T23:54:00"/>
    <n v="54"/>
    <n v="23"/>
    <n v="6"/>
    <s v="Australia"/>
    <s v="Not Outlier"/>
    <n v="50"/>
    <m/>
  </r>
  <r>
    <n v="823885"/>
    <n v="687"/>
    <x v="0"/>
    <d v="2023-05-08T01:04:00"/>
    <s v="Whatsapp"/>
    <s v="Pascale Cartrain"/>
    <n v="5519"/>
    <n v="8"/>
    <d v="2023-05-08T00:00:00"/>
    <d v="1899-12-30T01:04:00"/>
    <n v="4"/>
    <n v="1"/>
    <n v="5"/>
    <s v="France"/>
    <s v="Not Outlier"/>
    <n v="50"/>
    <m/>
  </r>
  <r>
    <n v="1178982"/>
    <n v="687"/>
    <x v="0"/>
    <d v="2023-04-28T01:04:00"/>
    <s v="Whatsapp"/>
    <s v="Pirkko Koskitalo"/>
    <n v="52"/>
    <n v="28"/>
    <d v="2023-04-28T00:00:00"/>
    <d v="1899-12-30T01:04:00"/>
    <n v="4"/>
    <n v="1"/>
    <n v="4"/>
    <s v="France"/>
    <s v="Not Outlier"/>
    <n v="50"/>
    <m/>
  </r>
  <r>
    <n v="82755"/>
    <n v="689"/>
    <x v="0"/>
    <d v="2023-11-02T01:19:00"/>
    <s v="App"/>
    <s v="Diego Freyre"/>
    <n v="5551"/>
    <n v="2"/>
    <d v="2023-11-02T00:00:00"/>
    <d v="1899-12-30T01:19:00"/>
    <n v="19"/>
    <n v="1"/>
    <n v="11"/>
    <s v="France"/>
    <s v="Not Outlier"/>
    <n v="41"/>
    <m/>
  </r>
  <r>
    <n v="1580103"/>
    <n v="689"/>
    <x v="0"/>
    <d v="2023-03-07T00:57:00"/>
    <s v="Other"/>
    <s v="Anna O'Hara"/>
    <n v="5667"/>
    <n v="7"/>
    <d v="2023-03-07T00:00:00"/>
    <d v="1899-12-30T00:57:00"/>
    <n v="57"/>
    <n v="0"/>
    <n v="3"/>
    <s v="France"/>
    <s v="Not Outlier"/>
    <n v="41"/>
    <m/>
  </r>
  <r>
    <n v="457958"/>
    <n v="690"/>
    <x v="6"/>
    <d v="2023-01-03T00:44:00"/>
    <s v="Other"/>
    <s v="Jytte Petersen"/>
    <n v="2923"/>
    <n v="3"/>
    <d v="2023-01-03T00:00:00"/>
    <d v="1899-12-30T00:44:00"/>
    <n v="44"/>
    <n v="0"/>
    <n v="1"/>
    <s v="Germany"/>
    <s v="Not Outlier"/>
    <n v="37"/>
    <m/>
  </r>
  <r>
    <n v="561511"/>
    <n v="690"/>
    <x v="6"/>
    <d v="2023-12-01T01:15:00"/>
    <s v="Other"/>
    <s v="Marta Hernandez"/>
    <n v="6808"/>
    <n v="1"/>
    <d v="2023-12-01T00:00:00"/>
    <d v="1899-12-30T01:15:00"/>
    <n v="15"/>
    <n v="1"/>
    <n v="12"/>
    <s v="Germany"/>
    <s v="Not Outlier"/>
    <n v="37"/>
    <m/>
  </r>
  <r>
    <n v="303923"/>
    <n v="691"/>
    <x v="4"/>
    <d v="2023-05-30T23:02:00"/>
    <s v="Website"/>
    <s v="Valarie Nelson"/>
    <n v="5642"/>
    <n v="30"/>
    <d v="2023-05-30T00:00:00"/>
    <d v="1899-12-30T23:02:00"/>
    <n v="2"/>
    <n v="23"/>
    <n v="5"/>
    <s v="Norway"/>
    <s v="Not Outlier"/>
    <n v="33"/>
    <m/>
  </r>
  <r>
    <n v="1039541"/>
    <n v="694"/>
    <x v="8"/>
    <d v="2023-01-23T00:23:00"/>
    <s v="Other"/>
    <s v="Kwai Yu"/>
    <n v="8648"/>
    <n v="23"/>
    <d v="2023-01-23T00:00:00"/>
    <d v="1899-12-30T00:23:00"/>
    <n v="23"/>
    <n v="0"/>
    <n v="1"/>
    <s v="Finland"/>
    <s v="Not Outlier"/>
    <n v="36"/>
    <m/>
  </r>
  <r>
    <n v="1551349"/>
    <n v="694"/>
    <x v="8"/>
    <d v="2023-10-28T01:13:00"/>
    <s v="App"/>
    <s v="Mart¡n Sommer"/>
    <n v="9059"/>
    <n v="28"/>
    <d v="2023-10-28T00:00:00"/>
    <d v="1899-12-30T01:13:00"/>
    <n v="13"/>
    <n v="1"/>
    <n v="10"/>
    <s v="Finland"/>
    <s v="Not Outlier"/>
    <n v="36"/>
    <m/>
  </r>
  <r>
    <n v="573406"/>
    <n v="695"/>
    <x v="0"/>
    <d v="2023-09-19T23:58:00"/>
    <s v="Other"/>
    <s v="Daniel Tonini"/>
    <n v="989"/>
    <n v="19"/>
    <d v="2023-09-19T00:00:00"/>
    <d v="1899-12-30T23:58:00"/>
    <n v="58"/>
    <n v="23"/>
    <n v="9"/>
    <s v="France"/>
    <s v="Not Outlier"/>
    <n v="25"/>
    <m/>
  </r>
  <r>
    <n v="1679147"/>
    <n v="696"/>
    <x v="0"/>
    <d v="2023-04-16T23:36:00"/>
    <s v="Other"/>
    <s v="Sue Frick"/>
    <n v="4669"/>
    <n v="16"/>
    <d v="2023-04-16T00:00:00"/>
    <d v="1899-12-30T23:36:00"/>
    <n v="36"/>
    <n v="23"/>
    <n v="4"/>
    <s v="France"/>
    <s v="Not Outlier"/>
    <n v="30"/>
    <m/>
  </r>
  <r>
    <n v="158217"/>
    <n v="698"/>
    <x v="7"/>
    <d v="2023-05-29T02:00:00"/>
    <s v="Whatsapp"/>
    <s v="Valarie Young"/>
    <n v="424"/>
    <n v="29"/>
    <d v="2023-05-29T00:00:00"/>
    <d v="1899-12-30T02:00:00"/>
    <n v="0"/>
    <n v="2"/>
    <n v="5"/>
    <s v="Australia"/>
    <s v="Not Outlier"/>
    <n v="61"/>
    <m/>
  </r>
  <r>
    <n v="1664973"/>
    <n v="698"/>
    <x v="7"/>
    <d v="2023-08-10T00:54:00"/>
    <s v="Whatsapp"/>
    <s v="Ann Brown"/>
    <n v="1301"/>
    <n v="10"/>
    <d v="2023-08-10T00:00:00"/>
    <d v="1899-12-30T00:54:00"/>
    <n v="54"/>
    <n v="0"/>
    <n v="8"/>
    <s v="Australia"/>
    <s v="Not Outlier"/>
    <n v="61"/>
    <m/>
  </r>
  <r>
    <n v="1553858"/>
    <n v="699"/>
    <x v="1"/>
    <d v="2023-08-31T01:16:00"/>
    <s v="App"/>
    <s v="Jean Fresnisre"/>
    <n v="7598"/>
    <n v="31"/>
    <d v="2023-08-31T00:00:00"/>
    <d v="1899-12-30T01:16:00"/>
    <n v="16"/>
    <n v="1"/>
    <n v="8"/>
    <s v="USA"/>
    <s v="Not Outlier"/>
    <n v="68"/>
    <m/>
  </r>
  <r>
    <n v="823894"/>
    <n v="700"/>
    <x v="1"/>
    <d v="2023-04-17T00:58:00"/>
    <s v="Website"/>
    <s v="Ann Brown"/>
    <n v="1666"/>
    <n v="17"/>
    <d v="2023-04-17T00:00:00"/>
    <d v="1899-12-30T00:58:00"/>
    <n v="58"/>
    <n v="0"/>
    <n v="4"/>
    <s v="USA"/>
    <s v="Not Outlier"/>
    <n v="53"/>
    <m/>
  </r>
  <r>
    <n v="1242334"/>
    <n v="701"/>
    <x v="11"/>
    <d v="2023-02-08T23:15:00"/>
    <s v="Website"/>
    <s v="Diego Freyre"/>
    <n v="4664"/>
    <n v="8"/>
    <d v="2023-02-08T00:00:00"/>
    <d v="1899-12-30T23:15:00"/>
    <n v="15"/>
    <n v="23"/>
    <n v="2"/>
    <s v="India"/>
    <s v="Not Outlier"/>
    <n v="72"/>
    <m/>
  </r>
  <r>
    <n v="1429209"/>
    <n v="701"/>
    <x v="11"/>
    <d v="2023-12-04T01:16:00"/>
    <s v="Whatsapp"/>
    <s v="Steve Frick"/>
    <n v="1494"/>
    <n v="4"/>
    <d v="2023-12-04T00:00:00"/>
    <d v="1899-12-30T01:16:00"/>
    <n v="16"/>
    <n v="1"/>
    <n v="12"/>
    <s v="India"/>
    <s v="Not Outlier"/>
    <n v="72"/>
    <m/>
  </r>
  <r>
    <n v="423933"/>
    <n v="703"/>
    <x v="1"/>
    <d v="2023-03-22T01:31:00"/>
    <s v="Whatsapp"/>
    <s v="Arnold Cruz"/>
    <n v="4027"/>
    <n v="22"/>
    <d v="2023-03-22T00:00:00"/>
    <d v="1899-12-30T01:31:00"/>
    <n v="31"/>
    <n v="1"/>
    <n v="3"/>
    <s v="USA"/>
    <s v="Not Outlier"/>
    <n v="84"/>
    <m/>
  </r>
  <r>
    <n v="617035"/>
    <n v="704"/>
    <x v="1"/>
    <d v="2023-07-08T23:25:00"/>
    <s v="App"/>
    <s v="Victoria Ashworth"/>
    <n v="777"/>
    <n v="8"/>
    <d v="2023-07-08T00:00:00"/>
    <d v="1899-12-30T23:25:00"/>
    <n v="25"/>
    <n v="23"/>
    <n v="7"/>
    <s v="USA"/>
    <s v="Not Outlier"/>
    <n v="76"/>
    <m/>
  </r>
  <r>
    <n v="805121"/>
    <n v="704"/>
    <x v="1"/>
    <d v="2023-09-05T01:46:00"/>
    <s v="Website"/>
    <s v="Kalle Suominen"/>
    <n v="6764"/>
    <n v="5"/>
    <d v="2023-09-05T00:00:00"/>
    <d v="1899-12-30T01:46:00"/>
    <n v="46"/>
    <n v="1"/>
    <n v="9"/>
    <s v="USA"/>
    <s v="Not Outlier"/>
    <n v="76"/>
    <m/>
  </r>
  <r>
    <n v="976435"/>
    <n v="704"/>
    <x v="1"/>
    <d v="2023-09-26T01:20:00"/>
    <s v="Website"/>
    <s v="Julie Young"/>
    <n v="5887"/>
    <n v="26"/>
    <d v="2023-09-26T00:00:00"/>
    <d v="1899-12-30T01:20:00"/>
    <n v="20"/>
    <n v="1"/>
    <n v="9"/>
    <s v="USA"/>
    <s v="Not Outlier"/>
    <n v="76"/>
    <m/>
  </r>
  <r>
    <n v="576171"/>
    <n v="707"/>
    <x v="0"/>
    <d v="2023-11-01T23:36:00"/>
    <s v="Whatsapp"/>
    <s v="Valarie Nelson"/>
    <n v="9989"/>
    <n v="1"/>
    <d v="2023-11-01T00:00:00"/>
    <d v="1899-12-30T23:36:00"/>
    <n v="36"/>
    <n v="23"/>
    <n v="11"/>
    <s v="France"/>
    <s v="Not Outlier"/>
    <n v="23"/>
    <m/>
  </r>
  <r>
    <n v="864744"/>
    <n v="709"/>
    <x v="0"/>
    <d v="2023-01-29T23:39:00"/>
    <s v="Other"/>
    <s v="Wing C Tam"/>
    <n v="2914"/>
    <n v="29"/>
    <d v="2023-01-29T00:00:00"/>
    <d v="1899-12-30T23:39:00"/>
    <n v="39"/>
    <n v="23"/>
    <n v="1"/>
    <s v="France"/>
    <s v="Not Outlier"/>
    <n v="58"/>
    <m/>
  </r>
  <r>
    <n v="897460"/>
    <n v="711"/>
    <x v="1"/>
    <d v="2023-09-24T23:05:00"/>
    <s v="App"/>
    <s v="Mary Saveley"/>
    <n v="3851"/>
    <n v="24"/>
    <d v="2023-09-24T00:00:00"/>
    <d v="1899-12-30T23:05:00"/>
    <n v="5"/>
    <n v="23"/>
    <n v="9"/>
    <s v="USA"/>
    <s v="Not Outlier"/>
    <n v="56"/>
    <m/>
  </r>
  <r>
    <n v="968469"/>
    <n v="711"/>
    <x v="1"/>
    <d v="2023-09-17T00:15:00"/>
    <s v="App"/>
    <s v="Palle Ibsen"/>
    <n v="187"/>
    <n v="17"/>
    <d v="2023-09-17T00:00:00"/>
    <d v="1899-12-30T00:15:00"/>
    <n v="15"/>
    <n v="0"/>
    <n v="9"/>
    <s v="USA"/>
    <s v="Not Outlier"/>
    <n v="56"/>
    <m/>
  </r>
  <r>
    <n v="202059"/>
    <n v="712"/>
    <x v="1"/>
    <d v="2023-03-27T01:24:00"/>
    <s v="Whatsapp"/>
    <s v="Valarie Nelson"/>
    <n v="7202"/>
    <n v="27"/>
    <d v="2023-03-27T00:00:00"/>
    <d v="1899-12-30T01:24:00"/>
    <n v="24"/>
    <n v="1"/>
    <n v="3"/>
    <s v="USA"/>
    <s v="Not Outlier"/>
    <n v="90"/>
    <m/>
  </r>
  <r>
    <n v="854481"/>
    <n v="712"/>
    <x v="1"/>
    <d v="2023-12-18T22:44:00"/>
    <s v="Other"/>
    <s v="Elizabeth Devon"/>
    <n v="1745"/>
    <n v="18"/>
    <d v="2023-12-18T00:00:00"/>
    <d v="1899-12-30T22:44:00"/>
    <n v="44"/>
    <n v="22"/>
    <n v="12"/>
    <s v="USA"/>
    <s v="Not Outlier"/>
    <n v="90"/>
    <m/>
  </r>
  <r>
    <n v="935551"/>
    <n v="712"/>
    <x v="1"/>
    <d v="2023-12-14T01:36:00"/>
    <s v="Whatsapp"/>
    <s v="Thomas Hardy"/>
    <n v="6779"/>
    <n v="14"/>
    <d v="2023-12-14T00:00:00"/>
    <d v="1899-12-30T01:36:00"/>
    <n v="36"/>
    <n v="1"/>
    <n v="12"/>
    <s v="USA"/>
    <s v="Not Outlier"/>
    <n v="90"/>
    <m/>
  </r>
  <r>
    <n v="279515"/>
    <n v="713"/>
    <x v="8"/>
    <d v="2023-09-15T23:00:00"/>
    <s v="App"/>
    <s v="Valarie Nelson"/>
    <n v="4633"/>
    <n v="15"/>
    <d v="2023-09-15T00:00:00"/>
    <d v="1899-12-30T23:00:00"/>
    <n v="0"/>
    <n v="23"/>
    <n v="9"/>
    <s v="Finland"/>
    <s v="Not Outlier"/>
    <n v="89"/>
    <m/>
  </r>
  <r>
    <n v="1165475"/>
    <n v="713"/>
    <x v="8"/>
    <d v="2023-11-01T23:19:00"/>
    <s v="Website"/>
    <s v="Annette Roulet"/>
    <n v="4856"/>
    <n v="1"/>
    <d v="2023-11-01T00:00:00"/>
    <d v="1899-12-30T23:19:00"/>
    <n v="19"/>
    <n v="23"/>
    <n v="11"/>
    <s v="Finland"/>
    <s v="Not Outlier"/>
    <n v="89"/>
    <m/>
  </r>
  <r>
    <n v="1544633"/>
    <n v="714"/>
    <x v="1"/>
    <d v="2023-08-19T01:09:00"/>
    <s v="Other"/>
    <s v="Yoshi Tannamuri"/>
    <n v="347"/>
    <n v="19"/>
    <d v="2023-08-19T00:00:00"/>
    <d v="1899-12-30T01:09:00"/>
    <n v="9"/>
    <n v="1"/>
    <n v="8"/>
    <s v="USA"/>
    <s v="Not Outlier"/>
    <n v="25"/>
    <m/>
  </r>
  <r>
    <n v="165080"/>
    <n v="715"/>
    <x v="1"/>
    <d v="2023-12-23T23:22:00"/>
    <s v="Website"/>
    <s v="Jean Fresnisre"/>
    <n v="3378"/>
    <n v="23"/>
    <d v="2023-12-23T00:00:00"/>
    <d v="1899-12-30T23:22:00"/>
    <n v="22"/>
    <n v="23"/>
    <n v="12"/>
    <s v="USA"/>
    <s v="Not Outlier"/>
    <n v="81"/>
    <m/>
  </r>
  <r>
    <n v="1585349"/>
    <n v="716"/>
    <x v="11"/>
    <d v="2023-02-25T23:13:00"/>
    <s v="App"/>
    <s v="Matti Karttunen"/>
    <n v="9212"/>
    <n v="25"/>
    <d v="2023-02-25T00:00:00"/>
    <d v="1899-12-30T23:13:00"/>
    <n v="13"/>
    <n v="23"/>
    <n v="2"/>
    <s v="India"/>
    <s v="Not Outlier"/>
    <n v="86"/>
    <m/>
  </r>
  <r>
    <n v="812395"/>
    <n v="717"/>
    <x v="7"/>
    <d v="2023-08-01T23:24:00"/>
    <s v="Other"/>
    <s v="Wing C Tam"/>
    <n v="9421"/>
    <n v="1"/>
    <d v="2023-08-01T00:00:00"/>
    <d v="1899-12-30T23:24:00"/>
    <n v="24"/>
    <n v="23"/>
    <n v="8"/>
    <s v="Australia"/>
    <s v="Not Outlier"/>
    <n v="90"/>
    <m/>
  </r>
  <r>
    <n v="151746"/>
    <n v="718"/>
    <x v="4"/>
    <d v="2023-05-24T01:59:00"/>
    <s v="App"/>
    <s v="Roland Mendel"/>
    <n v="7817"/>
    <n v="24"/>
    <d v="2023-05-24T00:00:00"/>
    <d v="1899-12-30T01:59:00"/>
    <n v="59"/>
    <n v="1"/>
    <n v="5"/>
    <s v="Norway"/>
    <s v="Not Outlier"/>
    <n v="77"/>
    <m/>
  </r>
  <r>
    <n v="1373309"/>
    <n v="718"/>
    <x v="4"/>
    <d v="2023-06-24T00:53:00"/>
    <s v="Other"/>
    <s v="Sue King"/>
    <n v="2634"/>
    <n v="24"/>
    <d v="2023-06-24T00:00:00"/>
    <d v="1899-12-30T00:53:00"/>
    <n v="53"/>
    <n v="0"/>
    <n v="6"/>
    <s v="Norway"/>
    <s v="Not Outlier"/>
    <n v="77"/>
    <m/>
  </r>
  <r>
    <n v="88156"/>
    <n v="719"/>
    <x v="4"/>
    <d v="2023-12-14T01:07:00"/>
    <s v="Other"/>
    <s v="Eric Natividad"/>
    <n v="9836"/>
    <n v="14"/>
    <d v="2023-12-14T00:00:00"/>
    <d v="1899-12-30T01:07:00"/>
    <n v="7"/>
    <n v="1"/>
    <n v="12"/>
    <s v="Norway"/>
    <s v="Not Outlier"/>
    <n v="29"/>
    <m/>
  </r>
  <r>
    <n v="1061210"/>
    <n v="721"/>
    <x v="11"/>
    <d v="2023-12-07T00:09:00"/>
    <s v="Whatsapp"/>
    <s v="Helen Bennett"/>
    <n v="1496"/>
    <n v="7"/>
    <d v="2023-12-07T00:00:00"/>
    <d v="1899-12-30T00:09:00"/>
    <n v="9"/>
    <n v="0"/>
    <n v="12"/>
    <s v="India"/>
    <s v="Not Outlier"/>
    <n v="46"/>
    <m/>
  </r>
  <r>
    <n v="1312340"/>
    <n v="721"/>
    <x v="11"/>
    <d v="2023-09-28T00:20:00"/>
    <s v="App"/>
    <s v="Diego Freyre"/>
    <n v="9364"/>
    <n v="28"/>
    <d v="2023-09-28T00:00:00"/>
    <d v="1899-12-30T00:20:00"/>
    <n v="20"/>
    <n v="0"/>
    <n v="9"/>
    <s v="India"/>
    <s v="Not Outlier"/>
    <n v="46"/>
    <m/>
  </r>
  <r>
    <n v="296042"/>
    <n v="722"/>
    <x v="1"/>
    <d v="2023-08-29T00:48:00"/>
    <s v="Whatsapp"/>
    <s v="Kwai Yu"/>
    <n v="3962"/>
    <n v="29"/>
    <d v="2023-08-29T00:00:00"/>
    <d v="1899-12-30T00:48:00"/>
    <n v="48"/>
    <n v="0"/>
    <n v="8"/>
    <s v="USA"/>
    <s v="Not Outlier"/>
    <n v="27"/>
    <m/>
  </r>
  <r>
    <n v="1182759"/>
    <n v="722"/>
    <x v="1"/>
    <d v="2023-01-07T01:06:00"/>
    <s v="Website"/>
    <s v="Palle Ibsen"/>
    <n v="2645"/>
    <n v="7"/>
    <d v="2023-01-07T00:00:00"/>
    <d v="1899-12-30T01:06:00"/>
    <n v="6"/>
    <n v="1"/>
    <n v="1"/>
    <s v="USA"/>
    <s v="Not Outlier"/>
    <n v="27"/>
    <m/>
  </r>
  <r>
    <n v="60635"/>
    <n v="723"/>
    <x v="2"/>
    <d v="2023-01-13T00:07:00"/>
    <s v="Other"/>
    <s v="William Brown"/>
    <n v="2575"/>
    <n v="13"/>
    <d v="2023-01-13T00:00:00"/>
    <d v="1899-12-30T00:07:00"/>
    <n v="7"/>
    <n v="0"/>
    <n v="1"/>
    <s v="Denmark"/>
    <s v="Not Outlier"/>
    <n v="80"/>
    <m/>
  </r>
  <r>
    <n v="106529"/>
    <n v="723"/>
    <x v="2"/>
    <d v="2023-01-27T00:01:00"/>
    <s v="Other"/>
    <s v="Valarie Nelson"/>
    <n v="6130"/>
    <n v="27"/>
    <d v="2023-01-27T00:00:00"/>
    <d v="1899-12-30T00:01:00"/>
    <n v="1"/>
    <n v="0"/>
    <n v="1"/>
    <s v="Denmark"/>
    <s v="Not Outlier"/>
    <n v="80"/>
    <m/>
  </r>
  <r>
    <n v="630634"/>
    <n v="723"/>
    <x v="2"/>
    <d v="2023-09-13T23:47:00"/>
    <s v="Other"/>
    <s v="Diego Freyre"/>
    <n v="2225"/>
    <n v="13"/>
    <d v="2023-09-13T00:00:00"/>
    <d v="1899-12-30T23:47:00"/>
    <n v="47"/>
    <n v="23"/>
    <n v="9"/>
    <s v="Denmark"/>
    <s v="Not Outlier"/>
    <n v="80"/>
    <m/>
  </r>
  <r>
    <n v="1242726"/>
    <n v="724"/>
    <x v="1"/>
    <d v="2023-01-26T23:36:00"/>
    <s v="Website"/>
    <s v="Mary Saveley"/>
    <n v="3036"/>
    <n v="26"/>
    <d v="2023-01-26T00:00:00"/>
    <d v="1899-12-30T23:36:00"/>
    <n v="36"/>
    <n v="23"/>
    <n v="1"/>
    <s v="USA"/>
    <s v="Not Outlier"/>
    <n v="30"/>
    <m/>
  </r>
  <r>
    <n v="28720"/>
    <n v="725"/>
    <x v="1"/>
    <d v="2023-02-23T00:53:00"/>
    <s v="Whatsapp"/>
    <s v="Paolo Accorti"/>
    <n v="405"/>
    <n v="23"/>
    <d v="2023-02-23T00:00:00"/>
    <d v="1899-12-30T00:53:00"/>
    <n v="53"/>
    <n v="0"/>
    <n v="2"/>
    <s v="USA"/>
    <s v="Not Outlier"/>
    <n v="22"/>
    <m/>
  </r>
  <r>
    <n v="86258"/>
    <n v="726"/>
    <x v="1"/>
    <d v="2023-11-23T01:53:00"/>
    <s v="App"/>
    <s v="Mart¡n Sommer"/>
    <n v="6129"/>
    <n v="23"/>
    <d v="2023-11-23T00:00:00"/>
    <d v="1899-12-30T01:53:00"/>
    <n v="53"/>
    <n v="1"/>
    <n v="11"/>
    <s v="USA"/>
    <s v="Not Outlier"/>
    <n v="73"/>
    <m/>
  </r>
  <r>
    <n v="1453804"/>
    <n v="727"/>
    <x v="0"/>
    <d v="2023-01-15T22:36:00"/>
    <s v="App"/>
    <s v="Kalle Suominen"/>
    <n v="9801"/>
    <n v="15"/>
    <d v="2023-01-15T00:00:00"/>
    <d v="1899-12-30T22:36:00"/>
    <n v="36"/>
    <n v="22"/>
    <n v="1"/>
    <s v="France"/>
    <s v="Not Outlier"/>
    <n v="64"/>
    <m/>
  </r>
  <r>
    <n v="1672683"/>
    <n v="727"/>
    <x v="0"/>
    <d v="2023-12-03T22:33:00"/>
    <s v="Whatsapp"/>
    <s v="Valarie Nelson"/>
    <n v="8160"/>
    <n v="3"/>
    <d v="2023-12-03T00:00:00"/>
    <d v="1899-12-30T22:33:00"/>
    <n v="33"/>
    <n v="22"/>
    <n v="12"/>
    <s v="France"/>
    <s v="Not Outlier"/>
    <n v="64"/>
    <m/>
  </r>
  <r>
    <n v="1206775"/>
    <n v="728"/>
    <x v="11"/>
    <d v="2023-10-03T23:22:00"/>
    <s v="App"/>
    <s v="Elizabeth Devon"/>
    <n v="967"/>
    <n v="3"/>
    <d v="2023-10-03T00:00:00"/>
    <d v="1899-12-30T23:22:00"/>
    <n v="22"/>
    <n v="23"/>
    <n v="10"/>
    <s v="India"/>
    <s v="Not Outlier"/>
    <n v="64"/>
    <m/>
  </r>
  <r>
    <n v="1213449"/>
    <n v="729"/>
    <x v="10"/>
    <d v="2023-03-07T00:23:00"/>
    <s v="Other"/>
    <s v="Violeta Benitez"/>
    <n v="3344"/>
    <n v="7"/>
    <d v="2023-03-07T00:00:00"/>
    <d v="1899-12-30T00:23:00"/>
    <n v="23"/>
    <n v="0"/>
    <n v="3"/>
    <s v="Italy"/>
    <s v="Not Outlier"/>
    <n v="66"/>
    <m/>
  </r>
  <r>
    <n v="1583961"/>
    <n v="729"/>
    <x v="10"/>
    <d v="2023-05-06T00:39:00"/>
    <s v="Whatsapp"/>
    <s v="Dominique Perrier"/>
    <n v="6820"/>
    <n v="6"/>
    <d v="2023-05-06T00:00:00"/>
    <d v="1899-12-30T00:39:00"/>
    <n v="39"/>
    <n v="0"/>
    <n v="5"/>
    <s v="Italy"/>
    <s v="Not Outlier"/>
    <n v="66"/>
    <m/>
  </r>
  <r>
    <n v="1612026"/>
    <n v="730"/>
    <x v="13"/>
    <d v="2023-01-25T01:29:00"/>
    <s v="App"/>
    <s v="Jose Pedro Roel"/>
    <n v="5053"/>
    <n v="25"/>
    <d v="2023-01-25T00:00:00"/>
    <d v="1899-12-30T01:29:00"/>
    <n v="29"/>
    <n v="1"/>
    <n v="1"/>
    <s v="Austria"/>
    <s v="Not Outlier"/>
    <n v="61"/>
    <m/>
  </r>
  <r>
    <n v="308888"/>
    <n v="731"/>
    <x v="0"/>
    <d v="2023-04-06T01:09:00"/>
    <s v="Website"/>
    <s v="Kyung Tseng"/>
    <n v="5383"/>
    <n v="6"/>
    <d v="2023-04-06T00:00:00"/>
    <d v="1899-12-30T01:09:00"/>
    <n v="9"/>
    <n v="1"/>
    <n v="4"/>
    <s v="France"/>
    <s v="Not Outlier"/>
    <n v="78"/>
    <m/>
  </r>
  <r>
    <n v="936199"/>
    <n v="734"/>
    <x v="10"/>
    <d v="2023-06-07T00:23:00"/>
    <s v="Website"/>
    <s v="Diego Freyre"/>
    <n v="6734"/>
    <n v="7"/>
    <d v="2023-06-07T00:00:00"/>
    <d v="1899-12-30T00:23:00"/>
    <n v="23"/>
    <n v="0"/>
    <n v="6"/>
    <s v="Italy"/>
    <s v="Not Outlier"/>
    <n v="75"/>
    <m/>
  </r>
  <r>
    <n v="1348880"/>
    <n v="735"/>
    <x v="11"/>
    <d v="2023-01-25T00:31:00"/>
    <s v="Whatsapp"/>
    <s v="Annette Roulet"/>
    <n v="9491"/>
    <n v="25"/>
    <d v="2023-01-25T00:00:00"/>
    <d v="1899-12-30T00:31:00"/>
    <n v="31"/>
    <n v="0"/>
    <n v="1"/>
    <s v="India"/>
    <s v="Not Outlier"/>
    <n v="42"/>
    <m/>
  </r>
  <r>
    <n v="557919"/>
    <n v="736"/>
    <x v="1"/>
    <d v="2023-11-07T01:51:00"/>
    <s v="Whatsapp"/>
    <s v="Veysel Oeztan"/>
    <n v="1848"/>
    <n v="7"/>
    <d v="2023-11-07T00:00:00"/>
    <d v="1899-12-30T01:51:00"/>
    <n v="51"/>
    <n v="1"/>
    <n v="11"/>
    <s v="USA"/>
    <s v="Not Outlier"/>
    <n v="50"/>
    <m/>
  </r>
  <r>
    <n v="740082"/>
    <n v="736"/>
    <x v="1"/>
    <d v="2023-04-10T23:51:00"/>
    <s v="App"/>
    <s v="Mart¡n Sommer"/>
    <n v="2994"/>
    <n v="10"/>
    <d v="2023-04-10T00:00:00"/>
    <d v="1899-12-30T23:51:00"/>
    <n v="51"/>
    <n v="23"/>
    <n v="4"/>
    <s v="USA"/>
    <s v="Not Outlier"/>
    <n v="50"/>
    <m/>
  </r>
  <r>
    <n v="800421"/>
    <n v="736"/>
    <x v="1"/>
    <d v="2023-07-26T02:00:00"/>
    <s v="App"/>
    <s v="Matti Karttunen"/>
    <n v="3687"/>
    <n v="26"/>
    <d v="2023-07-26T00:00:00"/>
    <d v="1899-12-30T02:00:00"/>
    <n v="0"/>
    <n v="2"/>
    <n v="7"/>
    <s v="USA"/>
    <s v="Not Outlier"/>
    <n v="50"/>
    <m/>
  </r>
  <r>
    <n v="840743"/>
    <n v="736"/>
    <x v="1"/>
    <d v="2023-11-01T23:25:00"/>
    <s v="Website"/>
    <s v="Michael Frick"/>
    <n v="3437"/>
    <n v="1"/>
    <d v="2023-11-01T00:00:00"/>
    <d v="1899-12-30T23:25:00"/>
    <n v="25"/>
    <n v="23"/>
    <n v="11"/>
    <s v="USA"/>
    <s v="Not Outlier"/>
    <n v="50"/>
    <m/>
  </r>
  <r>
    <n v="1469471"/>
    <n v="736"/>
    <x v="1"/>
    <d v="2023-04-27T00:10:00"/>
    <s v="App"/>
    <s v="Valarie Nelson"/>
    <n v="4917"/>
    <n v="27"/>
    <d v="2023-04-27T00:00:00"/>
    <d v="1899-12-30T00:10:00"/>
    <n v="10"/>
    <n v="0"/>
    <n v="4"/>
    <s v="USA"/>
    <s v="Not Outlier"/>
    <n v="50"/>
    <m/>
  </r>
  <r>
    <n v="75706"/>
    <n v="737"/>
    <x v="11"/>
    <d v="2023-04-05T23:51:00"/>
    <s v="Website"/>
    <s v="Valarie Thompson"/>
    <n v="989"/>
    <n v="5"/>
    <d v="2023-04-05T00:00:00"/>
    <d v="1899-12-30T23:51:00"/>
    <n v="51"/>
    <n v="23"/>
    <n v="4"/>
    <s v="India"/>
    <s v="Not Outlier"/>
    <n v="42"/>
    <m/>
  </r>
  <r>
    <n v="160435"/>
    <n v="737"/>
    <x v="11"/>
    <d v="2023-06-06T23:15:00"/>
    <s v="Other"/>
    <s v="Peter Ferguson"/>
    <n v="2127"/>
    <n v="6"/>
    <d v="2023-06-06T00:00:00"/>
    <d v="1899-12-30T23:15:00"/>
    <n v="15"/>
    <n v="23"/>
    <n v="6"/>
    <s v="India"/>
    <s v="Not Outlier"/>
    <n v="42"/>
    <m/>
  </r>
  <r>
    <n v="536530"/>
    <n v="738"/>
    <x v="0"/>
    <d v="2023-04-27T23:58:00"/>
    <s v="Whatsapp"/>
    <s v="Valarie Nelson"/>
    <n v="891"/>
    <n v="27"/>
    <d v="2023-04-27T00:00:00"/>
    <d v="1899-12-30T23:58:00"/>
    <n v="58"/>
    <n v="23"/>
    <n v="4"/>
    <s v="France"/>
    <s v="Not Outlier"/>
    <n v="25"/>
    <m/>
  </r>
  <r>
    <n v="794975"/>
    <n v="738"/>
    <x v="0"/>
    <d v="2023-02-22T01:24:00"/>
    <s v="App"/>
    <s v="Anna O'Hara"/>
    <n v="1230"/>
    <n v="22"/>
    <d v="2023-02-22T00:00:00"/>
    <d v="1899-12-30T01:24:00"/>
    <n v="24"/>
    <n v="1"/>
    <n v="2"/>
    <s v="France"/>
    <s v="Not Outlier"/>
    <n v="25"/>
    <m/>
  </r>
  <r>
    <n v="1503185"/>
    <n v="738"/>
    <x v="0"/>
    <d v="2023-08-02T00:34:00"/>
    <s v="Whatsapp"/>
    <s v="Jose Pedro Roel"/>
    <n v="7706"/>
    <n v="2"/>
    <d v="2023-08-02T00:00:00"/>
    <d v="1899-12-30T00:34:00"/>
    <n v="34"/>
    <n v="0"/>
    <n v="8"/>
    <s v="France"/>
    <s v="Not Outlier"/>
    <n v="25"/>
    <m/>
  </r>
  <r>
    <n v="1069023"/>
    <n v="739"/>
    <x v="11"/>
    <d v="2023-02-14T00:41:00"/>
    <s v="App"/>
    <s v="Valarie Nelson"/>
    <n v="4804"/>
    <n v="14"/>
    <d v="2023-02-14T00:00:00"/>
    <d v="1899-12-30T00:41:00"/>
    <n v="41"/>
    <n v="0"/>
    <n v="2"/>
    <s v="India"/>
    <s v="Not Outlier"/>
    <n v="51"/>
    <m/>
  </r>
  <r>
    <n v="896228"/>
    <n v="741"/>
    <x v="1"/>
    <d v="2023-11-05T00:12:00"/>
    <s v="Whatsapp"/>
    <s v="Francisca Cervantes"/>
    <n v="3208"/>
    <n v="5"/>
    <d v="2023-11-05T00:00:00"/>
    <d v="1899-12-30T00:12:00"/>
    <n v="12"/>
    <n v="0"/>
    <n v="11"/>
    <s v="USA"/>
    <s v="Not Outlier"/>
    <n v="25"/>
    <m/>
  </r>
  <r>
    <n v="1140822"/>
    <n v="741"/>
    <x v="1"/>
    <d v="2023-11-11T00:29:00"/>
    <s v="App"/>
    <s v="Diego Freyre"/>
    <n v="2833"/>
    <n v="11"/>
    <d v="2023-11-11T00:00:00"/>
    <d v="1899-12-30T00:29:00"/>
    <n v="29"/>
    <n v="0"/>
    <n v="11"/>
    <s v="USA"/>
    <s v="Not Outlier"/>
    <n v="25"/>
    <m/>
  </r>
  <r>
    <n v="1627081"/>
    <n v="741"/>
    <x v="1"/>
    <d v="2023-01-09T01:36:00"/>
    <s v="Other"/>
    <s v="Valarie Nelson"/>
    <n v="5636"/>
    <n v="9"/>
    <d v="2023-01-09T00:00:00"/>
    <d v="1899-12-30T01:36:00"/>
    <n v="36"/>
    <n v="1"/>
    <n v="1"/>
    <s v="USA"/>
    <s v="Not Outlier"/>
    <n v="25"/>
    <m/>
  </r>
  <r>
    <n v="1536982"/>
    <n v="742"/>
    <x v="1"/>
    <d v="2023-04-02T00:12:00"/>
    <s v="Other"/>
    <s v="Julie King"/>
    <n v="5486"/>
    <n v="2"/>
    <d v="2023-04-02T00:00:00"/>
    <d v="1899-12-30T00:12:00"/>
    <n v="12"/>
    <n v="0"/>
    <n v="4"/>
    <s v="USA"/>
    <s v="Not Outlier"/>
    <n v="63"/>
    <m/>
  </r>
  <r>
    <n v="2889"/>
    <n v="743"/>
    <x v="1"/>
    <d v="2023-11-28T00:31:00"/>
    <s v="Whatsapp"/>
    <s v="Julie Young"/>
    <n v="8397"/>
    <n v="28"/>
    <d v="2023-11-28T00:00:00"/>
    <d v="1899-12-30T00:31:00"/>
    <n v="31"/>
    <n v="0"/>
    <n v="11"/>
    <s v="USA"/>
    <s v="Not Outlier"/>
    <n v="29"/>
    <m/>
  </r>
  <r>
    <n v="37737"/>
    <n v="744"/>
    <x v="8"/>
    <d v="2023-10-24T00:05:00"/>
    <s v="Website"/>
    <s v="Julie Young"/>
    <n v="9738"/>
    <n v="24"/>
    <d v="2023-10-24T00:00:00"/>
    <d v="1899-12-30T00:05:00"/>
    <n v="5"/>
    <n v="0"/>
    <n v="10"/>
    <s v="Finland"/>
    <s v="Not Outlier"/>
    <n v="33"/>
    <m/>
  </r>
  <r>
    <n v="737066"/>
    <n v="744"/>
    <x v="8"/>
    <d v="2023-02-21T00:20:00"/>
    <s v="Other"/>
    <s v="Valarie Nelson"/>
    <n v="9597"/>
    <n v="21"/>
    <d v="2023-02-21T00:00:00"/>
    <d v="1899-12-30T00:20:00"/>
    <n v="20"/>
    <n v="0"/>
    <n v="2"/>
    <s v="Finland"/>
    <s v="Not Outlier"/>
    <n v="33"/>
    <m/>
  </r>
  <r>
    <n v="1014724"/>
    <n v="744"/>
    <x v="8"/>
    <d v="2023-12-17T23:53:00"/>
    <s v="Other"/>
    <s v="Steve Frick"/>
    <n v="231"/>
    <n v="17"/>
    <d v="2023-12-17T00:00:00"/>
    <d v="1899-12-30T23:53:00"/>
    <n v="53"/>
    <n v="23"/>
    <n v="12"/>
    <s v="Finland"/>
    <s v="Not Outlier"/>
    <n v="33"/>
    <m/>
  </r>
  <r>
    <n v="1130380"/>
    <n v="745"/>
    <x v="7"/>
    <d v="2023-11-20T22:55:00"/>
    <s v="Website"/>
    <s v="Mary Saveley"/>
    <n v="7425"/>
    <n v="20"/>
    <d v="2023-11-20T00:00:00"/>
    <d v="1899-12-30T22:55:00"/>
    <n v="55"/>
    <n v="22"/>
    <n v="11"/>
    <s v="Australia"/>
    <s v="Not Outlier"/>
    <n v="27"/>
    <m/>
  </r>
  <r>
    <n v="888702"/>
    <n v="746"/>
    <x v="1"/>
    <d v="2023-09-19T00:52:00"/>
    <s v="App"/>
    <s v="Peter Ferguson"/>
    <n v="98"/>
    <n v="19"/>
    <d v="2023-09-19T00:00:00"/>
    <d v="1899-12-30T00:52:00"/>
    <n v="52"/>
    <n v="0"/>
    <n v="9"/>
    <s v="USA"/>
    <s v="Not Outlier"/>
    <n v="75"/>
    <m/>
  </r>
  <r>
    <n v="1500373"/>
    <n v="746"/>
    <x v="1"/>
    <d v="2023-04-19T22:50:00"/>
    <s v="Whatsapp"/>
    <s v="Jeff Young"/>
    <n v="1017"/>
    <n v="19"/>
    <d v="2023-04-19T00:00:00"/>
    <d v="1899-12-30T22:50:00"/>
    <n v="50"/>
    <n v="22"/>
    <n v="4"/>
    <s v="USA"/>
    <s v="Not Outlier"/>
    <n v="75"/>
    <m/>
  </r>
  <r>
    <n v="1234702"/>
    <n v="747"/>
    <x v="10"/>
    <d v="2023-10-03T00:12:00"/>
    <s v="Other"/>
    <s v="Pirkko Koskitalo"/>
    <n v="8157"/>
    <n v="3"/>
    <d v="2023-10-03T00:00:00"/>
    <d v="1899-12-30T00:12:00"/>
    <n v="12"/>
    <n v="0"/>
    <n v="10"/>
    <s v="Italy"/>
    <s v="Not Outlier"/>
    <n v="64"/>
    <m/>
  </r>
  <r>
    <n v="80630"/>
    <n v="748"/>
    <x v="1"/>
    <d v="2023-05-13T23:32:00"/>
    <s v="Whatsapp"/>
    <s v="Elizabeth Lincoln"/>
    <n v="62"/>
    <n v="13"/>
    <d v="2023-05-13T00:00:00"/>
    <d v="1899-12-30T23:32:00"/>
    <n v="32"/>
    <n v="23"/>
    <n v="5"/>
    <s v="USA"/>
    <s v="Not Outlier"/>
    <n v="40"/>
    <m/>
  </r>
  <r>
    <n v="719899"/>
    <n v="748"/>
    <x v="1"/>
    <d v="2023-03-08T23:29:00"/>
    <s v="App"/>
    <s v="Marie Bertrand"/>
    <n v="2445"/>
    <n v="8"/>
    <d v="2023-03-08T00:00:00"/>
    <d v="1899-12-30T23:29:00"/>
    <n v="29"/>
    <n v="23"/>
    <n v="3"/>
    <s v="USA"/>
    <s v="Not Outlier"/>
    <n v="40"/>
    <m/>
  </r>
  <r>
    <n v="1252899"/>
    <n v="749"/>
    <x v="3"/>
    <d v="2023-12-01T01:41:00"/>
    <s v="App"/>
    <s v="Laurence Lebihan"/>
    <n v="3812"/>
    <n v="1"/>
    <d v="2023-12-01T00:00:00"/>
    <d v="1899-12-30T01:41:00"/>
    <n v="41"/>
    <n v="1"/>
    <n v="12"/>
    <s v="Singapore"/>
    <s v="Not Outlier"/>
    <n v="82"/>
    <m/>
  </r>
  <r>
    <n v="1405341"/>
    <n v="749"/>
    <x v="3"/>
    <d v="2023-07-08T01:28:00"/>
    <s v="Website"/>
    <s v="Sean Connery"/>
    <n v="1177"/>
    <n v="8"/>
    <d v="2023-07-08T00:00:00"/>
    <d v="1899-12-30T01:28:00"/>
    <n v="28"/>
    <n v="1"/>
    <n v="7"/>
    <s v="Singapore"/>
    <s v="Not Outlier"/>
    <n v="82"/>
    <m/>
  </r>
  <r>
    <n v="1005091"/>
    <n v="750"/>
    <x v="8"/>
    <d v="2023-03-29T23:19:00"/>
    <s v="App"/>
    <s v="Diego Freyre"/>
    <n v="6680"/>
    <n v="29"/>
    <d v="2023-03-29T00:00:00"/>
    <d v="1899-12-30T23:19:00"/>
    <n v="19"/>
    <n v="23"/>
    <n v="3"/>
    <s v="Finland"/>
    <s v="Not Outlier"/>
    <n v="40"/>
    <m/>
  </r>
  <r>
    <n v="408889"/>
    <n v="751"/>
    <x v="11"/>
    <d v="2023-02-20T00:01:00"/>
    <s v="App"/>
    <s v="Victoria Ashworth"/>
    <n v="8398"/>
    <n v="20"/>
    <d v="2023-02-20T00:00:00"/>
    <d v="1899-12-30T00:01:00"/>
    <n v="1"/>
    <n v="0"/>
    <n v="2"/>
    <s v="India"/>
    <s v="Not Outlier"/>
    <n v="82"/>
    <m/>
  </r>
  <r>
    <n v="224155"/>
    <n v="753"/>
    <x v="1"/>
    <d v="2023-10-13T00:00:00"/>
    <s v="App"/>
    <s v="Eric Natividad"/>
    <n v="4988"/>
    <n v="13"/>
    <d v="2023-10-13T00:00:00"/>
    <d v="1899-12-30T00:00:00"/>
    <n v="0"/>
    <n v="0"/>
    <n v="10"/>
    <s v="USA"/>
    <s v="Not Outlier"/>
    <n v="18"/>
    <m/>
  </r>
  <r>
    <n v="951047"/>
    <n v="753"/>
    <x v="1"/>
    <d v="2023-01-12T23:45:00"/>
    <s v="Whatsapp"/>
    <s v="Diego Freyre"/>
    <n v="1714"/>
    <n v="12"/>
    <d v="2023-01-12T00:00:00"/>
    <d v="1899-12-30T23:45:00"/>
    <n v="45"/>
    <n v="23"/>
    <n v="1"/>
    <s v="USA"/>
    <s v="Not Outlier"/>
    <n v="18"/>
    <m/>
  </r>
  <r>
    <n v="1664960"/>
    <n v="754"/>
    <x v="10"/>
    <d v="2023-05-24T22:53:00"/>
    <s v="Website"/>
    <s v="Georg Pipps"/>
    <n v="4918"/>
    <n v="24"/>
    <d v="2023-05-24T00:00:00"/>
    <d v="1899-12-30T22:53:00"/>
    <n v="53"/>
    <n v="22"/>
    <n v="5"/>
    <s v="Italy"/>
    <s v="Not Outlier"/>
    <n v="58"/>
    <m/>
  </r>
  <r>
    <n v="1292166"/>
    <n v="758"/>
    <x v="1"/>
    <d v="2023-02-17T00:03:00"/>
    <s v="Other"/>
    <s v="Violeta Benitez"/>
    <n v="7030"/>
    <n v="17"/>
    <d v="2023-02-17T00:00:00"/>
    <d v="1899-12-30T00:03:00"/>
    <n v="3"/>
    <n v="0"/>
    <n v="2"/>
    <s v="USA"/>
    <s v="Not Outlier"/>
    <n v="22"/>
    <m/>
  </r>
  <r>
    <n v="788263"/>
    <n v="759"/>
    <x v="1"/>
    <d v="2023-01-08T01:04:00"/>
    <s v="App"/>
    <s v="Arnold Cruz"/>
    <n v="8883"/>
    <n v="8"/>
    <d v="2023-01-08T00:00:00"/>
    <d v="1899-12-30T01:04:00"/>
    <n v="4"/>
    <n v="1"/>
    <n v="1"/>
    <s v="USA"/>
    <s v="Not Outlier"/>
    <n v="19"/>
    <m/>
  </r>
  <r>
    <n v="964231"/>
    <n v="759"/>
    <x v="1"/>
    <d v="2023-10-27T01:14:00"/>
    <s v="Website"/>
    <s v="Wendy Victorino"/>
    <n v="6583"/>
    <n v="27"/>
    <d v="2023-10-27T00:00:00"/>
    <d v="1899-12-30T01:14:00"/>
    <n v="14"/>
    <n v="1"/>
    <n v="10"/>
    <s v="USA"/>
    <s v="Not Outlier"/>
    <n v="19"/>
    <m/>
  </r>
  <r>
    <n v="1140100"/>
    <n v="759"/>
    <x v="1"/>
    <d v="2023-06-07T01:04:00"/>
    <s v="Website"/>
    <s v="Adrian Huxley"/>
    <n v="6772"/>
    <n v="7"/>
    <d v="2023-06-07T00:00:00"/>
    <d v="1899-12-30T01:04:00"/>
    <n v="4"/>
    <n v="1"/>
    <n v="6"/>
    <s v="USA"/>
    <s v="Not Outlier"/>
    <n v="19"/>
    <m/>
  </r>
  <r>
    <n v="522201"/>
    <n v="760"/>
    <x v="11"/>
    <d v="2023-11-10T23:46:00"/>
    <s v="Other"/>
    <s v="Adrian Huxley"/>
    <n v="9296"/>
    <n v="10"/>
    <d v="2023-11-10T00:00:00"/>
    <d v="1899-12-30T23:46:00"/>
    <n v="46"/>
    <n v="23"/>
    <n v="11"/>
    <s v="India"/>
    <s v="Not Outlier"/>
    <n v="22"/>
    <m/>
  </r>
  <r>
    <n v="1360843"/>
    <n v="760"/>
    <x v="11"/>
    <d v="2023-06-02T00:34:00"/>
    <s v="Website"/>
    <s v="William Brown"/>
    <n v="2752"/>
    <n v="2"/>
    <d v="2023-06-02T00:00:00"/>
    <d v="1899-12-30T00:34:00"/>
    <n v="34"/>
    <n v="0"/>
    <n v="6"/>
    <s v="India"/>
    <s v="Not Outlier"/>
    <n v="22"/>
    <m/>
  </r>
  <r>
    <n v="1536418"/>
    <n v="760"/>
    <x v="11"/>
    <d v="2023-06-06T22:40:00"/>
    <s v="Website"/>
    <s v="Valarie Nelson"/>
    <n v="5883"/>
    <n v="6"/>
    <d v="2023-06-06T00:00:00"/>
    <d v="1899-12-30T22:40:00"/>
    <n v="40"/>
    <n v="22"/>
    <n v="6"/>
    <s v="India"/>
    <s v="Not Outlier"/>
    <n v="22"/>
    <m/>
  </r>
  <r>
    <n v="561399"/>
    <n v="761"/>
    <x v="2"/>
    <d v="2023-10-26T00:48:00"/>
    <s v="Other"/>
    <s v="Janine Labrune"/>
    <n v="6729"/>
    <n v="26"/>
    <d v="2023-10-26T00:00:00"/>
    <d v="1899-12-30T00:48:00"/>
    <n v="48"/>
    <n v="0"/>
    <n v="10"/>
    <s v="Denmark"/>
    <s v="Not Outlier"/>
    <n v="42"/>
    <m/>
  </r>
  <r>
    <n v="387103"/>
    <n v="762"/>
    <x v="2"/>
    <d v="2023-05-31T00:25:00"/>
    <s v="Website"/>
    <s v="Sue King"/>
    <n v="1379"/>
    <n v="31"/>
    <d v="2023-05-31T00:00:00"/>
    <d v="1899-12-30T00:25:00"/>
    <n v="25"/>
    <n v="0"/>
    <n v="5"/>
    <s v="Denmark"/>
    <s v="Not Outlier"/>
    <n v="21"/>
    <m/>
  </r>
  <r>
    <n v="1654315"/>
    <n v="762"/>
    <x v="2"/>
    <d v="2023-08-31T00:20:00"/>
    <s v="App"/>
    <s v="Michael Frick"/>
    <n v="4846"/>
    <n v="31"/>
    <d v="2023-08-31T00:00:00"/>
    <d v="1899-12-30T00:20:00"/>
    <n v="20"/>
    <n v="0"/>
    <n v="8"/>
    <s v="Denmark"/>
    <s v="Not Outlier"/>
    <n v="21"/>
    <m/>
  </r>
  <r>
    <n v="63153"/>
    <n v="765"/>
    <x v="4"/>
    <d v="2023-03-28T23:27:00"/>
    <s v="Whatsapp"/>
    <s v="Kyung Yu"/>
    <n v="5427"/>
    <n v="28"/>
    <d v="2023-03-28T00:00:00"/>
    <d v="1899-12-30T23:27:00"/>
    <n v="27"/>
    <n v="23"/>
    <n v="3"/>
    <s v="Norway"/>
    <s v="Not Outlier"/>
    <n v="46"/>
    <m/>
  </r>
  <r>
    <n v="130037"/>
    <n v="765"/>
    <x v="4"/>
    <d v="2023-05-16T01:11:00"/>
    <s v="App"/>
    <s v="Eric Natividad"/>
    <n v="7380"/>
    <n v="16"/>
    <d v="2023-05-16T00:00:00"/>
    <d v="1899-12-30T01:11:00"/>
    <n v="11"/>
    <n v="1"/>
    <n v="5"/>
    <s v="Norway"/>
    <s v="Not Outlier"/>
    <n v="46"/>
    <m/>
  </r>
  <r>
    <n v="238839"/>
    <n v="766"/>
    <x v="1"/>
    <d v="2023-06-15T00:52:00"/>
    <s v="App"/>
    <s v="Jeff Young"/>
    <n v="1367"/>
    <n v="15"/>
    <d v="2023-06-15T00:00:00"/>
    <d v="1899-12-30T00:52:00"/>
    <n v="52"/>
    <n v="0"/>
    <n v="6"/>
    <s v="USA"/>
    <s v="Not Outlier"/>
    <n v="89"/>
    <m/>
  </r>
  <r>
    <n v="305175"/>
    <n v="766"/>
    <x v="1"/>
    <d v="2023-08-06T00:17:00"/>
    <s v="Whatsapp"/>
    <s v="Juri Hirano"/>
    <n v="1876"/>
    <n v="6"/>
    <d v="2023-08-06T00:00:00"/>
    <d v="1899-12-30T00:17:00"/>
    <n v="17"/>
    <n v="0"/>
    <n v="8"/>
    <s v="USA"/>
    <s v="Not Outlier"/>
    <n v="89"/>
    <m/>
  </r>
  <r>
    <n v="659698"/>
    <n v="767"/>
    <x v="1"/>
    <d v="2023-08-30T01:20:00"/>
    <s v="Website"/>
    <s v="Valarie Nelson"/>
    <n v="6482"/>
    <n v="30"/>
    <d v="2023-08-30T00:00:00"/>
    <d v="1899-12-30T01:20:00"/>
    <n v="20"/>
    <n v="1"/>
    <n v="8"/>
    <s v="USA"/>
    <s v="Not Outlier"/>
    <n v="30"/>
    <m/>
  </r>
  <r>
    <n v="978487"/>
    <n v="767"/>
    <x v="1"/>
    <d v="2023-06-20T23:31:00"/>
    <s v="Other"/>
    <s v="Juri Hirano"/>
    <n v="8162"/>
    <n v="20"/>
    <d v="2023-06-20T00:00:00"/>
    <d v="1899-12-30T23:31:00"/>
    <n v="31"/>
    <n v="23"/>
    <n v="6"/>
    <s v="USA"/>
    <s v="Not Outlier"/>
    <n v="30"/>
    <m/>
  </r>
  <r>
    <n v="807901"/>
    <n v="768"/>
    <x v="1"/>
    <d v="2023-02-14T01:37:00"/>
    <s v="Other"/>
    <s v="Elizabeth Devon"/>
    <n v="1538"/>
    <n v="14"/>
    <d v="2023-02-14T00:00:00"/>
    <d v="1899-12-30T01:37:00"/>
    <n v="37"/>
    <n v="1"/>
    <n v="2"/>
    <s v="USA"/>
    <s v="Not Outlier"/>
    <n v="38"/>
    <m/>
  </r>
  <r>
    <n v="1400564"/>
    <n v="768"/>
    <x v="1"/>
    <d v="2023-09-19T01:26:00"/>
    <s v="App"/>
    <s v="Adrian Huxley"/>
    <n v="5190"/>
    <n v="19"/>
    <d v="2023-09-19T00:00:00"/>
    <d v="1899-12-30T01:26:00"/>
    <n v="26"/>
    <n v="1"/>
    <n v="9"/>
    <s v="USA"/>
    <s v="Not Outlier"/>
    <n v="38"/>
    <m/>
  </r>
  <r>
    <n v="55920"/>
    <n v="769"/>
    <x v="0"/>
    <d v="2023-02-07T23:14:00"/>
    <s v="Other"/>
    <s v="Julie Young"/>
    <n v="9946"/>
    <n v="7"/>
    <d v="2023-02-07T00:00:00"/>
    <d v="1899-12-30T23:14:00"/>
    <n v="14"/>
    <n v="23"/>
    <n v="2"/>
    <s v="France"/>
    <s v="Not Outlier"/>
    <n v="22"/>
    <m/>
  </r>
  <r>
    <n v="636888"/>
    <n v="770"/>
    <x v="11"/>
    <d v="2023-11-26T01:27:00"/>
    <s v="Website"/>
    <s v="Eric Natividad"/>
    <n v="3115"/>
    <n v="26"/>
    <d v="2023-11-26T00:00:00"/>
    <d v="1899-12-30T01:27:00"/>
    <n v="27"/>
    <n v="1"/>
    <n v="11"/>
    <s v="India"/>
    <s v="Not Outlier"/>
    <n v="72"/>
    <m/>
  </r>
  <r>
    <n v="429796"/>
    <n v="771"/>
    <x v="2"/>
    <d v="2023-09-02T00:44:00"/>
    <s v="Website"/>
    <s v="Pirkko Koskitalo"/>
    <n v="9994"/>
    <n v="2"/>
    <d v="2023-09-02T00:00:00"/>
    <d v="1899-12-30T00:44:00"/>
    <n v="44"/>
    <n v="0"/>
    <n v="9"/>
    <s v="Denmark"/>
    <s v="Not Outlier"/>
    <n v="82"/>
    <m/>
  </r>
  <r>
    <n v="1099712"/>
    <n v="772"/>
    <x v="0"/>
    <d v="2023-09-06T01:29:00"/>
    <s v="App"/>
    <s v="Maria Larsson"/>
    <n v="9284"/>
    <n v="6"/>
    <d v="2023-09-06T00:00:00"/>
    <d v="1899-12-30T01:29:00"/>
    <n v="29"/>
    <n v="1"/>
    <n v="9"/>
    <s v="France"/>
    <s v="Not Outlier"/>
    <n v="37"/>
    <m/>
  </r>
  <r>
    <n v="76181"/>
    <n v="773"/>
    <x v="1"/>
    <d v="2023-10-21T00:48:00"/>
    <s v="Whatsapp"/>
    <s v="Kwai Yu"/>
    <n v="2221"/>
    <n v="21"/>
    <d v="2023-10-21T00:00:00"/>
    <d v="1899-12-30T00:48:00"/>
    <n v="48"/>
    <n v="0"/>
    <n v="10"/>
    <s v="USA"/>
    <s v="Not Outlier"/>
    <n v="77"/>
    <m/>
  </r>
  <r>
    <n v="602695"/>
    <n v="773"/>
    <x v="1"/>
    <d v="2023-07-16T23:57:00"/>
    <s v="Other"/>
    <s v="Peter Ferguson"/>
    <n v="469"/>
    <n v="16"/>
    <d v="2023-07-16T00:00:00"/>
    <d v="1899-12-30T23:57:00"/>
    <n v="57"/>
    <n v="23"/>
    <n v="7"/>
    <s v="USA"/>
    <s v="Not Outlier"/>
    <n v="77"/>
    <m/>
  </r>
  <r>
    <n v="999060"/>
    <n v="773"/>
    <x v="1"/>
    <d v="2023-05-17T00:56:00"/>
    <s v="Whatsapp"/>
    <s v="Valarie Thompson"/>
    <n v="2259"/>
    <n v="17"/>
    <d v="2023-05-17T00:00:00"/>
    <d v="1899-12-30T00:56:00"/>
    <n v="56"/>
    <n v="0"/>
    <n v="5"/>
    <s v="USA"/>
    <s v="Not Outlier"/>
    <n v="77"/>
    <m/>
  </r>
  <r>
    <n v="268063"/>
    <n v="775"/>
    <x v="3"/>
    <d v="2023-01-30T01:58:00"/>
    <s v="Whatsapp"/>
    <s v="Eric Natividad"/>
    <n v="4938"/>
    <n v="30"/>
    <d v="2023-01-30T00:00:00"/>
    <d v="1899-12-30T01:58:00"/>
    <n v="58"/>
    <n v="1"/>
    <n v="1"/>
    <s v="Singapore"/>
    <s v="Not Outlier"/>
    <n v="68"/>
    <m/>
  </r>
  <r>
    <n v="382755"/>
    <n v="777"/>
    <x v="1"/>
    <d v="2023-07-31T23:14:00"/>
    <s v="App"/>
    <s v="Palle Ibsen"/>
    <n v="1008"/>
    <n v="31"/>
    <d v="2023-07-31T00:00:00"/>
    <d v="1899-12-30T23:14:00"/>
    <n v="14"/>
    <n v="23"/>
    <n v="7"/>
    <s v="USA"/>
    <s v="Not Outlier"/>
    <n v="53"/>
    <m/>
  </r>
  <r>
    <n v="943915"/>
    <n v="778"/>
    <x v="0"/>
    <d v="2023-03-04T01:32:00"/>
    <s v="Other"/>
    <s v="Anna O'Hara"/>
    <n v="8064"/>
    <n v="4"/>
    <d v="2023-03-04T00:00:00"/>
    <d v="1899-12-30T01:32:00"/>
    <n v="32"/>
    <n v="1"/>
    <n v="3"/>
    <s v="France"/>
    <s v="Not Outlier"/>
    <n v="26"/>
    <m/>
  </r>
  <r>
    <n v="312391"/>
    <n v="780"/>
    <x v="11"/>
    <d v="2023-12-16T23:05:00"/>
    <s v="Website"/>
    <s v="Daniel Tonini"/>
    <n v="3848"/>
    <n v="16"/>
    <d v="2023-12-16T00:00:00"/>
    <d v="1899-12-30T23:05:00"/>
    <n v="5"/>
    <n v="23"/>
    <n v="12"/>
    <s v="India"/>
    <s v="Not Outlier"/>
    <n v="43"/>
    <m/>
  </r>
  <r>
    <n v="427737"/>
    <n v="780"/>
    <x v="11"/>
    <d v="2023-12-28T00:58:00"/>
    <s v="Whatsapp"/>
    <s v="Michael Holz"/>
    <n v="4456"/>
    <n v="28"/>
    <d v="2023-12-28T00:00:00"/>
    <d v="1899-12-30T00:58:00"/>
    <n v="58"/>
    <n v="0"/>
    <n v="12"/>
    <s v="India"/>
    <s v="Not Outlier"/>
    <n v="43"/>
    <m/>
  </r>
  <r>
    <n v="618196"/>
    <n v="780"/>
    <x v="11"/>
    <d v="2023-11-20T01:35:00"/>
    <s v="Whatsapp"/>
    <s v="Peter Ferguson"/>
    <n v="9962"/>
    <n v="20"/>
    <d v="2023-11-20T00:00:00"/>
    <d v="1899-12-30T01:35:00"/>
    <n v="35"/>
    <n v="1"/>
    <n v="11"/>
    <s v="India"/>
    <s v="Not Outlier"/>
    <n v="43"/>
    <m/>
  </r>
  <r>
    <n v="878658"/>
    <n v="780"/>
    <x v="11"/>
    <d v="2023-10-18T01:28:00"/>
    <s v="Other"/>
    <s v="Ann Brown"/>
    <n v="3114"/>
    <n v="18"/>
    <d v="2023-10-18T00:00:00"/>
    <d v="1899-12-30T01:28:00"/>
    <n v="28"/>
    <n v="1"/>
    <n v="10"/>
    <s v="India"/>
    <s v="Not Outlier"/>
    <n v="43"/>
    <m/>
  </r>
  <r>
    <n v="623784"/>
    <n v="781"/>
    <x v="8"/>
    <d v="2023-11-10T01:46:00"/>
    <s v="App"/>
    <s v="Matti Karttunen"/>
    <n v="6494"/>
    <n v="10"/>
    <d v="2023-11-10T00:00:00"/>
    <d v="1899-12-30T01:46:00"/>
    <n v="46"/>
    <n v="1"/>
    <n v="11"/>
    <s v="Finland"/>
    <s v="Not Outlier"/>
    <n v="66"/>
    <m/>
  </r>
  <r>
    <n v="641229"/>
    <n v="781"/>
    <x v="8"/>
    <d v="2023-01-10T23:46:00"/>
    <s v="Whatsapp"/>
    <s v="Kyung Tseng"/>
    <n v="5740"/>
    <n v="10"/>
    <d v="2023-01-10T00:00:00"/>
    <d v="1899-12-30T23:46:00"/>
    <n v="46"/>
    <n v="23"/>
    <n v="1"/>
    <s v="Finland"/>
    <s v="Not Outlier"/>
    <n v="66"/>
    <m/>
  </r>
  <r>
    <n v="1198743"/>
    <n v="782"/>
    <x v="1"/>
    <d v="2023-07-01T01:05:00"/>
    <s v="App"/>
    <s v="Laurence Lebihan"/>
    <n v="2152"/>
    <n v="1"/>
    <d v="2023-07-01T00:00:00"/>
    <d v="1899-12-30T01:05:00"/>
    <n v="5"/>
    <n v="1"/>
    <n v="7"/>
    <s v="USA"/>
    <s v="Not Outlier"/>
    <n v="74"/>
    <m/>
  </r>
  <r>
    <n v="837731"/>
    <n v="783"/>
    <x v="1"/>
    <d v="2023-08-28T23:18:00"/>
    <s v="Other"/>
    <s v="Kwai Yu"/>
    <n v="3632"/>
    <n v="28"/>
    <d v="2023-08-28T00:00:00"/>
    <d v="1899-12-30T23:18:00"/>
    <n v="18"/>
    <n v="23"/>
    <n v="8"/>
    <s v="USA"/>
    <s v="Not Outlier"/>
    <n v="42"/>
    <m/>
  </r>
  <r>
    <n v="78613"/>
    <n v="784"/>
    <x v="1"/>
    <d v="2023-03-14T00:02:00"/>
    <s v="Whatsapp"/>
    <s v="Jean Fresnisre"/>
    <n v="6104"/>
    <n v="14"/>
    <d v="2023-03-14T00:00:00"/>
    <d v="1899-12-30T00:02:00"/>
    <n v="2"/>
    <n v="0"/>
    <n v="3"/>
    <s v="USA"/>
    <s v="Not Outlier"/>
    <n v="38"/>
    <m/>
  </r>
  <r>
    <n v="559015"/>
    <n v="785"/>
    <x v="12"/>
    <d v="2023-05-13T00:46:00"/>
    <s v="Other"/>
    <s v="Mory Kentary"/>
    <n v="9196"/>
    <n v="13"/>
    <d v="2023-05-13T00:00:00"/>
    <d v="1899-12-30T00:46:00"/>
    <n v="46"/>
    <n v="0"/>
    <n v="5"/>
    <s v="Ireland"/>
    <s v="Not Outlier"/>
    <n v="44"/>
    <m/>
  </r>
  <r>
    <n v="583059"/>
    <n v="786"/>
    <x v="2"/>
    <d v="2023-11-10T22:52:00"/>
    <s v="Website"/>
    <s v="Julie King"/>
    <n v="6333"/>
    <n v="10"/>
    <d v="2023-11-10T00:00:00"/>
    <d v="1899-12-30T22:52:00"/>
    <n v="52"/>
    <n v="22"/>
    <n v="11"/>
    <s v="Denmark"/>
    <s v="Not Outlier"/>
    <n v="61"/>
    <m/>
  </r>
  <r>
    <n v="1253641"/>
    <n v="786"/>
    <x v="2"/>
    <d v="2023-01-30T01:50:00"/>
    <s v="Website"/>
    <s v="Allen Nelson"/>
    <n v="2881"/>
    <n v="30"/>
    <d v="2023-01-30T00:00:00"/>
    <d v="1899-12-30T01:50:00"/>
    <n v="50"/>
    <n v="1"/>
    <n v="1"/>
    <s v="Denmark"/>
    <s v="Not Outlier"/>
    <n v="61"/>
    <m/>
  </r>
  <r>
    <n v="629953"/>
    <n v="787"/>
    <x v="13"/>
    <d v="2023-04-29T00:45:00"/>
    <s v="Website"/>
    <s v="Jytte Petersen"/>
    <n v="9460"/>
    <n v="29"/>
    <d v="2023-04-29T00:00:00"/>
    <d v="1899-12-30T00:45:00"/>
    <n v="45"/>
    <n v="0"/>
    <n v="4"/>
    <s v="Austria"/>
    <s v="Not Outlier"/>
    <n v="40"/>
    <m/>
  </r>
  <r>
    <n v="1081894"/>
    <n v="787"/>
    <x v="13"/>
    <d v="2023-02-08T01:35:00"/>
    <s v="Other"/>
    <s v="Julie Young"/>
    <n v="5113"/>
    <n v="8"/>
    <d v="2023-02-08T00:00:00"/>
    <d v="1899-12-30T01:35:00"/>
    <n v="35"/>
    <n v="1"/>
    <n v="2"/>
    <s v="Austria"/>
    <s v="Not Outlier"/>
    <n v="40"/>
    <m/>
  </r>
  <r>
    <n v="610023"/>
    <n v="789"/>
    <x v="0"/>
    <d v="2023-05-28T01:14:00"/>
    <s v="Whatsapp"/>
    <s v="Sean Connery"/>
    <n v="620"/>
    <n v="28"/>
    <d v="2023-05-28T00:00:00"/>
    <d v="1899-12-30T01:14:00"/>
    <n v="14"/>
    <n v="1"/>
    <n v="5"/>
    <s v="France"/>
    <s v="Not Outlier"/>
    <n v="62"/>
    <m/>
  </r>
  <r>
    <n v="917785"/>
    <n v="789"/>
    <x v="0"/>
    <d v="2023-05-07T00:02:00"/>
    <s v="Whatsapp"/>
    <s v="Henriette Pfalzheim"/>
    <n v="9379"/>
    <n v="7"/>
    <d v="2023-05-07T00:00:00"/>
    <d v="1899-12-30T00:02:00"/>
    <n v="2"/>
    <n v="0"/>
    <n v="5"/>
    <s v="France"/>
    <s v="Not Outlier"/>
    <n v="62"/>
    <m/>
  </r>
  <r>
    <n v="1414158"/>
    <n v="789"/>
    <x v="0"/>
    <d v="2023-03-20T01:05:00"/>
    <s v="App"/>
    <s v="Michael Frick"/>
    <n v="8686"/>
    <n v="20"/>
    <d v="2023-03-20T00:00:00"/>
    <d v="1899-12-30T01:05:00"/>
    <n v="5"/>
    <n v="1"/>
    <n v="3"/>
    <s v="France"/>
    <s v="Not Outlier"/>
    <n v="62"/>
    <m/>
  </r>
  <r>
    <n v="177753"/>
    <n v="790"/>
    <x v="11"/>
    <d v="2023-08-06T00:44:00"/>
    <s v="App"/>
    <s v="Jonas Bergulfsen"/>
    <n v="5420"/>
    <n v="6"/>
    <d v="2023-08-06T00:00:00"/>
    <d v="1899-12-30T00:44:00"/>
    <n v="44"/>
    <n v="0"/>
    <n v="8"/>
    <s v="India"/>
    <s v="Not Outlier"/>
    <n v="85"/>
    <m/>
  </r>
  <r>
    <n v="1230163"/>
    <n v="793"/>
    <x v="1"/>
    <d v="2023-06-05T22:41:00"/>
    <s v="Whatsapp"/>
    <s v="Catherine Dewey"/>
    <n v="7586"/>
    <n v="5"/>
    <d v="2023-06-05T00:00:00"/>
    <d v="1899-12-30T22:41:00"/>
    <n v="41"/>
    <n v="22"/>
    <n v="6"/>
    <s v="USA"/>
    <s v="Not Outlier"/>
    <n v="87"/>
    <m/>
  </r>
  <r>
    <n v="635137"/>
    <n v="795"/>
    <x v="8"/>
    <d v="2023-07-07T00:26:00"/>
    <s v="App"/>
    <s v="Jonas Bergulfsen"/>
    <n v="7566"/>
    <n v="7"/>
    <d v="2023-07-07T00:00:00"/>
    <d v="1899-12-30T00:26:00"/>
    <n v="26"/>
    <n v="0"/>
    <n v="7"/>
    <s v="Finland"/>
    <s v="Not Outlier"/>
    <n v="83"/>
    <m/>
  </r>
  <r>
    <n v="525405"/>
    <n v="796"/>
    <x v="8"/>
    <d v="2023-01-17T00:15:00"/>
    <s v="Website"/>
    <s v="Marie Bertrand"/>
    <n v="6640"/>
    <n v="17"/>
    <d v="2023-01-17T00:00:00"/>
    <d v="1899-12-30T00:15:00"/>
    <n v="15"/>
    <n v="0"/>
    <n v="1"/>
    <s v="Finland"/>
    <s v="Not Outlier"/>
    <n v="27"/>
    <m/>
  </r>
  <r>
    <n v="1579155"/>
    <n v="796"/>
    <x v="8"/>
    <d v="2023-02-16T00:54:00"/>
    <s v="App"/>
    <s v="Julie Brown"/>
    <n v="799"/>
    <n v="16"/>
    <d v="2023-02-16T00:00:00"/>
    <d v="1899-12-30T00:54:00"/>
    <n v="54"/>
    <n v="0"/>
    <n v="2"/>
    <s v="Finland"/>
    <s v="Not Outlier"/>
    <n v="27"/>
    <m/>
  </r>
  <r>
    <n v="493809"/>
    <n v="799"/>
    <x v="1"/>
    <d v="2023-02-12T02:00:00"/>
    <s v="Whatsapp"/>
    <s v="Jeff Young"/>
    <n v="8809"/>
    <n v="12"/>
    <d v="2023-02-12T00:00:00"/>
    <d v="1899-12-30T02:00:00"/>
    <n v="0"/>
    <n v="2"/>
    <n v="2"/>
    <s v="USA"/>
    <s v="Not Outlier"/>
    <n v="59"/>
    <m/>
  </r>
  <r>
    <n v="44241"/>
    <n v="800"/>
    <x v="12"/>
    <d v="2023-10-15T00:32:00"/>
    <s v="Whatsapp"/>
    <s v="Julie King"/>
    <n v="3306"/>
    <n v="15"/>
    <d v="2023-10-15T00:00:00"/>
    <d v="1899-12-30T00:32:00"/>
    <n v="32"/>
    <n v="0"/>
    <n v="10"/>
    <s v="Ireland"/>
    <s v="Not Outlier"/>
    <n v="87"/>
    <m/>
  </r>
  <r>
    <n v="614468"/>
    <n v="801"/>
    <x v="0"/>
    <d v="2023-09-16T01:04:00"/>
    <s v="Website"/>
    <s v="Daniel Tonini"/>
    <n v="1451"/>
    <n v="16"/>
    <d v="2023-09-16T00:00:00"/>
    <d v="1899-12-30T01:04:00"/>
    <n v="4"/>
    <n v="1"/>
    <n v="9"/>
    <s v="France"/>
    <s v="Not Outlier"/>
    <n v="77"/>
    <m/>
  </r>
  <r>
    <n v="959426"/>
    <n v="801"/>
    <x v="0"/>
    <d v="2023-11-06T00:09:00"/>
    <s v="App"/>
    <s v="Jeff Young"/>
    <n v="6481"/>
    <n v="6"/>
    <d v="2023-11-06T00:00:00"/>
    <d v="1899-12-30T00:09:00"/>
    <n v="9"/>
    <n v="0"/>
    <n v="11"/>
    <s v="France"/>
    <s v="Not Outlier"/>
    <n v="77"/>
    <m/>
  </r>
  <r>
    <n v="219884"/>
    <n v="802"/>
    <x v="0"/>
    <d v="2023-01-19T23:41:00"/>
    <s v="Whatsapp"/>
    <s v="Kalle Suominen"/>
    <n v="2233"/>
    <n v="19"/>
    <d v="2023-01-19T00:00:00"/>
    <d v="1899-12-30T23:41:00"/>
    <n v="41"/>
    <n v="23"/>
    <n v="1"/>
    <s v="France"/>
    <s v="Not Outlier"/>
    <n v="89"/>
    <m/>
  </r>
  <r>
    <n v="1654679"/>
    <n v="804"/>
    <x v="6"/>
    <d v="2023-06-18T23:39:00"/>
    <s v="Other"/>
    <s v="Juri Yoshido"/>
    <n v="8264"/>
    <n v="18"/>
    <d v="2023-06-18T00:00:00"/>
    <d v="1899-12-30T23:39:00"/>
    <n v="39"/>
    <n v="23"/>
    <n v="6"/>
    <s v="Germany"/>
    <s v="Not Outlier"/>
    <n v="56"/>
    <m/>
  </r>
  <r>
    <n v="1409071"/>
    <n v="807"/>
    <x v="8"/>
    <d v="2023-04-25T23:14:00"/>
    <s v="Whatsapp"/>
    <s v="Kyung Tseng"/>
    <n v="1067"/>
    <n v="25"/>
    <d v="2023-04-25T00:00:00"/>
    <d v="1899-12-30T23:14:00"/>
    <n v="14"/>
    <n v="23"/>
    <n v="4"/>
    <s v="Finland"/>
    <s v="Not Outlier"/>
    <n v="56"/>
    <m/>
  </r>
  <r>
    <n v="246834"/>
    <n v="808"/>
    <x v="1"/>
    <d v="2023-07-27T00:34:00"/>
    <s v="Other"/>
    <s v="Valarie Nelson"/>
    <n v="9507"/>
    <n v="27"/>
    <d v="2023-07-27T00:00:00"/>
    <d v="1899-12-30T00:34:00"/>
    <n v="34"/>
    <n v="0"/>
    <n v="7"/>
    <s v="USA"/>
    <s v="Not Outlier"/>
    <n v="41"/>
    <m/>
  </r>
  <r>
    <n v="1031465"/>
    <n v="808"/>
    <x v="1"/>
    <d v="2023-11-22T23:17:00"/>
    <s v="Website"/>
    <s v="Paolo Accorti"/>
    <n v="7817"/>
    <n v="22"/>
    <d v="2023-11-22T00:00:00"/>
    <d v="1899-12-30T23:17:00"/>
    <n v="17"/>
    <n v="23"/>
    <n v="11"/>
    <s v="USA"/>
    <s v="Not Outlier"/>
    <n v="41"/>
    <m/>
  </r>
  <r>
    <n v="691268"/>
    <n v="809"/>
    <x v="1"/>
    <d v="2023-05-22T00:53:00"/>
    <s v="Website"/>
    <s v="Sue King"/>
    <n v="9498"/>
    <n v="22"/>
    <d v="2023-05-22T00:00:00"/>
    <d v="1899-12-30T00:53:00"/>
    <n v="53"/>
    <n v="0"/>
    <n v="5"/>
    <s v="USA"/>
    <s v="Not Outlier"/>
    <n v="87"/>
    <m/>
  </r>
  <r>
    <n v="1391439"/>
    <n v="811"/>
    <x v="11"/>
    <d v="2023-11-16T22:35:00"/>
    <s v="Website"/>
    <s v="Jonas Bergulfsen"/>
    <n v="6152"/>
    <n v="16"/>
    <d v="2023-11-16T00:00:00"/>
    <d v="1899-12-30T22:35:00"/>
    <n v="35"/>
    <n v="22"/>
    <n v="11"/>
    <s v="India"/>
    <s v="Not Outlier"/>
    <n v="32"/>
    <m/>
  </r>
  <r>
    <n v="139755"/>
    <n v="813"/>
    <x v="3"/>
    <d v="2023-07-29T23:31:00"/>
    <s v="Other"/>
    <s v="Victoria Ashworth"/>
    <n v="7305"/>
    <n v="29"/>
    <d v="2023-07-29T00:00:00"/>
    <d v="1899-12-30T23:31:00"/>
    <n v="31"/>
    <n v="23"/>
    <n v="7"/>
    <s v="Singapore"/>
    <s v="Not Outlier"/>
    <n v="51"/>
    <m/>
  </r>
  <r>
    <n v="145667"/>
    <n v="813"/>
    <x v="3"/>
    <d v="2023-08-02T00:13:00"/>
    <s v="Other"/>
    <s v="Valarie Nelson"/>
    <n v="8841"/>
    <n v="2"/>
    <d v="2023-08-02T00:00:00"/>
    <d v="1899-12-30T00:13:00"/>
    <n v="13"/>
    <n v="0"/>
    <n v="8"/>
    <s v="Singapore"/>
    <s v="Not Outlier"/>
    <n v="51"/>
    <m/>
  </r>
  <r>
    <n v="166687"/>
    <n v="813"/>
    <x v="3"/>
    <d v="2023-05-21T00:35:00"/>
    <s v="Website"/>
    <s v="Daniel Da Cunha"/>
    <n v="2254"/>
    <n v="21"/>
    <d v="2023-05-21T00:00:00"/>
    <d v="1899-12-30T00:35:00"/>
    <n v="35"/>
    <n v="0"/>
    <n v="5"/>
    <s v="Singapore"/>
    <s v="Not Outlier"/>
    <n v="51"/>
    <m/>
  </r>
  <r>
    <n v="687698"/>
    <n v="814"/>
    <x v="1"/>
    <d v="2023-01-16T00:45:00"/>
    <s v="App"/>
    <s v="Michael Holz"/>
    <n v="4616"/>
    <n v="16"/>
    <d v="2023-01-16T00:00:00"/>
    <d v="1899-12-30T00:45:00"/>
    <n v="45"/>
    <n v="0"/>
    <n v="1"/>
    <s v="USA"/>
    <s v="Not Outlier"/>
    <n v="60"/>
    <m/>
  </r>
  <r>
    <n v="1018282"/>
    <n v="814"/>
    <x v="1"/>
    <d v="2023-12-07T00:33:00"/>
    <s v="App"/>
    <s v="Paul Henriot"/>
    <n v="6590"/>
    <n v="7"/>
    <d v="2023-12-07T00:00:00"/>
    <d v="1899-12-30T00:33:00"/>
    <n v="33"/>
    <n v="0"/>
    <n v="12"/>
    <s v="USA"/>
    <s v="Not Outlier"/>
    <n v="60"/>
    <m/>
  </r>
  <r>
    <n v="128831"/>
    <n v="816"/>
    <x v="11"/>
    <d v="2023-11-25T01:04:00"/>
    <s v="Whatsapp"/>
    <s v="Diego Freyre"/>
    <n v="483"/>
    <n v="25"/>
    <d v="2023-11-25T00:00:00"/>
    <d v="1899-12-30T01:04:00"/>
    <n v="4"/>
    <n v="1"/>
    <n v="11"/>
    <s v="India"/>
    <s v="Not Outlier"/>
    <n v="46"/>
    <m/>
  </r>
  <r>
    <n v="1256522"/>
    <n v="816"/>
    <x v="11"/>
    <d v="2023-05-25T22:40:00"/>
    <s v="Other"/>
    <s v="Jytte Petersen"/>
    <n v="7805"/>
    <n v="25"/>
    <d v="2023-05-25T00:00:00"/>
    <d v="1899-12-30T22:40:00"/>
    <n v="40"/>
    <n v="22"/>
    <n v="5"/>
    <s v="India"/>
    <s v="Not Outlier"/>
    <n v="46"/>
    <m/>
  </r>
  <r>
    <n v="517712"/>
    <n v="817"/>
    <x v="1"/>
    <d v="2023-08-20T00:57:00"/>
    <s v="Other"/>
    <s v="Valarie Young"/>
    <n v="8560"/>
    <n v="20"/>
    <d v="2023-08-20T00:00:00"/>
    <d v="1899-12-30T00:57:00"/>
    <n v="57"/>
    <n v="0"/>
    <n v="8"/>
    <s v="USA"/>
    <s v="Not Outlier"/>
    <n v="39"/>
    <m/>
  </r>
  <r>
    <n v="789675"/>
    <n v="817"/>
    <x v="1"/>
    <d v="2023-10-12T00:15:00"/>
    <s v="Website"/>
    <s v="Valarie Nelson"/>
    <n v="627"/>
    <n v="12"/>
    <d v="2023-10-12T00:00:00"/>
    <d v="1899-12-30T00:15:00"/>
    <n v="15"/>
    <n v="0"/>
    <n v="10"/>
    <s v="USA"/>
    <s v="Not Outlier"/>
    <n v="39"/>
    <m/>
  </r>
  <r>
    <n v="243319"/>
    <n v="818"/>
    <x v="0"/>
    <d v="2023-05-26T23:22:00"/>
    <s v="Whatsapp"/>
    <s v="Valarie Nelson"/>
    <n v="2539"/>
    <n v="26"/>
    <d v="2023-05-26T00:00:00"/>
    <d v="1899-12-30T23:22:00"/>
    <n v="22"/>
    <n v="23"/>
    <n v="5"/>
    <s v="France"/>
    <s v="Not Outlier"/>
    <n v="87"/>
    <m/>
  </r>
  <r>
    <n v="599162"/>
    <n v="818"/>
    <x v="0"/>
    <d v="2023-03-30T00:07:00"/>
    <s v="Website"/>
    <s v="Daniel Tonini"/>
    <n v="6921"/>
    <n v="30"/>
    <d v="2023-03-30T00:00:00"/>
    <d v="1899-12-30T00:07:00"/>
    <n v="7"/>
    <n v="0"/>
    <n v="3"/>
    <s v="France"/>
    <s v="Not Outlier"/>
    <n v="87"/>
    <m/>
  </r>
  <r>
    <n v="1665135"/>
    <n v="818"/>
    <x v="0"/>
    <d v="2023-12-31T01:14:00"/>
    <s v="Whatsapp"/>
    <s v="Valarie Nelson"/>
    <n v="4905"/>
    <n v="31"/>
    <d v="2023-12-31T00:00:00"/>
    <d v="1899-12-30T01:14:00"/>
    <n v="14"/>
    <n v="1"/>
    <n v="12"/>
    <s v="France"/>
    <s v="Not Outlier"/>
    <n v="87"/>
    <m/>
  </r>
  <r>
    <n v="1287324"/>
    <n v="819"/>
    <x v="12"/>
    <d v="2023-03-03T00:06:00"/>
    <s v="Whatsapp"/>
    <s v="Sue Frick"/>
    <n v="930"/>
    <n v="3"/>
    <d v="2023-03-03T00:00:00"/>
    <d v="1899-12-30T00:06:00"/>
    <n v="6"/>
    <n v="0"/>
    <n v="3"/>
    <s v="Ireland"/>
    <s v="Not Outlier"/>
    <n v="75"/>
    <m/>
  </r>
  <r>
    <n v="92317"/>
    <n v="820"/>
    <x v="10"/>
    <d v="2023-02-10T01:26:00"/>
    <s v="Website"/>
    <s v="Francisca Cervantes"/>
    <n v="6790"/>
    <n v="10"/>
    <d v="2023-02-10T00:00:00"/>
    <d v="1899-12-30T01:26:00"/>
    <n v="26"/>
    <n v="1"/>
    <n v="2"/>
    <s v="Italy"/>
    <s v="Not Outlier"/>
    <n v="29"/>
    <m/>
  </r>
  <r>
    <n v="164155"/>
    <n v="820"/>
    <x v="10"/>
    <d v="2023-05-21T00:49:00"/>
    <s v="Other"/>
    <s v="Anna O'Hara"/>
    <n v="6498"/>
    <n v="21"/>
    <d v="2023-05-21T00:00:00"/>
    <d v="1899-12-30T00:49:00"/>
    <n v="49"/>
    <n v="0"/>
    <n v="5"/>
    <s v="Italy"/>
    <s v="Not Outlier"/>
    <n v="29"/>
    <m/>
  </r>
  <r>
    <n v="318961"/>
    <n v="821"/>
    <x v="10"/>
    <d v="2023-05-09T01:14:00"/>
    <s v="Website"/>
    <s v="Anna O'Hara"/>
    <n v="7028"/>
    <n v="9"/>
    <d v="2023-05-09T00:00:00"/>
    <d v="1899-12-30T01:14:00"/>
    <n v="14"/>
    <n v="1"/>
    <n v="5"/>
    <s v="Italy"/>
    <s v="Not Outlier"/>
    <n v="53"/>
    <m/>
  </r>
  <r>
    <n v="1599786"/>
    <n v="821"/>
    <x v="10"/>
    <d v="2023-01-19T23:25:00"/>
    <s v="App"/>
    <s v="Helen Bennett"/>
    <n v="480"/>
    <n v="19"/>
    <d v="2023-01-19T00:00:00"/>
    <d v="1899-12-30T23:25:00"/>
    <n v="25"/>
    <n v="23"/>
    <n v="1"/>
    <s v="Italy"/>
    <s v="Not Outlier"/>
    <n v="53"/>
    <m/>
  </r>
  <r>
    <n v="1509587"/>
    <n v="822"/>
    <x v="1"/>
    <d v="2023-12-08T00:16:00"/>
    <s v="Whatsapp"/>
    <s v="Jonas Bergulfsen"/>
    <n v="43"/>
    <n v="8"/>
    <d v="2023-12-08T00:00:00"/>
    <d v="1899-12-30T00:16:00"/>
    <n v="16"/>
    <n v="0"/>
    <n v="12"/>
    <s v="USA"/>
    <s v="Not Outlier"/>
    <n v="18"/>
    <m/>
  </r>
  <r>
    <n v="1594427"/>
    <n v="822"/>
    <x v="1"/>
    <d v="2023-12-12T22:47:00"/>
    <s v="App"/>
    <s v="Steve Thompson"/>
    <n v="4417"/>
    <n v="12"/>
    <d v="2023-12-12T00:00:00"/>
    <d v="1899-12-30T22:47:00"/>
    <n v="47"/>
    <n v="22"/>
    <n v="12"/>
    <s v="USA"/>
    <s v="Not Outlier"/>
    <n v="18"/>
    <m/>
  </r>
  <r>
    <n v="1427947"/>
    <n v="823"/>
    <x v="0"/>
    <d v="2023-01-25T02:12:00"/>
    <s v="Website"/>
    <s v="Janine Labrune"/>
    <n v="4859"/>
    <n v="25"/>
    <d v="2023-01-25T00:00:00"/>
    <d v="1899-12-30T02:12:00"/>
    <n v="12"/>
    <n v="2"/>
    <n v="1"/>
    <s v="France"/>
    <s v="Not Outlier"/>
    <n v="63"/>
    <m/>
  </r>
  <r>
    <n v="1640444"/>
    <n v="823"/>
    <x v="0"/>
    <d v="2023-02-03T23:54:00"/>
    <s v="Website"/>
    <s v="Valarie Nelson"/>
    <n v="6055"/>
    <n v="3"/>
    <d v="2023-02-03T00:00:00"/>
    <d v="1899-12-30T23:54:00"/>
    <n v="54"/>
    <n v="23"/>
    <n v="2"/>
    <s v="France"/>
    <s v="Not Outlier"/>
    <n v="63"/>
    <m/>
  </r>
  <r>
    <n v="770892"/>
    <n v="824"/>
    <x v="1"/>
    <d v="2023-08-02T02:26:00"/>
    <s v="Website"/>
    <s v="Valarie Nelson"/>
    <n v="8032"/>
    <n v="2"/>
    <d v="2023-08-02T00:00:00"/>
    <d v="1899-12-30T02:26:00"/>
    <n v="26"/>
    <n v="2"/>
    <n v="8"/>
    <s v="USA"/>
    <s v="Not Outlier"/>
    <n v="35"/>
    <m/>
  </r>
  <r>
    <n v="27493"/>
    <n v="827"/>
    <x v="3"/>
    <d v="2023-10-26T00:12:00"/>
    <s v="Whatsapp"/>
    <s v="Leslie Murphy"/>
    <n v="2811"/>
    <n v="26"/>
    <d v="2023-10-26T00:00:00"/>
    <d v="1899-12-30T00:12:00"/>
    <n v="12"/>
    <n v="0"/>
    <n v="10"/>
    <s v="Singapore"/>
    <s v="Not Outlier"/>
    <n v="40"/>
    <m/>
  </r>
  <r>
    <n v="83818"/>
    <n v="827"/>
    <x v="3"/>
    <d v="2023-04-17T00:40:00"/>
    <s v="App"/>
    <s v="Pirkko Koskitalo"/>
    <n v="7643"/>
    <n v="17"/>
    <d v="2023-04-17T00:00:00"/>
    <d v="1899-12-30T00:40:00"/>
    <n v="40"/>
    <n v="0"/>
    <n v="4"/>
    <s v="Singapore"/>
    <s v="Not Outlier"/>
    <n v="40"/>
    <m/>
  </r>
  <r>
    <n v="611594"/>
    <n v="827"/>
    <x v="3"/>
    <d v="2023-01-07T00:06:00"/>
    <s v="Website"/>
    <s v="Kyung Tseng"/>
    <n v="4635"/>
    <n v="7"/>
    <d v="2023-01-07T00:00:00"/>
    <d v="1899-12-30T00:06:00"/>
    <n v="6"/>
    <n v="0"/>
    <n v="1"/>
    <s v="Singapore"/>
    <s v="Not Outlier"/>
    <n v="40"/>
    <m/>
  </r>
  <r>
    <n v="1488818"/>
    <n v="827"/>
    <x v="3"/>
    <d v="2023-05-06T00:49:00"/>
    <s v="Other"/>
    <s v="Martine Rance"/>
    <n v="8763"/>
    <n v="6"/>
    <d v="2023-05-06T00:00:00"/>
    <d v="1899-12-30T00:49:00"/>
    <n v="49"/>
    <n v="0"/>
    <n v="5"/>
    <s v="Singapore"/>
    <s v="Not Outlier"/>
    <n v="40"/>
    <m/>
  </r>
  <r>
    <n v="83365"/>
    <n v="829"/>
    <x v="1"/>
    <d v="2023-05-05T23:58:00"/>
    <s v="Whatsapp"/>
    <s v="Paul Henriot"/>
    <n v="7937"/>
    <n v="5"/>
    <d v="2023-05-05T00:00:00"/>
    <d v="1899-12-30T23:58:00"/>
    <n v="58"/>
    <n v="23"/>
    <n v="5"/>
    <s v="USA"/>
    <s v="Not Outlier"/>
    <n v="65"/>
    <m/>
  </r>
  <r>
    <n v="688473"/>
    <n v="829"/>
    <x v="1"/>
    <d v="2023-09-25T01:13:00"/>
    <s v="App"/>
    <s v="Diego Freyre"/>
    <n v="2835"/>
    <n v="25"/>
    <d v="2023-09-25T00:00:00"/>
    <d v="1899-12-30T01:13:00"/>
    <n v="13"/>
    <n v="1"/>
    <n v="9"/>
    <s v="USA"/>
    <s v="Not Outlier"/>
    <n v="65"/>
    <m/>
  </r>
  <r>
    <n v="1422755"/>
    <n v="830"/>
    <x v="0"/>
    <d v="2023-10-27T00:04:00"/>
    <s v="App"/>
    <s v="Julie Young"/>
    <n v="7502"/>
    <n v="27"/>
    <d v="2023-10-27T00:00:00"/>
    <d v="1899-12-30T00:04:00"/>
    <n v="4"/>
    <n v="0"/>
    <n v="10"/>
    <s v="France"/>
    <s v="Not Outlier"/>
    <n v="75"/>
    <m/>
  </r>
  <r>
    <n v="218379"/>
    <n v="831"/>
    <x v="10"/>
    <d v="2023-02-19T23:18:00"/>
    <s v="App"/>
    <s v="Georg Pipps"/>
    <n v="8241"/>
    <n v="19"/>
    <d v="2023-02-19T00:00:00"/>
    <d v="1899-12-30T23:18:00"/>
    <n v="18"/>
    <n v="23"/>
    <n v="2"/>
    <s v="Italy"/>
    <s v="Not Outlier"/>
    <n v="69"/>
    <m/>
  </r>
  <r>
    <n v="525782"/>
    <n v="833"/>
    <x v="14"/>
    <d v="2023-06-02T00:24:00"/>
    <s v="Other"/>
    <s v="Juri Hirano"/>
    <n v="257"/>
    <n v="2"/>
    <d v="2023-06-02T00:00:00"/>
    <d v="1899-12-30T00:24:00"/>
    <n v="24"/>
    <n v="0"/>
    <n v="6"/>
    <s v="Switzerland"/>
    <s v="Not Outlier"/>
    <n v="52"/>
    <m/>
  </r>
  <r>
    <n v="606775"/>
    <n v="834"/>
    <x v="8"/>
    <d v="2023-02-25T23:52:00"/>
    <s v="Other"/>
    <s v="Julie Murphy"/>
    <n v="7873"/>
    <n v="25"/>
    <d v="2023-02-25T00:00:00"/>
    <d v="1899-12-30T23:52:00"/>
    <n v="52"/>
    <n v="23"/>
    <n v="2"/>
    <s v="Finland"/>
    <s v="Not Outlier"/>
    <n v="76"/>
    <m/>
  </r>
  <r>
    <n v="304668"/>
    <n v="835"/>
    <x v="7"/>
    <d v="2023-02-12T00:44:00"/>
    <s v="App"/>
    <s v="Mart¡n Sommer"/>
    <n v="3450"/>
    <n v="12"/>
    <d v="2023-02-12T00:00:00"/>
    <d v="1899-12-30T00:44:00"/>
    <n v="44"/>
    <n v="0"/>
    <n v="2"/>
    <s v="Australia"/>
    <s v="Not Outlier"/>
    <n v="50"/>
    <m/>
  </r>
  <r>
    <n v="795276"/>
    <n v="836"/>
    <x v="11"/>
    <d v="2023-04-18T22:55:00"/>
    <s v="Whatsapp"/>
    <s v="Henriette Pfalzheim"/>
    <n v="1032"/>
    <n v="18"/>
    <d v="2023-04-18T00:00:00"/>
    <d v="1899-12-30T22:55:00"/>
    <n v="55"/>
    <n v="22"/>
    <n v="4"/>
    <s v="India"/>
    <s v="Not Outlier"/>
    <n v="70"/>
    <m/>
  </r>
  <r>
    <n v="814175"/>
    <n v="836"/>
    <x v="11"/>
    <d v="2023-03-30T00:55:00"/>
    <s v="Website"/>
    <s v="Valarie Thompson"/>
    <n v="7467"/>
    <n v="30"/>
    <d v="2023-03-30T00:00:00"/>
    <d v="1899-12-30T00:55:00"/>
    <n v="55"/>
    <n v="0"/>
    <n v="3"/>
    <s v="India"/>
    <s v="Not Outlier"/>
    <n v="70"/>
    <m/>
  </r>
  <r>
    <n v="1119156"/>
    <n v="837"/>
    <x v="7"/>
    <d v="2023-12-25T01:25:00"/>
    <s v="App"/>
    <s v="Jonas Bergulfsen"/>
    <n v="2932"/>
    <n v="25"/>
    <d v="2023-12-25T00:00:00"/>
    <d v="1899-12-30T01:25:00"/>
    <n v="25"/>
    <n v="1"/>
    <n v="12"/>
    <s v="Australia"/>
    <s v="Not Outlier"/>
    <n v="55"/>
    <m/>
  </r>
  <r>
    <n v="310236"/>
    <n v="839"/>
    <x v="11"/>
    <d v="2023-04-18T00:04:00"/>
    <s v="Website"/>
    <s v="Akiko Shimamura"/>
    <n v="221"/>
    <n v="18"/>
    <d v="2023-04-18T00:00:00"/>
    <d v="1899-12-30T00:04:00"/>
    <n v="4"/>
    <n v="0"/>
    <n v="4"/>
    <s v="India"/>
    <s v="Not Outlier"/>
    <n v="36"/>
    <m/>
  </r>
  <r>
    <n v="1038558"/>
    <n v="840"/>
    <x v="8"/>
    <d v="2023-07-03T01:46:00"/>
    <s v="App"/>
    <s v="Anna O'Hara"/>
    <n v="5596"/>
    <n v="3"/>
    <d v="2023-07-03T00:00:00"/>
    <d v="1899-12-30T01:46:00"/>
    <n v="46"/>
    <n v="1"/>
    <n v="7"/>
    <s v="Finland"/>
    <s v="Not Outlier"/>
    <n v="47"/>
    <m/>
  </r>
  <r>
    <n v="484688"/>
    <n v="841"/>
    <x v="1"/>
    <d v="2023-05-22T00:08:00"/>
    <s v="App"/>
    <s v="Frederique Citeaux"/>
    <n v="5991"/>
    <n v="22"/>
    <d v="2023-05-22T00:00:00"/>
    <d v="1899-12-30T00:08:00"/>
    <n v="8"/>
    <n v="0"/>
    <n v="5"/>
    <s v="USA"/>
    <s v="Not Outlier"/>
    <n v="42"/>
    <m/>
  </r>
  <r>
    <n v="1007700"/>
    <n v="841"/>
    <x v="1"/>
    <d v="2023-09-10T23:34:00"/>
    <s v="Website"/>
    <s v="Mory Kentary"/>
    <n v="7646"/>
    <n v="10"/>
    <d v="2023-09-10T00:00:00"/>
    <d v="1899-12-30T23:34:00"/>
    <n v="34"/>
    <n v="23"/>
    <n v="9"/>
    <s v="USA"/>
    <s v="Not Outlier"/>
    <n v="42"/>
    <m/>
  </r>
  <r>
    <n v="576486"/>
    <n v="842"/>
    <x v="0"/>
    <d v="2023-06-20T01:39:00"/>
    <s v="Other"/>
    <s v="Valarie Nelson"/>
    <n v="2847"/>
    <n v="20"/>
    <d v="2023-06-20T00:00:00"/>
    <d v="1899-12-30T01:39:00"/>
    <n v="39"/>
    <n v="1"/>
    <n v="6"/>
    <s v="France"/>
    <s v="Not Outlier"/>
    <n v="41"/>
    <m/>
  </r>
  <r>
    <n v="797415"/>
    <n v="842"/>
    <x v="0"/>
    <d v="2023-12-09T00:00:00"/>
    <s v="Website"/>
    <s v="Dominique Perrier"/>
    <n v="7700"/>
    <n v="9"/>
    <d v="2023-12-09T00:00:00"/>
    <d v="1899-12-30T00:00:00"/>
    <n v="0"/>
    <n v="0"/>
    <n v="12"/>
    <s v="France"/>
    <s v="Not Outlier"/>
    <n v="41"/>
    <m/>
  </r>
  <r>
    <n v="899739"/>
    <n v="842"/>
    <x v="0"/>
    <d v="2023-01-06T00:48:00"/>
    <s v="App"/>
    <s v="Valarie Nelson"/>
    <n v="3937"/>
    <n v="6"/>
    <d v="2023-01-06T00:00:00"/>
    <d v="1899-12-30T00:48:00"/>
    <n v="48"/>
    <n v="0"/>
    <n v="1"/>
    <s v="France"/>
    <s v="Not Outlier"/>
    <n v="41"/>
    <m/>
  </r>
  <r>
    <n v="1648466"/>
    <n v="842"/>
    <x v="0"/>
    <d v="2023-01-22T23:47:00"/>
    <s v="Whatsapp"/>
    <s v="Julie Young"/>
    <n v="3076"/>
    <n v="22"/>
    <d v="2023-01-22T00:00:00"/>
    <d v="1899-12-30T23:47:00"/>
    <n v="47"/>
    <n v="23"/>
    <n v="1"/>
    <s v="France"/>
    <s v="Not Outlier"/>
    <n v="41"/>
    <m/>
  </r>
  <r>
    <n v="1409459"/>
    <n v="843"/>
    <x v="1"/>
    <d v="2023-05-21T00:22:00"/>
    <s v="App"/>
    <s v="Sue Frick"/>
    <n v="6955"/>
    <n v="21"/>
    <d v="2023-05-21T00:00:00"/>
    <d v="1899-12-30T00:22:00"/>
    <n v="22"/>
    <n v="0"/>
    <n v="5"/>
    <s v="USA"/>
    <s v="Not Outlier"/>
    <n v="37"/>
    <m/>
  </r>
  <r>
    <n v="911597"/>
    <n v="844"/>
    <x v="10"/>
    <d v="2023-01-15T22:54:00"/>
    <s v="Website"/>
    <s v="Valarie Nelson"/>
    <n v="5409"/>
    <n v="15"/>
    <d v="2023-01-15T00:00:00"/>
    <d v="1899-12-30T22:54:00"/>
    <n v="54"/>
    <n v="22"/>
    <n v="1"/>
    <s v="Italy"/>
    <s v="Not Outlier"/>
    <n v="90"/>
    <m/>
  </r>
  <r>
    <n v="255781"/>
    <n v="847"/>
    <x v="11"/>
    <d v="2023-08-26T22:47:00"/>
    <s v="Other"/>
    <s v="Roland Keitel"/>
    <n v="298"/>
    <n v="26"/>
    <d v="2023-08-26T00:00:00"/>
    <d v="1899-12-30T22:47:00"/>
    <n v="47"/>
    <n v="22"/>
    <n v="8"/>
    <s v="India"/>
    <s v="Not Outlier"/>
    <n v="76"/>
    <m/>
  </r>
  <r>
    <n v="520860"/>
    <n v="848"/>
    <x v="1"/>
    <d v="2023-01-23T22:39:00"/>
    <s v="App"/>
    <s v="Daniel Da Cunha"/>
    <n v="7161"/>
    <n v="23"/>
    <d v="2023-01-23T00:00:00"/>
    <d v="1899-12-30T22:39:00"/>
    <n v="39"/>
    <n v="22"/>
    <n v="1"/>
    <s v="USA"/>
    <s v="Not Outlier"/>
    <n v="44"/>
    <m/>
  </r>
  <r>
    <n v="737059"/>
    <n v="849"/>
    <x v="0"/>
    <d v="2023-10-08T00:44:00"/>
    <s v="App"/>
    <s v="Diego Freyre"/>
    <n v="8652"/>
    <n v="8"/>
    <d v="2023-10-08T00:00:00"/>
    <d v="1899-12-30T00:44:00"/>
    <n v="44"/>
    <n v="0"/>
    <n v="10"/>
    <s v="France"/>
    <s v="Not Outlier"/>
    <n v="19"/>
    <m/>
  </r>
  <r>
    <n v="875015"/>
    <n v="849"/>
    <x v="0"/>
    <d v="2023-08-24T00:25:00"/>
    <s v="Whatsapp"/>
    <s v="Valarie Nelson"/>
    <n v="235"/>
    <n v="24"/>
    <d v="2023-08-24T00:00:00"/>
    <d v="1899-12-30T00:25:00"/>
    <n v="25"/>
    <n v="0"/>
    <n v="8"/>
    <s v="France"/>
    <s v="Not Outlier"/>
    <n v="19"/>
    <m/>
  </r>
  <r>
    <n v="969765"/>
    <n v="850"/>
    <x v="1"/>
    <d v="2023-02-16T01:46:00"/>
    <s v="App"/>
    <s v="Valarie Nelson"/>
    <n v="3206"/>
    <n v="16"/>
    <d v="2023-02-16T00:00:00"/>
    <d v="1899-12-30T01:46:00"/>
    <n v="46"/>
    <n v="1"/>
    <n v="2"/>
    <s v="USA"/>
    <s v="Not Outlier"/>
    <n v="52"/>
    <m/>
  </r>
  <r>
    <n v="675362"/>
    <n v="851"/>
    <x v="3"/>
    <d v="2023-05-15T23:16:00"/>
    <s v="Other"/>
    <s v="Kalle Suominen"/>
    <n v="6791"/>
    <n v="15"/>
    <d v="2023-05-15T00:00:00"/>
    <d v="1899-12-30T23:16:00"/>
    <n v="16"/>
    <n v="23"/>
    <n v="5"/>
    <s v="Singapore"/>
    <s v="Not Outlier"/>
    <n v="58"/>
    <m/>
  </r>
  <r>
    <n v="482282"/>
    <n v="852"/>
    <x v="1"/>
    <d v="2023-08-16T01:02:00"/>
    <s v="Other"/>
    <s v="Valarie Nelson"/>
    <n v="348"/>
    <n v="16"/>
    <d v="2023-08-16T00:00:00"/>
    <d v="1899-12-30T01:02:00"/>
    <n v="2"/>
    <n v="1"/>
    <n v="8"/>
    <s v="USA"/>
    <s v="Not Outlier"/>
    <n v="84"/>
    <m/>
  </r>
  <r>
    <n v="562295"/>
    <n v="853"/>
    <x v="1"/>
    <d v="2023-07-21T00:02:00"/>
    <s v="Whatsapp"/>
    <s v="Kyung Yu"/>
    <n v="3046"/>
    <n v="21"/>
    <d v="2023-07-21T00:00:00"/>
    <d v="1899-12-30T00:02:00"/>
    <n v="2"/>
    <n v="0"/>
    <n v="7"/>
    <s v="USA"/>
    <s v="Not Outlier"/>
    <n v="57"/>
    <m/>
  </r>
  <r>
    <n v="637916"/>
    <n v="853"/>
    <x v="1"/>
    <d v="2023-07-30T00:24:00"/>
    <s v="Other"/>
    <s v="Maria Hernandez"/>
    <n v="613"/>
    <n v="30"/>
    <d v="2023-07-30T00:00:00"/>
    <d v="1899-12-30T00:24:00"/>
    <n v="24"/>
    <n v="0"/>
    <n v="7"/>
    <s v="USA"/>
    <s v="Not Outlier"/>
    <n v="57"/>
    <m/>
  </r>
  <r>
    <n v="1171504"/>
    <n v="853"/>
    <x v="1"/>
    <d v="2023-05-07T00:23:00"/>
    <s v="Website"/>
    <s v="Jan Klaeboe"/>
    <n v="4396"/>
    <n v="7"/>
    <d v="2023-05-07T00:00:00"/>
    <d v="1899-12-30T00:23:00"/>
    <n v="23"/>
    <n v="0"/>
    <n v="5"/>
    <s v="USA"/>
    <s v="Not Outlier"/>
    <n v="57"/>
    <m/>
  </r>
  <r>
    <n v="1657910"/>
    <n v="853"/>
    <x v="1"/>
    <d v="2023-06-25T00:39:00"/>
    <s v="Website"/>
    <s v="Kee Kuo"/>
    <n v="8403"/>
    <n v="25"/>
    <d v="2023-06-25T00:00:00"/>
    <d v="1899-12-30T00:39:00"/>
    <n v="39"/>
    <n v="0"/>
    <n v="6"/>
    <s v="USA"/>
    <s v="Not Outlier"/>
    <n v="57"/>
    <m/>
  </r>
  <r>
    <n v="534708"/>
    <n v="854"/>
    <x v="1"/>
    <d v="2023-09-10T00:52:00"/>
    <s v="Other"/>
    <s v="Yoshi Tannamuri"/>
    <n v="577"/>
    <n v="10"/>
    <d v="2023-09-10T00:00:00"/>
    <d v="1899-12-30T00:52:00"/>
    <n v="52"/>
    <n v="0"/>
    <n v="9"/>
    <s v="USA"/>
    <s v="Not Outlier"/>
    <n v="61"/>
    <m/>
  </r>
  <r>
    <n v="895383"/>
    <n v="854"/>
    <x v="1"/>
    <d v="2023-06-13T01:42:00"/>
    <s v="Other"/>
    <s v="Roland Mendel"/>
    <n v="7452"/>
    <n v="13"/>
    <d v="2023-06-13T00:00:00"/>
    <d v="1899-12-30T01:42:00"/>
    <n v="42"/>
    <n v="1"/>
    <n v="6"/>
    <s v="USA"/>
    <s v="Not Outlier"/>
    <n v="61"/>
    <m/>
  </r>
  <r>
    <n v="972030"/>
    <n v="854"/>
    <x v="1"/>
    <d v="2023-03-31T01:46:00"/>
    <s v="Whatsapp"/>
    <s v="Diego Freyre"/>
    <n v="6426"/>
    <n v="31"/>
    <d v="2023-03-31T00:00:00"/>
    <d v="1899-12-30T01:46:00"/>
    <n v="46"/>
    <n v="1"/>
    <n v="3"/>
    <s v="USA"/>
    <s v="Not Outlier"/>
    <n v="61"/>
    <m/>
  </r>
  <r>
    <n v="1597"/>
    <n v="856"/>
    <x v="1"/>
    <d v="2023-12-15T00:50:00"/>
    <s v="Other"/>
    <s v="Kwai Yu"/>
    <n v="412"/>
    <n v="15"/>
    <d v="2023-12-15T00:00:00"/>
    <d v="1899-12-30T00:50:00"/>
    <n v="50"/>
    <n v="0"/>
    <n v="12"/>
    <s v="USA"/>
    <s v="Not Outlier"/>
    <n v="59"/>
    <m/>
  </r>
  <r>
    <n v="109103"/>
    <n v="856"/>
    <x v="1"/>
    <d v="2023-03-01T23:29:00"/>
    <s v="App"/>
    <s v="Julie Brown"/>
    <n v="936"/>
    <n v="1"/>
    <d v="2023-03-01T00:00:00"/>
    <d v="1899-12-30T23:29:00"/>
    <n v="29"/>
    <n v="23"/>
    <n v="3"/>
    <s v="USA"/>
    <s v="Not Outlier"/>
    <n v="59"/>
    <m/>
  </r>
  <r>
    <n v="1056320"/>
    <n v="856"/>
    <x v="1"/>
    <d v="2023-04-08T01:13:00"/>
    <s v="Whatsapp"/>
    <s v="Eric Natividad"/>
    <n v="6535"/>
    <n v="8"/>
    <d v="2023-04-08T00:00:00"/>
    <d v="1899-12-30T01:13:00"/>
    <n v="13"/>
    <n v="1"/>
    <n v="4"/>
    <s v="USA"/>
    <s v="Not Outlier"/>
    <n v="59"/>
    <m/>
  </r>
  <r>
    <n v="1336012"/>
    <n v="856"/>
    <x v="1"/>
    <d v="2023-04-12T23:39:00"/>
    <s v="Whatsapp"/>
    <s v="Michael Holz"/>
    <n v="7915"/>
    <n v="12"/>
    <d v="2023-04-12T00:00:00"/>
    <d v="1899-12-30T23:39:00"/>
    <n v="39"/>
    <n v="23"/>
    <n v="4"/>
    <s v="USA"/>
    <s v="Not Outlier"/>
    <n v="59"/>
    <m/>
  </r>
  <r>
    <n v="818956"/>
    <n v="857"/>
    <x v="1"/>
    <d v="2023-07-05T00:34:00"/>
    <s v="Whatsapp"/>
    <s v="Elizabeth Lincoln"/>
    <n v="1268"/>
    <n v="5"/>
    <d v="2023-07-05T00:00:00"/>
    <d v="1899-12-30T00:34:00"/>
    <n v="34"/>
    <n v="0"/>
    <n v="7"/>
    <s v="USA"/>
    <s v="Not Outlier"/>
    <n v="34"/>
    <m/>
  </r>
  <r>
    <n v="1183427"/>
    <n v="857"/>
    <x v="1"/>
    <d v="2023-02-05T22:35:00"/>
    <s v="Website"/>
    <s v="Valarie Young"/>
    <n v="3095"/>
    <n v="5"/>
    <d v="2023-02-05T00:00:00"/>
    <d v="1899-12-30T22:35:00"/>
    <n v="35"/>
    <n v="22"/>
    <n v="2"/>
    <s v="USA"/>
    <s v="Not Outlier"/>
    <n v="34"/>
    <m/>
  </r>
  <r>
    <n v="1214829"/>
    <n v="859"/>
    <x v="1"/>
    <d v="2023-10-20T00:35:00"/>
    <s v="Whatsapp"/>
    <s v="Peter Ferguson"/>
    <n v="7575"/>
    <n v="20"/>
    <d v="2023-10-20T00:00:00"/>
    <d v="1899-12-30T00:35:00"/>
    <n v="35"/>
    <n v="0"/>
    <n v="10"/>
    <s v="USA"/>
    <s v="Not Outlier"/>
    <n v="34"/>
    <m/>
  </r>
  <r>
    <n v="1649225"/>
    <n v="859"/>
    <x v="1"/>
    <d v="2023-09-12T23:05:00"/>
    <s v="Other"/>
    <s v="Anna O'Hara"/>
    <n v="811"/>
    <n v="12"/>
    <d v="2023-09-12T00:00:00"/>
    <d v="1899-12-30T23:05:00"/>
    <n v="5"/>
    <n v="23"/>
    <n v="9"/>
    <s v="USA"/>
    <s v="Not Outlier"/>
    <n v="34"/>
    <m/>
  </r>
  <r>
    <n v="1671351"/>
    <n v="861"/>
    <x v="1"/>
    <d v="2023-11-25T00:08:00"/>
    <s v="Whatsapp"/>
    <s v="Diego Freyre"/>
    <n v="4300"/>
    <n v="25"/>
    <d v="2023-11-25T00:00:00"/>
    <d v="1899-12-30T00:08:00"/>
    <n v="8"/>
    <n v="0"/>
    <n v="11"/>
    <s v="USA"/>
    <s v="Not Outlier"/>
    <n v="78"/>
    <m/>
  </r>
  <r>
    <n v="750814"/>
    <n v="862"/>
    <x v="1"/>
    <d v="2023-04-23T23:47:00"/>
    <s v="Other"/>
    <s v="Julie Murphy"/>
    <n v="1843"/>
    <n v="23"/>
    <d v="2023-04-23T00:00:00"/>
    <d v="1899-12-30T23:47:00"/>
    <n v="47"/>
    <n v="23"/>
    <n v="4"/>
    <s v="USA"/>
    <s v="Not Outlier"/>
    <n v="68"/>
    <m/>
  </r>
  <r>
    <n v="1045182"/>
    <n v="862"/>
    <x v="1"/>
    <d v="2023-02-26T01:40:00"/>
    <s v="Whatsapp"/>
    <s v="Julie Murphy"/>
    <n v="8821"/>
    <n v="26"/>
    <d v="2023-02-26T00:00:00"/>
    <d v="1899-12-30T01:40:00"/>
    <n v="40"/>
    <n v="1"/>
    <n v="2"/>
    <s v="USA"/>
    <s v="Not Outlier"/>
    <n v="68"/>
    <m/>
  </r>
  <r>
    <n v="1086091"/>
    <n v="863"/>
    <x v="12"/>
    <d v="2023-09-10T23:34:00"/>
    <s v="App"/>
    <s v="Jonas Bergulfsen"/>
    <n v="6063"/>
    <n v="10"/>
    <d v="2023-09-10T00:00:00"/>
    <d v="1899-12-30T23:34:00"/>
    <n v="34"/>
    <n v="23"/>
    <n v="9"/>
    <s v="Ireland"/>
    <s v="Not Outlier"/>
    <n v="63"/>
    <m/>
  </r>
  <r>
    <n v="1163316"/>
    <n v="863"/>
    <x v="12"/>
    <d v="2023-02-02T00:30:00"/>
    <s v="Website"/>
    <s v="Janine Labrune"/>
    <n v="5671"/>
    <n v="2"/>
    <d v="2023-02-02T00:00:00"/>
    <d v="1899-12-30T00:30:00"/>
    <n v="30"/>
    <n v="0"/>
    <n v="2"/>
    <s v="Ireland"/>
    <s v="Not Outlier"/>
    <n v="63"/>
    <m/>
  </r>
  <r>
    <n v="241334"/>
    <n v="864"/>
    <x v="1"/>
    <d v="2023-01-13T00:39:00"/>
    <s v="Whatsapp"/>
    <s v="Akiko Shimamura"/>
    <n v="3422"/>
    <n v="13"/>
    <d v="2023-01-13T00:00:00"/>
    <d v="1899-12-30T00:39:00"/>
    <n v="39"/>
    <n v="0"/>
    <n v="1"/>
    <s v="USA"/>
    <s v="Not Outlier"/>
    <n v="78"/>
    <m/>
  </r>
  <r>
    <n v="508458"/>
    <n v="864"/>
    <x v="1"/>
    <d v="2023-06-09T01:23:00"/>
    <s v="Website"/>
    <s v="Janine Labrune"/>
    <n v="1522"/>
    <n v="9"/>
    <d v="2023-06-09T00:00:00"/>
    <d v="1899-12-30T01:23:00"/>
    <n v="23"/>
    <n v="1"/>
    <n v="6"/>
    <s v="USA"/>
    <s v="Not Outlier"/>
    <n v="78"/>
    <m/>
  </r>
  <r>
    <n v="993121"/>
    <n v="864"/>
    <x v="1"/>
    <d v="2023-05-08T23:56:00"/>
    <s v="Other"/>
    <s v="Diego Freyre"/>
    <n v="4384"/>
    <n v="8"/>
    <d v="2023-05-08T00:00:00"/>
    <d v="1899-12-30T23:56:00"/>
    <n v="56"/>
    <n v="23"/>
    <n v="5"/>
    <s v="USA"/>
    <s v="Not Outlier"/>
    <n v="78"/>
    <m/>
  </r>
  <r>
    <n v="1480900"/>
    <n v="866"/>
    <x v="3"/>
    <d v="2023-01-02T00:12:00"/>
    <s v="App"/>
    <s v="Kwai Yu"/>
    <n v="2284"/>
    <n v="2"/>
    <d v="2023-01-02T00:00:00"/>
    <d v="1899-12-30T00:12:00"/>
    <n v="12"/>
    <n v="0"/>
    <n v="1"/>
    <s v="Singapore"/>
    <s v="Not Outlier"/>
    <n v="66"/>
    <m/>
  </r>
  <r>
    <n v="323100"/>
    <n v="867"/>
    <x v="1"/>
    <d v="2023-05-29T00:15:00"/>
    <s v="Other"/>
    <s v="Jeff Young"/>
    <n v="6684"/>
    <n v="29"/>
    <d v="2023-05-29T00:00:00"/>
    <d v="1899-12-30T00:15:00"/>
    <n v="15"/>
    <n v="0"/>
    <n v="5"/>
    <s v="USA"/>
    <s v="Not Outlier"/>
    <n v="76"/>
    <m/>
  </r>
  <r>
    <n v="185213"/>
    <n v="868"/>
    <x v="14"/>
    <d v="2023-04-16T22:40:00"/>
    <s v="App"/>
    <s v="Maurizio Moroni"/>
    <n v="4245"/>
    <n v="16"/>
    <d v="2023-04-16T00:00:00"/>
    <d v="1899-12-30T22:40:00"/>
    <n v="40"/>
    <n v="22"/>
    <n v="4"/>
    <s v="Switzerland"/>
    <s v="Not Outlier"/>
    <n v="31"/>
    <m/>
  </r>
  <r>
    <n v="626705"/>
    <n v="868"/>
    <x v="14"/>
    <d v="2023-09-23T01:31:00"/>
    <s v="App"/>
    <s v="Valarie Thompson"/>
    <n v="2713"/>
    <n v="23"/>
    <d v="2023-09-23T00:00:00"/>
    <d v="1899-12-30T01:31:00"/>
    <n v="31"/>
    <n v="1"/>
    <n v="9"/>
    <s v="Switzerland"/>
    <s v="Not Outlier"/>
    <n v="31"/>
    <m/>
  </r>
  <r>
    <n v="1077723"/>
    <n v="868"/>
    <x v="14"/>
    <d v="2023-01-02T00:24:00"/>
    <s v="Whatsapp"/>
    <s v="Paolo Accorti"/>
    <n v="3711"/>
    <n v="2"/>
    <d v="2023-01-02T00:00:00"/>
    <d v="1899-12-30T00:24:00"/>
    <n v="24"/>
    <n v="0"/>
    <n v="1"/>
    <s v="Switzerland"/>
    <s v="Not Outlier"/>
    <n v="31"/>
    <m/>
  </r>
  <r>
    <n v="1157103"/>
    <n v="868"/>
    <x v="14"/>
    <d v="2023-09-27T01:35:00"/>
    <s v="Whatsapp"/>
    <s v="Palle Ibsen"/>
    <n v="6840"/>
    <n v="27"/>
    <d v="2023-09-27T00:00:00"/>
    <d v="1899-12-30T01:35:00"/>
    <n v="35"/>
    <n v="1"/>
    <n v="9"/>
    <s v="Switzerland"/>
    <s v="Not Outlier"/>
    <n v="31"/>
    <m/>
  </r>
  <r>
    <n v="275855"/>
    <n v="869"/>
    <x v="13"/>
    <d v="2023-08-24T23:51:00"/>
    <s v="App"/>
    <s v="Kwai Yu"/>
    <n v="7700"/>
    <n v="24"/>
    <d v="2023-08-24T00:00:00"/>
    <d v="1899-12-30T23:51:00"/>
    <n v="51"/>
    <n v="23"/>
    <n v="8"/>
    <s v="Austria"/>
    <s v="Not Outlier"/>
    <n v="56"/>
    <m/>
  </r>
  <r>
    <n v="395235"/>
    <n v="869"/>
    <x v="13"/>
    <d v="2023-10-06T00:00:00"/>
    <s v="Other"/>
    <s v="Annette Roulet"/>
    <n v="6921"/>
    <n v="6"/>
    <d v="2023-10-06T00:00:00"/>
    <d v="1899-12-30T00:00:00"/>
    <n v="0"/>
    <n v="0"/>
    <n v="10"/>
    <s v="Austria"/>
    <s v="Not Outlier"/>
    <n v="56"/>
    <m/>
  </r>
  <r>
    <n v="1243807"/>
    <n v="869"/>
    <x v="13"/>
    <d v="2023-06-22T01:24:00"/>
    <s v="Website"/>
    <s v="Jeff Young"/>
    <n v="5634"/>
    <n v="22"/>
    <d v="2023-06-22T00:00:00"/>
    <d v="1899-12-30T01:24:00"/>
    <n v="24"/>
    <n v="1"/>
    <n v="6"/>
    <s v="Austria"/>
    <s v="Not Outlier"/>
    <n v="56"/>
    <m/>
  </r>
  <r>
    <n v="424517"/>
    <n v="870"/>
    <x v="11"/>
    <d v="2023-01-08T00:38:00"/>
    <s v="App"/>
    <s v="Valarie Nelson"/>
    <n v="2515"/>
    <n v="8"/>
    <d v="2023-01-08T00:00:00"/>
    <d v="1899-12-30T00:38:00"/>
    <n v="38"/>
    <n v="0"/>
    <n v="1"/>
    <s v="India"/>
    <s v="Not Outlier"/>
    <n v="65"/>
    <m/>
  </r>
  <r>
    <n v="1218457"/>
    <n v="870"/>
    <x v="11"/>
    <d v="2023-01-31T00:48:00"/>
    <s v="App"/>
    <s v="Georg Pipps"/>
    <n v="7602"/>
    <n v="31"/>
    <d v="2023-01-31T00:00:00"/>
    <d v="1899-12-30T00:48:00"/>
    <n v="48"/>
    <n v="0"/>
    <n v="1"/>
    <s v="India"/>
    <s v="Not Outlier"/>
    <n v="65"/>
    <m/>
  </r>
  <r>
    <n v="41478"/>
    <n v="871"/>
    <x v="10"/>
    <d v="2023-05-12T00:22:00"/>
    <s v="Website"/>
    <s v="Mory Kentary"/>
    <n v="2454"/>
    <n v="12"/>
    <d v="2023-05-12T00:00:00"/>
    <d v="1899-12-30T00:22:00"/>
    <n v="22"/>
    <n v="0"/>
    <n v="5"/>
    <s v="Italy"/>
    <s v="Not Outlier"/>
    <n v="76"/>
    <m/>
  </r>
  <r>
    <n v="1543232"/>
    <n v="871"/>
    <x v="10"/>
    <d v="2023-06-26T00:25:00"/>
    <s v="Website"/>
    <s v="Francisca Cervantes"/>
    <n v="2237"/>
    <n v="26"/>
    <d v="2023-06-26T00:00:00"/>
    <d v="1899-12-30T00:25:00"/>
    <n v="25"/>
    <n v="0"/>
    <n v="6"/>
    <s v="Italy"/>
    <s v="Not Outlier"/>
    <n v="76"/>
    <m/>
  </r>
  <r>
    <n v="862868"/>
    <n v="872"/>
    <x v="0"/>
    <d v="2023-06-17T23:20:00"/>
    <s v="App"/>
    <s v="Valarie Nelson"/>
    <n v="735"/>
    <n v="17"/>
    <d v="2023-06-17T00:00:00"/>
    <d v="1899-12-30T23:20:00"/>
    <n v="20"/>
    <n v="23"/>
    <n v="6"/>
    <s v="France"/>
    <s v="Not Outlier"/>
    <n v="20"/>
    <m/>
  </r>
  <r>
    <n v="1180153"/>
    <n v="873"/>
    <x v="8"/>
    <d v="2023-10-22T00:29:00"/>
    <s v="Other"/>
    <s v="Paul Henriot"/>
    <n v="3374"/>
    <n v="22"/>
    <d v="2023-10-22T00:00:00"/>
    <d v="1899-12-30T00:29:00"/>
    <n v="29"/>
    <n v="0"/>
    <n v="10"/>
    <s v="Finland"/>
    <s v="Not Outlier"/>
    <n v="75"/>
    <m/>
  </r>
  <r>
    <n v="1102591"/>
    <n v="874"/>
    <x v="1"/>
    <d v="2023-09-01T14:20:00"/>
    <s v="App"/>
    <s v="Mart¡n Sommer"/>
    <n v="8227"/>
    <n v="1"/>
    <d v="2023-09-01T00:00:00"/>
    <d v="1899-12-30T14:20:00"/>
    <n v="20"/>
    <n v="14"/>
    <n v="9"/>
    <s v="USA"/>
    <s v="Not Outlier"/>
    <n v="40"/>
    <m/>
  </r>
  <r>
    <n v="25923"/>
    <n v="875"/>
    <x v="1"/>
    <d v="2023-10-27T01:07:00"/>
    <s v="App"/>
    <s v="Yoshi Tannamuri"/>
    <n v="8826"/>
    <n v="27"/>
    <d v="2023-10-27T00:00:00"/>
    <d v="1899-12-30T01:07:00"/>
    <n v="7"/>
    <n v="1"/>
    <n v="10"/>
    <s v="USA"/>
    <s v="Not Outlier"/>
    <n v="54"/>
    <m/>
  </r>
  <r>
    <n v="638603"/>
    <n v="876"/>
    <x v="1"/>
    <d v="2023-05-28T01:55:00"/>
    <s v="App"/>
    <s v="Francisca Cervantes"/>
    <n v="4319"/>
    <n v="28"/>
    <d v="2023-05-28T00:00:00"/>
    <d v="1899-12-30T01:55:00"/>
    <n v="55"/>
    <n v="1"/>
    <n v="5"/>
    <s v="USA"/>
    <s v="Not Outlier"/>
    <n v="76"/>
    <m/>
  </r>
  <r>
    <n v="187527"/>
    <n v="877"/>
    <x v="11"/>
    <d v="2023-04-07T01:22:00"/>
    <s v="Whatsapp"/>
    <s v="Leslie Murphy"/>
    <n v="6774"/>
    <n v="7"/>
    <d v="2023-04-07T00:00:00"/>
    <d v="1899-12-30T01:22:00"/>
    <n v="22"/>
    <n v="1"/>
    <n v="4"/>
    <s v="India"/>
    <s v="Not Outlier"/>
    <n v="78"/>
    <m/>
  </r>
  <r>
    <n v="471801"/>
    <n v="878"/>
    <x v="11"/>
    <d v="2023-01-19T01:26:00"/>
    <s v="Website"/>
    <s v="Valarie Nelson"/>
    <n v="1740"/>
    <n v="19"/>
    <d v="2023-01-19T00:00:00"/>
    <d v="1899-12-30T01:26:00"/>
    <n v="26"/>
    <n v="1"/>
    <n v="1"/>
    <s v="India"/>
    <s v="Not Outlier"/>
    <n v="45"/>
    <m/>
  </r>
  <r>
    <n v="373284"/>
    <n v="879"/>
    <x v="1"/>
    <d v="2023-01-24T22:51:00"/>
    <s v="Website"/>
    <s v="Valarie Young"/>
    <n v="4368"/>
    <n v="24"/>
    <d v="2023-01-24T00:00:00"/>
    <d v="1899-12-30T22:51:00"/>
    <n v="51"/>
    <n v="22"/>
    <n v="1"/>
    <s v="USA"/>
    <s v="Not Outlier"/>
    <n v="70"/>
    <m/>
  </r>
  <r>
    <n v="741193"/>
    <n v="879"/>
    <x v="1"/>
    <d v="2023-06-20T00:02:00"/>
    <s v="App"/>
    <s v="Sue Taylor"/>
    <n v="4307"/>
    <n v="20"/>
    <d v="2023-06-20T00:00:00"/>
    <d v="1899-12-30T00:02:00"/>
    <n v="2"/>
    <n v="0"/>
    <n v="6"/>
    <s v="USA"/>
    <s v="Not Outlier"/>
    <n v="70"/>
    <m/>
  </r>
  <r>
    <n v="890131"/>
    <n v="879"/>
    <x v="1"/>
    <d v="2023-09-28T01:51:00"/>
    <s v="Website"/>
    <s v="Valarie Nelson"/>
    <n v="3832"/>
    <n v="28"/>
    <d v="2023-09-28T00:00:00"/>
    <d v="1899-12-30T01:51:00"/>
    <n v="51"/>
    <n v="1"/>
    <n v="9"/>
    <s v="USA"/>
    <s v="Not Outlier"/>
    <n v="70"/>
    <m/>
  </r>
  <r>
    <n v="441310"/>
    <n v="880"/>
    <x v="11"/>
    <d v="2023-11-28T23:29:00"/>
    <s v="Website"/>
    <s v="Maria Larsson"/>
    <n v="3544"/>
    <n v="28"/>
    <d v="2023-11-28T00:00:00"/>
    <d v="1899-12-30T23:29:00"/>
    <n v="29"/>
    <n v="23"/>
    <n v="11"/>
    <s v="India"/>
    <s v="Not Outlier"/>
    <n v="44"/>
    <m/>
  </r>
  <r>
    <n v="1589657"/>
    <n v="880"/>
    <x v="11"/>
    <d v="2023-04-12T23:45:00"/>
    <s v="Other"/>
    <s v="Diego Freyre"/>
    <n v="3223"/>
    <n v="12"/>
    <d v="2023-04-12T00:00:00"/>
    <d v="1899-12-30T23:45:00"/>
    <n v="45"/>
    <n v="23"/>
    <n v="4"/>
    <s v="India"/>
    <s v="Not Outlier"/>
    <n v="44"/>
    <m/>
  </r>
  <r>
    <n v="733263"/>
    <n v="881"/>
    <x v="0"/>
    <d v="2023-10-25T00:34:00"/>
    <s v="Whatsapp"/>
    <s v="Henriette Pfalzheim"/>
    <n v="9697"/>
    <n v="25"/>
    <d v="2023-10-25T00:00:00"/>
    <d v="1899-12-30T00:34:00"/>
    <n v="34"/>
    <n v="0"/>
    <n v="10"/>
    <s v="France"/>
    <s v="Not Outlier"/>
    <n v="67"/>
    <m/>
  </r>
  <r>
    <n v="966739"/>
    <n v="881"/>
    <x v="0"/>
    <d v="2023-08-20T00:41:00"/>
    <s v="Other"/>
    <s v="Kwai Yu"/>
    <n v="4693"/>
    <n v="20"/>
    <d v="2023-08-20T00:00:00"/>
    <d v="1899-12-30T00:41:00"/>
    <n v="41"/>
    <n v="0"/>
    <n v="8"/>
    <s v="France"/>
    <s v="Not Outlier"/>
    <n v="67"/>
    <m/>
  </r>
  <r>
    <n v="822906"/>
    <n v="882"/>
    <x v="3"/>
    <d v="2023-10-02T00:29:00"/>
    <s v="App"/>
    <s v="Helen Bennett"/>
    <n v="8093"/>
    <n v="2"/>
    <d v="2023-10-02T00:00:00"/>
    <d v="1899-12-30T00:29:00"/>
    <n v="29"/>
    <n v="0"/>
    <n v="10"/>
    <s v="Singapore"/>
    <s v="Not Outlier"/>
    <n v="20"/>
    <m/>
  </r>
  <r>
    <n v="1359599"/>
    <n v="883"/>
    <x v="1"/>
    <d v="2023-09-19T00:12:00"/>
    <s v="Other"/>
    <s v="Diego Freyre"/>
    <n v="2508"/>
    <n v="19"/>
    <d v="2023-09-19T00:00:00"/>
    <d v="1899-12-30T00:12:00"/>
    <n v="12"/>
    <n v="0"/>
    <n v="9"/>
    <s v="USA"/>
    <s v="Not Outlier"/>
    <n v="81"/>
    <m/>
  </r>
  <r>
    <n v="153794"/>
    <n v="887"/>
    <x v="1"/>
    <d v="2023-01-14T00:27:00"/>
    <s v="Other"/>
    <s v="Adrian Huxley"/>
    <n v="3781"/>
    <n v="14"/>
    <d v="2023-01-14T00:00:00"/>
    <d v="1899-12-30T00:27:00"/>
    <n v="27"/>
    <n v="0"/>
    <n v="1"/>
    <s v="USA"/>
    <s v="Not Outlier"/>
    <n v="28"/>
    <m/>
  </r>
  <r>
    <n v="1232656"/>
    <n v="888"/>
    <x v="2"/>
    <d v="2023-04-04T02:58:00"/>
    <s v="Other"/>
    <s v="Christina Berglund"/>
    <n v="1139"/>
    <n v="4"/>
    <d v="2023-04-04T00:00:00"/>
    <d v="1899-12-30T02:58:00"/>
    <n v="58"/>
    <n v="2"/>
    <n v="4"/>
    <s v="Denmark"/>
    <s v="Not Outlier"/>
    <n v="71"/>
    <m/>
  </r>
  <r>
    <n v="1389680"/>
    <n v="888"/>
    <x v="2"/>
    <d v="2023-01-10T00:22:00"/>
    <s v="Whatsapp"/>
    <s v="Palle Ibsen"/>
    <n v="9670"/>
    <n v="10"/>
    <d v="2023-01-10T00:00:00"/>
    <d v="1899-12-30T00:22:00"/>
    <n v="22"/>
    <n v="0"/>
    <n v="1"/>
    <s v="Denmark"/>
    <s v="Not Outlier"/>
    <n v="71"/>
    <m/>
  </r>
  <r>
    <n v="396045"/>
    <n v="892"/>
    <x v="1"/>
    <d v="2023-05-13T00:44:00"/>
    <s v="Whatsapp"/>
    <s v="Thomas Hardy"/>
    <n v="4913"/>
    <n v="13"/>
    <d v="2023-05-13T00:00:00"/>
    <d v="1899-12-30T00:44:00"/>
    <n v="44"/>
    <n v="0"/>
    <n v="5"/>
    <s v="USA"/>
    <s v="Not Outlier"/>
    <n v="34"/>
    <m/>
  </r>
  <r>
    <n v="1354758"/>
    <n v="892"/>
    <x v="1"/>
    <d v="2023-11-08T00:11:00"/>
    <s v="Website"/>
    <s v="Janine Labrune"/>
    <n v="4217"/>
    <n v="8"/>
    <d v="2023-11-08T00:00:00"/>
    <d v="1899-12-30T00:11:00"/>
    <n v="11"/>
    <n v="0"/>
    <n v="11"/>
    <s v="USA"/>
    <s v="Not Outlier"/>
    <n v="34"/>
    <m/>
  </r>
  <r>
    <n v="813822"/>
    <n v="894"/>
    <x v="7"/>
    <d v="2023-04-14T22:50:00"/>
    <s v="Whatsapp"/>
    <s v="Michael Chandler"/>
    <n v="3283"/>
    <n v="14"/>
    <d v="2023-04-14T00:00:00"/>
    <d v="1899-12-30T22:50:00"/>
    <n v="50"/>
    <n v="22"/>
    <n v="4"/>
    <s v="Australia"/>
    <s v="Not Outlier"/>
    <n v="37"/>
    <m/>
  </r>
  <r>
    <n v="1616083"/>
    <n v="894"/>
    <x v="7"/>
    <d v="2023-06-13T00:54:00"/>
    <s v="App"/>
    <s v="Roland Keitel"/>
    <n v="9153"/>
    <n v="13"/>
    <d v="2023-06-13T00:00:00"/>
    <d v="1899-12-30T00:54:00"/>
    <n v="54"/>
    <n v="0"/>
    <n v="6"/>
    <s v="Australia"/>
    <s v="Not Outlier"/>
    <n v="37"/>
    <m/>
  </r>
  <r>
    <n v="1478839"/>
    <n v="896"/>
    <x v="7"/>
    <d v="2023-02-07T01:43:00"/>
    <s v="Website"/>
    <s v="Julie King"/>
    <n v="6444"/>
    <n v="7"/>
    <d v="2023-02-07T00:00:00"/>
    <d v="1899-12-30T01:43:00"/>
    <n v="43"/>
    <n v="1"/>
    <n v="2"/>
    <s v="Australia"/>
    <s v="Not Outlier"/>
    <n v="79"/>
    <m/>
  </r>
  <r>
    <n v="967619"/>
    <n v="897"/>
    <x v="1"/>
    <d v="2023-06-27T23:21:00"/>
    <s v="App"/>
    <s v="Marta Hernandez"/>
    <n v="3504"/>
    <n v="27"/>
    <d v="2023-06-27T00:00:00"/>
    <d v="1899-12-30T23:21:00"/>
    <n v="21"/>
    <n v="23"/>
    <n v="6"/>
    <s v="USA"/>
    <s v="Not Outlier"/>
    <n v="46"/>
    <m/>
  </r>
  <r>
    <n v="1036614"/>
    <n v="898"/>
    <x v="1"/>
    <d v="2023-01-20T00:00:00"/>
    <s v="Whatsapp"/>
    <s v="Daniel Da Cunha"/>
    <n v="4272"/>
    <n v="20"/>
    <d v="2023-01-20T00:00:00"/>
    <d v="1899-12-30T00:00:00"/>
    <n v="0"/>
    <n v="0"/>
    <n v="1"/>
    <s v="USA"/>
    <s v="Not Outlier"/>
    <n v="64"/>
    <m/>
  </r>
  <r>
    <n v="1180567"/>
    <n v="898"/>
    <x v="1"/>
    <d v="2023-09-09T22:56:00"/>
    <s v="Other"/>
    <s v="Sue Frick"/>
    <n v="7717"/>
    <n v="9"/>
    <d v="2023-09-09T00:00:00"/>
    <d v="1899-12-30T22:56:00"/>
    <n v="56"/>
    <n v="22"/>
    <n v="9"/>
    <s v="USA"/>
    <s v="Not Outlier"/>
    <n v="64"/>
    <m/>
  </r>
  <r>
    <n v="1440486"/>
    <n v="898"/>
    <x v="1"/>
    <d v="2023-11-23T00:28:00"/>
    <s v="Website"/>
    <s v="Arnold Cruz"/>
    <n v="7417"/>
    <n v="23"/>
    <d v="2023-11-23T00:00:00"/>
    <d v="1899-12-30T00:28:00"/>
    <n v="28"/>
    <n v="0"/>
    <n v="11"/>
    <s v="USA"/>
    <s v="Not Outlier"/>
    <n v="64"/>
    <m/>
  </r>
  <r>
    <n v="400313"/>
    <n v="899"/>
    <x v="1"/>
    <d v="2023-04-18T00:43:00"/>
    <s v="Whatsapp"/>
    <s v="Jan Klaeboe"/>
    <n v="6891"/>
    <n v="18"/>
    <d v="2023-04-18T00:00:00"/>
    <d v="1899-12-30T00:43:00"/>
    <n v="43"/>
    <n v="0"/>
    <n v="4"/>
    <s v="USA"/>
    <s v="Not Outlier"/>
    <n v="75"/>
    <m/>
  </r>
  <r>
    <n v="445784"/>
    <n v="899"/>
    <x v="1"/>
    <d v="2023-07-20T01:02:00"/>
    <s v="Whatsapp"/>
    <s v="Jean Fresnisre"/>
    <n v="7646"/>
    <n v="20"/>
    <d v="2023-07-20T00:00:00"/>
    <d v="1899-12-30T01:02:00"/>
    <n v="2"/>
    <n v="1"/>
    <n v="7"/>
    <s v="USA"/>
    <s v="Not Outlier"/>
    <n v="75"/>
    <m/>
  </r>
  <r>
    <n v="696736"/>
    <n v="899"/>
    <x v="1"/>
    <d v="2023-11-19T00:57:00"/>
    <s v="App"/>
    <s v="Rosa Hernandez"/>
    <n v="2627"/>
    <n v="19"/>
    <d v="2023-11-19T00:00:00"/>
    <d v="1899-12-30T00:57:00"/>
    <n v="57"/>
    <n v="0"/>
    <n v="11"/>
    <s v="USA"/>
    <s v="Not Outlier"/>
    <n v="75"/>
    <m/>
  </r>
  <r>
    <n v="1026611"/>
    <n v="899"/>
    <x v="1"/>
    <d v="2023-01-31T00:58:00"/>
    <s v="Website"/>
    <s v="Diego Freyre"/>
    <n v="2950"/>
    <n v="31"/>
    <d v="2023-01-31T00:00:00"/>
    <d v="1899-12-30T00:58:00"/>
    <n v="58"/>
    <n v="0"/>
    <n v="1"/>
    <s v="USA"/>
    <s v="Not Outlier"/>
    <n v="75"/>
    <m/>
  </r>
  <r>
    <n v="1485939"/>
    <n v="899"/>
    <x v="1"/>
    <d v="2023-02-23T00:00:00"/>
    <s v="Whatsapp"/>
    <s v="Laurence Lebihan"/>
    <n v="902"/>
    <n v="23"/>
    <d v="2023-02-23T00:00:00"/>
    <d v="1899-12-30T00:00:00"/>
    <n v="0"/>
    <n v="0"/>
    <n v="2"/>
    <s v="USA"/>
    <s v="Not Outlier"/>
    <n v="75"/>
    <m/>
  </r>
  <r>
    <n v="1383231"/>
    <n v="900"/>
    <x v="1"/>
    <d v="2023-07-27T23:49:00"/>
    <s v="Whatsapp"/>
    <s v="Maurizio Moroni"/>
    <n v="2730"/>
    <n v="27"/>
    <d v="2023-07-27T00:00:00"/>
    <d v="1899-12-30T23:49:00"/>
    <n v="49"/>
    <n v="23"/>
    <n v="7"/>
    <s v="USA"/>
    <s v="Not Outlier"/>
    <n v="54"/>
    <m/>
  </r>
  <r>
    <n v="642874"/>
    <n v="901"/>
    <x v="1"/>
    <d v="2023-10-07T00:54:00"/>
    <s v="Website"/>
    <s v="Adrian Huxley"/>
    <n v="1789"/>
    <n v="7"/>
    <d v="2023-10-07T00:00:00"/>
    <d v="1899-12-30T00:54:00"/>
    <n v="54"/>
    <n v="0"/>
    <n v="10"/>
    <s v="USA"/>
    <s v="Not Outlier"/>
    <n v="44"/>
    <m/>
  </r>
  <r>
    <n v="1656071"/>
    <n v="901"/>
    <x v="1"/>
    <d v="2023-11-05T00:01:00"/>
    <s v="App"/>
    <s v="Marta Hernandez"/>
    <n v="634"/>
    <n v="5"/>
    <d v="2023-11-05T00:00:00"/>
    <d v="1899-12-30T00:01:00"/>
    <n v="1"/>
    <n v="0"/>
    <n v="11"/>
    <s v="USA"/>
    <s v="Not Outlier"/>
    <n v="44"/>
    <m/>
  </r>
  <r>
    <n v="1335910"/>
    <n v="902"/>
    <x v="1"/>
    <d v="2023-12-18T23:26:00"/>
    <s v="Other"/>
    <s v="Maurizio Moroni"/>
    <n v="355"/>
    <n v="18"/>
    <d v="2023-12-18T00:00:00"/>
    <d v="1899-12-30T23:26:00"/>
    <n v="26"/>
    <n v="23"/>
    <n v="12"/>
    <s v="USA"/>
    <s v="Not Outlier"/>
    <n v="82"/>
    <m/>
  </r>
  <r>
    <n v="1616804"/>
    <n v="902"/>
    <x v="1"/>
    <d v="2023-04-07T23:00:00"/>
    <s v="App"/>
    <s v="Diego Freyre"/>
    <n v="8265"/>
    <n v="7"/>
    <d v="2023-04-07T00:00:00"/>
    <d v="1899-12-30T23:00:00"/>
    <n v="0"/>
    <n v="23"/>
    <n v="4"/>
    <s v="USA"/>
    <s v="Not Outlier"/>
    <n v="82"/>
    <m/>
  </r>
  <r>
    <n v="339088"/>
    <n v="904"/>
    <x v="11"/>
    <d v="2023-07-31T00:49:00"/>
    <s v="App"/>
    <s v="Jytte Petersen"/>
    <n v="4909"/>
    <n v="31"/>
    <d v="2023-07-31T00:00:00"/>
    <d v="1899-12-30T00:49:00"/>
    <n v="49"/>
    <n v="0"/>
    <n v="7"/>
    <s v="India"/>
    <s v="Not Outlier"/>
    <n v="34"/>
    <m/>
  </r>
  <r>
    <n v="44486"/>
    <n v="905"/>
    <x v="1"/>
    <d v="2023-06-09T00:41:00"/>
    <s v="Website"/>
    <s v="Marta Hernandez"/>
    <n v="8730"/>
    <n v="9"/>
    <d v="2023-06-09T00:00:00"/>
    <d v="1899-12-30T00:41:00"/>
    <n v="41"/>
    <n v="0"/>
    <n v="6"/>
    <s v="USA"/>
    <s v="Not Outlier"/>
    <n v="25"/>
    <m/>
  </r>
  <r>
    <n v="593879"/>
    <n v="907"/>
    <x v="2"/>
    <d v="2023-06-04T01:36:00"/>
    <s v="Other"/>
    <s v="Francisca Cervantes"/>
    <n v="5944"/>
    <n v="4"/>
    <d v="2023-06-04T00:00:00"/>
    <d v="1899-12-30T01:36:00"/>
    <n v="36"/>
    <n v="1"/>
    <n v="6"/>
    <s v="Denmark"/>
    <s v="Not Outlier"/>
    <n v="55"/>
    <m/>
  </r>
  <r>
    <n v="879541"/>
    <n v="907"/>
    <x v="2"/>
    <d v="2023-08-26T22:58:00"/>
    <s v="Whatsapp"/>
    <s v="Mary Saveley"/>
    <n v="1465"/>
    <n v="26"/>
    <d v="2023-08-26T00:00:00"/>
    <d v="1899-12-30T22:58:00"/>
    <n v="58"/>
    <n v="22"/>
    <n v="8"/>
    <s v="Denmark"/>
    <s v="Not Outlier"/>
    <n v="55"/>
    <m/>
  </r>
  <r>
    <n v="904997"/>
    <n v="909"/>
    <x v="11"/>
    <d v="2023-11-07T22:47:00"/>
    <s v="Website"/>
    <s v="Maria Larsson"/>
    <n v="9811"/>
    <n v="7"/>
    <d v="2023-11-07T00:00:00"/>
    <d v="1899-12-30T22:47:00"/>
    <n v="47"/>
    <n v="22"/>
    <n v="11"/>
    <s v="India"/>
    <s v="Not Outlier"/>
    <n v="71"/>
    <m/>
  </r>
  <r>
    <n v="1280103"/>
    <n v="909"/>
    <x v="11"/>
    <d v="2023-10-06T01:10:00"/>
    <s v="Other"/>
    <s v="Giovanni Rovelli"/>
    <n v="2054"/>
    <n v="6"/>
    <d v="2023-10-06T00:00:00"/>
    <d v="1899-12-30T01:10:00"/>
    <n v="10"/>
    <n v="1"/>
    <n v="10"/>
    <s v="India"/>
    <s v="Not Outlier"/>
    <n v="71"/>
    <m/>
  </r>
  <r>
    <n v="1358621"/>
    <n v="909"/>
    <x v="11"/>
    <d v="2023-11-23T22:52:00"/>
    <s v="App"/>
    <s v="Akiko Shimamura"/>
    <n v="7200"/>
    <n v="23"/>
    <d v="2023-11-23T00:00:00"/>
    <d v="1899-12-30T22:52:00"/>
    <n v="52"/>
    <n v="22"/>
    <n v="11"/>
    <s v="India"/>
    <s v="Not Outlier"/>
    <n v="71"/>
    <m/>
  </r>
  <r>
    <n v="1288824"/>
    <n v="912"/>
    <x v="1"/>
    <d v="2023-01-04T00:03:00"/>
    <s v="App"/>
    <s v="Palle Ibsen"/>
    <n v="8079"/>
    <n v="4"/>
    <d v="2023-01-04T00:00:00"/>
    <d v="1899-12-30T00:03:00"/>
    <n v="3"/>
    <n v="0"/>
    <n v="1"/>
    <s v="USA"/>
    <s v="Not Outlier"/>
    <n v="33"/>
    <m/>
  </r>
  <r>
    <n v="1528540"/>
    <n v="913"/>
    <x v="1"/>
    <d v="2023-02-03T01:54:00"/>
    <s v="Whatsapp"/>
    <s v="Kwai Yu"/>
    <n v="9004"/>
    <n v="3"/>
    <d v="2023-02-03T00:00:00"/>
    <d v="1899-12-30T01:54:00"/>
    <n v="54"/>
    <n v="1"/>
    <n v="2"/>
    <s v="USA"/>
    <s v="Not Outlier"/>
    <n v="28"/>
    <m/>
  </r>
  <r>
    <n v="1380014"/>
    <n v="914"/>
    <x v="1"/>
    <d v="2023-12-14T00:57:00"/>
    <s v="Other"/>
    <s v="Eric Natividad"/>
    <n v="5389"/>
    <n v="14"/>
    <d v="2023-12-14T00:00:00"/>
    <d v="1899-12-30T00:57:00"/>
    <n v="57"/>
    <n v="0"/>
    <n v="12"/>
    <s v="USA"/>
    <s v="Not Outlier"/>
    <n v="80"/>
    <m/>
  </r>
  <r>
    <n v="34504"/>
    <n v="915"/>
    <x v="0"/>
    <d v="2023-02-06T00:55:00"/>
    <s v="Other"/>
    <s v="Diego Freyre"/>
    <n v="9163"/>
    <n v="6"/>
    <d v="2023-02-06T00:00:00"/>
    <d v="1899-12-30T00:55:00"/>
    <n v="55"/>
    <n v="0"/>
    <n v="2"/>
    <s v="France"/>
    <s v="Not Outlier"/>
    <n v="39"/>
    <m/>
  </r>
  <r>
    <n v="778907"/>
    <n v="915"/>
    <x v="0"/>
    <d v="2023-11-08T00:09:00"/>
    <s v="Other"/>
    <s v="Veysel Oeztan"/>
    <n v="8273"/>
    <n v="8"/>
    <d v="2023-11-08T00:00:00"/>
    <d v="1899-12-30T00:09:00"/>
    <n v="9"/>
    <n v="0"/>
    <n v="11"/>
    <s v="France"/>
    <s v="Not Outlier"/>
    <n v="39"/>
    <m/>
  </r>
  <r>
    <n v="1409549"/>
    <n v="915"/>
    <x v="0"/>
    <d v="2023-07-22T00:03:00"/>
    <s v="App"/>
    <s v="Georg Pipps"/>
    <n v="8235"/>
    <n v="22"/>
    <d v="2023-07-22T00:00:00"/>
    <d v="1899-12-30T00:03:00"/>
    <n v="3"/>
    <n v="0"/>
    <n v="7"/>
    <s v="France"/>
    <s v="Not Outlier"/>
    <n v="39"/>
    <m/>
  </r>
  <r>
    <n v="689972"/>
    <n v="916"/>
    <x v="9"/>
    <d v="2023-02-08T01:49:00"/>
    <s v="Other"/>
    <s v="Elizabeth Devon"/>
    <n v="2682"/>
    <n v="8"/>
    <d v="2023-02-08T00:00:00"/>
    <d v="1899-12-30T01:49:00"/>
    <n v="49"/>
    <n v="1"/>
    <n v="2"/>
    <s v="France"/>
    <s v="Not Outlier"/>
    <n v="61"/>
    <m/>
  </r>
  <r>
    <n v="825424"/>
    <n v="916"/>
    <x v="0"/>
    <d v="2023-06-17T00:50:00"/>
    <s v="Whatsapp"/>
    <s v="Sue Frick"/>
    <n v="7143"/>
    <n v="17"/>
    <d v="2023-06-17T00:00:00"/>
    <d v="1899-12-30T00:50:00"/>
    <n v="50"/>
    <n v="0"/>
    <n v="6"/>
    <s v="France"/>
    <s v="Not Outlier"/>
    <n v="61"/>
    <m/>
  </r>
  <r>
    <n v="611767"/>
    <n v="917"/>
    <x v="4"/>
    <d v="2023-04-28T23:59:00"/>
    <s v="App"/>
    <s v="Sue Frick"/>
    <n v="1716"/>
    <n v="28"/>
    <d v="2023-04-28T00:00:00"/>
    <d v="1899-12-30T23:59:00"/>
    <n v="59"/>
    <n v="23"/>
    <n v="4"/>
    <s v="Norway"/>
    <s v="Not Outlier"/>
    <n v="41"/>
    <m/>
  </r>
  <r>
    <n v="1562821"/>
    <n v="917"/>
    <x v="4"/>
    <d v="2023-06-13T00:11:00"/>
    <s v="Whatsapp"/>
    <s v="Jan Klaeboe"/>
    <n v="5545"/>
    <n v="13"/>
    <d v="2023-06-13T00:00:00"/>
    <d v="1899-12-30T00:11:00"/>
    <n v="11"/>
    <n v="0"/>
    <n v="6"/>
    <s v="Norway"/>
    <s v="Not Outlier"/>
    <n v="41"/>
    <m/>
  </r>
  <r>
    <n v="930116"/>
    <n v="918"/>
    <x v="7"/>
    <d v="2023-08-18T23:37:00"/>
    <s v="App"/>
    <s v="Victoria Ashworth"/>
    <n v="4873"/>
    <n v="18"/>
    <d v="2023-08-18T00:00:00"/>
    <d v="1899-12-30T23:37:00"/>
    <n v="37"/>
    <n v="23"/>
    <n v="8"/>
    <s v="Australia"/>
    <s v="Not Outlier"/>
    <n v="75"/>
    <m/>
  </r>
  <r>
    <n v="268861"/>
    <n v="919"/>
    <x v="2"/>
    <d v="2023-07-09T01:00:00"/>
    <s v="App"/>
    <s v="Steve Frick"/>
    <n v="4370"/>
    <n v="9"/>
    <d v="2023-07-09T00:00:00"/>
    <d v="1899-12-30T01:00:00"/>
    <n v="0"/>
    <n v="1"/>
    <n v="7"/>
    <s v="Denmark"/>
    <s v="Not Outlier"/>
    <n v="27"/>
    <m/>
  </r>
  <r>
    <n v="745795"/>
    <n v="919"/>
    <x v="2"/>
    <d v="2023-03-01T00:51:00"/>
    <s v="Other"/>
    <s v="Steve Thompson"/>
    <n v="8983"/>
    <n v="1"/>
    <d v="2023-03-01T00:00:00"/>
    <d v="1899-12-30T00:51:00"/>
    <n v="51"/>
    <n v="0"/>
    <n v="3"/>
    <s v="Denmark"/>
    <s v="Not Outlier"/>
    <n v="27"/>
    <m/>
  </r>
  <r>
    <n v="520080"/>
    <n v="922"/>
    <x v="14"/>
    <d v="2023-10-18T01:34:00"/>
    <s v="Whatsapp"/>
    <s v="Laurence Lebihan"/>
    <n v="917"/>
    <n v="18"/>
    <d v="2023-10-18T00:00:00"/>
    <d v="1899-12-30T01:34:00"/>
    <n v="34"/>
    <n v="1"/>
    <n v="10"/>
    <s v="Switzerland"/>
    <s v="Not Outlier"/>
    <n v="31"/>
    <m/>
  </r>
  <r>
    <n v="721384"/>
    <n v="922"/>
    <x v="14"/>
    <d v="2023-03-17T00:04:00"/>
    <s v="Whatsapp"/>
    <s v="Valarie Nelson"/>
    <n v="1833"/>
    <n v="17"/>
    <d v="2023-03-17T00:00:00"/>
    <d v="1899-12-30T00:04:00"/>
    <n v="4"/>
    <n v="0"/>
    <n v="3"/>
    <s v="Switzerland"/>
    <s v="Not Outlier"/>
    <n v="31"/>
    <m/>
  </r>
  <r>
    <n v="837272"/>
    <n v="924"/>
    <x v="11"/>
    <d v="2023-04-07T00:55:00"/>
    <s v="App"/>
    <s v="Roland Keitel"/>
    <n v="3774"/>
    <n v="7"/>
    <d v="2023-04-07T00:00:00"/>
    <d v="1899-12-30T00:55:00"/>
    <n v="55"/>
    <n v="0"/>
    <n v="4"/>
    <s v="India"/>
    <s v="Not Outlier"/>
    <n v="64"/>
    <m/>
  </r>
  <r>
    <n v="531700"/>
    <n v="925"/>
    <x v="1"/>
    <d v="2023-06-05T00:51:00"/>
    <s v="App"/>
    <s v="Valarie Franco"/>
    <n v="8597"/>
    <n v="5"/>
    <d v="2023-06-05T00:00:00"/>
    <d v="1899-12-30T00:51:00"/>
    <n v="51"/>
    <n v="0"/>
    <n v="6"/>
    <s v="USA"/>
    <s v="Not Outlier"/>
    <n v="34"/>
    <m/>
  </r>
  <r>
    <n v="391564"/>
    <n v="926"/>
    <x v="1"/>
    <d v="2023-05-03T23:32:00"/>
    <s v="Other"/>
    <s v="Diego Freyre"/>
    <n v="3051"/>
    <n v="3"/>
    <d v="2023-05-03T00:00:00"/>
    <d v="1899-12-30T23:32:00"/>
    <n v="32"/>
    <n v="23"/>
    <n v="5"/>
    <s v="USA"/>
    <s v="Not Outlier"/>
    <n v="19"/>
    <m/>
  </r>
  <r>
    <n v="825270"/>
    <n v="926"/>
    <x v="1"/>
    <d v="2023-01-13T23:22:00"/>
    <s v="App"/>
    <s v="Paul Henriot"/>
    <n v="9917"/>
    <n v="13"/>
    <d v="2023-01-13T00:00:00"/>
    <d v="1899-12-30T23:22:00"/>
    <n v="22"/>
    <n v="23"/>
    <n v="1"/>
    <s v="USA"/>
    <s v="Not Outlier"/>
    <n v="19"/>
    <m/>
  </r>
  <r>
    <n v="363764"/>
    <n v="927"/>
    <x v="11"/>
    <d v="2023-06-20T00:23:00"/>
    <s v="Website"/>
    <s v="Adrian Huxley"/>
    <n v="6014"/>
    <n v="20"/>
    <d v="2023-06-20T00:00:00"/>
    <d v="1899-12-30T00:23:00"/>
    <n v="23"/>
    <n v="0"/>
    <n v="6"/>
    <s v="India"/>
    <s v="Not Outlier"/>
    <n v="77"/>
    <m/>
  </r>
  <r>
    <n v="650459"/>
    <n v="928"/>
    <x v="13"/>
    <d v="2023-05-09T00:37:00"/>
    <s v="App"/>
    <s v="Victoria Ashworth"/>
    <n v="6510"/>
    <n v="9"/>
    <d v="2023-05-09T00:00:00"/>
    <d v="1899-12-30T00:37:00"/>
    <n v="37"/>
    <n v="0"/>
    <n v="5"/>
    <s v="Austria"/>
    <s v="Not Outlier"/>
    <n v="56"/>
    <m/>
  </r>
  <r>
    <n v="751921"/>
    <n v="928"/>
    <x v="13"/>
    <d v="2023-06-22T01:29:00"/>
    <s v="Website"/>
    <s v="Allen Nelson"/>
    <n v="9633"/>
    <n v="22"/>
    <d v="2023-06-22T00:00:00"/>
    <d v="1899-12-30T01:29:00"/>
    <n v="29"/>
    <n v="1"/>
    <n v="6"/>
    <s v="Austria"/>
    <s v="Not Outlier"/>
    <n v="56"/>
    <m/>
  </r>
  <r>
    <n v="761261"/>
    <n v="930"/>
    <x v="7"/>
    <d v="2023-06-18T23:31:00"/>
    <s v="Other"/>
    <s v="Michael Holz"/>
    <n v="2321"/>
    <n v="18"/>
    <d v="2023-06-18T00:00:00"/>
    <d v="1899-12-30T23:31:00"/>
    <n v="31"/>
    <n v="23"/>
    <n v="6"/>
    <s v="Australia"/>
    <s v="Not Outlier"/>
    <n v="21"/>
    <m/>
  </r>
  <r>
    <n v="149497"/>
    <n v="931"/>
    <x v="1"/>
    <d v="2023-04-10T23:39:00"/>
    <s v="Other"/>
    <s v="Juri Hirano"/>
    <n v="7840"/>
    <n v="10"/>
    <d v="2023-04-10T00:00:00"/>
    <d v="1899-12-30T23:39:00"/>
    <n v="39"/>
    <n v="23"/>
    <n v="4"/>
    <s v="USA"/>
    <s v="Not Outlier"/>
    <n v="58"/>
    <m/>
  </r>
  <r>
    <n v="374946"/>
    <n v="931"/>
    <x v="1"/>
    <d v="2023-09-17T00:38:00"/>
    <s v="Whatsapp"/>
    <s v="Daniel Da Cunha"/>
    <n v="8553"/>
    <n v="17"/>
    <d v="2023-09-17T00:00:00"/>
    <d v="1899-12-30T00:38:00"/>
    <n v="38"/>
    <n v="0"/>
    <n v="9"/>
    <s v="USA"/>
    <s v="Not Outlier"/>
    <n v="58"/>
    <m/>
  </r>
  <r>
    <n v="797824"/>
    <n v="931"/>
    <x v="1"/>
    <d v="2023-08-26T23:38:00"/>
    <s v="Other"/>
    <s v="Michael Frick"/>
    <n v="7354"/>
    <n v="26"/>
    <d v="2023-08-26T00:00:00"/>
    <d v="1899-12-30T23:38:00"/>
    <n v="38"/>
    <n v="23"/>
    <n v="8"/>
    <s v="USA"/>
    <s v="Not Outlier"/>
    <n v="58"/>
    <m/>
  </r>
  <r>
    <n v="1580615"/>
    <n v="932"/>
    <x v="14"/>
    <d v="2023-11-15T00:23:00"/>
    <s v="Website"/>
    <s v="Martine Rance"/>
    <n v="1629"/>
    <n v="15"/>
    <d v="2023-11-15T00:00:00"/>
    <d v="1899-12-30T00:23:00"/>
    <n v="23"/>
    <n v="0"/>
    <n v="11"/>
    <s v="Switzerland"/>
    <s v="Not Outlier"/>
    <n v="61"/>
    <m/>
  </r>
  <r>
    <n v="1631401"/>
    <n v="932"/>
    <x v="14"/>
    <d v="2023-06-25T01:54:00"/>
    <s v="Whatsapp"/>
    <s v="Valarie Nelson"/>
    <n v="638"/>
    <n v="25"/>
    <d v="2023-06-25T00:00:00"/>
    <d v="1899-12-30T01:54:00"/>
    <n v="54"/>
    <n v="1"/>
    <n v="6"/>
    <s v="Switzerland"/>
    <s v="Not Outlier"/>
    <n v="61"/>
    <m/>
  </r>
  <r>
    <n v="507043"/>
    <n v="933"/>
    <x v="1"/>
    <d v="2023-07-19T01:46:00"/>
    <s v="Whatsapp"/>
    <s v="Diego Freyre"/>
    <n v="6796"/>
    <n v="19"/>
    <d v="2023-07-19T00:00:00"/>
    <d v="1899-12-30T01:46:00"/>
    <n v="46"/>
    <n v="1"/>
    <n v="7"/>
    <s v="USA"/>
    <s v="Not Outlier"/>
    <n v="24"/>
    <m/>
  </r>
  <r>
    <n v="711277"/>
    <n v="933"/>
    <x v="1"/>
    <d v="2023-08-11T23:08:00"/>
    <s v="Whatsapp"/>
    <s v="Helen Bennett"/>
    <n v="2857"/>
    <n v="11"/>
    <d v="2023-08-11T00:00:00"/>
    <d v="1899-12-30T23:08:00"/>
    <n v="8"/>
    <n v="23"/>
    <n v="8"/>
    <s v="USA"/>
    <s v="Not Outlier"/>
    <n v="24"/>
    <m/>
  </r>
  <r>
    <n v="1127964"/>
    <n v="934"/>
    <x v="1"/>
    <d v="2023-11-05T00:23:00"/>
    <s v="App"/>
    <s v="Palle Ibsen"/>
    <n v="927"/>
    <n v="5"/>
    <d v="2023-11-05T00:00:00"/>
    <d v="1899-12-30T00:23:00"/>
    <n v="23"/>
    <n v="0"/>
    <n v="11"/>
    <s v="USA"/>
    <s v="Not Outlier"/>
    <n v="70"/>
    <m/>
  </r>
  <r>
    <n v="305510"/>
    <n v="935"/>
    <x v="0"/>
    <d v="2023-11-21T02:00:00"/>
    <s v="Website"/>
    <s v="Tony Calaghan"/>
    <n v="6989"/>
    <n v="21"/>
    <d v="2023-11-21T00:00:00"/>
    <d v="1899-12-30T02:00:00"/>
    <n v="0"/>
    <n v="2"/>
    <n v="11"/>
    <s v="France"/>
    <s v="Not Outlier"/>
    <n v="38"/>
    <m/>
  </r>
  <r>
    <n v="805282"/>
    <n v="935"/>
    <x v="0"/>
    <d v="2023-08-10T00:22:00"/>
    <s v="Whatsapp"/>
    <s v="Diego Freyre"/>
    <n v="7748"/>
    <n v="10"/>
    <d v="2023-08-10T00:00:00"/>
    <d v="1899-12-30T00:22:00"/>
    <n v="22"/>
    <n v="0"/>
    <n v="8"/>
    <s v="France"/>
    <s v="Not Outlier"/>
    <n v="38"/>
    <m/>
  </r>
  <r>
    <n v="211600"/>
    <n v="937"/>
    <x v="6"/>
    <d v="2023-08-05T01:16:00"/>
    <s v="Other"/>
    <s v="Michael Holz"/>
    <n v="8720"/>
    <n v="5"/>
    <d v="2023-08-05T00:00:00"/>
    <d v="1899-12-30T01:16:00"/>
    <n v="16"/>
    <n v="1"/>
    <n v="8"/>
    <s v="Germany"/>
    <s v="Not Outlier"/>
    <n v="21"/>
    <m/>
  </r>
  <r>
    <n v="1086644"/>
    <n v="940"/>
    <x v="1"/>
    <d v="2023-08-21T01:23:00"/>
    <s v="Website"/>
    <s v="Juri Hirano"/>
    <n v="9735"/>
    <n v="21"/>
    <d v="2023-08-21T00:00:00"/>
    <d v="1899-12-30T01:23:00"/>
    <n v="23"/>
    <n v="1"/>
    <n v="8"/>
    <s v="USA"/>
    <s v="Not Outlier"/>
    <n v="79"/>
    <m/>
  </r>
  <r>
    <n v="692957"/>
    <n v="941"/>
    <x v="1"/>
    <d v="2023-12-02T23:46:00"/>
    <s v="Website"/>
    <s v="Marta Hernandez"/>
    <n v="8917"/>
    <n v="2"/>
    <d v="2023-12-02T00:00:00"/>
    <d v="1899-12-30T23:46:00"/>
    <n v="46"/>
    <n v="23"/>
    <n v="12"/>
    <s v="USA"/>
    <s v="Not Outlier"/>
    <n v="81"/>
    <m/>
  </r>
  <r>
    <n v="1190887"/>
    <n v="942"/>
    <x v="1"/>
    <d v="2023-02-08T00:23:00"/>
    <s v="Website"/>
    <s v="Elizabeth Devon"/>
    <n v="2060"/>
    <n v="8"/>
    <d v="2023-02-08T00:00:00"/>
    <d v="1899-12-30T00:23:00"/>
    <n v="23"/>
    <n v="0"/>
    <n v="2"/>
    <s v="USA"/>
    <s v="Not Outlier"/>
    <n v="72"/>
    <m/>
  </r>
  <r>
    <n v="4801"/>
    <n v="945"/>
    <x v="0"/>
    <d v="2023-02-18T00:23:00"/>
    <s v="Other"/>
    <s v="Martine Rance"/>
    <n v="4674"/>
    <n v="18"/>
    <d v="2023-02-18T00:00:00"/>
    <d v="1899-12-30T00:23:00"/>
    <n v="23"/>
    <n v="0"/>
    <n v="2"/>
    <s v="France"/>
    <s v="Not Outlier"/>
    <n v="34"/>
    <m/>
  </r>
  <r>
    <n v="775387"/>
    <n v="945"/>
    <x v="0"/>
    <d v="2023-09-16T23:07:00"/>
    <s v="Whatsapp"/>
    <s v="Palle Ibsen"/>
    <n v="8620"/>
    <n v="16"/>
    <d v="2023-09-16T00:00:00"/>
    <d v="1899-12-30T23:07:00"/>
    <n v="7"/>
    <n v="23"/>
    <n v="9"/>
    <s v="France"/>
    <s v="Not Outlier"/>
    <n v="34"/>
    <m/>
  </r>
  <r>
    <n v="748762"/>
    <n v="946"/>
    <x v="11"/>
    <d v="2023-09-11T00:40:00"/>
    <s v="Website"/>
    <s v="Paolo Accorti"/>
    <n v="9843"/>
    <n v="11"/>
    <d v="2023-09-11T00:00:00"/>
    <d v="1899-12-30T00:40:00"/>
    <n v="40"/>
    <n v="0"/>
    <n v="9"/>
    <s v="India"/>
    <s v="Not Outlier"/>
    <n v="27"/>
    <m/>
  </r>
  <r>
    <n v="563575"/>
    <n v="947"/>
    <x v="7"/>
    <d v="2023-04-05T23:41:00"/>
    <s v="App"/>
    <s v="Akiko Shimamura"/>
    <n v="2260"/>
    <n v="5"/>
    <d v="2023-04-05T00:00:00"/>
    <d v="1899-12-30T23:41:00"/>
    <n v="41"/>
    <n v="23"/>
    <n v="4"/>
    <s v="Australia"/>
    <s v="Not Outlier"/>
    <n v="22"/>
    <m/>
  </r>
  <r>
    <n v="85897"/>
    <n v="948"/>
    <x v="8"/>
    <d v="2023-01-29T23:39:00"/>
    <s v="Website"/>
    <s v="Marie Bertrand"/>
    <n v="4650"/>
    <n v="29"/>
    <d v="2023-01-29T00:00:00"/>
    <d v="1899-12-30T23:39:00"/>
    <n v="39"/>
    <n v="23"/>
    <n v="1"/>
    <s v="Finland"/>
    <s v="Not Outlier"/>
    <n v="27"/>
    <m/>
  </r>
  <r>
    <n v="145440"/>
    <n v="948"/>
    <x v="8"/>
    <d v="2023-08-19T01:19:00"/>
    <s v="Whatsapp"/>
    <s v="Valarie Nelson"/>
    <n v="140"/>
    <n v="19"/>
    <d v="2023-08-19T00:00:00"/>
    <d v="1899-12-30T01:19:00"/>
    <n v="19"/>
    <n v="1"/>
    <n v="8"/>
    <s v="Finland"/>
    <s v="Not Outlier"/>
    <n v="27"/>
    <m/>
  </r>
  <r>
    <n v="1506022"/>
    <n v="949"/>
    <x v="4"/>
    <d v="2023-01-06T00:29:00"/>
    <s v="Whatsapp"/>
    <s v="Sue Taylor"/>
    <n v="8624"/>
    <n v="6"/>
    <d v="2023-01-06T00:00:00"/>
    <d v="1899-12-30T00:29:00"/>
    <n v="29"/>
    <n v="0"/>
    <n v="1"/>
    <s v="Norway"/>
    <s v="Not Outlier"/>
    <n v="71"/>
    <m/>
  </r>
  <r>
    <n v="1028549"/>
    <n v="950"/>
    <x v="0"/>
    <d v="2023-06-05T01:04:00"/>
    <s v="Website"/>
    <s v="Mart¡n Sommer"/>
    <n v="6236"/>
    <n v="5"/>
    <d v="2023-06-05T00:00:00"/>
    <d v="1899-12-30T01:04:00"/>
    <n v="4"/>
    <n v="1"/>
    <n v="6"/>
    <s v="France"/>
    <s v="Not Outlier"/>
    <n v="72"/>
    <m/>
  </r>
  <r>
    <n v="1170043"/>
    <n v="950"/>
    <x v="0"/>
    <d v="2023-11-20T01:42:00"/>
    <s v="Other"/>
    <s v="Allen Nelson"/>
    <n v="6767"/>
    <n v="20"/>
    <d v="2023-11-20T00:00:00"/>
    <d v="1899-12-30T01:42:00"/>
    <n v="42"/>
    <n v="1"/>
    <n v="11"/>
    <s v="France"/>
    <s v="Not Outlier"/>
    <n v="72"/>
    <m/>
  </r>
  <r>
    <n v="622405"/>
    <n v="953"/>
    <x v="1"/>
    <d v="2023-09-24T01:23:00"/>
    <s v="Whatsapp"/>
    <s v="Georg Pipps"/>
    <n v="9431"/>
    <n v="24"/>
    <d v="2023-09-24T00:00:00"/>
    <d v="1899-12-30T01:23:00"/>
    <n v="23"/>
    <n v="1"/>
    <n v="9"/>
    <s v="USA"/>
    <s v="Not Outlier"/>
    <n v="67"/>
    <m/>
  </r>
  <r>
    <n v="28841"/>
    <n v="954"/>
    <x v="11"/>
    <d v="2023-01-19T01:08:00"/>
    <s v="App"/>
    <s v="Maria Larsson"/>
    <n v="8558"/>
    <n v="19"/>
    <d v="2023-01-19T00:00:00"/>
    <d v="1899-12-30T01:08:00"/>
    <n v="8"/>
    <n v="1"/>
    <n v="1"/>
    <s v="India"/>
    <s v="Not Outlier"/>
    <n v="35"/>
    <m/>
  </r>
  <r>
    <n v="883497"/>
    <n v="954"/>
    <x v="11"/>
    <d v="2023-08-03T00:58:00"/>
    <s v="Website"/>
    <s v="Adrian Huxley"/>
    <n v="1216"/>
    <n v="3"/>
    <d v="2023-08-03T00:00:00"/>
    <d v="1899-12-30T00:58:00"/>
    <n v="58"/>
    <n v="0"/>
    <n v="8"/>
    <s v="India"/>
    <s v="Not Outlier"/>
    <n v="35"/>
    <m/>
  </r>
  <r>
    <n v="679362"/>
    <n v="955"/>
    <x v="11"/>
    <d v="2023-03-22T00:34:00"/>
    <s v="App"/>
    <s v="Michael Chandler"/>
    <n v="1750"/>
    <n v="22"/>
    <d v="2023-03-22T00:00:00"/>
    <d v="1899-12-30T00:34:00"/>
    <n v="34"/>
    <n v="0"/>
    <n v="3"/>
    <s v="India"/>
    <s v="Not Outlier"/>
    <n v="85"/>
    <m/>
  </r>
  <r>
    <n v="691227"/>
    <n v="955"/>
    <x v="11"/>
    <d v="2023-07-09T00:49:00"/>
    <s v="Whatsapp"/>
    <s v="Valarie Nelson"/>
    <n v="5936"/>
    <n v="9"/>
    <d v="2023-07-09T00:00:00"/>
    <d v="1899-12-30T00:49:00"/>
    <n v="49"/>
    <n v="0"/>
    <n v="7"/>
    <s v="India"/>
    <s v="Not Outlier"/>
    <n v="85"/>
    <m/>
  </r>
  <r>
    <n v="283066"/>
    <n v="956"/>
    <x v="0"/>
    <d v="2023-02-06T01:53:00"/>
    <s v="App"/>
    <s v="Allen Nelson"/>
    <n v="5819"/>
    <n v="6"/>
    <d v="2023-02-06T00:00:00"/>
    <d v="1899-12-30T01:53:00"/>
    <n v="53"/>
    <n v="1"/>
    <n v="2"/>
    <s v="France"/>
    <s v="Not Outlier"/>
    <n v="27"/>
    <m/>
  </r>
  <r>
    <n v="829375"/>
    <n v="956"/>
    <x v="0"/>
    <d v="2023-09-14T00:16:00"/>
    <s v="Other"/>
    <s v="Diego Freyre"/>
    <n v="1515"/>
    <n v="14"/>
    <d v="2023-09-14T00:00:00"/>
    <d v="1899-12-30T00:16:00"/>
    <n v="16"/>
    <n v="0"/>
    <n v="9"/>
    <s v="France"/>
    <s v="Not Outlier"/>
    <n v="27"/>
    <m/>
  </r>
  <r>
    <n v="719496"/>
    <n v="958"/>
    <x v="1"/>
    <d v="2023-04-05T23:14:00"/>
    <s v="App"/>
    <s v="Christina Berglund"/>
    <n v="8062"/>
    <n v="5"/>
    <d v="2023-04-05T00:00:00"/>
    <d v="1899-12-30T23:14:00"/>
    <n v="14"/>
    <n v="23"/>
    <n v="4"/>
    <s v="USA"/>
    <s v="Not Outlier"/>
    <n v="89"/>
    <m/>
  </r>
  <r>
    <n v="1163648"/>
    <n v="958"/>
    <x v="1"/>
    <d v="2023-03-02T00:57:00"/>
    <s v="App"/>
    <s v="Giovanni Rovelli"/>
    <n v="9428"/>
    <n v="2"/>
    <d v="2023-03-02T00:00:00"/>
    <d v="1899-12-30T00:57:00"/>
    <n v="57"/>
    <n v="0"/>
    <n v="3"/>
    <s v="USA"/>
    <s v="Not Outlier"/>
    <n v="89"/>
    <m/>
  </r>
  <r>
    <n v="1252385"/>
    <n v="958"/>
    <x v="1"/>
    <d v="2023-02-26T23:38:00"/>
    <s v="App"/>
    <s v="Arnold Cruz"/>
    <n v="9723"/>
    <n v="26"/>
    <d v="2023-02-26T00:00:00"/>
    <d v="1899-12-30T23:38:00"/>
    <n v="38"/>
    <n v="23"/>
    <n v="2"/>
    <s v="USA"/>
    <s v="Not Outlier"/>
    <n v="89"/>
    <m/>
  </r>
  <r>
    <n v="1197422"/>
    <n v="960"/>
    <x v="1"/>
    <d v="2023-12-24T23:45:00"/>
    <s v="App"/>
    <s v="Diego Freyre"/>
    <n v="6726"/>
    <n v="24"/>
    <d v="2023-12-24T00:00:00"/>
    <d v="1899-12-30T23:45:00"/>
    <n v="45"/>
    <n v="23"/>
    <n v="12"/>
    <s v="USA"/>
    <s v="Not Outlier"/>
    <n v="69"/>
    <m/>
  </r>
  <r>
    <n v="484525"/>
    <n v="961"/>
    <x v="1"/>
    <d v="2023-12-10T23:55:00"/>
    <s v="Whatsapp"/>
    <s v="Mary Saveley"/>
    <n v="3218"/>
    <n v="10"/>
    <d v="2023-12-10T00:00:00"/>
    <d v="1899-12-30T23:55:00"/>
    <n v="55"/>
    <n v="23"/>
    <n v="12"/>
    <s v="USA"/>
    <s v="Not Outlier"/>
    <n v="82"/>
    <m/>
  </r>
  <r>
    <n v="513459"/>
    <n v="961"/>
    <x v="1"/>
    <d v="2023-02-09T00:06:00"/>
    <s v="Other"/>
    <s v="Mart¡n Sommer"/>
    <n v="9907"/>
    <n v="9"/>
    <d v="2023-02-09T00:00:00"/>
    <d v="1899-12-30T00:06:00"/>
    <n v="6"/>
    <n v="0"/>
    <n v="2"/>
    <s v="USA"/>
    <s v="Not Outlier"/>
    <n v="82"/>
    <m/>
  </r>
  <r>
    <n v="30449"/>
    <n v="962"/>
    <x v="1"/>
    <d v="2023-07-01T23:42:00"/>
    <s v="App"/>
    <s v="Valarie Nelson"/>
    <n v="660"/>
    <n v="1"/>
    <d v="2023-07-01T00:00:00"/>
    <d v="1899-12-30T23:42:00"/>
    <n v="42"/>
    <n v="23"/>
    <n v="7"/>
    <s v="USA"/>
    <s v="Not Outlier"/>
    <n v="75"/>
    <m/>
  </r>
  <r>
    <n v="396352"/>
    <n v="965"/>
    <x v="7"/>
    <d v="2023-06-13T01:46:00"/>
    <s v="App"/>
    <s v="Mory Kentary"/>
    <n v="6855"/>
    <n v="13"/>
    <d v="2023-06-13T00:00:00"/>
    <d v="1899-12-30T01:46:00"/>
    <n v="46"/>
    <n v="1"/>
    <n v="6"/>
    <s v="Australia"/>
    <s v="Not Outlier"/>
    <n v="50"/>
    <m/>
  </r>
  <r>
    <n v="477915"/>
    <n v="965"/>
    <x v="7"/>
    <d v="2023-05-21T00:27:00"/>
    <s v="App"/>
    <s v="Valarie Nelson"/>
    <n v="5391"/>
    <n v="21"/>
    <d v="2023-05-21T00:00:00"/>
    <d v="1899-12-30T00:27:00"/>
    <n v="27"/>
    <n v="0"/>
    <n v="5"/>
    <s v="Australia"/>
    <s v="Not Outlier"/>
    <n v="50"/>
    <m/>
  </r>
  <r>
    <n v="314530"/>
    <n v="967"/>
    <x v="7"/>
    <d v="2023-11-11T00:50:00"/>
    <s v="Whatsapp"/>
    <s v="Anna O'Hara"/>
    <n v="4214"/>
    <n v="11"/>
    <d v="2023-11-11T00:00:00"/>
    <d v="1899-12-30T00:50:00"/>
    <n v="50"/>
    <n v="0"/>
    <n v="11"/>
    <s v="Australia"/>
    <s v="Not Outlier"/>
    <n v="54"/>
    <m/>
  </r>
  <r>
    <n v="411916"/>
    <n v="967"/>
    <x v="7"/>
    <d v="2023-07-29T00:10:00"/>
    <s v="Whatsapp"/>
    <s v="Valarie Nelson"/>
    <n v="2961"/>
    <n v="29"/>
    <d v="2023-07-29T00:00:00"/>
    <d v="1899-12-30T00:10:00"/>
    <n v="10"/>
    <n v="0"/>
    <n v="7"/>
    <s v="Australia"/>
    <s v="Not Outlier"/>
    <n v="54"/>
    <m/>
  </r>
  <r>
    <n v="1085382"/>
    <n v="969"/>
    <x v="1"/>
    <d v="2023-03-10T01:10:00"/>
    <s v="Other"/>
    <s v="Anna O'Hara"/>
    <n v="5959"/>
    <n v="10"/>
    <d v="2023-03-10T00:00:00"/>
    <d v="1899-12-30T01:10:00"/>
    <n v="10"/>
    <n v="1"/>
    <n v="3"/>
    <s v="USA"/>
    <s v="Not Outlier"/>
    <n v="27"/>
    <m/>
  </r>
  <r>
    <n v="426515"/>
    <n v="971"/>
    <x v="0"/>
    <d v="2023-10-20T00:53:00"/>
    <s v="Whatsapp"/>
    <s v="Diego Freyre"/>
    <n v="6753"/>
    <n v="20"/>
    <d v="2023-10-20T00:00:00"/>
    <d v="1899-12-30T00:53:00"/>
    <n v="53"/>
    <n v="0"/>
    <n v="10"/>
    <s v="France"/>
    <s v="Not Outlier"/>
    <n v="22"/>
    <m/>
  </r>
  <r>
    <n v="1234676"/>
    <n v="972"/>
    <x v="0"/>
    <d v="2023-01-03T00:39:00"/>
    <s v="App"/>
    <s v="Diego Freyre"/>
    <n v="9851"/>
    <n v="3"/>
    <d v="2023-01-03T00:00:00"/>
    <d v="1899-12-30T00:39:00"/>
    <n v="39"/>
    <n v="0"/>
    <n v="1"/>
    <s v="France"/>
    <s v="Not Outlier"/>
    <n v="35"/>
    <m/>
  </r>
  <r>
    <n v="1070209"/>
    <n v="973"/>
    <x v="1"/>
    <d v="2023-08-10T00:32:00"/>
    <s v="Other"/>
    <s v="Victoria Ashworth"/>
    <n v="7741"/>
    <n v="10"/>
    <d v="2023-08-10T00:00:00"/>
    <d v="1899-12-30T00:32:00"/>
    <n v="32"/>
    <n v="0"/>
    <n v="8"/>
    <s v="USA"/>
    <s v="Not Outlier"/>
    <n v="50"/>
    <m/>
  </r>
  <r>
    <n v="1444921"/>
    <n v="973"/>
    <x v="1"/>
    <d v="2023-09-17T00:13:00"/>
    <s v="App"/>
    <s v="Henriette Pfalzheim"/>
    <n v="7329"/>
    <n v="17"/>
    <d v="2023-09-17T00:00:00"/>
    <d v="1899-12-30T00:13:00"/>
    <n v="13"/>
    <n v="0"/>
    <n v="9"/>
    <s v="USA"/>
    <s v="Not Outlier"/>
    <n v="50"/>
    <m/>
  </r>
  <r>
    <n v="489835"/>
    <n v="974"/>
    <x v="0"/>
    <d v="2023-10-09T01:26:00"/>
    <s v="Other"/>
    <s v="Laurence Lebihan"/>
    <n v="6589"/>
    <n v="9"/>
    <d v="2023-10-09T00:00:00"/>
    <d v="1899-12-30T01:26:00"/>
    <n v="26"/>
    <n v="1"/>
    <n v="10"/>
    <s v="France"/>
    <s v="Not Outlier"/>
    <n v="60"/>
    <m/>
  </r>
  <r>
    <n v="1274337"/>
    <n v="974"/>
    <x v="0"/>
    <d v="2023-11-01T02:06:00"/>
    <s v="Whatsapp"/>
    <s v="Michael Chandler"/>
    <n v="856"/>
    <n v="1"/>
    <d v="2023-11-01T00:00:00"/>
    <d v="1899-12-30T02:06:00"/>
    <n v="6"/>
    <n v="2"/>
    <n v="11"/>
    <s v="France"/>
    <s v="Not Outlier"/>
    <n v="60"/>
    <m/>
  </r>
  <r>
    <n v="21461"/>
    <n v="975"/>
    <x v="0"/>
    <d v="2023-02-20T23:40:00"/>
    <s v="Website"/>
    <s v="Tony Calaghan"/>
    <n v="5888"/>
    <n v="20"/>
    <d v="2023-02-20T00:00:00"/>
    <d v="1899-12-30T23:40:00"/>
    <n v="40"/>
    <n v="23"/>
    <n v="2"/>
    <s v="France"/>
    <s v="Not Outlier"/>
    <n v="45"/>
    <m/>
  </r>
  <r>
    <n v="754290"/>
    <n v="977"/>
    <x v="11"/>
    <d v="2023-03-05T01:51:00"/>
    <s v="App"/>
    <s v="Catherine Dewey"/>
    <n v="7063"/>
    <n v="5"/>
    <d v="2023-03-05T00:00:00"/>
    <d v="1899-12-30T01:51:00"/>
    <n v="51"/>
    <n v="1"/>
    <n v="3"/>
    <s v="India"/>
    <s v="Not Outlier"/>
    <n v="31"/>
    <m/>
  </r>
  <r>
    <n v="1058847"/>
    <n v="977"/>
    <x v="11"/>
    <d v="2023-09-09T23:10:00"/>
    <s v="Website"/>
    <s v="Jesus Fernandez"/>
    <n v="2786"/>
    <n v="9"/>
    <d v="2023-09-09T00:00:00"/>
    <d v="1899-12-30T23:10:00"/>
    <n v="10"/>
    <n v="23"/>
    <n v="9"/>
    <s v="India"/>
    <s v="Not Outlier"/>
    <n v="31"/>
    <m/>
  </r>
  <r>
    <n v="1624567"/>
    <n v="977"/>
    <x v="11"/>
    <d v="2023-07-20T01:58:00"/>
    <s v="Website"/>
    <s v="Palle Ibsen"/>
    <n v="1814"/>
    <n v="20"/>
    <d v="2023-07-20T00:00:00"/>
    <d v="1899-12-30T01:58:00"/>
    <n v="58"/>
    <n v="1"/>
    <n v="7"/>
    <s v="India"/>
    <s v="Not Outlier"/>
    <n v="31"/>
    <m/>
  </r>
  <r>
    <n v="149877"/>
    <n v="978"/>
    <x v="1"/>
    <d v="2023-01-20T23:29:00"/>
    <s v="Other"/>
    <s v="Eric Natividad"/>
    <n v="5106"/>
    <n v="20"/>
    <d v="2023-01-20T00:00:00"/>
    <d v="1899-12-30T23:29:00"/>
    <n v="29"/>
    <n v="23"/>
    <n v="1"/>
    <s v="USA"/>
    <s v="Not Outlier"/>
    <n v="80"/>
    <m/>
  </r>
  <r>
    <n v="1500165"/>
    <n v="979"/>
    <x v="7"/>
    <d v="2023-05-15T23:21:00"/>
    <s v="Whatsapp"/>
    <s v="Marie Bertrand"/>
    <n v="3867"/>
    <n v="15"/>
    <d v="2023-05-15T00:00:00"/>
    <d v="1899-12-30T23:21:00"/>
    <n v="21"/>
    <n v="23"/>
    <n v="5"/>
    <s v="Australia"/>
    <s v="Not Outlier"/>
    <n v="47"/>
    <m/>
  </r>
  <r>
    <n v="1508568"/>
    <n v="979"/>
    <x v="7"/>
    <d v="2023-12-24T00:49:00"/>
    <s v="Other"/>
    <s v="Kyung Yu"/>
    <n v="3218"/>
    <n v="24"/>
    <d v="2023-12-24T00:00:00"/>
    <d v="1899-12-30T00:49:00"/>
    <n v="49"/>
    <n v="0"/>
    <n v="12"/>
    <s v="Australia"/>
    <s v="Not Outlier"/>
    <n v="47"/>
    <m/>
  </r>
  <r>
    <n v="899991"/>
    <n v="980"/>
    <x v="1"/>
    <d v="2023-01-09T23:45:00"/>
    <s v="App"/>
    <s v="Leslie Murphy"/>
    <n v="4447"/>
    <n v="9"/>
    <d v="2023-01-09T00:00:00"/>
    <d v="1899-12-30T23:45:00"/>
    <n v="45"/>
    <n v="23"/>
    <n v="1"/>
    <s v="USA"/>
    <s v="Not Outlier"/>
    <n v="31"/>
    <m/>
  </r>
  <r>
    <n v="1485425"/>
    <n v="980"/>
    <x v="1"/>
    <d v="2023-07-18T22:55:00"/>
    <s v="App"/>
    <s v="Arnold Cruz"/>
    <n v="9648"/>
    <n v="18"/>
    <d v="2023-07-18T00:00:00"/>
    <d v="1899-12-30T22:55:00"/>
    <n v="55"/>
    <n v="22"/>
    <n v="7"/>
    <s v="USA"/>
    <s v="Not Outlier"/>
    <n v="31"/>
    <m/>
  </r>
  <r>
    <n v="918151"/>
    <n v="981"/>
    <x v="1"/>
    <d v="2023-04-27T01:16:00"/>
    <s v="App"/>
    <s v="Dominique Perrier"/>
    <n v="1322"/>
    <n v="27"/>
    <d v="2023-04-27T00:00:00"/>
    <d v="1899-12-30T01:16:00"/>
    <n v="16"/>
    <n v="1"/>
    <n v="4"/>
    <s v="USA"/>
    <s v="Not Outlier"/>
    <n v="78"/>
    <m/>
  </r>
  <r>
    <n v="931367"/>
    <n v="981"/>
    <x v="1"/>
    <d v="2023-06-12T01:53:00"/>
    <s v="Website"/>
    <s v="Giovanni Rovelli"/>
    <n v="2393"/>
    <n v="12"/>
    <d v="2023-06-12T00:00:00"/>
    <d v="1899-12-30T01:53:00"/>
    <n v="53"/>
    <n v="1"/>
    <n v="6"/>
    <s v="USA"/>
    <s v="Not Outlier"/>
    <n v="78"/>
    <m/>
  </r>
  <r>
    <n v="742778"/>
    <n v="982"/>
    <x v="1"/>
    <d v="2023-07-14T23:32:00"/>
    <s v="Whatsapp"/>
    <s v="Giovanni Rovelli"/>
    <n v="8688"/>
    <n v="14"/>
    <d v="2023-07-14T00:00:00"/>
    <d v="1899-12-30T23:32:00"/>
    <n v="32"/>
    <n v="23"/>
    <n v="7"/>
    <s v="USA"/>
    <s v="Not Outlier"/>
    <n v="35"/>
    <m/>
  </r>
  <r>
    <n v="859166"/>
    <n v="982"/>
    <x v="1"/>
    <d v="2023-06-26T01:09:00"/>
    <s v="App"/>
    <s v="Julie Young"/>
    <n v="34"/>
    <n v="26"/>
    <d v="2023-06-26T00:00:00"/>
    <d v="1899-12-30T01:09:00"/>
    <n v="9"/>
    <n v="1"/>
    <n v="6"/>
    <s v="USA"/>
    <s v="Not Outlier"/>
    <n v="35"/>
    <m/>
  </r>
  <r>
    <n v="1168908"/>
    <n v="982"/>
    <x v="1"/>
    <d v="2023-10-16T01:12:00"/>
    <s v="Whatsapp"/>
    <s v="Kyung Tseng"/>
    <n v="6598"/>
    <n v="16"/>
    <d v="2023-10-16T00:00:00"/>
    <d v="1899-12-30T01:12:00"/>
    <n v="12"/>
    <n v="1"/>
    <n v="10"/>
    <s v="USA"/>
    <s v="Not Outlier"/>
    <n v="35"/>
    <m/>
  </r>
  <r>
    <n v="1515579"/>
    <n v="982"/>
    <x v="1"/>
    <d v="2023-05-06T00:51:00"/>
    <s v="App"/>
    <s v="Diego Freyre"/>
    <n v="811"/>
    <n v="6"/>
    <d v="2023-05-06T00:00:00"/>
    <d v="1899-12-30T00:51:00"/>
    <n v="51"/>
    <n v="0"/>
    <n v="5"/>
    <s v="USA"/>
    <s v="Not Outlier"/>
    <n v="35"/>
    <m/>
  </r>
  <r>
    <n v="28318"/>
    <n v="983"/>
    <x v="1"/>
    <d v="2023-02-17T00:49:00"/>
    <s v="Website"/>
    <s v="Adrian Huxley"/>
    <n v="5284"/>
    <n v="17"/>
    <d v="2023-02-17T00:00:00"/>
    <d v="1899-12-30T00:49:00"/>
    <n v="49"/>
    <n v="0"/>
    <n v="2"/>
    <s v="USA"/>
    <s v="Not Outlier"/>
    <n v="58"/>
    <m/>
  </r>
  <r>
    <n v="659911"/>
    <n v="983"/>
    <x v="1"/>
    <d v="2023-08-06T01:17:00"/>
    <s v="Other"/>
    <s v="Diego Freyre"/>
    <n v="1431"/>
    <n v="6"/>
    <d v="2023-08-06T00:00:00"/>
    <d v="1899-12-30T01:17:00"/>
    <n v="17"/>
    <n v="1"/>
    <n v="8"/>
    <s v="USA"/>
    <s v="Not Outlier"/>
    <n v="58"/>
    <m/>
  </r>
  <r>
    <n v="1562667"/>
    <n v="984"/>
    <x v="0"/>
    <d v="2023-07-06T23:41:00"/>
    <s v="Other"/>
    <s v="Diego Freyre"/>
    <n v="424"/>
    <n v="6"/>
    <d v="2023-07-06T00:00:00"/>
    <d v="1899-12-30T23:41:00"/>
    <n v="41"/>
    <n v="23"/>
    <n v="7"/>
    <s v="France"/>
    <s v="Not Outlier"/>
    <n v="33"/>
    <m/>
  </r>
  <r>
    <n v="95657"/>
    <n v="985"/>
    <x v="1"/>
    <d v="2023-05-12T23:40:00"/>
    <s v="Other"/>
    <s v="Wendy Victorino"/>
    <n v="8990"/>
    <n v="12"/>
    <d v="2023-05-12T00:00:00"/>
    <d v="1899-12-30T23:40:00"/>
    <n v="40"/>
    <n v="23"/>
    <n v="5"/>
    <s v="USA"/>
    <s v="Not Outlier"/>
    <n v="69"/>
    <m/>
  </r>
  <r>
    <n v="690812"/>
    <n v="985"/>
    <x v="1"/>
    <d v="2023-08-29T00:07:00"/>
    <s v="App"/>
    <s v="Maurizio Moroni"/>
    <n v="3887"/>
    <n v="29"/>
    <d v="2023-08-29T00:00:00"/>
    <d v="1899-12-30T00:07:00"/>
    <n v="7"/>
    <n v="0"/>
    <n v="8"/>
    <s v="USA"/>
    <s v="Not Outlier"/>
    <n v="69"/>
    <m/>
  </r>
  <r>
    <n v="1329378"/>
    <n v="985"/>
    <x v="1"/>
    <d v="2023-02-10T23:33:00"/>
    <s v="Website"/>
    <s v="Veysel Oeztan"/>
    <n v="5704"/>
    <n v="10"/>
    <d v="2023-02-10T00:00:00"/>
    <d v="1899-12-30T23:33:00"/>
    <n v="33"/>
    <n v="23"/>
    <n v="2"/>
    <s v="USA"/>
    <s v="Not Outlier"/>
    <n v="69"/>
    <m/>
  </r>
  <r>
    <n v="1101866"/>
    <n v="986"/>
    <x v="7"/>
    <d v="2023-06-17T01:01:00"/>
    <s v="Website"/>
    <s v="Michael Frick"/>
    <n v="9741"/>
    <n v="17"/>
    <d v="2023-06-17T00:00:00"/>
    <d v="1899-12-30T01:01:00"/>
    <n v="1"/>
    <n v="1"/>
    <n v="6"/>
    <s v="Australia"/>
    <s v="Not Outlier"/>
    <n v="44"/>
    <m/>
  </r>
  <r>
    <n v="42094"/>
    <n v="987"/>
    <x v="1"/>
    <d v="2023-06-16T22:35:00"/>
    <s v="Website"/>
    <s v="Peter Ferguson"/>
    <n v="4039"/>
    <n v="16"/>
    <d v="2023-06-16T00:00:00"/>
    <d v="1899-12-30T22:35:00"/>
    <n v="35"/>
    <n v="22"/>
    <n v="6"/>
    <s v="USA"/>
    <s v="Not Outlier"/>
    <n v="23"/>
    <m/>
  </r>
  <r>
    <n v="592705"/>
    <n v="987"/>
    <x v="1"/>
    <d v="2023-04-24T01:43:00"/>
    <s v="App"/>
    <s v="Adrian Huxley"/>
    <n v="5893"/>
    <n v="24"/>
    <d v="2023-04-24T00:00:00"/>
    <d v="1899-12-30T01:43:00"/>
    <n v="43"/>
    <n v="1"/>
    <n v="4"/>
    <s v="USA"/>
    <s v="Not Outlier"/>
    <n v="23"/>
    <m/>
  </r>
  <r>
    <n v="1271599"/>
    <n v="987"/>
    <x v="1"/>
    <d v="2023-07-18T23:25:00"/>
    <s v="App"/>
    <s v="Wing C Tam"/>
    <n v="2478"/>
    <n v="18"/>
    <d v="2023-07-18T00:00:00"/>
    <d v="1899-12-30T23:25:00"/>
    <n v="25"/>
    <n v="23"/>
    <n v="7"/>
    <s v="USA"/>
    <s v="Not Outlier"/>
    <n v="23"/>
    <m/>
  </r>
  <r>
    <n v="585826"/>
    <n v="988"/>
    <x v="1"/>
    <d v="2023-12-25T01:35:00"/>
    <s v="Other"/>
    <s v="Frederique Citeaux"/>
    <n v="6591"/>
    <n v="25"/>
    <d v="2023-12-25T00:00:00"/>
    <d v="1899-12-30T01:35:00"/>
    <n v="35"/>
    <n v="1"/>
    <n v="12"/>
    <s v="USA"/>
    <s v="Not Outlier"/>
    <n v="62"/>
    <m/>
  </r>
  <r>
    <n v="123546"/>
    <n v="990"/>
    <x v="6"/>
    <d v="2023-05-16T00:44:00"/>
    <s v="App"/>
    <s v="Georg Pipps"/>
    <n v="9475"/>
    <n v="16"/>
    <d v="2023-05-16T00:00:00"/>
    <d v="1899-12-30T00:44:00"/>
    <n v="44"/>
    <n v="0"/>
    <n v="5"/>
    <s v="Germany"/>
    <s v="Not Outlier"/>
    <n v="37"/>
    <m/>
  </r>
  <r>
    <n v="633156"/>
    <n v="990"/>
    <x v="6"/>
    <d v="2023-02-09T00:04:00"/>
    <s v="App"/>
    <s v="Juri Yoshido"/>
    <n v="9361"/>
    <n v="9"/>
    <d v="2023-02-09T00:00:00"/>
    <d v="1899-12-30T00:04:00"/>
    <n v="4"/>
    <n v="0"/>
    <n v="2"/>
    <s v="Germany"/>
    <s v="Not Outlier"/>
    <n v="37"/>
    <m/>
  </r>
  <r>
    <n v="1311873"/>
    <n v="990"/>
    <x v="6"/>
    <d v="2023-03-10T01:11:00"/>
    <s v="Website"/>
    <s v="Valarie Thompson"/>
    <n v="2981"/>
    <n v="10"/>
    <d v="2023-03-10T00:00:00"/>
    <d v="1899-12-30T01:11:00"/>
    <n v="11"/>
    <n v="1"/>
    <n v="3"/>
    <s v="Germany"/>
    <s v="Not Outlier"/>
    <n v="37"/>
    <m/>
  </r>
  <r>
    <n v="94709"/>
    <n v="991"/>
    <x v="1"/>
    <d v="2023-05-15T22:36:00"/>
    <s v="Website"/>
    <s v="Wendy Victorino"/>
    <n v="1850"/>
    <n v="15"/>
    <d v="2023-05-15T00:00:00"/>
    <d v="1899-12-30T22:36:00"/>
    <n v="36"/>
    <n v="22"/>
    <n v="5"/>
    <s v="USA"/>
    <s v="Not Outlier"/>
    <n v="55"/>
    <m/>
  </r>
  <r>
    <n v="152609"/>
    <n v="991"/>
    <x v="1"/>
    <d v="2023-08-12T01:29:00"/>
    <s v="Whatsapp"/>
    <s v="Mary Saveley"/>
    <n v="7294"/>
    <n v="12"/>
    <d v="2023-08-12T00:00:00"/>
    <d v="1899-12-30T01:29:00"/>
    <n v="29"/>
    <n v="1"/>
    <n v="8"/>
    <s v="USA"/>
    <s v="Not Outlier"/>
    <n v="55"/>
    <m/>
  </r>
  <r>
    <n v="875981"/>
    <n v="991"/>
    <x v="1"/>
    <d v="2023-09-05T01:14:00"/>
    <s v="Website"/>
    <s v="Jonas Bergulfsen"/>
    <n v="6567"/>
    <n v="5"/>
    <d v="2023-09-05T00:00:00"/>
    <d v="1899-12-30T01:14:00"/>
    <n v="14"/>
    <n v="1"/>
    <n v="9"/>
    <s v="USA"/>
    <s v="Not Outlier"/>
    <n v="55"/>
    <m/>
  </r>
  <r>
    <n v="1667673"/>
    <n v="991"/>
    <x v="1"/>
    <d v="2023-09-09T23:31:00"/>
    <s v="App"/>
    <s v="Catherine Dewey"/>
    <n v="1581"/>
    <n v="9"/>
    <d v="2023-09-09T00:00:00"/>
    <d v="1899-12-30T23:31:00"/>
    <n v="31"/>
    <n v="23"/>
    <n v="9"/>
    <s v="USA"/>
    <s v="Not Outlier"/>
    <n v="55"/>
    <m/>
  </r>
  <r>
    <n v="1514182"/>
    <n v="992"/>
    <x v="1"/>
    <d v="2023-01-14T00:18:00"/>
    <s v="App"/>
    <s v="Janine Labrune"/>
    <n v="4187"/>
    <n v="14"/>
    <d v="2023-01-14T00:00:00"/>
    <d v="1899-12-30T00:18:00"/>
    <n v="18"/>
    <n v="0"/>
    <n v="1"/>
    <s v="USA"/>
    <s v="Not Outlier"/>
    <n v="51"/>
    <m/>
  </r>
  <r>
    <n v="1648180"/>
    <n v="993"/>
    <x v="8"/>
    <d v="2023-01-02T00:28:00"/>
    <s v="App"/>
    <s v="Valarie Nelson"/>
    <n v="4526"/>
    <n v="2"/>
    <d v="2023-01-02T00:00:00"/>
    <d v="1899-12-30T00:28:00"/>
    <n v="28"/>
    <n v="0"/>
    <n v="1"/>
    <s v="Finland"/>
    <s v="Not Outlier"/>
    <n v="86"/>
    <m/>
  </r>
  <r>
    <n v="560929"/>
    <n v="995"/>
    <x v="0"/>
    <d v="2023-01-21T00:03:00"/>
    <s v="Other"/>
    <s v="William Brown"/>
    <n v="2792"/>
    <n v="21"/>
    <d v="2023-01-21T00:00:00"/>
    <d v="1899-12-30T00:03:00"/>
    <n v="3"/>
    <n v="0"/>
    <n v="1"/>
    <s v="France"/>
    <s v="Not Outlier"/>
    <n v="82"/>
    <m/>
  </r>
  <r>
    <n v="979166"/>
    <n v="995"/>
    <x v="0"/>
    <d v="2023-03-12T23:36:00"/>
    <s v="App"/>
    <s v="Julie Murphy"/>
    <n v="6809"/>
    <n v="12"/>
    <d v="2023-03-12T00:00:00"/>
    <d v="1899-12-30T23:36:00"/>
    <n v="36"/>
    <n v="23"/>
    <n v="3"/>
    <s v="France"/>
    <s v="Not Outlier"/>
    <n v="82"/>
    <m/>
  </r>
  <r>
    <n v="431955"/>
    <n v="997"/>
    <x v="11"/>
    <d v="2023-03-12T01:01:00"/>
    <s v="Whatsapp"/>
    <s v="Maurizio Moroni"/>
    <n v="9387"/>
    <n v="12"/>
    <d v="2023-03-12T00:00:00"/>
    <d v="1899-12-30T01:01:00"/>
    <n v="1"/>
    <n v="1"/>
    <n v="3"/>
    <s v="India"/>
    <s v="Not Outlier"/>
    <n v="58"/>
    <m/>
  </r>
  <r>
    <n v="1159317"/>
    <n v="997"/>
    <x v="11"/>
    <d v="2023-12-06T00:48:00"/>
    <s v="Other"/>
    <s v="Valarie Nelson"/>
    <n v="9148"/>
    <n v="6"/>
    <d v="2023-12-06T00:00:00"/>
    <d v="1899-12-30T00:48:00"/>
    <n v="48"/>
    <n v="0"/>
    <n v="12"/>
    <s v="India"/>
    <s v="Not Outlier"/>
    <n v="58"/>
    <m/>
  </r>
  <r>
    <n v="1317983"/>
    <n v="997"/>
    <x v="11"/>
    <d v="2023-12-12T01:27:00"/>
    <s v="Website"/>
    <s v="Pirkko Koskitalo"/>
    <n v="7185"/>
    <n v="12"/>
    <d v="2023-12-12T00:00:00"/>
    <d v="1899-12-30T01:27:00"/>
    <n v="27"/>
    <n v="1"/>
    <n v="12"/>
    <s v="India"/>
    <s v="Not Outlier"/>
    <n v="58"/>
    <m/>
  </r>
  <r>
    <n v="535213"/>
    <n v="998"/>
    <x v="4"/>
    <d v="2023-08-20T01:06:00"/>
    <s v="Website"/>
    <s v="Christina Berglund"/>
    <n v="1196"/>
    <n v="20"/>
    <d v="2023-08-20T00:00:00"/>
    <d v="1899-12-30T01:06:00"/>
    <n v="6"/>
    <n v="1"/>
    <n v="8"/>
    <s v="Norway"/>
    <s v="Not Outlier"/>
    <n v="89"/>
    <m/>
  </r>
  <r>
    <n v="622835"/>
    <n v="998"/>
    <x v="4"/>
    <d v="2023-11-28T01:47:00"/>
    <s v="Whatsapp"/>
    <s v="Wing C Tam"/>
    <n v="678"/>
    <n v="28"/>
    <d v="2023-11-28T00:00:00"/>
    <d v="1899-12-30T01:47:00"/>
    <n v="47"/>
    <n v="1"/>
    <n v="11"/>
    <s v="Norway"/>
    <s v="Not Outlier"/>
    <n v="89"/>
    <m/>
  </r>
  <r>
    <n v="1662668"/>
    <n v="1000"/>
    <x v="11"/>
    <d v="2023-10-06T00:15:00"/>
    <s v="Website"/>
    <s v="Elizabeth Devon"/>
    <n v="4805"/>
    <n v="6"/>
    <d v="2023-10-06T00:00:00"/>
    <d v="1899-12-30T00:15:00"/>
    <n v="15"/>
    <n v="0"/>
    <n v="10"/>
    <s v="India"/>
    <s v="Not Outlier"/>
    <n v="69"/>
    <m/>
  </r>
  <r>
    <n v="712741"/>
    <n v="1001"/>
    <x v="1"/>
    <d v="2023-12-20T00:20:00"/>
    <s v="Other"/>
    <s v="Catherine Dewey"/>
    <n v="1475"/>
    <n v="20"/>
    <d v="2023-12-20T00:00:00"/>
    <d v="1899-12-30T00:20:00"/>
    <n v="20"/>
    <n v="0"/>
    <n v="12"/>
    <s v="USA"/>
    <s v="Not Outlier"/>
    <n v="41"/>
    <m/>
  </r>
  <r>
    <n v="619949"/>
    <n v="1002"/>
    <x v="11"/>
    <d v="2023-03-16T01:14:00"/>
    <s v="App"/>
    <s v="Julie Brown"/>
    <n v="1392"/>
    <n v="16"/>
    <d v="2023-03-16T00:00:00"/>
    <d v="1899-12-30T01:14:00"/>
    <n v="14"/>
    <n v="1"/>
    <n v="3"/>
    <s v="India"/>
    <s v="Not Outlier"/>
    <n v="86"/>
    <m/>
  </r>
  <r>
    <n v="1480394"/>
    <n v="1003"/>
    <x v="1"/>
    <d v="2023-06-04T00:36:00"/>
    <s v="Website"/>
    <s v="Kyung Yu"/>
    <n v="2616"/>
    <n v="4"/>
    <d v="2023-06-04T00:00:00"/>
    <d v="1899-12-30T00:36:00"/>
    <n v="36"/>
    <n v="0"/>
    <n v="6"/>
    <s v="USA"/>
    <s v="Not Outlier"/>
    <n v="64"/>
    <m/>
  </r>
  <r>
    <n v="57478"/>
    <n v="1004"/>
    <x v="1"/>
    <d v="2023-02-06T00:03:00"/>
    <s v="Other"/>
    <s v="Martine Rance"/>
    <n v="7689"/>
    <n v="6"/>
    <d v="2023-02-06T00:00:00"/>
    <d v="1899-12-30T00:03:00"/>
    <n v="3"/>
    <n v="0"/>
    <n v="2"/>
    <s v="USA"/>
    <s v="Not Outlier"/>
    <n v="55"/>
    <m/>
  </r>
  <r>
    <n v="1376269"/>
    <n v="1006"/>
    <x v="7"/>
    <d v="2023-09-11T00:31:00"/>
    <s v="Website"/>
    <s v="Maria Hernandez"/>
    <n v="1068"/>
    <n v="11"/>
    <d v="2023-09-11T00:00:00"/>
    <d v="1899-12-30T00:31:00"/>
    <n v="31"/>
    <n v="0"/>
    <n v="9"/>
    <s v="Australia"/>
    <s v="Not Outlier"/>
    <n v="18"/>
    <m/>
  </r>
  <r>
    <n v="89811"/>
    <n v="1007"/>
    <x v="1"/>
    <d v="2023-07-30T23:40:00"/>
    <s v="Website"/>
    <s v="Roland Mendel"/>
    <n v="3761"/>
    <n v="30"/>
    <d v="2023-07-30T00:00:00"/>
    <d v="1899-12-30T23:40:00"/>
    <n v="40"/>
    <n v="23"/>
    <n v="7"/>
    <s v="USA"/>
    <s v="Not Outlier"/>
    <n v="62"/>
    <m/>
  </r>
  <r>
    <n v="510541"/>
    <n v="1007"/>
    <x v="1"/>
    <d v="2023-03-03T00:11:00"/>
    <s v="Whatsapp"/>
    <s v="Sue Taylor"/>
    <n v="8601"/>
    <n v="3"/>
    <d v="2023-03-03T00:00:00"/>
    <d v="1899-12-30T00:11:00"/>
    <n v="11"/>
    <n v="0"/>
    <n v="3"/>
    <s v="USA"/>
    <s v="Not Outlier"/>
    <n v="62"/>
    <m/>
  </r>
  <r>
    <n v="812864"/>
    <n v="1007"/>
    <x v="1"/>
    <d v="2023-08-11T00:11:00"/>
    <s v="Website"/>
    <s v="Annette Roulet"/>
    <n v="9730"/>
    <n v="11"/>
    <d v="2023-08-11T00:00:00"/>
    <d v="1899-12-30T00:11:00"/>
    <n v="11"/>
    <n v="0"/>
    <n v="8"/>
    <s v="USA"/>
    <s v="Not Outlier"/>
    <n v="62"/>
    <m/>
  </r>
  <r>
    <n v="867382"/>
    <n v="1007"/>
    <x v="1"/>
    <d v="2023-01-28T00:35:00"/>
    <s v="Website"/>
    <s v="Catherine Dewey"/>
    <n v="2855"/>
    <n v="28"/>
    <d v="2023-01-28T00:00:00"/>
    <d v="1899-12-30T00:35:00"/>
    <n v="35"/>
    <n v="0"/>
    <n v="1"/>
    <s v="USA"/>
    <s v="Not Outlier"/>
    <n v="62"/>
    <m/>
  </r>
  <r>
    <n v="533763"/>
    <n v="1008"/>
    <x v="3"/>
    <d v="2023-06-26T00:29:00"/>
    <s v="App"/>
    <s v="Valarie Nelson"/>
    <n v="4873"/>
    <n v="26"/>
    <d v="2023-06-26T00:00:00"/>
    <d v="1899-12-30T00:29:00"/>
    <n v="29"/>
    <n v="0"/>
    <n v="6"/>
    <s v="Singapore"/>
    <s v="Not Outlier"/>
    <n v="27"/>
    <m/>
  </r>
  <r>
    <n v="537900"/>
    <n v="1009"/>
    <x v="1"/>
    <d v="2023-01-10T00:17:00"/>
    <s v="Whatsapp"/>
    <s v="Anna O'Hara"/>
    <n v="3462"/>
    <n v="10"/>
    <d v="2023-01-10T00:00:00"/>
    <d v="1899-12-30T00:17:00"/>
    <n v="17"/>
    <n v="0"/>
    <n v="1"/>
    <s v="USA"/>
    <s v="Not Outlier"/>
    <n v="44"/>
    <m/>
  </r>
  <r>
    <n v="1585425"/>
    <n v="1009"/>
    <x v="1"/>
    <d v="2023-03-22T23:33:00"/>
    <s v="Other"/>
    <s v="Jonas Bergulfsen"/>
    <n v="3322"/>
    <n v="22"/>
    <d v="2023-03-22T00:00:00"/>
    <d v="1899-12-30T23:33:00"/>
    <n v="33"/>
    <n v="23"/>
    <n v="3"/>
    <s v="USA"/>
    <s v="Not Outlier"/>
    <n v="44"/>
    <m/>
  </r>
  <r>
    <n v="573466"/>
    <n v="1010"/>
    <x v="5"/>
    <d v="2023-08-15T00:24:00"/>
    <s v="Website"/>
    <s v="Valarie Nelson"/>
    <n v="8552"/>
    <n v="15"/>
    <d v="2023-08-15T00:00:00"/>
    <d v="1899-12-30T00:24:00"/>
    <n v="24"/>
    <n v="0"/>
    <n v="8"/>
    <s v="Spain"/>
    <s v="Not Outlier"/>
    <n v="28"/>
    <m/>
  </r>
  <r>
    <n v="848868"/>
    <n v="1010"/>
    <x v="5"/>
    <d v="2023-07-25T23:44:00"/>
    <s v="App"/>
    <s v="Thomas Hardy"/>
    <n v="7710"/>
    <n v="25"/>
    <d v="2023-07-25T00:00:00"/>
    <d v="1899-12-30T23:44:00"/>
    <n v="44"/>
    <n v="23"/>
    <n v="7"/>
    <s v="Spain"/>
    <s v="Not Outlier"/>
    <n v="28"/>
    <m/>
  </r>
  <r>
    <n v="106294"/>
    <n v="1011"/>
    <x v="0"/>
    <d v="2023-04-04T22:59:00"/>
    <s v="Whatsapp"/>
    <s v="Laurence Lebihan"/>
    <n v="4430"/>
    <n v="4"/>
    <d v="2023-04-04T00:00:00"/>
    <d v="1899-12-30T22:59:00"/>
    <n v="59"/>
    <n v="22"/>
    <n v="4"/>
    <s v="France"/>
    <s v="Not Outlier"/>
    <n v="20"/>
    <m/>
  </r>
  <r>
    <n v="1336024"/>
    <n v="1011"/>
    <x v="0"/>
    <d v="2023-08-24T00:18:00"/>
    <s v="Other"/>
    <s v="Jan Klaeboe"/>
    <n v="8888"/>
    <n v="24"/>
    <d v="2023-08-24T00:00:00"/>
    <d v="1899-12-30T00:18:00"/>
    <n v="18"/>
    <n v="0"/>
    <n v="8"/>
    <s v="France"/>
    <s v="Not Outlier"/>
    <n v="20"/>
    <m/>
  </r>
  <r>
    <n v="70005"/>
    <n v="1014"/>
    <x v="11"/>
    <d v="2023-06-09T00:05:00"/>
    <s v="App"/>
    <s v="Diego Freyre"/>
    <n v="3582"/>
    <n v="9"/>
    <d v="2023-06-09T00:00:00"/>
    <d v="1899-12-30T00:05:00"/>
    <n v="5"/>
    <n v="0"/>
    <n v="6"/>
    <s v="India"/>
    <s v="Not Outlier"/>
    <n v="69"/>
    <m/>
  </r>
  <r>
    <n v="354439"/>
    <n v="1014"/>
    <x v="11"/>
    <d v="2023-01-04T00:29:00"/>
    <s v="Other"/>
    <s v="Sue King"/>
    <n v="2885"/>
    <n v="4"/>
    <d v="2023-01-04T00:00:00"/>
    <d v="1899-12-30T00:29:00"/>
    <n v="29"/>
    <n v="0"/>
    <n v="1"/>
    <s v="India"/>
    <s v="Not Outlier"/>
    <n v="69"/>
    <m/>
  </r>
  <r>
    <n v="152762"/>
    <n v="1015"/>
    <x v="10"/>
    <d v="2023-06-20T22:41:00"/>
    <s v="Website"/>
    <s v="Daniel Tonini"/>
    <n v="9099"/>
    <n v="20"/>
    <d v="2023-06-20T00:00:00"/>
    <d v="1899-12-30T22:41:00"/>
    <n v="41"/>
    <n v="22"/>
    <n v="6"/>
    <s v="Italy"/>
    <s v="Not Outlier"/>
    <n v="50"/>
    <m/>
  </r>
  <r>
    <n v="1284756"/>
    <n v="1015"/>
    <x v="10"/>
    <d v="2023-11-07T00:06:00"/>
    <s v="App"/>
    <s v="Paul Henriot"/>
    <n v="8923"/>
    <n v="7"/>
    <d v="2023-11-07T00:00:00"/>
    <d v="1899-12-30T00:06:00"/>
    <n v="6"/>
    <n v="0"/>
    <n v="11"/>
    <s v="Italy"/>
    <s v="Not Outlier"/>
    <n v="50"/>
    <m/>
  </r>
  <r>
    <n v="10508"/>
    <n v="1016"/>
    <x v="11"/>
    <d v="2023-08-24T23:13:00"/>
    <s v="Whatsapp"/>
    <s v="Marta Hernandez"/>
    <n v="4247"/>
    <n v="24"/>
    <d v="2023-08-24T00:00:00"/>
    <d v="1899-12-30T23:13:00"/>
    <n v="13"/>
    <n v="23"/>
    <n v="8"/>
    <s v="India"/>
    <s v="Not Outlier"/>
    <n v="23"/>
    <m/>
  </r>
  <r>
    <n v="23598"/>
    <n v="1017"/>
    <x v="11"/>
    <d v="2023-10-10T00:52:00"/>
    <s v="App"/>
    <s v="Mary Saveley"/>
    <n v="3015"/>
    <n v="10"/>
    <d v="2023-10-10T00:00:00"/>
    <d v="1899-12-30T00:52:00"/>
    <n v="52"/>
    <n v="0"/>
    <n v="10"/>
    <s v="India"/>
    <s v="Not Outlier"/>
    <n v="38"/>
    <m/>
  </r>
  <r>
    <n v="1366911"/>
    <n v="1017"/>
    <x v="11"/>
    <d v="2023-08-30T23:40:00"/>
    <s v="Other"/>
    <s v="Jeff Young"/>
    <n v="1302"/>
    <n v="30"/>
    <d v="2023-08-30T00:00:00"/>
    <d v="1899-12-30T23:40:00"/>
    <n v="40"/>
    <n v="23"/>
    <n v="8"/>
    <s v="India"/>
    <s v="Not Outlier"/>
    <n v="38"/>
    <m/>
  </r>
  <r>
    <n v="1064762"/>
    <n v="1018"/>
    <x v="0"/>
    <d v="2023-10-25T00:53:00"/>
    <s v="Whatsapp"/>
    <s v="Christina Berglund"/>
    <n v="1726"/>
    <n v="25"/>
    <d v="2023-10-25T00:00:00"/>
    <d v="1899-12-30T00:53:00"/>
    <n v="53"/>
    <n v="0"/>
    <n v="10"/>
    <s v="France"/>
    <s v="Not Outlier"/>
    <n v="52"/>
    <m/>
  </r>
  <r>
    <n v="1141931"/>
    <n v="1018"/>
    <x v="0"/>
    <d v="2023-07-02T22:49:00"/>
    <s v="Website"/>
    <s v="Marie Bertrand"/>
    <n v="9219"/>
    <n v="2"/>
    <d v="2023-07-02T00:00:00"/>
    <d v="1899-12-30T22:49:00"/>
    <n v="49"/>
    <n v="22"/>
    <n v="7"/>
    <s v="France"/>
    <s v="Not Outlier"/>
    <n v="52"/>
    <m/>
  </r>
  <r>
    <n v="532196"/>
    <n v="1019"/>
    <x v="10"/>
    <d v="2023-10-08T00:48:00"/>
    <s v="Other"/>
    <s v="Wendy Victorino"/>
    <n v="3019"/>
    <n v="8"/>
    <d v="2023-10-08T00:00:00"/>
    <d v="1899-12-30T00:48:00"/>
    <n v="48"/>
    <n v="0"/>
    <n v="10"/>
    <s v="Italy"/>
    <s v="Not Outlier"/>
    <n v="64"/>
    <m/>
  </r>
  <r>
    <n v="746275"/>
    <n v="1020"/>
    <x v="7"/>
    <d v="2023-05-13T01:19:00"/>
    <s v="App"/>
    <s v="Diego Freyre"/>
    <n v="3551"/>
    <n v="13"/>
    <d v="2023-05-13T00:00:00"/>
    <d v="1899-12-30T01:19:00"/>
    <n v="19"/>
    <n v="1"/>
    <n v="5"/>
    <s v="Australia"/>
    <s v="Not Outlier"/>
    <n v="86"/>
    <m/>
  </r>
  <r>
    <n v="178761"/>
    <n v="1021"/>
    <x v="3"/>
    <d v="2023-02-25T22:36:00"/>
    <s v="Website"/>
    <s v="Juri Hirano"/>
    <n v="2487"/>
    <n v="25"/>
    <d v="2023-02-25T00:00:00"/>
    <d v="1899-12-30T22:36:00"/>
    <n v="36"/>
    <n v="22"/>
    <n v="2"/>
    <s v="Singapore"/>
    <s v="Not Outlier"/>
    <n v="49"/>
    <m/>
  </r>
  <r>
    <n v="1665582"/>
    <n v="1022"/>
    <x v="11"/>
    <d v="2023-06-24T00:16:00"/>
    <s v="Other"/>
    <s v="Jesus Fernandez"/>
    <n v="7517"/>
    <n v="24"/>
    <d v="2023-06-24T00:00:00"/>
    <d v="1899-12-30T00:16:00"/>
    <n v="16"/>
    <n v="0"/>
    <n v="6"/>
    <s v="India"/>
    <s v="Not Outlier"/>
    <n v="60"/>
    <m/>
  </r>
  <r>
    <n v="883461"/>
    <n v="1023"/>
    <x v="6"/>
    <d v="2023-11-05T23:05:00"/>
    <s v="Whatsapp"/>
    <s v="Wendy Victorino"/>
    <n v="7192"/>
    <n v="5"/>
    <d v="2023-11-05T00:00:00"/>
    <d v="1899-12-30T23:05:00"/>
    <n v="5"/>
    <n v="23"/>
    <n v="11"/>
    <s v="Germany"/>
    <s v="Not Outlier"/>
    <n v="52"/>
    <m/>
  </r>
  <r>
    <n v="1661217"/>
    <n v="1025"/>
    <x v="7"/>
    <d v="2023-09-03T23:21:00"/>
    <s v="Website"/>
    <s v="Valarie Nelson"/>
    <n v="9380"/>
    <n v="3"/>
    <d v="2023-09-03T00:00:00"/>
    <d v="1899-12-30T23:21:00"/>
    <n v="21"/>
    <n v="23"/>
    <n v="9"/>
    <s v="Australia"/>
    <s v="Not Outlier"/>
    <n v="48"/>
    <m/>
  </r>
  <r>
    <n v="1057228"/>
    <n v="1029"/>
    <x v="5"/>
    <d v="2023-09-30T23:50:00"/>
    <s v="Website"/>
    <s v="Diego Freyre"/>
    <n v="9442"/>
    <n v="30"/>
    <d v="2023-09-30T00:00:00"/>
    <d v="1899-12-30T23:50:00"/>
    <n v="50"/>
    <n v="23"/>
    <n v="9"/>
    <s v="Spain"/>
    <s v="Not Outlier"/>
    <n v="45"/>
    <m/>
  </r>
  <r>
    <n v="416161"/>
    <n v="1030"/>
    <x v="11"/>
    <d v="2023-02-16T01:13:00"/>
    <s v="Website"/>
    <s v="Wendy Victorino"/>
    <n v="5555"/>
    <n v="16"/>
    <d v="2023-02-16T00:00:00"/>
    <d v="1899-12-30T01:13:00"/>
    <n v="13"/>
    <n v="1"/>
    <n v="2"/>
    <s v="India"/>
    <s v="Not Outlier"/>
    <n v="68"/>
    <m/>
  </r>
  <r>
    <n v="451694"/>
    <n v="1031"/>
    <x v="7"/>
    <d v="2023-05-27T23:34:00"/>
    <s v="Whatsapp"/>
    <s v="Michael Holz"/>
    <n v="3713"/>
    <n v="27"/>
    <d v="2023-05-27T00:00:00"/>
    <d v="1899-12-30T23:34:00"/>
    <n v="34"/>
    <n v="23"/>
    <n v="5"/>
    <s v="Australia"/>
    <s v="Not Outlier"/>
    <n v="40"/>
    <m/>
  </r>
  <r>
    <n v="1154586"/>
    <n v="1031"/>
    <x v="7"/>
    <d v="2023-10-08T00:03:00"/>
    <s v="Whatsapp"/>
    <s v="Wendy Victorino"/>
    <n v="5173"/>
    <n v="8"/>
    <d v="2023-10-08T00:00:00"/>
    <d v="1899-12-30T00:03:00"/>
    <n v="3"/>
    <n v="0"/>
    <n v="10"/>
    <s v="Australia"/>
    <s v="Not Outlier"/>
    <n v="40"/>
    <m/>
  </r>
  <r>
    <n v="1561328"/>
    <n v="1031"/>
    <x v="7"/>
    <d v="2023-10-30T23:49:00"/>
    <s v="Whatsapp"/>
    <s v="Elizabeth Lincoln"/>
    <n v="2619"/>
    <n v="30"/>
    <d v="2023-10-30T00:00:00"/>
    <d v="1899-12-30T23:49:00"/>
    <n v="49"/>
    <n v="23"/>
    <n v="10"/>
    <s v="Australia"/>
    <s v="Not Outlier"/>
    <n v="40"/>
    <m/>
  </r>
  <r>
    <n v="1635802"/>
    <n v="1031"/>
    <x v="7"/>
    <d v="2023-12-27T23:52:00"/>
    <s v="Website"/>
    <s v="Mary Saveley"/>
    <n v="67"/>
    <n v="27"/>
    <d v="2023-12-27T00:00:00"/>
    <d v="1899-12-30T23:52:00"/>
    <n v="52"/>
    <n v="23"/>
    <n v="12"/>
    <s v="Australia"/>
    <s v="Not Outlier"/>
    <n v="40"/>
    <m/>
  </r>
  <r>
    <n v="313756"/>
    <n v="1032"/>
    <x v="0"/>
    <d v="2023-12-28T01:31:00"/>
    <s v="App"/>
    <s v="Peter Ferguson"/>
    <n v="1340"/>
    <n v="28"/>
    <d v="2023-12-28T00:00:00"/>
    <d v="1899-12-30T01:31:00"/>
    <n v="31"/>
    <n v="1"/>
    <n v="12"/>
    <s v="France"/>
    <s v="Not Outlier"/>
    <n v="21"/>
    <m/>
  </r>
  <r>
    <n v="1532546"/>
    <n v="1032"/>
    <x v="0"/>
    <d v="2023-11-15T00:35:00"/>
    <s v="App"/>
    <s v="Jonas Bergulfsen"/>
    <n v="5274"/>
    <n v="15"/>
    <d v="2023-11-15T00:00:00"/>
    <d v="1899-12-30T00:35:00"/>
    <n v="35"/>
    <n v="0"/>
    <n v="11"/>
    <s v="France"/>
    <s v="Not Outlier"/>
    <n v="21"/>
    <m/>
  </r>
  <r>
    <n v="1359304"/>
    <n v="1033"/>
    <x v="11"/>
    <d v="2023-07-16T23:16:00"/>
    <s v="App"/>
    <s v="Pirkko Koskitalo"/>
    <n v="941"/>
    <n v="16"/>
    <d v="2023-07-16T00:00:00"/>
    <d v="1899-12-30T23:16:00"/>
    <n v="16"/>
    <n v="23"/>
    <n v="7"/>
    <s v="India"/>
    <s v="Not Outlier"/>
    <n v="56"/>
    <m/>
  </r>
  <r>
    <n v="515694"/>
    <n v="1034"/>
    <x v="10"/>
    <d v="2023-12-02T01:30:00"/>
    <s v="Other"/>
    <s v="Wendy Victorino"/>
    <n v="462"/>
    <n v="2"/>
    <d v="2023-12-02T00:00:00"/>
    <d v="1899-12-30T01:30:00"/>
    <n v="30"/>
    <n v="1"/>
    <n v="12"/>
    <s v="Italy"/>
    <s v="Not Outlier"/>
    <n v="31"/>
    <m/>
  </r>
  <r>
    <n v="1650779"/>
    <n v="1034"/>
    <x v="10"/>
    <d v="2023-04-12T00:48:00"/>
    <s v="Other"/>
    <s v="Diego Freyre"/>
    <n v="8843"/>
    <n v="12"/>
    <d v="2023-04-12T00:00:00"/>
    <d v="1899-12-30T00:48:00"/>
    <n v="48"/>
    <n v="0"/>
    <n v="4"/>
    <s v="Italy"/>
    <s v="Not Outlier"/>
    <n v="31"/>
    <m/>
  </r>
  <r>
    <n v="1269964"/>
    <n v="1035"/>
    <x v="11"/>
    <d v="2023-02-12T00:40:00"/>
    <s v="Whatsapp"/>
    <s v="Giovanni Rovelli"/>
    <n v="9940"/>
    <n v="12"/>
    <d v="2023-02-12T00:00:00"/>
    <d v="1899-12-30T00:40:00"/>
    <n v="40"/>
    <n v="0"/>
    <n v="2"/>
    <s v="India"/>
    <s v="Not Outlier"/>
    <n v="56"/>
    <m/>
  </r>
  <r>
    <n v="519130"/>
    <n v="1036"/>
    <x v="11"/>
    <d v="2023-09-28T00:35:00"/>
    <s v="Website"/>
    <s v="Victoria Ashworth"/>
    <n v="6750"/>
    <n v="28"/>
    <d v="2023-09-28T00:00:00"/>
    <d v="1899-12-30T00:35:00"/>
    <n v="35"/>
    <n v="0"/>
    <n v="9"/>
    <s v="India"/>
    <s v="Not Outlier"/>
    <n v="29"/>
    <m/>
  </r>
  <r>
    <n v="1236573"/>
    <n v="1036"/>
    <x v="11"/>
    <d v="2023-08-28T23:54:00"/>
    <s v="Website"/>
    <s v="Valarie Nelson"/>
    <n v="1114"/>
    <n v="28"/>
    <d v="2023-08-28T00:00:00"/>
    <d v="1899-12-30T23:54:00"/>
    <n v="54"/>
    <n v="23"/>
    <n v="8"/>
    <s v="India"/>
    <s v="Not Outlier"/>
    <n v="29"/>
    <m/>
  </r>
  <r>
    <n v="1438726"/>
    <n v="1037"/>
    <x v="11"/>
    <d v="2023-09-25T00:02:00"/>
    <s v="Whatsapp"/>
    <s v="Diego Freyre"/>
    <n v="2991"/>
    <n v="25"/>
    <d v="2023-09-25T00:00:00"/>
    <d v="1899-12-30T00:02:00"/>
    <n v="2"/>
    <n v="0"/>
    <n v="9"/>
    <s v="India"/>
    <s v="Not Outlier"/>
    <n v="21"/>
    <m/>
  </r>
  <r>
    <n v="327268"/>
    <n v="1038"/>
    <x v="0"/>
    <d v="2023-11-06T01:14:00"/>
    <s v="Website"/>
    <s v="Elizabeth Devon"/>
    <n v="6977"/>
    <n v="6"/>
    <d v="2023-11-06T00:00:00"/>
    <d v="1899-12-30T01:14:00"/>
    <n v="14"/>
    <n v="1"/>
    <n v="11"/>
    <s v="France"/>
    <s v="Not Outlier"/>
    <n v="32"/>
    <m/>
  </r>
  <r>
    <n v="654071"/>
    <n v="1039"/>
    <x v="5"/>
    <d v="2023-11-28T00:26:00"/>
    <s v="App"/>
    <s v="Allen Nelson"/>
    <n v="5670"/>
    <n v="28"/>
    <d v="2023-11-28T00:00:00"/>
    <d v="1899-12-30T00:26:00"/>
    <n v="26"/>
    <n v="0"/>
    <n v="11"/>
    <s v="Spain"/>
    <s v="Not Outlier"/>
    <n v="66"/>
    <m/>
  </r>
  <r>
    <n v="493810"/>
    <n v="1040"/>
    <x v="11"/>
    <d v="2023-07-15T23:00:00"/>
    <s v="App"/>
    <s v="Kalle Suominen"/>
    <n v="1550"/>
    <n v="15"/>
    <d v="2023-07-15T00:00:00"/>
    <d v="1899-12-30T23:00:00"/>
    <n v="0"/>
    <n v="23"/>
    <n v="7"/>
    <s v="India"/>
    <s v="Not Outlier"/>
    <n v="63"/>
    <m/>
  </r>
  <r>
    <n v="575162"/>
    <n v="1040"/>
    <x v="11"/>
    <d v="2023-11-21T23:15:00"/>
    <s v="Website"/>
    <s v="Diego Freyre"/>
    <n v="1854"/>
    <n v="21"/>
    <d v="2023-11-21T00:00:00"/>
    <d v="1899-12-30T23:15:00"/>
    <n v="15"/>
    <n v="23"/>
    <n v="11"/>
    <s v="India"/>
    <s v="Not Outlier"/>
    <n v="63"/>
    <m/>
  </r>
  <r>
    <n v="419211"/>
    <n v="1044"/>
    <x v="11"/>
    <d v="2023-03-24T23:50:00"/>
    <s v="Other"/>
    <s v="Rosa Hernandez"/>
    <n v="4918"/>
    <n v="24"/>
    <d v="2023-03-24T00:00:00"/>
    <d v="1899-12-30T23:50:00"/>
    <n v="50"/>
    <n v="23"/>
    <n v="3"/>
    <s v="India"/>
    <s v="Not Outlier"/>
    <n v="26"/>
    <m/>
  </r>
  <r>
    <n v="615484"/>
    <n v="1044"/>
    <x v="11"/>
    <d v="2023-04-27T23:54:00"/>
    <s v="App"/>
    <s v="Valarie Nelson"/>
    <n v="8774"/>
    <n v="27"/>
    <d v="2023-04-27T00:00:00"/>
    <d v="1899-12-30T23:54:00"/>
    <n v="54"/>
    <n v="23"/>
    <n v="4"/>
    <s v="India"/>
    <s v="Not Outlier"/>
    <n v="26"/>
    <m/>
  </r>
  <r>
    <n v="975249"/>
    <n v="1044"/>
    <x v="11"/>
    <d v="2023-12-22T01:21:00"/>
    <s v="Other"/>
    <s v="Peter Ferguson"/>
    <n v="3988"/>
    <n v="22"/>
    <d v="2023-12-22T00:00:00"/>
    <d v="1899-12-30T01:21:00"/>
    <n v="21"/>
    <n v="1"/>
    <n v="12"/>
    <s v="India"/>
    <s v="Not Outlier"/>
    <n v="26"/>
    <m/>
  </r>
  <r>
    <n v="573331"/>
    <n v="1045"/>
    <x v="5"/>
    <d v="2023-10-02T01:19:00"/>
    <s v="Website"/>
    <s v="Veysel Oeztan"/>
    <n v="8506"/>
    <n v="2"/>
    <d v="2023-10-02T00:00:00"/>
    <d v="1899-12-30T01:19:00"/>
    <n v="19"/>
    <n v="1"/>
    <n v="10"/>
    <s v="Spain"/>
    <s v="Not Outlier"/>
    <n v="19"/>
    <m/>
  </r>
  <r>
    <n v="1321272"/>
    <n v="1045"/>
    <x v="5"/>
    <d v="2023-07-27T00:09:00"/>
    <s v="App"/>
    <s v="Laurence Lebihan"/>
    <n v="4967"/>
    <n v="27"/>
    <d v="2023-07-27T00:00:00"/>
    <d v="1899-12-30T00:09:00"/>
    <n v="9"/>
    <n v="0"/>
    <n v="7"/>
    <s v="Spain"/>
    <s v="Not Outlier"/>
    <n v="19"/>
    <m/>
  </r>
  <r>
    <n v="448027"/>
    <n v="1046"/>
    <x v="11"/>
    <d v="2023-07-09T00:58:00"/>
    <s v="Website"/>
    <s v="Valarie Thompson"/>
    <n v="532"/>
    <n v="9"/>
    <d v="2023-07-09T00:00:00"/>
    <d v="1899-12-30T00:58:00"/>
    <n v="58"/>
    <n v="0"/>
    <n v="7"/>
    <s v="India"/>
    <s v="Not Outlier"/>
    <n v="52"/>
    <m/>
  </r>
  <r>
    <n v="103812"/>
    <n v="1047"/>
    <x v="10"/>
    <d v="2023-12-13T00:30:00"/>
    <s v="Website"/>
    <s v="Jean Fresnisre"/>
    <n v="3954"/>
    <n v="13"/>
    <d v="2023-12-13T00:00:00"/>
    <d v="1899-12-30T00:30:00"/>
    <n v="30"/>
    <n v="0"/>
    <n v="12"/>
    <s v="Italy"/>
    <s v="Not Outlier"/>
    <n v="20"/>
    <m/>
  </r>
  <r>
    <n v="1203312"/>
    <n v="1047"/>
    <x v="10"/>
    <d v="2023-01-12T23:54:00"/>
    <s v="Website"/>
    <s v="Diego Freyre"/>
    <n v="5488"/>
    <n v="12"/>
    <d v="2023-01-12T00:00:00"/>
    <d v="1899-12-30T23:54:00"/>
    <n v="54"/>
    <n v="23"/>
    <n v="1"/>
    <s v="Italy"/>
    <s v="Not Outlier"/>
    <n v="20"/>
    <m/>
  </r>
  <r>
    <n v="366394"/>
    <n v="1048"/>
    <x v="11"/>
    <d v="2023-09-01T00:45:00"/>
    <s v="Other"/>
    <s v="Diego Freyre"/>
    <n v="3380"/>
    <n v="1"/>
    <d v="2023-09-01T00:00:00"/>
    <d v="1899-12-30T00:45:00"/>
    <n v="45"/>
    <n v="0"/>
    <n v="9"/>
    <s v="India"/>
    <s v="Not Outlier"/>
    <n v="26"/>
    <m/>
  </r>
  <r>
    <n v="1582168"/>
    <n v="1048"/>
    <x v="11"/>
    <d v="2023-11-24T00:52:00"/>
    <s v="Website"/>
    <s v="Martine Rance"/>
    <n v="9234"/>
    <n v="24"/>
    <d v="2023-11-24T00:00:00"/>
    <d v="1899-12-30T00:52:00"/>
    <n v="52"/>
    <n v="0"/>
    <n v="11"/>
    <s v="India"/>
    <s v="Not Outlier"/>
    <n v="26"/>
    <m/>
  </r>
  <r>
    <n v="1497326"/>
    <n v="1050"/>
    <x v="0"/>
    <d v="2023-11-29T01:29:00"/>
    <s v="Website"/>
    <s v="Valarie Nelson"/>
    <n v="1670"/>
    <n v="29"/>
    <d v="2023-11-29T00:00:00"/>
    <d v="1899-12-30T01:29:00"/>
    <n v="29"/>
    <n v="1"/>
    <n v="11"/>
    <s v="France"/>
    <s v="Not Outlier"/>
    <n v="31"/>
    <m/>
  </r>
  <r>
    <n v="1219438"/>
    <n v="1051"/>
    <x v="5"/>
    <d v="2023-01-10T01:15:00"/>
    <s v="Website"/>
    <s v="Jytte Petersen"/>
    <n v="3777"/>
    <n v="10"/>
    <d v="2023-01-10T00:00:00"/>
    <d v="1899-12-30T01:15:00"/>
    <n v="15"/>
    <n v="1"/>
    <n v="1"/>
    <s v="Spain"/>
    <s v="Not Outlier"/>
    <n v="36"/>
    <m/>
  </r>
  <r>
    <n v="1352087"/>
    <n v="1051"/>
    <x v="5"/>
    <d v="2023-06-18T00:23:00"/>
    <s v="App"/>
    <s v="Valarie Thompson"/>
    <n v="4016"/>
    <n v="18"/>
    <d v="2023-06-18T00:00:00"/>
    <d v="1899-12-30T00:23:00"/>
    <n v="23"/>
    <n v="0"/>
    <n v="6"/>
    <s v="Spain"/>
    <s v="Not Outlier"/>
    <n v="36"/>
    <m/>
  </r>
  <r>
    <n v="303207"/>
    <n v="1052"/>
    <x v="6"/>
    <d v="2023-11-19T23:54:00"/>
    <s v="App"/>
    <s v="Jonas Bergulfsen"/>
    <n v="1054"/>
    <n v="19"/>
    <d v="2023-11-19T00:00:00"/>
    <d v="1899-12-30T23:54:00"/>
    <n v="54"/>
    <n v="23"/>
    <n v="11"/>
    <s v="Germany"/>
    <s v="Not Outlier"/>
    <n v="66"/>
    <m/>
  </r>
  <r>
    <n v="571316"/>
    <n v="1052"/>
    <x v="6"/>
    <d v="2023-05-18T01:59:00"/>
    <s v="Website"/>
    <s v="Diego Freyre"/>
    <n v="1658"/>
    <n v="18"/>
    <d v="2023-05-18T00:00:00"/>
    <d v="1899-12-30T01:59:00"/>
    <n v="59"/>
    <n v="1"/>
    <n v="5"/>
    <s v="Germany"/>
    <s v="Not Outlier"/>
    <n v="66"/>
    <m/>
  </r>
  <r>
    <n v="1436270"/>
    <n v="1052"/>
    <x v="6"/>
    <d v="2023-06-24T01:41:00"/>
    <s v="App"/>
    <s v="Eduardo Saavedra"/>
    <n v="1360"/>
    <n v="24"/>
    <d v="2023-06-24T00:00:00"/>
    <d v="1899-12-30T01:41:00"/>
    <n v="41"/>
    <n v="1"/>
    <n v="6"/>
    <s v="Germany"/>
    <s v="Not Outlier"/>
    <n v="66"/>
    <m/>
  </r>
  <r>
    <n v="706153"/>
    <n v="1053"/>
    <x v="11"/>
    <d v="2023-03-22T00:32:00"/>
    <s v="App"/>
    <s v="Diego Freyre"/>
    <n v="777"/>
    <n v="22"/>
    <d v="2023-03-22T00:00:00"/>
    <d v="1899-12-30T00:32:00"/>
    <n v="32"/>
    <n v="0"/>
    <n v="3"/>
    <s v="India"/>
    <s v="Not Outlier"/>
    <n v="67"/>
    <m/>
  </r>
  <r>
    <n v="1031756"/>
    <n v="1053"/>
    <x v="11"/>
    <d v="2023-04-08T23:56:00"/>
    <s v="Website"/>
    <s v="Wendy Victorino"/>
    <n v="8172"/>
    <n v="8"/>
    <d v="2023-04-08T00:00:00"/>
    <d v="1899-12-30T23:56:00"/>
    <n v="56"/>
    <n v="23"/>
    <n v="4"/>
    <s v="India"/>
    <s v="Not Outlier"/>
    <n v="67"/>
    <m/>
  </r>
  <r>
    <n v="400062"/>
    <n v="1054"/>
    <x v="11"/>
    <d v="2023-09-03T23:17:00"/>
    <s v="Other"/>
    <s v="Allen Nelson"/>
    <n v="1436"/>
    <n v="3"/>
    <d v="2023-09-03T00:00:00"/>
    <d v="1899-12-30T23:17:00"/>
    <n v="17"/>
    <n v="23"/>
    <n v="9"/>
    <s v="India"/>
    <s v="Not Outlier"/>
    <n v="86"/>
    <m/>
  </r>
  <r>
    <n v="839161"/>
    <n v="1055"/>
    <x v="11"/>
    <d v="2023-08-22T00:44:00"/>
    <s v="App"/>
    <s v="Victoria Ashworth"/>
    <n v="9736"/>
    <n v="22"/>
    <d v="2023-08-22T00:00:00"/>
    <d v="1899-12-30T00:44:00"/>
    <n v="44"/>
    <n v="0"/>
    <n v="8"/>
    <s v="India"/>
    <s v="Not Outlier"/>
    <n v="21"/>
    <m/>
  </r>
  <r>
    <n v="35391"/>
    <n v="1057"/>
    <x v="5"/>
    <d v="2023-05-10T01:48:00"/>
    <s v="Website"/>
    <s v="Peter Ferguson"/>
    <n v="6287"/>
    <n v="10"/>
    <d v="2023-05-10T00:00:00"/>
    <d v="1899-12-30T01:48:00"/>
    <n v="48"/>
    <n v="1"/>
    <n v="5"/>
    <s v="Spain"/>
    <s v="Not Outlier"/>
    <n v="71"/>
    <m/>
  </r>
  <r>
    <n v="188610"/>
    <n v="1057"/>
    <x v="5"/>
    <d v="2023-02-05T23:44:00"/>
    <s v="App"/>
    <s v="Dean Cassidy"/>
    <n v="597"/>
    <n v="5"/>
    <d v="2023-02-05T00:00:00"/>
    <d v="1899-12-30T23:44:00"/>
    <n v="44"/>
    <n v="23"/>
    <n v="2"/>
    <s v="Spain"/>
    <s v="Not Outlier"/>
    <n v="71"/>
    <m/>
  </r>
  <r>
    <n v="425673"/>
    <n v="1058"/>
    <x v="11"/>
    <d v="2023-09-27T00:44:00"/>
    <s v="Website"/>
    <s v="Veysel Oeztan"/>
    <n v="491"/>
    <n v="27"/>
    <d v="2023-09-27T00:00:00"/>
    <d v="1899-12-30T00:44:00"/>
    <n v="44"/>
    <n v="0"/>
    <n v="9"/>
    <s v="India"/>
    <s v="Not Outlier"/>
    <n v="74"/>
    <m/>
  </r>
  <r>
    <n v="628608"/>
    <n v="1060"/>
    <x v="11"/>
    <d v="2023-01-01T00:44:00"/>
    <s v="App"/>
    <s v="Michael Donnermeyer"/>
    <n v="89"/>
    <n v="1"/>
    <d v="2023-01-01T00:00:00"/>
    <d v="1899-12-30T00:44:00"/>
    <n v="44"/>
    <n v="0"/>
    <n v="1"/>
    <s v="India"/>
    <s v="Not Outlier"/>
    <n v="62"/>
    <m/>
  </r>
  <r>
    <n v="708480"/>
    <n v="1060"/>
    <x v="11"/>
    <d v="2023-10-19T23:33:00"/>
    <s v="App"/>
    <s v="Jesus Fernandez"/>
    <n v="2493"/>
    <n v="19"/>
    <d v="2023-10-19T00:00:00"/>
    <d v="1899-12-30T23:33:00"/>
    <n v="33"/>
    <n v="23"/>
    <n v="10"/>
    <s v="India"/>
    <s v="Not Outlier"/>
    <n v="62"/>
    <m/>
  </r>
  <r>
    <n v="1046974"/>
    <n v="1060"/>
    <x v="11"/>
    <d v="2023-12-20T22:59:00"/>
    <s v="App"/>
    <s v="Rosa Hernandez"/>
    <n v="2067"/>
    <n v="20"/>
    <d v="2023-12-20T00:00:00"/>
    <d v="1899-12-30T22:59:00"/>
    <n v="59"/>
    <n v="22"/>
    <n v="12"/>
    <s v="India"/>
    <s v="Not Outlier"/>
    <n v="62"/>
    <m/>
  </r>
  <r>
    <n v="734449"/>
    <n v="1061"/>
    <x v="8"/>
    <d v="2023-10-26T02:12:00"/>
    <s v="Whatsapp"/>
    <s v="Kee Kuo"/>
    <n v="8005"/>
    <n v="26"/>
    <d v="2023-10-26T00:00:00"/>
    <d v="1899-12-30T02:12:00"/>
    <n v="12"/>
    <n v="2"/>
    <n v="10"/>
    <s v="Finland"/>
    <s v="Not Outlier"/>
    <n v="61"/>
    <m/>
  </r>
  <r>
    <n v="876685"/>
    <n v="1061"/>
    <x v="8"/>
    <d v="2023-01-24T23:39:00"/>
    <s v="Website"/>
    <s v="Marie Bertrand"/>
    <n v="3507"/>
    <n v="24"/>
    <d v="2023-01-24T00:00:00"/>
    <d v="1899-12-30T23:39:00"/>
    <n v="39"/>
    <n v="23"/>
    <n v="1"/>
    <s v="Finland"/>
    <s v="Not Outlier"/>
    <n v="61"/>
    <m/>
  </r>
  <r>
    <n v="1361770"/>
    <n v="1061"/>
    <x v="8"/>
    <d v="2023-04-26T00:06:00"/>
    <s v="App"/>
    <s v="Maurizio Moroni"/>
    <n v="8962"/>
    <n v="26"/>
    <d v="2023-04-26T00:00:00"/>
    <d v="1899-12-30T00:06:00"/>
    <n v="6"/>
    <n v="0"/>
    <n v="4"/>
    <s v="Finland"/>
    <s v="Not Outlier"/>
    <n v="61"/>
    <m/>
  </r>
  <r>
    <n v="397931"/>
    <n v="1062"/>
    <x v="11"/>
    <d v="2023-07-24T00:23:00"/>
    <s v="App"/>
    <s v="Diego Freyre"/>
    <n v="8407"/>
    <n v="24"/>
    <d v="2023-07-24T00:00:00"/>
    <d v="1899-12-30T00:23:00"/>
    <n v="23"/>
    <n v="0"/>
    <n v="7"/>
    <s v="India"/>
    <s v="Not Outlier"/>
    <n v="68"/>
    <m/>
  </r>
  <r>
    <n v="474022"/>
    <n v="1063"/>
    <x v="11"/>
    <d v="2023-03-08T22:52:00"/>
    <s v="Other"/>
    <s v="Palle Ibsen"/>
    <n v="2476"/>
    <n v="8"/>
    <d v="2023-03-08T00:00:00"/>
    <d v="1899-12-30T22:52:00"/>
    <n v="52"/>
    <n v="22"/>
    <n v="3"/>
    <s v="India"/>
    <s v="Not Outlier"/>
    <n v="82"/>
    <m/>
  </r>
  <r>
    <n v="1064785"/>
    <n v="1063"/>
    <x v="11"/>
    <d v="2023-03-25T00:58:00"/>
    <s v="Whatsapp"/>
    <s v="Maria Hernandez"/>
    <n v="9830"/>
    <n v="25"/>
    <d v="2023-03-25T00:00:00"/>
    <d v="1899-12-30T00:58:00"/>
    <n v="58"/>
    <n v="0"/>
    <n v="3"/>
    <s v="India"/>
    <s v="Not Outlier"/>
    <n v="82"/>
    <m/>
  </r>
  <r>
    <n v="1180828"/>
    <n v="1063"/>
    <x v="11"/>
    <d v="2023-07-07T23:15:00"/>
    <s v="Whatsapp"/>
    <s v="Sean Connery"/>
    <n v="7190"/>
    <n v="7"/>
    <d v="2023-07-07T00:00:00"/>
    <d v="1899-12-30T23:15:00"/>
    <n v="15"/>
    <n v="23"/>
    <n v="7"/>
    <s v="India"/>
    <s v="Not Outlier"/>
    <n v="82"/>
    <m/>
  </r>
  <r>
    <n v="986036"/>
    <n v="1064"/>
    <x v="13"/>
    <d v="2023-10-30T22:33:00"/>
    <s v="App"/>
    <s v="Janine Labrune"/>
    <n v="855"/>
    <n v="30"/>
    <d v="2023-10-30T00:00:00"/>
    <d v="1899-12-30T22:33:00"/>
    <n v="33"/>
    <n v="22"/>
    <n v="10"/>
    <s v="Austria"/>
    <s v="Not Outlier"/>
    <n v="75"/>
    <m/>
  </r>
  <r>
    <n v="43427"/>
    <n v="1066"/>
    <x v="11"/>
    <d v="2023-03-18T23:24:00"/>
    <s v="Whatsapp"/>
    <s v="Rosa Hernandez"/>
    <n v="959"/>
    <n v="18"/>
    <d v="2023-03-18T00:00:00"/>
    <d v="1899-12-30T23:24:00"/>
    <n v="24"/>
    <n v="23"/>
    <n v="3"/>
    <s v="India"/>
    <s v="Not Outlier"/>
    <n v="70"/>
    <m/>
  </r>
  <r>
    <n v="990780"/>
    <n v="1068"/>
    <x v="5"/>
    <d v="2023-11-06T23:47:00"/>
    <s v="Other"/>
    <s v="Kyung Yu"/>
    <n v="6407"/>
    <n v="6"/>
    <d v="2023-11-06T00:00:00"/>
    <d v="1899-12-30T23:47:00"/>
    <n v="47"/>
    <n v="23"/>
    <n v="11"/>
    <s v="Spain"/>
    <s v="Not Outlier"/>
    <n v="56"/>
    <m/>
  </r>
  <r>
    <n v="1173348"/>
    <n v="1068"/>
    <x v="5"/>
    <d v="2023-12-17T01:17:00"/>
    <s v="App"/>
    <s v="Francisca Cervantes"/>
    <n v="8654"/>
    <n v="17"/>
    <d v="2023-12-17T00:00:00"/>
    <d v="1899-12-30T01:17:00"/>
    <n v="17"/>
    <n v="1"/>
    <n v="12"/>
    <s v="Spain"/>
    <s v="Not Outlier"/>
    <n v="56"/>
    <m/>
  </r>
  <r>
    <n v="288332"/>
    <n v="1069"/>
    <x v="7"/>
    <d v="2023-01-16T00:23:00"/>
    <s v="Website"/>
    <s v="Pirkko Koskitalo"/>
    <n v="610"/>
    <n v="16"/>
    <d v="2023-01-16T00:00:00"/>
    <d v="1899-12-30T00:23:00"/>
    <n v="23"/>
    <n v="0"/>
    <n v="1"/>
    <s v="Australia"/>
    <s v="Not Outlier"/>
    <n v="80"/>
    <m/>
  </r>
  <r>
    <n v="1545246"/>
    <n v="1069"/>
    <x v="7"/>
    <d v="2023-02-27T01:13:00"/>
    <s v="Website"/>
    <s v="Wendy Victorino"/>
    <n v="5132"/>
    <n v="27"/>
    <d v="2023-02-27T00:00:00"/>
    <d v="1899-12-30T01:13:00"/>
    <n v="13"/>
    <n v="1"/>
    <n v="2"/>
    <s v="Australia"/>
    <s v="Not Outlier"/>
    <n v="80"/>
    <m/>
  </r>
  <r>
    <n v="69942"/>
    <n v="1070"/>
    <x v="3"/>
    <d v="2023-12-13T22:59:00"/>
    <s v="Website"/>
    <s v="Elizabeth Devon"/>
    <n v="3418"/>
    <n v="13"/>
    <d v="2023-12-13T00:00:00"/>
    <d v="1899-12-30T22:59:00"/>
    <n v="59"/>
    <n v="22"/>
    <n v="12"/>
    <s v="Singapore"/>
    <s v="Not Outlier"/>
    <n v="60"/>
    <m/>
  </r>
  <r>
    <n v="153440"/>
    <n v="1070"/>
    <x v="3"/>
    <d v="2023-11-17T22:50:00"/>
    <s v="App"/>
    <s v="Leslie Murphy"/>
    <n v="5399"/>
    <n v="17"/>
    <d v="2023-11-17T00:00:00"/>
    <d v="1899-12-30T22:50:00"/>
    <n v="50"/>
    <n v="22"/>
    <n v="11"/>
    <s v="Singapore"/>
    <s v="Not Outlier"/>
    <n v="60"/>
    <m/>
  </r>
  <r>
    <n v="382563"/>
    <n v="1070"/>
    <x v="3"/>
    <d v="2023-10-16T01:22:00"/>
    <s v="Website"/>
    <s v="Anna O'Hara"/>
    <n v="471"/>
    <n v="16"/>
    <d v="2023-10-16T00:00:00"/>
    <d v="1899-12-30T01:22:00"/>
    <n v="22"/>
    <n v="1"/>
    <n v="10"/>
    <s v="Singapore"/>
    <s v="Not Outlier"/>
    <n v="60"/>
    <m/>
  </r>
  <r>
    <n v="798176"/>
    <n v="1070"/>
    <x v="3"/>
    <d v="2023-12-23T01:15:00"/>
    <s v="Whatsapp"/>
    <s v="Dominique Perrier"/>
    <n v="311"/>
    <n v="23"/>
    <d v="2023-12-23T00:00:00"/>
    <d v="1899-12-30T01:15:00"/>
    <n v="15"/>
    <n v="1"/>
    <n v="12"/>
    <s v="Singapore"/>
    <s v="Not Outlier"/>
    <n v="60"/>
    <m/>
  </r>
  <r>
    <n v="1044084"/>
    <n v="1073"/>
    <x v="5"/>
    <d v="2023-04-24T01:12:00"/>
    <s v="Whatsapp"/>
    <s v="Martine Rance"/>
    <n v="1891"/>
    <n v="24"/>
    <d v="2023-04-24T00:00:00"/>
    <d v="1899-12-30T01:12:00"/>
    <n v="12"/>
    <n v="1"/>
    <n v="4"/>
    <s v="Spain"/>
    <s v="Not Outlier"/>
    <n v="60"/>
    <m/>
  </r>
  <r>
    <n v="1466372"/>
    <n v="1073"/>
    <x v="5"/>
    <d v="2023-11-16T22:59:00"/>
    <s v="Website"/>
    <s v="Maria Larsson"/>
    <n v="8940"/>
    <n v="16"/>
    <d v="2023-11-16T00:00:00"/>
    <d v="1899-12-30T22:59:00"/>
    <n v="59"/>
    <n v="22"/>
    <n v="11"/>
    <s v="Spain"/>
    <s v="Not Outlier"/>
    <n v="60"/>
    <m/>
  </r>
  <r>
    <n v="1283493"/>
    <n v="1075"/>
    <x v="2"/>
    <d v="2023-10-27T01:09:00"/>
    <s v="Website"/>
    <s v="Adrian Huxley"/>
    <n v="4773"/>
    <n v="27"/>
    <d v="2023-10-27T00:00:00"/>
    <d v="1899-12-30T01:09:00"/>
    <n v="9"/>
    <n v="1"/>
    <n v="10"/>
    <s v="Denmark"/>
    <s v="Not Outlier"/>
    <n v="55"/>
    <m/>
  </r>
  <r>
    <n v="961949"/>
    <n v="1076"/>
    <x v="11"/>
    <d v="2023-10-05T00:01:00"/>
    <s v="Website"/>
    <s v="Steve Frick"/>
    <n v="2153"/>
    <n v="5"/>
    <d v="2023-10-05T00:00:00"/>
    <d v="1899-12-30T00:01:00"/>
    <n v="1"/>
    <n v="0"/>
    <n v="10"/>
    <s v="India"/>
    <s v="Not Outlier"/>
    <n v="18"/>
    <m/>
  </r>
  <r>
    <n v="1354438"/>
    <n v="1076"/>
    <x v="11"/>
    <d v="2023-02-03T23:46:00"/>
    <s v="App"/>
    <s v="Diego Freyre"/>
    <n v="4766"/>
    <n v="3"/>
    <d v="2023-02-03T00:00:00"/>
    <d v="1899-12-30T23:46:00"/>
    <n v="46"/>
    <n v="23"/>
    <n v="2"/>
    <s v="India"/>
    <s v="Not Outlier"/>
    <n v="18"/>
    <m/>
  </r>
  <r>
    <n v="890922"/>
    <n v="1077"/>
    <x v="11"/>
    <d v="2023-08-01T23:22:00"/>
    <s v="Whatsapp"/>
    <s v="Jean Fresnisre"/>
    <n v="2256"/>
    <n v="1"/>
    <d v="2023-08-01T00:00:00"/>
    <d v="1899-12-30T23:22:00"/>
    <n v="22"/>
    <n v="23"/>
    <n v="8"/>
    <s v="India"/>
    <s v="Not Outlier"/>
    <n v="24"/>
    <m/>
  </r>
  <r>
    <n v="978518"/>
    <n v="1078"/>
    <x v="7"/>
    <d v="2023-01-01T01:04:00"/>
    <s v="Website"/>
    <s v="Martine Rance"/>
    <n v="448"/>
    <n v="1"/>
    <d v="2023-01-01T00:00:00"/>
    <d v="1899-12-30T01:04:00"/>
    <n v="4"/>
    <n v="1"/>
    <n v="1"/>
    <s v="Australia"/>
    <s v="Not Outlier"/>
    <n v="55"/>
    <m/>
  </r>
  <r>
    <n v="653986"/>
    <n v="1079"/>
    <x v="11"/>
    <d v="2023-10-03T23:26:00"/>
    <s v="Other"/>
    <s v="Valarie Nelson"/>
    <n v="6834"/>
    <n v="3"/>
    <d v="2023-10-03T00:00:00"/>
    <d v="1899-12-30T23:26:00"/>
    <n v="26"/>
    <n v="23"/>
    <n v="10"/>
    <s v="India"/>
    <s v="Not Outlier"/>
    <n v="29"/>
    <m/>
  </r>
  <r>
    <n v="767976"/>
    <n v="1079"/>
    <x v="11"/>
    <d v="2023-10-14T00:45:00"/>
    <s v="App"/>
    <s v="Christina Berglund"/>
    <n v="4080"/>
    <n v="14"/>
    <d v="2023-10-14T00:00:00"/>
    <d v="1899-12-30T00:45:00"/>
    <n v="45"/>
    <n v="0"/>
    <n v="10"/>
    <s v="India"/>
    <s v="Not Outlier"/>
    <n v="29"/>
    <m/>
  </r>
  <r>
    <n v="919424"/>
    <n v="1079"/>
    <x v="11"/>
    <d v="2023-06-12T23:43:00"/>
    <s v="App"/>
    <s v="Dominique Perrier"/>
    <n v="9932"/>
    <n v="12"/>
    <d v="2023-06-12T00:00:00"/>
    <d v="1899-12-30T23:43:00"/>
    <n v="43"/>
    <n v="23"/>
    <n v="6"/>
    <s v="India"/>
    <s v="Not Outlier"/>
    <n v="29"/>
    <m/>
  </r>
  <r>
    <n v="1563696"/>
    <n v="1079"/>
    <x v="11"/>
    <d v="2023-04-17T23:39:00"/>
    <s v="Website"/>
    <s v="Steve Frick"/>
    <n v="2297"/>
    <n v="17"/>
    <d v="2023-04-17T00:00:00"/>
    <d v="1899-12-30T23:39:00"/>
    <n v="39"/>
    <n v="23"/>
    <n v="4"/>
    <s v="India"/>
    <s v="Not Outlier"/>
    <n v="29"/>
    <m/>
  </r>
  <r>
    <n v="365718"/>
    <n v="1080"/>
    <x v="11"/>
    <d v="2023-09-28T22:47:00"/>
    <s v="Website"/>
    <s v="Valarie Nelson"/>
    <n v="5697"/>
    <n v="28"/>
    <d v="2023-09-28T00:00:00"/>
    <d v="1899-12-30T22:47:00"/>
    <n v="47"/>
    <n v="22"/>
    <n v="9"/>
    <s v="India"/>
    <s v="Not Outlier"/>
    <n v="78"/>
    <m/>
  </r>
  <r>
    <n v="700751"/>
    <n v="1082"/>
    <x v="11"/>
    <d v="2023-04-07T00:29:00"/>
    <s v="Whatsapp"/>
    <s v="Diego Freyre"/>
    <n v="1547"/>
    <n v="7"/>
    <d v="2023-04-07T00:00:00"/>
    <d v="1899-12-30T00:29:00"/>
    <n v="29"/>
    <n v="0"/>
    <n v="4"/>
    <s v="India"/>
    <s v="Not Outlier"/>
    <n v="70"/>
    <m/>
  </r>
  <r>
    <n v="47212"/>
    <n v="1083"/>
    <x v="5"/>
    <d v="2023-07-09T23:33:00"/>
    <s v="Other"/>
    <s v="Steve Frick"/>
    <n v="1067"/>
    <n v="9"/>
    <d v="2023-07-09T00:00:00"/>
    <d v="1899-12-30T23:33:00"/>
    <n v="33"/>
    <n v="23"/>
    <n v="7"/>
    <s v="Spain"/>
    <s v="Not Outlier"/>
    <n v="25"/>
    <m/>
  </r>
  <r>
    <n v="406996"/>
    <n v="1083"/>
    <x v="5"/>
    <d v="2023-04-24T23:00:00"/>
    <s v="App"/>
    <s v="Maurizio Moroni"/>
    <n v="9682"/>
    <n v="24"/>
    <d v="2023-04-24T00:00:00"/>
    <d v="1899-12-30T23:00:00"/>
    <n v="0"/>
    <n v="23"/>
    <n v="4"/>
    <s v="Spain"/>
    <s v="Not Outlier"/>
    <n v="25"/>
    <m/>
  </r>
  <r>
    <n v="1290448"/>
    <n v="1083"/>
    <x v="5"/>
    <d v="2023-02-14T01:35:00"/>
    <s v="Whatsapp"/>
    <s v="Diego Freyre"/>
    <n v="9507"/>
    <n v="14"/>
    <d v="2023-02-14T00:00:00"/>
    <d v="1899-12-30T01:35:00"/>
    <n v="35"/>
    <n v="1"/>
    <n v="2"/>
    <s v="Spain"/>
    <s v="Not Outlier"/>
    <n v="25"/>
    <m/>
  </r>
  <r>
    <n v="1291392"/>
    <n v="1083"/>
    <x v="5"/>
    <d v="2023-07-12T00:36:00"/>
    <s v="App"/>
    <s v="Diego Freyre"/>
    <n v="7984"/>
    <n v="12"/>
    <d v="2023-07-12T00:00:00"/>
    <d v="1899-12-30T00:36:00"/>
    <n v="36"/>
    <n v="0"/>
    <n v="7"/>
    <s v="Spain"/>
    <s v="Not Outlier"/>
    <n v="25"/>
    <m/>
  </r>
  <r>
    <n v="671270"/>
    <n v="1084"/>
    <x v="11"/>
    <d v="2023-12-09T23:46:00"/>
    <s v="Other"/>
    <s v="Akiko Shimamura"/>
    <n v="258"/>
    <n v="9"/>
    <d v="2023-12-09T00:00:00"/>
    <d v="1899-12-30T23:46:00"/>
    <n v="46"/>
    <n v="23"/>
    <n v="12"/>
    <s v="India"/>
    <s v="Not Outlier"/>
    <n v="75"/>
    <m/>
  </r>
  <r>
    <n v="1081409"/>
    <n v="1084"/>
    <x v="11"/>
    <d v="2023-10-01T00:58:00"/>
    <s v="Whatsapp"/>
    <s v="Daniel Da Cunha"/>
    <n v="7433"/>
    <n v="1"/>
    <d v="2023-10-01T00:00:00"/>
    <d v="1899-12-30T00:58:00"/>
    <n v="58"/>
    <n v="0"/>
    <n v="10"/>
    <s v="India"/>
    <s v="Not Outlier"/>
    <n v="75"/>
    <m/>
  </r>
  <r>
    <n v="1580632"/>
    <n v="1084"/>
    <x v="11"/>
    <d v="2023-10-17T01:12:00"/>
    <s v="Other"/>
    <s v="Diego Freyre"/>
    <n v="9219"/>
    <n v="17"/>
    <d v="2023-10-17T00:00:00"/>
    <d v="1899-12-30T01:12:00"/>
    <n v="12"/>
    <n v="1"/>
    <n v="10"/>
    <s v="India"/>
    <s v="Not Outlier"/>
    <n v="75"/>
    <m/>
  </r>
  <r>
    <n v="295823"/>
    <n v="1085"/>
    <x v="5"/>
    <d v="2023-01-18T00:11:00"/>
    <s v="Other"/>
    <s v="Violeta Benitez"/>
    <n v="2562"/>
    <n v="18"/>
    <d v="2023-01-18T00:00:00"/>
    <d v="1899-12-30T00:11:00"/>
    <n v="11"/>
    <n v="0"/>
    <n v="1"/>
    <s v="Spain"/>
    <s v="Not Outlier"/>
    <n v="78"/>
    <m/>
  </r>
  <r>
    <n v="964791"/>
    <n v="1085"/>
    <x v="5"/>
    <d v="2023-10-27T00:04:00"/>
    <s v="Whatsapp"/>
    <s v="Valarie Nelson"/>
    <n v="4514"/>
    <n v="27"/>
    <d v="2023-10-27T00:00:00"/>
    <d v="1899-12-30T00:04:00"/>
    <n v="4"/>
    <n v="0"/>
    <n v="10"/>
    <s v="Spain"/>
    <s v="Not Outlier"/>
    <n v="78"/>
    <m/>
  </r>
  <r>
    <n v="1461613"/>
    <n v="1086"/>
    <x v="0"/>
    <d v="2023-10-27T23:19:00"/>
    <s v="Other"/>
    <s v="Mary Saveley"/>
    <n v="8282"/>
    <n v="27"/>
    <d v="2023-10-27T00:00:00"/>
    <d v="1899-12-30T23:19:00"/>
    <n v="19"/>
    <n v="23"/>
    <n v="10"/>
    <s v="France"/>
    <s v="Not Outlier"/>
    <n v="63"/>
    <m/>
  </r>
  <r>
    <n v="421505"/>
    <n v="1088"/>
    <x v="11"/>
    <d v="2023-03-28T01:26:00"/>
    <s v="Other"/>
    <s v="Diego Freyre"/>
    <n v="6441"/>
    <n v="28"/>
    <d v="2023-03-28T00:00:00"/>
    <d v="1899-12-30T01:26:00"/>
    <n v="26"/>
    <n v="1"/>
    <n v="3"/>
    <s v="India"/>
    <s v="Not Outlier"/>
    <n v="72"/>
    <m/>
  </r>
  <r>
    <n v="875813"/>
    <n v="1088"/>
    <x v="11"/>
    <d v="2023-04-30T00:11:00"/>
    <s v="Whatsapp"/>
    <s v="Juri Yoshido"/>
    <n v="1198"/>
    <n v="30"/>
    <d v="2023-04-30T00:00:00"/>
    <d v="1899-12-30T00:11:00"/>
    <n v="11"/>
    <n v="0"/>
    <n v="4"/>
    <s v="India"/>
    <s v="Not Outlier"/>
    <n v="72"/>
    <m/>
  </r>
  <r>
    <n v="1629891"/>
    <n v="1088"/>
    <x v="11"/>
    <d v="2023-06-20T00:23:00"/>
    <s v="Other"/>
    <s v="Janine Labrune"/>
    <n v="5428"/>
    <n v="20"/>
    <d v="2023-06-20T00:00:00"/>
    <d v="1899-12-30T00:23:00"/>
    <n v="23"/>
    <n v="0"/>
    <n v="6"/>
    <s v="India"/>
    <s v="Not Outlier"/>
    <n v="72"/>
    <m/>
  </r>
  <r>
    <n v="914288"/>
    <n v="1090"/>
    <x v="0"/>
    <d v="2023-05-29T00:52:00"/>
    <s v="App"/>
    <s v="Laurence Lebihan"/>
    <n v="1968"/>
    <n v="29"/>
    <d v="2023-05-29T00:00:00"/>
    <d v="1899-12-30T00:52:00"/>
    <n v="52"/>
    <n v="0"/>
    <n v="5"/>
    <s v="France"/>
    <s v="Not Outlier"/>
    <n v="19"/>
    <m/>
  </r>
  <r>
    <n v="28901"/>
    <n v="1093"/>
    <x v="11"/>
    <d v="2023-11-16T23:46:00"/>
    <s v="App"/>
    <s v="Daniel Tonini"/>
    <n v="5536"/>
    <n v="16"/>
    <d v="2023-11-16T00:00:00"/>
    <d v="1899-12-30T23:46:00"/>
    <n v="46"/>
    <n v="23"/>
    <n v="11"/>
    <s v="India"/>
    <s v="Not Outlier"/>
    <n v="34"/>
    <m/>
  </r>
  <r>
    <n v="1498622"/>
    <n v="1094"/>
    <x v="11"/>
    <d v="2023-09-22T00:11:00"/>
    <s v="App"/>
    <s v="Elizabeth Devon"/>
    <n v="6659"/>
    <n v="22"/>
    <d v="2023-09-22T00:00:00"/>
    <d v="1899-12-30T00:11:00"/>
    <n v="11"/>
    <n v="0"/>
    <n v="9"/>
    <s v="India"/>
    <s v="Not Outlier"/>
    <n v="66"/>
    <m/>
  </r>
  <r>
    <n v="937222"/>
    <n v="1095"/>
    <x v="11"/>
    <d v="2023-01-27T01:04:00"/>
    <s v="Other"/>
    <s v="Elizabeth Devon"/>
    <n v="2890"/>
    <n v="27"/>
    <d v="2023-01-27T00:00:00"/>
    <d v="1899-12-30T01:04:00"/>
    <n v="4"/>
    <n v="1"/>
    <n v="1"/>
    <s v="India"/>
    <s v="Not Outlier"/>
    <n v="58"/>
    <m/>
  </r>
  <r>
    <n v="610367"/>
    <n v="1096"/>
    <x v="5"/>
    <d v="2023-01-10T00:01:00"/>
    <s v="App"/>
    <s v="Yoshi Tannamuri"/>
    <n v="5230"/>
    <n v="10"/>
    <d v="2023-01-10T00:00:00"/>
    <d v="1899-12-30T00:01:00"/>
    <n v="1"/>
    <n v="0"/>
    <n v="1"/>
    <s v="Spain"/>
    <s v="Not Outlier"/>
    <n v="87"/>
    <m/>
  </r>
  <r>
    <n v="1097967"/>
    <n v="1097"/>
    <x v="11"/>
    <d v="2023-03-11T01:44:00"/>
    <s v="Other"/>
    <s v="Valarie Nelson"/>
    <n v="9517"/>
    <n v="11"/>
    <d v="2023-03-11T00:00:00"/>
    <d v="1899-12-30T01:44:00"/>
    <n v="44"/>
    <n v="1"/>
    <n v="3"/>
    <s v="India"/>
    <s v="Not Outlier"/>
    <n v="81"/>
    <m/>
  </r>
  <r>
    <n v="1129509"/>
    <n v="1097"/>
    <x v="11"/>
    <d v="2023-06-04T01:16:00"/>
    <s v="Website"/>
    <s v="Valarie Nelson"/>
    <n v="7051"/>
    <n v="4"/>
    <d v="2023-06-04T00:00:00"/>
    <d v="1899-12-30T01:16:00"/>
    <n v="16"/>
    <n v="1"/>
    <n v="6"/>
    <s v="India"/>
    <s v="Not Outlier"/>
    <n v="81"/>
    <m/>
  </r>
  <r>
    <n v="963906"/>
    <n v="1098"/>
    <x v="3"/>
    <d v="2023-05-19T00:39:00"/>
    <s v="Website"/>
    <s v="Roland Keitel"/>
    <n v="3431"/>
    <n v="19"/>
    <d v="2023-05-19T00:00:00"/>
    <d v="1899-12-30T00:39:00"/>
    <n v="39"/>
    <n v="0"/>
    <n v="5"/>
    <s v="Singapore"/>
    <s v="Not Outlier"/>
    <n v="31"/>
    <m/>
  </r>
  <r>
    <n v="1152358"/>
    <n v="1098"/>
    <x v="3"/>
    <d v="2023-08-04T01:23:00"/>
    <s v="Other"/>
    <s v="Valarie Nelson"/>
    <n v="596"/>
    <n v="4"/>
    <d v="2023-08-04T00:00:00"/>
    <d v="1899-12-30T01:23:00"/>
    <n v="23"/>
    <n v="1"/>
    <n v="8"/>
    <s v="Singapore"/>
    <s v="Not Outlier"/>
    <n v="31"/>
    <m/>
  </r>
  <r>
    <n v="1641217"/>
    <n v="1098"/>
    <x v="3"/>
    <d v="2023-05-06T00:44:00"/>
    <s v="Website"/>
    <s v="Victoria Ashworth"/>
    <n v="8834"/>
    <n v="6"/>
    <d v="2023-05-06T00:00:00"/>
    <d v="1899-12-30T00:44:00"/>
    <n v="44"/>
    <n v="0"/>
    <n v="5"/>
    <s v="Singapore"/>
    <s v="Not Outlier"/>
    <n v="31"/>
    <m/>
  </r>
  <r>
    <n v="130920"/>
    <n v="1099"/>
    <x v="0"/>
    <d v="2023-04-19T23:47:00"/>
    <s v="App"/>
    <s v="Wing C Tam"/>
    <n v="5261"/>
    <n v="19"/>
    <d v="2023-04-19T00:00:00"/>
    <d v="1899-12-30T23:47:00"/>
    <n v="47"/>
    <n v="23"/>
    <n v="4"/>
    <s v="France"/>
    <s v="Not Outlier"/>
    <n v="76"/>
    <m/>
  </r>
  <r>
    <n v="152738"/>
    <n v="1099"/>
    <x v="0"/>
    <d v="2023-07-04T00:11:00"/>
    <s v="Website"/>
    <s v="Yoshi Tannamuri"/>
    <n v="177"/>
    <n v="4"/>
    <d v="2023-07-04T00:00:00"/>
    <d v="1899-12-30T00:11:00"/>
    <n v="11"/>
    <n v="0"/>
    <n v="7"/>
    <s v="France"/>
    <s v="Not Outlier"/>
    <n v="76"/>
    <m/>
  </r>
  <r>
    <n v="1409253"/>
    <n v="1099"/>
    <x v="0"/>
    <d v="2023-04-03T23:29:00"/>
    <s v="Whatsapp"/>
    <s v="Diego Freyre"/>
    <n v="136"/>
    <n v="3"/>
    <d v="2023-04-03T00:00:00"/>
    <d v="1899-12-30T23:29:00"/>
    <n v="29"/>
    <n v="23"/>
    <n v="4"/>
    <s v="France"/>
    <s v="Not Outlier"/>
    <n v="76"/>
    <m/>
  </r>
  <r>
    <n v="157238"/>
    <n v="1100"/>
    <x v="5"/>
    <d v="2023-03-26T00:34:00"/>
    <s v="Other"/>
    <s v="Daniel Tonini"/>
    <n v="5281"/>
    <n v="26"/>
    <d v="2023-03-26T00:00:00"/>
    <d v="1899-12-30T00:34:00"/>
    <n v="34"/>
    <n v="0"/>
    <n v="3"/>
    <s v="Spain"/>
    <s v="Not Outlier"/>
    <n v="30"/>
    <m/>
  </r>
  <r>
    <n v="1068168"/>
    <n v="1101"/>
    <x v="11"/>
    <d v="2023-03-08T01:22:00"/>
    <s v="App"/>
    <s v="Akiko Shimamura"/>
    <n v="5967"/>
    <n v="8"/>
    <d v="2023-03-08T00:00:00"/>
    <d v="1899-12-30T01:22:00"/>
    <n v="22"/>
    <n v="1"/>
    <n v="3"/>
    <s v="India"/>
    <s v="Not Outlier"/>
    <n v="27"/>
    <m/>
  </r>
  <r>
    <n v="1611854"/>
    <n v="1101"/>
    <x v="11"/>
    <d v="2023-07-08T23:58:00"/>
    <s v="Other"/>
    <s v="Maurizio Moroni"/>
    <n v="508"/>
    <n v="8"/>
    <d v="2023-07-08T00:00:00"/>
    <d v="1899-12-30T23:58:00"/>
    <n v="58"/>
    <n v="23"/>
    <n v="7"/>
    <s v="India"/>
    <s v="Not Outlier"/>
    <n v="27"/>
    <m/>
  </r>
  <r>
    <n v="217952"/>
    <n v="1102"/>
    <x v="11"/>
    <d v="2023-09-24T23:49:00"/>
    <s v="Whatsapp"/>
    <s v="Kwai Yu"/>
    <n v="3521"/>
    <n v="24"/>
    <d v="2023-09-24T00:00:00"/>
    <d v="1899-12-30T23:49:00"/>
    <n v="49"/>
    <n v="23"/>
    <n v="9"/>
    <s v="India"/>
    <s v="Not Outlier"/>
    <n v="66"/>
    <m/>
  </r>
  <r>
    <n v="863202"/>
    <n v="1103"/>
    <x v="11"/>
    <d v="2023-08-21T01:24:00"/>
    <s v="Whatsapp"/>
    <s v="Diego Freyre"/>
    <n v="5136"/>
    <n v="21"/>
    <d v="2023-08-21T00:00:00"/>
    <d v="1899-12-30T01:24:00"/>
    <n v="24"/>
    <n v="1"/>
    <n v="8"/>
    <s v="India"/>
    <s v="Not Outlier"/>
    <n v="32"/>
    <m/>
  </r>
  <r>
    <n v="858912"/>
    <n v="1105"/>
    <x v="0"/>
    <d v="2023-06-09T00:08:00"/>
    <s v="Other"/>
    <s v="Laurence Lebihan"/>
    <n v="4421"/>
    <n v="9"/>
    <d v="2023-06-09T00:00:00"/>
    <d v="1899-12-30T00:08:00"/>
    <n v="8"/>
    <n v="0"/>
    <n v="6"/>
    <s v="France"/>
    <s v="Not Outlier"/>
    <n v="79"/>
    <m/>
  </r>
  <r>
    <n v="138329"/>
    <n v="1108"/>
    <x v="11"/>
    <d v="2023-07-31T01:10:00"/>
    <s v="App"/>
    <s v="Kyung Yu"/>
    <n v="7219"/>
    <n v="31"/>
    <d v="2023-07-31T00:00:00"/>
    <d v="1899-12-30T01:10:00"/>
    <n v="10"/>
    <n v="1"/>
    <n v="7"/>
    <s v="India"/>
    <s v="Not Outlier"/>
    <n v="47"/>
    <m/>
  </r>
  <r>
    <n v="584321"/>
    <n v="1108"/>
    <x v="11"/>
    <d v="2023-03-01T23:28:00"/>
    <s v="App"/>
    <s v="Valarie Young"/>
    <n v="6956"/>
    <n v="1"/>
    <d v="2023-03-01T00:00:00"/>
    <d v="1899-12-30T23:28:00"/>
    <n v="28"/>
    <n v="23"/>
    <n v="3"/>
    <s v="India"/>
    <s v="Not Outlier"/>
    <n v="47"/>
    <m/>
  </r>
  <r>
    <n v="1115197"/>
    <n v="1108"/>
    <x v="11"/>
    <d v="2023-07-29T00:02:00"/>
    <s v="Website"/>
    <s v="Dominique Perrier"/>
    <n v="1278"/>
    <n v="29"/>
    <d v="2023-07-29T00:00:00"/>
    <d v="1899-12-30T00:02:00"/>
    <n v="2"/>
    <n v="0"/>
    <n v="7"/>
    <s v="India"/>
    <s v="Not Outlier"/>
    <n v="47"/>
    <m/>
  </r>
  <r>
    <n v="368675"/>
    <n v="1109"/>
    <x v="11"/>
    <d v="2023-10-17T23:44:00"/>
    <s v="Website"/>
    <s v="Jytte Petersen"/>
    <n v="6922"/>
    <n v="17"/>
    <d v="2023-10-17T00:00:00"/>
    <d v="1899-12-30T23:44:00"/>
    <n v="44"/>
    <n v="23"/>
    <n v="10"/>
    <s v="India"/>
    <s v="Not Outlier"/>
    <n v="86"/>
    <m/>
  </r>
  <r>
    <n v="492948"/>
    <n v="1109"/>
    <x v="11"/>
    <d v="2023-08-22T00:53:00"/>
    <s v="Website"/>
    <s v="Adrian Huxley"/>
    <n v="709"/>
    <n v="22"/>
    <d v="2023-08-22T00:00:00"/>
    <d v="1899-12-30T00:53:00"/>
    <n v="53"/>
    <n v="0"/>
    <n v="8"/>
    <s v="India"/>
    <s v="Not Outlier"/>
    <n v="86"/>
    <m/>
  </r>
  <r>
    <n v="548423"/>
    <n v="1109"/>
    <x v="11"/>
    <d v="2023-09-21T01:16:00"/>
    <s v="Other"/>
    <s v="Tony Calaghan"/>
    <n v="3958"/>
    <n v="21"/>
    <d v="2023-09-21T00:00:00"/>
    <d v="1899-12-30T01:16:00"/>
    <n v="16"/>
    <n v="1"/>
    <n v="9"/>
    <s v="India"/>
    <s v="Not Outlier"/>
    <n v="86"/>
    <m/>
  </r>
  <r>
    <n v="1454915"/>
    <n v="1109"/>
    <x v="11"/>
    <d v="2023-09-26T23:40:00"/>
    <s v="Whatsapp"/>
    <s v="Jonas Bergulfsen"/>
    <n v="5760"/>
    <n v="26"/>
    <d v="2023-09-26T00:00:00"/>
    <d v="1899-12-30T23:40:00"/>
    <n v="40"/>
    <n v="23"/>
    <n v="9"/>
    <s v="India"/>
    <s v="Not Outlier"/>
    <n v="86"/>
    <m/>
  </r>
  <r>
    <n v="1509701"/>
    <n v="1109"/>
    <x v="11"/>
    <d v="2023-10-27T00:35:00"/>
    <s v="Other"/>
    <s v="Valarie Nelson"/>
    <n v="1460"/>
    <n v="27"/>
    <d v="2023-10-27T00:00:00"/>
    <d v="1899-12-30T00:35:00"/>
    <n v="35"/>
    <n v="0"/>
    <n v="10"/>
    <s v="India"/>
    <s v="Not Outlier"/>
    <n v="86"/>
    <m/>
  </r>
  <r>
    <n v="850122"/>
    <n v="1112"/>
    <x v="5"/>
    <d v="2023-06-19T01:43:00"/>
    <s v="Website"/>
    <s v="Paolo Accorti"/>
    <n v="8887"/>
    <n v="19"/>
    <d v="2023-06-19T00:00:00"/>
    <d v="1899-12-30T01:43:00"/>
    <n v="43"/>
    <n v="1"/>
    <n v="6"/>
    <s v="Spain"/>
    <s v="Not Outlier"/>
    <n v="30"/>
    <m/>
  </r>
  <r>
    <n v="953922"/>
    <n v="1112"/>
    <x v="5"/>
    <d v="2023-10-07T00:04:00"/>
    <s v="Website"/>
    <s v="Laurence Lebihan"/>
    <n v="4161"/>
    <n v="7"/>
    <d v="2023-10-07T00:00:00"/>
    <d v="1899-12-30T00:04:00"/>
    <n v="4"/>
    <n v="0"/>
    <n v="10"/>
    <s v="Spain"/>
    <s v="Not Outlier"/>
    <n v="30"/>
    <m/>
  </r>
  <r>
    <n v="645557"/>
    <n v="1114"/>
    <x v="11"/>
    <d v="2023-09-16T23:33:00"/>
    <s v="Whatsapp"/>
    <s v="Paolo Accorti"/>
    <n v="1567"/>
    <n v="16"/>
    <d v="2023-09-16T00:00:00"/>
    <d v="1899-12-30T23:33:00"/>
    <n v="33"/>
    <n v="23"/>
    <n v="9"/>
    <s v="India"/>
    <s v="Not Outlier"/>
    <n v="39"/>
    <m/>
  </r>
  <r>
    <n v="1211500"/>
    <n v="1120"/>
    <x v="2"/>
    <d v="2023-10-07T00:29:00"/>
    <s v="Other"/>
    <s v="Maurizio Moroni"/>
    <n v="845"/>
    <n v="7"/>
    <d v="2023-10-07T00:00:00"/>
    <d v="1899-12-30T00:29:00"/>
    <n v="29"/>
    <n v="0"/>
    <n v="10"/>
    <s v="Denmark"/>
    <s v="Not Outlier"/>
    <n v="53"/>
    <m/>
  </r>
  <r>
    <n v="1318579"/>
    <n v="1120"/>
    <x v="2"/>
    <d v="2023-11-02T01:55:00"/>
    <s v="App"/>
    <s v="Sue Frick"/>
    <n v="8857"/>
    <n v="2"/>
    <d v="2023-11-02T00:00:00"/>
    <d v="1899-12-30T01:55:00"/>
    <n v="55"/>
    <n v="1"/>
    <n v="11"/>
    <s v="Denmark"/>
    <s v="Not Outlier"/>
    <n v="53"/>
    <m/>
  </r>
  <r>
    <n v="341843"/>
    <n v="1121"/>
    <x v="11"/>
    <d v="2023-05-29T00:08:00"/>
    <s v="Other"/>
    <s v="Adrian Huxley"/>
    <n v="863"/>
    <n v="29"/>
    <d v="2023-05-29T00:00:00"/>
    <d v="1899-12-30T00:08:00"/>
    <n v="8"/>
    <n v="0"/>
    <n v="5"/>
    <s v="India"/>
    <s v="Not Outlier"/>
    <n v="51"/>
    <m/>
  </r>
  <r>
    <n v="94344"/>
    <n v="1122"/>
    <x v="6"/>
    <d v="2023-03-14T00:49:00"/>
    <s v="Whatsapp"/>
    <s v="Valarie Franco"/>
    <n v="5649"/>
    <n v="14"/>
    <d v="2023-03-14T00:00:00"/>
    <d v="1899-12-30T00:49:00"/>
    <n v="49"/>
    <n v="0"/>
    <n v="3"/>
    <s v="Germany"/>
    <s v="Not Outlier"/>
    <n v="33"/>
    <m/>
  </r>
  <r>
    <n v="268418"/>
    <n v="1123"/>
    <x v="0"/>
    <d v="2023-07-28T23:32:00"/>
    <s v="App"/>
    <s v="Ann Brown"/>
    <n v="8306"/>
    <n v="28"/>
    <d v="2023-07-28T00:00:00"/>
    <d v="1899-12-30T23:32:00"/>
    <n v="32"/>
    <n v="23"/>
    <n v="7"/>
    <s v="France"/>
    <s v="Not Outlier"/>
    <n v="54"/>
    <m/>
  </r>
  <r>
    <n v="511431"/>
    <n v="1125"/>
    <x v="3"/>
    <d v="2023-08-07T01:35:00"/>
    <s v="App"/>
    <s v="Valarie Nelson"/>
    <n v="1624"/>
    <n v="7"/>
    <d v="2023-08-07T00:00:00"/>
    <d v="1899-12-30T01:35:00"/>
    <n v="35"/>
    <n v="1"/>
    <n v="8"/>
    <s v="Singapore"/>
    <s v="Not Outlier"/>
    <n v="18"/>
    <m/>
  </r>
  <r>
    <n v="530067"/>
    <n v="1126"/>
    <x v="0"/>
    <d v="2023-08-17T01:17:00"/>
    <s v="Other"/>
    <s v="Jose Pedro Roel"/>
    <n v="8259"/>
    <n v="17"/>
    <d v="2023-08-17T00:00:00"/>
    <d v="1899-12-30T01:17:00"/>
    <n v="17"/>
    <n v="1"/>
    <n v="8"/>
    <s v="France"/>
    <s v="Not Outlier"/>
    <n v="65"/>
    <m/>
  </r>
  <r>
    <n v="1610660"/>
    <n v="1126"/>
    <x v="0"/>
    <d v="2023-03-15T23:51:00"/>
    <s v="Website"/>
    <s v="Eric Natividad"/>
    <n v="4580"/>
    <n v="15"/>
    <d v="2023-03-15T00:00:00"/>
    <d v="1899-12-30T23:51:00"/>
    <n v="51"/>
    <n v="23"/>
    <n v="3"/>
    <s v="France"/>
    <s v="Not Outlier"/>
    <n v="65"/>
    <m/>
  </r>
  <r>
    <n v="914311"/>
    <n v="1127"/>
    <x v="4"/>
    <d v="2023-04-05T00:17:00"/>
    <s v="Whatsapp"/>
    <s v="Valarie Nelson"/>
    <n v="6090"/>
    <n v="5"/>
    <d v="2023-04-05T00:00:00"/>
    <d v="1899-12-30T00:17:00"/>
    <n v="17"/>
    <n v="0"/>
    <n v="4"/>
    <s v="Norway"/>
    <s v="Not Outlier"/>
    <n v="83"/>
    <m/>
  </r>
  <r>
    <n v="1379500"/>
    <n v="1128"/>
    <x v="0"/>
    <d v="2023-07-25T02:22:00"/>
    <s v="Whatsapp"/>
    <s v="Tony Calaghan"/>
    <n v="4248"/>
    <n v="25"/>
    <d v="2023-07-25T00:00:00"/>
    <d v="1899-12-30T02:22:00"/>
    <n v="22"/>
    <n v="2"/>
    <n v="7"/>
    <s v="France"/>
    <s v="Not Outlier"/>
    <n v="18"/>
    <m/>
  </r>
  <r>
    <n v="1421840"/>
    <n v="1128"/>
    <x v="0"/>
    <d v="2023-09-09T23:38:00"/>
    <s v="App"/>
    <s v="Peter Ferguson"/>
    <n v="1084"/>
    <n v="9"/>
    <d v="2023-09-09T00:00:00"/>
    <d v="1899-12-30T23:38:00"/>
    <n v="38"/>
    <n v="23"/>
    <n v="9"/>
    <s v="France"/>
    <s v="Not Outlier"/>
    <n v="18"/>
    <m/>
  </r>
  <r>
    <n v="38242"/>
    <n v="1131"/>
    <x v="7"/>
    <d v="2023-01-03T00:29:00"/>
    <s v="Whatsapp"/>
    <s v="Juri Hirano"/>
    <n v="9299"/>
    <n v="3"/>
    <d v="2023-01-03T00:00:00"/>
    <d v="1899-12-30T00:29:00"/>
    <n v="29"/>
    <n v="0"/>
    <n v="1"/>
    <s v="Australia"/>
    <s v="Not Outlier"/>
    <n v="38"/>
    <m/>
  </r>
  <r>
    <n v="272165"/>
    <n v="1133"/>
    <x v="11"/>
    <d v="2023-04-04T01:16:00"/>
    <s v="Other"/>
    <s v="Sue Taylor"/>
    <n v="6204"/>
    <n v="4"/>
    <d v="2023-04-04T00:00:00"/>
    <d v="1899-12-30T01:16:00"/>
    <n v="16"/>
    <n v="1"/>
    <n v="4"/>
    <s v="India"/>
    <s v="Not Outlier"/>
    <n v="59"/>
    <m/>
  </r>
  <r>
    <n v="329474"/>
    <n v="1133"/>
    <x v="11"/>
    <d v="2023-12-08T00:32:00"/>
    <s v="Website"/>
    <s v="Sue King"/>
    <n v="7243"/>
    <n v="8"/>
    <d v="2023-12-08T00:00:00"/>
    <d v="1899-12-30T00:32:00"/>
    <n v="32"/>
    <n v="0"/>
    <n v="12"/>
    <s v="India"/>
    <s v="Not Outlier"/>
    <n v="59"/>
    <m/>
  </r>
  <r>
    <n v="306831"/>
    <n v="1135"/>
    <x v="11"/>
    <d v="2023-06-13T00:35:00"/>
    <s v="Whatsapp"/>
    <s v="Yoshi Tannamuri"/>
    <n v="4730"/>
    <n v="13"/>
    <d v="2023-06-13T00:00:00"/>
    <d v="1899-12-30T00:35:00"/>
    <n v="35"/>
    <n v="0"/>
    <n v="6"/>
    <s v="India"/>
    <s v="Not Outlier"/>
    <n v="74"/>
    <m/>
  </r>
  <r>
    <n v="426056"/>
    <n v="1138"/>
    <x v="7"/>
    <d v="2023-04-18T23:44:00"/>
    <s v="App"/>
    <s v="Valarie Young"/>
    <n v="3481"/>
    <n v="18"/>
    <d v="2023-04-18T00:00:00"/>
    <d v="1899-12-30T23:44:00"/>
    <n v="44"/>
    <n v="23"/>
    <n v="4"/>
    <s v="Australia"/>
    <s v="Not Outlier"/>
    <n v="83"/>
    <m/>
  </r>
  <r>
    <n v="1392838"/>
    <n v="1138"/>
    <x v="7"/>
    <d v="2023-07-30T23:31:00"/>
    <s v="Other"/>
    <s v="Jeff Young"/>
    <n v="1617"/>
    <n v="30"/>
    <d v="2023-07-30T00:00:00"/>
    <d v="1899-12-30T23:31:00"/>
    <n v="31"/>
    <n v="23"/>
    <n v="7"/>
    <s v="Australia"/>
    <s v="Not Outlier"/>
    <n v="83"/>
    <m/>
  </r>
  <r>
    <n v="590513"/>
    <n v="1139"/>
    <x v="1"/>
    <d v="2023-08-14T23:10:00"/>
    <s v="Whatsapp"/>
    <s v="Diego Freyre"/>
    <n v="4446"/>
    <n v="14"/>
    <d v="2023-08-14T00:00:00"/>
    <d v="1899-12-30T23:10:00"/>
    <n v="10"/>
    <n v="23"/>
    <n v="8"/>
    <s v="USA"/>
    <s v="Not Outlier"/>
    <n v="84"/>
    <m/>
  </r>
  <r>
    <n v="1212151"/>
    <n v="1139"/>
    <x v="1"/>
    <d v="2023-01-09T23:33:00"/>
    <s v="Whatsapp"/>
    <s v="Sue King"/>
    <n v="374"/>
    <n v="9"/>
    <d v="2023-01-09T00:00:00"/>
    <d v="1899-12-30T23:33:00"/>
    <n v="33"/>
    <n v="23"/>
    <n v="1"/>
    <s v="USA"/>
    <s v="Not Outlier"/>
    <n v="84"/>
    <m/>
  </r>
  <r>
    <n v="1396020"/>
    <n v="1139"/>
    <x v="1"/>
    <d v="2023-12-22T23:33:00"/>
    <s v="Other"/>
    <s v="Diego Freyre"/>
    <n v="5055"/>
    <n v="22"/>
    <d v="2023-12-22T00:00:00"/>
    <d v="1899-12-30T23:33:00"/>
    <n v="33"/>
    <n v="23"/>
    <n v="12"/>
    <s v="USA"/>
    <s v="Not Outlier"/>
    <n v="84"/>
    <m/>
  </r>
  <r>
    <n v="316858"/>
    <n v="1140"/>
    <x v="8"/>
    <d v="2023-03-18T00:39:00"/>
    <s v="Other"/>
    <s v="Laurence Lebihan"/>
    <n v="3160"/>
    <n v="18"/>
    <d v="2023-03-18T00:00:00"/>
    <d v="1899-12-30T00:39:00"/>
    <n v="39"/>
    <n v="0"/>
    <n v="3"/>
    <s v="Finland"/>
    <s v="Not Outlier"/>
    <n v="69"/>
    <m/>
  </r>
  <r>
    <n v="1443406"/>
    <n v="1141"/>
    <x v="0"/>
    <d v="2023-07-24T01:19:00"/>
    <s v="Whatsapp"/>
    <s v="Julie Brown"/>
    <n v="8328"/>
    <n v="24"/>
    <d v="2023-07-24T00:00:00"/>
    <d v="1899-12-30T01:19:00"/>
    <n v="19"/>
    <n v="1"/>
    <n v="7"/>
    <s v="France"/>
    <s v="Not Outlier"/>
    <n v="60"/>
    <m/>
  </r>
  <r>
    <n v="1460925"/>
    <n v="1141"/>
    <x v="0"/>
    <d v="2023-02-06T00:27:00"/>
    <s v="App"/>
    <s v="Ann Brown"/>
    <n v="2472"/>
    <n v="6"/>
    <d v="2023-02-06T00:00:00"/>
    <d v="1899-12-30T00:27:00"/>
    <n v="27"/>
    <n v="0"/>
    <n v="2"/>
    <s v="France"/>
    <s v="Not Outlier"/>
    <n v="60"/>
    <m/>
  </r>
  <r>
    <n v="1340302"/>
    <n v="1142"/>
    <x v="1"/>
    <d v="2023-12-03T01:17:00"/>
    <s v="Whatsapp"/>
    <s v="Kalle Suominen"/>
    <n v="9786"/>
    <n v="3"/>
    <d v="2023-12-03T00:00:00"/>
    <d v="1899-12-30T01:17:00"/>
    <n v="17"/>
    <n v="1"/>
    <n v="12"/>
    <s v="USA"/>
    <s v="Not Outlier"/>
    <n v="59"/>
    <m/>
  </r>
  <r>
    <n v="935343"/>
    <n v="1143"/>
    <x v="10"/>
    <d v="2023-09-27T23:28:00"/>
    <s v="Website"/>
    <s v="Jeff Young"/>
    <n v="1325"/>
    <n v="27"/>
    <d v="2023-09-27T00:00:00"/>
    <d v="1899-12-30T23:28:00"/>
    <n v="28"/>
    <n v="23"/>
    <n v="9"/>
    <s v="Italy"/>
    <s v="Not Outlier"/>
    <n v="59"/>
    <m/>
  </r>
  <r>
    <n v="993964"/>
    <n v="1143"/>
    <x v="10"/>
    <d v="2023-12-28T23:59:00"/>
    <s v="Whatsapp"/>
    <s v="Paul Henriot"/>
    <n v="8644"/>
    <n v="28"/>
    <d v="2023-12-28T00:00:00"/>
    <d v="1899-12-30T23:59:00"/>
    <n v="59"/>
    <n v="23"/>
    <n v="12"/>
    <s v="Italy"/>
    <s v="Not Outlier"/>
    <n v="59"/>
    <m/>
  </r>
  <r>
    <n v="1192105"/>
    <n v="1143"/>
    <x v="10"/>
    <d v="2023-01-31T23:56:00"/>
    <s v="Whatsapp"/>
    <s v="Victoria Ashworth"/>
    <n v="2021"/>
    <n v="31"/>
    <d v="2023-01-31T00:00:00"/>
    <d v="1899-12-30T23:56:00"/>
    <n v="56"/>
    <n v="23"/>
    <n v="1"/>
    <s v="Italy"/>
    <s v="Not Outlier"/>
    <n v="59"/>
    <m/>
  </r>
  <r>
    <n v="306677"/>
    <n v="1145"/>
    <x v="1"/>
    <d v="2023-08-20T23:45:00"/>
    <s v="Other"/>
    <s v="Francisca Cervantes"/>
    <n v="6771"/>
    <n v="20"/>
    <d v="2023-08-20T00:00:00"/>
    <d v="1899-12-30T23:45:00"/>
    <n v="45"/>
    <n v="23"/>
    <n v="8"/>
    <s v="USA"/>
    <s v="Not Outlier"/>
    <n v="50"/>
    <m/>
  </r>
  <r>
    <n v="1314166"/>
    <n v="1145"/>
    <x v="1"/>
    <d v="2023-03-30T01:28:00"/>
    <s v="Other"/>
    <s v="Christina Berglund"/>
    <n v="9152"/>
    <n v="30"/>
    <d v="2023-03-30T00:00:00"/>
    <d v="1899-12-30T01:28:00"/>
    <n v="28"/>
    <n v="1"/>
    <n v="3"/>
    <s v="USA"/>
    <s v="Not Outlier"/>
    <n v="50"/>
    <m/>
  </r>
  <r>
    <n v="1669169"/>
    <n v="1146"/>
    <x v="1"/>
    <d v="2023-05-12T23:36:00"/>
    <s v="Website"/>
    <s v="Victoria Ashworth"/>
    <n v="8796"/>
    <n v="12"/>
    <d v="2023-05-12T00:00:00"/>
    <d v="1899-12-30T23:36:00"/>
    <n v="36"/>
    <n v="23"/>
    <n v="5"/>
    <s v="USA"/>
    <s v="Not Outlier"/>
    <n v="23"/>
    <m/>
  </r>
  <r>
    <n v="816536"/>
    <n v="1147"/>
    <x v="0"/>
    <d v="2023-09-11T23:28:00"/>
    <s v="Whatsapp"/>
    <s v="Diego Freyre"/>
    <n v="5485"/>
    <n v="11"/>
    <d v="2023-09-11T00:00:00"/>
    <d v="1899-12-30T23:28:00"/>
    <n v="28"/>
    <n v="23"/>
    <n v="9"/>
    <s v="France"/>
    <s v="Not Outlier"/>
    <n v="53"/>
    <m/>
  </r>
  <r>
    <n v="1197876"/>
    <n v="1148"/>
    <x v="8"/>
    <d v="2023-12-03T00:34:00"/>
    <s v="Other"/>
    <s v="Sue Frick"/>
    <n v="6055"/>
    <n v="3"/>
    <d v="2023-12-03T00:00:00"/>
    <d v="1899-12-30T00:34:00"/>
    <n v="34"/>
    <n v="0"/>
    <n v="12"/>
    <s v="Finland"/>
    <s v="Not Outlier"/>
    <n v="53"/>
    <m/>
  </r>
  <r>
    <n v="1056575"/>
    <n v="1149"/>
    <x v="1"/>
    <d v="2023-04-01T01:23:00"/>
    <s v="Other"/>
    <s v="Ann Brown"/>
    <n v="1439"/>
    <n v="1"/>
    <d v="2023-04-01T00:00:00"/>
    <d v="1899-12-30T01:23:00"/>
    <n v="23"/>
    <n v="1"/>
    <n v="4"/>
    <s v="USA"/>
    <s v="Not Outlier"/>
    <n v="31"/>
    <m/>
  </r>
  <r>
    <n v="89864"/>
    <n v="1150"/>
    <x v="1"/>
    <d v="2023-10-16T01:51:00"/>
    <s v="Other"/>
    <s v="Ann Brown"/>
    <n v="8022"/>
    <n v="16"/>
    <d v="2023-10-16T00:00:00"/>
    <d v="1899-12-30T01:51:00"/>
    <n v="51"/>
    <n v="1"/>
    <n v="10"/>
    <s v="USA"/>
    <s v="Not Outlier"/>
    <n v="77"/>
    <m/>
  </r>
  <r>
    <n v="363439"/>
    <n v="1150"/>
    <x v="1"/>
    <d v="2023-07-13T23:48:00"/>
    <s v="Website"/>
    <s v="Mart¡n Sommer"/>
    <n v="8067"/>
    <n v="13"/>
    <d v="2023-07-13T00:00:00"/>
    <d v="1899-12-30T23:48:00"/>
    <n v="48"/>
    <n v="23"/>
    <n v="7"/>
    <s v="USA"/>
    <s v="Not Outlier"/>
    <n v="77"/>
    <m/>
  </r>
  <r>
    <n v="840518"/>
    <n v="1150"/>
    <x v="1"/>
    <d v="2023-09-25T23:20:00"/>
    <s v="Other"/>
    <s v="Palle Ibsen"/>
    <n v="4427"/>
    <n v="25"/>
    <d v="2023-09-25T00:00:00"/>
    <d v="1899-12-30T23:20:00"/>
    <n v="20"/>
    <n v="23"/>
    <n v="9"/>
    <s v="USA"/>
    <s v="Not Outlier"/>
    <n v="77"/>
    <m/>
  </r>
  <r>
    <n v="342057"/>
    <n v="1152"/>
    <x v="5"/>
    <d v="2023-06-04T00:53:00"/>
    <s v="Other"/>
    <s v="Sue Taylor"/>
    <n v="9941"/>
    <n v="4"/>
    <d v="2023-06-04T00:00:00"/>
    <d v="1899-12-30T00:53:00"/>
    <n v="53"/>
    <n v="0"/>
    <n v="6"/>
    <s v="Spain"/>
    <s v="Not Outlier"/>
    <n v="67"/>
    <m/>
  </r>
  <r>
    <n v="1638963"/>
    <n v="1152"/>
    <x v="5"/>
    <d v="2023-03-06T01:32:00"/>
    <s v="Website"/>
    <s v="Roland Keitel"/>
    <n v="1352"/>
    <n v="6"/>
    <d v="2023-03-06T00:00:00"/>
    <d v="1899-12-30T01:32:00"/>
    <n v="32"/>
    <n v="1"/>
    <n v="3"/>
    <s v="Spain"/>
    <s v="Not Outlier"/>
    <n v="67"/>
    <m/>
  </r>
  <r>
    <n v="464531"/>
    <n v="1153"/>
    <x v="10"/>
    <d v="2023-02-14T00:30:00"/>
    <s v="Other"/>
    <s v="Maurizio Moroni"/>
    <n v="4951"/>
    <n v="14"/>
    <d v="2023-02-14T00:00:00"/>
    <d v="1899-12-30T00:30:00"/>
    <n v="30"/>
    <n v="0"/>
    <n v="2"/>
    <s v="Italy"/>
    <s v="Not Outlier"/>
    <n v="39"/>
    <m/>
  </r>
  <r>
    <n v="706669"/>
    <n v="1153"/>
    <x v="10"/>
    <d v="2023-05-06T01:45:00"/>
    <s v="Website"/>
    <s v="Valarie Nelson"/>
    <n v="4666"/>
    <n v="6"/>
    <d v="2023-05-06T00:00:00"/>
    <d v="1899-12-30T01:45:00"/>
    <n v="45"/>
    <n v="1"/>
    <n v="5"/>
    <s v="Italy"/>
    <s v="Not Outlier"/>
    <n v="39"/>
    <m/>
  </r>
  <r>
    <n v="1156227"/>
    <n v="1154"/>
    <x v="5"/>
    <d v="2023-07-21T23:34:00"/>
    <s v="Whatsapp"/>
    <s v="Kwai Yu"/>
    <n v="2490"/>
    <n v="21"/>
    <d v="2023-07-21T00:00:00"/>
    <d v="1899-12-30T23:34:00"/>
    <n v="34"/>
    <n v="23"/>
    <n v="7"/>
    <s v="Spain"/>
    <s v="Not Outlier"/>
    <n v="88"/>
    <m/>
  </r>
  <r>
    <n v="548714"/>
    <n v="1156"/>
    <x v="4"/>
    <d v="2023-06-22T00:31:00"/>
    <s v="App"/>
    <s v="Diego Freyre"/>
    <n v="6145"/>
    <n v="22"/>
    <d v="2023-06-22T00:00:00"/>
    <d v="1899-12-30T00:31:00"/>
    <n v="31"/>
    <n v="0"/>
    <n v="6"/>
    <s v="Norway"/>
    <s v="Not Outlier"/>
    <n v="35"/>
    <m/>
  </r>
  <r>
    <n v="887239"/>
    <n v="1157"/>
    <x v="3"/>
    <d v="2023-06-24T02:05:00"/>
    <s v="Website"/>
    <s v="Christina Berglund"/>
    <n v="9005"/>
    <n v="24"/>
    <d v="2023-06-24T00:00:00"/>
    <d v="1899-12-30T02:05:00"/>
    <n v="5"/>
    <n v="2"/>
    <n v="6"/>
    <s v="Singapore"/>
    <s v="Not Outlier"/>
    <n v="70"/>
    <m/>
  </r>
  <r>
    <n v="1487293"/>
    <n v="1157"/>
    <x v="3"/>
    <d v="2023-01-26T01:15:00"/>
    <s v="Whatsapp"/>
    <s v="Julie Brown"/>
    <n v="2092"/>
    <n v="26"/>
    <d v="2023-01-26T00:00:00"/>
    <d v="1899-12-30T01:15:00"/>
    <n v="15"/>
    <n v="1"/>
    <n v="1"/>
    <s v="Singapore"/>
    <s v="Not Outlier"/>
    <n v="70"/>
    <m/>
  </r>
  <r>
    <n v="1489446"/>
    <n v="1158"/>
    <x v="4"/>
    <d v="2023-10-26T02:00:00"/>
    <s v="Website"/>
    <s v="Dominique Perrier"/>
    <n v="4889"/>
    <n v="26"/>
    <d v="2023-10-26T00:00:00"/>
    <d v="1899-12-30T02:00:00"/>
    <n v="0"/>
    <n v="2"/>
    <n v="10"/>
    <s v="Norway"/>
    <s v="Not Outlier"/>
    <n v="59"/>
    <m/>
  </r>
  <r>
    <n v="812558"/>
    <n v="1160"/>
    <x v="7"/>
    <d v="2023-06-23T01:03:00"/>
    <s v="App"/>
    <s v="Matti Karttunen"/>
    <n v="4185"/>
    <n v="23"/>
    <d v="2023-06-23T00:00:00"/>
    <d v="1899-12-30T01:03:00"/>
    <n v="3"/>
    <n v="1"/>
    <n v="6"/>
    <s v="Australia"/>
    <s v="Not Outlier"/>
    <n v="58"/>
    <m/>
  </r>
  <r>
    <n v="1223016"/>
    <n v="1161"/>
    <x v="5"/>
    <d v="2023-09-11T23:41:00"/>
    <s v="Whatsapp"/>
    <s v="Maria Larsson"/>
    <n v="4739"/>
    <n v="11"/>
    <d v="2023-09-11T00:00:00"/>
    <d v="1899-12-30T23:41:00"/>
    <n v="41"/>
    <n v="23"/>
    <n v="9"/>
    <s v="Spain"/>
    <s v="Not Outlier"/>
    <n v="36"/>
    <m/>
  </r>
  <r>
    <n v="779276"/>
    <n v="1162"/>
    <x v="1"/>
    <d v="2023-06-10T23:57:00"/>
    <s v="Website"/>
    <s v="Valarie Young"/>
    <n v="4738"/>
    <n v="10"/>
    <d v="2023-06-10T00:00:00"/>
    <d v="1899-12-30T23:57:00"/>
    <n v="57"/>
    <n v="23"/>
    <n v="6"/>
    <s v="USA"/>
    <s v="Not Outlier"/>
    <n v="87"/>
    <m/>
  </r>
  <r>
    <n v="1076764"/>
    <n v="1162"/>
    <x v="1"/>
    <d v="2023-12-04T00:39:00"/>
    <s v="Website"/>
    <s v="Frederique Citeaux"/>
    <n v="1938"/>
    <n v="4"/>
    <d v="2023-12-04T00:00:00"/>
    <d v="1899-12-30T00:39:00"/>
    <n v="39"/>
    <n v="0"/>
    <n v="12"/>
    <s v="USA"/>
    <s v="Not Outlier"/>
    <n v="87"/>
    <m/>
  </r>
  <r>
    <n v="1513980"/>
    <n v="1164"/>
    <x v="1"/>
    <d v="2023-02-14T23:42:00"/>
    <s v="Website"/>
    <s v="Diego Freyre"/>
    <n v="5236"/>
    <n v="14"/>
    <d v="2023-02-14T00:00:00"/>
    <d v="1899-12-30T23:42:00"/>
    <n v="42"/>
    <n v="23"/>
    <n v="2"/>
    <s v="USA"/>
    <s v="Not Outlier"/>
    <n v="63"/>
    <m/>
  </r>
  <r>
    <n v="383194"/>
    <n v="1167"/>
    <x v="1"/>
    <d v="2023-05-29T22:43:00"/>
    <s v="Whatsapp"/>
    <s v="Julie King"/>
    <n v="6812"/>
    <n v="29"/>
    <d v="2023-05-29T00:00:00"/>
    <d v="1899-12-30T22:43:00"/>
    <n v="43"/>
    <n v="22"/>
    <n v="5"/>
    <s v="USA"/>
    <s v="Not Outlier"/>
    <n v="78"/>
    <m/>
  </r>
  <r>
    <n v="1612028"/>
    <n v="1167"/>
    <x v="1"/>
    <d v="2023-01-18T23:58:00"/>
    <s v="Whatsapp"/>
    <s v="Steve Frick"/>
    <n v="9324"/>
    <n v="18"/>
    <d v="2023-01-18T00:00:00"/>
    <d v="1899-12-30T23:58:00"/>
    <n v="58"/>
    <n v="23"/>
    <n v="1"/>
    <s v="USA"/>
    <s v="Not Outlier"/>
    <n v="78"/>
    <m/>
  </r>
  <r>
    <n v="98453"/>
    <n v="1169"/>
    <x v="0"/>
    <d v="2023-04-29T00:10:00"/>
    <s v="Whatsapp"/>
    <s v="Adrian Huxley"/>
    <n v="2261"/>
    <n v="29"/>
    <d v="2023-04-29T00:00:00"/>
    <d v="1899-12-30T00:10:00"/>
    <n v="10"/>
    <n v="0"/>
    <n v="4"/>
    <s v="France"/>
    <s v="Not Outlier"/>
    <n v="26"/>
    <m/>
  </r>
  <r>
    <n v="364332"/>
    <n v="1169"/>
    <x v="0"/>
    <d v="2023-02-24T01:00:00"/>
    <s v="Other"/>
    <s v="Sue Taylor"/>
    <n v="6539"/>
    <n v="24"/>
    <d v="2023-02-24T00:00:00"/>
    <d v="1899-12-30T01:00:00"/>
    <n v="0"/>
    <n v="1"/>
    <n v="2"/>
    <s v="France"/>
    <s v="Not Outlier"/>
    <n v="26"/>
    <m/>
  </r>
  <r>
    <n v="370729"/>
    <n v="1170"/>
    <x v="6"/>
    <d v="2023-02-25T02:00:00"/>
    <s v="App"/>
    <s v="Daniel Tonini"/>
    <n v="2725"/>
    <n v="25"/>
    <d v="2023-02-25T00:00:00"/>
    <d v="1899-12-30T02:00:00"/>
    <n v="0"/>
    <n v="2"/>
    <n v="2"/>
    <s v="Germany"/>
    <s v="Not Outlier"/>
    <n v="65"/>
    <m/>
  </r>
  <r>
    <n v="588329"/>
    <n v="1170"/>
    <x v="6"/>
    <d v="2023-09-01T01:50:00"/>
    <s v="Other"/>
    <s v="Michael Holz"/>
    <n v="987"/>
    <n v="1"/>
    <d v="2023-09-01T00:00:00"/>
    <d v="1899-12-30T01:50:00"/>
    <n v="50"/>
    <n v="1"/>
    <n v="9"/>
    <s v="Germany"/>
    <s v="Not Outlier"/>
    <n v="65"/>
    <m/>
  </r>
  <r>
    <n v="973367"/>
    <n v="1170"/>
    <x v="6"/>
    <d v="2023-09-01T01:16:00"/>
    <s v="App"/>
    <s v="Janine Labrune"/>
    <n v="8512"/>
    <n v="1"/>
    <d v="2023-09-01T00:00:00"/>
    <d v="1899-12-30T01:16:00"/>
    <n v="16"/>
    <n v="1"/>
    <n v="9"/>
    <s v="Germany"/>
    <s v="Not Outlier"/>
    <n v="65"/>
    <m/>
  </r>
  <r>
    <n v="1335084"/>
    <n v="1170"/>
    <x v="6"/>
    <d v="2023-07-21T00:37:00"/>
    <s v="Whatsapp"/>
    <s v="Pirkko Koskitalo"/>
    <n v="5783"/>
    <n v="21"/>
    <d v="2023-07-21T00:00:00"/>
    <d v="1899-12-30T00:37:00"/>
    <n v="37"/>
    <n v="0"/>
    <n v="7"/>
    <s v="Germany"/>
    <s v="Not Outlier"/>
    <n v="65"/>
    <m/>
  </r>
  <r>
    <n v="1203146"/>
    <n v="1172"/>
    <x v="7"/>
    <d v="2023-11-09T00:31:00"/>
    <s v="App"/>
    <s v="Diego Freyre"/>
    <n v="6152"/>
    <n v="9"/>
    <d v="2023-11-09T00:00:00"/>
    <d v="1899-12-30T00:31:00"/>
    <n v="31"/>
    <n v="0"/>
    <n v="11"/>
    <s v="Australia"/>
    <s v="Not Outlier"/>
    <n v="23"/>
    <m/>
  </r>
  <r>
    <n v="448776"/>
    <n v="1173"/>
    <x v="1"/>
    <d v="2023-12-13T00:07:00"/>
    <s v="Whatsapp"/>
    <s v="Elizabeth Devon"/>
    <n v="4703"/>
    <n v="13"/>
    <d v="2023-12-13T00:00:00"/>
    <d v="1899-12-30T00:07:00"/>
    <n v="7"/>
    <n v="0"/>
    <n v="12"/>
    <s v="USA"/>
    <s v="Not Outlier"/>
    <n v="84"/>
    <m/>
  </r>
  <r>
    <n v="1667133"/>
    <n v="1173"/>
    <x v="1"/>
    <d v="2023-08-14T00:11:00"/>
    <s v="Other"/>
    <s v="Jean Fresnisre"/>
    <n v="8164"/>
    <n v="14"/>
    <d v="2023-08-14T00:00:00"/>
    <d v="1899-12-30T00:11:00"/>
    <n v="11"/>
    <n v="0"/>
    <n v="8"/>
    <s v="USA"/>
    <s v="Not Outlier"/>
    <n v="84"/>
    <m/>
  </r>
  <r>
    <n v="1289856"/>
    <n v="1174"/>
    <x v="1"/>
    <d v="2023-07-08T00:26:00"/>
    <s v="Whatsapp"/>
    <s v="Valarie Young"/>
    <n v="5660"/>
    <n v="8"/>
    <d v="2023-07-08T00:00:00"/>
    <d v="1899-12-30T00:26:00"/>
    <n v="26"/>
    <n v="0"/>
    <n v="7"/>
    <s v="USA"/>
    <s v="Not Outlier"/>
    <n v="60"/>
    <m/>
  </r>
  <r>
    <n v="1004722"/>
    <n v="1176"/>
    <x v="1"/>
    <d v="2023-06-04T01:21:00"/>
    <s v="Whatsapp"/>
    <s v="Giovanni Rovelli"/>
    <n v="315"/>
    <n v="4"/>
    <d v="2023-06-04T00:00:00"/>
    <d v="1899-12-30T01:21:00"/>
    <n v="21"/>
    <n v="1"/>
    <n v="6"/>
    <s v="USA"/>
    <s v="Not Outlier"/>
    <n v="89"/>
    <m/>
  </r>
  <r>
    <n v="1144813"/>
    <n v="1176"/>
    <x v="1"/>
    <d v="2023-11-09T01:06:00"/>
    <s v="Other"/>
    <s v="Kalle Suominen"/>
    <n v="1665"/>
    <n v="9"/>
    <d v="2023-11-09T00:00:00"/>
    <d v="1899-12-30T01:06:00"/>
    <n v="6"/>
    <n v="1"/>
    <n v="11"/>
    <s v="USA"/>
    <s v="Not Outlier"/>
    <n v="89"/>
    <m/>
  </r>
  <r>
    <n v="1190330"/>
    <n v="1176"/>
    <x v="1"/>
    <d v="2023-04-17T00:26:00"/>
    <s v="Whatsapp"/>
    <s v="Wendy Victorino"/>
    <n v="5495"/>
    <n v="17"/>
    <d v="2023-04-17T00:00:00"/>
    <d v="1899-12-30T00:26:00"/>
    <n v="26"/>
    <n v="0"/>
    <n v="4"/>
    <s v="USA"/>
    <s v="Not Outlier"/>
    <n v="89"/>
    <m/>
  </r>
  <r>
    <n v="1584769"/>
    <n v="1176"/>
    <x v="1"/>
    <d v="2023-10-08T23:22:00"/>
    <s v="Whatsapp"/>
    <s v="Miguel Barajas"/>
    <n v="1945"/>
    <n v="8"/>
    <d v="2023-10-08T00:00:00"/>
    <d v="1899-12-30T23:22:00"/>
    <n v="22"/>
    <n v="23"/>
    <n v="10"/>
    <s v="USA"/>
    <s v="Not Outlier"/>
    <n v="89"/>
    <m/>
  </r>
  <r>
    <n v="289882"/>
    <n v="1177"/>
    <x v="2"/>
    <d v="2023-11-04T01:04:00"/>
    <s v="Whatsapp"/>
    <s v="Maurizio Moroni"/>
    <n v="4569"/>
    <n v="4"/>
    <d v="2023-11-04T00:00:00"/>
    <d v="1899-12-30T01:04:00"/>
    <n v="4"/>
    <n v="1"/>
    <n v="11"/>
    <s v="Denmark"/>
    <s v="Not Outlier"/>
    <n v="90"/>
    <m/>
  </r>
  <r>
    <n v="1162801"/>
    <n v="1177"/>
    <x v="2"/>
    <d v="2023-05-02T01:30:00"/>
    <s v="Other"/>
    <s v="Diego Freyre"/>
    <n v="8149"/>
    <n v="2"/>
    <d v="2023-05-02T00:00:00"/>
    <d v="1899-12-30T01:30:00"/>
    <n v="30"/>
    <n v="1"/>
    <n v="5"/>
    <s v="Denmark"/>
    <s v="Not Outlier"/>
    <n v="90"/>
    <m/>
  </r>
  <r>
    <n v="443968"/>
    <n v="1179"/>
    <x v="5"/>
    <d v="2023-10-12T00:39:00"/>
    <s v="App"/>
    <s v="Annette Roulet"/>
    <n v="7784"/>
    <n v="12"/>
    <d v="2023-10-12T00:00:00"/>
    <d v="1899-12-30T00:39:00"/>
    <n v="39"/>
    <n v="0"/>
    <n v="10"/>
    <s v="Spain"/>
    <s v="Not Outlier"/>
    <n v="49"/>
    <m/>
  </r>
  <r>
    <n v="1136468"/>
    <n v="1179"/>
    <x v="5"/>
    <d v="2023-11-06T01:07:00"/>
    <s v="Other"/>
    <s v="Victoria Ashworth"/>
    <n v="8751"/>
    <n v="6"/>
    <d v="2023-11-06T00:00:00"/>
    <d v="1899-12-30T01:07:00"/>
    <n v="7"/>
    <n v="1"/>
    <n v="11"/>
    <s v="Spain"/>
    <s v="Not Outlier"/>
    <n v="49"/>
    <m/>
  </r>
  <r>
    <n v="101807"/>
    <n v="1181"/>
    <x v="3"/>
    <d v="2023-11-02T00:27:00"/>
    <s v="Whatsapp"/>
    <s v="Valarie Young"/>
    <n v="3541"/>
    <n v="2"/>
    <d v="2023-11-02T00:00:00"/>
    <d v="1899-12-30T00:27:00"/>
    <n v="27"/>
    <n v="0"/>
    <n v="11"/>
    <s v="Singapore"/>
    <s v="Not Outlier"/>
    <n v="68"/>
    <m/>
  </r>
  <r>
    <n v="1189460"/>
    <n v="1181"/>
    <x v="3"/>
    <d v="2023-07-03T00:28:00"/>
    <s v="App"/>
    <s v="Jeff Young"/>
    <n v="4527"/>
    <n v="3"/>
    <d v="2023-07-03T00:00:00"/>
    <d v="1899-12-30T00:28:00"/>
    <n v="28"/>
    <n v="0"/>
    <n v="7"/>
    <s v="Singapore"/>
    <s v="Not Outlier"/>
    <n v="68"/>
    <m/>
  </r>
  <r>
    <n v="404700"/>
    <n v="1182"/>
    <x v="1"/>
    <d v="2023-11-26T22:59:00"/>
    <s v="Other"/>
    <s v="Paul Henriot"/>
    <n v="2761"/>
    <n v="26"/>
    <d v="2023-11-26T00:00:00"/>
    <d v="1899-12-30T22:59:00"/>
    <n v="59"/>
    <n v="22"/>
    <n v="11"/>
    <s v="USA"/>
    <s v="Not Outlier"/>
    <n v="36"/>
    <m/>
  </r>
  <r>
    <n v="1272310"/>
    <n v="1183"/>
    <x v="0"/>
    <d v="2023-08-01T00:07:00"/>
    <s v="Other"/>
    <s v="Matti Karttunen"/>
    <n v="7092"/>
    <n v="1"/>
    <d v="2023-08-01T00:00:00"/>
    <d v="1899-12-30T00:07:00"/>
    <n v="7"/>
    <n v="0"/>
    <n v="8"/>
    <s v="France"/>
    <s v="Not Outlier"/>
    <n v="66"/>
    <m/>
  </r>
  <r>
    <n v="102931"/>
    <n v="1185"/>
    <x v="7"/>
    <d v="2023-06-15T22:57:00"/>
    <s v="Whatsapp"/>
    <s v="Anna O'Hara"/>
    <n v="3433"/>
    <n v="15"/>
    <d v="2023-06-15T00:00:00"/>
    <d v="1899-12-30T22:57:00"/>
    <n v="57"/>
    <n v="22"/>
    <n v="6"/>
    <s v="Australia"/>
    <s v="Not Outlier"/>
    <n v="34"/>
    <m/>
  </r>
  <r>
    <n v="335011"/>
    <n v="1188"/>
    <x v="1"/>
    <d v="2023-11-27T23:43:00"/>
    <s v="App"/>
    <s v="Peter Ferguson"/>
    <n v="4882"/>
    <n v="27"/>
    <d v="2023-11-27T00:00:00"/>
    <d v="1899-12-30T23:43:00"/>
    <n v="43"/>
    <n v="23"/>
    <n v="11"/>
    <s v="USA"/>
    <s v="Not Outlier"/>
    <n v="89"/>
    <m/>
  </r>
  <r>
    <n v="177047"/>
    <n v="1189"/>
    <x v="0"/>
    <d v="2023-08-13T23:18:00"/>
    <s v="App"/>
    <s v="Matti Karttunen"/>
    <n v="2516"/>
    <n v="13"/>
    <d v="2023-08-13T00:00:00"/>
    <d v="1899-12-30T23:18:00"/>
    <n v="18"/>
    <n v="23"/>
    <n v="8"/>
    <s v="France"/>
    <s v="Not Outlier"/>
    <n v="69"/>
    <m/>
  </r>
  <r>
    <n v="331797"/>
    <n v="1190"/>
    <x v="4"/>
    <d v="2023-10-15T01:46:00"/>
    <s v="Whatsapp"/>
    <s v="Jan Klaeboe"/>
    <n v="5185"/>
    <n v="15"/>
    <d v="2023-10-15T00:00:00"/>
    <d v="1899-12-30T01:46:00"/>
    <n v="46"/>
    <n v="1"/>
    <n v="10"/>
    <s v="Norway"/>
    <s v="Not Outlier"/>
    <n v="50"/>
    <m/>
  </r>
  <r>
    <n v="658815"/>
    <n v="1190"/>
    <x v="4"/>
    <d v="2023-11-25T00:15:00"/>
    <s v="Whatsapp"/>
    <s v="Eric Natividad"/>
    <n v="5243"/>
    <n v="25"/>
    <d v="2023-11-25T00:00:00"/>
    <d v="1899-12-30T00:15:00"/>
    <n v="15"/>
    <n v="0"/>
    <n v="11"/>
    <s v="Norway"/>
    <s v="Not Outlier"/>
    <n v="50"/>
    <m/>
  </r>
  <r>
    <n v="1151977"/>
    <n v="1190"/>
    <x v="4"/>
    <d v="2023-12-31T01:46:00"/>
    <s v="App"/>
    <s v="Sue Taylor"/>
    <n v="4385"/>
    <n v="31"/>
    <d v="2023-12-31T00:00:00"/>
    <d v="1899-12-30T01:46:00"/>
    <n v="46"/>
    <n v="1"/>
    <n v="12"/>
    <s v="Norway"/>
    <s v="Not Outlier"/>
    <n v="50"/>
    <m/>
  </r>
  <r>
    <n v="165835"/>
    <n v="1191"/>
    <x v="7"/>
    <d v="2023-05-31T00:16:00"/>
    <s v="App"/>
    <s v="Paul Henriot"/>
    <n v="2282"/>
    <n v="31"/>
    <d v="2023-05-31T00:00:00"/>
    <d v="1899-12-30T00:16:00"/>
    <n v="16"/>
    <n v="0"/>
    <n v="5"/>
    <s v="Australia"/>
    <s v="Not Outlier"/>
    <n v="48"/>
    <m/>
  </r>
  <r>
    <n v="772693"/>
    <n v="1191"/>
    <x v="7"/>
    <d v="2023-05-01T23:29:00"/>
    <s v="App"/>
    <s v="Rosa Hernandez"/>
    <n v="8999"/>
    <n v="1"/>
    <d v="2023-05-01T00:00:00"/>
    <d v="1899-12-30T23:29:00"/>
    <n v="29"/>
    <n v="23"/>
    <n v="5"/>
    <s v="Australia"/>
    <s v="Not Outlier"/>
    <n v="48"/>
    <m/>
  </r>
  <r>
    <n v="1335543"/>
    <n v="1191"/>
    <x v="7"/>
    <d v="2023-02-02T00:54:00"/>
    <s v="Website"/>
    <s v="Elizabeth Devon"/>
    <n v="2295"/>
    <n v="2"/>
    <d v="2023-02-02T00:00:00"/>
    <d v="1899-12-30T00:54:00"/>
    <n v="54"/>
    <n v="0"/>
    <n v="2"/>
    <s v="Australia"/>
    <s v="Not Outlier"/>
    <n v="48"/>
    <m/>
  </r>
  <r>
    <n v="1343766"/>
    <n v="1191"/>
    <x v="7"/>
    <d v="2023-04-21T00:01:00"/>
    <s v="App"/>
    <s v="Valarie Nelson"/>
    <n v="7282"/>
    <n v="21"/>
    <d v="2023-04-21T00:00:00"/>
    <d v="1899-12-30T00:01:00"/>
    <n v="1"/>
    <n v="0"/>
    <n v="4"/>
    <s v="Australia"/>
    <s v="Not Outlier"/>
    <n v="48"/>
    <m/>
  </r>
  <r>
    <n v="797735"/>
    <n v="1192"/>
    <x v="1"/>
    <d v="2023-12-16T01:10:00"/>
    <s v="Website"/>
    <s v="Martine Rance"/>
    <n v="322"/>
    <n v="16"/>
    <d v="2023-12-16T00:00:00"/>
    <d v="1899-12-30T01:10:00"/>
    <n v="10"/>
    <n v="1"/>
    <n v="12"/>
    <s v="USA"/>
    <s v="Not Outlier"/>
    <n v="87"/>
    <m/>
  </r>
  <r>
    <n v="1114314"/>
    <n v="1192"/>
    <x v="1"/>
    <d v="2023-04-01T00:56:00"/>
    <s v="Other"/>
    <s v="Michael Frick"/>
    <n v="3962"/>
    <n v="1"/>
    <d v="2023-04-01T00:00:00"/>
    <d v="1899-12-30T00:56:00"/>
    <n v="56"/>
    <n v="0"/>
    <n v="4"/>
    <s v="USA"/>
    <s v="Not Outlier"/>
    <n v="87"/>
    <m/>
  </r>
  <r>
    <n v="561728"/>
    <n v="1193"/>
    <x v="10"/>
    <d v="2023-03-26T23:02:00"/>
    <s v="Website"/>
    <s v="Carine Schmitt"/>
    <n v="9790"/>
    <n v="26"/>
    <d v="2023-03-26T00:00:00"/>
    <d v="1899-12-30T23:02:00"/>
    <n v="2"/>
    <n v="23"/>
    <n v="3"/>
    <s v="Italy"/>
    <s v="Not Outlier"/>
    <n v="69"/>
    <m/>
  </r>
  <r>
    <n v="1229912"/>
    <n v="1193"/>
    <x v="10"/>
    <d v="2023-12-08T23:51:00"/>
    <s v="Other"/>
    <s v="Jean Fresnisre"/>
    <n v="3977"/>
    <n v="8"/>
    <d v="2023-12-08T00:00:00"/>
    <d v="1899-12-30T23:51:00"/>
    <n v="51"/>
    <n v="23"/>
    <n v="12"/>
    <s v="Italy"/>
    <s v="Not Outlier"/>
    <n v="69"/>
    <m/>
  </r>
  <r>
    <n v="442615"/>
    <n v="1196"/>
    <x v="1"/>
    <d v="2023-11-25T22:36:00"/>
    <s v="App"/>
    <s v="Frederique Citeaux"/>
    <n v="6526"/>
    <n v="25"/>
    <d v="2023-11-25T00:00:00"/>
    <d v="1899-12-30T22:36:00"/>
    <n v="36"/>
    <n v="22"/>
    <n v="11"/>
    <s v="USA"/>
    <s v="Not Outlier"/>
    <n v="82"/>
    <m/>
  </r>
  <r>
    <n v="1259011"/>
    <n v="1198"/>
    <x v="1"/>
    <d v="2023-06-10T01:43:00"/>
    <s v="Website"/>
    <s v="Roland Keitel"/>
    <n v="247"/>
    <n v="10"/>
    <d v="2023-06-10T00:00:00"/>
    <d v="1899-12-30T01:43:00"/>
    <n v="43"/>
    <n v="1"/>
    <n v="6"/>
    <s v="USA"/>
    <s v="Not Outlier"/>
    <n v="63"/>
    <m/>
  </r>
  <r>
    <n v="581118"/>
    <n v="1199"/>
    <x v="10"/>
    <d v="2023-11-27T00:22:00"/>
    <s v="Website"/>
    <s v="Carine Schmitt"/>
    <n v="3254"/>
    <n v="27"/>
    <d v="2023-11-27T00:00:00"/>
    <d v="1899-12-30T00:22:00"/>
    <n v="22"/>
    <n v="0"/>
    <n v="11"/>
    <s v="Italy"/>
    <s v="Not Outlier"/>
    <n v="38"/>
    <m/>
  </r>
  <r>
    <n v="1259418"/>
    <n v="1199"/>
    <x v="10"/>
    <d v="2023-01-27T00:21:00"/>
    <s v="App"/>
    <s v="Henriette Pfalzheim"/>
    <n v="7775"/>
    <n v="27"/>
    <d v="2023-01-27T00:00:00"/>
    <d v="1899-12-30T00:21:00"/>
    <n v="21"/>
    <n v="0"/>
    <n v="1"/>
    <s v="Italy"/>
    <s v="Not Outlier"/>
    <n v="38"/>
    <m/>
  </r>
  <r>
    <n v="423114"/>
    <n v="1201"/>
    <x v="0"/>
    <d v="2023-02-26T23:50:00"/>
    <s v="Website"/>
    <s v="Adrian Huxley"/>
    <n v="6057"/>
    <n v="26"/>
    <d v="2023-02-26T00:00:00"/>
    <d v="1899-12-30T23:50:00"/>
    <n v="50"/>
    <n v="23"/>
    <n v="2"/>
    <s v="France"/>
    <s v="Not Outlier"/>
    <n v="89"/>
    <m/>
  </r>
  <r>
    <n v="630561"/>
    <n v="1201"/>
    <x v="0"/>
    <d v="2023-08-28T01:11:00"/>
    <s v="Whatsapp"/>
    <s v="Pascale Cartrain"/>
    <n v="6934"/>
    <n v="28"/>
    <d v="2023-08-28T00:00:00"/>
    <d v="1899-12-30T01:11:00"/>
    <n v="11"/>
    <n v="1"/>
    <n v="8"/>
    <s v="France"/>
    <s v="Not Outlier"/>
    <n v="89"/>
    <m/>
  </r>
  <r>
    <n v="834746"/>
    <n v="1204"/>
    <x v="1"/>
    <d v="2023-03-14T00:51:00"/>
    <s v="Whatsapp"/>
    <s v="Valarie Franco"/>
    <n v="3237"/>
    <n v="14"/>
    <d v="2023-03-14T00:00:00"/>
    <d v="1899-12-30T00:51:00"/>
    <n v="51"/>
    <n v="0"/>
    <n v="3"/>
    <s v="USA"/>
    <s v="Not Outlier"/>
    <n v="89"/>
    <m/>
  </r>
  <r>
    <n v="1055786"/>
    <n v="1205"/>
    <x v="5"/>
    <d v="2023-08-05T01:16:00"/>
    <s v="App"/>
    <s v="Dominique Perrier"/>
    <n v="7809"/>
    <n v="5"/>
    <d v="2023-08-05T00:00:00"/>
    <d v="1899-12-30T01:16:00"/>
    <n v="16"/>
    <n v="1"/>
    <n v="8"/>
    <s v="Spain"/>
    <s v="Not Outlier"/>
    <n v="89"/>
    <m/>
  </r>
  <r>
    <n v="51913"/>
    <n v="1208"/>
    <x v="1"/>
    <d v="2023-11-11T00:20:00"/>
    <s v="Website"/>
    <s v="Dominique Perrier"/>
    <n v="1733"/>
    <n v="11"/>
    <d v="2023-11-11T00:00:00"/>
    <d v="1899-12-30T00:20:00"/>
    <n v="20"/>
    <n v="0"/>
    <n v="11"/>
    <s v="USA"/>
    <s v="Not Outlier"/>
    <n v="73"/>
    <m/>
  </r>
  <r>
    <n v="946141"/>
    <n v="1208"/>
    <x v="1"/>
    <d v="2023-04-20T01:26:00"/>
    <s v="Other"/>
    <s v="Julie King"/>
    <n v="6931"/>
    <n v="20"/>
    <d v="2023-04-20T00:00:00"/>
    <d v="1899-12-30T01:26:00"/>
    <n v="26"/>
    <n v="1"/>
    <n v="4"/>
    <s v="USA"/>
    <s v="Not Outlier"/>
    <n v="73"/>
    <m/>
  </r>
  <r>
    <n v="373452"/>
    <n v="1209"/>
    <x v="8"/>
    <d v="2023-07-28T22:12:00"/>
    <s v="Other"/>
    <s v="Victoria Ashworth"/>
    <n v="8190"/>
    <n v="28"/>
    <d v="2023-07-28T00:00:00"/>
    <d v="1899-12-30T22:12:00"/>
    <n v="12"/>
    <n v="22"/>
    <n v="7"/>
    <s v="Finland"/>
    <s v="Not Outlier"/>
    <n v="38"/>
    <m/>
  </r>
  <r>
    <n v="996929"/>
    <n v="1209"/>
    <x v="8"/>
    <d v="2023-05-27T00:50:00"/>
    <s v="Whatsapp"/>
    <s v="Veysel Oeztan"/>
    <n v="3144"/>
    <n v="27"/>
    <d v="2023-05-27T00:00:00"/>
    <d v="1899-12-30T00:50:00"/>
    <n v="50"/>
    <n v="0"/>
    <n v="5"/>
    <s v="Finland"/>
    <s v="Not Outlier"/>
    <n v="38"/>
    <m/>
  </r>
  <r>
    <n v="116342"/>
    <n v="1210"/>
    <x v="5"/>
    <d v="2023-12-17T00:58:00"/>
    <s v="Other"/>
    <s v="Roland Keitel"/>
    <n v="2323"/>
    <n v="17"/>
    <d v="2023-12-17T00:00:00"/>
    <d v="1899-12-30T00:58:00"/>
    <n v="58"/>
    <n v="0"/>
    <n v="12"/>
    <s v="Spain"/>
    <s v="Not Outlier"/>
    <n v="88"/>
    <m/>
  </r>
  <r>
    <n v="194894"/>
    <n v="1210"/>
    <x v="5"/>
    <d v="2023-11-06T22:44:00"/>
    <s v="App"/>
    <s v="Paolo Accorti"/>
    <n v="8013"/>
    <n v="6"/>
    <d v="2023-11-06T00:00:00"/>
    <d v="1899-12-30T22:44:00"/>
    <n v="44"/>
    <n v="22"/>
    <n v="11"/>
    <s v="Spain"/>
    <s v="Not Outlier"/>
    <n v="88"/>
    <m/>
  </r>
  <r>
    <n v="155731"/>
    <n v="1212"/>
    <x v="3"/>
    <d v="2023-11-01T23:36:00"/>
    <s v="Whatsapp"/>
    <s v="Maria Larsson"/>
    <n v="8205"/>
    <n v="1"/>
    <d v="2023-11-01T00:00:00"/>
    <d v="1899-12-30T23:36:00"/>
    <n v="36"/>
    <n v="23"/>
    <n v="11"/>
    <s v="Singapore"/>
    <s v="Not Outlier"/>
    <n v="43"/>
    <m/>
  </r>
  <r>
    <n v="464722"/>
    <n v="1215"/>
    <x v="1"/>
    <d v="2023-01-03T01:01:00"/>
    <s v="Whatsapp"/>
    <s v="Jose Pedro Roel"/>
    <n v="7137"/>
    <n v="3"/>
    <d v="2023-01-03T00:00:00"/>
    <d v="1899-12-30T01:01:00"/>
    <n v="1"/>
    <n v="1"/>
    <n v="1"/>
    <s v="USA"/>
    <s v="Not Outlier"/>
    <n v="33"/>
    <m/>
  </r>
  <r>
    <n v="821575"/>
    <n v="1215"/>
    <x v="1"/>
    <d v="2023-01-11T00:54:00"/>
    <s v="Website"/>
    <s v="Michael Donnermeyer"/>
    <n v="4655"/>
    <n v="11"/>
    <d v="2023-01-11T00:00:00"/>
    <d v="1899-12-30T00:54:00"/>
    <n v="54"/>
    <n v="0"/>
    <n v="1"/>
    <s v="USA"/>
    <s v="Not Outlier"/>
    <n v="33"/>
    <m/>
  </r>
  <r>
    <n v="1058164"/>
    <n v="1215"/>
    <x v="1"/>
    <d v="2023-07-22T01:40:00"/>
    <s v="App"/>
    <s v="Maria Larsson"/>
    <n v="4073"/>
    <n v="22"/>
    <d v="2023-07-22T00:00:00"/>
    <d v="1899-12-30T01:40:00"/>
    <n v="40"/>
    <n v="1"/>
    <n v="7"/>
    <s v="USA"/>
    <s v="Not Outlier"/>
    <n v="33"/>
    <m/>
  </r>
  <r>
    <n v="1291584"/>
    <n v="1215"/>
    <x v="1"/>
    <d v="2023-05-28T00:41:00"/>
    <s v="App"/>
    <s v="Wendy Victorino"/>
    <n v="813"/>
    <n v="28"/>
    <d v="2023-05-28T00:00:00"/>
    <d v="1899-12-30T00:41:00"/>
    <n v="41"/>
    <n v="0"/>
    <n v="5"/>
    <s v="USA"/>
    <s v="Not Outlier"/>
    <n v="33"/>
    <m/>
  </r>
  <r>
    <n v="1273432"/>
    <n v="1216"/>
    <x v="7"/>
    <d v="2023-02-06T23:47:00"/>
    <s v="Other"/>
    <s v="Thomas Hardy"/>
    <n v="3235"/>
    <n v="6"/>
    <d v="2023-02-06T00:00:00"/>
    <d v="1899-12-30T23:47:00"/>
    <n v="47"/>
    <n v="23"/>
    <n v="2"/>
    <s v="Australia"/>
    <s v="Not Outlier"/>
    <n v="63"/>
    <m/>
  </r>
  <r>
    <n v="1339556"/>
    <n v="1216"/>
    <x v="7"/>
    <d v="2023-09-23T01:20:00"/>
    <s v="Website"/>
    <s v="Diego Freyre"/>
    <n v="1757"/>
    <n v="23"/>
    <d v="2023-09-23T00:00:00"/>
    <d v="1899-12-30T01:20:00"/>
    <n v="20"/>
    <n v="1"/>
    <n v="9"/>
    <s v="Australia"/>
    <s v="Not Outlier"/>
    <n v="63"/>
    <m/>
  </r>
  <r>
    <n v="666564"/>
    <n v="1217"/>
    <x v="1"/>
    <d v="2023-01-22T00:21:00"/>
    <s v="Other"/>
    <s v="Valarie Nelson"/>
    <n v="5348"/>
    <n v="22"/>
    <d v="2023-01-22T00:00:00"/>
    <d v="1899-12-30T00:21:00"/>
    <n v="21"/>
    <n v="0"/>
    <n v="1"/>
    <s v="USA"/>
    <s v="Not Outlier"/>
    <n v="68"/>
    <m/>
  </r>
  <r>
    <n v="863877"/>
    <n v="1217"/>
    <x v="1"/>
    <d v="2023-12-15T00:55:00"/>
    <s v="Website"/>
    <s v="Violeta Benitez"/>
    <n v="509"/>
    <n v="15"/>
    <d v="2023-12-15T00:00:00"/>
    <d v="1899-12-30T00:55:00"/>
    <n v="55"/>
    <n v="0"/>
    <n v="12"/>
    <s v="USA"/>
    <s v="Not Outlier"/>
    <n v="68"/>
    <m/>
  </r>
  <r>
    <n v="1444534"/>
    <n v="1217"/>
    <x v="1"/>
    <d v="2023-12-14T00:40:00"/>
    <s v="Whatsapp"/>
    <s v="Martine Rance"/>
    <n v="4597"/>
    <n v="14"/>
    <d v="2023-12-14T00:00:00"/>
    <d v="1899-12-30T00:40:00"/>
    <n v="40"/>
    <n v="0"/>
    <n v="12"/>
    <s v="USA"/>
    <s v="Not Outlier"/>
    <n v="68"/>
    <m/>
  </r>
  <r>
    <n v="12200"/>
    <n v="1218"/>
    <x v="1"/>
    <d v="2023-06-11T00:12:00"/>
    <s v="Whatsapp"/>
    <s v="Georg Pipps"/>
    <n v="1774"/>
    <n v="11"/>
    <d v="2023-06-11T00:00:00"/>
    <d v="1899-12-30T00:12:00"/>
    <n v="12"/>
    <n v="0"/>
    <n v="6"/>
    <s v="USA"/>
    <s v="Not Outlier"/>
    <n v="68"/>
    <m/>
  </r>
  <r>
    <n v="58546"/>
    <n v="1218"/>
    <x v="1"/>
    <d v="2023-07-21T00:11:00"/>
    <s v="Other"/>
    <s v="Peter Ferguson"/>
    <n v="736"/>
    <n v="21"/>
    <d v="2023-07-21T00:00:00"/>
    <d v="1899-12-30T00:11:00"/>
    <n v="11"/>
    <n v="0"/>
    <n v="7"/>
    <s v="USA"/>
    <s v="Not Outlier"/>
    <n v="68"/>
    <m/>
  </r>
  <r>
    <n v="284974"/>
    <n v="1218"/>
    <x v="1"/>
    <d v="2023-09-11T01:36:00"/>
    <s v="Website"/>
    <s v="Valarie Young"/>
    <n v="5755"/>
    <n v="11"/>
    <d v="2023-09-11T00:00:00"/>
    <d v="1899-12-30T01:36:00"/>
    <n v="36"/>
    <n v="1"/>
    <n v="9"/>
    <s v="USA"/>
    <s v="Not Outlier"/>
    <n v="68"/>
    <m/>
  </r>
  <r>
    <n v="10208"/>
    <n v="1219"/>
    <x v="1"/>
    <d v="2023-10-04T01:42:00"/>
    <s v="Website"/>
    <s v="Janine Labrune"/>
    <n v="3866"/>
    <n v="4"/>
    <d v="2023-10-04T00:00:00"/>
    <d v="1899-12-30T01:42:00"/>
    <n v="42"/>
    <n v="1"/>
    <n v="10"/>
    <s v="USA"/>
    <s v="Not Outlier"/>
    <n v="19"/>
    <m/>
  </r>
  <r>
    <n v="631808"/>
    <n v="1219"/>
    <x v="1"/>
    <d v="2023-11-04T01:06:00"/>
    <s v="Other"/>
    <s v="Sue Frick"/>
    <n v="9502"/>
    <n v="4"/>
    <d v="2023-11-04T00:00:00"/>
    <d v="1899-12-30T01:06:00"/>
    <n v="6"/>
    <n v="1"/>
    <n v="11"/>
    <s v="USA"/>
    <s v="Not Outlier"/>
    <n v="19"/>
    <m/>
  </r>
  <r>
    <n v="767512"/>
    <n v="1219"/>
    <x v="1"/>
    <d v="2023-12-30T00:35:00"/>
    <s v="App"/>
    <s v="Henriette Pfalzheim"/>
    <n v="4002"/>
    <n v="30"/>
    <d v="2023-12-30T00:00:00"/>
    <d v="1899-12-30T00:35:00"/>
    <n v="35"/>
    <n v="0"/>
    <n v="12"/>
    <s v="USA"/>
    <s v="Not Outlier"/>
    <n v="19"/>
    <m/>
  </r>
  <r>
    <n v="1425405"/>
    <n v="1220"/>
    <x v="1"/>
    <d v="2023-05-24T00:07:00"/>
    <s v="Whatsapp"/>
    <s v="Sue Frick"/>
    <n v="6403"/>
    <n v="24"/>
    <d v="2023-05-24T00:00:00"/>
    <d v="1899-12-30T00:07:00"/>
    <n v="7"/>
    <n v="0"/>
    <n v="5"/>
    <s v="USA"/>
    <s v="Not Outlier"/>
    <n v="58"/>
    <m/>
  </r>
  <r>
    <n v="309642"/>
    <n v="1222"/>
    <x v="5"/>
    <d v="2023-09-16T00:34:00"/>
    <s v="Other"/>
    <s v="Leslie Murphy"/>
    <n v="2898"/>
    <n v="16"/>
    <d v="2023-09-16T00:00:00"/>
    <d v="1899-12-30T00:34:00"/>
    <n v="34"/>
    <n v="0"/>
    <n v="9"/>
    <s v="Spain"/>
    <s v="Not Outlier"/>
    <n v="58"/>
    <m/>
  </r>
  <r>
    <n v="485658"/>
    <n v="1222"/>
    <x v="5"/>
    <d v="2023-03-03T00:04:00"/>
    <s v="Whatsapp"/>
    <s v="Wendy Victorino"/>
    <n v="6370"/>
    <n v="3"/>
    <d v="2023-03-03T00:00:00"/>
    <d v="1899-12-30T00:04:00"/>
    <n v="4"/>
    <n v="0"/>
    <n v="3"/>
    <s v="Spain"/>
    <s v="Not Outlier"/>
    <n v="58"/>
    <m/>
  </r>
  <r>
    <n v="43722"/>
    <n v="1223"/>
    <x v="1"/>
    <d v="2023-11-03T23:31:00"/>
    <s v="Other"/>
    <s v="William Brown"/>
    <n v="6074"/>
    <n v="3"/>
    <d v="2023-11-03T00:00:00"/>
    <d v="1899-12-30T23:31:00"/>
    <n v="31"/>
    <n v="23"/>
    <n v="11"/>
    <s v="USA"/>
    <s v="Not Outlier"/>
    <n v="63"/>
    <m/>
  </r>
  <r>
    <n v="109547"/>
    <n v="1223"/>
    <x v="1"/>
    <d v="2023-02-08T00:10:00"/>
    <s v="App"/>
    <s v="Anna O'Hara"/>
    <n v="719"/>
    <n v="8"/>
    <d v="2023-02-08T00:00:00"/>
    <d v="1899-12-30T00:10:00"/>
    <n v="10"/>
    <n v="0"/>
    <n v="2"/>
    <s v="USA"/>
    <s v="Not Outlier"/>
    <n v="63"/>
    <m/>
  </r>
  <r>
    <n v="588686"/>
    <n v="1224"/>
    <x v="0"/>
    <d v="2023-07-17T23:17:00"/>
    <s v="Website"/>
    <s v="Rosa Hernandez"/>
    <n v="9207"/>
    <n v="17"/>
    <d v="2023-07-17T00:00:00"/>
    <d v="1899-12-30T23:17:00"/>
    <n v="17"/>
    <n v="23"/>
    <n v="7"/>
    <s v="France"/>
    <s v="Not Outlier"/>
    <n v="71"/>
    <m/>
  </r>
  <r>
    <n v="1677682"/>
    <n v="1224"/>
    <x v="0"/>
    <d v="2023-03-26T22:55:00"/>
    <s v="Other"/>
    <s v="Mory Kentary"/>
    <n v="8833"/>
    <n v="26"/>
    <d v="2023-03-26T00:00:00"/>
    <d v="1899-12-30T22:55:00"/>
    <n v="55"/>
    <n v="22"/>
    <n v="3"/>
    <s v="France"/>
    <s v="Not Outlier"/>
    <n v="71"/>
    <m/>
  </r>
  <r>
    <n v="985800"/>
    <n v="1225"/>
    <x v="5"/>
    <d v="2023-12-16T00:53:00"/>
    <s v="Website"/>
    <s v="Julie King"/>
    <n v="3508"/>
    <n v="16"/>
    <d v="2023-12-16T00:00:00"/>
    <d v="1899-12-30T00:53:00"/>
    <n v="53"/>
    <n v="0"/>
    <n v="12"/>
    <s v="Spain"/>
    <s v="Not Outlier"/>
    <n v="84"/>
    <m/>
  </r>
  <r>
    <n v="703166"/>
    <n v="1228"/>
    <x v="1"/>
    <d v="2023-11-03T00:22:00"/>
    <s v="Whatsapp"/>
    <s v="Georg Pipps"/>
    <n v="2916"/>
    <n v="3"/>
    <d v="2023-11-03T00:00:00"/>
    <d v="1899-12-30T00:22:00"/>
    <n v="22"/>
    <n v="0"/>
    <n v="11"/>
    <s v="USA"/>
    <s v="Not Outlier"/>
    <n v="87"/>
    <m/>
  </r>
  <r>
    <n v="480878"/>
    <n v="1229"/>
    <x v="7"/>
    <d v="2023-05-26T01:37:00"/>
    <s v="Whatsapp"/>
    <s v="Sue Taylor"/>
    <n v="9502"/>
    <n v="26"/>
    <d v="2023-05-26T00:00:00"/>
    <d v="1899-12-30T01:37:00"/>
    <n v="37"/>
    <n v="1"/>
    <n v="5"/>
    <s v="Australia"/>
    <s v="Not Outlier"/>
    <n v="67"/>
    <m/>
  </r>
  <r>
    <n v="710673"/>
    <n v="1229"/>
    <x v="7"/>
    <d v="2023-06-13T01:26:00"/>
    <s v="App"/>
    <s v="Catherine Dewey"/>
    <n v="6405"/>
    <n v="13"/>
    <d v="2023-06-13T00:00:00"/>
    <d v="1899-12-30T01:26:00"/>
    <n v="26"/>
    <n v="1"/>
    <n v="6"/>
    <s v="Australia"/>
    <s v="Not Outlier"/>
    <n v="67"/>
    <m/>
  </r>
  <r>
    <n v="1473392"/>
    <n v="1230"/>
    <x v="5"/>
    <d v="2023-09-14T01:42:00"/>
    <s v="Whatsapp"/>
    <s v="Peter Ferguson"/>
    <n v="4758"/>
    <n v="14"/>
    <d v="2023-09-14T00:00:00"/>
    <d v="1899-12-30T01:42:00"/>
    <n v="42"/>
    <n v="1"/>
    <n v="9"/>
    <s v="Spain"/>
    <s v="Not Outlier"/>
    <n v="80"/>
    <m/>
  </r>
  <r>
    <n v="1558773"/>
    <n v="1230"/>
    <x v="5"/>
    <d v="2023-08-05T00:57:00"/>
    <s v="Website"/>
    <s v="Pascale Cartrain"/>
    <n v="5890"/>
    <n v="5"/>
    <d v="2023-08-05T00:00:00"/>
    <d v="1899-12-30T00:57:00"/>
    <n v="57"/>
    <n v="0"/>
    <n v="8"/>
    <s v="Spain"/>
    <s v="Not Outlier"/>
    <n v="80"/>
    <m/>
  </r>
  <r>
    <n v="425030"/>
    <n v="1231"/>
    <x v="13"/>
    <d v="2023-02-27T01:24:00"/>
    <s v="Whatsapp"/>
    <s v="Allen Nelson"/>
    <n v="5268"/>
    <n v="27"/>
    <d v="2023-02-27T00:00:00"/>
    <d v="1899-12-30T01:24:00"/>
    <n v="24"/>
    <n v="1"/>
    <n v="2"/>
    <s v="Austria"/>
    <s v="Not Outlier"/>
    <n v="83"/>
    <m/>
  </r>
  <r>
    <n v="1254623"/>
    <n v="1234"/>
    <x v="1"/>
    <d v="2023-02-01T00:27:00"/>
    <s v="Whatsapp"/>
    <s v="Veysel Oeztan"/>
    <n v="3138"/>
    <n v="1"/>
    <d v="2023-02-01T00:00:00"/>
    <d v="1899-12-30T00:27:00"/>
    <n v="27"/>
    <n v="0"/>
    <n v="2"/>
    <s v="USA"/>
    <s v="Not Outlier"/>
    <n v="89"/>
    <m/>
  </r>
  <r>
    <n v="1492578"/>
    <n v="1234"/>
    <x v="1"/>
    <d v="2023-08-26T00:22:00"/>
    <s v="Whatsapp"/>
    <s v="Matti Karttunen"/>
    <n v="3400"/>
    <n v="26"/>
    <d v="2023-08-26T00:00:00"/>
    <d v="1899-12-30T00:22:00"/>
    <n v="22"/>
    <n v="0"/>
    <n v="8"/>
    <s v="USA"/>
    <s v="Not Outlier"/>
    <n v="89"/>
    <m/>
  </r>
  <r>
    <n v="1149488"/>
    <n v="1235"/>
    <x v="3"/>
    <d v="2023-04-17T00:36:00"/>
    <s v="Website"/>
    <s v="Jose Pedro Roel"/>
    <n v="2062"/>
    <n v="17"/>
    <d v="2023-04-17T00:00:00"/>
    <d v="1899-12-30T00:36:00"/>
    <n v="36"/>
    <n v="0"/>
    <n v="4"/>
    <s v="Singapore"/>
    <s v="Not Outlier"/>
    <n v="69"/>
    <m/>
  </r>
  <r>
    <n v="1635597"/>
    <n v="1235"/>
    <x v="3"/>
    <d v="2023-09-03T23:09:00"/>
    <s v="Whatsapp"/>
    <s v="Leslie Murphy"/>
    <n v="7590"/>
    <n v="3"/>
    <d v="2023-09-03T00:00:00"/>
    <d v="1899-12-30T23:09:00"/>
    <n v="9"/>
    <n v="23"/>
    <n v="9"/>
    <s v="Singapore"/>
    <s v="Not Outlier"/>
    <n v="69"/>
    <m/>
  </r>
  <r>
    <n v="664585"/>
    <n v="1236"/>
    <x v="1"/>
    <d v="2023-06-10T00:50:00"/>
    <s v="Whatsapp"/>
    <s v="Kwai Yu"/>
    <n v="9357"/>
    <n v="10"/>
    <d v="2023-06-10T00:00:00"/>
    <d v="1899-12-30T00:50:00"/>
    <n v="50"/>
    <n v="0"/>
    <n v="6"/>
    <s v="USA"/>
    <s v="Not Outlier"/>
    <n v="47"/>
    <m/>
  </r>
  <r>
    <n v="874091"/>
    <n v="1236"/>
    <x v="1"/>
    <d v="2023-07-14T23:18:00"/>
    <s v="Website"/>
    <s v="Akiko Shimamura"/>
    <n v="54"/>
    <n v="14"/>
    <d v="2023-07-14T00:00:00"/>
    <d v="1899-12-30T23:18:00"/>
    <n v="18"/>
    <n v="23"/>
    <n v="7"/>
    <s v="USA"/>
    <s v="Not Outlier"/>
    <n v="47"/>
    <m/>
  </r>
  <r>
    <n v="1023043"/>
    <n v="1237"/>
    <x v="1"/>
    <d v="2023-08-28T00:25:00"/>
    <s v="App"/>
    <s v="Sue King"/>
    <n v="534"/>
    <n v="28"/>
    <d v="2023-08-28T00:00:00"/>
    <d v="1899-12-30T00:25:00"/>
    <n v="25"/>
    <n v="0"/>
    <n v="8"/>
    <s v="USA"/>
    <s v="Not Outlier"/>
    <n v="87"/>
    <m/>
  </r>
  <r>
    <n v="1604334"/>
    <n v="1237"/>
    <x v="1"/>
    <d v="2023-12-17T23:32:00"/>
    <s v="Whatsapp"/>
    <s v="Janine Labrune"/>
    <n v="4433"/>
    <n v="17"/>
    <d v="2023-12-17T00:00:00"/>
    <d v="1899-12-30T23:32:00"/>
    <n v="32"/>
    <n v="23"/>
    <n v="12"/>
    <s v="USA"/>
    <s v="Not Outlier"/>
    <n v="87"/>
    <m/>
  </r>
  <r>
    <n v="1609928"/>
    <n v="1237"/>
    <x v="1"/>
    <d v="2023-06-05T00:58:00"/>
    <s v="App"/>
    <s v="Pirkko Koskitalo"/>
    <n v="373"/>
    <n v="5"/>
    <d v="2023-06-05T00:00:00"/>
    <d v="1899-12-30T00:58:00"/>
    <n v="58"/>
    <n v="0"/>
    <n v="6"/>
    <s v="USA"/>
    <s v="Not Outlier"/>
    <n v="87"/>
    <m/>
  </r>
  <r>
    <n v="1352182"/>
    <n v="1238"/>
    <x v="1"/>
    <d v="2023-05-08T01:10:00"/>
    <s v="Website"/>
    <s v="Elizabeth Lincoln"/>
    <n v="2508"/>
    <n v="8"/>
    <d v="2023-05-08T00:00:00"/>
    <d v="1899-12-30T01:10:00"/>
    <n v="10"/>
    <n v="1"/>
    <n v="5"/>
    <s v="USA"/>
    <s v="Not Outlier"/>
    <n v="65"/>
    <m/>
  </r>
  <r>
    <n v="635743"/>
    <n v="1239"/>
    <x v="5"/>
    <d v="2023-12-06T22:37:00"/>
    <s v="App"/>
    <s v="Mart¡n Sommer"/>
    <n v="782"/>
    <n v="6"/>
    <d v="2023-12-06T00:00:00"/>
    <d v="1899-12-30T22:37:00"/>
    <n v="37"/>
    <n v="22"/>
    <n v="12"/>
    <s v="Spain"/>
    <s v="Not Outlier"/>
    <n v="86"/>
    <m/>
  </r>
  <r>
    <n v="992535"/>
    <n v="1239"/>
    <x v="5"/>
    <d v="2023-01-12T22:55:00"/>
    <s v="Other"/>
    <s v="Elizabeth Devon"/>
    <n v="2549"/>
    <n v="12"/>
    <d v="2023-01-12T00:00:00"/>
    <d v="1899-12-30T22:55:00"/>
    <n v="55"/>
    <n v="22"/>
    <n v="1"/>
    <s v="Spain"/>
    <s v="Not Outlier"/>
    <n v="86"/>
    <m/>
  </r>
  <r>
    <n v="31216"/>
    <n v="1240"/>
    <x v="6"/>
    <d v="2023-09-25T23:46:00"/>
    <s v="Website"/>
    <s v="Julie Murphy"/>
    <n v="8294"/>
    <n v="25"/>
    <d v="2023-09-25T00:00:00"/>
    <d v="1899-12-30T23:46:00"/>
    <n v="46"/>
    <n v="23"/>
    <n v="9"/>
    <s v="Germany"/>
    <s v="Not Outlier"/>
    <n v="24"/>
    <m/>
  </r>
  <r>
    <n v="456612"/>
    <n v="1240"/>
    <x v="6"/>
    <d v="2023-02-28T00:33:00"/>
    <s v="Whatsapp"/>
    <s v="Pascale Cartrain"/>
    <n v="1900"/>
    <n v="28"/>
    <d v="2023-02-28T00:00:00"/>
    <d v="1899-12-30T00:33:00"/>
    <n v="33"/>
    <n v="0"/>
    <n v="2"/>
    <s v="Germany"/>
    <s v="Not Outlier"/>
    <n v="24"/>
    <m/>
  </r>
  <r>
    <n v="82314"/>
    <n v="1242"/>
    <x v="5"/>
    <d v="2023-12-21T00:51:00"/>
    <s v="App"/>
    <s v="Jonas Bergulfsen"/>
    <n v="9870"/>
    <n v="21"/>
    <d v="2023-12-21T00:00:00"/>
    <d v="1899-12-30T00:51:00"/>
    <n v="51"/>
    <n v="0"/>
    <n v="12"/>
    <s v="Spain"/>
    <s v="Not Outlier"/>
    <n v="55"/>
    <m/>
  </r>
  <r>
    <n v="704734"/>
    <n v="1243"/>
    <x v="5"/>
    <d v="2023-09-25T22:35:00"/>
    <s v="Website"/>
    <s v="Janine Labrune"/>
    <n v="9313"/>
    <n v="25"/>
    <d v="2023-09-25T00:00:00"/>
    <d v="1899-12-30T22:35:00"/>
    <n v="35"/>
    <n v="22"/>
    <n v="9"/>
    <s v="Spain"/>
    <s v="Not Outlier"/>
    <n v="24"/>
    <m/>
  </r>
  <r>
    <n v="951353"/>
    <n v="1243"/>
    <x v="5"/>
    <d v="2023-07-10T00:29:00"/>
    <s v="App"/>
    <s v="Wendy Victorino"/>
    <n v="9524"/>
    <n v="10"/>
    <d v="2023-07-10T00:00:00"/>
    <d v="1899-12-30T00:29:00"/>
    <n v="29"/>
    <n v="0"/>
    <n v="7"/>
    <s v="Spain"/>
    <s v="Not Outlier"/>
    <n v="24"/>
    <m/>
  </r>
  <r>
    <n v="1056710"/>
    <n v="1243"/>
    <x v="5"/>
    <d v="2023-07-31T00:40:00"/>
    <s v="Whatsapp"/>
    <s v="Valarie Nelson"/>
    <n v="1855"/>
    <n v="31"/>
    <d v="2023-07-31T00:00:00"/>
    <d v="1899-12-30T00:40:00"/>
    <n v="40"/>
    <n v="0"/>
    <n v="7"/>
    <s v="Spain"/>
    <s v="Not Outlier"/>
    <n v="24"/>
    <m/>
  </r>
  <r>
    <n v="1320558"/>
    <n v="1243"/>
    <x v="5"/>
    <d v="2023-07-12T23:36:00"/>
    <s v="Website"/>
    <s v="Arnold Cruz"/>
    <n v="6197"/>
    <n v="12"/>
    <d v="2023-07-12T00:00:00"/>
    <d v="1899-12-30T23:36:00"/>
    <n v="36"/>
    <n v="23"/>
    <n v="7"/>
    <s v="Spain"/>
    <s v="Not Outlier"/>
    <n v="24"/>
    <m/>
  </r>
  <r>
    <n v="1512442"/>
    <n v="1243"/>
    <x v="5"/>
    <d v="2023-06-18T00:35:00"/>
    <s v="App"/>
    <s v="Jeff Young"/>
    <n v="7379"/>
    <n v="18"/>
    <d v="2023-06-18T00:00:00"/>
    <d v="1899-12-30T00:35:00"/>
    <n v="35"/>
    <n v="0"/>
    <n v="6"/>
    <s v="Spain"/>
    <s v="Not Outlier"/>
    <n v="24"/>
    <m/>
  </r>
  <r>
    <n v="221857"/>
    <n v="1244"/>
    <x v="5"/>
    <d v="2023-07-17T01:14:00"/>
    <s v="Other"/>
    <s v="Georg Pipps"/>
    <n v="4142"/>
    <n v="17"/>
    <d v="2023-07-17T00:00:00"/>
    <d v="1899-12-30T01:14:00"/>
    <n v="14"/>
    <n v="1"/>
    <n v="7"/>
    <s v="Spain"/>
    <s v="Not Outlier"/>
    <n v="20"/>
    <m/>
  </r>
  <r>
    <n v="1486426"/>
    <n v="1244"/>
    <x v="5"/>
    <d v="2023-10-30T23:38:00"/>
    <s v="App"/>
    <s v="Julie Young"/>
    <n v="8227"/>
    <n v="30"/>
    <d v="2023-10-30T00:00:00"/>
    <d v="1899-12-30T23:38:00"/>
    <n v="38"/>
    <n v="23"/>
    <n v="10"/>
    <s v="Spain"/>
    <s v="Not Outlier"/>
    <n v="20"/>
    <m/>
  </r>
  <r>
    <n v="889356"/>
    <n v="1246"/>
    <x v="0"/>
    <d v="2023-03-17T00:39:00"/>
    <s v="Other"/>
    <s v="Anna O'Hara"/>
    <n v="2670"/>
    <n v="17"/>
    <d v="2023-03-17T00:00:00"/>
    <d v="1899-12-30T00:39:00"/>
    <n v="39"/>
    <n v="0"/>
    <n v="3"/>
    <s v="France"/>
    <s v="Not Outlier"/>
    <n v="85"/>
    <m/>
  </r>
  <r>
    <n v="74485"/>
    <n v="1247"/>
    <x v="1"/>
    <d v="2023-12-14T00:20:00"/>
    <s v="App"/>
    <s v="Thomas Hardy"/>
    <n v="4523"/>
    <n v="14"/>
    <d v="2023-12-14T00:00:00"/>
    <d v="1899-12-30T00:20:00"/>
    <n v="20"/>
    <n v="0"/>
    <n v="12"/>
    <s v="USA"/>
    <s v="Not Outlier"/>
    <n v="24"/>
    <m/>
  </r>
  <r>
    <n v="1336827"/>
    <n v="1247"/>
    <x v="1"/>
    <d v="2023-04-17T23:41:00"/>
    <s v="App"/>
    <s v="Henriette Pfalzheim"/>
    <n v="8526"/>
    <n v="17"/>
    <d v="2023-04-17T00:00:00"/>
    <d v="1899-12-30T23:41:00"/>
    <n v="41"/>
    <n v="23"/>
    <n v="4"/>
    <s v="USA"/>
    <s v="Not Outlier"/>
    <n v="24"/>
    <m/>
  </r>
  <r>
    <n v="1062871"/>
    <n v="1248"/>
    <x v="1"/>
    <d v="2023-02-06T01:25:00"/>
    <s v="Website"/>
    <s v="Catherine Dewey"/>
    <n v="6459"/>
    <n v="6"/>
    <d v="2023-02-06T00:00:00"/>
    <d v="1899-12-30T01:25:00"/>
    <n v="25"/>
    <n v="1"/>
    <n v="2"/>
    <s v="USA"/>
    <s v="Not Outlier"/>
    <n v="87"/>
    <m/>
  </r>
  <r>
    <n v="489692"/>
    <n v="1249"/>
    <x v="1"/>
    <d v="2023-09-23T00:23:00"/>
    <s v="Whatsapp"/>
    <s v="Victoria Ashworth"/>
    <n v="9580"/>
    <n v="23"/>
    <d v="2023-09-23T00:00:00"/>
    <d v="1899-12-30T00:23:00"/>
    <n v="23"/>
    <n v="0"/>
    <n v="9"/>
    <s v="USA"/>
    <s v="Not Outlier"/>
    <n v="76"/>
    <m/>
  </r>
  <r>
    <n v="196872"/>
    <n v="1250"/>
    <x v="1"/>
    <d v="2023-09-25T01:13:00"/>
    <s v="App"/>
    <s v="Mart¡n Sommer"/>
    <n v="5888"/>
    <n v="25"/>
    <d v="2023-09-25T00:00:00"/>
    <d v="1899-12-30T01:13:00"/>
    <n v="13"/>
    <n v="1"/>
    <n v="9"/>
    <s v="USA"/>
    <s v="Not Outlier"/>
    <n v="57"/>
    <m/>
  </r>
  <r>
    <n v="1129725"/>
    <n v="1250"/>
    <x v="1"/>
    <d v="2023-11-09T00:08:00"/>
    <s v="Whatsapp"/>
    <s v="Valarie Young"/>
    <n v="9660"/>
    <n v="9"/>
    <d v="2023-11-09T00:00:00"/>
    <d v="1899-12-30T00:08:00"/>
    <n v="8"/>
    <n v="0"/>
    <n v="11"/>
    <s v="USA"/>
    <s v="Not Outlier"/>
    <n v="57"/>
    <m/>
  </r>
  <r>
    <n v="33963"/>
    <n v="1251"/>
    <x v="1"/>
    <d v="2023-10-06T23:40:00"/>
    <s v="Other"/>
    <s v="Allen Nelson"/>
    <n v="6147"/>
    <n v="6"/>
    <d v="2023-10-06T00:00:00"/>
    <d v="1899-12-30T23:40:00"/>
    <n v="40"/>
    <n v="23"/>
    <n v="10"/>
    <s v="USA"/>
    <s v="Not Outlier"/>
    <n v="31"/>
    <m/>
  </r>
  <r>
    <n v="883228"/>
    <n v="1251"/>
    <x v="1"/>
    <d v="2023-04-19T01:24:00"/>
    <s v="Other"/>
    <s v="Leslie Murphy"/>
    <n v="381"/>
    <n v="19"/>
    <d v="2023-04-19T00:00:00"/>
    <d v="1899-12-30T01:24:00"/>
    <n v="24"/>
    <n v="1"/>
    <n v="4"/>
    <s v="USA"/>
    <s v="Not Outlier"/>
    <n v="31"/>
    <m/>
  </r>
  <r>
    <n v="1095387"/>
    <n v="1251"/>
    <x v="1"/>
    <d v="2023-11-16T02:09:00"/>
    <s v="Whatsapp"/>
    <s v="Wendy Victorino"/>
    <n v="2942"/>
    <n v="16"/>
    <d v="2023-11-16T00:00:00"/>
    <d v="1899-12-30T02:09:00"/>
    <n v="9"/>
    <n v="2"/>
    <n v="11"/>
    <s v="USA"/>
    <s v="Not Outlier"/>
    <n v="31"/>
    <m/>
  </r>
  <r>
    <n v="1060684"/>
    <n v="1252"/>
    <x v="1"/>
    <d v="2023-04-07T23:50:00"/>
    <s v="Other"/>
    <s v="Mary Saveley"/>
    <n v="4684"/>
    <n v="7"/>
    <d v="2023-04-07T00:00:00"/>
    <d v="1899-12-30T23:50:00"/>
    <n v="50"/>
    <n v="23"/>
    <n v="4"/>
    <s v="USA"/>
    <s v="Not Outlier"/>
    <n v="66"/>
    <m/>
  </r>
  <r>
    <n v="1241751"/>
    <n v="1252"/>
    <x v="1"/>
    <d v="2023-05-04T23:40:00"/>
    <s v="Whatsapp"/>
    <s v="Jeff Young"/>
    <n v="6106"/>
    <n v="4"/>
    <d v="2023-05-04T00:00:00"/>
    <d v="1899-12-30T23:40:00"/>
    <n v="40"/>
    <n v="23"/>
    <n v="5"/>
    <s v="USA"/>
    <s v="Not Outlier"/>
    <n v="66"/>
    <m/>
  </r>
  <r>
    <n v="572221"/>
    <n v="1253"/>
    <x v="1"/>
    <d v="2023-07-25T23:27:00"/>
    <s v="Whatsapp"/>
    <s v="Diego Freyre"/>
    <n v="9800"/>
    <n v="25"/>
    <d v="2023-07-25T00:00:00"/>
    <d v="1899-12-30T23:27:00"/>
    <n v="27"/>
    <n v="23"/>
    <n v="7"/>
    <s v="USA"/>
    <s v="Not Outlier"/>
    <n v="79"/>
    <m/>
  </r>
  <r>
    <n v="1012304"/>
    <n v="1253"/>
    <x v="1"/>
    <d v="2023-01-22T00:24:00"/>
    <s v="Website"/>
    <s v="Sue Frick"/>
    <n v="6132"/>
    <n v="22"/>
    <d v="2023-01-22T00:00:00"/>
    <d v="1899-12-30T00:24:00"/>
    <n v="24"/>
    <n v="0"/>
    <n v="1"/>
    <s v="USA"/>
    <s v="Not Outlier"/>
    <n v="79"/>
    <m/>
  </r>
  <r>
    <n v="713425"/>
    <n v="1254"/>
    <x v="0"/>
    <d v="2023-11-28T00:55:00"/>
    <s v="Other"/>
    <s v="Valarie Nelson"/>
    <n v="918"/>
    <n v="28"/>
    <d v="2023-11-28T00:00:00"/>
    <d v="1899-12-30T00:55:00"/>
    <n v="55"/>
    <n v="0"/>
    <n v="11"/>
    <s v="France"/>
    <s v="Not Outlier"/>
    <n v="71"/>
    <m/>
  </r>
  <r>
    <n v="439986"/>
    <n v="1256"/>
    <x v="5"/>
    <d v="2023-07-22T00:53:00"/>
    <s v="App"/>
    <s v="Peter Ferguson"/>
    <n v="6038"/>
    <n v="22"/>
    <d v="2023-07-22T00:00:00"/>
    <d v="1899-12-30T00:53:00"/>
    <n v="53"/>
    <n v="0"/>
    <n v="7"/>
    <s v="Spain"/>
    <s v="Not Outlier"/>
    <n v="29"/>
    <m/>
  </r>
  <r>
    <n v="1016109"/>
    <n v="1256"/>
    <x v="5"/>
    <d v="2023-12-30T23:14:00"/>
    <s v="Other"/>
    <s v="Giovanni Rovelli"/>
    <n v="8981"/>
    <n v="30"/>
    <d v="2023-12-30T00:00:00"/>
    <d v="1899-12-30T23:14:00"/>
    <n v="14"/>
    <n v="23"/>
    <n v="12"/>
    <s v="Spain"/>
    <s v="Not Outlier"/>
    <n v="29"/>
    <m/>
  </r>
  <r>
    <n v="53119"/>
    <n v="1257"/>
    <x v="1"/>
    <d v="2023-04-14T01:28:00"/>
    <s v="App"/>
    <s v="Kwai Yu"/>
    <n v="6403"/>
    <n v="14"/>
    <d v="2023-04-14T00:00:00"/>
    <d v="1899-12-30T01:28:00"/>
    <n v="28"/>
    <n v="1"/>
    <n v="4"/>
    <s v="USA"/>
    <s v="Not Outlier"/>
    <n v="69"/>
    <m/>
  </r>
  <r>
    <n v="383311"/>
    <n v="1257"/>
    <x v="1"/>
    <d v="2023-08-16T23:53:00"/>
    <s v="Whatsapp"/>
    <s v="Veysel Oeztan"/>
    <n v="362"/>
    <n v="16"/>
    <d v="2023-08-16T00:00:00"/>
    <d v="1899-12-30T23:53:00"/>
    <n v="53"/>
    <n v="23"/>
    <n v="8"/>
    <s v="USA"/>
    <s v="Not Outlier"/>
    <n v="69"/>
    <m/>
  </r>
  <r>
    <n v="1226095"/>
    <n v="1257"/>
    <x v="1"/>
    <d v="2023-10-31T00:20:00"/>
    <s v="Whatsapp"/>
    <s v="Mary Saveley"/>
    <n v="782"/>
    <n v="31"/>
    <d v="2023-10-31T00:00:00"/>
    <d v="1899-12-30T00:20:00"/>
    <n v="20"/>
    <n v="0"/>
    <n v="10"/>
    <s v="USA"/>
    <s v="Not Outlier"/>
    <n v="69"/>
    <m/>
  </r>
  <r>
    <n v="1046125"/>
    <n v="1258"/>
    <x v="1"/>
    <d v="2023-04-08T00:29:00"/>
    <s v="Other"/>
    <s v="Peter Ferguson"/>
    <n v="9104"/>
    <n v="8"/>
    <d v="2023-04-08T00:00:00"/>
    <d v="1899-12-30T00:29:00"/>
    <n v="29"/>
    <n v="0"/>
    <n v="4"/>
    <s v="USA"/>
    <s v="Not Outlier"/>
    <n v="87"/>
    <m/>
  </r>
  <r>
    <n v="419676"/>
    <n v="1259"/>
    <x v="1"/>
    <d v="2023-05-14T01:40:00"/>
    <s v="Whatsapp"/>
    <s v="Laurence Lebihan"/>
    <n v="7702"/>
    <n v="14"/>
    <d v="2023-05-14T00:00:00"/>
    <d v="1899-12-30T01:40:00"/>
    <n v="40"/>
    <n v="1"/>
    <n v="5"/>
    <s v="USA"/>
    <s v="Not Outlier"/>
    <n v="45"/>
    <m/>
  </r>
  <r>
    <n v="1047821"/>
    <n v="1259"/>
    <x v="1"/>
    <d v="2023-06-27T23:05:00"/>
    <s v="Whatsapp"/>
    <s v="Sue Frick"/>
    <n v="4812"/>
    <n v="27"/>
    <d v="2023-06-27T00:00:00"/>
    <d v="1899-12-30T23:05:00"/>
    <n v="5"/>
    <n v="23"/>
    <n v="6"/>
    <s v="USA"/>
    <s v="Not Outlier"/>
    <n v="45"/>
    <m/>
  </r>
  <r>
    <n v="195704"/>
    <n v="1260"/>
    <x v="0"/>
    <d v="2023-02-16T00:25:00"/>
    <s v="Whatsapp"/>
    <s v="Palle Ibsen"/>
    <n v="6946"/>
    <n v="16"/>
    <d v="2023-02-16T00:00:00"/>
    <d v="1899-12-30T00:25:00"/>
    <n v="25"/>
    <n v="0"/>
    <n v="2"/>
    <s v="France"/>
    <s v="Not Outlier"/>
    <n v="67"/>
    <m/>
  </r>
  <r>
    <n v="112919"/>
    <n v="1262"/>
    <x v="1"/>
    <d v="2023-08-03T00:09:00"/>
    <s v="Other"/>
    <s v="Michael Holz"/>
    <n v="3155"/>
    <n v="3"/>
    <d v="2023-08-03T00:00:00"/>
    <d v="1899-12-30T00:09:00"/>
    <n v="9"/>
    <n v="0"/>
    <n v="8"/>
    <s v="USA"/>
    <s v="Not Outlier"/>
    <n v="41"/>
    <m/>
  </r>
  <r>
    <n v="1461194"/>
    <n v="1262"/>
    <x v="1"/>
    <d v="2023-04-29T01:37:00"/>
    <s v="App"/>
    <s v="Jose Pedro Roel"/>
    <n v="9700"/>
    <n v="29"/>
    <d v="2023-04-29T00:00:00"/>
    <d v="1899-12-30T01:37:00"/>
    <n v="37"/>
    <n v="1"/>
    <n v="4"/>
    <s v="USA"/>
    <s v="Not Outlier"/>
    <n v="41"/>
    <m/>
  </r>
  <r>
    <n v="942561"/>
    <n v="1263"/>
    <x v="1"/>
    <d v="2023-10-13T23:52:00"/>
    <s v="Other"/>
    <s v="Victoria Ashworth"/>
    <n v="1046"/>
    <n v="13"/>
    <d v="2023-10-13T00:00:00"/>
    <d v="1899-12-30T23:52:00"/>
    <n v="52"/>
    <n v="23"/>
    <n v="10"/>
    <s v="USA"/>
    <s v="Not Outlier"/>
    <n v="78"/>
    <m/>
  </r>
  <r>
    <n v="1237283"/>
    <n v="1263"/>
    <x v="1"/>
    <d v="2023-02-21T01:19:00"/>
    <s v="Other"/>
    <s v="Victoria Ashworth"/>
    <n v="3809"/>
    <n v="21"/>
    <d v="2023-02-21T00:00:00"/>
    <d v="1899-12-30T01:19:00"/>
    <n v="19"/>
    <n v="1"/>
    <n v="2"/>
    <s v="USA"/>
    <s v="Not Outlier"/>
    <n v="78"/>
    <m/>
  </r>
  <r>
    <n v="118960"/>
    <n v="1265"/>
    <x v="1"/>
    <d v="2023-03-19T00:27:00"/>
    <s v="Website"/>
    <s v="Kwai Yu"/>
    <n v="3942"/>
    <n v="19"/>
    <d v="2023-03-19T00:00:00"/>
    <d v="1899-12-30T00:27:00"/>
    <n v="27"/>
    <n v="0"/>
    <n v="3"/>
    <s v="USA"/>
    <s v="Not Outlier"/>
    <n v="72"/>
    <m/>
  </r>
  <r>
    <n v="570816"/>
    <n v="1266"/>
    <x v="1"/>
    <d v="2023-01-01T02:58:00"/>
    <s v="Website"/>
    <s v="Sean Connery"/>
    <n v="1195"/>
    <n v="1"/>
    <d v="2023-01-01T00:00:00"/>
    <d v="1899-12-30T02:58:00"/>
    <n v="58"/>
    <n v="2"/>
    <n v="1"/>
    <s v="USA"/>
    <s v="Not Outlier"/>
    <n v="42"/>
    <m/>
  </r>
  <r>
    <n v="804031"/>
    <n v="1267"/>
    <x v="10"/>
    <d v="2023-01-02T01:19:00"/>
    <s v="Other"/>
    <s v="Arnold Cruz"/>
    <n v="9935"/>
    <n v="2"/>
    <d v="2023-01-02T00:00:00"/>
    <d v="1899-12-30T01:19:00"/>
    <n v="19"/>
    <n v="1"/>
    <n v="1"/>
    <s v="Italy"/>
    <s v="Not Outlier"/>
    <n v="62"/>
    <m/>
  </r>
  <r>
    <n v="935947"/>
    <n v="1267"/>
    <x v="10"/>
    <d v="2023-07-09T01:19:00"/>
    <s v="App"/>
    <s v="Frederique Citeaux"/>
    <n v="5054"/>
    <n v="9"/>
    <d v="2023-07-09T00:00:00"/>
    <d v="1899-12-30T01:19:00"/>
    <n v="19"/>
    <n v="1"/>
    <n v="7"/>
    <s v="Italy"/>
    <s v="Not Outlier"/>
    <n v="62"/>
    <m/>
  </r>
  <r>
    <n v="1542373"/>
    <n v="1267"/>
    <x v="10"/>
    <d v="2023-05-13T00:40:00"/>
    <s v="Whatsapp"/>
    <s v="Eric Natividad"/>
    <n v="3468"/>
    <n v="13"/>
    <d v="2023-05-13T00:00:00"/>
    <d v="1899-12-30T00:40:00"/>
    <n v="40"/>
    <n v="0"/>
    <n v="5"/>
    <s v="Italy"/>
    <s v="Not Outlier"/>
    <n v="62"/>
    <m/>
  </r>
  <r>
    <n v="341522"/>
    <n v="1268"/>
    <x v="1"/>
    <d v="2023-08-12T00:34:00"/>
    <s v="Whatsapp"/>
    <s v="Julie Murphy"/>
    <n v="1649"/>
    <n v="12"/>
    <d v="2023-08-12T00:00:00"/>
    <d v="1899-12-30T00:34:00"/>
    <n v="34"/>
    <n v="0"/>
    <n v="8"/>
    <s v="USA"/>
    <s v="Not Outlier"/>
    <n v="48"/>
    <m/>
  </r>
  <r>
    <n v="232261"/>
    <n v="1269"/>
    <x v="14"/>
    <d v="2023-08-31T22:35:00"/>
    <s v="Whatsapp"/>
    <s v="Dean Cassidy"/>
    <n v="434"/>
    <n v="31"/>
    <d v="2023-08-31T00:00:00"/>
    <d v="1899-12-30T22:35:00"/>
    <n v="35"/>
    <n v="22"/>
    <n v="8"/>
    <s v="Switzerland"/>
    <s v="Not Outlier"/>
    <n v="48"/>
    <m/>
  </r>
  <r>
    <n v="611976"/>
    <n v="1269"/>
    <x v="14"/>
    <d v="2023-11-11T23:14:00"/>
    <s v="Whatsapp"/>
    <s v="Georg Pipps"/>
    <n v="3073"/>
    <n v="11"/>
    <d v="2023-11-11T00:00:00"/>
    <d v="1899-12-30T23:14:00"/>
    <n v="14"/>
    <n v="23"/>
    <n v="11"/>
    <s v="Switzerland"/>
    <s v="Not Outlier"/>
    <n v="48"/>
    <m/>
  </r>
  <r>
    <n v="1003833"/>
    <n v="1270"/>
    <x v="1"/>
    <d v="2023-03-14T23:37:00"/>
    <s v="App"/>
    <s v="Diego Freyre"/>
    <n v="5170"/>
    <n v="14"/>
    <d v="2023-03-14T00:00:00"/>
    <d v="1899-12-30T23:37:00"/>
    <n v="37"/>
    <n v="23"/>
    <n v="3"/>
    <s v="USA"/>
    <s v="Not Outlier"/>
    <n v="48"/>
    <m/>
  </r>
  <r>
    <n v="846209"/>
    <n v="1271"/>
    <x v="0"/>
    <d v="2023-02-20T00:58:00"/>
    <s v="Website"/>
    <s v="Julie Brown"/>
    <n v="9945"/>
    <n v="20"/>
    <d v="2023-02-20T00:00:00"/>
    <d v="1899-12-30T00:58:00"/>
    <n v="58"/>
    <n v="0"/>
    <n v="2"/>
    <s v="France"/>
    <s v="Not Outlier"/>
    <n v="43"/>
    <m/>
  </r>
  <r>
    <n v="1446428"/>
    <n v="1271"/>
    <x v="0"/>
    <d v="2023-12-31T23:34:00"/>
    <s v="Other"/>
    <s v="Jytte Petersen"/>
    <n v="4354"/>
    <n v="31"/>
    <d v="2023-12-31T00:00:00"/>
    <d v="1899-12-30T23:34:00"/>
    <n v="34"/>
    <n v="23"/>
    <n v="12"/>
    <s v="France"/>
    <s v="Not Outlier"/>
    <n v="43"/>
    <m/>
  </r>
  <r>
    <n v="1564843"/>
    <n v="1271"/>
    <x v="0"/>
    <d v="2023-02-16T01:53:00"/>
    <s v="Other"/>
    <s v="Giovanni Rovelli"/>
    <n v="2114"/>
    <n v="16"/>
    <d v="2023-02-16T00:00:00"/>
    <d v="1899-12-30T01:53:00"/>
    <n v="53"/>
    <n v="1"/>
    <n v="2"/>
    <s v="France"/>
    <s v="Not Outlier"/>
    <n v="43"/>
    <m/>
  </r>
  <r>
    <n v="228177"/>
    <n v="1272"/>
    <x v="7"/>
    <d v="2023-05-08T00:53:00"/>
    <s v="Website"/>
    <s v="Diego Freyre"/>
    <n v="8567"/>
    <n v="8"/>
    <d v="2023-05-08T00:00:00"/>
    <d v="1899-12-30T00:53:00"/>
    <n v="53"/>
    <n v="0"/>
    <n v="5"/>
    <s v="Australia"/>
    <s v="Not Outlier"/>
    <n v="39"/>
    <m/>
  </r>
  <r>
    <n v="861120"/>
    <n v="1274"/>
    <x v="1"/>
    <d v="2023-06-23T00:26:00"/>
    <s v="Whatsapp"/>
    <s v="Adrian Huxley"/>
    <n v="6826"/>
    <n v="23"/>
    <d v="2023-06-23T00:00:00"/>
    <d v="1899-12-30T00:26:00"/>
    <n v="26"/>
    <n v="0"/>
    <n v="6"/>
    <s v="USA"/>
    <s v="Not Outlier"/>
    <n v="78"/>
    <m/>
  </r>
  <r>
    <n v="1386601"/>
    <n v="1276"/>
    <x v="0"/>
    <d v="2023-04-10T00:40:00"/>
    <s v="App"/>
    <s v="Valarie Nelson"/>
    <n v="4677"/>
    <n v="10"/>
    <d v="2023-04-10T00:00:00"/>
    <d v="1899-12-30T00:40:00"/>
    <n v="40"/>
    <n v="0"/>
    <n v="4"/>
    <s v="France"/>
    <s v="Not Outlier"/>
    <n v="88"/>
    <m/>
  </r>
  <r>
    <n v="1452251"/>
    <n v="1276"/>
    <x v="0"/>
    <d v="2023-03-24T22:54:00"/>
    <s v="Other"/>
    <s v="Paul Henriot"/>
    <n v="9140"/>
    <n v="24"/>
    <d v="2023-03-24T00:00:00"/>
    <d v="1899-12-30T22:54:00"/>
    <n v="54"/>
    <n v="22"/>
    <n v="3"/>
    <s v="France"/>
    <s v="Not Outlier"/>
    <n v="88"/>
    <m/>
  </r>
  <r>
    <n v="748997"/>
    <n v="1277"/>
    <x v="14"/>
    <d v="2023-06-14T00:13:00"/>
    <s v="Other"/>
    <s v="Leslie Taylor"/>
    <n v="9873"/>
    <n v="14"/>
    <d v="2023-06-14T00:00:00"/>
    <d v="1899-12-30T00:13:00"/>
    <n v="13"/>
    <n v="0"/>
    <n v="6"/>
    <s v="Switzerland"/>
    <s v="Not Outlier"/>
    <n v="73"/>
    <m/>
  </r>
  <r>
    <n v="623935"/>
    <n v="1278"/>
    <x v="1"/>
    <d v="2023-04-11T01:24:00"/>
    <s v="Other"/>
    <s v="Maria Larsson"/>
    <n v="7665"/>
    <n v="11"/>
    <d v="2023-04-11T00:00:00"/>
    <d v="1899-12-30T01:24:00"/>
    <n v="24"/>
    <n v="1"/>
    <n v="4"/>
    <s v="USA"/>
    <s v="Not Outlier"/>
    <n v="69"/>
    <m/>
  </r>
  <r>
    <n v="680722"/>
    <n v="1278"/>
    <x v="1"/>
    <d v="2023-04-16T02:00:00"/>
    <s v="Website"/>
    <s v="Jean Fresnisre"/>
    <n v="421"/>
    <n v="16"/>
    <d v="2023-04-16T00:00:00"/>
    <d v="1899-12-30T02:00:00"/>
    <n v="0"/>
    <n v="2"/>
    <n v="4"/>
    <s v="USA"/>
    <s v="Not Outlier"/>
    <n v="69"/>
    <m/>
  </r>
  <r>
    <n v="471691"/>
    <n v="1279"/>
    <x v="1"/>
    <d v="2023-04-10T01:45:00"/>
    <s v="Website"/>
    <s v="Wendy Victorino"/>
    <n v="1314"/>
    <n v="10"/>
    <d v="2023-04-10T00:00:00"/>
    <d v="1899-12-30T01:45:00"/>
    <n v="45"/>
    <n v="1"/>
    <n v="4"/>
    <s v="USA"/>
    <s v="Not Outlier"/>
    <n v="52"/>
    <m/>
  </r>
  <r>
    <n v="103462"/>
    <n v="1280"/>
    <x v="1"/>
    <d v="2023-10-13T00:35:00"/>
    <s v="Whatsapp"/>
    <s v="Julie Brown"/>
    <n v="9693"/>
    <n v="13"/>
    <d v="2023-10-13T00:00:00"/>
    <d v="1899-12-30T00:35:00"/>
    <n v="35"/>
    <n v="0"/>
    <n v="10"/>
    <s v="USA"/>
    <s v="Not Outlier"/>
    <n v="69"/>
    <m/>
  </r>
  <r>
    <n v="264917"/>
    <n v="1281"/>
    <x v="5"/>
    <d v="2023-07-23T00:15:00"/>
    <s v="Website"/>
    <s v="Jeff Young"/>
    <n v="1214"/>
    <n v="23"/>
    <d v="2023-07-23T00:00:00"/>
    <d v="1899-12-30T00:15:00"/>
    <n v="15"/>
    <n v="0"/>
    <n v="7"/>
    <s v="Spain"/>
    <s v="Not Outlier"/>
    <n v="61"/>
    <m/>
  </r>
  <r>
    <n v="52659"/>
    <n v="1282"/>
    <x v="0"/>
    <d v="2023-06-07T00:55:00"/>
    <s v="Whatsapp"/>
    <s v="Diego Freyre"/>
    <n v="3865"/>
    <n v="7"/>
    <d v="2023-06-07T00:00:00"/>
    <d v="1899-12-30T00:55:00"/>
    <n v="55"/>
    <n v="0"/>
    <n v="6"/>
    <s v="France"/>
    <s v="Not Outlier"/>
    <n v="35"/>
    <m/>
  </r>
  <r>
    <n v="1350840"/>
    <n v="1282"/>
    <x v="0"/>
    <d v="2023-07-01T22:52:00"/>
    <s v="Website"/>
    <s v="Mory Kentary"/>
    <n v="6519"/>
    <n v="1"/>
    <d v="2023-07-01T00:00:00"/>
    <d v="1899-12-30T22:52:00"/>
    <n v="52"/>
    <n v="22"/>
    <n v="7"/>
    <s v="France"/>
    <s v="Not Outlier"/>
    <n v="35"/>
    <m/>
  </r>
  <r>
    <n v="577243"/>
    <n v="1283"/>
    <x v="1"/>
    <d v="2023-01-31T01:24:00"/>
    <s v="Other"/>
    <s v="Rosa Hernandez"/>
    <n v="4138"/>
    <n v="31"/>
    <d v="2023-01-31T00:00:00"/>
    <d v="1899-12-30T01:24:00"/>
    <n v="24"/>
    <n v="1"/>
    <n v="1"/>
    <s v="USA"/>
    <s v="Not Outlier"/>
    <n v="30"/>
    <m/>
  </r>
  <r>
    <n v="267881"/>
    <n v="1284"/>
    <x v="5"/>
    <d v="2023-10-23T00:17:00"/>
    <s v="Whatsapp"/>
    <s v="Pirkko Koskitalo"/>
    <n v="395"/>
    <n v="23"/>
    <d v="2023-10-23T00:00:00"/>
    <d v="1899-12-30T00:17:00"/>
    <n v="17"/>
    <n v="0"/>
    <n v="10"/>
    <s v="Spain"/>
    <s v="Not Outlier"/>
    <n v="73"/>
    <m/>
  </r>
  <r>
    <n v="325939"/>
    <n v="1285"/>
    <x v="5"/>
    <d v="2023-12-24T22:53:00"/>
    <s v="Whatsapp"/>
    <s v="Michael Holz"/>
    <n v="4569"/>
    <n v="24"/>
    <d v="2023-12-24T00:00:00"/>
    <d v="1899-12-30T22:53:00"/>
    <n v="53"/>
    <n v="22"/>
    <n v="12"/>
    <s v="Spain"/>
    <s v="Not Outlier"/>
    <n v="56"/>
    <m/>
  </r>
  <r>
    <n v="1470933"/>
    <n v="1285"/>
    <x v="5"/>
    <d v="2023-08-02T00:55:00"/>
    <s v="Other"/>
    <s v="Mart¡n Sommer"/>
    <n v="5249"/>
    <n v="2"/>
    <d v="2023-08-02T00:00:00"/>
    <d v="1899-12-30T00:55:00"/>
    <n v="55"/>
    <n v="0"/>
    <n v="8"/>
    <s v="Spain"/>
    <s v="Not Outlier"/>
    <n v="56"/>
    <m/>
  </r>
  <r>
    <n v="926690"/>
    <n v="1286"/>
    <x v="1"/>
    <d v="2023-05-12T00:04:00"/>
    <s v="Website"/>
    <s v="Diego Freyre"/>
    <n v="197"/>
    <n v="12"/>
    <d v="2023-05-12T00:00:00"/>
    <d v="1899-12-30T00:04:00"/>
    <n v="4"/>
    <n v="0"/>
    <n v="5"/>
    <s v="USA"/>
    <s v="Not Outlier"/>
    <n v="61"/>
    <m/>
  </r>
  <r>
    <n v="472645"/>
    <n v="1290"/>
    <x v="1"/>
    <d v="2023-11-13T01:24:00"/>
    <s v="Other"/>
    <s v="Kwai Yu"/>
    <n v="3018"/>
    <n v="13"/>
    <d v="2023-11-13T00:00:00"/>
    <d v="1899-12-30T01:24:00"/>
    <n v="24"/>
    <n v="1"/>
    <n v="11"/>
    <s v="USA"/>
    <s v="Not Outlier"/>
    <n v="31"/>
    <m/>
  </r>
  <r>
    <n v="624499"/>
    <n v="1290"/>
    <x v="1"/>
    <d v="2023-01-06T00:40:00"/>
    <s v="Other"/>
    <s v="Annette Roulet"/>
    <n v="4403"/>
    <n v="6"/>
    <d v="2023-01-06T00:00:00"/>
    <d v="1899-12-30T00:40:00"/>
    <n v="40"/>
    <n v="0"/>
    <n v="1"/>
    <s v="USA"/>
    <s v="Not Outlier"/>
    <n v="31"/>
    <m/>
  </r>
  <r>
    <n v="726616"/>
    <n v="1290"/>
    <x v="1"/>
    <d v="2023-08-06T23:38:00"/>
    <s v="Whatsapp"/>
    <s v="Dominique Perrier"/>
    <n v="6697"/>
    <n v="6"/>
    <d v="2023-08-06T00:00:00"/>
    <d v="1899-12-30T23:38:00"/>
    <n v="38"/>
    <n v="23"/>
    <n v="8"/>
    <s v="USA"/>
    <s v="Not Outlier"/>
    <n v="31"/>
    <m/>
  </r>
  <r>
    <n v="1587760"/>
    <n v="1290"/>
    <x v="1"/>
    <d v="2023-12-02T00:38:00"/>
    <s v="App"/>
    <s v="Wing C Tam"/>
    <n v="9238"/>
    <n v="2"/>
    <d v="2023-12-02T00:00:00"/>
    <d v="1899-12-30T00:38:00"/>
    <n v="38"/>
    <n v="0"/>
    <n v="12"/>
    <s v="USA"/>
    <s v="Not Outlier"/>
    <n v="31"/>
    <m/>
  </r>
  <r>
    <n v="75315"/>
    <n v="1291"/>
    <x v="1"/>
    <d v="2023-07-31T00:47:00"/>
    <s v="Website"/>
    <s v="Michael Chandler"/>
    <n v="7931"/>
    <n v="31"/>
    <d v="2023-07-31T00:00:00"/>
    <d v="1899-12-30T00:47:00"/>
    <n v="47"/>
    <n v="0"/>
    <n v="7"/>
    <s v="USA"/>
    <s v="Not Outlier"/>
    <n v="72"/>
    <m/>
  </r>
  <r>
    <n v="1024270"/>
    <n v="1292"/>
    <x v="1"/>
    <d v="2023-05-04T01:52:00"/>
    <s v="Whatsapp"/>
    <s v="Julie Brown"/>
    <n v="114"/>
    <n v="4"/>
    <d v="2023-05-04T00:00:00"/>
    <d v="1899-12-30T01:52:00"/>
    <n v="52"/>
    <n v="1"/>
    <n v="5"/>
    <s v="USA"/>
    <s v="Not Outlier"/>
    <n v="38"/>
    <m/>
  </r>
  <r>
    <n v="191639"/>
    <n v="1293"/>
    <x v="1"/>
    <d v="2023-04-26T23:40:00"/>
    <s v="App"/>
    <s v="Kalle Suominen"/>
    <n v="957"/>
    <n v="26"/>
    <d v="2023-04-26T00:00:00"/>
    <d v="1899-12-30T23:40:00"/>
    <n v="40"/>
    <n v="23"/>
    <n v="4"/>
    <s v="USA"/>
    <s v="Not Outlier"/>
    <n v="38"/>
    <m/>
  </r>
  <r>
    <n v="408798"/>
    <n v="1293"/>
    <x v="1"/>
    <d v="2023-01-31T01:32:00"/>
    <s v="Whatsapp"/>
    <s v="Valarie Young"/>
    <n v="9889"/>
    <n v="31"/>
    <d v="2023-01-31T00:00:00"/>
    <d v="1899-12-30T01:32:00"/>
    <n v="32"/>
    <n v="1"/>
    <n v="1"/>
    <s v="USA"/>
    <s v="Not Outlier"/>
    <n v="38"/>
    <m/>
  </r>
  <r>
    <n v="492855"/>
    <n v="1294"/>
    <x v="0"/>
    <d v="2023-12-25T23:02:00"/>
    <s v="App"/>
    <s v="Sue Frick"/>
    <n v="9532"/>
    <n v="25"/>
    <d v="2023-12-25T00:00:00"/>
    <d v="1899-12-30T23:02:00"/>
    <n v="2"/>
    <n v="23"/>
    <n v="12"/>
    <s v="France"/>
    <s v="Not Outlier"/>
    <n v="54"/>
    <m/>
  </r>
  <r>
    <n v="829148"/>
    <n v="1294"/>
    <x v="0"/>
    <d v="2023-01-17T00:34:00"/>
    <s v="Whatsapp"/>
    <s v="Sean Connery"/>
    <n v="2908"/>
    <n v="17"/>
    <d v="2023-01-17T00:00:00"/>
    <d v="1899-12-30T00:34:00"/>
    <n v="34"/>
    <n v="0"/>
    <n v="1"/>
    <s v="France"/>
    <s v="Not Outlier"/>
    <n v="54"/>
    <m/>
  </r>
  <r>
    <n v="1013492"/>
    <n v="1294"/>
    <x v="0"/>
    <d v="2023-11-23T23:39:00"/>
    <s v="App"/>
    <s v="Janine Labrune"/>
    <n v="4442"/>
    <n v="23"/>
    <d v="2023-11-23T00:00:00"/>
    <d v="1899-12-30T23:39:00"/>
    <n v="39"/>
    <n v="23"/>
    <n v="11"/>
    <s v="France"/>
    <s v="Not Outlier"/>
    <n v="54"/>
    <m/>
  </r>
  <r>
    <n v="1091560"/>
    <n v="1294"/>
    <x v="0"/>
    <d v="2023-05-24T23:18:00"/>
    <s v="App"/>
    <s v="Mary Saveley"/>
    <n v="8903"/>
    <n v="24"/>
    <d v="2023-05-24T00:00:00"/>
    <d v="1899-12-30T23:18:00"/>
    <n v="18"/>
    <n v="23"/>
    <n v="5"/>
    <s v="France"/>
    <s v="Not Outlier"/>
    <n v="54"/>
    <m/>
  </r>
  <r>
    <n v="748106"/>
    <n v="1295"/>
    <x v="8"/>
    <d v="2023-10-27T23:58:00"/>
    <s v="Website"/>
    <s v="Sue Frick"/>
    <n v="5025"/>
    <n v="27"/>
    <d v="2023-10-27T00:00:00"/>
    <d v="1899-12-30T23:58:00"/>
    <n v="58"/>
    <n v="23"/>
    <n v="10"/>
    <s v="Finland"/>
    <s v="Not Outlier"/>
    <n v="86"/>
    <m/>
  </r>
  <r>
    <n v="1122327"/>
    <n v="1295"/>
    <x v="8"/>
    <d v="2023-08-02T16:44:00"/>
    <s v="App"/>
    <s v="Georg Pipps"/>
    <n v="6240"/>
    <n v="2"/>
    <d v="2023-08-02T00:00:00"/>
    <d v="1899-12-30T16:44:00"/>
    <n v="44"/>
    <n v="16"/>
    <n v="8"/>
    <s v="Finland"/>
    <s v="Not Outlier"/>
    <n v="86"/>
    <m/>
  </r>
  <r>
    <n v="568908"/>
    <n v="1297"/>
    <x v="1"/>
    <d v="2023-05-27T22:52:00"/>
    <s v="Other"/>
    <s v="Sue Taylor"/>
    <n v="3377"/>
    <n v="27"/>
    <d v="2023-05-27T00:00:00"/>
    <d v="1899-12-30T22:52:00"/>
    <n v="52"/>
    <n v="22"/>
    <n v="5"/>
    <s v="USA"/>
    <s v="Not Outlier"/>
    <n v="86"/>
    <m/>
  </r>
  <r>
    <n v="723357"/>
    <n v="1297"/>
    <x v="1"/>
    <d v="2023-03-04T01:05:00"/>
    <s v="Website"/>
    <s v="Laurence Lebihan"/>
    <n v="4674"/>
    <n v="4"/>
    <d v="2023-03-04T00:00:00"/>
    <d v="1899-12-30T01:05:00"/>
    <n v="5"/>
    <n v="1"/>
    <n v="3"/>
    <s v="USA"/>
    <s v="Not Outlier"/>
    <n v="86"/>
    <m/>
  </r>
  <r>
    <n v="1260670"/>
    <n v="1301"/>
    <x v="5"/>
    <d v="2023-01-08T01:08:00"/>
    <s v="Whatsapp"/>
    <s v="Rosa Hernandez"/>
    <n v="1655"/>
    <n v="8"/>
    <d v="2023-01-08T00:00:00"/>
    <d v="1899-12-30T01:08:00"/>
    <n v="8"/>
    <n v="1"/>
    <n v="1"/>
    <s v="Spain"/>
    <s v="Not Outlier"/>
    <n v="84"/>
    <m/>
  </r>
  <r>
    <n v="174998"/>
    <n v="1303"/>
    <x v="5"/>
    <d v="2023-03-01T23:52:00"/>
    <s v="Whatsapp"/>
    <s v="Miguel Barajas"/>
    <n v="5209"/>
    <n v="1"/>
    <d v="2023-03-01T00:00:00"/>
    <d v="1899-12-30T23:52:00"/>
    <n v="52"/>
    <n v="23"/>
    <n v="3"/>
    <s v="Spain"/>
    <s v="Not Outlier"/>
    <n v="81"/>
    <m/>
  </r>
  <r>
    <n v="1001825"/>
    <n v="1304"/>
    <x v="10"/>
    <d v="2023-06-01T23:03:00"/>
    <s v="Website"/>
    <s v="Paul Henriot"/>
    <n v="7174"/>
    <n v="1"/>
    <d v="2023-06-01T00:00:00"/>
    <d v="1899-12-30T23:03:00"/>
    <n v="3"/>
    <n v="23"/>
    <n v="6"/>
    <s v="Italy"/>
    <s v="Not Outlier"/>
    <n v="18"/>
    <m/>
  </r>
  <r>
    <n v="1680806"/>
    <n v="1304"/>
    <x v="10"/>
    <d v="2023-06-23T00:29:00"/>
    <s v="App"/>
    <s v="Janine Labrune"/>
    <n v="3072"/>
    <n v="23"/>
    <d v="2023-06-23T00:00:00"/>
    <d v="1899-12-30T00:29:00"/>
    <n v="29"/>
    <n v="0"/>
    <n v="6"/>
    <s v="Italy"/>
    <s v="Not Outlier"/>
    <n v="18"/>
    <m/>
  </r>
  <r>
    <n v="508989"/>
    <n v="1307"/>
    <x v="0"/>
    <d v="2023-03-03T01:06:00"/>
    <s v="Other"/>
    <s v="Roland Keitel"/>
    <n v="3733"/>
    <n v="3"/>
    <d v="2023-03-03T00:00:00"/>
    <d v="1899-12-30T01:06:00"/>
    <n v="6"/>
    <n v="1"/>
    <n v="3"/>
    <s v="France"/>
    <s v="Not Outlier"/>
    <n v="78"/>
    <m/>
  </r>
  <r>
    <n v="1666083"/>
    <n v="1307"/>
    <x v="0"/>
    <d v="2023-01-19T01:08:00"/>
    <s v="Other"/>
    <s v="Mary Saveley"/>
    <n v="4117"/>
    <n v="19"/>
    <d v="2023-01-19T00:00:00"/>
    <d v="1899-12-30T01:08:00"/>
    <n v="8"/>
    <n v="1"/>
    <n v="1"/>
    <s v="France"/>
    <s v="Not Outlier"/>
    <n v="78"/>
    <m/>
  </r>
  <r>
    <n v="769005"/>
    <n v="1308"/>
    <x v="5"/>
    <d v="2023-12-31T01:51:00"/>
    <s v="Other"/>
    <s v="Diego Freyre"/>
    <n v="6183"/>
    <n v="31"/>
    <d v="2023-12-31T00:00:00"/>
    <d v="1899-12-30T01:51:00"/>
    <n v="51"/>
    <n v="1"/>
    <n v="12"/>
    <s v="Spain"/>
    <s v="Not Outlier"/>
    <n v="56"/>
    <m/>
  </r>
  <r>
    <n v="867108"/>
    <n v="1310"/>
    <x v="5"/>
    <d v="2023-08-09T01:16:00"/>
    <s v="Other"/>
    <s v="Kwai Yu"/>
    <n v="9531"/>
    <n v="9"/>
    <d v="2023-08-09T00:00:00"/>
    <d v="1899-12-30T01:16:00"/>
    <n v="16"/>
    <n v="1"/>
    <n v="8"/>
    <s v="Spain"/>
    <s v="Not Outlier"/>
    <n v="70"/>
    <m/>
  </r>
  <r>
    <n v="941028"/>
    <n v="1311"/>
    <x v="1"/>
    <d v="2023-09-19T23:27:00"/>
    <s v="App"/>
    <s v="Julie Young"/>
    <n v="9422"/>
    <n v="19"/>
    <d v="2023-09-19T00:00:00"/>
    <d v="1899-12-30T23:27:00"/>
    <n v="27"/>
    <n v="23"/>
    <n v="9"/>
    <s v="USA"/>
    <s v="Not Outlier"/>
    <n v="20"/>
    <m/>
  </r>
  <r>
    <n v="381897"/>
    <n v="1314"/>
    <x v="1"/>
    <d v="2023-07-13T23:53:00"/>
    <s v="Whatsapp"/>
    <s v="Paul Henriot"/>
    <n v="3916"/>
    <n v="13"/>
    <d v="2023-07-13T00:00:00"/>
    <d v="1899-12-30T23:53:00"/>
    <n v="53"/>
    <n v="23"/>
    <n v="7"/>
    <s v="USA"/>
    <s v="Not Outlier"/>
    <n v="86"/>
    <m/>
  </r>
  <r>
    <n v="22486"/>
    <n v="1315"/>
    <x v="1"/>
    <d v="2023-07-03T00:45:00"/>
    <s v="App"/>
    <s v="Francisca Cervantes"/>
    <n v="2819"/>
    <n v="3"/>
    <d v="2023-07-03T00:00:00"/>
    <d v="1899-12-30T00:45:00"/>
    <n v="45"/>
    <n v="0"/>
    <n v="7"/>
    <s v="USA"/>
    <s v="Not Outlier"/>
    <n v="76"/>
    <m/>
  </r>
  <r>
    <n v="1355679"/>
    <n v="1315"/>
    <x v="1"/>
    <d v="2023-10-03T01:05:00"/>
    <s v="Whatsapp"/>
    <s v="Michael Donnermeyer"/>
    <n v="8855"/>
    <n v="3"/>
    <d v="2023-10-03T00:00:00"/>
    <d v="1899-12-30T01:05:00"/>
    <n v="5"/>
    <n v="1"/>
    <n v="10"/>
    <s v="USA"/>
    <s v="Not Outlier"/>
    <n v="76"/>
    <m/>
  </r>
  <r>
    <n v="474847"/>
    <n v="1316"/>
    <x v="7"/>
    <d v="2023-10-03T00:25:00"/>
    <s v="Website"/>
    <s v="Michael Frick"/>
    <n v="4155"/>
    <n v="3"/>
    <d v="2023-10-03T00:00:00"/>
    <d v="1899-12-30T00:25:00"/>
    <n v="25"/>
    <n v="0"/>
    <n v="10"/>
    <s v="Australia"/>
    <s v="Not Outlier"/>
    <n v="70"/>
    <m/>
  </r>
  <r>
    <n v="1268060"/>
    <n v="1316"/>
    <x v="7"/>
    <d v="2023-01-04T01:50:00"/>
    <s v="Whatsapp"/>
    <s v="Georg Pipps"/>
    <n v="3876"/>
    <n v="4"/>
    <d v="2023-01-04T00:00:00"/>
    <d v="1899-12-30T01:50:00"/>
    <n v="50"/>
    <n v="1"/>
    <n v="1"/>
    <s v="Australia"/>
    <s v="Not Outlier"/>
    <n v="70"/>
    <m/>
  </r>
  <r>
    <n v="500116"/>
    <n v="1317"/>
    <x v="0"/>
    <d v="2023-05-26T01:04:00"/>
    <s v="Other"/>
    <s v="Valarie Nelson"/>
    <n v="4269"/>
    <n v="26"/>
    <d v="2023-05-26T00:00:00"/>
    <d v="1899-12-30T01:04:00"/>
    <n v="4"/>
    <n v="1"/>
    <n v="5"/>
    <s v="France"/>
    <s v="Not Outlier"/>
    <n v="54"/>
    <m/>
  </r>
  <r>
    <n v="368229"/>
    <n v="1318"/>
    <x v="1"/>
    <d v="2023-11-19T23:37:00"/>
    <s v="App"/>
    <s v="Diego Freyre"/>
    <n v="4702"/>
    <n v="19"/>
    <d v="2023-11-19T00:00:00"/>
    <d v="1899-12-30T23:37:00"/>
    <n v="37"/>
    <n v="23"/>
    <n v="11"/>
    <s v="USA"/>
    <s v="Not Outlier"/>
    <n v="24"/>
    <m/>
  </r>
  <r>
    <n v="447240"/>
    <n v="1318"/>
    <x v="1"/>
    <d v="2023-11-16T23:08:00"/>
    <s v="Other"/>
    <s v="Valarie Young"/>
    <n v="6512"/>
    <n v="16"/>
    <d v="2023-11-16T00:00:00"/>
    <d v="1899-12-30T23:08:00"/>
    <n v="8"/>
    <n v="23"/>
    <n v="11"/>
    <s v="USA"/>
    <s v="Not Outlier"/>
    <n v="24"/>
    <m/>
  </r>
  <r>
    <n v="662950"/>
    <n v="1320"/>
    <x v="6"/>
    <d v="2023-06-21T23:34:00"/>
    <s v="App"/>
    <s v="Catherine Dewey"/>
    <n v="8477"/>
    <n v="21"/>
    <d v="2023-06-21T00:00:00"/>
    <d v="1899-12-30T23:34:00"/>
    <n v="34"/>
    <n v="23"/>
    <n v="6"/>
    <s v="Germany"/>
    <s v="Not Outlier"/>
    <n v="71"/>
    <m/>
  </r>
  <r>
    <n v="1024120"/>
    <n v="1323"/>
    <x v="14"/>
    <d v="2023-02-07T00:48:00"/>
    <s v="Website"/>
    <s v="Sue Taylor"/>
    <n v="2228"/>
    <n v="7"/>
    <d v="2023-02-07T00:00:00"/>
    <d v="1899-12-30T00:48:00"/>
    <n v="48"/>
    <n v="0"/>
    <n v="2"/>
    <s v="Switzerland"/>
    <s v="Not Outlier"/>
    <n v="81"/>
    <m/>
  </r>
  <r>
    <n v="169945"/>
    <n v="1325"/>
    <x v="5"/>
    <d v="2023-07-04T00:54:00"/>
    <s v="Whatsapp"/>
    <s v="Julie Brown"/>
    <n v="9136"/>
    <n v="4"/>
    <d v="2023-07-04T00:00:00"/>
    <d v="1899-12-30T00:54:00"/>
    <n v="54"/>
    <n v="0"/>
    <n v="7"/>
    <s v="Spain"/>
    <s v="Not Outlier"/>
    <n v="29"/>
    <m/>
  </r>
  <r>
    <n v="1313997"/>
    <n v="1327"/>
    <x v="0"/>
    <d v="2023-02-27T00:04:00"/>
    <s v="Website"/>
    <s v="Francisca Cervantes"/>
    <n v="8609"/>
    <n v="27"/>
    <d v="2023-02-27T00:00:00"/>
    <d v="1899-12-30T00:04:00"/>
    <n v="4"/>
    <n v="0"/>
    <n v="2"/>
    <s v="France"/>
    <s v="Not Outlier"/>
    <n v="34"/>
    <m/>
  </r>
  <r>
    <n v="1000225"/>
    <n v="1329"/>
    <x v="1"/>
    <d v="2023-08-25T23:04:00"/>
    <s v="Website"/>
    <s v="Wendy Victorino"/>
    <n v="3066"/>
    <n v="25"/>
    <d v="2023-08-25T00:00:00"/>
    <d v="1899-12-30T23:04:00"/>
    <n v="4"/>
    <n v="23"/>
    <n v="8"/>
    <s v="USA"/>
    <s v="Not Outlier"/>
    <n v="62"/>
    <m/>
  </r>
  <r>
    <n v="690697"/>
    <n v="1330"/>
    <x v="7"/>
    <d v="2023-03-02T00:12:00"/>
    <s v="Website"/>
    <s v="Wendy Victorino"/>
    <n v="2726"/>
    <n v="2"/>
    <d v="2023-03-02T00:00:00"/>
    <d v="1899-12-30T00:12:00"/>
    <n v="12"/>
    <n v="0"/>
    <n v="3"/>
    <s v="Australia"/>
    <s v="Not Outlier"/>
    <n v="59"/>
    <m/>
  </r>
  <r>
    <n v="1586073"/>
    <n v="1330"/>
    <x v="7"/>
    <d v="2023-09-10T00:40:00"/>
    <s v="App"/>
    <s v="Rosa Hernandez"/>
    <n v="9985"/>
    <n v="10"/>
    <d v="2023-09-10T00:00:00"/>
    <d v="1899-12-30T00:40:00"/>
    <n v="40"/>
    <n v="0"/>
    <n v="9"/>
    <s v="Australia"/>
    <s v="Not Outlier"/>
    <n v="59"/>
    <m/>
  </r>
  <r>
    <n v="84351"/>
    <n v="1331"/>
    <x v="1"/>
    <d v="2023-04-19T00:13:00"/>
    <s v="Whatsapp"/>
    <s v="Julie Brown"/>
    <n v="4824"/>
    <n v="19"/>
    <d v="2023-04-19T00:00:00"/>
    <d v="1899-12-30T00:13:00"/>
    <n v="13"/>
    <n v="0"/>
    <n v="4"/>
    <s v="USA"/>
    <s v="Not Outlier"/>
    <n v="84"/>
    <m/>
  </r>
  <r>
    <n v="1279393"/>
    <n v="1340"/>
    <x v="10"/>
    <d v="2023-09-08T01:01:00"/>
    <s v="Other"/>
    <s v="Helen Bennett"/>
    <n v="9753"/>
    <n v="8"/>
    <d v="2023-09-08T00:00:00"/>
    <d v="1899-12-30T01:01:00"/>
    <n v="1"/>
    <n v="1"/>
    <n v="9"/>
    <s v="Italy"/>
    <s v="Not Outlier"/>
    <n v="40"/>
    <m/>
  </r>
  <r>
    <n v="1201138"/>
    <n v="1342"/>
    <x v="1"/>
    <d v="2023-03-14T00:57:00"/>
    <s v="Website"/>
    <s v="Michael Chandler"/>
    <n v="6081"/>
    <n v="14"/>
    <d v="2023-03-14T00:00:00"/>
    <d v="1899-12-30T00:57:00"/>
    <n v="57"/>
    <n v="0"/>
    <n v="3"/>
    <s v="USA"/>
    <s v="Not Outlier"/>
    <n v="24"/>
    <m/>
  </r>
  <r>
    <n v="1229877"/>
    <n v="1342"/>
    <x v="1"/>
    <d v="2023-08-06T23:01:00"/>
    <s v="Other"/>
    <s v="Kwai Yu"/>
    <n v="3454"/>
    <n v="6"/>
    <d v="2023-08-06T00:00:00"/>
    <d v="1899-12-30T23:01:00"/>
    <n v="1"/>
    <n v="23"/>
    <n v="8"/>
    <s v="USA"/>
    <s v="Not Outlier"/>
    <n v="24"/>
    <m/>
  </r>
  <r>
    <n v="1477405"/>
    <n v="1342"/>
    <x v="1"/>
    <d v="2023-10-04T01:32:00"/>
    <s v="Whatsapp"/>
    <s v="Elizabeth Lincoln"/>
    <n v="6068"/>
    <n v="4"/>
    <d v="2023-10-04T00:00:00"/>
    <d v="1899-12-30T01:32:00"/>
    <n v="32"/>
    <n v="1"/>
    <n v="10"/>
    <s v="USA"/>
    <s v="Not Outlier"/>
    <n v="24"/>
    <m/>
  </r>
  <r>
    <n v="479363"/>
    <n v="1343"/>
    <x v="1"/>
    <d v="2023-07-08T00:02:00"/>
    <s v="Other"/>
    <s v="Janine Labrune"/>
    <n v="1941"/>
    <n v="8"/>
    <d v="2023-07-08T00:00:00"/>
    <d v="1899-12-30T00:02:00"/>
    <n v="2"/>
    <n v="0"/>
    <n v="7"/>
    <s v="USA"/>
    <s v="Not Outlier"/>
    <n v="32"/>
    <m/>
  </r>
  <r>
    <n v="944561"/>
    <n v="1343"/>
    <x v="1"/>
    <d v="2023-02-24T23:00:00"/>
    <s v="App"/>
    <s v="Palle Ibsen"/>
    <n v="439"/>
    <n v="24"/>
    <d v="2023-02-24T00:00:00"/>
    <d v="1899-12-30T23:00:00"/>
    <n v="0"/>
    <n v="23"/>
    <n v="2"/>
    <s v="USA"/>
    <s v="Not Outlier"/>
    <n v="32"/>
    <m/>
  </r>
  <r>
    <n v="137231"/>
    <n v="1344"/>
    <x v="5"/>
    <d v="2023-10-17T00:00:00"/>
    <s v="Whatsapp"/>
    <s v="Kalle Suominen"/>
    <n v="6898"/>
    <n v="17"/>
    <d v="2023-10-17T00:00:00"/>
    <d v="1899-12-30T00:00:00"/>
    <n v="0"/>
    <n v="0"/>
    <n v="10"/>
    <s v="Spain"/>
    <s v="Not Outlier"/>
    <n v="40"/>
    <m/>
  </r>
  <r>
    <n v="213254"/>
    <n v="1344"/>
    <x v="5"/>
    <d v="2023-07-28T00:35:00"/>
    <s v="App"/>
    <s v="Elizabeth Devon"/>
    <n v="3943"/>
    <n v="28"/>
    <d v="2023-07-28T00:00:00"/>
    <d v="1899-12-30T00:35:00"/>
    <n v="35"/>
    <n v="0"/>
    <n v="7"/>
    <s v="Spain"/>
    <s v="Not Outlier"/>
    <n v="40"/>
    <m/>
  </r>
  <r>
    <n v="711681"/>
    <n v="1344"/>
    <x v="5"/>
    <d v="2023-05-22T00:35:00"/>
    <s v="Website"/>
    <s v="Kwai Yu"/>
    <n v="3885"/>
    <n v="22"/>
    <d v="2023-05-22T00:00:00"/>
    <d v="1899-12-30T00:35:00"/>
    <n v="35"/>
    <n v="0"/>
    <n v="5"/>
    <s v="Spain"/>
    <s v="Not Outlier"/>
    <n v="40"/>
    <m/>
  </r>
  <r>
    <n v="1000578"/>
    <n v="1344"/>
    <x v="5"/>
    <d v="2023-05-24T23:32:00"/>
    <s v="App"/>
    <s v="Jan Klaeboe"/>
    <n v="2515"/>
    <n v="24"/>
    <d v="2023-05-24T00:00:00"/>
    <d v="1899-12-30T23:32:00"/>
    <n v="32"/>
    <n v="23"/>
    <n v="5"/>
    <s v="Spain"/>
    <s v="Not Outlier"/>
    <n v="40"/>
    <m/>
  </r>
  <r>
    <n v="353572"/>
    <n v="1346"/>
    <x v="1"/>
    <d v="2023-02-24T23:36:00"/>
    <s v="Whatsapp"/>
    <s v="Valarie Young"/>
    <n v="4976"/>
    <n v="24"/>
    <d v="2023-02-24T00:00:00"/>
    <d v="1899-12-30T23:36:00"/>
    <n v="36"/>
    <n v="23"/>
    <n v="2"/>
    <s v="USA"/>
    <s v="Not Outlier"/>
    <n v="81"/>
    <m/>
  </r>
  <r>
    <n v="723244"/>
    <n v="1347"/>
    <x v="0"/>
    <d v="2023-08-23T00:11:00"/>
    <s v="Whatsapp"/>
    <s v="Arnold Cruz"/>
    <n v="6759"/>
    <n v="23"/>
    <d v="2023-08-23T00:00:00"/>
    <d v="1899-12-30T00:11:00"/>
    <n v="11"/>
    <n v="0"/>
    <n v="8"/>
    <s v="France"/>
    <s v="Not Outlier"/>
    <n v="55"/>
    <m/>
  </r>
  <r>
    <n v="289906"/>
    <n v="1349"/>
    <x v="7"/>
    <d v="2023-04-15T23:54:00"/>
    <s v="Other"/>
    <s v="Eric Natividad"/>
    <n v="2771"/>
    <n v="15"/>
    <d v="2023-04-15T00:00:00"/>
    <d v="1899-12-30T23:54:00"/>
    <n v="54"/>
    <n v="23"/>
    <n v="4"/>
    <s v="Australia"/>
    <s v="Not Outlier"/>
    <n v="66"/>
    <m/>
  </r>
  <r>
    <n v="1153425"/>
    <n v="1349"/>
    <x v="7"/>
    <d v="2023-07-05T01:06:00"/>
    <s v="Other"/>
    <s v="Diego Freyre"/>
    <n v="4412"/>
    <n v="5"/>
    <d v="2023-07-05T00:00:00"/>
    <d v="1899-12-30T01:06:00"/>
    <n v="6"/>
    <n v="1"/>
    <n v="7"/>
    <s v="Australia"/>
    <s v="Not Outlier"/>
    <n v="66"/>
    <m/>
  </r>
  <r>
    <n v="841079"/>
    <n v="1350"/>
    <x v="5"/>
    <d v="2023-07-03T01:22:00"/>
    <s v="Other"/>
    <s v="Maria Hernandez"/>
    <n v="9133"/>
    <n v="3"/>
    <d v="2023-07-03T00:00:00"/>
    <d v="1899-12-30T01:22:00"/>
    <n v="22"/>
    <n v="1"/>
    <n v="7"/>
    <s v="Spain"/>
    <s v="Not Outlier"/>
    <n v="51"/>
    <m/>
  </r>
  <r>
    <n v="1361969"/>
    <n v="1350"/>
    <x v="5"/>
    <d v="2023-05-05T02:00:00"/>
    <s v="Whatsapp"/>
    <s v="Valarie Young"/>
    <n v="3695"/>
    <n v="5"/>
    <d v="2023-05-05T00:00:00"/>
    <d v="1899-12-30T02:00:00"/>
    <n v="0"/>
    <n v="2"/>
    <n v="5"/>
    <s v="Spain"/>
    <s v="Not Outlier"/>
    <n v="51"/>
    <m/>
  </r>
  <r>
    <n v="521015"/>
    <n v="1351"/>
    <x v="5"/>
    <d v="2023-04-04T01:09:00"/>
    <s v="Website"/>
    <s v="Diego Freyre"/>
    <n v="9200"/>
    <n v="4"/>
    <d v="2023-04-04T00:00:00"/>
    <d v="1899-12-30T01:09:00"/>
    <n v="9"/>
    <n v="1"/>
    <n v="4"/>
    <s v="Spain"/>
    <s v="Not Outlier"/>
    <n v="42"/>
    <m/>
  </r>
  <r>
    <n v="184958"/>
    <n v="1354"/>
    <x v="3"/>
    <d v="2023-08-12T00:58:00"/>
    <s v="Other"/>
    <s v="Eric Natividad"/>
    <n v="39"/>
    <n v="12"/>
    <d v="2023-08-12T00:00:00"/>
    <d v="1899-12-30T00:58:00"/>
    <n v="58"/>
    <n v="0"/>
    <n v="8"/>
    <s v="Singapore"/>
    <s v="Not Outlier"/>
    <n v="68"/>
    <m/>
  </r>
  <r>
    <n v="367308"/>
    <n v="1355"/>
    <x v="5"/>
    <d v="2023-01-15T02:22:00"/>
    <s v="Other"/>
    <s v="Mary Saveley"/>
    <n v="6648"/>
    <n v="15"/>
    <d v="2023-01-15T00:00:00"/>
    <d v="1899-12-30T02:22:00"/>
    <n v="22"/>
    <n v="2"/>
    <n v="1"/>
    <s v="Spain"/>
    <s v="Not Outlier"/>
    <n v="83"/>
    <m/>
  </r>
  <r>
    <n v="931763"/>
    <n v="1355"/>
    <x v="5"/>
    <d v="2023-05-26T00:12:00"/>
    <s v="Other"/>
    <s v="Valarie Nelson"/>
    <n v="2372"/>
    <n v="26"/>
    <d v="2023-05-26T00:00:00"/>
    <d v="1899-12-30T00:12:00"/>
    <n v="12"/>
    <n v="0"/>
    <n v="5"/>
    <s v="Spain"/>
    <s v="Not Outlier"/>
    <n v="83"/>
    <m/>
  </r>
  <r>
    <n v="995410"/>
    <n v="1355"/>
    <x v="5"/>
    <d v="2023-04-29T01:00:00"/>
    <s v="Website"/>
    <s v="Palle Ibsen"/>
    <n v="114"/>
    <n v="29"/>
    <d v="2023-04-29T00:00:00"/>
    <d v="1899-12-30T01:00:00"/>
    <n v="0"/>
    <n v="1"/>
    <n v="4"/>
    <s v="Spain"/>
    <s v="Not Outlier"/>
    <n v="83"/>
    <m/>
  </r>
  <r>
    <n v="1112646"/>
    <n v="1355"/>
    <x v="5"/>
    <d v="2023-09-27T00:27:00"/>
    <s v="Whatsapp"/>
    <s v="Martine Rance"/>
    <n v="8949"/>
    <n v="27"/>
    <d v="2023-09-27T00:00:00"/>
    <d v="1899-12-30T00:27:00"/>
    <n v="27"/>
    <n v="0"/>
    <n v="9"/>
    <s v="Spain"/>
    <s v="Not Outlier"/>
    <n v="83"/>
    <m/>
  </r>
  <r>
    <n v="276403"/>
    <n v="1356"/>
    <x v="9"/>
    <d v="2023-09-14T23:58:00"/>
    <s v="Website"/>
    <s v="Michael Frick"/>
    <n v="8633"/>
    <n v="14"/>
    <d v="2023-09-14T00:00:00"/>
    <d v="1899-12-30T23:58:00"/>
    <n v="58"/>
    <n v="23"/>
    <n v="9"/>
    <s v="Spain"/>
    <s v="Not Outlier"/>
    <n v="26"/>
    <m/>
  </r>
  <r>
    <n v="254795"/>
    <n v="1357"/>
    <x v="12"/>
    <d v="2023-05-28T01:23:00"/>
    <s v="Other"/>
    <s v="Michael Holz"/>
    <n v="7938"/>
    <n v="28"/>
    <d v="2023-05-28T00:00:00"/>
    <d v="1899-12-30T01:23:00"/>
    <n v="23"/>
    <n v="1"/>
    <n v="5"/>
    <s v="Ireland"/>
    <s v="Not Outlier"/>
    <n v="43"/>
    <m/>
  </r>
  <r>
    <n v="302110"/>
    <n v="1357"/>
    <x v="12"/>
    <d v="2023-10-15T01:26:00"/>
    <s v="App"/>
    <s v="Georg Pipps"/>
    <n v="4576"/>
    <n v="15"/>
    <d v="2023-10-15T00:00:00"/>
    <d v="1899-12-30T01:26:00"/>
    <n v="26"/>
    <n v="1"/>
    <n v="10"/>
    <s v="Ireland"/>
    <s v="Not Outlier"/>
    <n v="43"/>
    <m/>
  </r>
  <r>
    <n v="493043"/>
    <n v="1357"/>
    <x v="12"/>
    <d v="2023-09-12T22:55:00"/>
    <s v="Other"/>
    <s v="Diego Freyre"/>
    <n v="852"/>
    <n v="12"/>
    <d v="2023-09-12T00:00:00"/>
    <d v="1899-12-30T22:55:00"/>
    <n v="55"/>
    <n v="22"/>
    <n v="9"/>
    <s v="Ireland"/>
    <s v="Not Outlier"/>
    <n v="43"/>
    <m/>
  </r>
  <r>
    <n v="611621"/>
    <n v="1357"/>
    <x v="12"/>
    <d v="2023-05-31T00:05:00"/>
    <s v="Website"/>
    <s v="Diego Freyre"/>
    <n v="9926"/>
    <n v="31"/>
    <d v="2023-05-31T00:00:00"/>
    <d v="1899-12-30T00:05:00"/>
    <n v="5"/>
    <n v="0"/>
    <n v="5"/>
    <s v="Ireland"/>
    <s v="Not Outlier"/>
    <n v="43"/>
    <m/>
  </r>
  <r>
    <n v="1314159"/>
    <n v="1357"/>
    <x v="12"/>
    <d v="2023-07-23T00:26:00"/>
    <s v="App"/>
    <s v="Helen Bennett"/>
    <n v="3684"/>
    <n v="23"/>
    <d v="2023-07-23T00:00:00"/>
    <d v="1899-12-30T00:26:00"/>
    <n v="26"/>
    <n v="0"/>
    <n v="7"/>
    <s v="Ireland"/>
    <s v="Not Outlier"/>
    <n v="43"/>
    <m/>
  </r>
  <r>
    <n v="1558891"/>
    <n v="1358"/>
    <x v="7"/>
    <d v="2023-01-22T00:28:00"/>
    <s v="Other"/>
    <s v="Mory Kentary"/>
    <n v="9227"/>
    <n v="22"/>
    <d v="2023-01-22T00:00:00"/>
    <d v="1899-12-30T00:28:00"/>
    <n v="28"/>
    <n v="0"/>
    <n v="1"/>
    <s v="Australia"/>
    <s v="Not Outlier"/>
    <n v="60"/>
    <m/>
  </r>
  <r>
    <n v="1014185"/>
    <n v="1359"/>
    <x v="1"/>
    <d v="2023-11-15T00:25:00"/>
    <s v="App"/>
    <s v="Jan Klaeboe"/>
    <n v="2585"/>
    <n v="15"/>
    <d v="2023-11-15T00:00:00"/>
    <d v="1899-12-30T00:25:00"/>
    <n v="25"/>
    <n v="0"/>
    <n v="11"/>
    <s v="USA"/>
    <s v="Not Outlier"/>
    <n v="78"/>
    <m/>
  </r>
  <r>
    <n v="1441631"/>
    <n v="1359"/>
    <x v="1"/>
    <d v="2023-05-17T00:51:00"/>
    <s v="Website"/>
    <s v="Valarie Nelson"/>
    <n v="6438"/>
    <n v="17"/>
    <d v="2023-05-17T00:00:00"/>
    <d v="1899-12-30T00:51:00"/>
    <n v="51"/>
    <n v="0"/>
    <n v="5"/>
    <s v="USA"/>
    <s v="Not Outlier"/>
    <n v="78"/>
    <m/>
  </r>
  <r>
    <n v="389648"/>
    <n v="1360"/>
    <x v="5"/>
    <d v="2023-01-14T00:17:00"/>
    <s v="App"/>
    <s v="Diego Freyre"/>
    <n v="6153"/>
    <n v="14"/>
    <d v="2023-01-14T00:00:00"/>
    <d v="1899-12-30T00:17:00"/>
    <n v="17"/>
    <n v="0"/>
    <n v="1"/>
    <s v="Spain"/>
    <s v="Not Outlier"/>
    <n v="40"/>
    <m/>
  </r>
  <r>
    <n v="800248"/>
    <n v="1360"/>
    <x v="5"/>
    <d v="2023-07-23T01:21:00"/>
    <s v="Website"/>
    <s v="Marie Bertrand"/>
    <n v="4265"/>
    <n v="23"/>
    <d v="2023-07-23T00:00:00"/>
    <d v="1899-12-30T01:21:00"/>
    <n v="21"/>
    <n v="1"/>
    <n v="7"/>
    <s v="Spain"/>
    <s v="Not Outlier"/>
    <n v="40"/>
    <m/>
  </r>
  <r>
    <n v="151991"/>
    <n v="1361"/>
    <x v="5"/>
    <d v="2023-01-23T23:24:00"/>
    <s v="Whatsapp"/>
    <s v="Tony Calaghan"/>
    <n v="1045"/>
    <n v="23"/>
    <d v="2023-01-23T00:00:00"/>
    <d v="1899-12-30T23:24:00"/>
    <n v="24"/>
    <n v="23"/>
    <n v="1"/>
    <s v="Spain"/>
    <s v="Not Outlier"/>
    <n v="50"/>
    <m/>
  </r>
  <r>
    <n v="1055810"/>
    <n v="1362"/>
    <x v="8"/>
    <d v="2023-01-09T23:49:00"/>
    <s v="App"/>
    <s v="Maurizio Moroni"/>
    <n v="563"/>
    <n v="9"/>
    <d v="2023-01-09T00:00:00"/>
    <d v="1899-12-30T23:49:00"/>
    <n v="49"/>
    <n v="23"/>
    <n v="1"/>
    <s v="Finland"/>
    <s v="Not Outlier"/>
    <n v="40"/>
    <m/>
  </r>
  <r>
    <n v="425554"/>
    <n v="1363"/>
    <x v="0"/>
    <d v="2023-09-02T23:27:00"/>
    <s v="Website"/>
    <s v="Roland Mendel"/>
    <n v="6327"/>
    <n v="2"/>
    <d v="2023-09-02T00:00:00"/>
    <d v="1899-12-30T23:27:00"/>
    <n v="27"/>
    <n v="23"/>
    <n v="9"/>
    <s v="France"/>
    <s v="Not Outlier"/>
    <n v="81"/>
    <m/>
  </r>
  <r>
    <n v="547283"/>
    <n v="1363"/>
    <x v="0"/>
    <d v="2023-04-24T00:04:00"/>
    <s v="Whatsapp"/>
    <s v="Dan Lewis"/>
    <n v="2149"/>
    <n v="24"/>
    <d v="2023-04-24T00:00:00"/>
    <d v="1899-12-30T00:04:00"/>
    <n v="4"/>
    <n v="0"/>
    <n v="4"/>
    <s v="France"/>
    <s v="Not Outlier"/>
    <n v="81"/>
    <m/>
  </r>
  <r>
    <n v="1479736"/>
    <n v="1363"/>
    <x v="0"/>
    <d v="2023-10-07T00:44:00"/>
    <s v="Other"/>
    <s v="Marta Hernandez"/>
    <n v="2193"/>
    <n v="7"/>
    <d v="2023-10-07T00:00:00"/>
    <d v="1899-12-30T00:44:00"/>
    <n v="44"/>
    <n v="0"/>
    <n v="10"/>
    <s v="France"/>
    <s v="Not Outlier"/>
    <n v="81"/>
    <m/>
  </r>
  <r>
    <n v="1191785"/>
    <n v="1364"/>
    <x v="0"/>
    <d v="2023-11-17T23:58:00"/>
    <s v="Whatsapp"/>
    <s v="Diego Freyre"/>
    <n v="8977"/>
    <n v="17"/>
    <d v="2023-11-17T00:00:00"/>
    <d v="1899-12-30T23:58:00"/>
    <n v="58"/>
    <n v="23"/>
    <n v="11"/>
    <s v="France"/>
    <s v="Not Outlier"/>
    <n v="82"/>
    <m/>
  </r>
  <r>
    <n v="1536890"/>
    <n v="1364"/>
    <x v="0"/>
    <d v="2023-08-16T01:22:00"/>
    <s v="App"/>
    <s v="Diego Freyre"/>
    <n v="7711"/>
    <n v="16"/>
    <d v="2023-08-16T00:00:00"/>
    <d v="1899-12-30T01:22:00"/>
    <n v="22"/>
    <n v="1"/>
    <n v="8"/>
    <s v="France"/>
    <s v="Not Outlier"/>
    <n v="82"/>
    <m/>
  </r>
  <r>
    <n v="541737"/>
    <n v="1365"/>
    <x v="1"/>
    <d v="2023-12-23T00:23:00"/>
    <s v="Whatsapp"/>
    <s v="Julie Young"/>
    <n v="1362"/>
    <n v="23"/>
    <d v="2023-12-23T00:00:00"/>
    <d v="1899-12-30T00:23:00"/>
    <n v="23"/>
    <n v="0"/>
    <n v="12"/>
    <s v="USA"/>
    <s v="Not Outlier"/>
    <n v="53"/>
    <m/>
  </r>
  <r>
    <n v="731345"/>
    <n v="1365"/>
    <x v="1"/>
    <d v="2023-03-28T22:59:00"/>
    <s v="Website"/>
    <s v="Miguel Barajas"/>
    <n v="5198"/>
    <n v="28"/>
    <d v="2023-03-28T00:00:00"/>
    <d v="1899-12-30T22:59:00"/>
    <n v="59"/>
    <n v="22"/>
    <n v="3"/>
    <s v="USA"/>
    <s v="Not Outlier"/>
    <n v="53"/>
    <m/>
  </r>
  <r>
    <n v="710669"/>
    <n v="1366"/>
    <x v="1"/>
    <d v="2023-12-15T00:04:00"/>
    <s v="Website"/>
    <s v="Mary Saveley"/>
    <n v="5405"/>
    <n v="15"/>
    <d v="2023-12-15T00:00:00"/>
    <d v="1899-12-30T00:04:00"/>
    <n v="4"/>
    <n v="0"/>
    <n v="12"/>
    <s v="USA"/>
    <s v="Not Outlier"/>
    <n v="44"/>
    <m/>
  </r>
  <r>
    <n v="1398659"/>
    <n v="1366"/>
    <x v="1"/>
    <d v="2023-11-29T00:01:00"/>
    <s v="App"/>
    <s v="Julie Murphy"/>
    <n v="1845"/>
    <n v="29"/>
    <d v="2023-11-29T00:00:00"/>
    <d v="1899-12-30T00:01:00"/>
    <n v="1"/>
    <n v="0"/>
    <n v="11"/>
    <s v="USA"/>
    <s v="Not Outlier"/>
    <n v="44"/>
    <m/>
  </r>
  <r>
    <n v="4111"/>
    <n v="1367"/>
    <x v="10"/>
    <d v="2023-03-08T22:52:00"/>
    <s v="App"/>
    <s v="Juri Hirano"/>
    <n v="7800"/>
    <n v="8"/>
    <d v="2023-03-08T00:00:00"/>
    <d v="1899-12-30T22:52:00"/>
    <n v="52"/>
    <n v="22"/>
    <n v="3"/>
    <s v="Italy"/>
    <s v="Not Outlier"/>
    <n v="25"/>
    <m/>
  </r>
  <r>
    <n v="234705"/>
    <n v="1367"/>
    <x v="10"/>
    <d v="2023-09-15T00:01:00"/>
    <s v="Other"/>
    <s v="Valarie Nelson"/>
    <n v="1662"/>
    <n v="15"/>
    <d v="2023-09-15T00:00:00"/>
    <d v="1899-12-30T00:01:00"/>
    <n v="1"/>
    <n v="0"/>
    <n v="9"/>
    <s v="Italy"/>
    <s v="Not Outlier"/>
    <n v="25"/>
    <m/>
  </r>
  <r>
    <n v="341838"/>
    <n v="1367"/>
    <x v="10"/>
    <d v="2023-11-18T01:37:00"/>
    <s v="Website"/>
    <s v="Peter Ferguson"/>
    <n v="7477"/>
    <n v="18"/>
    <d v="2023-11-18T00:00:00"/>
    <d v="1899-12-30T01:37:00"/>
    <n v="37"/>
    <n v="1"/>
    <n v="11"/>
    <s v="Italy"/>
    <s v="Not Outlier"/>
    <n v="25"/>
    <m/>
  </r>
  <r>
    <n v="731161"/>
    <n v="1367"/>
    <x v="10"/>
    <d v="2023-06-02T00:09:00"/>
    <s v="Other"/>
    <s v="Sean Connery"/>
    <n v="3548"/>
    <n v="2"/>
    <d v="2023-06-02T00:00:00"/>
    <d v="1899-12-30T00:09:00"/>
    <n v="9"/>
    <n v="0"/>
    <n v="6"/>
    <s v="Italy"/>
    <s v="Not Outlier"/>
    <n v="25"/>
    <m/>
  </r>
  <r>
    <n v="1071701"/>
    <n v="1367"/>
    <x v="10"/>
    <d v="2023-01-16T00:53:00"/>
    <s v="Website"/>
    <s v="Julie Brown"/>
    <n v="1445"/>
    <n v="16"/>
    <d v="2023-01-16T00:00:00"/>
    <d v="1899-12-30T00:53:00"/>
    <n v="53"/>
    <n v="0"/>
    <n v="1"/>
    <s v="Italy"/>
    <s v="Not Outlier"/>
    <n v="25"/>
    <m/>
  </r>
  <r>
    <n v="1254071"/>
    <n v="1367"/>
    <x v="10"/>
    <d v="2023-02-26T00:26:00"/>
    <s v="Whatsapp"/>
    <s v="Julie Brown"/>
    <n v="3090"/>
    <n v="26"/>
    <d v="2023-02-26T00:00:00"/>
    <d v="1899-12-30T00:26:00"/>
    <n v="26"/>
    <n v="0"/>
    <n v="2"/>
    <s v="Italy"/>
    <s v="Not Outlier"/>
    <n v="25"/>
    <m/>
  </r>
  <r>
    <n v="1079090"/>
    <n v="1368"/>
    <x v="1"/>
    <d v="2023-04-02T00:15:00"/>
    <s v="Website"/>
    <s v="Valarie Nelson"/>
    <n v="6597"/>
    <n v="2"/>
    <d v="2023-04-02T00:00:00"/>
    <d v="1899-12-30T00:15:00"/>
    <n v="15"/>
    <n v="0"/>
    <n v="4"/>
    <s v="USA"/>
    <s v="Not Outlier"/>
    <n v="54"/>
    <m/>
  </r>
  <r>
    <n v="1666856"/>
    <n v="1370"/>
    <x v="12"/>
    <d v="2023-10-04T01:20:00"/>
    <s v="Other"/>
    <s v="Kwai Yu"/>
    <n v="148"/>
    <n v="4"/>
    <d v="2023-10-04T00:00:00"/>
    <d v="1899-12-30T01:20:00"/>
    <n v="20"/>
    <n v="1"/>
    <n v="10"/>
    <s v="Ireland"/>
    <s v="Not Outlier"/>
    <n v="89"/>
    <m/>
  </r>
  <r>
    <n v="1249517"/>
    <n v="1371"/>
    <x v="1"/>
    <d v="2023-02-06T00:36:00"/>
    <s v="Whatsapp"/>
    <s v="Diego Freyre"/>
    <n v="985"/>
    <n v="6"/>
    <d v="2023-02-06T00:00:00"/>
    <d v="1899-12-30T00:36:00"/>
    <n v="36"/>
    <n v="0"/>
    <n v="2"/>
    <s v="USA"/>
    <s v="Not Outlier"/>
    <n v="29"/>
    <m/>
  </r>
  <r>
    <n v="698175"/>
    <n v="1372"/>
    <x v="0"/>
    <d v="2023-06-17T01:33:00"/>
    <s v="Website"/>
    <s v="Pascale Cartrain"/>
    <n v="6322"/>
    <n v="17"/>
    <d v="2023-06-17T00:00:00"/>
    <d v="1899-12-30T01:33:00"/>
    <n v="33"/>
    <n v="1"/>
    <n v="6"/>
    <s v="France"/>
    <s v="Not Outlier"/>
    <n v="28"/>
    <m/>
  </r>
  <r>
    <n v="241257"/>
    <n v="1374"/>
    <x v="0"/>
    <d v="2023-04-11T01:34:00"/>
    <s v="Other"/>
    <s v="Paul Henriot"/>
    <n v="6819"/>
    <n v="11"/>
    <d v="2023-04-11T00:00:00"/>
    <d v="1899-12-30T01:34:00"/>
    <n v="34"/>
    <n v="1"/>
    <n v="4"/>
    <s v="France"/>
    <s v="Not Outlier"/>
    <n v="80"/>
    <m/>
  </r>
  <r>
    <n v="660187"/>
    <n v="1374"/>
    <x v="0"/>
    <d v="2023-07-23T23:02:00"/>
    <s v="Other"/>
    <s v="Violeta Benitez"/>
    <n v="6369"/>
    <n v="23"/>
    <d v="2023-07-23T00:00:00"/>
    <d v="1899-12-30T23:02:00"/>
    <n v="2"/>
    <n v="23"/>
    <n v="7"/>
    <s v="France"/>
    <s v="Not Outlier"/>
    <n v="80"/>
    <m/>
  </r>
  <r>
    <n v="894938"/>
    <n v="1376"/>
    <x v="1"/>
    <d v="2023-01-19T23:29:00"/>
    <s v="App"/>
    <s v="Eric Natividad"/>
    <n v="7358"/>
    <n v="19"/>
    <d v="2023-01-19T00:00:00"/>
    <d v="1899-12-30T23:29:00"/>
    <n v="29"/>
    <n v="23"/>
    <n v="1"/>
    <s v="USA"/>
    <s v="Not Outlier"/>
    <n v="74"/>
    <m/>
  </r>
  <r>
    <n v="781771"/>
    <n v="1377"/>
    <x v="6"/>
    <d v="2023-02-12T00:10:00"/>
    <s v="Other"/>
    <s v="Sue King"/>
    <n v="9605"/>
    <n v="12"/>
    <d v="2023-02-12T00:00:00"/>
    <d v="1899-12-30T00:10:00"/>
    <n v="10"/>
    <n v="0"/>
    <n v="2"/>
    <s v="Germany"/>
    <s v="Not Outlier"/>
    <n v="33"/>
    <m/>
  </r>
  <r>
    <n v="69918"/>
    <n v="1378"/>
    <x v="5"/>
    <d v="2023-03-07T00:09:00"/>
    <s v="App"/>
    <s v="Violeta Benitez"/>
    <n v="8657"/>
    <n v="7"/>
    <d v="2023-03-07T00:00:00"/>
    <d v="1899-12-30T00:09:00"/>
    <n v="9"/>
    <n v="0"/>
    <n v="3"/>
    <s v="Spain"/>
    <s v="Not Outlier"/>
    <n v="31"/>
    <m/>
  </r>
  <r>
    <n v="33662"/>
    <n v="1381"/>
    <x v="1"/>
    <d v="2023-01-19T23:07:00"/>
    <s v="Website"/>
    <s v="Valarie Nelson"/>
    <n v="8214"/>
    <n v="19"/>
    <d v="2023-01-19T00:00:00"/>
    <d v="1899-12-30T23:07:00"/>
    <n v="7"/>
    <n v="23"/>
    <n v="1"/>
    <s v="USA"/>
    <s v="Not Outlier"/>
    <n v="28"/>
    <m/>
  </r>
  <r>
    <n v="1589059"/>
    <n v="1381"/>
    <x v="1"/>
    <d v="2023-04-13T00:48:00"/>
    <s v="Website"/>
    <s v="Peter Ferguson"/>
    <n v="8578"/>
    <n v="13"/>
    <d v="2023-04-13T00:00:00"/>
    <d v="1899-12-30T00:48:00"/>
    <n v="48"/>
    <n v="0"/>
    <n v="4"/>
    <s v="USA"/>
    <s v="Not Outlier"/>
    <n v="28"/>
    <m/>
  </r>
  <r>
    <n v="899461"/>
    <n v="1382"/>
    <x v="5"/>
    <d v="2023-03-21T00:18:00"/>
    <s v="App"/>
    <s v="Steve Thompson"/>
    <n v="6071"/>
    <n v="21"/>
    <d v="2023-03-21T00:00:00"/>
    <d v="1899-12-30T00:18:00"/>
    <n v="18"/>
    <n v="0"/>
    <n v="3"/>
    <s v="Spain"/>
    <s v="Not Outlier"/>
    <n v="69"/>
    <m/>
  </r>
  <r>
    <n v="1127861"/>
    <n v="1385"/>
    <x v="1"/>
    <d v="2023-07-20T01:15:00"/>
    <s v="App"/>
    <s v="Anna O'Hara"/>
    <n v="8302"/>
    <n v="20"/>
    <d v="2023-07-20T00:00:00"/>
    <d v="1899-12-30T01:15:00"/>
    <n v="15"/>
    <n v="1"/>
    <n v="7"/>
    <s v="USA"/>
    <s v="Not Outlier"/>
    <n v="32"/>
    <m/>
  </r>
  <r>
    <n v="1576077"/>
    <n v="1385"/>
    <x v="1"/>
    <d v="2023-11-10T23:05:00"/>
    <s v="Website"/>
    <s v="Paul Henriot"/>
    <n v="9058"/>
    <n v="10"/>
    <d v="2023-11-10T00:00:00"/>
    <d v="1899-12-30T23:05:00"/>
    <n v="5"/>
    <n v="23"/>
    <n v="11"/>
    <s v="USA"/>
    <s v="Not Outlier"/>
    <n v="32"/>
    <m/>
  </r>
  <r>
    <n v="592435"/>
    <n v="1386"/>
    <x v="13"/>
    <d v="2023-02-06T23:52:00"/>
    <s v="Whatsapp"/>
    <s v="Mart¡n Sommer"/>
    <n v="2381"/>
    <n v="6"/>
    <d v="2023-02-06T00:00:00"/>
    <d v="1899-12-30T23:52:00"/>
    <n v="52"/>
    <n v="23"/>
    <n v="2"/>
    <s v="Austria"/>
    <s v="Not Outlier"/>
    <n v="18"/>
    <m/>
  </r>
  <r>
    <n v="1666521"/>
    <n v="1386"/>
    <x v="13"/>
    <d v="2023-07-30T23:43:00"/>
    <s v="Website"/>
    <s v="William Brown"/>
    <n v="4645"/>
    <n v="30"/>
    <d v="2023-07-30T00:00:00"/>
    <d v="1899-12-30T23:43:00"/>
    <n v="43"/>
    <n v="23"/>
    <n v="7"/>
    <s v="Austria"/>
    <s v="Not Outlier"/>
    <n v="18"/>
    <m/>
  </r>
  <r>
    <n v="862127"/>
    <n v="1388"/>
    <x v="3"/>
    <d v="2023-08-02T01:23:00"/>
    <s v="Whatsapp"/>
    <s v="Eric Natividad"/>
    <n v="891"/>
    <n v="2"/>
    <d v="2023-08-02T00:00:00"/>
    <d v="1899-12-30T01:23:00"/>
    <n v="23"/>
    <n v="1"/>
    <n v="8"/>
    <s v="Singapore"/>
    <s v="Not Outlier"/>
    <n v="65"/>
    <m/>
  </r>
  <r>
    <n v="1438232"/>
    <n v="1388"/>
    <x v="3"/>
    <d v="2023-03-31T00:48:00"/>
    <s v="Whatsapp"/>
    <s v="Janine Labrune"/>
    <n v="8781"/>
    <n v="31"/>
    <d v="2023-03-31T00:00:00"/>
    <d v="1899-12-30T00:48:00"/>
    <n v="48"/>
    <n v="0"/>
    <n v="3"/>
    <s v="Singapore"/>
    <s v="Not Outlier"/>
    <n v="65"/>
    <m/>
  </r>
  <r>
    <n v="1585483"/>
    <n v="1389"/>
    <x v="1"/>
    <d v="2023-11-12T00:34:00"/>
    <s v="App"/>
    <s v="Kee Kuo"/>
    <n v="521"/>
    <n v="12"/>
    <d v="2023-11-12T00:00:00"/>
    <d v="1899-12-30T00:34:00"/>
    <n v="34"/>
    <n v="0"/>
    <n v="11"/>
    <s v="USA"/>
    <s v="Not Outlier"/>
    <n v="29"/>
    <m/>
  </r>
  <r>
    <n v="595284"/>
    <n v="1391"/>
    <x v="1"/>
    <d v="2023-10-24T00:34:00"/>
    <s v="Website"/>
    <s v="Yoshi Tannamuri"/>
    <n v="8604"/>
    <n v="24"/>
    <d v="2023-10-24T00:00:00"/>
    <d v="1899-12-30T00:34:00"/>
    <n v="34"/>
    <n v="0"/>
    <n v="10"/>
    <s v="USA"/>
    <s v="Not Outlier"/>
    <n v="61"/>
    <m/>
  </r>
  <r>
    <n v="602342"/>
    <n v="1391"/>
    <x v="1"/>
    <d v="2023-12-14T23:47:00"/>
    <s v="App"/>
    <s v="Julie Murphy"/>
    <n v="4602"/>
    <n v="14"/>
    <d v="2023-12-14T00:00:00"/>
    <d v="1899-12-30T23:47:00"/>
    <n v="47"/>
    <n v="23"/>
    <n v="12"/>
    <s v="USA"/>
    <s v="Not Outlier"/>
    <n v="61"/>
    <m/>
  </r>
  <r>
    <n v="908702"/>
    <n v="1392"/>
    <x v="12"/>
    <d v="2023-09-14T23:18:00"/>
    <s v="Website"/>
    <s v="Michael Frick"/>
    <n v="8379"/>
    <n v="14"/>
    <d v="2023-09-14T00:00:00"/>
    <d v="1899-12-30T23:18:00"/>
    <n v="18"/>
    <n v="23"/>
    <n v="9"/>
    <s v="Ireland"/>
    <s v="Not Outlier"/>
    <n v="81"/>
    <m/>
  </r>
  <r>
    <n v="233409"/>
    <n v="1393"/>
    <x v="10"/>
    <d v="2023-11-01T23:05:00"/>
    <s v="Website"/>
    <s v="Kalle Suominen"/>
    <n v="9750"/>
    <n v="1"/>
    <d v="2023-11-01T00:00:00"/>
    <d v="1899-12-30T23:05:00"/>
    <n v="5"/>
    <n v="23"/>
    <n v="11"/>
    <s v="Italy"/>
    <s v="Not Outlier"/>
    <n v="76"/>
    <m/>
  </r>
  <r>
    <n v="543688"/>
    <n v="1393"/>
    <x v="10"/>
    <d v="2023-08-08T00:34:00"/>
    <s v="Website"/>
    <s v="Julie King"/>
    <n v="9836"/>
    <n v="8"/>
    <d v="2023-08-08T00:00:00"/>
    <d v="1899-12-30T00:34:00"/>
    <n v="34"/>
    <n v="0"/>
    <n v="8"/>
    <s v="Italy"/>
    <s v="Not Outlier"/>
    <n v="76"/>
    <m/>
  </r>
  <r>
    <n v="1079225"/>
    <n v="1393"/>
    <x v="10"/>
    <d v="2023-02-24T23:08:00"/>
    <s v="Other"/>
    <s v="Valarie Young"/>
    <n v="3345"/>
    <n v="24"/>
    <d v="2023-02-24T00:00:00"/>
    <d v="1899-12-30T23:08:00"/>
    <n v="8"/>
    <n v="23"/>
    <n v="2"/>
    <s v="Italy"/>
    <s v="Not Outlier"/>
    <n v="76"/>
    <m/>
  </r>
  <r>
    <n v="1546802"/>
    <n v="1394"/>
    <x v="1"/>
    <d v="2023-09-01T00:26:00"/>
    <s v="Website"/>
    <s v="Leslie Murphy"/>
    <n v="8149"/>
    <n v="1"/>
    <d v="2023-09-01T00:00:00"/>
    <d v="1899-12-30T00:26:00"/>
    <n v="26"/>
    <n v="0"/>
    <n v="9"/>
    <s v="USA"/>
    <s v="Not Outlier"/>
    <n v="58"/>
    <m/>
  </r>
  <r>
    <n v="631614"/>
    <n v="1395"/>
    <x v="1"/>
    <d v="2023-11-08T23:45:00"/>
    <s v="Whatsapp"/>
    <s v="Paul Henriot"/>
    <n v="4587"/>
    <n v="8"/>
    <d v="2023-11-08T00:00:00"/>
    <d v="1899-12-30T23:45:00"/>
    <n v="45"/>
    <n v="23"/>
    <n v="11"/>
    <s v="USA"/>
    <s v="Not Outlier"/>
    <n v="63"/>
    <m/>
  </r>
  <r>
    <n v="833957"/>
    <n v="1398"/>
    <x v="2"/>
    <d v="2023-12-24T00:18:00"/>
    <s v="Website"/>
    <s v="Leslie Murphy"/>
    <n v="4953"/>
    <n v="24"/>
    <d v="2023-12-24T00:00:00"/>
    <d v="1899-12-30T00:18:00"/>
    <n v="18"/>
    <n v="0"/>
    <n v="12"/>
    <s v="Denmark"/>
    <s v="Not Outlier"/>
    <n v="44"/>
    <m/>
  </r>
  <r>
    <n v="861875"/>
    <n v="1398"/>
    <x v="2"/>
    <d v="2023-05-12T00:44:00"/>
    <s v="Whatsapp"/>
    <s v="Jytte Petersen"/>
    <n v="3774"/>
    <n v="12"/>
    <d v="2023-05-12T00:00:00"/>
    <d v="1899-12-30T00:44:00"/>
    <n v="44"/>
    <n v="0"/>
    <n v="5"/>
    <s v="Denmark"/>
    <s v="Not Outlier"/>
    <n v="44"/>
    <m/>
  </r>
  <r>
    <n v="479407"/>
    <n v="1399"/>
    <x v="7"/>
    <d v="2023-12-03T22:39:00"/>
    <s v="App"/>
    <s v="Valarie Young"/>
    <n v="1351"/>
    <n v="3"/>
    <d v="2023-12-03T00:00:00"/>
    <d v="1899-12-30T22:39:00"/>
    <n v="39"/>
    <n v="22"/>
    <n v="12"/>
    <s v="Australia"/>
    <s v="Not Outlier"/>
    <n v="24"/>
    <m/>
  </r>
  <r>
    <n v="984155"/>
    <n v="1399"/>
    <x v="7"/>
    <d v="2023-10-25T00:08:00"/>
    <s v="Whatsapp"/>
    <s v="William Brown"/>
    <n v="5521"/>
    <n v="25"/>
    <d v="2023-10-25T00:00:00"/>
    <d v="1899-12-30T00:08:00"/>
    <n v="8"/>
    <n v="0"/>
    <n v="10"/>
    <s v="Australia"/>
    <s v="Not Outlier"/>
    <n v="24"/>
    <m/>
  </r>
  <r>
    <n v="609243"/>
    <n v="1400"/>
    <x v="1"/>
    <d v="2023-09-14T00:37:00"/>
    <s v="App"/>
    <s v="Maria Hernandez"/>
    <n v="7072"/>
    <n v="14"/>
    <d v="2023-09-14T00:00:00"/>
    <d v="1899-12-30T00:37:00"/>
    <n v="37"/>
    <n v="0"/>
    <n v="9"/>
    <s v="USA"/>
    <s v="Not Outlier"/>
    <n v="34"/>
    <m/>
  </r>
  <r>
    <n v="1343925"/>
    <n v="1400"/>
    <x v="1"/>
    <d v="2023-03-31T00:50:00"/>
    <s v="Website"/>
    <s v="Frederique Citeaux"/>
    <n v="9178"/>
    <n v="31"/>
    <d v="2023-03-31T00:00:00"/>
    <d v="1899-12-30T00:50:00"/>
    <n v="50"/>
    <n v="0"/>
    <n v="3"/>
    <s v="USA"/>
    <s v="Not Outlier"/>
    <n v="34"/>
    <m/>
  </r>
  <r>
    <n v="1644988"/>
    <n v="1400"/>
    <x v="1"/>
    <d v="2023-10-27T00:35:00"/>
    <s v="Website"/>
    <s v="Diego Freyre"/>
    <n v="523"/>
    <n v="27"/>
    <d v="2023-10-27T00:00:00"/>
    <d v="1899-12-30T00:35:00"/>
    <n v="35"/>
    <n v="0"/>
    <n v="10"/>
    <s v="USA"/>
    <s v="Not Outlier"/>
    <n v="34"/>
    <m/>
  </r>
  <r>
    <n v="283610"/>
    <n v="1401"/>
    <x v="8"/>
    <d v="2023-01-30T23:52:00"/>
    <s v="Whatsapp"/>
    <s v="Roland Mendel"/>
    <n v="3862"/>
    <n v="30"/>
    <d v="2023-01-30T00:00:00"/>
    <d v="1899-12-30T23:52:00"/>
    <n v="52"/>
    <n v="23"/>
    <n v="1"/>
    <s v="Finland"/>
    <s v="Not Outlier"/>
    <n v="53"/>
    <m/>
  </r>
  <r>
    <n v="338722"/>
    <n v="1401"/>
    <x v="8"/>
    <d v="2023-07-02T01:04:00"/>
    <s v="Other"/>
    <s v="Valarie Nelson"/>
    <n v="8554"/>
    <n v="2"/>
    <d v="2023-07-02T00:00:00"/>
    <d v="1899-12-30T01:04:00"/>
    <n v="4"/>
    <n v="1"/>
    <n v="7"/>
    <s v="Finland"/>
    <s v="Not Outlier"/>
    <n v="53"/>
    <m/>
  </r>
  <r>
    <n v="933463"/>
    <n v="1401"/>
    <x v="8"/>
    <d v="2023-07-08T23:52:00"/>
    <s v="Website"/>
    <s v="Sean Connery"/>
    <n v="7754"/>
    <n v="8"/>
    <d v="2023-07-08T00:00:00"/>
    <d v="1899-12-30T23:52:00"/>
    <n v="52"/>
    <n v="23"/>
    <n v="7"/>
    <s v="Finland"/>
    <s v="Not Outlier"/>
    <n v="53"/>
    <m/>
  </r>
  <r>
    <n v="1162874"/>
    <n v="1403"/>
    <x v="1"/>
    <d v="2023-06-08T22:55:00"/>
    <s v="Whatsapp"/>
    <s v="Diego Freyre"/>
    <n v="2610"/>
    <n v="8"/>
    <d v="2023-06-08T00:00:00"/>
    <d v="1899-12-30T22:55:00"/>
    <n v="55"/>
    <n v="22"/>
    <n v="6"/>
    <s v="USA"/>
    <s v="Not Outlier"/>
    <n v="81"/>
    <m/>
  </r>
  <r>
    <n v="660830"/>
    <n v="1404"/>
    <x v="1"/>
    <d v="2023-01-06T00:01:00"/>
    <s v="Whatsapp"/>
    <s v="Jesus Fernandez"/>
    <n v="7643"/>
    <n v="6"/>
    <d v="2023-01-06T00:00:00"/>
    <d v="1899-12-30T00:01:00"/>
    <n v="1"/>
    <n v="0"/>
    <n v="1"/>
    <s v="USA"/>
    <s v="Not Outlier"/>
    <n v="59"/>
    <m/>
  </r>
  <r>
    <n v="566436"/>
    <n v="1406"/>
    <x v="7"/>
    <d v="2023-12-17T22:32:00"/>
    <s v="Other"/>
    <s v="Diego Freyre"/>
    <n v="806"/>
    <n v="17"/>
    <d v="2023-12-17T00:00:00"/>
    <d v="1899-12-30T22:32:00"/>
    <n v="32"/>
    <n v="22"/>
    <n v="12"/>
    <s v="Australia"/>
    <s v="Not Outlier"/>
    <n v="18"/>
    <m/>
  </r>
  <r>
    <n v="1371917"/>
    <n v="1407"/>
    <x v="1"/>
    <d v="2023-07-25T00:49:00"/>
    <s v="App"/>
    <s v="Victoria Ashworth"/>
    <n v="7060"/>
    <n v="25"/>
    <d v="2023-07-25T00:00:00"/>
    <d v="1899-12-30T00:49:00"/>
    <n v="49"/>
    <n v="0"/>
    <n v="7"/>
    <s v="USA"/>
    <s v="Not Outlier"/>
    <n v="37"/>
    <m/>
  </r>
  <r>
    <n v="1384019"/>
    <n v="1408"/>
    <x v="1"/>
    <d v="2023-11-21T01:48:00"/>
    <s v="Whatsapp"/>
    <s v="Valarie Franco"/>
    <n v="4853"/>
    <n v="21"/>
    <d v="2023-11-21T00:00:00"/>
    <d v="1899-12-30T01:48:00"/>
    <n v="48"/>
    <n v="1"/>
    <n v="11"/>
    <s v="USA"/>
    <s v="Not Outlier"/>
    <n v="68"/>
    <m/>
  </r>
  <r>
    <n v="1508738"/>
    <n v="1408"/>
    <x v="1"/>
    <d v="2023-08-26T00:50:00"/>
    <s v="Other"/>
    <s v="Marta Hernandez"/>
    <n v="8503"/>
    <n v="26"/>
    <d v="2023-08-26T00:00:00"/>
    <d v="1899-12-30T00:50:00"/>
    <n v="50"/>
    <n v="0"/>
    <n v="8"/>
    <s v="USA"/>
    <s v="Not Outlier"/>
    <n v="68"/>
    <m/>
  </r>
  <r>
    <n v="1625859"/>
    <n v="1409"/>
    <x v="1"/>
    <d v="2023-07-17T23:52:00"/>
    <s v="App"/>
    <s v="Diego Freyre"/>
    <n v="3766"/>
    <n v="17"/>
    <d v="2023-07-17T00:00:00"/>
    <d v="1899-12-30T23:52:00"/>
    <n v="52"/>
    <n v="23"/>
    <n v="7"/>
    <s v="USA"/>
    <s v="Not Outlier"/>
    <n v="63"/>
    <m/>
  </r>
  <r>
    <n v="612088"/>
    <n v="1411"/>
    <x v="5"/>
    <d v="2023-10-10T01:41:00"/>
    <s v="Whatsapp"/>
    <s v="Paolo Accorti"/>
    <n v="2946"/>
    <n v="10"/>
    <d v="2023-10-10T00:00:00"/>
    <d v="1899-12-30T01:41:00"/>
    <n v="41"/>
    <n v="1"/>
    <n v="10"/>
    <s v="Spain"/>
    <s v="Not Outlier"/>
    <n v="52"/>
    <m/>
  </r>
  <r>
    <n v="1665843"/>
    <n v="1411"/>
    <x v="5"/>
    <d v="2023-07-01T01:46:00"/>
    <s v="App"/>
    <s v="Wing C Tam"/>
    <n v="687"/>
    <n v="1"/>
    <d v="2023-07-01T00:00:00"/>
    <d v="1899-12-30T01:46:00"/>
    <n v="46"/>
    <n v="1"/>
    <n v="7"/>
    <s v="Spain"/>
    <s v="Not Outlier"/>
    <n v="52"/>
    <m/>
  </r>
  <r>
    <n v="281454"/>
    <n v="1413"/>
    <x v="5"/>
    <d v="2023-09-17T23:51:00"/>
    <s v="Other"/>
    <s v="Laurence Lebihan"/>
    <n v="5802"/>
    <n v="17"/>
    <d v="2023-09-17T00:00:00"/>
    <d v="1899-12-30T23:51:00"/>
    <n v="51"/>
    <n v="23"/>
    <n v="9"/>
    <s v="Spain"/>
    <s v="Not Outlier"/>
    <n v="26"/>
    <m/>
  </r>
  <r>
    <n v="8568"/>
    <n v="1414"/>
    <x v="1"/>
    <d v="2023-07-26T00:11:00"/>
    <s v="App"/>
    <s v="Peter Ferguson"/>
    <n v="8969"/>
    <n v="26"/>
    <d v="2023-07-26T00:00:00"/>
    <d v="1899-12-30T00:11:00"/>
    <n v="11"/>
    <n v="0"/>
    <n v="7"/>
    <s v="USA"/>
    <s v="Not Outlier"/>
    <n v="28"/>
    <m/>
  </r>
  <r>
    <n v="365117"/>
    <n v="1415"/>
    <x v="0"/>
    <d v="2023-05-17T23:32:00"/>
    <s v="App"/>
    <s v="Giovanni Rovelli"/>
    <n v="5905"/>
    <n v="17"/>
    <d v="2023-05-17T00:00:00"/>
    <d v="1899-12-30T23:32:00"/>
    <n v="32"/>
    <n v="23"/>
    <n v="5"/>
    <s v="France"/>
    <s v="Not Outlier"/>
    <n v="71"/>
    <m/>
  </r>
  <r>
    <n v="1677048"/>
    <n v="1415"/>
    <x v="0"/>
    <d v="2023-10-19T02:29:00"/>
    <s v="Whatsapp"/>
    <s v="Juri Hirano"/>
    <n v="598"/>
    <n v="19"/>
    <d v="2023-10-19T00:00:00"/>
    <d v="1899-12-30T02:29:00"/>
    <n v="29"/>
    <n v="2"/>
    <n v="10"/>
    <s v="France"/>
    <s v="Not Outlier"/>
    <n v="71"/>
    <m/>
  </r>
  <r>
    <n v="996729"/>
    <n v="1416"/>
    <x v="1"/>
    <d v="2023-03-30T00:24:00"/>
    <s v="Website"/>
    <s v="Julie King"/>
    <n v="3726"/>
    <n v="30"/>
    <d v="2023-03-30T00:00:00"/>
    <d v="1899-12-30T00:24:00"/>
    <n v="24"/>
    <n v="0"/>
    <n v="3"/>
    <s v="USA"/>
    <s v="Not Outlier"/>
    <n v="84"/>
    <m/>
  </r>
  <r>
    <n v="1411455"/>
    <n v="1416"/>
    <x v="1"/>
    <d v="2023-03-25T23:35:00"/>
    <s v="Other"/>
    <s v="Daniel Tonini"/>
    <n v="8932"/>
    <n v="25"/>
    <d v="2023-03-25T00:00:00"/>
    <d v="1899-12-30T23:35:00"/>
    <n v="35"/>
    <n v="23"/>
    <n v="3"/>
    <s v="USA"/>
    <s v="Not Outlier"/>
    <n v="84"/>
    <m/>
  </r>
  <r>
    <n v="71722"/>
    <n v="1420"/>
    <x v="1"/>
    <d v="2023-09-15T00:34:00"/>
    <s v="App"/>
    <s v="Georg Pipps"/>
    <n v="8556"/>
    <n v="15"/>
    <d v="2023-09-15T00:00:00"/>
    <d v="1899-12-30T00:34:00"/>
    <n v="34"/>
    <n v="0"/>
    <n v="9"/>
    <s v="USA"/>
    <s v="Not Outlier"/>
    <n v="28"/>
    <m/>
  </r>
  <r>
    <n v="1070438"/>
    <n v="1420"/>
    <x v="1"/>
    <d v="2023-09-27T02:23:00"/>
    <s v="Website"/>
    <s v="Sue Taylor"/>
    <n v="9991"/>
    <n v="27"/>
    <d v="2023-09-27T00:00:00"/>
    <d v="1899-12-30T02:23:00"/>
    <n v="23"/>
    <n v="2"/>
    <n v="9"/>
    <s v="USA"/>
    <s v="Not Outlier"/>
    <n v="28"/>
    <m/>
  </r>
  <r>
    <n v="347036"/>
    <n v="1424"/>
    <x v="5"/>
    <d v="2023-02-14T22:47:00"/>
    <s v="Website"/>
    <s v="Sean Connery"/>
    <n v="1632"/>
    <n v="14"/>
    <d v="2023-02-14T00:00:00"/>
    <d v="1899-12-30T22:47:00"/>
    <n v="47"/>
    <n v="22"/>
    <n v="2"/>
    <s v="Spain"/>
    <s v="Not Outlier"/>
    <n v="39"/>
    <m/>
  </r>
  <r>
    <n v="971900"/>
    <n v="1424"/>
    <x v="5"/>
    <d v="2023-03-19T00:16:00"/>
    <s v="Whatsapp"/>
    <s v="Diego Freyre"/>
    <n v="4454"/>
    <n v="19"/>
    <d v="2023-03-19T00:00:00"/>
    <d v="1899-12-30T00:16:00"/>
    <n v="16"/>
    <n v="0"/>
    <n v="3"/>
    <s v="Spain"/>
    <s v="Not Outlier"/>
    <n v="39"/>
    <m/>
  </r>
  <r>
    <n v="66118"/>
    <n v="1425"/>
    <x v="7"/>
    <d v="2023-02-25T00:11:00"/>
    <s v="Other"/>
    <s v="Akiko Shimamura"/>
    <n v="1282"/>
    <n v="25"/>
    <d v="2023-02-25T00:00:00"/>
    <d v="1899-12-30T00:11:00"/>
    <n v="11"/>
    <n v="0"/>
    <n v="2"/>
    <s v="Australia"/>
    <s v="Not Outlier"/>
    <n v="79"/>
    <m/>
  </r>
  <r>
    <n v="1424531"/>
    <n v="1425"/>
    <x v="7"/>
    <d v="2023-04-08T22:59:00"/>
    <s v="App"/>
    <s v="Peter Ferguson"/>
    <n v="5390"/>
    <n v="8"/>
    <d v="2023-04-08T00:00:00"/>
    <d v="1899-12-30T22:59:00"/>
    <n v="59"/>
    <n v="22"/>
    <n v="4"/>
    <s v="Australia"/>
    <s v="Not Outlier"/>
    <n v="79"/>
    <m/>
  </r>
  <r>
    <n v="661163"/>
    <n v="1426"/>
    <x v="1"/>
    <d v="2023-03-16T00:50:00"/>
    <s v="Whatsapp"/>
    <s v="Wing C Tam"/>
    <n v="5069"/>
    <n v="16"/>
    <d v="2023-03-16T00:00:00"/>
    <d v="1899-12-30T00:50:00"/>
    <n v="50"/>
    <n v="0"/>
    <n v="3"/>
    <s v="USA"/>
    <s v="Not Outlier"/>
    <n v="37"/>
    <m/>
  </r>
  <r>
    <n v="673915"/>
    <n v="1426"/>
    <x v="1"/>
    <d v="2023-11-20T22:52:00"/>
    <s v="Website"/>
    <s v="Laurence Lebihan"/>
    <n v="1043"/>
    <n v="20"/>
    <d v="2023-11-20T00:00:00"/>
    <d v="1899-12-30T22:52:00"/>
    <n v="52"/>
    <n v="22"/>
    <n v="11"/>
    <s v="USA"/>
    <s v="Not Outlier"/>
    <n v="37"/>
    <m/>
  </r>
  <r>
    <n v="1119400"/>
    <n v="1428"/>
    <x v="0"/>
    <d v="2023-06-07T23:08:00"/>
    <s v="Whatsapp"/>
    <s v="Kee Kuo"/>
    <n v="1558"/>
    <n v="7"/>
    <d v="2023-06-07T00:00:00"/>
    <d v="1899-12-30T23:08:00"/>
    <n v="8"/>
    <n v="23"/>
    <n v="6"/>
    <s v="France"/>
    <s v="Not Outlier"/>
    <n v="57"/>
    <m/>
  </r>
  <r>
    <n v="568799"/>
    <n v="1429"/>
    <x v="13"/>
    <d v="2023-10-11T23:51:00"/>
    <s v="Other"/>
    <s v="Peter Ferguson"/>
    <n v="9085"/>
    <n v="11"/>
    <d v="2023-10-11T00:00:00"/>
    <d v="1899-12-30T23:51:00"/>
    <n v="51"/>
    <n v="23"/>
    <n v="10"/>
    <s v="Austria"/>
    <s v="Not Outlier"/>
    <n v="47"/>
    <m/>
  </r>
  <r>
    <n v="1213103"/>
    <n v="1429"/>
    <x v="13"/>
    <d v="2023-07-06T00:03:00"/>
    <s v="Whatsapp"/>
    <s v="Jan Klaeboe"/>
    <n v="9678"/>
    <n v="6"/>
    <d v="2023-07-06T00:00:00"/>
    <d v="1899-12-30T00:03:00"/>
    <n v="3"/>
    <n v="0"/>
    <n v="7"/>
    <s v="Austria"/>
    <s v="Not Outlier"/>
    <n v="47"/>
    <m/>
  </r>
  <r>
    <n v="1376427"/>
    <n v="1430"/>
    <x v="1"/>
    <d v="2023-09-07T23:07:00"/>
    <s v="Other"/>
    <s v="Jeff Young"/>
    <n v="9138"/>
    <n v="7"/>
    <d v="2023-09-07T00:00:00"/>
    <d v="1899-12-30T23:07:00"/>
    <n v="7"/>
    <n v="23"/>
    <n v="9"/>
    <s v="USA"/>
    <s v="Not Outlier"/>
    <n v="82"/>
    <m/>
  </r>
  <r>
    <n v="455153"/>
    <n v="1431"/>
    <x v="1"/>
    <d v="2023-05-26T00:37:00"/>
    <s v="Whatsapp"/>
    <s v="Daniel Da Cunha"/>
    <n v="4088"/>
    <n v="26"/>
    <d v="2023-05-26T00:00:00"/>
    <d v="1899-12-30T00:37:00"/>
    <n v="37"/>
    <n v="0"/>
    <n v="5"/>
    <s v="USA"/>
    <s v="Not Outlier"/>
    <n v="63"/>
    <m/>
  </r>
  <r>
    <n v="1078820"/>
    <n v="1431"/>
    <x v="1"/>
    <d v="2023-08-09T01:02:00"/>
    <s v="App"/>
    <s v="Daniel Tonini"/>
    <n v="5495"/>
    <n v="9"/>
    <d v="2023-08-09T00:00:00"/>
    <d v="1899-12-30T01:02:00"/>
    <n v="2"/>
    <n v="1"/>
    <n v="8"/>
    <s v="USA"/>
    <s v="Not Outlier"/>
    <n v="63"/>
    <m/>
  </r>
  <r>
    <n v="799277"/>
    <n v="1432"/>
    <x v="1"/>
    <d v="2023-11-28T23:31:00"/>
    <s v="App"/>
    <s v="Juri Yoshido"/>
    <n v="9518"/>
    <n v="28"/>
    <d v="2023-11-28T00:00:00"/>
    <d v="1899-12-30T23:31:00"/>
    <n v="31"/>
    <n v="23"/>
    <n v="11"/>
    <s v="USA"/>
    <s v="Not Outlier"/>
    <n v="30"/>
    <m/>
  </r>
  <r>
    <n v="1565544"/>
    <n v="1432"/>
    <x v="1"/>
    <d v="2023-01-10T00:53:00"/>
    <s v="Whatsapp"/>
    <s v="Dan Lewis"/>
    <n v="1232"/>
    <n v="10"/>
    <d v="2023-01-10T00:00:00"/>
    <d v="1899-12-30T00:53:00"/>
    <n v="53"/>
    <n v="0"/>
    <n v="1"/>
    <s v="USA"/>
    <s v="Not Outlier"/>
    <n v="30"/>
    <m/>
  </r>
  <r>
    <n v="1332449"/>
    <n v="1433"/>
    <x v="7"/>
    <d v="2023-12-09T00:38:00"/>
    <s v="App"/>
    <s v="Diego Freyre"/>
    <n v="4463"/>
    <n v="9"/>
    <d v="2023-12-09T00:00:00"/>
    <d v="1899-12-30T00:38:00"/>
    <n v="38"/>
    <n v="0"/>
    <n v="12"/>
    <s v="Australia"/>
    <s v="Not Outlier"/>
    <n v="28"/>
    <m/>
  </r>
  <r>
    <n v="1366848"/>
    <n v="1433"/>
    <x v="7"/>
    <d v="2023-06-13T00:58:00"/>
    <s v="Whatsapp"/>
    <s v="Sean Connery"/>
    <n v="2562"/>
    <n v="13"/>
    <d v="2023-06-13T00:00:00"/>
    <d v="1899-12-30T00:58:00"/>
    <n v="58"/>
    <n v="0"/>
    <n v="6"/>
    <s v="Australia"/>
    <s v="Not Outlier"/>
    <n v="28"/>
    <m/>
  </r>
  <r>
    <n v="995268"/>
    <n v="1434"/>
    <x v="1"/>
    <d v="2023-06-03T00:29:00"/>
    <s v="Website"/>
    <s v="Anna O'Hara"/>
    <n v="3688"/>
    <n v="3"/>
    <d v="2023-06-03T00:00:00"/>
    <d v="1899-12-30T00:29:00"/>
    <n v="29"/>
    <n v="0"/>
    <n v="6"/>
    <s v="USA"/>
    <s v="Not Outlier"/>
    <n v="65"/>
    <m/>
  </r>
  <r>
    <n v="1673913"/>
    <n v="1434"/>
    <x v="1"/>
    <d v="2023-06-26T01:16:00"/>
    <s v="Other"/>
    <s v="Valarie Nelson"/>
    <n v="4928"/>
    <n v="26"/>
    <d v="2023-06-26T00:00:00"/>
    <d v="1899-12-30T01:16:00"/>
    <n v="16"/>
    <n v="1"/>
    <n v="6"/>
    <s v="USA"/>
    <s v="Not Outlier"/>
    <n v="65"/>
    <m/>
  </r>
  <r>
    <n v="1003235"/>
    <n v="1435"/>
    <x v="0"/>
    <d v="2023-04-05T02:22:00"/>
    <s v="Whatsapp"/>
    <s v="Julie Young"/>
    <n v="9029"/>
    <n v="5"/>
    <d v="2023-04-05T00:00:00"/>
    <d v="1899-12-30T02:22:00"/>
    <n v="22"/>
    <n v="2"/>
    <n v="4"/>
    <s v="France"/>
    <s v="Not Outlier"/>
    <n v="45"/>
    <m/>
  </r>
  <r>
    <n v="141024"/>
    <n v="1436"/>
    <x v="5"/>
    <d v="2023-03-08T02:00:00"/>
    <s v="Other"/>
    <s v="Marie Bertrand"/>
    <n v="9491"/>
    <n v="8"/>
    <d v="2023-03-08T00:00:00"/>
    <d v="1899-12-30T02:00:00"/>
    <n v="0"/>
    <n v="2"/>
    <n v="3"/>
    <s v="Spain"/>
    <s v="Not Outlier"/>
    <n v="40"/>
    <m/>
  </r>
  <r>
    <n v="509663"/>
    <n v="1437"/>
    <x v="1"/>
    <d v="2023-06-25T00:03:00"/>
    <s v="App"/>
    <s v="Victoria Ashworth"/>
    <n v="6211"/>
    <n v="25"/>
    <d v="2023-06-25T00:00:00"/>
    <d v="1899-12-30T00:03:00"/>
    <n v="3"/>
    <n v="0"/>
    <n v="6"/>
    <s v="USA"/>
    <s v="Not Outlier"/>
    <n v="80"/>
    <m/>
  </r>
  <r>
    <n v="341171"/>
    <n v="1438"/>
    <x v="3"/>
    <d v="2023-11-01T01:52:00"/>
    <s v="App"/>
    <s v="Michael Frick"/>
    <n v="1596"/>
    <n v="1"/>
    <d v="2023-11-01T00:00:00"/>
    <d v="1899-12-30T01:52:00"/>
    <n v="52"/>
    <n v="1"/>
    <n v="11"/>
    <s v="Singapore"/>
    <s v="Not Outlier"/>
    <n v="35"/>
    <m/>
  </r>
  <r>
    <n v="1110547"/>
    <n v="1438"/>
    <x v="3"/>
    <d v="2023-02-14T22:55:00"/>
    <s v="Whatsapp"/>
    <s v="Diego Freyre"/>
    <n v="8840"/>
    <n v="14"/>
    <d v="2023-02-14T00:00:00"/>
    <d v="1899-12-30T22:55:00"/>
    <n v="55"/>
    <n v="22"/>
    <n v="2"/>
    <s v="Singapore"/>
    <s v="Not Outlier"/>
    <n v="35"/>
    <m/>
  </r>
  <r>
    <n v="1182826"/>
    <n v="1439"/>
    <x v="5"/>
    <d v="2023-11-09T23:58:00"/>
    <s v="Website"/>
    <s v="Valarie Nelson"/>
    <n v="3629"/>
    <n v="9"/>
    <d v="2023-11-09T00:00:00"/>
    <d v="1899-12-30T23:58:00"/>
    <n v="58"/>
    <n v="23"/>
    <n v="11"/>
    <s v="Spain"/>
    <s v="Not Outlier"/>
    <n v="40"/>
    <m/>
  </r>
  <r>
    <n v="1672350"/>
    <n v="1440"/>
    <x v="5"/>
    <d v="2023-03-21T00:53:00"/>
    <s v="Website"/>
    <s v="Pirkko Koskitalo"/>
    <n v="4066"/>
    <n v="21"/>
    <d v="2023-03-21T00:00:00"/>
    <d v="1899-12-30T00:53:00"/>
    <n v="53"/>
    <n v="0"/>
    <n v="3"/>
    <s v="Spain"/>
    <s v="Not Outlier"/>
    <n v="60"/>
    <m/>
  </r>
  <r>
    <n v="133922"/>
    <n v="1441"/>
    <x v="7"/>
    <d v="2023-08-18T00:09:00"/>
    <s v="Other"/>
    <s v="Dean Cassidy"/>
    <n v="4932"/>
    <n v="18"/>
    <d v="2023-08-18T00:00:00"/>
    <d v="1899-12-30T00:09:00"/>
    <n v="9"/>
    <n v="0"/>
    <n v="8"/>
    <s v="Australia"/>
    <s v="Not Outlier"/>
    <n v="65"/>
    <m/>
  </r>
  <r>
    <n v="276276"/>
    <n v="1442"/>
    <x v="1"/>
    <d v="2023-09-05T01:29:00"/>
    <s v="Website"/>
    <s v="Palle Ibsen"/>
    <n v="5165"/>
    <n v="5"/>
    <d v="2023-09-05T00:00:00"/>
    <d v="1899-12-30T01:29:00"/>
    <n v="29"/>
    <n v="1"/>
    <n v="9"/>
    <s v="USA"/>
    <s v="Not Outlier"/>
    <n v="82"/>
    <m/>
  </r>
  <r>
    <n v="503957"/>
    <n v="1442"/>
    <x v="1"/>
    <d v="2023-09-18T01:06:00"/>
    <s v="App"/>
    <s v="Yoshi Tannamuri"/>
    <n v="2938"/>
    <n v="18"/>
    <d v="2023-09-18T00:00:00"/>
    <d v="1899-12-30T01:06:00"/>
    <n v="6"/>
    <n v="1"/>
    <n v="9"/>
    <s v="USA"/>
    <s v="Not Outlier"/>
    <n v="82"/>
    <m/>
  </r>
  <r>
    <n v="864174"/>
    <n v="1442"/>
    <x v="1"/>
    <d v="2023-04-11T01:45:00"/>
    <s v="Website"/>
    <s v="Jesus Fernandez"/>
    <n v="1523"/>
    <n v="11"/>
    <d v="2023-04-11T00:00:00"/>
    <d v="1899-12-30T01:45:00"/>
    <n v="45"/>
    <n v="1"/>
    <n v="4"/>
    <s v="USA"/>
    <s v="Not Outlier"/>
    <n v="82"/>
    <m/>
  </r>
  <r>
    <n v="1175716"/>
    <n v="1442"/>
    <x v="1"/>
    <d v="2023-04-19T00:48:00"/>
    <s v="Website"/>
    <s v="Akiko Shimamura"/>
    <n v="9617"/>
    <n v="19"/>
    <d v="2023-04-19T00:00:00"/>
    <d v="1899-12-30T00:48:00"/>
    <n v="48"/>
    <n v="0"/>
    <n v="4"/>
    <s v="USA"/>
    <s v="Not Outlier"/>
    <n v="82"/>
    <m/>
  </r>
  <r>
    <n v="56130"/>
    <n v="1446"/>
    <x v="6"/>
    <d v="2023-08-30T23:29:00"/>
    <s v="Website"/>
    <s v="Julie Brown"/>
    <n v="9631"/>
    <n v="30"/>
    <d v="2023-08-30T00:00:00"/>
    <d v="1899-12-30T23:29:00"/>
    <n v="29"/>
    <n v="23"/>
    <n v="8"/>
    <s v="Germany"/>
    <s v="Not Outlier"/>
    <n v="52"/>
    <m/>
  </r>
  <r>
    <n v="585596"/>
    <n v="1447"/>
    <x v="3"/>
    <d v="2023-10-06T00:36:00"/>
    <s v="Whatsapp"/>
    <s v="Diego Freyre"/>
    <n v="8848"/>
    <n v="6"/>
    <d v="2023-10-06T00:00:00"/>
    <d v="1899-12-30T00:36:00"/>
    <n v="36"/>
    <n v="0"/>
    <n v="10"/>
    <s v="Singapore"/>
    <s v="Not Outlier"/>
    <n v="20"/>
    <m/>
  </r>
  <r>
    <n v="1137891"/>
    <n v="1447"/>
    <x v="3"/>
    <d v="2023-12-19T22:54:00"/>
    <s v="Whatsapp"/>
    <s v="Valarie Nelson"/>
    <n v="1289"/>
    <n v="19"/>
    <d v="2023-12-19T00:00:00"/>
    <d v="1899-12-30T22:54:00"/>
    <n v="54"/>
    <n v="22"/>
    <n v="12"/>
    <s v="Singapore"/>
    <s v="Not Outlier"/>
    <n v="20"/>
    <m/>
  </r>
  <r>
    <n v="1225156"/>
    <n v="1447"/>
    <x v="3"/>
    <d v="2023-10-07T23:21:00"/>
    <s v="Whatsapp"/>
    <s v="Eduardo Saavedra"/>
    <n v="520"/>
    <n v="7"/>
    <d v="2023-10-07T00:00:00"/>
    <d v="1899-12-30T23:21:00"/>
    <n v="21"/>
    <n v="23"/>
    <n v="10"/>
    <s v="Singapore"/>
    <s v="Not Outlier"/>
    <n v="20"/>
    <m/>
  </r>
  <r>
    <n v="1592825"/>
    <n v="1447"/>
    <x v="3"/>
    <d v="2023-07-06T01:23:00"/>
    <s v="App"/>
    <s v="Juri Hirano"/>
    <n v="7216"/>
    <n v="6"/>
    <d v="2023-07-06T00:00:00"/>
    <d v="1899-12-30T01:23:00"/>
    <n v="23"/>
    <n v="1"/>
    <n v="7"/>
    <s v="Singapore"/>
    <s v="Not Outlier"/>
    <n v="20"/>
    <m/>
  </r>
  <r>
    <n v="434591"/>
    <n v="1450"/>
    <x v="0"/>
    <d v="2023-02-27T01:00:00"/>
    <s v="Other"/>
    <s v="Roland Keitel"/>
    <n v="4060"/>
    <n v="27"/>
    <d v="2023-02-27T00:00:00"/>
    <d v="1899-12-30T01:00:00"/>
    <n v="0"/>
    <n v="1"/>
    <n v="2"/>
    <s v="France"/>
    <s v="Not Outlier"/>
    <n v="27"/>
    <m/>
  </r>
  <r>
    <n v="1647290"/>
    <n v="1451"/>
    <x v="1"/>
    <d v="2023-11-06T00:04:00"/>
    <s v="Other"/>
    <s v="Paul Henriot"/>
    <n v="4573"/>
    <n v="6"/>
    <d v="2023-11-06T00:00:00"/>
    <d v="1899-12-30T00:04:00"/>
    <n v="4"/>
    <n v="0"/>
    <n v="11"/>
    <s v="USA"/>
    <s v="Not Outlier"/>
    <n v="51"/>
    <m/>
  </r>
  <r>
    <n v="361590"/>
    <n v="1452"/>
    <x v="0"/>
    <d v="2023-10-24T23:19:00"/>
    <s v="Whatsapp"/>
    <s v="Anna O'Hara"/>
    <n v="2425"/>
    <n v="24"/>
    <d v="2023-10-24T00:00:00"/>
    <d v="1899-12-30T23:19:00"/>
    <n v="19"/>
    <n v="23"/>
    <n v="10"/>
    <s v="France"/>
    <s v="Not Outlier"/>
    <n v="22"/>
    <m/>
  </r>
  <r>
    <n v="621177"/>
    <n v="1452"/>
    <x v="0"/>
    <d v="2023-01-28T00:41:00"/>
    <s v="App"/>
    <s v="Catherine Dewey"/>
    <n v="2907"/>
    <n v="28"/>
    <d v="2023-01-28T00:00:00"/>
    <d v="1899-12-30T00:41:00"/>
    <n v="41"/>
    <n v="0"/>
    <n v="1"/>
    <s v="France"/>
    <s v="Not Outlier"/>
    <n v="22"/>
    <m/>
  </r>
  <r>
    <n v="993369"/>
    <n v="1454"/>
    <x v="5"/>
    <d v="2023-08-12T00:46:00"/>
    <s v="Other"/>
    <s v="Victoria Ashworth"/>
    <n v="8577"/>
    <n v="12"/>
    <d v="2023-08-12T00:00:00"/>
    <d v="1899-12-30T00:46:00"/>
    <n v="46"/>
    <n v="0"/>
    <n v="8"/>
    <s v="Spain"/>
    <s v="Not Outlier"/>
    <n v="71"/>
    <m/>
  </r>
  <r>
    <n v="1137562"/>
    <n v="1456"/>
    <x v="5"/>
    <d v="2023-10-28T00:09:00"/>
    <s v="App"/>
    <s v="Sue King"/>
    <n v="9253"/>
    <n v="28"/>
    <d v="2023-10-28T00:00:00"/>
    <d v="1899-12-30T00:09:00"/>
    <n v="9"/>
    <n v="0"/>
    <n v="10"/>
    <s v="Spain"/>
    <s v="Not Outlier"/>
    <n v="35"/>
    <m/>
  </r>
  <r>
    <n v="1552540"/>
    <n v="1457"/>
    <x v="7"/>
    <d v="2023-08-23T23:48:00"/>
    <s v="Other"/>
    <s v="Anna O'Hara"/>
    <n v="9266"/>
    <n v="23"/>
    <d v="2023-08-23T00:00:00"/>
    <d v="1899-12-30T23:48:00"/>
    <n v="48"/>
    <n v="23"/>
    <n v="8"/>
    <s v="Australia"/>
    <s v="Not Outlier"/>
    <n v="49"/>
    <m/>
  </r>
  <r>
    <n v="618986"/>
    <n v="1458"/>
    <x v="0"/>
    <d v="2023-10-30T00:53:00"/>
    <s v="Website"/>
    <s v="Valarie Nelson"/>
    <n v="3216"/>
    <n v="30"/>
    <d v="2023-10-30T00:00:00"/>
    <d v="1899-12-30T00:53:00"/>
    <n v="53"/>
    <n v="0"/>
    <n v="10"/>
    <s v="France"/>
    <s v="Not Outlier"/>
    <n v="67"/>
    <m/>
  </r>
  <r>
    <n v="1309217"/>
    <n v="1458"/>
    <x v="0"/>
    <d v="2023-06-26T00:42:00"/>
    <s v="App"/>
    <s v="Matti Karttunen"/>
    <n v="5635"/>
    <n v="26"/>
    <d v="2023-06-26T00:00:00"/>
    <d v="1899-12-30T00:42:00"/>
    <n v="42"/>
    <n v="0"/>
    <n v="6"/>
    <s v="France"/>
    <s v="Not Outlier"/>
    <n v="67"/>
    <m/>
  </r>
  <r>
    <n v="1359265"/>
    <n v="1458"/>
    <x v="0"/>
    <d v="2023-08-02T22:33:00"/>
    <s v="App"/>
    <s v="Adrian Huxley"/>
    <n v="7400"/>
    <n v="2"/>
    <d v="2023-08-02T00:00:00"/>
    <d v="1899-12-30T22:33:00"/>
    <n v="33"/>
    <n v="22"/>
    <n v="8"/>
    <s v="France"/>
    <s v="Not Outlier"/>
    <n v="67"/>
    <m/>
  </r>
  <r>
    <n v="153648"/>
    <n v="1459"/>
    <x v="0"/>
    <d v="2023-10-10T00:55:00"/>
    <s v="Website"/>
    <s v="Akiko Shimamura"/>
    <n v="7435"/>
    <n v="10"/>
    <d v="2023-10-10T00:00:00"/>
    <d v="1899-12-30T00:55:00"/>
    <n v="55"/>
    <n v="0"/>
    <n v="10"/>
    <s v="France"/>
    <s v="Not Outlier"/>
    <n v="59"/>
    <m/>
  </r>
  <r>
    <n v="180507"/>
    <n v="1459"/>
    <x v="0"/>
    <d v="2023-05-15T22:35:00"/>
    <s v="Website"/>
    <s v="Violeta Benitez"/>
    <n v="1697"/>
    <n v="15"/>
    <d v="2023-05-15T00:00:00"/>
    <d v="1899-12-30T22:35:00"/>
    <n v="35"/>
    <n v="22"/>
    <n v="5"/>
    <s v="France"/>
    <s v="Not Outlier"/>
    <n v="59"/>
    <m/>
  </r>
  <r>
    <n v="510910"/>
    <n v="1461"/>
    <x v="1"/>
    <d v="2023-01-03T23:34:00"/>
    <s v="Whatsapp"/>
    <s v="Julie Brown"/>
    <n v="1323"/>
    <n v="3"/>
    <d v="2023-01-03T00:00:00"/>
    <d v="1899-12-30T23:34:00"/>
    <n v="34"/>
    <n v="23"/>
    <n v="1"/>
    <s v="USA"/>
    <s v="Not Outlier"/>
    <n v="77"/>
    <m/>
  </r>
  <r>
    <n v="656865"/>
    <n v="1462"/>
    <x v="1"/>
    <d v="2023-06-02T00:18:00"/>
    <s v="Whatsapp"/>
    <s v="Roland Mendel"/>
    <n v="7427"/>
    <n v="2"/>
    <d v="2023-06-02T00:00:00"/>
    <d v="1899-12-30T00:18:00"/>
    <n v="18"/>
    <n v="0"/>
    <n v="6"/>
    <s v="USA"/>
    <s v="Not Outlier"/>
    <n v="65"/>
    <m/>
  </r>
  <r>
    <n v="447970"/>
    <n v="1464"/>
    <x v="0"/>
    <d v="2023-09-12T01:12:00"/>
    <s v="Other"/>
    <s v="Diego Freyre"/>
    <n v="2974"/>
    <n v="12"/>
    <d v="2023-09-12T00:00:00"/>
    <d v="1899-12-30T01:12:00"/>
    <n v="12"/>
    <n v="1"/>
    <n v="9"/>
    <s v="France"/>
    <s v="Not Outlier"/>
    <n v="73"/>
    <m/>
  </r>
  <r>
    <n v="1670797"/>
    <n v="1465"/>
    <x v="0"/>
    <d v="2023-06-19T01:37:00"/>
    <s v="Other"/>
    <s v="Akiko Shimamura"/>
    <n v="556"/>
    <n v="19"/>
    <d v="2023-06-19T00:00:00"/>
    <d v="1899-12-30T01:37:00"/>
    <n v="37"/>
    <n v="1"/>
    <n v="6"/>
    <s v="France"/>
    <s v="Not Outlier"/>
    <n v="71"/>
    <m/>
  </r>
  <r>
    <n v="47050"/>
    <n v="1466"/>
    <x v="12"/>
    <d v="2023-11-18T00:16:00"/>
    <s v="Website"/>
    <s v="Carine Schmitt"/>
    <n v="6692"/>
    <n v="18"/>
    <d v="2023-11-18T00:00:00"/>
    <d v="1899-12-30T00:16:00"/>
    <n v="16"/>
    <n v="0"/>
    <n v="11"/>
    <s v="Ireland"/>
    <s v="Not Outlier"/>
    <n v="39"/>
    <m/>
  </r>
  <r>
    <n v="823294"/>
    <n v="1466"/>
    <x v="12"/>
    <d v="2023-12-01T23:15:00"/>
    <s v="App"/>
    <s v="Giovanni Rovelli"/>
    <n v="255"/>
    <n v="1"/>
    <d v="2023-12-01T00:00:00"/>
    <d v="1899-12-30T23:15:00"/>
    <n v="15"/>
    <n v="23"/>
    <n v="12"/>
    <s v="Ireland"/>
    <s v="Not Outlier"/>
    <n v="39"/>
    <m/>
  </r>
  <r>
    <n v="1587900"/>
    <n v="1466"/>
    <x v="12"/>
    <d v="2023-05-26T00:18:00"/>
    <s v="Whatsapp"/>
    <s v="Giovanni Rovelli"/>
    <n v="465"/>
    <n v="26"/>
    <d v="2023-05-26T00:00:00"/>
    <d v="1899-12-30T00:18:00"/>
    <n v="18"/>
    <n v="0"/>
    <n v="5"/>
    <s v="Ireland"/>
    <s v="Not Outlier"/>
    <n v="39"/>
    <m/>
  </r>
  <r>
    <n v="457874"/>
    <n v="1467"/>
    <x v="1"/>
    <d v="2023-02-16T01:04:00"/>
    <s v="Whatsapp"/>
    <s v="Valarie Nelson"/>
    <n v="3337"/>
    <n v="16"/>
    <d v="2023-02-16T00:00:00"/>
    <d v="1899-12-30T01:04:00"/>
    <n v="4"/>
    <n v="1"/>
    <n v="2"/>
    <s v="USA"/>
    <s v="Not Outlier"/>
    <n v="18"/>
    <m/>
  </r>
  <r>
    <n v="1204548"/>
    <n v="1467"/>
    <x v="1"/>
    <d v="2023-07-11T23:35:00"/>
    <s v="Whatsapp"/>
    <s v="Michael Holz"/>
    <n v="5832"/>
    <n v="11"/>
    <d v="2023-07-11T00:00:00"/>
    <d v="1899-12-30T23:35:00"/>
    <n v="35"/>
    <n v="23"/>
    <n v="7"/>
    <s v="USA"/>
    <s v="Not Outlier"/>
    <n v="18"/>
    <m/>
  </r>
  <r>
    <n v="1015146"/>
    <n v="1469"/>
    <x v="10"/>
    <d v="2023-04-11T01:22:00"/>
    <s v="Website"/>
    <s v="Helen Bennett"/>
    <n v="9395"/>
    <n v="11"/>
    <d v="2023-04-11T00:00:00"/>
    <d v="1899-12-30T01:22:00"/>
    <n v="22"/>
    <n v="1"/>
    <n v="4"/>
    <s v="Italy"/>
    <s v="Not Outlier"/>
    <n v="38"/>
    <m/>
  </r>
  <r>
    <n v="1079355"/>
    <n v="1469"/>
    <x v="10"/>
    <d v="2023-03-19T23:46:00"/>
    <s v="Website"/>
    <s v="Victoria Ashworth"/>
    <n v="3196"/>
    <n v="19"/>
    <d v="2023-03-19T00:00:00"/>
    <d v="1899-12-30T23:46:00"/>
    <n v="46"/>
    <n v="23"/>
    <n v="3"/>
    <s v="Italy"/>
    <s v="Not Outlier"/>
    <n v="38"/>
    <m/>
  </r>
  <r>
    <n v="1404328"/>
    <n v="1469"/>
    <x v="10"/>
    <d v="2023-02-23T00:20:00"/>
    <s v="App"/>
    <s v="Giovanni Rovelli"/>
    <n v="4532"/>
    <n v="23"/>
    <d v="2023-02-23T00:00:00"/>
    <d v="1899-12-30T00:20:00"/>
    <n v="20"/>
    <n v="0"/>
    <n v="2"/>
    <s v="Italy"/>
    <s v="Not Outlier"/>
    <n v="38"/>
    <m/>
  </r>
  <r>
    <n v="439833"/>
    <n v="1472"/>
    <x v="1"/>
    <d v="2023-06-04T02:23:00"/>
    <s v="Website"/>
    <s v="Kwai Yu"/>
    <n v="3338"/>
    <n v="4"/>
    <d v="2023-06-04T00:00:00"/>
    <d v="1899-12-30T02:23:00"/>
    <n v="23"/>
    <n v="2"/>
    <n v="6"/>
    <s v="USA"/>
    <s v="Not Outlier"/>
    <n v="83"/>
    <m/>
  </r>
  <r>
    <n v="1376137"/>
    <n v="1472"/>
    <x v="1"/>
    <d v="2023-11-05T00:28:00"/>
    <s v="Whatsapp"/>
    <s v="Adrian Huxley"/>
    <n v="7325"/>
    <n v="5"/>
    <d v="2023-11-05T00:00:00"/>
    <d v="1899-12-30T00:28:00"/>
    <n v="28"/>
    <n v="0"/>
    <n v="11"/>
    <s v="USA"/>
    <s v="Not Outlier"/>
    <n v="83"/>
    <m/>
  </r>
  <r>
    <n v="1586243"/>
    <n v="1472"/>
    <x v="1"/>
    <d v="2023-07-08T01:42:00"/>
    <s v="Website"/>
    <s v="Diego Freyre"/>
    <n v="2468"/>
    <n v="8"/>
    <d v="2023-07-08T00:00:00"/>
    <d v="1899-12-30T01:42:00"/>
    <n v="42"/>
    <n v="1"/>
    <n v="7"/>
    <s v="USA"/>
    <s v="Not Outlier"/>
    <n v="83"/>
    <m/>
  </r>
  <r>
    <n v="213804"/>
    <n v="1473"/>
    <x v="1"/>
    <d v="2023-07-08T00:49:00"/>
    <s v="App"/>
    <s v="Maurizio Moroni"/>
    <n v="7453"/>
    <n v="8"/>
    <d v="2023-07-08T00:00:00"/>
    <d v="1899-12-30T00:49:00"/>
    <n v="49"/>
    <n v="0"/>
    <n v="7"/>
    <s v="USA"/>
    <s v="Not Outlier"/>
    <n v="40"/>
    <m/>
  </r>
  <r>
    <n v="417779"/>
    <n v="1473"/>
    <x v="1"/>
    <d v="2023-01-31T00:40:00"/>
    <s v="Other"/>
    <s v="Valarie Nelson"/>
    <n v="9335"/>
    <n v="31"/>
    <d v="2023-01-31T00:00:00"/>
    <d v="1899-12-30T00:40:00"/>
    <n v="40"/>
    <n v="0"/>
    <n v="1"/>
    <s v="USA"/>
    <s v="Not Outlier"/>
    <n v="40"/>
    <m/>
  </r>
  <r>
    <n v="1054349"/>
    <n v="1473"/>
    <x v="1"/>
    <d v="2023-04-10T23:29:00"/>
    <s v="Other"/>
    <s v="Janine Labrune"/>
    <n v="4060"/>
    <n v="10"/>
    <d v="2023-04-10T00:00:00"/>
    <d v="1899-12-30T23:29:00"/>
    <n v="29"/>
    <n v="23"/>
    <n v="4"/>
    <s v="USA"/>
    <s v="Not Outlier"/>
    <n v="40"/>
    <m/>
  </r>
  <r>
    <n v="394773"/>
    <n v="1474"/>
    <x v="1"/>
    <d v="2023-11-01T00:44:00"/>
    <s v="Whatsapp"/>
    <s v="Wing C Tam"/>
    <n v="9148"/>
    <n v="1"/>
    <d v="2023-11-01T00:00:00"/>
    <d v="1899-12-30T00:44:00"/>
    <n v="44"/>
    <n v="0"/>
    <n v="11"/>
    <s v="USA"/>
    <s v="Not Outlier"/>
    <n v="25"/>
    <m/>
  </r>
  <r>
    <n v="1628939"/>
    <n v="1474"/>
    <x v="1"/>
    <d v="2023-09-05T00:54:00"/>
    <s v="Website"/>
    <s v="Diego Freyre"/>
    <n v="4675"/>
    <n v="5"/>
    <d v="2023-09-05T00:00:00"/>
    <d v="1899-12-30T00:54:00"/>
    <n v="54"/>
    <n v="0"/>
    <n v="9"/>
    <s v="USA"/>
    <s v="Not Outlier"/>
    <n v="25"/>
    <m/>
  </r>
  <r>
    <n v="365101"/>
    <n v="1475"/>
    <x v="5"/>
    <d v="2023-02-14T23:04:00"/>
    <s v="App"/>
    <s v="Julie Brown"/>
    <n v="433"/>
    <n v="14"/>
    <d v="2023-02-14T00:00:00"/>
    <d v="1899-12-30T23:04:00"/>
    <n v="4"/>
    <n v="23"/>
    <n v="2"/>
    <s v="Spain"/>
    <s v="Not Outlier"/>
    <n v="25"/>
    <m/>
  </r>
  <r>
    <n v="498746"/>
    <n v="1475"/>
    <x v="5"/>
    <d v="2023-06-03T00:09:00"/>
    <s v="App"/>
    <s v="Valarie Franco"/>
    <n v="6335"/>
    <n v="3"/>
    <d v="2023-06-03T00:00:00"/>
    <d v="1899-12-30T00:09:00"/>
    <n v="9"/>
    <n v="0"/>
    <n v="6"/>
    <s v="Spain"/>
    <s v="Not Outlier"/>
    <n v="25"/>
    <m/>
  </r>
  <r>
    <n v="517568"/>
    <n v="1475"/>
    <x v="5"/>
    <d v="2023-10-01T00:30:00"/>
    <s v="Other"/>
    <s v="Valarie Nelson"/>
    <n v="794"/>
    <n v="1"/>
    <d v="2023-10-01T00:00:00"/>
    <d v="1899-12-30T00:30:00"/>
    <n v="30"/>
    <n v="0"/>
    <n v="10"/>
    <s v="Spain"/>
    <s v="Not Outlier"/>
    <n v="25"/>
    <m/>
  </r>
  <r>
    <n v="1272986"/>
    <n v="1475"/>
    <x v="5"/>
    <d v="2023-02-08T01:38:00"/>
    <s v="App"/>
    <s v="Maria Larsson"/>
    <n v="4629"/>
    <n v="8"/>
    <d v="2023-02-08T00:00:00"/>
    <d v="1899-12-30T01:38:00"/>
    <n v="38"/>
    <n v="1"/>
    <n v="2"/>
    <s v="Spain"/>
    <s v="Not Outlier"/>
    <n v="25"/>
    <m/>
  </r>
  <r>
    <n v="1409687"/>
    <n v="1475"/>
    <x v="5"/>
    <d v="2023-04-03T00:54:00"/>
    <s v="Whatsapp"/>
    <s v="Paolo Accorti"/>
    <n v="3268"/>
    <n v="3"/>
    <d v="2023-04-03T00:00:00"/>
    <d v="1899-12-30T00:54:00"/>
    <n v="54"/>
    <n v="0"/>
    <n v="4"/>
    <s v="Spain"/>
    <s v="Not Outlier"/>
    <n v="25"/>
    <m/>
  </r>
  <r>
    <n v="307999"/>
    <n v="1476"/>
    <x v="10"/>
    <d v="2023-07-04T23:33:00"/>
    <s v="Other"/>
    <s v="Steve Thompson"/>
    <n v="5434"/>
    <n v="4"/>
    <d v="2023-07-04T00:00:00"/>
    <d v="1899-12-30T23:33:00"/>
    <n v="33"/>
    <n v="23"/>
    <n v="7"/>
    <s v="Italy"/>
    <s v="Not Outlier"/>
    <n v="23"/>
    <m/>
  </r>
  <r>
    <n v="573613"/>
    <n v="1477"/>
    <x v="5"/>
    <d v="2023-08-18T01:17:00"/>
    <s v="App"/>
    <s v="Victoria Ashworth"/>
    <n v="7954"/>
    <n v="18"/>
    <d v="2023-08-18T00:00:00"/>
    <d v="1899-12-30T01:17:00"/>
    <n v="17"/>
    <n v="1"/>
    <n v="8"/>
    <s v="Spain"/>
    <s v="Not Outlier"/>
    <n v="73"/>
    <m/>
  </r>
  <r>
    <n v="746060"/>
    <n v="1477"/>
    <x v="5"/>
    <d v="2023-03-31T23:52:00"/>
    <s v="App"/>
    <s v="Mary Saveley"/>
    <n v="1387"/>
    <n v="31"/>
    <d v="2023-03-31T00:00:00"/>
    <d v="1899-12-30T23:52:00"/>
    <n v="52"/>
    <n v="23"/>
    <n v="3"/>
    <s v="Spain"/>
    <s v="Not Outlier"/>
    <n v="73"/>
    <m/>
  </r>
  <r>
    <n v="1258064"/>
    <n v="1478"/>
    <x v="13"/>
    <d v="2023-04-26T00:28:00"/>
    <s v="Whatsapp"/>
    <s v="Miguel Barajas"/>
    <n v="6527"/>
    <n v="26"/>
    <d v="2023-04-26T00:00:00"/>
    <d v="1899-12-30T00:28:00"/>
    <n v="28"/>
    <n v="0"/>
    <n v="4"/>
    <s v="Austria"/>
    <s v="Not Outlier"/>
    <n v="43"/>
    <m/>
  </r>
  <r>
    <n v="757855"/>
    <n v="1479"/>
    <x v="1"/>
    <d v="2023-11-12T22:36:00"/>
    <s v="Other"/>
    <s v="Allen Nelson"/>
    <n v="5528"/>
    <n v="12"/>
    <d v="2023-11-12T00:00:00"/>
    <d v="1899-12-30T22:36:00"/>
    <n v="36"/>
    <n v="22"/>
    <n v="11"/>
    <s v="USA"/>
    <s v="Not Outlier"/>
    <n v="87"/>
    <m/>
  </r>
  <r>
    <n v="1059711"/>
    <n v="1479"/>
    <x v="1"/>
    <d v="2023-03-15T01:01:00"/>
    <s v="Other"/>
    <s v="Eduardo Saavedra"/>
    <n v="5593"/>
    <n v="15"/>
    <d v="2023-03-15T00:00:00"/>
    <d v="1899-12-30T01:01:00"/>
    <n v="1"/>
    <n v="1"/>
    <n v="3"/>
    <s v="USA"/>
    <s v="Not Outlier"/>
    <n v="87"/>
    <m/>
  </r>
  <r>
    <n v="1158886"/>
    <n v="1479"/>
    <x v="1"/>
    <d v="2023-09-02T00:45:00"/>
    <s v="Website"/>
    <s v="Michael Frick"/>
    <n v="3135"/>
    <n v="2"/>
    <d v="2023-09-02T00:00:00"/>
    <d v="1899-12-30T00:45:00"/>
    <n v="45"/>
    <n v="0"/>
    <n v="9"/>
    <s v="USA"/>
    <s v="Not Outlier"/>
    <n v="87"/>
    <m/>
  </r>
  <r>
    <n v="1587832"/>
    <n v="1483"/>
    <x v="1"/>
    <d v="2023-11-09T23:05:00"/>
    <s v="Website"/>
    <s v="Valarie Nelson"/>
    <n v="3831"/>
    <n v="9"/>
    <d v="2023-11-09T00:00:00"/>
    <d v="1899-12-30T23:05:00"/>
    <n v="5"/>
    <n v="23"/>
    <n v="11"/>
    <s v="USA"/>
    <s v="Not Outlier"/>
    <n v="82"/>
    <m/>
  </r>
  <r>
    <n v="1599039"/>
    <n v="1483"/>
    <x v="1"/>
    <d v="2023-01-23T22:54:00"/>
    <s v="Whatsapp"/>
    <s v="Michael Donnermeyer"/>
    <n v="9658"/>
    <n v="23"/>
    <d v="2023-01-23T00:00:00"/>
    <d v="1899-12-30T22:54:00"/>
    <n v="54"/>
    <n v="22"/>
    <n v="1"/>
    <s v="USA"/>
    <s v="Not Outlier"/>
    <n v="82"/>
    <m/>
  </r>
  <r>
    <n v="525192"/>
    <n v="1484"/>
    <x v="1"/>
    <d v="2023-01-26T00:09:00"/>
    <s v="Other"/>
    <s v="Jonas Bergulfsen"/>
    <n v="2431"/>
    <n v="26"/>
    <d v="2023-01-26T00:00:00"/>
    <d v="1899-12-30T00:09:00"/>
    <n v="9"/>
    <n v="0"/>
    <n v="1"/>
    <s v="USA"/>
    <s v="Not Outlier"/>
    <n v="84"/>
    <m/>
  </r>
  <r>
    <n v="112565"/>
    <n v="1485"/>
    <x v="5"/>
    <d v="2023-04-25T00:24:00"/>
    <s v="Website"/>
    <s v="Dominique Perrier"/>
    <n v="6159"/>
    <n v="25"/>
    <d v="2023-04-25T00:00:00"/>
    <d v="1899-12-30T00:24:00"/>
    <n v="24"/>
    <n v="0"/>
    <n v="4"/>
    <s v="Spain"/>
    <s v="Not Outlier"/>
    <n v="38"/>
    <m/>
  </r>
  <r>
    <n v="342826"/>
    <n v="1486"/>
    <x v="1"/>
    <d v="2023-06-20T22:33:00"/>
    <s v="Other"/>
    <s v="Julie Brown"/>
    <n v="3861"/>
    <n v="20"/>
    <d v="2023-06-20T00:00:00"/>
    <d v="1899-12-30T22:33:00"/>
    <n v="33"/>
    <n v="22"/>
    <n v="6"/>
    <s v="USA"/>
    <s v="Not Outlier"/>
    <n v="30"/>
    <m/>
  </r>
  <r>
    <n v="1622340"/>
    <n v="1487"/>
    <x v="10"/>
    <d v="2023-05-06T00:14:00"/>
    <s v="Whatsapp"/>
    <s v="Kwai Yu"/>
    <n v="4769"/>
    <n v="6"/>
    <d v="2023-05-06T00:00:00"/>
    <d v="1899-12-30T00:14:00"/>
    <n v="14"/>
    <n v="0"/>
    <n v="5"/>
    <s v="Italy"/>
    <s v="Not Outlier"/>
    <n v="76"/>
    <m/>
  </r>
  <r>
    <n v="595446"/>
    <n v="1488"/>
    <x v="1"/>
    <d v="2023-05-27T23:14:00"/>
    <s v="Other"/>
    <s v="Steve Thompson"/>
    <n v="3770"/>
    <n v="27"/>
    <d v="2023-05-27T00:00:00"/>
    <d v="1899-12-30T23:14:00"/>
    <n v="14"/>
    <n v="23"/>
    <n v="5"/>
    <s v="USA"/>
    <s v="Not Outlier"/>
    <n v="35"/>
    <m/>
  </r>
  <r>
    <n v="609984"/>
    <n v="1488"/>
    <x v="1"/>
    <d v="2023-05-03T01:09:00"/>
    <s v="Other"/>
    <s v="Francisca Cervantes"/>
    <n v="4417"/>
    <n v="3"/>
    <d v="2023-05-03T00:00:00"/>
    <d v="1899-12-30T01:09:00"/>
    <n v="9"/>
    <n v="1"/>
    <n v="5"/>
    <s v="USA"/>
    <s v="Not Outlier"/>
    <n v="35"/>
    <m/>
  </r>
  <r>
    <n v="661382"/>
    <n v="1488"/>
    <x v="1"/>
    <d v="2023-01-23T23:14:00"/>
    <s v="Whatsapp"/>
    <s v="Leslie Murphy"/>
    <n v="970"/>
    <n v="23"/>
    <d v="2023-01-23T00:00:00"/>
    <d v="1899-12-30T23:14:00"/>
    <n v="14"/>
    <n v="23"/>
    <n v="1"/>
    <s v="USA"/>
    <s v="Not Outlier"/>
    <n v="35"/>
    <m/>
  </r>
  <r>
    <n v="1662944"/>
    <n v="1488"/>
    <x v="1"/>
    <d v="2023-12-20T00:47:00"/>
    <s v="Website"/>
    <s v="Jytte Petersen"/>
    <n v="9411"/>
    <n v="20"/>
    <d v="2023-12-20T00:00:00"/>
    <d v="1899-12-30T00:47:00"/>
    <n v="47"/>
    <n v="0"/>
    <n v="12"/>
    <s v="USA"/>
    <s v="Not Outlier"/>
    <n v="35"/>
    <m/>
  </r>
  <r>
    <n v="74526"/>
    <n v="1489"/>
    <x v="5"/>
    <d v="2023-12-13T01:41:00"/>
    <s v="Website"/>
    <s v="Eduardo Saavedra"/>
    <n v="1132"/>
    <n v="13"/>
    <d v="2023-12-13T00:00:00"/>
    <d v="1899-12-30T01:41:00"/>
    <n v="41"/>
    <n v="1"/>
    <n v="12"/>
    <s v="Spain"/>
    <s v="Not Outlier"/>
    <n v="46"/>
    <m/>
  </r>
  <r>
    <n v="1543099"/>
    <n v="1489"/>
    <x v="5"/>
    <d v="2023-02-17T22:44:00"/>
    <s v="Whatsapp"/>
    <s v="Roland Mendel"/>
    <n v="5530"/>
    <n v="17"/>
    <d v="2023-02-17T00:00:00"/>
    <d v="1899-12-30T22:44:00"/>
    <n v="44"/>
    <n v="22"/>
    <n v="2"/>
    <s v="Spain"/>
    <s v="Not Outlier"/>
    <n v="46"/>
    <m/>
  </r>
  <r>
    <n v="1639546"/>
    <n v="1491"/>
    <x v="1"/>
    <d v="2023-04-29T23:00:00"/>
    <s v="App"/>
    <s v="Kalle Suominen"/>
    <n v="4460"/>
    <n v="29"/>
    <d v="2023-04-29T00:00:00"/>
    <d v="1899-12-30T23:00:00"/>
    <n v="0"/>
    <n v="23"/>
    <n v="4"/>
    <s v="USA"/>
    <s v="Not Outlier"/>
    <n v="67"/>
    <m/>
  </r>
  <r>
    <n v="541762"/>
    <n v="1492"/>
    <x v="1"/>
    <d v="2023-07-28T23:58:00"/>
    <s v="Website"/>
    <s v="Juri Hirano"/>
    <n v="5062"/>
    <n v="28"/>
    <d v="2023-07-28T00:00:00"/>
    <d v="1899-12-30T23:58:00"/>
    <n v="58"/>
    <n v="23"/>
    <n v="7"/>
    <s v="USA"/>
    <s v="Not Outlier"/>
    <n v="78"/>
    <m/>
  </r>
  <r>
    <n v="569689"/>
    <n v="1492"/>
    <x v="1"/>
    <d v="2023-10-28T01:45:00"/>
    <s v="Website"/>
    <s v="Valarie Nelson"/>
    <n v="2171"/>
    <n v="28"/>
    <d v="2023-10-28T00:00:00"/>
    <d v="1899-12-30T01:45:00"/>
    <n v="45"/>
    <n v="1"/>
    <n v="10"/>
    <s v="USA"/>
    <s v="Not Outlier"/>
    <n v="78"/>
    <m/>
  </r>
  <r>
    <n v="1437527"/>
    <n v="1495"/>
    <x v="2"/>
    <d v="2023-02-25T00:47:00"/>
    <s v="Website"/>
    <s v="Dan Lewis"/>
    <n v="2234"/>
    <n v="25"/>
    <d v="2023-02-25T00:00:00"/>
    <d v="1899-12-30T00:47:00"/>
    <n v="47"/>
    <n v="0"/>
    <n v="2"/>
    <s v="Denmark"/>
    <s v="Not Outlier"/>
    <n v="34"/>
    <m/>
  </r>
  <r>
    <n v="1418125"/>
    <n v="1496"/>
    <x v="1"/>
    <d v="2023-08-12T00:46:00"/>
    <s v="Website"/>
    <s v="Allen Nelson"/>
    <n v="8586"/>
    <n v="12"/>
    <d v="2023-08-12T00:00:00"/>
    <d v="1899-12-30T00:46:00"/>
    <n v="46"/>
    <n v="0"/>
    <n v="8"/>
    <s v="USA"/>
    <s v="Not Outlier"/>
    <n v="74"/>
    <m/>
  </r>
  <r>
    <n v="480827"/>
    <n v="1498"/>
    <x v="6"/>
    <d v="2023-01-14T00:06:00"/>
    <s v="Website"/>
    <s v="Sue King"/>
    <n v="3032"/>
    <n v="14"/>
    <d v="2023-01-14T00:00:00"/>
    <d v="1899-12-30T00:06:00"/>
    <n v="6"/>
    <n v="0"/>
    <n v="1"/>
    <s v="Germany"/>
    <s v="Not Outlier"/>
    <n v="75"/>
    <m/>
  </r>
  <r>
    <n v="141004"/>
    <n v="1499"/>
    <x v="1"/>
    <d v="2023-05-17T01:21:00"/>
    <s v="Whatsapp"/>
    <s v="Jonas Bergulfsen"/>
    <n v="9940"/>
    <n v="17"/>
    <d v="2023-05-17T00:00:00"/>
    <d v="1899-12-30T01:21:00"/>
    <n v="21"/>
    <n v="1"/>
    <n v="5"/>
    <s v="USA"/>
    <s v="Not Outlier"/>
    <n v="48"/>
    <m/>
  </r>
  <r>
    <n v="953006"/>
    <n v="1500"/>
    <x v="1"/>
    <d v="2023-11-16T00:34:00"/>
    <s v="Website"/>
    <s v="Victoria Ashworth"/>
    <n v="9376"/>
    <n v="16"/>
    <d v="2023-11-16T00:00:00"/>
    <d v="1899-12-30T00:34:00"/>
    <n v="34"/>
    <n v="0"/>
    <n v="11"/>
    <s v="USA"/>
    <s v="Not Outlier"/>
    <n v="19"/>
    <m/>
  </r>
  <r>
    <n v="595956"/>
    <n v="1501"/>
    <x v="1"/>
    <d v="2023-01-17T01:40:00"/>
    <s v="App"/>
    <s v="Kyung Tseng"/>
    <n v="3537"/>
    <n v="17"/>
    <d v="2023-01-17T00:00:00"/>
    <d v="1899-12-30T01:40:00"/>
    <n v="40"/>
    <n v="1"/>
    <n v="1"/>
    <s v="USA"/>
    <s v="Not Outlier"/>
    <n v="51"/>
    <m/>
  </r>
  <r>
    <n v="1124146"/>
    <n v="1501"/>
    <x v="1"/>
    <d v="2023-04-21T00:24:00"/>
    <s v="Website"/>
    <s v="Kalle Suominen"/>
    <n v="3329"/>
    <n v="21"/>
    <d v="2023-04-21T00:00:00"/>
    <d v="1899-12-30T00:24:00"/>
    <n v="24"/>
    <n v="0"/>
    <n v="4"/>
    <s v="USA"/>
    <s v="Not Outlier"/>
    <n v="51"/>
    <m/>
  </r>
  <r>
    <n v="1489846"/>
    <n v="1501"/>
    <x v="1"/>
    <d v="2023-05-31T01:46:00"/>
    <s v="App"/>
    <s v="Martine Rance"/>
    <n v="1094"/>
    <n v="31"/>
    <d v="2023-05-31T00:00:00"/>
    <d v="1899-12-30T01:46:00"/>
    <n v="46"/>
    <n v="1"/>
    <n v="5"/>
    <s v="USA"/>
    <s v="Not Outlier"/>
    <n v="51"/>
    <m/>
  </r>
  <r>
    <n v="448164"/>
    <n v="1502"/>
    <x v="5"/>
    <d v="2023-02-04T01:35:00"/>
    <s v="Other"/>
    <s v="Mory Kentary"/>
    <n v="3869"/>
    <n v="4"/>
    <d v="2023-02-04T00:00:00"/>
    <d v="1899-12-30T01:35:00"/>
    <n v="35"/>
    <n v="1"/>
    <n v="2"/>
    <s v="Spain"/>
    <s v="Not Outlier"/>
    <n v="33"/>
    <m/>
  </r>
  <r>
    <n v="615675"/>
    <n v="1502"/>
    <x v="5"/>
    <d v="2023-05-13T00:26:00"/>
    <s v="Whatsapp"/>
    <s v="Valarie Young"/>
    <n v="3875"/>
    <n v="13"/>
    <d v="2023-05-13T00:00:00"/>
    <d v="1899-12-30T00:26:00"/>
    <n v="26"/>
    <n v="0"/>
    <n v="5"/>
    <s v="Spain"/>
    <s v="Not Outlier"/>
    <n v="33"/>
    <m/>
  </r>
  <r>
    <n v="1230334"/>
    <n v="1502"/>
    <x v="5"/>
    <d v="2023-04-25T23:56:00"/>
    <s v="Other"/>
    <s v="Juri Yoshido"/>
    <n v="2395"/>
    <n v="25"/>
    <d v="2023-04-25T00:00:00"/>
    <d v="1899-12-30T23:56:00"/>
    <n v="56"/>
    <n v="23"/>
    <n v="4"/>
    <s v="Spain"/>
    <s v="Not Outlier"/>
    <n v="33"/>
    <m/>
  </r>
  <r>
    <n v="521761"/>
    <n v="1504"/>
    <x v="0"/>
    <d v="2023-07-06T23:25:00"/>
    <s v="Whatsapp"/>
    <s v="Wendy Victorino"/>
    <n v="4462"/>
    <n v="6"/>
    <d v="2023-07-06T00:00:00"/>
    <d v="1899-12-30T23:25:00"/>
    <n v="25"/>
    <n v="23"/>
    <n v="7"/>
    <s v="France"/>
    <s v="Not Outlier"/>
    <n v="33"/>
    <m/>
  </r>
  <r>
    <n v="543294"/>
    <n v="1504"/>
    <x v="0"/>
    <d v="2023-09-13T00:27:00"/>
    <s v="Whatsapp"/>
    <s v="Elizabeth Lincoln"/>
    <n v="3639"/>
    <n v="13"/>
    <d v="2023-09-13T00:00:00"/>
    <d v="1899-12-30T00:27:00"/>
    <n v="27"/>
    <n v="0"/>
    <n v="9"/>
    <s v="France"/>
    <s v="Not Outlier"/>
    <n v="33"/>
    <m/>
  </r>
  <r>
    <n v="1025204"/>
    <n v="1504"/>
    <x v="0"/>
    <d v="2023-07-15T00:17:00"/>
    <s v="Website"/>
    <s v="Giovanni Rovelli"/>
    <n v="1043"/>
    <n v="15"/>
    <d v="2023-07-15T00:00:00"/>
    <d v="1899-12-30T00:17:00"/>
    <n v="17"/>
    <n v="0"/>
    <n v="7"/>
    <s v="France"/>
    <s v="Not Outlier"/>
    <n v="33"/>
    <m/>
  </r>
  <r>
    <n v="319587"/>
    <n v="1505"/>
    <x v="1"/>
    <d v="2023-09-30T00:04:00"/>
    <s v="Other"/>
    <s v="Palle Ibsen"/>
    <n v="1648"/>
    <n v="30"/>
    <d v="2023-09-30T00:00:00"/>
    <d v="1899-12-30T00:04:00"/>
    <n v="4"/>
    <n v="0"/>
    <n v="9"/>
    <s v="USA"/>
    <s v="Not Outlier"/>
    <n v="48"/>
    <m/>
  </r>
  <r>
    <n v="366719"/>
    <n v="1505"/>
    <x v="1"/>
    <d v="2023-03-04T23:03:00"/>
    <s v="Other"/>
    <s v="Steve Thompson"/>
    <n v="7878"/>
    <n v="4"/>
    <d v="2023-03-04T00:00:00"/>
    <d v="1899-12-30T23:03:00"/>
    <n v="3"/>
    <n v="23"/>
    <n v="3"/>
    <s v="USA"/>
    <s v="Not Outlier"/>
    <n v="48"/>
    <m/>
  </r>
  <r>
    <n v="1103298"/>
    <n v="1505"/>
    <x v="1"/>
    <d v="2023-12-31T00:39:00"/>
    <s v="Website"/>
    <s v="Valarie Nelson"/>
    <n v="1147"/>
    <n v="31"/>
    <d v="2023-12-31T00:00:00"/>
    <d v="1899-12-30T00:39:00"/>
    <n v="39"/>
    <n v="0"/>
    <n v="12"/>
    <s v="USA"/>
    <s v="Not Outlier"/>
    <n v="48"/>
    <m/>
  </r>
  <r>
    <n v="749782"/>
    <n v="1506"/>
    <x v="1"/>
    <d v="2023-06-18T02:16:00"/>
    <s v="App"/>
    <s v="Valarie Nelson"/>
    <n v="8021"/>
    <n v="18"/>
    <d v="2023-06-18T00:00:00"/>
    <d v="1899-12-30T02:16:00"/>
    <n v="16"/>
    <n v="2"/>
    <n v="6"/>
    <s v="USA"/>
    <s v="Not Outlier"/>
    <n v="18"/>
    <m/>
  </r>
  <r>
    <n v="1001621"/>
    <n v="1506"/>
    <x v="1"/>
    <d v="2023-12-08T00:45:00"/>
    <s v="App"/>
    <s v="Victoria Ashworth"/>
    <n v="9768"/>
    <n v="8"/>
    <d v="2023-12-08T00:00:00"/>
    <d v="1899-12-30T00:45:00"/>
    <n v="45"/>
    <n v="0"/>
    <n v="12"/>
    <s v="USA"/>
    <s v="Not Outlier"/>
    <n v="18"/>
    <m/>
  </r>
  <r>
    <n v="1275955"/>
    <n v="1506"/>
    <x v="1"/>
    <d v="2023-08-06T01:37:00"/>
    <s v="Whatsapp"/>
    <s v="Diego Freyre"/>
    <n v="8000"/>
    <n v="6"/>
    <d v="2023-08-06T00:00:00"/>
    <d v="1899-12-30T01:37:00"/>
    <n v="37"/>
    <n v="1"/>
    <n v="8"/>
    <s v="USA"/>
    <s v="Not Outlier"/>
    <n v="18"/>
    <m/>
  </r>
  <r>
    <n v="482210"/>
    <n v="1507"/>
    <x v="1"/>
    <d v="2023-09-15T01:25:00"/>
    <s v="Other"/>
    <s v="Julie Brown"/>
    <n v="4514"/>
    <n v="15"/>
    <d v="2023-09-15T00:00:00"/>
    <d v="1899-12-30T01:25:00"/>
    <n v="25"/>
    <n v="1"/>
    <n v="9"/>
    <s v="USA"/>
    <s v="Not Outlier"/>
    <n v="78"/>
    <m/>
  </r>
  <r>
    <n v="742561"/>
    <n v="1509"/>
    <x v="1"/>
    <d v="2023-01-20T22:39:00"/>
    <s v="Whatsapp"/>
    <s v="Maria Hernandez"/>
    <n v="1879"/>
    <n v="20"/>
    <d v="2023-01-20T00:00:00"/>
    <d v="1899-12-30T22:39:00"/>
    <n v="39"/>
    <n v="22"/>
    <n v="1"/>
    <s v="USA"/>
    <s v="Not Outlier"/>
    <n v="31"/>
    <m/>
  </r>
  <r>
    <n v="1185440"/>
    <n v="1509"/>
    <x v="1"/>
    <d v="2023-02-01T00:17:00"/>
    <s v="App"/>
    <s v="Thomas Hardy"/>
    <n v="2567"/>
    <n v="1"/>
    <d v="2023-02-01T00:00:00"/>
    <d v="1899-12-30T00:17:00"/>
    <n v="17"/>
    <n v="0"/>
    <n v="2"/>
    <s v="USA"/>
    <s v="Not Outlier"/>
    <n v="31"/>
    <m/>
  </r>
  <r>
    <n v="1271055"/>
    <n v="1509"/>
    <x v="1"/>
    <d v="2023-01-09T00:51:00"/>
    <s v="App"/>
    <s v="Georg Pipps"/>
    <n v="9159"/>
    <n v="9"/>
    <d v="2023-01-09T00:00:00"/>
    <d v="1899-12-30T00:51:00"/>
    <n v="51"/>
    <n v="0"/>
    <n v="1"/>
    <s v="USA"/>
    <s v="Not Outlier"/>
    <n v="31"/>
    <m/>
  </r>
  <r>
    <n v="533187"/>
    <n v="1510"/>
    <x v="4"/>
    <d v="2023-03-13T01:04:00"/>
    <s v="Other"/>
    <s v="Diego Freyre"/>
    <n v="825"/>
    <n v="13"/>
    <d v="2023-03-13T00:00:00"/>
    <d v="1899-12-30T01:04:00"/>
    <n v="4"/>
    <n v="1"/>
    <n v="3"/>
    <s v="Norway"/>
    <s v="Not Outlier"/>
    <n v="23"/>
    <m/>
  </r>
  <r>
    <n v="546278"/>
    <n v="1510"/>
    <x v="4"/>
    <d v="2023-06-04T01:08:00"/>
    <s v="Whatsapp"/>
    <s v="Steve Frick"/>
    <n v="5853"/>
    <n v="4"/>
    <d v="2023-06-04T00:00:00"/>
    <d v="1899-12-30T01:08:00"/>
    <n v="8"/>
    <n v="1"/>
    <n v="6"/>
    <s v="Norway"/>
    <s v="Not Outlier"/>
    <n v="23"/>
    <m/>
  </r>
  <r>
    <n v="947369"/>
    <n v="1510"/>
    <x v="4"/>
    <d v="2023-07-10T00:20:00"/>
    <s v="App"/>
    <s v="Valarie Thompson"/>
    <n v="5208"/>
    <n v="10"/>
    <d v="2023-07-10T00:00:00"/>
    <d v="1899-12-30T00:20:00"/>
    <n v="20"/>
    <n v="0"/>
    <n v="7"/>
    <s v="Norway"/>
    <s v="Not Outlier"/>
    <n v="23"/>
    <m/>
  </r>
  <r>
    <n v="1335994"/>
    <n v="1510"/>
    <x v="4"/>
    <d v="2023-12-16T00:26:00"/>
    <s v="Whatsapp"/>
    <s v="Sue King"/>
    <n v="7950"/>
    <n v="16"/>
    <d v="2023-12-16T00:00:00"/>
    <d v="1899-12-30T00:26:00"/>
    <n v="26"/>
    <n v="0"/>
    <n v="12"/>
    <s v="Norway"/>
    <s v="Not Outlier"/>
    <n v="23"/>
    <m/>
  </r>
  <r>
    <n v="1441153"/>
    <n v="1510"/>
    <x v="4"/>
    <d v="2023-10-14T00:39:00"/>
    <s v="App"/>
    <s v="Laurence Lebihan"/>
    <n v="3392"/>
    <n v="14"/>
    <d v="2023-10-14T00:00:00"/>
    <d v="1899-12-30T00:39:00"/>
    <n v="39"/>
    <n v="0"/>
    <n v="10"/>
    <s v="Norway"/>
    <s v="Not Outlier"/>
    <n v="23"/>
    <m/>
  </r>
  <r>
    <n v="1218374"/>
    <n v="1511"/>
    <x v="1"/>
    <d v="2023-01-26T00:03:00"/>
    <s v="App"/>
    <s v="Valarie Nelson"/>
    <n v="44"/>
    <n v="26"/>
    <d v="2023-01-26T00:00:00"/>
    <d v="1899-12-30T00:03:00"/>
    <n v="3"/>
    <n v="0"/>
    <n v="1"/>
    <s v="USA"/>
    <s v="Not Outlier"/>
    <n v="19"/>
    <m/>
  </r>
  <r>
    <n v="1236880"/>
    <n v="1511"/>
    <x v="1"/>
    <d v="2023-05-18T22:31:00"/>
    <s v="Other"/>
    <s v="Juri Yoshido"/>
    <n v="1203"/>
    <n v="18"/>
    <d v="2023-05-18T00:00:00"/>
    <d v="1899-12-30T22:31:00"/>
    <n v="31"/>
    <n v="22"/>
    <n v="5"/>
    <s v="USA"/>
    <s v="Not Outlier"/>
    <n v="19"/>
    <m/>
  </r>
  <r>
    <n v="1449298"/>
    <n v="1511"/>
    <x v="1"/>
    <d v="2023-06-26T01:29:00"/>
    <s v="Website"/>
    <s v="Michael Holz"/>
    <n v="837"/>
    <n v="26"/>
    <d v="2023-06-26T00:00:00"/>
    <d v="1899-12-30T01:29:00"/>
    <n v="29"/>
    <n v="1"/>
    <n v="6"/>
    <s v="USA"/>
    <s v="Not Outlier"/>
    <n v="19"/>
    <m/>
  </r>
  <r>
    <n v="1674723"/>
    <n v="1511"/>
    <x v="1"/>
    <d v="2023-09-09T22:47:00"/>
    <s v="Website"/>
    <s v="Giovanni Rovelli"/>
    <n v="3096"/>
    <n v="9"/>
    <d v="2023-09-09T00:00:00"/>
    <d v="1899-12-30T22:47:00"/>
    <n v="47"/>
    <n v="22"/>
    <n v="9"/>
    <s v="USA"/>
    <s v="Not Outlier"/>
    <n v="19"/>
    <m/>
  </r>
  <r>
    <n v="946167"/>
    <n v="1512"/>
    <x v="2"/>
    <d v="2023-12-04T23:54:00"/>
    <s v="Website"/>
    <s v="Valarie Nelson"/>
    <n v="236"/>
    <n v="4"/>
    <d v="2023-12-04T00:00:00"/>
    <d v="1899-12-30T23:54:00"/>
    <n v="54"/>
    <n v="23"/>
    <n v="12"/>
    <s v="Denmark"/>
    <s v="Not Outlier"/>
    <n v="28"/>
    <m/>
  </r>
  <r>
    <n v="1186707"/>
    <n v="1512"/>
    <x v="2"/>
    <d v="2023-02-11T00:21:00"/>
    <s v="Website"/>
    <s v="Mary Saveley"/>
    <n v="2061"/>
    <n v="11"/>
    <d v="2023-02-11T00:00:00"/>
    <d v="1899-12-30T00:21:00"/>
    <n v="21"/>
    <n v="0"/>
    <n v="2"/>
    <s v="Denmark"/>
    <s v="Not Outlier"/>
    <n v="28"/>
    <m/>
  </r>
  <r>
    <n v="1314895"/>
    <n v="1512"/>
    <x v="2"/>
    <d v="2023-12-18T22:37:00"/>
    <s v="Whatsapp"/>
    <s v="Akiko Shimamura"/>
    <n v="1560"/>
    <n v="18"/>
    <d v="2023-12-18T00:00:00"/>
    <d v="1899-12-30T22:37:00"/>
    <n v="37"/>
    <n v="22"/>
    <n v="12"/>
    <s v="Denmark"/>
    <s v="Not Outlier"/>
    <n v="28"/>
    <m/>
  </r>
  <r>
    <n v="1494182"/>
    <n v="1512"/>
    <x v="2"/>
    <d v="2023-11-24T23:39:00"/>
    <s v="App"/>
    <s v="Rosa Hernandez"/>
    <n v="775"/>
    <n v="24"/>
    <d v="2023-11-24T00:00:00"/>
    <d v="1899-12-30T23:39:00"/>
    <n v="39"/>
    <n v="23"/>
    <n v="11"/>
    <s v="Denmark"/>
    <s v="Not Outlier"/>
    <n v="28"/>
    <m/>
  </r>
  <r>
    <n v="1502209"/>
    <n v="1512"/>
    <x v="2"/>
    <d v="2023-02-27T23:36:00"/>
    <s v="Website"/>
    <s v="Ann Brown"/>
    <n v="9349"/>
    <n v="27"/>
    <d v="2023-02-27T00:00:00"/>
    <d v="1899-12-30T23:36:00"/>
    <n v="36"/>
    <n v="23"/>
    <n v="2"/>
    <s v="Denmark"/>
    <s v="Not Outlier"/>
    <n v="28"/>
    <m/>
  </r>
  <r>
    <n v="313294"/>
    <n v="1513"/>
    <x v="1"/>
    <d v="2023-06-24T00:09:00"/>
    <s v="App"/>
    <s v="Julie Murphy"/>
    <n v="3975"/>
    <n v="24"/>
    <d v="2023-06-24T00:00:00"/>
    <d v="1899-12-30T00:09:00"/>
    <n v="9"/>
    <n v="0"/>
    <n v="6"/>
    <s v="USA"/>
    <s v="Not Outlier"/>
    <n v="76"/>
    <m/>
  </r>
  <r>
    <n v="953981"/>
    <n v="1513"/>
    <x v="1"/>
    <d v="2023-10-05T00:28:00"/>
    <s v="Other"/>
    <s v="Julie Young"/>
    <n v="9670"/>
    <n v="5"/>
    <d v="2023-10-05T00:00:00"/>
    <d v="1899-12-30T00:28:00"/>
    <n v="28"/>
    <n v="0"/>
    <n v="10"/>
    <s v="USA"/>
    <s v="Not Outlier"/>
    <n v="76"/>
    <m/>
  </r>
  <r>
    <n v="111992"/>
    <n v="1515"/>
    <x v="1"/>
    <d v="2023-03-26T23:02:00"/>
    <s v="App"/>
    <s v="Henriette Pfalzheim"/>
    <n v="9312"/>
    <n v="26"/>
    <d v="2023-03-26T00:00:00"/>
    <d v="1899-12-30T23:02:00"/>
    <n v="2"/>
    <n v="23"/>
    <n v="3"/>
    <s v="USA"/>
    <s v="Not Outlier"/>
    <n v="54"/>
    <m/>
  </r>
  <r>
    <n v="162458"/>
    <n v="1515"/>
    <x v="1"/>
    <d v="2023-12-06T00:58:00"/>
    <s v="Website"/>
    <s v="Anna O'Hara"/>
    <n v="3793"/>
    <n v="6"/>
    <d v="2023-12-06T00:00:00"/>
    <d v="1899-12-30T00:58:00"/>
    <n v="58"/>
    <n v="0"/>
    <n v="12"/>
    <s v="USA"/>
    <s v="Not Outlier"/>
    <n v="54"/>
    <m/>
  </r>
  <r>
    <n v="1587870"/>
    <n v="1515"/>
    <x v="1"/>
    <d v="2023-06-01T23:06:00"/>
    <s v="Website"/>
    <s v="Elizabeth Devon"/>
    <n v="3277"/>
    <n v="1"/>
    <d v="2023-06-01T00:00:00"/>
    <d v="1899-12-30T23:06:00"/>
    <n v="6"/>
    <n v="23"/>
    <n v="6"/>
    <s v="USA"/>
    <s v="Not Outlier"/>
    <n v="54"/>
    <m/>
  </r>
  <r>
    <n v="603880"/>
    <n v="1516"/>
    <x v="4"/>
    <d v="2023-02-05T01:37:00"/>
    <s v="Website"/>
    <s v="Anna O'Hara"/>
    <n v="4019"/>
    <n v="5"/>
    <d v="2023-02-05T00:00:00"/>
    <d v="1899-12-30T01:37:00"/>
    <n v="37"/>
    <n v="1"/>
    <n v="2"/>
    <s v="Norway"/>
    <s v="Not Outlier"/>
    <n v="25"/>
    <m/>
  </r>
  <r>
    <n v="202315"/>
    <n v="1518"/>
    <x v="1"/>
    <d v="2023-01-04T01:45:00"/>
    <s v="Whatsapp"/>
    <s v="Michael Chandler"/>
    <n v="6344"/>
    <n v="4"/>
    <d v="2023-01-04T00:00:00"/>
    <d v="1899-12-30T01:45:00"/>
    <n v="45"/>
    <n v="1"/>
    <n v="1"/>
    <s v="USA"/>
    <s v="Not Outlier"/>
    <n v="66"/>
    <m/>
  </r>
  <r>
    <n v="1653886"/>
    <n v="1518"/>
    <x v="1"/>
    <d v="2023-05-08T01:31:00"/>
    <s v="Other"/>
    <s v="Martine Rance"/>
    <n v="8879"/>
    <n v="8"/>
    <d v="2023-05-08T00:00:00"/>
    <d v="1899-12-30T01:31:00"/>
    <n v="31"/>
    <n v="1"/>
    <n v="5"/>
    <s v="USA"/>
    <s v="Not Outlier"/>
    <n v="66"/>
    <m/>
  </r>
  <r>
    <n v="73642"/>
    <n v="1519"/>
    <x v="5"/>
    <d v="2023-09-25T01:16:00"/>
    <s v="Whatsapp"/>
    <s v="Maria Larsson"/>
    <n v="3758"/>
    <n v="25"/>
    <d v="2023-09-25T00:00:00"/>
    <d v="1899-12-30T01:16:00"/>
    <n v="16"/>
    <n v="1"/>
    <n v="9"/>
    <s v="Spain"/>
    <s v="Not Outlier"/>
    <n v="20"/>
    <m/>
  </r>
  <r>
    <n v="305291"/>
    <n v="1519"/>
    <x v="5"/>
    <d v="2023-08-22T23:10:00"/>
    <s v="Whatsapp"/>
    <s v="Roland Mendel"/>
    <n v="3778"/>
    <n v="22"/>
    <d v="2023-08-22T00:00:00"/>
    <d v="1899-12-30T23:10:00"/>
    <n v="10"/>
    <n v="23"/>
    <n v="8"/>
    <s v="Spain"/>
    <s v="Not Outlier"/>
    <n v="20"/>
    <m/>
  </r>
  <r>
    <n v="1494501"/>
    <n v="1519"/>
    <x v="5"/>
    <d v="2023-09-29T23:29:00"/>
    <s v="Other"/>
    <s v="Paul Henriot"/>
    <n v="5248"/>
    <n v="29"/>
    <d v="2023-09-29T00:00:00"/>
    <d v="1899-12-30T23:29:00"/>
    <n v="29"/>
    <n v="23"/>
    <n v="9"/>
    <s v="Spain"/>
    <s v="Not Outlier"/>
    <n v="20"/>
    <m/>
  </r>
  <r>
    <n v="1564926"/>
    <n v="1519"/>
    <x v="5"/>
    <d v="2023-04-23T22:50:00"/>
    <s v="App"/>
    <s v="Eduardo Saavedra"/>
    <n v="6988"/>
    <n v="23"/>
    <d v="2023-04-23T00:00:00"/>
    <d v="1899-12-30T22:50:00"/>
    <n v="50"/>
    <n v="22"/>
    <n v="4"/>
    <s v="Spain"/>
    <s v="Not Outlier"/>
    <n v="20"/>
    <m/>
  </r>
  <r>
    <n v="216256"/>
    <n v="1521"/>
    <x v="1"/>
    <d v="2023-01-26T00:34:00"/>
    <s v="App"/>
    <s v="Christina Berglund"/>
    <n v="3720"/>
    <n v="26"/>
    <d v="2023-01-26T00:00:00"/>
    <d v="1899-12-30T00:34:00"/>
    <n v="34"/>
    <n v="0"/>
    <n v="1"/>
    <s v="USA"/>
    <s v="Not Outlier"/>
    <n v="88"/>
    <m/>
  </r>
  <r>
    <n v="1678550"/>
    <n v="1521"/>
    <x v="1"/>
    <d v="2023-11-06T00:46:00"/>
    <s v="Other"/>
    <s v="Elizabeth Lincoln"/>
    <n v="8554"/>
    <n v="6"/>
    <d v="2023-11-06T00:00:00"/>
    <d v="1899-12-30T00:46:00"/>
    <n v="46"/>
    <n v="0"/>
    <n v="11"/>
    <s v="USA"/>
    <s v="Not Outlier"/>
    <n v="88"/>
    <m/>
  </r>
  <r>
    <n v="281193"/>
    <n v="1522"/>
    <x v="1"/>
    <d v="2023-03-17T00:14:00"/>
    <s v="Website"/>
    <s v="Arnold Cruz"/>
    <n v="6173"/>
    <n v="17"/>
    <d v="2023-03-17T00:00:00"/>
    <d v="1899-12-30T00:14:00"/>
    <n v="14"/>
    <n v="0"/>
    <n v="3"/>
    <s v="USA"/>
    <s v="Not Outlier"/>
    <n v="81"/>
    <m/>
  </r>
  <r>
    <n v="120567"/>
    <n v="1523"/>
    <x v="5"/>
    <d v="2023-06-30T23:33:00"/>
    <s v="Whatsapp"/>
    <s v="Kalle Suominen"/>
    <n v="1876"/>
    <n v="30"/>
    <d v="2023-06-30T00:00:00"/>
    <d v="1899-12-30T23:33:00"/>
    <n v="33"/>
    <n v="23"/>
    <n v="6"/>
    <s v="Spain"/>
    <s v="Not Outlier"/>
    <n v="50"/>
    <m/>
  </r>
  <r>
    <n v="1221201"/>
    <n v="1523"/>
    <x v="5"/>
    <d v="2023-08-21T00:02:00"/>
    <s v="Website"/>
    <s v="Valarie Nelson"/>
    <n v="9665"/>
    <n v="21"/>
    <d v="2023-08-21T00:00:00"/>
    <d v="1899-12-30T00:02:00"/>
    <n v="2"/>
    <n v="0"/>
    <n v="8"/>
    <s v="Spain"/>
    <s v="Not Outlier"/>
    <n v="50"/>
    <m/>
  </r>
  <r>
    <n v="15878"/>
    <n v="1524"/>
    <x v="0"/>
    <d v="2023-06-03T01:01:00"/>
    <s v="Whatsapp"/>
    <s v="Diego Freyre"/>
    <n v="2717"/>
    <n v="3"/>
    <d v="2023-06-03T00:00:00"/>
    <d v="1899-12-30T01:01:00"/>
    <n v="1"/>
    <n v="1"/>
    <n v="6"/>
    <s v="France"/>
    <s v="Not Outlier"/>
    <n v="75"/>
    <m/>
  </r>
  <r>
    <n v="375276"/>
    <n v="1524"/>
    <x v="0"/>
    <d v="2023-04-21T01:16:00"/>
    <s v="App"/>
    <s v="Allen Nelson"/>
    <n v="4766"/>
    <n v="21"/>
    <d v="2023-04-21T00:00:00"/>
    <d v="1899-12-30T01:16:00"/>
    <n v="16"/>
    <n v="1"/>
    <n v="4"/>
    <s v="France"/>
    <s v="Not Outlier"/>
    <n v="75"/>
    <m/>
  </r>
  <r>
    <n v="1042847"/>
    <n v="1524"/>
    <x v="0"/>
    <d v="2023-02-04T23:32:00"/>
    <s v="Website"/>
    <s v="Julie Young"/>
    <n v="2979"/>
    <n v="4"/>
    <d v="2023-02-04T00:00:00"/>
    <d v="1899-12-30T23:32:00"/>
    <n v="32"/>
    <n v="23"/>
    <n v="2"/>
    <s v="France"/>
    <s v="Not Outlier"/>
    <n v="75"/>
    <m/>
  </r>
  <r>
    <n v="260160"/>
    <n v="1525"/>
    <x v="10"/>
    <d v="2023-11-30T00:48:00"/>
    <s v="Website"/>
    <s v="Georg Pipps"/>
    <n v="586"/>
    <n v="30"/>
    <d v="2023-11-30T00:00:00"/>
    <d v="1899-12-30T00:48:00"/>
    <n v="48"/>
    <n v="0"/>
    <n v="11"/>
    <s v="Italy"/>
    <s v="Not Outlier"/>
    <n v="87"/>
    <m/>
  </r>
  <r>
    <n v="1138694"/>
    <n v="1525"/>
    <x v="10"/>
    <d v="2023-03-01T01:28:00"/>
    <s v="Website"/>
    <s v="Diego Freyre"/>
    <n v="1217"/>
    <n v="1"/>
    <d v="2023-03-01T00:00:00"/>
    <d v="1899-12-30T01:28:00"/>
    <n v="28"/>
    <n v="1"/>
    <n v="3"/>
    <s v="Italy"/>
    <s v="Not Outlier"/>
    <n v="87"/>
    <m/>
  </r>
  <r>
    <n v="1165350"/>
    <n v="1526"/>
    <x v="1"/>
    <d v="2023-09-07T01:09:00"/>
    <s v="Website"/>
    <s v="Maria Larsson"/>
    <n v="4870"/>
    <n v="7"/>
    <d v="2023-09-07T00:00:00"/>
    <d v="1899-12-30T01:09:00"/>
    <n v="9"/>
    <n v="1"/>
    <n v="9"/>
    <s v="USA"/>
    <s v="Not Outlier"/>
    <n v="50"/>
    <m/>
  </r>
  <r>
    <n v="229843"/>
    <n v="1527"/>
    <x v="10"/>
    <d v="2023-03-17T22:58:00"/>
    <s v="Other"/>
    <s v="Wing C Tam"/>
    <n v="4155"/>
    <n v="17"/>
    <d v="2023-03-17T00:00:00"/>
    <d v="1899-12-30T22:58:00"/>
    <n v="58"/>
    <n v="22"/>
    <n v="3"/>
    <s v="Italy"/>
    <s v="Not Outlier"/>
    <n v="73"/>
    <m/>
  </r>
  <r>
    <n v="1366955"/>
    <n v="1529"/>
    <x v="8"/>
    <d v="2023-03-20T00:45:00"/>
    <s v="Website"/>
    <s v="Mart¡n Sommer"/>
    <n v="5336"/>
    <n v="20"/>
    <d v="2023-03-20T00:00:00"/>
    <d v="1899-12-30T00:45:00"/>
    <n v="45"/>
    <n v="0"/>
    <n v="3"/>
    <s v="Finland"/>
    <s v="Not Outlier"/>
    <n v="27"/>
    <m/>
  </r>
  <r>
    <n v="422786"/>
    <n v="1530"/>
    <x v="13"/>
    <d v="2023-09-26T01:01:00"/>
    <s v="App"/>
    <s v="Sue Frick"/>
    <n v="642"/>
    <n v="26"/>
    <d v="2023-09-26T00:00:00"/>
    <d v="1899-12-30T01:01:00"/>
    <n v="1"/>
    <n v="1"/>
    <n v="9"/>
    <s v="Austria"/>
    <s v="Not Outlier"/>
    <n v="79"/>
    <m/>
  </r>
  <r>
    <n v="1305831"/>
    <n v="1531"/>
    <x v="3"/>
    <d v="2023-09-26T23:11:00"/>
    <s v="Whatsapp"/>
    <s v="Jytte Petersen"/>
    <n v="695"/>
    <n v="26"/>
    <d v="2023-09-26T00:00:00"/>
    <d v="1899-12-30T23:11:00"/>
    <n v="11"/>
    <n v="23"/>
    <n v="9"/>
    <s v="Singapore"/>
    <s v="Not Outlier"/>
    <n v="41"/>
    <m/>
  </r>
  <r>
    <n v="127352"/>
    <n v="1534"/>
    <x v="1"/>
    <d v="2023-09-12T00:12:00"/>
    <s v="App"/>
    <s v="Valarie Nelson"/>
    <n v="8980"/>
    <n v="12"/>
    <d v="2023-09-12T00:00:00"/>
    <d v="1899-12-30T00:12:00"/>
    <n v="12"/>
    <n v="0"/>
    <n v="9"/>
    <s v="USA"/>
    <s v="Not Outlier"/>
    <n v="18"/>
    <m/>
  </r>
  <r>
    <n v="1025560"/>
    <n v="1534"/>
    <x v="1"/>
    <d v="2023-04-13T01:47:00"/>
    <s v="Other"/>
    <s v="Valarie Nelson"/>
    <n v="3748"/>
    <n v="13"/>
    <d v="2023-04-13T00:00:00"/>
    <d v="1899-12-30T01:47:00"/>
    <n v="47"/>
    <n v="1"/>
    <n v="4"/>
    <s v="USA"/>
    <s v="Not Outlier"/>
    <n v="18"/>
    <m/>
  </r>
  <r>
    <n v="1682186"/>
    <n v="1537"/>
    <x v="1"/>
    <d v="2023-07-31T00:50:00"/>
    <s v="App"/>
    <s v="Steve Frick"/>
    <n v="9912"/>
    <n v="31"/>
    <d v="2023-07-31T00:00:00"/>
    <d v="1899-12-30T00:50:00"/>
    <n v="50"/>
    <n v="0"/>
    <n v="7"/>
    <s v="USA"/>
    <s v="Not Outlier"/>
    <n v="83"/>
    <m/>
  </r>
  <r>
    <n v="808789"/>
    <n v="1538"/>
    <x v="1"/>
    <d v="2023-07-16T23:29:00"/>
    <s v="Whatsapp"/>
    <s v="Georg Pipps"/>
    <n v="5681"/>
    <n v="16"/>
    <d v="2023-07-16T00:00:00"/>
    <d v="1899-12-30T23:29:00"/>
    <n v="29"/>
    <n v="23"/>
    <n v="7"/>
    <s v="USA"/>
    <s v="Not Outlier"/>
    <n v="21"/>
    <m/>
  </r>
  <r>
    <n v="260615"/>
    <n v="1539"/>
    <x v="1"/>
    <d v="2023-04-10T23:31:00"/>
    <s v="App"/>
    <s v="Kalle Suominen"/>
    <n v="3646"/>
    <n v="10"/>
    <d v="2023-04-10T00:00:00"/>
    <d v="1899-12-30T23:31:00"/>
    <n v="31"/>
    <n v="23"/>
    <n v="4"/>
    <s v="USA"/>
    <s v="Not Outlier"/>
    <n v="73"/>
    <m/>
  </r>
  <r>
    <n v="497302"/>
    <n v="1539"/>
    <x v="1"/>
    <d v="2023-09-08T23:29:00"/>
    <s v="Website"/>
    <s v="Ann Brown"/>
    <n v="7579"/>
    <n v="8"/>
    <d v="2023-09-08T00:00:00"/>
    <d v="1899-12-30T23:29:00"/>
    <n v="29"/>
    <n v="23"/>
    <n v="9"/>
    <s v="USA"/>
    <s v="Not Outlier"/>
    <n v="73"/>
    <m/>
  </r>
  <r>
    <n v="947335"/>
    <n v="1539"/>
    <x v="1"/>
    <d v="2023-08-16T00:17:00"/>
    <s v="Website"/>
    <s v="Diego Freyre"/>
    <n v="4146"/>
    <n v="16"/>
    <d v="2023-08-16T00:00:00"/>
    <d v="1899-12-30T00:17:00"/>
    <n v="17"/>
    <n v="0"/>
    <n v="8"/>
    <s v="USA"/>
    <s v="Not Outlier"/>
    <n v="73"/>
    <m/>
  </r>
  <r>
    <n v="952618"/>
    <n v="1539"/>
    <x v="1"/>
    <d v="2023-04-07T01:09:00"/>
    <s v="Other"/>
    <s v="Violeta Benitez"/>
    <n v="1048"/>
    <n v="7"/>
    <d v="2023-04-07T00:00:00"/>
    <d v="1899-12-30T01:09:00"/>
    <n v="9"/>
    <n v="1"/>
    <n v="4"/>
    <s v="USA"/>
    <s v="Not Outlier"/>
    <n v="73"/>
    <m/>
  </r>
  <r>
    <n v="1420227"/>
    <n v="1540"/>
    <x v="7"/>
    <d v="2023-03-22T00:32:00"/>
    <s v="Website"/>
    <s v="Valarie Nelson"/>
    <n v="615"/>
    <n v="22"/>
    <d v="2023-03-22T00:00:00"/>
    <d v="1899-12-30T00:32:00"/>
    <n v="32"/>
    <n v="0"/>
    <n v="3"/>
    <s v="Australia"/>
    <s v="Not Outlier"/>
    <n v="58"/>
    <m/>
  </r>
  <r>
    <n v="57650"/>
    <n v="1542"/>
    <x v="0"/>
    <d v="2023-10-28T00:04:00"/>
    <s v="Whatsapp"/>
    <s v="Julie Murphy"/>
    <n v="1231"/>
    <n v="28"/>
    <d v="2023-10-28T00:00:00"/>
    <d v="1899-12-30T00:04:00"/>
    <n v="4"/>
    <n v="0"/>
    <n v="10"/>
    <s v="France"/>
    <s v="Not Outlier"/>
    <n v="65"/>
    <m/>
  </r>
  <r>
    <n v="432167"/>
    <n v="1543"/>
    <x v="1"/>
    <d v="2023-02-12T00:41:00"/>
    <s v="Website"/>
    <s v="Sue King"/>
    <n v="3319"/>
    <n v="12"/>
    <d v="2023-02-12T00:00:00"/>
    <d v="1899-12-30T00:41:00"/>
    <n v="41"/>
    <n v="0"/>
    <n v="2"/>
    <s v="USA"/>
    <s v="Not Outlier"/>
    <n v="68"/>
    <m/>
  </r>
  <r>
    <n v="954429"/>
    <n v="1544"/>
    <x v="1"/>
    <d v="2023-11-24T23:47:00"/>
    <s v="App"/>
    <s v="Diego Freyre"/>
    <n v="4753"/>
    <n v="24"/>
    <d v="2023-11-24T00:00:00"/>
    <d v="1899-12-30T23:47:00"/>
    <n v="47"/>
    <n v="23"/>
    <n v="11"/>
    <s v="USA"/>
    <s v="Not Outlier"/>
    <n v="77"/>
    <m/>
  </r>
  <r>
    <n v="1411077"/>
    <n v="1545"/>
    <x v="4"/>
    <d v="2023-06-15T00:04:00"/>
    <s v="Whatsapp"/>
    <s v="Leslie Taylor"/>
    <n v="6186"/>
    <n v="15"/>
    <d v="2023-06-15T00:00:00"/>
    <d v="1899-12-30T00:04:00"/>
    <n v="4"/>
    <n v="0"/>
    <n v="6"/>
    <s v="Norway"/>
    <s v="Not Outlier"/>
    <n v="30"/>
    <m/>
  </r>
  <r>
    <n v="860417"/>
    <n v="1546"/>
    <x v="13"/>
    <d v="2023-12-20T01:13:00"/>
    <s v="Website"/>
    <s v="Diego Freyre"/>
    <n v="2332"/>
    <n v="20"/>
    <d v="2023-12-20T00:00:00"/>
    <d v="1899-12-30T01:13:00"/>
    <n v="13"/>
    <n v="1"/>
    <n v="12"/>
    <s v="Austria"/>
    <s v="Not Outlier"/>
    <n v="33"/>
    <m/>
  </r>
  <r>
    <n v="179974"/>
    <n v="1547"/>
    <x v="0"/>
    <d v="2023-05-18T00:40:00"/>
    <s v="Website"/>
    <s v="Janine Labrune"/>
    <n v="5106"/>
    <n v="18"/>
    <d v="2023-05-18T00:00:00"/>
    <d v="1899-12-30T00:40:00"/>
    <n v="40"/>
    <n v="0"/>
    <n v="5"/>
    <s v="France"/>
    <s v="Not Outlier"/>
    <n v="37"/>
    <m/>
  </r>
  <r>
    <n v="417613"/>
    <n v="1547"/>
    <x v="0"/>
    <d v="2023-03-26T01:23:00"/>
    <s v="Website"/>
    <s v="Elizabeth Devon"/>
    <n v="8023"/>
    <n v="26"/>
    <d v="2023-03-26T00:00:00"/>
    <d v="1899-12-30T01:23:00"/>
    <n v="23"/>
    <n v="1"/>
    <n v="3"/>
    <s v="France"/>
    <s v="Not Outlier"/>
    <n v="37"/>
    <m/>
  </r>
  <r>
    <n v="559948"/>
    <n v="1548"/>
    <x v="0"/>
    <d v="2023-09-08T23:30:00"/>
    <s v="Whatsapp"/>
    <s v="Peter Ferguson"/>
    <n v="1404"/>
    <n v="8"/>
    <d v="2023-09-08T00:00:00"/>
    <d v="1899-12-30T23:30:00"/>
    <n v="30"/>
    <n v="23"/>
    <n v="9"/>
    <s v="France"/>
    <s v="Not Outlier"/>
    <n v="46"/>
    <m/>
  </r>
  <r>
    <n v="1198240"/>
    <n v="1548"/>
    <x v="0"/>
    <d v="2023-08-23T01:53:00"/>
    <s v="Whatsapp"/>
    <s v="Rosa Hernandez"/>
    <n v="1736"/>
    <n v="23"/>
    <d v="2023-08-23T00:00:00"/>
    <d v="1899-12-30T01:53:00"/>
    <n v="53"/>
    <n v="1"/>
    <n v="8"/>
    <s v="France"/>
    <s v="Not Outlier"/>
    <n v="46"/>
    <m/>
  </r>
  <r>
    <n v="461110"/>
    <n v="1549"/>
    <x v="1"/>
    <d v="2023-08-08T02:09:00"/>
    <s v="Other"/>
    <s v="Maria Hernandez"/>
    <n v="4341"/>
    <n v="8"/>
    <d v="2023-08-08T00:00:00"/>
    <d v="1899-12-30T02:09:00"/>
    <n v="9"/>
    <n v="2"/>
    <n v="8"/>
    <s v="USA"/>
    <s v="Not Outlier"/>
    <n v="70"/>
    <m/>
  </r>
  <r>
    <n v="413694"/>
    <n v="1551"/>
    <x v="1"/>
    <d v="2023-05-03T01:16:00"/>
    <s v="Other"/>
    <s v="Mary Saveley"/>
    <n v="4835"/>
    <n v="3"/>
    <d v="2023-05-03T00:00:00"/>
    <d v="1899-12-30T01:16:00"/>
    <n v="16"/>
    <n v="1"/>
    <n v="5"/>
    <s v="USA"/>
    <s v="Not Outlier"/>
    <n v="21"/>
    <m/>
  </r>
  <r>
    <n v="1625256"/>
    <n v="1551"/>
    <x v="1"/>
    <d v="2023-08-30T01:53:00"/>
    <s v="Whatsapp"/>
    <s v="Jonas Bergulfsen"/>
    <n v="2960"/>
    <n v="30"/>
    <d v="2023-08-30T00:00:00"/>
    <d v="1899-12-30T01:53:00"/>
    <n v="53"/>
    <n v="1"/>
    <n v="8"/>
    <s v="USA"/>
    <s v="Not Outlier"/>
    <n v="21"/>
    <m/>
  </r>
  <r>
    <n v="14287"/>
    <n v="1552"/>
    <x v="10"/>
    <d v="2023-02-18T00:34:00"/>
    <s v="Other"/>
    <s v="Janine Labrune"/>
    <n v="1628"/>
    <n v="18"/>
    <d v="2023-02-18T00:00:00"/>
    <d v="1899-12-30T00:34:00"/>
    <n v="34"/>
    <n v="0"/>
    <n v="2"/>
    <s v="Italy"/>
    <s v="Not Outlier"/>
    <n v="37"/>
    <m/>
  </r>
  <r>
    <n v="1118626"/>
    <n v="1552"/>
    <x v="10"/>
    <d v="2023-12-12T01:37:00"/>
    <s v="Website"/>
    <s v="Matti Karttunen"/>
    <n v="1623"/>
    <n v="12"/>
    <d v="2023-12-12T00:00:00"/>
    <d v="1899-12-30T01:37:00"/>
    <n v="37"/>
    <n v="1"/>
    <n v="12"/>
    <s v="Italy"/>
    <s v="Not Outlier"/>
    <n v="37"/>
    <m/>
  </r>
  <r>
    <n v="647292"/>
    <n v="1553"/>
    <x v="0"/>
    <d v="2023-01-04T00:48:00"/>
    <s v="Whatsapp"/>
    <s v="Daniel Tonini"/>
    <n v="8207"/>
    <n v="4"/>
    <d v="2023-01-04T00:00:00"/>
    <d v="1899-12-30T00:48:00"/>
    <n v="48"/>
    <n v="0"/>
    <n v="1"/>
    <s v="France"/>
    <s v="Not Outlier"/>
    <n v="81"/>
    <m/>
  </r>
  <r>
    <n v="1543526"/>
    <n v="1554"/>
    <x v="6"/>
    <d v="2023-06-24T00:08:00"/>
    <s v="Website"/>
    <s v="Mary Saveley"/>
    <n v="9175"/>
    <n v="24"/>
    <d v="2023-06-24T00:00:00"/>
    <d v="1899-12-30T00:08:00"/>
    <n v="8"/>
    <n v="0"/>
    <n v="6"/>
    <s v="Germany"/>
    <s v="Not Outlier"/>
    <n v="52"/>
    <m/>
  </r>
  <r>
    <n v="938620"/>
    <n v="1556"/>
    <x v="7"/>
    <d v="2023-04-04T01:54:00"/>
    <s v="Website"/>
    <s v="Victoria Ashworth"/>
    <n v="1142"/>
    <n v="4"/>
    <d v="2023-04-04T00:00:00"/>
    <d v="1899-12-30T01:54:00"/>
    <n v="54"/>
    <n v="1"/>
    <n v="4"/>
    <s v="Australia"/>
    <s v="Not Outlier"/>
    <n v="76"/>
    <m/>
  </r>
  <r>
    <n v="259823"/>
    <n v="1557"/>
    <x v="1"/>
    <d v="2023-09-03T23:18:00"/>
    <s v="Website"/>
    <s v="Kwai Yu"/>
    <n v="5762"/>
    <n v="3"/>
    <d v="2023-09-03T00:00:00"/>
    <d v="1899-12-30T23:18:00"/>
    <n v="18"/>
    <n v="23"/>
    <n v="9"/>
    <s v="USA"/>
    <s v="Not Outlier"/>
    <n v="28"/>
    <m/>
  </r>
  <r>
    <n v="1014215"/>
    <n v="1558"/>
    <x v="8"/>
    <d v="2023-06-10T01:02:00"/>
    <s v="App"/>
    <s v="Dean Cassidy"/>
    <n v="858"/>
    <n v="10"/>
    <d v="2023-06-10T00:00:00"/>
    <d v="1899-12-30T01:02:00"/>
    <n v="2"/>
    <n v="1"/>
    <n v="6"/>
    <s v="Finland"/>
    <s v="Not Outlier"/>
    <n v="83"/>
    <m/>
  </r>
  <r>
    <n v="743589"/>
    <n v="1559"/>
    <x v="5"/>
    <d v="2023-12-26T01:09:00"/>
    <s v="Whatsapp"/>
    <s v="Valarie Nelson"/>
    <n v="2636"/>
    <n v="26"/>
    <d v="2023-12-26T00:00:00"/>
    <d v="1899-12-30T01:09:00"/>
    <n v="9"/>
    <n v="1"/>
    <n v="12"/>
    <s v="Spain"/>
    <s v="Not Outlier"/>
    <n v="68"/>
    <m/>
  </r>
  <r>
    <n v="1512481"/>
    <n v="1560"/>
    <x v="3"/>
    <d v="2023-02-06T00:54:00"/>
    <s v="Other"/>
    <s v="Paul Henriot"/>
    <n v="1363"/>
    <n v="6"/>
    <d v="2023-02-06T00:00:00"/>
    <d v="1899-12-30T00:54:00"/>
    <n v="54"/>
    <n v="0"/>
    <n v="2"/>
    <s v="Singapore"/>
    <s v="Not Outlier"/>
    <n v="36"/>
    <m/>
  </r>
  <r>
    <n v="923178"/>
    <n v="1561"/>
    <x v="14"/>
    <d v="2023-10-26T23:58:00"/>
    <s v="Other"/>
    <s v="Kee Kuo"/>
    <n v="6590"/>
    <n v="26"/>
    <d v="2023-10-26T00:00:00"/>
    <d v="1899-12-30T23:58:00"/>
    <n v="58"/>
    <n v="23"/>
    <n v="10"/>
    <s v="Switzerland"/>
    <s v="Not Outlier"/>
    <n v="28"/>
    <m/>
  </r>
  <r>
    <n v="1061016"/>
    <n v="1561"/>
    <x v="14"/>
    <d v="2023-09-10T01:31:00"/>
    <s v="App"/>
    <s v="Catherine Dewey"/>
    <n v="7486"/>
    <n v="10"/>
    <d v="2023-09-10T00:00:00"/>
    <d v="1899-12-30T01:31:00"/>
    <n v="31"/>
    <n v="1"/>
    <n v="9"/>
    <s v="Switzerland"/>
    <s v="Not Outlier"/>
    <n v="28"/>
    <m/>
  </r>
  <r>
    <n v="1165044"/>
    <n v="1562"/>
    <x v="5"/>
    <d v="2023-03-23T00:43:00"/>
    <s v="Whatsapp"/>
    <s v="Matti Karttunen"/>
    <n v="8271"/>
    <n v="23"/>
    <d v="2023-03-23T00:00:00"/>
    <d v="1899-12-30T00:43:00"/>
    <n v="43"/>
    <n v="0"/>
    <n v="3"/>
    <s v="Spain"/>
    <s v="Not Outlier"/>
    <n v="20"/>
    <m/>
  </r>
  <r>
    <n v="1214613"/>
    <n v="1563"/>
    <x v="4"/>
    <d v="2023-01-20T01:51:00"/>
    <s v="Website"/>
    <s v="Rosa Hernandez"/>
    <n v="2322"/>
    <n v="20"/>
    <d v="2023-01-20T00:00:00"/>
    <d v="1899-12-30T01:51:00"/>
    <n v="51"/>
    <n v="1"/>
    <n v="1"/>
    <s v="Norway"/>
    <s v="Not Outlier"/>
    <n v="65"/>
    <m/>
  </r>
  <r>
    <n v="316324"/>
    <n v="1564"/>
    <x v="3"/>
    <d v="2023-03-07T00:20:00"/>
    <s v="Whatsapp"/>
    <s v="Diego Freyre"/>
    <n v="1285"/>
    <n v="7"/>
    <d v="2023-03-07T00:00:00"/>
    <d v="1899-12-30T00:20:00"/>
    <n v="20"/>
    <n v="0"/>
    <n v="3"/>
    <s v="Singapore"/>
    <s v="Not Outlier"/>
    <n v="89"/>
    <m/>
  </r>
  <r>
    <n v="1472021"/>
    <n v="1564"/>
    <x v="3"/>
    <d v="2023-12-22T00:24:00"/>
    <s v="App"/>
    <s v="Valarie Nelson"/>
    <n v="7609"/>
    <n v="22"/>
    <d v="2023-12-22T00:00:00"/>
    <d v="1899-12-30T00:24:00"/>
    <n v="24"/>
    <n v="0"/>
    <n v="12"/>
    <s v="Singapore"/>
    <s v="Not Outlier"/>
    <n v="89"/>
    <m/>
  </r>
  <r>
    <n v="261671"/>
    <n v="1566"/>
    <x v="1"/>
    <d v="2023-08-21T23:32:00"/>
    <s v="App"/>
    <s v="Maria Larsson"/>
    <n v="7957"/>
    <n v="21"/>
    <d v="2023-08-21T00:00:00"/>
    <d v="1899-12-30T23:32:00"/>
    <n v="32"/>
    <n v="23"/>
    <n v="8"/>
    <s v="USA"/>
    <s v="Not Outlier"/>
    <n v="64"/>
    <m/>
  </r>
  <r>
    <n v="546839"/>
    <n v="1566"/>
    <x v="1"/>
    <d v="2023-12-10T00:57:00"/>
    <s v="Whatsapp"/>
    <s v="Jytte Petersen"/>
    <n v="8639"/>
    <n v="10"/>
    <d v="2023-12-10T00:00:00"/>
    <d v="1899-12-30T00:57:00"/>
    <n v="57"/>
    <n v="0"/>
    <n v="12"/>
    <s v="USA"/>
    <s v="Not Outlier"/>
    <n v="64"/>
    <m/>
  </r>
  <r>
    <n v="691913"/>
    <n v="1566"/>
    <x v="1"/>
    <d v="2023-02-12T01:08:00"/>
    <s v="Whatsapp"/>
    <s v="Kyung Yu"/>
    <n v="6689"/>
    <n v="12"/>
    <d v="2023-02-12T00:00:00"/>
    <d v="1899-12-30T01:08:00"/>
    <n v="8"/>
    <n v="1"/>
    <n v="2"/>
    <s v="USA"/>
    <s v="Not Outlier"/>
    <n v="64"/>
    <m/>
  </r>
  <r>
    <n v="373612"/>
    <n v="1567"/>
    <x v="1"/>
    <d v="2023-05-20T23:34:00"/>
    <s v="App"/>
    <s v="Peter Ferguson"/>
    <n v="9653"/>
    <n v="20"/>
    <d v="2023-05-20T00:00:00"/>
    <d v="1899-12-30T23:34:00"/>
    <n v="34"/>
    <n v="23"/>
    <n v="5"/>
    <s v="USA"/>
    <s v="Not Outlier"/>
    <n v="25"/>
    <m/>
  </r>
  <r>
    <n v="385164"/>
    <n v="1569"/>
    <x v="5"/>
    <d v="2023-05-24T00:33:00"/>
    <s v="Other"/>
    <s v="Diego Freyre"/>
    <n v="6376"/>
    <n v="24"/>
    <d v="2023-05-24T00:00:00"/>
    <d v="1899-12-30T00:33:00"/>
    <n v="33"/>
    <n v="0"/>
    <n v="5"/>
    <s v="Spain"/>
    <s v="Not Outlier"/>
    <n v="20"/>
    <m/>
  </r>
  <r>
    <n v="780895"/>
    <n v="1569"/>
    <x v="5"/>
    <d v="2023-04-30T23:52:00"/>
    <s v="Website"/>
    <s v="Mory Kentary"/>
    <n v="5917"/>
    <n v="30"/>
    <d v="2023-04-30T00:00:00"/>
    <d v="1899-12-30T23:52:00"/>
    <n v="52"/>
    <n v="23"/>
    <n v="4"/>
    <s v="Spain"/>
    <s v="Not Outlier"/>
    <n v="20"/>
    <m/>
  </r>
  <r>
    <n v="1182031"/>
    <n v="1569"/>
    <x v="5"/>
    <d v="2023-11-08T00:52:00"/>
    <s v="Whatsapp"/>
    <s v="Sue King"/>
    <n v="3428"/>
    <n v="8"/>
    <d v="2023-11-08T00:00:00"/>
    <d v="1899-12-30T00:52:00"/>
    <n v="52"/>
    <n v="0"/>
    <n v="11"/>
    <s v="Spain"/>
    <s v="Not Outlier"/>
    <n v="20"/>
    <m/>
  </r>
  <r>
    <n v="340986"/>
    <n v="1570"/>
    <x v="1"/>
    <d v="2023-09-22T23:36:00"/>
    <s v="Whatsapp"/>
    <s v="Georg Pipps"/>
    <n v="3502"/>
    <n v="22"/>
    <d v="2023-09-22T00:00:00"/>
    <d v="1899-12-30T23:36:00"/>
    <n v="36"/>
    <n v="23"/>
    <n v="9"/>
    <s v="USA"/>
    <s v="Not Outlier"/>
    <n v="46"/>
    <m/>
  </r>
  <r>
    <n v="1064483"/>
    <n v="1571"/>
    <x v="1"/>
    <d v="2023-06-20T01:50:00"/>
    <s v="Other"/>
    <s v="Janine Labrune"/>
    <n v="6345"/>
    <n v="20"/>
    <d v="2023-06-20T00:00:00"/>
    <d v="1899-12-30T01:50:00"/>
    <n v="50"/>
    <n v="1"/>
    <n v="6"/>
    <s v="USA"/>
    <s v="Not Outlier"/>
    <n v="71"/>
    <m/>
  </r>
  <r>
    <n v="238793"/>
    <n v="1574"/>
    <x v="13"/>
    <d v="2023-04-10T02:05:00"/>
    <s v="Whatsapp"/>
    <s v="Marie Bertrand"/>
    <n v="3650"/>
    <n v="10"/>
    <d v="2023-04-10T00:00:00"/>
    <d v="1899-12-30T02:05:00"/>
    <n v="5"/>
    <n v="2"/>
    <n v="4"/>
    <s v="Austria"/>
    <s v="Not Outlier"/>
    <n v="36"/>
    <m/>
  </r>
  <r>
    <n v="1125247"/>
    <n v="1574"/>
    <x v="13"/>
    <d v="2023-07-21T00:08:00"/>
    <s v="Other"/>
    <s v="Valarie Nelson"/>
    <n v="905"/>
    <n v="21"/>
    <d v="2023-07-21T00:00:00"/>
    <d v="1899-12-30T00:08:00"/>
    <n v="8"/>
    <n v="0"/>
    <n v="7"/>
    <s v="Austria"/>
    <s v="Not Outlier"/>
    <n v="36"/>
    <m/>
  </r>
  <r>
    <n v="1605700"/>
    <n v="1574"/>
    <x v="13"/>
    <d v="2023-02-09T01:00:00"/>
    <s v="Other"/>
    <s v="Paul Henriot"/>
    <n v="2305"/>
    <n v="9"/>
    <d v="2023-02-09T00:00:00"/>
    <d v="1899-12-30T01:00:00"/>
    <n v="0"/>
    <n v="1"/>
    <n v="2"/>
    <s v="Austria"/>
    <s v="Not Outlier"/>
    <n v="36"/>
    <m/>
  </r>
  <r>
    <n v="178044"/>
    <n v="1576"/>
    <x v="1"/>
    <d v="2023-02-04T01:22:00"/>
    <s v="Whatsapp"/>
    <s v="Georg Pipps"/>
    <n v="8097"/>
    <n v="4"/>
    <d v="2023-02-04T00:00:00"/>
    <d v="1899-12-30T01:22:00"/>
    <n v="22"/>
    <n v="1"/>
    <n v="2"/>
    <s v="USA"/>
    <s v="Not Outlier"/>
    <n v="70"/>
    <m/>
  </r>
  <r>
    <n v="596143"/>
    <n v="1576"/>
    <x v="1"/>
    <d v="2023-06-30T01:50:00"/>
    <s v="App"/>
    <s v="Diego Freyre"/>
    <n v="1558"/>
    <n v="30"/>
    <d v="2023-06-30T00:00:00"/>
    <d v="1899-12-30T01:50:00"/>
    <n v="50"/>
    <n v="1"/>
    <n v="6"/>
    <s v="USA"/>
    <s v="Not Outlier"/>
    <n v="70"/>
    <m/>
  </r>
  <r>
    <n v="1093314"/>
    <n v="1576"/>
    <x v="1"/>
    <d v="2023-04-19T00:44:00"/>
    <s v="Website"/>
    <s v="Wendy Victorino"/>
    <n v="1562"/>
    <n v="19"/>
    <d v="2023-04-19T00:00:00"/>
    <d v="1899-12-30T00:44:00"/>
    <n v="44"/>
    <n v="0"/>
    <n v="4"/>
    <s v="USA"/>
    <s v="Not Outlier"/>
    <n v="70"/>
    <m/>
  </r>
  <r>
    <n v="233843"/>
    <n v="1577"/>
    <x v="0"/>
    <d v="2023-04-23T00:58:00"/>
    <s v="Website"/>
    <s v="Kyung Yu"/>
    <n v="6392"/>
    <n v="23"/>
    <d v="2023-04-23T00:00:00"/>
    <d v="1899-12-30T00:58:00"/>
    <n v="58"/>
    <n v="0"/>
    <n v="4"/>
    <s v="France"/>
    <s v="Not Outlier"/>
    <n v="55"/>
    <m/>
  </r>
  <r>
    <n v="935965"/>
    <n v="1578"/>
    <x v="10"/>
    <d v="2023-07-30T23:57:00"/>
    <s v="App"/>
    <s v="Jeff Young"/>
    <n v="4078"/>
    <n v="30"/>
    <d v="2023-07-30T00:00:00"/>
    <d v="1899-12-30T23:57:00"/>
    <n v="57"/>
    <n v="23"/>
    <n v="7"/>
    <s v="Italy"/>
    <s v="Not Outlier"/>
    <n v="24"/>
    <m/>
  </r>
  <r>
    <n v="666686"/>
    <n v="1580"/>
    <x v="7"/>
    <d v="2023-12-09T00:31:00"/>
    <s v="Whatsapp"/>
    <s v="Paolo Accorti"/>
    <n v="3933"/>
    <n v="9"/>
    <d v="2023-12-09T00:00:00"/>
    <d v="1899-12-30T00:31:00"/>
    <n v="31"/>
    <n v="0"/>
    <n v="12"/>
    <s v="Australia"/>
    <s v="Not Outlier"/>
    <n v="85"/>
    <m/>
  </r>
  <r>
    <n v="1632791"/>
    <n v="1581"/>
    <x v="1"/>
    <d v="2023-10-10T23:27:00"/>
    <s v="Other"/>
    <s v="Eric Natividad"/>
    <n v="3408"/>
    <n v="10"/>
    <d v="2023-10-10T00:00:00"/>
    <d v="1899-12-30T23:27:00"/>
    <n v="27"/>
    <n v="23"/>
    <n v="10"/>
    <s v="USA"/>
    <s v="Not Outlier"/>
    <n v="79"/>
    <m/>
  </r>
  <r>
    <n v="250181"/>
    <n v="1583"/>
    <x v="3"/>
    <d v="2023-04-20T00:12:00"/>
    <s v="Other"/>
    <s v="Henriette Pfalzheim"/>
    <n v="4036"/>
    <n v="20"/>
    <d v="2023-04-20T00:00:00"/>
    <d v="1899-12-30T00:12:00"/>
    <n v="12"/>
    <n v="0"/>
    <n v="4"/>
    <s v="Singapore"/>
    <s v="Not Outlier"/>
    <n v="73"/>
    <m/>
  </r>
  <r>
    <n v="338433"/>
    <n v="1583"/>
    <x v="3"/>
    <d v="2023-05-20T23:31:00"/>
    <s v="Whatsapp"/>
    <s v="Matti Karttunen"/>
    <n v="2588"/>
    <n v="20"/>
    <d v="2023-05-20T00:00:00"/>
    <d v="1899-12-30T23:31:00"/>
    <n v="31"/>
    <n v="23"/>
    <n v="5"/>
    <s v="Singapore"/>
    <s v="Not Outlier"/>
    <n v="73"/>
    <m/>
  </r>
  <r>
    <n v="471886"/>
    <n v="1583"/>
    <x v="3"/>
    <d v="2023-01-02T23:40:00"/>
    <s v="Whatsapp"/>
    <s v="Valarie Nelson"/>
    <n v="4072"/>
    <n v="2"/>
    <d v="2023-01-02T00:00:00"/>
    <d v="1899-12-30T23:40:00"/>
    <n v="40"/>
    <n v="23"/>
    <n v="1"/>
    <s v="Singapore"/>
    <s v="Not Outlier"/>
    <n v="73"/>
    <m/>
  </r>
  <r>
    <n v="1218403"/>
    <n v="1583"/>
    <x v="3"/>
    <d v="2023-03-10T01:20:00"/>
    <s v="Other"/>
    <s v="Frederique Citeaux"/>
    <n v="8012"/>
    <n v="10"/>
    <d v="2023-03-10T00:00:00"/>
    <d v="1899-12-30T01:20:00"/>
    <n v="20"/>
    <n v="1"/>
    <n v="3"/>
    <s v="Singapore"/>
    <s v="Not Outlier"/>
    <n v="73"/>
    <m/>
  </r>
  <r>
    <n v="1448727"/>
    <n v="1583"/>
    <x v="3"/>
    <d v="2023-01-25T01:53:00"/>
    <s v="Whatsapp"/>
    <s v="Miguel Barajas"/>
    <n v="8355"/>
    <n v="25"/>
    <d v="2023-01-25T00:00:00"/>
    <d v="1899-12-30T01:53:00"/>
    <n v="53"/>
    <n v="1"/>
    <n v="1"/>
    <s v="Singapore"/>
    <s v="Not Outlier"/>
    <n v="73"/>
    <m/>
  </r>
  <r>
    <n v="108586"/>
    <n v="1584"/>
    <x v="1"/>
    <d v="2023-04-03T02:26:00"/>
    <s v="Other"/>
    <s v="Allen Nelson"/>
    <n v="4335"/>
    <n v="3"/>
    <d v="2023-04-03T00:00:00"/>
    <d v="1899-12-30T02:26:00"/>
    <n v="26"/>
    <n v="2"/>
    <n v="4"/>
    <s v="USA"/>
    <s v="Not Outlier"/>
    <n v="30"/>
    <m/>
  </r>
  <r>
    <n v="804356"/>
    <n v="1586"/>
    <x v="0"/>
    <d v="2023-09-05T02:07:00"/>
    <s v="Whatsapp"/>
    <s v="Diego Freyre"/>
    <n v="9054"/>
    <n v="5"/>
    <d v="2023-09-05T00:00:00"/>
    <d v="1899-12-30T02:07:00"/>
    <n v="7"/>
    <n v="2"/>
    <n v="9"/>
    <s v="France"/>
    <s v="Not Outlier"/>
    <n v="42"/>
    <m/>
  </r>
  <r>
    <n v="832154"/>
    <n v="1586"/>
    <x v="0"/>
    <d v="2023-05-15T00:57:00"/>
    <s v="Other"/>
    <s v="Tony Calaghan"/>
    <n v="1928"/>
    <n v="15"/>
    <d v="2023-05-15T00:00:00"/>
    <d v="1899-12-30T00:57:00"/>
    <n v="57"/>
    <n v="0"/>
    <n v="5"/>
    <s v="France"/>
    <s v="Not Outlier"/>
    <n v="42"/>
    <m/>
  </r>
  <r>
    <n v="1011917"/>
    <n v="1586"/>
    <x v="0"/>
    <d v="2023-06-21T01:16:00"/>
    <s v="App"/>
    <s v="Elizabeth Lincoln"/>
    <n v="498"/>
    <n v="21"/>
    <d v="2023-06-21T00:00:00"/>
    <d v="1899-12-30T01:16:00"/>
    <n v="16"/>
    <n v="1"/>
    <n v="6"/>
    <s v="France"/>
    <s v="Not Outlier"/>
    <n v="42"/>
    <m/>
  </r>
  <r>
    <n v="787058"/>
    <n v="1587"/>
    <x v="1"/>
    <d v="2023-05-17T00:53:00"/>
    <s v="App"/>
    <s v="Julie Young"/>
    <n v="7663"/>
    <n v="17"/>
    <d v="2023-05-17T00:00:00"/>
    <d v="1899-12-30T00:53:00"/>
    <n v="53"/>
    <n v="0"/>
    <n v="5"/>
    <s v="USA"/>
    <s v="Not Outlier"/>
    <n v="41"/>
    <m/>
  </r>
  <r>
    <n v="396103"/>
    <n v="1588"/>
    <x v="0"/>
    <d v="2023-12-15T01:23:00"/>
    <s v="Website"/>
    <s v="Arnold Cruz"/>
    <n v="3558"/>
    <n v="15"/>
    <d v="2023-12-15T00:00:00"/>
    <d v="1899-12-30T01:23:00"/>
    <n v="23"/>
    <n v="1"/>
    <n v="12"/>
    <s v="France"/>
    <s v="Not Outlier"/>
    <n v="74"/>
    <m/>
  </r>
  <r>
    <n v="658249"/>
    <n v="1588"/>
    <x v="0"/>
    <d v="2023-08-22T23:10:00"/>
    <s v="Whatsapp"/>
    <s v="Jytte Petersen"/>
    <n v="6820"/>
    <n v="22"/>
    <d v="2023-08-22T00:00:00"/>
    <d v="1899-12-30T23:10:00"/>
    <n v="10"/>
    <n v="23"/>
    <n v="8"/>
    <s v="France"/>
    <s v="Not Outlier"/>
    <n v="74"/>
    <m/>
  </r>
  <r>
    <n v="795216"/>
    <n v="1588"/>
    <x v="0"/>
    <d v="2023-12-08T00:09:00"/>
    <s v="Whatsapp"/>
    <s v="Martine Rance"/>
    <n v="1033"/>
    <n v="8"/>
    <d v="2023-12-08T00:00:00"/>
    <d v="1899-12-30T00:09:00"/>
    <n v="9"/>
    <n v="0"/>
    <n v="12"/>
    <s v="France"/>
    <s v="Not Outlier"/>
    <n v="74"/>
    <m/>
  </r>
  <r>
    <n v="198251"/>
    <n v="1589"/>
    <x v="1"/>
    <d v="2023-02-12T00:44:00"/>
    <s v="Website"/>
    <s v="Valarie Nelson"/>
    <n v="8821"/>
    <n v="12"/>
    <d v="2023-02-12T00:00:00"/>
    <d v="1899-12-30T00:44:00"/>
    <n v="44"/>
    <n v="0"/>
    <n v="2"/>
    <s v="USA"/>
    <s v="Not Outlier"/>
    <n v="20"/>
    <m/>
  </r>
  <r>
    <n v="1550154"/>
    <n v="1589"/>
    <x v="1"/>
    <d v="2023-05-14T01:45:00"/>
    <s v="Website"/>
    <s v="Michael Frick"/>
    <n v="3729"/>
    <n v="14"/>
    <d v="2023-05-14T00:00:00"/>
    <d v="1899-12-30T01:45:00"/>
    <n v="45"/>
    <n v="1"/>
    <n v="5"/>
    <s v="USA"/>
    <s v="Not Outlier"/>
    <n v="20"/>
    <m/>
  </r>
  <r>
    <n v="353096"/>
    <n v="1590"/>
    <x v="3"/>
    <d v="2023-07-17T00:46:00"/>
    <s v="Website"/>
    <s v="Valarie Nelson"/>
    <n v="8163"/>
    <n v="17"/>
    <d v="2023-07-17T00:00:00"/>
    <d v="1899-12-30T00:46:00"/>
    <n v="46"/>
    <n v="0"/>
    <n v="7"/>
    <s v="Singapore"/>
    <s v="Not Outlier"/>
    <n v="69"/>
    <m/>
  </r>
  <r>
    <n v="763962"/>
    <n v="1590"/>
    <x v="3"/>
    <d v="2023-01-16T00:27:00"/>
    <s v="Website"/>
    <s v="Dominique Perrier"/>
    <n v="4623"/>
    <n v="16"/>
    <d v="2023-01-16T00:00:00"/>
    <d v="1899-12-30T00:27:00"/>
    <n v="27"/>
    <n v="0"/>
    <n v="1"/>
    <s v="Singapore"/>
    <s v="Not Outlier"/>
    <n v="69"/>
    <m/>
  </r>
  <r>
    <n v="814705"/>
    <n v="1590"/>
    <x v="3"/>
    <d v="2023-04-08T00:27:00"/>
    <s v="Whatsapp"/>
    <s v="Kyung Tseng"/>
    <n v="6227"/>
    <n v="8"/>
    <d v="2023-04-08T00:00:00"/>
    <d v="1899-12-30T00:27:00"/>
    <n v="27"/>
    <n v="0"/>
    <n v="4"/>
    <s v="Singapore"/>
    <s v="Not Outlier"/>
    <n v="69"/>
    <m/>
  </r>
  <r>
    <n v="982672"/>
    <n v="1590"/>
    <x v="3"/>
    <d v="2023-12-21T01:52:00"/>
    <s v="Whatsapp"/>
    <s v="Dominique Perrier"/>
    <n v="7371"/>
    <n v="21"/>
    <d v="2023-12-21T00:00:00"/>
    <d v="1899-12-30T01:52:00"/>
    <n v="52"/>
    <n v="1"/>
    <n v="12"/>
    <s v="Singapore"/>
    <s v="Not Outlier"/>
    <n v="69"/>
    <m/>
  </r>
  <r>
    <n v="251278"/>
    <n v="1591"/>
    <x v="1"/>
    <d v="2023-04-02T23:05:00"/>
    <s v="Other"/>
    <s v="Diego Freyre"/>
    <n v="2551"/>
    <n v="2"/>
    <d v="2023-04-02T00:00:00"/>
    <d v="1899-12-30T23:05:00"/>
    <n v="5"/>
    <n v="23"/>
    <n v="4"/>
    <s v="USA"/>
    <s v="Not Outlier"/>
    <n v="61"/>
    <m/>
  </r>
  <r>
    <n v="1105163"/>
    <n v="1591"/>
    <x v="1"/>
    <d v="2023-04-26T01:24:00"/>
    <s v="Other"/>
    <s v="Paul Henriot"/>
    <n v="9903"/>
    <n v="26"/>
    <d v="2023-04-26T00:00:00"/>
    <d v="1899-12-30T01:24:00"/>
    <n v="24"/>
    <n v="1"/>
    <n v="4"/>
    <s v="USA"/>
    <s v="Not Outlier"/>
    <n v="61"/>
    <m/>
  </r>
  <r>
    <n v="1570720"/>
    <n v="1593"/>
    <x v="0"/>
    <d v="2023-10-21T22:35:00"/>
    <s v="Website"/>
    <s v="Maurizio Moroni"/>
    <n v="414"/>
    <n v="21"/>
    <d v="2023-10-21T00:00:00"/>
    <d v="1899-12-30T22:35:00"/>
    <n v="35"/>
    <n v="22"/>
    <n v="10"/>
    <s v="France"/>
    <s v="Not Outlier"/>
    <n v="34"/>
    <m/>
  </r>
  <r>
    <n v="305282"/>
    <n v="1594"/>
    <x v="7"/>
    <d v="2023-03-11T00:20:00"/>
    <s v="App"/>
    <s v="Eric Natividad"/>
    <n v="2529"/>
    <n v="11"/>
    <d v="2023-03-11T00:00:00"/>
    <d v="1899-12-30T00:20:00"/>
    <n v="20"/>
    <n v="0"/>
    <n v="3"/>
    <s v="Australia"/>
    <s v="Not Outlier"/>
    <n v="27"/>
    <m/>
  </r>
  <r>
    <n v="362049"/>
    <n v="1594"/>
    <x v="7"/>
    <d v="2023-02-26T01:29:00"/>
    <s v="Other"/>
    <s v="Michael Frick"/>
    <n v="4382"/>
    <n v="26"/>
    <d v="2023-02-26T00:00:00"/>
    <d v="1899-12-30T01:29:00"/>
    <n v="29"/>
    <n v="1"/>
    <n v="2"/>
    <s v="Australia"/>
    <s v="Not Outlier"/>
    <n v="27"/>
    <m/>
  </r>
  <r>
    <n v="331297"/>
    <n v="1595"/>
    <x v="1"/>
    <d v="2023-03-17T00:16:00"/>
    <s v="App"/>
    <s v="Michael Holz"/>
    <n v="7756"/>
    <n v="17"/>
    <d v="2023-03-17T00:00:00"/>
    <d v="1899-12-30T00:16:00"/>
    <n v="16"/>
    <n v="0"/>
    <n v="3"/>
    <s v="USA"/>
    <s v="Not Outlier"/>
    <n v="67"/>
    <m/>
  </r>
  <r>
    <n v="1586149"/>
    <n v="1596"/>
    <x v="1"/>
    <d v="2023-03-25T23:29:00"/>
    <s v="App"/>
    <s v="Georg Pipps"/>
    <n v="5945"/>
    <n v="25"/>
    <d v="2023-03-25T00:00:00"/>
    <d v="1899-12-30T23:29:00"/>
    <n v="29"/>
    <n v="23"/>
    <n v="3"/>
    <s v="USA"/>
    <s v="Not Outlier"/>
    <n v="44"/>
    <m/>
  </r>
  <r>
    <n v="844829"/>
    <n v="1597"/>
    <x v="2"/>
    <d v="2023-02-06T00:33:00"/>
    <s v="Website"/>
    <s v="Julie King"/>
    <n v="6954"/>
    <n v="6"/>
    <d v="2023-02-06T00:00:00"/>
    <d v="1899-12-30T00:33:00"/>
    <n v="33"/>
    <n v="0"/>
    <n v="2"/>
    <s v="Denmark"/>
    <s v="Not Outlier"/>
    <n v="44"/>
    <m/>
  </r>
  <r>
    <n v="1041266"/>
    <n v="1598"/>
    <x v="14"/>
    <d v="2023-05-23T00:43:00"/>
    <s v="Other"/>
    <s v="Daniel Da Cunha"/>
    <n v="1369"/>
    <n v="23"/>
    <d v="2023-05-23T00:00:00"/>
    <d v="1899-12-30T00:43:00"/>
    <n v="43"/>
    <n v="0"/>
    <n v="5"/>
    <s v="Switzerland"/>
    <s v="Not Outlier"/>
    <n v="29"/>
    <m/>
  </r>
  <r>
    <n v="118716"/>
    <n v="1599"/>
    <x v="1"/>
    <d v="2023-12-15T00:10:00"/>
    <s v="Other"/>
    <s v="Christina Berglund"/>
    <n v="4765"/>
    <n v="15"/>
    <d v="2023-12-15T00:00:00"/>
    <d v="1899-12-30T00:10:00"/>
    <n v="10"/>
    <n v="0"/>
    <n v="12"/>
    <s v="USA"/>
    <s v="Not Outlier"/>
    <n v="81"/>
    <m/>
  </r>
  <r>
    <n v="844669"/>
    <n v="1599"/>
    <x v="1"/>
    <d v="2023-10-03T00:05:00"/>
    <s v="Website"/>
    <s v="Diego Freyre"/>
    <n v="3252"/>
    <n v="3"/>
    <d v="2023-10-03T00:00:00"/>
    <d v="1899-12-30T00:05:00"/>
    <n v="5"/>
    <n v="0"/>
    <n v="10"/>
    <s v="USA"/>
    <s v="Not Outlier"/>
    <n v="81"/>
    <m/>
  </r>
  <r>
    <n v="1597150"/>
    <n v="1599"/>
    <x v="1"/>
    <d v="2023-11-12T00:19:00"/>
    <s v="Whatsapp"/>
    <s v="Janine Labrune"/>
    <n v="3756"/>
    <n v="12"/>
    <d v="2023-11-12T00:00:00"/>
    <d v="1899-12-30T00:19:00"/>
    <n v="19"/>
    <n v="0"/>
    <n v="11"/>
    <s v="USA"/>
    <s v="Not Outlier"/>
    <n v="81"/>
    <m/>
  </r>
  <r>
    <n v="885987"/>
    <n v="1601"/>
    <x v="0"/>
    <d v="2023-10-27T00:23:00"/>
    <s v="App"/>
    <s v="Yoshi Tannamuri"/>
    <n v="8973"/>
    <n v="27"/>
    <d v="2023-10-27T00:00:00"/>
    <d v="1899-12-30T00:23:00"/>
    <n v="23"/>
    <n v="0"/>
    <n v="10"/>
    <s v="France"/>
    <s v="Not Outlier"/>
    <n v="22"/>
    <m/>
  </r>
  <r>
    <n v="806906"/>
    <n v="1603"/>
    <x v="1"/>
    <d v="2023-05-12T23:20:00"/>
    <s v="Website"/>
    <s v="Valarie Nelson"/>
    <n v="585"/>
    <n v="12"/>
    <d v="2023-05-12T00:00:00"/>
    <d v="1899-12-30T23:20:00"/>
    <n v="20"/>
    <n v="23"/>
    <n v="5"/>
    <s v="USA"/>
    <s v="Not Outlier"/>
    <n v="73"/>
    <m/>
  </r>
  <r>
    <n v="1549353"/>
    <n v="1603"/>
    <x v="1"/>
    <d v="2023-09-13T01:24:00"/>
    <s v="Website"/>
    <s v="Daniel Tonini"/>
    <n v="2101"/>
    <n v="13"/>
    <d v="2023-09-13T00:00:00"/>
    <d v="1899-12-30T01:24:00"/>
    <n v="24"/>
    <n v="1"/>
    <n v="9"/>
    <s v="USA"/>
    <s v="Not Outlier"/>
    <n v="73"/>
    <m/>
  </r>
  <r>
    <n v="262661"/>
    <n v="1604"/>
    <x v="5"/>
    <d v="2023-06-17T23:51:00"/>
    <s v="Website"/>
    <s v="Diego Freyre"/>
    <n v="2871"/>
    <n v="17"/>
    <d v="2023-06-17T00:00:00"/>
    <d v="1899-12-30T23:51:00"/>
    <n v="51"/>
    <n v="23"/>
    <n v="6"/>
    <s v="Spain"/>
    <s v="Not Outlier"/>
    <n v="76"/>
    <m/>
  </r>
  <r>
    <n v="930552"/>
    <n v="1605"/>
    <x v="5"/>
    <d v="2023-04-05T00:14:00"/>
    <s v="Other"/>
    <s v="Sue King"/>
    <n v="6840"/>
    <n v="5"/>
    <d v="2023-04-05T00:00:00"/>
    <d v="1899-12-30T00:14:00"/>
    <n v="14"/>
    <n v="0"/>
    <n v="4"/>
    <s v="Spain"/>
    <s v="Not Outlier"/>
    <n v="45"/>
    <m/>
  </r>
  <r>
    <n v="59723"/>
    <n v="1606"/>
    <x v="0"/>
    <d v="2023-11-05T01:05:00"/>
    <s v="Other"/>
    <s v="Michael Frick"/>
    <n v="3606"/>
    <n v="5"/>
    <d v="2023-11-05T00:00:00"/>
    <d v="1899-12-30T01:05:00"/>
    <n v="5"/>
    <n v="1"/>
    <n v="11"/>
    <s v="France"/>
    <s v="Not Outlier"/>
    <n v="23"/>
    <m/>
  </r>
  <r>
    <n v="888938"/>
    <n v="1606"/>
    <x v="0"/>
    <d v="2023-09-01T01:34:00"/>
    <s v="Other"/>
    <s v="Valarie Nelson"/>
    <n v="1061"/>
    <n v="1"/>
    <d v="2023-09-01T00:00:00"/>
    <d v="1899-12-30T01:34:00"/>
    <n v="34"/>
    <n v="1"/>
    <n v="9"/>
    <s v="France"/>
    <s v="Not Outlier"/>
    <n v="23"/>
    <m/>
  </r>
  <r>
    <n v="911307"/>
    <n v="1606"/>
    <x v="0"/>
    <d v="2023-08-27T23:32:00"/>
    <s v="Whatsapp"/>
    <s v="Anna O'Hara"/>
    <n v="8205"/>
    <n v="27"/>
    <d v="2023-08-27T00:00:00"/>
    <d v="1899-12-30T23:32:00"/>
    <n v="32"/>
    <n v="23"/>
    <n v="8"/>
    <s v="France"/>
    <s v="Not Outlier"/>
    <n v="23"/>
    <m/>
  </r>
  <r>
    <n v="930878"/>
    <n v="1606"/>
    <x v="0"/>
    <d v="2023-07-06T01:58:00"/>
    <s v="Website"/>
    <s v="Palle Ibsen"/>
    <n v="3069"/>
    <n v="6"/>
    <d v="2023-07-06T00:00:00"/>
    <d v="1899-12-30T01:58:00"/>
    <n v="58"/>
    <n v="1"/>
    <n v="7"/>
    <s v="France"/>
    <s v="Not Outlier"/>
    <n v="23"/>
    <m/>
  </r>
  <r>
    <n v="1036624"/>
    <n v="1607"/>
    <x v="7"/>
    <d v="2023-07-22T00:44:00"/>
    <s v="App"/>
    <s v="Julie Young"/>
    <n v="667"/>
    <n v="22"/>
    <d v="2023-07-22T00:00:00"/>
    <d v="1899-12-30T00:44:00"/>
    <n v="44"/>
    <n v="0"/>
    <n v="7"/>
    <s v="Australia"/>
    <s v="Not Outlier"/>
    <n v="65"/>
    <m/>
  </r>
  <r>
    <n v="1224367"/>
    <n v="1608"/>
    <x v="1"/>
    <d v="2023-02-22T00:29:00"/>
    <s v="App"/>
    <s v="Wing C Tam"/>
    <n v="3078"/>
    <n v="22"/>
    <d v="2023-02-22T00:00:00"/>
    <d v="1899-12-30T00:29:00"/>
    <n v="29"/>
    <n v="0"/>
    <n v="2"/>
    <s v="USA"/>
    <s v="Not Outlier"/>
    <n v="43"/>
    <m/>
  </r>
  <r>
    <n v="1485067"/>
    <n v="1608"/>
    <x v="1"/>
    <d v="2023-02-06T00:09:00"/>
    <s v="Whatsapp"/>
    <s v="Maurizio Moroni"/>
    <n v="3382"/>
    <n v="6"/>
    <d v="2023-02-06T00:00:00"/>
    <d v="1899-12-30T00:09:00"/>
    <n v="9"/>
    <n v="0"/>
    <n v="2"/>
    <s v="USA"/>
    <s v="Not Outlier"/>
    <n v="43"/>
    <m/>
  </r>
  <r>
    <n v="1125245"/>
    <n v="1611"/>
    <x v="0"/>
    <d v="2023-05-28T23:55:00"/>
    <s v="App"/>
    <s v="Janine Labrune"/>
    <n v="4618"/>
    <n v="28"/>
    <d v="2023-05-28T00:00:00"/>
    <d v="1899-12-30T23:55:00"/>
    <n v="55"/>
    <n v="23"/>
    <n v="5"/>
    <s v="France"/>
    <s v="Not Outlier"/>
    <n v="37"/>
    <m/>
  </r>
  <r>
    <n v="1075762"/>
    <n v="1612"/>
    <x v="5"/>
    <d v="2023-10-02T02:14:00"/>
    <s v="App"/>
    <s v="Mary Saveley"/>
    <n v="3402"/>
    <n v="2"/>
    <d v="2023-10-02T00:00:00"/>
    <d v="1899-12-30T02:14:00"/>
    <n v="14"/>
    <n v="2"/>
    <n v="10"/>
    <s v="Spain"/>
    <s v="Not Outlier"/>
    <n v="75"/>
    <m/>
  </r>
  <r>
    <n v="589161"/>
    <n v="1613"/>
    <x v="1"/>
    <d v="2023-12-30T23:54:00"/>
    <s v="Website"/>
    <s v="Pascale Cartrain"/>
    <n v="3750"/>
    <n v="30"/>
    <d v="2023-12-30T00:00:00"/>
    <d v="1899-12-30T23:54:00"/>
    <n v="54"/>
    <n v="23"/>
    <n v="12"/>
    <s v="USA"/>
    <s v="Not Outlier"/>
    <n v="71"/>
    <m/>
  </r>
  <r>
    <n v="1490598"/>
    <n v="1613"/>
    <x v="1"/>
    <d v="2023-09-15T00:13:00"/>
    <s v="Website"/>
    <s v="Juri Yoshido"/>
    <n v="2270"/>
    <n v="15"/>
    <d v="2023-09-15T00:00:00"/>
    <d v="1899-12-30T00:13:00"/>
    <n v="13"/>
    <n v="0"/>
    <n v="9"/>
    <s v="USA"/>
    <s v="Not Outlier"/>
    <n v="71"/>
    <m/>
  </r>
  <r>
    <n v="1631258"/>
    <n v="1613"/>
    <x v="1"/>
    <d v="2023-12-02T23:54:00"/>
    <s v="Website"/>
    <s v="Jeff Young"/>
    <n v="382"/>
    <n v="2"/>
    <d v="2023-12-02T00:00:00"/>
    <d v="1899-12-30T23:54:00"/>
    <n v="54"/>
    <n v="23"/>
    <n v="12"/>
    <s v="USA"/>
    <s v="Not Outlier"/>
    <n v="71"/>
    <m/>
  </r>
  <r>
    <n v="2822"/>
    <n v="1614"/>
    <x v="1"/>
    <d v="2023-12-30T00:21:00"/>
    <s v="Whatsapp"/>
    <s v="Daniel Da Cunha"/>
    <n v="3960"/>
    <n v="30"/>
    <d v="2023-12-30T00:00:00"/>
    <d v="1899-12-30T00:21:00"/>
    <n v="21"/>
    <n v="0"/>
    <n v="12"/>
    <s v="USA"/>
    <s v="Not Outlier"/>
    <n v="37"/>
    <m/>
  </r>
  <r>
    <n v="1472446"/>
    <n v="1614"/>
    <x v="1"/>
    <d v="2023-11-03T01:48:00"/>
    <s v="Whatsapp"/>
    <s v="Kwai Yu"/>
    <n v="7570"/>
    <n v="3"/>
    <d v="2023-11-03T00:00:00"/>
    <d v="1899-12-30T01:48:00"/>
    <n v="48"/>
    <n v="1"/>
    <n v="11"/>
    <s v="USA"/>
    <s v="Not Outlier"/>
    <n v="37"/>
    <m/>
  </r>
  <r>
    <n v="560179"/>
    <n v="1615"/>
    <x v="5"/>
    <d v="2023-07-05T01:04:00"/>
    <s v="Whatsapp"/>
    <s v="Rosa Hernandez"/>
    <n v="227"/>
    <n v="5"/>
    <d v="2023-07-05T00:00:00"/>
    <d v="1899-12-30T01:04:00"/>
    <n v="4"/>
    <n v="1"/>
    <n v="7"/>
    <s v="Spain"/>
    <s v="Not Outlier"/>
    <n v="64"/>
    <m/>
  </r>
  <r>
    <n v="593188"/>
    <n v="1615"/>
    <x v="5"/>
    <d v="2023-12-08T00:21:00"/>
    <s v="Whatsapp"/>
    <s v="Eric Natividad"/>
    <n v="9830"/>
    <n v="8"/>
    <d v="2023-12-08T00:00:00"/>
    <d v="1899-12-30T00:21:00"/>
    <n v="21"/>
    <n v="0"/>
    <n v="12"/>
    <s v="Spain"/>
    <s v="Not Outlier"/>
    <n v="64"/>
    <m/>
  </r>
  <r>
    <n v="1063767"/>
    <n v="1616"/>
    <x v="1"/>
    <d v="2023-07-26T23:44:00"/>
    <s v="App"/>
    <s v="Victoria Ashworth"/>
    <n v="1893"/>
    <n v="26"/>
    <d v="2023-07-26T00:00:00"/>
    <d v="1899-12-30T23:44:00"/>
    <n v="44"/>
    <n v="23"/>
    <n v="7"/>
    <s v="USA"/>
    <s v="Not Outlier"/>
    <n v="38"/>
    <m/>
  </r>
  <r>
    <n v="1094900"/>
    <n v="1616"/>
    <x v="1"/>
    <d v="2023-04-30T00:58:00"/>
    <s v="Other"/>
    <s v="Diego Freyre"/>
    <n v="2968"/>
    <n v="30"/>
    <d v="2023-04-30T00:00:00"/>
    <d v="1899-12-30T00:58:00"/>
    <n v="58"/>
    <n v="0"/>
    <n v="4"/>
    <s v="USA"/>
    <s v="Not Outlier"/>
    <n v="38"/>
    <m/>
  </r>
  <r>
    <n v="1639990"/>
    <n v="1616"/>
    <x v="1"/>
    <d v="2023-04-30T01:26:00"/>
    <s v="Whatsapp"/>
    <s v="Kyung Yu"/>
    <n v="3972"/>
    <n v="30"/>
    <d v="2023-04-30T00:00:00"/>
    <d v="1899-12-30T01:26:00"/>
    <n v="26"/>
    <n v="1"/>
    <n v="4"/>
    <s v="USA"/>
    <s v="Not Outlier"/>
    <n v="38"/>
    <m/>
  </r>
  <r>
    <n v="514198"/>
    <n v="1617"/>
    <x v="13"/>
    <d v="2023-11-23T01:14:00"/>
    <s v="Other"/>
    <s v="Mary Saveley"/>
    <n v="9711"/>
    <n v="23"/>
    <d v="2023-11-23T00:00:00"/>
    <d v="1899-12-30T01:14:00"/>
    <n v="14"/>
    <n v="1"/>
    <n v="11"/>
    <s v="Austria"/>
    <s v="Not Outlier"/>
    <n v="50"/>
    <m/>
  </r>
  <r>
    <n v="581918"/>
    <n v="1617"/>
    <x v="13"/>
    <d v="2023-11-01T00:48:00"/>
    <s v="Other"/>
    <s v="Anna O'Hara"/>
    <n v="6030"/>
    <n v="1"/>
    <d v="2023-11-01T00:00:00"/>
    <d v="1899-12-30T00:48:00"/>
    <n v="48"/>
    <n v="0"/>
    <n v="11"/>
    <s v="Austria"/>
    <s v="Not Outlier"/>
    <n v="50"/>
    <m/>
  </r>
  <r>
    <n v="1053680"/>
    <n v="1618"/>
    <x v="1"/>
    <d v="2023-11-03T01:59:00"/>
    <s v="Other"/>
    <s v="Kalle Suominen"/>
    <n v="6474"/>
    <n v="3"/>
    <d v="2023-11-03T00:00:00"/>
    <d v="1899-12-30T01:59:00"/>
    <n v="59"/>
    <n v="1"/>
    <n v="11"/>
    <s v="USA"/>
    <s v="Not Outlier"/>
    <n v="50"/>
    <m/>
  </r>
  <r>
    <n v="673115"/>
    <n v="1619"/>
    <x v="1"/>
    <d v="2023-02-03T23:13:00"/>
    <s v="Whatsapp"/>
    <s v="Marie Bertrand"/>
    <n v="3556"/>
    <n v="3"/>
    <d v="2023-02-03T00:00:00"/>
    <d v="1899-12-30T23:13:00"/>
    <n v="13"/>
    <n v="23"/>
    <n v="2"/>
    <s v="USA"/>
    <s v="Not Outlier"/>
    <n v="56"/>
    <m/>
  </r>
  <r>
    <n v="394904"/>
    <n v="1620"/>
    <x v="1"/>
    <d v="2023-10-07T01:42:00"/>
    <s v="App"/>
    <s v="Matti Karttunen"/>
    <n v="3234"/>
    <n v="7"/>
    <d v="2023-10-07T00:00:00"/>
    <d v="1899-12-30T01:42:00"/>
    <n v="42"/>
    <n v="1"/>
    <n v="10"/>
    <s v="USA"/>
    <s v="Not Outlier"/>
    <n v="61"/>
    <m/>
  </r>
  <r>
    <n v="412431"/>
    <n v="1620"/>
    <x v="1"/>
    <d v="2023-10-26T23:29:00"/>
    <s v="App"/>
    <s v="Jeff Young"/>
    <n v="4390"/>
    <n v="26"/>
    <d v="2023-10-26T00:00:00"/>
    <d v="1899-12-30T23:29:00"/>
    <n v="29"/>
    <n v="23"/>
    <n v="10"/>
    <s v="USA"/>
    <s v="Not Outlier"/>
    <n v="61"/>
    <m/>
  </r>
  <r>
    <n v="551997"/>
    <n v="1620"/>
    <x v="1"/>
    <d v="2023-09-26T23:22:00"/>
    <s v="Whatsapp"/>
    <s v="Kwai Yu"/>
    <n v="5017"/>
    <n v="26"/>
    <d v="2023-09-26T00:00:00"/>
    <d v="1899-12-30T23:22:00"/>
    <n v="22"/>
    <n v="23"/>
    <n v="9"/>
    <s v="USA"/>
    <s v="Not Outlier"/>
    <n v="61"/>
    <m/>
  </r>
  <r>
    <n v="1164859"/>
    <n v="1620"/>
    <x v="1"/>
    <d v="2023-04-06T22:39:00"/>
    <s v="Whatsapp"/>
    <s v="Wing C Tam"/>
    <n v="7286"/>
    <n v="6"/>
    <d v="2023-04-06T00:00:00"/>
    <d v="1899-12-30T22:39:00"/>
    <n v="39"/>
    <n v="22"/>
    <n v="4"/>
    <s v="USA"/>
    <s v="Not Outlier"/>
    <n v="61"/>
    <m/>
  </r>
  <r>
    <n v="885377"/>
    <n v="1622"/>
    <x v="0"/>
    <d v="2023-02-11T00:54:00"/>
    <s v="Other"/>
    <s v="Maria Larsson"/>
    <n v="7139"/>
    <n v="11"/>
    <d v="2023-02-11T00:00:00"/>
    <d v="1899-12-30T00:54:00"/>
    <n v="54"/>
    <n v="0"/>
    <n v="2"/>
    <s v="France"/>
    <s v="Not Outlier"/>
    <n v="87"/>
    <m/>
  </r>
  <r>
    <n v="453732"/>
    <n v="1623"/>
    <x v="5"/>
    <d v="2023-06-14T23:09:00"/>
    <s v="App"/>
    <s v="Rosa Hernandez"/>
    <n v="8537"/>
    <n v="14"/>
    <d v="2023-06-14T00:00:00"/>
    <d v="1899-12-30T23:09:00"/>
    <n v="9"/>
    <n v="23"/>
    <n v="6"/>
    <s v="Spain"/>
    <s v="Not Outlier"/>
    <n v="46"/>
    <m/>
  </r>
  <r>
    <n v="1347250"/>
    <n v="1624"/>
    <x v="1"/>
    <d v="2023-06-12T00:50:00"/>
    <s v="App"/>
    <s v="Wing C Tam"/>
    <n v="3030"/>
    <n v="12"/>
    <d v="2023-06-12T00:00:00"/>
    <d v="1899-12-30T00:50:00"/>
    <n v="50"/>
    <n v="0"/>
    <n v="6"/>
    <s v="USA"/>
    <s v="Not Outlier"/>
    <n v="32"/>
    <m/>
  </r>
  <r>
    <n v="767130"/>
    <n v="1627"/>
    <x v="7"/>
    <d v="2023-06-19T22:57:00"/>
    <s v="Whatsapp"/>
    <s v="Roland Keitel"/>
    <n v="4936"/>
    <n v="19"/>
    <d v="2023-06-19T00:00:00"/>
    <d v="1899-12-30T22:57:00"/>
    <n v="57"/>
    <n v="22"/>
    <n v="6"/>
    <s v="Australia"/>
    <s v="Not Outlier"/>
    <n v="61"/>
    <m/>
  </r>
  <r>
    <n v="110341"/>
    <n v="1628"/>
    <x v="1"/>
    <d v="2023-04-29T00:55:00"/>
    <s v="Website"/>
    <s v="Veysel Oeztan"/>
    <n v="1411"/>
    <n v="29"/>
    <d v="2023-04-29T00:00:00"/>
    <d v="1899-12-30T00:55:00"/>
    <n v="55"/>
    <n v="0"/>
    <n v="4"/>
    <s v="USA"/>
    <s v="Not Outlier"/>
    <n v="79"/>
    <m/>
  </r>
  <r>
    <n v="1553612"/>
    <n v="1628"/>
    <x v="1"/>
    <d v="2023-05-09T00:16:00"/>
    <s v="Website"/>
    <s v="Valarie Nelson"/>
    <n v="6089"/>
    <n v="9"/>
    <d v="2023-05-09T00:00:00"/>
    <d v="1899-12-30T00:16:00"/>
    <n v="16"/>
    <n v="0"/>
    <n v="5"/>
    <s v="USA"/>
    <s v="Not Outlier"/>
    <n v="79"/>
    <m/>
  </r>
  <r>
    <n v="780651"/>
    <n v="1630"/>
    <x v="0"/>
    <d v="2023-07-23T01:42:00"/>
    <s v="Other"/>
    <s v="Diego Freyre"/>
    <n v="2596"/>
    <n v="23"/>
    <d v="2023-07-23T00:00:00"/>
    <d v="1899-12-30T01:42:00"/>
    <n v="42"/>
    <n v="1"/>
    <n v="7"/>
    <s v="France"/>
    <s v="Not Outlier"/>
    <n v="21"/>
    <m/>
  </r>
  <r>
    <n v="1125352"/>
    <n v="1633"/>
    <x v="7"/>
    <d v="2023-04-27T01:33:00"/>
    <s v="App"/>
    <s v="Elizabeth Devon"/>
    <n v="4193"/>
    <n v="27"/>
    <d v="2023-04-27T00:00:00"/>
    <d v="1899-12-30T01:33:00"/>
    <n v="33"/>
    <n v="1"/>
    <n v="4"/>
    <s v="Australia"/>
    <s v="Not Outlier"/>
    <n v="64"/>
    <m/>
  </r>
  <r>
    <n v="1475354"/>
    <n v="1633"/>
    <x v="7"/>
    <d v="2023-10-09T00:27:00"/>
    <s v="Other"/>
    <s v="Peter Ferguson"/>
    <n v="7693"/>
    <n v="9"/>
    <d v="2023-10-09T00:00:00"/>
    <d v="1899-12-30T00:27:00"/>
    <n v="27"/>
    <n v="0"/>
    <n v="10"/>
    <s v="Australia"/>
    <s v="Not Outlier"/>
    <n v="64"/>
    <m/>
  </r>
  <r>
    <n v="271858"/>
    <n v="1634"/>
    <x v="5"/>
    <d v="2023-12-06T00:02:00"/>
    <s v="App"/>
    <s v="Valarie Franco"/>
    <n v="1755"/>
    <n v="6"/>
    <d v="2023-12-06T00:00:00"/>
    <d v="1899-12-30T00:02:00"/>
    <n v="2"/>
    <n v="0"/>
    <n v="12"/>
    <s v="Spain"/>
    <s v="Not Outlier"/>
    <n v="34"/>
    <m/>
  </r>
  <r>
    <n v="832627"/>
    <n v="1634"/>
    <x v="5"/>
    <d v="2023-06-18T23:56:00"/>
    <s v="Other"/>
    <s v="Maurizio Moroni"/>
    <n v="1375"/>
    <n v="18"/>
    <d v="2023-06-18T00:00:00"/>
    <d v="1899-12-30T23:56:00"/>
    <n v="56"/>
    <n v="23"/>
    <n v="6"/>
    <s v="Spain"/>
    <s v="Not Outlier"/>
    <n v="34"/>
    <m/>
  </r>
  <r>
    <n v="163919"/>
    <n v="1635"/>
    <x v="1"/>
    <d v="2023-06-22T00:48:00"/>
    <s v="Website"/>
    <s v="Julie Brown"/>
    <n v="4116"/>
    <n v="22"/>
    <d v="2023-06-22T00:00:00"/>
    <d v="1899-12-30T00:48:00"/>
    <n v="48"/>
    <n v="0"/>
    <n v="6"/>
    <s v="USA"/>
    <s v="Not Outlier"/>
    <n v="41"/>
    <m/>
  </r>
  <r>
    <n v="860659"/>
    <n v="1635"/>
    <x v="1"/>
    <d v="2023-11-17T00:56:00"/>
    <s v="App"/>
    <s v="Sue Frick"/>
    <n v="9192"/>
    <n v="17"/>
    <d v="2023-11-17T00:00:00"/>
    <d v="1899-12-30T00:56:00"/>
    <n v="56"/>
    <n v="0"/>
    <n v="11"/>
    <s v="USA"/>
    <s v="Not Outlier"/>
    <n v="41"/>
    <m/>
  </r>
  <r>
    <n v="356612"/>
    <n v="1636"/>
    <x v="13"/>
    <d v="2023-11-30T00:24:00"/>
    <s v="Whatsapp"/>
    <s v="Allen Nelson"/>
    <n v="4576"/>
    <n v="30"/>
    <d v="2023-11-30T00:00:00"/>
    <d v="1899-12-30T00:24:00"/>
    <n v="24"/>
    <n v="0"/>
    <n v="11"/>
    <s v="Austria"/>
    <s v="Not Outlier"/>
    <n v="20"/>
    <m/>
  </r>
  <r>
    <n v="1063239"/>
    <n v="1639"/>
    <x v="7"/>
    <d v="2023-09-25T23:27:00"/>
    <s v="Other"/>
    <s v="Elizabeth Lincoln"/>
    <n v="3101"/>
    <n v="25"/>
    <d v="2023-09-25T00:00:00"/>
    <d v="1899-12-30T23:27:00"/>
    <n v="27"/>
    <n v="23"/>
    <n v="9"/>
    <s v="Australia"/>
    <s v="Not Outlier"/>
    <n v="57"/>
    <m/>
  </r>
  <r>
    <n v="202389"/>
    <n v="1641"/>
    <x v="6"/>
    <d v="2023-07-23T23:39:00"/>
    <s v="Website"/>
    <s v="Roland Mendel"/>
    <n v="1709"/>
    <n v="23"/>
    <d v="2023-07-23T00:00:00"/>
    <d v="1899-12-30T23:39:00"/>
    <n v="39"/>
    <n v="23"/>
    <n v="7"/>
    <s v="Germany"/>
    <s v="Not Outlier"/>
    <n v="85"/>
    <m/>
  </r>
  <r>
    <n v="1026131"/>
    <n v="1642"/>
    <x v="10"/>
    <d v="2023-01-19T00:26:00"/>
    <s v="Website"/>
    <s v="Sean Connery"/>
    <n v="2027"/>
    <n v="19"/>
    <d v="2023-01-19T00:00:00"/>
    <d v="1899-12-30T00:26:00"/>
    <n v="26"/>
    <n v="0"/>
    <n v="1"/>
    <s v="Italy"/>
    <s v="Not Outlier"/>
    <n v="28"/>
    <m/>
  </r>
  <r>
    <n v="247239"/>
    <n v="1643"/>
    <x v="7"/>
    <d v="2023-03-21T01:42:00"/>
    <s v="Website"/>
    <s v="Anna O'Hara"/>
    <n v="9225"/>
    <n v="21"/>
    <d v="2023-03-21T00:00:00"/>
    <d v="1899-12-30T01:42:00"/>
    <n v="42"/>
    <n v="1"/>
    <n v="3"/>
    <s v="Australia"/>
    <s v="Not Outlier"/>
    <n v="29"/>
    <m/>
  </r>
  <r>
    <n v="999621"/>
    <n v="1643"/>
    <x v="7"/>
    <d v="2023-07-31T00:23:00"/>
    <s v="Website"/>
    <s v="Maurizio Moroni"/>
    <n v="4264"/>
    <n v="31"/>
    <d v="2023-07-31T00:00:00"/>
    <d v="1899-12-30T00:23:00"/>
    <n v="23"/>
    <n v="0"/>
    <n v="7"/>
    <s v="Australia"/>
    <s v="Not Outlier"/>
    <n v="29"/>
    <m/>
  </r>
  <r>
    <n v="1175258"/>
    <n v="1643"/>
    <x v="7"/>
    <d v="2023-07-30T00:51:00"/>
    <s v="App"/>
    <s v="Giovanni Rovelli"/>
    <n v="6538"/>
    <n v="30"/>
    <d v="2023-07-30T00:00:00"/>
    <d v="1899-12-30T00:51:00"/>
    <n v="51"/>
    <n v="0"/>
    <n v="7"/>
    <s v="Australia"/>
    <s v="Not Outlier"/>
    <n v="29"/>
    <m/>
  </r>
  <r>
    <n v="708846"/>
    <n v="1644"/>
    <x v="7"/>
    <d v="2023-10-07T00:33:00"/>
    <s v="App"/>
    <s v="Wing C Tam"/>
    <n v="3069"/>
    <n v="7"/>
    <d v="2023-10-07T00:00:00"/>
    <d v="1899-12-30T00:33:00"/>
    <n v="33"/>
    <n v="0"/>
    <n v="10"/>
    <s v="Australia"/>
    <s v="Not Outlier"/>
    <n v="25"/>
    <m/>
  </r>
  <r>
    <n v="1501027"/>
    <n v="1645"/>
    <x v="7"/>
    <d v="2023-07-06T00:27:00"/>
    <s v="Whatsapp"/>
    <s v="Pirkko Koskitalo"/>
    <n v="7105"/>
    <n v="6"/>
    <d v="2023-07-06T00:00:00"/>
    <d v="1899-12-30T00:27:00"/>
    <n v="27"/>
    <n v="0"/>
    <n v="7"/>
    <s v="Australia"/>
    <s v="Not Outlier"/>
    <n v="86"/>
    <m/>
  </r>
  <r>
    <n v="737790"/>
    <n v="1646"/>
    <x v="5"/>
    <d v="2023-06-10T01:41:00"/>
    <s v="App"/>
    <s v="Jonas Bergulfsen"/>
    <n v="7589"/>
    <n v="10"/>
    <d v="2023-06-10T00:00:00"/>
    <d v="1899-12-30T01:41:00"/>
    <n v="41"/>
    <n v="1"/>
    <n v="6"/>
    <s v="Spain"/>
    <s v="Not Outlier"/>
    <n v="51"/>
    <m/>
  </r>
  <r>
    <n v="232274"/>
    <n v="1647"/>
    <x v="1"/>
    <d v="2023-12-22T01:24:00"/>
    <s v="Website"/>
    <s v="Jesus Fernandez"/>
    <n v="8947"/>
    <n v="22"/>
    <d v="2023-12-22T00:00:00"/>
    <d v="1899-12-30T01:24:00"/>
    <n v="24"/>
    <n v="1"/>
    <n v="12"/>
    <s v="USA"/>
    <s v="Not Outlier"/>
    <n v="22"/>
    <m/>
  </r>
  <r>
    <n v="386885"/>
    <n v="1647"/>
    <x v="1"/>
    <d v="2023-03-06T00:29:00"/>
    <s v="App"/>
    <s v="Maurizio Moroni"/>
    <n v="9165"/>
    <n v="6"/>
    <d v="2023-03-06T00:00:00"/>
    <d v="1899-12-30T00:29:00"/>
    <n v="29"/>
    <n v="0"/>
    <n v="3"/>
    <s v="USA"/>
    <s v="Not Outlier"/>
    <n v="22"/>
    <m/>
  </r>
  <r>
    <n v="588451"/>
    <n v="1647"/>
    <x v="1"/>
    <d v="2023-02-06T00:26:00"/>
    <s v="Whatsapp"/>
    <s v="Jan Klaeboe"/>
    <n v="987"/>
    <n v="6"/>
    <d v="2023-02-06T00:00:00"/>
    <d v="1899-12-30T00:26:00"/>
    <n v="26"/>
    <n v="0"/>
    <n v="2"/>
    <s v="USA"/>
    <s v="Not Outlier"/>
    <n v="22"/>
    <m/>
  </r>
  <r>
    <n v="1542275"/>
    <n v="1647"/>
    <x v="1"/>
    <d v="2023-08-27T01:43:00"/>
    <s v="Whatsapp"/>
    <s v="Juri Hirano"/>
    <n v="8992"/>
    <n v="27"/>
    <d v="2023-08-27T00:00:00"/>
    <d v="1899-12-30T01:43:00"/>
    <n v="43"/>
    <n v="1"/>
    <n v="8"/>
    <s v="USA"/>
    <s v="Not Outlier"/>
    <n v="22"/>
    <m/>
  </r>
  <r>
    <n v="1584433"/>
    <n v="1648"/>
    <x v="6"/>
    <d v="2023-01-04T01:51:00"/>
    <s v="Website"/>
    <s v="Juri Yoshido"/>
    <n v="1991"/>
    <n v="4"/>
    <d v="2023-01-04T00:00:00"/>
    <d v="1899-12-30T01:51:00"/>
    <n v="51"/>
    <n v="1"/>
    <n v="1"/>
    <s v="Germany"/>
    <s v="Not Outlier"/>
    <n v="78"/>
    <m/>
  </r>
  <r>
    <n v="952497"/>
    <n v="1649"/>
    <x v="1"/>
    <d v="2023-10-16T23:33:00"/>
    <s v="Other"/>
    <s v="Diego Freyre"/>
    <n v="1132"/>
    <n v="16"/>
    <d v="2023-10-16T00:00:00"/>
    <d v="1899-12-30T23:33:00"/>
    <n v="33"/>
    <n v="23"/>
    <n v="10"/>
    <s v="USA"/>
    <s v="Not Outlier"/>
    <n v="27"/>
    <m/>
  </r>
  <r>
    <n v="1218028"/>
    <n v="1649"/>
    <x v="1"/>
    <d v="2023-01-01T01:04:00"/>
    <s v="Website"/>
    <s v="Diego Freyre"/>
    <n v="3119"/>
    <n v="1"/>
    <d v="2023-01-01T00:00:00"/>
    <d v="1899-12-30T01:04:00"/>
    <n v="4"/>
    <n v="1"/>
    <n v="1"/>
    <s v="USA"/>
    <s v="Not Outlier"/>
    <n v="27"/>
    <m/>
  </r>
  <r>
    <n v="696792"/>
    <n v="1651"/>
    <x v="7"/>
    <d v="2023-06-06T23:49:00"/>
    <s v="Website"/>
    <s v="Christina Berglund"/>
    <n v="9568"/>
    <n v="6"/>
    <d v="2023-06-06T00:00:00"/>
    <d v="1899-12-30T23:49:00"/>
    <n v="49"/>
    <n v="23"/>
    <n v="6"/>
    <s v="Australia"/>
    <s v="Not Outlier"/>
    <n v="53"/>
    <m/>
  </r>
  <r>
    <n v="1258245"/>
    <n v="1654"/>
    <x v="1"/>
    <d v="2023-04-04T23:52:00"/>
    <s v="App"/>
    <s v="Michael Holz"/>
    <n v="3634"/>
    <n v="4"/>
    <d v="2023-04-04T00:00:00"/>
    <d v="1899-12-30T23:52:00"/>
    <n v="52"/>
    <n v="23"/>
    <n v="4"/>
    <s v="USA"/>
    <s v="Not Outlier"/>
    <n v="56"/>
    <m/>
  </r>
  <r>
    <n v="1527612"/>
    <n v="1654"/>
    <x v="1"/>
    <d v="2023-10-17T22:35:00"/>
    <s v="Other"/>
    <s v="Kyung Yu"/>
    <n v="1813"/>
    <n v="17"/>
    <d v="2023-10-17T00:00:00"/>
    <d v="1899-12-30T22:35:00"/>
    <n v="35"/>
    <n v="22"/>
    <n v="10"/>
    <s v="USA"/>
    <s v="Not Outlier"/>
    <n v="56"/>
    <m/>
  </r>
  <r>
    <n v="1318200"/>
    <n v="1657"/>
    <x v="6"/>
    <d v="2023-12-09T00:24:00"/>
    <s v="Website"/>
    <s v="Valarie Nelson"/>
    <n v="7368"/>
    <n v="9"/>
    <d v="2023-12-09T00:00:00"/>
    <d v="1899-12-30T00:24:00"/>
    <n v="24"/>
    <n v="0"/>
    <n v="12"/>
    <s v="Germany"/>
    <s v="Not Outlier"/>
    <n v="21"/>
    <m/>
  </r>
  <r>
    <n v="490691"/>
    <n v="1658"/>
    <x v="1"/>
    <d v="2023-12-30T01:16:00"/>
    <s v="App"/>
    <s v="Julie Young"/>
    <n v="6947"/>
    <n v="30"/>
    <d v="2023-12-30T00:00:00"/>
    <d v="1899-12-30T01:16:00"/>
    <n v="16"/>
    <n v="1"/>
    <n v="12"/>
    <s v="USA"/>
    <s v="Not Outlier"/>
    <n v="41"/>
    <m/>
  </r>
  <r>
    <n v="752814"/>
    <n v="1661"/>
    <x v="0"/>
    <d v="2023-11-23T23:40:00"/>
    <s v="Whatsapp"/>
    <s v="Roland Mendel"/>
    <n v="7540"/>
    <n v="23"/>
    <d v="2023-11-23T00:00:00"/>
    <d v="1899-12-30T23:40:00"/>
    <n v="40"/>
    <n v="23"/>
    <n v="11"/>
    <s v="France"/>
    <s v="Not Outlier"/>
    <n v="33"/>
    <m/>
  </r>
  <r>
    <n v="1202375"/>
    <n v="1662"/>
    <x v="7"/>
    <d v="2023-02-13T01:16:00"/>
    <s v="Whatsapp"/>
    <s v="Valarie Young"/>
    <n v="2832"/>
    <n v="13"/>
    <d v="2023-02-13T00:00:00"/>
    <d v="1899-12-30T01:16:00"/>
    <n v="16"/>
    <n v="1"/>
    <n v="2"/>
    <s v="Australia"/>
    <s v="Not Outlier"/>
    <n v="25"/>
    <m/>
  </r>
  <r>
    <n v="104755"/>
    <n v="1663"/>
    <x v="13"/>
    <d v="2023-05-20T00:43:00"/>
    <s v="Other"/>
    <s v="Janine Labrune"/>
    <n v="4423"/>
    <n v="20"/>
    <d v="2023-05-20T00:00:00"/>
    <d v="1899-12-30T00:43:00"/>
    <n v="43"/>
    <n v="0"/>
    <n v="5"/>
    <s v="Austria"/>
    <s v="Not Outlier"/>
    <n v="60"/>
    <m/>
  </r>
  <r>
    <n v="253341"/>
    <n v="1663"/>
    <x v="13"/>
    <d v="2023-06-01T01:39:00"/>
    <s v="Website"/>
    <s v="Maurizio Moroni"/>
    <n v="6399"/>
    <n v="1"/>
    <d v="2023-06-01T00:00:00"/>
    <d v="1899-12-30T01:39:00"/>
    <n v="39"/>
    <n v="1"/>
    <n v="6"/>
    <s v="Austria"/>
    <s v="Not Outlier"/>
    <n v="60"/>
    <m/>
  </r>
  <r>
    <n v="349131"/>
    <n v="1664"/>
    <x v="1"/>
    <d v="2023-07-08T23:57:00"/>
    <s v="Other"/>
    <s v="Paolo Accorti"/>
    <n v="7000"/>
    <n v="8"/>
    <d v="2023-07-08T00:00:00"/>
    <d v="1899-12-30T23:57:00"/>
    <n v="57"/>
    <n v="23"/>
    <n v="7"/>
    <s v="USA"/>
    <s v="Not Outlier"/>
    <n v="27"/>
    <m/>
  </r>
  <r>
    <n v="585445"/>
    <n v="1665"/>
    <x v="14"/>
    <d v="2023-07-06T23:49:00"/>
    <s v="Whatsapp"/>
    <s v="Jeff Young"/>
    <n v="7479"/>
    <n v="6"/>
    <d v="2023-07-06T00:00:00"/>
    <d v="1899-12-30T23:49:00"/>
    <n v="49"/>
    <n v="23"/>
    <n v="7"/>
    <s v="Switzerland"/>
    <s v="Not Outlier"/>
    <n v="19"/>
    <m/>
  </r>
  <r>
    <n v="629227"/>
    <n v="1665"/>
    <x v="14"/>
    <d v="2023-11-27T23:34:00"/>
    <s v="Other"/>
    <s v="Helen Bennett"/>
    <n v="2109"/>
    <n v="27"/>
    <d v="2023-11-27T00:00:00"/>
    <d v="1899-12-30T23:34:00"/>
    <n v="34"/>
    <n v="23"/>
    <n v="11"/>
    <s v="Switzerland"/>
    <s v="Not Outlier"/>
    <n v="19"/>
    <m/>
  </r>
  <r>
    <n v="1240058"/>
    <n v="1665"/>
    <x v="14"/>
    <d v="2023-01-03T01:15:00"/>
    <s v="App"/>
    <s v="Valarie Nelson"/>
    <n v="1633"/>
    <n v="3"/>
    <d v="2023-01-03T00:00:00"/>
    <d v="1899-12-30T01:15:00"/>
    <n v="15"/>
    <n v="1"/>
    <n v="1"/>
    <s v="Switzerland"/>
    <s v="Not Outlier"/>
    <n v="19"/>
    <m/>
  </r>
  <r>
    <n v="1555572"/>
    <n v="1665"/>
    <x v="14"/>
    <d v="2023-03-21T01:03:00"/>
    <s v="App"/>
    <s v="Diego Freyre"/>
    <n v="1259"/>
    <n v="21"/>
    <d v="2023-03-21T00:00:00"/>
    <d v="1899-12-30T01:03:00"/>
    <n v="3"/>
    <n v="1"/>
    <n v="3"/>
    <s v="Switzerland"/>
    <s v="Not Outlier"/>
    <n v="19"/>
    <m/>
  </r>
  <r>
    <n v="95054"/>
    <n v="1666"/>
    <x v="5"/>
    <d v="2023-06-10T00:40:00"/>
    <s v="Other"/>
    <s v="Valarie Nelson"/>
    <n v="2320"/>
    <n v="10"/>
    <d v="2023-06-10T00:00:00"/>
    <d v="1899-12-30T00:40:00"/>
    <n v="40"/>
    <n v="0"/>
    <n v="6"/>
    <s v="Spain"/>
    <s v="Not Outlier"/>
    <n v="21"/>
    <m/>
  </r>
  <r>
    <n v="547144"/>
    <n v="1666"/>
    <x v="5"/>
    <d v="2023-01-14T01:02:00"/>
    <s v="App"/>
    <s v="Akiko Shimamura"/>
    <n v="5455"/>
    <n v="14"/>
    <d v="2023-01-14T00:00:00"/>
    <d v="1899-12-30T01:02:00"/>
    <n v="2"/>
    <n v="1"/>
    <n v="1"/>
    <s v="Spain"/>
    <s v="Not Outlier"/>
    <n v="21"/>
    <m/>
  </r>
  <r>
    <n v="36759"/>
    <n v="1667"/>
    <x v="0"/>
    <d v="2023-01-23T01:33:00"/>
    <s v="Whatsapp"/>
    <s v="Daniel Da Cunha"/>
    <n v="6587"/>
    <n v="23"/>
    <d v="2023-01-23T00:00:00"/>
    <d v="1899-12-30T01:33:00"/>
    <n v="33"/>
    <n v="1"/>
    <n v="1"/>
    <s v="France"/>
    <s v="Not Outlier"/>
    <n v="73"/>
    <m/>
  </r>
  <r>
    <n v="870081"/>
    <n v="1667"/>
    <x v="0"/>
    <d v="2023-06-22T00:57:00"/>
    <s v="Website"/>
    <s v="Victoria Ashworth"/>
    <n v="1176"/>
    <n v="22"/>
    <d v="2023-06-22T00:00:00"/>
    <d v="1899-12-30T00:57:00"/>
    <n v="57"/>
    <n v="0"/>
    <n v="6"/>
    <s v="France"/>
    <s v="Not Outlier"/>
    <n v="73"/>
    <m/>
  </r>
  <r>
    <n v="878611"/>
    <n v="1668"/>
    <x v="1"/>
    <d v="2023-11-24T00:53:00"/>
    <s v="Whatsapp"/>
    <s v="Roland Mendel"/>
    <n v="3591"/>
    <n v="24"/>
    <d v="2023-11-24T00:00:00"/>
    <d v="1899-12-30T00:53:00"/>
    <n v="53"/>
    <n v="0"/>
    <n v="11"/>
    <s v="USA"/>
    <s v="Not Outlier"/>
    <n v="68"/>
    <m/>
  </r>
  <r>
    <n v="1483729"/>
    <n v="1668"/>
    <x v="1"/>
    <d v="2023-09-14T23:47:00"/>
    <s v="Whatsapp"/>
    <s v="Janine Labrune"/>
    <n v="1625"/>
    <n v="14"/>
    <d v="2023-09-14T00:00:00"/>
    <d v="1899-12-30T23:47:00"/>
    <n v="47"/>
    <n v="23"/>
    <n v="9"/>
    <s v="USA"/>
    <s v="Not Outlier"/>
    <n v="68"/>
    <m/>
  </r>
  <r>
    <n v="49520"/>
    <n v="1670"/>
    <x v="1"/>
    <d v="2023-07-03T00:01:00"/>
    <s v="Whatsapp"/>
    <s v="Kwai Yu"/>
    <n v="6214"/>
    <n v="3"/>
    <d v="2023-07-03T00:00:00"/>
    <d v="1899-12-30T00:01:00"/>
    <n v="1"/>
    <n v="0"/>
    <n v="7"/>
    <s v="USA"/>
    <s v="Not Outlier"/>
    <n v="80"/>
    <m/>
  </r>
  <r>
    <n v="581573"/>
    <n v="1670"/>
    <x v="1"/>
    <d v="2023-08-08T01:06:00"/>
    <s v="App"/>
    <s v="Paul Henriot"/>
    <n v="8547"/>
    <n v="8"/>
    <d v="2023-08-08T00:00:00"/>
    <d v="1899-12-30T01:06:00"/>
    <n v="6"/>
    <n v="1"/>
    <n v="8"/>
    <s v="USA"/>
    <s v="Not Outlier"/>
    <n v="80"/>
    <m/>
  </r>
  <r>
    <n v="914647"/>
    <n v="1671"/>
    <x v="1"/>
    <d v="2023-03-25T01:58:00"/>
    <s v="Website"/>
    <s v="Dan Lewis"/>
    <n v="7025"/>
    <n v="25"/>
    <d v="2023-03-25T00:00:00"/>
    <d v="1899-12-30T01:58:00"/>
    <n v="58"/>
    <n v="1"/>
    <n v="3"/>
    <s v="USA"/>
    <s v="Not Outlier"/>
    <n v="56"/>
    <m/>
  </r>
  <r>
    <n v="1635379"/>
    <n v="1673"/>
    <x v="5"/>
    <d v="2023-04-12T00:48:00"/>
    <s v="Whatsapp"/>
    <s v="Wing C Tam"/>
    <n v="5543"/>
    <n v="12"/>
    <d v="2023-04-12T00:00:00"/>
    <d v="1899-12-30T00:48:00"/>
    <n v="48"/>
    <n v="0"/>
    <n v="4"/>
    <s v="Spain"/>
    <s v="Not Outlier"/>
    <n v="30"/>
    <m/>
  </r>
  <r>
    <n v="414161"/>
    <n v="1675"/>
    <x v="1"/>
    <d v="2023-12-27T23:49:00"/>
    <s v="Whatsapp"/>
    <s v="Frederique Citeaux"/>
    <n v="3894"/>
    <n v="27"/>
    <d v="2023-12-27T00:00:00"/>
    <d v="1899-12-30T23:49:00"/>
    <n v="49"/>
    <n v="23"/>
    <n v="12"/>
    <s v="USA"/>
    <s v="Not Outlier"/>
    <n v="57"/>
    <m/>
  </r>
  <r>
    <n v="393726"/>
    <n v="1676"/>
    <x v="13"/>
    <d v="2023-03-29T23:56:00"/>
    <s v="Website"/>
    <s v="Giovanni Rovelli"/>
    <n v="2852"/>
    <n v="29"/>
    <d v="2023-03-29T00:00:00"/>
    <d v="1899-12-30T23:56:00"/>
    <n v="56"/>
    <n v="23"/>
    <n v="3"/>
    <s v="Austria"/>
    <s v="Not Outlier"/>
    <n v="25"/>
    <m/>
  </r>
  <r>
    <n v="756887"/>
    <n v="1676"/>
    <x v="13"/>
    <d v="2023-04-20T00:49:00"/>
    <s v="Whatsapp"/>
    <s v="Valarie Nelson"/>
    <n v="5656"/>
    <n v="20"/>
    <d v="2023-04-20T00:00:00"/>
    <d v="1899-12-30T00:49:00"/>
    <n v="49"/>
    <n v="0"/>
    <n v="4"/>
    <s v="Austria"/>
    <s v="Not Outlier"/>
    <n v="25"/>
    <m/>
  </r>
  <r>
    <n v="786170"/>
    <n v="1676"/>
    <x v="13"/>
    <d v="2023-09-13T00:44:00"/>
    <s v="Website"/>
    <s v="Paul Henriot"/>
    <n v="5008"/>
    <n v="13"/>
    <d v="2023-09-13T00:00:00"/>
    <d v="1899-12-30T00:44:00"/>
    <n v="44"/>
    <n v="0"/>
    <n v="9"/>
    <s v="Austria"/>
    <s v="Not Outlier"/>
    <n v="25"/>
    <m/>
  </r>
  <r>
    <n v="1131650"/>
    <n v="1676"/>
    <x v="13"/>
    <d v="2023-01-18T23:08:00"/>
    <s v="Whatsapp"/>
    <s v="Frederique Citeaux"/>
    <n v="3121"/>
    <n v="18"/>
    <d v="2023-01-18T00:00:00"/>
    <d v="1899-12-30T23:08:00"/>
    <n v="8"/>
    <n v="23"/>
    <n v="1"/>
    <s v="Austria"/>
    <s v="Not Outlier"/>
    <n v="25"/>
    <m/>
  </r>
  <r>
    <n v="277038"/>
    <n v="1677"/>
    <x v="10"/>
    <d v="2023-08-01T22:32:00"/>
    <s v="Website"/>
    <s v="Jeff Young"/>
    <n v="2455"/>
    <n v="1"/>
    <d v="2023-08-01T00:00:00"/>
    <d v="1899-12-30T22:32:00"/>
    <n v="32"/>
    <n v="22"/>
    <n v="8"/>
    <s v="Italy"/>
    <s v="Not Outlier"/>
    <n v="51"/>
    <m/>
  </r>
  <r>
    <n v="780700"/>
    <n v="1677"/>
    <x v="10"/>
    <d v="2023-05-09T23:51:00"/>
    <s v="Other"/>
    <s v="Valarie Thompson"/>
    <n v="9948"/>
    <n v="9"/>
    <d v="2023-05-09T00:00:00"/>
    <d v="1899-12-30T23:51:00"/>
    <n v="51"/>
    <n v="23"/>
    <n v="5"/>
    <s v="Italy"/>
    <s v="Not Outlier"/>
    <n v="51"/>
    <m/>
  </r>
  <r>
    <n v="921826"/>
    <n v="1677"/>
    <x v="10"/>
    <d v="2023-04-11T23:58:00"/>
    <s v="Other"/>
    <s v="Matti Karttunen"/>
    <n v="1726"/>
    <n v="11"/>
    <d v="2023-04-11T00:00:00"/>
    <d v="1899-12-30T23:58:00"/>
    <n v="58"/>
    <n v="23"/>
    <n v="4"/>
    <s v="Italy"/>
    <s v="Not Outlier"/>
    <n v="51"/>
    <m/>
  </r>
  <r>
    <n v="998926"/>
    <n v="1677"/>
    <x v="10"/>
    <d v="2023-08-05T01:29:00"/>
    <s v="App"/>
    <s v="Diego Freyre"/>
    <n v="9356"/>
    <n v="5"/>
    <d v="2023-08-05T00:00:00"/>
    <d v="1899-12-30T01:29:00"/>
    <n v="29"/>
    <n v="1"/>
    <n v="8"/>
    <s v="Italy"/>
    <s v="Not Outlier"/>
    <n v="51"/>
    <m/>
  </r>
  <r>
    <n v="626849"/>
    <n v="1679"/>
    <x v="7"/>
    <d v="2023-05-03T00:16:00"/>
    <s v="Website"/>
    <s v="Kwai Yu"/>
    <n v="3639"/>
    <n v="3"/>
    <d v="2023-05-03T00:00:00"/>
    <d v="1899-12-30T00:16:00"/>
    <n v="16"/>
    <n v="0"/>
    <n v="5"/>
    <s v="Australia"/>
    <s v="Not Outlier"/>
    <n v="59"/>
    <m/>
  </r>
  <r>
    <n v="366083"/>
    <n v="1680"/>
    <x v="1"/>
    <d v="2023-02-15T01:12:00"/>
    <s v="Other"/>
    <s v="Sean Connery"/>
    <n v="8672"/>
    <n v="15"/>
    <d v="2023-02-15T00:00:00"/>
    <d v="1899-12-30T01:12:00"/>
    <n v="12"/>
    <n v="1"/>
    <n v="2"/>
    <s v="USA"/>
    <s v="Not Outlier"/>
    <n v="41"/>
    <m/>
  </r>
  <r>
    <n v="9339"/>
    <n v="1681"/>
    <x v="5"/>
    <d v="2023-12-18T00:39:00"/>
    <s v="App"/>
    <s v="Michael Frick"/>
    <n v="2782"/>
    <n v="18"/>
    <d v="2023-12-18T00:00:00"/>
    <d v="1899-12-30T00:39:00"/>
    <n v="39"/>
    <n v="0"/>
    <n v="12"/>
    <s v="Spain"/>
    <s v="Not Outlier"/>
    <n v="38"/>
    <m/>
  </r>
  <r>
    <n v="183352"/>
    <n v="1682"/>
    <x v="0"/>
    <d v="2023-10-16T00:35:00"/>
    <s v="Whatsapp"/>
    <s v="Jeff Young"/>
    <n v="8347"/>
    <n v="16"/>
    <d v="2023-10-16T00:00:00"/>
    <d v="1899-12-30T00:35:00"/>
    <n v="35"/>
    <n v="0"/>
    <n v="10"/>
    <s v="France"/>
    <s v="Not Outlier"/>
    <n v="72"/>
    <m/>
  </r>
  <r>
    <n v="473503"/>
    <n v="1682"/>
    <x v="0"/>
    <d v="2023-08-08T23:26:00"/>
    <s v="Whatsapp"/>
    <s v="Marta Hernandez"/>
    <n v="1565"/>
    <n v="8"/>
    <d v="2023-08-08T00:00:00"/>
    <d v="1899-12-30T23:26:00"/>
    <n v="26"/>
    <n v="23"/>
    <n v="8"/>
    <s v="France"/>
    <s v="Not Outlier"/>
    <n v="72"/>
    <m/>
  </r>
  <r>
    <n v="545696"/>
    <n v="1682"/>
    <x v="0"/>
    <d v="2023-06-08T01:05:00"/>
    <s v="App"/>
    <s v="Dean Cassidy"/>
    <n v="9120"/>
    <n v="8"/>
    <d v="2023-06-08T00:00:00"/>
    <d v="1899-12-30T01:05:00"/>
    <n v="5"/>
    <n v="1"/>
    <n v="6"/>
    <s v="France"/>
    <s v="Not Outlier"/>
    <n v="72"/>
    <m/>
  </r>
  <r>
    <n v="686952"/>
    <n v="1685"/>
    <x v="1"/>
    <d v="2023-04-13T00:58:00"/>
    <s v="App"/>
    <s v="Valarie Franco"/>
    <n v="6047"/>
    <n v="13"/>
    <d v="2023-04-13T00:00:00"/>
    <d v="1899-12-30T00:58:00"/>
    <n v="58"/>
    <n v="0"/>
    <n v="4"/>
    <s v="USA"/>
    <s v="Not Outlier"/>
    <n v="74"/>
    <m/>
  </r>
  <r>
    <n v="877616"/>
    <n v="1685"/>
    <x v="1"/>
    <d v="2023-12-19T00:00:00"/>
    <s v="App"/>
    <s v="Mart¡n Sommer"/>
    <n v="6662"/>
    <n v="19"/>
    <d v="2023-12-19T00:00:00"/>
    <d v="1899-12-30T00:00:00"/>
    <n v="0"/>
    <n v="0"/>
    <n v="12"/>
    <s v="USA"/>
    <s v="Not Outlier"/>
    <n v="74"/>
    <m/>
  </r>
  <r>
    <n v="1212775"/>
    <n v="1685"/>
    <x v="1"/>
    <d v="2023-08-25T01:26:00"/>
    <s v="App"/>
    <s v="Michael Holz"/>
    <n v="9604"/>
    <n v="25"/>
    <d v="2023-08-25T00:00:00"/>
    <d v="1899-12-30T01:26:00"/>
    <n v="26"/>
    <n v="1"/>
    <n v="8"/>
    <s v="USA"/>
    <s v="Not Outlier"/>
    <n v="74"/>
    <m/>
  </r>
  <r>
    <n v="1102470"/>
    <n v="1686"/>
    <x v="0"/>
    <d v="2023-02-16T23:38:00"/>
    <s v="Whatsapp"/>
    <s v="Christina Berglund"/>
    <n v="7654"/>
    <n v="16"/>
    <d v="2023-02-16T00:00:00"/>
    <d v="1899-12-30T23:38:00"/>
    <n v="38"/>
    <n v="23"/>
    <n v="2"/>
    <s v="France"/>
    <s v="Not Outlier"/>
    <n v="53"/>
    <m/>
  </r>
  <r>
    <n v="1232244"/>
    <n v="1686"/>
    <x v="0"/>
    <d v="2023-04-18T01:45:00"/>
    <s v="Whatsapp"/>
    <s v="Janine Labrune"/>
    <n v="7689"/>
    <n v="18"/>
    <d v="2023-04-18T00:00:00"/>
    <d v="1899-12-30T01:45:00"/>
    <n v="45"/>
    <n v="1"/>
    <n v="4"/>
    <s v="France"/>
    <s v="Not Outlier"/>
    <n v="53"/>
    <m/>
  </r>
  <r>
    <n v="1385745"/>
    <n v="1686"/>
    <x v="0"/>
    <d v="2023-02-01T01:28:00"/>
    <s v="Other"/>
    <s v="Diego Freyre"/>
    <n v="5128"/>
    <n v="1"/>
    <d v="2023-02-01T00:00:00"/>
    <d v="1899-12-30T01:28:00"/>
    <n v="28"/>
    <n v="1"/>
    <n v="2"/>
    <s v="France"/>
    <s v="Not Outlier"/>
    <n v="53"/>
    <m/>
  </r>
  <r>
    <n v="454137"/>
    <n v="1687"/>
    <x v="7"/>
    <d v="2023-01-15T00:20:00"/>
    <s v="Whatsapp"/>
    <s v="Peter Ferguson"/>
    <n v="2431"/>
    <n v="15"/>
    <d v="2023-01-15T00:00:00"/>
    <d v="1899-12-30T00:20:00"/>
    <n v="20"/>
    <n v="0"/>
    <n v="1"/>
    <s v="Australia"/>
    <s v="Not Outlier"/>
    <n v="38"/>
    <m/>
  </r>
  <r>
    <n v="1277957"/>
    <n v="1687"/>
    <x v="7"/>
    <d v="2023-01-26T01:43:00"/>
    <s v="Website"/>
    <s v="Jan Klaeboe"/>
    <n v="2062"/>
    <n v="26"/>
    <d v="2023-01-26T00:00:00"/>
    <d v="1899-12-30T01:43:00"/>
    <n v="43"/>
    <n v="1"/>
    <n v="1"/>
    <s v="Australia"/>
    <s v="Not Outlier"/>
    <n v="38"/>
    <m/>
  </r>
  <r>
    <n v="1620752"/>
    <n v="1687"/>
    <x v="7"/>
    <d v="2023-10-13T23:37:00"/>
    <s v="Other"/>
    <s v="Valarie Nelson"/>
    <n v="7191"/>
    <n v="13"/>
    <d v="2023-10-13T00:00:00"/>
    <d v="1899-12-30T23:37:00"/>
    <n v="37"/>
    <n v="23"/>
    <n v="10"/>
    <s v="Australia"/>
    <s v="Not Outlier"/>
    <n v="38"/>
    <m/>
  </r>
  <r>
    <n v="565068"/>
    <n v="1689"/>
    <x v="7"/>
    <d v="2023-06-10T23:21:00"/>
    <s v="Whatsapp"/>
    <s v="Maria Larsson"/>
    <n v="1282"/>
    <n v="10"/>
    <d v="2023-06-10T00:00:00"/>
    <d v="1899-12-30T23:21:00"/>
    <n v="21"/>
    <n v="23"/>
    <n v="6"/>
    <s v="Australia"/>
    <s v="Not Outlier"/>
    <n v="50"/>
    <m/>
  </r>
  <r>
    <n v="1560730"/>
    <n v="1689"/>
    <x v="7"/>
    <d v="2023-06-29T00:34:00"/>
    <s v="Whatsapp"/>
    <s v="Peter Ferguson"/>
    <n v="9570"/>
    <n v="29"/>
    <d v="2023-06-29T00:00:00"/>
    <d v="1899-12-30T00:34:00"/>
    <n v="34"/>
    <n v="0"/>
    <n v="6"/>
    <s v="Australia"/>
    <s v="Not Outlier"/>
    <n v="50"/>
    <m/>
  </r>
  <r>
    <n v="1255720"/>
    <n v="1690"/>
    <x v="7"/>
    <d v="2023-09-09T00:20:00"/>
    <s v="App"/>
    <s v="Diego Freyre"/>
    <n v="6466"/>
    <n v="9"/>
    <d v="2023-09-09T00:00:00"/>
    <d v="1899-12-30T00:20:00"/>
    <n v="20"/>
    <n v="0"/>
    <n v="9"/>
    <s v="Australia"/>
    <s v="Not Outlier"/>
    <n v="57"/>
    <m/>
  </r>
  <r>
    <n v="716091"/>
    <n v="1691"/>
    <x v="1"/>
    <d v="2023-06-12T01:28:00"/>
    <s v="App"/>
    <s v="Paolo Accorti"/>
    <n v="6454"/>
    <n v="12"/>
    <d v="2023-06-12T00:00:00"/>
    <d v="1899-12-30T01:28:00"/>
    <n v="28"/>
    <n v="1"/>
    <n v="6"/>
    <s v="USA"/>
    <s v="Not Outlier"/>
    <n v="43"/>
    <m/>
  </r>
  <r>
    <n v="452070"/>
    <n v="1693"/>
    <x v="0"/>
    <d v="2023-05-06T00:22:00"/>
    <s v="Other"/>
    <s v="Jan Klaeboe"/>
    <n v="9332"/>
    <n v="6"/>
    <d v="2023-05-06T00:00:00"/>
    <d v="1899-12-30T00:22:00"/>
    <n v="22"/>
    <n v="0"/>
    <n v="5"/>
    <s v="France"/>
    <s v="Not Outlier"/>
    <n v="63"/>
    <m/>
  </r>
  <r>
    <n v="182441"/>
    <n v="1694"/>
    <x v="12"/>
    <d v="2023-12-18T23:01:00"/>
    <s v="Whatsapp"/>
    <s v="Eric Natividad"/>
    <n v="1072"/>
    <n v="18"/>
    <d v="2023-12-18T00:00:00"/>
    <d v="1899-12-30T23:01:00"/>
    <n v="1"/>
    <n v="23"/>
    <n v="12"/>
    <s v="Ireland"/>
    <s v="Not Outlier"/>
    <n v="83"/>
    <m/>
  </r>
  <r>
    <n v="590748"/>
    <n v="1695"/>
    <x v="5"/>
    <d v="2023-01-11T22:40:00"/>
    <s v="Other"/>
    <s v="Sue Frick"/>
    <n v="4390"/>
    <n v="11"/>
    <d v="2023-01-11T00:00:00"/>
    <d v="1899-12-30T22:40:00"/>
    <n v="40"/>
    <n v="22"/>
    <n v="1"/>
    <s v="Spain"/>
    <s v="Not Outlier"/>
    <n v="37"/>
    <m/>
  </r>
  <r>
    <n v="1028877"/>
    <n v="1695"/>
    <x v="5"/>
    <d v="2023-07-31T23:32:00"/>
    <s v="Website"/>
    <s v="Mary Saveley"/>
    <n v="8062"/>
    <n v="31"/>
    <d v="2023-07-31T00:00:00"/>
    <d v="1899-12-30T23:32:00"/>
    <n v="32"/>
    <n v="23"/>
    <n v="7"/>
    <s v="Spain"/>
    <s v="Not Outlier"/>
    <n v="37"/>
    <m/>
  </r>
  <r>
    <n v="1205050"/>
    <n v="1695"/>
    <x v="5"/>
    <d v="2023-07-12T00:35:00"/>
    <s v="Other"/>
    <s v="Pirkko Koskitalo"/>
    <n v="9562"/>
    <n v="12"/>
    <d v="2023-07-12T00:00:00"/>
    <d v="1899-12-30T00:35:00"/>
    <n v="35"/>
    <n v="0"/>
    <n v="7"/>
    <s v="Spain"/>
    <s v="Not Outlier"/>
    <n v="37"/>
    <m/>
  </r>
  <r>
    <n v="312413"/>
    <n v="1696"/>
    <x v="1"/>
    <d v="2023-09-16T00:17:00"/>
    <s v="App"/>
    <s v="Valarie Nelson"/>
    <n v="7605"/>
    <n v="16"/>
    <d v="2023-09-16T00:00:00"/>
    <d v="1899-12-30T00:17:00"/>
    <n v="17"/>
    <n v="0"/>
    <n v="9"/>
    <s v="USA"/>
    <s v="Not Outlier"/>
    <n v="68"/>
    <m/>
  </r>
  <r>
    <n v="1055817"/>
    <n v="1697"/>
    <x v="0"/>
    <d v="2023-06-02T23:00:00"/>
    <s v="Website"/>
    <s v="Jytte Petersen"/>
    <n v="8477"/>
    <n v="2"/>
    <d v="2023-06-02T00:00:00"/>
    <d v="1899-12-30T23:00:00"/>
    <n v="0"/>
    <n v="23"/>
    <n v="6"/>
    <s v="France"/>
    <s v="Not Outlier"/>
    <n v="65"/>
    <m/>
  </r>
  <r>
    <n v="177897"/>
    <n v="1698"/>
    <x v="0"/>
    <d v="2023-08-05T23:20:00"/>
    <s v="App"/>
    <s v="Kee Kuo"/>
    <n v="8289"/>
    <n v="5"/>
    <d v="2023-08-05T00:00:00"/>
    <d v="1899-12-30T23:20:00"/>
    <n v="20"/>
    <n v="23"/>
    <n v="8"/>
    <s v="France"/>
    <s v="Not Outlier"/>
    <n v="34"/>
    <m/>
  </r>
  <r>
    <n v="1643298"/>
    <n v="1699"/>
    <x v="7"/>
    <d v="2023-04-19T23:45:00"/>
    <s v="Website"/>
    <s v="Paul Henriot"/>
    <n v="6207"/>
    <n v="19"/>
    <d v="2023-04-19T00:00:00"/>
    <d v="1899-12-30T23:45:00"/>
    <n v="45"/>
    <n v="23"/>
    <n v="4"/>
    <s v="Australia"/>
    <s v="Not Outlier"/>
    <n v="21"/>
    <m/>
  </r>
  <r>
    <n v="403651"/>
    <n v="1700"/>
    <x v="1"/>
    <d v="2023-07-17T00:38:00"/>
    <s v="Other"/>
    <s v="Pirkko Koskitalo"/>
    <n v="8812"/>
    <n v="17"/>
    <d v="2023-07-17T00:00:00"/>
    <d v="1899-12-30T00:38:00"/>
    <n v="38"/>
    <n v="0"/>
    <n v="7"/>
    <s v="USA"/>
    <s v="Not Outlier"/>
    <n v="37"/>
    <m/>
  </r>
  <r>
    <n v="869884"/>
    <n v="1701"/>
    <x v="1"/>
    <d v="2023-11-26T00:49:00"/>
    <s v="Whatsapp"/>
    <s v="Elizabeth Lincoln"/>
    <n v="4256"/>
    <n v="26"/>
    <d v="2023-11-26T00:00:00"/>
    <d v="1899-12-30T00:49:00"/>
    <n v="49"/>
    <n v="0"/>
    <n v="11"/>
    <s v="USA"/>
    <s v="Not Outlier"/>
    <n v="41"/>
    <m/>
  </r>
  <r>
    <n v="1576972"/>
    <n v="1702"/>
    <x v="10"/>
    <d v="2023-10-25T00:58:00"/>
    <s v="Other"/>
    <s v="Valarie Nelson"/>
    <n v="8340"/>
    <n v="25"/>
    <d v="2023-10-25T00:00:00"/>
    <d v="1899-12-30T00:58:00"/>
    <n v="58"/>
    <n v="0"/>
    <n v="10"/>
    <s v="Italy"/>
    <s v="Not Outlier"/>
    <n v="26"/>
    <m/>
  </r>
  <r>
    <n v="155501"/>
    <n v="1703"/>
    <x v="0"/>
    <d v="2023-03-20T23:28:00"/>
    <s v="Whatsapp"/>
    <s v="Kyung Yu"/>
    <n v="2102"/>
    <n v="20"/>
    <d v="2023-03-20T00:00:00"/>
    <d v="1899-12-30T23:28:00"/>
    <n v="28"/>
    <n v="23"/>
    <n v="3"/>
    <s v="France"/>
    <s v="Not Outlier"/>
    <n v="85"/>
    <m/>
  </r>
  <r>
    <n v="288335"/>
    <n v="1703"/>
    <x v="0"/>
    <d v="2023-07-15T00:46:00"/>
    <s v="Other"/>
    <s v="Elizabeth Devon"/>
    <n v="362"/>
    <n v="15"/>
    <d v="2023-07-15T00:00:00"/>
    <d v="1899-12-30T00:46:00"/>
    <n v="46"/>
    <n v="0"/>
    <n v="7"/>
    <s v="France"/>
    <s v="Not Outlier"/>
    <n v="85"/>
    <m/>
  </r>
  <r>
    <n v="587346"/>
    <n v="1703"/>
    <x v="0"/>
    <d v="2023-08-16T01:41:00"/>
    <s v="Other"/>
    <s v="Maurizio Moroni"/>
    <n v="6858"/>
    <n v="16"/>
    <d v="2023-08-16T00:00:00"/>
    <d v="1899-12-30T01:41:00"/>
    <n v="41"/>
    <n v="1"/>
    <n v="8"/>
    <s v="France"/>
    <s v="Not Outlier"/>
    <n v="85"/>
    <m/>
  </r>
  <r>
    <n v="209068"/>
    <n v="1704"/>
    <x v="1"/>
    <d v="2023-04-03T23:48:00"/>
    <s v="Whatsapp"/>
    <s v="Diego Freyre"/>
    <n v="119"/>
    <n v="3"/>
    <d v="2023-04-03T00:00:00"/>
    <d v="1899-12-30T23:48:00"/>
    <n v="48"/>
    <n v="23"/>
    <n v="4"/>
    <s v="USA"/>
    <s v="Not Outlier"/>
    <n v="67"/>
    <m/>
  </r>
  <r>
    <n v="701790"/>
    <n v="1704"/>
    <x v="1"/>
    <d v="2023-02-22T00:40:00"/>
    <s v="Whatsapp"/>
    <s v="Diego Freyre"/>
    <n v="4202"/>
    <n v="22"/>
    <d v="2023-02-22T00:00:00"/>
    <d v="1899-12-30T00:40:00"/>
    <n v="40"/>
    <n v="0"/>
    <n v="2"/>
    <s v="USA"/>
    <s v="Not Outlier"/>
    <n v="67"/>
    <m/>
  </r>
  <r>
    <n v="298715"/>
    <n v="1706"/>
    <x v="1"/>
    <d v="2023-04-01T23:52:00"/>
    <s v="Other"/>
    <s v="Kalle Suominen"/>
    <n v="5256"/>
    <n v="1"/>
    <d v="2023-04-01T00:00:00"/>
    <d v="1899-12-30T23:52:00"/>
    <n v="52"/>
    <n v="23"/>
    <n v="4"/>
    <s v="USA"/>
    <s v="Not Outlier"/>
    <n v="47"/>
    <m/>
  </r>
  <r>
    <n v="1424219"/>
    <n v="1706"/>
    <x v="1"/>
    <d v="2023-08-01T00:09:00"/>
    <s v="App"/>
    <s v="Mory Kentary"/>
    <n v="2522"/>
    <n v="1"/>
    <d v="2023-08-01T00:00:00"/>
    <d v="1899-12-30T00:09:00"/>
    <n v="9"/>
    <n v="0"/>
    <n v="8"/>
    <s v="USA"/>
    <s v="Not Outlier"/>
    <n v="47"/>
    <m/>
  </r>
  <r>
    <n v="1365442"/>
    <n v="1707"/>
    <x v="0"/>
    <d v="2023-03-14T00:17:00"/>
    <s v="Other"/>
    <s v="Julie Brown"/>
    <n v="8105"/>
    <n v="14"/>
    <d v="2023-03-14T00:00:00"/>
    <d v="1899-12-30T00:17:00"/>
    <n v="17"/>
    <n v="0"/>
    <n v="3"/>
    <s v="France"/>
    <s v="Not Outlier"/>
    <n v="85"/>
    <m/>
  </r>
  <r>
    <n v="739012"/>
    <n v="1708"/>
    <x v="0"/>
    <d v="2023-12-18T00:47:00"/>
    <s v="Other"/>
    <s v="Julie Murphy"/>
    <n v="265"/>
    <n v="18"/>
    <d v="2023-12-18T00:00:00"/>
    <d v="1899-12-30T00:47:00"/>
    <n v="47"/>
    <n v="0"/>
    <n v="12"/>
    <s v="France"/>
    <s v="Not Outlier"/>
    <n v="87"/>
    <m/>
  </r>
  <r>
    <n v="1420448"/>
    <n v="1708"/>
    <x v="0"/>
    <d v="2023-04-09T23:37:00"/>
    <s v="Website"/>
    <s v="Catherine Dewey"/>
    <n v="5060"/>
    <n v="9"/>
    <d v="2023-04-09T00:00:00"/>
    <d v="1899-12-30T23:37:00"/>
    <n v="37"/>
    <n v="23"/>
    <n v="4"/>
    <s v="France"/>
    <s v="Not Outlier"/>
    <n v="87"/>
    <m/>
  </r>
  <r>
    <n v="1483901"/>
    <n v="1708"/>
    <x v="0"/>
    <d v="2023-07-08T00:50:00"/>
    <s v="Whatsapp"/>
    <s v="Eric Natividad"/>
    <n v="9214"/>
    <n v="8"/>
    <d v="2023-07-08T00:00:00"/>
    <d v="1899-12-30T00:50:00"/>
    <n v="50"/>
    <n v="0"/>
    <n v="7"/>
    <s v="France"/>
    <s v="Not Outlier"/>
    <n v="87"/>
    <m/>
  </r>
  <r>
    <n v="1313934"/>
    <n v="1710"/>
    <x v="5"/>
    <d v="2023-11-12T01:06:00"/>
    <s v="Other"/>
    <s v="Michael Donnermeyer"/>
    <n v="2981"/>
    <n v="12"/>
    <d v="2023-11-12T00:00:00"/>
    <d v="1899-12-30T01:06:00"/>
    <n v="6"/>
    <n v="1"/>
    <n v="11"/>
    <s v="Spain"/>
    <s v="Not Outlier"/>
    <n v="84"/>
    <m/>
  </r>
  <r>
    <n v="1474092"/>
    <n v="1710"/>
    <x v="5"/>
    <d v="2023-06-02T23:51:00"/>
    <s v="Website"/>
    <s v="Diego Freyre"/>
    <n v="7733"/>
    <n v="2"/>
    <d v="2023-06-02T00:00:00"/>
    <d v="1899-12-30T23:51:00"/>
    <n v="51"/>
    <n v="23"/>
    <n v="6"/>
    <s v="Spain"/>
    <s v="Not Outlier"/>
    <n v="84"/>
    <m/>
  </r>
  <r>
    <n v="183380"/>
    <n v="1712"/>
    <x v="6"/>
    <d v="2023-07-06T00:03:00"/>
    <s v="Whatsapp"/>
    <s v="Valarie Nelson"/>
    <n v="1046"/>
    <n v="6"/>
    <d v="2023-07-06T00:00:00"/>
    <d v="1899-12-30T00:03:00"/>
    <n v="3"/>
    <n v="0"/>
    <n v="7"/>
    <s v="Germany"/>
    <s v="Not Outlier"/>
    <n v="82"/>
    <m/>
  </r>
  <r>
    <n v="488698"/>
    <n v="1714"/>
    <x v="5"/>
    <d v="2023-03-11T01:15:00"/>
    <s v="Website"/>
    <s v="Valarie Nelson"/>
    <n v="5107"/>
    <n v="11"/>
    <d v="2023-03-11T00:00:00"/>
    <d v="1899-12-30T01:15:00"/>
    <n v="15"/>
    <n v="1"/>
    <n v="3"/>
    <s v="Spain"/>
    <s v="Not Outlier"/>
    <n v="33"/>
    <m/>
  </r>
  <r>
    <n v="521330"/>
    <n v="1714"/>
    <x v="5"/>
    <d v="2023-08-06T23:19:00"/>
    <s v="Website"/>
    <s v="Valarie Nelson"/>
    <n v="9321"/>
    <n v="6"/>
    <d v="2023-08-06T00:00:00"/>
    <d v="1899-12-30T23:19:00"/>
    <n v="19"/>
    <n v="23"/>
    <n v="8"/>
    <s v="Spain"/>
    <s v="Not Outlier"/>
    <n v="33"/>
    <m/>
  </r>
  <r>
    <n v="118335"/>
    <n v="1715"/>
    <x v="1"/>
    <d v="2023-09-25T00:11:00"/>
    <s v="Other"/>
    <s v="Henriette Pfalzheim"/>
    <n v="477"/>
    <n v="25"/>
    <d v="2023-09-25T00:00:00"/>
    <d v="1899-12-30T00:11:00"/>
    <n v="11"/>
    <n v="0"/>
    <n v="9"/>
    <s v="USA"/>
    <s v="Not Outlier"/>
    <n v="41"/>
    <m/>
  </r>
  <r>
    <n v="153389"/>
    <n v="1715"/>
    <x v="1"/>
    <d v="2023-10-28T23:21:00"/>
    <s v="App"/>
    <s v="Valarie Nelson"/>
    <n v="2257"/>
    <n v="28"/>
    <d v="2023-10-28T00:00:00"/>
    <d v="1899-12-30T23:21:00"/>
    <n v="21"/>
    <n v="23"/>
    <n v="10"/>
    <s v="USA"/>
    <s v="Not Outlier"/>
    <n v="41"/>
    <m/>
  </r>
  <r>
    <n v="246033"/>
    <n v="1715"/>
    <x v="1"/>
    <d v="2023-12-05T23:33:00"/>
    <s v="Other"/>
    <s v="Laurence Lebihan"/>
    <n v="5126"/>
    <n v="5"/>
    <d v="2023-12-05T00:00:00"/>
    <d v="1899-12-30T23:33:00"/>
    <n v="33"/>
    <n v="23"/>
    <n v="12"/>
    <s v="USA"/>
    <s v="Not Outlier"/>
    <n v="41"/>
    <m/>
  </r>
  <r>
    <n v="723458"/>
    <n v="1716"/>
    <x v="1"/>
    <d v="2023-04-13T00:07:00"/>
    <s v="Whatsapp"/>
    <s v="Valarie Nelson"/>
    <n v="946"/>
    <n v="13"/>
    <d v="2023-04-13T00:00:00"/>
    <d v="1899-12-30T00:07:00"/>
    <n v="7"/>
    <n v="0"/>
    <n v="4"/>
    <s v="USA"/>
    <s v="Not Outlier"/>
    <n v="18"/>
    <m/>
  </r>
  <r>
    <n v="721298"/>
    <n v="1717"/>
    <x v="7"/>
    <d v="2023-03-28T00:54:00"/>
    <s v="Whatsapp"/>
    <s v="Diego Freyre"/>
    <n v="3875"/>
    <n v="28"/>
    <d v="2023-03-28T00:00:00"/>
    <d v="1899-12-30T00:54:00"/>
    <n v="54"/>
    <n v="0"/>
    <n v="3"/>
    <s v="Australia"/>
    <s v="Not Outlier"/>
    <n v="33"/>
    <m/>
  </r>
  <r>
    <n v="705322"/>
    <n v="1718"/>
    <x v="1"/>
    <d v="2023-05-03T23:24:00"/>
    <s v="Whatsapp"/>
    <s v="Jytte Petersen"/>
    <n v="1519"/>
    <n v="3"/>
    <d v="2023-05-03T00:00:00"/>
    <d v="1899-12-30T23:24:00"/>
    <n v="24"/>
    <n v="23"/>
    <n v="5"/>
    <s v="USA"/>
    <s v="Not Outlier"/>
    <n v="26"/>
    <m/>
  </r>
  <r>
    <n v="1262059"/>
    <n v="1719"/>
    <x v="10"/>
    <d v="2023-07-27T01:36:00"/>
    <s v="Other"/>
    <s v="Peter Ferguson"/>
    <n v="1114"/>
    <n v="27"/>
    <d v="2023-07-27T00:00:00"/>
    <d v="1899-12-30T01:36:00"/>
    <n v="36"/>
    <n v="1"/>
    <n v="7"/>
    <s v="Italy"/>
    <s v="Not Outlier"/>
    <n v="23"/>
    <m/>
  </r>
  <r>
    <n v="961277"/>
    <n v="1721"/>
    <x v="6"/>
    <d v="2023-04-30T23:39:00"/>
    <s v="Website"/>
    <s v="Maurizio Moroni"/>
    <n v="8615"/>
    <n v="30"/>
    <d v="2023-04-30T00:00:00"/>
    <d v="1899-12-30T23:39:00"/>
    <n v="39"/>
    <n v="23"/>
    <n v="4"/>
    <s v="Germany"/>
    <s v="Not Outlier"/>
    <n v="22"/>
    <m/>
  </r>
  <r>
    <n v="1105875"/>
    <n v="1722"/>
    <x v="1"/>
    <d v="2023-12-15T23:26:00"/>
    <s v="Whatsapp"/>
    <s v="Valarie Nelson"/>
    <n v="4863"/>
    <n v="15"/>
    <d v="2023-12-15T00:00:00"/>
    <d v="1899-12-30T23:26:00"/>
    <n v="26"/>
    <n v="23"/>
    <n v="12"/>
    <s v="USA"/>
    <s v="Not Outlier"/>
    <n v="46"/>
    <m/>
  </r>
  <r>
    <n v="781125"/>
    <n v="1723"/>
    <x v="5"/>
    <d v="2023-01-24T00:58:00"/>
    <s v="Other"/>
    <s v="Elizabeth Devon"/>
    <n v="3855"/>
    <n v="24"/>
    <d v="2023-01-24T00:00:00"/>
    <d v="1899-12-30T00:58:00"/>
    <n v="58"/>
    <n v="0"/>
    <n v="1"/>
    <s v="Spain"/>
    <s v="Not Outlier"/>
    <n v="82"/>
    <m/>
  </r>
  <r>
    <n v="1223038"/>
    <n v="1723"/>
    <x v="5"/>
    <d v="2023-10-13T23:51:00"/>
    <s v="App"/>
    <s v="Jesus Fernandez"/>
    <n v="8273"/>
    <n v="13"/>
    <d v="2023-10-13T00:00:00"/>
    <d v="1899-12-30T23:51:00"/>
    <n v="51"/>
    <n v="23"/>
    <n v="10"/>
    <s v="Spain"/>
    <s v="Not Outlier"/>
    <n v="82"/>
    <m/>
  </r>
  <r>
    <n v="253281"/>
    <n v="1725"/>
    <x v="1"/>
    <d v="2023-08-15T23:45:00"/>
    <s v="App"/>
    <s v="Elizabeth Devon"/>
    <n v="8869"/>
    <n v="15"/>
    <d v="2023-08-15T00:00:00"/>
    <d v="1899-12-30T23:45:00"/>
    <n v="45"/>
    <n v="23"/>
    <n v="8"/>
    <s v="USA"/>
    <s v="Not Outlier"/>
    <n v="81"/>
    <m/>
  </r>
  <r>
    <n v="640940"/>
    <n v="1725"/>
    <x v="1"/>
    <d v="2023-03-01T23:36:00"/>
    <s v="Whatsapp"/>
    <s v="Yoshi Tannamuri"/>
    <n v="3582"/>
    <n v="1"/>
    <d v="2023-03-01T00:00:00"/>
    <d v="1899-12-30T23:36:00"/>
    <n v="36"/>
    <n v="23"/>
    <n v="3"/>
    <s v="USA"/>
    <s v="Not Outlier"/>
    <n v="81"/>
    <m/>
  </r>
  <r>
    <n v="348694"/>
    <n v="1726"/>
    <x v="5"/>
    <d v="2023-05-25T02:29:00"/>
    <s v="Whatsapp"/>
    <s v="Jytte Petersen"/>
    <n v="4572"/>
    <n v="25"/>
    <d v="2023-05-25T00:00:00"/>
    <d v="1899-12-30T02:29:00"/>
    <n v="29"/>
    <n v="2"/>
    <n v="5"/>
    <s v="Spain"/>
    <s v="Not Outlier"/>
    <n v="36"/>
    <m/>
  </r>
  <r>
    <n v="446644"/>
    <n v="1728"/>
    <x v="0"/>
    <d v="2023-01-22T00:15:00"/>
    <s v="App"/>
    <s v="Veysel Oeztan"/>
    <n v="8854"/>
    <n v="22"/>
    <d v="2023-01-22T00:00:00"/>
    <d v="1899-12-30T00:15:00"/>
    <n v="15"/>
    <n v="0"/>
    <n v="1"/>
    <s v="France"/>
    <s v="Not Outlier"/>
    <n v="27"/>
    <m/>
  </r>
  <r>
    <n v="824383"/>
    <n v="1728"/>
    <x v="0"/>
    <d v="2023-01-02T00:48:00"/>
    <s v="Website"/>
    <s v="Pirkko Koskitalo"/>
    <n v="66"/>
    <n v="2"/>
    <d v="2023-01-02T00:00:00"/>
    <d v="1899-12-30T00:48:00"/>
    <n v="48"/>
    <n v="0"/>
    <n v="1"/>
    <s v="France"/>
    <s v="Not Outlier"/>
    <n v="27"/>
    <m/>
  </r>
  <r>
    <n v="914814"/>
    <n v="1729"/>
    <x v="7"/>
    <d v="2023-11-05T23:32:00"/>
    <s v="Whatsapp"/>
    <s v="Julie Brown"/>
    <n v="6744"/>
    <n v="5"/>
    <d v="2023-11-05T00:00:00"/>
    <d v="1899-12-30T23:32:00"/>
    <n v="32"/>
    <n v="23"/>
    <n v="11"/>
    <s v="Australia"/>
    <s v="Not Outlier"/>
    <n v="72"/>
    <m/>
  </r>
  <r>
    <n v="846419"/>
    <n v="1731"/>
    <x v="5"/>
    <d v="2023-06-03T22:40:00"/>
    <s v="App"/>
    <s v="Giovanni Rovelli"/>
    <n v="3664"/>
    <n v="3"/>
    <d v="2023-06-03T00:00:00"/>
    <d v="1899-12-30T22:40:00"/>
    <n v="40"/>
    <n v="22"/>
    <n v="6"/>
    <s v="Spain"/>
    <s v="Not Outlier"/>
    <n v="65"/>
    <m/>
  </r>
  <r>
    <n v="1297610"/>
    <n v="1732"/>
    <x v="1"/>
    <d v="2023-10-10T01:24:00"/>
    <s v="Website"/>
    <s v="Valarie Nelson"/>
    <n v="2563"/>
    <n v="10"/>
    <d v="2023-10-10T00:00:00"/>
    <d v="1899-12-30T01:24:00"/>
    <n v="24"/>
    <n v="1"/>
    <n v="10"/>
    <s v="USA"/>
    <s v="Not Outlier"/>
    <n v="90"/>
    <m/>
  </r>
  <r>
    <n v="1548032"/>
    <n v="1733"/>
    <x v="10"/>
    <d v="2023-10-17T01:23:00"/>
    <s v="Whatsapp"/>
    <s v="Adrian Huxley"/>
    <n v="3053"/>
    <n v="17"/>
    <d v="2023-10-17T00:00:00"/>
    <d v="1899-12-30T01:23:00"/>
    <n v="23"/>
    <n v="1"/>
    <n v="10"/>
    <s v="Italy"/>
    <s v="Not Outlier"/>
    <n v="32"/>
    <m/>
  </r>
  <r>
    <n v="149310"/>
    <n v="1734"/>
    <x v="1"/>
    <d v="2023-01-15T01:37:00"/>
    <s v="Other"/>
    <s v="Mart¡n Sommer"/>
    <n v="1340"/>
    <n v="15"/>
    <d v="2023-01-15T00:00:00"/>
    <d v="1899-12-30T01:37:00"/>
    <n v="37"/>
    <n v="1"/>
    <n v="1"/>
    <s v="USA"/>
    <s v="Not Outlier"/>
    <n v="62"/>
    <m/>
  </r>
  <r>
    <n v="862595"/>
    <n v="1734"/>
    <x v="1"/>
    <d v="2023-06-24T00:46:00"/>
    <s v="Other"/>
    <s v="Diego Freyre"/>
    <n v="2309"/>
    <n v="24"/>
    <d v="2023-06-24T00:00:00"/>
    <d v="1899-12-30T00:46:00"/>
    <n v="46"/>
    <n v="0"/>
    <n v="6"/>
    <s v="USA"/>
    <s v="Not Outlier"/>
    <n v="62"/>
    <m/>
  </r>
  <r>
    <n v="1254601"/>
    <n v="1734"/>
    <x v="1"/>
    <d v="2023-05-03T00:42:00"/>
    <s v="Website"/>
    <s v="Anna O'Hara"/>
    <n v="4180"/>
    <n v="3"/>
    <d v="2023-05-03T00:00:00"/>
    <d v="1899-12-30T00:42:00"/>
    <n v="42"/>
    <n v="0"/>
    <n v="5"/>
    <s v="USA"/>
    <s v="Not Outlier"/>
    <n v="62"/>
    <m/>
  </r>
  <r>
    <n v="1605754"/>
    <n v="1734"/>
    <x v="1"/>
    <d v="2023-06-09T01:16:00"/>
    <s v="Whatsapp"/>
    <s v="Maurizio Moroni"/>
    <n v="504"/>
    <n v="9"/>
    <d v="2023-06-09T00:00:00"/>
    <d v="1899-12-30T01:16:00"/>
    <n v="16"/>
    <n v="1"/>
    <n v="6"/>
    <s v="USA"/>
    <s v="Not Outlier"/>
    <n v="62"/>
    <m/>
  </r>
  <r>
    <n v="198841"/>
    <n v="1735"/>
    <x v="8"/>
    <d v="2023-07-24T01:23:00"/>
    <s v="Other"/>
    <s v="Julie King"/>
    <n v="4094"/>
    <n v="24"/>
    <d v="2023-07-24T00:00:00"/>
    <d v="1899-12-30T01:23:00"/>
    <n v="23"/>
    <n v="1"/>
    <n v="7"/>
    <s v="Finland"/>
    <s v="Not Outlier"/>
    <n v="76"/>
    <m/>
  </r>
  <r>
    <n v="1455334"/>
    <n v="1735"/>
    <x v="8"/>
    <d v="2023-12-06T00:10:00"/>
    <s v="Whatsapp"/>
    <s v="Marie Bertrand"/>
    <n v="8911"/>
    <n v="6"/>
    <d v="2023-12-06T00:00:00"/>
    <d v="1899-12-30T00:10:00"/>
    <n v="10"/>
    <n v="0"/>
    <n v="12"/>
    <s v="Finland"/>
    <s v="Not Outlier"/>
    <n v="76"/>
    <m/>
  </r>
  <r>
    <n v="1666505"/>
    <n v="1736"/>
    <x v="1"/>
    <d v="2023-01-22T01:21:00"/>
    <s v="App"/>
    <s v="Valarie Thompson"/>
    <n v="2955"/>
    <n v="22"/>
    <d v="2023-01-22T00:00:00"/>
    <d v="1899-12-30T01:21:00"/>
    <n v="21"/>
    <n v="1"/>
    <n v="1"/>
    <s v="USA"/>
    <s v="Not Outlier"/>
    <n v="23"/>
    <m/>
  </r>
  <r>
    <n v="1522932"/>
    <n v="1737"/>
    <x v="3"/>
    <d v="2023-11-08T00:44:00"/>
    <s v="App"/>
    <s v="Jose Pedro Roel"/>
    <n v="2633"/>
    <n v="8"/>
    <d v="2023-11-08T00:00:00"/>
    <d v="1899-12-30T00:44:00"/>
    <n v="44"/>
    <n v="0"/>
    <n v="11"/>
    <s v="Singapore"/>
    <s v="Not Outlier"/>
    <n v="60"/>
    <m/>
  </r>
  <r>
    <n v="432633"/>
    <n v="1738"/>
    <x v="0"/>
    <d v="2023-02-11T01:11:00"/>
    <s v="Website"/>
    <s v="Michael Holz"/>
    <n v="9557"/>
    <n v="11"/>
    <d v="2023-02-11T00:00:00"/>
    <d v="1899-12-30T01:11:00"/>
    <n v="11"/>
    <n v="1"/>
    <n v="2"/>
    <s v="France"/>
    <s v="Not Outlier"/>
    <n v="27"/>
    <m/>
  </r>
  <r>
    <n v="102053"/>
    <n v="1739"/>
    <x v="5"/>
    <d v="2023-08-17T23:19:00"/>
    <s v="Other"/>
    <s v="Peter Ferguson"/>
    <n v="3746"/>
    <n v="17"/>
    <d v="2023-08-17T00:00:00"/>
    <d v="1899-12-30T23:19:00"/>
    <n v="19"/>
    <n v="23"/>
    <n v="8"/>
    <s v="Spain"/>
    <s v="Not Outlier"/>
    <n v="44"/>
    <m/>
  </r>
  <r>
    <n v="1316887"/>
    <n v="1739"/>
    <x v="5"/>
    <d v="2023-04-07T23:33:00"/>
    <s v="Website"/>
    <s v="Diego Freyre"/>
    <n v="951"/>
    <n v="7"/>
    <d v="2023-04-07T00:00:00"/>
    <d v="1899-12-30T23:33:00"/>
    <n v="33"/>
    <n v="23"/>
    <n v="4"/>
    <s v="Spain"/>
    <s v="Not Outlier"/>
    <n v="44"/>
    <m/>
  </r>
  <r>
    <n v="369020"/>
    <n v="1740"/>
    <x v="1"/>
    <d v="2023-09-20T01:03:00"/>
    <s v="Website"/>
    <s v="Paolo Accorti"/>
    <n v="8651"/>
    <n v="20"/>
    <d v="2023-09-20T00:00:00"/>
    <d v="1899-12-30T01:03:00"/>
    <n v="3"/>
    <n v="1"/>
    <n v="9"/>
    <s v="USA"/>
    <s v="Not Outlier"/>
    <n v="25"/>
    <m/>
  </r>
  <r>
    <n v="1607015"/>
    <n v="1741"/>
    <x v="1"/>
    <d v="2023-12-26T01:08:00"/>
    <s v="Whatsapp"/>
    <s v="Diego Freyre"/>
    <n v="4369"/>
    <n v="26"/>
    <d v="2023-12-26T00:00:00"/>
    <d v="1899-12-30T01:08:00"/>
    <n v="8"/>
    <n v="1"/>
    <n v="12"/>
    <s v="USA"/>
    <s v="Not Outlier"/>
    <n v="71"/>
    <m/>
  </r>
  <r>
    <n v="1323847"/>
    <n v="1742"/>
    <x v="1"/>
    <d v="2023-04-21T01:37:00"/>
    <s v="Whatsapp"/>
    <s v="Allen Nelson"/>
    <n v="4644"/>
    <n v="21"/>
    <d v="2023-04-21T00:00:00"/>
    <d v="1899-12-30T01:37:00"/>
    <n v="37"/>
    <n v="1"/>
    <n v="4"/>
    <s v="USA"/>
    <s v="Not Outlier"/>
    <n v="49"/>
    <m/>
  </r>
  <r>
    <n v="962603"/>
    <n v="1743"/>
    <x v="1"/>
    <d v="2023-05-07T00:20:00"/>
    <s v="Website"/>
    <s v="Valarie Franco"/>
    <n v="6171"/>
    <n v="7"/>
    <d v="2023-05-07T00:00:00"/>
    <d v="1899-12-30T00:20:00"/>
    <n v="20"/>
    <n v="0"/>
    <n v="5"/>
    <s v="USA"/>
    <s v="Not Outlier"/>
    <n v="30"/>
    <m/>
  </r>
  <r>
    <n v="1461756"/>
    <n v="1743"/>
    <x v="1"/>
    <d v="2023-06-21T00:23:00"/>
    <s v="Website"/>
    <s v="Valarie Franco"/>
    <n v="3339"/>
    <n v="21"/>
    <d v="2023-06-21T00:00:00"/>
    <d v="1899-12-30T00:23:00"/>
    <n v="23"/>
    <n v="0"/>
    <n v="6"/>
    <s v="USA"/>
    <s v="Not Outlier"/>
    <n v="30"/>
    <m/>
  </r>
  <r>
    <n v="590947"/>
    <n v="1745"/>
    <x v="1"/>
    <d v="2023-04-23T00:56:00"/>
    <s v="Website"/>
    <s v="Georg Pipps"/>
    <n v="7772"/>
    <n v="23"/>
    <d v="2023-04-23T00:00:00"/>
    <d v="1899-12-30T00:56:00"/>
    <n v="56"/>
    <n v="0"/>
    <n v="4"/>
    <s v="USA"/>
    <s v="Not Outlier"/>
    <n v="54"/>
    <m/>
  </r>
  <r>
    <n v="608296"/>
    <n v="1745"/>
    <x v="1"/>
    <d v="2023-04-28T01:10:00"/>
    <s v="App"/>
    <s v="Eric Natividad"/>
    <n v="9769"/>
    <n v="28"/>
    <d v="2023-04-28T00:00:00"/>
    <d v="1899-12-30T01:10:00"/>
    <n v="10"/>
    <n v="1"/>
    <n v="4"/>
    <s v="USA"/>
    <s v="Not Outlier"/>
    <n v="54"/>
    <m/>
  </r>
  <r>
    <n v="751811"/>
    <n v="1745"/>
    <x v="1"/>
    <d v="2023-11-27T01:53:00"/>
    <s v="Whatsapp"/>
    <s v="Valarie Nelson"/>
    <n v="2348"/>
    <n v="27"/>
    <d v="2023-11-27T00:00:00"/>
    <d v="1899-12-30T01:53:00"/>
    <n v="53"/>
    <n v="1"/>
    <n v="11"/>
    <s v="USA"/>
    <s v="Not Outlier"/>
    <n v="54"/>
    <m/>
  </r>
  <r>
    <n v="400957"/>
    <n v="1746"/>
    <x v="10"/>
    <d v="2023-09-01T23:32:00"/>
    <s v="Other"/>
    <s v="Michael Donnermeyer"/>
    <n v="382"/>
    <n v="1"/>
    <d v="2023-09-01T00:00:00"/>
    <d v="1899-12-30T23:32:00"/>
    <n v="32"/>
    <n v="23"/>
    <n v="9"/>
    <s v="Italy"/>
    <s v="Not Outlier"/>
    <n v="66"/>
    <m/>
  </r>
  <r>
    <n v="916383"/>
    <n v="1746"/>
    <x v="10"/>
    <d v="2023-12-27T01:00:00"/>
    <s v="Whatsapp"/>
    <s v="Martine Rance"/>
    <n v="3491"/>
    <n v="27"/>
    <d v="2023-12-27T00:00:00"/>
    <d v="1899-12-30T01:00:00"/>
    <n v="0"/>
    <n v="1"/>
    <n v="12"/>
    <s v="Italy"/>
    <s v="Not Outlier"/>
    <n v="66"/>
    <m/>
  </r>
  <r>
    <n v="1196110"/>
    <n v="1746"/>
    <x v="10"/>
    <d v="2023-03-27T00:27:00"/>
    <s v="Other"/>
    <s v="Valarie Nelson"/>
    <n v="4222"/>
    <n v="27"/>
    <d v="2023-03-27T00:00:00"/>
    <d v="1899-12-30T00:27:00"/>
    <n v="27"/>
    <n v="0"/>
    <n v="3"/>
    <s v="Italy"/>
    <s v="Not Outlier"/>
    <n v="66"/>
    <m/>
  </r>
  <r>
    <n v="1594617"/>
    <n v="1747"/>
    <x v="1"/>
    <d v="2023-05-16T00:47:00"/>
    <s v="App"/>
    <s v="Mory Kentary"/>
    <n v="4361"/>
    <n v="16"/>
    <d v="2023-05-16T00:00:00"/>
    <d v="1899-12-30T00:47:00"/>
    <n v="47"/>
    <n v="0"/>
    <n v="5"/>
    <s v="USA"/>
    <s v="Not Outlier"/>
    <n v="61"/>
    <m/>
  </r>
  <r>
    <n v="34477"/>
    <n v="1749"/>
    <x v="13"/>
    <d v="2023-04-26T23:49:00"/>
    <s v="App"/>
    <s v="Jean Fresnisre"/>
    <n v="9140"/>
    <n v="26"/>
    <d v="2023-04-26T00:00:00"/>
    <d v="1899-12-30T23:49:00"/>
    <n v="49"/>
    <n v="23"/>
    <n v="4"/>
    <s v="Austria"/>
    <s v="Not Outlier"/>
    <n v="30"/>
    <m/>
  </r>
  <r>
    <n v="1396650"/>
    <n v="1751"/>
    <x v="1"/>
    <d v="2023-12-12T00:33:00"/>
    <s v="App"/>
    <s v="Jonas Bergulfsen"/>
    <n v="9911"/>
    <n v="12"/>
    <d v="2023-12-12T00:00:00"/>
    <d v="1899-12-30T00:33:00"/>
    <n v="33"/>
    <n v="0"/>
    <n v="12"/>
    <s v="USA"/>
    <s v="Not Outlier"/>
    <n v="78"/>
    <m/>
  </r>
  <r>
    <n v="350253"/>
    <n v="1752"/>
    <x v="7"/>
    <d v="2023-08-18T22:55:00"/>
    <s v="Other"/>
    <s v="Veysel Oeztan"/>
    <n v="9824"/>
    <n v="18"/>
    <d v="2023-08-18T00:00:00"/>
    <d v="1899-12-30T22:55:00"/>
    <n v="55"/>
    <n v="22"/>
    <n v="8"/>
    <s v="Australia"/>
    <s v="Not Outlier"/>
    <n v="50"/>
    <m/>
  </r>
  <r>
    <n v="1538322"/>
    <n v="1752"/>
    <x v="7"/>
    <d v="2023-10-20T23:44:00"/>
    <s v="Website"/>
    <s v="Jonas Bergulfsen"/>
    <n v="6645"/>
    <n v="20"/>
    <d v="2023-10-20T00:00:00"/>
    <d v="1899-12-30T23:44:00"/>
    <n v="44"/>
    <n v="23"/>
    <n v="10"/>
    <s v="Australia"/>
    <s v="Not Outlier"/>
    <n v="50"/>
    <m/>
  </r>
  <r>
    <n v="64461"/>
    <n v="1755"/>
    <x v="5"/>
    <d v="2023-03-21T23:38:00"/>
    <s v="Whatsapp"/>
    <s v="Kwai Yu"/>
    <n v="7725"/>
    <n v="21"/>
    <d v="2023-03-21T00:00:00"/>
    <d v="1899-12-30T23:38:00"/>
    <n v="38"/>
    <n v="23"/>
    <n v="3"/>
    <s v="Spain"/>
    <s v="Not Outlier"/>
    <n v="66"/>
    <m/>
  </r>
  <r>
    <n v="613070"/>
    <n v="1755"/>
    <x v="5"/>
    <d v="2023-11-21T00:03:00"/>
    <s v="App"/>
    <s v="Maria Larsson"/>
    <n v="895"/>
    <n v="21"/>
    <d v="2023-11-21T00:00:00"/>
    <d v="1899-12-30T00:03:00"/>
    <n v="3"/>
    <n v="0"/>
    <n v="11"/>
    <s v="Spain"/>
    <s v="Not Outlier"/>
    <n v="66"/>
    <m/>
  </r>
  <r>
    <n v="1358333"/>
    <n v="1755"/>
    <x v="5"/>
    <d v="2023-03-16T23:13:00"/>
    <s v="App"/>
    <s v="Giovanni Rovelli"/>
    <n v="1585"/>
    <n v="16"/>
    <d v="2023-03-16T00:00:00"/>
    <d v="1899-12-30T23:13:00"/>
    <n v="13"/>
    <n v="23"/>
    <n v="3"/>
    <s v="Spain"/>
    <s v="Not Outlier"/>
    <n v="66"/>
    <m/>
  </r>
  <r>
    <n v="683069"/>
    <n v="1757"/>
    <x v="5"/>
    <d v="2023-10-20T23:19:00"/>
    <s v="Other"/>
    <s v="Veysel Oeztan"/>
    <n v="8159"/>
    <n v="20"/>
    <d v="2023-10-20T00:00:00"/>
    <d v="1899-12-30T23:19:00"/>
    <n v="19"/>
    <n v="23"/>
    <n v="10"/>
    <s v="Spain"/>
    <s v="Not Outlier"/>
    <n v="20"/>
    <m/>
  </r>
  <r>
    <n v="1121011"/>
    <n v="1757"/>
    <x v="5"/>
    <d v="2023-10-03T01:02:00"/>
    <s v="Other"/>
    <s v="Arnold Cruz"/>
    <n v="1675"/>
    <n v="3"/>
    <d v="2023-10-03T00:00:00"/>
    <d v="1899-12-30T01:02:00"/>
    <n v="2"/>
    <n v="1"/>
    <n v="10"/>
    <s v="Spain"/>
    <s v="Not Outlier"/>
    <n v="20"/>
    <m/>
  </r>
  <r>
    <n v="165318"/>
    <n v="1759"/>
    <x v="5"/>
    <d v="2023-02-09T00:50:00"/>
    <s v="Website"/>
    <s v="Diego Freyre"/>
    <n v="3573"/>
    <n v="9"/>
    <d v="2023-02-09T00:00:00"/>
    <d v="1899-12-30T00:50:00"/>
    <n v="50"/>
    <n v="0"/>
    <n v="2"/>
    <s v="Spain"/>
    <s v="Not Outlier"/>
    <n v="22"/>
    <m/>
  </r>
  <r>
    <n v="1420854"/>
    <n v="1759"/>
    <x v="5"/>
    <d v="2023-10-06T23:27:00"/>
    <s v="Website"/>
    <s v="Giovanni Rovelli"/>
    <n v="1964"/>
    <n v="6"/>
    <d v="2023-10-06T00:00:00"/>
    <d v="1899-12-30T23:27:00"/>
    <n v="27"/>
    <n v="23"/>
    <n v="10"/>
    <s v="Spain"/>
    <s v="Not Outlier"/>
    <n v="22"/>
    <m/>
  </r>
  <r>
    <n v="205425"/>
    <n v="1760"/>
    <x v="0"/>
    <d v="2023-09-21T01:13:00"/>
    <s v="Other"/>
    <s v="Veysel Oeztan"/>
    <n v="9729"/>
    <n v="21"/>
    <d v="2023-09-21T00:00:00"/>
    <d v="1899-12-30T01:13:00"/>
    <n v="13"/>
    <n v="1"/>
    <n v="9"/>
    <s v="France"/>
    <s v="Not Outlier"/>
    <n v="19"/>
    <m/>
  </r>
  <r>
    <n v="1217144"/>
    <n v="1762"/>
    <x v="1"/>
    <d v="2023-12-28T23:30:00"/>
    <s v="Whatsapp"/>
    <s v="Julie Young"/>
    <n v="3046"/>
    <n v="28"/>
    <d v="2023-12-28T00:00:00"/>
    <d v="1899-12-30T23:30:00"/>
    <n v="30"/>
    <n v="23"/>
    <n v="12"/>
    <s v="USA"/>
    <s v="Not Outlier"/>
    <n v="29"/>
    <m/>
  </r>
  <r>
    <n v="1365869"/>
    <n v="1763"/>
    <x v="1"/>
    <d v="2023-10-18T22:56:00"/>
    <s v="App"/>
    <s v="Giovanni Rovelli"/>
    <n v="8523"/>
    <n v="18"/>
    <d v="2023-10-18T00:00:00"/>
    <d v="1899-12-30T22:56:00"/>
    <n v="56"/>
    <n v="22"/>
    <n v="10"/>
    <s v="USA"/>
    <s v="Not Outlier"/>
    <n v="84"/>
    <m/>
  </r>
  <r>
    <n v="627473"/>
    <n v="1766"/>
    <x v="5"/>
    <d v="2023-03-27T00:56:00"/>
    <s v="Whatsapp"/>
    <s v="Diego Freyre"/>
    <n v="5427"/>
    <n v="27"/>
    <d v="2023-03-27T00:00:00"/>
    <d v="1899-12-30T00:56:00"/>
    <n v="56"/>
    <n v="0"/>
    <n v="3"/>
    <s v="Spain"/>
    <s v="Not Outlier"/>
    <n v="42"/>
    <m/>
  </r>
  <r>
    <n v="542381"/>
    <n v="1767"/>
    <x v="0"/>
    <d v="2023-12-26T00:13:00"/>
    <s v="Whatsapp"/>
    <s v="Peter Ferguson"/>
    <n v="6198"/>
    <n v="26"/>
    <d v="2023-12-26T00:00:00"/>
    <d v="1899-12-30T00:13:00"/>
    <n v="13"/>
    <n v="0"/>
    <n v="12"/>
    <s v="France"/>
    <s v="Not Outlier"/>
    <n v="52"/>
    <m/>
  </r>
  <r>
    <n v="641966"/>
    <n v="1767"/>
    <x v="0"/>
    <d v="2023-02-08T01:37:00"/>
    <s v="Whatsapp"/>
    <s v="Diego Freyre"/>
    <n v="3140"/>
    <n v="8"/>
    <d v="2023-02-08T00:00:00"/>
    <d v="1899-12-30T01:37:00"/>
    <n v="37"/>
    <n v="1"/>
    <n v="2"/>
    <s v="France"/>
    <s v="Not Outlier"/>
    <n v="52"/>
    <m/>
  </r>
  <r>
    <n v="1426596"/>
    <n v="1768"/>
    <x v="1"/>
    <d v="2023-12-21T00:34:00"/>
    <s v="App"/>
    <s v="Julie King"/>
    <n v="3187"/>
    <n v="21"/>
    <d v="2023-12-21T00:00:00"/>
    <d v="1899-12-30T00:34:00"/>
    <n v="34"/>
    <n v="0"/>
    <n v="12"/>
    <s v="USA"/>
    <s v="Not Outlier"/>
    <n v="81"/>
    <m/>
  </r>
  <r>
    <n v="438673"/>
    <n v="1769"/>
    <x v="5"/>
    <d v="2023-12-24T22:34:00"/>
    <s v="App"/>
    <s v="Violeta Benitez"/>
    <n v="6941"/>
    <n v="24"/>
    <d v="2023-12-24T00:00:00"/>
    <d v="1899-12-30T22:34:00"/>
    <n v="34"/>
    <n v="22"/>
    <n v="12"/>
    <s v="Spain"/>
    <s v="Not Outlier"/>
    <n v="27"/>
    <m/>
  </r>
  <r>
    <n v="621694"/>
    <n v="1769"/>
    <x v="5"/>
    <d v="2023-12-09T01:35:00"/>
    <s v="Other"/>
    <s v="Giovanni Rovelli"/>
    <n v="1826"/>
    <n v="9"/>
    <d v="2023-12-09T00:00:00"/>
    <d v="1899-12-30T01:35:00"/>
    <n v="35"/>
    <n v="1"/>
    <n v="12"/>
    <s v="Spain"/>
    <s v="Not Outlier"/>
    <n v="27"/>
    <m/>
  </r>
  <r>
    <n v="1050256"/>
    <n v="1770"/>
    <x v="13"/>
    <d v="2023-04-25T01:32:00"/>
    <s v="Other"/>
    <s v="Janine Labrune"/>
    <n v="9723"/>
    <n v="25"/>
    <d v="2023-04-25T00:00:00"/>
    <d v="1899-12-30T01:32:00"/>
    <n v="32"/>
    <n v="1"/>
    <n v="4"/>
    <s v="Austria"/>
    <s v="Not Outlier"/>
    <n v="88"/>
    <m/>
  </r>
  <r>
    <n v="1311950"/>
    <n v="1770"/>
    <x v="13"/>
    <d v="2023-12-30T23:47:00"/>
    <s v="Website"/>
    <s v="Kwai Yu"/>
    <n v="4041"/>
    <n v="30"/>
    <d v="2023-12-30T00:00:00"/>
    <d v="1899-12-30T23:47:00"/>
    <n v="47"/>
    <n v="23"/>
    <n v="12"/>
    <s v="Austria"/>
    <s v="Not Outlier"/>
    <n v="88"/>
    <m/>
  </r>
  <r>
    <n v="30739"/>
    <n v="1771"/>
    <x v="10"/>
    <d v="2023-05-29T00:28:00"/>
    <s v="Other"/>
    <s v="Valarie Young"/>
    <n v="5684"/>
    <n v="29"/>
    <d v="2023-05-29T00:00:00"/>
    <d v="1899-12-30T00:28:00"/>
    <n v="28"/>
    <n v="0"/>
    <n v="5"/>
    <s v="Italy"/>
    <s v="Not Outlier"/>
    <n v="80"/>
    <m/>
  </r>
  <r>
    <n v="73914"/>
    <n v="1772"/>
    <x v="1"/>
    <d v="2023-06-23T00:44:00"/>
    <s v="Other"/>
    <s v="Annette Roulet"/>
    <n v="8306"/>
    <n v="23"/>
    <d v="2023-06-23T00:00:00"/>
    <d v="1899-12-30T00:44:00"/>
    <n v="44"/>
    <n v="0"/>
    <n v="6"/>
    <s v="USA"/>
    <s v="Not Outlier"/>
    <n v="42"/>
    <m/>
  </r>
  <r>
    <n v="656929"/>
    <n v="1773"/>
    <x v="1"/>
    <d v="2023-12-18T23:41:00"/>
    <s v="App"/>
    <s v="Catherine Dewey"/>
    <n v="2228"/>
    <n v="18"/>
    <d v="2023-12-18T00:00:00"/>
    <d v="1899-12-30T23:41:00"/>
    <n v="41"/>
    <n v="23"/>
    <n v="12"/>
    <s v="USA"/>
    <s v="Not Outlier"/>
    <n v="22"/>
    <m/>
  </r>
  <r>
    <n v="670170"/>
    <n v="1773"/>
    <x v="1"/>
    <d v="2023-03-24T22:52:00"/>
    <s v="Whatsapp"/>
    <s v="Palle Ibsen"/>
    <n v="877"/>
    <n v="24"/>
    <d v="2023-03-24T00:00:00"/>
    <d v="1899-12-30T22:52:00"/>
    <n v="52"/>
    <n v="22"/>
    <n v="3"/>
    <s v="USA"/>
    <s v="Not Outlier"/>
    <n v="22"/>
    <m/>
  </r>
  <r>
    <n v="279963"/>
    <n v="1775"/>
    <x v="1"/>
    <d v="2023-10-27T00:04:00"/>
    <s v="App"/>
    <s v="Valarie Nelson"/>
    <n v="7812"/>
    <n v="27"/>
    <d v="2023-10-27T00:00:00"/>
    <d v="1899-12-30T00:04:00"/>
    <n v="4"/>
    <n v="0"/>
    <n v="10"/>
    <s v="USA"/>
    <s v="Not Outlier"/>
    <n v="42"/>
    <m/>
  </r>
  <r>
    <n v="1104089"/>
    <n v="1775"/>
    <x v="1"/>
    <d v="2023-07-01T01:45:00"/>
    <s v="Whatsapp"/>
    <s v="Diego Freyre"/>
    <n v="6964"/>
    <n v="1"/>
    <d v="2023-07-01T00:00:00"/>
    <d v="1899-12-30T01:45:00"/>
    <n v="45"/>
    <n v="1"/>
    <n v="7"/>
    <s v="USA"/>
    <s v="Not Outlier"/>
    <n v="42"/>
    <m/>
  </r>
  <r>
    <n v="1520253"/>
    <n v="1775"/>
    <x v="1"/>
    <d v="2023-09-23T23:52:00"/>
    <s v="Website"/>
    <s v="Tony Calaghan"/>
    <n v="429"/>
    <n v="23"/>
    <d v="2023-09-23T00:00:00"/>
    <d v="1899-12-30T23:52:00"/>
    <n v="52"/>
    <n v="23"/>
    <n v="9"/>
    <s v="USA"/>
    <s v="Not Outlier"/>
    <n v="42"/>
    <m/>
  </r>
  <r>
    <n v="1087661"/>
    <n v="1776"/>
    <x v="1"/>
    <d v="2023-12-23T23:09:00"/>
    <s v="Whatsapp"/>
    <s v="Pirkko Koskitalo"/>
    <n v="10"/>
    <n v="23"/>
    <d v="2023-12-23T00:00:00"/>
    <d v="1899-12-30T23:09:00"/>
    <n v="9"/>
    <n v="23"/>
    <n v="12"/>
    <s v="USA"/>
    <s v="Not Outlier"/>
    <n v="77"/>
    <m/>
  </r>
  <r>
    <n v="864760"/>
    <n v="1777"/>
    <x v="1"/>
    <d v="2023-09-26T01:13:00"/>
    <s v="App"/>
    <s v="Eduardo Saavedra"/>
    <n v="1621"/>
    <n v="26"/>
    <d v="2023-09-26T00:00:00"/>
    <d v="1899-12-30T01:13:00"/>
    <n v="13"/>
    <n v="1"/>
    <n v="9"/>
    <s v="USA"/>
    <s v="Not Outlier"/>
    <n v="58"/>
    <m/>
  </r>
  <r>
    <n v="1115208"/>
    <n v="1777"/>
    <x v="1"/>
    <d v="2023-03-15T22:39:00"/>
    <s v="Whatsapp"/>
    <s v="Juri Yoshido"/>
    <n v="1807"/>
    <n v="15"/>
    <d v="2023-03-15T00:00:00"/>
    <d v="1899-12-30T22:39:00"/>
    <n v="39"/>
    <n v="22"/>
    <n v="3"/>
    <s v="USA"/>
    <s v="Not Outlier"/>
    <n v="58"/>
    <m/>
  </r>
  <r>
    <n v="930811"/>
    <n v="1778"/>
    <x v="1"/>
    <d v="2023-01-09T23:51:00"/>
    <s v="Other"/>
    <s v="Anna O'Hara"/>
    <n v="3666"/>
    <n v="9"/>
    <d v="2023-01-09T00:00:00"/>
    <d v="1899-12-30T23:51:00"/>
    <n v="51"/>
    <n v="23"/>
    <n v="1"/>
    <s v="USA"/>
    <s v="Not Outlier"/>
    <n v="20"/>
    <m/>
  </r>
  <r>
    <n v="1127303"/>
    <n v="1778"/>
    <x v="1"/>
    <d v="2023-02-14T00:58:00"/>
    <s v="Other"/>
    <s v="Sue King"/>
    <n v="866"/>
    <n v="14"/>
    <d v="2023-02-14T00:00:00"/>
    <d v="1899-12-30T00:58:00"/>
    <n v="58"/>
    <n v="0"/>
    <n v="2"/>
    <s v="USA"/>
    <s v="Not Outlier"/>
    <n v="20"/>
    <m/>
  </r>
  <r>
    <n v="1044744"/>
    <n v="1780"/>
    <x v="3"/>
    <d v="2023-02-11T00:03:00"/>
    <s v="Website"/>
    <s v="Veysel Oeztan"/>
    <n v="5782"/>
    <n v="11"/>
    <d v="2023-02-11T00:00:00"/>
    <d v="1899-12-30T00:03:00"/>
    <n v="3"/>
    <n v="0"/>
    <n v="2"/>
    <s v="Singapore"/>
    <s v="Not Outlier"/>
    <n v="49"/>
    <m/>
  </r>
  <r>
    <n v="1526107"/>
    <n v="1781"/>
    <x v="2"/>
    <d v="2023-05-05T22:36:00"/>
    <s v="Website"/>
    <s v="Roland Keitel"/>
    <n v="399"/>
    <n v="5"/>
    <d v="2023-05-05T00:00:00"/>
    <d v="1899-12-30T22:36:00"/>
    <n v="36"/>
    <n v="22"/>
    <n v="5"/>
    <s v="Denmark"/>
    <s v="Not Outlier"/>
    <n v="29"/>
    <m/>
  </r>
  <r>
    <n v="1360263"/>
    <n v="1782"/>
    <x v="5"/>
    <d v="2023-07-24T00:17:00"/>
    <s v="Whatsapp"/>
    <s v="Paul Henriot"/>
    <n v="7986"/>
    <n v="24"/>
    <d v="2023-07-24T00:00:00"/>
    <d v="1899-12-30T00:17:00"/>
    <n v="17"/>
    <n v="0"/>
    <n v="7"/>
    <s v="Spain"/>
    <s v="Not Outlier"/>
    <n v="50"/>
    <m/>
  </r>
  <r>
    <n v="459426"/>
    <n v="1783"/>
    <x v="1"/>
    <d v="2023-11-04T00:58:00"/>
    <s v="Other"/>
    <s v="Diego Freyre"/>
    <n v="936"/>
    <n v="4"/>
    <d v="2023-11-04T00:00:00"/>
    <d v="1899-12-30T00:58:00"/>
    <n v="58"/>
    <n v="0"/>
    <n v="11"/>
    <s v="USA"/>
    <s v="Not Outlier"/>
    <n v="27"/>
    <m/>
  </r>
  <r>
    <n v="1568848"/>
    <n v="1783"/>
    <x v="1"/>
    <d v="2023-07-16T00:51:00"/>
    <s v="App"/>
    <s v="Paul Henriot"/>
    <n v="8771"/>
    <n v="16"/>
    <d v="2023-07-16T00:00:00"/>
    <d v="1899-12-30T00:51:00"/>
    <n v="51"/>
    <n v="0"/>
    <n v="7"/>
    <s v="USA"/>
    <s v="Not Outlier"/>
    <n v="27"/>
    <m/>
  </r>
  <r>
    <n v="79407"/>
    <n v="1784"/>
    <x v="1"/>
    <d v="2023-08-08T22:39:00"/>
    <s v="Whatsapp"/>
    <s v="Catherine Dewey"/>
    <n v="8067"/>
    <n v="8"/>
    <d v="2023-08-08T00:00:00"/>
    <d v="1899-12-30T22:39:00"/>
    <n v="39"/>
    <n v="22"/>
    <n v="8"/>
    <s v="USA"/>
    <s v="Not Outlier"/>
    <n v="57"/>
    <m/>
  </r>
  <r>
    <n v="220292"/>
    <n v="1785"/>
    <x v="3"/>
    <d v="2023-05-02T00:25:00"/>
    <s v="Website"/>
    <s v="Leslie Young"/>
    <n v="3987"/>
    <n v="2"/>
    <d v="2023-05-02T00:00:00"/>
    <d v="1899-12-30T00:25:00"/>
    <n v="25"/>
    <n v="0"/>
    <n v="5"/>
    <s v="Singapore"/>
    <s v="Not Outlier"/>
    <n v="42"/>
    <m/>
  </r>
  <r>
    <n v="844797"/>
    <n v="1785"/>
    <x v="3"/>
    <d v="2023-11-01T01:54:00"/>
    <s v="Whatsapp"/>
    <s v="Diego Freyre"/>
    <n v="4452"/>
    <n v="1"/>
    <d v="2023-11-01T00:00:00"/>
    <d v="1899-12-30T01:54:00"/>
    <n v="54"/>
    <n v="1"/>
    <n v="11"/>
    <s v="Singapore"/>
    <s v="Not Outlier"/>
    <n v="42"/>
    <m/>
  </r>
  <r>
    <n v="1508121"/>
    <n v="1786"/>
    <x v="3"/>
    <d v="2023-04-22T00:58:00"/>
    <s v="Whatsapp"/>
    <s v="Wendy Victorino"/>
    <n v="4650"/>
    <n v="22"/>
    <d v="2023-04-22T00:00:00"/>
    <d v="1899-12-30T00:58:00"/>
    <n v="58"/>
    <n v="0"/>
    <n v="4"/>
    <s v="Singapore"/>
    <s v="Not Outlier"/>
    <n v="78"/>
    <m/>
  </r>
  <r>
    <n v="1488979"/>
    <n v="1787"/>
    <x v="0"/>
    <d v="2023-08-18T01:21:00"/>
    <s v="App"/>
    <s v="Diego Freyre"/>
    <n v="8980"/>
    <n v="18"/>
    <d v="2023-08-18T00:00:00"/>
    <d v="1899-12-30T01:21:00"/>
    <n v="21"/>
    <n v="1"/>
    <n v="8"/>
    <s v="France"/>
    <s v="Not Outlier"/>
    <n v="48"/>
    <m/>
  </r>
  <r>
    <n v="991491"/>
    <n v="1789"/>
    <x v="6"/>
    <d v="2023-11-09T23:41:00"/>
    <s v="Website"/>
    <s v="Juri Hirano"/>
    <n v="5990"/>
    <n v="9"/>
    <d v="2023-11-09T00:00:00"/>
    <d v="1899-12-30T23:41:00"/>
    <n v="41"/>
    <n v="23"/>
    <n v="11"/>
    <s v="Germany"/>
    <s v="Not Outlier"/>
    <n v="35"/>
    <m/>
  </r>
  <r>
    <n v="1166621"/>
    <n v="1789"/>
    <x v="6"/>
    <d v="2023-07-11T00:09:00"/>
    <s v="Other"/>
    <s v="Michael Chandler"/>
    <n v="2664"/>
    <n v="11"/>
    <d v="2023-07-11T00:00:00"/>
    <d v="1899-12-30T00:09:00"/>
    <n v="9"/>
    <n v="0"/>
    <n v="7"/>
    <s v="Germany"/>
    <s v="Not Outlier"/>
    <n v="35"/>
    <m/>
  </r>
  <r>
    <n v="1405517"/>
    <n v="1790"/>
    <x v="1"/>
    <d v="2023-05-29T00:53:00"/>
    <s v="Whatsapp"/>
    <s v="Yoshi Tannamuri"/>
    <n v="8268"/>
    <n v="29"/>
    <d v="2023-05-29T00:00:00"/>
    <d v="1899-12-30T00:53:00"/>
    <n v="53"/>
    <n v="0"/>
    <n v="5"/>
    <s v="USA"/>
    <s v="Not Outlier"/>
    <n v="85"/>
    <m/>
  </r>
  <r>
    <n v="608204"/>
    <n v="1791"/>
    <x v="1"/>
    <d v="2023-08-20T01:01:00"/>
    <s v="App"/>
    <s v="Adrian Huxley"/>
    <n v="1936"/>
    <n v="20"/>
    <d v="2023-08-20T00:00:00"/>
    <d v="1899-12-30T01:01:00"/>
    <n v="1"/>
    <n v="1"/>
    <n v="8"/>
    <s v="USA"/>
    <s v="Not Outlier"/>
    <n v="33"/>
    <m/>
  </r>
  <r>
    <n v="646139"/>
    <n v="1792"/>
    <x v="2"/>
    <d v="2023-08-21T23:33:00"/>
    <s v="App"/>
    <s v="Maria Larsson"/>
    <n v="5161"/>
    <n v="21"/>
    <d v="2023-08-21T00:00:00"/>
    <d v="1899-12-30T23:33:00"/>
    <n v="33"/>
    <n v="23"/>
    <n v="8"/>
    <s v="Denmark"/>
    <s v="Not Outlier"/>
    <n v="59"/>
    <m/>
  </r>
  <r>
    <n v="1383522"/>
    <n v="1792"/>
    <x v="2"/>
    <d v="2023-04-04T00:55:00"/>
    <s v="Whatsapp"/>
    <s v="Jose Pedro Roel"/>
    <n v="9147"/>
    <n v="4"/>
    <d v="2023-04-04T00:00:00"/>
    <d v="1899-12-30T00:55:00"/>
    <n v="55"/>
    <n v="0"/>
    <n v="4"/>
    <s v="Denmark"/>
    <s v="Not Outlier"/>
    <n v="59"/>
    <m/>
  </r>
  <r>
    <n v="105735"/>
    <n v="1793"/>
    <x v="0"/>
    <d v="2023-11-24T01:51:00"/>
    <s v="App"/>
    <s v="Arnold Cruz"/>
    <n v="5861"/>
    <n v="24"/>
    <d v="2023-11-24T00:00:00"/>
    <d v="1899-12-30T01:51:00"/>
    <n v="51"/>
    <n v="1"/>
    <n v="11"/>
    <s v="France"/>
    <s v="Not Outlier"/>
    <n v="66"/>
    <m/>
  </r>
  <r>
    <n v="85142"/>
    <n v="1794"/>
    <x v="7"/>
    <d v="2023-02-19T02:16:00"/>
    <s v="Website"/>
    <s v="Sue Frick"/>
    <n v="1569"/>
    <n v="19"/>
    <d v="2023-02-19T00:00:00"/>
    <d v="1899-12-30T02:16:00"/>
    <n v="16"/>
    <n v="2"/>
    <n v="2"/>
    <s v="Australia"/>
    <s v="Not Outlier"/>
    <n v="41"/>
    <m/>
  </r>
  <r>
    <n v="969517"/>
    <n v="1794"/>
    <x v="7"/>
    <d v="2023-12-28T01:14:00"/>
    <s v="Website"/>
    <s v="Diego Freyre"/>
    <n v="7435"/>
    <n v="28"/>
    <d v="2023-12-28T00:00:00"/>
    <d v="1899-12-30T01:14:00"/>
    <n v="14"/>
    <n v="1"/>
    <n v="12"/>
    <s v="Australia"/>
    <s v="Not Outlier"/>
    <n v="41"/>
    <m/>
  </r>
  <r>
    <n v="1393864"/>
    <n v="1794"/>
    <x v="7"/>
    <d v="2023-07-07T01:45:00"/>
    <s v="App"/>
    <s v="Valarie Nelson"/>
    <n v="3135"/>
    <n v="7"/>
    <d v="2023-07-07T00:00:00"/>
    <d v="1899-12-30T01:45:00"/>
    <n v="45"/>
    <n v="1"/>
    <n v="7"/>
    <s v="Australia"/>
    <s v="Not Outlier"/>
    <n v="41"/>
    <m/>
  </r>
  <r>
    <n v="1529840"/>
    <n v="1794"/>
    <x v="7"/>
    <d v="2023-03-03T00:33:00"/>
    <s v="Whatsapp"/>
    <s v="Victoria Ashworth"/>
    <n v="1054"/>
    <n v="3"/>
    <d v="2023-03-03T00:00:00"/>
    <d v="1899-12-30T00:33:00"/>
    <n v="33"/>
    <n v="0"/>
    <n v="3"/>
    <s v="Australia"/>
    <s v="Not Outlier"/>
    <n v="41"/>
    <m/>
  </r>
  <r>
    <n v="1608036"/>
    <n v="1794"/>
    <x v="7"/>
    <d v="2023-08-22T23:43:00"/>
    <s v="Other"/>
    <s v="Jeff Young"/>
    <n v="3016"/>
    <n v="22"/>
    <d v="2023-08-22T00:00:00"/>
    <d v="1899-12-30T23:43:00"/>
    <n v="43"/>
    <n v="23"/>
    <n v="8"/>
    <s v="Australia"/>
    <s v="Not Outlier"/>
    <n v="41"/>
    <m/>
  </r>
  <r>
    <n v="120228"/>
    <n v="1795"/>
    <x v="0"/>
    <d v="2023-05-03T01:32:00"/>
    <s v="Whatsapp"/>
    <s v="Georg Pipps"/>
    <n v="5864"/>
    <n v="3"/>
    <d v="2023-05-03T00:00:00"/>
    <d v="1899-12-30T01:32:00"/>
    <n v="32"/>
    <n v="1"/>
    <n v="5"/>
    <s v="France"/>
    <s v="Not Outlier"/>
    <n v="53"/>
    <m/>
  </r>
  <r>
    <n v="918183"/>
    <n v="1795"/>
    <x v="0"/>
    <d v="2023-09-27T01:08:00"/>
    <s v="Website"/>
    <s v="Michael Holz"/>
    <n v="4196"/>
    <n v="27"/>
    <d v="2023-09-27T00:00:00"/>
    <d v="1899-12-30T01:08:00"/>
    <n v="8"/>
    <n v="1"/>
    <n v="9"/>
    <s v="France"/>
    <s v="Not Outlier"/>
    <n v="53"/>
    <m/>
  </r>
  <r>
    <n v="1578400"/>
    <n v="1795"/>
    <x v="0"/>
    <d v="2023-01-12T00:01:00"/>
    <s v="Other"/>
    <s v="Julie Young"/>
    <n v="5568"/>
    <n v="12"/>
    <d v="2023-01-12T00:00:00"/>
    <d v="1899-12-30T00:01:00"/>
    <n v="1"/>
    <n v="0"/>
    <n v="1"/>
    <s v="France"/>
    <s v="Not Outlier"/>
    <n v="53"/>
    <m/>
  </r>
  <r>
    <n v="808278"/>
    <n v="1796"/>
    <x v="2"/>
    <d v="2023-09-25T23:39:00"/>
    <s v="Website"/>
    <s v="Giovanni Rovelli"/>
    <n v="1968"/>
    <n v="25"/>
    <d v="2023-09-25T00:00:00"/>
    <d v="1899-12-30T23:39:00"/>
    <n v="39"/>
    <n v="23"/>
    <n v="9"/>
    <s v="Denmark"/>
    <s v="Not Outlier"/>
    <n v="86"/>
    <m/>
  </r>
  <r>
    <n v="1311384"/>
    <n v="1796"/>
    <x v="2"/>
    <d v="2023-02-17T23:34:00"/>
    <s v="Website"/>
    <s v="Eduardo Saavedra"/>
    <n v="5286"/>
    <n v="17"/>
    <d v="2023-02-17T00:00:00"/>
    <d v="1899-12-30T23:34:00"/>
    <n v="34"/>
    <n v="23"/>
    <n v="2"/>
    <s v="Denmark"/>
    <s v="Not Outlier"/>
    <n v="86"/>
    <m/>
  </r>
  <r>
    <n v="692808"/>
    <n v="1797"/>
    <x v="1"/>
    <d v="2023-08-08T00:28:00"/>
    <s v="Other"/>
    <s v="Jan Klaeboe"/>
    <n v="7362"/>
    <n v="8"/>
    <d v="2023-08-08T00:00:00"/>
    <d v="1899-12-30T00:28:00"/>
    <n v="28"/>
    <n v="0"/>
    <n v="8"/>
    <s v="USA"/>
    <s v="Not Outlier"/>
    <n v="45"/>
    <m/>
  </r>
  <r>
    <n v="734939"/>
    <n v="1797"/>
    <x v="1"/>
    <d v="2023-02-27T01:23:00"/>
    <s v="Website"/>
    <s v="Peter Ferguson"/>
    <n v="5602"/>
    <n v="27"/>
    <d v="2023-02-27T00:00:00"/>
    <d v="1899-12-30T01:23:00"/>
    <n v="23"/>
    <n v="1"/>
    <n v="2"/>
    <s v="USA"/>
    <s v="Not Outlier"/>
    <n v="45"/>
    <m/>
  </r>
  <r>
    <n v="833286"/>
    <n v="1797"/>
    <x v="1"/>
    <d v="2023-12-16T23:42:00"/>
    <s v="Whatsapp"/>
    <s v="Wing C Tam"/>
    <n v="1274"/>
    <n v="16"/>
    <d v="2023-12-16T00:00:00"/>
    <d v="1899-12-30T23:42:00"/>
    <n v="42"/>
    <n v="23"/>
    <n v="12"/>
    <s v="USA"/>
    <s v="Not Outlier"/>
    <n v="45"/>
    <m/>
  </r>
  <r>
    <n v="910034"/>
    <n v="1798"/>
    <x v="1"/>
    <d v="2023-09-08T23:31:00"/>
    <s v="Website"/>
    <s v="Mart¡n Sommer"/>
    <n v="3805"/>
    <n v="8"/>
    <d v="2023-09-08T00:00:00"/>
    <d v="1899-12-30T23:31:00"/>
    <n v="31"/>
    <n v="23"/>
    <n v="9"/>
    <s v="USA"/>
    <s v="Not Outlier"/>
    <n v="31"/>
    <m/>
  </r>
  <r>
    <n v="1259696"/>
    <n v="1798"/>
    <x v="1"/>
    <d v="2023-04-14T00:38:00"/>
    <s v="Website"/>
    <s v="Christina Berglund"/>
    <n v="4028"/>
    <n v="14"/>
    <d v="2023-04-14T00:00:00"/>
    <d v="1899-12-30T00:38:00"/>
    <n v="38"/>
    <n v="0"/>
    <n v="4"/>
    <s v="USA"/>
    <s v="Not Outlier"/>
    <n v="31"/>
    <m/>
  </r>
  <r>
    <n v="1657013"/>
    <n v="1799"/>
    <x v="0"/>
    <d v="2023-04-15T00:19:00"/>
    <s v="Whatsapp"/>
    <s v="Jonas Bergulfsen"/>
    <n v="5240"/>
    <n v="15"/>
    <d v="2023-04-15T00:00:00"/>
    <d v="1899-12-30T00:19:00"/>
    <n v="19"/>
    <n v="0"/>
    <n v="4"/>
    <s v="France"/>
    <s v="Not Outlier"/>
    <n v="75"/>
    <m/>
  </r>
  <r>
    <n v="1633524"/>
    <n v="1801"/>
    <x v="5"/>
    <d v="2023-07-12T00:11:00"/>
    <s v="App"/>
    <s v="Maurizio Moroni"/>
    <n v="6028"/>
    <n v="12"/>
    <d v="2023-07-12T00:00:00"/>
    <d v="1899-12-30T00:11:00"/>
    <n v="11"/>
    <n v="0"/>
    <n v="7"/>
    <s v="Spain"/>
    <s v="Not Outlier"/>
    <n v="53"/>
    <m/>
  </r>
  <r>
    <n v="732319"/>
    <n v="1802"/>
    <x v="0"/>
    <d v="2023-04-24T00:07:00"/>
    <s v="Other"/>
    <s v="Roland Keitel"/>
    <n v="3911"/>
    <n v="24"/>
    <d v="2023-04-24T00:00:00"/>
    <d v="1899-12-30T00:07:00"/>
    <n v="7"/>
    <n v="0"/>
    <n v="4"/>
    <s v="France"/>
    <s v="Not Outlier"/>
    <n v="61"/>
    <m/>
  </r>
  <r>
    <n v="1250419"/>
    <n v="1802"/>
    <x v="0"/>
    <d v="2023-05-24T01:35:00"/>
    <s v="App"/>
    <s v="Adrian Huxley"/>
    <n v="3390"/>
    <n v="24"/>
    <d v="2023-05-24T00:00:00"/>
    <d v="1899-12-30T01:35:00"/>
    <n v="35"/>
    <n v="1"/>
    <n v="5"/>
    <s v="France"/>
    <s v="Not Outlier"/>
    <n v="61"/>
    <m/>
  </r>
  <r>
    <n v="1462009"/>
    <n v="1803"/>
    <x v="5"/>
    <d v="2023-01-02T00:35:00"/>
    <s v="Whatsapp"/>
    <s v="Valarie Nelson"/>
    <n v="5184"/>
    <n v="2"/>
    <d v="2023-01-02T00:00:00"/>
    <d v="1899-12-30T00:35:00"/>
    <n v="35"/>
    <n v="0"/>
    <n v="1"/>
    <s v="Spain"/>
    <s v="Not Outlier"/>
    <n v="59"/>
    <m/>
  </r>
  <r>
    <n v="93408"/>
    <n v="1804"/>
    <x v="7"/>
    <d v="2023-11-05T22:54:00"/>
    <s v="App"/>
    <s v="Mary Saveley"/>
    <n v="6323"/>
    <n v="5"/>
    <d v="2023-11-05T00:00:00"/>
    <d v="1899-12-30T22:54:00"/>
    <n v="54"/>
    <n v="22"/>
    <n v="11"/>
    <s v="Australia"/>
    <s v="Not Outlier"/>
    <n v="81"/>
    <m/>
  </r>
  <r>
    <n v="892773"/>
    <n v="1804"/>
    <x v="7"/>
    <d v="2023-12-15T23:13:00"/>
    <s v="Other"/>
    <s v="Jonas Bergulfsen"/>
    <n v="999"/>
    <n v="15"/>
    <d v="2023-12-15T00:00:00"/>
    <d v="1899-12-30T23:13:00"/>
    <n v="13"/>
    <n v="23"/>
    <n v="12"/>
    <s v="Australia"/>
    <s v="Not Outlier"/>
    <n v="81"/>
    <m/>
  </r>
  <r>
    <n v="482277"/>
    <n v="1808"/>
    <x v="10"/>
    <d v="2023-11-27T23:08:00"/>
    <s v="Website"/>
    <s v="Giovanni Rovelli"/>
    <n v="5415"/>
    <n v="27"/>
    <d v="2023-11-27T00:00:00"/>
    <d v="1899-12-30T23:08:00"/>
    <n v="8"/>
    <n v="23"/>
    <n v="11"/>
    <s v="Italy"/>
    <s v="Not Outlier"/>
    <n v="28"/>
    <m/>
  </r>
  <r>
    <n v="1567251"/>
    <n v="1808"/>
    <x v="10"/>
    <d v="2023-07-28T01:58:00"/>
    <s v="Whatsapp"/>
    <s v="Janine Labrune"/>
    <n v="5439"/>
    <n v="28"/>
    <d v="2023-07-28T00:00:00"/>
    <d v="1899-12-30T01:58:00"/>
    <n v="58"/>
    <n v="1"/>
    <n v="7"/>
    <s v="Italy"/>
    <s v="Not Outlier"/>
    <n v="28"/>
    <m/>
  </r>
  <r>
    <n v="247011"/>
    <n v="1809"/>
    <x v="1"/>
    <d v="2023-12-11T23:29:00"/>
    <s v="Website"/>
    <s v="Julie Brown"/>
    <n v="4533"/>
    <n v="11"/>
    <d v="2023-12-11T00:00:00"/>
    <d v="1899-12-30T23:29:00"/>
    <n v="29"/>
    <n v="23"/>
    <n v="12"/>
    <s v="USA"/>
    <s v="Not Outlier"/>
    <n v="57"/>
    <m/>
  </r>
  <r>
    <n v="70020"/>
    <n v="1811"/>
    <x v="1"/>
    <d v="2023-01-17T00:07:00"/>
    <s v="App"/>
    <s v="Jytte Petersen"/>
    <n v="7484"/>
    <n v="17"/>
    <d v="2023-01-17T00:00:00"/>
    <d v="1899-12-30T00:07:00"/>
    <n v="7"/>
    <n v="0"/>
    <n v="1"/>
    <s v="USA"/>
    <s v="Not Outlier"/>
    <n v="79"/>
    <m/>
  </r>
  <r>
    <n v="504071"/>
    <n v="1811"/>
    <x v="1"/>
    <d v="2023-08-14T00:32:00"/>
    <s v="Whatsapp"/>
    <s v="Michael Frick"/>
    <n v="2261"/>
    <n v="14"/>
    <d v="2023-08-14T00:00:00"/>
    <d v="1899-12-30T00:32:00"/>
    <n v="32"/>
    <n v="0"/>
    <n v="8"/>
    <s v="USA"/>
    <s v="Not Outlier"/>
    <n v="79"/>
    <m/>
  </r>
  <r>
    <n v="16243"/>
    <n v="1812"/>
    <x v="5"/>
    <d v="2023-07-31T23:19:00"/>
    <s v="Website"/>
    <s v="Jonas Bergulfsen"/>
    <n v="9723"/>
    <n v="31"/>
    <d v="2023-07-31T00:00:00"/>
    <d v="1899-12-30T23:19:00"/>
    <n v="19"/>
    <n v="23"/>
    <n v="7"/>
    <s v="Spain"/>
    <s v="Not Outlier"/>
    <n v="49"/>
    <m/>
  </r>
  <r>
    <n v="102252"/>
    <n v="1812"/>
    <x v="5"/>
    <d v="2023-11-08T00:23:00"/>
    <s v="App"/>
    <s v="Valarie Nelson"/>
    <n v="2944"/>
    <n v="8"/>
    <d v="2023-11-08T00:00:00"/>
    <d v="1899-12-30T00:23:00"/>
    <n v="23"/>
    <n v="0"/>
    <n v="11"/>
    <s v="Spain"/>
    <s v="Not Outlier"/>
    <n v="49"/>
    <m/>
  </r>
  <r>
    <n v="228562"/>
    <n v="1812"/>
    <x v="5"/>
    <d v="2023-10-09T01:28:00"/>
    <s v="Whatsapp"/>
    <s v="Eric Natividad"/>
    <n v="1733"/>
    <n v="9"/>
    <d v="2023-10-09T00:00:00"/>
    <d v="1899-12-30T01:28:00"/>
    <n v="28"/>
    <n v="1"/>
    <n v="10"/>
    <s v="Spain"/>
    <s v="Not Outlier"/>
    <n v="49"/>
    <m/>
  </r>
  <r>
    <n v="706725"/>
    <n v="1812"/>
    <x v="5"/>
    <d v="2023-02-25T00:16:00"/>
    <s v="Website"/>
    <s v="Eric Natividad"/>
    <n v="7569"/>
    <n v="25"/>
    <d v="2023-02-25T00:00:00"/>
    <d v="1899-12-30T00:16:00"/>
    <n v="16"/>
    <n v="0"/>
    <n v="2"/>
    <s v="Spain"/>
    <s v="Not Outlier"/>
    <n v="49"/>
    <m/>
  </r>
  <r>
    <n v="1491354"/>
    <n v="1812"/>
    <x v="5"/>
    <d v="2023-10-26T02:07:00"/>
    <s v="App"/>
    <s v="Miguel Barajas"/>
    <n v="86"/>
    <n v="26"/>
    <d v="2023-10-26T00:00:00"/>
    <d v="1899-12-30T02:07:00"/>
    <n v="7"/>
    <n v="2"/>
    <n v="10"/>
    <s v="Spain"/>
    <s v="Not Outlier"/>
    <n v="49"/>
    <m/>
  </r>
  <r>
    <n v="761079"/>
    <n v="1813"/>
    <x v="1"/>
    <d v="2023-08-11T00:13:00"/>
    <s v="Website"/>
    <s v="Dominique Perrier"/>
    <n v="8446"/>
    <n v="11"/>
    <d v="2023-08-11T00:00:00"/>
    <d v="1899-12-30T00:13:00"/>
    <n v="13"/>
    <n v="0"/>
    <n v="8"/>
    <s v="USA"/>
    <s v="Not Outlier"/>
    <n v="21"/>
    <m/>
  </r>
  <r>
    <n v="430092"/>
    <n v="1814"/>
    <x v="1"/>
    <d v="2023-10-30T01:22:00"/>
    <s v="Website"/>
    <s v="Elizabeth Devon"/>
    <n v="5251"/>
    <n v="30"/>
    <d v="2023-10-30T00:00:00"/>
    <d v="1899-12-30T01:22:00"/>
    <n v="22"/>
    <n v="1"/>
    <n v="10"/>
    <s v="USA"/>
    <s v="Not Outlier"/>
    <n v="86"/>
    <m/>
  </r>
  <r>
    <n v="394940"/>
    <n v="1815"/>
    <x v="13"/>
    <d v="2023-10-31T00:59:00"/>
    <s v="Whatsapp"/>
    <s v="Maria Larsson"/>
    <n v="4437"/>
    <n v="31"/>
    <d v="2023-10-31T00:00:00"/>
    <d v="1899-12-30T00:59:00"/>
    <n v="59"/>
    <n v="0"/>
    <n v="10"/>
    <s v="Austria"/>
    <s v="Not Outlier"/>
    <n v="43"/>
    <m/>
  </r>
  <r>
    <n v="1508428"/>
    <n v="1815"/>
    <x v="13"/>
    <d v="2023-03-30T00:48:00"/>
    <s v="Other"/>
    <s v="Valarie Nelson"/>
    <n v="5995"/>
    <n v="30"/>
    <d v="2023-03-30T00:00:00"/>
    <d v="1899-12-30T00:48:00"/>
    <n v="48"/>
    <n v="0"/>
    <n v="3"/>
    <s v="Austria"/>
    <s v="Not Outlier"/>
    <n v="43"/>
    <m/>
  </r>
  <r>
    <n v="172649"/>
    <n v="1816"/>
    <x v="5"/>
    <d v="2023-02-24T00:55:00"/>
    <s v="Whatsapp"/>
    <s v="William Brown"/>
    <n v="6377"/>
    <n v="24"/>
    <d v="2023-02-24T00:00:00"/>
    <d v="1899-12-30T00:55:00"/>
    <n v="55"/>
    <n v="0"/>
    <n v="2"/>
    <s v="Spain"/>
    <s v="Not Outlier"/>
    <n v="75"/>
    <m/>
  </r>
  <r>
    <n v="235760"/>
    <n v="1816"/>
    <x v="5"/>
    <d v="2023-11-20T00:57:00"/>
    <s v="Website"/>
    <s v="Victoria Ashworth"/>
    <n v="4835"/>
    <n v="20"/>
    <d v="2023-11-20T00:00:00"/>
    <d v="1899-12-30T00:57:00"/>
    <n v="57"/>
    <n v="0"/>
    <n v="11"/>
    <s v="Spain"/>
    <s v="Not Outlier"/>
    <n v="75"/>
    <m/>
  </r>
  <r>
    <n v="424079"/>
    <n v="1816"/>
    <x v="5"/>
    <d v="2023-12-03T00:09:00"/>
    <s v="App"/>
    <s v="Laurence Lebihan"/>
    <n v="9152"/>
    <n v="3"/>
    <d v="2023-12-03T00:00:00"/>
    <d v="1899-12-30T00:09:00"/>
    <n v="9"/>
    <n v="0"/>
    <n v="12"/>
    <s v="Spain"/>
    <s v="Not Outlier"/>
    <n v="75"/>
    <m/>
  </r>
  <r>
    <n v="723623"/>
    <n v="1818"/>
    <x v="1"/>
    <d v="2023-07-03T00:46:00"/>
    <s v="Whatsapp"/>
    <s v="Anna O'Hara"/>
    <n v="9468"/>
    <n v="3"/>
    <d v="2023-07-03T00:00:00"/>
    <d v="1899-12-30T00:46:00"/>
    <n v="46"/>
    <n v="0"/>
    <n v="7"/>
    <s v="USA"/>
    <s v="Not Outlier"/>
    <n v="20"/>
    <m/>
  </r>
  <r>
    <n v="1490458"/>
    <n v="1820"/>
    <x v="9"/>
    <d v="2023-04-04T01:19:00"/>
    <s v="Whatsapp"/>
    <s v="Dominique Perrier"/>
    <n v="3873"/>
    <n v="4"/>
    <d v="2023-04-04T00:00:00"/>
    <d v="1899-12-30T01:19:00"/>
    <n v="19"/>
    <n v="1"/>
    <n v="4"/>
    <s v="USA"/>
    <s v="Not Outlier"/>
    <n v="71"/>
    <m/>
  </r>
  <r>
    <n v="620937"/>
    <n v="1822"/>
    <x v="1"/>
    <d v="2023-06-02T00:36:00"/>
    <s v="App"/>
    <s v="Roland Mendel"/>
    <n v="8767"/>
    <n v="2"/>
    <d v="2023-06-02T00:00:00"/>
    <d v="1899-12-30T00:36:00"/>
    <n v="36"/>
    <n v="0"/>
    <n v="6"/>
    <s v="USA"/>
    <s v="Not Outlier"/>
    <n v="56"/>
    <m/>
  </r>
  <r>
    <n v="1474156"/>
    <n v="1822"/>
    <x v="1"/>
    <d v="2023-05-30T23:52:00"/>
    <s v="Other"/>
    <s v="Julie Young"/>
    <n v="597"/>
    <n v="30"/>
    <d v="2023-05-30T00:00:00"/>
    <d v="1899-12-30T23:52:00"/>
    <n v="52"/>
    <n v="23"/>
    <n v="5"/>
    <s v="USA"/>
    <s v="Not Outlier"/>
    <n v="56"/>
    <m/>
  </r>
  <r>
    <n v="924407"/>
    <n v="1824"/>
    <x v="1"/>
    <d v="2023-09-08T22:32:00"/>
    <s v="Website"/>
    <s v="Peter Ferguson"/>
    <n v="2760"/>
    <n v="8"/>
    <d v="2023-09-08T00:00:00"/>
    <d v="1899-12-30T22:32:00"/>
    <n v="32"/>
    <n v="22"/>
    <n v="9"/>
    <s v="USA"/>
    <s v="Not Outlier"/>
    <n v="35"/>
    <m/>
  </r>
  <r>
    <n v="1538360"/>
    <n v="1824"/>
    <x v="1"/>
    <d v="2023-02-03T23:01:00"/>
    <s v="Whatsapp"/>
    <s v="Valarie Nelson"/>
    <n v="4448"/>
    <n v="3"/>
    <d v="2023-02-03T00:00:00"/>
    <d v="1899-12-30T23:01:00"/>
    <n v="1"/>
    <n v="23"/>
    <n v="2"/>
    <s v="USA"/>
    <s v="Not Outlier"/>
    <n v="35"/>
    <m/>
  </r>
  <r>
    <n v="725071"/>
    <n v="1825"/>
    <x v="7"/>
    <d v="2023-02-15T00:32:00"/>
    <s v="Whatsapp"/>
    <s v="Veysel Oeztan"/>
    <n v="8859"/>
    <n v="15"/>
    <d v="2023-02-15T00:00:00"/>
    <d v="1899-12-30T00:32:00"/>
    <n v="32"/>
    <n v="0"/>
    <n v="2"/>
    <s v="Australia"/>
    <s v="Not Outlier"/>
    <n v="22"/>
    <m/>
  </r>
  <r>
    <n v="1041039"/>
    <n v="1826"/>
    <x v="10"/>
    <d v="2023-01-04T23:17:00"/>
    <s v="Whatsapp"/>
    <s v="Peter Ferguson"/>
    <n v="7801"/>
    <n v="4"/>
    <d v="2023-01-04T00:00:00"/>
    <d v="1899-12-30T23:17:00"/>
    <n v="17"/>
    <n v="23"/>
    <n v="1"/>
    <s v="Italy"/>
    <s v="Not Outlier"/>
    <n v="21"/>
    <m/>
  </r>
  <r>
    <n v="564478"/>
    <n v="1827"/>
    <x v="1"/>
    <d v="2023-02-10T00:29:00"/>
    <s v="Other"/>
    <s v="Tony Calaghan"/>
    <n v="4891"/>
    <n v="10"/>
    <d v="2023-02-10T00:00:00"/>
    <d v="1899-12-30T00:29:00"/>
    <n v="29"/>
    <n v="0"/>
    <n v="2"/>
    <s v="USA"/>
    <s v="Not Outlier"/>
    <n v="61"/>
    <m/>
  </r>
  <r>
    <n v="1449820"/>
    <n v="1828"/>
    <x v="8"/>
    <d v="2023-11-29T23:40:00"/>
    <s v="Other"/>
    <s v="Henriette Pfalzheim"/>
    <n v="1844"/>
    <n v="29"/>
    <d v="2023-11-29T00:00:00"/>
    <d v="1899-12-30T23:40:00"/>
    <n v="40"/>
    <n v="23"/>
    <n v="11"/>
    <s v="Finland"/>
    <s v="Not Outlier"/>
    <n v="51"/>
    <m/>
  </r>
  <r>
    <n v="1521124"/>
    <n v="1828"/>
    <x v="8"/>
    <d v="2023-03-28T01:53:00"/>
    <s v="Whatsapp"/>
    <s v="Eric Natividad"/>
    <n v="8408"/>
    <n v="28"/>
    <d v="2023-03-28T00:00:00"/>
    <d v="1899-12-30T01:53:00"/>
    <n v="53"/>
    <n v="1"/>
    <n v="3"/>
    <s v="Finland"/>
    <s v="Not Outlier"/>
    <n v="51"/>
    <m/>
  </r>
  <r>
    <n v="235219"/>
    <n v="1829"/>
    <x v="7"/>
    <d v="2023-11-06T00:54:00"/>
    <s v="Website"/>
    <s v="Paolo Accorti"/>
    <n v="4965"/>
    <n v="6"/>
    <d v="2023-11-06T00:00:00"/>
    <d v="1899-12-30T00:54:00"/>
    <n v="54"/>
    <n v="0"/>
    <n v="11"/>
    <s v="Australia"/>
    <s v="Not Outlier"/>
    <n v="82"/>
    <m/>
  </r>
  <r>
    <n v="292907"/>
    <n v="1829"/>
    <x v="7"/>
    <d v="2023-04-22T00:05:00"/>
    <s v="Website"/>
    <s v="Roland Keitel"/>
    <n v="4040"/>
    <n v="22"/>
    <d v="2023-04-22T00:00:00"/>
    <d v="1899-12-30T00:05:00"/>
    <n v="5"/>
    <n v="0"/>
    <n v="4"/>
    <s v="Australia"/>
    <s v="Not Outlier"/>
    <n v="82"/>
    <m/>
  </r>
  <r>
    <n v="185809"/>
    <n v="1830"/>
    <x v="7"/>
    <d v="2023-03-08T02:07:00"/>
    <s v="Whatsapp"/>
    <s v="Wing C Tam"/>
    <n v="3863"/>
    <n v="8"/>
    <d v="2023-03-08T00:00:00"/>
    <d v="1899-12-30T02:07:00"/>
    <n v="7"/>
    <n v="2"/>
    <n v="3"/>
    <s v="Australia"/>
    <s v="Not Outlier"/>
    <n v="44"/>
    <m/>
  </r>
  <r>
    <n v="196116"/>
    <n v="1831"/>
    <x v="1"/>
    <d v="2023-11-24T00:08:00"/>
    <s v="App"/>
    <s v="Michael Frick"/>
    <n v="7358"/>
    <n v="24"/>
    <d v="2023-11-24T00:00:00"/>
    <d v="1899-12-30T00:08:00"/>
    <n v="8"/>
    <n v="0"/>
    <n v="11"/>
    <s v="USA"/>
    <s v="Not Outlier"/>
    <n v="48"/>
    <m/>
  </r>
  <r>
    <n v="461537"/>
    <n v="1833"/>
    <x v="3"/>
    <d v="2023-02-17T01:44:00"/>
    <s v="Whatsapp"/>
    <s v="Jeff Young"/>
    <n v="8344"/>
    <n v="17"/>
    <d v="2023-02-17T00:00:00"/>
    <d v="1899-12-30T01:44:00"/>
    <n v="44"/>
    <n v="1"/>
    <n v="2"/>
    <s v="Singapore"/>
    <s v="Not Outlier"/>
    <n v="29"/>
    <m/>
  </r>
  <r>
    <n v="1477894"/>
    <n v="1834"/>
    <x v="7"/>
    <d v="2023-01-22T23:33:00"/>
    <s v="Website"/>
    <s v="Sue Frick"/>
    <n v="9471"/>
    <n v="22"/>
    <d v="2023-01-22T00:00:00"/>
    <d v="1899-12-30T23:33:00"/>
    <n v="33"/>
    <n v="23"/>
    <n v="1"/>
    <s v="Australia"/>
    <s v="Not Outlier"/>
    <n v="60"/>
    <m/>
  </r>
  <r>
    <n v="262946"/>
    <n v="1835"/>
    <x v="8"/>
    <d v="2023-08-28T23:25:00"/>
    <s v="Whatsapp"/>
    <s v="Maria Hernandez"/>
    <n v="934"/>
    <n v="28"/>
    <d v="2023-08-28T00:00:00"/>
    <d v="1899-12-30T23:25:00"/>
    <n v="25"/>
    <n v="23"/>
    <n v="8"/>
    <s v="Finland"/>
    <s v="Not Outlier"/>
    <n v="43"/>
    <m/>
  </r>
  <r>
    <n v="1679923"/>
    <n v="1835"/>
    <x v="8"/>
    <d v="2023-02-23T23:59:00"/>
    <s v="Whatsapp"/>
    <s v="Diego Freyre"/>
    <n v="2710"/>
    <n v="23"/>
    <d v="2023-02-23T00:00:00"/>
    <d v="1899-12-30T23:59:00"/>
    <n v="59"/>
    <n v="23"/>
    <n v="2"/>
    <s v="Finland"/>
    <s v="Not Outlier"/>
    <n v="43"/>
    <m/>
  </r>
  <r>
    <n v="513417"/>
    <n v="1836"/>
    <x v="0"/>
    <d v="2023-09-21T00:48:00"/>
    <s v="Other"/>
    <s v="Jeff Young"/>
    <n v="2613"/>
    <n v="21"/>
    <d v="2023-09-21T00:00:00"/>
    <d v="1899-12-30T00:48:00"/>
    <n v="48"/>
    <n v="0"/>
    <n v="9"/>
    <s v="France"/>
    <s v="Not Outlier"/>
    <n v="36"/>
    <m/>
  </r>
  <r>
    <n v="698222"/>
    <n v="1836"/>
    <x v="0"/>
    <d v="2023-03-22T00:05:00"/>
    <s v="Website"/>
    <s v="Anna O'Hara"/>
    <n v="1804"/>
    <n v="22"/>
    <d v="2023-03-22T00:00:00"/>
    <d v="1899-12-30T00:05:00"/>
    <n v="5"/>
    <n v="0"/>
    <n v="3"/>
    <s v="France"/>
    <s v="Not Outlier"/>
    <n v="36"/>
    <m/>
  </r>
  <r>
    <n v="315977"/>
    <n v="1837"/>
    <x v="14"/>
    <d v="2023-09-03T00:01:00"/>
    <s v="Website"/>
    <s v="Jean Fresnisre"/>
    <n v="8432"/>
    <n v="3"/>
    <d v="2023-09-03T00:00:00"/>
    <d v="1899-12-30T00:01:00"/>
    <n v="1"/>
    <n v="0"/>
    <n v="9"/>
    <s v="Switzerland"/>
    <s v="Not Outlier"/>
    <n v="87"/>
    <m/>
  </r>
  <r>
    <n v="885750"/>
    <n v="1837"/>
    <x v="14"/>
    <d v="2023-12-07T00:57:00"/>
    <s v="App"/>
    <s v="Marta Hernandez"/>
    <n v="1520"/>
    <n v="7"/>
    <d v="2023-12-07T00:00:00"/>
    <d v="1899-12-30T00:57:00"/>
    <n v="57"/>
    <n v="0"/>
    <n v="12"/>
    <s v="Switzerland"/>
    <s v="Not Outlier"/>
    <n v="87"/>
    <m/>
  </r>
  <r>
    <n v="1474867"/>
    <n v="1837"/>
    <x v="14"/>
    <d v="2023-12-08T00:11:00"/>
    <s v="Other"/>
    <s v="Veysel Oeztan"/>
    <n v="6262"/>
    <n v="8"/>
    <d v="2023-12-08T00:00:00"/>
    <d v="1899-12-30T00:11:00"/>
    <n v="11"/>
    <n v="0"/>
    <n v="12"/>
    <s v="Switzerland"/>
    <s v="Not Outlier"/>
    <n v="87"/>
    <m/>
  </r>
  <r>
    <n v="1595262"/>
    <n v="1837"/>
    <x v="14"/>
    <d v="2023-09-20T23:31:00"/>
    <s v="Other"/>
    <s v="Diego Freyre"/>
    <n v="8118"/>
    <n v="20"/>
    <d v="2023-09-20T00:00:00"/>
    <d v="1899-12-30T23:31:00"/>
    <n v="31"/>
    <n v="23"/>
    <n v="9"/>
    <s v="Switzerland"/>
    <s v="Not Outlier"/>
    <n v="87"/>
    <m/>
  </r>
  <r>
    <n v="802352"/>
    <n v="1838"/>
    <x v="1"/>
    <d v="2023-06-09T01:03:00"/>
    <s v="Website"/>
    <s v="Kee Kuo"/>
    <n v="7995"/>
    <n v="9"/>
    <d v="2023-06-09T00:00:00"/>
    <d v="1899-12-30T01:03:00"/>
    <n v="3"/>
    <n v="1"/>
    <n v="6"/>
    <s v="USA"/>
    <s v="Not Outlier"/>
    <n v="48"/>
    <m/>
  </r>
  <r>
    <n v="837592"/>
    <n v="1839"/>
    <x v="6"/>
    <d v="2023-01-06T01:53:00"/>
    <s v="App"/>
    <s v="Valarie Nelson"/>
    <n v="4917"/>
    <n v="6"/>
    <d v="2023-01-06T00:00:00"/>
    <d v="1899-12-30T01:53:00"/>
    <n v="53"/>
    <n v="1"/>
    <n v="1"/>
    <s v="Germany"/>
    <s v="Not Outlier"/>
    <n v="33"/>
    <m/>
  </r>
  <r>
    <n v="914101"/>
    <n v="1839"/>
    <x v="6"/>
    <d v="2023-08-14T00:15:00"/>
    <s v="Website"/>
    <s v="Arnold Cruz"/>
    <n v="8372"/>
    <n v="14"/>
    <d v="2023-08-14T00:00:00"/>
    <d v="1899-12-30T00:15:00"/>
    <n v="15"/>
    <n v="0"/>
    <n v="8"/>
    <s v="Germany"/>
    <s v="Not Outlier"/>
    <n v="33"/>
    <m/>
  </r>
  <r>
    <n v="214516"/>
    <n v="1840"/>
    <x v="1"/>
    <d v="2023-07-27T23:23:00"/>
    <s v="App"/>
    <s v="Roland Keitel"/>
    <n v="1356"/>
    <n v="27"/>
    <d v="2023-07-27T00:00:00"/>
    <d v="1899-12-30T23:23:00"/>
    <n v="23"/>
    <n v="23"/>
    <n v="7"/>
    <s v="USA"/>
    <s v="Not Outlier"/>
    <n v="83"/>
    <m/>
  </r>
  <r>
    <n v="391706"/>
    <n v="1840"/>
    <x v="1"/>
    <d v="2023-02-14T23:03:00"/>
    <s v="App"/>
    <s v="Sue Frick"/>
    <n v="5396"/>
    <n v="14"/>
    <d v="2023-02-14T00:00:00"/>
    <d v="1899-12-30T23:03:00"/>
    <n v="3"/>
    <n v="23"/>
    <n v="2"/>
    <s v="USA"/>
    <s v="Not Outlier"/>
    <n v="83"/>
    <m/>
  </r>
  <r>
    <n v="1146705"/>
    <n v="1840"/>
    <x v="1"/>
    <d v="2023-07-23T23:36:00"/>
    <s v="Other"/>
    <s v="Eric Natividad"/>
    <n v="6434"/>
    <n v="23"/>
    <d v="2023-07-23T00:00:00"/>
    <d v="1899-12-30T23:36:00"/>
    <n v="36"/>
    <n v="23"/>
    <n v="7"/>
    <s v="USA"/>
    <s v="Not Outlier"/>
    <n v="83"/>
    <m/>
  </r>
  <r>
    <n v="982983"/>
    <n v="1842"/>
    <x v="3"/>
    <d v="2023-01-12T00:34:00"/>
    <s v="App"/>
    <s v="Peter Ferguson"/>
    <n v="6411"/>
    <n v="12"/>
    <d v="2023-01-12T00:00:00"/>
    <d v="1899-12-30T00:34:00"/>
    <n v="34"/>
    <n v="0"/>
    <n v="1"/>
    <s v="Singapore"/>
    <s v="Not Outlier"/>
    <n v="61"/>
    <m/>
  </r>
  <r>
    <n v="197952"/>
    <n v="1843"/>
    <x v="1"/>
    <d v="2023-02-03T00:26:00"/>
    <s v="App"/>
    <s v="Akiko Shimamura"/>
    <n v="1453"/>
    <n v="3"/>
    <d v="2023-02-03T00:00:00"/>
    <d v="1899-12-30T00:26:00"/>
    <n v="26"/>
    <n v="0"/>
    <n v="2"/>
    <s v="USA"/>
    <s v="Not Outlier"/>
    <n v="20"/>
    <m/>
  </r>
  <r>
    <n v="546758"/>
    <n v="1844"/>
    <x v="3"/>
    <d v="2023-08-02T00:45:00"/>
    <s v="Other"/>
    <s v="Kyung Yu"/>
    <n v="316"/>
    <n v="2"/>
    <d v="2023-08-02T00:00:00"/>
    <d v="1899-12-30T00:45:00"/>
    <n v="45"/>
    <n v="0"/>
    <n v="8"/>
    <s v="Singapore"/>
    <s v="Not Outlier"/>
    <n v="88"/>
    <m/>
  </r>
  <r>
    <n v="1564030"/>
    <n v="1844"/>
    <x v="3"/>
    <d v="2023-12-30T00:00:00"/>
    <s v="Other"/>
    <s v="Helen Bennett"/>
    <n v="9452"/>
    <n v="30"/>
    <d v="2023-12-30T00:00:00"/>
    <d v="1899-12-30T00:00:00"/>
    <n v="0"/>
    <n v="0"/>
    <n v="12"/>
    <s v="Singapore"/>
    <s v="Not Outlier"/>
    <n v="88"/>
    <m/>
  </r>
  <r>
    <n v="170991"/>
    <n v="1845"/>
    <x v="8"/>
    <d v="2023-07-02T23:42:00"/>
    <s v="Whatsapp"/>
    <s v="Julie Murphy"/>
    <n v="2460"/>
    <n v="2"/>
    <d v="2023-07-02T00:00:00"/>
    <d v="1899-12-30T23:42:00"/>
    <n v="42"/>
    <n v="23"/>
    <n v="7"/>
    <s v="Finland"/>
    <s v="Not Outlier"/>
    <n v="83"/>
    <m/>
  </r>
  <r>
    <n v="600465"/>
    <n v="1845"/>
    <x v="8"/>
    <d v="2023-01-14T01:38:00"/>
    <s v="Whatsapp"/>
    <s v="Valarie Nelson"/>
    <n v="4278"/>
    <n v="14"/>
    <d v="2023-01-14T00:00:00"/>
    <d v="1899-12-30T01:38:00"/>
    <n v="38"/>
    <n v="1"/>
    <n v="1"/>
    <s v="Finland"/>
    <s v="Not Outlier"/>
    <n v="83"/>
    <m/>
  </r>
  <r>
    <n v="1651135"/>
    <n v="1845"/>
    <x v="8"/>
    <d v="2023-12-07T00:09:00"/>
    <s v="Other"/>
    <s v="Dominique Perrier"/>
    <n v="2721"/>
    <n v="7"/>
    <d v="2023-12-07T00:00:00"/>
    <d v="1899-12-30T00:09:00"/>
    <n v="9"/>
    <n v="0"/>
    <n v="12"/>
    <s v="Finland"/>
    <s v="Not Outlier"/>
    <n v="83"/>
    <m/>
  </r>
  <r>
    <n v="556930"/>
    <n v="1847"/>
    <x v="0"/>
    <d v="2023-01-14T00:23:00"/>
    <s v="Website"/>
    <s v="Martine Rance"/>
    <n v="1675"/>
    <n v="14"/>
    <d v="2023-01-14T00:00:00"/>
    <d v="1899-12-30T00:23:00"/>
    <n v="23"/>
    <n v="0"/>
    <n v="1"/>
    <s v="France"/>
    <s v="Not Outlier"/>
    <n v="33"/>
    <m/>
  </r>
  <r>
    <n v="140002"/>
    <n v="1848"/>
    <x v="1"/>
    <d v="2023-10-02T00:49:00"/>
    <s v="Whatsapp"/>
    <s v="Palle Ibsen"/>
    <n v="3536"/>
    <n v="2"/>
    <d v="2023-10-02T00:00:00"/>
    <d v="1899-12-30T00:49:00"/>
    <n v="49"/>
    <n v="0"/>
    <n v="10"/>
    <s v="USA"/>
    <s v="Not Outlier"/>
    <n v="63"/>
    <m/>
  </r>
  <r>
    <n v="177908"/>
    <n v="1848"/>
    <x v="1"/>
    <d v="2023-04-29T23:25:00"/>
    <s v="Website"/>
    <s v="Kwai Yu"/>
    <n v="1341"/>
    <n v="29"/>
    <d v="2023-04-29T00:00:00"/>
    <d v="1899-12-30T23:25:00"/>
    <n v="25"/>
    <n v="23"/>
    <n v="4"/>
    <s v="USA"/>
    <s v="Not Outlier"/>
    <n v="63"/>
    <m/>
  </r>
  <r>
    <n v="405184"/>
    <n v="1848"/>
    <x v="1"/>
    <d v="2023-03-08T23:05:00"/>
    <s v="Other"/>
    <s v="Sue Frick"/>
    <n v="7111"/>
    <n v="8"/>
    <d v="2023-03-08T00:00:00"/>
    <d v="1899-12-30T23:05:00"/>
    <n v="5"/>
    <n v="23"/>
    <n v="3"/>
    <s v="USA"/>
    <s v="Not Outlier"/>
    <n v="63"/>
    <m/>
  </r>
  <r>
    <n v="702331"/>
    <n v="1848"/>
    <x v="1"/>
    <d v="2023-08-28T00:33:00"/>
    <s v="App"/>
    <s v="Diego Freyre"/>
    <n v="5015"/>
    <n v="28"/>
    <d v="2023-08-28T00:00:00"/>
    <d v="1899-12-30T00:33:00"/>
    <n v="33"/>
    <n v="0"/>
    <n v="8"/>
    <s v="USA"/>
    <s v="Not Outlier"/>
    <n v="63"/>
    <m/>
  </r>
  <r>
    <n v="723551"/>
    <n v="1849"/>
    <x v="2"/>
    <d v="2023-04-23T01:40:00"/>
    <s v="App"/>
    <s v="Julie Brown"/>
    <n v="6416"/>
    <n v="23"/>
    <d v="2023-04-23T00:00:00"/>
    <d v="1899-12-30T01:40:00"/>
    <n v="40"/>
    <n v="1"/>
    <n v="4"/>
    <s v="Denmark"/>
    <s v="Not Outlier"/>
    <n v="35"/>
    <m/>
  </r>
  <r>
    <n v="1385605"/>
    <n v="1850"/>
    <x v="6"/>
    <d v="2023-05-16T00:05:00"/>
    <s v="Website"/>
    <s v="Roland Keitel"/>
    <n v="6075"/>
    <n v="16"/>
    <d v="2023-05-16T00:00:00"/>
    <d v="1899-12-30T00:05:00"/>
    <n v="5"/>
    <n v="0"/>
    <n v="5"/>
    <s v="Germany"/>
    <s v="Not Outlier"/>
    <n v="60"/>
    <m/>
  </r>
  <r>
    <n v="920645"/>
    <n v="1851"/>
    <x v="5"/>
    <d v="2023-03-05T00:58:00"/>
    <s v="Website"/>
    <s v="Miguel Barajas"/>
    <n v="620"/>
    <n v="5"/>
    <d v="2023-03-05T00:00:00"/>
    <d v="1899-12-30T00:58:00"/>
    <n v="58"/>
    <n v="0"/>
    <n v="3"/>
    <s v="Spain"/>
    <s v="Not Outlier"/>
    <n v="76"/>
    <m/>
  </r>
  <r>
    <n v="1654344"/>
    <n v="1851"/>
    <x v="5"/>
    <d v="2023-02-04T00:50:00"/>
    <s v="App"/>
    <s v="Dominique Perrier"/>
    <n v="1085"/>
    <n v="4"/>
    <d v="2023-02-04T00:00:00"/>
    <d v="1899-12-30T00:50:00"/>
    <n v="50"/>
    <n v="0"/>
    <n v="2"/>
    <s v="Spain"/>
    <s v="Not Outlier"/>
    <n v="76"/>
    <m/>
  </r>
  <r>
    <n v="1439951"/>
    <n v="1852"/>
    <x v="10"/>
    <d v="2023-08-08T23:32:00"/>
    <s v="Whatsapp"/>
    <s v="William Brown"/>
    <n v="1905"/>
    <n v="8"/>
    <d v="2023-08-08T00:00:00"/>
    <d v="1899-12-30T23:32:00"/>
    <n v="32"/>
    <n v="23"/>
    <n v="8"/>
    <s v="Italy"/>
    <s v="Not Outlier"/>
    <n v="87"/>
    <m/>
  </r>
  <r>
    <n v="505298"/>
    <n v="1854"/>
    <x v="1"/>
    <d v="2023-07-04T00:34:00"/>
    <s v="Other"/>
    <s v="Jeff Young"/>
    <n v="7393"/>
    <n v="4"/>
    <d v="2023-07-04T00:00:00"/>
    <d v="1899-12-30T00:34:00"/>
    <n v="34"/>
    <n v="0"/>
    <n v="7"/>
    <s v="USA"/>
    <s v="Not Outlier"/>
    <n v="87"/>
    <m/>
  </r>
  <r>
    <n v="652344"/>
    <n v="1854"/>
    <x v="1"/>
    <d v="2023-09-25T00:54:00"/>
    <s v="Other"/>
    <s v="Peter Ferguson"/>
    <n v="1170"/>
    <n v="25"/>
    <d v="2023-09-25T00:00:00"/>
    <d v="1899-12-30T00:54:00"/>
    <n v="54"/>
    <n v="0"/>
    <n v="9"/>
    <s v="USA"/>
    <s v="Not Outlier"/>
    <n v="87"/>
    <m/>
  </r>
  <r>
    <n v="1069094"/>
    <n v="1854"/>
    <x v="1"/>
    <d v="2023-08-27T01:11:00"/>
    <s v="Other"/>
    <s v="Juri Yoshido"/>
    <n v="8536"/>
    <n v="27"/>
    <d v="2023-08-27T00:00:00"/>
    <d v="1899-12-30T01:11:00"/>
    <n v="11"/>
    <n v="1"/>
    <n v="8"/>
    <s v="USA"/>
    <s v="Not Outlier"/>
    <n v="87"/>
    <m/>
  </r>
  <r>
    <n v="1659887"/>
    <n v="1854"/>
    <x v="1"/>
    <d v="2023-12-11T00:04:00"/>
    <s v="Website"/>
    <s v="Daniel Da Cunha"/>
    <n v="3461"/>
    <n v="11"/>
    <d v="2023-12-11T00:00:00"/>
    <d v="1899-12-30T00:04:00"/>
    <n v="4"/>
    <n v="0"/>
    <n v="12"/>
    <s v="USA"/>
    <s v="Not Outlier"/>
    <n v="87"/>
    <m/>
  </r>
  <r>
    <n v="787848"/>
    <n v="1855"/>
    <x v="2"/>
    <d v="2023-06-14T23:57:00"/>
    <s v="Whatsapp"/>
    <s v="Diego Freyre"/>
    <n v="7298"/>
    <n v="14"/>
    <d v="2023-06-14T00:00:00"/>
    <d v="1899-12-30T23:57:00"/>
    <n v="57"/>
    <n v="23"/>
    <n v="6"/>
    <s v="Denmark"/>
    <s v="Not Outlier"/>
    <n v="44"/>
    <m/>
  </r>
  <r>
    <n v="1139025"/>
    <n v="1855"/>
    <x v="2"/>
    <d v="2023-08-10T00:03:00"/>
    <s v="Other"/>
    <s v="Sue Frick"/>
    <n v="8569"/>
    <n v="10"/>
    <d v="2023-08-10T00:00:00"/>
    <d v="1899-12-30T00:03:00"/>
    <n v="3"/>
    <n v="0"/>
    <n v="8"/>
    <s v="Denmark"/>
    <s v="Not Outlier"/>
    <n v="44"/>
    <m/>
  </r>
  <r>
    <n v="1291386"/>
    <n v="1855"/>
    <x v="2"/>
    <d v="2023-06-21T01:14:00"/>
    <s v="Website"/>
    <s v="Jeff Young"/>
    <n v="6840"/>
    <n v="21"/>
    <d v="2023-06-21T00:00:00"/>
    <d v="1899-12-30T01:14:00"/>
    <n v="14"/>
    <n v="1"/>
    <n v="6"/>
    <s v="Denmark"/>
    <s v="Not Outlier"/>
    <n v="44"/>
    <m/>
  </r>
  <r>
    <n v="788243"/>
    <n v="1856"/>
    <x v="1"/>
    <d v="2023-10-19T00:12:00"/>
    <s v="App"/>
    <s v="Georg Pipps"/>
    <n v="1117"/>
    <n v="19"/>
    <d v="2023-10-19T00:00:00"/>
    <d v="1899-12-30T00:12:00"/>
    <n v="12"/>
    <n v="0"/>
    <n v="10"/>
    <s v="USA"/>
    <s v="Not Outlier"/>
    <n v="78"/>
    <m/>
  </r>
  <r>
    <n v="941315"/>
    <n v="1856"/>
    <x v="1"/>
    <d v="2023-04-07T00:11:00"/>
    <s v="App"/>
    <s v="Diego Freyre"/>
    <n v="6848"/>
    <n v="7"/>
    <d v="2023-04-07T00:00:00"/>
    <d v="1899-12-30T00:11:00"/>
    <n v="11"/>
    <n v="0"/>
    <n v="4"/>
    <s v="USA"/>
    <s v="Not Outlier"/>
    <n v="78"/>
    <m/>
  </r>
  <r>
    <n v="112219"/>
    <n v="1857"/>
    <x v="0"/>
    <d v="2023-05-19T23:07:00"/>
    <s v="Whatsapp"/>
    <s v="Diego Freyre"/>
    <n v="7425"/>
    <n v="19"/>
    <d v="2023-05-19T00:00:00"/>
    <d v="1899-12-30T23:07:00"/>
    <n v="7"/>
    <n v="23"/>
    <n v="5"/>
    <s v="France"/>
    <s v="Not Outlier"/>
    <n v="75"/>
    <m/>
  </r>
  <r>
    <n v="596235"/>
    <n v="1857"/>
    <x v="0"/>
    <d v="2023-10-28T00:40:00"/>
    <s v="Website"/>
    <s v="Sue Frick"/>
    <n v="657"/>
    <n v="28"/>
    <d v="2023-10-28T00:00:00"/>
    <d v="1899-12-30T00:40:00"/>
    <n v="40"/>
    <n v="0"/>
    <n v="10"/>
    <s v="France"/>
    <s v="Not Outlier"/>
    <n v="75"/>
    <m/>
  </r>
  <r>
    <n v="1234361"/>
    <n v="1857"/>
    <x v="0"/>
    <d v="2023-09-29T01:59:00"/>
    <s v="Website"/>
    <s v="Akiko Shimamura"/>
    <n v="760"/>
    <n v="29"/>
    <d v="2023-09-29T00:00:00"/>
    <d v="1899-12-30T01:59:00"/>
    <n v="59"/>
    <n v="1"/>
    <n v="9"/>
    <s v="France"/>
    <s v="Not Outlier"/>
    <n v="75"/>
    <m/>
  </r>
  <r>
    <n v="41110"/>
    <n v="1858"/>
    <x v="1"/>
    <d v="2023-06-03T00:33:00"/>
    <s v="Website"/>
    <s v="Julie Murphy"/>
    <n v="9844"/>
    <n v="3"/>
    <d v="2023-06-03T00:00:00"/>
    <d v="1899-12-30T00:33:00"/>
    <n v="33"/>
    <n v="0"/>
    <n v="6"/>
    <s v="USA"/>
    <s v="Not Outlier"/>
    <n v="59"/>
    <m/>
  </r>
  <r>
    <n v="937462"/>
    <n v="1858"/>
    <x v="1"/>
    <d v="2023-10-20T23:54:00"/>
    <s v="App"/>
    <s v="Diego Freyre"/>
    <n v="2327"/>
    <n v="20"/>
    <d v="2023-10-20T00:00:00"/>
    <d v="1899-12-30T23:54:00"/>
    <n v="54"/>
    <n v="23"/>
    <n v="10"/>
    <s v="USA"/>
    <s v="Not Outlier"/>
    <n v="59"/>
    <m/>
  </r>
  <r>
    <n v="1668081"/>
    <n v="1858"/>
    <x v="1"/>
    <d v="2023-03-05T01:04:00"/>
    <s v="App"/>
    <s v="Elizabeth Lincoln"/>
    <n v="7774"/>
    <n v="5"/>
    <d v="2023-03-05T00:00:00"/>
    <d v="1899-12-30T01:04:00"/>
    <n v="4"/>
    <n v="1"/>
    <n v="3"/>
    <s v="USA"/>
    <s v="Not Outlier"/>
    <n v="59"/>
    <m/>
  </r>
  <r>
    <n v="875005"/>
    <n v="1859"/>
    <x v="5"/>
    <d v="2023-06-23T23:41:00"/>
    <s v="Website"/>
    <s v="Diego Freyre"/>
    <n v="538"/>
    <n v="23"/>
    <d v="2023-06-23T00:00:00"/>
    <d v="1899-12-30T23:41:00"/>
    <n v="41"/>
    <n v="23"/>
    <n v="6"/>
    <s v="Spain"/>
    <s v="Not Outlier"/>
    <n v="64"/>
    <m/>
  </r>
  <r>
    <n v="1541893"/>
    <n v="1860"/>
    <x v="5"/>
    <d v="2023-01-30T23:40:00"/>
    <s v="Website"/>
    <s v="Mart¡n Sommer"/>
    <n v="1027"/>
    <n v="30"/>
    <d v="2023-01-30T00:00:00"/>
    <d v="1899-12-30T23:40:00"/>
    <n v="40"/>
    <n v="23"/>
    <n v="1"/>
    <s v="Spain"/>
    <s v="Not Outlier"/>
    <n v="61"/>
    <m/>
  </r>
  <r>
    <n v="564076"/>
    <n v="1862"/>
    <x v="7"/>
    <d v="2023-05-30T23:51:00"/>
    <s v="App"/>
    <s v="Juri Hirano"/>
    <n v="7241"/>
    <n v="30"/>
    <d v="2023-05-30T00:00:00"/>
    <d v="1899-12-30T23:51:00"/>
    <n v="51"/>
    <n v="23"/>
    <n v="5"/>
    <s v="Australia"/>
    <s v="Not Outlier"/>
    <n v="70"/>
    <m/>
  </r>
  <r>
    <n v="1495611"/>
    <n v="1863"/>
    <x v="5"/>
    <d v="2023-10-19T23:24:00"/>
    <s v="App"/>
    <s v="Laurence Lebihan"/>
    <n v="3590"/>
    <n v="19"/>
    <d v="2023-10-19T00:00:00"/>
    <d v="1899-12-30T23:24:00"/>
    <n v="24"/>
    <n v="23"/>
    <n v="10"/>
    <s v="Spain"/>
    <s v="Not Outlier"/>
    <n v="21"/>
    <m/>
  </r>
  <r>
    <n v="1054639"/>
    <n v="1865"/>
    <x v="0"/>
    <d v="2023-02-26T00:00:00"/>
    <s v="Whatsapp"/>
    <s v="Maria Larsson"/>
    <n v="4421"/>
    <n v="26"/>
    <d v="2023-02-26T00:00:00"/>
    <d v="1899-12-30T00:00:00"/>
    <n v="0"/>
    <n v="0"/>
    <n v="2"/>
    <s v="France"/>
    <s v="Not Outlier"/>
    <n v="90"/>
    <m/>
  </r>
  <r>
    <n v="1282426"/>
    <n v="1866"/>
    <x v="5"/>
    <d v="2023-07-05T00:11:00"/>
    <s v="Whatsapp"/>
    <s v="Ann Brown"/>
    <n v="9455"/>
    <n v="5"/>
    <d v="2023-07-05T00:00:00"/>
    <d v="1899-12-30T00:11:00"/>
    <n v="11"/>
    <n v="0"/>
    <n v="7"/>
    <s v="Spain"/>
    <s v="Not Outlier"/>
    <n v="53"/>
    <m/>
  </r>
  <r>
    <n v="954631"/>
    <n v="1868"/>
    <x v="0"/>
    <d v="2023-03-03T00:28:00"/>
    <s v="Other"/>
    <s v="Sue Frick"/>
    <n v="8020"/>
    <n v="3"/>
    <d v="2023-03-03T00:00:00"/>
    <d v="1899-12-30T00:28:00"/>
    <n v="28"/>
    <n v="0"/>
    <n v="3"/>
    <s v="France"/>
    <s v="Not Outlier"/>
    <n v="49"/>
    <m/>
  </r>
  <r>
    <n v="61520"/>
    <n v="1870"/>
    <x v="1"/>
    <d v="2023-06-22T23:37:00"/>
    <s v="Whatsapp"/>
    <s v="Steve Frick"/>
    <n v="3077"/>
    <n v="22"/>
    <d v="2023-06-22T00:00:00"/>
    <d v="1899-12-30T23:37:00"/>
    <n v="37"/>
    <n v="23"/>
    <n v="6"/>
    <s v="USA"/>
    <s v="Not Outlier"/>
    <n v="39"/>
    <m/>
  </r>
  <r>
    <n v="170864"/>
    <n v="1870"/>
    <x v="1"/>
    <d v="2023-05-09T23:56:00"/>
    <s v="Other"/>
    <s v="Julie Young"/>
    <n v="4281"/>
    <n v="9"/>
    <d v="2023-05-09T00:00:00"/>
    <d v="1899-12-30T23:56:00"/>
    <n v="56"/>
    <n v="23"/>
    <n v="5"/>
    <s v="USA"/>
    <s v="Not Outlier"/>
    <n v="39"/>
    <m/>
  </r>
  <r>
    <n v="1532610"/>
    <n v="1871"/>
    <x v="10"/>
    <d v="2023-08-21T00:03:00"/>
    <s v="Whatsapp"/>
    <s v="Marie Bertrand"/>
    <n v="8644"/>
    <n v="21"/>
    <d v="2023-08-21T00:00:00"/>
    <d v="1899-12-30T00:03:00"/>
    <n v="3"/>
    <n v="0"/>
    <n v="8"/>
    <s v="Italy"/>
    <s v="Not Outlier"/>
    <n v="49"/>
    <m/>
  </r>
  <r>
    <n v="1244668"/>
    <n v="1872"/>
    <x v="0"/>
    <d v="2023-08-21T01:06:00"/>
    <s v="Website"/>
    <s v="Wendy Victorino"/>
    <n v="9021"/>
    <n v="21"/>
    <d v="2023-08-21T00:00:00"/>
    <d v="1899-12-30T01:06:00"/>
    <n v="6"/>
    <n v="1"/>
    <n v="8"/>
    <s v="France"/>
    <s v="Not Outlier"/>
    <n v="34"/>
    <m/>
  </r>
  <r>
    <n v="379416"/>
    <n v="1873"/>
    <x v="7"/>
    <d v="2023-05-27T00:25:00"/>
    <s v="Other"/>
    <s v="Victoria Ashworth"/>
    <n v="7996"/>
    <n v="27"/>
    <d v="2023-05-27T00:00:00"/>
    <d v="1899-12-30T00:25:00"/>
    <n v="25"/>
    <n v="0"/>
    <n v="5"/>
    <s v="Australia"/>
    <s v="Not Outlier"/>
    <n v="20"/>
    <m/>
  </r>
  <r>
    <n v="1079761"/>
    <n v="1873"/>
    <x v="7"/>
    <d v="2023-09-18T01:12:00"/>
    <s v="Whatsapp"/>
    <s v="Carine Schmitt"/>
    <n v="9752"/>
    <n v="18"/>
    <d v="2023-09-18T00:00:00"/>
    <d v="1899-12-30T01:12:00"/>
    <n v="12"/>
    <n v="1"/>
    <n v="9"/>
    <s v="Australia"/>
    <s v="Not Outlier"/>
    <n v="20"/>
    <m/>
  </r>
  <r>
    <n v="725482"/>
    <n v="1874"/>
    <x v="1"/>
    <d v="2023-07-11T23:27:00"/>
    <s v="Website"/>
    <s v="Diego Freyre"/>
    <n v="6488"/>
    <n v="11"/>
    <d v="2023-07-11T00:00:00"/>
    <d v="1899-12-30T23:27:00"/>
    <n v="27"/>
    <n v="23"/>
    <n v="7"/>
    <s v="USA"/>
    <s v="Not Outlier"/>
    <n v="51"/>
    <m/>
  </r>
  <r>
    <n v="974557"/>
    <n v="1874"/>
    <x v="1"/>
    <d v="2023-01-15T01:08:00"/>
    <s v="Whatsapp"/>
    <s v="Kwai Yu"/>
    <n v="2721"/>
    <n v="15"/>
    <d v="2023-01-15T00:00:00"/>
    <d v="1899-12-30T01:08:00"/>
    <n v="8"/>
    <n v="1"/>
    <n v="1"/>
    <s v="USA"/>
    <s v="Not Outlier"/>
    <n v="51"/>
    <m/>
  </r>
  <r>
    <n v="1061320"/>
    <n v="1874"/>
    <x v="1"/>
    <d v="2023-06-25T00:38:00"/>
    <s v="Whatsapp"/>
    <s v="Kwai Yu"/>
    <n v="2899"/>
    <n v="25"/>
    <d v="2023-06-25T00:00:00"/>
    <d v="1899-12-30T00:38:00"/>
    <n v="38"/>
    <n v="0"/>
    <n v="6"/>
    <s v="USA"/>
    <s v="Not Outlier"/>
    <n v="51"/>
    <m/>
  </r>
  <r>
    <n v="220733"/>
    <n v="1875"/>
    <x v="0"/>
    <d v="2023-01-05T00:11:00"/>
    <s v="Other"/>
    <s v="Maria Larsson"/>
    <n v="6006"/>
    <n v="5"/>
    <d v="2023-01-05T00:00:00"/>
    <d v="1899-12-30T00:11:00"/>
    <n v="11"/>
    <n v="0"/>
    <n v="1"/>
    <s v="France"/>
    <s v="Not Outlier"/>
    <n v="62"/>
    <m/>
  </r>
  <r>
    <n v="893103"/>
    <n v="1877"/>
    <x v="5"/>
    <d v="2023-02-08T23:33:00"/>
    <s v="Other"/>
    <s v="Valarie Nelson"/>
    <n v="1604"/>
    <n v="8"/>
    <d v="2023-02-08T00:00:00"/>
    <d v="1899-12-30T23:33:00"/>
    <n v="33"/>
    <n v="23"/>
    <n v="2"/>
    <s v="Spain"/>
    <s v="Not Outlier"/>
    <n v="22"/>
    <m/>
  </r>
  <r>
    <n v="988105"/>
    <n v="1877"/>
    <x v="5"/>
    <d v="2023-06-25T01:16:00"/>
    <s v="App"/>
    <s v="Marta Hernandez"/>
    <n v="9254"/>
    <n v="25"/>
    <d v="2023-06-25T00:00:00"/>
    <d v="1899-12-30T01:16:00"/>
    <n v="16"/>
    <n v="1"/>
    <n v="6"/>
    <s v="Spain"/>
    <s v="Not Outlier"/>
    <n v="22"/>
    <m/>
  </r>
  <r>
    <n v="768435"/>
    <n v="1878"/>
    <x v="5"/>
    <d v="2023-06-15T00:43:00"/>
    <s v="Website"/>
    <s v="Peter Ferguson"/>
    <n v="1281"/>
    <n v="15"/>
    <d v="2023-06-15T00:00:00"/>
    <d v="1899-12-30T00:43:00"/>
    <n v="43"/>
    <n v="0"/>
    <n v="6"/>
    <s v="Spain"/>
    <s v="Not Outlier"/>
    <n v="24"/>
    <m/>
  </r>
  <r>
    <n v="1038672"/>
    <n v="1878"/>
    <x v="5"/>
    <d v="2023-11-03T22:45:00"/>
    <s v="Other"/>
    <s v="Wendy Victorino"/>
    <n v="5918"/>
    <n v="3"/>
    <d v="2023-11-03T00:00:00"/>
    <d v="1899-12-30T22:45:00"/>
    <n v="45"/>
    <n v="22"/>
    <n v="11"/>
    <s v="Spain"/>
    <s v="Not Outlier"/>
    <n v="24"/>
    <m/>
  </r>
  <r>
    <n v="1288242"/>
    <n v="1879"/>
    <x v="1"/>
    <d v="2023-08-23T00:05:00"/>
    <s v="Whatsapp"/>
    <s v="Sean Connery"/>
    <n v="5169"/>
    <n v="23"/>
    <d v="2023-08-23T00:00:00"/>
    <d v="1899-12-30T00:05:00"/>
    <n v="5"/>
    <n v="0"/>
    <n v="8"/>
    <s v="USA"/>
    <s v="Not Outlier"/>
    <n v="76"/>
    <m/>
  </r>
  <r>
    <n v="343003"/>
    <n v="1880"/>
    <x v="5"/>
    <d v="2023-02-19T01:16:00"/>
    <s v="Website"/>
    <s v="Giovanni Rovelli"/>
    <n v="7628"/>
    <n v="19"/>
    <d v="2023-02-19T00:00:00"/>
    <d v="1899-12-30T01:16:00"/>
    <n v="16"/>
    <n v="1"/>
    <n v="2"/>
    <s v="Spain"/>
    <s v="Not Outlier"/>
    <n v="73"/>
    <m/>
  </r>
  <r>
    <n v="1449918"/>
    <n v="1881"/>
    <x v="0"/>
    <d v="2023-03-22T01:51:00"/>
    <s v="Website"/>
    <s v="Kee Kuo"/>
    <n v="8835"/>
    <n v="22"/>
    <d v="2023-03-22T00:00:00"/>
    <d v="1899-12-30T01:51:00"/>
    <n v="51"/>
    <n v="1"/>
    <n v="3"/>
    <s v="France"/>
    <s v="Not Outlier"/>
    <n v="83"/>
    <m/>
  </r>
  <r>
    <n v="965923"/>
    <n v="1883"/>
    <x v="1"/>
    <d v="2023-03-27T01:40:00"/>
    <s v="Other"/>
    <s v="Valarie Nelson"/>
    <n v="1548"/>
    <n v="27"/>
    <d v="2023-03-27T00:00:00"/>
    <d v="1899-12-30T01:40:00"/>
    <n v="40"/>
    <n v="1"/>
    <n v="3"/>
    <s v="USA"/>
    <s v="Not Outlier"/>
    <n v="20"/>
    <m/>
  </r>
  <r>
    <n v="1000651"/>
    <n v="1883"/>
    <x v="1"/>
    <d v="2023-03-25T22:47:00"/>
    <s v="Whatsapp"/>
    <s v="Diego Freyre"/>
    <n v="1594"/>
    <n v="25"/>
    <d v="2023-03-25T00:00:00"/>
    <d v="1899-12-30T22:47:00"/>
    <n v="47"/>
    <n v="22"/>
    <n v="3"/>
    <s v="USA"/>
    <s v="Not Outlier"/>
    <n v="20"/>
    <m/>
  </r>
  <r>
    <n v="533914"/>
    <n v="1884"/>
    <x v="1"/>
    <d v="2023-05-30T22:56:00"/>
    <s v="Other"/>
    <s v="Kyung Yu"/>
    <n v="5436"/>
    <n v="30"/>
    <d v="2023-05-30T00:00:00"/>
    <d v="1899-12-30T22:56:00"/>
    <n v="56"/>
    <n v="22"/>
    <n v="5"/>
    <s v="USA"/>
    <s v="Not Outlier"/>
    <n v="31"/>
    <m/>
  </r>
  <r>
    <n v="897997"/>
    <n v="1884"/>
    <x v="1"/>
    <d v="2023-04-08T23:06:00"/>
    <s v="App"/>
    <s v="Yoshi Tannamuri"/>
    <n v="1149"/>
    <n v="8"/>
    <d v="2023-04-08T00:00:00"/>
    <d v="1899-12-30T23:06:00"/>
    <n v="6"/>
    <n v="23"/>
    <n v="4"/>
    <s v="USA"/>
    <s v="Not Outlier"/>
    <n v="31"/>
    <m/>
  </r>
  <r>
    <n v="1246866"/>
    <n v="1884"/>
    <x v="1"/>
    <d v="2023-06-27T23:28:00"/>
    <s v="Website"/>
    <s v="Sue King"/>
    <n v="849"/>
    <n v="27"/>
    <d v="2023-06-27T00:00:00"/>
    <d v="1899-12-30T23:28:00"/>
    <n v="28"/>
    <n v="23"/>
    <n v="6"/>
    <s v="USA"/>
    <s v="Not Outlier"/>
    <n v="31"/>
    <m/>
  </r>
  <r>
    <n v="391963"/>
    <n v="1885"/>
    <x v="13"/>
    <d v="2023-11-10T23:17:00"/>
    <s v="Website"/>
    <s v="Georg Pipps"/>
    <n v="856"/>
    <n v="10"/>
    <d v="2023-11-10T00:00:00"/>
    <d v="1899-12-30T23:17:00"/>
    <n v="17"/>
    <n v="23"/>
    <n v="11"/>
    <s v="Austria"/>
    <s v="Not Outlier"/>
    <n v="27"/>
    <m/>
  </r>
  <r>
    <n v="705612"/>
    <n v="1886"/>
    <x v="7"/>
    <d v="2023-04-29T23:31:00"/>
    <s v="Whatsapp"/>
    <s v="Eric Natividad"/>
    <n v="2657"/>
    <n v="29"/>
    <d v="2023-04-29T00:00:00"/>
    <d v="1899-12-30T23:31:00"/>
    <n v="31"/>
    <n v="23"/>
    <n v="4"/>
    <s v="Australia"/>
    <s v="Not Outlier"/>
    <n v="28"/>
    <m/>
  </r>
  <r>
    <n v="1100277"/>
    <n v="1886"/>
    <x v="7"/>
    <d v="2023-09-27T01:05:00"/>
    <s v="Other"/>
    <s v="Marta Hernandez"/>
    <n v="1924"/>
    <n v="27"/>
    <d v="2023-09-27T00:00:00"/>
    <d v="1899-12-30T01:05:00"/>
    <n v="5"/>
    <n v="1"/>
    <n v="9"/>
    <s v="Australia"/>
    <s v="Not Outlier"/>
    <n v="28"/>
    <m/>
  </r>
  <r>
    <n v="1507608"/>
    <n v="1886"/>
    <x v="7"/>
    <d v="2023-05-31T01:04:00"/>
    <s v="Whatsapp"/>
    <s v="Diego Freyre"/>
    <n v="8078"/>
    <n v="31"/>
    <d v="2023-05-31T00:00:00"/>
    <d v="1899-12-30T01:04:00"/>
    <n v="4"/>
    <n v="1"/>
    <n v="5"/>
    <s v="Australia"/>
    <s v="Not Outlier"/>
    <n v="28"/>
    <m/>
  </r>
  <r>
    <n v="167720"/>
    <n v="1887"/>
    <x v="5"/>
    <d v="2023-12-02T00:35:00"/>
    <s v="App"/>
    <s v="Julie Young"/>
    <n v="8941"/>
    <n v="2"/>
    <d v="2023-12-02T00:00:00"/>
    <d v="1899-12-30T00:35:00"/>
    <n v="35"/>
    <n v="0"/>
    <n v="12"/>
    <s v="Spain"/>
    <s v="Not Outlier"/>
    <n v="89"/>
    <m/>
  </r>
  <r>
    <n v="1376176"/>
    <n v="1887"/>
    <x v="5"/>
    <d v="2023-02-17T23:46:00"/>
    <s v="Website"/>
    <s v="Diego Freyre"/>
    <n v="9141"/>
    <n v="17"/>
    <d v="2023-02-17T00:00:00"/>
    <d v="1899-12-30T23:46:00"/>
    <n v="46"/>
    <n v="23"/>
    <n v="2"/>
    <s v="Spain"/>
    <s v="Not Outlier"/>
    <n v="89"/>
    <m/>
  </r>
  <r>
    <n v="832361"/>
    <n v="1891"/>
    <x v="3"/>
    <d v="2023-02-25T00:50:00"/>
    <s v="Other"/>
    <s v="Eric Natividad"/>
    <n v="6245"/>
    <n v="25"/>
    <d v="2023-02-25T00:00:00"/>
    <d v="1899-12-30T00:50:00"/>
    <n v="50"/>
    <n v="0"/>
    <n v="2"/>
    <s v="Singapore"/>
    <s v="Not Outlier"/>
    <n v="54"/>
    <m/>
  </r>
  <r>
    <n v="1371197"/>
    <n v="1891"/>
    <x v="3"/>
    <d v="2023-03-28T00:12:00"/>
    <s v="App"/>
    <s v="Jose Pedro Roel"/>
    <n v="5430"/>
    <n v="28"/>
    <d v="2023-03-28T00:00:00"/>
    <d v="1899-12-30T00:12:00"/>
    <n v="12"/>
    <n v="0"/>
    <n v="3"/>
    <s v="Singapore"/>
    <s v="Not Outlier"/>
    <n v="54"/>
    <m/>
  </r>
  <r>
    <n v="1386514"/>
    <n v="1892"/>
    <x v="1"/>
    <d v="2023-05-24T00:29:00"/>
    <s v="Website"/>
    <s v="Valarie Nelson"/>
    <n v="2382"/>
    <n v="24"/>
    <d v="2023-05-24T00:00:00"/>
    <d v="1899-12-30T00:29:00"/>
    <n v="29"/>
    <n v="0"/>
    <n v="5"/>
    <s v="USA"/>
    <s v="Not Outlier"/>
    <n v="64"/>
    <m/>
  </r>
  <r>
    <n v="376848"/>
    <n v="1893"/>
    <x v="7"/>
    <d v="2023-06-21T00:44:00"/>
    <s v="Whatsapp"/>
    <s v="Anna O'Hara"/>
    <n v="2298"/>
    <n v="21"/>
    <d v="2023-06-21T00:00:00"/>
    <d v="1899-12-30T00:44:00"/>
    <n v="44"/>
    <n v="0"/>
    <n v="6"/>
    <s v="Australia"/>
    <s v="Not Outlier"/>
    <n v="47"/>
    <m/>
  </r>
  <r>
    <n v="1145871"/>
    <n v="1893"/>
    <x v="7"/>
    <d v="2023-10-05T00:32:00"/>
    <s v="Whatsapp"/>
    <s v="Pirkko Koskitalo"/>
    <n v="2301"/>
    <n v="5"/>
    <d v="2023-10-05T00:00:00"/>
    <d v="1899-12-30T00:32:00"/>
    <n v="32"/>
    <n v="0"/>
    <n v="10"/>
    <s v="Australia"/>
    <s v="Not Outlier"/>
    <n v="47"/>
    <m/>
  </r>
  <r>
    <n v="1373323"/>
    <n v="1893"/>
    <x v="7"/>
    <d v="2023-02-14T01:08:00"/>
    <s v="App"/>
    <s v="Valarie Nelson"/>
    <n v="8546"/>
    <n v="14"/>
    <d v="2023-02-14T00:00:00"/>
    <d v="1899-12-30T01:08:00"/>
    <n v="8"/>
    <n v="1"/>
    <n v="2"/>
    <s v="Australia"/>
    <s v="Not Outlier"/>
    <n v="47"/>
    <m/>
  </r>
  <r>
    <n v="1594721"/>
    <n v="1894"/>
    <x v="5"/>
    <d v="2023-07-16T23:55:00"/>
    <s v="Other"/>
    <s v="Peter Ferguson"/>
    <n v="5493"/>
    <n v="16"/>
    <d v="2023-07-16T00:00:00"/>
    <d v="1899-12-30T23:55:00"/>
    <n v="55"/>
    <n v="23"/>
    <n v="7"/>
    <s v="Spain"/>
    <s v="Not Outlier"/>
    <n v="69"/>
    <m/>
  </r>
  <r>
    <n v="603855"/>
    <n v="1895"/>
    <x v="0"/>
    <d v="2023-07-18T22:39:00"/>
    <s v="Website"/>
    <s v="Julie Brown"/>
    <n v="4237"/>
    <n v="18"/>
    <d v="2023-07-18T00:00:00"/>
    <d v="1899-12-30T22:39:00"/>
    <n v="39"/>
    <n v="22"/>
    <n v="7"/>
    <s v="France"/>
    <s v="Not Outlier"/>
    <n v="60"/>
    <m/>
  </r>
  <r>
    <n v="782836"/>
    <n v="1896"/>
    <x v="0"/>
    <d v="2023-08-03T00:27:00"/>
    <s v="Whatsapp"/>
    <s v="Michael Holz"/>
    <n v="8153"/>
    <n v="3"/>
    <d v="2023-08-03T00:00:00"/>
    <d v="1899-12-30T00:27:00"/>
    <n v="27"/>
    <n v="0"/>
    <n v="8"/>
    <s v="France"/>
    <s v="Not Outlier"/>
    <n v="22"/>
    <m/>
  </r>
  <r>
    <n v="844243"/>
    <n v="1897"/>
    <x v="1"/>
    <d v="2023-08-18T22:35:00"/>
    <s v="Other"/>
    <s v="Akiko Shimamura"/>
    <n v="911"/>
    <n v="18"/>
    <d v="2023-08-18T00:00:00"/>
    <d v="1899-12-30T22:35:00"/>
    <n v="35"/>
    <n v="22"/>
    <n v="8"/>
    <s v="USA"/>
    <s v="Not Outlier"/>
    <n v="28"/>
    <m/>
  </r>
  <r>
    <n v="82480"/>
    <n v="1899"/>
    <x v="1"/>
    <d v="2023-02-11T23:52:00"/>
    <s v="Website"/>
    <s v="Maria Hernandez"/>
    <n v="3220"/>
    <n v="11"/>
    <d v="2023-02-11T00:00:00"/>
    <d v="1899-12-30T23:52:00"/>
    <n v="52"/>
    <n v="23"/>
    <n v="2"/>
    <s v="USA"/>
    <s v="Not Outlier"/>
    <n v="63"/>
    <m/>
  </r>
  <r>
    <n v="573756"/>
    <n v="1900"/>
    <x v="3"/>
    <d v="2023-09-10T01:15:00"/>
    <s v="Whatsapp"/>
    <s v="Peter Ferguson"/>
    <n v="7244"/>
    <n v="10"/>
    <d v="2023-09-10T00:00:00"/>
    <d v="1899-12-30T01:15:00"/>
    <n v="15"/>
    <n v="1"/>
    <n v="9"/>
    <s v="Singapore"/>
    <s v="Not Outlier"/>
    <n v="28"/>
    <m/>
  </r>
  <r>
    <n v="1267886"/>
    <n v="1900"/>
    <x v="3"/>
    <d v="2023-06-09T01:40:00"/>
    <s v="App"/>
    <s v="Valarie Nelson"/>
    <n v="5588"/>
    <n v="9"/>
    <d v="2023-06-09T00:00:00"/>
    <d v="1899-12-30T01:40:00"/>
    <n v="40"/>
    <n v="1"/>
    <n v="6"/>
    <s v="Singapore"/>
    <s v="Not Outlier"/>
    <n v="28"/>
    <m/>
  </r>
  <r>
    <n v="1474744"/>
    <n v="1900"/>
    <x v="3"/>
    <d v="2023-04-22T00:58:00"/>
    <s v="Website"/>
    <s v="Juri Hirano"/>
    <n v="9529"/>
    <n v="22"/>
    <d v="2023-04-22T00:00:00"/>
    <d v="1899-12-30T00:58:00"/>
    <n v="58"/>
    <n v="0"/>
    <n v="4"/>
    <s v="Singapore"/>
    <s v="Not Outlier"/>
    <n v="28"/>
    <m/>
  </r>
  <r>
    <n v="404150"/>
    <n v="1902"/>
    <x v="13"/>
    <d v="2023-03-30T00:29:00"/>
    <s v="Website"/>
    <s v="Diego Freyre"/>
    <n v="5798"/>
    <n v="30"/>
    <d v="2023-03-30T00:00:00"/>
    <d v="1899-12-30T00:29:00"/>
    <n v="29"/>
    <n v="0"/>
    <n v="3"/>
    <s v="Austria"/>
    <s v="Not Outlier"/>
    <n v="46"/>
    <m/>
  </r>
  <r>
    <n v="286598"/>
    <n v="1903"/>
    <x v="7"/>
    <d v="2023-03-12T00:54:00"/>
    <s v="Whatsapp"/>
    <s v="Diego Freyre"/>
    <n v="8252"/>
    <n v="12"/>
    <d v="2023-03-12T00:00:00"/>
    <d v="1899-12-30T00:54:00"/>
    <n v="54"/>
    <n v="0"/>
    <n v="3"/>
    <s v="Australia"/>
    <s v="Not Outlier"/>
    <n v="71"/>
    <m/>
  </r>
  <r>
    <n v="1273811"/>
    <n v="1905"/>
    <x v="5"/>
    <d v="2023-12-17T23:57:00"/>
    <s v="Website"/>
    <s v="Arnold Cruz"/>
    <n v="5538"/>
    <n v="17"/>
    <d v="2023-12-17T00:00:00"/>
    <d v="1899-12-30T23:57:00"/>
    <n v="57"/>
    <n v="23"/>
    <n v="12"/>
    <s v="Spain"/>
    <s v="Not Outlier"/>
    <n v="48"/>
    <m/>
  </r>
  <r>
    <n v="1563544"/>
    <n v="1905"/>
    <x v="5"/>
    <d v="2023-11-12T01:14:00"/>
    <s v="Website"/>
    <s v="Dean Cassidy"/>
    <n v="4596"/>
    <n v="12"/>
    <d v="2023-11-12T00:00:00"/>
    <d v="1899-12-30T01:14:00"/>
    <n v="14"/>
    <n v="1"/>
    <n v="11"/>
    <s v="Spain"/>
    <s v="Not Outlier"/>
    <n v="48"/>
    <m/>
  </r>
  <r>
    <n v="574480"/>
    <n v="1907"/>
    <x v="7"/>
    <d v="2023-09-28T00:23:00"/>
    <s v="Whatsapp"/>
    <s v="Daniel Da Cunha"/>
    <n v="6577"/>
    <n v="28"/>
    <d v="2023-09-28T00:00:00"/>
    <d v="1899-12-30T00:23:00"/>
    <n v="23"/>
    <n v="0"/>
    <n v="9"/>
    <s v="Australia"/>
    <s v="Not Outlier"/>
    <n v="83"/>
    <m/>
  </r>
  <r>
    <n v="1246551"/>
    <n v="1907"/>
    <x v="7"/>
    <d v="2023-05-26T22:53:00"/>
    <s v="Whatsapp"/>
    <s v="Victoria Ashworth"/>
    <n v="5938"/>
    <n v="26"/>
    <d v="2023-05-26T00:00:00"/>
    <d v="1899-12-30T22:53:00"/>
    <n v="53"/>
    <n v="22"/>
    <n v="5"/>
    <s v="Australia"/>
    <s v="Not Outlier"/>
    <n v="83"/>
    <m/>
  </r>
  <r>
    <n v="730976"/>
    <n v="1908"/>
    <x v="1"/>
    <d v="2023-11-01T00:58:00"/>
    <s v="App"/>
    <s v="Dominique Perrier"/>
    <n v="4073"/>
    <n v="1"/>
    <d v="2023-11-01T00:00:00"/>
    <d v="1899-12-30T00:58:00"/>
    <n v="58"/>
    <n v="0"/>
    <n v="11"/>
    <s v="USA"/>
    <s v="Not Outlier"/>
    <n v="20"/>
    <m/>
  </r>
  <r>
    <n v="1503941"/>
    <n v="1910"/>
    <x v="0"/>
    <d v="2023-11-14T02:00:00"/>
    <s v="Whatsapp"/>
    <s v="Valarie Franco"/>
    <n v="4898"/>
    <n v="14"/>
    <d v="2023-11-14T00:00:00"/>
    <d v="1899-12-30T02:00:00"/>
    <n v="0"/>
    <n v="2"/>
    <n v="11"/>
    <s v="France"/>
    <s v="Not Outlier"/>
    <n v="51"/>
    <m/>
  </r>
  <r>
    <n v="113406"/>
    <n v="1911"/>
    <x v="7"/>
    <d v="2023-03-02T01:48:00"/>
    <s v="Other"/>
    <s v="Elizabeth Devon"/>
    <n v="2500"/>
    <n v="2"/>
    <d v="2023-03-02T00:00:00"/>
    <d v="1899-12-30T01:48:00"/>
    <n v="48"/>
    <n v="1"/>
    <n v="3"/>
    <s v="Australia"/>
    <s v="Not Outlier"/>
    <n v="78"/>
    <m/>
  </r>
  <r>
    <n v="273923"/>
    <n v="1911"/>
    <x v="7"/>
    <d v="2023-01-31T00:58:00"/>
    <s v="Website"/>
    <s v="Kyung Yu"/>
    <n v="4736"/>
    <n v="31"/>
    <d v="2023-01-31T00:00:00"/>
    <d v="1899-12-30T00:58:00"/>
    <n v="58"/>
    <n v="0"/>
    <n v="1"/>
    <s v="Australia"/>
    <s v="Not Outlier"/>
    <n v="78"/>
    <m/>
  </r>
  <r>
    <n v="495154"/>
    <n v="1911"/>
    <x v="7"/>
    <d v="2023-03-06T23:55:00"/>
    <s v="App"/>
    <s v="Pirkko Koskitalo"/>
    <n v="5800"/>
    <n v="6"/>
    <d v="2023-03-06T00:00:00"/>
    <d v="1899-12-30T23:55:00"/>
    <n v="55"/>
    <n v="23"/>
    <n v="3"/>
    <s v="Australia"/>
    <s v="Not Outlier"/>
    <n v="78"/>
    <m/>
  </r>
  <r>
    <n v="728697"/>
    <n v="1913"/>
    <x v="10"/>
    <d v="2023-08-25T00:11:00"/>
    <s v="App"/>
    <s v="Michael Holz"/>
    <n v="6226"/>
    <n v="25"/>
    <d v="2023-08-25T00:00:00"/>
    <d v="1899-12-30T00:11:00"/>
    <n v="11"/>
    <n v="0"/>
    <n v="8"/>
    <s v="Italy"/>
    <s v="Not Outlier"/>
    <n v="51"/>
    <m/>
  </r>
  <r>
    <n v="850051"/>
    <n v="1914"/>
    <x v="7"/>
    <d v="2023-10-31T23:40:00"/>
    <s v="App"/>
    <s v="Frederique Citeaux"/>
    <n v="6638"/>
    <n v="31"/>
    <d v="2023-10-31T00:00:00"/>
    <d v="1899-12-30T23:40:00"/>
    <n v="40"/>
    <n v="23"/>
    <n v="10"/>
    <s v="Australia"/>
    <s v="Not Outlier"/>
    <n v="34"/>
    <m/>
  </r>
  <r>
    <n v="1337603"/>
    <n v="1915"/>
    <x v="1"/>
    <d v="2023-02-11T00:15:00"/>
    <s v="App"/>
    <s v="Rosa Hernandez"/>
    <n v="5719"/>
    <n v="11"/>
    <d v="2023-02-11T00:00:00"/>
    <d v="1899-12-30T00:15:00"/>
    <n v="15"/>
    <n v="0"/>
    <n v="2"/>
    <s v="USA"/>
    <s v="Not Outlier"/>
    <n v="74"/>
    <m/>
  </r>
  <r>
    <n v="260991"/>
    <n v="1916"/>
    <x v="14"/>
    <d v="2023-02-22T00:19:00"/>
    <s v="Website"/>
    <s v="Matti Karttunen"/>
    <n v="8257"/>
    <n v="22"/>
    <d v="2023-02-22T00:00:00"/>
    <d v="1899-12-30T00:19:00"/>
    <n v="19"/>
    <n v="0"/>
    <n v="2"/>
    <s v="Switzerland"/>
    <s v="Not Outlier"/>
    <n v="34"/>
    <m/>
  </r>
  <r>
    <n v="1265339"/>
    <n v="1916"/>
    <x v="14"/>
    <d v="2023-01-02T01:49:00"/>
    <s v="Website"/>
    <s v="Diego Freyre"/>
    <n v="5272"/>
    <n v="2"/>
    <d v="2023-01-02T00:00:00"/>
    <d v="1899-12-30T01:49:00"/>
    <n v="49"/>
    <n v="1"/>
    <n v="1"/>
    <s v="Switzerland"/>
    <s v="Not Outlier"/>
    <n v="34"/>
    <m/>
  </r>
  <r>
    <n v="1078422"/>
    <n v="1917"/>
    <x v="1"/>
    <d v="2023-12-06T02:10:00"/>
    <s v="Whatsapp"/>
    <s v="Veysel Oeztan"/>
    <n v="3916"/>
    <n v="6"/>
    <d v="2023-12-06T00:00:00"/>
    <d v="1899-12-30T02:10:00"/>
    <n v="10"/>
    <n v="2"/>
    <n v="12"/>
    <s v="USA"/>
    <s v="Not Outlier"/>
    <n v="63"/>
    <m/>
  </r>
  <r>
    <n v="1162071"/>
    <n v="1920"/>
    <x v="1"/>
    <d v="2023-06-26T01:37:00"/>
    <s v="Whatsapp"/>
    <s v="Valarie Nelson"/>
    <n v="2237"/>
    <n v="26"/>
    <d v="2023-06-26T00:00:00"/>
    <d v="1899-12-30T01:37:00"/>
    <n v="37"/>
    <n v="1"/>
    <n v="6"/>
    <s v="USA"/>
    <s v="Not Outlier"/>
    <n v="43"/>
    <m/>
  </r>
  <r>
    <n v="801394"/>
    <n v="1922"/>
    <x v="5"/>
    <d v="2023-04-01T01:46:00"/>
    <s v="Other"/>
    <s v="Henriette Pfalzheim"/>
    <n v="5526"/>
    <n v="1"/>
    <d v="2023-04-01T00:00:00"/>
    <d v="1899-12-30T01:46:00"/>
    <n v="46"/>
    <n v="1"/>
    <n v="4"/>
    <s v="Spain"/>
    <s v="Not Outlier"/>
    <n v="59"/>
    <m/>
  </r>
  <r>
    <n v="958196"/>
    <n v="1922"/>
    <x v="5"/>
    <d v="2023-01-08T00:48:00"/>
    <s v="Other"/>
    <s v="Maria Hernandez"/>
    <n v="3813"/>
    <n v="8"/>
    <d v="2023-01-08T00:00:00"/>
    <d v="1899-12-30T00:48:00"/>
    <n v="48"/>
    <n v="0"/>
    <n v="1"/>
    <s v="Spain"/>
    <s v="Not Outlier"/>
    <n v="59"/>
    <m/>
  </r>
  <r>
    <n v="1162786"/>
    <n v="1923"/>
    <x v="10"/>
    <d v="2023-04-16T22:31:00"/>
    <s v="Website"/>
    <s v="Diego Freyre"/>
    <n v="3405"/>
    <n v="16"/>
    <d v="2023-04-16T00:00:00"/>
    <d v="1899-12-30T22:31:00"/>
    <n v="31"/>
    <n v="22"/>
    <n v="4"/>
    <s v="Italy"/>
    <s v="Not Outlier"/>
    <n v="29"/>
    <m/>
  </r>
  <r>
    <n v="1526749"/>
    <n v="1926"/>
    <x v="5"/>
    <d v="2023-08-13T00:40:00"/>
    <s v="App"/>
    <s v="Kalle Suominen"/>
    <n v="7714"/>
    <n v="13"/>
    <d v="2023-08-13T00:00:00"/>
    <d v="1899-12-30T00:40:00"/>
    <n v="40"/>
    <n v="0"/>
    <n v="8"/>
    <s v="Spain"/>
    <s v="Not Outlier"/>
    <n v="24"/>
    <m/>
  </r>
  <r>
    <n v="1215680"/>
    <n v="1927"/>
    <x v="5"/>
    <d v="2023-08-26T00:46:00"/>
    <s v="Website"/>
    <s v="Diego Freyre"/>
    <n v="1775"/>
    <n v="26"/>
    <d v="2023-08-26T00:00:00"/>
    <d v="1899-12-30T00:46:00"/>
    <n v="46"/>
    <n v="0"/>
    <n v="8"/>
    <s v="Spain"/>
    <s v="Not Outlier"/>
    <n v="52"/>
    <m/>
  </r>
  <r>
    <n v="1064900"/>
    <n v="1928"/>
    <x v="7"/>
    <d v="2023-10-12T00:44:00"/>
    <s v="Website"/>
    <s v="Diego Freyre"/>
    <n v="7612"/>
    <n v="12"/>
    <d v="2023-10-12T00:00:00"/>
    <d v="1899-12-30T00:44:00"/>
    <n v="44"/>
    <n v="0"/>
    <n v="10"/>
    <s v="Australia"/>
    <s v="Not Outlier"/>
    <n v="62"/>
    <m/>
  </r>
  <r>
    <n v="1482389"/>
    <n v="1928"/>
    <x v="7"/>
    <d v="2023-10-17T00:15:00"/>
    <s v="Whatsapp"/>
    <s v="Kalle Suominen"/>
    <n v="32"/>
    <n v="17"/>
    <d v="2023-10-17T00:00:00"/>
    <d v="1899-12-30T00:15:00"/>
    <n v="15"/>
    <n v="0"/>
    <n v="10"/>
    <s v="Australia"/>
    <s v="Not Outlier"/>
    <n v="62"/>
    <m/>
  </r>
  <r>
    <n v="822544"/>
    <n v="1930"/>
    <x v="1"/>
    <d v="2023-09-04T02:00:00"/>
    <s v="Other"/>
    <s v="Francisca Cervantes"/>
    <n v="708"/>
    <n v="4"/>
    <d v="2023-09-04T00:00:00"/>
    <d v="1899-12-30T02:00:00"/>
    <n v="0"/>
    <n v="2"/>
    <n v="9"/>
    <s v="USA"/>
    <s v="Not Outlier"/>
    <n v="40"/>
    <m/>
  </r>
  <r>
    <n v="1607569"/>
    <n v="1930"/>
    <x v="1"/>
    <d v="2023-09-07T23:47:00"/>
    <s v="Website"/>
    <s v="Maria Hernandez"/>
    <n v="1307"/>
    <n v="7"/>
    <d v="2023-09-07T00:00:00"/>
    <d v="1899-12-30T23:47:00"/>
    <n v="47"/>
    <n v="23"/>
    <n v="9"/>
    <s v="USA"/>
    <s v="Not Outlier"/>
    <n v="40"/>
    <m/>
  </r>
  <r>
    <n v="1201156"/>
    <n v="1931"/>
    <x v="1"/>
    <d v="2023-05-01T01:02:00"/>
    <s v="Website"/>
    <s v="Jean Fresnisre"/>
    <n v="2329"/>
    <n v="1"/>
    <d v="2023-05-01T00:00:00"/>
    <d v="1899-12-30T01:02:00"/>
    <n v="2"/>
    <n v="1"/>
    <n v="5"/>
    <s v="USA"/>
    <s v="Not Outlier"/>
    <n v="76"/>
    <m/>
  </r>
  <r>
    <n v="60770"/>
    <n v="1934"/>
    <x v="5"/>
    <d v="2023-01-06T00:47:00"/>
    <s v="App"/>
    <s v="Julie King"/>
    <n v="7606"/>
    <n v="6"/>
    <d v="2023-01-06T00:00:00"/>
    <d v="1899-12-30T00:47:00"/>
    <n v="47"/>
    <n v="0"/>
    <n v="1"/>
    <s v="Spain"/>
    <s v="Not Outlier"/>
    <n v="25"/>
    <m/>
  </r>
  <r>
    <n v="315899"/>
    <n v="1934"/>
    <x v="5"/>
    <d v="2023-10-09T00:56:00"/>
    <s v="Whatsapp"/>
    <s v="Anna O'Hara"/>
    <n v="6965"/>
    <n v="9"/>
    <d v="2023-10-09T00:00:00"/>
    <d v="1899-12-30T00:56:00"/>
    <n v="56"/>
    <n v="0"/>
    <n v="10"/>
    <s v="Spain"/>
    <s v="Not Outlier"/>
    <n v="25"/>
    <m/>
  </r>
  <r>
    <n v="769050"/>
    <n v="1934"/>
    <x v="5"/>
    <d v="2023-03-25T00:01:00"/>
    <s v="App"/>
    <s v="Diego Freyre"/>
    <n v="1290"/>
    <n v="25"/>
    <d v="2023-03-25T00:00:00"/>
    <d v="1899-12-30T00:01:00"/>
    <n v="1"/>
    <n v="0"/>
    <n v="3"/>
    <s v="Spain"/>
    <s v="Not Outlier"/>
    <n v="25"/>
    <m/>
  </r>
  <r>
    <n v="835376"/>
    <n v="1936"/>
    <x v="7"/>
    <d v="2023-03-23T00:22:00"/>
    <s v="App"/>
    <s v="Dean Cassidy"/>
    <n v="6418"/>
    <n v="23"/>
    <d v="2023-03-23T00:00:00"/>
    <d v="1899-12-30T00:22:00"/>
    <n v="22"/>
    <n v="0"/>
    <n v="3"/>
    <s v="Australia"/>
    <s v="Not Outlier"/>
    <n v="78"/>
    <m/>
  </r>
  <r>
    <n v="1566865"/>
    <n v="1937"/>
    <x v="13"/>
    <d v="2023-11-27T01:28:00"/>
    <s v="Other"/>
    <s v="Adrian Huxley"/>
    <n v="1543"/>
    <n v="27"/>
    <d v="2023-11-27T00:00:00"/>
    <d v="1899-12-30T01:28:00"/>
    <n v="28"/>
    <n v="1"/>
    <n v="11"/>
    <s v="Austria"/>
    <s v="Not Outlier"/>
    <n v="27"/>
    <m/>
  </r>
  <r>
    <n v="384942"/>
    <n v="1938"/>
    <x v="1"/>
    <d v="2023-10-05T23:20:00"/>
    <s v="Other"/>
    <s v="Jeff Young"/>
    <n v="5617"/>
    <n v="5"/>
    <d v="2023-10-05T00:00:00"/>
    <d v="1899-12-30T23:20:00"/>
    <n v="20"/>
    <n v="23"/>
    <n v="10"/>
    <s v="USA"/>
    <s v="Not Outlier"/>
    <n v="70"/>
    <m/>
  </r>
  <r>
    <n v="882347"/>
    <n v="1938"/>
    <x v="1"/>
    <d v="2023-09-18T22:35:00"/>
    <s v="App"/>
    <s v="Valarie Nelson"/>
    <n v="3811"/>
    <n v="18"/>
    <d v="2023-09-18T00:00:00"/>
    <d v="1899-12-30T22:35:00"/>
    <n v="35"/>
    <n v="22"/>
    <n v="9"/>
    <s v="USA"/>
    <s v="Not Outlier"/>
    <n v="70"/>
    <m/>
  </r>
  <r>
    <n v="1076092"/>
    <n v="1938"/>
    <x v="1"/>
    <d v="2023-03-01T01:34:00"/>
    <s v="Other"/>
    <s v="Diego Freyre"/>
    <n v="698"/>
    <n v="1"/>
    <d v="2023-03-01T00:00:00"/>
    <d v="1899-12-30T01:34:00"/>
    <n v="34"/>
    <n v="1"/>
    <n v="3"/>
    <s v="USA"/>
    <s v="Not Outlier"/>
    <n v="70"/>
    <m/>
  </r>
  <r>
    <n v="1417112"/>
    <n v="1938"/>
    <x v="9"/>
    <d v="2023-05-18T00:47:00"/>
    <s v="Whatsapp"/>
    <s v="Mart¡n Sommer"/>
    <n v="2520"/>
    <n v="18"/>
    <d v="2023-05-18T00:00:00"/>
    <d v="1899-12-30T00:47:00"/>
    <n v="47"/>
    <n v="0"/>
    <n v="5"/>
    <s v="USA"/>
    <s v="Not Outlier"/>
    <n v="70"/>
    <m/>
  </r>
  <r>
    <n v="1326076"/>
    <n v="1939"/>
    <x v="1"/>
    <d v="2023-03-23T00:54:00"/>
    <s v="App"/>
    <s v="Roland Mendel"/>
    <n v="9937"/>
    <n v="23"/>
    <d v="2023-03-23T00:00:00"/>
    <d v="1899-12-30T00:54:00"/>
    <n v="54"/>
    <n v="0"/>
    <n v="3"/>
    <s v="USA"/>
    <s v="Not Outlier"/>
    <n v="44"/>
    <m/>
  </r>
  <r>
    <n v="603758"/>
    <n v="1940"/>
    <x v="5"/>
    <d v="2023-05-11T01:57:00"/>
    <s v="Other"/>
    <s v="Allen Nelson"/>
    <n v="6181"/>
    <n v="11"/>
    <d v="2023-05-11T00:00:00"/>
    <d v="1899-12-30T01:57:00"/>
    <n v="57"/>
    <n v="1"/>
    <n v="5"/>
    <s v="Spain"/>
    <s v="Not Outlier"/>
    <n v="46"/>
    <m/>
  </r>
  <r>
    <n v="520868"/>
    <n v="1941"/>
    <x v="5"/>
    <d v="2023-11-24T00:43:00"/>
    <s v="Other"/>
    <s v="Julie Young"/>
    <n v="870"/>
    <n v="24"/>
    <d v="2023-11-24T00:00:00"/>
    <d v="1899-12-30T00:43:00"/>
    <n v="43"/>
    <n v="0"/>
    <n v="11"/>
    <s v="Spain"/>
    <s v="Not Outlier"/>
    <n v="86"/>
    <m/>
  </r>
  <r>
    <n v="543420"/>
    <n v="1942"/>
    <x v="1"/>
    <d v="2023-06-15T23:45:00"/>
    <s v="Website"/>
    <s v="Sue Frick"/>
    <n v="4380"/>
    <n v="15"/>
    <d v="2023-06-15T00:00:00"/>
    <d v="1899-12-30T23:45:00"/>
    <n v="45"/>
    <n v="23"/>
    <n v="6"/>
    <s v="USA"/>
    <s v="Not Outlier"/>
    <n v="30"/>
    <m/>
  </r>
  <r>
    <n v="273538"/>
    <n v="1944"/>
    <x v="5"/>
    <d v="2023-02-18T23:43:00"/>
    <s v="Other"/>
    <s v="Wendy Victorino"/>
    <n v="5193"/>
    <n v="18"/>
    <d v="2023-02-18T00:00:00"/>
    <d v="1899-12-30T23:43:00"/>
    <n v="43"/>
    <n v="23"/>
    <n v="2"/>
    <s v="Spain"/>
    <s v="Not Outlier"/>
    <n v="82"/>
    <m/>
  </r>
  <r>
    <n v="951780"/>
    <n v="1945"/>
    <x v="1"/>
    <d v="2023-07-24T00:35:00"/>
    <s v="Whatsapp"/>
    <s v="Jan Klaeboe"/>
    <n v="6963"/>
    <n v="24"/>
    <d v="2023-07-24T00:00:00"/>
    <d v="1899-12-30T00:35:00"/>
    <n v="35"/>
    <n v="0"/>
    <n v="7"/>
    <s v="USA"/>
    <s v="Not Outlier"/>
    <n v="62"/>
    <m/>
  </r>
  <r>
    <n v="1278430"/>
    <n v="1947"/>
    <x v="5"/>
    <d v="2023-08-03T23:52:00"/>
    <s v="Website"/>
    <s v="Michael Donnermeyer"/>
    <n v="2876"/>
    <n v="3"/>
    <d v="2023-08-03T00:00:00"/>
    <d v="1899-12-30T23:52:00"/>
    <n v="52"/>
    <n v="23"/>
    <n v="8"/>
    <s v="Spain"/>
    <s v="Not Outlier"/>
    <n v="33"/>
    <m/>
  </r>
  <r>
    <n v="1417673"/>
    <n v="1947"/>
    <x v="5"/>
    <d v="2023-05-03T01:40:00"/>
    <s v="Website"/>
    <s v="Diego Freyre"/>
    <n v="8765"/>
    <n v="3"/>
    <d v="2023-05-03T00:00:00"/>
    <d v="1899-12-30T01:40:00"/>
    <n v="40"/>
    <n v="1"/>
    <n v="5"/>
    <s v="Spain"/>
    <s v="Not Outlier"/>
    <n v="33"/>
    <m/>
  </r>
  <r>
    <n v="353582"/>
    <n v="1948"/>
    <x v="1"/>
    <d v="2023-12-09T23:59:00"/>
    <s v="Other"/>
    <s v="Victoria Ashworth"/>
    <n v="5138"/>
    <n v="9"/>
    <d v="2023-12-09T00:00:00"/>
    <d v="1899-12-30T23:59:00"/>
    <n v="59"/>
    <n v="23"/>
    <n v="12"/>
    <s v="USA"/>
    <s v="Not Outlier"/>
    <n v="79"/>
    <m/>
  </r>
  <r>
    <n v="532654"/>
    <n v="1948"/>
    <x v="1"/>
    <d v="2023-11-09T01:38:00"/>
    <s v="Website"/>
    <s v="Valarie Nelson"/>
    <n v="3310"/>
    <n v="9"/>
    <d v="2023-11-09T00:00:00"/>
    <d v="1899-12-30T01:38:00"/>
    <n v="38"/>
    <n v="1"/>
    <n v="11"/>
    <s v="USA"/>
    <s v="Not Outlier"/>
    <n v="79"/>
    <m/>
  </r>
  <r>
    <n v="624700"/>
    <n v="1948"/>
    <x v="1"/>
    <d v="2023-12-16T23:19:00"/>
    <s v="Website"/>
    <s v="Thomas Hardy"/>
    <n v="5277"/>
    <n v="16"/>
    <d v="2023-12-16T00:00:00"/>
    <d v="1899-12-30T23:19:00"/>
    <n v="19"/>
    <n v="23"/>
    <n v="12"/>
    <s v="USA"/>
    <s v="Not Outlier"/>
    <n v="79"/>
    <m/>
  </r>
  <r>
    <n v="722572"/>
    <n v="1948"/>
    <x v="1"/>
    <d v="2023-01-28T23:35:00"/>
    <s v="Other"/>
    <s v="Juri Yoshido"/>
    <n v="1207"/>
    <n v="28"/>
    <d v="2023-01-28T00:00:00"/>
    <d v="1899-12-30T23:35:00"/>
    <n v="35"/>
    <n v="23"/>
    <n v="1"/>
    <s v="USA"/>
    <s v="Not Outlier"/>
    <n v="79"/>
    <m/>
  </r>
  <r>
    <n v="990950"/>
    <n v="1948"/>
    <x v="1"/>
    <d v="2023-06-24T00:12:00"/>
    <s v="Whatsapp"/>
    <s v="Akiko Shimamura"/>
    <n v="2414"/>
    <n v="24"/>
    <d v="2023-06-24T00:00:00"/>
    <d v="1899-12-30T00:12:00"/>
    <n v="12"/>
    <n v="0"/>
    <n v="6"/>
    <s v="USA"/>
    <s v="Not Outlier"/>
    <n v="79"/>
    <m/>
  </r>
  <r>
    <n v="1308621"/>
    <n v="1948"/>
    <x v="1"/>
    <d v="2023-10-28T00:16:00"/>
    <s v="Website"/>
    <s v="Ann Brown"/>
    <n v="1684"/>
    <n v="28"/>
    <d v="2023-10-28T00:00:00"/>
    <d v="1899-12-30T00:16:00"/>
    <n v="16"/>
    <n v="0"/>
    <n v="10"/>
    <s v="USA"/>
    <s v="Not Outlier"/>
    <n v="79"/>
    <m/>
  </r>
  <r>
    <n v="1569922"/>
    <n v="1948"/>
    <x v="1"/>
    <d v="2023-03-07T23:40:00"/>
    <s v="Website"/>
    <s v="William Brown"/>
    <n v="3425"/>
    <n v="7"/>
    <d v="2023-03-07T00:00:00"/>
    <d v="1899-12-30T23:40:00"/>
    <n v="40"/>
    <n v="23"/>
    <n v="3"/>
    <s v="USA"/>
    <s v="Not Outlier"/>
    <n v="79"/>
    <m/>
  </r>
  <r>
    <n v="1156649"/>
    <n v="1950"/>
    <x v="3"/>
    <d v="2023-08-03T01:04:00"/>
    <s v="Website"/>
    <s v="Marta Hernandez"/>
    <n v="2647"/>
    <n v="3"/>
    <d v="2023-08-03T00:00:00"/>
    <d v="1899-12-30T01:04:00"/>
    <n v="4"/>
    <n v="1"/>
    <n v="8"/>
    <s v="Singapore"/>
    <s v="Not Outlier"/>
    <n v="87"/>
    <m/>
  </r>
  <r>
    <n v="214251"/>
    <n v="1952"/>
    <x v="1"/>
    <d v="2023-04-17T00:57:00"/>
    <s v="Whatsapp"/>
    <s v="Michael Holz"/>
    <n v="492"/>
    <n v="17"/>
    <d v="2023-04-17T00:00:00"/>
    <d v="1899-12-30T00:57:00"/>
    <n v="57"/>
    <n v="0"/>
    <n v="4"/>
    <s v="USA"/>
    <s v="Not Outlier"/>
    <n v="49"/>
    <m/>
  </r>
  <r>
    <n v="85195"/>
    <n v="1954"/>
    <x v="8"/>
    <d v="2023-10-27T23:34:00"/>
    <s v="Whatsapp"/>
    <s v="Juri Yoshido"/>
    <n v="1860"/>
    <n v="27"/>
    <d v="2023-10-27T00:00:00"/>
    <d v="1899-12-30T23:34:00"/>
    <n v="34"/>
    <n v="23"/>
    <n v="10"/>
    <s v="Finland"/>
    <s v="Not Outlier"/>
    <n v="55"/>
    <m/>
  </r>
  <r>
    <n v="290270"/>
    <n v="1955"/>
    <x v="5"/>
    <d v="2023-02-03T01:54:00"/>
    <s v="App"/>
    <s v="Michael Holz"/>
    <n v="2355"/>
    <n v="3"/>
    <d v="2023-02-03T00:00:00"/>
    <d v="1899-12-30T01:54:00"/>
    <n v="54"/>
    <n v="1"/>
    <n v="2"/>
    <s v="Spain"/>
    <s v="Not Outlier"/>
    <n v="68"/>
    <m/>
  </r>
  <r>
    <n v="1491897"/>
    <n v="1955"/>
    <x v="5"/>
    <d v="2023-10-06T01:46:00"/>
    <s v="Whatsapp"/>
    <s v="Marta Hernandez"/>
    <n v="9703"/>
    <n v="6"/>
    <d v="2023-10-06T00:00:00"/>
    <d v="1899-12-30T01:46:00"/>
    <n v="46"/>
    <n v="1"/>
    <n v="10"/>
    <s v="Spain"/>
    <s v="Not Outlier"/>
    <n v="68"/>
    <m/>
  </r>
  <r>
    <n v="1247542"/>
    <n v="1956"/>
    <x v="13"/>
    <d v="2023-08-13T23:49:00"/>
    <s v="App"/>
    <s v="Valarie Nelson"/>
    <n v="632"/>
    <n v="13"/>
    <d v="2023-08-13T00:00:00"/>
    <d v="1899-12-30T23:49:00"/>
    <n v="49"/>
    <n v="23"/>
    <n v="8"/>
    <s v="Austria"/>
    <s v="Not Outlier"/>
    <n v="41"/>
    <m/>
  </r>
  <r>
    <n v="99495"/>
    <n v="1957"/>
    <x v="1"/>
    <d v="2023-03-16T23:31:00"/>
    <s v="Website"/>
    <s v="Marta Hernandez"/>
    <n v="1403"/>
    <n v="16"/>
    <d v="2023-03-16T00:00:00"/>
    <d v="1899-12-30T23:31:00"/>
    <n v="31"/>
    <n v="23"/>
    <n v="3"/>
    <s v="USA"/>
    <s v="Not Outlier"/>
    <n v="42"/>
    <m/>
  </r>
  <r>
    <n v="1284352"/>
    <n v="1957"/>
    <x v="1"/>
    <d v="2023-06-05T00:01:00"/>
    <s v="Whatsapp"/>
    <s v="Diego Freyre"/>
    <n v="2512"/>
    <n v="5"/>
    <d v="2023-06-05T00:00:00"/>
    <d v="1899-12-30T00:01:00"/>
    <n v="1"/>
    <n v="0"/>
    <n v="6"/>
    <s v="USA"/>
    <s v="Not Outlier"/>
    <n v="42"/>
    <m/>
  </r>
  <r>
    <n v="1160516"/>
    <n v="1958"/>
    <x v="12"/>
    <d v="2023-08-01T00:06:00"/>
    <s v="App"/>
    <s v="Jeff Young"/>
    <n v="3233"/>
    <n v="1"/>
    <d v="2023-08-01T00:00:00"/>
    <d v="1899-12-30T00:06:00"/>
    <n v="6"/>
    <n v="0"/>
    <n v="8"/>
    <s v="Ireland"/>
    <s v="Not Outlier"/>
    <n v="23"/>
    <m/>
  </r>
  <r>
    <n v="697123"/>
    <n v="1959"/>
    <x v="6"/>
    <d v="2023-11-11T01:50:00"/>
    <s v="App"/>
    <s v="Jeff Young"/>
    <n v="6636"/>
    <n v="11"/>
    <d v="2023-11-11T00:00:00"/>
    <d v="1899-12-30T01:50:00"/>
    <n v="50"/>
    <n v="1"/>
    <n v="11"/>
    <s v="Germany"/>
    <s v="Not Outlier"/>
    <n v="28"/>
    <m/>
  </r>
  <r>
    <n v="573127"/>
    <n v="1960"/>
    <x v="12"/>
    <d v="2023-12-17T22:31:00"/>
    <s v="Other"/>
    <s v="Paolo Accorti"/>
    <n v="7588"/>
    <n v="17"/>
    <d v="2023-12-17T00:00:00"/>
    <d v="1899-12-30T22:31:00"/>
    <n v="31"/>
    <n v="22"/>
    <n v="12"/>
    <s v="Ireland"/>
    <s v="Not Outlier"/>
    <n v="33"/>
    <m/>
  </r>
  <r>
    <n v="723480"/>
    <n v="1961"/>
    <x v="6"/>
    <d v="2023-02-24T00:47:00"/>
    <s v="App"/>
    <s v="Allen Nelson"/>
    <n v="8332"/>
    <n v="24"/>
    <d v="2023-02-24T00:00:00"/>
    <d v="1899-12-30T00:47:00"/>
    <n v="47"/>
    <n v="0"/>
    <n v="2"/>
    <s v="Germany"/>
    <s v="Not Outlier"/>
    <n v="87"/>
    <m/>
  </r>
  <r>
    <n v="194632"/>
    <n v="1962"/>
    <x v="1"/>
    <d v="2023-01-02T00:40:00"/>
    <s v="App"/>
    <s v="Valarie Nelson"/>
    <n v="8267"/>
    <n v="2"/>
    <d v="2023-01-02T00:00:00"/>
    <d v="1899-12-30T00:40:00"/>
    <n v="40"/>
    <n v="0"/>
    <n v="1"/>
    <s v="USA"/>
    <s v="Not Outlier"/>
    <n v="23"/>
    <m/>
  </r>
  <r>
    <n v="493111"/>
    <n v="1962"/>
    <x v="1"/>
    <d v="2023-01-09T23:08:00"/>
    <s v="App"/>
    <s v="Marie Bertrand"/>
    <n v="6279"/>
    <n v="9"/>
    <d v="2023-01-09T00:00:00"/>
    <d v="1899-12-30T23:08:00"/>
    <n v="8"/>
    <n v="23"/>
    <n v="1"/>
    <s v="USA"/>
    <s v="Not Outlier"/>
    <n v="23"/>
    <m/>
  </r>
  <r>
    <n v="1587777"/>
    <n v="1962"/>
    <x v="1"/>
    <d v="2023-12-11T00:12:00"/>
    <s v="App"/>
    <s v="Janine Labrune"/>
    <n v="9310"/>
    <n v="11"/>
    <d v="2023-12-11T00:00:00"/>
    <d v="1899-12-30T00:12:00"/>
    <n v="12"/>
    <n v="0"/>
    <n v="12"/>
    <s v="USA"/>
    <s v="Not Outlier"/>
    <n v="23"/>
    <m/>
  </r>
  <r>
    <n v="336670"/>
    <n v="1963"/>
    <x v="7"/>
    <d v="2023-07-09T01:20:00"/>
    <s v="Website"/>
    <s v="Daniel Da Cunha"/>
    <n v="7178"/>
    <n v="9"/>
    <d v="2023-07-09T00:00:00"/>
    <d v="1899-12-30T01:20:00"/>
    <n v="20"/>
    <n v="1"/>
    <n v="7"/>
    <s v="Australia"/>
    <s v="Not Outlier"/>
    <n v="25"/>
    <m/>
  </r>
  <r>
    <n v="1200718"/>
    <n v="1963"/>
    <x v="7"/>
    <d v="2023-09-26T00:45:00"/>
    <s v="App"/>
    <s v="Allen Nelson"/>
    <n v="8488"/>
    <n v="26"/>
    <d v="2023-09-26T00:00:00"/>
    <d v="1899-12-30T00:45:00"/>
    <n v="45"/>
    <n v="0"/>
    <n v="9"/>
    <s v="Australia"/>
    <s v="Not Outlier"/>
    <n v="25"/>
    <m/>
  </r>
  <r>
    <n v="378945"/>
    <n v="1964"/>
    <x v="5"/>
    <d v="2023-08-01T23:39:00"/>
    <s v="Other"/>
    <s v="Kyung Yu"/>
    <n v="2444"/>
    <n v="1"/>
    <d v="2023-08-01T00:00:00"/>
    <d v="1899-12-30T23:39:00"/>
    <n v="39"/>
    <n v="23"/>
    <n v="8"/>
    <s v="Spain"/>
    <s v="Not Outlier"/>
    <n v="32"/>
    <m/>
  </r>
  <r>
    <n v="283068"/>
    <n v="1967"/>
    <x v="5"/>
    <d v="2023-11-29T00:12:00"/>
    <s v="Other"/>
    <s v="Michael Chandler"/>
    <n v="3805"/>
    <n v="29"/>
    <d v="2023-11-29T00:00:00"/>
    <d v="1899-12-30T00:12:00"/>
    <n v="12"/>
    <n v="0"/>
    <n v="11"/>
    <s v="Spain"/>
    <s v="Not Outlier"/>
    <n v="89"/>
    <m/>
  </r>
  <r>
    <n v="1250394"/>
    <n v="1969"/>
    <x v="5"/>
    <d v="2023-02-13T00:24:00"/>
    <s v="App"/>
    <s v="Sue Frick"/>
    <n v="9703"/>
    <n v="13"/>
    <d v="2023-02-13T00:00:00"/>
    <d v="1899-12-30T00:24:00"/>
    <n v="24"/>
    <n v="0"/>
    <n v="2"/>
    <s v="Spain"/>
    <s v="Not Outlier"/>
    <n v="41"/>
    <m/>
  </r>
  <r>
    <n v="924191"/>
    <n v="1970"/>
    <x v="0"/>
    <d v="2023-10-15T01:05:00"/>
    <s v="Other"/>
    <s v="Arnold Cruz"/>
    <n v="925"/>
    <n v="15"/>
    <d v="2023-10-15T00:00:00"/>
    <d v="1899-12-30T01:05:00"/>
    <n v="5"/>
    <n v="1"/>
    <n v="10"/>
    <s v="France"/>
    <s v="Not Outlier"/>
    <n v="79"/>
    <m/>
  </r>
  <r>
    <n v="1019737"/>
    <n v="1970"/>
    <x v="0"/>
    <d v="2023-06-04T23:45:00"/>
    <s v="Whatsapp"/>
    <s v="Maurizio Moroni"/>
    <n v="5789"/>
    <n v="4"/>
    <d v="2023-06-04T00:00:00"/>
    <d v="1899-12-30T23:45:00"/>
    <n v="45"/>
    <n v="23"/>
    <n v="6"/>
    <s v="France"/>
    <s v="Not Outlier"/>
    <n v="79"/>
    <m/>
  </r>
  <r>
    <n v="462593"/>
    <n v="1971"/>
    <x v="5"/>
    <d v="2023-08-05T01:29:00"/>
    <s v="App"/>
    <s v="Pirkko Koskitalo"/>
    <n v="5397"/>
    <n v="5"/>
    <d v="2023-08-05T00:00:00"/>
    <d v="1899-12-30T01:29:00"/>
    <n v="29"/>
    <n v="1"/>
    <n v="8"/>
    <s v="Spain"/>
    <s v="Not Outlier"/>
    <n v="44"/>
    <m/>
  </r>
  <r>
    <n v="903650"/>
    <n v="1971"/>
    <x v="5"/>
    <d v="2023-03-14T23:46:00"/>
    <s v="Whatsapp"/>
    <s v="Adrian Huxley"/>
    <n v="8993"/>
    <n v="14"/>
    <d v="2023-03-14T00:00:00"/>
    <d v="1899-12-30T23:46:00"/>
    <n v="46"/>
    <n v="23"/>
    <n v="3"/>
    <s v="Spain"/>
    <s v="Not Outlier"/>
    <n v="44"/>
    <m/>
  </r>
  <r>
    <n v="1075183"/>
    <n v="1971"/>
    <x v="5"/>
    <d v="2023-04-24T22:50:00"/>
    <s v="Whatsapp"/>
    <s v="Mart¡n Sommer"/>
    <n v="3747"/>
    <n v="24"/>
    <d v="2023-04-24T00:00:00"/>
    <d v="1899-12-30T22:50:00"/>
    <n v="50"/>
    <n v="22"/>
    <n v="4"/>
    <s v="Spain"/>
    <s v="Not Outlier"/>
    <n v="44"/>
    <m/>
  </r>
  <r>
    <n v="103711"/>
    <n v="1972"/>
    <x v="1"/>
    <d v="2023-06-14T00:45:00"/>
    <s v="Website"/>
    <s v="Anna O'Hara"/>
    <n v="9524"/>
    <n v="14"/>
    <d v="2023-06-14T00:00:00"/>
    <d v="1899-12-30T00:45:00"/>
    <n v="45"/>
    <n v="0"/>
    <n v="6"/>
    <s v="USA"/>
    <s v="Not Outlier"/>
    <n v="37"/>
    <m/>
  </r>
  <r>
    <n v="225264"/>
    <n v="1973"/>
    <x v="1"/>
    <d v="2023-09-17T01:53:00"/>
    <s v="Website"/>
    <s v="Jeff Young"/>
    <n v="5089"/>
    <n v="17"/>
    <d v="2023-09-17T00:00:00"/>
    <d v="1899-12-30T01:53:00"/>
    <n v="53"/>
    <n v="1"/>
    <n v="9"/>
    <s v="USA"/>
    <s v="Not Outlier"/>
    <n v="64"/>
    <m/>
  </r>
  <r>
    <n v="193342"/>
    <n v="1974"/>
    <x v="1"/>
    <d v="2023-03-17T01:43:00"/>
    <s v="Other"/>
    <s v="Kyung Yu"/>
    <n v="242"/>
    <n v="17"/>
    <d v="2023-03-17T00:00:00"/>
    <d v="1899-12-30T01:43:00"/>
    <n v="43"/>
    <n v="1"/>
    <n v="3"/>
    <s v="USA"/>
    <s v="Not Outlier"/>
    <n v="74"/>
    <m/>
  </r>
  <r>
    <n v="758496"/>
    <n v="1974"/>
    <x v="1"/>
    <d v="2023-10-09T00:40:00"/>
    <s v="Website"/>
    <s v="Julie Brown"/>
    <n v="2202"/>
    <n v="9"/>
    <d v="2023-10-09T00:00:00"/>
    <d v="1899-12-30T00:40:00"/>
    <n v="40"/>
    <n v="0"/>
    <n v="10"/>
    <s v="USA"/>
    <s v="Not Outlier"/>
    <n v="74"/>
    <m/>
  </r>
  <r>
    <n v="1674149"/>
    <n v="1974"/>
    <x v="1"/>
    <d v="2023-08-21T01:09:00"/>
    <s v="App"/>
    <s v="Juri Yoshido"/>
    <n v="2019"/>
    <n v="21"/>
    <d v="2023-08-21T00:00:00"/>
    <d v="1899-12-30T01:09:00"/>
    <n v="9"/>
    <n v="1"/>
    <n v="8"/>
    <s v="USA"/>
    <s v="Not Outlier"/>
    <n v="74"/>
    <m/>
  </r>
  <r>
    <n v="254112"/>
    <n v="1975"/>
    <x v="1"/>
    <d v="2023-09-07T23:46:00"/>
    <s v="App"/>
    <s v="Miguel Barajas"/>
    <n v="2037"/>
    <n v="7"/>
    <d v="2023-09-07T00:00:00"/>
    <d v="1899-12-30T23:46:00"/>
    <n v="46"/>
    <n v="23"/>
    <n v="9"/>
    <s v="USA"/>
    <s v="Not Outlier"/>
    <n v="40"/>
    <m/>
  </r>
  <r>
    <n v="631384"/>
    <n v="1975"/>
    <x v="1"/>
    <d v="2023-02-06T01:19:00"/>
    <s v="App"/>
    <s v="Diego Freyre"/>
    <n v="5484"/>
    <n v="6"/>
    <d v="2023-02-06T00:00:00"/>
    <d v="1899-12-30T01:19:00"/>
    <n v="19"/>
    <n v="1"/>
    <n v="2"/>
    <s v="USA"/>
    <s v="Not Outlier"/>
    <n v="40"/>
    <m/>
  </r>
  <r>
    <n v="142160"/>
    <n v="1976"/>
    <x v="5"/>
    <d v="2023-02-14T01:03:00"/>
    <s v="Website"/>
    <s v="Paul Henriot"/>
    <n v="7114"/>
    <n v="14"/>
    <d v="2023-02-14T00:00:00"/>
    <d v="1899-12-30T01:03:00"/>
    <n v="3"/>
    <n v="1"/>
    <n v="2"/>
    <s v="Spain"/>
    <s v="Not Outlier"/>
    <n v="73"/>
    <m/>
  </r>
  <r>
    <n v="670916"/>
    <n v="1977"/>
    <x v="1"/>
    <d v="2023-04-01T01:10:00"/>
    <s v="Other"/>
    <s v="Marie Bertrand"/>
    <n v="9847"/>
    <n v="1"/>
    <d v="2023-04-01T00:00:00"/>
    <d v="1899-12-30T01:10:00"/>
    <n v="10"/>
    <n v="1"/>
    <n v="4"/>
    <s v="USA"/>
    <s v="Not Outlier"/>
    <n v="79"/>
    <m/>
  </r>
  <r>
    <n v="1070297"/>
    <n v="1978"/>
    <x v="5"/>
    <d v="2023-03-08T22:34:00"/>
    <s v="Whatsapp"/>
    <s v="Sue King"/>
    <n v="904"/>
    <n v="8"/>
    <d v="2023-03-08T00:00:00"/>
    <d v="1899-12-30T22:34:00"/>
    <n v="34"/>
    <n v="22"/>
    <n v="3"/>
    <s v="Spain"/>
    <s v="Not Outlier"/>
    <n v="23"/>
    <m/>
  </r>
  <r>
    <n v="780193"/>
    <n v="1979"/>
    <x v="8"/>
    <d v="2023-08-05T01:48:00"/>
    <s v="Other"/>
    <s v="Jeff Young"/>
    <n v="1562"/>
    <n v="5"/>
    <d v="2023-08-05T00:00:00"/>
    <d v="1899-12-30T01:48:00"/>
    <n v="48"/>
    <n v="1"/>
    <n v="8"/>
    <s v="Finland"/>
    <s v="Not Outlier"/>
    <n v="21"/>
    <m/>
  </r>
  <r>
    <n v="1173471"/>
    <n v="1979"/>
    <x v="8"/>
    <d v="2023-08-20T02:00:00"/>
    <s v="Other"/>
    <s v="Helen Bennett"/>
    <n v="7703"/>
    <n v="20"/>
    <d v="2023-08-20T00:00:00"/>
    <d v="1899-12-30T02:00:00"/>
    <n v="0"/>
    <n v="2"/>
    <n v="8"/>
    <s v="Finland"/>
    <s v="Not Outlier"/>
    <n v="21"/>
    <m/>
  </r>
  <r>
    <n v="1284119"/>
    <n v="1980"/>
    <x v="14"/>
    <d v="2023-10-07T01:14:00"/>
    <s v="App"/>
    <s v="Pirkko Koskitalo"/>
    <n v="6976"/>
    <n v="7"/>
    <d v="2023-10-07T00:00:00"/>
    <d v="1899-12-30T01:14:00"/>
    <n v="14"/>
    <n v="1"/>
    <n v="10"/>
    <s v="Switzerland"/>
    <s v="Not Outlier"/>
    <n v="57"/>
    <m/>
  </r>
  <r>
    <n v="1416529"/>
    <n v="1980"/>
    <x v="14"/>
    <d v="2023-06-27T00:07:00"/>
    <s v="App"/>
    <s v="Julie Murphy"/>
    <n v="576"/>
    <n v="27"/>
    <d v="2023-06-27T00:00:00"/>
    <d v="1899-12-30T00:07:00"/>
    <n v="7"/>
    <n v="0"/>
    <n v="6"/>
    <s v="Switzerland"/>
    <s v="Not Outlier"/>
    <n v="57"/>
    <m/>
  </r>
  <r>
    <n v="1483931"/>
    <n v="1980"/>
    <x v="14"/>
    <d v="2023-04-15T01:24:00"/>
    <s v="Website"/>
    <s v="William Brown"/>
    <n v="4382"/>
    <n v="15"/>
    <d v="2023-04-15T00:00:00"/>
    <d v="1899-12-30T01:24:00"/>
    <n v="24"/>
    <n v="1"/>
    <n v="4"/>
    <s v="Switzerland"/>
    <s v="Not Outlier"/>
    <n v="57"/>
    <m/>
  </r>
  <r>
    <n v="1513008"/>
    <n v="1980"/>
    <x v="14"/>
    <d v="2023-07-26T00:57:00"/>
    <s v="App"/>
    <s v="Valarie Nelson"/>
    <n v="4837"/>
    <n v="26"/>
    <d v="2023-07-26T00:00:00"/>
    <d v="1899-12-30T00:57:00"/>
    <n v="57"/>
    <n v="0"/>
    <n v="7"/>
    <s v="Switzerland"/>
    <s v="Not Outlier"/>
    <n v="57"/>
    <m/>
  </r>
  <r>
    <n v="1291650"/>
    <n v="1982"/>
    <x v="10"/>
    <d v="2023-06-03T01:35:00"/>
    <s v="Website"/>
    <s v="Jan Klaeboe"/>
    <n v="5585"/>
    <n v="3"/>
    <d v="2023-06-03T00:00:00"/>
    <d v="1899-12-30T01:35:00"/>
    <n v="35"/>
    <n v="1"/>
    <n v="6"/>
    <s v="Italy"/>
    <s v="Not Outlier"/>
    <n v="74"/>
    <m/>
  </r>
  <r>
    <n v="1629259"/>
    <n v="1982"/>
    <x v="10"/>
    <d v="2023-08-28T01:19:00"/>
    <s v="App"/>
    <s v="Daniel Da Cunha"/>
    <n v="9052"/>
    <n v="28"/>
    <d v="2023-08-28T00:00:00"/>
    <d v="1899-12-30T01:19:00"/>
    <n v="19"/>
    <n v="1"/>
    <n v="8"/>
    <s v="Italy"/>
    <s v="Not Outlier"/>
    <n v="74"/>
    <m/>
  </r>
  <r>
    <n v="1098350"/>
    <n v="1983"/>
    <x v="5"/>
    <d v="2023-02-09T01:39:00"/>
    <s v="Website"/>
    <s v="Kyung Yu"/>
    <n v="7342"/>
    <n v="9"/>
    <d v="2023-02-09T00:00:00"/>
    <d v="1899-12-30T01:39:00"/>
    <n v="39"/>
    <n v="1"/>
    <n v="2"/>
    <s v="Spain"/>
    <s v="Not Outlier"/>
    <n v="35"/>
    <m/>
  </r>
  <r>
    <n v="1234926"/>
    <n v="1983"/>
    <x v="5"/>
    <d v="2023-10-09T23:27:00"/>
    <s v="Whatsapp"/>
    <s v="Julie Brown"/>
    <n v="2280"/>
    <n v="9"/>
    <d v="2023-10-09T00:00:00"/>
    <d v="1899-12-30T23:27:00"/>
    <n v="27"/>
    <n v="23"/>
    <n v="10"/>
    <s v="Spain"/>
    <s v="Not Outlier"/>
    <n v="35"/>
    <m/>
  </r>
  <r>
    <n v="1245959"/>
    <n v="1983"/>
    <x v="5"/>
    <d v="2023-02-24T22:52:00"/>
    <s v="Other"/>
    <s v="Violeta Benitez"/>
    <n v="774"/>
    <n v="24"/>
    <d v="2023-02-24T00:00:00"/>
    <d v="1899-12-30T22:52:00"/>
    <n v="52"/>
    <n v="22"/>
    <n v="2"/>
    <s v="Spain"/>
    <s v="Not Outlier"/>
    <n v="35"/>
    <m/>
  </r>
  <r>
    <n v="1487429"/>
    <n v="1983"/>
    <x v="5"/>
    <d v="2023-03-05T23:31:00"/>
    <s v="Whatsapp"/>
    <s v="Anna O'Hara"/>
    <n v="5465"/>
    <n v="5"/>
    <d v="2023-03-05T00:00:00"/>
    <d v="1899-12-30T23:31:00"/>
    <n v="31"/>
    <n v="23"/>
    <n v="3"/>
    <s v="Spain"/>
    <s v="Not Outlier"/>
    <n v="35"/>
    <m/>
  </r>
  <r>
    <n v="188856"/>
    <n v="1984"/>
    <x v="7"/>
    <d v="2023-11-21T23:01:00"/>
    <s v="Whatsapp"/>
    <s v="Roland Keitel"/>
    <n v="4243"/>
    <n v="21"/>
    <d v="2023-11-21T00:00:00"/>
    <d v="1899-12-30T23:01:00"/>
    <n v="1"/>
    <n v="23"/>
    <n v="11"/>
    <s v="Australia"/>
    <s v="Not Outlier"/>
    <n v="45"/>
    <m/>
  </r>
  <r>
    <n v="466869"/>
    <n v="1984"/>
    <x v="7"/>
    <d v="2023-02-14T14:20:00"/>
    <s v="Other"/>
    <s v="Valarie Franco"/>
    <n v="660"/>
    <n v="14"/>
    <d v="2023-02-14T00:00:00"/>
    <d v="1899-12-30T14:20:00"/>
    <n v="20"/>
    <n v="14"/>
    <n v="2"/>
    <s v="Australia"/>
    <s v="Not Outlier"/>
    <n v="45"/>
    <m/>
  </r>
  <r>
    <n v="1550005"/>
    <n v="1984"/>
    <x v="7"/>
    <d v="2023-03-17T00:55:00"/>
    <s v="Website"/>
    <s v="Yoshi Tannamuri"/>
    <n v="2075"/>
    <n v="17"/>
    <d v="2023-03-17T00:00:00"/>
    <d v="1899-12-30T00:55:00"/>
    <n v="55"/>
    <n v="0"/>
    <n v="3"/>
    <s v="Australia"/>
    <s v="Not Outlier"/>
    <n v="45"/>
    <m/>
  </r>
  <r>
    <n v="369311"/>
    <n v="1985"/>
    <x v="0"/>
    <d v="2023-11-29T01:21:00"/>
    <s v="Whatsapp"/>
    <s v="Veysel Oeztan"/>
    <n v="5332"/>
    <n v="29"/>
    <d v="2023-11-29T00:00:00"/>
    <d v="1899-12-30T01:21:00"/>
    <n v="21"/>
    <n v="1"/>
    <n v="11"/>
    <s v="France"/>
    <s v="Not Outlier"/>
    <n v="49"/>
    <m/>
  </r>
  <r>
    <n v="672686"/>
    <n v="1985"/>
    <x v="0"/>
    <d v="2023-11-29T01:42:00"/>
    <s v="Whatsapp"/>
    <s v="Rosa Hernandez"/>
    <n v="2269"/>
    <n v="29"/>
    <d v="2023-11-29T00:00:00"/>
    <d v="1899-12-30T01:42:00"/>
    <n v="42"/>
    <n v="1"/>
    <n v="11"/>
    <s v="France"/>
    <s v="Not Outlier"/>
    <n v="49"/>
    <m/>
  </r>
  <r>
    <n v="28066"/>
    <n v="1986"/>
    <x v="0"/>
    <d v="2023-05-07T00:07:00"/>
    <s v="App"/>
    <s v="Akiko Shimamura"/>
    <n v="7129"/>
    <n v="7"/>
    <d v="2023-05-07T00:00:00"/>
    <d v="1899-12-30T00:07:00"/>
    <n v="7"/>
    <n v="0"/>
    <n v="5"/>
    <s v="France"/>
    <s v="Not Outlier"/>
    <n v="21"/>
    <m/>
  </r>
  <r>
    <n v="683536"/>
    <n v="1986"/>
    <x v="0"/>
    <d v="2023-12-18T22:59:00"/>
    <s v="App"/>
    <s v="Jose Pedro Roel"/>
    <n v="4037"/>
    <n v="18"/>
    <d v="2023-12-18T00:00:00"/>
    <d v="1899-12-30T22:59:00"/>
    <n v="59"/>
    <n v="22"/>
    <n v="12"/>
    <s v="France"/>
    <s v="Not Outlier"/>
    <n v="21"/>
    <m/>
  </r>
  <r>
    <n v="758962"/>
    <n v="1988"/>
    <x v="1"/>
    <d v="2023-05-12T00:51:00"/>
    <s v="Website"/>
    <s v="Anna O'Hara"/>
    <n v="6385"/>
    <n v="12"/>
    <d v="2023-05-12T00:00:00"/>
    <d v="1899-12-30T00:51:00"/>
    <n v="51"/>
    <n v="0"/>
    <n v="5"/>
    <s v="USA"/>
    <s v="Not Outlier"/>
    <n v="66"/>
    <m/>
  </r>
  <r>
    <n v="1428328"/>
    <n v="1988"/>
    <x v="1"/>
    <d v="2023-04-28T01:23:00"/>
    <s v="Website"/>
    <s v="Dean Cassidy"/>
    <n v="2435"/>
    <n v="28"/>
    <d v="2023-04-28T00:00:00"/>
    <d v="1899-12-30T01:23:00"/>
    <n v="23"/>
    <n v="1"/>
    <n v="4"/>
    <s v="USA"/>
    <s v="Not Outlier"/>
    <n v="66"/>
    <m/>
  </r>
  <r>
    <n v="1160613"/>
    <n v="1990"/>
    <x v="1"/>
    <d v="2023-12-22T01:14:00"/>
    <s v="Other"/>
    <s v="Diego Freyre"/>
    <n v="8077"/>
    <n v="22"/>
    <d v="2023-12-22T00:00:00"/>
    <d v="1899-12-30T01:14:00"/>
    <n v="14"/>
    <n v="1"/>
    <n v="12"/>
    <s v="USA"/>
    <s v="Not Outlier"/>
    <n v="89"/>
    <m/>
  </r>
  <r>
    <n v="1399773"/>
    <n v="1990"/>
    <x v="1"/>
    <d v="2023-01-03T00:04:00"/>
    <s v="Other"/>
    <s v="Mart¡n Sommer"/>
    <n v="6970"/>
    <n v="3"/>
    <d v="2023-01-03T00:00:00"/>
    <d v="1899-12-30T00:04:00"/>
    <n v="4"/>
    <n v="0"/>
    <n v="1"/>
    <s v="USA"/>
    <s v="Not Outlier"/>
    <n v="89"/>
    <m/>
  </r>
  <r>
    <n v="1465254"/>
    <n v="1992"/>
    <x v="2"/>
    <d v="2023-09-01T00:43:00"/>
    <s v="Website"/>
    <s v="Adrian Huxley"/>
    <n v="5514"/>
    <n v="1"/>
    <d v="2023-09-01T00:00:00"/>
    <d v="1899-12-30T00:43:00"/>
    <n v="43"/>
    <n v="0"/>
    <n v="9"/>
    <s v="Denmark"/>
    <s v="Not Outlier"/>
    <n v="66"/>
    <m/>
  </r>
  <r>
    <n v="80707"/>
    <n v="1993"/>
    <x v="1"/>
    <d v="2023-12-09T01:09:00"/>
    <s v="App"/>
    <s v="Juri Yoshido"/>
    <n v="2966"/>
    <n v="9"/>
    <d v="2023-12-09T00:00:00"/>
    <d v="1899-12-30T01:09:00"/>
    <n v="9"/>
    <n v="1"/>
    <n v="12"/>
    <s v="USA"/>
    <s v="Not Outlier"/>
    <n v="61"/>
    <m/>
  </r>
  <r>
    <n v="528569"/>
    <n v="1993"/>
    <x v="1"/>
    <d v="2023-06-26T01:42:00"/>
    <s v="App"/>
    <s v="Pirkko Koskitalo"/>
    <n v="613"/>
    <n v="26"/>
    <d v="2023-06-26T00:00:00"/>
    <d v="1899-12-30T01:42:00"/>
    <n v="42"/>
    <n v="1"/>
    <n v="6"/>
    <s v="USA"/>
    <s v="Not Outlier"/>
    <n v="61"/>
    <m/>
  </r>
  <r>
    <n v="1345016"/>
    <n v="1994"/>
    <x v="3"/>
    <d v="2023-02-15T23:37:00"/>
    <s v="Website"/>
    <s v="Giovanni Rovelli"/>
    <n v="9058"/>
    <n v="15"/>
    <d v="2023-02-15T00:00:00"/>
    <d v="1899-12-30T23:37:00"/>
    <n v="37"/>
    <n v="23"/>
    <n v="2"/>
    <s v="Singapore"/>
    <s v="Not Outlier"/>
    <n v="43"/>
    <m/>
  </r>
  <r>
    <n v="347302"/>
    <n v="1997"/>
    <x v="5"/>
    <d v="2023-02-05T00:12:00"/>
    <s v="Whatsapp"/>
    <s v="Mary Saveley"/>
    <n v="4850"/>
    <n v="5"/>
    <d v="2023-02-05T00:00:00"/>
    <d v="1899-12-30T00:12:00"/>
    <n v="12"/>
    <n v="0"/>
    <n v="2"/>
    <s v="Spain"/>
    <s v="Not Outlier"/>
    <n v="79"/>
    <m/>
  </r>
  <r>
    <n v="412386"/>
    <n v="1997"/>
    <x v="5"/>
    <d v="2023-07-28T01:59:00"/>
    <s v="App"/>
    <s v="Sean Connery"/>
    <n v="2004"/>
    <n v="28"/>
    <d v="2023-07-28T00:00:00"/>
    <d v="1899-12-30T01:59:00"/>
    <n v="59"/>
    <n v="1"/>
    <n v="7"/>
    <s v="Spain"/>
    <s v="Not Outlier"/>
    <n v="79"/>
    <m/>
  </r>
  <r>
    <n v="764467"/>
    <n v="1998"/>
    <x v="7"/>
    <d v="2023-03-16T01:37:00"/>
    <s v="Whatsapp"/>
    <s v="Sean Connery"/>
    <n v="7362"/>
    <n v="16"/>
    <d v="2023-03-16T00:00:00"/>
    <d v="1899-12-30T01:37:00"/>
    <n v="37"/>
    <n v="1"/>
    <n v="3"/>
    <s v="Australia"/>
    <s v="Not Outlier"/>
    <n v="82"/>
    <m/>
  </r>
  <r>
    <n v="1143333"/>
    <n v="1998"/>
    <x v="7"/>
    <d v="2023-06-04T23:51:00"/>
    <s v="App"/>
    <s v="Jeff Young"/>
    <n v="9565"/>
    <n v="4"/>
    <d v="2023-06-04T00:00:00"/>
    <d v="1899-12-30T23:51:00"/>
    <n v="51"/>
    <n v="23"/>
    <n v="6"/>
    <s v="Australia"/>
    <s v="Not Outlier"/>
    <n v="82"/>
    <m/>
  </r>
  <r>
    <m/>
    <m/>
    <x v="9"/>
    <m/>
    <m/>
    <m/>
    <m/>
    <m/>
    <m/>
    <m/>
    <m/>
    <m/>
    <m/>
    <m/>
    <m/>
    <m/>
    <m/>
  </r>
  <r>
    <m/>
    <m/>
    <x v="9"/>
    <m/>
    <m/>
    <m/>
    <m/>
    <m/>
    <m/>
    <m/>
    <m/>
    <m/>
    <m/>
    <m/>
    <m/>
    <m/>
    <m/>
  </r>
  <r>
    <m/>
    <m/>
    <x v="9"/>
    <m/>
    <m/>
    <m/>
    <m/>
    <m/>
    <m/>
    <m/>
    <m/>
    <m/>
    <m/>
    <m/>
    <m/>
    <m/>
    <m/>
  </r>
  <r>
    <m/>
    <m/>
    <x v="9"/>
    <m/>
    <m/>
    <m/>
    <m/>
    <m/>
    <m/>
    <m/>
    <m/>
    <m/>
    <m/>
    <m/>
    <m/>
    <m/>
    <m/>
  </r>
  <r>
    <m/>
    <m/>
    <x v="9"/>
    <m/>
    <m/>
    <m/>
    <m/>
    <m/>
    <m/>
    <m/>
    <m/>
    <m/>
    <m/>
    <m/>
    <m/>
    <m/>
    <m/>
  </r>
  <r>
    <m/>
    <m/>
    <x v="9"/>
    <m/>
    <m/>
    <m/>
    <m/>
    <m/>
    <m/>
    <m/>
    <m/>
    <m/>
    <m/>
    <m/>
    <m/>
    <m/>
    <m/>
  </r>
  <r>
    <m/>
    <m/>
    <x v="9"/>
    <m/>
    <m/>
    <m/>
    <m/>
    <m/>
    <m/>
    <m/>
    <m/>
    <m/>
    <m/>
    <m/>
    <m/>
    <m/>
    <m/>
  </r>
  <r>
    <m/>
    <m/>
    <x v="9"/>
    <m/>
    <m/>
    <m/>
    <m/>
    <m/>
    <m/>
    <m/>
    <m/>
    <m/>
    <m/>
    <m/>
    <m/>
    <m/>
    <m/>
  </r>
  <r>
    <m/>
    <m/>
    <x v="9"/>
    <m/>
    <m/>
    <m/>
    <m/>
    <m/>
    <m/>
    <m/>
    <m/>
    <m/>
    <m/>
    <m/>
    <m/>
    <m/>
    <m/>
  </r>
  <r>
    <m/>
    <m/>
    <x v="9"/>
    <m/>
    <m/>
    <m/>
    <m/>
    <m/>
    <m/>
    <m/>
    <m/>
    <m/>
    <m/>
    <m/>
    <m/>
    <m/>
    <m/>
  </r>
  <r>
    <m/>
    <m/>
    <x v="9"/>
    <m/>
    <m/>
    <m/>
    <m/>
    <m/>
    <m/>
    <m/>
    <m/>
    <m/>
    <m/>
    <m/>
    <m/>
    <m/>
    <m/>
  </r>
  <r>
    <m/>
    <m/>
    <x v="9"/>
    <m/>
    <m/>
    <m/>
    <m/>
    <m/>
    <m/>
    <m/>
    <m/>
    <m/>
    <m/>
    <m/>
    <m/>
    <m/>
    <m/>
  </r>
  <r>
    <m/>
    <m/>
    <x v="9"/>
    <m/>
    <m/>
    <m/>
    <m/>
    <m/>
    <m/>
    <m/>
    <m/>
    <m/>
    <m/>
    <m/>
    <m/>
    <m/>
    <m/>
  </r>
  <r>
    <m/>
    <m/>
    <x v="9"/>
    <m/>
    <m/>
    <m/>
    <m/>
    <m/>
    <m/>
    <m/>
    <m/>
    <m/>
    <m/>
    <m/>
    <m/>
    <m/>
    <m/>
  </r>
  <r>
    <m/>
    <m/>
    <x v="9"/>
    <m/>
    <m/>
    <m/>
    <m/>
    <m/>
    <m/>
    <m/>
    <m/>
    <m/>
    <m/>
    <m/>
    <m/>
    <m/>
    <m/>
  </r>
  <r>
    <m/>
    <m/>
    <x v="9"/>
    <m/>
    <m/>
    <m/>
    <m/>
    <m/>
    <m/>
    <m/>
    <m/>
    <m/>
    <m/>
    <m/>
    <m/>
    <m/>
    <m/>
  </r>
  <r>
    <m/>
    <m/>
    <x v="9"/>
    <m/>
    <m/>
    <m/>
    <m/>
    <m/>
    <m/>
    <m/>
    <m/>
    <m/>
    <m/>
    <m/>
    <m/>
    <m/>
    <m/>
  </r>
  <r>
    <m/>
    <m/>
    <x v="9"/>
    <m/>
    <m/>
    <m/>
    <m/>
    <m/>
    <m/>
    <m/>
    <m/>
    <m/>
    <m/>
    <m/>
    <m/>
    <m/>
    <m/>
  </r>
  <r>
    <m/>
    <m/>
    <x v="9"/>
    <m/>
    <m/>
    <m/>
    <m/>
    <m/>
    <m/>
    <m/>
    <m/>
    <m/>
    <m/>
    <m/>
    <m/>
    <m/>
    <m/>
  </r>
  <r>
    <m/>
    <m/>
    <x v="9"/>
    <m/>
    <m/>
    <m/>
    <m/>
    <m/>
    <m/>
    <m/>
    <m/>
    <m/>
    <m/>
    <m/>
    <m/>
    <m/>
    <m/>
  </r>
  <r>
    <m/>
    <m/>
    <x v="9"/>
    <m/>
    <m/>
    <m/>
    <m/>
    <m/>
    <m/>
    <m/>
    <m/>
    <m/>
    <m/>
    <m/>
    <m/>
    <m/>
    <m/>
  </r>
  <r>
    <m/>
    <m/>
    <x v="9"/>
    <m/>
    <m/>
    <m/>
    <m/>
    <m/>
    <m/>
    <m/>
    <m/>
    <m/>
    <m/>
    <m/>
    <m/>
    <m/>
    <m/>
  </r>
  <r>
    <m/>
    <m/>
    <x v="9"/>
    <m/>
    <m/>
    <m/>
    <m/>
    <m/>
    <m/>
    <m/>
    <m/>
    <m/>
    <m/>
    <m/>
    <m/>
    <m/>
    <m/>
  </r>
  <r>
    <m/>
    <m/>
    <x v="9"/>
    <m/>
    <m/>
    <m/>
    <m/>
    <m/>
    <m/>
    <m/>
    <m/>
    <m/>
    <m/>
    <m/>
    <m/>
    <m/>
    <m/>
  </r>
  <r>
    <m/>
    <m/>
    <x v="9"/>
    <m/>
    <m/>
    <m/>
    <m/>
    <m/>
    <m/>
    <m/>
    <m/>
    <m/>
    <m/>
    <m/>
    <m/>
    <m/>
    <m/>
  </r>
  <r>
    <m/>
    <m/>
    <x v="9"/>
    <m/>
    <m/>
    <m/>
    <m/>
    <m/>
    <m/>
    <m/>
    <m/>
    <m/>
    <m/>
    <m/>
    <m/>
    <m/>
    <m/>
  </r>
  <r>
    <m/>
    <m/>
    <x v="9"/>
    <m/>
    <m/>
    <m/>
    <m/>
    <m/>
    <m/>
    <m/>
    <m/>
    <m/>
    <m/>
    <m/>
    <m/>
    <m/>
    <m/>
  </r>
  <r>
    <m/>
    <m/>
    <x v="9"/>
    <m/>
    <m/>
    <m/>
    <m/>
    <m/>
    <m/>
    <m/>
    <m/>
    <m/>
    <m/>
    <m/>
    <m/>
    <m/>
    <m/>
  </r>
  <r>
    <m/>
    <m/>
    <x v="9"/>
    <m/>
    <m/>
    <m/>
    <m/>
    <m/>
    <m/>
    <m/>
    <m/>
    <m/>
    <m/>
    <m/>
    <m/>
    <m/>
    <m/>
  </r>
  <r>
    <m/>
    <m/>
    <x v="9"/>
    <m/>
    <m/>
    <m/>
    <m/>
    <m/>
    <m/>
    <m/>
    <m/>
    <m/>
    <m/>
    <m/>
    <m/>
    <m/>
    <m/>
  </r>
  <r>
    <m/>
    <m/>
    <x v="9"/>
    <m/>
    <m/>
    <m/>
    <m/>
    <m/>
    <m/>
    <m/>
    <m/>
    <m/>
    <m/>
    <m/>
    <m/>
    <m/>
    <m/>
  </r>
  <r>
    <m/>
    <m/>
    <x v="9"/>
    <m/>
    <m/>
    <m/>
    <m/>
    <m/>
    <m/>
    <m/>
    <m/>
    <m/>
    <m/>
    <m/>
    <m/>
    <m/>
    <m/>
  </r>
  <r>
    <m/>
    <m/>
    <x v="9"/>
    <m/>
    <m/>
    <m/>
    <m/>
    <m/>
    <m/>
    <m/>
    <m/>
    <m/>
    <m/>
    <m/>
    <m/>
    <m/>
    <m/>
  </r>
  <r>
    <m/>
    <m/>
    <x v="9"/>
    <m/>
    <m/>
    <m/>
    <m/>
    <m/>
    <m/>
    <m/>
    <m/>
    <m/>
    <m/>
    <m/>
    <m/>
    <m/>
    <m/>
  </r>
  <r>
    <m/>
    <m/>
    <x v="9"/>
    <m/>
    <m/>
    <m/>
    <m/>
    <m/>
    <m/>
    <m/>
    <m/>
    <m/>
    <m/>
    <m/>
    <m/>
    <m/>
    <m/>
  </r>
  <r>
    <m/>
    <m/>
    <x v="9"/>
    <m/>
    <m/>
    <m/>
    <m/>
    <m/>
    <m/>
    <m/>
    <m/>
    <m/>
    <m/>
    <m/>
    <m/>
    <m/>
    <m/>
  </r>
  <r>
    <m/>
    <m/>
    <x v="9"/>
    <m/>
    <m/>
    <m/>
    <m/>
    <m/>
    <m/>
    <m/>
    <m/>
    <m/>
    <m/>
    <m/>
    <m/>
    <m/>
    <m/>
  </r>
  <r>
    <m/>
    <m/>
    <x v="9"/>
    <m/>
    <m/>
    <m/>
    <m/>
    <m/>
    <m/>
    <m/>
    <m/>
    <m/>
    <m/>
    <m/>
    <m/>
    <m/>
    <m/>
  </r>
  <r>
    <m/>
    <m/>
    <x v="9"/>
    <m/>
    <m/>
    <m/>
    <m/>
    <m/>
    <m/>
    <m/>
    <m/>
    <m/>
    <m/>
    <m/>
    <m/>
    <m/>
    <m/>
  </r>
  <r>
    <m/>
    <m/>
    <x v="9"/>
    <m/>
    <m/>
    <m/>
    <m/>
    <m/>
    <m/>
    <m/>
    <m/>
    <m/>
    <m/>
    <m/>
    <m/>
    <m/>
    <m/>
  </r>
  <r>
    <m/>
    <m/>
    <x v="9"/>
    <m/>
    <m/>
    <m/>
    <m/>
    <m/>
    <m/>
    <m/>
    <m/>
    <m/>
    <m/>
    <m/>
    <m/>
    <m/>
    <m/>
  </r>
  <r>
    <m/>
    <m/>
    <x v="9"/>
    <m/>
    <m/>
    <m/>
    <m/>
    <m/>
    <m/>
    <m/>
    <m/>
    <m/>
    <m/>
    <m/>
    <m/>
    <m/>
    <m/>
  </r>
  <r>
    <m/>
    <m/>
    <x v="9"/>
    <m/>
    <m/>
    <m/>
    <m/>
    <m/>
    <m/>
    <m/>
    <m/>
    <m/>
    <m/>
    <m/>
    <m/>
    <m/>
    <m/>
  </r>
  <r>
    <m/>
    <m/>
    <x v="9"/>
    <m/>
    <m/>
    <m/>
    <m/>
    <m/>
    <m/>
    <m/>
    <m/>
    <m/>
    <m/>
    <m/>
    <m/>
    <m/>
    <m/>
  </r>
  <r>
    <m/>
    <m/>
    <x v="9"/>
    <m/>
    <m/>
    <m/>
    <m/>
    <m/>
    <m/>
    <m/>
    <m/>
    <m/>
    <m/>
    <m/>
    <m/>
    <m/>
    <m/>
  </r>
  <r>
    <m/>
    <m/>
    <x v="9"/>
    <m/>
    <m/>
    <m/>
    <m/>
    <m/>
    <m/>
    <m/>
    <m/>
    <m/>
    <m/>
    <m/>
    <m/>
    <m/>
    <m/>
  </r>
  <r>
    <m/>
    <m/>
    <x v="9"/>
    <m/>
    <m/>
    <m/>
    <m/>
    <m/>
    <m/>
    <m/>
    <m/>
    <m/>
    <m/>
    <m/>
    <m/>
    <m/>
    <m/>
  </r>
  <r>
    <m/>
    <m/>
    <x v="9"/>
    <m/>
    <m/>
    <m/>
    <m/>
    <m/>
    <m/>
    <m/>
    <m/>
    <m/>
    <m/>
    <m/>
    <m/>
    <m/>
    <m/>
  </r>
  <r>
    <m/>
    <m/>
    <x v="9"/>
    <m/>
    <m/>
    <m/>
    <m/>
    <m/>
    <m/>
    <m/>
    <m/>
    <m/>
    <m/>
    <m/>
    <m/>
    <m/>
    <m/>
  </r>
  <r>
    <m/>
    <m/>
    <x v="9"/>
    <m/>
    <m/>
    <m/>
    <m/>
    <m/>
    <m/>
    <m/>
    <m/>
    <m/>
    <m/>
    <m/>
    <m/>
    <m/>
    <m/>
  </r>
  <r>
    <m/>
    <m/>
    <x v="9"/>
    <m/>
    <m/>
    <m/>
    <m/>
    <m/>
    <m/>
    <m/>
    <m/>
    <m/>
    <m/>
    <m/>
    <m/>
    <m/>
    <m/>
  </r>
  <r>
    <m/>
    <m/>
    <x v="9"/>
    <m/>
    <m/>
    <m/>
    <m/>
    <m/>
    <m/>
    <m/>
    <m/>
    <m/>
    <m/>
    <m/>
    <m/>
    <m/>
    <m/>
  </r>
  <r>
    <m/>
    <m/>
    <x v="9"/>
    <m/>
    <m/>
    <m/>
    <m/>
    <m/>
    <m/>
    <m/>
    <m/>
    <m/>
    <m/>
    <m/>
    <m/>
    <m/>
    <m/>
  </r>
  <r>
    <m/>
    <m/>
    <x v="9"/>
    <m/>
    <m/>
    <m/>
    <m/>
    <m/>
    <m/>
    <m/>
    <m/>
    <m/>
    <m/>
    <m/>
    <m/>
    <m/>
    <m/>
  </r>
  <r>
    <m/>
    <m/>
    <x v="9"/>
    <m/>
    <m/>
    <m/>
    <m/>
    <m/>
    <m/>
    <m/>
    <m/>
    <m/>
    <m/>
    <m/>
    <m/>
    <m/>
    <m/>
  </r>
  <r>
    <m/>
    <m/>
    <x v="9"/>
    <m/>
    <m/>
    <m/>
    <m/>
    <m/>
    <m/>
    <m/>
    <m/>
    <m/>
    <m/>
    <m/>
    <m/>
    <m/>
    <m/>
  </r>
  <r>
    <m/>
    <m/>
    <x v="9"/>
    <m/>
    <m/>
    <m/>
    <m/>
    <m/>
    <m/>
    <m/>
    <m/>
    <m/>
    <m/>
    <m/>
    <m/>
    <m/>
    <m/>
  </r>
  <r>
    <m/>
    <m/>
    <x v="9"/>
    <m/>
    <m/>
    <m/>
    <m/>
    <m/>
    <m/>
    <m/>
    <m/>
    <m/>
    <m/>
    <m/>
    <m/>
    <m/>
    <m/>
  </r>
  <r>
    <m/>
    <m/>
    <x v="9"/>
    <m/>
    <m/>
    <m/>
    <m/>
    <m/>
    <m/>
    <m/>
    <m/>
    <m/>
    <m/>
    <m/>
    <m/>
    <m/>
    <m/>
  </r>
  <r>
    <m/>
    <m/>
    <x v="9"/>
    <m/>
    <m/>
    <m/>
    <m/>
    <m/>
    <m/>
    <m/>
    <m/>
    <m/>
    <m/>
    <m/>
    <m/>
    <m/>
    <m/>
  </r>
  <r>
    <m/>
    <m/>
    <x v="9"/>
    <m/>
    <m/>
    <m/>
    <m/>
    <m/>
    <m/>
    <m/>
    <m/>
    <m/>
    <m/>
    <m/>
    <m/>
    <m/>
    <m/>
  </r>
  <r>
    <m/>
    <m/>
    <x v="9"/>
    <m/>
    <m/>
    <m/>
    <m/>
    <m/>
    <m/>
    <m/>
    <m/>
    <m/>
    <m/>
    <m/>
    <m/>
    <m/>
    <m/>
  </r>
  <r>
    <m/>
    <m/>
    <x v="9"/>
    <m/>
    <m/>
    <m/>
    <m/>
    <m/>
    <m/>
    <m/>
    <m/>
    <m/>
    <m/>
    <m/>
    <m/>
    <m/>
    <m/>
  </r>
  <r>
    <m/>
    <m/>
    <x v="9"/>
    <m/>
    <m/>
    <m/>
    <m/>
    <m/>
    <m/>
    <m/>
    <m/>
    <m/>
    <m/>
    <m/>
    <m/>
    <m/>
    <m/>
  </r>
  <r>
    <m/>
    <m/>
    <x v="9"/>
    <m/>
    <m/>
    <m/>
    <m/>
    <m/>
    <m/>
    <m/>
    <m/>
    <m/>
    <m/>
    <m/>
    <m/>
    <m/>
    <m/>
  </r>
  <r>
    <m/>
    <m/>
    <x v="9"/>
    <m/>
    <m/>
    <m/>
    <m/>
    <m/>
    <m/>
    <m/>
    <m/>
    <m/>
    <m/>
    <m/>
    <m/>
    <m/>
    <m/>
  </r>
  <r>
    <m/>
    <m/>
    <x v="9"/>
    <m/>
    <m/>
    <m/>
    <m/>
    <m/>
    <m/>
    <m/>
    <m/>
    <m/>
    <m/>
    <m/>
    <m/>
    <m/>
    <m/>
  </r>
  <r>
    <m/>
    <m/>
    <x v="9"/>
    <m/>
    <m/>
    <m/>
    <m/>
    <m/>
    <m/>
    <m/>
    <m/>
    <m/>
    <m/>
    <m/>
    <m/>
    <m/>
    <m/>
  </r>
  <r>
    <m/>
    <m/>
    <x v="9"/>
    <m/>
    <m/>
    <m/>
    <m/>
    <m/>
    <m/>
    <m/>
    <m/>
    <m/>
    <m/>
    <m/>
    <m/>
    <m/>
    <m/>
  </r>
  <r>
    <m/>
    <m/>
    <x v="9"/>
    <m/>
    <m/>
    <m/>
    <m/>
    <m/>
    <m/>
    <m/>
    <m/>
    <m/>
    <m/>
    <m/>
    <m/>
    <m/>
    <m/>
  </r>
  <r>
    <m/>
    <m/>
    <x v="9"/>
    <m/>
    <m/>
    <m/>
    <m/>
    <m/>
    <m/>
    <m/>
    <m/>
    <m/>
    <m/>
    <m/>
    <m/>
    <m/>
    <m/>
  </r>
  <r>
    <m/>
    <m/>
    <x v="9"/>
    <m/>
    <m/>
    <m/>
    <m/>
    <m/>
    <m/>
    <m/>
    <m/>
    <m/>
    <m/>
    <m/>
    <m/>
    <m/>
    <m/>
  </r>
  <r>
    <m/>
    <m/>
    <x v="9"/>
    <m/>
    <m/>
    <m/>
    <m/>
    <m/>
    <m/>
    <m/>
    <m/>
    <m/>
    <m/>
    <m/>
    <m/>
    <m/>
    <m/>
  </r>
  <r>
    <m/>
    <m/>
    <x v="9"/>
    <m/>
    <m/>
    <m/>
    <m/>
    <m/>
    <m/>
    <m/>
    <m/>
    <m/>
    <m/>
    <m/>
    <m/>
    <m/>
    <m/>
  </r>
  <r>
    <m/>
    <m/>
    <x v="9"/>
    <m/>
    <m/>
    <m/>
    <m/>
    <m/>
    <m/>
    <m/>
    <m/>
    <m/>
    <m/>
    <m/>
    <m/>
    <m/>
    <m/>
  </r>
  <r>
    <m/>
    <m/>
    <x v="9"/>
    <m/>
    <m/>
    <m/>
    <m/>
    <m/>
    <m/>
    <m/>
    <m/>
    <m/>
    <m/>
    <m/>
    <m/>
    <m/>
    <m/>
  </r>
  <r>
    <m/>
    <m/>
    <x v="9"/>
    <m/>
    <m/>
    <m/>
    <m/>
    <m/>
    <m/>
    <m/>
    <m/>
    <m/>
    <m/>
    <m/>
    <m/>
    <m/>
    <m/>
  </r>
  <r>
    <m/>
    <m/>
    <x v="9"/>
    <m/>
    <m/>
    <m/>
    <m/>
    <m/>
    <m/>
    <m/>
    <m/>
    <m/>
    <m/>
    <m/>
    <m/>
    <m/>
    <m/>
  </r>
  <r>
    <m/>
    <m/>
    <x v="9"/>
    <m/>
    <m/>
    <m/>
    <m/>
    <m/>
    <m/>
    <m/>
    <m/>
    <m/>
    <m/>
    <m/>
    <m/>
    <m/>
    <m/>
  </r>
  <r>
    <m/>
    <m/>
    <x v="9"/>
    <m/>
    <m/>
    <m/>
    <m/>
    <m/>
    <m/>
    <m/>
    <m/>
    <m/>
    <m/>
    <m/>
    <m/>
    <m/>
    <m/>
  </r>
  <r>
    <m/>
    <m/>
    <x v="9"/>
    <m/>
    <m/>
    <m/>
    <m/>
    <m/>
    <m/>
    <m/>
    <m/>
    <m/>
    <m/>
    <m/>
    <m/>
    <m/>
    <m/>
  </r>
  <r>
    <m/>
    <m/>
    <x v="9"/>
    <m/>
    <m/>
    <m/>
    <m/>
    <m/>
    <m/>
    <m/>
    <m/>
    <m/>
    <m/>
    <m/>
    <m/>
    <m/>
    <m/>
  </r>
  <r>
    <m/>
    <m/>
    <x v="9"/>
    <m/>
    <m/>
    <m/>
    <m/>
    <m/>
    <m/>
    <m/>
    <m/>
    <m/>
    <m/>
    <m/>
    <m/>
    <m/>
    <m/>
  </r>
  <r>
    <m/>
    <m/>
    <x v="9"/>
    <m/>
    <m/>
    <m/>
    <m/>
    <m/>
    <m/>
    <m/>
    <m/>
    <m/>
    <m/>
    <m/>
    <m/>
    <m/>
    <m/>
  </r>
  <r>
    <m/>
    <m/>
    <x v="9"/>
    <m/>
    <m/>
    <m/>
    <m/>
    <m/>
    <m/>
    <m/>
    <m/>
    <m/>
    <m/>
    <m/>
    <m/>
    <m/>
    <m/>
  </r>
  <r>
    <m/>
    <m/>
    <x v="9"/>
    <m/>
    <m/>
    <m/>
    <m/>
    <m/>
    <m/>
    <m/>
    <m/>
    <m/>
    <m/>
    <m/>
    <m/>
    <m/>
    <m/>
  </r>
  <r>
    <m/>
    <m/>
    <x v="9"/>
    <m/>
    <m/>
    <m/>
    <m/>
    <m/>
    <m/>
    <m/>
    <m/>
    <m/>
    <m/>
    <m/>
    <m/>
    <m/>
    <m/>
  </r>
  <r>
    <m/>
    <m/>
    <x v="9"/>
    <m/>
    <m/>
    <m/>
    <m/>
    <m/>
    <m/>
    <m/>
    <m/>
    <m/>
    <m/>
    <m/>
    <m/>
    <m/>
    <m/>
  </r>
  <r>
    <m/>
    <m/>
    <x v="9"/>
    <m/>
    <m/>
    <m/>
    <m/>
    <m/>
    <m/>
    <m/>
    <m/>
    <m/>
    <m/>
    <m/>
    <m/>
    <m/>
    <m/>
  </r>
  <r>
    <m/>
    <m/>
    <x v="9"/>
    <m/>
    <m/>
    <m/>
    <m/>
    <m/>
    <m/>
    <m/>
    <m/>
    <m/>
    <m/>
    <m/>
    <m/>
    <m/>
    <m/>
  </r>
  <r>
    <m/>
    <m/>
    <x v="9"/>
    <m/>
    <m/>
    <m/>
    <m/>
    <m/>
    <m/>
    <m/>
    <m/>
    <m/>
    <m/>
    <m/>
    <m/>
    <m/>
    <m/>
  </r>
  <r>
    <m/>
    <m/>
    <x v="9"/>
    <m/>
    <m/>
    <m/>
    <m/>
    <m/>
    <m/>
    <m/>
    <m/>
    <m/>
    <m/>
    <m/>
    <m/>
    <m/>
    <m/>
  </r>
  <r>
    <m/>
    <m/>
    <x v="9"/>
    <m/>
    <m/>
    <m/>
    <m/>
    <m/>
    <m/>
    <m/>
    <m/>
    <m/>
    <m/>
    <m/>
    <m/>
    <m/>
    <m/>
  </r>
  <r>
    <m/>
    <m/>
    <x v="9"/>
    <m/>
    <m/>
    <m/>
    <m/>
    <m/>
    <m/>
    <m/>
    <m/>
    <m/>
    <m/>
    <m/>
    <m/>
    <m/>
    <m/>
  </r>
  <r>
    <m/>
    <m/>
    <x v="9"/>
    <m/>
    <m/>
    <m/>
    <m/>
    <m/>
    <m/>
    <m/>
    <m/>
    <m/>
    <m/>
    <m/>
    <m/>
    <m/>
    <m/>
  </r>
  <r>
    <m/>
    <m/>
    <x v="9"/>
    <m/>
    <m/>
    <m/>
    <m/>
    <m/>
    <m/>
    <m/>
    <m/>
    <m/>
    <m/>
    <m/>
    <m/>
    <m/>
    <m/>
  </r>
  <r>
    <m/>
    <m/>
    <x v="9"/>
    <m/>
    <m/>
    <m/>
    <m/>
    <m/>
    <m/>
    <m/>
    <m/>
    <m/>
    <m/>
    <m/>
    <m/>
    <m/>
    <m/>
  </r>
  <r>
    <m/>
    <m/>
    <x v="9"/>
    <m/>
    <m/>
    <m/>
    <m/>
    <m/>
    <m/>
    <m/>
    <m/>
    <m/>
    <m/>
    <m/>
    <m/>
    <m/>
    <m/>
  </r>
  <r>
    <m/>
    <m/>
    <x v="9"/>
    <m/>
    <m/>
    <m/>
    <m/>
    <m/>
    <m/>
    <m/>
    <m/>
    <m/>
    <m/>
    <m/>
    <m/>
    <m/>
    <m/>
  </r>
  <r>
    <m/>
    <m/>
    <x v="9"/>
    <m/>
    <m/>
    <m/>
    <m/>
    <m/>
    <m/>
    <m/>
    <m/>
    <m/>
    <m/>
    <m/>
    <m/>
    <m/>
    <m/>
  </r>
  <r>
    <m/>
    <m/>
    <x v="9"/>
    <m/>
    <m/>
    <m/>
    <m/>
    <m/>
    <m/>
    <m/>
    <m/>
    <m/>
    <m/>
    <m/>
    <m/>
    <m/>
    <m/>
  </r>
  <r>
    <m/>
    <m/>
    <x v="9"/>
    <m/>
    <m/>
    <m/>
    <m/>
    <m/>
    <m/>
    <m/>
    <m/>
    <m/>
    <m/>
    <m/>
    <m/>
    <m/>
    <m/>
  </r>
  <r>
    <m/>
    <m/>
    <x v="9"/>
    <m/>
    <m/>
    <m/>
    <m/>
    <m/>
    <m/>
    <m/>
    <m/>
    <m/>
    <m/>
    <m/>
    <m/>
    <m/>
    <m/>
  </r>
  <r>
    <m/>
    <m/>
    <x v="9"/>
    <m/>
    <m/>
    <m/>
    <m/>
    <m/>
    <m/>
    <m/>
    <m/>
    <m/>
    <m/>
    <m/>
    <m/>
    <m/>
    <m/>
  </r>
  <r>
    <m/>
    <m/>
    <x v="9"/>
    <m/>
    <m/>
    <m/>
    <m/>
    <m/>
    <m/>
    <m/>
    <m/>
    <m/>
    <m/>
    <m/>
    <m/>
    <m/>
    <m/>
  </r>
  <r>
    <m/>
    <m/>
    <x v="9"/>
    <m/>
    <m/>
    <m/>
    <m/>
    <m/>
    <m/>
    <m/>
    <m/>
    <m/>
    <m/>
    <m/>
    <m/>
    <m/>
    <m/>
  </r>
  <r>
    <m/>
    <m/>
    <x v="9"/>
    <m/>
    <m/>
    <m/>
    <m/>
    <m/>
    <m/>
    <m/>
    <m/>
    <m/>
    <m/>
    <m/>
    <m/>
    <m/>
    <m/>
  </r>
  <r>
    <m/>
    <m/>
    <x v="9"/>
    <m/>
    <m/>
    <m/>
    <m/>
    <m/>
    <m/>
    <m/>
    <m/>
    <m/>
    <m/>
    <m/>
    <m/>
    <m/>
    <m/>
  </r>
  <r>
    <m/>
    <m/>
    <x v="9"/>
    <m/>
    <m/>
    <m/>
    <m/>
    <m/>
    <m/>
    <m/>
    <m/>
    <m/>
    <m/>
    <m/>
    <m/>
    <m/>
    <m/>
  </r>
  <r>
    <m/>
    <m/>
    <x v="9"/>
    <m/>
    <m/>
    <m/>
    <m/>
    <m/>
    <m/>
    <m/>
    <m/>
    <m/>
    <m/>
    <m/>
    <m/>
    <m/>
    <m/>
  </r>
  <r>
    <m/>
    <m/>
    <x v="9"/>
    <m/>
    <m/>
    <m/>
    <m/>
    <m/>
    <m/>
    <m/>
    <m/>
    <m/>
    <m/>
    <m/>
    <m/>
    <m/>
    <m/>
  </r>
  <r>
    <m/>
    <m/>
    <x v="9"/>
    <m/>
    <m/>
    <m/>
    <m/>
    <m/>
    <m/>
    <m/>
    <m/>
    <m/>
    <m/>
    <m/>
    <m/>
    <m/>
    <m/>
  </r>
  <r>
    <m/>
    <m/>
    <x v="9"/>
    <m/>
    <m/>
    <m/>
    <m/>
    <m/>
    <m/>
    <m/>
    <m/>
    <m/>
    <m/>
    <m/>
    <m/>
    <m/>
    <m/>
  </r>
  <r>
    <m/>
    <m/>
    <x v="9"/>
    <m/>
    <m/>
    <m/>
    <m/>
    <m/>
    <m/>
    <m/>
    <m/>
    <m/>
    <m/>
    <m/>
    <m/>
    <m/>
    <m/>
  </r>
  <r>
    <m/>
    <m/>
    <x v="9"/>
    <m/>
    <m/>
    <m/>
    <m/>
    <m/>
    <m/>
    <m/>
    <m/>
    <m/>
    <m/>
    <m/>
    <m/>
    <m/>
    <m/>
  </r>
  <r>
    <m/>
    <m/>
    <x v="9"/>
    <m/>
    <m/>
    <m/>
    <m/>
    <m/>
    <m/>
    <m/>
    <m/>
    <m/>
    <m/>
    <m/>
    <m/>
    <m/>
    <m/>
  </r>
  <r>
    <m/>
    <m/>
    <x v="9"/>
    <m/>
    <m/>
    <m/>
    <m/>
    <m/>
    <m/>
    <m/>
    <m/>
    <m/>
    <m/>
    <m/>
    <m/>
    <m/>
    <m/>
  </r>
  <r>
    <m/>
    <m/>
    <x v="9"/>
    <m/>
    <m/>
    <m/>
    <m/>
    <m/>
    <m/>
    <m/>
    <m/>
    <m/>
    <m/>
    <m/>
    <m/>
    <m/>
    <m/>
  </r>
  <r>
    <m/>
    <m/>
    <x v="9"/>
    <m/>
    <m/>
    <m/>
    <m/>
    <m/>
    <m/>
    <m/>
    <m/>
    <m/>
    <m/>
    <m/>
    <m/>
    <m/>
    <m/>
  </r>
  <r>
    <m/>
    <m/>
    <x v="9"/>
    <m/>
    <m/>
    <m/>
    <m/>
    <m/>
    <m/>
    <m/>
    <m/>
    <m/>
    <m/>
    <m/>
    <m/>
    <m/>
    <m/>
  </r>
  <r>
    <m/>
    <m/>
    <x v="9"/>
    <m/>
    <m/>
    <m/>
    <m/>
    <m/>
    <m/>
    <m/>
    <m/>
    <m/>
    <m/>
    <m/>
    <m/>
    <m/>
    <m/>
  </r>
  <r>
    <m/>
    <m/>
    <x v="9"/>
    <m/>
    <m/>
    <m/>
    <m/>
    <m/>
    <m/>
    <m/>
    <m/>
    <m/>
    <m/>
    <m/>
    <m/>
    <m/>
    <m/>
  </r>
  <r>
    <m/>
    <m/>
    <x v="9"/>
    <m/>
    <m/>
    <m/>
    <m/>
    <m/>
    <m/>
    <m/>
    <m/>
    <m/>
    <m/>
    <m/>
    <m/>
    <m/>
    <m/>
  </r>
  <r>
    <m/>
    <m/>
    <x v="9"/>
    <m/>
    <m/>
    <m/>
    <m/>
    <m/>
    <m/>
    <m/>
    <m/>
    <m/>
    <m/>
    <m/>
    <m/>
    <m/>
    <m/>
  </r>
  <r>
    <m/>
    <m/>
    <x v="9"/>
    <m/>
    <m/>
    <m/>
    <m/>
    <m/>
    <m/>
    <m/>
    <m/>
    <m/>
    <m/>
    <m/>
    <m/>
    <m/>
    <m/>
  </r>
  <r>
    <m/>
    <m/>
    <x v="9"/>
    <m/>
    <m/>
    <m/>
    <m/>
    <m/>
    <m/>
    <m/>
    <m/>
    <m/>
    <m/>
    <m/>
    <m/>
    <m/>
    <m/>
  </r>
  <r>
    <m/>
    <m/>
    <x v="9"/>
    <m/>
    <m/>
    <m/>
    <m/>
    <m/>
    <m/>
    <m/>
    <m/>
    <m/>
    <m/>
    <m/>
    <m/>
    <m/>
    <m/>
  </r>
  <r>
    <m/>
    <m/>
    <x v="9"/>
    <m/>
    <m/>
    <m/>
    <m/>
    <m/>
    <m/>
    <m/>
    <m/>
    <m/>
    <m/>
    <m/>
    <m/>
    <m/>
    <m/>
  </r>
  <r>
    <m/>
    <m/>
    <x v="9"/>
    <m/>
    <m/>
    <m/>
    <m/>
    <m/>
    <m/>
    <m/>
    <m/>
    <m/>
    <m/>
    <m/>
    <m/>
    <m/>
    <m/>
  </r>
  <r>
    <m/>
    <m/>
    <x v="9"/>
    <m/>
    <m/>
    <m/>
    <m/>
    <m/>
    <m/>
    <m/>
    <m/>
    <m/>
    <m/>
    <m/>
    <m/>
    <m/>
    <m/>
  </r>
  <r>
    <m/>
    <m/>
    <x v="9"/>
    <m/>
    <m/>
    <m/>
    <m/>
    <m/>
    <m/>
    <m/>
    <m/>
    <m/>
    <m/>
    <m/>
    <m/>
    <m/>
    <m/>
  </r>
  <r>
    <m/>
    <m/>
    <x v="9"/>
    <m/>
    <m/>
    <m/>
    <m/>
    <m/>
    <m/>
    <m/>
    <m/>
    <m/>
    <m/>
    <m/>
    <m/>
    <m/>
    <m/>
  </r>
  <r>
    <m/>
    <m/>
    <x v="9"/>
    <m/>
    <m/>
    <m/>
    <m/>
    <m/>
    <m/>
    <m/>
    <m/>
    <m/>
    <m/>
    <m/>
    <m/>
    <m/>
    <m/>
  </r>
  <r>
    <m/>
    <m/>
    <x v="9"/>
    <m/>
    <m/>
    <m/>
    <m/>
    <m/>
    <m/>
    <m/>
    <m/>
    <m/>
    <m/>
    <m/>
    <m/>
    <m/>
    <m/>
  </r>
  <r>
    <m/>
    <m/>
    <x v="9"/>
    <m/>
    <m/>
    <m/>
    <m/>
    <m/>
    <m/>
    <m/>
    <m/>
    <m/>
    <m/>
    <m/>
    <m/>
    <m/>
    <m/>
  </r>
  <r>
    <m/>
    <m/>
    <x v="9"/>
    <m/>
    <m/>
    <m/>
    <m/>
    <m/>
    <m/>
    <m/>
    <m/>
    <m/>
    <m/>
    <m/>
    <m/>
    <m/>
    <m/>
  </r>
  <r>
    <m/>
    <m/>
    <x v="9"/>
    <m/>
    <m/>
    <m/>
    <m/>
    <m/>
    <m/>
    <m/>
    <m/>
    <m/>
    <m/>
    <m/>
    <m/>
    <m/>
    <m/>
  </r>
  <r>
    <m/>
    <m/>
    <x v="9"/>
    <m/>
    <m/>
    <m/>
    <m/>
    <m/>
    <m/>
    <m/>
    <m/>
    <m/>
    <m/>
    <m/>
    <m/>
    <m/>
    <m/>
  </r>
  <r>
    <m/>
    <m/>
    <x v="9"/>
    <m/>
    <m/>
    <m/>
    <m/>
    <m/>
    <m/>
    <m/>
    <m/>
    <m/>
    <m/>
    <m/>
    <m/>
    <m/>
    <m/>
  </r>
  <r>
    <m/>
    <m/>
    <x v="9"/>
    <m/>
    <m/>
    <m/>
    <m/>
    <m/>
    <m/>
    <m/>
    <m/>
    <m/>
    <m/>
    <m/>
    <m/>
    <m/>
    <m/>
  </r>
  <r>
    <m/>
    <m/>
    <x v="9"/>
    <m/>
    <m/>
    <m/>
    <m/>
    <m/>
    <m/>
    <m/>
    <m/>
    <m/>
    <m/>
    <m/>
    <m/>
    <m/>
    <m/>
  </r>
  <r>
    <m/>
    <m/>
    <x v="9"/>
    <m/>
    <m/>
    <m/>
    <m/>
    <m/>
    <m/>
    <m/>
    <m/>
    <m/>
    <m/>
    <m/>
    <m/>
    <m/>
    <m/>
  </r>
  <r>
    <m/>
    <m/>
    <x v="9"/>
    <m/>
    <m/>
    <m/>
    <m/>
    <m/>
    <m/>
    <m/>
    <m/>
    <m/>
    <m/>
    <m/>
    <m/>
    <m/>
    <m/>
  </r>
  <r>
    <m/>
    <m/>
    <x v="9"/>
    <m/>
    <m/>
    <m/>
    <m/>
    <m/>
    <m/>
    <m/>
    <m/>
    <m/>
    <m/>
    <m/>
    <m/>
    <m/>
    <m/>
  </r>
  <r>
    <m/>
    <m/>
    <x v="9"/>
    <m/>
    <m/>
    <m/>
    <m/>
    <m/>
    <m/>
    <m/>
    <m/>
    <m/>
    <m/>
    <m/>
    <m/>
    <m/>
    <m/>
  </r>
  <r>
    <m/>
    <m/>
    <x v="9"/>
    <m/>
    <m/>
    <m/>
    <m/>
    <m/>
    <m/>
    <m/>
    <m/>
    <m/>
    <m/>
    <m/>
    <m/>
    <m/>
    <m/>
  </r>
  <r>
    <m/>
    <m/>
    <x v="9"/>
    <m/>
    <m/>
    <m/>
    <m/>
    <m/>
    <m/>
    <m/>
    <m/>
    <m/>
    <m/>
    <m/>
    <m/>
    <m/>
    <m/>
  </r>
  <r>
    <m/>
    <m/>
    <x v="9"/>
    <m/>
    <m/>
    <m/>
    <m/>
    <m/>
    <m/>
    <m/>
    <m/>
    <m/>
    <m/>
    <m/>
    <m/>
    <m/>
    <m/>
  </r>
  <r>
    <m/>
    <m/>
    <x v="9"/>
    <m/>
    <m/>
    <m/>
    <m/>
    <m/>
    <m/>
    <m/>
    <m/>
    <m/>
    <m/>
    <m/>
    <m/>
    <m/>
    <m/>
  </r>
  <r>
    <m/>
    <m/>
    <x v="9"/>
    <m/>
    <m/>
    <m/>
    <m/>
    <m/>
    <m/>
    <m/>
    <m/>
    <m/>
    <m/>
    <m/>
    <m/>
    <m/>
    <m/>
  </r>
  <r>
    <m/>
    <m/>
    <x v="9"/>
    <m/>
    <m/>
    <m/>
    <m/>
    <m/>
    <m/>
    <m/>
    <m/>
    <m/>
    <m/>
    <m/>
    <m/>
    <m/>
    <m/>
  </r>
  <r>
    <m/>
    <m/>
    <x v="9"/>
    <m/>
    <m/>
    <m/>
    <m/>
    <m/>
    <m/>
    <m/>
    <m/>
    <m/>
    <m/>
    <m/>
    <m/>
    <m/>
    <m/>
  </r>
  <r>
    <m/>
    <m/>
    <x v="9"/>
    <m/>
    <m/>
    <m/>
    <m/>
    <m/>
    <m/>
    <m/>
    <m/>
    <m/>
    <m/>
    <m/>
    <m/>
    <m/>
    <m/>
  </r>
  <r>
    <m/>
    <m/>
    <x v="9"/>
    <m/>
    <m/>
    <m/>
    <m/>
    <m/>
    <m/>
    <m/>
    <m/>
    <m/>
    <m/>
    <m/>
    <m/>
    <m/>
    <m/>
  </r>
  <r>
    <m/>
    <m/>
    <x v="9"/>
    <m/>
    <m/>
    <m/>
    <m/>
    <m/>
    <m/>
    <m/>
    <m/>
    <m/>
    <m/>
    <m/>
    <m/>
    <m/>
    <m/>
  </r>
  <r>
    <m/>
    <m/>
    <x v="9"/>
    <m/>
    <m/>
    <m/>
    <m/>
    <m/>
    <m/>
    <m/>
    <m/>
    <m/>
    <m/>
    <m/>
    <m/>
    <m/>
    <m/>
  </r>
  <r>
    <m/>
    <m/>
    <x v="9"/>
    <m/>
    <m/>
    <m/>
    <m/>
    <m/>
    <m/>
    <m/>
    <m/>
    <m/>
    <m/>
    <m/>
    <m/>
    <m/>
    <m/>
  </r>
  <r>
    <m/>
    <m/>
    <x v="9"/>
    <m/>
    <m/>
    <m/>
    <m/>
    <m/>
    <m/>
    <m/>
    <m/>
    <m/>
    <m/>
    <m/>
    <m/>
    <m/>
    <m/>
  </r>
  <r>
    <m/>
    <m/>
    <x v="9"/>
    <m/>
    <m/>
    <m/>
    <m/>
    <m/>
    <m/>
    <m/>
    <m/>
    <m/>
    <m/>
    <m/>
    <m/>
    <m/>
    <m/>
  </r>
  <r>
    <m/>
    <m/>
    <x v="9"/>
    <m/>
    <m/>
    <m/>
    <m/>
    <m/>
    <m/>
    <m/>
    <m/>
    <m/>
    <m/>
    <m/>
    <m/>
    <m/>
    <m/>
  </r>
  <r>
    <m/>
    <m/>
    <x v="9"/>
    <m/>
    <m/>
    <m/>
    <m/>
    <m/>
    <m/>
    <m/>
    <m/>
    <m/>
    <m/>
    <m/>
    <m/>
    <m/>
    <m/>
  </r>
  <r>
    <m/>
    <m/>
    <x v="9"/>
    <m/>
    <m/>
    <m/>
    <m/>
    <m/>
    <m/>
    <m/>
    <m/>
    <m/>
    <m/>
    <m/>
    <m/>
    <m/>
    <m/>
  </r>
  <r>
    <m/>
    <m/>
    <x v="9"/>
    <m/>
    <m/>
    <m/>
    <m/>
    <m/>
    <m/>
    <m/>
    <m/>
    <m/>
    <m/>
    <m/>
    <m/>
    <m/>
    <m/>
  </r>
  <r>
    <m/>
    <m/>
    <x v="9"/>
    <m/>
    <m/>
    <m/>
    <m/>
    <m/>
    <m/>
    <m/>
    <m/>
    <m/>
    <m/>
    <m/>
    <m/>
    <m/>
    <m/>
  </r>
  <r>
    <m/>
    <m/>
    <x v="9"/>
    <m/>
    <m/>
    <m/>
    <m/>
    <m/>
    <m/>
    <m/>
    <m/>
    <m/>
    <m/>
    <m/>
    <m/>
    <m/>
    <m/>
  </r>
  <r>
    <m/>
    <m/>
    <x v="9"/>
    <m/>
    <m/>
    <m/>
    <m/>
    <m/>
    <m/>
    <m/>
    <m/>
    <m/>
    <m/>
    <m/>
    <m/>
    <m/>
    <m/>
  </r>
  <r>
    <m/>
    <m/>
    <x v="9"/>
    <m/>
    <m/>
    <m/>
    <m/>
    <m/>
    <m/>
    <m/>
    <m/>
    <m/>
    <m/>
    <m/>
    <m/>
    <m/>
    <m/>
  </r>
  <r>
    <m/>
    <m/>
    <x v="9"/>
    <m/>
    <m/>
    <m/>
    <m/>
    <m/>
    <m/>
    <m/>
    <m/>
    <m/>
    <m/>
    <m/>
    <m/>
    <m/>
    <m/>
  </r>
  <r>
    <m/>
    <m/>
    <x v="9"/>
    <m/>
    <m/>
    <m/>
    <m/>
    <m/>
    <m/>
    <m/>
    <m/>
    <m/>
    <m/>
    <m/>
    <m/>
    <m/>
    <m/>
  </r>
  <r>
    <m/>
    <m/>
    <x v="9"/>
    <m/>
    <m/>
    <m/>
    <m/>
    <m/>
    <m/>
    <m/>
    <m/>
    <m/>
    <m/>
    <m/>
    <m/>
    <m/>
    <m/>
  </r>
  <r>
    <m/>
    <m/>
    <x v="9"/>
    <m/>
    <m/>
    <m/>
    <m/>
    <m/>
    <m/>
    <m/>
    <m/>
    <m/>
    <m/>
    <m/>
    <m/>
    <m/>
    <m/>
  </r>
  <r>
    <m/>
    <m/>
    <x v="9"/>
    <m/>
    <m/>
    <m/>
    <m/>
    <m/>
    <m/>
    <m/>
    <m/>
    <m/>
    <m/>
    <m/>
    <m/>
    <m/>
    <m/>
  </r>
  <r>
    <m/>
    <m/>
    <x v="9"/>
    <m/>
    <m/>
    <m/>
    <m/>
    <m/>
    <m/>
    <m/>
    <m/>
    <m/>
    <m/>
    <m/>
    <m/>
    <m/>
    <m/>
  </r>
  <r>
    <m/>
    <m/>
    <x v="9"/>
    <m/>
    <m/>
    <m/>
    <m/>
    <m/>
    <m/>
    <m/>
    <m/>
    <m/>
    <m/>
    <m/>
    <m/>
    <m/>
    <m/>
  </r>
  <r>
    <m/>
    <m/>
    <x v="9"/>
    <m/>
    <m/>
    <m/>
    <m/>
    <m/>
    <m/>
    <m/>
    <m/>
    <m/>
    <m/>
    <m/>
    <m/>
    <m/>
    <m/>
  </r>
  <r>
    <m/>
    <m/>
    <x v="9"/>
    <m/>
    <m/>
    <m/>
    <m/>
    <m/>
    <m/>
    <m/>
    <m/>
    <m/>
    <m/>
    <m/>
    <m/>
    <m/>
    <m/>
  </r>
  <r>
    <m/>
    <m/>
    <x v="9"/>
    <m/>
    <m/>
    <m/>
    <m/>
    <m/>
    <m/>
    <m/>
    <m/>
    <m/>
    <m/>
    <m/>
    <m/>
    <m/>
    <m/>
  </r>
  <r>
    <m/>
    <m/>
    <x v="9"/>
    <m/>
    <m/>
    <m/>
    <m/>
    <m/>
    <m/>
    <m/>
    <m/>
    <m/>
    <m/>
    <m/>
    <m/>
    <m/>
    <m/>
  </r>
  <r>
    <m/>
    <m/>
    <x v="9"/>
    <m/>
    <m/>
    <m/>
    <m/>
    <m/>
    <m/>
    <m/>
    <m/>
    <m/>
    <m/>
    <m/>
    <m/>
    <m/>
    <m/>
  </r>
  <r>
    <m/>
    <m/>
    <x v="9"/>
    <m/>
    <m/>
    <m/>
    <m/>
    <m/>
    <m/>
    <m/>
    <m/>
    <m/>
    <m/>
    <m/>
    <m/>
    <m/>
    <m/>
  </r>
  <r>
    <m/>
    <m/>
    <x v="9"/>
    <m/>
    <m/>
    <m/>
    <m/>
    <m/>
    <m/>
    <m/>
    <m/>
    <m/>
    <m/>
    <m/>
    <m/>
    <m/>
    <m/>
  </r>
  <r>
    <m/>
    <m/>
    <x v="9"/>
    <m/>
    <m/>
    <m/>
    <m/>
    <m/>
    <m/>
    <m/>
    <m/>
    <m/>
    <m/>
    <m/>
    <m/>
    <m/>
    <m/>
  </r>
  <r>
    <m/>
    <m/>
    <x v="9"/>
    <m/>
    <m/>
    <m/>
    <m/>
    <m/>
    <m/>
    <m/>
    <m/>
    <m/>
    <m/>
    <m/>
    <m/>
    <m/>
    <m/>
  </r>
  <r>
    <m/>
    <m/>
    <x v="9"/>
    <m/>
    <m/>
    <m/>
    <m/>
    <m/>
    <m/>
    <m/>
    <m/>
    <m/>
    <m/>
    <m/>
    <m/>
    <m/>
    <m/>
  </r>
  <r>
    <m/>
    <m/>
    <x v="9"/>
    <m/>
    <m/>
    <m/>
    <m/>
    <m/>
    <m/>
    <m/>
    <m/>
    <m/>
    <m/>
    <m/>
    <m/>
    <m/>
    <m/>
  </r>
  <r>
    <m/>
    <m/>
    <x v="9"/>
    <m/>
    <m/>
    <m/>
    <m/>
    <m/>
    <m/>
    <m/>
    <m/>
    <m/>
    <m/>
    <m/>
    <m/>
    <m/>
    <m/>
  </r>
  <r>
    <m/>
    <m/>
    <x v="9"/>
    <m/>
    <m/>
    <m/>
    <m/>
    <m/>
    <m/>
    <m/>
    <m/>
    <m/>
    <m/>
    <m/>
    <m/>
    <m/>
    <m/>
  </r>
  <r>
    <m/>
    <m/>
    <x v="9"/>
    <m/>
    <m/>
    <m/>
    <m/>
    <m/>
    <m/>
    <m/>
    <m/>
    <m/>
    <m/>
    <m/>
    <m/>
    <m/>
    <m/>
  </r>
  <r>
    <m/>
    <m/>
    <x v="9"/>
    <m/>
    <m/>
    <m/>
    <m/>
    <m/>
    <m/>
    <m/>
    <m/>
    <m/>
    <m/>
    <m/>
    <m/>
    <m/>
    <m/>
  </r>
  <r>
    <m/>
    <m/>
    <x v="9"/>
    <m/>
    <m/>
    <m/>
    <m/>
    <m/>
    <m/>
    <m/>
    <m/>
    <m/>
    <m/>
    <m/>
    <m/>
    <m/>
    <m/>
  </r>
  <r>
    <m/>
    <m/>
    <x v="9"/>
    <m/>
    <m/>
    <m/>
    <m/>
    <m/>
    <m/>
    <m/>
    <m/>
    <m/>
    <m/>
    <m/>
    <m/>
    <m/>
    <m/>
  </r>
  <r>
    <m/>
    <m/>
    <x v="9"/>
    <m/>
    <m/>
    <m/>
    <m/>
    <m/>
    <m/>
    <m/>
    <m/>
    <m/>
    <m/>
    <m/>
    <m/>
    <m/>
    <m/>
  </r>
  <r>
    <m/>
    <m/>
    <x v="9"/>
    <m/>
    <m/>
    <m/>
    <m/>
    <m/>
    <m/>
    <m/>
    <m/>
    <m/>
    <m/>
    <m/>
    <m/>
    <m/>
    <m/>
  </r>
  <r>
    <m/>
    <m/>
    <x v="9"/>
    <m/>
    <m/>
    <m/>
    <m/>
    <m/>
    <m/>
    <m/>
    <m/>
    <m/>
    <m/>
    <m/>
    <m/>
    <m/>
    <m/>
  </r>
  <r>
    <m/>
    <m/>
    <x v="9"/>
    <m/>
    <m/>
    <m/>
    <m/>
    <m/>
    <m/>
    <m/>
    <m/>
    <m/>
    <m/>
    <m/>
    <m/>
    <m/>
    <m/>
  </r>
  <r>
    <m/>
    <m/>
    <x v="9"/>
    <m/>
    <m/>
    <m/>
    <m/>
    <m/>
    <m/>
    <m/>
    <m/>
    <m/>
    <m/>
    <m/>
    <m/>
    <m/>
    <m/>
  </r>
  <r>
    <m/>
    <m/>
    <x v="9"/>
    <m/>
    <m/>
    <m/>
    <m/>
    <m/>
    <m/>
    <m/>
    <m/>
    <m/>
    <m/>
    <m/>
    <m/>
    <m/>
    <m/>
  </r>
  <r>
    <m/>
    <m/>
    <x v="9"/>
    <m/>
    <m/>
    <m/>
    <m/>
    <m/>
    <m/>
    <m/>
    <m/>
    <m/>
    <m/>
    <m/>
    <m/>
    <m/>
    <m/>
  </r>
  <r>
    <m/>
    <m/>
    <x v="9"/>
    <m/>
    <m/>
    <m/>
    <m/>
    <m/>
    <m/>
    <m/>
    <m/>
    <m/>
    <m/>
    <m/>
    <m/>
    <m/>
    <m/>
  </r>
  <r>
    <m/>
    <m/>
    <x v="9"/>
    <m/>
    <m/>
    <m/>
    <m/>
    <m/>
    <m/>
    <m/>
    <m/>
    <m/>
    <m/>
    <m/>
    <m/>
    <m/>
    <m/>
  </r>
  <r>
    <m/>
    <m/>
    <x v="9"/>
    <m/>
    <m/>
    <m/>
    <m/>
    <m/>
    <m/>
    <m/>
    <m/>
    <m/>
    <m/>
    <m/>
    <m/>
    <m/>
    <m/>
  </r>
  <r>
    <m/>
    <m/>
    <x v="9"/>
    <m/>
    <m/>
    <m/>
    <m/>
    <m/>
    <m/>
    <m/>
    <m/>
    <m/>
    <m/>
    <m/>
    <m/>
    <m/>
    <m/>
  </r>
  <r>
    <m/>
    <m/>
    <x v="9"/>
    <m/>
    <m/>
    <m/>
    <m/>
    <m/>
    <m/>
    <m/>
    <m/>
    <m/>
    <m/>
    <m/>
    <m/>
    <m/>
    <m/>
  </r>
  <r>
    <m/>
    <m/>
    <x v="9"/>
    <m/>
    <m/>
    <m/>
    <m/>
    <m/>
    <m/>
    <m/>
    <m/>
    <m/>
    <m/>
    <m/>
    <m/>
    <m/>
    <m/>
  </r>
  <r>
    <m/>
    <m/>
    <x v="9"/>
    <m/>
    <m/>
    <m/>
    <m/>
    <m/>
    <m/>
    <m/>
    <m/>
    <m/>
    <m/>
    <m/>
    <m/>
    <m/>
    <m/>
  </r>
  <r>
    <m/>
    <m/>
    <x v="9"/>
    <m/>
    <m/>
    <m/>
    <m/>
    <m/>
    <m/>
    <m/>
    <m/>
    <m/>
    <m/>
    <m/>
    <m/>
    <m/>
    <m/>
  </r>
  <r>
    <m/>
    <m/>
    <x v="9"/>
    <m/>
    <m/>
    <m/>
    <m/>
    <m/>
    <m/>
    <m/>
    <m/>
    <m/>
    <m/>
    <m/>
    <m/>
    <m/>
    <m/>
  </r>
  <r>
    <m/>
    <m/>
    <x v="9"/>
    <m/>
    <m/>
    <m/>
    <m/>
    <m/>
    <m/>
    <m/>
    <m/>
    <m/>
    <m/>
    <m/>
    <m/>
    <m/>
    <m/>
  </r>
  <r>
    <m/>
    <m/>
    <x v="9"/>
    <m/>
    <m/>
    <m/>
    <m/>
    <m/>
    <m/>
    <m/>
    <m/>
    <m/>
    <m/>
    <m/>
    <m/>
    <m/>
    <m/>
  </r>
  <r>
    <m/>
    <m/>
    <x v="9"/>
    <m/>
    <m/>
    <m/>
    <m/>
    <m/>
    <m/>
    <m/>
    <m/>
    <m/>
    <m/>
    <m/>
    <m/>
    <m/>
    <m/>
  </r>
  <r>
    <m/>
    <m/>
    <x v="9"/>
    <m/>
    <m/>
    <m/>
    <m/>
    <m/>
    <m/>
    <m/>
    <m/>
    <m/>
    <m/>
    <m/>
    <m/>
    <m/>
    <m/>
  </r>
  <r>
    <m/>
    <m/>
    <x v="9"/>
    <m/>
    <m/>
    <m/>
    <m/>
    <m/>
    <m/>
    <m/>
    <m/>
    <m/>
    <m/>
    <m/>
    <m/>
    <m/>
    <m/>
  </r>
  <r>
    <m/>
    <m/>
    <x v="9"/>
    <m/>
    <m/>
    <m/>
    <m/>
    <m/>
    <m/>
    <m/>
    <m/>
    <m/>
    <m/>
    <m/>
    <m/>
    <m/>
    <m/>
  </r>
  <r>
    <m/>
    <m/>
    <x v="9"/>
    <m/>
    <m/>
    <m/>
    <m/>
    <m/>
    <m/>
    <m/>
    <m/>
    <m/>
    <m/>
    <m/>
    <m/>
    <m/>
    <m/>
  </r>
  <r>
    <m/>
    <m/>
    <x v="9"/>
    <m/>
    <m/>
    <m/>
    <m/>
    <m/>
    <m/>
    <m/>
    <m/>
    <m/>
    <m/>
    <m/>
    <m/>
    <m/>
    <m/>
  </r>
  <r>
    <m/>
    <m/>
    <x v="9"/>
    <m/>
    <m/>
    <m/>
    <m/>
    <m/>
    <m/>
    <m/>
    <m/>
    <m/>
    <m/>
    <m/>
    <m/>
    <m/>
    <m/>
  </r>
  <r>
    <m/>
    <m/>
    <x v="9"/>
    <m/>
    <m/>
    <m/>
    <m/>
    <m/>
    <m/>
    <m/>
    <m/>
    <m/>
    <m/>
    <m/>
    <m/>
    <m/>
    <m/>
  </r>
  <r>
    <m/>
    <m/>
    <x v="9"/>
    <m/>
    <m/>
    <m/>
    <m/>
    <m/>
    <m/>
    <m/>
    <m/>
    <m/>
    <m/>
    <m/>
    <m/>
    <m/>
    <m/>
  </r>
  <r>
    <m/>
    <m/>
    <x v="9"/>
    <m/>
    <m/>
    <m/>
    <m/>
    <m/>
    <m/>
    <m/>
    <m/>
    <m/>
    <m/>
    <m/>
    <m/>
    <m/>
    <m/>
  </r>
  <r>
    <m/>
    <m/>
    <x v="9"/>
    <m/>
    <m/>
    <m/>
    <m/>
    <m/>
    <m/>
    <m/>
    <m/>
    <m/>
    <m/>
    <m/>
    <m/>
    <m/>
    <m/>
  </r>
  <r>
    <m/>
    <m/>
    <x v="9"/>
    <m/>
    <m/>
    <m/>
    <m/>
    <m/>
    <m/>
    <m/>
    <m/>
    <m/>
    <m/>
    <m/>
    <m/>
    <m/>
    <m/>
  </r>
  <r>
    <m/>
    <m/>
    <x v="9"/>
    <m/>
    <m/>
    <m/>
    <m/>
    <m/>
    <m/>
    <m/>
    <m/>
    <m/>
    <m/>
    <m/>
    <m/>
    <m/>
    <m/>
  </r>
  <r>
    <m/>
    <m/>
    <x v="9"/>
    <m/>
    <m/>
    <m/>
    <m/>
    <m/>
    <m/>
    <m/>
    <m/>
    <m/>
    <m/>
    <m/>
    <m/>
    <m/>
    <m/>
  </r>
  <r>
    <m/>
    <m/>
    <x v="9"/>
    <m/>
    <m/>
    <m/>
    <m/>
    <m/>
    <m/>
    <m/>
    <m/>
    <m/>
    <m/>
    <m/>
    <m/>
    <m/>
    <m/>
  </r>
  <r>
    <m/>
    <m/>
    <x v="9"/>
    <m/>
    <m/>
    <m/>
    <m/>
    <m/>
    <m/>
    <m/>
    <m/>
    <m/>
    <m/>
    <m/>
    <m/>
    <m/>
    <m/>
  </r>
  <r>
    <m/>
    <m/>
    <x v="9"/>
    <m/>
    <m/>
    <m/>
    <m/>
    <m/>
    <m/>
    <m/>
    <m/>
    <m/>
    <m/>
    <m/>
    <m/>
    <m/>
    <m/>
  </r>
  <r>
    <m/>
    <m/>
    <x v="9"/>
    <m/>
    <m/>
    <m/>
    <m/>
    <m/>
    <m/>
    <m/>
    <m/>
    <m/>
    <m/>
    <m/>
    <m/>
    <m/>
    <m/>
  </r>
  <r>
    <m/>
    <m/>
    <x v="9"/>
    <m/>
    <m/>
    <m/>
    <m/>
    <m/>
    <m/>
    <m/>
    <m/>
    <m/>
    <m/>
    <m/>
    <m/>
    <m/>
    <m/>
  </r>
  <r>
    <m/>
    <m/>
    <x v="9"/>
    <m/>
    <m/>
    <m/>
    <m/>
    <m/>
    <m/>
    <m/>
    <m/>
    <m/>
    <m/>
    <m/>
    <m/>
    <m/>
    <m/>
  </r>
  <r>
    <m/>
    <m/>
    <x v="9"/>
    <m/>
    <m/>
    <m/>
    <m/>
    <m/>
    <m/>
    <m/>
    <m/>
    <m/>
    <m/>
    <m/>
    <m/>
    <m/>
    <m/>
  </r>
  <r>
    <m/>
    <m/>
    <x v="9"/>
    <m/>
    <m/>
    <m/>
    <m/>
    <m/>
    <m/>
    <m/>
    <m/>
    <m/>
    <m/>
    <m/>
    <m/>
    <m/>
    <m/>
  </r>
  <r>
    <m/>
    <m/>
    <x v="9"/>
    <m/>
    <m/>
    <m/>
    <m/>
    <m/>
    <m/>
    <m/>
    <m/>
    <m/>
    <m/>
    <m/>
    <m/>
    <m/>
    <m/>
  </r>
  <r>
    <m/>
    <m/>
    <x v="9"/>
    <m/>
    <m/>
    <m/>
    <m/>
    <m/>
    <m/>
    <m/>
    <m/>
    <m/>
    <m/>
    <m/>
    <m/>
    <m/>
    <m/>
  </r>
  <r>
    <m/>
    <m/>
    <x v="9"/>
    <m/>
    <m/>
    <m/>
    <m/>
    <m/>
    <m/>
    <m/>
    <m/>
    <m/>
    <m/>
    <m/>
    <m/>
    <m/>
    <m/>
  </r>
  <r>
    <m/>
    <m/>
    <x v="9"/>
    <m/>
    <m/>
    <m/>
    <m/>
    <m/>
    <m/>
    <m/>
    <m/>
    <m/>
    <m/>
    <m/>
    <m/>
    <m/>
    <m/>
  </r>
  <r>
    <m/>
    <m/>
    <x v="9"/>
    <m/>
    <m/>
    <m/>
    <m/>
    <m/>
    <m/>
    <m/>
    <m/>
    <m/>
    <m/>
    <m/>
    <m/>
    <m/>
    <m/>
  </r>
  <r>
    <m/>
    <m/>
    <x v="9"/>
    <m/>
    <m/>
    <m/>
    <m/>
    <m/>
    <m/>
    <m/>
    <m/>
    <m/>
    <m/>
    <m/>
    <m/>
    <m/>
    <m/>
  </r>
  <r>
    <m/>
    <m/>
    <x v="9"/>
    <m/>
    <m/>
    <m/>
    <m/>
    <m/>
    <m/>
    <m/>
    <m/>
    <m/>
    <m/>
    <m/>
    <m/>
    <m/>
    <m/>
  </r>
  <r>
    <m/>
    <m/>
    <x v="9"/>
    <m/>
    <m/>
    <m/>
    <m/>
    <m/>
    <m/>
    <m/>
    <m/>
    <m/>
    <m/>
    <m/>
    <m/>
    <m/>
    <m/>
  </r>
  <r>
    <m/>
    <m/>
    <x v="9"/>
    <m/>
    <m/>
    <m/>
    <m/>
    <m/>
    <m/>
    <m/>
    <m/>
    <m/>
    <m/>
    <m/>
    <m/>
    <m/>
    <m/>
  </r>
  <r>
    <m/>
    <m/>
    <x v="9"/>
    <m/>
    <m/>
    <m/>
    <m/>
    <m/>
    <m/>
    <m/>
    <m/>
    <m/>
    <m/>
    <m/>
    <m/>
    <m/>
    <m/>
  </r>
  <r>
    <m/>
    <m/>
    <x v="9"/>
    <m/>
    <m/>
    <m/>
    <m/>
    <m/>
    <m/>
    <m/>
    <m/>
    <m/>
    <m/>
    <m/>
    <m/>
    <m/>
    <m/>
  </r>
  <r>
    <m/>
    <m/>
    <x v="9"/>
    <m/>
    <m/>
    <m/>
    <m/>
    <m/>
    <m/>
    <m/>
    <m/>
    <m/>
    <m/>
    <m/>
    <m/>
    <m/>
    <m/>
  </r>
  <r>
    <m/>
    <m/>
    <x v="9"/>
    <m/>
    <m/>
    <m/>
    <m/>
    <m/>
    <m/>
    <m/>
    <m/>
    <m/>
    <m/>
    <m/>
    <m/>
    <m/>
    <m/>
  </r>
  <r>
    <m/>
    <m/>
    <x v="9"/>
    <m/>
    <m/>
    <m/>
    <m/>
    <m/>
    <m/>
    <m/>
    <m/>
    <m/>
    <m/>
    <m/>
    <m/>
    <m/>
    <m/>
  </r>
  <r>
    <m/>
    <m/>
    <x v="9"/>
    <m/>
    <m/>
    <m/>
    <m/>
    <m/>
    <m/>
    <m/>
    <m/>
    <m/>
    <m/>
    <m/>
    <m/>
    <m/>
    <m/>
  </r>
  <r>
    <m/>
    <m/>
    <x v="9"/>
    <m/>
    <m/>
    <m/>
    <m/>
    <m/>
    <m/>
    <m/>
    <m/>
    <m/>
    <m/>
    <m/>
    <m/>
    <m/>
    <m/>
  </r>
  <r>
    <m/>
    <m/>
    <x v="9"/>
    <m/>
    <m/>
    <m/>
    <m/>
    <m/>
    <m/>
    <m/>
    <m/>
    <m/>
    <m/>
    <m/>
    <m/>
    <m/>
    <m/>
  </r>
  <r>
    <m/>
    <m/>
    <x v="9"/>
    <m/>
    <m/>
    <m/>
    <m/>
    <m/>
    <m/>
    <m/>
    <m/>
    <m/>
    <m/>
    <m/>
    <m/>
    <m/>
    <m/>
  </r>
  <r>
    <m/>
    <m/>
    <x v="9"/>
    <m/>
    <m/>
    <m/>
    <m/>
    <m/>
    <m/>
    <m/>
    <m/>
    <m/>
    <m/>
    <m/>
    <m/>
    <m/>
    <m/>
  </r>
  <r>
    <m/>
    <m/>
    <x v="9"/>
    <m/>
    <m/>
    <m/>
    <m/>
    <m/>
    <m/>
    <m/>
    <m/>
    <m/>
    <m/>
    <m/>
    <m/>
    <m/>
    <m/>
  </r>
  <r>
    <m/>
    <m/>
    <x v="9"/>
    <m/>
    <m/>
    <m/>
    <m/>
    <m/>
    <m/>
    <m/>
    <m/>
    <m/>
    <m/>
    <m/>
    <m/>
    <m/>
    <m/>
  </r>
  <r>
    <m/>
    <m/>
    <x v="9"/>
    <m/>
    <m/>
    <m/>
    <m/>
    <m/>
    <m/>
    <m/>
    <m/>
    <m/>
    <m/>
    <m/>
    <m/>
    <m/>
    <m/>
  </r>
  <r>
    <m/>
    <m/>
    <x v="9"/>
    <m/>
    <m/>
    <m/>
    <m/>
    <m/>
    <m/>
    <m/>
    <m/>
    <m/>
    <m/>
    <m/>
    <m/>
    <m/>
    <m/>
  </r>
  <r>
    <m/>
    <m/>
    <x v="9"/>
    <m/>
    <m/>
    <m/>
    <m/>
    <m/>
    <m/>
    <m/>
    <m/>
    <m/>
    <m/>
    <m/>
    <m/>
    <m/>
    <m/>
  </r>
  <r>
    <m/>
    <m/>
    <x v="9"/>
    <m/>
    <m/>
    <m/>
    <m/>
    <m/>
    <m/>
    <m/>
    <m/>
    <m/>
    <m/>
    <m/>
    <m/>
    <m/>
    <m/>
  </r>
  <r>
    <m/>
    <m/>
    <x v="9"/>
    <m/>
    <m/>
    <m/>
    <m/>
    <m/>
    <m/>
    <m/>
    <m/>
    <m/>
    <m/>
    <m/>
    <m/>
    <m/>
    <m/>
  </r>
  <r>
    <m/>
    <m/>
    <x v="9"/>
    <m/>
    <m/>
    <m/>
    <m/>
    <m/>
    <m/>
    <m/>
    <m/>
    <m/>
    <m/>
    <m/>
    <m/>
    <m/>
    <m/>
  </r>
  <r>
    <m/>
    <m/>
    <x v="9"/>
    <m/>
    <m/>
    <m/>
    <m/>
    <m/>
    <m/>
    <m/>
    <m/>
    <m/>
    <m/>
    <m/>
    <m/>
    <m/>
    <m/>
  </r>
  <r>
    <m/>
    <m/>
    <x v="9"/>
    <m/>
    <m/>
    <m/>
    <m/>
    <m/>
    <m/>
    <m/>
    <m/>
    <m/>
    <m/>
    <m/>
    <m/>
    <m/>
    <m/>
  </r>
  <r>
    <m/>
    <m/>
    <x v="9"/>
    <m/>
    <m/>
    <m/>
    <m/>
    <m/>
    <m/>
    <m/>
    <m/>
    <m/>
    <m/>
    <m/>
    <m/>
    <m/>
    <m/>
  </r>
  <r>
    <m/>
    <m/>
    <x v="9"/>
    <m/>
    <m/>
    <m/>
    <m/>
    <m/>
    <m/>
    <m/>
    <m/>
    <m/>
    <m/>
    <m/>
    <m/>
    <m/>
    <m/>
  </r>
  <r>
    <m/>
    <m/>
    <x v="9"/>
    <m/>
    <m/>
    <m/>
    <m/>
    <m/>
    <m/>
    <m/>
    <m/>
    <m/>
    <m/>
    <m/>
    <m/>
    <m/>
    <m/>
  </r>
  <r>
    <m/>
    <m/>
    <x v="9"/>
    <m/>
    <m/>
    <m/>
    <m/>
    <m/>
    <m/>
    <m/>
    <m/>
    <m/>
    <m/>
    <m/>
    <m/>
    <m/>
    <m/>
  </r>
  <r>
    <m/>
    <m/>
    <x v="9"/>
    <m/>
    <m/>
    <m/>
    <m/>
    <m/>
    <m/>
    <m/>
    <m/>
    <m/>
    <m/>
    <m/>
    <m/>
    <m/>
    <m/>
  </r>
  <r>
    <m/>
    <m/>
    <x v="9"/>
    <m/>
    <m/>
    <m/>
    <m/>
    <m/>
    <m/>
    <m/>
    <m/>
    <m/>
    <m/>
    <m/>
    <m/>
    <m/>
    <m/>
  </r>
  <r>
    <m/>
    <m/>
    <x v="9"/>
    <m/>
    <m/>
    <m/>
    <m/>
    <m/>
    <m/>
    <m/>
    <m/>
    <m/>
    <m/>
    <m/>
    <m/>
    <m/>
    <m/>
  </r>
  <r>
    <m/>
    <m/>
    <x v="9"/>
    <m/>
    <m/>
    <m/>
    <m/>
    <m/>
    <m/>
    <m/>
    <m/>
    <m/>
    <m/>
    <m/>
    <m/>
    <m/>
    <m/>
  </r>
  <r>
    <m/>
    <m/>
    <x v="9"/>
    <m/>
    <m/>
    <m/>
    <m/>
    <m/>
    <m/>
    <m/>
    <m/>
    <m/>
    <m/>
    <m/>
    <m/>
    <m/>
    <m/>
  </r>
  <r>
    <m/>
    <m/>
    <x v="9"/>
    <m/>
    <m/>
    <m/>
    <m/>
    <m/>
    <m/>
    <m/>
    <m/>
    <m/>
    <m/>
    <m/>
    <m/>
    <m/>
    <m/>
  </r>
  <r>
    <m/>
    <m/>
    <x v="9"/>
    <m/>
    <m/>
    <m/>
    <m/>
    <m/>
    <m/>
    <m/>
    <m/>
    <m/>
    <m/>
    <m/>
    <m/>
    <m/>
    <m/>
  </r>
  <r>
    <m/>
    <m/>
    <x v="9"/>
    <m/>
    <m/>
    <m/>
    <m/>
    <m/>
    <m/>
    <m/>
    <m/>
    <m/>
    <m/>
    <m/>
    <m/>
    <m/>
    <m/>
  </r>
  <r>
    <m/>
    <m/>
    <x v="9"/>
    <m/>
    <m/>
    <m/>
    <m/>
    <m/>
    <m/>
    <m/>
    <m/>
    <m/>
    <m/>
    <m/>
    <m/>
    <m/>
    <m/>
  </r>
  <r>
    <m/>
    <m/>
    <x v="9"/>
    <m/>
    <m/>
    <m/>
    <m/>
    <m/>
    <m/>
    <m/>
    <m/>
    <m/>
    <m/>
    <m/>
    <m/>
    <m/>
    <m/>
  </r>
  <r>
    <m/>
    <m/>
    <x v="9"/>
    <m/>
    <m/>
    <m/>
    <m/>
    <m/>
    <m/>
    <m/>
    <m/>
    <m/>
    <m/>
    <m/>
    <m/>
    <m/>
    <m/>
  </r>
  <r>
    <m/>
    <m/>
    <x v="9"/>
    <m/>
    <m/>
    <m/>
    <m/>
    <m/>
    <m/>
    <m/>
    <m/>
    <m/>
    <m/>
    <m/>
    <m/>
    <m/>
    <m/>
  </r>
  <r>
    <m/>
    <m/>
    <x v="9"/>
    <m/>
    <m/>
    <m/>
    <m/>
    <m/>
    <m/>
    <m/>
    <m/>
    <m/>
    <m/>
    <m/>
    <m/>
    <m/>
    <m/>
  </r>
  <r>
    <m/>
    <m/>
    <x v="9"/>
    <m/>
    <m/>
    <m/>
    <m/>
    <m/>
    <m/>
    <m/>
    <m/>
    <m/>
    <m/>
    <m/>
    <m/>
    <m/>
    <m/>
  </r>
  <r>
    <m/>
    <m/>
    <x v="9"/>
    <m/>
    <m/>
    <m/>
    <m/>
    <m/>
    <m/>
    <m/>
    <m/>
    <m/>
    <m/>
    <m/>
    <m/>
    <m/>
    <m/>
  </r>
  <r>
    <m/>
    <m/>
    <x v="9"/>
    <m/>
    <m/>
    <m/>
    <m/>
    <m/>
    <m/>
    <m/>
    <m/>
    <m/>
    <m/>
    <m/>
    <m/>
    <m/>
    <m/>
  </r>
  <r>
    <m/>
    <m/>
    <x v="9"/>
    <m/>
    <m/>
    <m/>
    <m/>
    <m/>
    <m/>
    <m/>
    <m/>
    <m/>
    <m/>
    <m/>
    <m/>
    <m/>
    <m/>
  </r>
  <r>
    <m/>
    <m/>
    <x v="9"/>
    <m/>
    <m/>
    <m/>
    <m/>
    <m/>
    <m/>
    <m/>
    <m/>
    <m/>
    <m/>
    <m/>
    <m/>
    <m/>
    <m/>
  </r>
  <r>
    <m/>
    <m/>
    <x v="9"/>
    <m/>
    <m/>
    <m/>
    <m/>
    <m/>
    <m/>
    <m/>
    <m/>
    <m/>
    <m/>
    <m/>
    <m/>
    <m/>
    <m/>
  </r>
  <r>
    <m/>
    <m/>
    <x v="9"/>
    <m/>
    <m/>
    <m/>
    <m/>
    <m/>
    <m/>
    <m/>
    <m/>
    <m/>
    <m/>
    <m/>
    <m/>
    <m/>
    <m/>
  </r>
  <r>
    <m/>
    <m/>
    <x v="9"/>
    <m/>
    <m/>
    <m/>
    <m/>
    <m/>
    <m/>
    <m/>
    <m/>
    <m/>
    <m/>
    <m/>
    <m/>
    <m/>
    <m/>
  </r>
  <r>
    <m/>
    <m/>
    <x v="9"/>
    <m/>
    <m/>
    <m/>
    <m/>
    <m/>
    <m/>
    <m/>
    <m/>
    <m/>
    <m/>
    <m/>
    <m/>
    <m/>
    <m/>
  </r>
  <r>
    <m/>
    <m/>
    <x v="9"/>
    <m/>
    <m/>
    <m/>
    <m/>
    <m/>
    <m/>
    <m/>
    <m/>
    <m/>
    <m/>
    <m/>
    <m/>
    <m/>
    <m/>
  </r>
  <r>
    <m/>
    <m/>
    <x v="9"/>
    <m/>
    <m/>
    <m/>
    <m/>
    <m/>
    <m/>
    <m/>
    <m/>
    <m/>
    <m/>
    <m/>
    <m/>
    <m/>
    <m/>
  </r>
  <r>
    <m/>
    <m/>
    <x v="9"/>
    <m/>
    <m/>
    <m/>
    <m/>
    <m/>
    <m/>
    <m/>
    <m/>
    <m/>
    <m/>
    <m/>
    <m/>
    <m/>
    <m/>
  </r>
  <r>
    <m/>
    <m/>
    <x v="9"/>
    <m/>
    <m/>
    <m/>
    <m/>
    <m/>
    <m/>
    <m/>
    <m/>
    <m/>
    <m/>
    <m/>
    <m/>
    <m/>
    <m/>
  </r>
  <r>
    <m/>
    <m/>
    <x v="9"/>
    <m/>
    <m/>
    <m/>
    <m/>
    <m/>
    <m/>
    <m/>
    <m/>
    <m/>
    <m/>
    <m/>
    <m/>
    <m/>
    <m/>
  </r>
  <r>
    <m/>
    <m/>
    <x v="9"/>
    <m/>
    <m/>
    <m/>
    <m/>
    <m/>
    <m/>
    <m/>
    <m/>
    <m/>
    <m/>
    <m/>
    <m/>
    <m/>
    <m/>
  </r>
  <r>
    <m/>
    <m/>
    <x v="9"/>
    <m/>
    <m/>
    <m/>
    <m/>
    <m/>
    <m/>
    <m/>
    <m/>
    <m/>
    <m/>
    <m/>
    <m/>
    <m/>
    <m/>
  </r>
  <r>
    <m/>
    <m/>
    <x v="9"/>
    <m/>
    <m/>
    <m/>
    <m/>
    <m/>
    <m/>
    <m/>
    <m/>
    <m/>
    <m/>
    <m/>
    <m/>
    <m/>
    <m/>
  </r>
  <r>
    <m/>
    <m/>
    <x v="9"/>
    <m/>
    <m/>
    <m/>
    <m/>
    <m/>
    <m/>
    <m/>
    <m/>
    <m/>
    <m/>
    <m/>
    <m/>
    <m/>
    <m/>
  </r>
  <r>
    <m/>
    <m/>
    <x v="9"/>
    <m/>
    <m/>
    <m/>
    <m/>
    <m/>
    <m/>
    <m/>
    <m/>
    <m/>
    <m/>
    <m/>
    <m/>
    <m/>
    <m/>
  </r>
  <r>
    <m/>
    <m/>
    <x v="9"/>
    <m/>
    <m/>
    <m/>
    <m/>
    <m/>
    <m/>
    <m/>
    <m/>
    <m/>
    <m/>
    <m/>
    <m/>
    <m/>
    <m/>
  </r>
  <r>
    <m/>
    <m/>
    <x v="9"/>
    <m/>
    <m/>
    <m/>
    <m/>
    <m/>
    <m/>
    <m/>
    <m/>
    <m/>
    <m/>
    <m/>
    <m/>
    <m/>
    <m/>
  </r>
  <r>
    <m/>
    <m/>
    <x v="9"/>
    <m/>
    <m/>
    <m/>
    <m/>
    <m/>
    <m/>
    <m/>
    <m/>
    <m/>
    <m/>
    <m/>
    <m/>
    <m/>
    <m/>
  </r>
  <r>
    <m/>
    <m/>
    <x v="9"/>
    <m/>
    <m/>
    <m/>
    <m/>
    <m/>
    <m/>
    <m/>
    <m/>
    <m/>
    <m/>
    <m/>
    <m/>
    <m/>
    <m/>
  </r>
  <r>
    <m/>
    <m/>
    <x v="9"/>
    <m/>
    <m/>
    <m/>
    <m/>
    <m/>
    <m/>
    <m/>
    <m/>
    <m/>
    <m/>
    <m/>
    <m/>
    <m/>
    <m/>
  </r>
  <r>
    <m/>
    <m/>
    <x v="9"/>
    <m/>
    <m/>
    <m/>
    <m/>
    <m/>
    <m/>
    <m/>
    <m/>
    <m/>
    <m/>
    <m/>
    <m/>
    <m/>
    <m/>
  </r>
  <r>
    <m/>
    <m/>
    <x v="9"/>
    <m/>
    <m/>
    <m/>
    <m/>
    <m/>
    <m/>
    <m/>
    <m/>
    <m/>
    <m/>
    <m/>
    <m/>
    <m/>
    <m/>
  </r>
  <r>
    <m/>
    <m/>
    <x v="9"/>
    <m/>
    <m/>
    <m/>
    <m/>
    <m/>
    <m/>
    <m/>
    <m/>
    <m/>
    <m/>
    <m/>
    <m/>
    <m/>
    <m/>
  </r>
  <r>
    <m/>
    <m/>
    <x v="9"/>
    <m/>
    <m/>
    <m/>
    <m/>
    <m/>
    <m/>
    <m/>
    <m/>
    <m/>
    <m/>
    <m/>
    <m/>
    <m/>
    <m/>
  </r>
  <r>
    <m/>
    <m/>
    <x v="9"/>
    <m/>
    <m/>
    <m/>
    <m/>
    <m/>
    <m/>
    <m/>
    <m/>
    <m/>
    <m/>
    <m/>
    <m/>
    <m/>
    <m/>
  </r>
  <r>
    <m/>
    <m/>
    <x v="9"/>
    <m/>
    <m/>
    <m/>
    <m/>
    <m/>
    <m/>
    <m/>
    <m/>
    <m/>
    <m/>
    <m/>
    <m/>
    <m/>
    <m/>
  </r>
  <r>
    <m/>
    <m/>
    <x v="9"/>
    <m/>
    <m/>
    <m/>
    <m/>
    <m/>
    <m/>
    <m/>
    <m/>
    <m/>
    <m/>
    <m/>
    <m/>
    <m/>
    <m/>
  </r>
  <r>
    <m/>
    <m/>
    <x v="9"/>
    <m/>
    <m/>
    <m/>
    <m/>
    <m/>
    <m/>
    <m/>
    <m/>
    <m/>
    <m/>
    <m/>
    <m/>
    <m/>
    <m/>
  </r>
  <r>
    <m/>
    <m/>
    <x v="9"/>
    <m/>
    <m/>
    <m/>
    <m/>
    <m/>
    <m/>
    <m/>
    <m/>
    <m/>
    <m/>
    <m/>
    <m/>
    <m/>
    <m/>
  </r>
  <r>
    <m/>
    <m/>
    <x v="9"/>
    <m/>
    <m/>
    <m/>
    <m/>
    <m/>
    <m/>
    <m/>
    <m/>
    <m/>
    <m/>
    <m/>
    <m/>
    <m/>
    <m/>
  </r>
  <r>
    <m/>
    <m/>
    <x v="9"/>
    <m/>
    <m/>
    <m/>
    <m/>
    <m/>
    <m/>
    <m/>
    <m/>
    <m/>
    <m/>
    <m/>
    <m/>
    <m/>
    <m/>
  </r>
  <r>
    <m/>
    <m/>
    <x v="9"/>
    <m/>
    <m/>
    <m/>
    <m/>
    <m/>
    <m/>
    <m/>
    <m/>
    <m/>
    <m/>
    <m/>
    <m/>
    <m/>
    <m/>
  </r>
  <r>
    <m/>
    <m/>
    <x v="9"/>
    <m/>
    <m/>
    <m/>
    <m/>
    <m/>
    <m/>
    <m/>
    <m/>
    <m/>
    <m/>
    <m/>
    <m/>
    <m/>
    <m/>
  </r>
  <r>
    <m/>
    <m/>
    <x v="9"/>
    <m/>
    <m/>
    <m/>
    <m/>
    <m/>
    <m/>
    <m/>
    <m/>
    <m/>
    <m/>
    <m/>
    <m/>
    <m/>
    <m/>
  </r>
  <r>
    <m/>
    <m/>
    <x v="9"/>
    <m/>
    <m/>
    <m/>
    <m/>
    <m/>
    <m/>
    <m/>
    <m/>
    <m/>
    <m/>
    <m/>
    <m/>
    <m/>
    <m/>
  </r>
  <r>
    <m/>
    <m/>
    <x v="9"/>
    <m/>
    <m/>
    <m/>
    <m/>
    <m/>
    <m/>
    <m/>
    <m/>
    <m/>
    <m/>
    <m/>
    <m/>
    <m/>
    <m/>
  </r>
  <r>
    <m/>
    <m/>
    <x v="9"/>
    <m/>
    <m/>
    <m/>
    <m/>
    <m/>
    <m/>
    <m/>
    <m/>
    <m/>
    <m/>
    <m/>
    <m/>
    <m/>
    <m/>
  </r>
  <r>
    <m/>
    <m/>
    <x v="9"/>
    <m/>
    <m/>
    <m/>
    <m/>
    <m/>
    <m/>
    <m/>
    <m/>
    <m/>
    <m/>
    <m/>
    <m/>
    <m/>
    <m/>
  </r>
  <r>
    <m/>
    <m/>
    <x v="9"/>
    <m/>
    <m/>
    <m/>
    <m/>
    <m/>
    <m/>
    <m/>
    <m/>
    <m/>
    <m/>
    <m/>
    <m/>
    <m/>
    <m/>
  </r>
  <r>
    <m/>
    <m/>
    <x v="9"/>
    <m/>
    <m/>
    <m/>
    <m/>
    <m/>
    <m/>
    <m/>
    <m/>
    <m/>
    <m/>
    <m/>
    <m/>
    <m/>
    <m/>
  </r>
  <r>
    <m/>
    <m/>
    <x v="9"/>
    <m/>
    <m/>
    <m/>
    <m/>
    <m/>
    <m/>
    <m/>
    <m/>
    <m/>
    <m/>
    <m/>
    <m/>
    <m/>
    <m/>
  </r>
  <r>
    <m/>
    <m/>
    <x v="9"/>
    <m/>
    <m/>
    <m/>
    <m/>
    <m/>
    <m/>
    <m/>
    <m/>
    <m/>
    <m/>
    <m/>
    <m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500">
  <r>
    <n v="1265561"/>
    <n v="1"/>
    <s v="France"/>
    <d v="2023-02-28T00:34:00"/>
    <x v="0"/>
    <s v="Kalle Suominen"/>
    <n v="3338"/>
    <x v="0"/>
    <d v="2023-02-28T00:00:00"/>
    <d v="1899-12-30T00:34:00"/>
    <n v="34"/>
    <x v="0"/>
    <x v="0"/>
    <x v="0"/>
    <s v="Not Outlier"/>
    <x v="0"/>
  </r>
  <r>
    <n v="1068397"/>
    <n v="3"/>
    <s v="USA"/>
    <d v="2023-04-12T01:01:00"/>
    <x v="1"/>
    <s v="Julie Brown"/>
    <n v="9183"/>
    <x v="1"/>
    <d v="2023-04-12T00:00:00"/>
    <d v="1899-12-30T01:01:00"/>
    <n v="1"/>
    <x v="1"/>
    <x v="1"/>
    <x v="1"/>
    <s v="Not Outlier"/>
    <x v="1"/>
  </r>
  <r>
    <n v="1130025"/>
    <n v="5"/>
    <s v="Denmark"/>
    <d v="2023-06-09T23:02:00"/>
    <x v="1"/>
    <s v="Jeff Young"/>
    <n v="5739"/>
    <x v="2"/>
    <d v="2023-06-09T00:00:00"/>
    <d v="1899-12-30T23:02:00"/>
    <n v="2"/>
    <x v="2"/>
    <x v="2"/>
    <x v="2"/>
    <s v="Not Outlier"/>
    <x v="2"/>
  </r>
  <r>
    <n v="10922"/>
    <n v="7"/>
    <s v="Singapore"/>
    <d v="2023-01-19T22:33:00"/>
    <x v="2"/>
    <s v="Kyung Yu"/>
    <n v="3157"/>
    <x v="3"/>
    <d v="2023-01-19T00:00:00"/>
    <d v="1899-12-30T22:33:00"/>
    <n v="33"/>
    <x v="3"/>
    <x v="3"/>
    <x v="3"/>
    <s v="Not Outlier"/>
    <x v="3"/>
  </r>
  <r>
    <n v="990832"/>
    <n v="9"/>
    <s v="France"/>
    <d v="2023-07-30T00:18:00"/>
    <x v="1"/>
    <s v="Kwai Yu"/>
    <n v="8202"/>
    <x v="4"/>
    <d v="2023-07-30T00:00:00"/>
    <d v="1899-12-30T00:18:00"/>
    <n v="18"/>
    <x v="0"/>
    <x v="4"/>
    <x v="0"/>
    <s v="Not Outlier"/>
    <x v="4"/>
  </r>
  <r>
    <n v="1004148"/>
    <n v="9"/>
    <s v="France"/>
    <d v="2023-10-01T01:03:00"/>
    <x v="3"/>
    <s v="Adrian Huxley"/>
    <n v="9670"/>
    <x v="5"/>
    <d v="2023-10-01T00:00:00"/>
    <d v="1899-12-30T01:03:00"/>
    <n v="3"/>
    <x v="1"/>
    <x v="5"/>
    <x v="0"/>
    <s v="Not Outlier"/>
    <x v="4"/>
  </r>
  <r>
    <n v="213090"/>
    <n v="10"/>
    <s v="Norway"/>
    <d v="2023-10-09T01:03:00"/>
    <x v="1"/>
    <s v="Jytte Petersen"/>
    <n v="9353"/>
    <x v="2"/>
    <d v="2023-10-09T00:00:00"/>
    <d v="1899-12-30T01:03:00"/>
    <n v="3"/>
    <x v="1"/>
    <x v="5"/>
    <x v="4"/>
    <s v="Not Outlier"/>
    <x v="5"/>
  </r>
  <r>
    <n v="390509"/>
    <n v="11"/>
    <s v="USA"/>
    <d v="2023-08-09T00:58:00"/>
    <x v="1"/>
    <s v="Paul Henriot"/>
    <n v="2754"/>
    <x v="2"/>
    <d v="2023-08-09T00:00:00"/>
    <d v="1899-12-30T00:58:00"/>
    <n v="58"/>
    <x v="0"/>
    <x v="6"/>
    <x v="1"/>
    <s v="Not Outlier"/>
    <x v="6"/>
  </r>
  <r>
    <n v="510478"/>
    <n v="12"/>
    <s v="Spain"/>
    <d v="2023-03-13T23:14:00"/>
    <x v="2"/>
    <s v="Sue King"/>
    <n v="4788"/>
    <x v="6"/>
    <d v="2023-03-13T00:00:00"/>
    <d v="1899-12-30T23:14:00"/>
    <n v="14"/>
    <x v="2"/>
    <x v="7"/>
    <x v="5"/>
    <s v="Not Outlier"/>
    <x v="7"/>
  </r>
  <r>
    <n v="537514"/>
    <n v="12"/>
    <s v="Spain"/>
    <d v="2023-10-08T00:57:00"/>
    <x v="1"/>
    <s v="Julie Brown"/>
    <n v="8747"/>
    <x v="7"/>
    <d v="2023-10-08T00:00:00"/>
    <d v="1899-12-30T00:57:00"/>
    <n v="57"/>
    <x v="0"/>
    <x v="5"/>
    <x v="5"/>
    <s v="Not Outlier"/>
    <x v="7"/>
  </r>
  <r>
    <n v="1033877"/>
    <n v="13"/>
    <s v="Spain"/>
    <d v="2023-02-26T01:42:00"/>
    <x v="3"/>
    <s v="Victoria Ashworth"/>
    <n v="4612"/>
    <x v="8"/>
    <d v="2023-02-26T00:00:00"/>
    <d v="1899-12-30T01:42:00"/>
    <n v="42"/>
    <x v="1"/>
    <x v="0"/>
    <x v="5"/>
    <s v="Not Outlier"/>
    <x v="8"/>
  </r>
  <r>
    <n v="675864"/>
    <n v="15"/>
    <s v="Germany"/>
    <d v="2023-08-21T00:12:00"/>
    <x v="0"/>
    <s v="Anna O'Hara"/>
    <n v="9493"/>
    <x v="9"/>
    <d v="2023-08-21T00:00:00"/>
    <d v="1899-12-30T00:12:00"/>
    <n v="12"/>
    <x v="0"/>
    <x v="6"/>
    <x v="6"/>
    <s v="Not Outlier"/>
    <x v="9"/>
  </r>
  <r>
    <n v="844238"/>
    <n v="16"/>
    <s v="Norway"/>
    <d v="2023-07-24T00:40:00"/>
    <x v="2"/>
    <s v="Diego Freyre"/>
    <n v="4887"/>
    <x v="10"/>
    <d v="2023-07-24T00:00:00"/>
    <d v="1899-12-30T00:40:00"/>
    <n v="40"/>
    <x v="0"/>
    <x v="4"/>
    <x v="4"/>
    <s v="Not Outlier"/>
    <x v="2"/>
  </r>
  <r>
    <n v="1132855"/>
    <n v="16"/>
    <s v="Norway"/>
    <d v="2023-06-20T02:00:00"/>
    <x v="2"/>
    <s v="Jeff Young"/>
    <n v="4518"/>
    <x v="11"/>
    <d v="2023-06-20T00:00:00"/>
    <d v="1899-12-30T02:00:00"/>
    <n v="0"/>
    <x v="4"/>
    <x v="2"/>
    <x v="4"/>
    <s v="Not Outlier"/>
    <x v="2"/>
  </r>
  <r>
    <n v="1547057"/>
    <n v="18"/>
    <s v="USA"/>
    <d v="2023-05-14T00:44:00"/>
    <x v="1"/>
    <s v="Akiko Shimamura"/>
    <n v="9727"/>
    <x v="12"/>
    <d v="2023-05-14T00:00:00"/>
    <d v="1899-12-30T00:44:00"/>
    <n v="44"/>
    <x v="0"/>
    <x v="8"/>
    <x v="1"/>
    <s v="Not Outlier"/>
    <x v="10"/>
  </r>
  <r>
    <n v="3971"/>
    <n v="20"/>
    <s v="USA"/>
    <d v="2023-10-26T23:11:00"/>
    <x v="0"/>
    <s v="Julie Brown"/>
    <n v="5545"/>
    <x v="8"/>
    <d v="2023-10-26T00:00:00"/>
    <d v="1899-12-30T23:11:00"/>
    <n v="11"/>
    <x v="2"/>
    <x v="5"/>
    <x v="1"/>
    <s v="Not Outlier"/>
    <x v="11"/>
  </r>
  <r>
    <n v="1104509"/>
    <n v="20"/>
    <s v="USA"/>
    <d v="2023-05-27T01:26:00"/>
    <x v="1"/>
    <s v="Janine Labrune"/>
    <n v="5599"/>
    <x v="13"/>
    <d v="2023-05-27T00:00:00"/>
    <d v="1899-12-30T01:26:00"/>
    <n v="26"/>
    <x v="1"/>
    <x v="8"/>
    <x v="1"/>
    <s v="Not Outlier"/>
    <x v="11"/>
  </r>
  <r>
    <n v="813036"/>
    <n v="22"/>
    <s v="Spain"/>
    <d v="2023-11-18T22:41:00"/>
    <x v="2"/>
    <s v="Thomas Hardy"/>
    <n v="5132"/>
    <x v="14"/>
    <d v="2023-11-18T00:00:00"/>
    <d v="1899-12-30T22:41:00"/>
    <n v="41"/>
    <x v="3"/>
    <x v="9"/>
    <x v="5"/>
    <s v="Not Outlier"/>
    <x v="12"/>
  </r>
  <r>
    <n v="1036642"/>
    <n v="24"/>
    <s v="Spain"/>
    <d v="2023-05-03T01:23:00"/>
    <x v="1"/>
    <s v="Diego Freyre"/>
    <n v="9159"/>
    <x v="15"/>
    <d v="2023-05-03T00:00:00"/>
    <d v="1899-12-30T01:23:00"/>
    <n v="23"/>
    <x v="1"/>
    <x v="8"/>
    <x v="5"/>
    <s v="Not Outlier"/>
    <x v="13"/>
  </r>
  <r>
    <n v="1288792"/>
    <n v="25"/>
    <s v="USA"/>
    <d v="2023-12-05T01:41:00"/>
    <x v="3"/>
    <s v="Anna O'Hara"/>
    <n v="3516"/>
    <x v="16"/>
    <d v="2023-12-05T00:00:00"/>
    <d v="1899-12-30T01:41:00"/>
    <n v="41"/>
    <x v="1"/>
    <x v="10"/>
    <x v="1"/>
    <s v="Not Outlier"/>
    <x v="14"/>
  </r>
  <r>
    <n v="13586"/>
    <n v="26"/>
    <s v="France"/>
    <d v="2023-01-23T00:17:00"/>
    <x v="2"/>
    <s v="Adrian Huxley"/>
    <n v="321"/>
    <x v="17"/>
    <d v="2023-01-23T00:00:00"/>
    <d v="1899-12-30T00:17:00"/>
    <n v="17"/>
    <x v="0"/>
    <x v="3"/>
    <x v="0"/>
    <s v="Not Outlier"/>
    <x v="15"/>
  </r>
  <r>
    <n v="675163"/>
    <n v="26"/>
    <s v="France"/>
    <d v="2023-06-23T22:33:00"/>
    <x v="3"/>
    <s v="Annette Roulet"/>
    <n v="8499"/>
    <x v="17"/>
    <d v="2023-06-23T00:00:00"/>
    <d v="1899-12-30T22:33:00"/>
    <n v="33"/>
    <x v="3"/>
    <x v="2"/>
    <x v="0"/>
    <s v="Not Outlier"/>
    <x v="15"/>
  </r>
  <r>
    <n v="1453632"/>
    <n v="26"/>
    <s v="France"/>
    <d v="2023-05-25T00:49:00"/>
    <x v="2"/>
    <s v="Diego Freyre"/>
    <n v="1681"/>
    <x v="18"/>
    <d v="2023-05-25T00:00:00"/>
    <d v="1899-12-30T00:49:00"/>
    <n v="49"/>
    <x v="0"/>
    <x v="8"/>
    <x v="0"/>
    <s v="Not Outlier"/>
    <x v="15"/>
  </r>
  <r>
    <n v="1480087"/>
    <n v="26"/>
    <s v="France"/>
    <d v="2023-07-08T23:57:00"/>
    <x v="0"/>
    <s v="Steve Frick"/>
    <n v="9335"/>
    <x v="7"/>
    <d v="2023-07-08T00:00:00"/>
    <d v="1899-12-30T23:57:00"/>
    <n v="57"/>
    <x v="2"/>
    <x v="4"/>
    <x v="0"/>
    <s v="Not Outlier"/>
    <x v="15"/>
  </r>
  <r>
    <n v="257849"/>
    <n v="27"/>
    <s v="USA"/>
    <d v="2023-12-24T00:47:00"/>
    <x v="1"/>
    <s v="Henriette Pfalzheim"/>
    <n v="1534"/>
    <x v="10"/>
    <d v="2023-12-24T00:00:00"/>
    <d v="1899-12-30T00:47:00"/>
    <n v="47"/>
    <x v="0"/>
    <x v="10"/>
    <x v="1"/>
    <s v="Not Outlier"/>
    <x v="16"/>
  </r>
  <r>
    <n v="531173"/>
    <n v="27"/>
    <s v="USA"/>
    <d v="2023-08-08T02:00:00"/>
    <x v="2"/>
    <s v="Mary Saveley"/>
    <n v="9787"/>
    <x v="7"/>
    <d v="2023-08-08T00:00:00"/>
    <d v="1899-12-30T02:00:00"/>
    <n v="0"/>
    <x v="4"/>
    <x v="6"/>
    <x v="1"/>
    <s v="Not Outlier"/>
    <x v="16"/>
  </r>
  <r>
    <n v="668693"/>
    <n v="27"/>
    <s v="USA"/>
    <d v="2023-01-10T23:11:00"/>
    <x v="3"/>
    <s v="Victoria Ashworth"/>
    <n v="3654"/>
    <x v="19"/>
    <d v="2023-01-10T00:00:00"/>
    <d v="1899-12-30T23:11:00"/>
    <n v="11"/>
    <x v="2"/>
    <x v="3"/>
    <x v="1"/>
    <s v="Not Outlier"/>
    <x v="16"/>
  </r>
  <r>
    <n v="672076"/>
    <n v="27"/>
    <s v="USA"/>
    <d v="2023-01-07T22:29:00"/>
    <x v="1"/>
    <s v="Diego Freyre"/>
    <n v="9162"/>
    <x v="20"/>
    <d v="2023-01-07T00:00:00"/>
    <d v="1899-12-30T22:29:00"/>
    <n v="29"/>
    <x v="3"/>
    <x v="3"/>
    <x v="1"/>
    <s v="Not Outlier"/>
    <x v="16"/>
  </r>
  <r>
    <n v="1292922"/>
    <n v="27"/>
    <s v="USA"/>
    <d v="2023-02-09T01:47:00"/>
    <x v="2"/>
    <s v="Victoria Ashworth"/>
    <n v="1646"/>
    <x v="2"/>
    <d v="2023-02-09T00:00:00"/>
    <d v="1899-12-30T01:47:00"/>
    <n v="47"/>
    <x v="1"/>
    <x v="0"/>
    <x v="1"/>
    <s v="Not Outlier"/>
    <x v="16"/>
  </r>
  <r>
    <n v="664724"/>
    <n v="29"/>
    <s v="Spain"/>
    <d v="2023-09-07T23:40:00"/>
    <x v="2"/>
    <s v="Catherine Dewey"/>
    <n v="6535"/>
    <x v="20"/>
    <d v="2023-09-07T00:00:00"/>
    <d v="1899-12-30T23:40:00"/>
    <n v="40"/>
    <x v="2"/>
    <x v="11"/>
    <x v="5"/>
    <s v="Not Outlier"/>
    <x v="17"/>
  </r>
  <r>
    <n v="788290"/>
    <n v="29"/>
    <s v="Spain"/>
    <d v="2023-08-29T01:11:00"/>
    <x v="2"/>
    <s v="Laurence Lebihan"/>
    <n v="9872"/>
    <x v="21"/>
    <d v="2023-08-29T00:00:00"/>
    <d v="1899-12-30T01:11:00"/>
    <n v="11"/>
    <x v="1"/>
    <x v="6"/>
    <x v="5"/>
    <s v="Not Outlier"/>
    <x v="17"/>
  </r>
  <r>
    <n v="569318"/>
    <n v="30"/>
    <s v="France"/>
    <d v="2023-02-15T01:30:00"/>
    <x v="1"/>
    <s v="Giovanni Rovelli"/>
    <n v="3887"/>
    <x v="22"/>
    <d v="2023-02-15T00:00:00"/>
    <d v="1899-12-30T01:30:00"/>
    <n v="30"/>
    <x v="1"/>
    <x v="0"/>
    <x v="0"/>
    <s v="Not Outlier"/>
    <x v="18"/>
  </r>
  <r>
    <n v="998784"/>
    <n v="30"/>
    <s v="France"/>
    <d v="2023-05-08T00:36:00"/>
    <x v="1"/>
    <s v="Jeff Young"/>
    <n v="3801"/>
    <x v="7"/>
    <d v="2023-05-08T00:00:00"/>
    <d v="1899-12-30T00:36:00"/>
    <n v="36"/>
    <x v="0"/>
    <x v="8"/>
    <x v="0"/>
    <s v="Not Outlier"/>
    <x v="18"/>
  </r>
  <r>
    <n v="538560"/>
    <n v="31"/>
    <s v="USA"/>
    <d v="2023-11-01T00:21:00"/>
    <x v="2"/>
    <s v="Diego Freyre"/>
    <n v="9928"/>
    <x v="5"/>
    <d v="2023-11-01T00:00:00"/>
    <d v="1899-12-30T00:21:00"/>
    <n v="21"/>
    <x v="0"/>
    <x v="9"/>
    <x v="1"/>
    <s v="Not Outlier"/>
    <x v="19"/>
  </r>
  <r>
    <n v="552420"/>
    <n v="31"/>
    <s v="USA"/>
    <d v="2023-07-24T23:33:00"/>
    <x v="1"/>
    <s v="Daniel Da Cunha"/>
    <n v="3937"/>
    <x v="10"/>
    <d v="2023-07-24T00:00:00"/>
    <d v="1899-12-30T23:33:00"/>
    <n v="33"/>
    <x v="2"/>
    <x v="4"/>
    <x v="1"/>
    <s v="Not Outlier"/>
    <x v="19"/>
  </r>
  <r>
    <n v="597539"/>
    <n v="31"/>
    <s v="USA"/>
    <d v="2023-08-23T01:13:00"/>
    <x v="3"/>
    <s v="Paolo Accorti"/>
    <n v="6892"/>
    <x v="17"/>
    <d v="2023-08-23T00:00:00"/>
    <d v="1899-12-30T01:13:00"/>
    <n v="13"/>
    <x v="1"/>
    <x v="6"/>
    <x v="1"/>
    <s v="Not Outlier"/>
    <x v="19"/>
  </r>
  <r>
    <n v="1546512"/>
    <n v="33"/>
    <s v="Spain"/>
    <d v="2023-12-24T00:56:00"/>
    <x v="1"/>
    <s v="Valarie Nelson"/>
    <n v="9521"/>
    <x v="10"/>
    <d v="2023-12-24T00:00:00"/>
    <d v="1899-12-30T00:56:00"/>
    <n v="56"/>
    <x v="0"/>
    <x v="10"/>
    <x v="5"/>
    <s v="Not Outlier"/>
    <x v="20"/>
  </r>
  <r>
    <n v="1617524"/>
    <n v="34"/>
    <s v="Australia"/>
    <d v="2023-02-11T23:42:00"/>
    <x v="1"/>
    <s v="Valarie Nelson"/>
    <n v="1527"/>
    <x v="23"/>
    <d v="2023-02-11T00:00:00"/>
    <d v="1899-12-30T23:42:00"/>
    <n v="42"/>
    <x v="2"/>
    <x v="0"/>
    <x v="7"/>
    <s v="Not Outlier"/>
    <x v="21"/>
  </r>
  <r>
    <n v="604405"/>
    <n v="36"/>
    <s v="USA"/>
    <d v="2023-11-08T00:53:00"/>
    <x v="0"/>
    <s v="Catherine Dewey"/>
    <n v="6944"/>
    <x v="7"/>
    <d v="2023-11-08T00:00:00"/>
    <d v="1899-12-30T00:53:00"/>
    <n v="53"/>
    <x v="0"/>
    <x v="9"/>
    <x v="1"/>
    <s v="Not Outlier"/>
    <x v="22"/>
  </r>
  <r>
    <n v="1243085"/>
    <n v="39"/>
    <s v="USA"/>
    <d v="2023-11-11T01:39:00"/>
    <x v="3"/>
    <s v="Frederique Citeaux"/>
    <n v="6819"/>
    <x v="23"/>
    <d v="2023-11-11T00:00:00"/>
    <d v="1899-12-30T01:39:00"/>
    <n v="39"/>
    <x v="1"/>
    <x v="9"/>
    <x v="1"/>
    <s v="Not Outlier"/>
    <x v="23"/>
  </r>
  <r>
    <n v="245474"/>
    <n v="40"/>
    <s v="Australia"/>
    <d v="2023-11-18T23:13:00"/>
    <x v="1"/>
    <s v="Arnold Cruz"/>
    <n v="3933"/>
    <x v="14"/>
    <d v="2023-11-18T00:00:00"/>
    <d v="1899-12-30T23:13:00"/>
    <n v="13"/>
    <x v="2"/>
    <x v="9"/>
    <x v="7"/>
    <s v="Not Outlier"/>
    <x v="24"/>
  </r>
  <r>
    <n v="588730"/>
    <n v="40"/>
    <s v="Australia"/>
    <d v="2023-08-25T00:20:00"/>
    <x v="1"/>
    <s v="Paul Henriot"/>
    <n v="238"/>
    <x v="18"/>
    <d v="2023-08-25T00:00:00"/>
    <d v="1899-12-30T00:20:00"/>
    <n v="20"/>
    <x v="0"/>
    <x v="6"/>
    <x v="7"/>
    <s v="Not Outlier"/>
    <x v="24"/>
  </r>
  <r>
    <n v="926206"/>
    <n v="41"/>
    <s v="Australia"/>
    <d v="2023-02-25T23:00:00"/>
    <x v="2"/>
    <s v="Kalle Suominen"/>
    <n v="3952"/>
    <x v="18"/>
    <d v="2023-02-25T00:00:00"/>
    <d v="1899-12-30T23:00:00"/>
    <n v="0"/>
    <x v="2"/>
    <x v="0"/>
    <x v="7"/>
    <s v="Not Outlier"/>
    <x v="25"/>
  </r>
  <r>
    <n v="310303"/>
    <n v="42"/>
    <s v="Spain"/>
    <d v="2023-07-28T00:28:00"/>
    <x v="1"/>
    <s v="Adrian Huxley"/>
    <n v="369"/>
    <x v="0"/>
    <d v="2023-07-28T00:00:00"/>
    <d v="1899-12-30T00:28:00"/>
    <n v="28"/>
    <x v="0"/>
    <x v="4"/>
    <x v="5"/>
    <s v="Not Outlier"/>
    <x v="26"/>
  </r>
  <r>
    <n v="1641043"/>
    <n v="42"/>
    <s v="Spain"/>
    <d v="2023-02-19T23:02:00"/>
    <x v="1"/>
    <s v="Kwai Yu"/>
    <n v="8182"/>
    <x v="3"/>
    <d v="2023-02-19T00:00:00"/>
    <d v="1899-12-30T23:02:00"/>
    <n v="2"/>
    <x v="2"/>
    <x v="0"/>
    <x v="5"/>
    <s v="Not Outlier"/>
    <x v="26"/>
  </r>
  <r>
    <n v="276698"/>
    <n v="43"/>
    <s v="Singapore"/>
    <d v="2023-05-11T01:05:00"/>
    <x v="1"/>
    <s v="Marie Bertrand"/>
    <n v="9942"/>
    <x v="23"/>
    <d v="2023-05-11T00:00:00"/>
    <d v="1899-12-30T01:05:00"/>
    <n v="5"/>
    <x v="1"/>
    <x v="8"/>
    <x v="3"/>
    <s v="Not Outlier"/>
    <x v="27"/>
  </r>
  <r>
    <n v="372217"/>
    <n v="43"/>
    <s v="Singapore"/>
    <d v="2023-09-19T23:19:00"/>
    <x v="1"/>
    <s v="Valarie Nelson"/>
    <n v="6713"/>
    <x v="3"/>
    <d v="2023-09-19T00:00:00"/>
    <d v="1899-12-30T23:19:00"/>
    <n v="19"/>
    <x v="2"/>
    <x v="11"/>
    <x v="3"/>
    <s v="Not Outlier"/>
    <x v="27"/>
  </r>
  <r>
    <n v="572449"/>
    <n v="43"/>
    <s v="Singapore"/>
    <d v="2023-05-01T23:54:00"/>
    <x v="0"/>
    <s v="Frederique Citeaux"/>
    <n v="2289"/>
    <x v="5"/>
    <d v="2023-05-01T00:00:00"/>
    <d v="1899-12-30T23:54:00"/>
    <n v="54"/>
    <x v="2"/>
    <x v="8"/>
    <x v="3"/>
    <s v="Not Outlier"/>
    <x v="27"/>
  </r>
  <r>
    <n v="1219662"/>
    <n v="45"/>
    <s v="USA"/>
    <d v="2023-05-10T23:02:00"/>
    <x v="3"/>
    <s v="Georg Pipps"/>
    <n v="8683"/>
    <x v="19"/>
    <d v="2023-05-10T00:00:00"/>
    <d v="1899-12-30T23:02:00"/>
    <n v="2"/>
    <x v="2"/>
    <x v="8"/>
    <x v="1"/>
    <s v="Not Outlier"/>
    <x v="28"/>
  </r>
  <r>
    <n v="1660467"/>
    <n v="46"/>
    <s v="Finland"/>
    <d v="2023-09-07T00:41:00"/>
    <x v="1"/>
    <s v="Janine Labrune"/>
    <n v="7481"/>
    <x v="20"/>
    <d v="2023-09-07T00:00:00"/>
    <d v="1899-12-30T00:41:00"/>
    <n v="41"/>
    <x v="0"/>
    <x v="11"/>
    <x v="8"/>
    <s v="Not Outlier"/>
    <x v="16"/>
  </r>
  <r>
    <n v="443374"/>
    <n v="47"/>
    <s v="Spain"/>
    <d v="2023-05-15T02:14:00"/>
    <x v="0"/>
    <s v="Rosa Hernandez"/>
    <n v="768"/>
    <x v="22"/>
    <d v="2023-05-15T00:00:00"/>
    <d v="1899-12-30T02:14:00"/>
    <n v="14"/>
    <x v="4"/>
    <x v="8"/>
    <x v="5"/>
    <s v="Not Outlier"/>
    <x v="29"/>
  </r>
  <r>
    <n v="1050970"/>
    <n v="47"/>
    <s v="Spain"/>
    <d v="2023-05-09T01:13:00"/>
    <x v="0"/>
    <s v="Dean Cassidy"/>
    <n v="2859"/>
    <x v="2"/>
    <d v="2023-05-09T00:00:00"/>
    <d v="1899-12-30T01:13:00"/>
    <n v="13"/>
    <x v="1"/>
    <x v="8"/>
    <x v="5"/>
    <s v="Not Outlier"/>
    <x v="29"/>
  </r>
  <r>
    <n v="754474"/>
    <n v="48"/>
    <s v="USA"/>
    <d v="2023-03-19T22:54:00"/>
    <x v="3"/>
    <s v="Laurence Lebihan"/>
    <n v="5288"/>
    <x v="3"/>
    <d v="2023-03-19T00:00:00"/>
    <d v="1899-12-30T22:54:00"/>
    <n v="54"/>
    <x v="3"/>
    <x v="7"/>
    <x v="1"/>
    <s v="Not Outlier"/>
    <x v="16"/>
  </r>
  <r>
    <n v="915353"/>
    <n v="48"/>
    <s v="USA"/>
    <d v="2023-07-24T01:33:00"/>
    <x v="3"/>
    <s v="Anna O'Hara"/>
    <n v="2128"/>
    <x v="10"/>
    <d v="2023-07-24T00:00:00"/>
    <d v="1899-12-30T01:33:00"/>
    <n v="33"/>
    <x v="1"/>
    <x v="4"/>
    <x v="1"/>
    <s v="Not Outlier"/>
    <x v="16"/>
  </r>
  <r>
    <n v="1135081"/>
    <n v="48"/>
    <s v="USA"/>
    <d v="2023-01-11T00:03:00"/>
    <x v="3"/>
    <s v="Violeta Benitez"/>
    <n v="7107"/>
    <x v="23"/>
    <d v="2023-01-11T00:00:00"/>
    <d v="1899-12-30T00:03:00"/>
    <n v="3"/>
    <x v="0"/>
    <x v="3"/>
    <x v="1"/>
    <s v="Not Outlier"/>
    <x v="16"/>
  </r>
  <r>
    <n v="1670695"/>
    <n v="48"/>
    <s v="USA"/>
    <d v="2023-03-08T00:34:00"/>
    <x v="2"/>
    <s v="Christina Berglund"/>
    <n v="8888"/>
    <x v="7"/>
    <d v="2023-03-08T00:00:00"/>
    <d v="1899-12-30T00:34:00"/>
    <n v="34"/>
    <x v="0"/>
    <x v="7"/>
    <x v="1"/>
    <s v="Not Outlier"/>
    <x v="16"/>
  </r>
  <r>
    <n v="957446"/>
    <n v="49"/>
    <s v="France"/>
    <d v="2023-09-18T00:17:00"/>
    <x v="1"/>
    <s v="Diego Freyre"/>
    <n v="5585"/>
    <x v="14"/>
    <d v="2023-09-18T00:00:00"/>
    <d v="1899-12-30T00:17:00"/>
    <n v="17"/>
    <x v="0"/>
    <x v="11"/>
    <x v="0"/>
    <s v="Not Outlier"/>
    <x v="30"/>
  </r>
  <r>
    <n v="1007141"/>
    <n v="50"/>
    <s v="Norway"/>
    <d v="2023-12-12T22:12:00"/>
    <x v="2"/>
    <s v="Juri Hirano"/>
    <n v="2689"/>
    <x v="1"/>
    <d v="2023-12-12T00:00:00"/>
    <d v="1899-12-30T22:12:00"/>
    <n v="12"/>
    <x v="3"/>
    <x v="10"/>
    <x v="4"/>
    <s v="Not Outlier"/>
    <x v="31"/>
  </r>
  <r>
    <n v="537418"/>
    <n v="51"/>
    <s v="USA"/>
    <d v="2023-07-21T22:35:00"/>
    <x v="3"/>
    <s v="Anna O'Hara"/>
    <n v="7284"/>
    <x v="9"/>
    <d v="2023-07-21T00:00:00"/>
    <d v="1899-12-30T22:35:00"/>
    <n v="35"/>
    <x v="3"/>
    <x v="4"/>
    <x v="1"/>
    <s v="Not Outlier"/>
    <x v="22"/>
  </r>
  <r>
    <n v="636616"/>
    <n v="51"/>
    <s v="USA"/>
    <d v="2023-01-28T23:33:00"/>
    <x v="0"/>
    <s v="Adrian Huxley"/>
    <n v="5103"/>
    <x v="0"/>
    <d v="2023-01-28T00:00:00"/>
    <d v="1899-12-30T23:33:00"/>
    <n v="33"/>
    <x v="2"/>
    <x v="3"/>
    <x v="1"/>
    <s v="Not Outlier"/>
    <x v="22"/>
  </r>
  <r>
    <n v="871057"/>
    <n v="52"/>
    <s v="USA"/>
    <d v="2023-11-10T00:28:00"/>
    <x v="0"/>
    <s v="Christina Berglund"/>
    <n v="6246"/>
    <x v="19"/>
    <d v="2023-11-10T00:00:00"/>
    <d v="1899-12-30T00:28:00"/>
    <n v="28"/>
    <x v="0"/>
    <x v="9"/>
    <x v="1"/>
    <s v="Not Outlier"/>
    <x v="4"/>
  </r>
  <r>
    <n v="571695"/>
    <n v="53"/>
    <m/>
    <d v="2023-08-02T00:39:00"/>
    <x v="2"/>
    <s v="Mart¡n Sommer"/>
    <n v="832"/>
    <x v="24"/>
    <d v="2023-08-02T00:00:00"/>
    <d v="1899-12-30T00:39:00"/>
    <n v="39"/>
    <x v="0"/>
    <x v="6"/>
    <x v="9"/>
    <s v="Not Outlier"/>
    <x v="32"/>
  </r>
  <r>
    <n v="1165962"/>
    <n v="53"/>
    <s v="Italy"/>
    <d v="2023-12-30T23:46:00"/>
    <x v="0"/>
    <s v="Arnold Cruz"/>
    <n v="9977"/>
    <x v="4"/>
    <d v="2023-12-30T00:00:00"/>
    <d v="1899-12-30T23:46:00"/>
    <n v="46"/>
    <x v="2"/>
    <x v="10"/>
    <x v="9"/>
    <s v="Not Outlier"/>
    <x v="32"/>
  </r>
  <r>
    <n v="1231036"/>
    <n v="53"/>
    <s v="Italy"/>
    <d v="2023-08-20T01:30:00"/>
    <x v="0"/>
    <s v="Victoria Ashworth"/>
    <n v="312"/>
    <x v="11"/>
    <d v="2023-08-20T00:00:00"/>
    <d v="1899-12-30T01:30:00"/>
    <n v="30"/>
    <x v="1"/>
    <x v="6"/>
    <x v="9"/>
    <s v="Not Outlier"/>
    <x v="32"/>
  </r>
  <r>
    <n v="1312635"/>
    <n v="55"/>
    <s v="Denmark"/>
    <d v="2023-02-13T23:45:00"/>
    <x v="0"/>
    <s v="Elizabeth Lincoln"/>
    <n v="2981"/>
    <x v="6"/>
    <d v="2023-02-13T00:00:00"/>
    <d v="1899-12-30T23:45:00"/>
    <n v="45"/>
    <x v="2"/>
    <x v="0"/>
    <x v="2"/>
    <s v="Not Outlier"/>
    <x v="5"/>
  </r>
  <r>
    <n v="1255723"/>
    <n v="57"/>
    <s v="India"/>
    <d v="2023-06-10T23:54:00"/>
    <x v="1"/>
    <s v="Dominique Perrier"/>
    <n v="9161"/>
    <x v="19"/>
    <d v="2023-06-10T00:00:00"/>
    <d v="1899-12-30T23:54:00"/>
    <n v="54"/>
    <x v="2"/>
    <x v="2"/>
    <x v="10"/>
    <s v="Not Outlier"/>
    <x v="33"/>
  </r>
  <r>
    <n v="695670"/>
    <n v="58"/>
    <s v="Germany"/>
    <d v="2023-06-13T02:22:00"/>
    <x v="3"/>
    <s v="Michael Frick"/>
    <n v="8331"/>
    <x v="6"/>
    <d v="2023-06-13T00:00:00"/>
    <d v="1899-12-30T02:22:00"/>
    <n v="22"/>
    <x v="4"/>
    <x v="2"/>
    <x v="6"/>
    <s v="Not Outlier"/>
    <x v="34"/>
  </r>
  <r>
    <n v="1356717"/>
    <n v="59"/>
    <s v="Australia"/>
    <d v="2023-03-11T22:29:00"/>
    <x v="2"/>
    <s v="Steve Frick"/>
    <n v="4472"/>
    <x v="23"/>
    <d v="2023-03-11T00:00:00"/>
    <d v="1899-12-30T22:29:00"/>
    <n v="29"/>
    <x v="3"/>
    <x v="7"/>
    <x v="7"/>
    <s v="Not Outlier"/>
    <x v="35"/>
  </r>
  <r>
    <n v="1093212"/>
    <n v="60"/>
    <s v="USA"/>
    <d v="2023-07-22T01:04:00"/>
    <x v="1"/>
    <s v="Valarie Franco"/>
    <n v="799"/>
    <x v="25"/>
    <d v="2023-07-22T00:00:00"/>
    <d v="1899-12-30T01:04:00"/>
    <n v="4"/>
    <x v="1"/>
    <x v="4"/>
    <x v="1"/>
    <s v="Not Outlier"/>
    <x v="36"/>
  </r>
  <r>
    <n v="88069"/>
    <n v="61"/>
    <s v="Spain"/>
    <d v="2023-01-26T01:29:00"/>
    <x v="1"/>
    <s v="Juri Hirano"/>
    <n v="8410"/>
    <x v="8"/>
    <d v="2023-01-26T00:00:00"/>
    <d v="1899-12-30T01:29:00"/>
    <n v="29"/>
    <x v="1"/>
    <x v="3"/>
    <x v="5"/>
    <s v="Not Outlier"/>
    <x v="13"/>
  </r>
  <r>
    <n v="499145"/>
    <n v="61"/>
    <s v="Spain"/>
    <d v="2023-08-30T22:54:00"/>
    <x v="0"/>
    <s v="Valarie Nelson"/>
    <n v="165"/>
    <x v="4"/>
    <d v="2023-08-30T00:00:00"/>
    <d v="1899-12-30T22:54:00"/>
    <n v="54"/>
    <x v="3"/>
    <x v="6"/>
    <x v="5"/>
    <s v="Not Outlier"/>
    <x v="13"/>
  </r>
  <r>
    <n v="1253263"/>
    <n v="61"/>
    <s v="Spain"/>
    <d v="2023-05-26T01:38:00"/>
    <x v="3"/>
    <s v="Valarie Nelson"/>
    <n v="2843"/>
    <x v="8"/>
    <d v="2023-05-26T00:00:00"/>
    <d v="1899-12-30T01:38:00"/>
    <n v="38"/>
    <x v="1"/>
    <x v="8"/>
    <x v="5"/>
    <s v="Not Outlier"/>
    <x v="13"/>
  </r>
  <r>
    <n v="1362785"/>
    <n v="61"/>
    <s v="Spain"/>
    <d v="2023-12-24T23:19:00"/>
    <x v="1"/>
    <s v="Sue King"/>
    <n v="3114"/>
    <x v="10"/>
    <d v="2023-12-24T00:00:00"/>
    <d v="1899-12-30T23:19:00"/>
    <n v="19"/>
    <x v="2"/>
    <x v="10"/>
    <x v="5"/>
    <s v="Not Outlier"/>
    <x v="13"/>
  </r>
  <r>
    <n v="502404"/>
    <n v="62"/>
    <s v="USA"/>
    <d v="2023-02-16T23:51:00"/>
    <x v="2"/>
    <s v="Marta Hernandez"/>
    <n v="3368"/>
    <x v="26"/>
    <d v="2023-02-16T00:00:00"/>
    <d v="1899-12-30T23:51:00"/>
    <n v="51"/>
    <x v="2"/>
    <x v="0"/>
    <x v="1"/>
    <s v="Not Outlier"/>
    <x v="25"/>
  </r>
  <r>
    <n v="752092"/>
    <n v="62"/>
    <s v="USA"/>
    <d v="2023-01-23T01:07:00"/>
    <x v="2"/>
    <s v="Valarie Nelson"/>
    <n v="9268"/>
    <x v="17"/>
    <d v="2023-01-23T00:00:00"/>
    <d v="1899-12-30T01:07:00"/>
    <n v="7"/>
    <x v="1"/>
    <x v="3"/>
    <x v="1"/>
    <s v="Not Outlier"/>
    <x v="25"/>
  </r>
  <r>
    <n v="810114"/>
    <n v="62"/>
    <s v="USA"/>
    <d v="2023-06-04T01:59:00"/>
    <x v="2"/>
    <s v="Leslie Taylor"/>
    <n v="2084"/>
    <x v="27"/>
    <d v="2023-06-04T00:00:00"/>
    <d v="1899-12-30T01:59:00"/>
    <n v="59"/>
    <x v="1"/>
    <x v="2"/>
    <x v="1"/>
    <s v="Not Outlier"/>
    <x v="25"/>
  </r>
  <r>
    <n v="1086327"/>
    <n v="62"/>
    <s v="USA"/>
    <d v="2023-01-13T01:58:00"/>
    <x v="2"/>
    <s v="Mart¡n Sommer"/>
    <n v="4910"/>
    <x v="6"/>
    <d v="2023-01-13T00:00:00"/>
    <d v="1899-12-30T01:58:00"/>
    <n v="58"/>
    <x v="1"/>
    <x v="3"/>
    <x v="1"/>
    <s v="Not Outlier"/>
    <x v="25"/>
  </r>
  <r>
    <n v="760774"/>
    <n v="63"/>
    <s v="Norway"/>
    <d v="2023-04-03T00:10:00"/>
    <x v="0"/>
    <s v="Diego Freyre"/>
    <n v="2846"/>
    <x v="15"/>
    <d v="2023-04-03T00:00:00"/>
    <d v="1899-12-30T00:10:00"/>
    <n v="10"/>
    <x v="0"/>
    <x v="1"/>
    <x v="4"/>
    <s v="Not Outlier"/>
    <x v="37"/>
  </r>
  <r>
    <n v="1615509"/>
    <n v="63"/>
    <s v="Norway"/>
    <d v="2023-10-30T22:32:00"/>
    <x v="1"/>
    <s v="Dean Cassidy"/>
    <n v="7909"/>
    <x v="4"/>
    <d v="2023-10-30T00:00:00"/>
    <d v="1899-12-30T22:32:00"/>
    <n v="32"/>
    <x v="3"/>
    <x v="5"/>
    <x v="4"/>
    <s v="Not Outlier"/>
    <x v="37"/>
  </r>
  <r>
    <n v="1289179"/>
    <n v="65"/>
    <s v="Spain"/>
    <d v="2023-02-04T01:04:00"/>
    <x v="0"/>
    <s v="Julie King"/>
    <n v="2409"/>
    <x v="27"/>
    <d v="2023-02-04T00:00:00"/>
    <d v="1899-12-30T01:04:00"/>
    <n v="4"/>
    <x v="1"/>
    <x v="0"/>
    <x v="5"/>
    <s v="Not Outlier"/>
    <x v="24"/>
  </r>
  <r>
    <n v="457087"/>
    <n v="66"/>
    <s v="Australia"/>
    <d v="2023-02-22T23:18:00"/>
    <x v="0"/>
    <s v="Matti Karttunen"/>
    <n v="1838"/>
    <x v="25"/>
    <d v="2023-02-22T00:00:00"/>
    <d v="1899-12-30T23:18:00"/>
    <n v="18"/>
    <x v="2"/>
    <x v="0"/>
    <x v="7"/>
    <s v="Not Outlier"/>
    <x v="30"/>
  </r>
  <r>
    <n v="1123688"/>
    <n v="66"/>
    <s v="Australia"/>
    <d v="2023-04-25T01:07:00"/>
    <x v="0"/>
    <s v="Diego Freyre"/>
    <n v="1398"/>
    <x v="18"/>
    <d v="2023-04-25T00:00:00"/>
    <d v="1899-12-30T01:07:00"/>
    <n v="7"/>
    <x v="1"/>
    <x v="1"/>
    <x v="7"/>
    <s v="Not Outlier"/>
    <x v="30"/>
  </r>
  <r>
    <n v="195686"/>
    <n v="67"/>
    <s v="Italy"/>
    <d v="2023-09-07T01:04:00"/>
    <x v="3"/>
    <s v="Victoria Ashworth"/>
    <n v="2651"/>
    <x v="20"/>
    <d v="2023-09-07T00:00:00"/>
    <d v="1899-12-30T01:04:00"/>
    <n v="4"/>
    <x v="1"/>
    <x v="11"/>
    <x v="9"/>
    <s v="Not Outlier"/>
    <x v="38"/>
  </r>
  <r>
    <n v="232129"/>
    <n v="67"/>
    <s v="Italy"/>
    <d v="2023-11-20T23:40:00"/>
    <x v="1"/>
    <s v="Mary Saveley"/>
    <n v="6264"/>
    <x v="11"/>
    <d v="2023-11-20T00:00:00"/>
    <d v="1899-12-30T23:40:00"/>
    <n v="40"/>
    <x v="2"/>
    <x v="9"/>
    <x v="9"/>
    <s v="Not Outlier"/>
    <x v="38"/>
  </r>
  <r>
    <n v="1303658"/>
    <n v="67"/>
    <s v="Italy"/>
    <d v="2023-06-10T01:42:00"/>
    <x v="2"/>
    <s v="Adrian Huxley"/>
    <n v="897"/>
    <x v="19"/>
    <d v="2023-06-10T00:00:00"/>
    <d v="1899-12-30T01:42:00"/>
    <n v="42"/>
    <x v="1"/>
    <x v="2"/>
    <x v="9"/>
    <s v="Not Outlier"/>
    <x v="38"/>
  </r>
  <r>
    <n v="1016456"/>
    <n v="69"/>
    <s v="USA"/>
    <d v="2023-09-25T22:43:00"/>
    <x v="3"/>
    <s v="Akiko Shimamura"/>
    <n v="1984"/>
    <x v="18"/>
    <d v="2023-09-25T00:00:00"/>
    <d v="1899-12-30T22:43:00"/>
    <n v="43"/>
    <x v="3"/>
    <x v="11"/>
    <x v="1"/>
    <s v="Not Outlier"/>
    <x v="1"/>
  </r>
  <r>
    <n v="1404963"/>
    <n v="69"/>
    <s v="USA"/>
    <d v="2023-12-18T00:55:00"/>
    <x v="0"/>
    <s v="Francisca Cervantes"/>
    <n v="1572"/>
    <x v="14"/>
    <d v="2023-12-18T00:00:00"/>
    <d v="1899-12-30T00:55:00"/>
    <n v="55"/>
    <x v="0"/>
    <x v="10"/>
    <x v="1"/>
    <s v="Not Outlier"/>
    <x v="1"/>
  </r>
  <r>
    <n v="200851"/>
    <n v="71"/>
    <s v="India"/>
    <d v="2023-12-03T23:20:00"/>
    <x v="2"/>
    <s v="Laurence Lebihan"/>
    <n v="8510"/>
    <x v="15"/>
    <d v="2023-12-03T00:00:00"/>
    <d v="1899-12-30T23:20:00"/>
    <n v="20"/>
    <x v="2"/>
    <x v="10"/>
    <x v="10"/>
    <s v="Not Outlier"/>
    <x v="9"/>
  </r>
  <r>
    <n v="1681720"/>
    <n v="71"/>
    <s v="India"/>
    <d v="2023-04-06T00:24:00"/>
    <x v="1"/>
    <s v="Michael Donnermeyer"/>
    <n v="1552"/>
    <x v="28"/>
    <d v="2023-04-06T00:00:00"/>
    <d v="1899-12-30T00:24:00"/>
    <n v="24"/>
    <x v="0"/>
    <x v="1"/>
    <x v="10"/>
    <s v="Not Outlier"/>
    <x v="9"/>
  </r>
  <r>
    <n v="157882"/>
    <n v="72"/>
    <s v="Spain"/>
    <d v="2023-11-24T00:54:00"/>
    <x v="0"/>
    <s v="Yoshi Tannamuri"/>
    <n v="8982"/>
    <x v="10"/>
    <d v="2023-11-24T00:00:00"/>
    <d v="1899-12-30T00:54:00"/>
    <n v="54"/>
    <x v="0"/>
    <x v="9"/>
    <x v="5"/>
    <s v="Not Outlier"/>
    <x v="39"/>
  </r>
  <r>
    <n v="1393397"/>
    <n v="73"/>
    <s v="Germany"/>
    <d v="2023-04-05T00:32:00"/>
    <x v="1"/>
    <s v="Paul Henriot"/>
    <n v="7174"/>
    <x v="16"/>
    <d v="2023-04-05T00:00:00"/>
    <d v="1899-12-30T00:32:00"/>
    <n v="32"/>
    <x v="0"/>
    <x v="1"/>
    <x v="6"/>
    <s v="Not Outlier"/>
    <x v="40"/>
  </r>
  <r>
    <n v="182197"/>
    <n v="74"/>
    <s v="USA"/>
    <d v="2023-06-04T01:54:00"/>
    <x v="2"/>
    <s v="Diego Freyre"/>
    <n v="801"/>
    <x v="27"/>
    <d v="2023-06-04T00:00:00"/>
    <d v="1899-12-30T01:54:00"/>
    <n v="54"/>
    <x v="1"/>
    <x v="2"/>
    <x v="1"/>
    <s v="Not Outlier"/>
    <x v="41"/>
  </r>
  <r>
    <n v="435768"/>
    <n v="74"/>
    <s v="USA"/>
    <d v="2023-02-13T00:32:00"/>
    <x v="3"/>
    <s v="Henriette Pfalzheim"/>
    <n v="5262"/>
    <x v="6"/>
    <d v="2023-02-13T00:00:00"/>
    <d v="1899-12-30T00:32:00"/>
    <n v="32"/>
    <x v="0"/>
    <x v="0"/>
    <x v="1"/>
    <s v="Not Outlier"/>
    <x v="41"/>
  </r>
  <r>
    <n v="1649120"/>
    <n v="74"/>
    <s v="USA"/>
    <d v="2023-04-14T00:28:00"/>
    <x v="2"/>
    <s v="Julie Brown"/>
    <n v="4798"/>
    <x v="12"/>
    <d v="2023-04-14T00:00:00"/>
    <d v="1899-12-30T00:28:00"/>
    <n v="28"/>
    <x v="0"/>
    <x v="1"/>
    <x v="1"/>
    <s v="Not Outlier"/>
    <x v="41"/>
  </r>
  <r>
    <n v="1448694"/>
    <n v="75"/>
    <s v="Australia"/>
    <d v="2023-05-22T23:39:00"/>
    <x v="2"/>
    <s v="Juri Yoshido"/>
    <n v="1873"/>
    <x v="25"/>
    <d v="2023-05-22T00:00:00"/>
    <d v="1899-12-30T23:39:00"/>
    <n v="39"/>
    <x v="2"/>
    <x v="8"/>
    <x v="7"/>
    <s v="Not Outlier"/>
    <x v="42"/>
  </r>
  <r>
    <n v="1428296"/>
    <n v="80"/>
    <s v="USA"/>
    <d v="2023-05-20T00:55:00"/>
    <x v="2"/>
    <s v="Jan Klaeboe"/>
    <n v="1637"/>
    <x v="11"/>
    <d v="2023-05-20T00:00:00"/>
    <d v="1899-12-30T00:55:00"/>
    <n v="55"/>
    <x v="0"/>
    <x v="8"/>
    <x v="1"/>
    <s v="Not Outlier"/>
    <x v="24"/>
  </r>
  <r>
    <n v="1347720"/>
    <n v="82"/>
    <s v="Spain"/>
    <d v="2023-12-14T23:40:00"/>
    <x v="1"/>
    <s v="Matti Karttunen"/>
    <n v="6776"/>
    <x v="12"/>
    <d v="2023-12-14T00:00:00"/>
    <d v="1899-12-30T23:40:00"/>
    <n v="40"/>
    <x v="2"/>
    <x v="10"/>
    <x v="5"/>
    <s v="Not Outlier"/>
    <x v="41"/>
  </r>
  <r>
    <n v="734468"/>
    <n v="83"/>
    <s v="Italy"/>
    <d v="2023-02-15T00:55:00"/>
    <x v="0"/>
    <s v="Kwai Yu"/>
    <n v="5705"/>
    <x v="22"/>
    <d v="2023-02-15T00:00:00"/>
    <d v="1899-12-30T00:55:00"/>
    <n v="55"/>
    <x v="0"/>
    <x v="0"/>
    <x v="9"/>
    <s v="Not Outlier"/>
    <x v="0"/>
  </r>
  <r>
    <n v="504938"/>
    <n v="84"/>
    <s v="USA"/>
    <d v="2023-07-10T23:36:00"/>
    <x v="1"/>
    <s v="Christina Berglund"/>
    <n v="6541"/>
    <x v="19"/>
    <d v="2023-07-10T00:00:00"/>
    <d v="1899-12-30T23:36:00"/>
    <n v="36"/>
    <x v="2"/>
    <x v="4"/>
    <x v="1"/>
    <s v="Not Outlier"/>
    <x v="10"/>
  </r>
  <r>
    <n v="1459990"/>
    <n v="85"/>
    <s v="Italy"/>
    <d v="2023-06-21T23:31:00"/>
    <x v="0"/>
    <s v="Pirkko Koskitalo"/>
    <n v="1384"/>
    <x v="9"/>
    <d v="2023-06-21T00:00:00"/>
    <d v="1899-12-30T23:31:00"/>
    <n v="31"/>
    <x v="2"/>
    <x v="2"/>
    <x v="9"/>
    <s v="Not Outlier"/>
    <x v="21"/>
  </r>
  <r>
    <n v="1127154"/>
    <n v="87"/>
    <s v="India"/>
    <d v="2023-06-09T00:04:00"/>
    <x v="1"/>
    <s v="Victoria Ashworth"/>
    <n v="9219"/>
    <x v="2"/>
    <d v="2023-06-09T00:00:00"/>
    <d v="1899-12-30T00:04:00"/>
    <n v="4"/>
    <x v="0"/>
    <x v="2"/>
    <x v="10"/>
    <s v="Not Outlier"/>
    <x v="32"/>
  </r>
  <r>
    <n v="1257018"/>
    <n v="87"/>
    <s v="India"/>
    <d v="2023-02-04T01:30:00"/>
    <x v="2"/>
    <s v="Maurizio Moroni"/>
    <n v="8149"/>
    <x v="27"/>
    <d v="2023-02-04T00:00:00"/>
    <d v="1899-12-30T01:30:00"/>
    <n v="30"/>
    <x v="1"/>
    <x v="0"/>
    <x v="10"/>
    <s v="Not Outlier"/>
    <x v="32"/>
  </r>
  <r>
    <n v="1465193"/>
    <n v="87"/>
    <s v="India"/>
    <d v="2023-04-25T00:30:00"/>
    <x v="0"/>
    <s v="Wendy Victorino"/>
    <n v="7107"/>
    <x v="18"/>
    <d v="2023-04-25T00:00:00"/>
    <d v="1899-12-30T00:30:00"/>
    <n v="30"/>
    <x v="0"/>
    <x v="1"/>
    <x v="10"/>
    <s v="Not Outlier"/>
    <x v="32"/>
  </r>
  <r>
    <n v="72556"/>
    <n v="89"/>
    <s v="Italy"/>
    <d v="2023-07-13T02:12:00"/>
    <x v="0"/>
    <s v="Ann Brown"/>
    <n v="427"/>
    <x v="6"/>
    <d v="2023-07-13T00:00:00"/>
    <d v="1899-12-30T02:12:00"/>
    <n v="12"/>
    <x v="4"/>
    <x v="4"/>
    <x v="9"/>
    <s v="Not Outlier"/>
    <x v="43"/>
  </r>
  <r>
    <n v="1665934"/>
    <n v="89"/>
    <s v="Italy"/>
    <d v="2023-09-20T01:16:00"/>
    <x v="1"/>
    <s v="Eduardo Saavedra"/>
    <n v="4910"/>
    <x v="11"/>
    <d v="2023-09-20T00:00:00"/>
    <d v="1899-12-30T01:16:00"/>
    <n v="16"/>
    <x v="1"/>
    <x v="11"/>
    <x v="9"/>
    <s v="Not Outlier"/>
    <x v="43"/>
  </r>
  <r>
    <n v="845718"/>
    <n v="90"/>
    <s v="USA"/>
    <d v="2023-02-15T23:01:00"/>
    <x v="1"/>
    <s v="Valarie Young"/>
    <n v="1208"/>
    <x v="22"/>
    <d v="2023-02-15T00:00:00"/>
    <d v="1899-12-30T23:01:00"/>
    <n v="1"/>
    <x v="2"/>
    <x v="0"/>
    <x v="1"/>
    <s v="Not Outlier"/>
    <x v="9"/>
  </r>
  <r>
    <n v="1548735"/>
    <n v="90"/>
    <s v="USA"/>
    <d v="2023-08-02T23:20:00"/>
    <x v="3"/>
    <s v="Maria Larsson"/>
    <n v="1069"/>
    <x v="24"/>
    <d v="2023-08-02T00:00:00"/>
    <d v="1899-12-30T23:20:00"/>
    <n v="20"/>
    <x v="2"/>
    <x v="6"/>
    <x v="1"/>
    <s v="Not Outlier"/>
    <x v="9"/>
  </r>
  <r>
    <n v="287761"/>
    <n v="91"/>
    <s v="Spain"/>
    <d v="2023-05-07T01:19:00"/>
    <x v="2"/>
    <s v="Diego Freyre"/>
    <n v="3891"/>
    <x v="20"/>
    <d v="2023-05-07T00:00:00"/>
    <d v="1899-12-30T01:19:00"/>
    <n v="19"/>
    <x v="1"/>
    <x v="8"/>
    <x v="5"/>
    <s v="Not Outlier"/>
    <x v="44"/>
  </r>
  <r>
    <n v="946580"/>
    <n v="91"/>
    <s v="Spain"/>
    <d v="2023-11-27T23:02:00"/>
    <x v="2"/>
    <s v="Valarie Young"/>
    <n v="8726"/>
    <x v="13"/>
    <d v="2023-11-27T00:00:00"/>
    <d v="1899-12-30T23:02:00"/>
    <n v="2"/>
    <x v="2"/>
    <x v="9"/>
    <x v="5"/>
    <s v="Not Outlier"/>
    <x v="44"/>
  </r>
  <r>
    <n v="759796"/>
    <n v="92"/>
    <s v="Denmark"/>
    <d v="2023-10-28T00:10:00"/>
    <x v="1"/>
    <s v="Henriette Pfalzheim"/>
    <n v="545"/>
    <x v="0"/>
    <d v="2023-10-28T00:00:00"/>
    <d v="1899-12-30T00:10:00"/>
    <n v="10"/>
    <x v="0"/>
    <x v="5"/>
    <x v="2"/>
    <s v="Not Outlier"/>
    <x v="4"/>
  </r>
  <r>
    <n v="631266"/>
    <n v="94"/>
    <s v="Denmark"/>
    <d v="2023-06-04T00:20:00"/>
    <x v="0"/>
    <s v="Pirkko Koskitalo"/>
    <n v="985"/>
    <x v="27"/>
    <d v="2023-06-04T00:00:00"/>
    <d v="1899-12-30T00:20:00"/>
    <n v="20"/>
    <x v="0"/>
    <x v="2"/>
    <x v="2"/>
    <s v="Not Outlier"/>
    <x v="7"/>
  </r>
  <r>
    <n v="635304"/>
    <n v="95"/>
    <s v="India"/>
    <d v="2023-10-08T01:28:00"/>
    <x v="2"/>
    <s v="Julie Murphy"/>
    <n v="201"/>
    <x v="7"/>
    <d v="2023-10-08T00:00:00"/>
    <d v="1899-12-30T01:28:00"/>
    <n v="28"/>
    <x v="1"/>
    <x v="5"/>
    <x v="10"/>
    <s v="Not Outlier"/>
    <x v="45"/>
  </r>
  <r>
    <n v="679845"/>
    <n v="95"/>
    <s v="India"/>
    <d v="2023-02-24T00:06:00"/>
    <x v="1"/>
    <s v="Eric Natividad"/>
    <n v="8415"/>
    <x v="10"/>
    <d v="2023-02-24T00:00:00"/>
    <d v="1899-12-30T00:06:00"/>
    <n v="6"/>
    <x v="0"/>
    <x v="0"/>
    <x v="10"/>
    <s v="Not Outlier"/>
    <x v="45"/>
  </r>
  <r>
    <n v="573585"/>
    <n v="97"/>
    <s v="USA"/>
    <d v="2023-05-19T23:41:00"/>
    <x v="3"/>
    <s v="Valarie Young"/>
    <n v="3551"/>
    <x v="3"/>
    <d v="2023-05-19T00:00:00"/>
    <d v="1899-12-30T23:41:00"/>
    <n v="41"/>
    <x v="2"/>
    <x v="8"/>
    <x v="1"/>
    <s v="Not Outlier"/>
    <x v="8"/>
  </r>
  <r>
    <n v="743961"/>
    <n v="98"/>
    <s v="Denmark"/>
    <d v="2023-09-07T00:39:00"/>
    <x v="1"/>
    <s v="Yoshi Tannamuri"/>
    <n v="2467"/>
    <x v="20"/>
    <d v="2023-09-07T00:00:00"/>
    <d v="1899-12-30T00:39:00"/>
    <n v="39"/>
    <x v="0"/>
    <x v="11"/>
    <x v="2"/>
    <s v="Not Outlier"/>
    <x v="46"/>
  </r>
  <r>
    <n v="1589664"/>
    <n v="98"/>
    <s v="Denmark"/>
    <d v="2023-10-18T01:39:00"/>
    <x v="0"/>
    <s v="Wing C Tam"/>
    <n v="9044"/>
    <x v="14"/>
    <d v="2023-10-18T00:00:00"/>
    <d v="1899-12-30T01:39:00"/>
    <n v="39"/>
    <x v="1"/>
    <x v="5"/>
    <x v="2"/>
    <s v="Not Outlier"/>
    <x v="46"/>
  </r>
  <r>
    <n v="1605621"/>
    <n v="98"/>
    <s v="Denmark"/>
    <d v="2023-09-05T01:33:00"/>
    <x v="2"/>
    <s v="Violeta Benitez"/>
    <n v="4118"/>
    <x v="16"/>
    <d v="2023-09-05T00:00:00"/>
    <d v="1899-12-30T01:33:00"/>
    <n v="33"/>
    <x v="1"/>
    <x v="11"/>
    <x v="2"/>
    <s v="Not Outlier"/>
    <x v="46"/>
  </r>
  <r>
    <n v="512440"/>
    <n v="99"/>
    <s v="Australia"/>
    <d v="2023-06-07T00:45:00"/>
    <x v="2"/>
    <s v="Sean Connery"/>
    <n v="4280"/>
    <x v="20"/>
    <d v="2023-06-07T00:00:00"/>
    <d v="1899-12-30T00:45:00"/>
    <n v="45"/>
    <x v="0"/>
    <x v="2"/>
    <x v="7"/>
    <s v="Not Outlier"/>
    <x v="33"/>
  </r>
  <r>
    <n v="284363"/>
    <n v="100"/>
    <s v="Ireland"/>
    <d v="2023-03-21T23:28:00"/>
    <x v="0"/>
    <s v="Veysel Oeztan"/>
    <n v="3844"/>
    <x v="9"/>
    <d v="2023-03-21T00:00:00"/>
    <d v="1899-12-30T23:28:00"/>
    <n v="28"/>
    <x v="2"/>
    <x v="7"/>
    <x v="11"/>
    <s v="Not Outlier"/>
    <x v="10"/>
  </r>
  <r>
    <n v="774603"/>
    <n v="101"/>
    <s v="USA"/>
    <d v="2023-05-03T00:55:00"/>
    <x v="1"/>
    <s v="Paul Henriot"/>
    <n v="1913"/>
    <x v="15"/>
    <d v="2023-05-03T00:00:00"/>
    <d v="1899-12-30T00:55:00"/>
    <n v="55"/>
    <x v="0"/>
    <x v="8"/>
    <x v="1"/>
    <s v="Not Outlier"/>
    <x v="22"/>
  </r>
  <r>
    <n v="199110"/>
    <n v="104"/>
    <s v="Australia"/>
    <d v="2023-05-21T00:46:00"/>
    <x v="3"/>
    <s v="Arnold Cruz"/>
    <n v="717"/>
    <x v="9"/>
    <d v="2023-05-21T00:00:00"/>
    <d v="1899-12-30T00:46:00"/>
    <n v="46"/>
    <x v="0"/>
    <x v="8"/>
    <x v="7"/>
    <s v="Not Outlier"/>
    <x v="23"/>
  </r>
  <r>
    <n v="279106"/>
    <n v="104"/>
    <s v="Australia"/>
    <d v="2023-01-14T00:54:00"/>
    <x v="0"/>
    <s v="Diego Freyre"/>
    <n v="4768"/>
    <x v="12"/>
    <d v="2023-01-14T00:00:00"/>
    <d v="1899-12-30T00:54:00"/>
    <n v="54"/>
    <x v="0"/>
    <x v="3"/>
    <x v="7"/>
    <s v="Not Outlier"/>
    <x v="23"/>
  </r>
  <r>
    <n v="1524093"/>
    <n v="104"/>
    <s v="Australia"/>
    <d v="2023-10-17T23:20:00"/>
    <x v="0"/>
    <s v="Steve Frick"/>
    <n v="6754"/>
    <x v="29"/>
    <d v="2023-10-17T00:00:00"/>
    <d v="1899-12-30T23:20:00"/>
    <n v="20"/>
    <x v="2"/>
    <x v="5"/>
    <x v="7"/>
    <s v="Not Outlier"/>
    <x v="23"/>
  </r>
  <r>
    <n v="50199"/>
    <n v="105"/>
    <s v="USA"/>
    <d v="2023-01-29T01:26:00"/>
    <x v="3"/>
    <s v="Adrian Huxley"/>
    <n v="8898"/>
    <x v="21"/>
    <d v="2023-01-29T00:00:00"/>
    <d v="1899-12-30T01:26:00"/>
    <n v="26"/>
    <x v="1"/>
    <x v="3"/>
    <x v="1"/>
    <s v="Not Outlier"/>
    <x v="47"/>
  </r>
  <r>
    <n v="272174"/>
    <n v="105"/>
    <s v="USA"/>
    <d v="2023-06-20T01:08:00"/>
    <x v="3"/>
    <s v="Valarie Nelson"/>
    <n v="5045"/>
    <x v="11"/>
    <d v="2023-06-20T00:00:00"/>
    <d v="1899-12-30T01:08:00"/>
    <n v="8"/>
    <x v="1"/>
    <x v="2"/>
    <x v="1"/>
    <s v="Not Outlier"/>
    <x v="47"/>
  </r>
  <r>
    <n v="1256035"/>
    <n v="105"/>
    <s v="USA"/>
    <d v="2023-01-15T23:10:00"/>
    <x v="3"/>
    <s v="Michael Holz"/>
    <n v="2774"/>
    <x v="22"/>
    <d v="2023-01-15T00:00:00"/>
    <d v="1899-12-30T23:10:00"/>
    <n v="10"/>
    <x v="2"/>
    <x v="3"/>
    <x v="1"/>
    <s v="Not Outlier"/>
    <x v="47"/>
  </r>
  <r>
    <n v="1347929"/>
    <n v="105"/>
    <s v="USA"/>
    <d v="2023-02-16T00:21:00"/>
    <x v="0"/>
    <s v="Juri Hirano"/>
    <n v="5624"/>
    <x v="26"/>
    <d v="2023-02-16T00:00:00"/>
    <d v="1899-12-30T00:21:00"/>
    <n v="21"/>
    <x v="0"/>
    <x v="0"/>
    <x v="1"/>
    <s v="Not Outlier"/>
    <x v="47"/>
  </r>
  <r>
    <n v="1660154"/>
    <n v="105"/>
    <s v="USA"/>
    <d v="2023-05-10T01:40:00"/>
    <x v="2"/>
    <s v="Wing C Tam"/>
    <n v="9184"/>
    <x v="19"/>
    <d v="2023-05-10T00:00:00"/>
    <d v="1899-12-30T01:40:00"/>
    <n v="40"/>
    <x v="1"/>
    <x v="8"/>
    <x v="1"/>
    <s v="Not Outlier"/>
    <x v="47"/>
  </r>
  <r>
    <n v="468652"/>
    <n v="106"/>
    <s v="Australia"/>
    <d v="2023-07-01T00:27:00"/>
    <x v="3"/>
    <s v="Roland Keitel"/>
    <n v="1982"/>
    <x v="5"/>
    <d v="2023-07-01T00:00:00"/>
    <d v="1899-12-30T00:27:00"/>
    <n v="27"/>
    <x v="0"/>
    <x v="4"/>
    <x v="7"/>
    <s v="Not Outlier"/>
    <x v="48"/>
  </r>
  <r>
    <n v="1331311"/>
    <n v="106"/>
    <s v="Australia"/>
    <d v="2023-01-07T00:48:00"/>
    <x v="3"/>
    <s v="Diego Freyre"/>
    <n v="1909"/>
    <x v="20"/>
    <d v="2023-01-07T00:00:00"/>
    <d v="1899-12-30T00:48:00"/>
    <n v="48"/>
    <x v="0"/>
    <x v="3"/>
    <x v="7"/>
    <s v="Not Outlier"/>
    <x v="48"/>
  </r>
  <r>
    <n v="315549"/>
    <n v="108"/>
    <s v="Spain"/>
    <d v="2023-03-19T23:39:00"/>
    <x v="3"/>
    <s v="Julie Brown"/>
    <n v="7653"/>
    <x v="3"/>
    <d v="2023-03-19T00:00:00"/>
    <d v="1899-12-30T23:39:00"/>
    <n v="39"/>
    <x v="2"/>
    <x v="7"/>
    <x v="5"/>
    <s v="Not Outlier"/>
    <x v="22"/>
  </r>
  <r>
    <n v="1516849"/>
    <n v="108"/>
    <s v="Spain"/>
    <d v="2023-06-03T00:22:00"/>
    <x v="2"/>
    <s v="Pascale Cartrain"/>
    <n v="5536"/>
    <x v="15"/>
    <d v="2023-06-03T00:00:00"/>
    <d v="1899-12-30T00:22:00"/>
    <n v="22"/>
    <x v="0"/>
    <x v="2"/>
    <x v="5"/>
    <s v="Not Outlier"/>
    <x v="22"/>
  </r>
  <r>
    <n v="248737"/>
    <n v="109"/>
    <s v="USA"/>
    <d v="2023-03-15T00:38:00"/>
    <x v="0"/>
    <s v="Veysel Oeztan"/>
    <n v="1887"/>
    <x v="22"/>
    <d v="2023-03-15T00:00:00"/>
    <d v="1899-12-30T00:38:00"/>
    <n v="38"/>
    <x v="0"/>
    <x v="7"/>
    <x v="1"/>
    <s v="Not Outlier"/>
    <x v="5"/>
  </r>
  <r>
    <n v="534263"/>
    <n v="109"/>
    <s v="USA"/>
    <d v="2023-06-16T00:34:00"/>
    <x v="2"/>
    <s v="Marta Hernandez"/>
    <n v="3129"/>
    <x v="26"/>
    <d v="2023-06-16T00:00:00"/>
    <d v="1899-12-30T00:34:00"/>
    <n v="34"/>
    <x v="0"/>
    <x v="2"/>
    <x v="1"/>
    <s v="Not Outlier"/>
    <x v="5"/>
  </r>
  <r>
    <n v="784475"/>
    <n v="109"/>
    <s v="USA"/>
    <d v="2023-12-24T01:43:00"/>
    <x v="2"/>
    <s v="Violeta Benitez"/>
    <n v="505"/>
    <x v="10"/>
    <d v="2023-12-24T00:00:00"/>
    <d v="1899-12-30T01:43:00"/>
    <n v="43"/>
    <x v="1"/>
    <x v="10"/>
    <x v="1"/>
    <s v="Not Outlier"/>
    <x v="5"/>
  </r>
  <r>
    <n v="444540"/>
    <n v="112"/>
    <s v="USA"/>
    <d v="2023-09-05T00:24:00"/>
    <x v="0"/>
    <s v="Anna O'Hara"/>
    <n v="8547"/>
    <x v="16"/>
    <d v="2023-09-05T00:00:00"/>
    <d v="1899-12-30T00:24:00"/>
    <n v="24"/>
    <x v="0"/>
    <x v="11"/>
    <x v="1"/>
    <s v="Not Outlier"/>
    <x v="35"/>
  </r>
  <r>
    <n v="1534392"/>
    <n v="112"/>
    <s v="USA"/>
    <d v="2023-01-26T23:02:00"/>
    <x v="0"/>
    <s v="Diego Freyre"/>
    <n v="2347"/>
    <x v="8"/>
    <d v="2023-01-26T00:00:00"/>
    <d v="1899-12-30T23:02:00"/>
    <n v="2"/>
    <x v="2"/>
    <x v="3"/>
    <x v="1"/>
    <s v="Not Outlier"/>
    <x v="35"/>
  </r>
  <r>
    <n v="1221647"/>
    <n v="113"/>
    <s v="USA"/>
    <d v="2023-03-26T00:36:00"/>
    <x v="0"/>
    <s v="Leslie Young"/>
    <n v="6210"/>
    <x v="8"/>
    <d v="2023-03-26T00:00:00"/>
    <d v="1899-12-30T00:36:00"/>
    <n v="36"/>
    <x v="0"/>
    <x v="7"/>
    <x v="1"/>
    <s v="Not Outlier"/>
    <x v="18"/>
  </r>
  <r>
    <n v="1467283"/>
    <n v="113"/>
    <s v="USA"/>
    <d v="2023-08-04T02:26:00"/>
    <x v="0"/>
    <s v="Yoshi Tannamuri"/>
    <n v="722"/>
    <x v="27"/>
    <d v="2023-08-04T00:00:00"/>
    <d v="1899-12-30T02:26:00"/>
    <n v="26"/>
    <x v="4"/>
    <x v="6"/>
    <x v="1"/>
    <s v="Not Outlier"/>
    <x v="18"/>
  </r>
  <r>
    <n v="1594992"/>
    <n v="114"/>
    <s v="USA"/>
    <d v="2023-12-10T23:18:00"/>
    <x v="2"/>
    <s v="Elizabeth Lincoln"/>
    <n v="1650"/>
    <x v="19"/>
    <d v="2023-12-10T00:00:00"/>
    <d v="1899-12-30T23:18:00"/>
    <n v="18"/>
    <x v="2"/>
    <x v="10"/>
    <x v="1"/>
    <s v="Not Outlier"/>
    <x v="11"/>
  </r>
  <r>
    <n v="451541"/>
    <n v="116"/>
    <s v="Denmark"/>
    <d v="2023-06-29T01:31:00"/>
    <x v="0"/>
    <s v="Sue King"/>
    <n v="2490"/>
    <x v="21"/>
    <d v="2023-06-29T00:00:00"/>
    <d v="1899-12-30T01:31:00"/>
    <n v="31"/>
    <x v="1"/>
    <x v="2"/>
    <x v="2"/>
    <s v="Not Outlier"/>
    <x v="49"/>
  </r>
  <r>
    <n v="425321"/>
    <n v="117"/>
    <s v="India"/>
    <d v="2023-08-13T01:25:00"/>
    <x v="1"/>
    <s v="Michael Chandler"/>
    <n v="4727"/>
    <x v="6"/>
    <d v="2023-08-13T00:00:00"/>
    <d v="1899-12-30T01:25:00"/>
    <n v="25"/>
    <x v="1"/>
    <x v="6"/>
    <x v="10"/>
    <s v="Not Outlier"/>
    <x v="41"/>
  </r>
  <r>
    <n v="1441698"/>
    <n v="118"/>
    <s v="USA"/>
    <d v="2023-05-06T23:52:00"/>
    <x v="0"/>
    <s v="Allen Nelson"/>
    <n v="4154"/>
    <x v="28"/>
    <d v="2023-05-06T00:00:00"/>
    <d v="1899-12-30T23:52:00"/>
    <n v="52"/>
    <x v="2"/>
    <x v="8"/>
    <x v="1"/>
    <s v="Not Outlier"/>
    <x v="29"/>
  </r>
  <r>
    <n v="1494087"/>
    <n v="118"/>
    <s v="USA"/>
    <d v="2023-04-23T01:37:00"/>
    <x v="0"/>
    <s v="Kee Kuo"/>
    <n v="6162"/>
    <x v="17"/>
    <d v="2023-04-23T00:00:00"/>
    <d v="1899-12-30T01:37:00"/>
    <n v="37"/>
    <x v="1"/>
    <x v="1"/>
    <x v="1"/>
    <s v="Not Outlier"/>
    <x v="29"/>
  </r>
  <r>
    <n v="499444"/>
    <n v="122"/>
    <s v="Spain"/>
    <d v="2023-07-24T00:03:00"/>
    <x v="0"/>
    <s v="Wendy Victorino"/>
    <n v="9615"/>
    <x v="10"/>
    <d v="2023-07-24T00:00:00"/>
    <d v="1899-12-30T00:03:00"/>
    <n v="3"/>
    <x v="0"/>
    <x v="4"/>
    <x v="5"/>
    <s v="Not Outlier"/>
    <x v="50"/>
  </r>
  <r>
    <n v="1307458"/>
    <n v="122"/>
    <s v="Spain"/>
    <d v="2023-01-01T01:31:00"/>
    <x v="3"/>
    <s v="Georg Pipps"/>
    <n v="943"/>
    <x v="5"/>
    <d v="2023-01-01T00:00:00"/>
    <d v="1899-12-30T01:31:00"/>
    <n v="31"/>
    <x v="1"/>
    <x v="3"/>
    <x v="5"/>
    <s v="Not Outlier"/>
    <x v="50"/>
  </r>
  <r>
    <n v="1466316"/>
    <n v="122"/>
    <s v="Spain"/>
    <d v="2023-01-07T01:51:00"/>
    <x v="3"/>
    <s v="Kyung Yu"/>
    <n v="1672"/>
    <x v="20"/>
    <d v="2023-01-07T00:00:00"/>
    <d v="1899-12-30T01:51:00"/>
    <n v="51"/>
    <x v="1"/>
    <x v="3"/>
    <x v="5"/>
    <s v="Not Outlier"/>
    <x v="50"/>
  </r>
  <r>
    <n v="499301"/>
    <n v="125"/>
    <s v="Spain"/>
    <d v="2023-10-16T01:28:00"/>
    <x v="0"/>
    <s v="Diego Freyre"/>
    <n v="8557"/>
    <x v="26"/>
    <d v="2023-10-16T00:00:00"/>
    <d v="1899-12-30T01:28:00"/>
    <n v="28"/>
    <x v="1"/>
    <x v="5"/>
    <x v="5"/>
    <s v="Not Outlier"/>
    <x v="51"/>
  </r>
  <r>
    <n v="1433358"/>
    <n v="125"/>
    <s v="Spain"/>
    <d v="2023-05-30T00:20:00"/>
    <x v="1"/>
    <s v="Giovanni Rovelli"/>
    <n v="7762"/>
    <x v="4"/>
    <d v="2023-05-30T00:00:00"/>
    <d v="1899-12-30T00:20:00"/>
    <n v="20"/>
    <x v="0"/>
    <x v="8"/>
    <x v="5"/>
    <s v="Not Outlier"/>
    <x v="51"/>
  </r>
  <r>
    <n v="401879"/>
    <n v="126"/>
    <s v="USA"/>
    <d v="2023-05-06T23:34:00"/>
    <x v="3"/>
    <s v="Helen Bennett"/>
    <n v="1022"/>
    <x v="28"/>
    <d v="2023-05-06T00:00:00"/>
    <d v="1899-12-30T23:34:00"/>
    <n v="34"/>
    <x v="2"/>
    <x v="8"/>
    <x v="1"/>
    <s v="Not Outlier"/>
    <x v="52"/>
  </r>
  <r>
    <n v="1093757"/>
    <n v="127"/>
    <s v="Denmark"/>
    <d v="2023-12-04T00:00:00"/>
    <x v="0"/>
    <s v="Valarie Nelson"/>
    <n v="5671"/>
    <x v="27"/>
    <d v="2023-12-04T00:00:00"/>
    <d v="1899-12-30T00:00:00"/>
    <n v="0"/>
    <x v="0"/>
    <x v="10"/>
    <x v="2"/>
    <s v="Not Outlier"/>
    <x v="53"/>
  </r>
  <r>
    <n v="1536698"/>
    <n v="127"/>
    <s v="Denmark"/>
    <d v="2023-11-10T02:07:00"/>
    <x v="3"/>
    <s v="Diego Freyre"/>
    <n v="2350"/>
    <x v="19"/>
    <d v="2023-11-10T00:00:00"/>
    <d v="1899-12-30T02:07:00"/>
    <n v="7"/>
    <x v="4"/>
    <x v="9"/>
    <x v="2"/>
    <s v="Not Outlier"/>
    <x v="53"/>
  </r>
  <r>
    <n v="73293"/>
    <n v="128"/>
    <s v="USA"/>
    <d v="2023-12-12T01:23:00"/>
    <x v="2"/>
    <s v="Matti Karttunen"/>
    <n v="7868"/>
    <x v="1"/>
    <d v="2023-12-12T00:00:00"/>
    <d v="1899-12-30T01:23:00"/>
    <n v="23"/>
    <x v="1"/>
    <x v="10"/>
    <x v="1"/>
    <s v="Not Outlier"/>
    <x v="27"/>
  </r>
  <r>
    <n v="98856"/>
    <n v="129"/>
    <s v="USA"/>
    <d v="2023-11-09T00:10:00"/>
    <x v="0"/>
    <s v="Kyung Yu"/>
    <n v="7750"/>
    <x v="2"/>
    <d v="2023-11-09T00:00:00"/>
    <d v="1899-12-30T00:10:00"/>
    <n v="10"/>
    <x v="0"/>
    <x v="9"/>
    <x v="1"/>
    <s v="Not Outlier"/>
    <x v="54"/>
  </r>
  <r>
    <n v="1311114"/>
    <n v="130"/>
    <s v="USA"/>
    <d v="2023-06-23T01:20:00"/>
    <x v="2"/>
    <s v="Thomas Hardy"/>
    <n v="1596"/>
    <x v="17"/>
    <d v="2023-06-23T00:00:00"/>
    <d v="1899-12-30T01:20:00"/>
    <n v="20"/>
    <x v="1"/>
    <x v="2"/>
    <x v="1"/>
    <s v="Not Outlier"/>
    <x v="45"/>
  </r>
  <r>
    <n v="552683"/>
    <n v="131"/>
    <s v="Italy"/>
    <d v="2023-05-08T01:26:00"/>
    <x v="1"/>
    <s v="Julie Young"/>
    <n v="6578"/>
    <x v="7"/>
    <d v="2023-05-08T00:00:00"/>
    <d v="1899-12-30T01:26:00"/>
    <n v="26"/>
    <x v="1"/>
    <x v="8"/>
    <x v="9"/>
    <s v="Not Outlier"/>
    <x v="55"/>
  </r>
  <r>
    <n v="1590156"/>
    <n v="131"/>
    <s v="Italy"/>
    <d v="2023-03-30T23:46:00"/>
    <x v="2"/>
    <s v="Diego Freyre"/>
    <n v="8404"/>
    <x v="4"/>
    <d v="2023-03-30T00:00:00"/>
    <d v="1899-12-30T23:46:00"/>
    <n v="46"/>
    <x v="2"/>
    <x v="7"/>
    <x v="9"/>
    <s v="Not Outlier"/>
    <x v="55"/>
  </r>
  <r>
    <n v="306798"/>
    <n v="132"/>
    <s v="Spain"/>
    <d v="2023-01-14T00:29:00"/>
    <x v="3"/>
    <s v="Mary Saveley"/>
    <n v="291"/>
    <x v="12"/>
    <d v="2023-01-14T00:00:00"/>
    <d v="1899-12-30T00:29:00"/>
    <n v="29"/>
    <x v="0"/>
    <x v="3"/>
    <x v="5"/>
    <s v="Not Outlier"/>
    <x v="45"/>
  </r>
  <r>
    <n v="322784"/>
    <n v="132"/>
    <s v="Spain"/>
    <d v="2023-01-02T23:21:00"/>
    <x v="3"/>
    <s v="Valarie Young"/>
    <n v="5201"/>
    <x v="24"/>
    <d v="2023-01-02T00:00:00"/>
    <d v="1899-12-30T23:21:00"/>
    <n v="21"/>
    <x v="2"/>
    <x v="3"/>
    <x v="5"/>
    <s v="Not Outlier"/>
    <x v="45"/>
  </r>
  <r>
    <n v="649787"/>
    <n v="132"/>
    <s v="Spain"/>
    <d v="2023-03-16T00:42:00"/>
    <x v="0"/>
    <s v="Valarie Young"/>
    <n v="8578"/>
    <x v="26"/>
    <d v="2023-03-16T00:00:00"/>
    <d v="1899-12-30T00:42:00"/>
    <n v="42"/>
    <x v="0"/>
    <x v="7"/>
    <x v="5"/>
    <s v="Not Outlier"/>
    <x v="45"/>
  </r>
  <r>
    <n v="730295"/>
    <n v="134"/>
    <s v="Australia"/>
    <d v="2023-08-06T00:04:00"/>
    <x v="3"/>
    <s v="Jytte Petersen"/>
    <n v="4721"/>
    <x v="28"/>
    <d v="2023-08-06T00:00:00"/>
    <d v="1899-12-30T00:04:00"/>
    <n v="4"/>
    <x v="0"/>
    <x v="6"/>
    <x v="7"/>
    <s v="Not Outlier"/>
    <x v="6"/>
  </r>
  <r>
    <n v="1343941"/>
    <n v="135"/>
    <s v="Spain"/>
    <d v="2023-08-09T23:14:00"/>
    <x v="1"/>
    <s v="Georg Pipps"/>
    <n v="6934"/>
    <x v="2"/>
    <d v="2023-08-09T00:00:00"/>
    <d v="1899-12-30T23:14:00"/>
    <n v="14"/>
    <x v="2"/>
    <x v="6"/>
    <x v="5"/>
    <s v="Not Outlier"/>
    <x v="15"/>
  </r>
  <r>
    <n v="1516974"/>
    <n v="136"/>
    <s v="USA"/>
    <d v="2023-05-11T00:55:00"/>
    <x v="1"/>
    <s v="Jeff Young"/>
    <n v="1042"/>
    <x v="23"/>
    <d v="2023-05-11T00:00:00"/>
    <d v="1899-12-30T00:55:00"/>
    <n v="55"/>
    <x v="0"/>
    <x v="8"/>
    <x v="1"/>
    <s v="Not Outlier"/>
    <x v="42"/>
  </r>
  <r>
    <n v="318630"/>
    <n v="137"/>
    <s v="India"/>
    <d v="2023-04-13T23:22:00"/>
    <x v="3"/>
    <s v="Annette Roulet"/>
    <n v="9655"/>
    <x v="6"/>
    <d v="2023-04-13T00:00:00"/>
    <d v="1899-12-30T23:22:00"/>
    <n v="22"/>
    <x v="2"/>
    <x v="1"/>
    <x v="10"/>
    <s v="Not Outlier"/>
    <x v="29"/>
  </r>
  <r>
    <n v="1147846"/>
    <n v="137"/>
    <s v="India"/>
    <d v="2023-10-25T00:34:00"/>
    <x v="1"/>
    <s v="Ann Brown"/>
    <n v="792"/>
    <x v="18"/>
    <d v="2023-10-25T00:00:00"/>
    <d v="1899-12-30T00:34:00"/>
    <n v="34"/>
    <x v="0"/>
    <x v="5"/>
    <x v="10"/>
    <s v="Not Outlier"/>
    <x v="29"/>
  </r>
  <r>
    <n v="280739"/>
    <n v="138"/>
    <s v="USA"/>
    <d v="2023-07-06T23:37:00"/>
    <x v="3"/>
    <s v="Janine Labrune"/>
    <n v="2453"/>
    <x v="28"/>
    <d v="2023-07-06T00:00:00"/>
    <d v="1899-12-30T23:37:00"/>
    <n v="37"/>
    <x v="2"/>
    <x v="4"/>
    <x v="1"/>
    <s v="Not Outlier"/>
    <x v="15"/>
  </r>
  <r>
    <n v="114309"/>
    <n v="139"/>
    <s v="USA"/>
    <d v="2023-06-25T01:42:00"/>
    <x v="1"/>
    <s v="Maurizio Moroni"/>
    <n v="5868"/>
    <x v="18"/>
    <d v="2023-06-25T00:00:00"/>
    <d v="1899-12-30T01:42:00"/>
    <n v="42"/>
    <x v="1"/>
    <x v="2"/>
    <x v="1"/>
    <s v="Not Outlier"/>
    <x v="4"/>
  </r>
  <r>
    <n v="1471380"/>
    <n v="139"/>
    <s v="USA"/>
    <d v="2023-08-28T23:02:00"/>
    <x v="1"/>
    <s v="Diego Freyre"/>
    <n v="2139"/>
    <x v="0"/>
    <d v="2023-08-28T00:00:00"/>
    <d v="1899-12-30T23:02:00"/>
    <n v="2"/>
    <x v="2"/>
    <x v="6"/>
    <x v="1"/>
    <s v="Not Outlier"/>
    <x v="4"/>
  </r>
  <r>
    <n v="131508"/>
    <n v="140"/>
    <s v="USA"/>
    <d v="2023-02-11T00:50:00"/>
    <x v="0"/>
    <s v="Leslie Murphy"/>
    <n v="2656"/>
    <x v="23"/>
    <d v="2023-02-11T00:00:00"/>
    <d v="1899-12-30T00:50:00"/>
    <n v="50"/>
    <x v="0"/>
    <x v="0"/>
    <x v="1"/>
    <s v="Not Outlier"/>
    <x v="51"/>
  </r>
  <r>
    <n v="85703"/>
    <n v="142"/>
    <s v="India"/>
    <d v="2023-01-05T23:47:00"/>
    <x v="2"/>
    <s v="Jonas Bergulfsen"/>
    <n v="3427"/>
    <x v="16"/>
    <d v="2023-01-05T00:00:00"/>
    <d v="1899-12-30T23:47:00"/>
    <n v="47"/>
    <x v="2"/>
    <x v="3"/>
    <x v="10"/>
    <s v="Not Outlier"/>
    <x v="56"/>
  </r>
  <r>
    <n v="1337570"/>
    <n v="143"/>
    <s v="USA"/>
    <d v="2023-02-06T23:10:00"/>
    <x v="3"/>
    <s v="Violeta Benitez"/>
    <n v="518"/>
    <x v="28"/>
    <d v="2023-02-06T00:00:00"/>
    <d v="1899-12-30T23:10:00"/>
    <n v="10"/>
    <x v="2"/>
    <x v="0"/>
    <x v="1"/>
    <s v="Not Outlier"/>
    <x v="23"/>
  </r>
  <r>
    <n v="1642122"/>
    <n v="143"/>
    <s v="USA"/>
    <d v="2023-10-28T00:17:00"/>
    <x v="2"/>
    <s v="Palle Ibsen"/>
    <n v="819"/>
    <x v="0"/>
    <d v="2023-10-28T00:00:00"/>
    <d v="1899-12-30T00:17:00"/>
    <n v="17"/>
    <x v="0"/>
    <x v="5"/>
    <x v="1"/>
    <s v="Not Outlier"/>
    <x v="23"/>
  </r>
  <r>
    <n v="1089032"/>
    <n v="144"/>
    <s v="Denmark"/>
    <d v="2023-06-08T00:33:00"/>
    <x v="1"/>
    <s v="Jose Pedro Roel"/>
    <n v="9067"/>
    <x v="7"/>
    <d v="2023-06-08T00:00:00"/>
    <d v="1899-12-30T00:33:00"/>
    <n v="33"/>
    <x v="0"/>
    <x v="2"/>
    <x v="2"/>
    <s v="Not Outlier"/>
    <x v="15"/>
  </r>
  <r>
    <n v="1358679"/>
    <n v="144"/>
    <s v="Denmark"/>
    <d v="2023-03-26T01:01:00"/>
    <x v="0"/>
    <s v="Ann Brown"/>
    <n v="3276"/>
    <x v="8"/>
    <d v="2023-03-26T00:00:00"/>
    <d v="1899-12-30T01:01:00"/>
    <n v="1"/>
    <x v="1"/>
    <x v="7"/>
    <x v="2"/>
    <s v="Not Outlier"/>
    <x v="15"/>
  </r>
  <r>
    <n v="1376435"/>
    <n v="145"/>
    <s v="Italy"/>
    <d v="2023-03-06T23:40:00"/>
    <x v="2"/>
    <s v="Kalle Suominen"/>
    <n v="8109"/>
    <x v="28"/>
    <d v="2023-03-06T00:00:00"/>
    <d v="1899-12-30T23:40:00"/>
    <n v="40"/>
    <x v="2"/>
    <x v="7"/>
    <x v="9"/>
    <s v="Not Outlier"/>
    <x v="39"/>
  </r>
  <r>
    <n v="566985"/>
    <n v="146"/>
    <s v="Norway"/>
    <d v="2023-06-27T00:48:00"/>
    <x v="1"/>
    <s v="Roland Keitel"/>
    <n v="3344"/>
    <x v="13"/>
    <d v="2023-06-27T00:00:00"/>
    <d v="1899-12-30T00:48:00"/>
    <n v="48"/>
    <x v="0"/>
    <x v="2"/>
    <x v="4"/>
    <s v="Not Outlier"/>
    <x v="10"/>
  </r>
  <r>
    <n v="775856"/>
    <n v="146"/>
    <s v="Norway"/>
    <d v="2023-10-15T00:24:00"/>
    <x v="2"/>
    <s v="Julie King"/>
    <n v="5780"/>
    <x v="22"/>
    <d v="2023-10-15T00:00:00"/>
    <d v="1899-12-30T00:24:00"/>
    <n v="24"/>
    <x v="0"/>
    <x v="5"/>
    <x v="4"/>
    <s v="Not Outlier"/>
    <x v="10"/>
  </r>
  <r>
    <n v="1385078"/>
    <n v="146"/>
    <s v="Norway"/>
    <d v="2023-07-19T01:33:00"/>
    <x v="2"/>
    <s v="Dean Cassidy"/>
    <n v="1972"/>
    <x v="3"/>
    <d v="2023-07-19T00:00:00"/>
    <d v="1899-12-30T01:33:00"/>
    <n v="33"/>
    <x v="1"/>
    <x v="4"/>
    <x v="4"/>
    <s v="Not Outlier"/>
    <x v="10"/>
  </r>
  <r>
    <n v="1646930"/>
    <n v="146"/>
    <s v="Norway"/>
    <d v="2023-06-10T01:09:00"/>
    <x v="1"/>
    <s v="Julie King"/>
    <n v="5619"/>
    <x v="19"/>
    <d v="2023-06-10T00:00:00"/>
    <d v="1899-12-30T01:09:00"/>
    <n v="9"/>
    <x v="1"/>
    <x v="2"/>
    <x v="4"/>
    <s v="Not Outlier"/>
    <x v="10"/>
  </r>
  <r>
    <n v="54569"/>
    <n v="147"/>
    <s v="USA"/>
    <d v="2023-12-17T23:21:00"/>
    <x v="2"/>
    <s v="Daniel Da Cunha"/>
    <n v="6561"/>
    <x v="29"/>
    <d v="2023-12-17T00:00:00"/>
    <d v="1899-12-30T23:21:00"/>
    <n v="21"/>
    <x v="2"/>
    <x v="10"/>
    <x v="1"/>
    <s v="Not Outlier"/>
    <x v="34"/>
  </r>
  <r>
    <n v="122492"/>
    <n v="147"/>
    <s v="USA"/>
    <d v="2023-07-02T22:41:00"/>
    <x v="2"/>
    <s v="Maria Larsson"/>
    <n v="1788"/>
    <x v="24"/>
    <d v="2023-07-02T00:00:00"/>
    <d v="1899-12-30T22:41:00"/>
    <n v="41"/>
    <x v="3"/>
    <x v="4"/>
    <x v="1"/>
    <s v="Not Outlier"/>
    <x v="34"/>
  </r>
  <r>
    <n v="361964"/>
    <n v="147"/>
    <s v="USA"/>
    <d v="2023-02-20T00:36:00"/>
    <x v="2"/>
    <s v="Kyung Yu"/>
    <n v="2602"/>
    <x v="11"/>
    <d v="2023-02-20T00:00:00"/>
    <d v="1899-12-30T00:36:00"/>
    <n v="36"/>
    <x v="0"/>
    <x v="0"/>
    <x v="1"/>
    <s v="Not Outlier"/>
    <x v="34"/>
  </r>
  <r>
    <n v="14971"/>
    <n v="148"/>
    <s v="Spain"/>
    <d v="2023-09-10T00:06:00"/>
    <x v="1"/>
    <s v="Violeta Benitez"/>
    <n v="7545"/>
    <x v="19"/>
    <d v="2023-09-10T00:00:00"/>
    <d v="1899-12-30T00:06:00"/>
    <n v="6"/>
    <x v="0"/>
    <x v="11"/>
    <x v="5"/>
    <s v="Not Outlier"/>
    <x v="43"/>
  </r>
  <r>
    <n v="226876"/>
    <n v="150"/>
    <s v="USA"/>
    <d v="2023-01-30T22:50:00"/>
    <x v="2"/>
    <s v="Valarie Nelson"/>
    <n v="17"/>
    <x v="4"/>
    <d v="2023-01-30T00:00:00"/>
    <d v="1899-12-30T22:50:00"/>
    <n v="50"/>
    <x v="3"/>
    <x v="3"/>
    <x v="1"/>
    <s v="Not Outlier"/>
    <x v="0"/>
  </r>
  <r>
    <n v="1528079"/>
    <n v="150"/>
    <s v="USA"/>
    <d v="2023-12-13T00:05:00"/>
    <x v="1"/>
    <s v="Valarie Nelson"/>
    <n v="8608"/>
    <x v="6"/>
    <d v="2023-12-13T00:00:00"/>
    <d v="1899-12-30T00:05:00"/>
    <n v="5"/>
    <x v="0"/>
    <x v="10"/>
    <x v="1"/>
    <s v="Not Outlier"/>
    <x v="0"/>
  </r>
  <r>
    <n v="701802"/>
    <n v="151"/>
    <s v="Germany"/>
    <d v="2023-04-04T01:12:00"/>
    <x v="1"/>
    <s v="Frederique Citeaux"/>
    <n v="927"/>
    <x v="27"/>
    <d v="2023-04-04T00:00:00"/>
    <d v="1899-12-30T01:12:00"/>
    <n v="12"/>
    <x v="1"/>
    <x v="1"/>
    <x v="6"/>
    <s v="Not Outlier"/>
    <x v="3"/>
  </r>
  <r>
    <n v="238602"/>
    <n v="153"/>
    <s v="USA"/>
    <d v="2023-04-01T01:12:00"/>
    <x v="1"/>
    <s v="Jonas Bergulfsen"/>
    <n v="951"/>
    <x v="5"/>
    <n v="45017"/>
    <d v="1899-12-30T01:12:00"/>
    <n v="12"/>
    <x v="1"/>
    <x v="1"/>
    <x v="1"/>
    <s v="Not Outlier"/>
    <x v="17"/>
  </r>
  <r>
    <n v="402508"/>
    <n v="155"/>
    <s v="India"/>
    <d v="2023-10-20T01:40:00"/>
    <x v="0"/>
    <s v="Ann Brown"/>
    <n v="8064"/>
    <x v="11"/>
    <d v="2023-10-20T00:00:00"/>
    <d v="1899-12-30T01:40:00"/>
    <n v="40"/>
    <x v="1"/>
    <x v="5"/>
    <x v="10"/>
    <s v="Not Outlier"/>
    <x v="57"/>
  </r>
  <r>
    <n v="585827"/>
    <n v="156"/>
    <s v="France"/>
    <d v="2023-01-18T23:38:00"/>
    <x v="0"/>
    <s v="Elizabeth Devon"/>
    <n v="3966"/>
    <x v="14"/>
    <d v="2023-01-18T00:00:00"/>
    <d v="1899-12-30T23:38:00"/>
    <n v="38"/>
    <x v="2"/>
    <x v="3"/>
    <x v="0"/>
    <s v="Not Outlier"/>
    <x v="5"/>
  </r>
  <r>
    <n v="95500"/>
    <n v="158"/>
    <s v="USA"/>
    <d v="2023-03-25T00:51:00"/>
    <x v="3"/>
    <s v="Leslie Murphy"/>
    <n v="7674"/>
    <x v="18"/>
    <d v="2023-03-25T00:00:00"/>
    <d v="1899-12-30T00:51:00"/>
    <n v="51"/>
    <x v="0"/>
    <x v="7"/>
    <x v="1"/>
    <s v="Not Outlier"/>
    <x v="50"/>
  </r>
  <r>
    <n v="1074617"/>
    <n v="158"/>
    <s v="USA"/>
    <d v="2023-05-04T00:19:00"/>
    <x v="3"/>
    <s v="Giovanni Rovelli"/>
    <n v="4729"/>
    <x v="27"/>
    <d v="2023-05-04T00:00:00"/>
    <d v="1899-12-30T00:19:00"/>
    <n v="19"/>
    <x v="0"/>
    <x v="8"/>
    <x v="1"/>
    <s v="Not Outlier"/>
    <x v="50"/>
  </r>
  <r>
    <n v="1149537"/>
    <n v="158"/>
    <s v="USA"/>
    <d v="2023-02-01T00:20:00"/>
    <x v="0"/>
    <s v="Steve Frick"/>
    <n v="2663"/>
    <x v="5"/>
    <d v="2023-02-01T00:00:00"/>
    <d v="1899-12-30T00:20:00"/>
    <n v="20"/>
    <x v="0"/>
    <x v="0"/>
    <x v="1"/>
    <s v="Not Outlier"/>
    <x v="50"/>
  </r>
  <r>
    <n v="649627"/>
    <n v="159"/>
    <s v="USA"/>
    <d v="2023-11-19T00:38:00"/>
    <x v="1"/>
    <s v="Valarie Nelson"/>
    <n v="5618"/>
    <x v="3"/>
    <d v="2023-11-19T00:00:00"/>
    <d v="1899-12-30T00:38:00"/>
    <n v="38"/>
    <x v="0"/>
    <x v="9"/>
    <x v="1"/>
    <s v="Not Outlier"/>
    <x v="29"/>
  </r>
  <r>
    <n v="659390"/>
    <n v="159"/>
    <s v="USA"/>
    <d v="2023-12-16T00:15:00"/>
    <x v="2"/>
    <s v="Diego Freyre"/>
    <n v="2372"/>
    <x v="26"/>
    <d v="2023-12-16T00:00:00"/>
    <d v="1899-12-30T00:15:00"/>
    <n v="15"/>
    <x v="0"/>
    <x v="10"/>
    <x v="1"/>
    <s v="Not Outlier"/>
    <x v="29"/>
  </r>
  <r>
    <n v="692440"/>
    <n v="159"/>
    <s v="USA"/>
    <d v="2023-07-19T23:42:00"/>
    <x v="1"/>
    <s v="Kwai Yu"/>
    <n v="7041"/>
    <x v="3"/>
    <d v="2023-07-19T00:00:00"/>
    <d v="1899-12-30T23:42:00"/>
    <n v="42"/>
    <x v="2"/>
    <x v="4"/>
    <x v="1"/>
    <s v="Not Outlier"/>
    <x v="29"/>
  </r>
  <r>
    <n v="1075177"/>
    <n v="161"/>
    <s v="France"/>
    <d v="2023-03-07T22:36:00"/>
    <x v="2"/>
    <s v="Diego Freyre"/>
    <n v="1124"/>
    <x v="20"/>
    <d v="2023-03-07T00:00:00"/>
    <d v="1899-12-30T22:36:00"/>
    <n v="36"/>
    <x v="3"/>
    <x v="7"/>
    <x v="0"/>
    <s v="Not Outlier"/>
    <x v="58"/>
  </r>
  <r>
    <n v="964075"/>
    <n v="162"/>
    <s v="USA"/>
    <d v="2023-04-17T23:22:00"/>
    <x v="1"/>
    <s v="Diego Freyre"/>
    <n v="1275"/>
    <x v="29"/>
    <d v="2023-04-17T00:00:00"/>
    <d v="1899-12-30T23:22:00"/>
    <n v="22"/>
    <x v="2"/>
    <x v="1"/>
    <x v="1"/>
    <s v="Not Outlier"/>
    <x v="22"/>
  </r>
  <r>
    <n v="1395839"/>
    <n v="163"/>
    <s v="USA"/>
    <d v="2023-05-24T00:16:00"/>
    <x v="0"/>
    <s v="Diego Freyre"/>
    <n v="2045"/>
    <x v="10"/>
    <d v="2023-05-24T00:00:00"/>
    <d v="1899-12-30T00:16:00"/>
    <n v="16"/>
    <x v="0"/>
    <x v="8"/>
    <x v="1"/>
    <s v="Not Outlier"/>
    <x v="2"/>
  </r>
  <r>
    <n v="332513"/>
    <n v="164"/>
    <s v="USA"/>
    <d v="2023-03-17T01:16:00"/>
    <x v="2"/>
    <s v="Henriette Pfalzheim"/>
    <n v="9265"/>
    <x v="29"/>
    <d v="2023-03-17T00:00:00"/>
    <d v="1899-12-30T01:16:00"/>
    <n v="16"/>
    <x v="1"/>
    <x v="7"/>
    <x v="1"/>
    <s v="Not Outlier"/>
    <x v="42"/>
  </r>
  <r>
    <n v="754402"/>
    <n v="164"/>
    <s v="USA"/>
    <d v="2023-06-26T01:26:00"/>
    <x v="3"/>
    <s v="Arnold Cruz"/>
    <n v="136"/>
    <x v="8"/>
    <d v="2023-06-26T00:00:00"/>
    <d v="1899-12-30T01:26:00"/>
    <n v="26"/>
    <x v="1"/>
    <x v="2"/>
    <x v="1"/>
    <s v="Not Outlier"/>
    <x v="42"/>
  </r>
  <r>
    <n v="1289947"/>
    <n v="164"/>
    <s v="USA"/>
    <d v="2023-11-21T23:25:00"/>
    <x v="0"/>
    <s v="Jeff Young"/>
    <n v="1867"/>
    <x v="9"/>
    <d v="2023-11-21T00:00:00"/>
    <d v="1899-12-30T23:25:00"/>
    <n v="25"/>
    <x v="2"/>
    <x v="9"/>
    <x v="1"/>
    <s v="Not Outlier"/>
    <x v="42"/>
  </r>
  <r>
    <n v="1644933"/>
    <n v="164"/>
    <s v="USA"/>
    <d v="2023-07-20T00:29:00"/>
    <x v="2"/>
    <s v="Akiko Shimamura"/>
    <n v="3831"/>
    <x v="11"/>
    <d v="2023-07-20T00:00:00"/>
    <d v="1899-12-30T00:29:00"/>
    <n v="29"/>
    <x v="0"/>
    <x v="4"/>
    <x v="1"/>
    <s v="Not Outlier"/>
    <x v="42"/>
  </r>
  <r>
    <n v="325850"/>
    <n v="166"/>
    <s v="France"/>
    <d v="2023-05-09T00:47:00"/>
    <x v="3"/>
    <s v="Diego Freyre"/>
    <n v="7311"/>
    <x v="2"/>
    <d v="2023-05-09T00:00:00"/>
    <d v="1899-12-30T00:47:00"/>
    <n v="47"/>
    <x v="0"/>
    <x v="8"/>
    <x v="0"/>
    <s v="Not Outlier"/>
    <x v="15"/>
  </r>
  <r>
    <n v="877681"/>
    <n v="166"/>
    <s v="France"/>
    <d v="2023-12-24T01:53:00"/>
    <x v="1"/>
    <s v="Juri Hirano"/>
    <n v="2796"/>
    <x v="10"/>
    <d v="2023-12-24T00:00:00"/>
    <d v="1899-12-30T01:53:00"/>
    <n v="53"/>
    <x v="1"/>
    <x v="10"/>
    <x v="0"/>
    <s v="Not Outlier"/>
    <x v="15"/>
  </r>
  <r>
    <n v="296324"/>
    <n v="167"/>
    <s v="Australia"/>
    <d v="2023-05-13T23:09:00"/>
    <x v="3"/>
    <s v="Georg Pipps"/>
    <n v="5732"/>
    <x v="6"/>
    <d v="2023-05-13T00:00:00"/>
    <d v="1899-12-30T23:09:00"/>
    <n v="9"/>
    <x v="2"/>
    <x v="8"/>
    <x v="7"/>
    <s v="Not Outlier"/>
    <x v="15"/>
  </r>
  <r>
    <n v="1029432"/>
    <n v="169"/>
    <s v="France"/>
    <d v="2023-08-10T23:03:00"/>
    <x v="2"/>
    <s v="Valarie Franco"/>
    <n v="9527"/>
    <x v="19"/>
    <d v="2023-08-10T00:00:00"/>
    <d v="1899-12-30T23:03:00"/>
    <n v="3"/>
    <x v="2"/>
    <x v="6"/>
    <x v="0"/>
    <s v="Not Outlier"/>
    <x v="25"/>
  </r>
  <r>
    <n v="582139"/>
    <n v="170"/>
    <s v="Italy"/>
    <d v="2023-09-26T02:09:00"/>
    <x v="2"/>
    <s v="Palle Ibsen"/>
    <n v="2002"/>
    <x v="8"/>
    <d v="2023-09-26T00:00:00"/>
    <d v="1899-12-30T02:09:00"/>
    <n v="9"/>
    <x v="4"/>
    <x v="11"/>
    <x v="9"/>
    <s v="Not Outlier"/>
    <x v="31"/>
  </r>
  <r>
    <n v="670697"/>
    <n v="171"/>
    <s v="USA"/>
    <d v="2023-05-16T00:23:00"/>
    <x v="3"/>
    <s v="Jonas Bergulfsen"/>
    <n v="4251"/>
    <x v="26"/>
    <d v="2023-05-16T00:00:00"/>
    <d v="1899-12-30T00:23:00"/>
    <n v="23"/>
    <x v="0"/>
    <x v="8"/>
    <x v="1"/>
    <s v="Not Outlier"/>
    <x v="0"/>
  </r>
  <r>
    <n v="40114"/>
    <n v="172"/>
    <s v="USA"/>
    <d v="2023-09-24T01:12:00"/>
    <x v="2"/>
    <s v="Veysel Oeztan"/>
    <n v="1841"/>
    <x v="10"/>
    <d v="2023-09-24T00:00:00"/>
    <d v="1899-12-30T01:12:00"/>
    <n v="12"/>
    <x v="1"/>
    <x v="11"/>
    <x v="1"/>
    <s v="Not Outlier"/>
    <x v="42"/>
  </r>
  <r>
    <n v="463922"/>
    <n v="172"/>
    <s v="USA"/>
    <d v="2023-09-23T01:05:00"/>
    <x v="0"/>
    <s v="Eric Natividad"/>
    <n v="484"/>
    <x v="17"/>
    <d v="2023-09-23T00:00:00"/>
    <d v="1899-12-30T01:05:00"/>
    <n v="5"/>
    <x v="1"/>
    <x v="11"/>
    <x v="1"/>
    <s v="Not Outlier"/>
    <x v="42"/>
  </r>
  <r>
    <n v="320353"/>
    <n v="173"/>
    <s v="India"/>
    <d v="2023-05-25T00:41:00"/>
    <x v="2"/>
    <s v="Veysel Oeztan"/>
    <n v="7229"/>
    <x v="18"/>
    <d v="2023-05-25T00:00:00"/>
    <d v="1899-12-30T00:41:00"/>
    <n v="41"/>
    <x v="0"/>
    <x v="8"/>
    <x v="10"/>
    <s v="Not Outlier"/>
    <x v="14"/>
  </r>
  <r>
    <n v="563443"/>
    <n v="173"/>
    <s v="India"/>
    <d v="2023-10-29T00:36:00"/>
    <x v="1"/>
    <s v="Kwai Yu"/>
    <n v="8023"/>
    <x v="21"/>
    <d v="2023-10-29T00:00:00"/>
    <d v="1899-12-30T00:36:00"/>
    <n v="36"/>
    <x v="0"/>
    <x v="5"/>
    <x v="10"/>
    <s v="Not Outlier"/>
    <x v="14"/>
  </r>
  <r>
    <n v="640945"/>
    <n v="174"/>
    <s v="Italy"/>
    <d v="2023-05-16T00:09:00"/>
    <x v="3"/>
    <s v="Steve Thompson"/>
    <n v="5492"/>
    <x v="26"/>
    <d v="2023-05-16T00:00:00"/>
    <d v="1899-12-30T00:09:00"/>
    <n v="9"/>
    <x v="0"/>
    <x v="8"/>
    <x v="9"/>
    <s v="Not Outlier"/>
    <x v="58"/>
  </r>
  <r>
    <n v="1155724"/>
    <n v="174"/>
    <s v="Italy"/>
    <d v="2023-06-14T23:14:00"/>
    <x v="1"/>
    <s v="Valarie Nelson"/>
    <n v="2828"/>
    <x v="12"/>
    <d v="2023-06-14T00:00:00"/>
    <d v="1899-12-30T23:14:00"/>
    <n v="14"/>
    <x v="2"/>
    <x v="2"/>
    <x v="9"/>
    <s v="Not Outlier"/>
    <x v="58"/>
  </r>
  <r>
    <n v="698048"/>
    <n v="175"/>
    <s v="USA"/>
    <d v="2023-11-04T01:48:00"/>
    <x v="1"/>
    <s v="Diego Freyre"/>
    <n v="731"/>
    <x v="27"/>
    <d v="2023-11-04T00:00:00"/>
    <d v="1899-12-30T01:48:00"/>
    <n v="48"/>
    <x v="1"/>
    <x v="9"/>
    <x v="1"/>
    <s v="Not Outlier"/>
    <x v="35"/>
  </r>
  <r>
    <n v="1424927"/>
    <n v="176"/>
    <s v="France"/>
    <d v="2023-12-04T00:05:00"/>
    <x v="0"/>
    <s v="Elizabeth Lincoln"/>
    <n v="9104"/>
    <x v="27"/>
    <d v="2023-12-04T00:00:00"/>
    <d v="1899-12-30T00:05:00"/>
    <n v="5"/>
    <x v="0"/>
    <x v="10"/>
    <x v="0"/>
    <s v="Not Outlier"/>
    <x v="23"/>
  </r>
  <r>
    <n v="299065"/>
    <n v="177"/>
    <s v="India"/>
    <d v="2023-04-11T22:47:00"/>
    <x v="1"/>
    <s v="Matti Karttunen"/>
    <n v="7292"/>
    <x v="23"/>
    <d v="2023-04-11T00:00:00"/>
    <d v="1899-12-30T22:47:00"/>
    <n v="47"/>
    <x v="3"/>
    <x v="1"/>
    <x v="10"/>
    <s v="Not Outlier"/>
    <x v="4"/>
  </r>
  <r>
    <n v="661822"/>
    <n v="177"/>
    <s v="India"/>
    <d v="2023-10-15T23:37:00"/>
    <x v="3"/>
    <s v="Mary Saveley"/>
    <n v="2352"/>
    <x v="22"/>
    <d v="2023-10-15T00:00:00"/>
    <d v="1899-12-30T23:37:00"/>
    <n v="37"/>
    <x v="2"/>
    <x v="5"/>
    <x v="10"/>
    <s v="Not Outlier"/>
    <x v="4"/>
  </r>
  <r>
    <n v="983456"/>
    <n v="177"/>
    <s v="India"/>
    <d v="2023-04-25T01:37:00"/>
    <x v="1"/>
    <s v="Michael Frick"/>
    <n v="2938"/>
    <x v="18"/>
    <d v="2023-04-25T00:00:00"/>
    <d v="1899-12-30T01:37:00"/>
    <n v="37"/>
    <x v="1"/>
    <x v="1"/>
    <x v="10"/>
    <s v="Not Outlier"/>
    <x v="4"/>
  </r>
  <r>
    <n v="477337"/>
    <n v="178"/>
    <s v="India"/>
    <d v="2023-01-24T22:55:00"/>
    <x v="2"/>
    <s v="Diego Freyre"/>
    <n v="8277"/>
    <x v="10"/>
    <d v="2023-01-24T00:00:00"/>
    <d v="1899-12-30T22:55:00"/>
    <n v="55"/>
    <x v="3"/>
    <x v="3"/>
    <x v="10"/>
    <s v="Not Outlier"/>
    <x v="59"/>
  </r>
  <r>
    <n v="514550"/>
    <n v="178"/>
    <s v="India"/>
    <d v="2023-06-01T01:37:00"/>
    <x v="2"/>
    <s v="Valarie Franco"/>
    <n v="9871"/>
    <x v="5"/>
    <d v="2023-06-01T00:00:00"/>
    <d v="1899-12-30T01:37:00"/>
    <n v="37"/>
    <x v="1"/>
    <x v="2"/>
    <x v="10"/>
    <s v="Not Outlier"/>
    <x v="59"/>
  </r>
  <r>
    <n v="1156199"/>
    <n v="179"/>
    <s v="France"/>
    <d v="2023-08-09T00:11:00"/>
    <x v="0"/>
    <s v="Kyung Yu"/>
    <n v="893"/>
    <x v="2"/>
    <d v="2023-08-09T00:00:00"/>
    <d v="1899-12-30T00:11:00"/>
    <n v="11"/>
    <x v="0"/>
    <x v="6"/>
    <x v="0"/>
    <s v="Not Outlier"/>
    <x v="15"/>
  </r>
  <r>
    <n v="479589"/>
    <n v="180"/>
    <s v="USA"/>
    <d v="2023-03-26T23:48:00"/>
    <x v="1"/>
    <s v="Victoria Ashworth"/>
    <n v="9486"/>
    <x v="8"/>
    <d v="2023-03-26T00:00:00"/>
    <d v="1899-12-30T23:48:00"/>
    <n v="48"/>
    <x v="2"/>
    <x v="7"/>
    <x v="1"/>
    <s v="Not Outlier"/>
    <x v="2"/>
  </r>
  <r>
    <n v="717493"/>
    <n v="180"/>
    <s v="USA"/>
    <d v="2023-02-21T00:53:00"/>
    <x v="1"/>
    <s v="Victoria Ashworth"/>
    <n v="1788"/>
    <x v="9"/>
    <d v="2023-02-21T00:00:00"/>
    <d v="1899-12-30T00:53:00"/>
    <n v="53"/>
    <x v="0"/>
    <x v="0"/>
    <x v="1"/>
    <s v="Not Outlier"/>
    <x v="2"/>
  </r>
  <r>
    <n v="146917"/>
    <n v="183"/>
    <s v="India"/>
    <d v="2023-02-24T01:46:00"/>
    <x v="1"/>
    <s v="Julie King"/>
    <n v="2595"/>
    <x v="10"/>
    <d v="2023-02-24T00:00:00"/>
    <d v="1899-12-30T01:46:00"/>
    <n v="46"/>
    <x v="1"/>
    <x v="0"/>
    <x v="10"/>
    <s v="Not Outlier"/>
    <x v="16"/>
  </r>
  <r>
    <n v="1312407"/>
    <n v="183"/>
    <s v="India"/>
    <d v="2023-04-04T01:19:00"/>
    <x v="2"/>
    <s v="Catherine Dewey"/>
    <n v="9002"/>
    <x v="27"/>
    <d v="2023-04-04T00:00:00"/>
    <d v="1899-12-30T01:19:00"/>
    <n v="19"/>
    <x v="1"/>
    <x v="1"/>
    <x v="10"/>
    <s v="Not Outlier"/>
    <x v="16"/>
  </r>
  <r>
    <n v="686575"/>
    <n v="184"/>
    <s v="Singapore"/>
    <d v="2023-07-05T23:20:00"/>
    <x v="0"/>
    <s v="Diego Freyre"/>
    <n v="5597"/>
    <x v="16"/>
    <d v="2023-07-05T00:00:00"/>
    <d v="1899-12-30T23:20:00"/>
    <n v="20"/>
    <x v="2"/>
    <x v="4"/>
    <x v="3"/>
    <s v="Not Outlier"/>
    <x v="33"/>
  </r>
  <r>
    <n v="749692"/>
    <n v="184"/>
    <s v="Singapore"/>
    <d v="2023-03-27T01:08:00"/>
    <x v="0"/>
    <s v="Daniel Tonini"/>
    <n v="6601"/>
    <x v="13"/>
    <d v="2023-03-27T00:00:00"/>
    <d v="1899-12-30T01:08:00"/>
    <n v="8"/>
    <x v="1"/>
    <x v="7"/>
    <x v="3"/>
    <s v="Not Outlier"/>
    <x v="33"/>
  </r>
  <r>
    <n v="781195"/>
    <n v="184"/>
    <s v="Singapore"/>
    <d v="2023-11-02T00:11:00"/>
    <x v="2"/>
    <s v="Maurizio Moroni"/>
    <n v="5349"/>
    <x v="24"/>
    <d v="2023-11-02T00:00:00"/>
    <d v="1899-12-30T00:11:00"/>
    <n v="11"/>
    <x v="0"/>
    <x v="9"/>
    <x v="3"/>
    <s v="Not Outlier"/>
    <x v="33"/>
  </r>
  <r>
    <n v="561027"/>
    <n v="185"/>
    <s v="Austria"/>
    <d v="2023-11-25T01:20:00"/>
    <x v="3"/>
    <s v="Julie King"/>
    <n v="9534"/>
    <x v="18"/>
    <d v="2023-11-25T00:00:00"/>
    <d v="1899-12-30T01:20:00"/>
    <n v="20"/>
    <x v="1"/>
    <x v="9"/>
    <x v="12"/>
    <s v="Not Outlier"/>
    <x v="60"/>
  </r>
  <r>
    <n v="208396"/>
    <n v="186"/>
    <s v="Singapore"/>
    <d v="2023-04-17T01:39:00"/>
    <x v="3"/>
    <s v="Henriette Pfalzheim"/>
    <n v="9712"/>
    <x v="29"/>
    <d v="2023-04-17T00:00:00"/>
    <d v="1899-12-30T01:39:00"/>
    <n v="39"/>
    <x v="1"/>
    <x v="1"/>
    <x v="3"/>
    <s v="Not Outlier"/>
    <x v="22"/>
  </r>
  <r>
    <n v="1668581"/>
    <n v="186"/>
    <s v="Singapore"/>
    <d v="2023-09-24T00:49:00"/>
    <x v="0"/>
    <s v="Juri Yoshido"/>
    <n v="6296"/>
    <x v="10"/>
    <d v="2023-09-24T00:00:00"/>
    <d v="1899-12-30T00:49:00"/>
    <n v="49"/>
    <x v="0"/>
    <x v="11"/>
    <x v="3"/>
    <s v="Not Outlier"/>
    <x v="22"/>
  </r>
  <r>
    <n v="272255"/>
    <n v="187"/>
    <s v="France"/>
    <d v="2023-05-15T23:47:00"/>
    <x v="3"/>
    <s v="Diego Freyre"/>
    <n v="1181"/>
    <x v="22"/>
    <d v="2023-05-15T00:00:00"/>
    <d v="1899-12-30T23:47:00"/>
    <n v="47"/>
    <x v="2"/>
    <x v="8"/>
    <x v="0"/>
    <s v="Not Outlier"/>
    <x v="58"/>
  </r>
  <r>
    <n v="1017548"/>
    <n v="187"/>
    <s v="France"/>
    <d v="2023-02-13T01:23:00"/>
    <x v="0"/>
    <s v="Tony Calaghan"/>
    <n v="7555"/>
    <x v="6"/>
    <d v="2023-02-13T00:00:00"/>
    <d v="1899-12-30T01:23:00"/>
    <n v="23"/>
    <x v="1"/>
    <x v="0"/>
    <x v="0"/>
    <s v="Not Outlier"/>
    <x v="58"/>
  </r>
  <r>
    <n v="1585229"/>
    <n v="187"/>
    <s v="France"/>
    <d v="2023-02-06T00:16:00"/>
    <x v="2"/>
    <s v="Marta Hernandez"/>
    <n v="7994"/>
    <x v="28"/>
    <d v="2023-02-06T00:00:00"/>
    <d v="1899-12-30T00:16:00"/>
    <n v="16"/>
    <x v="0"/>
    <x v="0"/>
    <x v="0"/>
    <s v="Not Outlier"/>
    <x v="58"/>
  </r>
  <r>
    <n v="148706"/>
    <n v="188"/>
    <s v="India"/>
    <d v="2023-12-09T23:20:00"/>
    <x v="2"/>
    <s v="Valarie Nelson"/>
    <n v="4301"/>
    <x v="2"/>
    <d v="2023-12-09T00:00:00"/>
    <d v="1899-12-30T23:20:00"/>
    <n v="20"/>
    <x v="2"/>
    <x v="10"/>
    <x v="10"/>
    <s v="Not Outlier"/>
    <x v="18"/>
  </r>
  <r>
    <n v="471520"/>
    <n v="188"/>
    <s v="India"/>
    <d v="2023-09-13T00:39:00"/>
    <x v="0"/>
    <s v="Diego Freyre"/>
    <n v="8652"/>
    <x v="6"/>
    <d v="2023-09-13T00:00:00"/>
    <d v="1899-12-30T00:39:00"/>
    <n v="39"/>
    <x v="0"/>
    <x v="11"/>
    <x v="10"/>
    <s v="Not Outlier"/>
    <x v="18"/>
  </r>
  <r>
    <n v="824598"/>
    <n v="189"/>
    <s v="USA"/>
    <d v="2023-11-23T00:49:00"/>
    <x v="1"/>
    <s v="Diego Freyre"/>
    <n v="5989"/>
    <x v="17"/>
    <d v="2023-11-23T00:00:00"/>
    <d v="1899-12-30T00:49:00"/>
    <n v="49"/>
    <x v="0"/>
    <x v="9"/>
    <x v="1"/>
    <s v="Not Outlier"/>
    <x v="14"/>
  </r>
  <r>
    <n v="1169043"/>
    <n v="189"/>
    <s v="USA"/>
    <d v="2023-06-25T00:24:00"/>
    <x v="3"/>
    <s v="Diego Freyre"/>
    <n v="6955"/>
    <x v="18"/>
    <d v="2023-06-25T00:00:00"/>
    <d v="1899-12-30T00:24:00"/>
    <n v="24"/>
    <x v="0"/>
    <x v="2"/>
    <x v="1"/>
    <s v="Not Outlier"/>
    <x v="14"/>
  </r>
  <r>
    <n v="386283"/>
    <n v="190"/>
    <s v="France"/>
    <d v="2023-02-06T23:45:00"/>
    <x v="2"/>
    <s v="Frederique Citeaux"/>
    <n v="8183"/>
    <x v="28"/>
    <d v="2023-02-06T00:00:00"/>
    <d v="1899-12-30T23:45:00"/>
    <n v="45"/>
    <x v="2"/>
    <x v="0"/>
    <x v="0"/>
    <s v="Not Outlier"/>
    <x v="61"/>
  </r>
  <r>
    <n v="1230246"/>
    <n v="190"/>
    <s v="France"/>
    <d v="2023-11-23T22:52:00"/>
    <x v="0"/>
    <s v="Elizabeth Lincoln"/>
    <n v="7244"/>
    <x v="17"/>
    <d v="2023-11-23T00:00:00"/>
    <d v="1899-12-30T22:52:00"/>
    <n v="52"/>
    <x v="3"/>
    <x v="9"/>
    <x v="0"/>
    <s v="Not Outlier"/>
    <x v="61"/>
  </r>
  <r>
    <n v="1598652"/>
    <n v="191"/>
    <s v="Germany"/>
    <d v="2023-10-26T23:32:00"/>
    <x v="2"/>
    <s v="Jan Klaeboe"/>
    <n v="2084"/>
    <x v="8"/>
    <d v="2023-10-26T00:00:00"/>
    <d v="1899-12-30T23:32:00"/>
    <n v="32"/>
    <x v="2"/>
    <x v="5"/>
    <x v="6"/>
    <s v="Not Outlier"/>
    <x v="37"/>
  </r>
  <r>
    <n v="750732"/>
    <n v="194"/>
    <s v="India"/>
    <d v="2023-11-17T23:34:00"/>
    <x v="2"/>
    <s v="Roland Keitel"/>
    <n v="8355"/>
    <x v="29"/>
    <d v="2023-11-17T00:00:00"/>
    <d v="1899-12-30T23:34:00"/>
    <n v="34"/>
    <x v="2"/>
    <x v="9"/>
    <x v="10"/>
    <s v="Not Outlier"/>
    <x v="62"/>
  </r>
  <r>
    <n v="878771"/>
    <n v="194"/>
    <s v="India"/>
    <d v="2023-07-21T01:58:00"/>
    <x v="3"/>
    <s v="Francisca Cervantes"/>
    <n v="7705"/>
    <x v="9"/>
    <d v="2023-07-21T00:00:00"/>
    <d v="1899-12-30T01:58:00"/>
    <n v="58"/>
    <x v="1"/>
    <x v="4"/>
    <x v="10"/>
    <s v="Not Outlier"/>
    <x v="62"/>
  </r>
  <r>
    <n v="1039481"/>
    <n v="194"/>
    <s v="India"/>
    <d v="2023-05-14T23:04:00"/>
    <x v="3"/>
    <s v="Adrian Huxley"/>
    <n v="8428"/>
    <x v="12"/>
    <d v="2023-05-14T00:00:00"/>
    <d v="1899-12-30T23:04:00"/>
    <n v="4"/>
    <x v="2"/>
    <x v="8"/>
    <x v="10"/>
    <s v="Not Outlier"/>
    <x v="62"/>
  </r>
  <r>
    <n v="901917"/>
    <n v="195"/>
    <s v="USA"/>
    <d v="2023-07-17T01:39:00"/>
    <x v="1"/>
    <s v="Akiko Shimamura"/>
    <n v="1318"/>
    <x v="29"/>
    <d v="2023-07-17T00:00:00"/>
    <d v="1899-12-30T01:39:00"/>
    <n v="39"/>
    <x v="1"/>
    <x v="4"/>
    <x v="1"/>
    <s v="Not Outlier"/>
    <x v="38"/>
  </r>
  <r>
    <n v="1472256"/>
    <n v="196"/>
    <s v="USA"/>
    <d v="2023-12-14T00:09:00"/>
    <x v="2"/>
    <s v="Jean Fresnisre"/>
    <n v="2311"/>
    <x v="12"/>
    <d v="2023-12-14T00:00:00"/>
    <d v="1899-12-30T00:09:00"/>
    <n v="9"/>
    <x v="0"/>
    <x v="10"/>
    <x v="1"/>
    <s v="Not Outlier"/>
    <x v="56"/>
  </r>
  <r>
    <n v="506882"/>
    <n v="197"/>
    <s v="USA"/>
    <d v="2023-11-02T01:26:00"/>
    <x v="0"/>
    <s v="Diego Freyre"/>
    <n v="3087"/>
    <x v="24"/>
    <d v="2023-11-02T00:00:00"/>
    <d v="1899-12-30T01:26:00"/>
    <n v="26"/>
    <x v="1"/>
    <x v="9"/>
    <x v="1"/>
    <s v="Not Outlier"/>
    <x v="11"/>
  </r>
  <r>
    <n v="971123"/>
    <n v="197"/>
    <s v="USA"/>
    <d v="2023-02-02T00:32:00"/>
    <x v="3"/>
    <s v="Diego Freyre"/>
    <n v="4194"/>
    <x v="24"/>
    <d v="2023-02-02T00:00:00"/>
    <d v="1899-12-30T00:32:00"/>
    <n v="32"/>
    <x v="0"/>
    <x v="0"/>
    <x v="1"/>
    <s v="Not Outlier"/>
    <x v="11"/>
  </r>
  <r>
    <n v="380866"/>
    <n v="202"/>
    <s v="USA"/>
    <d v="2023-12-31T01:02:00"/>
    <x v="1"/>
    <s v="Carine Schmitt"/>
    <n v="526"/>
    <x v="30"/>
    <d v="2023-12-31T00:00:00"/>
    <d v="1899-12-30T01:02:00"/>
    <n v="2"/>
    <x v="1"/>
    <x v="10"/>
    <x v="1"/>
    <s v="Not Outlier"/>
    <x v="60"/>
  </r>
  <r>
    <n v="699766"/>
    <n v="202"/>
    <s v="USA"/>
    <d v="2023-12-29T01:28:00"/>
    <x v="2"/>
    <s v="Matti Karttunen"/>
    <n v="2379"/>
    <x v="21"/>
    <d v="2023-12-29T00:00:00"/>
    <d v="1899-12-30T01:28:00"/>
    <n v="28"/>
    <x v="1"/>
    <x v="10"/>
    <x v="1"/>
    <s v="Not Outlier"/>
    <x v="60"/>
  </r>
  <r>
    <n v="1374086"/>
    <n v="206"/>
    <s v="USA"/>
    <d v="2023-09-10T23:42:00"/>
    <x v="1"/>
    <s v="Akiko Shimamura"/>
    <n v="622"/>
    <x v="19"/>
    <d v="2023-09-10T00:00:00"/>
    <d v="1899-12-30T23:42:00"/>
    <n v="42"/>
    <x v="2"/>
    <x v="11"/>
    <x v="1"/>
    <s v="Not Outlier"/>
    <x v="57"/>
  </r>
  <r>
    <n v="130805"/>
    <n v="207"/>
    <s v="Denmark"/>
    <d v="2023-07-11T00:15:00"/>
    <x v="2"/>
    <s v="Maurizio Moroni"/>
    <n v="9542"/>
    <x v="23"/>
    <d v="2023-07-11T00:00:00"/>
    <d v="1899-12-30T00:15:00"/>
    <n v="15"/>
    <x v="0"/>
    <x v="4"/>
    <x v="2"/>
    <s v="Not Outlier"/>
    <x v="3"/>
  </r>
  <r>
    <n v="222114"/>
    <n v="208"/>
    <s v="USA"/>
    <d v="2023-07-13T23:39:00"/>
    <x v="0"/>
    <s v="Jytte Petersen"/>
    <n v="4738"/>
    <x v="6"/>
    <d v="2023-07-13T00:00:00"/>
    <d v="1899-12-30T23:39:00"/>
    <n v="39"/>
    <x v="2"/>
    <x v="4"/>
    <x v="1"/>
    <s v="Not Outlier"/>
    <x v="17"/>
  </r>
  <r>
    <n v="458560"/>
    <n v="210"/>
    <s v="USA"/>
    <d v="2023-08-31T00:00:00"/>
    <x v="1"/>
    <s v="Georg Pipps"/>
    <n v="9234"/>
    <x v="30"/>
    <d v="2023-08-31T00:00:00"/>
    <d v="1899-12-30T00:00:00"/>
    <n v="0"/>
    <x v="0"/>
    <x v="6"/>
    <x v="1"/>
    <s v="Not Outlier"/>
    <x v="14"/>
  </r>
  <r>
    <n v="113132"/>
    <n v="211"/>
    <s v="France"/>
    <d v="2023-12-06T23:57:00"/>
    <x v="3"/>
    <s v="Jytte Petersen"/>
    <n v="2270"/>
    <x v="28"/>
    <d v="2023-12-06T00:00:00"/>
    <d v="1899-12-30T23:57:00"/>
    <n v="57"/>
    <x v="2"/>
    <x v="10"/>
    <x v="0"/>
    <s v="Not Outlier"/>
    <x v="33"/>
  </r>
  <r>
    <n v="1063742"/>
    <n v="212"/>
    <s v="Germany"/>
    <d v="2023-10-17T00:44:00"/>
    <x v="3"/>
    <s v="Paolo Accorti"/>
    <n v="359"/>
    <x v="29"/>
    <d v="2023-10-17T00:00:00"/>
    <d v="1899-12-30T00:44:00"/>
    <n v="44"/>
    <x v="0"/>
    <x v="5"/>
    <x v="6"/>
    <s v="Not Outlier"/>
    <x v="17"/>
  </r>
  <r>
    <n v="125939"/>
    <n v="213"/>
    <s v="USA"/>
    <d v="2023-02-28T00:53:00"/>
    <x v="3"/>
    <s v="Jytte Petersen"/>
    <n v="6023"/>
    <x v="0"/>
    <d v="2023-02-28T00:00:00"/>
    <d v="1899-12-30T00:53:00"/>
    <n v="53"/>
    <x v="0"/>
    <x v="0"/>
    <x v="1"/>
    <s v="Not Outlier"/>
    <x v="63"/>
  </r>
  <r>
    <n v="1103132"/>
    <n v="213"/>
    <s v="USA"/>
    <d v="2023-10-28T00:27:00"/>
    <x v="3"/>
    <s v="Valarie Nelson"/>
    <n v="2021"/>
    <x v="0"/>
    <d v="2023-10-28T00:00:00"/>
    <d v="1899-12-30T00:27:00"/>
    <n v="27"/>
    <x v="0"/>
    <x v="5"/>
    <x v="1"/>
    <s v="Not Outlier"/>
    <x v="63"/>
  </r>
  <r>
    <n v="478198"/>
    <n v="214"/>
    <s v="USA"/>
    <d v="2023-10-21T00:56:00"/>
    <x v="1"/>
    <s v="Diego Freyre"/>
    <n v="9837"/>
    <x v="9"/>
    <d v="2023-10-21T00:00:00"/>
    <d v="1899-12-30T00:56:00"/>
    <n v="56"/>
    <x v="0"/>
    <x v="5"/>
    <x v="1"/>
    <s v="Not Outlier"/>
    <x v="39"/>
  </r>
  <r>
    <n v="602700"/>
    <n v="214"/>
    <s v="USA"/>
    <d v="2023-07-08T02:06:00"/>
    <x v="1"/>
    <s v="Valarie Nelson"/>
    <n v="8209"/>
    <x v="7"/>
    <d v="2023-07-08T00:00:00"/>
    <d v="1899-12-30T02:06:00"/>
    <n v="6"/>
    <x v="4"/>
    <x v="4"/>
    <x v="1"/>
    <s v="Not Outlier"/>
    <x v="39"/>
  </r>
  <r>
    <n v="999352"/>
    <n v="214"/>
    <s v="USA"/>
    <d v="2023-12-07T23:48:00"/>
    <x v="0"/>
    <s v="Frederique Citeaux"/>
    <n v="8616"/>
    <x v="20"/>
    <d v="2023-12-07T00:00:00"/>
    <d v="1899-12-30T23:48:00"/>
    <n v="48"/>
    <x v="2"/>
    <x v="10"/>
    <x v="1"/>
    <s v="Not Outlier"/>
    <x v="39"/>
  </r>
  <r>
    <n v="1502119"/>
    <n v="214"/>
    <s v="USA"/>
    <d v="2023-09-23T23:28:00"/>
    <x v="2"/>
    <s v="Eric Natividad"/>
    <n v="8968"/>
    <x v="17"/>
    <d v="2023-09-23T00:00:00"/>
    <d v="1899-12-30T23:28:00"/>
    <n v="28"/>
    <x v="2"/>
    <x v="11"/>
    <x v="1"/>
    <s v="Not Outlier"/>
    <x v="39"/>
  </r>
  <r>
    <n v="1604289"/>
    <n v="214"/>
    <s v="USA"/>
    <d v="2023-04-15T01:58:00"/>
    <x v="0"/>
    <s v="Adrian Huxley"/>
    <n v="9600"/>
    <x v="22"/>
    <d v="2023-04-15T00:00:00"/>
    <d v="1899-12-30T01:58:00"/>
    <n v="58"/>
    <x v="1"/>
    <x v="1"/>
    <x v="1"/>
    <s v="Not Outlier"/>
    <x v="39"/>
  </r>
  <r>
    <n v="1659401"/>
    <n v="214"/>
    <s v="USA"/>
    <d v="2023-07-11T23:22:00"/>
    <x v="1"/>
    <s v="Rosa Hernandez"/>
    <n v="1671"/>
    <x v="23"/>
    <d v="2023-07-11T00:00:00"/>
    <d v="1899-12-30T23:22:00"/>
    <n v="22"/>
    <x v="2"/>
    <x v="4"/>
    <x v="1"/>
    <s v="Not Outlier"/>
    <x v="39"/>
  </r>
  <r>
    <n v="98968"/>
    <n v="215"/>
    <s v="USA"/>
    <d v="2023-01-23T00:13:00"/>
    <x v="2"/>
    <s v="Maria Larsson"/>
    <n v="2161"/>
    <x v="17"/>
    <d v="2023-01-23T00:00:00"/>
    <d v="1899-12-30T00:13:00"/>
    <n v="13"/>
    <x v="0"/>
    <x v="3"/>
    <x v="1"/>
    <s v="Not Outlier"/>
    <x v="36"/>
  </r>
  <r>
    <n v="1016563"/>
    <n v="216"/>
    <s v="India"/>
    <d v="2023-11-08T23:53:00"/>
    <x v="2"/>
    <s v="Dan Lewis"/>
    <n v="8735"/>
    <x v="7"/>
    <d v="2023-11-08T00:00:00"/>
    <d v="1899-12-30T23:53:00"/>
    <n v="53"/>
    <x v="2"/>
    <x v="9"/>
    <x v="10"/>
    <s v="Not Outlier"/>
    <x v="64"/>
  </r>
  <r>
    <n v="388268"/>
    <n v="217"/>
    <s v="USA"/>
    <d v="2023-10-21T00:48:00"/>
    <x v="2"/>
    <s v="Wendy Victorino"/>
    <n v="1780"/>
    <x v="9"/>
    <d v="2023-10-21T00:00:00"/>
    <d v="1899-12-30T00:48:00"/>
    <n v="48"/>
    <x v="0"/>
    <x v="5"/>
    <x v="1"/>
    <s v="Not Outlier"/>
    <x v="36"/>
  </r>
  <r>
    <n v="1085556"/>
    <n v="217"/>
    <s v="USA"/>
    <d v="2023-12-29T01:31:00"/>
    <x v="2"/>
    <s v="Valarie Nelson"/>
    <n v="6006"/>
    <x v="21"/>
    <d v="2023-12-29T00:00:00"/>
    <d v="1899-12-30T01:31:00"/>
    <n v="31"/>
    <x v="1"/>
    <x v="10"/>
    <x v="1"/>
    <s v="Not Outlier"/>
    <x v="36"/>
  </r>
  <r>
    <n v="5719"/>
    <n v="218"/>
    <s v="France"/>
    <d v="2023-11-23T01:10:00"/>
    <x v="0"/>
    <s v="Veysel Oeztan"/>
    <n v="5954"/>
    <x v="17"/>
    <d v="2023-11-23T00:00:00"/>
    <d v="1899-12-30T01:10:00"/>
    <n v="10"/>
    <x v="1"/>
    <x v="9"/>
    <x v="0"/>
    <s v="Not Outlier"/>
    <x v="40"/>
  </r>
  <r>
    <n v="174652"/>
    <n v="218"/>
    <s v="France"/>
    <d v="2023-11-24T23:28:00"/>
    <x v="3"/>
    <s v="Julie King"/>
    <n v="9736"/>
    <x v="10"/>
    <d v="2023-11-24T00:00:00"/>
    <d v="1899-12-30T23:28:00"/>
    <n v="28"/>
    <x v="2"/>
    <x v="9"/>
    <x v="0"/>
    <s v="Not Outlier"/>
    <x v="40"/>
  </r>
  <r>
    <n v="1513796"/>
    <n v="218"/>
    <s v="France"/>
    <d v="2023-06-23T23:56:00"/>
    <x v="1"/>
    <s v="Diego Freyre"/>
    <n v="520"/>
    <x v="17"/>
    <d v="2023-06-23T00:00:00"/>
    <d v="1899-12-30T23:56:00"/>
    <n v="56"/>
    <x v="2"/>
    <x v="2"/>
    <x v="0"/>
    <s v="Not Outlier"/>
    <x v="40"/>
  </r>
  <r>
    <n v="765994"/>
    <n v="220"/>
    <s v="Australia"/>
    <d v="2023-05-10T00:23:00"/>
    <x v="0"/>
    <s v="Michael Holz"/>
    <n v="5250"/>
    <x v="19"/>
    <d v="2023-05-10T00:00:00"/>
    <d v="1899-12-30T00:23:00"/>
    <n v="23"/>
    <x v="0"/>
    <x v="8"/>
    <x v="7"/>
    <s v="Not Outlier"/>
    <x v="61"/>
  </r>
  <r>
    <n v="1299122"/>
    <n v="220"/>
    <s v="Australia"/>
    <d v="2023-01-07T23:19:00"/>
    <x v="0"/>
    <s v="Sue Frick"/>
    <n v="9458"/>
    <x v="20"/>
    <d v="2023-01-07T00:00:00"/>
    <d v="1899-12-30T23:19:00"/>
    <n v="19"/>
    <x v="2"/>
    <x v="3"/>
    <x v="7"/>
    <s v="Not Outlier"/>
    <x v="61"/>
  </r>
  <r>
    <n v="328597"/>
    <n v="221"/>
    <s v="Australia"/>
    <d v="2023-10-06T01:46:00"/>
    <x v="3"/>
    <s v="Maurizio Moroni"/>
    <n v="5537"/>
    <x v="28"/>
    <d v="2023-10-06T00:00:00"/>
    <d v="1899-12-30T01:46:00"/>
    <n v="46"/>
    <x v="1"/>
    <x v="5"/>
    <x v="7"/>
    <s v="Not Outlier"/>
    <x v="62"/>
  </r>
  <r>
    <n v="783822"/>
    <n v="221"/>
    <s v="Australia"/>
    <d v="2023-11-23T23:33:00"/>
    <x v="2"/>
    <s v="Diego Freyre"/>
    <n v="5404"/>
    <x v="17"/>
    <d v="2023-11-23T00:00:00"/>
    <d v="1899-12-30T23:33:00"/>
    <n v="33"/>
    <x v="2"/>
    <x v="9"/>
    <x v="7"/>
    <s v="Not Outlier"/>
    <x v="62"/>
  </r>
  <r>
    <n v="794297"/>
    <n v="221"/>
    <s v="Australia"/>
    <d v="2023-07-04T00:50:00"/>
    <x v="1"/>
    <s v="Julie Brown"/>
    <n v="7199"/>
    <x v="27"/>
    <d v="2023-07-04T00:00:00"/>
    <d v="1899-12-30T00:50:00"/>
    <n v="50"/>
    <x v="0"/>
    <x v="4"/>
    <x v="7"/>
    <s v="Not Outlier"/>
    <x v="62"/>
  </r>
  <r>
    <n v="1309990"/>
    <n v="221"/>
    <s v="Australia"/>
    <d v="2023-06-24T23:59:00"/>
    <x v="3"/>
    <s v="Maria Larsson"/>
    <n v="667"/>
    <x v="10"/>
    <d v="2023-06-24T00:00:00"/>
    <d v="1899-12-30T23:59:00"/>
    <n v="59"/>
    <x v="2"/>
    <x v="2"/>
    <x v="7"/>
    <s v="Not Outlier"/>
    <x v="62"/>
  </r>
  <r>
    <n v="784839"/>
    <n v="222"/>
    <s v="Norway"/>
    <d v="2023-10-27T22:41:00"/>
    <x v="3"/>
    <s v="Rosa Hernandez"/>
    <n v="6391"/>
    <x v="13"/>
    <d v="2023-10-27T00:00:00"/>
    <d v="1899-12-30T22:41:00"/>
    <n v="41"/>
    <x v="3"/>
    <x v="5"/>
    <x v="4"/>
    <s v="Not Outlier"/>
    <x v="24"/>
  </r>
  <r>
    <n v="9839"/>
    <n v="223"/>
    <s v="India"/>
    <d v="2023-06-05T01:05:00"/>
    <x v="1"/>
    <s v="William Brown"/>
    <n v="7215"/>
    <x v="16"/>
    <d v="2023-06-05T00:00:00"/>
    <d v="1899-12-30T01:05:00"/>
    <n v="5"/>
    <x v="1"/>
    <x v="2"/>
    <x v="10"/>
    <s v="Not Outlier"/>
    <x v="50"/>
  </r>
  <r>
    <n v="904533"/>
    <n v="223"/>
    <s v="India"/>
    <d v="2023-06-06T01:23:00"/>
    <x v="2"/>
    <s v="Kyung Yu"/>
    <n v="6781"/>
    <x v="28"/>
    <d v="2023-06-06T00:00:00"/>
    <d v="1899-12-30T01:23:00"/>
    <n v="23"/>
    <x v="1"/>
    <x v="2"/>
    <x v="10"/>
    <s v="Not Outlier"/>
    <x v="50"/>
  </r>
  <r>
    <n v="314254"/>
    <n v="224"/>
    <s v="India"/>
    <d v="2023-07-26T00:20:00"/>
    <x v="1"/>
    <s v="Valarie Nelson"/>
    <n v="2043"/>
    <x v="8"/>
    <d v="2023-07-26T00:00:00"/>
    <d v="1899-12-30T00:20:00"/>
    <n v="20"/>
    <x v="0"/>
    <x v="4"/>
    <x v="10"/>
    <s v="Not Outlier"/>
    <x v="62"/>
  </r>
  <r>
    <n v="394768"/>
    <n v="224"/>
    <s v="India"/>
    <d v="2023-12-29T23:26:00"/>
    <x v="3"/>
    <s v="Dan Lewis"/>
    <n v="3458"/>
    <x v="21"/>
    <d v="2023-12-29T00:00:00"/>
    <d v="1899-12-30T23:26:00"/>
    <n v="26"/>
    <x v="2"/>
    <x v="10"/>
    <x v="10"/>
    <s v="Not Outlier"/>
    <x v="62"/>
  </r>
  <r>
    <n v="1182341"/>
    <n v="225"/>
    <s v="Singapore"/>
    <d v="2023-12-02T23:13:00"/>
    <x v="0"/>
    <s v="Anna O'Hara"/>
    <n v="567"/>
    <x v="24"/>
    <d v="2023-12-02T00:00:00"/>
    <d v="1899-12-30T23:13:00"/>
    <n v="13"/>
    <x v="2"/>
    <x v="10"/>
    <x v="3"/>
    <s v="Not Outlier"/>
    <x v="31"/>
  </r>
  <r>
    <n v="442842"/>
    <n v="226"/>
    <s v="USA"/>
    <d v="2023-03-15T22:50:00"/>
    <x v="2"/>
    <s v="Georg Pipps"/>
    <n v="4064"/>
    <x v="22"/>
    <d v="2023-03-15T00:00:00"/>
    <d v="1899-12-30T22:50:00"/>
    <n v="50"/>
    <x v="3"/>
    <x v="7"/>
    <x v="1"/>
    <s v="Not Outlier"/>
    <x v="0"/>
  </r>
  <r>
    <n v="762584"/>
    <n v="226"/>
    <s v="USA"/>
    <d v="2023-04-02T01:12:00"/>
    <x v="3"/>
    <s v="Jytte Petersen"/>
    <n v="6342"/>
    <x v="24"/>
    <d v="2023-04-02T00:00:00"/>
    <d v="1899-12-30T01:12:00"/>
    <n v="12"/>
    <x v="1"/>
    <x v="1"/>
    <x v="1"/>
    <s v="Not Outlier"/>
    <x v="0"/>
  </r>
  <r>
    <n v="837273"/>
    <n v="226"/>
    <s v="USA"/>
    <d v="2023-12-13T23:28:00"/>
    <x v="1"/>
    <s v="Kalle Suominen"/>
    <n v="2647"/>
    <x v="6"/>
    <d v="2023-12-13T00:00:00"/>
    <d v="1899-12-30T23:28:00"/>
    <n v="28"/>
    <x v="2"/>
    <x v="10"/>
    <x v="1"/>
    <s v="Not Outlier"/>
    <x v="0"/>
  </r>
  <r>
    <n v="1133062"/>
    <n v="226"/>
    <s v="USA"/>
    <d v="2023-10-01T23:00:00"/>
    <x v="0"/>
    <s v="Diego Freyre"/>
    <n v="3501"/>
    <x v="5"/>
    <d v="2023-10-01T00:00:00"/>
    <d v="1899-12-30T23:00:00"/>
    <n v="0"/>
    <x v="2"/>
    <x v="5"/>
    <x v="1"/>
    <s v="Not Outlier"/>
    <x v="0"/>
  </r>
  <r>
    <n v="1445405"/>
    <n v="226"/>
    <s v="USA"/>
    <d v="2023-04-26T01:08:00"/>
    <x v="0"/>
    <s v="Dominique Perrier"/>
    <n v="4037"/>
    <x v="8"/>
    <d v="2023-04-26T00:00:00"/>
    <d v="1899-12-30T01:08:00"/>
    <n v="8"/>
    <x v="1"/>
    <x v="1"/>
    <x v="1"/>
    <s v="Not Outlier"/>
    <x v="0"/>
  </r>
  <r>
    <n v="1199289"/>
    <n v="228"/>
    <s v="France"/>
    <d v="2023-06-16T01:08:00"/>
    <x v="0"/>
    <s v="Valarie Nelson"/>
    <n v="1078"/>
    <x v="26"/>
    <d v="2023-06-16T00:00:00"/>
    <d v="1899-12-30T01:08:00"/>
    <n v="8"/>
    <x v="1"/>
    <x v="2"/>
    <x v="0"/>
    <s v="Not Outlier"/>
    <x v="40"/>
  </r>
  <r>
    <n v="1362369"/>
    <n v="230"/>
    <s v="USA"/>
    <d v="2023-01-05T01:01:00"/>
    <x v="1"/>
    <s v="Victoria Ashworth"/>
    <n v="9795"/>
    <x v="16"/>
    <d v="2023-01-05T00:00:00"/>
    <d v="1899-12-30T01:01:00"/>
    <n v="1"/>
    <x v="1"/>
    <x v="3"/>
    <x v="1"/>
    <s v="Not Outlier"/>
    <x v="33"/>
  </r>
  <r>
    <n v="1626780"/>
    <n v="230"/>
    <s v="USA"/>
    <d v="2023-12-25T23:28:00"/>
    <x v="0"/>
    <s v="Paul Henriot"/>
    <n v="3369"/>
    <x v="18"/>
    <d v="2023-12-25T00:00:00"/>
    <d v="1899-12-30T23:28:00"/>
    <n v="28"/>
    <x v="2"/>
    <x v="10"/>
    <x v="1"/>
    <s v="Not Outlier"/>
    <x v="33"/>
  </r>
  <r>
    <n v="337678"/>
    <n v="231"/>
    <s v="USA"/>
    <d v="2023-06-25T00:11:00"/>
    <x v="0"/>
    <s v="Wing C Tam"/>
    <n v="6888"/>
    <x v="18"/>
    <d v="2023-06-25T00:00:00"/>
    <d v="1899-12-30T00:11:00"/>
    <n v="11"/>
    <x v="0"/>
    <x v="2"/>
    <x v="1"/>
    <s v="Not Outlier"/>
    <x v="50"/>
  </r>
  <r>
    <n v="1051553"/>
    <n v="231"/>
    <s v="USA"/>
    <d v="2023-09-29T00:26:00"/>
    <x v="3"/>
    <s v="Kyung Yu"/>
    <n v="8153"/>
    <x v="21"/>
    <d v="2023-09-29T00:00:00"/>
    <d v="1899-12-30T00:26:00"/>
    <n v="26"/>
    <x v="0"/>
    <x v="11"/>
    <x v="1"/>
    <s v="Not Outlier"/>
    <x v="50"/>
  </r>
  <r>
    <n v="942544"/>
    <n v="233"/>
    <s v="Italy"/>
    <d v="2023-06-29T23:09:00"/>
    <x v="1"/>
    <s v="Adrian Huxley"/>
    <n v="5264"/>
    <x v="21"/>
    <d v="2023-06-29T00:00:00"/>
    <d v="1899-12-30T23:09:00"/>
    <n v="9"/>
    <x v="2"/>
    <x v="2"/>
    <x v="9"/>
    <s v="Not Outlier"/>
    <x v="30"/>
  </r>
  <r>
    <n v="1561588"/>
    <n v="237"/>
    <s v="France"/>
    <d v="2023-08-24T23:18:00"/>
    <x v="1"/>
    <s v="Sue Frick"/>
    <n v="7424"/>
    <x v="10"/>
    <d v="2023-08-24T00:00:00"/>
    <d v="1899-12-30T23:18:00"/>
    <n v="18"/>
    <x v="2"/>
    <x v="6"/>
    <x v="0"/>
    <s v="Not Outlier"/>
    <x v="53"/>
  </r>
  <r>
    <n v="940084"/>
    <n v="239"/>
    <s v="India"/>
    <d v="2023-09-19T00:05:00"/>
    <x v="3"/>
    <s v="Laurence Lebihan"/>
    <n v="2257"/>
    <x v="3"/>
    <d v="2023-09-19T00:00:00"/>
    <d v="1899-12-30T00:05:00"/>
    <n v="5"/>
    <x v="0"/>
    <x v="11"/>
    <x v="10"/>
    <s v="Not Outlier"/>
    <x v="56"/>
  </r>
  <r>
    <n v="1625678"/>
    <n v="239"/>
    <s v="India"/>
    <d v="2023-06-01T00:12:00"/>
    <x v="1"/>
    <s v="Marie Bertrand"/>
    <n v="1366"/>
    <x v="5"/>
    <d v="2023-06-01T00:00:00"/>
    <d v="1899-12-30T00:12:00"/>
    <n v="12"/>
    <x v="0"/>
    <x v="2"/>
    <x v="10"/>
    <s v="Not Outlier"/>
    <x v="56"/>
  </r>
  <r>
    <n v="628471"/>
    <n v="240"/>
    <s v="USA"/>
    <d v="2023-04-17T23:59:00"/>
    <x v="3"/>
    <s v="Elizabeth Lincoln"/>
    <n v="9883"/>
    <x v="29"/>
    <d v="2023-04-17T00:00:00"/>
    <d v="1899-12-30T23:59:00"/>
    <n v="59"/>
    <x v="2"/>
    <x v="1"/>
    <x v="1"/>
    <s v="Not Outlier"/>
    <x v="22"/>
  </r>
  <r>
    <n v="1000209"/>
    <n v="240"/>
    <s v="USA"/>
    <d v="2023-08-22T01:00:00"/>
    <x v="2"/>
    <s v="Sue King"/>
    <n v="3641"/>
    <x v="25"/>
    <d v="2023-08-22T00:00:00"/>
    <d v="1899-12-30T01:00:00"/>
    <n v="0"/>
    <x v="1"/>
    <x v="6"/>
    <x v="1"/>
    <s v="Not Outlier"/>
    <x v="22"/>
  </r>
  <r>
    <n v="10526"/>
    <n v="241"/>
    <s v="USA"/>
    <d v="2023-10-19T22:52:00"/>
    <x v="0"/>
    <s v="Matti Karttunen"/>
    <n v="6627"/>
    <x v="3"/>
    <d v="2023-10-19T00:00:00"/>
    <d v="1899-12-30T22:52:00"/>
    <n v="52"/>
    <x v="3"/>
    <x v="5"/>
    <x v="1"/>
    <s v="Not Outlier"/>
    <x v="19"/>
  </r>
  <r>
    <n v="27076"/>
    <n v="242"/>
    <s v="USA"/>
    <d v="2023-06-30T01:13:00"/>
    <x v="1"/>
    <s v="Steve Thompson"/>
    <n v="4466"/>
    <x v="4"/>
    <d v="2023-06-30T00:00:00"/>
    <d v="1899-12-30T01:13:00"/>
    <n v="13"/>
    <x v="1"/>
    <x v="2"/>
    <x v="1"/>
    <s v="Not Outlier"/>
    <x v="65"/>
  </r>
  <r>
    <n v="170046"/>
    <n v="242"/>
    <s v="USA"/>
    <d v="2023-01-16T00:57:00"/>
    <x v="2"/>
    <s v="Anna O'Hara"/>
    <n v="9317"/>
    <x v="26"/>
    <d v="2023-01-16T00:00:00"/>
    <d v="1899-12-30T00:57:00"/>
    <n v="57"/>
    <x v="0"/>
    <x v="3"/>
    <x v="1"/>
    <s v="Not Outlier"/>
    <x v="65"/>
  </r>
  <r>
    <n v="246988"/>
    <n v="243"/>
    <s v="USA"/>
    <d v="2023-06-15T00:40:00"/>
    <x v="3"/>
    <s v="Allen Nelson"/>
    <n v="4264"/>
    <x v="22"/>
    <d v="2023-06-15T00:00:00"/>
    <d v="1899-12-30T00:40:00"/>
    <n v="40"/>
    <x v="0"/>
    <x v="2"/>
    <x v="1"/>
    <s v="Not Outlier"/>
    <x v="39"/>
  </r>
  <r>
    <n v="922883"/>
    <n v="243"/>
    <s v="USA"/>
    <d v="2023-12-18T01:29:00"/>
    <x v="3"/>
    <s v="Henriette Pfalzheim"/>
    <n v="4141"/>
    <x v="14"/>
    <d v="2023-12-18T00:00:00"/>
    <d v="1899-12-30T01:29:00"/>
    <n v="29"/>
    <x v="1"/>
    <x v="10"/>
    <x v="1"/>
    <s v="Not Outlier"/>
    <x v="39"/>
  </r>
  <r>
    <n v="1256855"/>
    <n v="243"/>
    <s v="USA"/>
    <d v="2023-09-16T00:56:00"/>
    <x v="0"/>
    <s v="Elizabeth Devon"/>
    <n v="2567"/>
    <x v="26"/>
    <d v="2023-09-16T00:00:00"/>
    <d v="1899-12-30T00:56:00"/>
    <n v="56"/>
    <x v="0"/>
    <x v="11"/>
    <x v="1"/>
    <s v="Not Outlier"/>
    <x v="39"/>
  </r>
  <r>
    <n v="1462495"/>
    <n v="243"/>
    <s v="USA"/>
    <d v="2023-10-28T00:45:00"/>
    <x v="0"/>
    <s v="Leslie Murphy"/>
    <n v="2850"/>
    <x v="0"/>
    <d v="2023-10-28T00:00:00"/>
    <d v="1899-12-30T00:45:00"/>
    <n v="45"/>
    <x v="0"/>
    <x v="5"/>
    <x v="1"/>
    <s v="Not Outlier"/>
    <x v="39"/>
  </r>
  <r>
    <n v="390345"/>
    <n v="245"/>
    <s v="India"/>
    <d v="2023-07-13T00:26:00"/>
    <x v="3"/>
    <s v="Rosa Hernandez"/>
    <n v="4767"/>
    <x v="6"/>
    <d v="2023-07-13T00:00:00"/>
    <d v="1899-12-30T00:26:00"/>
    <n v="26"/>
    <x v="0"/>
    <x v="4"/>
    <x v="10"/>
    <s v="Not Outlier"/>
    <x v="22"/>
  </r>
  <r>
    <n v="1239461"/>
    <n v="245"/>
    <s v="India"/>
    <d v="2023-09-14T01:17:00"/>
    <x v="0"/>
    <s v="Julie King"/>
    <n v="653"/>
    <x v="12"/>
    <d v="2023-09-14T00:00:00"/>
    <d v="1899-12-30T01:17:00"/>
    <n v="17"/>
    <x v="1"/>
    <x v="11"/>
    <x v="10"/>
    <s v="Not Outlier"/>
    <x v="22"/>
  </r>
  <r>
    <n v="604805"/>
    <n v="246"/>
    <s v="France"/>
    <d v="2023-08-12T01:43:00"/>
    <x v="1"/>
    <s v="Jonas Bergulfsen"/>
    <n v="4349"/>
    <x v="1"/>
    <d v="2023-08-12T00:00:00"/>
    <d v="1899-12-30T01:43:00"/>
    <n v="43"/>
    <x v="1"/>
    <x v="6"/>
    <x v="0"/>
    <s v="Not Outlier"/>
    <x v="52"/>
  </r>
  <r>
    <n v="1008914"/>
    <n v="247"/>
    <s v="France"/>
    <d v="2023-03-14T00:38:00"/>
    <x v="0"/>
    <s v="Peter Ferguson"/>
    <n v="1718"/>
    <x v="12"/>
    <d v="2023-03-14T00:00:00"/>
    <d v="1899-12-30T00:38:00"/>
    <n v="38"/>
    <x v="0"/>
    <x v="7"/>
    <x v="0"/>
    <s v="Not Outlier"/>
    <x v="64"/>
  </r>
  <r>
    <n v="541612"/>
    <n v="248"/>
    <s v="USA"/>
    <d v="2023-11-06T00:26:00"/>
    <x v="2"/>
    <s v="Diego Freyre"/>
    <n v="3155"/>
    <x v="28"/>
    <d v="2023-11-06T00:00:00"/>
    <d v="1899-12-30T00:26:00"/>
    <n v="26"/>
    <x v="0"/>
    <x v="9"/>
    <x v="1"/>
    <s v="Not Outlier"/>
    <x v="13"/>
  </r>
  <r>
    <n v="1275891"/>
    <n v="248"/>
    <s v="USA"/>
    <d v="2023-11-18T22:39:00"/>
    <x v="1"/>
    <s v="Kyung Tseng"/>
    <n v="1143"/>
    <x v="14"/>
    <d v="2023-11-18T00:00:00"/>
    <d v="1899-12-30T22:39:00"/>
    <n v="39"/>
    <x v="3"/>
    <x v="9"/>
    <x v="1"/>
    <s v="Not Outlier"/>
    <x v="13"/>
  </r>
  <r>
    <n v="141306"/>
    <n v="249"/>
    <s v="USA"/>
    <d v="2023-01-11T01:46:00"/>
    <x v="3"/>
    <s v="Mart¡n Sommer"/>
    <n v="9751"/>
    <x v="23"/>
    <d v="2023-01-11T00:00:00"/>
    <d v="1899-12-30T01:46:00"/>
    <n v="46"/>
    <x v="1"/>
    <x v="3"/>
    <x v="1"/>
    <s v="Not Outlier"/>
    <x v="51"/>
  </r>
  <r>
    <n v="534259"/>
    <n v="249"/>
    <s v="USA"/>
    <d v="2023-05-03T23:15:00"/>
    <x v="1"/>
    <s v="Maria Larsson"/>
    <n v="3939"/>
    <x v="15"/>
    <d v="2023-05-03T00:00:00"/>
    <d v="1899-12-30T23:15:00"/>
    <n v="15"/>
    <x v="2"/>
    <x v="8"/>
    <x v="1"/>
    <s v="Not Outlier"/>
    <x v="51"/>
  </r>
  <r>
    <n v="990534"/>
    <n v="249"/>
    <s v="USA"/>
    <d v="2023-07-15T22:47:00"/>
    <x v="3"/>
    <s v="Jonas Bergulfsen"/>
    <n v="3459"/>
    <x v="22"/>
    <d v="2023-07-15T00:00:00"/>
    <d v="1899-12-30T22:47:00"/>
    <n v="47"/>
    <x v="3"/>
    <x v="4"/>
    <x v="1"/>
    <s v="Not Outlier"/>
    <x v="51"/>
  </r>
  <r>
    <n v="732301"/>
    <n v="250"/>
    <s v="India"/>
    <d v="2023-11-01T00:05:00"/>
    <x v="3"/>
    <s v="Michael Holz"/>
    <n v="4048"/>
    <x v="5"/>
    <d v="2023-11-01T00:00:00"/>
    <d v="1899-12-30T00:05:00"/>
    <n v="5"/>
    <x v="0"/>
    <x v="9"/>
    <x v="10"/>
    <s v="Not Outlier"/>
    <x v="38"/>
  </r>
  <r>
    <n v="15113"/>
    <n v="252"/>
    <s v="USA"/>
    <d v="2023-03-18T02:00:00"/>
    <x v="2"/>
    <s v="Elizabeth Devon"/>
    <n v="2730"/>
    <x v="14"/>
    <d v="2023-03-18T00:00:00"/>
    <d v="1899-12-30T02:00:00"/>
    <n v="0"/>
    <x v="4"/>
    <x v="7"/>
    <x v="1"/>
    <s v="Not Outlier"/>
    <x v="28"/>
  </r>
  <r>
    <n v="685513"/>
    <n v="252"/>
    <s v="USA"/>
    <d v="2023-03-13T00:17:00"/>
    <x v="1"/>
    <s v="Valarie Young"/>
    <n v="7916"/>
    <x v="6"/>
    <d v="2023-03-13T00:00:00"/>
    <d v="1899-12-30T00:17:00"/>
    <n v="17"/>
    <x v="0"/>
    <x v="7"/>
    <x v="1"/>
    <s v="Not Outlier"/>
    <x v="28"/>
  </r>
  <r>
    <n v="709317"/>
    <n v="253"/>
    <s v="France"/>
    <d v="2023-09-06T00:01:00"/>
    <x v="3"/>
    <s v="Leslie Murphy"/>
    <n v="9441"/>
    <x v="28"/>
    <d v="2023-09-06T00:00:00"/>
    <d v="1899-12-30T00:01:00"/>
    <n v="1"/>
    <x v="0"/>
    <x v="11"/>
    <x v="0"/>
    <s v="Not Outlier"/>
    <x v="52"/>
  </r>
  <r>
    <n v="426461"/>
    <n v="254"/>
    <s v="France"/>
    <d v="2023-02-02T01:50:00"/>
    <x v="3"/>
    <s v="Diego Freyre"/>
    <n v="6998"/>
    <x v="24"/>
    <d v="2023-02-02T00:00:00"/>
    <d v="1899-12-30T01:50:00"/>
    <n v="50"/>
    <x v="1"/>
    <x v="0"/>
    <x v="0"/>
    <s v="Not Outlier"/>
    <x v="49"/>
  </r>
  <r>
    <n v="1346080"/>
    <n v="254"/>
    <s v="France"/>
    <d v="2023-09-24T23:34:00"/>
    <x v="1"/>
    <s v="Georg Pipps"/>
    <n v="9148"/>
    <x v="10"/>
    <d v="2023-09-24T00:00:00"/>
    <d v="1899-12-30T23:34:00"/>
    <n v="34"/>
    <x v="2"/>
    <x v="11"/>
    <x v="0"/>
    <s v="Not Outlier"/>
    <x v="49"/>
  </r>
  <r>
    <n v="638044"/>
    <n v="255"/>
    <s v="Italy"/>
    <d v="2023-01-29T23:33:00"/>
    <x v="1"/>
    <s v="Giovanni Rovelli"/>
    <n v="8196"/>
    <x v="21"/>
    <d v="2023-01-29T00:00:00"/>
    <d v="1899-12-30T23:33:00"/>
    <n v="33"/>
    <x v="2"/>
    <x v="3"/>
    <x v="9"/>
    <s v="Not Outlier"/>
    <x v="32"/>
  </r>
  <r>
    <n v="1108968"/>
    <n v="255"/>
    <s v="Italy"/>
    <d v="2023-11-14T01:12:00"/>
    <x v="2"/>
    <s v="Martine Rance"/>
    <n v="2300"/>
    <x v="12"/>
    <d v="2023-11-14T00:00:00"/>
    <d v="1899-12-30T01:12:00"/>
    <n v="12"/>
    <x v="1"/>
    <x v="9"/>
    <x v="9"/>
    <s v="Not Outlier"/>
    <x v="32"/>
  </r>
  <r>
    <n v="1228563"/>
    <n v="255"/>
    <s v="Italy"/>
    <d v="2023-10-14T00:48:00"/>
    <x v="0"/>
    <s v="William Brown"/>
    <n v="531"/>
    <x v="12"/>
    <d v="2023-10-14T00:00:00"/>
    <d v="1899-12-30T00:48:00"/>
    <n v="48"/>
    <x v="0"/>
    <x v="5"/>
    <x v="9"/>
    <s v="Not Outlier"/>
    <x v="32"/>
  </r>
  <r>
    <n v="1525718"/>
    <n v="255"/>
    <s v="Italy"/>
    <d v="2023-08-23T01:22:00"/>
    <x v="3"/>
    <s v="Dean Cassidy"/>
    <n v="1434"/>
    <x v="17"/>
    <d v="2023-08-23T00:00:00"/>
    <d v="1899-12-30T01:22:00"/>
    <n v="22"/>
    <x v="1"/>
    <x v="6"/>
    <x v="9"/>
    <s v="Not Outlier"/>
    <x v="32"/>
  </r>
  <r>
    <n v="565931"/>
    <n v="256"/>
    <s v="Australia"/>
    <d v="2023-07-22T00:20:00"/>
    <x v="3"/>
    <s v="Dominique Perrier"/>
    <n v="9251"/>
    <x v="25"/>
    <d v="2023-07-22T00:00:00"/>
    <d v="1899-12-30T00:20:00"/>
    <n v="20"/>
    <x v="0"/>
    <x v="4"/>
    <x v="7"/>
    <s v="Not Outlier"/>
    <x v="18"/>
  </r>
  <r>
    <n v="411108"/>
    <n v="258"/>
    <s v="India"/>
    <d v="2023-04-01T23:57:00"/>
    <x v="1"/>
    <s v="Sue Taylor"/>
    <n v="4801"/>
    <x v="5"/>
    <d v="2023-04-01T00:00:00"/>
    <d v="1899-12-30T23:57:00"/>
    <n v="57"/>
    <x v="2"/>
    <x v="1"/>
    <x v="10"/>
    <s v="Not Outlier"/>
    <x v="48"/>
  </r>
  <r>
    <n v="61504"/>
    <n v="260"/>
    <s v="USA"/>
    <d v="2023-12-26T00:32:00"/>
    <x v="2"/>
    <s v="Matti Karttunen"/>
    <n v="7129"/>
    <x v="8"/>
    <d v="2023-12-26T00:00:00"/>
    <d v="1899-12-30T00:32:00"/>
    <n v="32"/>
    <x v="0"/>
    <x v="10"/>
    <x v="1"/>
    <s v="Not Outlier"/>
    <x v="49"/>
  </r>
  <r>
    <n v="5846"/>
    <n v="264"/>
    <s v="USA"/>
    <d v="2023-12-23T01:20:00"/>
    <x v="0"/>
    <s v="Julie Murphy"/>
    <n v="9887"/>
    <x v="17"/>
    <d v="2023-12-23T00:00:00"/>
    <d v="1899-12-30T01:20:00"/>
    <n v="20"/>
    <x v="1"/>
    <x v="10"/>
    <x v="1"/>
    <s v="Not Outlier"/>
    <x v="23"/>
  </r>
  <r>
    <n v="172114"/>
    <n v="264"/>
    <s v="USA"/>
    <d v="2023-02-22T00:22:00"/>
    <x v="3"/>
    <s v="Michael Frick"/>
    <n v="5214"/>
    <x v="25"/>
    <d v="2023-02-22T00:00:00"/>
    <d v="1899-12-30T00:22:00"/>
    <n v="22"/>
    <x v="0"/>
    <x v="0"/>
    <x v="1"/>
    <s v="Not Outlier"/>
    <x v="23"/>
  </r>
  <r>
    <n v="1604175"/>
    <n v="265"/>
    <s v="Australia"/>
    <d v="2023-04-30T00:17:00"/>
    <x v="0"/>
    <s v="Dan Lewis"/>
    <n v="5731"/>
    <x v="4"/>
    <d v="2023-04-30T00:00:00"/>
    <d v="1899-12-30T00:17:00"/>
    <n v="17"/>
    <x v="0"/>
    <x v="1"/>
    <x v="7"/>
    <s v="Not Outlier"/>
    <x v="16"/>
  </r>
  <r>
    <n v="85001"/>
    <n v="266"/>
    <s v="USA"/>
    <d v="2023-11-12T01:08:00"/>
    <x v="3"/>
    <s v="Daniel Da Cunha"/>
    <n v="9796"/>
    <x v="1"/>
    <d v="2023-11-12T00:00:00"/>
    <d v="1899-12-30T01:08:00"/>
    <n v="8"/>
    <x v="1"/>
    <x v="9"/>
    <x v="1"/>
    <s v="Not Outlier"/>
    <x v="24"/>
  </r>
  <r>
    <n v="1519463"/>
    <n v="266"/>
    <s v="USA"/>
    <d v="2023-01-10T23:28:00"/>
    <x v="3"/>
    <s v="Valarie Nelson"/>
    <n v="5361"/>
    <x v="19"/>
    <d v="2023-01-10T00:00:00"/>
    <d v="1899-12-30T23:28:00"/>
    <n v="28"/>
    <x v="2"/>
    <x v="3"/>
    <x v="1"/>
    <s v="Not Outlier"/>
    <x v="24"/>
  </r>
  <r>
    <n v="688366"/>
    <n v="268"/>
    <s v="India"/>
    <d v="2023-12-12T01:07:00"/>
    <x v="3"/>
    <s v="Pirkko Koskitalo"/>
    <n v="345"/>
    <x v="1"/>
    <d v="2023-12-12T00:00:00"/>
    <d v="1899-12-30T01:07:00"/>
    <n v="7"/>
    <x v="1"/>
    <x v="10"/>
    <x v="10"/>
    <s v="Not Outlier"/>
    <x v="13"/>
  </r>
  <r>
    <n v="696860"/>
    <n v="270"/>
    <s v="Australia"/>
    <d v="2023-03-11T00:55:00"/>
    <x v="1"/>
    <s v="Peter Ferguson"/>
    <n v="4174"/>
    <x v="23"/>
    <d v="2023-03-11T00:00:00"/>
    <d v="1899-12-30T00:55:00"/>
    <n v="55"/>
    <x v="0"/>
    <x v="7"/>
    <x v="7"/>
    <s v="Not Outlier"/>
    <x v="66"/>
  </r>
  <r>
    <n v="1239298"/>
    <n v="270"/>
    <s v="Australia"/>
    <d v="2023-09-24T23:41:00"/>
    <x v="2"/>
    <s v="Palle Ibsen"/>
    <n v="1355"/>
    <x v="10"/>
    <d v="2023-09-24T00:00:00"/>
    <d v="1899-12-30T23:41:00"/>
    <n v="41"/>
    <x v="2"/>
    <x v="11"/>
    <x v="7"/>
    <s v="Not Outlier"/>
    <x v="66"/>
  </r>
  <r>
    <n v="1383688"/>
    <n v="271"/>
    <s v="USA"/>
    <d v="2023-02-14T01:50:00"/>
    <x v="1"/>
    <s v="Steve Frick"/>
    <n v="240"/>
    <x v="12"/>
    <d v="2023-02-14T00:00:00"/>
    <d v="1899-12-30T01:50:00"/>
    <n v="50"/>
    <x v="1"/>
    <x v="0"/>
    <x v="1"/>
    <s v="Not Outlier"/>
    <x v="58"/>
  </r>
  <r>
    <n v="765043"/>
    <n v="273"/>
    <s v="USA"/>
    <d v="2023-10-23T23:19:00"/>
    <x v="3"/>
    <s v="Miguel Barajas"/>
    <n v="7579"/>
    <x v="17"/>
    <d v="2023-10-23T00:00:00"/>
    <d v="1899-12-30T23:19:00"/>
    <n v="19"/>
    <x v="2"/>
    <x v="5"/>
    <x v="1"/>
    <s v="Not Outlier"/>
    <x v="40"/>
  </r>
  <r>
    <n v="1456673"/>
    <n v="275"/>
    <s v="Italy"/>
    <d v="2023-07-06T00:10:00"/>
    <x v="1"/>
    <s v="Mart¡n Sommer"/>
    <n v="4862"/>
    <x v="28"/>
    <d v="2023-07-06T00:00:00"/>
    <d v="1899-12-30T00:10:00"/>
    <n v="10"/>
    <x v="0"/>
    <x v="4"/>
    <x v="9"/>
    <s v="Not Outlier"/>
    <x v="25"/>
  </r>
  <r>
    <n v="1646954"/>
    <n v="275"/>
    <s v="Italy"/>
    <d v="2023-01-23T00:34:00"/>
    <x v="0"/>
    <s v="Arnold Cruz"/>
    <n v="4944"/>
    <x v="17"/>
    <d v="2023-01-23T00:00:00"/>
    <d v="1899-12-30T00:34:00"/>
    <n v="34"/>
    <x v="0"/>
    <x v="3"/>
    <x v="9"/>
    <s v="Not Outlier"/>
    <x v="25"/>
  </r>
  <r>
    <n v="10101"/>
    <n v="276"/>
    <s v="India"/>
    <d v="2023-11-27T22:29:00"/>
    <x v="2"/>
    <s v="Julie King"/>
    <n v="6947"/>
    <x v="13"/>
    <d v="2023-11-27T00:00:00"/>
    <d v="1899-12-30T22:29:00"/>
    <n v="29"/>
    <x v="3"/>
    <x v="9"/>
    <x v="10"/>
    <s v="Not Outlier"/>
    <x v="14"/>
  </r>
  <r>
    <n v="27115"/>
    <n v="276"/>
    <s v="India"/>
    <d v="2023-11-05T01:49:00"/>
    <x v="0"/>
    <s v="Kyung Tseng"/>
    <n v="9943"/>
    <x v="16"/>
    <d v="2023-11-05T00:00:00"/>
    <d v="1899-12-30T01:49:00"/>
    <n v="49"/>
    <x v="1"/>
    <x v="9"/>
    <x v="10"/>
    <s v="Not Outlier"/>
    <x v="14"/>
  </r>
  <r>
    <n v="495680"/>
    <n v="276"/>
    <s v="India"/>
    <d v="2023-06-26T00:49:00"/>
    <x v="2"/>
    <s v="Eric Natividad"/>
    <n v="2665"/>
    <x v="8"/>
    <d v="2023-06-26T00:00:00"/>
    <d v="1899-12-30T00:49:00"/>
    <n v="49"/>
    <x v="0"/>
    <x v="2"/>
    <x v="10"/>
    <s v="Not Outlier"/>
    <x v="14"/>
  </r>
  <r>
    <n v="1353569"/>
    <n v="276"/>
    <s v="India"/>
    <d v="2023-07-28T01:20:00"/>
    <x v="3"/>
    <s v="Sue Frick"/>
    <n v="7760"/>
    <x v="0"/>
    <d v="2023-07-28T00:00:00"/>
    <d v="1899-12-30T01:20:00"/>
    <n v="20"/>
    <x v="1"/>
    <x v="4"/>
    <x v="10"/>
    <s v="Not Outlier"/>
    <x v="14"/>
  </r>
  <r>
    <n v="600527"/>
    <n v="278"/>
    <s v="USA"/>
    <d v="2023-08-26T23:16:00"/>
    <x v="3"/>
    <s v="Valarie Young"/>
    <n v="8597"/>
    <x v="8"/>
    <d v="2023-08-26T00:00:00"/>
    <d v="1899-12-30T23:16:00"/>
    <n v="16"/>
    <x v="2"/>
    <x v="6"/>
    <x v="1"/>
    <s v="Not Outlier"/>
    <x v="67"/>
  </r>
  <r>
    <n v="804076"/>
    <n v="279"/>
    <s v="India"/>
    <d v="2023-08-13T00:13:00"/>
    <x v="1"/>
    <s v="Peter Ferguson"/>
    <n v="4684"/>
    <x v="6"/>
    <d v="2023-08-13T00:00:00"/>
    <d v="1899-12-30T00:13:00"/>
    <n v="13"/>
    <x v="0"/>
    <x v="6"/>
    <x v="10"/>
    <s v="Not Outlier"/>
    <x v="47"/>
  </r>
  <r>
    <n v="152504"/>
    <n v="280"/>
    <s v="USA"/>
    <d v="2023-04-20T01:03:00"/>
    <x v="3"/>
    <s v="Francisca Cervantes"/>
    <n v="6681"/>
    <x v="11"/>
    <d v="2023-04-20T00:00:00"/>
    <d v="1899-12-30T01:03:00"/>
    <n v="3"/>
    <x v="1"/>
    <x v="1"/>
    <x v="1"/>
    <s v="Not Outlier"/>
    <x v="38"/>
  </r>
  <r>
    <n v="946964"/>
    <n v="281"/>
    <s v="USA"/>
    <d v="2023-02-24T00:44:00"/>
    <x v="0"/>
    <s v="Jeff Young"/>
    <n v="6535"/>
    <x v="10"/>
    <d v="2023-02-24T00:00:00"/>
    <d v="1899-12-30T00:44:00"/>
    <n v="44"/>
    <x v="0"/>
    <x v="0"/>
    <x v="1"/>
    <s v="Not Outlier"/>
    <x v="4"/>
  </r>
  <r>
    <n v="1319964"/>
    <n v="281"/>
    <s v="USA"/>
    <d v="2023-02-02T23:45:00"/>
    <x v="0"/>
    <s v="Juri Yoshido"/>
    <n v="2954"/>
    <x v="24"/>
    <d v="2023-02-02T00:00:00"/>
    <d v="1899-12-30T23:45:00"/>
    <n v="45"/>
    <x v="2"/>
    <x v="0"/>
    <x v="1"/>
    <s v="Not Outlier"/>
    <x v="4"/>
  </r>
  <r>
    <n v="1021024"/>
    <n v="283"/>
    <s v="USA"/>
    <d v="2023-07-05T00:29:00"/>
    <x v="3"/>
    <s v="Victoria Ashworth"/>
    <n v="2928"/>
    <x v="16"/>
    <d v="2023-07-05T00:00:00"/>
    <d v="1899-12-30T00:29:00"/>
    <n v="29"/>
    <x v="0"/>
    <x v="4"/>
    <x v="1"/>
    <s v="Not Outlier"/>
    <x v="39"/>
  </r>
  <r>
    <n v="788037"/>
    <n v="284"/>
    <s v="USA"/>
    <d v="2023-05-20T00:36:00"/>
    <x v="3"/>
    <s v="Jytte Petersen"/>
    <n v="4007"/>
    <x v="11"/>
    <d v="2023-05-20T00:00:00"/>
    <d v="1899-12-30T00:36:00"/>
    <n v="36"/>
    <x v="0"/>
    <x v="8"/>
    <x v="1"/>
    <s v="Not Outlier"/>
    <x v="6"/>
  </r>
  <r>
    <n v="561976"/>
    <n v="286"/>
    <s v="USA"/>
    <d v="2023-04-04T00:15:00"/>
    <x v="1"/>
    <s v="Steve Frick"/>
    <n v="3146"/>
    <x v="27"/>
    <d v="2023-04-04T00:00:00"/>
    <d v="1899-12-30T00:15:00"/>
    <n v="15"/>
    <x v="0"/>
    <x v="1"/>
    <x v="1"/>
    <s v="Not Outlier"/>
    <x v="33"/>
  </r>
  <r>
    <n v="879819"/>
    <n v="286"/>
    <s v="USA"/>
    <d v="2023-06-08T00:51:00"/>
    <x v="1"/>
    <s v="Valarie Franco"/>
    <n v="6894"/>
    <x v="7"/>
    <d v="2023-06-08T00:00:00"/>
    <d v="1899-12-30T00:51:00"/>
    <n v="51"/>
    <x v="0"/>
    <x v="2"/>
    <x v="1"/>
    <s v="Not Outlier"/>
    <x v="33"/>
  </r>
  <r>
    <n v="1432252"/>
    <n v="286"/>
    <s v="USA"/>
    <d v="2023-01-04T00:44:00"/>
    <x v="3"/>
    <s v="Juri Hirano"/>
    <n v="4443"/>
    <x v="27"/>
    <d v="2023-01-04T00:00:00"/>
    <d v="1899-12-30T00:44:00"/>
    <n v="44"/>
    <x v="0"/>
    <x v="3"/>
    <x v="1"/>
    <s v="Not Outlier"/>
    <x v="33"/>
  </r>
  <r>
    <n v="1043105"/>
    <n v="288"/>
    <s v="USA"/>
    <d v="2023-08-08T22:55:00"/>
    <x v="1"/>
    <s v="Jonas Bergulfsen"/>
    <n v="9185"/>
    <x v="7"/>
    <d v="2023-08-08T00:00:00"/>
    <d v="1899-12-30T22:55:00"/>
    <n v="55"/>
    <x v="3"/>
    <x v="6"/>
    <x v="1"/>
    <s v="Not Outlier"/>
    <x v="11"/>
  </r>
  <r>
    <n v="1101025"/>
    <n v="289"/>
    <s v="France"/>
    <d v="2023-05-02T00:30:00"/>
    <x v="2"/>
    <s v="Yoshi Tannamuri"/>
    <n v="5344"/>
    <x v="24"/>
    <d v="2023-05-02T00:00:00"/>
    <d v="1899-12-30T00:30:00"/>
    <n v="30"/>
    <x v="0"/>
    <x v="8"/>
    <x v="0"/>
    <s v="Not Outlier"/>
    <x v="6"/>
  </r>
  <r>
    <n v="390821"/>
    <n v="291"/>
    <s v="India"/>
    <d v="2023-05-10T01:04:00"/>
    <x v="0"/>
    <s v="Julie Young"/>
    <n v="2140"/>
    <x v="19"/>
    <d v="2023-05-10T00:00:00"/>
    <d v="1899-12-30T01:04:00"/>
    <n v="4"/>
    <x v="1"/>
    <x v="8"/>
    <x v="10"/>
    <s v="Not Outlier"/>
    <x v="68"/>
  </r>
  <r>
    <n v="1133882"/>
    <n v="291"/>
    <s v="India"/>
    <d v="2023-08-07T23:55:00"/>
    <x v="0"/>
    <s v="Wendy Victorino"/>
    <n v="3789"/>
    <x v="20"/>
    <d v="2023-08-07T00:00:00"/>
    <d v="1899-12-30T23:55:00"/>
    <n v="55"/>
    <x v="2"/>
    <x v="6"/>
    <x v="10"/>
    <s v="Not Outlier"/>
    <x v="68"/>
  </r>
  <r>
    <n v="1638003"/>
    <n v="291"/>
    <s v="India"/>
    <d v="2023-11-30T22:47:00"/>
    <x v="3"/>
    <s v="Dean Cassidy"/>
    <n v="4753"/>
    <x v="4"/>
    <d v="2023-11-30T00:00:00"/>
    <d v="1899-12-30T22:47:00"/>
    <n v="47"/>
    <x v="3"/>
    <x v="9"/>
    <x v="10"/>
    <s v="Not Outlier"/>
    <x v="68"/>
  </r>
  <r>
    <n v="1681214"/>
    <n v="291"/>
    <s v="India"/>
    <d v="2023-05-15T01:00:00"/>
    <x v="0"/>
    <s v="Jan Klaeboe"/>
    <n v="8168"/>
    <x v="22"/>
    <d v="2023-05-15T00:00:00"/>
    <d v="1899-12-30T01:00:00"/>
    <n v="0"/>
    <x v="1"/>
    <x v="8"/>
    <x v="10"/>
    <s v="Not Outlier"/>
    <x v="68"/>
  </r>
  <r>
    <n v="477809"/>
    <n v="292"/>
    <s v="India"/>
    <d v="2023-08-12T23:36:00"/>
    <x v="2"/>
    <s v="Valarie Nelson"/>
    <n v="802"/>
    <x v="1"/>
    <d v="2023-08-12T00:00:00"/>
    <d v="1899-12-30T23:36:00"/>
    <n v="36"/>
    <x v="2"/>
    <x v="6"/>
    <x v="10"/>
    <s v="Not Outlier"/>
    <x v="16"/>
  </r>
  <r>
    <n v="413305"/>
    <n v="294"/>
    <s v="France"/>
    <d v="2023-01-17T00:00:00"/>
    <x v="1"/>
    <s v="Mart¡n Sommer"/>
    <n v="39"/>
    <x v="29"/>
    <d v="2023-01-17T00:00:00"/>
    <d v="1899-12-30T00:00:00"/>
    <n v="0"/>
    <x v="0"/>
    <x v="3"/>
    <x v="0"/>
    <s v="Not Outlier"/>
    <x v="30"/>
  </r>
  <r>
    <n v="1506385"/>
    <n v="294"/>
    <s v="France"/>
    <d v="2023-12-08T23:15:00"/>
    <x v="1"/>
    <s v="Valarie Nelson"/>
    <n v="5490"/>
    <x v="7"/>
    <d v="2023-12-08T00:00:00"/>
    <d v="1899-12-30T23:15:00"/>
    <n v="15"/>
    <x v="2"/>
    <x v="10"/>
    <x v="0"/>
    <s v="Not Outlier"/>
    <x v="30"/>
  </r>
  <r>
    <n v="258070"/>
    <n v="295"/>
    <s v="India"/>
    <d v="2023-11-16T23:55:00"/>
    <x v="2"/>
    <s v="Christina Berglund"/>
    <n v="3890"/>
    <x v="26"/>
    <d v="2023-11-16T00:00:00"/>
    <d v="1899-12-30T23:55:00"/>
    <n v="55"/>
    <x v="2"/>
    <x v="9"/>
    <x v="10"/>
    <s v="Not Outlier"/>
    <x v="68"/>
  </r>
  <r>
    <n v="1613483"/>
    <n v="296"/>
    <s v="Denmark"/>
    <d v="2023-10-20T01:05:00"/>
    <x v="1"/>
    <s v="Valarie Franco"/>
    <n v="2248"/>
    <x v="11"/>
    <d v="2023-10-20T00:00:00"/>
    <d v="1899-12-30T01:05:00"/>
    <n v="5"/>
    <x v="1"/>
    <x v="5"/>
    <x v="2"/>
    <s v="Not Outlier"/>
    <x v="35"/>
  </r>
  <r>
    <n v="850897"/>
    <n v="297"/>
    <s v="India"/>
    <d v="2023-05-10T00:40:00"/>
    <x v="3"/>
    <s v="Wendy Victorino"/>
    <n v="975"/>
    <x v="19"/>
    <d v="2023-05-10T00:00:00"/>
    <d v="1899-12-30T00:40:00"/>
    <n v="40"/>
    <x v="0"/>
    <x v="8"/>
    <x v="10"/>
    <s v="Not Outlier"/>
    <x v="29"/>
  </r>
  <r>
    <n v="252920"/>
    <n v="298"/>
    <s v="Spain"/>
    <d v="2023-07-27T00:48:00"/>
    <x v="0"/>
    <s v="Jytte Petersen"/>
    <n v="5044"/>
    <x v="13"/>
    <d v="2023-07-27T00:00:00"/>
    <d v="1899-12-30T00:48:00"/>
    <n v="48"/>
    <x v="0"/>
    <x v="4"/>
    <x v="5"/>
    <s v="Not Outlier"/>
    <x v="40"/>
  </r>
  <r>
    <n v="1365205"/>
    <n v="298"/>
    <s v="Spain"/>
    <d v="2023-01-23T22:59:00"/>
    <x v="0"/>
    <s v="Sue Taylor"/>
    <n v="7140"/>
    <x v="17"/>
    <d v="2023-01-23T00:00:00"/>
    <d v="1899-12-30T22:59:00"/>
    <n v="59"/>
    <x v="3"/>
    <x v="3"/>
    <x v="5"/>
    <s v="Not Outlier"/>
    <x v="40"/>
  </r>
  <r>
    <n v="1500639"/>
    <n v="298"/>
    <s v="Spain"/>
    <d v="2023-06-22T00:55:00"/>
    <x v="0"/>
    <s v="Kalle Suominen"/>
    <n v="611"/>
    <x v="25"/>
    <d v="2023-06-22T00:00:00"/>
    <d v="1899-12-30T00:55:00"/>
    <n v="55"/>
    <x v="0"/>
    <x v="2"/>
    <x v="5"/>
    <s v="Not Outlier"/>
    <x v="40"/>
  </r>
  <r>
    <n v="347767"/>
    <n v="299"/>
    <s v="India"/>
    <d v="2023-09-13T23:41:00"/>
    <x v="2"/>
    <s v="Diego Freyre"/>
    <n v="6931"/>
    <x v="6"/>
    <d v="2023-09-13T00:00:00"/>
    <d v="1899-12-30T23:41:00"/>
    <n v="41"/>
    <x v="2"/>
    <x v="11"/>
    <x v="10"/>
    <s v="Not Outlier"/>
    <x v="51"/>
  </r>
  <r>
    <n v="525500"/>
    <n v="299"/>
    <s v="India"/>
    <d v="2023-07-04T01:12:00"/>
    <x v="1"/>
    <s v="Mart¡n Sommer"/>
    <n v="9056"/>
    <x v="27"/>
    <d v="2023-07-04T00:00:00"/>
    <d v="1899-12-30T01:12:00"/>
    <n v="12"/>
    <x v="1"/>
    <x v="4"/>
    <x v="10"/>
    <s v="Not Outlier"/>
    <x v="51"/>
  </r>
  <r>
    <n v="506560"/>
    <n v="301"/>
    <s v="India"/>
    <d v="2023-01-26T00:20:00"/>
    <x v="2"/>
    <s v="Anna O'Hara"/>
    <n v="2071"/>
    <x v="8"/>
    <d v="2023-01-26T00:00:00"/>
    <d v="1899-12-30T00:20:00"/>
    <n v="20"/>
    <x v="0"/>
    <x v="3"/>
    <x v="10"/>
    <s v="Not Outlier"/>
    <x v="23"/>
  </r>
  <r>
    <n v="386673"/>
    <n v="302"/>
    <s v="Germany"/>
    <d v="2023-05-31T01:58:00"/>
    <x v="2"/>
    <s v="Elizabeth Devon"/>
    <n v="1947"/>
    <x v="30"/>
    <d v="2023-05-31T00:00:00"/>
    <d v="1899-12-30T01:58:00"/>
    <n v="58"/>
    <x v="1"/>
    <x v="8"/>
    <x v="6"/>
    <s v="Not Outlier"/>
    <x v="34"/>
  </r>
  <r>
    <n v="991744"/>
    <n v="303"/>
    <s v="India"/>
    <d v="2023-10-17T02:29:00"/>
    <x v="1"/>
    <s v="Tony Calaghan"/>
    <n v="6212"/>
    <x v="29"/>
    <d v="2023-10-17T00:00:00"/>
    <d v="1899-12-30T02:29:00"/>
    <n v="29"/>
    <x v="4"/>
    <x v="5"/>
    <x v="10"/>
    <s v="Not Outlier"/>
    <x v="69"/>
  </r>
  <r>
    <n v="1150741"/>
    <n v="304"/>
    <s v="India"/>
    <d v="2023-03-09T01:26:00"/>
    <x v="1"/>
    <s v="Valarie Franco"/>
    <n v="9404"/>
    <x v="2"/>
    <d v="2023-03-09T00:00:00"/>
    <d v="1899-12-30T01:26:00"/>
    <n v="26"/>
    <x v="1"/>
    <x v="7"/>
    <x v="10"/>
    <s v="Not Outlier"/>
    <x v="61"/>
  </r>
  <r>
    <n v="1318274"/>
    <n v="304"/>
    <s v="India"/>
    <d v="2023-03-05T23:33:00"/>
    <x v="0"/>
    <s v="Valarie Nelson"/>
    <n v="2657"/>
    <x v="16"/>
    <d v="2023-03-05T00:00:00"/>
    <d v="1899-12-30T23:33:00"/>
    <n v="33"/>
    <x v="2"/>
    <x v="7"/>
    <x v="10"/>
    <s v="Not Outlier"/>
    <x v="61"/>
  </r>
  <r>
    <n v="33983"/>
    <n v="305"/>
    <s v="Australia"/>
    <d v="2023-05-17T02:22:00"/>
    <x v="2"/>
    <s v="Julie Brown"/>
    <n v="3894"/>
    <x v="29"/>
    <d v="2023-05-17T00:00:00"/>
    <d v="1899-12-30T02:22:00"/>
    <n v="22"/>
    <x v="4"/>
    <x v="8"/>
    <x v="7"/>
    <s v="Not Outlier"/>
    <x v="51"/>
  </r>
  <r>
    <n v="1004136"/>
    <n v="305"/>
    <s v="Australia"/>
    <d v="2023-04-25T23:44:00"/>
    <x v="3"/>
    <s v="Sue Frick"/>
    <n v="4465"/>
    <x v="18"/>
    <d v="2023-04-25T00:00:00"/>
    <d v="1899-12-30T23:44:00"/>
    <n v="44"/>
    <x v="2"/>
    <x v="1"/>
    <x v="7"/>
    <s v="Not Outlier"/>
    <x v="51"/>
  </r>
  <r>
    <n v="73057"/>
    <n v="306"/>
    <s v="India"/>
    <d v="2023-11-07T00:55:00"/>
    <x v="2"/>
    <s v="Wing C Tam"/>
    <n v="7936"/>
    <x v="20"/>
    <d v="2023-11-07T00:00:00"/>
    <d v="1899-12-30T00:55:00"/>
    <n v="55"/>
    <x v="0"/>
    <x v="9"/>
    <x v="10"/>
    <s v="Not Outlier"/>
    <x v="21"/>
  </r>
  <r>
    <n v="540823"/>
    <n v="306"/>
    <s v="India"/>
    <d v="2023-11-30T00:22:00"/>
    <x v="2"/>
    <s v="Peter Ferguson"/>
    <n v="3011"/>
    <x v="4"/>
    <d v="2023-11-30T00:00:00"/>
    <d v="1899-12-30T00:22:00"/>
    <n v="22"/>
    <x v="0"/>
    <x v="9"/>
    <x v="10"/>
    <s v="Not Outlier"/>
    <x v="21"/>
  </r>
  <r>
    <n v="978704"/>
    <n v="307"/>
    <s v="France"/>
    <d v="2023-08-18T00:49:00"/>
    <x v="1"/>
    <s v="Veysel Oeztan"/>
    <n v="5631"/>
    <x v="14"/>
    <d v="2023-08-18T00:00:00"/>
    <d v="1899-12-30T00:49:00"/>
    <n v="49"/>
    <x v="0"/>
    <x v="6"/>
    <x v="0"/>
    <s v="Not Outlier"/>
    <x v="7"/>
  </r>
  <r>
    <n v="1550175"/>
    <n v="308"/>
    <s v="Spain"/>
    <d v="2023-03-03T23:39:00"/>
    <x v="0"/>
    <s v="Julie Murphy"/>
    <n v="6486"/>
    <x v="15"/>
    <d v="2023-03-03T00:00:00"/>
    <d v="1899-12-30T23:39:00"/>
    <n v="39"/>
    <x v="2"/>
    <x v="7"/>
    <x v="5"/>
    <s v="Not Outlier"/>
    <x v="48"/>
  </r>
  <r>
    <n v="16263"/>
    <n v="311"/>
    <s v="Australia"/>
    <d v="2023-11-30T22:59:00"/>
    <x v="0"/>
    <s v="Christina Berglund"/>
    <n v="6673"/>
    <x v="4"/>
    <d v="2023-11-30T00:00:00"/>
    <d v="1899-12-30T22:59:00"/>
    <n v="59"/>
    <x v="3"/>
    <x v="9"/>
    <x v="7"/>
    <s v="Not Outlier"/>
    <x v="64"/>
  </r>
  <r>
    <n v="1461908"/>
    <n v="311"/>
    <s v="Australia"/>
    <d v="2023-07-06T22:57:00"/>
    <x v="1"/>
    <s v="Wendy Victorino"/>
    <n v="6698"/>
    <x v="28"/>
    <d v="2023-07-06T00:00:00"/>
    <d v="1899-12-30T22:57:00"/>
    <n v="57"/>
    <x v="3"/>
    <x v="4"/>
    <x v="7"/>
    <s v="Not Outlier"/>
    <x v="64"/>
  </r>
  <r>
    <n v="846198"/>
    <n v="312"/>
    <s v="Italy"/>
    <d v="2023-11-05T23:02:00"/>
    <x v="1"/>
    <s v="Anna O'Hara"/>
    <n v="9762"/>
    <x v="16"/>
    <d v="2023-11-05T00:00:00"/>
    <d v="1899-12-30T23:02:00"/>
    <n v="2"/>
    <x v="2"/>
    <x v="9"/>
    <x v="9"/>
    <s v="Not Outlier"/>
    <x v="11"/>
  </r>
  <r>
    <n v="1184082"/>
    <n v="312"/>
    <s v="Italy"/>
    <d v="2023-02-14T00:57:00"/>
    <x v="1"/>
    <s v="Jeff Young"/>
    <n v="734"/>
    <x v="12"/>
    <d v="2023-02-14T00:00:00"/>
    <d v="1899-12-30T00:57:00"/>
    <n v="57"/>
    <x v="0"/>
    <x v="0"/>
    <x v="9"/>
    <s v="Not Outlier"/>
    <x v="11"/>
  </r>
  <r>
    <n v="1267084"/>
    <n v="312"/>
    <s v="Italy"/>
    <d v="2023-12-11T23:14:00"/>
    <x v="1"/>
    <s v="Diego Freyre"/>
    <n v="3305"/>
    <x v="23"/>
    <d v="2023-12-11T00:00:00"/>
    <d v="1899-12-30T23:14:00"/>
    <n v="14"/>
    <x v="2"/>
    <x v="10"/>
    <x v="9"/>
    <s v="Not Outlier"/>
    <x v="11"/>
  </r>
  <r>
    <n v="794197"/>
    <n v="313"/>
    <s v="India"/>
    <d v="2023-09-01T23:47:00"/>
    <x v="1"/>
    <s v="Dan Lewis"/>
    <n v="4130"/>
    <x v="5"/>
    <d v="2023-09-01T00:00:00"/>
    <d v="1899-12-30T23:47:00"/>
    <n v="47"/>
    <x v="2"/>
    <x v="11"/>
    <x v="10"/>
    <s v="Not Outlier"/>
    <x v="44"/>
  </r>
  <r>
    <n v="1013457"/>
    <n v="313"/>
    <s v="India"/>
    <d v="2023-07-17T00:44:00"/>
    <x v="0"/>
    <s v="Diego Freyre"/>
    <n v="3289"/>
    <x v="29"/>
    <d v="2023-07-17T00:00:00"/>
    <d v="1899-12-30T00:44:00"/>
    <n v="44"/>
    <x v="0"/>
    <x v="4"/>
    <x v="10"/>
    <s v="Not Outlier"/>
    <x v="44"/>
  </r>
  <r>
    <n v="1600216"/>
    <n v="314"/>
    <s v="Spain"/>
    <d v="2023-11-19T00:15:00"/>
    <x v="2"/>
    <s v="Giovanni Rovelli"/>
    <n v="8607"/>
    <x v="3"/>
    <d v="2023-11-19T00:00:00"/>
    <d v="1899-12-30T00:15:00"/>
    <n v="15"/>
    <x v="0"/>
    <x v="9"/>
    <x v="5"/>
    <s v="Not Outlier"/>
    <x v="11"/>
  </r>
  <r>
    <n v="831130"/>
    <n v="315"/>
    <s v="India"/>
    <d v="2023-09-11T00:35:00"/>
    <x v="0"/>
    <s v="Eric Natividad"/>
    <n v="7205"/>
    <x v="23"/>
    <d v="2023-09-11T00:00:00"/>
    <d v="1899-12-30T00:35:00"/>
    <n v="35"/>
    <x v="0"/>
    <x v="11"/>
    <x v="10"/>
    <s v="Not Outlier"/>
    <x v="10"/>
  </r>
  <r>
    <n v="1656749"/>
    <n v="316"/>
    <s v="India"/>
    <d v="2023-06-06T00:20:00"/>
    <x v="2"/>
    <s v="Matti Karttunen"/>
    <n v="7917"/>
    <x v="28"/>
    <d v="2023-06-06T00:00:00"/>
    <d v="1899-12-30T00:20:00"/>
    <n v="20"/>
    <x v="0"/>
    <x v="2"/>
    <x v="10"/>
    <s v="Not Outlier"/>
    <x v="28"/>
  </r>
  <r>
    <n v="251999"/>
    <n v="317"/>
    <s v="France"/>
    <d v="2023-11-02T00:18:00"/>
    <x v="1"/>
    <s v="Michael Holz"/>
    <n v="8817"/>
    <x v="24"/>
    <d v="2023-11-02T00:00:00"/>
    <d v="1899-12-30T00:18:00"/>
    <n v="18"/>
    <x v="0"/>
    <x v="9"/>
    <x v="0"/>
    <s v="Not Outlier"/>
    <x v="59"/>
  </r>
  <r>
    <n v="585616"/>
    <n v="318"/>
    <s v="India"/>
    <d v="2023-02-09T00:24:00"/>
    <x v="1"/>
    <s v="Valarie Thompson"/>
    <n v="7526"/>
    <x v="2"/>
    <d v="2023-02-09T00:00:00"/>
    <d v="1899-12-30T00:24:00"/>
    <n v="24"/>
    <x v="0"/>
    <x v="0"/>
    <x v="10"/>
    <s v="Not Outlier"/>
    <x v="46"/>
  </r>
  <r>
    <n v="1001243"/>
    <n v="318"/>
    <s v="India"/>
    <d v="2023-05-16T01:12:00"/>
    <x v="3"/>
    <s v="Violeta Benitez"/>
    <n v="3114"/>
    <x v="26"/>
    <d v="2023-05-16T00:00:00"/>
    <d v="1899-12-30T01:12:00"/>
    <n v="12"/>
    <x v="1"/>
    <x v="8"/>
    <x v="10"/>
    <s v="Not Outlier"/>
    <x v="46"/>
  </r>
  <r>
    <n v="501314"/>
    <n v="319"/>
    <s v="India"/>
    <d v="2023-02-06T22:49:00"/>
    <x v="0"/>
    <s v="Kwai Yu"/>
    <n v="2512"/>
    <x v="28"/>
    <d v="2023-02-06T00:00:00"/>
    <d v="1899-12-30T22:49:00"/>
    <n v="49"/>
    <x v="3"/>
    <x v="0"/>
    <x v="10"/>
    <s v="Not Outlier"/>
    <x v="1"/>
  </r>
  <r>
    <n v="1240090"/>
    <n v="319"/>
    <s v="India"/>
    <d v="2023-02-11T00:23:00"/>
    <x v="2"/>
    <s v="Valarie Young"/>
    <n v="286"/>
    <x v="23"/>
    <d v="2023-02-11T00:00:00"/>
    <d v="1899-12-30T00:23:00"/>
    <n v="23"/>
    <x v="0"/>
    <x v="0"/>
    <x v="10"/>
    <s v="Not Outlier"/>
    <x v="1"/>
  </r>
  <r>
    <n v="1387867"/>
    <n v="322"/>
    <s v="India"/>
    <d v="2023-05-22T01:12:00"/>
    <x v="0"/>
    <s v="Kwai Yu"/>
    <n v="7080"/>
    <x v="25"/>
    <d v="2023-05-22T00:00:00"/>
    <d v="1899-12-30T01:12:00"/>
    <n v="12"/>
    <x v="1"/>
    <x v="8"/>
    <x v="10"/>
    <s v="Not Outlier"/>
    <x v="19"/>
  </r>
  <r>
    <n v="334028"/>
    <n v="323"/>
    <s v="France"/>
    <d v="2023-07-07T01:21:00"/>
    <x v="2"/>
    <s v="Rosa Hernandez"/>
    <n v="9365"/>
    <x v="20"/>
    <d v="2023-07-07T00:00:00"/>
    <d v="1899-12-30T01:21:00"/>
    <n v="21"/>
    <x v="1"/>
    <x v="4"/>
    <x v="0"/>
    <s v="Not Outlier"/>
    <x v="70"/>
  </r>
  <r>
    <n v="1179872"/>
    <n v="323"/>
    <s v="France"/>
    <d v="2023-07-27T00:04:00"/>
    <x v="2"/>
    <s v="Diego Freyre"/>
    <n v="6228"/>
    <x v="13"/>
    <d v="2023-07-27T00:00:00"/>
    <d v="1899-12-30T00:04:00"/>
    <n v="4"/>
    <x v="0"/>
    <x v="4"/>
    <x v="0"/>
    <s v="Not Outlier"/>
    <x v="70"/>
  </r>
  <r>
    <n v="535104"/>
    <n v="324"/>
    <s v="Australia"/>
    <d v="2023-10-30T23:13:00"/>
    <x v="3"/>
    <s v="Valarie Young"/>
    <n v="7237"/>
    <x v="4"/>
    <d v="2023-10-30T00:00:00"/>
    <d v="1899-12-30T23:13:00"/>
    <n v="13"/>
    <x v="2"/>
    <x v="5"/>
    <x v="7"/>
    <s v="Not Outlier"/>
    <x v="41"/>
  </r>
  <r>
    <n v="1004737"/>
    <n v="324"/>
    <s v="Australia"/>
    <d v="2023-08-06T02:00:00"/>
    <x v="1"/>
    <s v="Peter Ferguson"/>
    <n v="9848"/>
    <x v="28"/>
    <d v="2023-08-06T00:00:00"/>
    <d v="1899-12-30T02:00:00"/>
    <n v="0"/>
    <x v="4"/>
    <x v="6"/>
    <x v="7"/>
    <s v="Not Outlier"/>
    <x v="41"/>
  </r>
  <r>
    <n v="196148"/>
    <n v="325"/>
    <s v="France"/>
    <d v="2023-01-15T01:09:00"/>
    <x v="0"/>
    <s v="Marie Bertrand"/>
    <n v="8010"/>
    <x v="22"/>
    <d v="2023-01-15T00:00:00"/>
    <d v="1899-12-30T01:09:00"/>
    <n v="9"/>
    <x v="1"/>
    <x v="3"/>
    <x v="0"/>
    <s v="Not Outlier"/>
    <x v="30"/>
  </r>
  <r>
    <n v="401745"/>
    <n v="327"/>
    <s v="India"/>
    <d v="2023-06-25T22:55:00"/>
    <x v="3"/>
    <s v="Francisca Cervantes"/>
    <n v="166"/>
    <x v="18"/>
    <d v="2023-06-25T00:00:00"/>
    <d v="1899-12-30T22:55:00"/>
    <n v="55"/>
    <x v="3"/>
    <x v="2"/>
    <x v="10"/>
    <s v="Not Outlier"/>
    <x v="5"/>
  </r>
  <r>
    <n v="881346"/>
    <n v="327"/>
    <s v="India"/>
    <d v="2023-12-19T23:40:00"/>
    <x v="1"/>
    <s v="Wendy Victorino"/>
    <n v="8816"/>
    <x v="3"/>
    <d v="2023-12-19T00:00:00"/>
    <d v="1899-12-30T23:40:00"/>
    <n v="40"/>
    <x v="2"/>
    <x v="10"/>
    <x v="10"/>
    <s v="Not Outlier"/>
    <x v="5"/>
  </r>
  <r>
    <n v="1033000"/>
    <n v="327"/>
    <s v="India"/>
    <d v="2023-03-10T23:26:00"/>
    <x v="3"/>
    <s v="Valarie Nelson"/>
    <n v="3478"/>
    <x v="19"/>
    <d v="2023-03-10T00:00:00"/>
    <d v="1899-12-30T23:26:00"/>
    <n v="26"/>
    <x v="2"/>
    <x v="7"/>
    <x v="10"/>
    <s v="Not Outlier"/>
    <x v="5"/>
  </r>
  <r>
    <n v="1129422"/>
    <n v="327"/>
    <s v="India"/>
    <d v="2023-10-21T01:26:00"/>
    <x v="0"/>
    <s v="Julie King"/>
    <n v="1595"/>
    <x v="9"/>
    <d v="2023-10-21T00:00:00"/>
    <d v="1899-12-30T01:26:00"/>
    <n v="26"/>
    <x v="1"/>
    <x v="5"/>
    <x v="10"/>
    <s v="Not Outlier"/>
    <x v="5"/>
  </r>
  <r>
    <n v="1548655"/>
    <n v="327"/>
    <s v="India"/>
    <d v="2023-08-21T00:46:00"/>
    <x v="0"/>
    <s v="Kyung Yu"/>
    <n v="8582"/>
    <x v="9"/>
    <d v="2023-08-21T00:00:00"/>
    <d v="1899-12-30T00:46:00"/>
    <n v="46"/>
    <x v="0"/>
    <x v="6"/>
    <x v="10"/>
    <s v="Not Outlier"/>
    <x v="5"/>
  </r>
  <r>
    <n v="628945"/>
    <n v="329"/>
    <s v="Spain"/>
    <d v="2023-06-20T01:20:00"/>
    <x v="0"/>
    <s v="Francisca Cervantes"/>
    <n v="7750"/>
    <x v="11"/>
    <d v="2023-06-20T00:00:00"/>
    <d v="1899-12-30T01:20:00"/>
    <n v="20"/>
    <x v="1"/>
    <x v="2"/>
    <x v="5"/>
    <s v="Not Outlier"/>
    <x v="27"/>
  </r>
  <r>
    <n v="1665250"/>
    <n v="329"/>
    <s v="Spain"/>
    <d v="2023-05-02T00:32:00"/>
    <x v="3"/>
    <s v="Maria Larsson"/>
    <n v="6153"/>
    <x v="24"/>
    <d v="2023-05-02T00:00:00"/>
    <d v="1899-12-30T00:32:00"/>
    <n v="32"/>
    <x v="0"/>
    <x v="8"/>
    <x v="5"/>
    <s v="Not Outlier"/>
    <x v="27"/>
  </r>
  <r>
    <n v="607197"/>
    <n v="330"/>
    <s v="India"/>
    <d v="2023-12-18T23:26:00"/>
    <x v="0"/>
    <s v="Mart¡n Sommer"/>
    <n v="793"/>
    <x v="14"/>
    <d v="2023-12-18T00:00:00"/>
    <d v="1899-12-30T23:26:00"/>
    <n v="26"/>
    <x v="2"/>
    <x v="10"/>
    <x v="10"/>
    <s v="Not Outlier"/>
    <x v="26"/>
  </r>
  <r>
    <n v="627652"/>
    <n v="330"/>
    <s v="India"/>
    <d v="2023-12-25T00:42:00"/>
    <x v="1"/>
    <s v="Catherine Dewey"/>
    <n v="4651"/>
    <x v="18"/>
    <d v="2023-12-25T00:00:00"/>
    <d v="1899-12-30T00:42:00"/>
    <n v="42"/>
    <x v="0"/>
    <x v="10"/>
    <x v="10"/>
    <s v="Not Outlier"/>
    <x v="26"/>
  </r>
  <r>
    <n v="848551"/>
    <n v="330"/>
    <s v="India"/>
    <d v="2023-01-25T00:12:00"/>
    <x v="3"/>
    <s v="Jeff Young"/>
    <n v="6624"/>
    <x v="18"/>
    <d v="2023-01-25T00:00:00"/>
    <d v="1899-12-30T00:12:00"/>
    <n v="12"/>
    <x v="0"/>
    <x v="3"/>
    <x v="10"/>
    <s v="Not Outlier"/>
    <x v="26"/>
  </r>
  <r>
    <n v="281813"/>
    <n v="331"/>
    <s v="Singapore"/>
    <d v="2023-06-21T01:58:00"/>
    <x v="2"/>
    <s v="Valarie Nelson"/>
    <n v="5117"/>
    <x v="9"/>
    <d v="2023-06-21T00:00:00"/>
    <d v="1899-12-30T01:58:00"/>
    <n v="58"/>
    <x v="1"/>
    <x v="2"/>
    <x v="3"/>
    <s v="Not Outlier"/>
    <x v="59"/>
  </r>
  <r>
    <n v="1460179"/>
    <n v="331"/>
    <s v="Singapore"/>
    <d v="2023-07-03T01:12:00"/>
    <x v="2"/>
    <s v="Roland Mendel"/>
    <n v="7781"/>
    <x v="15"/>
    <d v="2023-07-03T00:00:00"/>
    <d v="1899-12-30T01:12:00"/>
    <n v="12"/>
    <x v="1"/>
    <x v="4"/>
    <x v="3"/>
    <s v="Not Outlier"/>
    <x v="59"/>
  </r>
  <r>
    <n v="1355256"/>
    <n v="332"/>
    <s v="India"/>
    <d v="2023-02-20T00:39:00"/>
    <x v="3"/>
    <s v="Jan Klaeboe"/>
    <n v="2173"/>
    <x v="11"/>
    <d v="2023-02-20T00:00:00"/>
    <d v="1899-12-30T00:39:00"/>
    <n v="39"/>
    <x v="0"/>
    <x v="0"/>
    <x v="10"/>
    <s v="Not Outlier"/>
    <x v="12"/>
  </r>
  <r>
    <n v="159503"/>
    <n v="333"/>
    <s v="Germany"/>
    <d v="2023-05-14T00:29:00"/>
    <x v="2"/>
    <s v="Julie Murphy"/>
    <n v="5295"/>
    <x v="12"/>
    <d v="2023-05-14T00:00:00"/>
    <d v="1899-12-30T00:29:00"/>
    <n v="29"/>
    <x v="0"/>
    <x v="8"/>
    <x v="6"/>
    <s v="Not Outlier"/>
    <x v="26"/>
  </r>
  <r>
    <n v="383781"/>
    <n v="333"/>
    <s v="Germany"/>
    <d v="2023-12-14T01:23:00"/>
    <x v="0"/>
    <s v="Valarie Young"/>
    <n v="75"/>
    <x v="12"/>
    <d v="2023-12-14T00:00:00"/>
    <d v="1899-12-30T01:23:00"/>
    <n v="23"/>
    <x v="1"/>
    <x v="10"/>
    <x v="6"/>
    <s v="Not Outlier"/>
    <x v="26"/>
  </r>
  <r>
    <n v="1524999"/>
    <n v="333"/>
    <s v="Germany"/>
    <d v="2023-01-17T23:25:00"/>
    <x v="1"/>
    <s v="Valarie Franco"/>
    <n v="1766"/>
    <x v="29"/>
    <d v="2023-01-17T00:00:00"/>
    <d v="1899-12-30T23:25:00"/>
    <n v="25"/>
    <x v="2"/>
    <x v="3"/>
    <x v="6"/>
    <s v="Not Outlier"/>
    <x v="26"/>
  </r>
  <r>
    <n v="214073"/>
    <n v="336"/>
    <s v="Spain"/>
    <d v="2023-01-16T01:37:00"/>
    <x v="3"/>
    <s v="Miguel Barajas"/>
    <n v="730"/>
    <x v="26"/>
    <d v="2023-01-16T00:00:00"/>
    <d v="1899-12-30T01:37:00"/>
    <n v="37"/>
    <x v="1"/>
    <x v="3"/>
    <x v="5"/>
    <s v="Not Outlier"/>
    <x v="67"/>
  </r>
  <r>
    <n v="389519"/>
    <n v="336"/>
    <s v="Spain"/>
    <d v="2023-11-19T01:52:00"/>
    <x v="2"/>
    <s v="Jan Klaeboe"/>
    <n v="5243"/>
    <x v="3"/>
    <d v="2023-11-19T00:00:00"/>
    <d v="1899-12-30T01:52:00"/>
    <n v="52"/>
    <x v="1"/>
    <x v="9"/>
    <x v="5"/>
    <s v="Not Outlier"/>
    <x v="67"/>
  </r>
  <r>
    <n v="959447"/>
    <n v="336"/>
    <s v="Spain"/>
    <d v="2023-04-10T01:31:00"/>
    <x v="3"/>
    <s v="Kalle Suominen"/>
    <n v="7839"/>
    <x v="19"/>
    <d v="2023-04-10T00:00:00"/>
    <d v="1899-12-30T01:31:00"/>
    <n v="31"/>
    <x v="1"/>
    <x v="1"/>
    <x v="5"/>
    <s v="Not Outlier"/>
    <x v="67"/>
  </r>
  <r>
    <n v="1289588"/>
    <n v="336"/>
    <s v="Spain"/>
    <d v="2023-09-05T23:54:00"/>
    <x v="3"/>
    <s v="Valarie Nelson"/>
    <n v="4944"/>
    <x v="16"/>
    <d v="2023-09-05T00:00:00"/>
    <d v="1899-12-30T23:54:00"/>
    <n v="54"/>
    <x v="2"/>
    <x v="11"/>
    <x v="5"/>
    <s v="Not Outlier"/>
    <x v="67"/>
  </r>
  <r>
    <n v="1088292"/>
    <n v="337"/>
    <s v="Singapore"/>
    <d v="2023-01-18T00:20:00"/>
    <x v="3"/>
    <s v="Eric Natividad"/>
    <n v="3551"/>
    <x v="14"/>
    <d v="2023-01-18T00:00:00"/>
    <d v="1899-12-30T00:20:00"/>
    <n v="20"/>
    <x v="0"/>
    <x v="3"/>
    <x v="3"/>
    <s v="Not Outlier"/>
    <x v="51"/>
  </r>
  <r>
    <n v="1166715"/>
    <n v="337"/>
    <s v="Singapore"/>
    <d v="2023-05-10T00:15:00"/>
    <x v="0"/>
    <s v="Valarie Thompson"/>
    <n v="8874"/>
    <x v="19"/>
    <d v="2023-05-10T00:00:00"/>
    <d v="1899-12-30T00:15:00"/>
    <n v="15"/>
    <x v="0"/>
    <x v="8"/>
    <x v="3"/>
    <s v="Not Outlier"/>
    <x v="51"/>
  </r>
  <r>
    <n v="1280199"/>
    <n v="337"/>
    <s v="Singapore"/>
    <d v="2023-10-24T00:37:00"/>
    <x v="1"/>
    <s v="Akiko Shimamura"/>
    <n v="622"/>
    <x v="10"/>
    <d v="2023-10-24T00:00:00"/>
    <d v="1899-12-30T00:37:00"/>
    <n v="37"/>
    <x v="0"/>
    <x v="5"/>
    <x v="3"/>
    <s v="Not Outlier"/>
    <x v="51"/>
  </r>
  <r>
    <n v="846919"/>
    <n v="338"/>
    <s v="India"/>
    <d v="2023-08-20T02:07:00"/>
    <x v="0"/>
    <s v="Valarie Nelson"/>
    <n v="2100"/>
    <x v="11"/>
    <d v="2023-08-20T00:00:00"/>
    <d v="1899-12-30T02:07:00"/>
    <n v="7"/>
    <x v="4"/>
    <x v="6"/>
    <x v="10"/>
    <s v="Not Outlier"/>
    <x v="38"/>
  </r>
  <r>
    <n v="1472426"/>
    <n v="338"/>
    <s v="India"/>
    <d v="2023-09-16T23:57:00"/>
    <x v="1"/>
    <s v="Janine Labrune"/>
    <n v="2068"/>
    <x v="26"/>
    <d v="2023-09-16T00:00:00"/>
    <d v="1899-12-30T23:57:00"/>
    <n v="57"/>
    <x v="2"/>
    <x v="11"/>
    <x v="10"/>
    <s v="Not Outlier"/>
    <x v="38"/>
  </r>
  <r>
    <n v="962712"/>
    <n v="340"/>
    <s v="France"/>
    <d v="2023-03-08T00:19:00"/>
    <x v="0"/>
    <s v="Dean Cassidy"/>
    <n v="1633"/>
    <x v="7"/>
    <d v="2023-03-08T00:00:00"/>
    <d v="1899-12-30T00:19:00"/>
    <n v="19"/>
    <x v="0"/>
    <x v="7"/>
    <x v="0"/>
    <s v="Not Outlier"/>
    <x v="58"/>
  </r>
  <r>
    <n v="1448149"/>
    <n v="340"/>
    <s v="France"/>
    <d v="2023-05-12T23:47:00"/>
    <x v="3"/>
    <s v="Dominique Perrier"/>
    <n v="8948"/>
    <x v="1"/>
    <d v="2023-05-12T00:00:00"/>
    <d v="1899-12-30T23:47:00"/>
    <n v="47"/>
    <x v="2"/>
    <x v="8"/>
    <x v="0"/>
    <s v="Not Outlier"/>
    <x v="58"/>
  </r>
  <r>
    <n v="1479812"/>
    <n v="340"/>
    <s v="France"/>
    <d v="2023-06-13T00:53:00"/>
    <x v="3"/>
    <s v="Dean Cassidy"/>
    <n v="7134"/>
    <x v="6"/>
    <d v="2023-06-13T00:00:00"/>
    <d v="1899-12-30T00:53:00"/>
    <n v="53"/>
    <x v="0"/>
    <x v="2"/>
    <x v="0"/>
    <s v="Not Outlier"/>
    <x v="58"/>
  </r>
  <r>
    <n v="66951"/>
    <n v="342"/>
    <s v="India"/>
    <d v="2023-07-27T00:04:00"/>
    <x v="3"/>
    <s v="Juri Hirano"/>
    <n v="7338"/>
    <x v="13"/>
    <d v="2023-07-27T00:00:00"/>
    <d v="1899-12-30T00:04:00"/>
    <n v="4"/>
    <x v="0"/>
    <x v="4"/>
    <x v="10"/>
    <s v="Not Outlier"/>
    <x v="7"/>
  </r>
  <r>
    <n v="558573"/>
    <n v="342"/>
    <s v="India"/>
    <d v="2023-09-23T00:35:00"/>
    <x v="1"/>
    <s v="Julie Murphy"/>
    <n v="2278"/>
    <x v="17"/>
    <d v="2023-09-23T00:00:00"/>
    <d v="1899-12-30T00:35:00"/>
    <n v="35"/>
    <x v="0"/>
    <x v="11"/>
    <x v="10"/>
    <s v="Not Outlier"/>
    <x v="7"/>
  </r>
  <r>
    <n v="671598"/>
    <n v="342"/>
    <m/>
    <d v="2023-02-12T00:39:00"/>
    <x v="0"/>
    <s v="Valarie Nelson"/>
    <n v="8711"/>
    <x v="1"/>
    <d v="2023-02-12T00:00:00"/>
    <d v="1899-12-30T00:39:00"/>
    <n v="39"/>
    <x v="0"/>
    <x v="0"/>
    <x v="10"/>
    <s v="Not Outlier"/>
    <x v="7"/>
  </r>
  <r>
    <n v="312250"/>
    <n v="343"/>
    <s v="India"/>
    <d v="2023-11-18T00:28:00"/>
    <x v="0"/>
    <s v="Maria Larsson"/>
    <n v="8056"/>
    <x v="14"/>
    <d v="2023-11-18T00:00:00"/>
    <d v="1899-12-30T00:28:00"/>
    <n v="28"/>
    <x v="0"/>
    <x v="9"/>
    <x v="10"/>
    <s v="Not Outlier"/>
    <x v="49"/>
  </r>
  <r>
    <n v="554150"/>
    <n v="343"/>
    <s v="India"/>
    <d v="2023-05-05T00:03:00"/>
    <x v="0"/>
    <s v="Julie Brown"/>
    <n v="1090"/>
    <x v="16"/>
    <d v="2023-05-05T00:00:00"/>
    <d v="1899-12-30T00:03:00"/>
    <n v="3"/>
    <x v="0"/>
    <x v="8"/>
    <x v="10"/>
    <s v="Not Outlier"/>
    <x v="49"/>
  </r>
  <r>
    <n v="1202392"/>
    <n v="344"/>
    <s v="Finland"/>
    <d v="2023-10-31T00:04:00"/>
    <x v="0"/>
    <s v="Veysel Oeztan"/>
    <n v="8051"/>
    <x v="30"/>
    <d v="2023-10-31T00:00:00"/>
    <d v="1899-12-30T00:04:00"/>
    <n v="4"/>
    <x v="0"/>
    <x v="5"/>
    <x v="8"/>
    <s v="Not Outlier"/>
    <x v="8"/>
  </r>
  <r>
    <n v="1308737"/>
    <n v="344"/>
    <s v="Finland"/>
    <d v="2023-08-01T00:56:00"/>
    <x v="3"/>
    <s v="Wing C Tam"/>
    <n v="144"/>
    <x v="5"/>
    <d v="2023-08-01T00:00:00"/>
    <d v="1899-12-30T00:56:00"/>
    <n v="56"/>
    <x v="0"/>
    <x v="6"/>
    <x v="8"/>
    <s v="Not Outlier"/>
    <x v="8"/>
  </r>
  <r>
    <n v="1395655"/>
    <n v="345"/>
    <s v="India"/>
    <d v="2023-08-12T00:41:00"/>
    <x v="0"/>
    <s v="Diego Freyre"/>
    <n v="8180"/>
    <x v="1"/>
    <d v="2023-08-12T00:00:00"/>
    <d v="1899-12-30T00:41:00"/>
    <n v="41"/>
    <x v="0"/>
    <x v="6"/>
    <x v="10"/>
    <s v="Not Outlier"/>
    <x v="0"/>
  </r>
  <r>
    <n v="895436"/>
    <n v="346"/>
    <s v="Spain"/>
    <d v="2023-09-08T00:38:00"/>
    <x v="1"/>
    <s v="Tony Calaghan"/>
    <n v="6750"/>
    <x v="7"/>
    <d v="2023-09-08T00:00:00"/>
    <d v="1899-12-30T00:38:00"/>
    <n v="38"/>
    <x v="0"/>
    <x v="11"/>
    <x v="5"/>
    <s v="Not Outlier"/>
    <x v="15"/>
  </r>
  <r>
    <n v="197854"/>
    <n v="347"/>
    <s v="Denmark"/>
    <d v="2023-08-31T00:56:00"/>
    <x v="2"/>
    <s v="Diego Freyre"/>
    <n v="1674"/>
    <x v="30"/>
    <d v="2023-08-31T00:00:00"/>
    <d v="1899-12-30T00:56:00"/>
    <n v="56"/>
    <x v="0"/>
    <x v="6"/>
    <x v="2"/>
    <s v="Not Outlier"/>
    <x v="14"/>
  </r>
  <r>
    <n v="1102910"/>
    <n v="347"/>
    <s v="Denmark"/>
    <d v="2023-11-02T23:43:00"/>
    <x v="1"/>
    <s v="Diego Freyre"/>
    <n v="5043"/>
    <x v="24"/>
    <d v="2023-11-02T00:00:00"/>
    <d v="1899-12-30T23:43:00"/>
    <n v="43"/>
    <x v="2"/>
    <x v="9"/>
    <x v="2"/>
    <s v="Not Outlier"/>
    <x v="14"/>
  </r>
  <r>
    <n v="1521957"/>
    <n v="347"/>
    <s v="Denmark"/>
    <d v="2023-11-06T23:18:00"/>
    <x v="1"/>
    <s v="Maurizio Moroni"/>
    <n v="2198"/>
    <x v="28"/>
    <d v="2023-11-06T00:00:00"/>
    <d v="1899-12-30T23:18:00"/>
    <n v="18"/>
    <x v="2"/>
    <x v="9"/>
    <x v="2"/>
    <s v="Not Outlier"/>
    <x v="14"/>
  </r>
  <r>
    <n v="1562703"/>
    <n v="347"/>
    <s v="Denmark"/>
    <d v="2023-09-14T00:25:00"/>
    <x v="3"/>
    <s v="Janine Labrune"/>
    <n v="1845"/>
    <x v="12"/>
    <d v="2023-09-14T00:00:00"/>
    <d v="1899-12-30T00:25:00"/>
    <n v="25"/>
    <x v="0"/>
    <x v="11"/>
    <x v="2"/>
    <s v="Not Outlier"/>
    <x v="14"/>
  </r>
  <r>
    <n v="1490112"/>
    <n v="348"/>
    <s v="France"/>
    <d v="2023-08-26T01:03:00"/>
    <x v="1"/>
    <s v="Michael Frick"/>
    <n v="7429"/>
    <x v="8"/>
    <d v="2023-08-26T00:00:00"/>
    <d v="1899-12-30T01:03:00"/>
    <n v="3"/>
    <x v="1"/>
    <x v="6"/>
    <x v="0"/>
    <s v="Not Outlier"/>
    <x v="44"/>
  </r>
  <r>
    <n v="912904"/>
    <n v="349"/>
    <s v="Denmark"/>
    <d v="2023-12-06T23:51:00"/>
    <x v="1"/>
    <s v="Jean Fresnisre"/>
    <n v="2520"/>
    <x v="28"/>
    <d v="2023-12-06T00:00:00"/>
    <d v="1899-12-30T23:51:00"/>
    <n v="51"/>
    <x v="2"/>
    <x v="10"/>
    <x v="2"/>
    <s v="Not Outlier"/>
    <x v="27"/>
  </r>
  <r>
    <n v="929955"/>
    <n v="349"/>
    <s v="Denmark"/>
    <d v="2023-01-21T23:42:00"/>
    <x v="0"/>
    <s v="Valarie Nelson"/>
    <n v="3242"/>
    <x v="9"/>
    <d v="2023-01-21T00:00:00"/>
    <d v="1899-12-30T23:42:00"/>
    <n v="42"/>
    <x v="2"/>
    <x v="3"/>
    <x v="2"/>
    <s v="Not Outlier"/>
    <x v="27"/>
  </r>
  <r>
    <n v="414191"/>
    <n v="350"/>
    <s v="Germany"/>
    <d v="2023-01-10T23:00:00"/>
    <x v="1"/>
    <s v="Paolo Accorti"/>
    <n v="6814"/>
    <x v="19"/>
    <d v="2023-01-10T00:00:00"/>
    <d v="1899-12-30T23:00:00"/>
    <n v="0"/>
    <x v="2"/>
    <x v="3"/>
    <x v="6"/>
    <s v="Not Outlier"/>
    <x v="1"/>
  </r>
  <r>
    <n v="1669358"/>
    <n v="351"/>
    <s v="Australia"/>
    <d v="2023-02-05T01:52:00"/>
    <x v="0"/>
    <s v="Janine Labrune"/>
    <n v="462"/>
    <x v="16"/>
    <d v="2023-02-05T00:00:00"/>
    <d v="1899-12-30T01:52:00"/>
    <n v="52"/>
    <x v="1"/>
    <x v="0"/>
    <x v="7"/>
    <s v="Not Outlier"/>
    <x v="65"/>
  </r>
  <r>
    <n v="60781"/>
    <n v="353"/>
    <s v="France"/>
    <d v="2023-10-26T01:40:00"/>
    <x v="2"/>
    <s v="Janine Labrune"/>
    <n v="936"/>
    <x v="8"/>
    <d v="2023-10-26T00:00:00"/>
    <d v="1899-12-30T01:40:00"/>
    <n v="40"/>
    <x v="1"/>
    <x v="5"/>
    <x v="0"/>
    <s v="Not Outlier"/>
    <x v="16"/>
  </r>
  <r>
    <n v="1237541"/>
    <n v="354"/>
    <s v="India"/>
    <d v="2023-10-03T23:58:00"/>
    <x v="0"/>
    <s v="Sue King"/>
    <n v="301"/>
    <x v="15"/>
    <d v="2023-10-03T00:00:00"/>
    <d v="1899-12-30T23:58:00"/>
    <n v="58"/>
    <x v="2"/>
    <x v="5"/>
    <x v="10"/>
    <s v="Not Outlier"/>
    <x v="34"/>
  </r>
  <r>
    <n v="1288732"/>
    <n v="354"/>
    <s v="India"/>
    <d v="2023-02-08T23:14:00"/>
    <x v="3"/>
    <s v="Sue King"/>
    <n v="1265"/>
    <x v="7"/>
    <d v="2023-02-08T00:00:00"/>
    <d v="1899-12-30T23:14:00"/>
    <n v="14"/>
    <x v="2"/>
    <x v="0"/>
    <x v="10"/>
    <s v="Not Outlier"/>
    <x v="34"/>
  </r>
  <r>
    <n v="1228500"/>
    <n v="355"/>
    <s v="France"/>
    <d v="2023-03-18T22:32:00"/>
    <x v="3"/>
    <s v="Valarie Thompson"/>
    <n v="8156"/>
    <x v="14"/>
    <d v="2023-03-18T00:00:00"/>
    <d v="1899-12-30T22:32:00"/>
    <n v="32"/>
    <x v="3"/>
    <x v="7"/>
    <x v="0"/>
    <s v="Not Outlier"/>
    <x v="70"/>
  </r>
  <r>
    <n v="671412"/>
    <n v="356"/>
    <s v="India"/>
    <d v="2023-10-16T00:11:00"/>
    <x v="3"/>
    <s v="Diego Freyre"/>
    <n v="1921"/>
    <x v="26"/>
    <d v="2023-10-16T00:00:00"/>
    <d v="1899-12-30T00:11:00"/>
    <n v="11"/>
    <x v="0"/>
    <x v="5"/>
    <x v="10"/>
    <s v="Not Outlier"/>
    <x v="50"/>
  </r>
  <r>
    <n v="574845"/>
    <n v="357"/>
    <s v="Norway"/>
    <d v="2023-12-06T23:40:00"/>
    <x v="1"/>
    <s v="Julie Young"/>
    <n v="1101"/>
    <x v="28"/>
    <d v="2023-12-06T00:00:00"/>
    <d v="1899-12-30T23:40:00"/>
    <n v="40"/>
    <x v="2"/>
    <x v="10"/>
    <x v="4"/>
    <s v="Not Outlier"/>
    <x v="35"/>
  </r>
  <r>
    <n v="976870"/>
    <n v="357"/>
    <s v="Norway"/>
    <d v="2023-06-28T00:11:00"/>
    <x v="2"/>
    <s v="Julie Brown"/>
    <n v="1226"/>
    <x v="0"/>
    <d v="2023-06-28T00:00:00"/>
    <d v="1899-12-30T00:11:00"/>
    <n v="11"/>
    <x v="0"/>
    <x v="2"/>
    <x v="4"/>
    <s v="Not Outlier"/>
    <x v="35"/>
  </r>
  <r>
    <n v="202334"/>
    <n v="358"/>
    <s v="Spain"/>
    <d v="2023-09-02T00:55:00"/>
    <x v="1"/>
    <s v="Allen Nelson"/>
    <n v="4560"/>
    <x v="24"/>
    <d v="2023-09-02T00:00:00"/>
    <d v="1899-12-30T00:55:00"/>
    <n v="55"/>
    <x v="0"/>
    <x v="11"/>
    <x v="5"/>
    <s v="Not Outlier"/>
    <x v="45"/>
  </r>
  <r>
    <n v="393917"/>
    <n v="359"/>
    <s v="France"/>
    <d v="2023-06-28T00:50:00"/>
    <x v="2"/>
    <s v="Georg Pipps"/>
    <n v="2533"/>
    <x v="0"/>
    <d v="2023-06-28T00:00:00"/>
    <d v="1899-12-30T00:50:00"/>
    <n v="50"/>
    <x v="0"/>
    <x v="2"/>
    <x v="0"/>
    <s v="Not Outlier"/>
    <x v="24"/>
  </r>
  <r>
    <n v="447917"/>
    <n v="359"/>
    <s v="France"/>
    <d v="2023-03-18T23:46:00"/>
    <x v="0"/>
    <s v="Jeff Young"/>
    <n v="9321"/>
    <x v="14"/>
    <d v="2023-03-18T00:00:00"/>
    <d v="1899-12-30T23:46:00"/>
    <n v="46"/>
    <x v="2"/>
    <x v="7"/>
    <x v="0"/>
    <s v="Not Outlier"/>
    <x v="24"/>
  </r>
  <r>
    <n v="591821"/>
    <n v="359"/>
    <s v="France"/>
    <d v="2023-03-31T00:28:00"/>
    <x v="2"/>
    <s v="Christina Berglund"/>
    <n v="8262"/>
    <x v="30"/>
    <d v="2023-03-31T00:00:00"/>
    <d v="1899-12-30T00:28:00"/>
    <n v="28"/>
    <x v="0"/>
    <x v="7"/>
    <x v="0"/>
    <s v="Not Outlier"/>
    <x v="24"/>
  </r>
  <r>
    <n v="867276"/>
    <n v="360"/>
    <s v="India"/>
    <d v="2023-01-12T01:03:00"/>
    <x v="2"/>
    <s v="Jean Fresnisre"/>
    <n v="6820"/>
    <x v="1"/>
    <d v="2023-01-12T00:00:00"/>
    <d v="1899-12-30T01:03:00"/>
    <n v="3"/>
    <x v="1"/>
    <x v="3"/>
    <x v="10"/>
    <s v="Not Outlier"/>
    <x v="5"/>
  </r>
  <r>
    <n v="1675528"/>
    <n v="360"/>
    <s v="India"/>
    <d v="2023-07-30T00:12:00"/>
    <x v="3"/>
    <s v="Wing C Tam"/>
    <n v="3204"/>
    <x v="4"/>
    <d v="2023-07-30T00:00:00"/>
    <d v="1899-12-30T00:12:00"/>
    <n v="12"/>
    <x v="0"/>
    <x v="4"/>
    <x v="10"/>
    <s v="Not Outlier"/>
    <x v="5"/>
  </r>
  <r>
    <n v="682438"/>
    <n v="361"/>
    <s v="Italy"/>
    <d v="2023-12-11T01:01:00"/>
    <x v="3"/>
    <s v="Ann Brown"/>
    <n v="1181"/>
    <x v="23"/>
    <d v="2023-12-11T00:00:00"/>
    <d v="1899-12-30T01:01:00"/>
    <n v="1"/>
    <x v="1"/>
    <x v="10"/>
    <x v="9"/>
    <s v="Not Outlier"/>
    <x v="65"/>
  </r>
  <r>
    <n v="968680"/>
    <n v="362"/>
    <s v="India"/>
    <d v="2023-04-04T22:53:00"/>
    <x v="1"/>
    <s v="Marie Bertrand"/>
    <n v="4761"/>
    <x v="27"/>
    <d v="2023-04-04T00:00:00"/>
    <d v="1899-12-30T22:53:00"/>
    <n v="53"/>
    <x v="3"/>
    <x v="1"/>
    <x v="10"/>
    <s v="Not Outlier"/>
    <x v="58"/>
  </r>
  <r>
    <n v="1130287"/>
    <n v="362"/>
    <s v="India"/>
    <d v="2023-08-30T00:53:00"/>
    <x v="0"/>
    <s v="Diego Freyre"/>
    <n v="7662"/>
    <x v="4"/>
    <d v="2023-08-30T00:00:00"/>
    <d v="1899-12-30T00:53:00"/>
    <n v="53"/>
    <x v="0"/>
    <x v="6"/>
    <x v="10"/>
    <s v="Not Outlier"/>
    <x v="58"/>
  </r>
  <r>
    <n v="1629885"/>
    <n v="366"/>
    <s v="India"/>
    <d v="2023-08-31T23:57:00"/>
    <x v="1"/>
    <s v="Diego Freyre"/>
    <n v="6675"/>
    <x v="30"/>
    <d v="2023-08-31T00:00:00"/>
    <d v="1899-12-30T23:57:00"/>
    <n v="57"/>
    <x v="2"/>
    <x v="6"/>
    <x v="10"/>
    <s v="Not Outlier"/>
    <x v="33"/>
  </r>
  <r>
    <n v="1400596"/>
    <n v="367"/>
    <s v="India"/>
    <d v="2023-08-21T23:08:00"/>
    <x v="3"/>
    <s v="Sue Taylor"/>
    <n v="680"/>
    <x v="9"/>
    <d v="2023-08-21T00:00:00"/>
    <d v="1899-12-30T23:08:00"/>
    <n v="8"/>
    <x v="2"/>
    <x v="6"/>
    <x v="10"/>
    <s v="Not Outlier"/>
    <x v="37"/>
  </r>
  <r>
    <n v="1438926"/>
    <n v="367"/>
    <s v="India"/>
    <d v="2023-04-26T22:39:00"/>
    <x v="2"/>
    <s v="Paul Henriot"/>
    <n v="3956"/>
    <x v="8"/>
    <d v="2023-04-26T00:00:00"/>
    <d v="1899-12-30T22:39:00"/>
    <n v="39"/>
    <x v="3"/>
    <x v="1"/>
    <x v="10"/>
    <s v="Not Outlier"/>
    <x v="37"/>
  </r>
  <r>
    <n v="1642131"/>
    <n v="368"/>
    <s v="Finland"/>
    <d v="2023-07-16T00:20:00"/>
    <x v="1"/>
    <s v="Jonas Bergulfsen"/>
    <n v="419"/>
    <x v="26"/>
    <d v="2023-07-16T00:00:00"/>
    <d v="1899-12-30T00:20:00"/>
    <n v="20"/>
    <x v="0"/>
    <x v="4"/>
    <x v="8"/>
    <s v="Not Outlier"/>
    <x v="51"/>
  </r>
  <r>
    <n v="906886"/>
    <n v="373"/>
    <s v="India"/>
    <d v="2023-03-09T00:47:00"/>
    <x v="1"/>
    <s v="Daniel Tonini"/>
    <n v="7915"/>
    <x v="2"/>
    <d v="2023-03-09T00:00:00"/>
    <d v="1899-12-30T00:47:00"/>
    <n v="47"/>
    <x v="0"/>
    <x v="7"/>
    <x v="10"/>
    <s v="Not Outlier"/>
    <x v="28"/>
  </r>
  <r>
    <n v="452684"/>
    <n v="374"/>
    <s v="Denmark"/>
    <d v="2023-08-08T01:58:00"/>
    <x v="0"/>
    <s v="Henriette Pfalzheim"/>
    <n v="9309"/>
    <x v="7"/>
    <d v="2023-08-08T00:00:00"/>
    <d v="1899-12-30T01:58:00"/>
    <n v="58"/>
    <x v="1"/>
    <x v="6"/>
    <x v="2"/>
    <s v="Not Outlier"/>
    <x v="61"/>
  </r>
  <r>
    <n v="1370327"/>
    <n v="374"/>
    <s v="Denmark"/>
    <d v="2023-12-18T01:13:00"/>
    <x v="0"/>
    <s v="Paolo Accorti"/>
    <n v="9133"/>
    <x v="14"/>
    <d v="2023-12-18T00:00:00"/>
    <d v="1899-12-30T01:13:00"/>
    <n v="13"/>
    <x v="1"/>
    <x v="10"/>
    <x v="2"/>
    <s v="Not Outlier"/>
    <x v="61"/>
  </r>
  <r>
    <n v="552382"/>
    <n v="375"/>
    <s v="Australia"/>
    <d v="2023-05-02T00:29:00"/>
    <x v="0"/>
    <s v="Peter Ferguson"/>
    <n v="626"/>
    <x v="24"/>
    <d v="2023-05-02T00:00:00"/>
    <d v="1899-12-30T00:29:00"/>
    <n v="29"/>
    <x v="0"/>
    <x v="8"/>
    <x v="7"/>
    <s v="Not Outlier"/>
    <x v="64"/>
  </r>
  <r>
    <n v="718344"/>
    <n v="375"/>
    <s v="Australia"/>
    <d v="2023-03-30T23:21:00"/>
    <x v="3"/>
    <s v="Palle Ibsen"/>
    <n v="1580"/>
    <x v="4"/>
    <d v="2023-03-30T00:00:00"/>
    <d v="1899-12-30T23:21:00"/>
    <n v="21"/>
    <x v="2"/>
    <x v="7"/>
    <x v="7"/>
    <s v="Not Outlier"/>
    <x v="64"/>
  </r>
  <r>
    <n v="1513475"/>
    <n v="375"/>
    <s v="Australia"/>
    <d v="2023-06-02T00:50:00"/>
    <x v="2"/>
    <s v="Diego Freyre"/>
    <n v="7352"/>
    <x v="24"/>
    <d v="2023-06-02T00:00:00"/>
    <d v="1899-12-30T00:50:00"/>
    <n v="50"/>
    <x v="0"/>
    <x v="2"/>
    <x v="7"/>
    <s v="Not Outlier"/>
    <x v="64"/>
  </r>
  <r>
    <n v="401887"/>
    <n v="376"/>
    <s v="India"/>
    <d v="2023-02-03T01:12:00"/>
    <x v="3"/>
    <s v="Jytte Petersen"/>
    <n v="9941"/>
    <x v="15"/>
    <d v="2023-02-03T00:00:00"/>
    <d v="1899-12-30T01:12:00"/>
    <n v="12"/>
    <x v="1"/>
    <x v="0"/>
    <x v="10"/>
    <s v="Not Outlier"/>
    <x v="28"/>
  </r>
  <r>
    <n v="1469052"/>
    <n v="376"/>
    <s v="India"/>
    <d v="2023-06-15T23:29:00"/>
    <x v="2"/>
    <s v="Michael Frick"/>
    <n v="4580"/>
    <x v="22"/>
    <d v="2023-06-15T00:00:00"/>
    <d v="1899-12-30T23:29:00"/>
    <n v="29"/>
    <x v="2"/>
    <x v="2"/>
    <x v="10"/>
    <s v="Not Outlier"/>
    <x v="28"/>
  </r>
  <r>
    <n v="1508707"/>
    <n v="376"/>
    <s v="India"/>
    <d v="2023-02-07T23:22:00"/>
    <x v="2"/>
    <s v="Kwai Yu"/>
    <n v="8491"/>
    <x v="20"/>
    <d v="2023-02-07T00:00:00"/>
    <d v="1899-12-30T23:22:00"/>
    <n v="22"/>
    <x v="2"/>
    <x v="0"/>
    <x v="10"/>
    <s v="Not Outlier"/>
    <x v="28"/>
  </r>
  <r>
    <n v="1677717"/>
    <n v="376"/>
    <s v="India"/>
    <d v="2023-06-21T23:56:00"/>
    <x v="1"/>
    <s v="Peter Ferguson"/>
    <n v="8542"/>
    <x v="9"/>
    <d v="2023-06-21T00:00:00"/>
    <d v="1899-12-30T23:56:00"/>
    <n v="56"/>
    <x v="2"/>
    <x v="2"/>
    <x v="10"/>
    <s v="Not Outlier"/>
    <x v="28"/>
  </r>
  <r>
    <n v="595005"/>
    <n v="377"/>
    <s v="India"/>
    <d v="2023-10-09T01:49:00"/>
    <x v="1"/>
    <s v="Sean Connery"/>
    <n v="1845"/>
    <x v="2"/>
    <d v="2023-10-09T00:00:00"/>
    <d v="1899-12-30T01:49:00"/>
    <n v="49"/>
    <x v="1"/>
    <x v="5"/>
    <x v="10"/>
    <s v="Not Outlier"/>
    <x v="57"/>
  </r>
  <r>
    <n v="1106456"/>
    <n v="378"/>
    <s v="Switzerland"/>
    <d v="2023-08-03T22:52:00"/>
    <x v="1"/>
    <s v="Julie Young"/>
    <n v="9636"/>
    <x v="15"/>
    <d v="2023-08-03T00:00:00"/>
    <d v="1899-12-30T22:52:00"/>
    <n v="52"/>
    <x v="3"/>
    <x v="6"/>
    <x v="13"/>
    <s v="Not Outlier"/>
    <x v="71"/>
  </r>
  <r>
    <n v="1115759"/>
    <n v="378"/>
    <s v="Switzerland"/>
    <d v="2023-02-10T00:06:00"/>
    <x v="0"/>
    <s v="Marta Hernandez"/>
    <n v="6504"/>
    <x v="19"/>
    <d v="2023-02-10T00:00:00"/>
    <d v="1899-12-30T00:06:00"/>
    <n v="6"/>
    <x v="0"/>
    <x v="0"/>
    <x v="13"/>
    <s v="Not Outlier"/>
    <x v="71"/>
  </r>
  <r>
    <n v="1493135"/>
    <n v="378"/>
    <s v="Switzerland"/>
    <d v="2023-08-08T23:20:00"/>
    <x v="3"/>
    <s v="Henriette Pfalzheim"/>
    <n v="8000"/>
    <x v="7"/>
    <d v="2023-08-08T00:00:00"/>
    <d v="1899-12-30T23:20:00"/>
    <n v="20"/>
    <x v="2"/>
    <x v="6"/>
    <x v="13"/>
    <s v="Not Outlier"/>
    <x v="71"/>
  </r>
  <r>
    <n v="1244097"/>
    <n v="380"/>
    <s v="France"/>
    <d v="2023-04-19T00:22:00"/>
    <x v="3"/>
    <s v="Diego Freyre"/>
    <n v="1026"/>
    <x v="3"/>
    <d v="2023-04-19T00:00:00"/>
    <d v="1899-12-30T00:22:00"/>
    <n v="22"/>
    <x v="0"/>
    <x v="1"/>
    <x v="0"/>
    <s v="Not Outlier"/>
    <x v="34"/>
  </r>
  <r>
    <n v="56703"/>
    <n v="381"/>
    <s v="Italy"/>
    <d v="2023-10-05T00:22:00"/>
    <x v="3"/>
    <s v="Juri Hirano"/>
    <n v="3490"/>
    <x v="16"/>
    <d v="2023-10-05T00:00:00"/>
    <d v="1899-12-30T00:22:00"/>
    <n v="22"/>
    <x v="0"/>
    <x v="5"/>
    <x v="9"/>
    <s v="Not Outlier"/>
    <x v="60"/>
  </r>
  <r>
    <n v="300907"/>
    <n v="383"/>
    <s v="France"/>
    <d v="2023-11-12T23:00:00"/>
    <x v="3"/>
    <s v="Frederique Citeaux"/>
    <n v="346"/>
    <x v="1"/>
    <d v="2023-11-12T00:00:00"/>
    <d v="1899-12-30T23:00:00"/>
    <n v="0"/>
    <x v="2"/>
    <x v="9"/>
    <x v="0"/>
    <s v="Not Outlier"/>
    <x v="53"/>
  </r>
  <r>
    <n v="1642677"/>
    <n v="387"/>
    <s v="Australia"/>
    <d v="2023-02-04T23:10:00"/>
    <x v="2"/>
    <s v="Maria Hernandez"/>
    <n v="8906"/>
    <x v="27"/>
    <d v="2023-02-04T00:00:00"/>
    <d v="1899-12-30T23:10:00"/>
    <n v="10"/>
    <x v="2"/>
    <x v="0"/>
    <x v="7"/>
    <s v="Not Outlier"/>
    <x v="50"/>
  </r>
  <r>
    <n v="639027"/>
    <n v="390"/>
    <s v="India"/>
    <d v="2023-07-24T23:45:00"/>
    <x v="1"/>
    <s v="Sean Connery"/>
    <n v="2403"/>
    <x v="10"/>
    <d v="2023-07-24T00:00:00"/>
    <d v="1899-12-30T23:45:00"/>
    <n v="45"/>
    <x v="2"/>
    <x v="4"/>
    <x v="10"/>
    <s v="Not Outlier"/>
    <x v="28"/>
  </r>
  <r>
    <n v="1310379"/>
    <n v="390"/>
    <s v="India"/>
    <d v="2023-02-23T00:44:00"/>
    <x v="0"/>
    <s v="Annette Roulet"/>
    <n v="9158"/>
    <x v="17"/>
    <d v="2023-02-23T00:00:00"/>
    <d v="1899-12-30T00:44:00"/>
    <n v="44"/>
    <x v="0"/>
    <x v="0"/>
    <x v="10"/>
    <s v="Not Outlier"/>
    <x v="28"/>
  </r>
  <r>
    <n v="53899"/>
    <n v="392"/>
    <s v="India"/>
    <d v="2023-09-23T00:53:00"/>
    <x v="3"/>
    <s v="Peter Ferguson"/>
    <n v="8165"/>
    <x v="17"/>
    <d v="2023-09-23T00:00:00"/>
    <d v="1899-12-30T00:53:00"/>
    <n v="53"/>
    <x v="0"/>
    <x v="11"/>
    <x v="10"/>
    <s v="Not Outlier"/>
    <x v="33"/>
  </r>
  <r>
    <n v="146599"/>
    <n v="393"/>
    <s v="India"/>
    <d v="2023-05-15T02:07:00"/>
    <x v="3"/>
    <s v="Daniel Da Cunha"/>
    <n v="7712"/>
    <x v="22"/>
    <d v="2023-05-15T00:00:00"/>
    <d v="1899-12-30T02:07:00"/>
    <n v="7"/>
    <x v="4"/>
    <x v="8"/>
    <x v="10"/>
    <s v="Not Outlier"/>
    <x v="17"/>
  </r>
  <r>
    <n v="352076"/>
    <n v="393"/>
    <s v="India"/>
    <d v="2023-03-26T23:56:00"/>
    <x v="2"/>
    <s v="Daniel Tonini"/>
    <n v="4290"/>
    <x v="8"/>
    <d v="2023-03-26T00:00:00"/>
    <d v="1899-12-30T23:56:00"/>
    <n v="56"/>
    <x v="2"/>
    <x v="7"/>
    <x v="10"/>
    <s v="Not Outlier"/>
    <x v="17"/>
  </r>
  <r>
    <n v="894762"/>
    <n v="393"/>
    <s v="India"/>
    <d v="2023-08-03T00:40:00"/>
    <x v="2"/>
    <s v="Juri Hirano"/>
    <n v="4907"/>
    <x v="15"/>
    <d v="2023-08-03T00:00:00"/>
    <d v="1899-12-30T00:40:00"/>
    <n v="40"/>
    <x v="0"/>
    <x v="6"/>
    <x v="10"/>
    <s v="Not Outlier"/>
    <x v="17"/>
  </r>
  <r>
    <n v="1164686"/>
    <n v="393"/>
    <s v="India"/>
    <d v="2023-12-29T01:34:00"/>
    <x v="1"/>
    <s v="Dan Lewis"/>
    <n v="1148"/>
    <x v="21"/>
    <d v="2023-12-29T00:00:00"/>
    <d v="1899-12-30T01:34:00"/>
    <n v="34"/>
    <x v="1"/>
    <x v="10"/>
    <x v="10"/>
    <s v="Not Outlier"/>
    <x v="17"/>
  </r>
  <r>
    <n v="1551563"/>
    <n v="394"/>
    <s v="India"/>
    <d v="2023-12-07T01:39:00"/>
    <x v="3"/>
    <s v="Diego Freyre"/>
    <n v="932"/>
    <x v="20"/>
    <d v="2023-12-07T00:00:00"/>
    <d v="1899-12-30T01:39:00"/>
    <n v="39"/>
    <x v="1"/>
    <x v="10"/>
    <x v="10"/>
    <s v="Not Outlier"/>
    <x v="7"/>
  </r>
  <r>
    <n v="556001"/>
    <n v="395"/>
    <s v="India"/>
    <d v="2023-01-28T00:18:00"/>
    <x v="1"/>
    <s v="Juri Hirano"/>
    <n v="8901"/>
    <x v="0"/>
    <d v="2023-01-28T00:00:00"/>
    <d v="1899-12-30T00:18:00"/>
    <n v="18"/>
    <x v="0"/>
    <x v="3"/>
    <x v="10"/>
    <s v="Not Outlier"/>
    <x v="19"/>
  </r>
  <r>
    <n v="265772"/>
    <n v="396"/>
    <s v="Spain"/>
    <d v="2023-12-11T00:52:00"/>
    <x v="2"/>
    <s v="Kalle Suominen"/>
    <n v="553"/>
    <x v="23"/>
    <d v="2023-12-11T00:00:00"/>
    <d v="1899-12-30T00:52:00"/>
    <n v="52"/>
    <x v="0"/>
    <x v="10"/>
    <x v="5"/>
    <s v="Not Outlier"/>
    <x v="20"/>
  </r>
  <r>
    <n v="477068"/>
    <n v="396"/>
    <s v="Spain"/>
    <d v="2023-09-19T01:12:00"/>
    <x v="2"/>
    <s v="Jeff Young"/>
    <n v="6110"/>
    <x v="3"/>
    <d v="2023-09-19T00:00:00"/>
    <d v="1899-12-30T01:12:00"/>
    <n v="12"/>
    <x v="1"/>
    <x v="11"/>
    <x v="5"/>
    <s v="Not Outlier"/>
    <x v="20"/>
  </r>
  <r>
    <n v="611265"/>
    <n v="396"/>
    <s v="Spain"/>
    <d v="2023-10-12T00:06:00"/>
    <x v="1"/>
    <s v="Steve Thompson"/>
    <n v="1305"/>
    <x v="1"/>
    <d v="2023-10-12T00:00:00"/>
    <d v="1899-12-30T00:06:00"/>
    <n v="6"/>
    <x v="0"/>
    <x v="5"/>
    <x v="5"/>
    <s v="Not Outlier"/>
    <x v="20"/>
  </r>
  <r>
    <n v="485583"/>
    <n v="399"/>
    <s v="India"/>
    <d v="2023-03-15T01:33:00"/>
    <x v="0"/>
    <s v="Paolo Accorti"/>
    <n v="5485"/>
    <x v="22"/>
    <d v="2023-03-15T00:00:00"/>
    <d v="1899-12-30T01:33:00"/>
    <n v="33"/>
    <x v="1"/>
    <x v="7"/>
    <x v="10"/>
    <s v="Not Outlier"/>
    <x v="31"/>
  </r>
  <r>
    <n v="1325889"/>
    <n v="399"/>
    <s v="India"/>
    <d v="2023-07-03T00:40:00"/>
    <x v="3"/>
    <s v="Michael Chandler"/>
    <n v="4141"/>
    <x v="15"/>
    <d v="2023-07-03T00:00:00"/>
    <d v="1899-12-30T00:40:00"/>
    <n v="40"/>
    <x v="0"/>
    <x v="4"/>
    <x v="10"/>
    <s v="Not Outlier"/>
    <x v="31"/>
  </r>
  <r>
    <n v="1630634"/>
    <n v="400"/>
    <s v="Australia"/>
    <d v="2023-03-10T01:04:00"/>
    <x v="3"/>
    <s v="Eric Natividad"/>
    <n v="4641"/>
    <x v="19"/>
    <d v="2023-03-10T00:00:00"/>
    <d v="1899-12-30T01:04:00"/>
    <n v="4"/>
    <x v="1"/>
    <x v="7"/>
    <x v="7"/>
    <s v="Not Outlier"/>
    <x v="47"/>
  </r>
  <r>
    <n v="237369"/>
    <n v="401"/>
    <s v="India"/>
    <d v="2023-05-10T00:23:00"/>
    <x v="2"/>
    <s v="Palle Ibsen"/>
    <n v="2313"/>
    <x v="19"/>
    <d v="2023-05-10T00:00:00"/>
    <d v="1899-12-30T00:23:00"/>
    <n v="23"/>
    <x v="0"/>
    <x v="8"/>
    <x v="10"/>
    <s v="Not Outlier"/>
    <x v="42"/>
  </r>
  <r>
    <n v="1244841"/>
    <n v="402"/>
    <s v="India"/>
    <d v="2023-11-08T00:48:00"/>
    <x v="0"/>
    <s v="Elizabeth Devon"/>
    <n v="3692"/>
    <x v="7"/>
    <d v="2023-11-08T00:00:00"/>
    <d v="1899-12-30T00:48:00"/>
    <n v="48"/>
    <x v="0"/>
    <x v="9"/>
    <x v="10"/>
    <s v="Not Outlier"/>
    <x v="15"/>
  </r>
  <r>
    <n v="487191"/>
    <n v="404"/>
    <s v="Germany"/>
    <d v="2023-02-07T00:58:00"/>
    <x v="3"/>
    <s v="Jose Pedro Roel"/>
    <n v="4492"/>
    <x v="20"/>
    <d v="2023-02-07T00:00:00"/>
    <d v="1899-12-30T00:58:00"/>
    <n v="58"/>
    <x v="0"/>
    <x v="0"/>
    <x v="6"/>
    <s v="Not Outlier"/>
    <x v="67"/>
  </r>
  <r>
    <n v="16847"/>
    <n v="406"/>
    <s v="India"/>
    <d v="2023-11-08T00:17:00"/>
    <x v="1"/>
    <s v="Mart¡n Sommer"/>
    <n v="1802"/>
    <x v="7"/>
    <d v="2023-11-08T00:00:00"/>
    <d v="1899-12-30T00:17:00"/>
    <n v="17"/>
    <x v="0"/>
    <x v="9"/>
    <x v="10"/>
    <s v="Not Outlier"/>
    <x v="40"/>
  </r>
  <r>
    <n v="968730"/>
    <n v="407"/>
    <s v="France"/>
    <d v="2023-05-24T00:54:00"/>
    <x v="3"/>
    <s v="Jeff Young"/>
    <n v="6326"/>
    <x v="10"/>
    <d v="2023-05-24T00:00:00"/>
    <d v="1899-12-30T00:54:00"/>
    <n v="54"/>
    <x v="0"/>
    <x v="8"/>
    <x v="0"/>
    <s v="Not Outlier"/>
    <x v="55"/>
  </r>
  <r>
    <n v="396721"/>
    <n v="410"/>
    <s v="India"/>
    <d v="2023-09-23T22:45:00"/>
    <x v="2"/>
    <s v="Valarie Thompson"/>
    <n v="3567"/>
    <x v="17"/>
    <d v="2023-09-23T00:00:00"/>
    <d v="1899-12-30T22:45:00"/>
    <n v="45"/>
    <x v="3"/>
    <x v="11"/>
    <x v="10"/>
    <s v="Not Outlier"/>
    <x v="1"/>
  </r>
  <r>
    <n v="735675"/>
    <n v="412"/>
    <s v="India"/>
    <d v="2023-11-21T01:16:00"/>
    <x v="1"/>
    <s v="Kalle Suominen"/>
    <n v="2472"/>
    <x v="9"/>
    <d v="2023-11-21T00:00:00"/>
    <d v="1899-12-30T01:16:00"/>
    <n v="16"/>
    <x v="1"/>
    <x v="9"/>
    <x v="10"/>
    <s v="Not Outlier"/>
    <x v="50"/>
  </r>
  <r>
    <n v="677135"/>
    <n v="413"/>
    <s v="Spain"/>
    <d v="2023-05-03T00:17:00"/>
    <x v="3"/>
    <s v="Pirkko Koskitalo"/>
    <n v="4602"/>
    <x v="15"/>
    <d v="2023-05-03T00:00:00"/>
    <d v="1899-12-30T00:17:00"/>
    <n v="17"/>
    <x v="0"/>
    <x v="8"/>
    <x v="5"/>
    <s v="Not Outlier"/>
    <x v="13"/>
  </r>
  <r>
    <n v="1244975"/>
    <n v="413"/>
    <s v="Spain"/>
    <d v="2023-10-19T02:09:00"/>
    <x v="3"/>
    <s v="Diego Freyre"/>
    <n v="9062"/>
    <x v="3"/>
    <d v="2023-10-19T00:00:00"/>
    <d v="1899-12-30T02:09:00"/>
    <n v="9"/>
    <x v="4"/>
    <x v="5"/>
    <x v="5"/>
    <s v="Not Outlier"/>
    <x v="13"/>
  </r>
  <r>
    <n v="1278929"/>
    <n v="413"/>
    <s v="Spain"/>
    <d v="2023-04-16T23:26:00"/>
    <x v="0"/>
    <s v="Francisca Cervantes"/>
    <n v="6020"/>
    <x v="26"/>
    <d v="2023-04-16T00:00:00"/>
    <d v="1899-12-30T23:26:00"/>
    <n v="26"/>
    <x v="2"/>
    <x v="1"/>
    <x v="5"/>
    <s v="Not Outlier"/>
    <x v="13"/>
  </r>
  <r>
    <n v="251865"/>
    <n v="414"/>
    <s v="India"/>
    <d v="2023-12-07T23:06:00"/>
    <x v="3"/>
    <s v="Dominique Perrier"/>
    <n v="6149"/>
    <x v="20"/>
    <d v="2023-12-07T00:00:00"/>
    <d v="1899-12-30T23:06:00"/>
    <n v="6"/>
    <x v="2"/>
    <x v="10"/>
    <x v="10"/>
    <s v="Not Outlier"/>
    <x v="60"/>
  </r>
  <r>
    <n v="1276372"/>
    <n v="414"/>
    <s v="India"/>
    <d v="2023-03-03T00:53:00"/>
    <x v="1"/>
    <s v="Allen Nelson"/>
    <n v="1465"/>
    <x v="15"/>
    <d v="2023-03-03T00:00:00"/>
    <d v="1899-12-30T00:53:00"/>
    <n v="53"/>
    <x v="0"/>
    <x v="7"/>
    <x v="10"/>
    <s v="Not Outlier"/>
    <x v="60"/>
  </r>
  <r>
    <n v="1368464"/>
    <n v="414"/>
    <s v="India"/>
    <d v="2023-11-22T00:52:00"/>
    <x v="1"/>
    <s v="Mary Saveley"/>
    <n v="7424"/>
    <x v="25"/>
    <d v="2023-11-22T00:00:00"/>
    <d v="1899-12-30T00:52:00"/>
    <n v="52"/>
    <x v="0"/>
    <x v="9"/>
    <x v="10"/>
    <s v="Not Outlier"/>
    <x v="60"/>
  </r>
  <r>
    <n v="288186"/>
    <n v="415"/>
    <s v="India"/>
    <d v="2023-05-30T23:57:00"/>
    <x v="3"/>
    <s v="Michael Holz"/>
    <n v="4166"/>
    <x v="4"/>
    <d v="2023-05-30T00:00:00"/>
    <d v="1899-12-30T23:57:00"/>
    <n v="57"/>
    <x v="2"/>
    <x v="8"/>
    <x v="10"/>
    <s v="Not Outlier"/>
    <x v="36"/>
  </r>
  <r>
    <n v="363155"/>
    <n v="416"/>
    <s v="India"/>
    <d v="2023-01-19T00:56:00"/>
    <x v="3"/>
    <s v="Julie Murphy"/>
    <n v="3033"/>
    <x v="3"/>
    <d v="2023-01-19T00:00:00"/>
    <d v="1899-12-30T00:56:00"/>
    <n v="56"/>
    <x v="0"/>
    <x v="3"/>
    <x v="10"/>
    <s v="Not Outlier"/>
    <x v="62"/>
  </r>
  <r>
    <n v="893771"/>
    <n v="416"/>
    <s v="India"/>
    <d v="2023-09-01T00:34:00"/>
    <x v="3"/>
    <s v="Mart¡n Sommer"/>
    <n v="1398"/>
    <x v="5"/>
    <d v="2023-09-01T00:00:00"/>
    <d v="1899-12-30T00:34:00"/>
    <n v="34"/>
    <x v="0"/>
    <x v="11"/>
    <x v="10"/>
    <s v="Not Outlier"/>
    <x v="62"/>
  </r>
  <r>
    <n v="587721"/>
    <n v="417"/>
    <s v="France"/>
    <d v="2023-02-09T01:38:00"/>
    <x v="1"/>
    <s v="Sue King"/>
    <n v="1430"/>
    <x v="2"/>
    <d v="2023-02-09T00:00:00"/>
    <d v="1899-12-30T01:38:00"/>
    <n v="38"/>
    <x v="1"/>
    <x v="0"/>
    <x v="0"/>
    <s v="Not Outlier"/>
    <x v="20"/>
  </r>
  <r>
    <n v="866403"/>
    <n v="417"/>
    <s v="France"/>
    <d v="2023-07-02T23:48:00"/>
    <x v="0"/>
    <s v="Catherine Dewey"/>
    <n v="122"/>
    <x v="24"/>
    <d v="2023-07-02T00:00:00"/>
    <d v="1899-12-30T23:48:00"/>
    <n v="48"/>
    <x v="2"/>
    <x v="4"/>
    <x v="0"/>
    <s v="Not Outlier"/>
    <x v="20"/>
  </r>
  <r>
    <n v="892608"/>
    <n v="417"/>
    <s v="France"/>
    <d v="2023-12-10T00:16:00"/>
    <x v="1"/>
    <s v="Janine Labrune"/>
    <n v="9919"/>
    <x v="19"/>
    <d v="2023-12-10T00:00:00"/>
    <d v="1899-12-30T00:16:00"/>
    <n v="16"/>
    <x v="0"/>
    <x v="10"/>
    <x v="0"/>
    <s v="Not Outlier"/>
    <x v="20"/>
  </r>
  <r>
    <n v="262192"/>
    <n v="418"/>
    <s v="Singapore"/>
    <d v="2023-08-26T22:54:00"/>
    <x v="3"/>
    <s v="Georg Pipps"/>
    <n v="6532"/>
    <x v="8"/>
    <d v="2023-08-26T00:00:00"/>
    <d v="1899-12-30T22:54:00"/>
    <n v="54"/>
    <x v="3"/>
    <x v="6"/>
    <x v="3"/>
    <s v="Not Outlier"/>
    <x v="19"/>
  </r>
  <r>
    <n v="622656"/>
    <n v="418"/>
    <s v="Singapore"/>
    <d v="2023-08-19T00:03:00"/>
    <x v="1"/>
    <s v="Leslie Taylor"/>
    <n v="6905"/>
    <x v="3"/>
    <d v="2023-08-19T00:00:00"/>
    <d v="1899-12-30T00:03:00"/>
    <n v="3"/>
    <x v="0"/>
    <x v="6"/>
    <x v="3"/>
    <s v="Not Outlier"/>
    <x v="19"/>
  </r>
  <r>
    <n v="1457155"/>
    <n v="418"/>
    <s v="Singapore"/>
    <d v="2023-09-13T00:13:00"/>
    <x v="0"/>
    <s v="Juri Hirano"/>
    <n v="2807"/>
    <x v="6"/>
    <d v="2023-09-13T00:00:00"/>
    <d v="1899-12-30T00:13:00"/>
    <n v="13"/>
    <x v="0"/>
    <x v="11"/>
    <x v="3"/>
    <s v="Not Outlier"/>
    <x v="19"/>
  </r>
  <r>
    <n v="354532"/>
    <n v="419"/>
    <s v="France"/>
    <d v="2023-11-21T01:00:00"/>
    <x v="2"/>
    <s v="Daniel Da Cunha"/>
    <n v="1673"/>
    <x v="9"/>
    <d v="2023-11-21T00:00:00"/>
    <d v="1899-12-30T01:00:00"/>
    <n v="0"/>
    <x v="1"/>
    <x v="9"/>
    <x v="0"/>
    <s v="Not Outlier"/>
    <x v="16"/>
  </r>
  <r>
    <n v="440925"/>
    <n v="419"/>
    <s v="France"/>
    <d v="2023-01-17T00:19:00"/>
    <x v="1"/>
    <s v="Kalle Suominen"/>
    <n v="8432"/>
    <x v="29"/>
    <d v="2023-01-17T00:00:00"/>
    <d v="1899-12-30T00:19:00"/>
    <n v="19"/>
    <x v="0"/>
    <x v="3"/>
    <x v="0"/>
    <s v="Not Outlier"/>
    <x v="16"/>
  </r>
  <r>
    <n v="591570"/>
    <n v="419"/>
    <s v="France"/>
    <d v="2023-11-30T01:30:00"/>
    <x v="3"/>
    <s v="Jonas Bergulfsen"/>
    <n v="8740"/>
    <x v="4"/>
    <d v="2023-11-30T00:00:00"/>
    <d v="1899-12-30T01:30:00"/>
    <n v="30"/>
    <x v="1"/>
    <x v="9"/>
    <x v="0"/>
    <s v="Not Outlier"/>
    <x v="16"/>
  </r>
  <r>
    <n v="1047874"/>
    <n v="420"/>
    <s v="Spain"/>
    <d v="2023-09-12T23:00:00"/>
    <x v="2"/>
    <s v="Julie King"/>
    <n v="4920"/>
    <x v="1"/>
    <d v="2023-09-12T00:00:00"/>
    <d v="1899-12-30T23:00:00"/>
    <n v="0"/>
    <x v="2"/>
    <x v="11"/>
    <x v="5"/>
    <s v="Not Outlier"/>
    <x v="18"/>
  </r>
  <r>
    <n v="1288279"/>
    <n v="420"/>
    <s v="Spain"/>
    <d v="2023-05-27T23:59:00"/>
    <x v="2"/>
    <s v="Victoria Ashworth"/>
    <n v="5628"/>
    <x v="13"/>
    <d v="2023-05-27T00:00:00"/>
    <d v="1899-12-30T23:59:00"/>
    <n v="59"/>
    <x v="2"/>
    <x v="8"/>
    <x v="5"/>
    <s v="Not Outlier"/>
    <x v="18"/>
  </r>
  <r>
    <n v="877784"/>
    <n v="422"/>
    <s v="India"/>
    <d v="2023-02-27T22:50:00"/>
    <x v="1"/>
    <s v="Eric Natividad"/>
    <n v="9049"/>
    <x v="13"/>
    <d v="2023-02-27T00:00:00"/>
    <d v="1899-12-30T22:50:00"/>
    <n v="50"/>
    <x v="3"/>
    <x v="0"/>
    <x v="10"/>
    <s v="Not Outlier"/>
    <x v="62"/>
  </r>
  <r>
    <n v="44275"/>
    <n v="423"/>
    <s v="Singapore"/>
    <d v="2023-03-31T01:45:00"/>
    <x v="2"/>
    <s v="Janine Labrune"/>
    <n v="7290"/>
    <x v="30"/>
    <d v="2023-03-31T00:00:00"/>
    <d v="1899-12-30T01:45:00"/>
    <n v="45"/>
    <x v="1"/>
    <x v="7"/>
    <x v="3"/>
    <s v="Not Outlier"/>
    <x v="15"/>
  </r>
  <r>
    <n v="139357"/>
    <n v="423"/>
    <s v="Singapore"/>
    <d v="2023-05-18T23:38:00"/>
    <x v="1"/>
    <s v="Valarie Nelson"/>
    <n v="5563"/>
    <x v="14"/>
    <d v="2023-05-18T00:00:00"/>
    <d v="1899-12-30T23:38:00"/>
    <n v="38"/>
    <x v="2"/>
    <x v="8"/>
    <x v="3"/>
    <s v="Not Outlier"/>
    <x v="15"/>
  </r>
  <r>
    <n v="529816"/>
    <n v="424"/>
    <s v="Spain"/>
    <d v="2023-09-04T23:49:00"/>
    <x v="0"/>
    <s v="Ann Brown"/>
    <n v="4135"/>
    <x v="27"/>
    <d v="2023-09-04T00:00:00"/>
    <d v="1899-12-30T23:49:00"/>
    <n v="49"/>
    <x v="2"/>
    <x v="11"/>
    <x v="5"/>
    <s v="Not Outlier"/>
    <x v="16"/>
  </r>
  <r>
    <n v="961533"/>
    <n v="424"/>
    <s v="Spain"/>
    <d v="2023-03-28T00:56:00"/>
    <x v="0"/>
    <s v="Jose Pedro Roel"/>
    <n v="1084"/>
    <x v="0"/>
    <d v="2023-03-28T00:00:00"/>
    <d v="1899-12-30T00:56:00"/>
    <n v="56"/>
    <x v="0"/>
    <x v="7"/>
    <x v="5"/>
    <s v="Not Outlier"/>
    <x v="16"/>
  </r>
  <r>
    <n v="720311"/>
    <n v="425"/>
    <s v="India"/>
    <d v="2023-02-27T00:22:00"/>
    <x v="0"/>
    <s v="Diego Freyre"/>
    <n v="4868"/>
    <x v="13"/>
    <d v="2023-02-27T00:00:00"/>
    <d v="1899-12-30T00:22:00"/>
    <n v="22"/>
    <x v="0"/>
    <x v="0"/>
    <x v="10"/>
    <s v="Not Outlier"/>
    <x v="38"/>
  </r>
  <r>
    <n v="1006791"/>
    <n v="425"/>
    <s v="India"/>
    <d v="2023-07-18T22:51:00"/>
    <x v="0"/>
    <s v="Julie Young"/>
    <n v="8280"/>
    <x v="14"/>
    <d v="2023-07-18T00:00:00"/>
    <d v="1899-12-30T22:51:00"/>
    <n v="51"/>
    <x v="3"/>
    <x v="4"/>
    <x v="10"/>
    <s v="Not Outlier"/>
    <x v="38"/>
  </r>
  <r>
    <n v="598766"/>
    <n v="426"/>
    <s v="Singapore"/>
    <d v="2023-03-14T23:25:00"/>
    <x v="3"/>
    <s v="Maria Larsson"/>
    <n v="6288"/>
    <x v="12"/>
    <d v="2023-03-14T00:00:00"/>
    <d v="1899-12-30T23:25:00"/>
    <n v="25"/>
    <x v="2"/>
    <x v="7"/>
    <x v="3"/>
    <s v="Not Outlier"/>
    <x v="12"/>
  </r>
  <r>
    <n v="1034415"/>
    <n v="427"/>
    <s v="India"/>
    <d v="2023-04-03T00:59:00"/>
    <x v="0"/>
    <s v="Laurence Lebihan"/>
    <n v="3464"/>
    <x v="15"/>
    <d v="2023-04-03T00:00:00"/>
    <d v="1899-12-30T00:59:00"/>
    <n v="59"/>
    <x v="0"/>
    <x v="1"/>
    <x v="10"/>
    <s v="Not Outlier"/>
    <x v="14"/>
  </r>
  <r>
    <n v="1599499"/>
    <n v="427"/>
    <s v="India"/>
    <d v="2023-03-13T23:51:00"/>
    <x v="0"/>
    <s v="Steve Frick"/>
    <n v="3608"/>
    <x v="6"/>
    <d v="2023-03-13T00:00:00"/>
    <d v="1899-12-30T23:51:00"/>
    <n v="51"/>
    <x v="2"/>
    <x v="7"/>
    <x v="10"/>
    <s v="Not Outlier"/>
    <x v="14"/>
  </r>
  <r>
    <n v="568627"/>
    <n v="428"/>
    <s v="Australia"/>
    <d v="2023-02-08T23:01:00"/>
    <x v="3"/>
    <s v="Victoria Ashworth"/>
    <n v="8884"/>
    <x v="7"/>
    <d v="2023-02-08T00:00:00"/>
    <d v="1899-12-30T23:01:00"/>
    <n v="1"/>
    <x v="2"/>
    <x v="0"/>
    <x v="7"/>
    <s v="Not Outlier"/>
    <x v="65"/>
  </r>
  <r>
    <n v="870973"/>
    <n v="429"/>
    <s v="Germany"/>
    <d v="2023-10-26T23:23:00"/>
    <x v="2"/>
    <s v="Janine Labrune"/>
    <n v="2728"/>
    <x v="8"/>
    <d v="2023-10-26T00:00:00"/>
    <d v="1899-12-30T23:23:00"/>
    <n v="23"/>
    <x v="2"/>
    <x v="5"/>
    <x v="6"/>
    <s v="Not Outlier"/>
    <x v="51"/>
  </r>
  <r>
    <n v="49060"/>
    <n v="430"/>
    <s v="India"/>
    <d v="2023-09-22T00:33:00"/>
    <x v="1"/>
    <s v="Kyung Yu"/>
    <n v="5513"/>
    <x v="25"/>
    <d v="2023-09-22T00:00:00"/>
    <d v="1899-12-30T00:33:00"/>
    <n v="33"/>
    <x v="0"/>
    <x v="11"/>
    <x v="10"/>
    <s v="Not Outlier"/>
    <x v="6"/>
  </r>
  <r>
    <n v="988444"/>
    <n v="430"/>
    <s v="India"/>
    <d v="2023-08-04T01:09:00"/>
    <x v="1"/>
    <s v="Matti Karttunen"/>
    <n v="9958"/>
    <x v="27"/>
    <d v="2023-08-04T00:00:00"/>
    <d v="1899-12-30T01:09:00"/>
    <n v="9"/>
    <x v="1"/>
    <x v="6"/>
    <x v="10"/>
    <s v="Not Outlier"/>
    <x v="6"/>
  </r>
  <r>
    <n v="1134801"/>
    <n v="430"/>
    <s v="India"/>
    <d v="2023-03-12T23:29:00"/>
    <x v="0"/>
    <s v="Diego Freyre"/>
    <n v="3505"/>
    <x v="1"/>
    <d v="2023-03-12T00:00:00"/>
    <d v="1899-12-30T23:29:00"/>
    <n v="29"/>
    <x v="2"/>
    <x v="7"/>
    <x v="10"/>
    <s v="Not Outlier"/>
    <x v="6"/>
  </r>
  <r>
    <n v="1290822"/>
    <n v="430"/>
    <s v="India"/>
    <d v="2023-04-18T01:22:00"/>
    <x v="2"/>
    <s v="Frederique Citeaux"/>
    <n v="3136"/>
    <x v="14"/>
    <d v="2023-04-18T00:00:00"/>
    <d v="1899-12-30T01:22:00"/>
    <n v="22"/>
    <x v="1"/>
    <x v="1"/>
    <x v="10"/>
    <s v="Not Outlier"/>
    <x v="6"/>
  </r>
  <r>
    <n v="1558851"/>
    <n v="431"/>
    <s v="India"/>
    <d v="2023-12-28T23:23:00"/>
    <x v="0"/>
    <s v="Juri Hirano"/>
    <n v="3075"/>
    <x v="0"/>
    <d v="2023-12-28T00:00:00"/>
    <d v="1899-12-30T23:23:00"/>
    <n v="23"/>
    <x v="2"/>
    <x v="10"/>
    <x v="10"/>
    <s v="Not Outlier"/>
    <x v="40"/>
  </r>
  <r>
    <n v="37971"/>
    <n v="433"/>
    <s v="India"/>
    <d v="2023-06-24T01:28:00"/>
    <x v="3"/>
    <s v="Julie Brown"/>
    <n v="7884"/>
    <x v="10"/>
    <d v="2023-06-24T00:00:00"/>
    <d v="1899-12-30T01:28:00"/>
    <n v="28"/>
    <x v="1"/>
    <x v="2"/>
    <x v="10"/>
    <s v="Not Outlier"/>
    <x v="27"/>
  </r>
  <r>
    <n v="411162"/>
    <n v="433"/>
    <s v="India"/>
    <d v="2023-08-06T00:26:00"/>
    <x v="2"/>
    <s v="Julie Brown"/>
    <n v="2485"/>
    <x v="28"/>
    <d v="2023-08-06T00:00:00"/>
    <d v="1899-12-30T00:26:00"/>
    <n v="26"/>
    <x v="0"/>
    <x v="6"/>
    <x v="10"/>
    <s v="Not Outlier"/>
    <x v="27"/>
  </r>
  <r>
    <n v="1238511"/>
    <n v="433"/>
    <s v="India"/>
    <d v="2023-01-09T00:24:00"/>
    <x v="3"/>
    <s v="Anna O'Hara"/>
    <n v="7820"/>
    <x v="2"/>
    <d v="2023-01-09T00:00:00"/>
    <d v="1899-12-30T00:24:00"/>
    <n v="24"/>
    <x v="0"/>
    <x v="3"/>
    <x v="10"/>
    <s v="Not Outlier"/>
    <x v="27"/>
  </r>
  <r>
    <n v="568873"/>
    <n v="435"/>
    <s v="India"/>
    <d v="2023-04-15T22:41:00"/>
    <x v="1"/>
    <s v="Adrian Huxley"/>
    <n v="8247"/>
    <x v="22"/>
    <d v="2023-04-15T00:00:00"/>
    <d v="1899-12-30T22:41:00"/>
    <n v="41"/>
    <x v="3"/>
    <x v="1"/>
    <x v="10"/>
    <s v="Not Outlier"/>
    <x v="28"/>
  </r>
  <r>
    <n v="813819"/>
    <n v="437"/>
    <s v="USA"/>
    <d v="2023-02-24T23:21:00"/>
    <x v="2"/>
    <s v="Eduardo Saavedra"/>
    <n v="8001"/>
    <x v="10"/>
    <d v="2023-02-24T00:00:00"/>
    <d v="1899-12-30T23:21:00"/>
    <n v="21"/>
    <x v="2"/>
    <x v="0"/>
    <x v="1"/>
    <s v="Not Outlier"/>
    <x v="19"/>
  </r>
  <r>
    <n v="484489"/>
    <n v="439"/>
    <s v="Spain"/>
    <d v="2023-11-26T00:24:00"/>
    <x v="3"/>
    <s v="Mart¡n Sommer"/>
    <n v="6346"/>
    <x v="8"/>
    <d v="2023-11-26T00:00:00"/>
    <d v="1899-12-30T00:24:00"/>
    <n v="24"/>
    <x v="0"/>
    <x v="9"/>
    <x v="5"/>
    <s v="Not Outlier"/>
    <x v="66"/>
  </r>
  <r>
    <n v="421069"/>
    <n v="440"/>
    <s v="Germany"/>
    <d v="2023-04-30T23:10:00"/>
    <x v="2"/>
    <s v="Julie Young"/>
    <n v="1791"/>
    <x v="4"/>
    <d v="2023-04-30T00:00:00"/>
    <d v="1899-12-30T23:10:00"/>
    <n v="10"/>
    <x v="2"/>
    <x v="1"/>
    <x v="6"/>
    <s v="Not Outlier"/>
    <x v="31"/>
  </r>
  <r>
    <n v="1083336"/>
    <n v="441"/>
    <s v="USA"/>
    <d v="2023-02-19T00:07:00"/>
    <x v="0"/>
    <s v="Diego Freyre"/>
    <n v="5859"/>
    <x v="3"/>
    <d v="2023-02-19T00:00:00"/>
    <d v="1899-12-30T00:07:00"/>
    <n v="7"/>
    <x v="0"/>
    <x v="0"/>
    <x v="1"/>
    <s v="Not Outlier"/>
    <x v="56"/>
  </r>
  <r>
    <n v="1595227"/>
    <n v="441"/>
    <s v="USA"/>
    <d v="2023-07-14T00:48:00"/>
    <x v="3"/>
    <s v="Sue Frick"/>
    <n v="4974"/>
    <x v="12"/>
    <d v="2023-07-14T00:00:00"/>
    <d v="1899-12-30T00:48:00"/>
    <n v="48"/>
    <x v="0"/>
    <x v="4"/>
    <x v="1"/>
    <s v="Not Outlier"/>
    <x v="56"/>
  </r>
  <r>
    <n v="588548"/>
    <n v="442"/>
    <s v="USA"/>
    <d v="2023-03-17T00:42:00"/>
    <x v="3"/>
    <s v="Diego Freyre"/>
    <n v="4334"/>
    <x v="29"/>
    <d v="2023-03-17T00:00:00"/>
    <d v="1899-12-30T00:42:00"/>
    <n v="42"/>
    <x v="0"/>
    <x v="7"/>
    <x v="1"/>
    <s v="Not Outlier"/>
    <x v="32"/>
  </r>
  <r>
    <n v="692962"/>
    <n v="442"/>
    <s v="USA"/>
    <d v="2023-07-17T00:31:00"/>
    <x v="0"/>
    <s v="Henriette Pfalzheim"/>
    <n v="1328"/>
    <x v="29"/>
    <d v="2023-07-17T00:00:00"/>
    <d v="1899-12-30T00:31:00"/>
    <n v="31"/>
    <x v="0"/>
    <x v="4"/>
    <x v="1"/>
    <s v="Not Outlier"/>
    <x v="32"/>
  </r>
  <r>
    <n v="935674"/>
    <n v="442"/>
    <s v="USA"/>
    <d v="2023-08-04T00:54:00"/>
    <x v="1"/>
    <s v="Mary Saveley"/>
    <n v="5395"/>
    <x v="27"/>
    <d v="2023-08-04T00:00:00"/>
    <d v="1899-12-30T00:54:00"/>
    <n v="54"/>
    <x v="0"/>
    <x v="6"/>
    <x v="1"/>
    <s v="Not Outlier"/>
    <x v="32"/>
  </r>
  <r>
    <n v="1018548"/>
    <n v="442"/>
    <s v="USA"/>
    <d v="2023-03-07T23:24:00"/>
    <x v="2"/>
    <s v="William Brown"/>
    <n v="8622"/>
    <x v="20"/>
    <d v="2023-03-07T00:00:00"/>
    <d v="1899-12-30T23:24:00"/>
    <n v="24"/>
    <x v="2"/>
    <x v="7"/>
    <x v="1"/>
    <s v="Not Outlier"/>
    <x v="32"/>
  </r>
  <r>
    <n v="139611"/>
    <n v="444"/>
    <s v="Spain"/>
    <d v="2023-10-21T01:15:00"/>
    <x v="2"/>
    <s v="Paolo Accorti"/>
    <n v="6827"/>
    <x v="9"/>
    <d v="2023-10-21T00:00:00"/>
    <d v="1899-12-30T01:15:00"/>
    <n v="15"/>
    <x v="1"/>
    <x v="5"/>
    <x v="5"/>
    <s v="Not Outlier"/>
    <x v="37"/>
  </r>
  <r>
    <n v="687364"/>
    <n v="444"/>
    <s v="Spain"/>
    <d v="2023-08-15T23:40:00"/>
    <x v="0"/>
    <s v="Diego Freyre"/>
    <n v="4487"/>
    <x v="22"/>
    <d v="2023-08-15T00:00:00"/>
    <d v="1899-12-30T23:40:00"/>
    <n v="40"/>
    <x v="2"/>
    <x v="6"/>
    <x v="5"/>
    <s v="Not Outlier"/>
    <x v="37"/>
  </r>
  <r>
    <n v="849992"/>
    <n v="445"/>
    <s v="USA"/>
    <d v="2023-01-14T23:01:00"/>
    <x v="3"/>
    <s v="Mary Saveley"/>
    <n v="4522"/>
    <x v="12"/>
    <d v="2023-01-14T00:00:00"/>
    <d v="1899-12-30T23:01:00"/>
    <n v="1"/>
    <x v="2"/>
    <x v="3"/>
    <x v="1"/>
    <s v="Not Outlier"/>
    <x v="13"/>
  </r>
  <r>
    <n v="20076"/>
    <n v="446"/>
    <s v="USA"/>
    <d v="2023-03-16T23:20:00"/>
    <x v="0"/>
    <s v="Eric Natividad"/>
    <n v="2311"/>
    <x v="26"/>
    <d v="2023-03-16T00:00:00"/>
    <d v="1899-12-30T23:20:00"/>
    <n v="20"/>
    <x v="2"/>
    <x v="7"/>
    <x v="1"/>
    <s v="Not Outlier"/>
    <x v="52"/>
  </r>
  <r>
    <n v="170058"/>
    <n v="446"/>
    <s v="USA"/>
    <d v="2023-11-11T00:50:00"/>
    <x v="2"/>
    <s v="Martine Rance"/>
    <n v="8184"/>
    <x v="23"/>
    <d v="2023-11-11T00:00:00"/>
    <d v="1899-12-30T00:50:00"/>
    <n v="50"/>
    <x v="0"/>
    <x v="9"/>
    <x v="1"/>
    <s v="Not Outlier"/>
    <x v="52"/>
  </r>
  <r>
    <n v="619879"/>
    <n v="446"/>
    <s v="USA"/>
    <d v="2023-01-11T01:22:00"/>
    <x v="1"/>
    <s v="Allen Nelson"/>
    <n v="2645"/>
    <x v="23"/>
    <d v="2023-01-11T00:00:00"/>
    <d v="1899-12-30T01:22:00"/>
    <n v="22"/>
    <x v="1"/>
    <x v="3"/>
    <x v="1"/>
    <s v="Not Outlier"/>
    <x v="52"/>
  </r>
  <r>
    <n v="685841"/>
    <n v="446"/>
    <s v="USA"/>
    <d v="2023-10-02T22:56:00"/>
    <x v="2"/>
    <s v="Steve Frick"/>
    <n v="7514"/>
    <x v="24"/>
    <d v="2023-10-02T00:00:00"/>
    <d v="1899-12-30T22:56:00"/>
    <n v="56"/>
    <x v="3"/>
    <x v="5"/>
    <x v="1"/>
    <s v="Not Outlier"/>
    <x v="52"/>
  </r>
  <r>
    <n v="1311758"/>
    <n v="446"/>
    <s v="USA"/>
    <d v="2023-10-30T00:45:00"/>
    <x v="3"/>
    <s v="Michael Chandler"/>
    <n v="7083"/>
    <x v="4"/>
    <d v="2023-10-30T00:00:00"/>
    <d v="1899-12-30T00:45:00"/>
    <n v="45"/>
    <x v="0"/>
    <x v="5"/>
    <x v="1"/>
    <s v="Not Outlier"/>
    <x v="52"/>
  </r>
  <r>
    <n v="783763"/>
    <n v="447"/>
    <s v="USA"/>
    <d v="2023-07-20T01:32:00"/>
    <x v="2"/>
    <s v="Jan Klaeboe"/>
    <n v="3794"/>
    <x v="11"/>
    <d v="2023-07-20T00:00:00"/>
    <d v="1899-12-30T01:32:00"/>
    <n v="32"/>
    <x v="1"/>
    <x v="4"/>
    <x v="1"/>
    <s v="Not Outlier"/>
    <x v="56"/>
  </r>
  <r>
    <n v="918347"/>
    <n v="449"/>
    <s v="USA"/>
    <d v="2023-08-02T23:47:00"/>
    <x v="0"/>
    <s v="Jytte Petersen"/>
    <n v="1241"/>
    <x v="24"/>
    <d v="2023-08-02T00:00:00"/>
    <d v="1899-12-30T23:47:00"/>
    <n v="47"/>
    <x v="2"/>
    <x v="6"/>
    <x v="1"/>
    <s v="Not Outlier"/>
    <x v="20"/>
  </r>
  <r>
    <n v="1271264"/>
    <n v="450"/>
    <s v="Italy"/>
    <d v="2023-09-29T01:13:00"/>
    <x v="0"/>
    <s v="Dan Lewis"/>
    <n v="2686"/>
    <x v="21"/>
    <d v="2023-09-29T00:00:00"/>
    <d v="1899-12-30T01:13:00"/>
    <n v="13"/>
    <x v="1"/>
    <x v="11"/>
    <x v="9"/>
    <s v="Not Outlier"/>
    <x v="20"/>
  </r>
  <r>
    <n v="1630533"/>
    <n v="450"/>
    <s v="Italy"/>
    <d v="2023-04-11T00:46:00"/>
    <x v="1"/>
    <s v="Diego Freyre"/>
    <n v="1269"/>
    <x v="23"/>
    <d v="2023-04-11T00:00:00"/>
    <d v="1899-12-30T00:46:00"/>
    <n v="46"/>
    <x v="0"/>
    <x v="1"/>
    <x v="9"/>
    <s v="Not Outlier"/>
    <x v="20"/>
  </r>
  <r>
    <n v="20342"/>
    <n v="451"/>
    <s v="Norway"/>
    <d v="2023-03-03T00:58:00"/>
    <x v="1"/>
    <s v="Maria Hernandez"/>
    <n v="3940"/>
    <x v="15"/>
    <d v="2023-03-03T00:00:00"/>
    <d v="1899-12-30T00:58:00"/>
    <n v="58"/>
    <x v="0"/>
    <x v="7"/>
    <x v="4"/>
    <s v="Not Outlier"/>
    <x v="66"/>
  </r>
  <r>
    <n v="750826"/>
    <n v="451"/>
    <s v="Norway"/>
    <d v="2023-04-13T23:39:00"/>
    <x v="0"/>
    <s v="Peter Ferguson"/>
    <n v="9467"/>
    <x v="6"/>
    <d v="2023-04-13T00:00:00"/>
    <d v="1899-12-30T23:39:00"/>
    <n v="39"/>
    <x v="2"/>
    <x v="1"/>
    <x v="4"/>
    <s v="Not Outlier"/>
    <x v="66"/>
  </r>
  <r>
    <n v="772763"/>
    <n v="452"/>
    <s v="Spain"/>
    <d v="2023-03-22T00:10:00"/>
    <x v="3"/>
    <s v="Carine Schmitt"/>
    <n v="5141"/>
    <x v="25"/>
    <d v="2023-03-22T00:00:00"/>
    <d v="1899-12-30T00:10:00"/>
    <n v="10"/>
    <x v="0"/>
    <x v="7"/>
    <x v="5"/>
    <s v="Not Outlier"/>
    <x v="4"/>
  </r>
  <r>
    <n v="936455"/>
    <n v="452"/>
    <s v="Spain"/>
    <d v="2023-01-14T00:46:00"/>
    <x v="3"/>
    <s v="Wendy Victorino"/>
    <n v="9527"/>
    <x v="12"/>
    <d v="2023-01-14T00:00:00"/>
    <d v="1899-12-30T00:46:00"/>
    <n v="46"/>
    <x v="0"/>
    <x v="3"/>
    <x v="5"/>
    <s v="Not Outlier"/>
    <x v="4"/>
  </r>
  <r>
    <n v="51688"/>
    <n v="453"/>
    <s v="France"/>
    <d v="2023-12-18T00:35:00"/>
    <x v="1"/>
    <s v="Violeta Benitez"/>
    <n v="4365"/>
    <x v="14"/>
    <d v="2023-12-18T00:00:00"/>
    <d v="1899-12-30T00:35:00"/>
    <n v="35"/>
    <x v="0"/>
    <x v="10"/>
    <x v="0"/>
    <s v="Not Outlier"/>
    <x v="63"/>
  </r>
  <r>
    <n v="1350108"/>
    <n v="453"/>
    <s v="France"/>
    <d v="2023-04-11T23:11:00"/>
    <x v="0"/>
    <s v="Arnold Cruz"/>
    <n v="4256"/>
    <x v="23"/>
    <d v="2023-04-11T00:00:00"/>
    <d v="1899-12-30T23:11:00"/>
    <n v="11"/>
    <x v="2"/>
    <x v="1"/>
    <x v="0"/>
    <s v="Not Outlier"/>
    <x v="63"/>
  </r>
  <r>
    <n v="1466718"/>
    <n v="453"/>
    <s v="France"/>
    <d v="2023-05-26T00:01:00"/>
    <x v="0"/>
    <s v="Marta Hernandez"/>
    <n v="9174"/>
    <x v="8"/>
    <d v="2023-05-26T00:00:00"/>
    <d v="1899-12-30T00:01:00"/>
    <n v="1"/>
    <x v="0"/>
    <x v="8"/>
    <x v="0"/>
    <s v="Not Outlier"/>
    <x v="63"/>
  </r>
  <r>
    <n v="1622599"/>
    <n v="453"/>
    <s v="France"/>
    <d v="2023-01-14T23:51:00"/>
    <x v="2"/>
    <s v="Marta Hernandez"/>
    <n v="8568"/>
    <x v="12"/>
    <d v="2023-01-14T00:00:00"/>
    <d v="1899-12-30T23:51:00"/>
    <n v="51"/>
    <x v="2"/>
    <x v="3"/>
    <x v="0"/>
    <s v="Not Outlier"/>
    <x v="63"/>
  </r>
  <r>
    <n v="1165654"/>
    <n v="454"/>
    <s v="USA"/>
    <d v="2023-10-27T23:25:00"/>
    <x v="0"/>
    <s v="Thomas Hardy"/>
    <n v="7755"/>
    <x v="13"/>
    <d v="2023-10-27T00:00:00"/>
    <d v="1899-12-30T23:25:00"/>
    <n v="25"/>
    <x v="2"/>
    <x v="5"/>
    <x v="1"/>
    <s v="Not Outlier"/>
    <x v="24"/>
  </r>
  <r>
    <n v="691946"/>
    <n v="455"/>
    <s v="Germany"/>
    <d v="2023-02-03T23:46:00"/>
    <x v="3"/>
    <s v="Michael Holz"/>
    <n v="1893"/>
    <x v="15"/>
    <d v="2023-02-03T00:00:00"/>
    <d v="1899-12-30T23:46:00"/>
    <n v="46"/>
    <x v="2"/>
    <x v="0"/>
    <x v="6"/>
    <s v="Not Outlier"/>
    <x v="63"/>
  </r>
  <r>
    <n v="1643238"/>
    <n v="455"/>
    <s v="Germany"/>
    <d v="2023-03-31T02:00:00"/>
    <x v="3"/>
    <s v="Diego Freyre"/>
    <n v="3777"/>
    <x v="30"/>
    <d v="2023-03-31T00:00:00"/>
    <d v="1899-12-30T02:00:00"/>
    <n v="0"/>
    <x v="4"/>
    <x v="7"/>
    <x v="6"/>
    <s v="Not Outlier"/>
    <x v="63"/>
  </r>
  <r>
    <n v="671201"/>
    <n v="456"/>
    <s v="Australia"/>
    <d v="2023-05-29T01:20:00"/>
    <x v="3"/>
    <s v="Diego Freyre"/>
    <n v="9565"/>
    <x v="21"/>
    <d v="2023-05-29T00:00:00"/>
    <d v="1899-12-30T01:20:00"/>
    <n v="20"/>
    <x v="1"/>
    <x v="8"/>
    <x v="7"/>
    <s v="Not Outlier"/>
    <x v="4"/>
  </r>
  <r>
    <n v="280459"/>
    <n v="457"/>
    <s v="Denmark"/>
    <d v="2023-09-26T23:42:00"/>
    <x v="3"/>
    <s v="Diego Freyre"/>
    <n v="3197"/>
    <x v="8"/>
    <d v="2023-09-26T00:00:00"/>
    <d v="1899-12-30T23:42:00"/>
    <n v="42"/>
    <x v="2"/>
    <x v="11"/>
    <x v="2"/>
    <s v="Not Outlier"/>
    <x v="72"/>
  </r>
  <r>
    <n v="846161"/>
    <n v="458"/>
    <s v="Finland"/>
    <d v="2023-07-17T00:03:00"/>
    <x v="3"/>
    <s v="Sue King"/>
    <n v="2523"/>
    <x v="29"/>
    <d v="2023-07-17T00:00:00"/>
    <d v="1899-12-30T00:03:00"/>
    <n v="3"/>
    <x v="0"/>
    <x v="4"/>
    <x v="8"/>
    <s v="Not Outlier"/>
    <x v="36"/>
  </r>
  <r>
    <n v="1255175"/>
    <n v="458"/>
    <s v="Finland"/>
    <d v="2023-11-24T23:17:00"/>
    <x v="2"/>
    <s v="Henriette Pfalzheim"/>
    <n v="505"/>
    <x v="10"/>
    <d v="2023-11-24T00:00:00"/>
    <d v="1899-12-30T23:17:00"/>
    <n v="17"/>
    <x v="2"/>
    <x v="9"/>
    <x v="8"/>
    <s v="Not Outlier"/>
    <x v="36"/>
  </r>
  <r>
    <n v="517514"/>
    <n v="459"/>
    <s v="Italy"/>
    <d v="2023-04-13T22:55:00"/>
    <x v="1"/>
    <s v="Daniel Tonini"/>
    <n v="1379"/>
    <x v="6"/>
    <d v="2023-04-13T00:00:00"/>
    <d v="1899-12-30T22:55:00"/>
    <n v="55"/>
    <x v="3"/>
    <x v="1"/>
    <x v="9"/>
    <s v="Not Outlier"/>
    <x v="30"/>
  </r>
  <r>
    <n v="544675"/>
    <n v="459"/>
    <s v="Italy"/>
    <d v="2023-05-13T01:53:00"/>
    <x v="3"/>
    <s v="Jan Klaeboe"/>
    <n v="6757"/>
    <x v="6"/>
    <d v="2023-05-13T00:00:00"/>
    <d v="1899-12-30T01:53:00"/>
    <n v="53"/>
    <x v="1"/>
    <x v="8"/>
    <x v="9"/>
    <s v="Not Outlier"/>
    <x v="30"/>
  </r>
  <r>
    <n v="1677075"/>
    <n v="460"/>
    <s v="Australia"/>
    <d v="2023-10-12T23:57:00"/>
    <x v="2"/>
    <s v="Steve Thompson"/>
    <n v="7376"/>
    <x v="1"/>
    <d v="2023-10-12T00:00:00"/>
    <d v="1899-12-30T23:57:00"/>
    <n v="57"/>
    <x v="2"/>
    <x v="5"/>
    <x v="7"/>
    <s v="Not Outlier"/>
    <x v="51"/>
  </r>
  <r>
    <n v="871258"/>
    <n v="461"/>
    <s v="Australia"/>
    <d v="2023-05-26T00:34:00"/>
    <x v="2"/>
    <s v="Maria Hernandez"/>
    <n v="2564"/>
    <x v="8"/>
    <d v="2023-05-26T00:00:00"/>
    <d v="1899-12-30T00:34:00"/>
    <n v="34"/>
    <x v="0"/>
    <x v="8"/>
    <x v="7"/>
    <s v="Not Outlier"/>
    <x v="56"/>
  </r>
  <r>
    <n v="1291973"/>
    <n v="461"/>
    <s v="Australia"/>
    <d v="2023-01-07T01:23:00"/>
    <x v="1"/>
    <s v="Diego Freyre"/>
    <n v="5976"/>
    <x v="20"/>
    <d v="2023-01-07T00:00:00"/>
    <d v="1899-12-30T01:23:00"/>
    <n v="23"/>
    <x v="1"/>
    <x v="3"/>
    <x v="7"/>
    <s v="Not Outlier"/>
    <x v="56"/>
  </r>
  <r>
    <n v="1370775"/>
    <n v="462"/>
    <s v="USA"/>
    <d v="2023-04-23T01:49:00"/>
    <x v="0"/>
    <s v="Wendy Victorino"/>
    <n v="1949"/>
    <x v="17"/>
    <d v="2023-04-23T00:00:00"/>
    <d v="1899-12-30T01:49:00"/>
    <n v="49"/>
    <x v="1"/>
    <x v="1"/>
    <x v="1"/>
    <s v="Not Outlier"/>
    <x v="47"/>
  </r>
  <r>
    <n v="1059637"/>
    <n v="463"/>
    <s v="Germany"/>
    <d v="2023-08-09T01:26:00"/>
    <x v="2"/>
    <s v="Wing C Tam"/>
    <n v="3285"/>
    <x v="2"/>
    <d v="2023-08-09T00:00:00"/>
    <d v="1899-12-30T01:26:00"/>
    <n v="26"/>
    <x v="1"/>
    <x v="6"/>
    <x v="6"/>
    <s v="Not Outlier"/>
    <x v="27"/>
  </r>
  <r>
    <n v="1357382"/>
    <n v="463"/>
    <s v="Germany"/>
    <d v="2023-12-14T01:42:00"/>
    <x v="0"/>
    <s v="Helen Bennett"/>
    <n v="2708"/>
    <x v="12"/>
    <d v="2023-12-14T00:00:00"/>
    <d v="1899-12-30T01:42:00"/>
    <n v="42"/>
    <x v="1"/>
    <x v="10"/>
    <x v="6"/>
    <s v="Not Outlier"/>
    <x v="27"/>
  </r>
  <r>
    <n v="57568"/>
    <n v="464"/>
    <s v="Italy"/>
    <d v="2023-03-21T00:54:00"/>
    <x v="0"/>
    <s v="Veysel Oeztan"/>
    <n v="5877"/>
    <x v="9"/>
    <d v="2023-03-21T00:00:00"/>
    <d v="1899-12-30T00:54:00"/>
    <n v="54"/>
    <x v="0"/>
    <x v="7"/>
    <x v="9"/>
    <s v="Not Outlier"/>
    <x v="67"/>
  </r>
  <r>
    <n v="884628"/>
    <n v="464"/>
    <s v="Italy"/>
    <d v="2023-12-06T00:01:00"/>
    <x v="0"/>
    <s v="Kyung Yu"/>
    <n v="7177"/>
    <x v="28"/>
    <d v="2023-12-06T00:00:00"/>
    <d v="1899-12-30T00:01:00"/>
    <n v="1"/>
    <x v="0"/>
    <x v="10"/>
    <x v="9"/>
    <s v="Not Outlier"/>
    <x v="67"/>
  </r>
  <r>
    <n v="445200"/>
    <n v="465"/>
    <s v="USA"/>
    <d v="2023-06-16T02:10:00"/>
    <x v="0"/>
    <s v="Palle Ibsen"/>
    <n v="2670"/>
    <x v="26"/>
    <d v="2023-06-16T00:00:00"/>
    <d v="1899-12-30T02:10:00"/>
    <n v="10"/>
    <x v="4"/>
    <x v="2"/>
    <x v="1"/>
    <s v="Not Outlier"/>
    <x v="70"/>
  </r>
  <r>
    <n v="541964"/>
    <n v="465"/>
    <s v="USA"/>
    <d v="2023-10-22T23:56:00"/>
    <x v="3"/>
    <s v="Mory Kentary"/>
    <n v="3372"/>
    <x v="25"/>
    <d v="2023-10-22T00:00:00"/>
    <d v="1899-12-30T23:56:00"/>
    <n v="56"/>
    <x v="2"/>
    <x v="5"/>
    <x v="1"/>
    <s v="Not Outlier"/>
    <x v="70"/>
  </r>
  <r>
    <n v="1449763"/>
    <n v="465"/>
    <s v="USA"/>
    <d v="2023-03-12T01:07:00"/>
    <x v="2"/>
    <s v="Matti Karttunen"/>
    <n v="425"/>
    <x v="1"/>
    <d v="2023-03-12T00:00:00"/>
    <d v="1899-12-30T01:07:00"/>
    <n v="7"/>
    <x v="1"/>
    <x v="7"/>
    <x v="1"/>
    <s v="Not Outlier"/>
    <x v="70"/>
  </r>
  <r>
    <n v="1475178"/>
    <n v="466"/>
    <s v="Italy"/>
    <d v="2023-04-12T00:10:00"/>
    <x v="3"/>
    <s v="Mory Kentary"/>
    <n v="1408"/>
    <x v="1"/>
    <d v="2023-04-12T00:00:00"/>
    <d v="1899-12-30T00:10:00"/>
    <n v="10"/>
    <x v="0"/>
    <x v="1"/>
    <x v="9"/>
    <s v="Not Outlier"/>
    <x v="5"/>
  </r>
  <r>
    <n v="10667"/>
    <n v="467"/>
    <s v="France"/>
    <d v="2023-10-13T01:01:00"/>
    <x v="3"/>
    <s v="Jonas Bergulfsen"/>
    <n v="840"/>
    <x v="6"/>
    <d v="2023-10-13T00:00:00"/>
    <d v="1899-12-30T01:01:00"/>
    <n v="1"/>
    <x v="1"/>
    <x v="5"/>
    <x v="0"/>
    <s v="Not Outlier"/>
    <x v="32"/>
  </r>
  <r>
    <n v="1219899"/>
    <n v="469"/>
    <s v="France"/>
    <d v="2023-07-07T00:15:00"/>
    <x v="1"/>
    <s v="Ann Brown"/>
    <n v="2819"/>
    <x v="20"/>
    <d v="2023-07-07T00:00:00"/>
    <d v="1899-12-30T00:15:00"/>
    <n v="15"/>
    <x v="0"/>
    <x v="4"/>
    <x v="0"/>
    <s v="Not Outlier"/>
    <x v="55"/>
  </r>
  <r>
    <n v="347243"/>
    <n v="470"/>
    <s v="USA"/>
    <d v="2023-06-02T23:47:00"/>
    <x v="0"/>
    <s v="Diego Freyre"/>
    <n v="5127"/>
    <x v="24"/>
    <d v="2023-06-02T00:00:00"/>
    <d v="1899-12-30T23:47:00"/>
    <n v="47"/>
    <x v="2"/>
    <x v="2"/>
    <x v="1"/>
    <s v="Not Outlier"/>
    <x v="5"/>
  </r>
  <r>
    <n v="1650492"/>
    <n v="473"/>
    <s v="Ireland"/>
    <d v="2023-12-02T00:17:00"/>
    <x v="3"/>
    <s v="Martine Rance"/>
    <n v="8148"/>
    <x v="24"/>
    <d v="2023-12-02T00:00:00"/>
    <d v="1899-12-30T00:17:00"/>
    <n v="17"/>
    <x v="0"/>
    <x v="10"/>
    <x v="11"/>
    <s v="Not Outlier"/>
    <x v="17"/>
  </r>
  <r>
    <n v="920294"/>
    <n v="474"/>
    <s v="Finland"/>
    <d v="2023-10-05T01:21:00"/>
    <x v="3"/>
    <s v="Juri Yoshido"/>
    <n v="6177"/>
    <x v="16"/>
    <d v="2023-10-05T00:00:00"/>
    <d v="1899-12-30T01:21:00"/>
    <n v="21"/>
    <x v="1"/>
    <x v="5"/>
    <x v="8"/>
    <s v="Not Outlier"/>
    <x v="66"/>
  </r>
  <r>
    <n v="997669"/>
    <n v="475"/>
    <s v="USA"/>
    <d v="2023-01-22T23:19:00"/>
    <x v="2"/>
    <s v="Valarie Young"/>
    <n v="4684"/>
    <x v="25"/>
    <d v="2023-01-22T00:00:00"/>
    <d v="1899-12-30T23:19:00"/>
    <n v="19"/>
    <x v="2"/>
    <x v="3"/>
    <x v="1"/>
    <s v="Not Outlier"/>
    <x v="38"/>
  </r>
  <r>
    <n v="625994"/>
    <n v="476"/>
    <s v="USA"/>
    <d v="2023-05-21T23:11:00"/>
    <x v="0"/>
    <s v="Michael Chandler"/>
    <n v="7369"/>
    <x v="9"/>
    <d v="2023-05-21T00:00:00"/>
    <d v="1899-12-30T23:11:00"/>
    <n v="11"/>
    <x v="2"/>
    <x v="8"/>
    <x v="1"/>
    <s v="Not Outlier"/>
    <x v="47"/>
  </r>
  <r>
    <n v="551810"/>
    <n v="477"/>
    <s v="Australia"/>
    <d v="2023-06-08T00:35:00"/>
    <x v="2"/>
    <s v="Maurizio Moroni"/>
    <n v="8174"/>
    <x v="7"/>
    <d v="2023-06-08T00:00:00"/>
    <d v="1899-12-30T00:35:00"/>
    <n v="35"/>
    <x v="0"/>
    <x v="2"/>
    <x v="7"/>
    <s v="Not Outlier"/>
    <x v="0"/>
  </r>
  <r>
    <n v="58309"/>
    <n v="479"/>
    <s v="Finland"/>
    <d v="2023-01-12T23:35:00"/>
    <x v="0"/>
    <s v="Mory Kentary"/>
    <n v="9668"/>
    <x v="1"/>
    <d v="2023-01-12T00:00:00"/>
    <d v="1899-12-30T23:35:00"/>
    <n v="35"/>
    <x v="2"/>
    <x v="3"/>
    <x v="8"/>
    <s v="Not Outlier"/>
    <x v="2"/>
  </r>
  <r>
    <n v="1665167"/>
    <n v="479"/>
    <s v="Finland"/>
    <d v="2023-03-04T01:46:00"/>
    <x v="2"/>
    <s v="Diego Freyre"/>
    <n v="6692"/>
    <x v="27"/>
    <d v="2023-03-04T00:00:00"/>
    <d v="1899-12-30T01:46:00"/>
    <n v="46"/>
    <x v="1"/>
    <x v="7"/>
    <x v="8"/>
    <s v="Not Outlier"/>
    <x v="2"/>
  </r>
  <r>
    <n v="61005"/>
    <n v="480"/>
    <s v="Finland"/>
    <d v="2023-01-02T00:46:00"/>
    <x v="1"/>
    <s v="Marta Hernandez"/>
    <n v="7727"/>
    <x v="24"/>
    <d v="2023-01-02T00:00:00"/>
    <d v="1899-12-30T00:46:00"/>
    <n v="46"/>
    <x v="0"/>
    <x v="3"/>
    <x v="8"/>
    <s v="Not Outlier"/>
    <x v="23"/>
  </r>
  <r>
    <n v="1322635"/>
    <n v="481"/>
    <s v="Australia"/>
    <d v="2023-02-25T23:46:00"/>
    <x v="3"/>
    <s v="Valarie Nelson"/>
    <n v="1854"/>
    <x v="18"/>
    <d v="2023-02-25T00:00:00"/>
    <d v="1899-12-30T23:46:00"/>
    <n v="46"/>
    <x v="2"/>
    <x v="0"/>
    <x v="7"/>
    <s v="Not Outlier"/>
    <x v="70"/>
  </r>
  <r>
    <n v="1051057"/>
    <n v="482"/>
    <s v="France"/>
    <d v="2023-05-02T23:57:00"/>
    <x v="1"/>
    <s v="Steve Frick"/>
    <n v="4768"/>
    <x v="24"/>
    <d v="2023-05-02T00:00:00"/>
    <d v="1899-12-30T23:57:00"/>
    <n v="57"/>
    <x v="2"/>
    <x v="8"/>
    <x v="0"/>
    <s v="Not Outlier"/>
    <x v="6"/>
  </r>
  <r>
    <n v="976000"/>
    <n v="484"/>
    <s v="USA"/>
    <d v="2023-06-12T23:43:00"/>
    <x v="2"/>
    <s v="Daniel Da Cunha"/>
    <n v="6536"/>
    <x v="1"/>
    <d v="2023-06-12T00:00:00"/>
    <d v="1899-12-30T23:43:00"/>
    <n v="43"/>
    <x v="2"/>
    <x v="2"/>
    <x v="1"/>
    <s v="Not Outlier"/>
    <x v="35"/>
  </r>
  <r>
    <n v="1163680"/>
    <n v="485"/>
    <s v="France"/>
    <d v="2023-03-26T00:35:00"/>
    <x v="2"/>
    <s v="Georg Pipps"/>
    <n v="890"/>
    <x v="8"/>
    <d v="2023-03-26T00:00:00"/>
    <d v="1899-12-30T00:35:00"/>
    <n v="35"/>
    <x v="0"/>
    <x v="7"/>
    <x v="0"/>
    <s v="Not Outlier"/>
    <x v="17"/>
  </r>
  <r>
    <n v="1198103"/>
    <n v="485"/>
    <s v="France"/>
    <d v="2023-03-24T01:56:00"/>
    <x v="2"/>
    <s v="Adrian Huxley"/>
    <n v="1994"/>
    <x v="10"/>
    <d v="2023-03-24T00:00:00"/>
    <d v="1899-12-30T01:56:00"/>
    <n v="56"/>
    <x v="1"/>
    <x v="7"/>
    <x v="0"/>
    <s v="Not Outlier"/>
    <x v="17"/>
  </r>
  <r>
    <n v="316364"/>
    <n v="486"/>
    <s v="Austria"/>
    <d v="2023-11-09T00:19:00"/>
    <x v="0"/>
    <s v="Rosa Hernandez"/>
    <n v="1699"/>
    <x v="2"/>
    <d v="2023-11-09T00:00:00"/>
    <d v="1899-12-30T00:19:00"/>
    <n v="19"/>
    <x v="0"/>
    <x v="9"/>
    <x v="12"/>
    <s v="Not Outlier"/>
    <x v="16"/>
  </r>
  <r>
    <n v="389725"/>
    <n v="487"/>
    <s v="Australia"/>
    <d v="2023-11-07T01:47:00"/>
    <x v="3"/>
    <s v="Violeta Benitez"/>
    <n v="206"/>
    <x v="20"/>
    <d v="2023-11-07T00:00:00"/>
    <d v="1899-12-30T01:47:00"/>
    <n v="47"/>
    <x v="1"/>
    <x v="9"/>
    <x v="7"/>
    <s v="Not Outlier"/>
    <x v="2"/>
  </r>
  <r>
    <n v="539212"/>
    <n v="488"/>
    <s v="USA"/>
    <d v="2023-11-29T01:52:00"/>
    <x v="3"/>
    <s v="Janine Labrune"/>
    <n v="8345"/>
    <x v="21"/>
    <d v="2023-11-29T00:00:00"/>
    <d v="1899-12-30T01:52:00"/>
    <n v="52"/>
    <x v="1"/>
    <x v="9"/>
    <x v="1"/>
    <s v="Not Outlier"/>
    <x v="17"/>
  </r>
  <r>
    <n v="34978"/>
    <n v="492"/>
    <s v="Spain"/>
    <d v="2023-07-13T01:50:00"/>
    <x v="2"/>
    <s v="Kwai Yu"/>
    <n v="1494"/>
    <x v="6"/>
    <d v="2023-07-13T00:00:00"/>
    <d v="1899-12-30T01:50:00"/>
    <n v="50"/>
    <x v="1"/>
    <x v="4"/>
    <x v="5"/>
    <s v="Not Outlier"/>
    <x v="5"/>
  </r>
  <r>
    <n v="817610"/>
    <n v="493"/>
    <s v="USA"/>
    <d v="2023-01-04T23:36:00"/>
    <x v="0"/>
    <s v="Catherine Dewey"/>
    <n v="4047"/>
    <x v="27"/>
    <d v="2023-01-04T00:00:00"/>
    <d v="1899-12-30T23:36:00"/>
    <n v="36"/>
    <x v="2"/>
    <x v="3"/>
    <x v="1"/>
    <s v="Not Outlier"/>
    <x v="6"/>
  </r>
  <r>
    <n v="1437873"/>
    <n v="493"/>
    <s v="USA"/>
    <d v="2023-05-06T23:51:00"/>
    <x v="0"/>
    <s v="Adrian Huxley"/>
    <n v="5373"/>
    <x v="28"/>
    <d v="2023-05-06T00:00:00"/>
    <d v="1899-12-30T23:51:00"/>
    <n v="51"/>
    <x v="2"/>
    <x v="8"/>
    <x v="1"/>
    <s v="Not Outlier"/>
    <x v="6"/>
  </r>
  <r>
    <n v="449457"/>
    <n v="494"/>
    <s v="France"/>
    <d v="2023-11-02T01:10:00"/>
    <x v="2"/>
    <s v="Maurizio Moroni"/>
    <n v="3426"/>
    <x v="24"/>
    <d v="2023-11-02T00:00:00"/>
    <d v="1899-12-30T01:10:00"/>
    <n v="10"/>
    <x v="1"/>
    <x v="9"/>
    <x v="0"/>
    <s v="Not Outlier"/>
    <x v="17"/>
  </r>
  <r>
    <n v="759664"/>
    <n v="494"/>
    <s v="France"/>
    <d v="2023-07-18T23:40:00"/>
    <x v="3"/>
    <s v="Veysel Oeztan"/>
    <n v="8605"/>
    <x v="14"/>
    <d v="2023-07-18T00:00:00"/>
    <d v="1899-12-30T23:40:00"/>
    <n v="40"/>
    <x v="2"/>
    <x v="4"/>
    <x v="0"/>
    <s v="Not Outlier"/>
    <x v="17"/>
  </r>
  <r>
    <n v="1050351"/>
    <n v="497"/>
    <s v="USA"/>
    <d v="2023-07-14T00:01:00"/>
    <x v="2"/>
    <s v="Marta Hernandez"/>
    <n v="9863"/>
    <x v="12"/>
    <d v="2023-07-14T00:00:00"/>
    <d v="1899-12-30T00:01:00"/>
    <n v="1"/>
    <x v="0"/>
    <x v="4"/>
    <x v="1"/>
    <s v="Not Outlier"/>
    <x v="49"/>
  </r>
  <r>
    <n v="1290759"/>
    <n v="497"/>
    <s v="USA"/>
    <d v="2023-02-19T00:53:00"/>
    <x v="0"/>
    <s v="Valarie Thompson"/>
    <n v="6538"/>
    <x v="3"/>
    <d v="2023-02-19T00:00:00"/>
    <d v="1899-12-30T00:53:00"/>
    <n v="53"/>
    <x v="0"/>
    <x v="0"/>
    <x v="1"/>
    <s v="Not Outlier"/>
    <x v="49"/>
  </r>
  <r>
    <n v="17912"/>
    <n v="498"/>
    <s v="Germany"/>
    <d v="2023-03-21T22:56:00"/>
    <x v="1"/>
    <s v="Juri Hirano"/>
    <n v="9179"/>
    <x v="9"/>
    <d v="2023-03-21T00:00:00"/>
    <d v="1899-12-30T22:56:00"/>
    <n v="56"/>
    <x v="3"/>
    <x v="7"/>
    <x v="6"/>
    <s v="Not Outlier"/>
    <x v="5"/>
  </r>
  <r>
    <n v="921540"/>
    <n v="499"/>
    <s v="Australia"/>
    <d v="2023-12-20T23:51:00"/>
    <x v="2"/>
    <s v="Michael Holz"/>
    <n v="2164"/>
    <x v="11"/>
    <d v="2023-12-20T00:00:00"/>
    <d v="1899-12-30T23:51:00"/>
    <n v="51"/>
    <x v="2"/>
    <x v="10"/>
    <x v="7"/>
    <s v="Not Outlier"/>
    <x v="28"/>
  </r>
  <r>
    <n v="1530454"/>
    <n v="499"/>
    <s v="Australia"/>
    <d v="2023-04-27T23:01:00"/>
    <x v="0"/>
    <s v="Palle Ibsen"/>
    <n v="7456"/>
    <x v="13"/>
    <d v="2023-04-27T00:00:00"/>
    <d v="1899-12-30T23:01:00"/>
    <n v="1"/>
    <x v="2"/>
    <x v="1"/>
    <x v="7"/>
    <s v="Not Outlier"/>
    <x v="28"/>
  </r>
  <r>
    <n v="1655697"/>
    <n v="499"/>
    <s v="Australia"/>
    <d v="2023-05-05T00:56:00"/>
    <x v="1"/>
    <s v="Miguel Barajas"/>
    <n v="3864"/>
    <x v="16"/>
    <d v="2023-05-05T00:00:00"/>
    <d v="1899-12-30T00:56:00"/>
    <n v="56"/>
    <x v="0"/>
    <x v="8"/>
    <x v="7"/>
    <s v="Not Outlier"/>
    <x v="28"/>
  </r>
  <r>
    <n v="187746"/>
    <n v="500"/>
    <s v="USA"/>
    <d v="2023-10-21T00:12:00"/>
    <x v="1"/>
    <s v="Mary Saveley"/>
    <n v="946"/>
    <x v="9"/>
    <d v="2023-10-21T00:00:00"/>
    <d v="1899-12-30T00:12:00"/>
    <n v="12"/>
    <x v="0"/>
    <x v="5"/>
    <x v="1"/>
    <s v="Not Outlier"/>
    <x v="56"/>
  </r>
  <r>
    <n v="114621"/>
    <n v="501"/>
    <s v="Spain"/>
    <d v="2023-12-23T23:51:00"/>
    <x v="3"/>
    <s v="Miguel Barajas"/>
    <n v="3842"/>
    <x v="17"/>
    <d v="2023-12-23T00:00:00"/>
    <d v="1899-12-30T23:51:00"/>
    <n v="51"/>
    <x v="2"/>
    <x v="10"/>
    <x v="5"/>
    <s v="Not Outlier"/>
    <x v="64"/>
  </r>
  <r>
    <n v="242256"/>
    <n v="504"/>
    <s v="Finland"/>
    <d v="2023-07-16T01:51:00"/>
    <x v="1"/>
    <s v="Valarie Nelson"/>
    <n v="3986"/>
    <x v="26"/>
    <d v="2023-07-16T00:00:00"/>
    <d v="1899-12-30T01:51:00"/>
    <n v="51"/>
    <x v="1"/>
    <x v="4"/>
    <x v="8"/>
    <s v="Not Outlier"/>
    <x v="9"/>
  </r>
  <r>
    <n v="1213344"/>
    <n v="504"/>
    <s v="Finland"/>
    <d v="2023-06-04T00:18:00"/>
    <x v="1"/>
    <s v="Henriette Pfalzheim"/>
    <n v="4603"/>
    <x v="27"/>
    <d v="2023-06-04T00:00:00"/>
    <d v="1899-12-30T00:18:00"/>
    <n v="18"/>
    <x v="0"/>
    <x v="2"/>
    <x v="8"/>
    <s v="Not Outlier"/>
    <x v="9"/>
  </r>
  <r>
    <n v="482555"/>
    <n v="506"/>
    <s v="USA"/>
    <d v="2023-01-25T16:44:00"/>
    <x v="2"/>
    <s v="Sean Connery"/>
    <n v="6355"/>
    <x v="18"/>
    <d v="2023-01-25T00:00:00"/>
    <d v="1899-12-30T16:44:00"/>
    <n v="44"/>
    <x v="5"/>
    <x v="3"/>
    <x v="1"/>
    <s v="Not Outlier"/>
    <x v="64"/>
  </r>
  <r>
    <n v="443577"/>
    <n v="507"/>
    <s v="USA"/>
    <d v="2023-09-17T01:34:00"/>
    <x v="2"/>
    <s v="Laurence Lebihan"/>
    <n v="7940"/>
    <x v="29"/>
    <d v="2023-09-17T00:00:00"/>
    <d v="1899-12-30T01:34:00"/>
    <n v="34"/>
    <x v="1"/>
    <x v="11"/>
    <x v="1"/>
    <s v="Not Outlier"/>
    <x v="46"/>
  </r>
  <r>
    <n v="81431"/>
    <n v="508"/>
    <s v="Switzerland"/>
    <d v="2023-07-15T00:39:00"/>
    <x v="2"/>
    <s v="Helen Bennett"/>
    <n v="9101"/>
    <x v="22"/>
    <d v="2023-07-15T00:00:00"/>
    <d v="1899-12-30T00:39:00"/>
    <n v="39"/>
    <x v="0"/>
    <x v="4"/>
    <x v="13"/>
    <s v="Not Outlier"/>
    <x v="7"/>
  </r>
  <r>
    <n v="1557337"/>
    <n v="508"/>
    <s v="Switzerland"/>
    <d v="2023-01-31T00:49:00"/>
    <x v="2"/>
    <s v="Peter Ferguson"/>
    <n v="4679"/>
    <x v="30"/>
    <d v="2023-01-31T00:00:00"/>
    <d v="1899-12-30T00:49:00"/>
    <n v="49"/>
    <x v="0"/>
    <x v="3"/>
    <x v="13"/>
    <s v="Not Outlier"/>
    <x v="7"/>
  </r>
  <r>
    <n v="812612"/>
    <n v="509"/>
    <s v="France"/>
    <d v="2023-11-26T01:29:00"/>
    <x v="3"/>
    <s v="Maria Larsson"/>
    <n v="3471"/>
    <x v="8"/>
    <d v="2023-11-26T00:00:00"/>
    <d v="1899-12-30T01:29:00"/>
    <n v="29"/>
    <x v="1"/>
    <x v="9"/>
    <x v="0"/>
    <s v="Not Outlier"/>
    <x v="59"/>
  </r>
  <r>
    <n v="845773"/>
    <n v="509"/>
    <s v="France"/>
    <d v="2023-10-20T00:35:00"/>
    <x v="1"/>
    <s v="Victoria Ashworth"/>
    <n v="1906"/>
    <x v="11"/>
    <d v="2023-10-20T00:00:00"/>
    <d v="1899-12-30T00:35:00"/>
    <n v="35"/>
    <x v="0"/>
    <x v="5"/>
    <x v="0"/>
    <s v="Not Outlier"/>
    <x v="59"/>
  </r>
  <r>
    <n v="872066"/>
    <n v="510"/>
    <s v="USA"/>
    <d v="2023-10-04T23:49:00"/>
    <x v="2"/>
    <s v="Diego Freyre"/>
    <n v="7354"/>
    <x v="27"/>
    <d v="2023-10-04T00:00:00"/>
    <d v="1899-12-30T23:49:00"/>
    <n v="49"/>
    <x v="2"/>
    <x v="5"/>
    <x v="1"/>
    <s v="Not Outlier"/>
    <x v="1"/>
  </r>
  <r>
    <n v="1479085"/>
    <n v="510"/>
    <s v="USA"/>
    <d v="2023-11-21T22:41:00"/>
    <x v="1"/>
    <s v="Janine Labrune"/>
    <n v="6503"/>
    <x v="9"/>
    <d v="2023-11-21T00:00:00"/>
    <d v="1899-12-30T22:41:00"/>
    <n v="41"/>
    <x v="3"/>
    <x v="9"/>
    <x v="1"/>
    <s v="Not Outlier"/>
    <x v="1"/>
  </r>
  <r>
    <n v="311285"/>
    <n v="511"/>
    <s v="USA"/>
    <d v="2023-10-14T23:47:00"/>
    <x v="0"/>
    <s v="Paolo Accorti"/>
    <n v="3345"/>
    <x v="12"/>
    <d v="2023-10-14T00:00:00"/>
    <d v="1899-12-30T23:47:00"/>
    <n v="47"/>
    <x v="2"/>
    <x v="5"/>
    <x v="1"/>
    <s v="Not Outlier"/>
    <x v="36"/>
  </r>
  <r>
    <n v="593583"/>
    <n v="513"/>
    <s v="USA"/>
    <d v="2023-08-22T01:08:00"/>
    <x v="1"/>
    <s v="Tony Calaghan"/>
    <n v="9848"/>
    <x v="25"/>
    <d v="2023-08-22T00:00:00"/>
    <d v="1899-12-30T01:08:00"/>
    <n v="8"/>
    <x v="1"/>
    <x v="6"/>
    <x v="1"/>
    <s v="Not Outlier"/>
    <x v="34"/>
  </r>
  <r>
    <n v="175577"/>
    <n v="515"/>
    <s v="Spain"/>
    <d v="2023-11-21T01:53:00"/>
    <x v="1"/>
    <s v="Marta Hernandez"/>
    <n v="5334"/>
    <x v="9"/>
    <d v="2023-11-21T00:00:00"/>
    <d v="1899-12-30T01:53:00"/>
    <n v="53"/>
    <x v="1"/>
    <x v="9"/>
    <x v="5"/>
    <s v="Not Outlier"/>
    <x v="24"/>
  </r>
  <r>
    <n v="506188"/>
    <n v="515"/>
    <s v="Spain"/>
    <d v="2023-02-13T00:36:00"/>
    <x v="1"/>
    <s v="Diego Freyre"/>
    <n v="2177"/>
    <x v="6"/>
    <d v="2023-02-13T00:00:00"/>
    <d v="1899-12-30T00:36:00"/>
    <n v="36"/>
    <x v="0"/>
    <x v="0"/>
    <x v="5"/>
    <s v="Not Outlier"/>
    <x v="24"/>
  </r>
  <r>
    <n v="133285"/>
    <n v="516"/>
    <s v="France"/>
    <d v="2023-02-11T01:24:00"/>
    <x v="1"/>
    <s v="Mary Saveley"/>
    <n v="7837"/>
    <x v="23"/>
    <d v="2023-02-11T00:00:00"/>
    <d v="1899-12-30T01:24:00"/>
    <n v="24"/>
    <x v="1"/>
    <x v="0"/>
    <x v="0"/>
    <s v="Not Outlier"/>
    <x v="38"/>
  </r>
  <r>
    <n v="171269"/>
    <n v="516"/>
    <s v="France"/>
    <d v="2023-08-22T00:18:00"/>
    <x v="3"/>
    <s v="Dominique Perrier"/>
    <n v="5709"/>
    <x v="25"/>
    <d v="2023-08-22T00:00:00"/>
    <d v="1899-12-30T00:18:00"/>
    <n v="18"/>
    <x v="0"/>
    <x v="6"/>
    <x v="0"/>
    <s v="Not Outlier"/>
    <x v="38"/>
  </r>
  <r>
    <n v="596287"/>
    <n v="516"/>
    <s v="France"/>
    <d v="2023-09-03T00:51:00"/>
    <x v="0"/>
    <s v="Adrian Huxley"/>
    <n v="5995"/>
    <x v="15"/>
    <d v="2023-09-03T00:00:00"/>
    <d v="1899-12-30T00:51:00"/>
    <n v="51"/>
    <x v="0"/>
    <x v="11"/>
    <x v="0"/>
    <s v="Not Outlier"/>
    <x v="38"/>
  </r>
  <r>
    <n v="115590"/>
    <n v="517"/>
    <s v="Australia"/>
    <d v="2023-02-02T23:52:00"/>
    <x v="1"/>
    <s v="Michael Holz"/>
    <n v="9953"/>
    <x v="24"/>
    <d v="2023-02-02T00:00:00"/>
    <d v="1899-12-30T23:52:00"/>
    <n v="52"/>
    <x v="2"/>
    <x v="0"/>
    <x v="7"/>
    <s v="Not Outlier"/>
    <x v="56"/>
  </r>
  <r>
    <n v="1069668"/>
    <n v="517"/>
    <s v="Australia"/>
    <d v="2023-04-07T01:00:00"/>
    <x v="0"/>
    <s v="Roland Keitel"/>
    <n v="8146"/>
    <x v="20"/>
    <d v="2023-04-07T00:00:00"/>
    <d v="1899-12-30T01:00:00"/>
    <n v="0"/>
    <x v="1"/>
    <x v="1"/>
    <x v="7"/>
    <s v="Not Outlier"/>
    <x v="56"/>
  </r>
  <r>
    <n v="268811"/>
    <n v="519"/>
    <s v="France"/>
    <d v="2023-02-06T01:33:00"/>
    <x v="1"/>
    <s v="Jose Pedro Roel"/>
    <n v="9147"/>
    <x v="28"/>
    <d v="2023-02-06T00:00:00"/>
    <d v="1899-12-30T01:33:00"/>
    <n v="33"/>
    <x v="1"/>
    <x v="0"/>
    <x v="0"/>
    <s v="Not Outlier"/>
    <x v="35"/>
  </r>
  <r>
    <n v="344182"/>
    <n v="519"/>
    <s v="France"/>
    <d v="2023-07-20T01:09:00"/>
    <x v="1"/>
    <s v="Valarie Nelson"/>
    <n v="9637"/>
    <x v="11"/>
    <d v="2023-07-20T00:00:00"/>
    <d v="1899-12-30T01:09:00"/>
    <n v="9"/>
    <x v="1"/>
    <x v="4"/>
    <x v="0"/>
    <s v="Not Outlier"/>
    <x v="35"/>
  </r>
  <r>
    <n v="694715"/>
    <n v="519"/>
    <s v="France"/>
    <d v="2023-08-01T23:07:00"/>
    <x v="1"/>
    <s v="Yoshi Tannamuri"/>
    <n v="6870"/>
    <x v="5"/>
    <d v="2023-08-01T00:00:00"/>
    <d v="1899-12-30T23:07:00"/>
    <n v="7"/>
    <x v="2"/>
    <x v="6"/>
    <x v="0"/>
    <s v="Not Outlier"/>
    <x v="35"/>
  </r>
  <r>
    <n v="101815"/>
    <n v="520"/>
    <s v="Spain"/>
    <d v="2023-09-18T01:37:00"/>
    <x v="3"/>
    <s v="Christina Berglund"/>
    <n v="5420"/>
    <x v="14"/>
    <d v="2023-09-18T00:00:00"/>
    <d v="1899-12-30T01:37:00"/>
    <n v="37"/>
    <x v="1"/>
    <x v="11"/>
    <x v="5"/>
    <s v="Not Outlier"/>
    <x v="2"/>
  </r>
  <r>
    <n v="695237"/>
    <n v="520"/>
    <s v="Spain"/>
    <d v="2023-01-11T23:40:00"/>
    <x v="0"/>
    <s v="Violeta Benitez"/>
    <n v="1232"/>
    <x v="23"/>
    <d v="2023-01-11T00:00:00"/>
    <d v="1899-12-30T23:40:00"/>
    <n v="40"/>
    <x v="2"/>
    <x v="3"/>
    <x v="5"/>
    <s v="Not Outlier"/>
    <x v="2"/>
  </r>
  <r>
    <n v="1632433"/>
    <n v="520"/>
    <s v="Spain"/>
    <d v="2023-10-05T00:05:00"/>
    <x v="0"/>
    <s v="Diego Freyre"/>
    <n v="2927"/>
    <x v="16"/>
    <d v="2023-10-05T00:00:00"/>
    <d v="1899-12-30T00:05:00"/>
    <n v="5"/>
    <x v="0"/>
    <x v="5"/>
    <x v="5"/>
    <s v="Not Outlier"/>
    <x v="2"/>
  </r>
  <r>
    <n v="960685"/>
    <n v="522"/>
    <s v="USA"/>
    <d v="2023-11-24T00:50:00"/>
    <x v="3"/>
    <s v="Eric Natividad"/>
    <n v="9772"/>
    <x v="10"/>
    <d v="2023-11-24T00:00:00"/>
    <d v="1899-12-30T00:50:00"/>
    <n v="50"/>
    <x v="0"/>
    <x v="9"/>
    <x v="1"/>
    <s v="Not Outlier"/>
    <x v="56"/>
  </r>
  <r>
    <n v="1189996"/>
    <n v="522"/>
    <s v="USA"/>
    <d v="2023-12-04T00:22:00"/>
    <x v="2"/>
    <s v="Diego Freyre"/>
    <n v="4719"/>
    <x v="27"/>
    <d v="2023-12-04T00:00:00"/>
    <d v="1899-12-30T00:22:00"/>
    <n v="22"/>
    <x v="0"/>
    <x v="10"/>
    <x v="1"/>
    <s v="Not Outlier"/>
    <x v="56"/>
  </r>
  <r>
    <n v="1334431"/>
    <n v="522"/>
    <s v="USA"/>
    <d v="2023-09-26T00:42:00"/>
    <x v="3"/>
    <s v="Michael Holz"/>
    <n v="6918"/>
    <x v="8"/>
    <d v="2023-09-26T00:00:00"/>
    <d v="1899-12-30T00:42:00"/>
    <n v="42"/>
    <x v="0"/>
    <x v="11"/>
    <x v="1"/>
    <s v="Not Outlier"/>
    <x v="56"/>
  </r>
  <r>
    <n v="671670"/>
    <n v="523"/>
    <s v="USA"/>
    <d v="2023-08-17T01:05:00"/>
    <x v="3"/>
    <s v="Juri Yoshido"/>
    <n v="6441"/>
    <x v="29"/>
    <d v="2023-08-17T00:00:00"/>
    <d v="1899-12-30T01:05:00"/>
    <n v="5"/>
    <x v="1"/>
    <x v="6"/>
    <x v="1"/>
    <s v="Not Outlier"/>
    <x v="67"/>
  </r>
  <r>
    <n v="1018145"/>
    <n v="523"/>
    <s v="USA"/>
    <d v="2023-11-09T23:20:00"/>
    <x v="1"/>
    <s v="Diego Freyre"/>
    <n v="9449"/>
    <x v="2"/>
    <d v="2023-11-09T00:00:00"/>
    <d v="1899-12-30T23:20:00"/>
    <n v="20"/>
    <x v="2"/>
    <x v="9"/>
    <x v="1"/>
    <s v="Not Outlier"/>
    <x v="67"/>
  </r>
  <r>
    <n v="1580986"/>
    <n v="523"/>
    <s v="USA"/>
    <d v="2023-09-06T02:05:00"/>
    <x v="0"/>
    <s v="Dominique Perrier"/>
    <n v="438"/>
    <x v="28"/>
    <d v="2023-09-06T00:00:00"/>
    <d v="1899-12-30T02:05:00"/>
    <n v="5"/>
    <x v="4"/>
    <x v="11"/>
    <x v="1"/>
    <s v="Not Outlier"/>
    <x v="67"/>
  </r>
  <r>
    <n v="2011"/>
    <n v="525"/>
    <s v="India"/>
    <d v="2023-04-29T23:40:00"/>
    <x v="3"/>
    <s v="Paul Henriot"/>
    <n v="4551"/>
    <x v="21"/>
    <d v="2023-04-29T00:00:00"/>
    <d v="1899-12-30T23:40:00"/>
    <n v="40"/>
    <x v="2"/>
    <x v="1"/>
    <x v="10"/>
    <s v="Not Outlier"/>
    <x v="21"/>
  </r>
  <r>
    <n v="49544"/>
    <n v="526"/>
    <s v="USA"/>
    <d v="2023-10-28T00:04:00"/>
    <x v="0"/>
    <s v="Akiko Shimamura"/>
    <n v="7802"/>
    <x v="0"/>
    <d v="2023-10-28T00:00:00"/>
    <d v="1899-12-30T00:04:00"/>
    <n v="4"/>
    <x v="0"/>
    <x v="5"/>
    <x v="1"/>
    <s v="Not Outlier"/>
    <x v="70"/>
  </r>
  <r>
    <n v="1188487"/>
    <n v="526"/>
    <s v="USA"/>
    <d v="2023-12-16T01:52:00"/>
    <x v="0"/>
    <s v="Frederique Citeaux"/>
    <n v="2527"/>
    <x v="26"/>
    <d v="2023-12-16T00:00:00"/>
    <d v="1899-12-30T01:52:00"/>
    <n v="52"/>
    <x v="1"/>
    <x v="10"/>
    <x v="1"/>
    <s v="Not Outlier"/>
    <x v="70"/>
  </r>
  <r>
    <n v="1609306"/>
    <n v="529"/>
    <s v="India"/>
    <d v="2023-12-01T01:21:00"/>
    <x v="2"/>
    <s v="Kalle Suominen"/>
    <n v="847"/>
    <x v="5"/>
    <d v="2023-12-01T00:00:00"/>
    <d v="1899-12-30T01:21:00"/>
    <n v="21"/>
    <x v="1"/>
    <x v="10"/>
    <x v="10"/>
    <s v="Not Outlier"/>
    <x v="68"/>
  </r>
  <r>
    <n v="34125"/>
    <n v="530"/>
    <s v="Australia"/>
    <d v="2023-10-18T00:57:00"/>
    <x v="3"/>
    <s v="Anna O'Hara"/>
    <n v="4341"/>
    <x v="14"/>
    <d v="2023-10-18T00:00:00"/>
    <d v="1899-12-30T00:57:00"/>
    <n v="57"/>
    <x v="0"/>
    <x v="5"/>
    <x v="7"/>
    <s v="Not Outlier"/>
    <x v="37"/>
  </r>
  <r>
    <n v="273817"/>
    <n v="530"/>
    <s v="Australia"/>
    <d v="2023-05-05T01:21:00"/>
    <x v="0"/>
    <s v="Valarie Nelson"/>
    <n v="4051"/>
    <x v="16"/>
    <d v="2023-05-05T00:00:00"/>
    <d v="1899-12-30T01:21:00"/>
    <n v="21"/>
    <x v="1"/>
    <x v="8"/>
    <x v="7"/>
    <s v="Not Outlier"/>
    <x v="37"/>
  </r>
  <r>
    <n v="1440438"/>
    <n v="531"/>
    <s v="USA"/>
    <d v="2023-01-05T01:09:00"/>
    <x v="0"/>
    <s v="Maurizio Moroni"/>
    <n v="1288"/>
    <x v="16"/>
    <d v="2023-01-05T00:00:00"/>
    <d v="1899-12-30T01:09:00"/>
    <n v="9"/>
    <x v="1"/>
    <x v="3"/>
    <x v="1"/>
    <s v="Not Outlier"/>
    <x v="26"/>
  </r>
  <r>
    <n v="127157"/>
    <n v="532"/>
    <s v="USA"/>
    <d v="2023-02-15T23:57:00"/>
    <x v="2"/>
    <s v="Eric Natividad"/>
    <n v="2367"/>
    <x v="22"/>
    <d v="2023-02-15T00:00:00"/>
    <d v="1899-12-30T23:57:00"/>
    <n v="57"/>
    <x v="2"/>
    <x v="0"/>
    <x v="1"/>
    <s v="Not Outlier"/>
    <x v="8"/>
  </r>
  <r>
    <n v="160692"/>
    <n v="532"/>
    <s v="USA"/>
    <d v="2023-11-06T01:04:00"/>
    <x v="3"/>
    <s v="Valarie Nelson"/>
    <n v="679"/>
    <x v="28"/>
    <d v="2023-11-06T00:00:00"/>
    <d v="1899-12-30T01:04:00"/>
    <n v="4"/>
    <x v="1"/>
    <x v="9"/>
    <x v="1"/>
    <s v="Not Outlier"/>
    <x v="8"/>
  </r>
  <r>
    <n v="299700"/>
    <n v="533"/>
    <s v="USA"/>
    <d v="2023-10-09T01:32:00"/>
    <x v="3"/>
    <s v="Maria Larsson"/>
    <n v="7166"/>
    <x v="2"/>
    <d v="2023-10-09T00:00:00"/>
    <d v="1899-12-30T01:32:00"/>
    <n v="32"/>
    <x v="1"/>
    <x v="5"/>
    <x v="1"/>
    <s v="Not Outlier"/>
    <x v="27"/>
  </r>
  <r>
    <n v="968501"/>
    <n v="534"/>
    <s v="India"/>
    <d v="2023-09-26T00:47:00"/>
    <x v="3"/>
    <s v="Michael Frick"/>
    <n v="98"/>
    <x v="8"/>
    <d v="2023-09-26T00:00:00"/>
    <d v="1899-12-30T00:47:00"/>
    <n v="47"/>
    <x v="0"/>
    <x v="11"/>
    <x v="10"/>
    <s v="Not Outlier"/>
    <x v="55"/>
  </r>
  <r>
    <n v="550510"/>
    <n v="536"/>
    <s v="Germany"/>
    <d v="2023-04-20T23:35:00"/>
    <x v="3"/>
    <s v="William Brown"/>
    <n v="4540"/>
    <x v="11"/>
    <d v="2023-04-20T00:00:00"/>
    <d v="1899-12-30T23:35:00"/>
    <n v="35"/>
    <x v="2"/>
    <x v="1"/>
    <x v="6"/>
    <s v="Not Outlier"/>
    <x v="71"/>
  </r>
  <r>
    <n v="1423052"/>
    <n v="536"/>
    <s v="Germany"/>
    <d v="2023-01-27T00:58:00"/>
    <x v="0"/>
    <s v="Juri Hirano"/>
    <n v="8357"/>
    <x v="13"/>
    <d v="2023-01-27T00:00:00"/>
    <d v="1899-12-30T00:58:00"/>
    <n v="58"/>
    <x v="0"/>
    <x v="3"/>
    <x v="6"/>
    <s v="Not Outlier"/>
    <x v="71"/>
  </r>
  <r>
    <n v="1033341"/>
    <n v="537"/>
    <s v="Australia"/>
    <d v="2023-12-06T00:44:00"/>
    <x v="1"/>
    <s v="Valarie Young"/>
    <n v="1935"/>
    <x v="28"/>
    <d v="2023-12-06T00:00:00"/>
    <d v="1899-12-30T00:44:00"/>
    <n v="44"/>
    <x v="0"/>
    <x v="10"/>
    <x v="7"/>
    <s v="Not Outlier"/>
    <x v="51"/>
  </r>
  <r>
    <n v="1294009"/>
    <n v="538"/>
    <s v="India"/>
    <d v="2023-01-06T01:46:00"/>
    <x v="1"/>
    <s v="Sue King"/>
    <n v="4279"/>
    <x v="28"/>
    <d v="2023-01-06T00:00:00"/>
    <d v="1899-12-30T01:46:00"/>
    <n v="46"/>
    <x v="1"/>
    <x v="3"/>
    <x v="10"/>
    <s v="Not Outlier"/>
    <x v="5"/>
  </r>
  <r>
    <n v="1045700"/>
    <n v="539"/>
    <s v="India"/>
    <d v="2023-12-02T00:38:00"/>
    <x v="3"/>
    <s v="Mory Kentary"/>
    <n v="5012"/>
    <x v="24"/>
    <d v="2023-12-02T00:00:00"/>
    <d v="1899-12-30T00:38:00"/>
    <n v="38"/>
    <x v="0"/>
    <x v="10"/>
    <x v="10"/>
    <s v="Not Outlier"/>
    <x v="59"/>
  </r>
  <r>
    <n v="498278"/>
    <n v="540"/>
    <s v="Australia"/>
    <d v="2023-06-13T01:07:00"/>
    <x v="1"/>
    <s v="Steve Frick"/>
    <n v="4974"/>
    <x v="6"/>
    <d v="2023-06-13T00:00:00"/>
    <d v="1899-12-30T01:07:00"/>
    <n v="7"/>
    <x v="1"/>
    <x v="2"/>
    <x v="7"/>
    <s v="Not Outlier"/>
    <x v="15"/>
  </r>
  <r>
    <n v="209185"/>
    <n v="541"/>
    <s v="USA"/>
    <d v="2023-08-28T00:16:00"/>
    <x v="2"/>
    <s v="Diego Freyre"/>
    <n v="4430"/>
    <x v="0"/>
    <d v="2023-08-28T00:00:00"/>
    <d v="1899-12-30T00:16:00"/>
    <n v="16"/>
    <x v="0"/>
    <x v="6"/>
    <x v="1"/>
    <s v="Not Outlier"/>
    <x v="10"/>
  </r>
  <r>
    <n v="769009"/>
    <n v="541"/>
    <s v="USA"/>
    <d v="2023-10-07T22:59:00"/>
    <x v="3"/>
    <s v="Kalle Suominen"/>
    <n v="2143"/>
    <x v="20"/>
    <d v="2023-10-07T00:00:00"/>
    <d v="1899-12-30T22:59:00"/>
    <n v="59"/>
    <x v="3"/>
    <x v="5"/>
    <x v="1"/>
    <s v="Not Outlier"/>
    <x v="10"/>
  </r>
  <r>
    <n v="642754"/>
    <n v="542"/>
    <s v="Australia"/>
    <d v="2023-02-06T00:40:00"/>
    <x v="3"/>
    <s v="Sue Frick"/>
    <n v="4849"/>
    <x v="28"/>
    <d v="2023-02-06T00:00:00"/>
    <d v="1899-12-30T00:40:00"/>
    <n v="40"/>
    <x v="0"/>
    <x v="0"/>
    <x v="7"/>
    <s v="Not Outlier"/>
    <x v="43"/>
  </r>
  <r>
    <n v="743932"/>
    <n v="543"/>
    <s v="France"/>
    <d v="2023-08-26T00:28:00"/>
    <x v="1"/>
    <s v="Sean Connery"/>
    <n v="5966"/>
    <x v="8"/>
    <d v="2023-08-26T00:00:00"/>
    <d v="1899-12-30T00:28:00"/>
    <n v="28"/>
    <x v="0"/>
    <x v="6"/>
    <x v="0"/>
    <s v="Not Outlier"/>
    <x v="47"/>
  </r>
  <r>
    <n v="1486000"/>
    <n v="545"/>
    <s v="USA"/>
    <d v="2023-12-23T01:10:00"/>
    <x v="0"/>
    <s v="Valarie Nelson"/>
    <n v="2377"/>
    <x v="17"/>
    <d v="2023-12-23T00:00:00"/>
    <d v="1899-12-30T01:10:00"/>
    <n v="10"/>
    <x v="1"/>
    <x v="10"/>
    <x v="1"/>
    <s v="Not Outlier"/>
    <x v="3"/>
  </r>
  <r>
    <n v="1330979"/>
    <n v="546"/>
    <s v="USA"/>
    <d v="2023-01-03T23:33:00"/>
    <x v="2"/>
    <s v="Valarie Young"/>
    <n v="4461"/>
    <x v="15"/>
    <d v="2023-01-03T00:00:00"/>
    <d v="1899-12-30T23:33:00"/>
    <n v="33"/>
    <x v="2"/>
    <x v="3"/>
    <x v="1"/>
    <s v="Not Outlier"/>
    <x v="53"/>
  </r>
  <r>
    <n v="1617273"/>
    <n v="547"/>
    <s v="USA"/>
    <d v="2023-08-18T00:04:00"/>
    <x v="2"/>
    <s v="Wendy Victorino"/>
    <n v="2095"/>
    <x v="14"/>
    <d v="2023-08-18T00:00:00"/>
    <d v="1899-12-30T00:04:00"/>
    <n v="4"/>
    <x v="0"/>
    <x v="6"/>
    <x v="1"/>
    <s v="Not Outlier"/>
    <x v="71"/>
  </r>
  <r>
    <n v="500630"/>
    <n v="548"/>
    <s v="USA"/>
    <d v="2023-06-14T00:29:00"/>
    <x v="1"/>
    <s v="Kyung Yu"/>
    <n v="3906"/>
    <x v="12"/>
    <d v="2023-06-14T00:00:00"/>
    <d v="1899-12-30T00:29:00"/>
    <n v="29"/>
    <x v="0"/>
    <x v="2"/>
    <x v="1"/>
    <s v="Not Outlier"/>
    <x v="9"/>
  </r>
  <r>
    <n v="588588"/>
    <n v="548"/>
    <s v="USA"/>
    <d v="2023-08-31T00:27:00"/>
    <x v="3"/>
    <s v="Violeta Benitez"/>
    <n v="1656"/>
    <x v="30"/>
    <d v="2023-08-31T00:00:00"/>
    <d v="1899-12-30T00:27:00"/>
    <n v="27"/>
    <x v="0"/>
    <x v="6"/>
    <x v="1"/>
    <s v="Not Outlier"/>
    <x v="9"/>
  </r>
  <r>
    <n v="831974"/>
    <n v="548"/>
    <s v="USA"/>
    <d v="2023-12-26T00:54:00"/>
    <x v="0"/>
    <s v="Valarie Nelson"/>
    <n v="6182"/>
    <x v="8"/>
    <d v="2023-12-26T00:00:00"/>
    <d v="1899-12-30T00:54:00"/>
    <n v="54"/>
    <x v="0"/>
    <x v="10"/>
    <x v="1"/>
    <s v="Not Outlier"/>
    <x v="9"/>
  </r>
  <r>
    <n v="1535140"/>
    <n v="548"/>
    <s v="USA"/>
    <d v="2023-05-25T00:58:00"/>
    <x v="1"/>
    <s v="Paul Henriot"/>
    <n v="5570"/>
    <x v="18"/>
    <d v="2023-05-25T00:00:00"/>
    <d v="1899-12-30T00:58:00"/>
    <n v="58"/>
    <x v="0"/>
    <x v="8"/>
    <x v="1"/>
    <s v="Not Outlier"/>
    <x v="9"/>
  </r>
  <r>
    <n v="910121"/>
    <n v="549"/>
    <s v="USA"/>
    <d v="2023-08-16T00:19:00"/>
    <x v="2"/>
    <s v="Diego Freyre"/>
    <n v="767"/>
    <x v="26"/>
    <d v="2023-08-16T00:00:00"/>
    <d v="1899-12-30T00:19:00"/>
    <n v="19"/>
    <x v="0"/>
    <x v="6"/>
    <x v="1"/>
    <s v="Not Outlier"/>
    <x v="35"/>
  </r>
  <r>
    <n v="924612"/>
    <n v="549"/>
    <s v="USA"/>
    <d v="2023-03-16T00:54:00"/>
    <x v="2"/>
    <s v="Diego Freyre"/>
    <n v="7323"/>
    <x v="26"/>
    <d v="2023-03-16T00:00:00"/>
    <d v="1899-12-30T00:54:00"/>
    <n v="54"/>
    <x v="0"/>
    <x v="7"/>
    <x v="1"/>
    <s v="Not Outlier"/>
    <x v="35"/>
  </r>
  <r>
    <n v="467965"/>
    <n v="550"/>
    <s v="USA"/>
    <d v="2023-10-02T23:43:00"/>
    <x v="3"/>
    <s v="Sue Taylor"/>
    <n v="8296"/>
    <x v="24"/>
    <d v="2023-10-02T00:00:00"/>
    <d v="1899-12-30T23:43:00"/>
    <n v="43"/>
    <x v="2"/>
    <x v="5"/>
    <x v="1"/>
    <s v="Not Outlier"/>
    <x v="0"/>
  </r>
  <r>
    <n v="1445568"/>
    <n v="550"/>
    <s v="USA"/>
    <d v="2023-07-23T02:16:00"/>
    <x v="2"/>
    <s v="Michael Holz"/>
    <n v="3612"/>
    <x v="17"/>
    <d v="2023-07-23T00:00:00"/>
    <d v="1899-12-30T02:16:00"/>
    <n v="16"/>
    <x v="4"/>
    <x v="4"/>
    <x v="1"/>
    <s v="Not Outlier"/>
    <x v="0"/>
  </r>
  <r>
    <n v="1480961"/>
    <n v="550"/>
    <s v="USA"/>
    <d v="2023-01-16T01:04:00"/>
    <x v="0"/>
    <s v="Eduardo Saavedra"/>
    <n v="8407"/>
    <x v="26"/>
    <d v="2023-01-16T00:00:00"/>
    <d v="1899-12-30T01:04:00"/>
    <n v="4"/>
    <x v="1"/>
    <x v="3"/>
    <x v="1"/>
    <s v="Not Outlier"/>
    <x v="0"/>
  </r>
  <r>
    <n v="38528"/>
    <n v="551"/>
    <s v="Switzerland"/>
    <d v="2023-10-20T00:40:00"/>
    <x v="1"/>
    <s v="Martine Rance"/>
    <n v="7036"/>
    <x v="11"/>
    <d v="2023-10-20T00:00:00"/>
    <d v="1899-12-30T00:40:00"/>
    <n v="40"/>
    <x v="0"/>
    <x v="5"/>
    <x v="13"/>
    <s v="Not Outlier"/>
    <x v="21"/>
  </r>
  <r>
    <n v="1675193"/>
    <n v="552"/>
    <s v="India"/>
    <d v="2023-11-12T23:47:00"/>
    <x v="3"/>
    <s v="Peter Ferguson"/>
    <n v="2913"/>
    <x v="1"/>
    <d v="2023-11-12T00:00:00"/>
    <d v="1899-12-30T23:47:00"/>
    <n v="47"/>
    <x v="2"/>
    <x v="9"/>
    <x v="10"/>
    <s v="Not Outlier"/>
    <x v="52"/>
  </r>
  <r>
    <n v="410734"/>
    <n v="555"/>
    <s v="USA"/>
    <d v="2023-05-06T01:13:00"/>
    <x v="0"/>
    <s v="Sue King"/>
    <n v="3175"/>
    <x v="28"/>
    <d v="2023-05-06T00:00:00"/>
    <d v="1899-12-30T01:13:00"/>
    <n v="13"/>
    <x v="1"/>
    <x v="8"/>
    <x v="1"/>
    <s v="Not Outlier"/>
    <x v="55"/>
  </r>
  <r>
    <n v="1556551"/>
    <n v="556"/>
    <s v="France"/>
    <d v="2023-04-11T00:35:00"/>
    <x v="2"/>
    <s v="Giovanni Rovelli"/>
    <n v="4482"/>
    <x v="23"/>
    <d v="2023-04-11T00:00:00"/>
    <d v="1899-12-30T00:35:00"/>
    <n v="35"/>
    <x v="0"/>
    <x v="1"/>
    <x v="0"/>
    <s v="Not Outlier"/>
    <x v="18"/>
  </r>
  <r>
    <n v="867012"/>
    <n v="557"/>
    <s v="Germany"/>
    <d v="2023-02-26T00:16:00"/>
    <x v="2"/>
    <s v="Helen Bennett"/>
    <n v="7900"/>
    <x v="8"/>
    <d v="2023-02-26T00:00:00"/>
    <d v="1899-12-30T00:16:00"/>
    <n v="16"/>
    <x v="0"/>
    <x v="0"/>
    <x v="6"/>
    <s v="Not Outlier"/>
    <x v="8"/>
  </r>
  <r>
    <n v="1454722"/>
    <n v="557"/>
    <s v="Germany"/>
    <d v="2023-06-14T00:51:00"/>
    <x v="1"/>
    <s v="Valarie Nelson"/>
    <n v="7460"/>
    <x v="12"/>
    <d v="2023-06-14T00:00:00"/>
    <d v="1899-12-30T00:51:00"/>
    <n v="51"/>
    <x v="0"/>
    <x v="2"/>
    <x v="6"/>
    <s v="Not Outlier"/>
    <x v="8"/>
  </r>
  <r>
    <n v="847595"/>
    <n v="558"/>
    <s v="India"/>
    <d v="2023-07-08T01:22:00"/>
    <x v="1"/>
    <s v="Sean Connery"/>
    <n v="7327"/>
    <x v="7"/>
    <d v="2023-07-08T00:00:00"/>
    <d v="1899-12-30T01:22:00"/>
    <n v="22"/>
    <x v="1"/>
    <x v="4"/>
    <x v="10"/>
    <s v="Not Outlier"/>
    <x v="18"/>
  </r>
  <r>
    <n v="993889"/>
    <n v="562"/>
    <s v="Singapore"/>
    <d v="2023-03-21T23:36:00"/>
    <x v="1"/>
    <s v="Carine Schmitt"/>
    <n v="2862"/>
    <x v="9"/>
    <d v="2023-03-21T00:00:00"/>
    <d v="1899-12-30T23:36:00"/>
    <n v="36"/>
    <x v="2"/>
    <x v="7"/>
    <x v="3"/>
    <s v="Not Outlier"/>
    <x v="4"/>
  </r>
  <r>
    <n v="1182819"/>
    <n v="562"/>
    <s v="Singapore"/>
    <d v="2023-08-23T23:26:00"/>
    <x v="3"/>
    <s v="Giovanni Rovelli"/>
    <n v="7031"/>
    <x v="17"/>
    <d v="2023-08-23T00:00:00"/>
    <d v="1899-12-30T23:26:00"/>
    <n v="26"/>
    <x v="2"/>
    <x v="6"/>
    <x v="3"/>
    <s v="Not Outlier"/>
    <x v="4"/>
  </r>
  <r>
    <n v="11114"/>
    <n v="563"/>
    <s v="France"/>
    <d v="2023-03-17T23:16:00"/>
    <x v="0"/>
    <s v="Kwai Yu"/>
    <n v="6371"/>
    <x v="29"/>
    <d v="2023-03-17T00:00:00"/>
    <d v="1899-12-30T23:16:00"/>
    <n v="16"/>
    <x v="2"/>
    <x v="7"/>
    <x v="0"/>
    <s v="Not Outlier"/>
    <x v="47"/>
  </r>
  <r>
    <n v="491960"/>
    <n v="564"/>
    <s v="USA"/>
    <d v="2023-07-10T00:08:00"/>
    <x v="1"/>
    <s v="Diego Freyre"/>
    <n v="1650"/>
    <x v="19"/>
    <d v="2023-07-10T00:00:00"/>
    <d v="1899-12-30T00:08:00"/>
    <n v="8"/>
    <x v="0"/>
    <x v="4"/>
    <x v="1"/>
    <s v="Not Outlier"/>
    <x v="31"/>
  </r>
  <r>
    <n v="1605731"/>
    <n v="564"/>
    <s v="USA"/>
    <d v="2023-06-24T00:02:00"/>
    <x v="3"/>
    <s v="William Brown"/>
    <n v="6271"/>
    <x v="10"/>
    <d v="2023-06-24T00:00:00"/>
    <d v="1899-12-30T00:02:00"/>
    <n v="2"/>
    <x v="0"/>
    <x v="2"/>
    <x v="1"/>
    <s v="Not Outlier"/>
    <x v="31"/>
  </r>
  <r>
    <n v="385361"/>
    <n v="565"/>
    <s v="France"/>
    <d v="2023-11-19T23:24:00"/>
    <x v="2"/>
    <s v="Valarie Thompson"/>
    <n v="9005"/>
    <x v="3"/>
    <d v="2023-11-19T00:00:00"/>
    <d v="1899-12-30T23:24:00"/>
    <n v="24"/>
    <x v="2"/>
    <x v="9"/>
    <x v="0"/>
    <s v="Not Outlier"/>
    <x v="32"/>
  </r>
  <r>
    <n v="7615"/>
    <n v="566"/>
    <s v="USA"/>
    <d v="2023-11-03T23:46:00"/>
    <x v="3"/>
    <s v="Dominique Perrier"/>
    <n v="8303"/>
    <x v="15"/>
    <d v="2023-11-03T00:00:00"/>
    <d v="1899-12-30T23:46:00"/>
    <n v="46"/>
    <x v="2"/>
    <x v="9"/>
    <x v="1"/>
    <s v="Not Outlier"/>
    <x v="66"/>
  </r>
  <r>
    <n v="950100"/>
    <n v="567"/>
    <s v="Australia"/>
    <d v="2023-12-07T23:10:00"/>
    <x v="0"/>
    <s v="Frederique Citeaux"/>
    <n v="4903"/>
    <x v="20"/>
    <d v="2023-12-07T00:00:00"/>
    <d v="1899-12-30T23:10:00"/>
    <n v="10"/>
    <x v="2"/>
    <x v="10"/>
    <x v="7"/>
    <s v="Not Outlier"/>
    <x v="24"/>
  </r>
  <r>
    <n v="1682358"/>
    <n v="567"/>
    <s v="Australia"/>
    <d v="2023-03-27T23:19:00"/>
    <x v="0"/>
    <s v="Helen Bennett"/>
    <n v="4540"/>
    <x v="13"/>
    <d v="2023-03-27T00:00:00"/>
    <d v="1899-12-30T23:19:00"/>
    <n v="19"/>
    <x v="2"/>
    <x v="7"/>
    <x v="7"/>
    <s v="Not Outlier"/>
    <x v="24"/>
  </r>
  <r>
    <n v="571764"/>
    <n v="568"/>
    <s v="France"/>
    <d v="2023-08-08T00:12:00"/>
    <x v="1"/>
    <s v="Mary Saveley"/>
    <n v="1895"/>
    <x v="7"/>
    <d v="2023-08-08T00:00:00"/>
    <d v="1899-12-30T00:12:00"/>
    <n v="12"/>
    <x v="0"/>
    <x v="6"/>
    <x v="0"/>
    <s v="Not Outlier"/>
    <x v="6"/>
  </r>
  <r>
    <n v="740564"/>
    <n v="569"/>
    <s v="USA"/>
    <d v="2023-02-13T00:48:00"/>
    <x v="3"/>
    <s v="Adrian Huxley"/>
    <n v="1398"/>
    <x v="6"/>
    <d v="2023-02-13T00:00:00"/>
    <d v="1899-12-30T00:48:00"/>
    <n v="48"/>
    <x v="0"/>
    <x v="0"/>
    <x v="1"/>
    <s v="Not Outlier"/>
    <x v="32"/>
  </r>
  <r>
    <n v="858083"/>
    <n v="569"/>
    <s v="USA"/>
    <d v="2023-03-19T00:25:00"/>
    <x v="0"/>
    <s v="Victoria Ashworth"/>
    <n v="5575"/>
    <x v="3"/>
    <d v="2023-03-19T00:00:00"/>
    <d v="1899-12-30T00:25:00"/>
    <n v="25"/>
    <x v="0"/>
    <x v="7"/>
    <x v="1"/>
    <s v="Not Outlier"/>
    <x v="32"/>
  </r>
  <r>
    <n v="1407976"/>
    <n v="569"/>
    <s v="USA"/>
    <d v="2023-04-02T23:21:00"/>
    <x v="1"/>
    <s v="Steve Thompson"/>
    <n v="8751"/>
    <x v="24"/>
    <d v="2023-04-02T00:00:00"/>
    <d v="1899-12-30T23:21:00"/>
    <n v="21"/>
    <x v="2"/>
    <x v="1"/>
    <x v="1"/>
    <s v="Not Outlier"/>
    <x v="32"/>
  </r>
  <r>
    <n v="182299"/>
    <n v="570"/>
    <s v="India"/>
    <d v="2023-10-13T00:33:00"/>
    <x v="2"/>
    <s v="Diego Freyre"/>
    <n v="2238"/>
    <x v="6"/>
    <d v="2023-10-13T00:00:00"/>
    <d v="1899-12-30T00:33:00"/>
    <n v="33"/>
    <x v="0"/>
    <x v="5"/>
    <x v="10"/>
    <s v="Not Outlier"/>
    <x v="16"/>
  </r>
  <r>
    <n v="69722"/>
    <n v="571"/>
    <s v="Finland"/>
    <d v="2023-09-05T00:58:00"/>
    <x v="0"/>
    <s v="Tony Calaghan"/>
    <n v="1269"/>
    <x v="16"/>
    <d v="2023-09-05T00:00:00"/>
    <d v="1899-12-30T00:58:00"/>
    <n v="58"/>
    <x v="0"/>
    <x v="11"/>
    <x v="8"/>
    <s v="Not Outlier"/>
    <x v="49"/>
  </r>
  <r>
    <n v="583129"/>
    <n v="575"/>
    <s v="India"/>
    <d v="2023-11-18T22:53:00"/>
    <x v="3"/>
    <s v="Veysel Oeztan"/>
    <n v="7035"/>
    <x v="14"/>
    <d v="2023-11-18T00:00:00"/>
    <d v="1899-12-30T22:53:00"/>
    <n v="53"/>
    <x v="3"/>
    <x v="9"/>
    <x v="10"/>
    <s v="Not Outlier"/>
    <x v="10"/>
  </r>
  <r>
    <n v="1020737"/>
    <n v="575"/>
    <s v="India"/>
    <d v="2023-12-07T01:58:00"/>
    <x v="2"/>
    <s v="Roland Keitel"/>
    <n v="7392"/>
    <x v="20"/>
    <d v="2023-12-07T00:00:00"/>
    <d v="1899-12-30T01:58:00"/>
    <n v="58"/>
    <x v="1"/>
    <x v="10"/>
    <x v="10"/>
    <s v="Not Outlier"/>
    <x v="10"/>
  </r>
  <r>
    <n v="397428"/>
    <n v="576"/>
    <s v="USA"/>
    <d v="2023-05-10T23:04:00"/>
    <x v="2"/>
    <s v="Sue Frick"/>
    <n v="1426"/>
    <x v="19"/>
    <d v="2023-05-10T00:00:00"/>
    <d v="1899-12-30T23:04:00"/>
    <n v="4"/>
    <x v="2"/>
    <x v="8"/>
    <x v="1"/>
    <s v="Not Outlier"/>
    <x v="13"/>
  </r>
  <r>
    <n v="992007"/>
    <n v="576"/>
    <s v="USA"/>
    <d v="2023-08-02T23:57:00"/>
    <x v="2"/>
    <s v="Maria Larsson"/>
    <n v="839"/>
    <x v="24"/>
    <d v="2023-08-02T00:00:00"/>
    <d v="1899-12-30T23:57:00"/>
    <n v="57"/>
    <x v="2"/>
    <x v="6"/>
    <x v="1"/>
    <s v="Not Outlier"/>
    <x v="13"/>
  </r>
  <r>
    <n v="483229"/>
    <n v="577"/>
    <s v="France"/>
    <d v="2023-02-13T01:07:00"/>
    <x v="2"/>
    <s v="Jeff Young"/>
    <n v="1958"/>
    <x v="6"/>
    <d v="2023-02-13T00:00:00"/>
    <d v="1899-12-30T01:07:00"/>
    <n v="7"/>
    <x v="1"/>
    <x v="0"/>
    <x v="0"/>
    <s v="Not Outlier"/>
    <x v="66"/>
  </r>
  <r>
    <n v="1052606"/>
    <n v="577"/>
    <s v="France"/>
    <d v="2023-11-03T00:10:00"/>
    <x v="2"/>
    <s v="Eduardo Saavedra"/>
    <n v="701"/>
    <x v="15"/>
    <d v="2023-11-03T00:00:00"/>
    <d v="1899-12-30T00:10:00"/>
    <n v="10"/>
    <x v="0"/>
    <x v="9"/>
    <x v="0"/>
    <s v="Not Outlier"/>
    <x v="66"/>
  </r>
  <r>
    <n v="721053"/>
    <n v="579"/>
    <s v="USA"/>
    <d v="2023-04-23T00:03:00"/>
    <x v="1"/>
    <s v="Akiko Shimamura"/>
    <n v="5093"/>
    <x v="17"/>
    <d v="2023-04-23T00:00:00"/>
    <d v="1899-12-30T00:03:00"/>
    <n v="3"/>
    <x v="0"/>
    <x v="1"/>
    <x v="1"/>
    <s v="Not Outlier"/>
    <x v="32"/>
  </r>
  <r>
    <n v="957373"/>
    <n v="580"/>
    <s v="USA"/>
    <d v="2023-06-16T23:05:00"/>
    <x v="1"/>
    <s v="Adrian Huxley"/>
    <n v="4659"/>
    <x v="26"/>
    <d v="2023-06-16T00:00:00"/>
    <d v="1899-12-30T23:05:00"/>
    <n v="5"/>
    <x v="2"/>
    <x v="2"/>
    <x v="1"/>
    <s v="Not Outlier"/>
    <x v="59"/>
  </r>
  <r>
    <n v="886188"/>
    <n v="581"/>
    <s v="USA"/>
    <d v="2023-10-03T01:12:00"/>
    <x v="0"/>
    <s v="Roland Keitel"/>
    <n v="5000"/>
    <x v="15"/>
    <d v="2023-10-03T00:00:00"/>
    <d v="1899-12-30T01:12:00"/>
    <n v="12"/>
    <x v="1"/>
    <x v="5"/>
    <x v="1"/>
    <s v="Not Outlier"/>
    <x v="20"/>
  </r>
  <r>
    <n v="1107821"/>
    <n v="581"/>
    <s v="USA"/>
    <d v="2023-10-18T00:25:00"/>
    <x v="0"/>
    <s v="Julie Brown"/>
    <n v="3452"/>
    <x v="14"/>
    <d v="2023-10-18T00:00:00"/>
    <d v="1899-12-30T00:25:00"/>
    <n v="25"/>
    <x v="0"/>
    <x v="5"/>
    <x v="1"/>
    <s v="Not Outlier"/>
    <x v="20"/>
  </r>
  <r>
    <n v="1273418"/>
    <n v="581"/>
    <s v="USA"/>
    <d v="2023-11-23T23:16:00"/>
    <x v="3"/>
    <s v="Annette Roulet"/>
    <n v="5316"/>
    <x v="17"/>
    <d v="2023-11-23T00:00:00"/>
    <d v="1899-12-30T23:16:00"/>
    <n v="16"/>
    <x v="2"/>
    <x v="9"/>
    <x v="1"/>
    <s v="Not Outlier"/>
    <x v="20"/>
  </r>
  <r>
    <n v="101471"/>
    <n v="584"/>
    <s v="USA"/>
    <d v="2023-11-25T01:12:00"/>
    <x v="1"/>
    <s v="Yoshi Tannamuri"/>
    <n v="9105"/>
    <x v="18"/>
    <d v="2023-11-25T00:00:00"/>
    <d v="1899-12-30T01:12:00"/>
    <n v="12"/>
    <x v="1"/>
    <x v="9"/>
    <x v="1"/>
    <s v="Not Outlier"/>
    <x v="35"/>
  </r>
  <r>
    <n v="1104723"/>
    <n v="584"/>
    <s v="USA"/>
    <d v="2023-01-26T23:40:00"/>
    <x v="0"/>
    <s v="Arnold Cruz"/>
    <n v="1066"/>
    <x v="8"/>
    <d v="2023-01-26T00:00:00"/>
    <d v="1899-12-30T23:40:00"/>
    <n v="40"/>
    <x v="2"/>
    <x v="3"/>
    <x v="1"/>
    <s v="Not Outlier"/>
    <x v="35"/>
  </r>
  <r>
    <n v="1075036"/>
    <n v="587"/>
    <s v="USA"/>
    <d v="2023-05-16T23:29:00"/>
    <x v="3"/>
    <s v="Sean Connery"/>
    <n v="5378"/>
    <x v="26"/>
    <d v="2023-05-16T00:00:00"/>
    <d v="1899-12-30T23:29:00"/>
    <n v="29"/>
    <x v="2"/>
    <x v="8"/>
    <x v="1"/>
    <s v="Not Outlier"/>
    <x v="38"/>
  </r>
  <r>
    <n v="1115751"/>
    <n v="587"/>
    <s v="USA"/>
    <d v="2023-06-06T23:48:00"/>
    <x v="3"/>
    <s v="Miguel Barajas"/>
    <n v="3833"/>
    <x v="28"/>
    <d v="2023-06-06T00:00:00"/>
    <d v="1899-12-30T23:48:00"/>
    <n v="48"/>
    <x v="2"/>
    <x v="2"/>
    <x v="1"/>
    <s v="Not Outlier"/>
    <x v="38"/>
  </r>
  <r>
    <n v="1032588"/>
    <n v="588"/>
    <s v="Italy"/>
    <d v="2023-11-11T00:50:00"/>
    <x v="1"/>
    <s v="Daniel Tonini"/>
    <n v="6085"/>
    <x v="23"/>
    <d v="2023-11-11T00:00:00"/>
    <d v="1899-12-30T00:50:00"/>
    <n v="50"/>
    <x v="0"/>
    <x v="9"/>
    <x v="9"/>
    <s v="Not Outlier"/>
    <x v="25"/>
  </r>
  <r>
    <n v="1369791"/>
    <n v="588"/>
    <s v="Italy"/>
    <d v="2023-02-07T01:07:00"/>
    <x v="2"/>
    <s v="Kee Kuo"/>
    <n v="6758"/>
    <x v="20"/>
    <d v="2023-02-07T00:00:00"/>
    <d v="1899-12-30T01:07:00"/>
    <n v="7"/>
    <x v="1"/>
    <x v="0"/>
    <x v="9"/>
    <s v="Not Outlier"/>
    <x v="25"/>
  </r>
  <r>
    <n v="229056"/>
    <n v="594"/>
    <s v="USA"/>
    <d v="2023-06-06T01:58:00"/>
    <x v="1"/>
    <s v="Maurizio Moroni"/>
    <n v="4328"/>
    <x v="28"/>
    <d v="2023-06-06T00:00:00"/>
    <d v="1899-12-30T01:58:00"/>
    <n v="58"/>
    <x v="1"/>
    <x v="2"/>
    <x v="1"/>
    <s v="Not Outlier"/>
    <x v="51"/>
  </r>
  <r>
    <n v="327243"/>
    <n v="595"/>
    <s v="USA"/>
    <d v="2023-05-08T00:54:00"/>
    <x v="1"/>
    <s v="Mory Kentary"/>
    <n v="8969"/>
    <x v="7"/>
    <d v="2023-05-08T00:00:00"/>
    <d v="1899-12-30T00:54:00"/>
    <n v="54"/>
    <x v="0"/>
    <x v="8"/>
    <x v="1"/>
    <s v="Not Outlier"/>
    <x v="55"/>
  </r>
  <r>
    <n v="497663"/>
    <n v="596"/>
    <s v="Finland"/>
    <d v="2023-11-06T00:03:00"/>
    <x v="1"/>
    <s v="Jose Pedro Roel"/>
    <n v="6580"/>
    <x v="28"/>
    <d v="2023-11-06T00:00:00"/>
    <d v="1899-12-30T00:03:00"/>
    <n v="3"/>
    <x v="0"/>
    <x v="9"/>
    <x v="8"/>
    <s v="Not Outlier"/>
    <x v="16"/>
  </r>
  <r>
    <n v="857496"/>
    <n v="597"/>
    <s v="France"/>
    <d v="2023-03-12T01:04:00"/>
    <x v="0"/>
    <s v="Diego Freyre"/>
    <n v="4933"/>
    <x v="1"/>
    <d v="2023-03-12T00:00:00"/>
    <d v="1899-12-30T01:04:00"/>
    <n v="4"/>
    <x v="1"/>
    <x v="7"/>
    <x v="0"/>
    <s v="Not Outlier"/>
    <x v="26"/>
  </r>
  <r>
    <n v="1659771"/>
    <n v="597"/>
    <s v="France"/>
    <d v="2023-11-17T01:14:00"/>
    <x v="2"/>
    <s v="Georg Pipps"/>
    <n v="2382"/>
    <x v="29"/>
    <d v="2023-11-17T00:00:00"/>
    <d v="1899-12-30T01:14:00"/>
    <n v="14"/>
    <x v="1"/>
    <x v="9"/>
    <x v="0"/>
    <s v="Not Outlier"/>
    <x v="26"/>
  </r>
  <r>
    <n v="375561"/>
    <n v="599"/>
    <s v="Australia"/>
    <d v="2023-12-29T00:24:00"/>
    <x v="2"/>
    <s v="Julie Brown"/>
    <n v="3609"/>
    <x v="21"/>
    <d v="2023-12-29T00:00:00"/>
    <d v="1899-12-30T00:24:00"/>
    <n v="24"/>
    <x v="0"/>
    <x v="10"/>
    <x v="7"/>
    <s v="Not Outlier"/>
    <x v="5"/>
  </r>
  <r>
    <n v="865712"/>
    <n v="599"/>
    <s v="Australia"/>
    <d v="2023-09-05T01:39:00"/>
    <x v="0"/>
    <s v="Mary Saveley"/>
    <n v="8680"/>
    <x v="16"/>
    <d v="2023-09-05T00:00:00"/>
    <d v="1899-12-30T01:39:00"/>
    <n v="39"/>
    <x v="1"/>
    <x v="11"/>
    <x v="7"/>
    <s v="Not Outlier"/>
    <x v="5"/>
  </r>
  <r>
    <n v="1194493"/>
    <n v="600"/>
    <s v="USA"/>
    <d v="2023-07-03T00:13:00"/>
    <x v="1"/>
    <s v="Sue King"/>
    <n v="3567"/>
    <x v="15"/>
    <d v="2023-07-03T00:00:00"/>
    <d v="1899-12-30T00:13:00"/>
    <n v="13"/>
    <x v="0"/>
    <x v="4"/>
    <x v="1"/>
    <s v="Not Outlier"/>
    <x v="56"/>
  </r>
  <r>
    <n v="1171525"/>
    <n v="602"/>
    <s v="Austria"/>
    <d v="2023-03-03T23:49:00"/>
    <x v="1"/>
    <s v="Michael Donnermeyer"/>
    <n v="849"/>
    <x v="15"/>
    <d v="2023-03-03T00:00:00"/>
    <d v="1899-12-30T23:49:00"/>
    <n v="49"/>
    <x v="2"/>
    <x v="7"/>
    <x v="12"/>
    <s v="Not Outlier"/>
    <x v="59"/>
  </r>
  <r>
    <n v="1454237"/>
    <n v="604"/>
    <s v="Austria"/>
    <d v="2023-11-20T00:40:00"/>
    <x v="2"/>
    <s v="Diego Freyre"/>
    <n v="8617"/>
    <x v="11"/>
    <d v="2023-11-20T00:00:00"/>
    <d v="1899-12-30T00:40:00"/>
    <n v="40"/>
    <x v="0"/>
    <x v="9"/>
    <x v="12"/>
    <s v="Not Outlier"/>
    <x v="10"/>
  </r>
  <r>
    <n v="706696"/>
    <n v="606"/>
    <s v="USA"/>
    <d v="2023-07-09T00:41:00"/>
    <x v="1"/>
    <s v="Diego Freyre"/>
    <n v="3500"/>
    <x v="2"/>
    <d v="2023-07-09T00:00:00"/>
    <d v="1899-12-30T00:41:00"/>
    <n v="41"/>
    <x v="0"/>
    <x v="4"/>
    <x v="1"/>
    <s v="Not Outlier"/>
    <x v="39"/>
  </r>
  <r>
    <n v="1088350"/>
    <n v="606"/>
    <s v="USA"/>
    <d v="2023-11-26T00:37:00"/>
    <x v="0"/>
    <s v="Ann Brown"/>
    <n v="3144"/>
    <x v="8"/>
    <d v="2023-11-26T00:00:00"/>
    <d v="1899-12-30T00:37:00"/>
    <n v="37"/>
    <x v="0"/>
    <x v="9"/>
    <x v="1"/>
    <s v="Not Outlier"/>
    <x v="39"/>
  </r>
  <r>
    <n v="1391623"/>
    <n v="606"/>
    <s v="USA"/>
    <d v="2023-07-10T23:24:00"/>
    <x v="0"/>
    <s v="Marie Bertrand"/>
    <n v="6445"/>
    <x v="19"/>
    <d v="2023-07-10T00:00:00"/>
    <d v="1899-12-30T23:24:00"/>
    <n v="24"/>
    <x v="2"/>
    <x v="4"/>
    <x v="1"/>
    <s v="Not Outlier"/>
    <x v="39"/>
  </r>
  <r>
    <n v="1389485"/>
    <n v="607"/>
    <s v="Singapore"/>
    <d v="2023-11-06T00:33:00"/>
    <x v="0"/>
    <s v="Marta Hernandez"/>
    <n v="8449"/>
    <x v="28"/>
    <d v="2023-11-06T00:00:00"/>
    <d v="1899-12-30T00:33:00"/>
    <n v="33"/>
    <x v="0"/>
    <x v="9"/>
    <x v="3"/>
    <s v="Not Outlier"/>
    <x v="50"/>
  </r>
  <r>
    <n v="942316"/>
    <n v="608"/>
    <s v="Denmark"/>
    <d v="2023-01-04T00:48:00"/>
    <x v="3"/>
    <s v="Sue Frick"/>
    <n v="455"/>
    <x v="27"/>
    <d v="2023-01-04T00:00:00"/>
    <d v="1899-12-30T00:48:00"/>
    <n v="48"/>
    <x v="0"/>
    <x v="3"/>
    <x v="2"/>
    <s v="Not Outlier"/>
    <x v="53"/>
  </r>
  <r>
    <n v="950345"/>
    <n v="608"/>
    <s v="Denmark"/>
    <d v="2023-02-13T02:00:00"/>
    <x v="1"/>
    <s v="Jeff Young"/>
    <n v="4841"/>
    <x v="6"/>
    <d v="2023-02-13T00:00:00"/>
    <d v="1899-12-30T02:00:00"/>
    <n v="0"/>
    <x v="4"/>
    <x v="0"/>
    <x v="2"/>
    <s v="Not Outlier"/>
    <x v="53"/>
  </r>
  <r>
    <n v="411449"/>
    <n v="609"/>
    <s v="USA"/>
    <d v="2023-05-01T00:10:00"/>
    <x v="3"/>
    <s v="Giovanni Rovelli"/>
    <n v="4109"/>
    <x v="5"/>
    <d v="2023-05-01T00:00:00"/>
    <d v="1899-12-30T00:10:00"/>
    <n v="10"/>
    <x v="0"/>
    <x v="8"/>
    <x v="1"/>
    <s v="Not Outlier"/>
    <x v="65"/>
  </r>
  <r>
    <n v="831821"/>
    <n v="609"/>
    <s v="USA"/>
    <d v="2023-05-23T00:35:00"/>
    <x v="2"/>
    <s v="Jeff Young"/>
    <n v="1827"/>
    <x v="17"/>
    <d v="2023-05-23T00:00:00"/>
    <d v="1899-12-30T00:35:00"/>
    <n v="35"/>
    <x v="0"/>
    <x v="8"/>
    <x v="1"/>
    <s v="Not Outlier"/>
    <x v="65"/>
  </r>
  <r>
    <n v="1412551"/>
    <n v="610"/>
    <s v="France"/>
    <d v="2023-09-07T00:11:00"/>
    <x v="1"/>
    <s v="Valarie Nelson"/>
    <n v="425"/>
    <x v="20"/>
    <d v="2023-09-07T00:00:00"/>
    <d v="1899-12-30T00:11:00"/>
    <n v="11"/>
    <x v="0"/>
    <x v="11"/>
    <x v="0"/>
    <s v="Not Outlier"/>
    <x v="32"/>
  </r>
  <r>
    <n v="1509554"/>
    <n v="610"/>
    <s v="France"/>
    <d v="2023-04-16T00:34:00"/>
    <x v="2"/>
    <s v="Yoshi Tannamuri"/>
    <n v="4098"/>
    <x v="26"/>
    <d v="2023-04-16T00:00:00"/>
    <d v="1899-12-30T00:34:00"/>
    <n v="34"/>
    <x v="0"/>
    <x v="1"/>
    <x v="0"/>
    <s v="Not Outlier"/>
    <x v="32"/>
  </r>
  <r>
    <n v="609375"/>
    <n v="612"/>
    <m/>
    <d v="2023-04-26T00:11:00"/>
    <x v="1"/>
    <s v="Giovanni Rovelli"/>
    <n v="9567"/>
    <x v="8"/>
    <d v="2023-04-26T00:00:00"/>
    <d v="1899-12-30T00:11:00"/>
    <n v="11"/>
    <x v="0"/>
    <x v="1"/>
    <x v="1"/>
    <s v="Not Outlier"/>
    <x v="39"/>
  </r>
  <r>
    <n v="214557"/>
    <n v="613"/>
    <s v="India"/>
    <d v="2023-06-05T00:28:00"/>
    <x v="3"/>
    <s v="Henriette Pfalzheim"/>
    <n v="5981"/>
    <x v="16"/>
    <d v="2023-06-05T00:00:00"/>
    <d v="1899-12-30T00:28:00"/>
    <n v="28"/>
    <x v="0"/>
    <x v="2"/>
    <x v="10"/>
    <s v="Not Outlier"/>
    <x v="38"/>
  </r>
  <r>
    <n v="674745"/>
    <n v="613"/>
    <s v="India"/>
    <d v="2023-02-21T01:01:00"/>
    <x v="3"/>
    <s v="Jeff Young"/>
    <n v="4027"/>
    <x v="9"/>
    <d v="2023-02-21T00:00:00"/>
    <d v="1899-12-30T01:01:00"/>
    <n v="1"/>
    <x v="1"/>
    <x v="0"/>
    <x v="10"/>
    <s v="Not Outlier"/>
    <x v="38"/>
  </r>
  <r>
    <n v="1373414"/>
    <n v="613"/>
    <s v="India"/>
    <d v="2023-02-13T23:46:00"/>
    <x v="3"/>
    <s v="Diego Freyre"/>
    <n v="5539"/>
    <x v="6"/>
    <d v="2023-02-13T00:00:00"/>
    <d v="1899-12-30T23:46:00"/>
    <n v="46"/>
    <x v="2"/>
    <x v="0"/>
    <x v="10"/>
    <s v="Not Outlier"/>
    <x v="38"/>
  </r>
  <r>
    <n v="165674"/>
    <n v="614"/>
    <s v="USA"/>
    <d v="2023-11-29T00:34:00"/>
    <x v="2"/>
    <s v="Kwai Yu"/>
    <n v="8831"/>
    <x v="21"/>
    <d v="2023-11-29T00:00:00"/>
    <d v="1899-12-30T00:34:00"/>
    <n v="34"/>
    <x v="0"/>
    <x v="9"/>
    <x v="1"/>
    <s v="Not Outlier"/>
    <x v="42"/>
  </r>
  <r>
    <n v="171420"/>
    <n v="614"/>
    <s v="USA"/>
    <d v="2023-01-17T00:51:00"/>
    <x v="0"/>
    <s v="Martine Rance"/>
    <n v="8738"/>
    <x v="29"/>
    <d v="2023-01-17T00:00:00"/>
    <d v="1899-12-30T00:51:00"/>
    <n v="51"/>
    <x v="0"/>
    <x v="3"/>
    <x v="1"/>
    <s v="Not Outlier"/>
    <x v="42"/>
  </r>
  <r>
    <n v="533511"/>
    <n v="615"/>
    <s v="France"/>
    <d v="2023-03-23T00:04:00"/>
    <x v="0"/>
    <s v="Wendy Victorino"/>
    <n v="4159"/>
    <x v="17"/>
    <d v="2023-03-23T00:00:00"/>
    <d v="1899-12-30T00:04:00"/>
    <n v="4"/>
    <x v="0"/>
    <x v="7"/>
    <x v="0"/>
    <s v="Not Outlier"/>
    <x v="20"/>
  </r>
  <r>
    <n v="1496982"/>
    <n v="616"/>
    <s v="France"/>
    <d v="2023-07-02T01:03:00"/>
    <x v="0"/>
    <s v="Diego Freyre"/>
    <n v="4824"/>
    <x v="24"/>
    <d v="2023-07-02T00:00:00"/>
    <d v="1899-12-30T01:03:00"/>
    <n v="3"/>
    <x v="1"/>
    <x v="4"/>
    <x v="0"/>
    <s v="Not Outlier"/>
    <x v="48"/>
  </r>
  <r>
    <n v="908364"/>
    <n v="617"/>
    <s v="USA"/>
    <d v="2023-06-01T23:55:00"/>
    <x v="1"/>
    <s v="Valarie Nelson"/>
    <n v="5116"/>
    <x v="5"/>
    <d v="2023-06-01T00:00:00"/>
    <d v="1899-12-30T23:55:00"/>
    <n v="55"/>
    <x v="2"/>
    <x v="2"/>
    <x v="1"/>
    <s v="Not Outlier"/>
    <x v="64"/>
  </r>
  <r>
    <n v="183654"/>
    <n v="618"/>
    <s v="Finland"/>
    <d v="2023-08-14T23:02:00"/>
    <x v="1"/>
    <s v="Diego Freyre"/>
    <n v="1434"/>
    <x v="12"/>
    <d v="2023-08-14T00:00:00"/>
    <d v="1899-12-30T23:02:00"/>
    <n v="2"/>
    <x v="2"/>
    <x v="6"/>
    <x v="8"/>
    <s v="Not Outlier"/>
    <x v="51"/>
  </r>
  <r>
    <n v="1582591"/>
    <n v="618"/>
    <s v="Finland"/>
    <d v="2023-10-05T01:34:00"/>
    <x v="2"/>
    <s v="Michael Frick"/>
    <n v="6609"/>
    <x v="16"/>
    <d v="2023-10-05T00:00:00"/>
    <d v="1899-12-30T01:34:00"/>
    <n v="34"/>
    <x v="1"/>
    <x v="5"/>
    <x v="8"/>
    <s v="Not Outlier"/>
    <x v="51"/>
  </r>
  <r>
    <n v="1481396"/>
    <n v="619"/>
    <s v="USA"/>
    <d v="2023-11-23T01:11:00"/>
    <x v="2"/>
    <s v="Dan Lewis"/>
    <n v="3557"/>
    <x v="17"/>
    <d v="2023-11-23T00:00:00"/>
    <d v="1899-12-30T01:11:00"/>
    <n v="11"/>
    <x v="1"/>
    <x v="9"/>
    <x v="1"/>
    <s v="Not Outlier"/>
    <x v="11"/>
  </r>
  <r>
    <n v="127349"/>
    <n v="620"/>
    <s v="Singapore"/>
    <d v="2023-04-11T00:36:00"/>
    <x v="3"/>
    <s v="Jeff Young"/>
    <n v="4477"/>
    <x v="23"/>
    <d v="2023-04-11T00:00:00"/>
    <d v="1899-12-30T00:36:00"/>
    <n v="36"/>
    <x v="0"/>
    <x v="1"/>
    <x v="3"/>
    <s v="Not Outlier"/>
    <x v="50"/>
  </r>
  <r>
    <n v="1347158"/>
    <n v="621"/>
    <s v="USA"/>
    <d v="2023-08-23T23:25:00"/>
    <x v="0"/>
    <s v="Dan Lewis"/>
    <n v="468"/>
    <x v="17"/>
    <d v="2023-08-23T00:00:00"/>
    <d v="1899-12-30T23:25:00"/>
    <n v="25"/>
    <x v="2"/>
    <x v="6"/>
    <x v="1"/>
    <s v="Not Outlier"/>
    <x v="45"/>
  </r>
  <r>
    <n v="1503619"/>
    <n v="621"/>
    <s v="USA"/>
    <d v="2023-01-17T00:54:00"/>
    <x v="1"/>
    <s v="Steve Frick"/>
    <n v="4436"/>
    <x v="29"/>
    <d v="2023-01-17T00:00:00"/>
    <d v="1899-12-30T00:54:00"/>
    <n v="54"/>
    <x v="0"/>
    <x v="3"/>
    <x v="1"/>
    <s v="Not Outlier"/>
    <x v="45"/>
  </r>
  <r>
    <n v="535352"/>
    <n v="622"/>
    <s v="India"/>
    <d v="2023-07-23T23:26:00"/>
    <x v="0"/>
    <s v="Peter Ferguson"/>
    <n v="9155"/>
    <x v="17"/>
    <d v="2023-07-23T00:00:00"/>
    <d v="1899-12-30T23:26:00"/>
    <n v="26"/>
    <x v="2"/>
    <x v="4"/>
    <x v="10"/>
    <s v="Not Outlier"/>
    <x v="61"/>
  </r>
  <r>
    <n v="841572"/>
    <n v="622"/>
    <s v="India"/>
    <d v="2023-02-28T22:36:00"/>
    <x v="2"/>
    <s v="Jeff Young"/>
    <n v="7748"/>
    <x v="0"/>
    <d v="2023-02-28T00:00:00"/>
    <d v="1899-12-30T22:36:00"/>
    <n v="36"/>
    <x v="3"/>
    <x v="0"/>
    <x v="10"/>
    <s v="Not Outlier"/>
    <x v="61"/>
  </r>
  <r>
    <n v="869899"/>
    <n v="623"/>
    <s v="India"/>
    <d v="2023-06-20T01:37:00"/>
    <x v="2"/>
    <s v="Paolo Accorti"/>
    <n v="7143"/>
    <x v="11"/>
    <d v="2023-06-20T00:00:00"/>
    <d v="1899-12-30T01:37:00"/>
    <n v="37"/>
    <x v="1"/>
    <x v="2"/>
    <x v="10"/>
    <s v="Not Outlier"/>
    <x v="47"/>
  </r>
  <r>
    <n v="1443815"/>
    <n v="623"/>
    <s v="India"/>
    <d v="2023-01-26T23:58:00"/>
    <x v="2"/>
    <s v="Anna O'Hara"/>
    <n v="9333"/>
    <x v="8"/>
    <d v="2023-01-26T00:00:00"/>
    <d v="1899-12-30T23:58:00"/>
    <n v="58"/>
    <x v="2"/>
    <x v="3"/>
    <x v="10"/>
    <s v="Not Outlier"/>
    <x v="47"/>
  </r>
  <r>
    <n v="1558722"/>
    <n v="623"/>
    <s v="India"/>
    <d v="2023-07-27T01:37:00"/>
    <x v="0"/>
    <s v="Diego Freyre"/>
    <n v="1232"/>
    <x v="13"/>
    <d v="2023-07-27T00:00:00"/>
    <d v="1899-12-30T01:37:00"/>
    <n v="37"/>
    <x v="1"/>
    <x v="4"/>
    <x v="10"/>
    <s v="Not Outlier"/>
    <x v="47"/>
  </r>
  <r>
    <n v="122068"/>
    <n v="624"/>
    <s v="Australia"/>
    <d v="2023-10-01T01:43:00"/>
    <x v="1"/>
    <s v="Janine Labrune"/>
    <n v="3030"/>
    <x v="5"/>
    <d v="2023-10-01T00:00:00"/>
    <d v="1899-12-30T01:43:00"/>
    <n v="43"/>
    <x v="1"/>
    <x v="5"/>
    <x v="7"/>
    <s v="Not Outlier"/>
    <x v="26"/>
  </r>
  <r>
    <n v="312581"/>
    <n v="624"/>
    <s v="Australia"/>
    <d v="2023-08-07T00:48:00"/>
    <x v="3"/>
    <s v="Valarie Young"/>
    <n v="5721"/>
    <x v="20"/>
    <d v="2023-08-07T00:00:00"/>
    <d v="1899-12-30T00:48:00"/>
    <n v="48"/>
    <x v="0"/>
    <x v="6"/>
    <x v="7"/>
    <s v="Not Outlier"/>
    <x v="26"/>
  </r>
  <r>
    <n v="148310"/>
    <n v="625"/>
    <s v="India"/>
    <d v="2023-05-03T00:22:00"/>
    <x v="1"/>
    <s v="Jonas Bergulfsen"/>
    <n v="2291"/>
    <x v="15"/>
    <d v="2023-05-03T00:00:00"/>
    <d v="1899-12-30T00:22:00"/>
    <n v="22"/>
    <x v="0"/>
    <x v="8"/>
    <x v="10"/>
    <s v="Not Outlier"/>
    <x v="72"/>
  </r>
  <r>
    <n v="663055"/>
    <n v="626"/>
    <s v="USA"/>
    <d v="2023-06-19T23:25:00"/>
    <x v="2"/>
    <s v="Helen Bennett"/>
    <n v="6976"/>
    <x v="3"/>
    <d v="2023-06-19T00:00:00"/>
    <d v="1899-12-30T23:25:00"/>
    <n v="25"/>
    <x v="2"/>
    <x v="2"/>
    <x v="1"/>
    <s v="Not Outlier"/>
    <x v="14"/>
  </r>
  <r>
    <n v="1338945"/>
    <n v="627"/>
    <s v="Finland"/>
    <d v="2023-02-24T00:15:00"/>
    <x v="3"/>
    <s v="Peter Ferguson"/>
    <n v="4854"/>
    <x v="10"/>
    <d v="2023-02-24T00:00:00"/>
    <d v="1899-12-30T00:15:00"/>
    <n v="15"/>
    <x v="0"/>
    <x v="0"/>
    <x v="8"/>
    <s v="Not Outlier"/>
    <x v="32"/>
  </r>
  <r>
    <n v="134419"/>
    <n v="628"/>
    <s v="France"/>
    <d v="2023-02-03T22:55:00"/>
    <x v="0"/>
    <s v="Jesus Fernandez"/>
    <n v="2768"/>
    <x v="15"/>
    <d v="2023-02-03T00:00:00"/>
    <d v="1899-12-30T22:55:00"/>
    <n v="55"/>
    <x v="3"/>
    <x v="0"/>
    <x v="0"/>
    <s v="Not Outlier"/>
    <x v="10"/>
  </r>
  <r>
    <n v="333900"/>
    <n v="629"/>
    <s v="USA"/>
    <d v="2023-11-12T01:08:00"/>
    <x v="1"/>
    <s v="Violeta Benitez"/>
    <n v="8694"/>
    <x v="1"/>
    <d v="2023-11-12T00:00:00"/>
    <d v="1899-12-30T01:08:00"/>
    <n v="8"/>
    <x v="1"/>
    <x v="9"/>
    <x v="1"/>
    <s v="Not Outlier"/>
    <x v="6"/>
  </r>
  <r>
    <n v="1107986"/>
    <n v="632"/>
    <s v="USA"/>
    <d v="2023-09-18T00:30:00"/>
    <x v="1"/>
    <s v="Anna O'Hara"/>
    <n v="384"/>
    <x v="14"/>
    <d v="2023-09-18T00:00:00"/>
    <d v="1899-12-30T00:30:00"/>
    <n v="30"/>
    <x v="0"/>
    <x v="11"/>
    <x v="1"/>
    <s v="Not Outlier"/>
    <x v="52"/>
  </r>
  <r>
    <n v="1675253"/>
    <n v="632"/>
    <s v="USA"/>
    <d v="2023-08-26T00:18:00"/>
    <x v="0"/>
    <s v="Diego Freyre"/>
    <n v="3340"/>
    <x v="8"/>
    <d v="2023-08-26T00:00:00"/>
    <d v="1899-12-30T00:18:00"/>
    <n v="18"/>
    <x v="0"/>
    <x v="6"/>
    <x v="1"/>
    <s v="Not Outlier"/>
    <x v="52"/>
  </r>
  <r>
    <n v="243485"/>
    <n v="633"/>
    <s v="France"/>
    <d v="2023-07-12T00:16:00"/>
    <x v="0"/>
    <s v="Julie King"/>
    <n v="6552"/>
    <x v="1"/>
    <d v="2023-07-12T00:00:00"/>
    <d v="1899-12-30T00:16:00"/>
    <n v="16"/>
    <x v="0"/>
    <x v="4"/>
    <x v="0"/>
    <s v="Not Outlier"/>
    <x v="49"/>
  </r>
  <r>
    <n v="624736"/>
    <n v="633"/>
    <s v="France"/>
    <d v="2023-05-21T01:42:00"/>
    <x v="0"/>
    <s v="Eduardo Saavedra"/>
    <n v="486"/>
    <x v="9"/>
    <d v="2023-05-21T00:00:00"/>
    <d v="1899-12-30T01:42:00"/>
    <n v="42"/>
    <x v="1"/>
    <x v="8"/>
    <x v="0"/>
    <s v="Not Outlier"/>
    <x v="49"/>
  </r>
  <r>
    <n v="1371439"/>
    <n v="633"/>
    <s v="France"/>
    <d v="2023-10-18T00:07:00"/>
    <x v="1"/>
    <s v="Valarie Nelson"/>
    <n v="4266"/>
    <x v="14"/>
    <d v="2023-10-18T00:00:00"/>
    <d v="1899-12-30T00:07:00"/>
    <n v="7"/>
    <x v="0"/>
    <x v="5"/>
    <x v="0"/>
    <s v="Not Outlier"/>
    <x v="49"/>
  </r>
  <r>
    <n v="725371"/>
    <n v="634"/>
    <s v="USA"/>
    <d v="2023-01-02T23:37:00"/>
    <x v="0"/>
    <s v="Henriette Pfalzheim"/>
    <n v="7071"/>
    <x v="24"/>
    <d v="2023-01-02T00:00:00"/>
    <d v="1899-12-30T23:37:00"/>
    <n v="37"/>
    <x v="2"/>
    <x v="3"/>
    <x v="1"/>
    <s v="Not Outlier"/>
    <x v="32"/>
  </r>
  <r>
    <n v="1052119"/>
    <n v="634"/>
    <s v="USA"/>
    <d v="2023-08-15T00:10:00"/>
    <x v="3"/>
    <s v="Kwai Yu"/>
    <n v="4462"/>
    <x v="22"/>
    <d v="2023-08-15T00:00:00"/>
    <d v="1899-12-30T00:10:00"/>
    <n v="10"/>
    <x v="0"/>
    <x v="6"/>
    <x v="1"/>
    <s v="Not Outlier"/>
    <x v="32"/>
  </r>
  <r>
    <n v="1567280"/>
    <n v="634"/>
    <s v="USA"/>
    <d v="2023-11-23T22:58:00"/>
    <x v="2"/>
    <s v="Violeta Benitez"/>
    <n v="9698"/>
    <x v="17"/>
    <d v="2023-11-23T00:00:00"/>
    <d v="1899-12-30T22:58:00"/>
    <n v="58"/>
    <x v="3"/>
    <x v="9"/>
    <x v="1"/>
    <s v="Not Outlier"/>
    <x v="32"/>
  </r>
  <r>
    <n v="453466"/>
    <n v="637"/>
    <s v="USA"/>
    <d v="2023-03-11T01:23:00"/>
    <x v="1"/>
    <s v="Violeta Benitez"/>
    <n v="6625"/>
    <x v="23"/>
    <d v="2023-03-11T00:00:00"/>
    <d v="1899-12-30T01:23:00"/>
    <n v="23"/>
    <x v="1"/>
    <x v="7"/>
    <x v="1"/>
    <s v="Not Outlier"/>
    <x v="11"/>
  </r>
  <r>
    <n v="1401727"/>
    <n v="637"/>
    <s v="USA"/>
    <d v="2023-08-14T00:35:00"/>
    <x v="1"/>
    <s v="Maria Hernandez"/>
    <n v="4277"/>
    <x v="12"/>
    <d v="2023-08-14T00:00:00"/>
    <d v="1899-12-30T00:35:00"/>
    <n v="35"/>
    <x v="0"/>
    <x v="6"/>
    <x v="1"/>
    <s v="Not Outlier"/>
    <x v="11"/>
  </r>
  <r>
    <n v="360154"/>
    <n v="638"/>
    <s v="France"/>
    <d v="2023-05-24T00:50:00"/>
    <x v="1"/>
    <s v="Diego Freyre"/>
    <n v="9618"/>
    <x v="10"/>
    <d v="2023-05-24T00:00:00"/>
    <d v="1899-12-30T00:50:00"/>
    <n v="50"/>
    <x v="0"/>
    <x v="8"/>
    <x v="0"/>
    <s v="Not Outlier"/>
    <x v="7"/>
  </r>
  <r>
    <n v="50499"/>
    <n v="639"/>
    <s v="USA"/>
    <d v="2023-04-02T23:08:00"/>
    <x v="0"/>
    <s v="Tony Calaghan"/>
    <n v="3514"/>
    <x v="24"/>
    <d v="2023-04-02T00:00:00"/>
    <d v="1899-12-30T23:08:00"/>
    <n v="8"/>
    <x v="2"/>
    <x v="1"/>
    <x v="1"/>
    <s v="Not Outlier"/>
    <x v="14"/>
  </r>
  <r>
    <n v="943149"/>
    <n v="640"/>
    <s v="France"/>
    <d v="2023-09-24T22:47:00"/>
    <x v="3"/>
    <s v="Sue King"/>
    <n v="6730"/>
    <x v="10"/>
    <d v="2023-09-24T00:00:00"/>
    <d v="1899-12-30T22:47:00"/>
    <n v="47"/>
    <x v="3"/>
    <x v="11"/>
    <x v="0"/>
    <s v="Not Outlier"/>
    <x v="38"/>
  </r>
  <r>
    <n v="1274561"/>
    <n v="640"/>
    <s v="France"/>
    <d v="2023-09-19T01:57:00"/>
    <x v="2"/>
    <s v="Valarie Thompson"/>
    <n v="3448"/>
    <x v="3"/>
    <d v="2023-09-19T00:00:00"/>
    <d v="1899-12-30T01:57:00"/>
    <n v="57"/>
    <x v="1"/>
    <x v="11"/>
    <x v="0"/>
    <s v="Not Outlier"/>
    <x v="38"/>
  </r>
  <r>
    <n v="1297796"/>
    <n v="640"/>
    <s v="France"/>
    <d v="2023-02-26T00:40:00"/>
    <x v="2"/>
    <s v="Diego Freyre"/>
    <n v="9438"/>
    <x v="8"/>
    <d v="2023-02-26T00:00:00"/>
    <d v="1899-12-30T00:40:00"/>
    <n v="40"/>
    <x v="0"/>
    <x v="0"/>
    <x v="0"/>
    <s v="Not Outlier"/>
    <x v="38"/>
  </r>
  <r>
    <n v="1676930"/>
    <n v="640"/>
    <s v="France"/>
    <d v="2023-11-24T23:41:00"/>
    <x v="0"/>
    <s v="Diego Freyre"/>
    <n v="598"/>
    <x v="10"/>
    <d v="2023-11-24T00:00:00"/>
    <d v="1899-12-30T23:41:00"/>
    <n v="41"/>
    <x v="2"/>
    <x v="9"/>
    <x v="0"/>
    <s v="Not Outlier"/>
    <x v="38"/>
  </r>
  <r>
    <n v="688175"/>
    <n v="642"/>
    <s v="France"/>
    <d v="2023-11-08T00:52:00"/>
    <x v="2"/>
    <s v="Valarie Nelson"/>
    <n v="1612"/>
    <x v="7"/>
    <d v="2023-11-08T00:00:00"/>
    <d v="1899-12-30T00:52:00"/>
    <n v="52"/>
    <x v="0"/>
    <x v="9"/>
    <x v="0"/>
    <s v="Not Outlier"/>
    <x v="5"/>
  </r>
  <r>
    <n v="1177486"/>
    <n v="642"/>
    <s v="France"/>
    <d v="2023-12-18T01:38:00"/>
    <x v="2"/>
    <s v="Ann Brown"/>
    <n v="2740"/>
    <x v="14"/>
    <d v="2023-12-18T00:00:00"/>
    <d v="1899-12-30T01:38:00"/>
    <n v="38"/>
    <x v="1"/>
    <x v="10"/>
    <x v="0"/>
    <s v="Not Outlier"/>
    <x v="5"/>
  </r>
  <r>
    <n v="544608"/>
    <n v="643"/>
    <s v="India"/>
    <d v="2023-09-23T01:56:00"/>
    <x v="2"/>
    <s v="Janine Labrune"/>
    <n v="3678"/>
    <x v="17"/>
    <d v="2023-09-23T00:00:00"/>
    <d v="1899-12-30T01:56:00"/>
    <n v="56"/>
    <x v="1"/>
    <x v="11"/>
    <x v="10"/>
    <s v="Not Outlier"/>
    <x v="1"/>
  </r>
  <r>
    <n v="1043175"/>
    <n v="644"/>
    <s v="Singapore"/>
    <d v="2023-06-29T23:34:00"/>
    <x v="0"/>
    <s v="Juri Hirano"/>
    <n v="3317"/>
    <x v="21"/>
    <d v="2023-06-29T00:00:00"/>
    <d v="1899-12-30T23:34:00"/>
    <n v="34"/>
    <x v="2"/>
    <x v="2"/>
    <x v="3"/>
    <s v="Not Outlier"/>
    <x v="44"/>
  </r>
  <r>
    <n v="180775"/>
    <n v="645"/>
    <s v="Denmark"/>
    <d v="2023-03-20T00:05:00"/>
    <x v="0"/>
    <s v="Elizabeth Devon"/>
    <n v="4981"/>
    <x v="11"/>
    <d v="2023-03-20T00:00:00"/>
    <d v="1899-12-30T00:05:00"/>
    <n v="5"/>
    <x v="0"/>
    <x v="7"/>
    <x v="2"/>
    <s v="Not Outlier"/>
    <x v="48"/>
  </r>
  <r>
    <n v="476585"/>
    <n v="645"/>
    <s v="Denmark"/>
    <d v="2023-04-21T00:30:00"/>
    <x v="2"/>
    <s v="Marie Bertrand"/>
    <n v="7949"/>
    <x v="9"/>
    <d v="2023-04-21T00:00:00"/>
    <d v="1899-12-30T00:30:00"/>
    <n v="30"/>
    <x v="0"/>
    <x v="1"/>
    <x v="2"/>
    <s v="Not Outlier"/>
    <x v="48"/>
  </r>
  <r>
    <n v="912973"/>
    <n v="646"/>
    <s v="Singapore"/>
    <d v="2023-12-20T23:25:00"/>
    <x v="3"/>
    <s v="Diego Freyre"/>
    <n v="816"/>
    <x v="11"/>
    <d v="2023-12-20T00:00:00"/>
    <d v="1899-12-30T23:25:00"/>
    <n v="25"/>
    <x v="2"/>
    <x v="10"/>
    <x v="3"/>
    <s v="Not Outlier"/>
    <x v="71"/>
  </r>
  <r>
    <n v="1074708"/>
    <n v="647"/>
    <s v="Australia"/>
    <d v="2023-03-12T23:36:00"/>
    <x v="2"/>
    <s v="Valarie Nelson"/>
    <n v="7648"/>
    <x v="1"/>
    <d v="2023-03-12T00:00:00"/>
    <d v="1899-12-30T23:36:00"/>
    <n v="36"/>
    <x v="2"/>
    <x v="7"/>
    <x v="7"/>
    <s v="Not Outlier"/>
    <x v="3"/>
  </r>
  <r>
    <n v="1543135"/>
    <n v="647"/>
    <s v="Australia"/>
    <d v="2023-06-07T01:04:00"/>
    <x v="2"/>
    <s v="Ann Brown"/>
    <n v="9026"/>
    <x v="20"/>
    <d v="2023-06-07T00:00:00"/>
    <d v="1899-12-30T01:04:00"/>
    <n v="4"/>
    <x v="1"/>
    <x v="2"/>
    <x v="7"/>
    <s v="Not Outlier"/>
    <x v="3"/>
  </r>
  <r>
    <n v="320251"/>
    <n v="648"/>
    <s v="Austria"/>
    <d v="2023-11-11T01:40:00"/>
    <x v="2"/>
    <s v="Jean Fresnisre"/>
    <n v="8979"/>
    <x v="23"/>
    <d v="2023-11-11T00:00:00"/>
    <d v="1899-12-30T01:40:00"/>
    <n v="40"/>
    <x v="1"/>
    <x v="9"/>
    <x v="12"/>
    <s v="Not Outlier"/>
    <x v="40"/>
  </r>
  <r>
    <n v="529245"/>
    <n v="650"/>
    <s v="France"/>
    <d v="2023-02-16T00:23:00"/>
    <x v="3"/>
    <s v="Eric Natividad"/>
    <n v="1465"/>
    <x v="26"/>
    <d v="2023-02-16T00:00:00"/>
    <d v="1899-12-30T00:23:00"/>
    <n v="23"/>
    <x v="0"/>
    <x v="0"/>
    <x v="0"/>
    <s v="Not Outlier"/>
    <x v="11"/>
  </r>
  <r>
    <n v="402186"/>
    <n v="651"/>
    <s v="USA"/>
    <d v="2023-08-05T00:03:00"/>
    <x v="0"/>
    <s v="Pascale Cartrain"/>
    <n v="8800"/>
    <x v="16"/>
    <d v="2023-08-05T00:00:00"/>
    <d v="1899-12-30T00:03:00"/>
    <n v="3"/>
    <x v="0"/>
    <x v="6"/>
    <x v="1"/>
    <s v="Not Outlier"/>
    <x v="44"/>
  </r>
  <r>
    <n v="960053"/>
    <n v="651"/>
    <s v="USA"/>
    <d v="2023-08-01T00:20:00"/>
    <x v="0"/>
    <s v="Tony Calaghan"/>
    <n v="3417"/>
    <x v="5"/>
    <d v="2023-08-01T00:00:00"/>
    <d v="1899-12-30T00:20:00"/>
    <n v="20"/>
    <x v="0"/>
    <x v="6"/>
    <x v="1"/>
    <s v="Not Outlier"/>
    <x v="44"/>
  </r>
  <r>
    <n v="1494544"/>
    <n v="651"/>
    <s v="USA"/>
    <d v="2023-06-20T01:59:00"/>
    <x v="2"/>
    <s v="Diego Freyre"/>
    <n v="1370"/>
    <x v="11"/>
    <d v="2023-06-20T00:00:00"/>
    <d v="1899-12-30T01:59:00"/>
    <n v="59"/>
    <x v="1"/>
    <x v="2"/>
    <x v="1"/>
    <s v="Not Outlier"/>
    <x v="44"/>
  </r>
  <r>
    <n v="31707"/>
    <n v="652"/>
    <s v="USA"/>
    <d v="2023-05-11T00:31:00"/>
    <x v="1"/>
    <s v="Peter Ferguson"/>
    <n v="8379"/>
    <x v="23"/>
    <d v="2023-05-11T00:00:00"/>
    <d v="1899-12-30T00:31:00"/>
    <n v="31"/>
    <x v="0"/>
    <x v="8"/>
    <x v="1"/>
    <s v="Not Outlier"/>
    <x v="33"/>
  </r>
  <r>
    <n v="800145"/>
    <n v="653"/>
    <s v="France"/>
    <d v="2023-04-01T00:49:00"/>
    <x v="1"/>
    <s v="Miguel Barajas"/>
    <n v="2086"/>
    <x v="5"/>
    <d v="2023-04-01T00:00:00"/>
    <d v="1899-12-30T00:49:00"/>
    <n v="49"/>
    <x v="0"/>
    <x v="1"/>
    <x v="0"/>
    <s v="Not Outlier"/>
    <x v="58"/>
  </r>
  <r>
    <n v="347273"/>
    <n v="654"/>
    <s v="France"/>
    <d v="2023-06-08T00:18:00"/>
    <x v="1"/>
    <s v="Steve Thompson"/>
    <n v="9105"/>
    <x v="7"/>
    <d v="2023-06-08T00:00:00"/>
    <d v="1899-12-30T00:18:00"/>
    <n v="18"/>
    <x v="0"/>
    <x v="2"/>
    <x v="0"/>
    <s v="Not Outlier"/>
    <x v="38"/>
  </r>
  <r>
    <n v="1086104"/>
    <n v="654"/>
    <s v="France"/>
    <d v="2023-09-22T00:22:00"/>
    <x v="0"/>
    <s v="Marie Bertrand"/>
    <n v="1737"/>
    <x v="25"/>
    <d v="2023-09-22T00:00:00"/>
    <d v="1899-12-30T00:22:00"/>
    <n v="22"/>
    <x v="0"/>
    <x v="11"/>
    <x v="0"/>
    <s v="Not Outlier"/>
    <x v="38"/>
  </r>
  <r>
    <n v="1646606"/>
    <n v="654"/>
    <s v="France"/>
    <d v="2023-11-13T23:33:00"/>
    <x v="2"/>
    <s v="Daniel Da Cunha"/>
    <n v="673"/>
    <x v="6"/>
    <d v="2023-11-13T00:00:00"/>
    <d v="1899-12-30T23:33:00"/>
    <n v="33"/>
    <x v="2"/>
    <x v="9"/>
    <x v="0"/>
    <s v="Not Outlier"/>
    <x v="38"/>
  </r>
  <r>
    <n v="775306"/>
    <n v="655"/>
    <s v="USA"/>
    <d v="2023-06-24T23:02:00"/>
    <x v="0"/>
    <s v="Anna O'Hara"/>
    <n v="7346"/>
    <x v="10"/>
    <d v="2023-06-24T00:00:00"/>
    <d v="1899-12-30T23:02:00"/>
    <n v="2"/>
    <x v="2"/>
    <x v="2"/>
    <x v="1"/>
    <s v="Not Outlier"/>
    <x v="19"/>
  </r>
  <r>
    <n v="1452068"/>
    <n v="658"/>
    <s v="India"/>
    <d v="2023-09-30T01:26:00"/>
    <x v="0"/>
    <s v="Rosa Hernandez"/>
    <n v="1299"/>
    <x v="4"/>
    <d v="2023-09-30T00:00:00"/>
    <d v="1899-12-30T01:26:00"/>
    <n v="26"/>
    <x v="1"/>
    <x v="11"/>
    <x v="10"/>
    <s v="Not Outlier"/>
    <x v="25"/>
  </r>
  <r>
    <n v="1366020"/>
    <n v="659"/>
    <s v="Australia"/>
    <d v="2023-08-10T23:20:00"/>
    <x v="2"/>
    <s v="Valarie Nelson"/>
    <n v="9989"/>
    <x v="19"/>
    <d v="2023-08-10T00:00:00"/>
    <d v="1899-12-30T23:20:00"/>
    <n v="20"/>
    <x v="2"/>
    <x v="6"/>
    <x v="7"/>
    <s v="Not Outlier"/>
    <x v="44"/>
  </r>
  <r>
    <n v="1571075"/>
    <n v="660"/>
    <s v="USA"/>
    <d v="2023-05-25T01:24:00"/>
    <x v="1"/>
    <s v="Arnold Cruz"/>
    <n v="4346"/>
    <x v="18"/>
    <d v="2023-05-25T00:00:00"/>
    <d v="1899-12-30T01:24:00"/>
    <n v="24"/>
    <x v="1"/>
    <x v="8"/>
    <x v="1"/>
    <s v="Not Outlier"/>
    <x v="37"/>
  </r>
  <r>
    <n v="1134072"/>
    <n v="662"/>
    <s v="USA"/>
    <d v="2023-12-06T00:49:00"/>
    <x v="2"/>
    <s v="Elizabeth Devon"/>
    <n v="3885"/>
    <x v="28"/>
    <d v="2023-12-06T00:00:00"/>
    <d v="1899-12-30T00:49:00"/>
    <n v="49"/>
    <x v="0"/>
    <x v="10"/>
    <x v="1"/>
    <s v="Not Outlier"/>
    <x v="37"/>
  </r>
  <r>
    <n v="1111675"/>
    <n v="665"/>
    <s v="France"/>
    <d v="2023-02-26T23:36:00"/>
    <x v="1"/>
    <s v="Dominique Perrier"/>
    <n v="5031"/>
    <x v="8"/>
    <d v="2023-02-26T00:00:00"/>
    <d v="1899-12-30T23:36:00"/>
    <n v="36"/>
    <x v="2"/>
    <x v="0"/>
    <x v="0"/>
    <s v="Not Outlier"/>
    <x v="25"/>
  </r>
  <r>
    <n v="1061512"/>
    <n v="666"/>
    <s v="France"/>
    <d v="2023-03-02T01:24:00"/>
    <x v="3"/>
    <s v="Jean Fresnisre"/>
    <n v="1743"/>
    <x v="24"/>
    <d v="2023-03-02T00:00:00"/>
    <d v="1899-12-30T01:24:00"/>
    <n v="24"/>
    <x v="1"/>
    <x v="7"/>
    <x v="0"/>
    <s v="Not Outlier"/>
    <x v="59"/>
  </r>
  <r>
    <n v="515145"/>
    <n v="667"/>
    <s v="France"/>
    <d v="2023-11-21T22:31:00"/>
    <x v="1"/>
    <s v="Paolo Accorti"/>
    <n v="6458"/>
    <x v="9"/>
    <d v="2023-11-21T00:00:00"/>
    <d v="1899-12-30T22:31:00"/>
    <n v="31"/>
    <x v="3"/>
    <x v="9"/>
    <x v="0"/>
    <s v="Not Outlier"/>
    <x v="62"/>
  </r>
  <r>
    <n v="909180"/>
    <n v="667"/>
    <s v="France"/>
    <d v="2023-06-01T00:48:00"/>
    <x v="3"/>
    <s v="Julie Murphy"/>
    <n v="1650"/>
    <x v="5"/>
    <d v="2023-06-01T00:00:00"/>
    <d v="1899-12-30T00:48:00"/>
    <n v="48"/>
    <x v="0"/>
    <x v="2"/>
    <x v="0"/>
    <s v="Not Outlier"/>
    <x v="62"/>
  </r>
  <r>
    <n v="539679"/>
    <n v="668"/>
    <s v="France"/>
    <d v="2023-05-07T00:28:00"/>
    <x v="0"/>
    <s v="Giovanni Rovelli"/>
    <n v="24"/>
    <x v="20"/>
    <d v="2023-05-07T00:00:00"/>
    <d v="1899-12-30T00:28:00"/>
    <n v="28"/>
    <x v="0"/>
    <x v="8"/>
    <x v="0"/>
    <s v="Not Outlier"/>
    <x v="55"/>
  </r>
  <r>
    <n v="1471535"/>
    <n v="668"/>
    <s v="France"/>
    <d v="2023-12-24T23:07:00"/>
    <x v="2"/>
    <s v="Valarie Nelson"/>
    <n v="6311"/>
    <x v="10"/>
    <d v="2023-12-24T00:00:00"/>
    <d v="1899-12-30T23:07:00"/>
    <n v="7"/>
    <x v="2"/>
    <x v="10"/>
    <x v="0"/>
    <s v="Not Outlier"/>
    <x v="55"/>
  </r>
  <r>
    <n v="294015"/>
    <n v="669"/>
    <s v="USA"/>
    <d v="2023-09-03T23:27:00"/>
    <x v="2"/>
    <s v="Henriette Pfalzheim"/>
    <n v="9046"/>
    <x v="15"/>
    <d v="2023-09-03T00:00:00"/>
    <d v="1899-12-30T23:27:00"/>
    <n v="27"/>
    <x v="2"/>
    <x v="11"/>
    <x v="1"/>
    <s v="Not Outlier"/>
    <x v="43"/>
  </r>
  <r>
    <n v="837435"/>
    <n v="670"/>
    <s v="Australia"/>
    <d v="2023-09-04T23:52:00"/>
    <x v="3"/>
    <s v="Kyung Yu"/>
    <n v="4671"/>
    <x v="27"/>
    <d v="2023-09-04T00:00:00"/>
    <d v="1899-12-30T23:52:00"/>
    <n v="52"/>
    <x v="2"/>
    <x v="11"/>
    <x v="7"/>
    <s v="Not Outlier"/>
    <x v="53"/>
  </r>
  <r>
    <n v="593240"/>
    <n v="672"/>
    <s v="USA"/>
    <d v="2023-12-05T00:38:00"/>
    <x v="3"/>
    <s v="Maria Hernandez"/>
    <n v="7472"/>
    <x v="16"/>
    <d v="2023-12-05T00:00:00"/>
    <d v="1899-12-30T00:38:00"/>
    <n v="38"/>
    <x v="0"/>
    <x v="10"/>
    <x v="1"/>
    <s v="Not Outlier"/>
    <x v="12"/>
  </r>
  <r>
    <n v="655800"/>
    <n v="672"/>
    <s v="USA"/>
    <d v="2023-01-18T23:39:00"/>
    <x v="3"/>
    <s v="Julie Brown"/>
    <n v="6855"/>
    <x v="14"/>
    <d v="2023-01-18T00:00:00"/>
    <d v="1899-12-30T23:39:00"/>
    <n v="39"/>
    <x v="2"/>
    <x v="3"/>
    <x v="1"/>
    <s v="Not Outlier"/>
    <x v="12"/>
  </r>
  <r>
    <n v="569033"/>
    <n v="674"/>
    <s v="USA"/>
    <d v="2023-10-31T23:56:00"/>
    <x v="0"/>
    <s v="Julie Brown"/>
    <n v="8931"/>
    <x v="30"/>
    <d v="2023-10-31T00:00:00"/>
    <d v="1899-12-30T23:56:00"/>
    <n v="56"/>
    <x v="2"/>
    <x v="5"/>
    <x v="1"/>
    <s v="Not Outlier"/>
    <x v="61"/>
  </r>
  <r>
    <n v="81061"/>
    <n v="676"/>
    <s v="India"/>
    <d v="2023-03-30T00:28:00"/>
    <x v="0"/>
    <s v="Francisca Cervantes"/>
    <n v="4219"/>
    <x v="4"/>
    <d v="2023-03-30T00:00:00"/>
    <d v="1899-12-30T00:28:00"/>
    <n v="28"/>
    <x v="0"/>
    <x v="7"/>
    <x v="10"/>
    <s v="Not Outlier"/>
    <x v="66"/>
  </r>
  <r>
    <n v="1602189"/>
    <n v="676"/>
    <s v="India"/>
    <d v="2023-07-09T00:52:00"/>
    <x v="2"/>
    <s v="Eduardo Saavedra"/>
    <n v="179"/>
    <x v="2"/>
    <d v="2023-07-09T00:00:00"/>
    <d v="1899-12-30T00:52:00"/>
    <n v="52"/>
    <x v="0"/>
    <x v="4"/>
    <x v="10"/>
    <s v="Not Outlier"/>
    <x v="66"/>
  </r>
  <r>
    <n v="275961"/>
    <n v="679"/>
    <s v="Singapore"/>
    <d v="2023-11-18T23:58:00"/>
    <x v="0"/>
    <s v="Marta Hernandez"/>
    <n v="2936"/>
    <x v="14"/>
    <d v="2023-11-18T00:00:00"/>
    <d v="1899-12-30T23:58:00"/>
    <n v="58"/>
    <x v="2"/>
    <x v="9"/>
    <x v="3"/>
    <s v="Not Outlier"/>
    <x v="40"/>
  </r>
  <r>
    <n v="510973"/>
    <n v="679"/>
    <s v="Singapore"/>
    <d v="2023-02-19T01:04:00"/>
    <x v="1"/>
    <s v="Giovanni Rovelli"/>
    <n v="7192"/>
    <x v="3"/>
    <d v="2023-02-19T00:00:00"/>
    <d v="1899-12-30T01:04:00"/>
    <n v="4"/>
    <x v="1"/>
    <x v="0"/>
    <x v="3"/>
    <s v="Not Outlier"/>
    <x v="40"/>
  </r>
  <r>
    <n v="231094"/>
    <n v="680"/>
    <s v="USA"/>
    <d v="2023-11-29T00:51:00"/>
    <x v="1"/>
    <s v="Leslie Murphy"/>
    <n v="7379"/>
    <x v="21"/>
    <d v="2023-11-29T00:00:00"/>
    <d v="1899-12-30T00:51:00"/>
    <n v="51"/>
    <x v="0"/>
    <x v="9"/>
    <x v="1"/>
    <s v="Not Outlier"/>
    <x v="2"/>
  </r>
  <r>
    <n v="768093"/>
    <n v="680"/>
    <s v="USA"/>
    <d v="2023-03-01T00:30:00"/>
    <x v="1"/>
    <s v="Arnold Cruz"/>
    <n v="8126"/>
    <x v="5"/>
    <d v="2023-03-01T00:00:00"/>
    <d v="1899-12-30T00:30:00"/>
    <n v="30"/>
    <x v="0"/>
    <x v="7"/>
    <x v="1"/>
    <s v="Not Outlier"/>
    <x v="2"/>
  </r>
  <r>
    <n v="1343250"/>
    <n v="681"/>
    <s v="USA"/>
    <d v="2023-11-04T23:02:00"/>
    <x v="2"/>
    <s v="Diego Freyre"/>
    <n v="6365"/>
    <x v="27"/>
    <d v="2023-11-04T00:00:00"/>
    <d v="1899-12-30T23:02:00"/>
    <n v="2"/>
    <x v="2"/>
    <x v="9"/>
    <x v="1"/>
    <s v="Not Outlier"/>
    <x v="32"/>
  </r>
  <r>
    <n v="464859"/>
    <n v="683"/>
    <s v="Australia"/>
    <d v="2023-01-14T23:38:00"/>
    <x v="1"/>
    <s v="Steve Frick"/>
    <n v="6431"/>
    <x v="12"/>
    <d v="2023-01-14T00:00:00"/>
    <d v="1899-12-30T23:38:00"/>
    <n v="38"/>
    <x v="2"/>
    <x v="3"/>
    <x v="7"/>
    <s v="Not Outlier"/>
    <x v="13"/>
  </r>
  <r>
    <n v="1181602"/>
    <n v="683"/>
    <s v="Australia"/>
    <d v="2023-07-27T00:34:00"/>
    <x v="0"/>
    <s v="Victoria Ashworth"/>
    <n v="8578"/>
    <x v="13"/>
    <d v="2023-07-27T00:00:00"/>
    <d v="1899-12-30T00:34:00"/>
    <n v="34"/>
    <x v="0"/>
    <x v="4"/>
    <x v="7"/>
    <s v="Not Outlier"/>
    <x v="13"/>
  </r>
  <r>
    <n v="1422378"/>
    <n v="684"/>
    <s v="Finland"/>
    <d v="2023-11-06T00:11:00"/>
    <x v="0"/>
    <s v="Diego Freyre"/>
    <n v="3274"/>
    <x v="28"/>
    <d v="2023-11-06T00:00:00"/>
    <d v="1899-12-30T00:11:00"/>
    <n v="11"/>
    <x v="0"/>
    <x v="9"/>
    <x v="8"/>
    <s v="Not Outlier"/>
    <x v="49"/>
  </r>
  <r>
    <n v="1499914"/>
    <n v="684"/>
    <s v="Finland"/>
    <d v="2023-02-07T22:41:00"/>
    <x v="3"/>
    <s v="Diego Freyre"/>
    <n v="7716"/>
    <x v="20"/>
    <d v="2023-02-07T00:00:00"/>
    <d v="1899-12-30T22:41:00"/>
    <n v="41"/>
    <x v="3"/>
    <x v="0"/>
    <x v="8"/>
    <s v="Not Outlier"/>
    <x v="49"/>
  </r>
  <r>
    <n v="441275"/>
    <n v="685"/>
    <s v="Australia"/>
    <d v="2023-01-18T23:36:00"/>
    <x v="1"/>
    <s v="Matti Karttunen"/>
    <n v="7319"/>
    <x v="14"/>
    <d v="2023-01-18T00:00:00"/>
    <d v="1899-12-30T23:36:00"/>
    <n v="36"/>
    <x v="2"/>
    <x v="3"/>
    <x v="7"/>
    <s v="Not Outlier"/>
    <x v="45"/>
  </r>
  <r>
    <n v="461731"/>
    <n v="685"/>
    <s v="Australia"/>
    <d v="2023-11-09T01:39:00"/>
    <x v="0"/>
    <s v="Kalle Suominen"/>
    <n v="5092"/>
    <x v="2"/>
    <d v="2023-11-09T00:00:00"/>
    <d v="1899-12-30T01:39:00"/>
    <n v="39"/>
    <x v="1"/>
    <x v="9"/>
    <x v="7"/>
    <s v="Not Outlier"/>
    <x v="45"/>
  </r>
  <r>
    <n v="549930"/>
    <n v="685"/>
    <s v="Australia"/>
    <d v="2023-06-26T23:54:00"/>
    <x v="2"/>
    <s v="Paul Henriot"/>
    <n v="8311"/>
    <x v="8"/>
    <d v="2023-06-26T00:00:00"/>
    <d v="1899-12-30T23:54:00"/>
    <n v="54"/>
    <x v="2"/>
    <x v="2"/>
    <x v="7"/>
    <s v="Not Outlier"/>
    <x v="45"/>
  </r>
  <r>
    <n v="823885"/>
    <n v="687"/>
    <s v="France"/>
    <d v="2023-05-08T01:04:00"/>
    <x v="3"/>
    <s v="Pascale Cartrain"/>
    <n v="5519"/>
    <x v="7"/>
    <d v="2023-05-08T00:00:00"/>
    <d v="1899-12-30T01:04:00"/>
    <n v="4"/>
    <x v="1"/>
    <x v="8"/>
    <x v="0"/>
    <s v="Not Outlier"/>
    <x v="45"/>
  </r>
  <r>
    <n v="1178982"/>
    <n v="687"/>
    <s v="France"/>
    <d v="2023-04-28T01:04:00"/>
    <x v="3"/>
    <s v="Pirkko Koskitalo"/>
    <n v="52"/>
    <x v="0"/>
    <d v="2023-04-28T00:00:00"/>
    <d v="1899-12-30T01:04:00"/>
    <n v="4"/>
    <x v="1"/>
    <x v="1"/>
    <x v="0"/>
    <s v="Not Outlier"/>
    <x v="45"/>
  </r>
  <r>
    <n v="82755"/>
    <n v="689"/>
    <s v="France"/>
    <d v="2023-11-02T01:19:00"/>
    <x v="2"/>
    <s v="Diego Freyre"/>
    <n v="5551"/>
    <x v="24"/>
    <d v="2023-11-02T00:00:00"/>
    <d v="1899-12-30T01:19:00"/>
    <n v="19"/>
    <x v="1"/>
    <x v="9"/>
    <x v="0"/>
    <s v="Not Outlier"/>
    <x v="50"/>
  </r>
  <r>
    <n v="1580103"/>
    <n v="689"/>
    <s v="France"/>
    <d v="2023-03-07T00:57:00"/>
    <x v="1"/>
    <s v="Anna O'Hara"/>
    <n v="5667"/>
    <x v="20"/>
    <d v="2023-03-07T00:00:00"/>
    <d v="1899-12-30T00:57:00"/>
    <n v="57"/>
    <x v="0"/>
    <x v="7"/>
    <x v="0"/>
    <s v="Not Outlier"/>
    <x v="50"/>
  </r>
  <r>
    <n v="457958"/>
    <n v="690"/>
    <s v="Germany"/>
    <d v="2023-01-03T00:44:00"/>
    <x v="1"/>
    <s v="Jytte Petersen"/>
    <n v="2923"/>
    <x v="15"/>
    <d v="2023-01-03T00:00:00"/>
    <d v="1899-12-30T00:44:00"/>
    <n v="44"/>
    <x v="0"/>
    <x v="3"/>
    <x v="6"/>
    <s v="Not Outlier"/>
    <x v="24"/>
  </r>
  <r>
    <n v="561511"/>
    <n v="690"/>
    <s v="Germany"/>
    <d v="2023-12-01T01:15:00"/>
    <x v="1"/>
    <s v="Marta Hernandez"/>
    <n v="6808"/>
    <x v="5"/>
    <d v="2023-12-01T00:00:00"/>
    <d v="1899-12-30T01:15:00"/>
    <n v="15"/>
    <x v="1"/>
    <x v="10"/>
    <x v="6"/>
    <s v="Not Outlier"/>
    <x v="24"/>
  </r>
  <r>
    <n v="303923"/>
    <n v="691"/>
    <s v="Norway"/>
    <d v="2023-05-30T23:02:00"/>
    <x v="0"/>
    <s v="Valarie Nelson"/>
    <n v="5642"/>
    <x v="4"/>
    <d v="2023-05-30T00:00:00"/>
    <d v="1899-12-30T23:02:00"/>
    <n v="2"/>
    <x v="2"/>
    <x v="8"/>
    <x v="4"/>
    <s v="Not Outlier"/>
    <x v="43"/>
  </r>
  <r>
    <n v="1039541"/>
    <n v="694"/>
    <s v="Finland"/>
    <d v="2023-01-23T00:23:00"/>
    <x v="1"/>
    <s v="Kwai Yu"/>
    <n v="8648"/>
    <x v="17"/>
    <d v="2023-01-23T00:00:00"/>
    <d v="1899-12-30T00:23:00"/>
    <n v="23"/>
    <x v="0"/>
    <x v="3"/>
    <x v="8"/>
    <s v="Not Outlier"/>
    <x v="42"/>
  </r>
  <r>
    <n v="1551349"/>
    <n v="694"/>
    <s v="Finland"/>
    <d v="2023-10-28T01:13:00"/>
    <x v="2"/>
    <s v="Mart¡n Sommer"/>
    <n v="9059"/>
    <x v="0"/>
    <d v="2023-10-28T00:00:00"/>
    <d v="1899-12-30T01:13:00"/>
    <n v="13"/>
    <x v="1"/>
    <x v="5"/>
    <x v="8"/>
    <s v="Not Outlier"/>
    <x v="42"/>
  </r>
  <r>
    <n v="573406"/>
    <n v="695"/>
    <s v="France"/>
    <d v="2023-09-19T23:58:00"/>
    <x v="1"/>
    <s v="Daniel Tonini"/>
    <n v="989"/>
    <x v="3"/>
    <d v="2023-09-19T00:00:00"/>
    <d v="1899-12-30T23:58:00"/>
    <n v="58"/>
    <x v="2"/>
    <x v="11"/>
    <x v="0"/>
    <s v="Not Outlier"/>
    <x v="29"/>
  </r>
  <r>
    <n v="1679147"/>
    <n v="696"/>
    <s v="France"/>
    <d v="2023-04-16T23:36:00"/>
    <x v="1"/>
    <s v="Sue Frick"/>
    <n v="4669"/>
    <x v="26"/>
    <d v="2023-04-16T00:00:00"/>
    <d v="1899-12-30T23:36:00"/>
    <n v="36"/>
    <x v="2"/>
    <x v="1"/>
    <x v="0"/>
    <s v="Not Outlier"/>
    <x v="30"/>
  </r>
  <r>
    <n v="158217"/>
    <n v="698"/>
    <s v="Australia"/>
    <d v="2023-05-29T02:00:00"/>
    <x v="3"/>
    <s v="Valarie Young"/>
    <n v="424"/>
    <x v="21"/>
    <d v="2023-05-29T00:00:00"/>
    <d v="1899-12-30T02:00:00"/>
    <n v="0"/>
    <x v="4"/>
    <x v="8"/>
    <x v="7"/>
    <s v="Not Outlier"/>
    <x v="44"/>
  </r>
  <r>
    <n v="1664973"/>
    <n v="698"/>
    <s v="Australia"/>
    <d v="2023-08-10T00:54:00"/>
    <x v="3"/>
    <s v="Ann Brown"/>
    <n v="1301"/>
    <x v="19"/>
    <d v="2023-08-10T00:00:00"/>
    <d v="1899-12-30T00:54:00"/>
    <n v="54"/>
    <x v="0"/>
    <x v="6"/>
    <x v="7"/>
    <s v="Not Outlier"/>
    <x v="44"/>
  </r>
  <r>
    <n v="1553858"/>
    <n v="699"/>
    <s v="USA"/>
    <d v="2023-08-31T01:16:00"/>
    <x v="2"/>
    <s v="Jean Fresnisre"/>
    <n v="7598"/>
    <x v="30"/>
    <d v="2023-08-31T00:00:00"/>
    <d v="1899-12-30T01:16:00"/>
    <n v="16"/>
    <x v="1"/>
    <x v="6"/>
    <x v="1"/>
    <s v="Not Outlier"/>
    <x v="58"/>
  </r>
  <r>
    <n v="823894"/>
    <n v="700"/>
    <s v="USA"/>
    <d v="2023-04-17T00:58:00"/>
    <x v="0"/>
    <s v="Ann Brown"/>
    <n v="1666"/>
    <x v="29"/>
    <d v="2023-04-17T00:00:00"/>
    <d v="1899-12-30T00:58:00"/>
    <n v="58"/>
    <x v="0"/>
    <x v="1"/>
    <x v="1"/>
    <s v="Not Outlier"/>
    <x v="20"/>
  </r>
  <r>
    <n v="1242334"/>
    <n v="701"/>
    <s v="India"/>
    <d v="2023-02-08T23:15:00"/>
    <x v="0"/>
    <s v="Diego Freyre"/>
    <n v="4664"/>
    <x v="7"/>
    <d v="2023-02-08T00:00:00"/>
    <d v="1899-12-30T23:15:00"/>
    <n v="15"/>
    <x v="2"/>
    <x v="0"/>
    <x v="10"/>
    <s v="Not Outlier"/>
    <x v="18"/>
  </r>
  <r>
    <n v="1429209"/>
    <n v="701"/>
    <s v="India"/>
    <d v="2023-12-04T01:16:00"/>
    <x v="3"/>
    <s v="Steve Frick"/>
    <n v="1494"/>
    <x v="27"/>
    <d v="2023-12-04T00:00:00"/>
    <d v="1899-12-30T01:16:00"/>
    <n v="16"/>
    <x v="1"/>
    <x v="10"/>
    <x v="10"/>
    <s v="Not Outlier"/>
    <x v="18"/>
  </r>
  <r>
    <n v="423933"/>
    <n v="703"/>
    <s v="USA"/>
    <d v="2023-03-22T01:31:00"/>
    <x v="3"/>
    <s v="Arnold Cruz"/>
    <n v="4027"/>
    <x v="25"/>
    <d v="2023-03-22T00:00:00"/>
    <d v="1899-12-30T01:31:00"/>
    <n v="31"/>
    <x v="1"/>
    <x v="7"/>
    <x v="1"/>
    <s v="Not Outlier"/>
    <x v="8"/>
  </r>
  <r>
    <n v="617035"/>
    <n v="704"/>
    <s v="USA"/>
    <d v="2023-07-08T23:25:00"/>
    <x v="2"/>
    <s v="Victoria Ashworth"/>
    <n v="777"/>
    <x v="7"/>
    <d v="2023-07-08T00:00:00"/>
    <d v="1899-12-30T23:25:00"/>
    <n v="25"/>
    <x v="2"/>
    <x v="4"/>
    <x v="1"/>
    <s v="Not Outlier"/>
    <x v="3"/>
  </r>
  <r>
    <n v="805121"/>
    <n v="704"/>
    <s v="USA"/>
    <d v="2023-09-05T01:46:00"/>
    <x v="0"/>
    <s v="Kalle Suominen"/>
    <n v="6764"/>
    <x v="16"/>
    <d v="2023-09-05T00:00:00"/>
    <d v="1899-12-30T01:46:00"/>
    <n v="46"/>
    <x v="1"/>
    <x v="11"/>
    <x v="1"/>
    <s v="Not Outlier"/>
    <x v="3"/>
  </r>
  <r>
    <n v="976435"/>
    <n v="704"/>
    <s v="USA"/>
    <d v="2023-09-26T01:20:00"/>
    <x v="0"/>
    <s v="Julie Young"/>
    <n v="5887"/>
    <x v="8"/>
    <d v="2023-09-26T00:00:00"/>
    <d v="1899-12-30T01:20:00"/>
    <n v="20"/>
    <x v="1"/>
    <x v="11"/>
    <x v="1"/>
    <s v="Not Outlier"/>
    <x v="3"/>
  </r>
  <r>
    <n v="576171"/>
    <n v="707"/>
    <s v="France"/>
    <d v="2023-11-01T23:36:00"/>
    <x v="3"/>
    <s v="Valarie Nelson"/>
    <n v="9989"/>
    <x v="5"/>
    <d v="2023-11-01T00:00:00"/>
    <d v="1899-12-30T23:36:00"/>
    <n v="36"/>
    <x v="2"/>
    <x v="9"/>
    <x v="0"/>
    <s v="Not Outlier"/>
    <x v="37"/>
  </r>
  <r>
    <n v="864744"/>
    <n v="709"/>
    <s v="France"/>
    <d v="2023-01-29T23:39:00"/>
    <x v="1"/>
    <s v="Wing C Tam"/>
    <n v="2914"/>
    <x v="21"/>
    <d v="2023-01-29T00:00:00"/>
    <d v="1899-12-30T23:39:00"/>
    <n v="39"/>
    <x v="2"/>
    <x v="3"/>
    <x v="0"/>
    <s v="Not Outlier"/>
    <x v="51"/>
  </r>
  <r>
    <n v="897460"/>
    <n v="711"/>
    <s v="USA"/>
    <d v="2023-09-24T23:05:00"/>
    <x v="2"/>
    <s v="Mary Saveley"/>
    <n v="3851"/>
    <x v="10"/>
    <d v="2023-09-24T00:00:00"/>
    <d v="1899-12-30T23:05:00"/>
    <n v="5"/>
    <x v="2"/>
    <x v="11"/>
    <x v="1"/>
    <s v="Not Outlier"/>
    <x v="57"/>
  </r>
  <r>
    <n v="968469"/>
    <n v="711"/>
    <s v="USA"/>
    <d v="2023-09-17T00:15:00"/>
    <x v="2"/>
    <s v="Palle Ibsen"/>
    <n v="187"/>
    <x v="29"/>
    <d v="2023-09-17T00:00:00"/>
    <d v="1899-12-30T00:15:00"/>
    <n v="15"/>
    <x v="0"/>
    <x v="11"/>
    <x v="1"/>
    <s v="Not Outlier"/>
    <x v="57"/>
  </r>
  <r>
    <n v="202059"/>
    <n v="712"/>
    <s v="USA"/>
    <d v="2023-03-27T01:24:00"/>
    <x v="3"/>
    <s v="Valarie Nelson"/>
    <n v="7202"/>
    <x v="13"/>
    <d v="2023-03-27T00:00:00"/>
    <d v="1899-12-30T01:24:00"/>
    <n v="24"/>
    <x v="1"/>
    <x v="7"/>
    <x v="1"/>
    <s v="Not Outlier"/>
    <x v="55"/>
  </r>
  <r>
    <n v="854481"/>
    <n v="712"/>
    <s v="USA"/>
    <d v="2023-12-18T22:44:00"/>
    <x v="1"/>
    <s v="Elizabeth Devon"/>
    <n v="1745"/>
    <x v="14"/>
    <d v="2023-12-18T00:00:00"/>
    <d v="1899-12-30T22:44:00"/>
    <n v="44"/>
    <x v="3"/>
    <x v="10"/>
    <x v="1"/>
    <s v="Not Outlier"/>
    <x v="55"/>
  </r>
  <r>
    <n v="935551"/>
    <n v="712"/>
    <s v="USA"/>
    <d v="2023-12-14T01:36:00"/>
    <x v="3"/>
    <s v="Thomas Hardy"/>
    <n v="6779"/>
    <x v="12"/>
    <d v="2023-12-14T00:00:00"/>
    <d v="1899-12-30T01:36:00"/>
    <n v="36"/>
    <x v="1"/>
    <x v="10"/>
    <x v="1"/>
    <s v="Not Outlier"/>
    <x v="55"/>
  </r>
  <r>
    <n v="279515"/>
    <n v="713"/>
    <s v="Finland"/>
    <d v="2023-09-15T23:00:00"/>
    <x v="2"/>
    <s v="Valarie Nelson"/>
    <n v="4633"/>
    <x v="22"/>
    <d v="2023-09-15T00:00:00"/>
    <d v="1899-12-30T23:00:00"/>
    <n v="0"/>
    <x v="2"/>
    <x v="11"/>
    <x v="8"/>
    <s v="Not Outlier"/>
    <x v="28"/>
  </r>
  <r>
    <n v="1165475"/>
    <n v="713"/>
    <s v="Finland"/>
    <d v="2023-11-01T23:19:00"/>
    <x v="0"/>
    <s v="Annette Roulet"/>
    <n v="4856"/>
    <x v="5"/>
    <d v="2023-11-01T00:00:00"/>
    <d v="1899-12-30T23:19:00"/>
    <n v="19"/>
    <x v="2"/>
    <x v="9"/>
    <x v="8"/>
    <s v="Not Outlier"/>
    <x v="28"/>
  </r>
  <r>
    <n v="1544633"/>
    <n v="714"/>
    <s v="USA"/>
    <d v="2023-08-19T01:09:00"/>
    <x v="1"/>
    <s v="Yoshi Tannamuri"/>
    <n v="347"/>
    <x v="3"/>
    <d v="2023-08-19T00:00:00"/>
    <d v="1899-12-30T01:09:00"/>
    <n v="9"/>
    <x v="1"/>
    <x v="6"/>
    <x v="1"/>
    <s v="Not Outlier"/>
    <x v="29"/>
  </r>
  <r>
    <n v="165080"/>
    <n v="715"/>
    <s v="USA"/>
    <d v="2023-12-23T23:22:00"/>
    <x v="0"/>
    <s v="Jean Fresnisre"/>
    <n v="3378"/>
    <x v="17"/>
    <d v="2023-12-23T00:00:00"/>
    <d v="1899-12-30T23:22:00"/>
    <n v="22"/>
    <x v="2"/>
    <x v="10"/>
    <x v="1"/>
    <s v="Not Outlier"/>
    <x v="2"/>
  </r>
  <r>
    <n v="1585349"/>
    <n v="716"/>
    <s v="India"/>
    <d v="2023-02-25T23:13:00"/>
    <x v="2"/>
    <s v="Matti Karttunen"/>
    <n v="9212"/>
    <x v="18"/>
    <d v="2023-02-25T00:00:00"/>
    <d v="1899-12-30T23:13:00"/>
    <n v="13"/>
    <x v="2"/>
    <x v="0"/>
    <x v="10"/>
    <s v="Not Outlier"/>
    <x v="60"/>
  </r>
  <r>
    <n v="812395"/>
    <n v="717"/>
    <s v="Australia"/>
    <d v="2023-08-01T23:24:00"/>
    <x v="1"/>
    <s v="Wing C Tam"/>
    <n v="9421"/>
    <x v="5"/>
    <d v="2023-08-01T00:00:00"/>
    <d v="1899-12-30T23:24:00"/>
    <n v="24"/>
    <x v="2"/>
    <x v="6"/>
    <x v="7"/>
    <s v="Not Outlier"/>
    <x v="55"/>
  </r>
  <r>
    <n v="151746"/>
    <n v="718"/>
    <s v="Norway"/>
    <d v="2023-05-24T01:59:00"/>
    <x v="2"/>
    <s v="Roland Mendel"/>
    <n v="7817"/>
    <x v="10"/>
    <d v="2023-05-24T00:00:00"/>
    <d v="1899-12-30T01:59:00"/>
    <n v="59"/>
    <x v="1"/>
    <x v="8"/>
    <x v="4"/>
    <s v="Not Outlier"/>
    <x v="56"/>
  </r>
  <r>
    <n v="1373309"/>
    <n v="718"/>
    <s v="Norway"/>
    <d v="2023-06-24T00:53:00"/>
    <x v="1"/>
    <s v="Sue King"/>
    <n v="2634"/>
    <x v="10"/>
    <d v="2023-06-24T00:00:00"/>
    <d v="1899-12-30T00:53:00"/>
    <n v="53"/>
    <x v="0"/>
    <x v="2"/>
    <x v="4"/>
    <s v="Not Outlier"/>
    <x v="56"/>
  </r>
  <r>
    <n v="88156"/>
    <n v="719"/>
    <s v="Norway"/>
    <d v="2023-12-14T01:07:00"/>
    <x v="1"/>
    <s v="Eric Natividad"/>
    <n v="9836"/>
    <x v="12"/>
    <d v="2023-12-14T00:00:00"/>
    <d v="1899-12-30T01:07:00"/>
    <n v="7"/>
    <x v="1"/>
    <x v="10"/>
    <x v="4"/>
    <s v="Not Outlier"/>
    <x v="34"/>
  </r>
  <r>
    <n v="1061210"/>
    <n v="721"/>
    <s v="India"/>
    <d v="2023-12-07T00:09:00"/>
    <x v="3"/>
    <s v="Helen Bennett"/>
    <n v="1496"/>
    <x v="20"/>
    <d v="2023-12-07T00:00:00"/>
    <d v="1899-12-30T00:09:00"/>
    <n v="9"/>
    <x v="0"/>
    <x v="10"/>
    <x v="10"/>
    <s v="Not Outlier"/>
    <x v="23"/>
  </r>
  <r>
    <n v="1312340"/>
    <n v="721"/>
    <s v="India"/>
    <d v="2023-09-28T00:20:00"/>
    <x v="2"/>
    <s v="Diego Freyre"/>
    <n v="9364"/>
    <x v="0"/>
    <d v="2023-09-28T00:00:00"/>
    <d v="1899-12-30T00:20:00"/>
    <n v="20"/>
    <x v="0"/>
    <x v="11"/>
    <x v="10"/>
    <s v="Not Outlier"/>
    <x v="23"/>
  </r>
  <r>
    <n v="296042"/>
    <n v="722"/>
    <s v="USA"/>
    <d v="2023-08-29T00:48:00"/>
    <x v="3"/>
    <s v="Kwai Yu"/>
    <n v="3962"/>
    <x v="21"/>
    <d v="2023-08-29T00:00:00"/>
    <d v="1899-12-30T00:48:00"/>
    <n v="48"/>
    <x v="0"/>
    <x v="6"/>
    <x v="1"/>
    <s v="Not Outlier"/>
    <x v="15"/>
  </r>
  <r>
    <n v="1182759"/>
    <n v="722"/>
    <s v="USA"/>
    <d v="2023-01-07T01:06:00"/>
    <x v="0"/>
    <s v="Palle Ibsen"/>
    <n v="2645"/>
    <x v="20"/>
    <d v="2023-01-07T00:00:00"/>
    <d v="1899-12-30T01:06:00"/>
    <n v="6"/>
    <x v="1"/>
    <x v="3"/>
    <x v="1"/>
    <s v="Not Outlier"/>
    <x v="15"/>
  </r>
  <r>
    <n v="60635"/>
    <n v="723"/>
    <s v="Denmark"/>
    <d v="2023-01-13T00:07:00"/>
    <x v="1"/>
    <s v="William Brown"/>
    <n v="2575"/>
    <x v="6"/>
    <d v="2023-01-13T00:00:00"/>
    <d v="1899-12-30T00:07:00"/>
    <n v="7"/>
    <x v="0"/>
    <x v="3"/>
    <x v="2"/>
    <s v="Not Outlier"/>
    <x v="47"/>
  </r>
  <r>
    <n v="106529"/>
    <n v="723"/>
    <s v="Denmark"/>
    <d v="2023-01-27T00:01:00"/>
    <x v="1"/>
    <s v="Valarie Nelson"/>
    <n v="6130"/>
    <x v="13"/>
    <d v="2023-01-27T00:00:00"/>
    <d v="1899-12-30T00:01:00"/>
    <n v="1"/>
    <x v="0"/>
    <x v="3"/>
    <x v="2"/>
    <s v="Not Outlier"/>
    <x v="47"/>
  </r>
  <r>
    <n v="630634"/>
    <n v="723"/>
    <s v="Denmark"/>
    <d v="2023-09-13T23:47:00"/>
    <x v="1"/>
    <s v="Diego Freyre"/>
    <n v="2225"/>
    <x v="6"/>
    <d v="2023-09-13T00:00:00"/>
    <d v="1899-12-30T23:47:00"/>
    <n v="47"/>
    <x v="2"/>
    <x v="11"/>
    <x v="2"/>
    <s v="Not Outlier"/>
    <x v="47"/>
  </r>
  <r>
    <n v="1242726"/>
    <n v="724"/>
    <s v="USA"/>
    <d v="2023-01-26T23:36:00"/>
    <x v="0"/>
    <s v="Mary Saveley"/>
    <n v="3036"/>
    <x v="8"/>
    <d v="2023-01-26T00:00:00"/>
    <d v="1899-12-30T23:36:00"/>
    <n v="36"/>
    <x v="2"/>
    <x v="3"/>
    <x v="1"/>
    <s v="Not Outlier"/>
    <x v="30"/>
  </r>
  <r>
    <n v="28720"/>
    <n v="725"/>
    <s v="USA"/>
    <d v="2023-02-23T00:53:00"/>
    <x v="3"/>
    <s v="Paolo Accorti"/>
    <n v="405"/>
    <x v="17"/>
    <d v="2023-02-23T00:00:00"/>
    <d v="1899-12-30T00:53:00"/>
    <n v="53"/>
    <x v="0"/>
    <x v="0"/>
    <x v="1"/>
    <s v="Not Outlier"/>
    <x v="19"/>
  </r>
  <r>
    <n v="86258"/>
    <n v="726"/>
    <s v="USA"/>
    <d v="2023-11-23T01:53:00"/>
    <x v="2"/>
    <s v="Mart¡n Sommer"/>
    <n v="6129"/>
    <x v="17"/>
    <d v="2023-11-23T00:00:00"/>
    <d v="1899-12-30T01:53:00"/>
    <n v="53"/>
    <x v="1"/>
    <x v="9"/>
    <x v="1"/>
    <s v="Not Outlier"/>
    <x v="69"/>
  </r>
  <r>
    <n v="1453804"/>
    <n v="727"/>
    <s v="France"/>
    <d v="2023-01-15T22:36:00"/>
    <x v="2"/>
    <s v="Kalle Suominen"/>
    <n v="9801"/>
    <x v="22"/>
    <d v="2023-01-15T00:00:00"/>
    <d v="1899-12-30T22:36:00"/>
    <n v="36"/>
    <x v="3"/>
    <x v="3"/>
    <x v="0"/>
    <s v="Not Outlier"/>
    <x v="62"/>
  </r>
  <r>
    <n v="1672683"/>
    <n v="727"/>
    <s v="France"/>
    <d v="2023-12-03T22:33:00"/>
    <x v="3"/>
    <s v="Valarie Nelson"/>
    <n v="8160"/>
    <x v="15"/>
    <d v="2023-12-03T00:00:00"/>
    <d v="1899-12-30T22:33:00"/>
    <n v="33"/>
    <x v="3"/>
    <x v="10"/>
    <x v="0"/>
    <s v="Not Outlier"/>
    <x v="62"/>
  </r>
  <r>
    <n v="1206775"/>
    <n v="728"/>
    <s v="India"/>
    <d v="2023-10-03T23:22:00"/>
    <x v="2"/>
    <s v="Elizabeth Devon"/>
    <n v="967"/>
    <x v="15"/>
    <d v="2023-10-03T00:00:00"/>
    <d v="1899-12-30T23:22:00"/>
    <n v="22"/>
    <x v="2"/>
    <x v="5"/>
    <x v="10"/>
    <s v="Not Outlier"/>
    <x v="62"/>
  </r>
  <r>
    <n v="1213449"/>
    <n v="729"/>
    <s v="Italy"/>
    <d v="2023-03-07T00:23:00"/>
    <x v="1"/>
    <s v="Violeta Benitez"/>
    <n v="3344"/>
    <x v="20"/>
    <d v="2023-03-07T00:00:00"/>
    <d v="1899-12-30T00:23:00"/>
    <n v="23"/>
    <x v="0"/>
    <x v="7"/>
    <x v="9"/>
    <s v="Not Outlier"/>
    <x v="16"/>
  </r>
  <r>
    <n v="1583961"/>
    <n v="729"/>
    <s v="Italy"/>
    <d v="2023-05-06T00:39:00"/>
    <x v="3"/>
    <s v="Dominique Perrier"/>
    <n v="6820"/>
    <x v="28"/>
    <d v="2023-05-06T00:00:00"/>
    <d v="1899-12-30T00:39:00"/>
    <n v="39"/>
    <x v="0"/>
    <x v="8"/>
    <x v="9"/>
    <s v="Not Outlier"/>
    <x v="16"/>
  </r>
  <r>
    <n v="1612026"/>
    <n v="730"/>
    <s v="Austria"/>
    <d v="2023-01-25T01:29:00"/>
    <x v="2"/>
    <s v="Jose Pedro Roel"/>
    <n v="5053"/>
    <x v="18"/>
    <d v="2023-01-25T00:00:00"/>
    <d v="1899-12-30T01:29:00"/>
    <n v="29"/>
    <x v="1"/>
    <x v="3"/>
    <x v="12"/>
    <s v="Not Outlier"/>
    <x v="44"/>
  </r>
  <r>
    <n v="308888"/>
    <n v="731"/>
    <s v="France"/>
    <d v="2023-04-06T01:09:00"/>
    <x v="0"/>
    <s v="Kyung Tseng"/>
    <n v="5383"/>
    <x v="28"/>
    <d v="2023-04-06T00:00:00"/>
    <d v="1899-12-30T01:09:00"/>
    <n v="9"/>
    <x v="1"/>
    <x v="1"/>
    <x v="0"/>
    <s v="Not Outlier"/>
    <x v="12"/>
  </r>
  <r>
    <n v="936199"/>
    <n v="734"/>
    <s v="Italy"/>
    <d v="2023-06-07T00:23:00"/>
    <x v="0"/>
    <s v="Diego Freyre"/>
    <n v="6734"/>
    <x v="20"/>
    <d v="2023-06-07T00:00:00"/>
    <d v="1899-12-30T00:23:00"/>
    <n v="23"/>
    <x v="0"/>
    <x v="2"/>
    <x v="9"/>
    <s v="Not Outlier"/>
    <x v="4"/>
  </r>
  <r>
    <n v="1348880"/>
    <n v="735"/>
    <s v="India"/>
    <d v="2023-01-25T00:31:00"/>
    <x v="3"/>
    <s v="Annette Roulet"/>
    <n v="9491"/>
    <x v="18"/>
    <d v="2023-01-25T00:00:00"/>
    <d v="1899-12-30T00:31:00"/>
    <n v="31"/>
    <x v="0"/>
    <x v="3"/>
    <x v="10"/>
    <s v="Not Outlier"/>
    <x v="25"/>
  </r>
  <r>
    <n v="557919"/>
    <n v="736"/>
    <s v="USA"/>
    <d v="2023-11-07T01:51:00"/>
    <x v="3"/>
    <s v="Veysel Oeztan"/>
    <n v="1848"/>
    <x v="20"/>
    <d v="2023-11-07T00:00:00"/>
    <d v="1899-12-30T01:51:00"/>
    <n v="51"/>
    <x v="1"/>
    <x v="9"/>
    <x v="1"/>
    <s v="Not Outlier"/>
    <x v="45"/>
  </r>
  <r>
    <n v="740082"/>
    <n v="736"/>
    <s v="USA"/>
    <d v="2023-04-10T23:51:00"/>
    <x v="2"/>
    <s v="Mart¡n Sommer"/>
    <n v="2994"/>
    <x v="19"/>
    <d v="2023-04-10T00:00:00"/>
    <d v="1899-12-30T23:51:00"/>
    <n v="51"/>
    <x v="2"/>
    <x v="1"/>
    <x v="1"/>
    <s v="Not Outlier"/>
    <x v="45"/>
  </r>
  <r>
    <n v="800421"/>
    <n v="736"/>
    <s v="USA"/>
    <d v="2023-07-26T02:00:00"/>
    <x v="2"/>
    <s v="Matti Karttunen"/>
    <n v="3687"/>
    <x v="8"/>
    <d v="2023-07-26T00:00:00"/>
    <d v="1899-12-30T02:00:00"/>
    <n v="0"/>
    <x v="4"/>
    <x v="4"/>
    <x v="1"/>
    <s v="Not Outlier"/>
    <x v="45"/>
  </r>
  <r>
    <n v="840743"/>
    <n v="736"/>
    <s v="USA"/>
    <d v="2023-11-01T23:25:00"/>
    <x v="0"/>
    <s v="Michael Frick"/>
    <n v="3437"/>
    <x v="5"/>
    <d v="2023-11-01T00:00:00"/>
    <d v="1899-12-30T23:25:00"/>
    <n v="25"/>
    <x v="2"/>
    <x v="9"/>
    <x v="1"/>
    <s v="Not Outlier"/>
    <x v="45"/>
  </r>
  <r>
    <n v="1469471"/>
    <n v="736"/>
    <s v="USA"/>
    <d v="2023-04-27T00:10:00"/>
    <x v="2"/>
    <s v="Valarie Nelson"/>
    <n v="4917"/>
    <x v="13"/>
    <d v="2023-04-27T00:00:00"/>
    <d v="1899-12-30T00:10:00"/>
    <n v="10"/>
    <x v="0"/>
    <x v="1"/>
    <x v="1"/>
    <s v="Not Outlier"/>
    <x v="45"/>
  </r>
  <r>
    <n v="75706"/>
    <n v="737"/>
    <s v="India"/>
    <d v="2023-04-05T23:51:00"/>
    <x v="0"/>
    <s v="Valarie Thompson"/>
    <n v="989"/>
    <x v="16"/>
    <d v="2023-04-05T00:00:00"/>
    <d v="1899-12-30T23:51:00"/>
    <n v="51"/>
    <x v="2"/>
    <x v="1"/>
    <x v="10"/>
    <s v="Not Outlier"/>
    <x v="25"/>
  </r>
  <r>
    <n v="160435"/>
    <n v="737"/>
    <s v="India"/>
    <d v="2023-06-06T23:15:00"/>
    <x v="1"/>
    <s v="Peter Ferguson"/>
    <n v="2127"/>
    <x v="28"/>
    <d v="2023-06-06T00:00:00"/>
    <d v="1899-12-30T23:15:00"/>
    <n v="15"/>
    <x v="2"/>
    <x v="2"/>
    <x v="10"/>
    <s v="Not Outlier"/>
    <x v="25"/>
  </r>
  <r>
    <n v="536530"/>
    <n v="738"/>
    <s v="France"/>
    <d v="2023-04-27T23:58:00"/>
    <x v="3"/>
    <s v="Valarie Nelson"/>
    <n v="891"/>
    <x v="13"/>
    <d v="2023-04-27T00:00:00"/>
    <d v="1899-12-30T23:58:00"/>
    <n v="58"/>
    <x v="2"/>
    <x v="1"/>
    <x v="0"/>
    <s v="Not Outlier"/>
    <x v="29"/>
  </r>
  <r>
    <n v="794975"/>
    <n v="738"/>
    <s v="France"/>
    <d v="2023-02-22T01:24:00"/>
    <x v="2"/>
    <s v="Anna O'Hara"/>
    <n v="1230"/>
    <x v="25"/>
    <d v="2023-02-22T00:00:00"/>
    <d v="1899-12-30T01:24:00"/>
    <n v="24"/>
    <x v="1"/>
    <x v="0"/>
    <x v="0"/>
    <s v="Not Outlier"/>
    <x v="29"/>
  </r>
  <r>
    <n v="1503185"/>
    <n v="738"/>
    <s v="France"/>
    <d v="2023-08-02T00:34:00"/>
    <x v="3"/>
    <s v="Jose Pedro Roel"/>
    <n v="7706"/>
    <x v="24"/>
    <d v="2023-08-02T00:00:00"/>
    <d v="1899-12-30T00:34:00"/>
    <n v="34"/>
    <x v="0"/>
    <x v="6"/>
    <x v="0"/>
    <s v="Not Outlier"/>
    <x v="29"/>
  </r>
  <r>
    <n v="1069023"/>
    <n v="739"/>
    <s v="India"/>
    <d v="2023-02-14T00:41:00"/>
    <x v="2"/>
    <s v="Valarie Nelson"/>
    <n v="4804"/>
    <x v="12"/>
    <d v="2023-02-14T00:00:00"/>
    <d v="1899-12-30T00:41:00"/>
    <n v="41"/>
    <x v="0"/>
    <x v="0"/>
    <x v="10"/>
    <s v="Not Outlier"/>
    <x v="38"/>
  </r>
  <r>
    <n v="896228"/>
    <n v="741"/>
    <s v="USA"/>
    <d v="2023-11-05T00:12:00"/>
    <x v="3"/>
    <s v="Francisca Cervantes"/>
    <n v="3208"/>
    <x v="16"/>
    <d v="2023-11-05T00:00:00"/>
    <d v="1899-12-30T00:12:00"/>
    <n v="12"/>
    <x v="0"/>
    <x v="9"/>
    <x v="1"/>
    <s v="Not Outlier"/>
    <x v="29"/>
  </r>
  <r>
    <n v="1140822"/>
    <n v="741"/>
    <s v="USA"/>
    <d v="2023-11-11T00:29:00"/>
    <x v="2"/>
    <s v="Diego Freyre"/>
    <n v="2833"/>
    <x v="23"/>
    <d v="2023-11-11T00:00:00"/>
    <d v="1899-12-30T00:29:00"/>
    <n v="29"/>
    <x v="0"/>
    <x v="9"/>
    <x v="1"/>
    <s v="Not Outlier"/>
    <x v="29"/>
  </r>
  <r>
    <n v="1627081"/>
    <n v="741"/>
    <s v="USA"/>
    <d v="2023-01-09T01:36:00"/>
    <x v="1"/>
    <s v="Valarie Nelson"/>
    <n v="5636"/>
    <x v="2"/>
    <d v="2023-01-09T00:00:00"/>
    <d v="1899-12-30T01:36:00"/>
    <n v="36"/>
    <x v="1"/>
    <x v="3"/>
    <x v="1"/>
    <s v="Not Outlier"/>
    <x v="29"/>
  </r>
  <r>
    <n v="1536982"/>
    <n v="742"/>
    <s v="USA"/>
    <d v="2023-04-02T00:12:00"/>
    <x v="1"/>
    <s v="Julie King"/>
    <n v="5486"/>
    <x v="24"/>
    <d v="2023-04-02T00:00:00"/>
    <d v="1899-12-30T00:12:00"/>
    <n v="12"/>
    <x v="0"/>
    <x v="1"/>
    <x v="1"/>
    <s v="Not Outlier"/>
    <x v="22"/>
  </r>
  <r>
    <n v="2889"/>
    <n v="743"/>
    <s v="USA"/>
    <d v="2023-11-28T00:31:00"/>
    <x v="3"/>
    <s v="Julie Young"/>
    <n v="8397"/>
    <x v="0"/>
    <d v="2023-11-28T00:00:00"/>
    <d v="1899-12-30T00:31:00"/>
    <n v="31"/>
    <x v="0"/>
    <x v="9"/>
    <x v="1"/>
    <s v="Not Outlier"/>
    <x v="34"/>
  </r>
  <r>
    <n v="37737"/>
    <n v="744"/>
    <s v="Finland"/>
    <d v="2023-10-24T00:05:00"/>
    <x v="0"/>
    <s v="Julie Young"/>
    <n v="9738"/>
    <x v="10"/>
    <d v="2023-10-24T00:00:00"/>
    <d v="1899-12-30T00:05:00"/>
    <n v="5"/>
    <x v="0"/>
    <x v="5"/>
    <x v="8"/>
    <s v="Not Outlier"/>
    <x v="43"/>
  </r>
  <r>
    <n v="737066"/>
    <n v="744"/>
    <s v="Finland"/>
    <d v="2023-02-21T00:20:00"/>
    <x v="1"/>
    <s v="Valarie Nelson"/>
    <n v="9597"/>
    <x v="9"/>
    <d v="2023-02-21T00:00:00"/>
    <d v="1899-12-30T00:20:00"/>
    <n v="20"/>
    <x v="0"/>
    <x v="0"/>
    <x v="8"/>
    <s v="Not Outlier"/>
    <x v="43"/>
  </r>
  <r>
    <n v="1014724"/>
    <n v="744"/>
    <s v="Finland"/>
    <d v="2023-12-17T23:53:00"/>
    <x v="1"/>
    <s v="Steve Frick"/>
    <n v="231"/>
    <x v="29"/>
    <d v="2023-12-17T00:00:00"/>
    <d v="1899-12-30T23:53:00"/>
    <n v="53"/>
    <x v="2"/>
    <x v="10"/>
    <x v="8"/>
    <s v="Not Outlier"/>
    <x v="43"/>
  </r>
  <r>
    <n v="1130380"/>
    <n v="745"/>
    <s v="Australia"/>
    <d v="2023-11-20T22:55:00"/>
    <x v="0"/>
    <s v="Mary Saveley"/>
    <n v="7425"/>
    <x v="11"/>
    <d v="2023-11-20T00:00:00"/>
    <d v="1899-12-30T22:55:00"/>
    <n v="55"/>
    <x v="3"/>
    <x v="9"/>
    <x v="7"/>
    <s v="Not Outlier"/>
    <x v="15"/>
  </r>
  <r>
    <n v="888702"/>
    <n v="746"/>
    <s v="USA"/>
    <d v="2023-09-19T00:52:00"/>
    <x v="2"/>
    <s v="Peter Ferguson"/>
    <n v="98"/>
    <x v="3"/>
    <d v="2023-09-19T00:00:00"/>
    <d v="1899-12-30T00:52:00"/>
    <n v="52"/>
    <x v="0"/>
    <x v="11"/>
    <x v="1"/>
    <s v="Not Outlier"/>
    <x v="4"/>
  </r>
  <r>
    <n v="1500373"/>
    <n v="746"/>
    <s v="USA"/>
    <d v="2023-04-19T22:50:00"/>
    <x v="3"/>
    <s v="Jeff Young"/>
    <n v="1017"/>
    <x v="3"/>
    <d v="2023-04-19T00:00:00"/>
    <d v="1899-12-30T22:50:00"/>
    <n v="50"/>
    <x v="3"/>
    <x v="1"/>
    <x v="1"/>
    <s v="Not Outlier"/>
    <x v="4"/>
  </r>
  <r>
    <n v="1234702"/>
    <n v="747"/>
    <s v="Italy"/>
    <d v="2023-10-03T00:12:00"/>
    <x v="1"/>
    <s v="Pirkko Koskitalo"/>
    <n v="8157"/>
    <x v="15"/>
    <d v="2023-10-03T00:00:00"/>
    <d v="1899-12-30T00:12:00"/>
    <n v="12"/>
    <x v="0"/>
    <x v="5"/>
    <x v="9"/>
    <s v="Not Outlier"/>
    <x v="62"/>
  </r>
  <r>
    <n v="80630"/>
    <n v="748"/>
    <s v="USA"/>
    <d v="2023-05-13T23:32:00"/>
    <x v="3"/>
    <s v="Elizabeth Lincoln"/>
    <n v="62"/>
    <x v="6"/>
    <d v="2023-05-13T00:00:00"/>
    <d v="1899-12-30T23:32:00"/>
    <n v="32"/>
    <x v="2"/>
    <x v="8"/>
    <x v="1"/>
    <s v="Not Outlier"/>
    <x v="48"/>
  </r>
  <r>
    <n v="719899"/>
    <n v="748"/>
    <s v="USA"/>
    <d v="2023-03-08T23:29:00"/>
    <x v="2"/>
    <s v="Marie Bertrand"/>
    <n v="2445"/>
    <x v="7"/>
    <d v="2023-03-08T00:00:00"/>
    <d v="1899-12-30T23:29:00"/>
    <n v="29"/>
    <x v="2"/>
    <x v="7"/>
    <x v="1"/>
    <s v="Not Outlier"/>
    <x v="48"/>
  </r>
  <r>
    <n v="1252899"/>
    <n v="749"/>
    <s v="Singapore"/>
    <d v="2023-12-01T01:41:00"/>
    <x v="2"/>
    <s v="Laurence Lebihan"/>
    <n v="3812"/>
    <x v="5"/>
    <d v="2023-12-01T00:00:00"/>
    <d v="1899-12-30T01:41:00"/>
    <n v="41"/>
    <x v="1"/>
    <x v="10"/>
    <x v="3"/>
    <s v="Not Outlier"/>
    <x v="6"/>
  </r>
  <r>
    <n v="1405341"/>
    <n v="749"/>
    <s v="Singapore"/>
    <d v="2023-07-08T01:28:00"/>
    <x v="0"/>
    <s v="Sean Connery"/>
    <n v="1177"/>
    <x v="7"/>
    <d v="2023-07-08T00:00:00"/>
    <d v="1899-12-30T01:28:00"/>
    <n v="28"/>
    <x v="1"/>
    <x v="4"/>
    <x v="3"/>
    <s v="Not Outlier"/>
    <x v="6"/>
  </r>
  <r>
    <n v="1005091"/>
    <n v="750"/>
    <s v="Finland"/>
    <d v="2023-03-29T23:19:00"/>
    <x v="2"/>
    <s v="Diego Freyre"/>
    <n v="6680"/>
    <x v="21"/>
    <d v="2023-03-29T00:00:00"/>
    <d v="1899-12-30T23:19:00"/>
    <n v="19"/>
    <x v="2"/>
    <x v="7"/>
    <x v="8"/>
    <s v="Not Outlier"/>
    <x v="48"/>
  </r>
  <r>
    <n v="408889"/>
    <n v="751"/>
    <s v="India"/>
    <d v="2023-02-20T00:01:00"/>
    <x v="2"/>
    <s v="Victoria Ashworth"/>
    <n v="8398"/>
    <x v="11"/>
    <d v="2023-02-20T00:00:00"/>
    <d v="1899-12-30T00:01:00"/>
    <n v="1"/>
    <x v="0"/>
    <x v="0"/>
    <x v="10"/>
    <s v="Not Outlier"/>
    <x v="6"/>
  </r>
  <r>
    <n v="224155"/>
    <n v="753"/>
    <s v="USA"/>
    <d v="2023-10-13T00:00:00"/>
    <x v="2"/>
    <s v="Eric Natividad"/>
    <n v="4988"/>
    <x v="6"/>
    <d v="2023-10-13T00:00:00"/>
    <d v="1899-12-30T00:00:00"/>
    <n v="0"/>
    <x v="0"/>
    <x v="5"/>
    <x v="1"/>
    <s v="Not Outlier"/>
    <x v="39"/>
  </r>
  <r>
    <n v="951047"/>
    <n v="753"/>
    <s v="USA"/>
    <d v="2023-01-12T23:45:00"/>
    <x v="3"/>
    <s v="Diego Freyre"/>
    <n v="1714"/>
    <x v="1"/>
    <d v="2023-01-12T00:00:00"/>
    <d v="1899-12-30T23:45:00"/>
    <n v="45"/>
    <x v="2"/>
    <x v="3"/>
    <x v="1"/>
    <s v="Not Outlier"/>
    <x v="39"/>
  </r>
  <r>
    <n v="1664960"/>
    <n v="754"/>
    <s v="Italy"/>
    <d v="2023-05-24T22:53:00"/>
    <x v="0"/>
    <s v="Georg Pipps"/>
    <n v="4918"/>
    <x v="10"/>
    <d v="2023-05-24T00:00:00"/>
    <d v="1899-12-30T22:53:00"/>
    <n v="53"/>
    <x v="3"/>
    <x v="8"/>
    <x v="9"/>
    <s v="Not Outlier"/>
    <x v="51"/>
  </r>
  <r>
    <n v="1292166"/>
    <n v="758"/>
    <s v="USA"/>
    <d v="2023-02-17T00:03:00"/>
    <x v="1"/>
    <s v="Violeta Benitez"/>
    <n v="7030"/>
    <x v="29"/>
    <d v="2023-02-17T00:00:00"/>
    <d v="1899-12-30T00:03:00"/>
    <n v="3"/>
    <x v="0"/>
    <x v="0"/>
    <x v="1"/>
    <s v="Not Outlier"/>
    <x v="19"/>
  </r>
  <r>
    <n v="788263"/>
    <n v="759"/>
    <s v="USA"/>
    <d v="2023-01-08T01:04:00"/>
    <x v="2"/>
    <s v="Arnold Cruz"/>
    <n v="8883"/>
    <x v="7"/>
    <d v="2023-01-08T00:00:00"/>
    <d v="1899-12-30T01:04:00"/>
    <n v="4"/>
    <x v="1"/>
    <x v="3"/>
    <x v="1"/>
    <s v="Not Outlier"/>
    <x v="17"/>
  </r>
  <r>
    <n v="964231"/>
    <n v="759"/>
    <s v="USA"/>
    <d v="2023-10-27T01:14:00"/>
    <x v="0"/>
    <s v="Wendy Victorino"/>
    <n v="6583"/>
    <x v="13"/>
    <d v="2023-10-27T00:00:00"/>
    <d v="1899-12-30T01:14:00"/>
    <n v="14"/>
    <x v="1"/>
    <x v="5"/>
    <x v="1"/>
    <s v="Not Outlier"/>
    <x v="17"/>
  </r>
  <r>
    <n v="1140100"/>
    <n v="759"/>
    <s v="USA"/>
    <d v="2023-06-07T01:04:00"/>
    <x v="0"/>
    <s v="Adrian Huxley"/>
    <n v="6772"/>
    <x v="20"/>
    <d v="2023-06-07T00:00:00"/>
    <d v="1899-12-30T01:04:00"/>
    <n v="4"/>
    <x v="1"/>
    <x v="2"/>
    <x v="1"/>
    <s v="Not Outlier"/>
    <x v="17"/>
  </r>
  <r>
    <n v="522201"/>
    <n v="760"/>
    <s v="India"/>
    <d v="2023-11-10T23:46:00"/>
    <x v="1"/>
    <s v="Adrian Huxley"/>
    <n v="9296"/>
    <x v="19"/>
    <d v="2023-11-10T00:00:00"/>
    <d v="1899-12-30T23:46:00"/>
    <n v="46"/>
    <x v="2"/>
    <x v="9"/>
    <x v="10"/>
    <s v="Not Outlier"/>
    <x v="19"/>
  </r>
  <r>
    <n v="1360843"/>
    <n v="760"/>
    <s v="India"/>
    <d v="2023-06-02T00:34:00"/>
    <x v="0"/>
    <s v="William Brown"/>
    <n v="2752"/>
    <x v="24"/>
    <d v="2023-06-02T00:00:00"/>
    <d v="1899-12-30T00:34:00"/>
    <n v="34"/>
    <x v="0"/>
    <x v="2"/>
    <x v="10"/>
    <s v="Not Outlier"/>
    <x v="19"/>
  </r>
  <r>
    <n v="1536418"/>
    <n v="760"/>
    <s v="India"/>
    <d v="2023-06-06T22:40:00"/>
    <x v="0"/>
    <s v="Valarie Nelson"/>
    <n v="5883"/>
    <x v="28"/>
    <d v="2023-06-06T00:00:00"/>
    <d v="1899-12-30T22:40:00"/>
    <n v="40"/>
    <x v="3"/>
    <x v="2"/>
    <x v="10"/>
    <s v="Not Outlier"/>
    <x v="19"/>
  </r>
  <r>
    <n v="561399"/>
    <n v="761"/>
    <s v="Denmark"/>
    <d v="2023-10-26T00:48:00"/>
    <x v="1"/>
    <s v="Janine Labrune"/>
    <n v="6729"/>
    <x v="8"/>
    <d v="2023-10-26T00:00:00"/>
    <d v="1899-12-30T00:48:00"/>
    <n v="48"/>
    <x v="0"/>
    <x v="5"/>
    <x v="2"/>
    <s v="Not Outlier"/>
    <x v="25"/>
  </r>
  <r>
    <n v="387103"/>
    <n v="762"/>
    <s v="Denmark"/>
    <d v="2023-05-31T00:25:00"/>
    <x v="0"/>
    <s v="Sue King"/>
    <n v="1379"/>
    <x v="30"/>
    <d v="2023-05-31T00:00:00"/>
    <d v="1899-12-30T00:25:00"/>
    <n v="25"/>
    <x v="0"/>
    <x v="8"/>
    <x v="2"/>
    <s v="Not Outlier"/>
    <x v="54"/>
  </r>
  <r>
    <n v="1654315"/>
    <n v="762"/>
    <s v="Denmark"/>
    <d v="2023-08-31T00:20:00"/>
    <x v="2"/>
    <s v="Michael Frick"/>
    <n v="4846"/>
    <x v="30"/>
    <d v="2023-08-31T00:00:00"/>
    <d v="1899-12-30T00:20:00"/>
    <n v="20"/>
    <x v="0"/>
    <x v="6"/>
    <x v="2"/>
    <s v="Not Outlier"/>
    <x v="54"/>
  </r>
  <r>
    <n v="63153"/>
    <n v="765"/>
    <s v="Norway"/>
    <d v="2023-03-28T23:27:00"/>
    <x v="3"/>
    <s v="Kyung Yu"/>
    <n v="5427"/>
    <x v="0"/>
    <d v="2023-03-28T00:00:00"/>
    <d v="1899-12-30T23:27:00"/>
    <n v="27"/>
    <x v="2"/>
    <x v="7"/>
    <x v="4"/>
    <s v="Not Outlier"/>
    <x v="23"/>
  </r>
  <r>
    <n v="130037"/>
    <n v="765"/>
    <s v="Norway"/>
    <d v="2023-05-16T01:11:00"/>
    <x v="2"/>
    <s v="Eric Natividad"/>
    <n v="7380"/>
    <x v="26"/>
    <d v="2023-05-16T00:00:00"/>
    <d v="1899-12-30T01:11:00"/>
    <n v="11"/>
    <x v="1"/>
    <x v="8"/>
    <x v="4"/>
    <s v="Not Outlier"/>
    <x v="23"/>
  </r>
  <r>
    <n v="238839"/>
    <n v="766"/>
    <s v="USA"/>
    <d v="2023-06-15T00:52:00"/>
    <x v="2"/>
    <s v="Jeff Young"/>
    <n v="1367"/>
    <x v="22"/>
    <d v="2023-06-15T00:00:00"/>
    <d v="1899-12-30T00:52:00"/>
    <n v="52"/>
    <x v="0"/>
    <x v="2"/>
    <x v="1"/>
    <s v="Not Outlier"/>
    <x v="28"/>
  </r>
  <r>
    <n v="305175"/>
    <n v="766"/>
    <s v="USA"/>
    <d v="2023-08-06T00:17:00"/>
    <x v="3"/>
    <s v="Juri Hirano"/>
    <n v="1876"/>
    <x v="28"/>
    <d v="2023-08-06T00:00:00"/>
    <d v="1899-12-30T00:17:00"/>
    <n v="17"/>
    <x v="0"/>
    <x v="6"/>
    <x v="1"/>
    <s v="Not Outlier"/>
    <x v="28"/>
  </r>
  <r>
    <n v="659698"/>
    <n v="767"/>
    <s v="USA"/>
    <d v="2023-08-30T01:20:00"/>
    <x v="0"/>
    <s v="Valarie Nelson"/>
    <n v="6482"/>
    <x v="4"/>
    <d v="2023-08-30T00:00:00"/>
    <d v="1899-12-30T01:20:00"/>
    <n v="20"/>
    <x v="1"/>
    <x v="6"/>
    <x v="1"/>
    <s v="Not Outlier"/>
    <x v="30"/>
  </r>
  <r>
    <n v="978487"/>
    <n v="767"/>
    <s v="USA"/>
    <d v="2023-06-20T23:31:00"/>
    <x v="1"/>
    <s v="Juri Hirano"/>
    <n v="8162"/>
    <x v="11"/>
    <d v="2023-06-20T00:00:00"/>
    <d v="1899-12-30T23:31:00"/>
    <n v="31"/>
    <x v="2"/>
    <x v="2"/>
    <x v="1"/>
    <s v="Not Outlier"/>
    <x v="30"/>
  </r>
  <r>
    <n v="807901"/>
    <n v="768"/>
    <s v="USA"/>
    <d v="2023-02-14T01:37:00"/>
    <x v="1"/>
    <s v="Elizabeth Devon"/>
    <n v="1538"/>
    <x v="12"/>
    <d v="2023-02-14T00:00:00"/>
    <d v="1899-12-30T01:37:00"/>
    <n v="37"/>
    <x v="1"/>
    <x v="0"/>
    <x v="1"/>
    <s v="Not Outlier"/>
    <x v="11"/>
  </r>
  <r>
    <n v="1400564"/>
    <n v="768"/>
    <s v="USA"/>
    <d v="2023-09-19T01:26:00"/>
    <x v="2"/>
    <s v="Adrian Huxley"/>
    <n v="5190"/>
    <x v="3"/>
    <d v="2023-09-19T00:00:00"/>
    <d v="1899-12-30T01:26:00"/>
    <n v="26"/>
    <x v="1"/>
    <x v="11"/>
    <x v="1"/>
    <s v="Not Outlier"/>
    <x v="11"/>
  </r>
  <r>
    <n v="55920"/>
    <n v="769"/>
    <s v="France"/>
    <d v="2023-02-07T23:14:00"/>
    <x v="1"/>
    <s v="Julie Young"/>
    <n v="9946"/>
    <x v="20"/>
    <d v="2023-02-07T00:00:00"/>
    <d v="1899-12-30T23:14:00"/>
    <n v="14"/>
    <x v="2"/>
    <x v="0"/>
    <x v="0"/>
    <s v="Not Outlier"/>
    <x v="19"/>
  </r>
  <r>
    <n v="636888"/>
    <n v="770"/>
    <s v="India"/>
    <d v="2023-11-26T01:27:00"/>
    <x v="0"/>
    <s v="Eric Natividad"/>
    <n v="3115"/>
    <x v="8"/>
    <d v="2023-11-26T00:00:00"/>
    <d v="1899-12-30T01:27:00"/>
    <n v="27"/>
    <x v="1"/>
    <x v="9"/>
    <x v="10"/>
    <s v="Not Outlier"/>
    <x v="18"/>
  </r>
  <r>
    <n v="429796"/>
    <n v="771"/>
    <s v="Denmark"/>
    <d v="2023-09-02T00:44:00"/>
    <x v="0"/>
    <s v="Pirkko Koskitalo"/>
    <n v="9994"/>
    <x v="24"/>
    <d v="2023-09-02T00:00:00"/>
    <d v="1899-12-30T00:44:00"/>
    <n v="44"/>
    <x v="0"/>
    <x v="11"/>
    <x v="2"/>
    <s v="Not Outlier"/>
    <x v="6"/>
  </r>
  <r>
    <n v="1099712"/>
    <n v="772"/>
    <s v="France"/>
    <d v="2023-09-06T01:29:00"/>
    <x v="2"/>
    <s v="Maria Larsson"/>
    <n v="9284"/>
    <x v="28"/>
    <d v="2023-09-06T00:00:00"/>
    <d v="1899-12-30T01:29:00"/>
    <n v="29"/>
    <x v="1"/>
    <x v="11"/>
    <x v="0"/>
    <s v="Not Outlier"/>
    <x v="24"/>
  </r>
  <r>
    <n v="76181"/>
    <n v="773"/>
    <s v="USA"/>
    <d v="2023-10-21T00:48:00"/>
    <x v="3"/>
    <s v="Kwai Yu"/>
    <n v="2221"/>
    <x v="9"/>
    <d v="2023-10-21T00:00:00"/>
    <d v="1899-12-30T00:48:00"/>
    <n v="48"/>
    <x v="0"/>
    <x v="5"/>
    <x v="1"/>
    <s v="Not Outlier"/>
    <x v="56"/>
  </r>
  <r>
    <n v="602695"/>
    <n v="773"/>
    <s v="USA"/>
    <d v="2023-07-16T23:57:00"/>
    <x v="1"/>
    <s v="Peter Ferguson"/>
    <n v="469"/>
    <x v="26"/>
    <d v="2023-07-16T00:00:00"/>
    <d v="1899-12-30T23:57:00"/>
    <n v="57"/>
    <x v="2"/>
    <x v="4"/>
    <x v="1"/>
    <s v="Not Outlier"/>
    <x v="56"/>
  </r>
  <r>
    <n v="999060"/>
    <n v="773"/>
    <s v="USA"/>
    <d v="2023-05-17T00:56:00"/>
    <x v="3"/>
    <s v="Valarie Thompson"/>
    <n v="2259"/>
    <x v="29"/>
    <d v="2023-05-17T00:00:00"/>
    <d v="1899-12-30T00:56:00"/>
    <n v="56"/>
    <x v="0"/>
    <x v="8"/>
    <x v="1"/>
    <s v="Not Outlier"/>
    <x v="56"/>
  </r>
  <r>
    <n v="268063"/>
    <n v="775"/>
    <s v="Singapore"/>
    <d v="2023-01-30T01:58:00"/>
    <x v="3"/>
    <s v="Eric Natividad"/>
    <n v="4938"/>
    <x v="4"/>
    <d v="2023-01-30T00:00:00"/>
    <d v="1899-12-30T01:58:00"/>
    <n v="58"/>
    <x v="1"/>
    <x v="3"/>
    <x v="3"/>
    <s v="Not Outlier"/>
    <x v="58"/>
  </r>
  <r>
    <n v="382755"/>
    <n v="777"/>
    <s v="USA"/>
    <d v="2023-07-31T23:14:00"/>
    <x v="2"/>
    <s v="Palle Ibsen"/>
    <n v="1008"/>
    <x v="30"/>
    <d v="2023-07-31T00:00:00"/>
    <d v="1899-12-30T23:14:00"/>
    <n v="14"/>
    <x v="2"/>
    <x v="4"/>
    <x v="1"/>
    <s v="Not Outlier"/>
    <x v="20"/>
  </r>
  <r>
    <n v="943915"/>
    <n v="778"/>
    <s v="France"/>
    <d v="2023-03-04T01:32:00"/>
    <x v="1"/>
    <s v="Anna O'Hara"/>
    <n v="8064"/>
    <x v="27"/>
    <d v="2023-03-04T00:00:00"/>
    <d v="1899-12-30T01:32:00"/>
    <n v="32"/>
    <x v="1"/>
    <x v="7"/>
    <x v="0"/>
    <s v="Not Outlier"/>
    <x v="67"/>
  </r>
  <r>
    <n v="312391"/>
    <n v="780"/>
    <s v="India"/>
    <d v="2023-12-16T23:05:00"/>
    <x v="0"/>
    <s v="Daniel Tonini"/>
    <n v="3848"/>
    <x v="26"/>
    <d v="2023-12-16T00:00:00"/>
    <d v="1899-12-30T23:05:00"/>
    <n v="5"/>
    <x v="2"/>
    <x v="10"/>
    <x v="10"/>
    <s v="Not Outlier"/>
    <x v="26"/>
  </r>
  <r>
    <n v="427737"/>
    <n v="780"/>
    <s v="India"/>
    <d v="2023-12-28T00:58:00"/>
    <x v="3"/>
    <s v="Michael Holz"/>
    <n v="4456"/>
    <x v="0"/>
    <d v="2023-12-28T00:00:00"/>
    <d v="1899-12-30T00:58:00"/>
    <n v="58"/>
    <x v="0"/>
    <x v="10"/>
    <x v="10"/>
    <s v="Not Outlier"/>
    <x v="26"/>
  </r>
  <r>
    <n v="618196"/>
    <n v="780"/>
    <s v="India"/>
    <d v="2023-11-20T01:35:00"/>
    <x v="3"/>
    <s v="Peter Ferguson"/>
    <n v="9962"/>
    <x v="11"/>
    <d v="2023-11-20T00:00:00"/>
    <d v="1899-12-30T01:35:00"/>
    <n v="35"/>
    <x v="1"/>
    <x v="9"/>
    <x v="10"/>
    <s v="Not Outlier"/>
    <x v="26"/>
  </r>
  <r>
    <n v="878658"/>
    <n v="780"/>
    <s v="India"/>
    <d v="2023-10-18T01:28:00"/>
    <x v="1"/>
    <s v="Ann Brown"/>
    <n v="3114"/>
    <x v="14"/>
    <d v="2023-10-18T00:00:00"/>
    <d v="1899-12-30T01:28:00"/>
    <n v="28"/>
    <x v="1"/>
    <x v="5"/>
    <x v="10"/>
    <s v="Not Outlier"/>
    <x v="26"/>
  </r>
  <r>
    <n v="623784"/>
    <n v="781"/>
    <s v="Finland"/>
    <d v="2023-11-10T01:46:00"/>
    <x v="2"/>
    <s v="Matti Karttunen"/>
    <n v="6494"/>
    <x v="19"/>
    <d v="2023-11-10T00:00:00"/>
    <d v="1899-12-30T01:46:00"/>
    <n v="46"/>
    <x v="1"/>
    <x v="9"/>
    <x v="8"/>
    <s v="Not Outlier"/>
    <x v="16"/>
  </r>
  <r>
    <n v="641229"/>
    <n v="781"/>
    <s v="Finland"/>
    <d v="2023-01-10T23:46:00"/>
    <x v="3"/>
    <s v="Kyung Tseng"/>
    <n v="5740"/>
    <x v="19"/>
    <d v="2023-01-10T00:00:00"/>
    <d v="1899-12-30T23:46:00"/>
    <n v="46"/>
    <x v="2"/>
    <x v="3"/>
    <x v="8"/>
    <s v="Not Outlier"/>
    <x v="16"/>
  </r>
  <r>
    <n v="1198743"/>
    <n v="782"/>
    <s v="USA"/>
    <d v="2023-07-01T01:05:00"/>
    <x v="2"/>
    <s v="Laurence Lebihan"/>
    <n v="2152"/>
    <x v="5"/>
    <d v="2023-07-01T00:00:00"/>
    <d v="1899-12-30T01:05:00"/>
    <n v="5"/>
    <x v="1"/>
    <x v="4"/>
    <x v="1"/>
    <s v="Not Outlier"/>
    <x v="66"/>
  </r>
  <r>
    <n v="837731"/>
    <n v="783"/>
    <s v="USA"/>
    <d v="2023-08-28T23:18:00"/>
    <x v="1"/>
    <s v="Kwai Yu"/>
    <n v="3632"/>
    <x v="0"/>
    <d v="2023-08-28T00:00:00"/>
    <d v="1899-12-30T23:18:00"/>
    <n v="18"/>
    <x v="2"/>
    <x v="6"/>
    <x v="1"/>
    <s v="Not Outlier"/>
    <x v="25"/>
  </r>
  <r>
    <n v="78613"/>
    <n v="784"/>
    <s v="USA"/>
    <d v="2023-03-14T00:02:00"/>
    <x v="3"/>
    <s v="Jean Fresnisre"/>
    <n v="6104"/>
    <x v="12"/>
    <d v="2023-03-14T00:00:00"/>
    <d v="1899-12-30T00:02:00"/>
    <n v="2"/>
    <x v="0"/>
    <x v="7"/>
    <x v="1"/>
    <s v="Not Outlier"/>
    <x v="11"/>
  </r>
  <r>
    <n v="559015"/>
    <n v="785"/>
    <s v="Ireland"/>
    <d v="2023-05-13T00:46:00"/>
    <x v="1"/>
    <s v="Mory Kentary"/>
    <n v="9196"/>
    <x v="6"/>
    <d v="2023-05-13T00:00:00"/>
    <d v="1899-12-30T00:46:00"/>
    <n v="46"/>
    <x v="0"/>
    <x v="8"/>
    <x v="11"/>
    <s v="Not Outlier"/>
    <x v="68"/>
  </r>
  <r>
    <n v="583059"/>
    <n v="786"/>
    <s v="Denmark"/>
    <d v="2023-11-10T22:52:00"/>
    <x v="0"/>
    <s v="Julie King"/>
    <n v="6333"/>
    <x v="19"/>
    <d v="2023-11-10T00:00:00"/>
    <d v="1899-12-30T22:52:00"/>
    <n v="52"/>
    <x v="3"/>
    <x v="9"/>
    <x v="2"/>
    <s v="Not Outlier"/>
    <x v="44"/>
  </r>
  <r>
    <n v="1253641"/>
    <n v="786"/>
    <s v="Denmark"/>
    <d v="2023-01-30T01:50:00"/>
    <x v="0"/>
    <s v="Allen Nelson"/>
    <n v="2881"/>
    <x v="4"/>
    <d v="2023-01-30T00:00:00"/>
    <d v="1899-12-30T01:50:00"/>
    <n v="50"/>
    <x v="1"/>
    <x v="3"/>
    <x v="2"/>
    <s v="Not Outlier"/>
    <x v="44"/>
  </r>
  <r>
    <n v="629953"/>
    <n v="787"/>
    <s v="Austria"/>
    <d v="2023-04-29T00:45:00"/>
    <x v="0"/>
    <s v="Jytte Petersen"/>
    <n v="9460"/>
    <x v="21"/>
    <d v="2023-04-29T00:00:00"/>
    <d v="1899-12-30T00:45:00"/>
    <n v="45"/>
    <x v="0"/>
    <x v="1"/>
    <x v="12"/>
    <s v="Not Outlier"/>
    <x v="48"/>
  </r>
  <r>
    <n v="1081894"/>
    <n v="787"/>
    <s v="Austria"/>
    <d v="2023-02-08T01:35:00"/>
    <x v="1"/>
    <s v="Julie Young"/>
    <n v="5113"/>
    <x v="7"/>
    <d v="2023-02-08T00:00:00"/>
    <d v="1899-12-30T01:35:00"/>
    <n v="35"/>
    <x v="1"/>
    <x v="0"/>
    <x v="12"/>
    <s v="Not Outlier"/>
    <x v="48"/>
  </r>
  <r>
    <n v="610023"/>
    <n v="789"/>
    <s v="France"/>
    <d v="2023-05-28T01:14:00"/>
    <x v="3"/>
    <s v="Sean Connery"/>
    <n v="620"/>
    <x v="0"/>
    <d v="2023-05-28T00:00:00"/>
    <d v="1899-12-30T01:14:00"/>
    <n v="14"/>
    <x v="1"/>
    <x v="8"/>
    <x v="0"/>
    <s v="Not Outlier"/>
    <x v="32"/>
  </r>
  <r>
    <n v="917785"/>
    <n v="789"/>
    <s v="France"/>
    <d v="2023-05-07T00:02:00"/>
    <x v="3"/>
    <s v="Henriette Pfalzheim"/>
    <n v="9379"/>
    <x v="20"/>
    <d v="2023-05-07T00:00:00"/>
    <d v="1899-12-30T00:02:00"/>
    <n v="2"/>
    <x v="0"/>
    <x v="8"/>
    <x v="0"/>
    <s v="Not Outlier"/>
    <x v="32"/>
  </r>
  <r>
    <n v="1414158"/>
    <n v="789"/>
    <s v="France"/>
    <d v="2023-03-20T01:05:00"/>
    <x v="2"/>
    <s v="Michael Frick"/>
    <n v="8686"/>
    <x v="11"/>
    <d v="2023-03-20T00:00:00"/>
    <d v="1899-12-30T01:05:00"/>
    <n v="5"/>
    <x v="1"/>
    <x v="7"/>
    <x v="0"/>
    <s v="Not Outlier"/>
    <x v="32"/>
  </r>
  <r>
    <n v="177753"/>
    <n v="790"/>
    <s v="India"/>
    <d v="2023-08-06T00:44:00"/>
    <x v="2"/>
    <s v="Jonas Bergulfsen"/>
    <n v="5420"/>
    <x v="28"/>
    <d v="2023-08-06T00:00:00"/>
    <d v="1899-12-30T00:44:00"/>
    <n v="44"/>
    <x v="0"/>
    <x v="6"/>
    <x v="10"/>
    <s v="Not Outlier"/>
    <x v="10"/>
  </r>
  <r>
    <n v="1230163"/>
    <n v="793"/>
    <s v="USA"/>
    <d v="2023-06-05T22:41:00"/>
    <x v="3"/>
    <s v="Catherine Dewey"/>
    <n v="7586"/>
    <x v="16"/>
    <d v="2023-06-05T00:00:00"/>
    <d v="1899-12-30T22:41:00"/>
    <n v="41"/>
    <x v="3"/>
    <x v="2"/>
    <x v="1"/>
    <s v="Not Outlier"/>
    <x v="65"/>
  </r>
  <r>
    <n v="635137"/>
    <n v="795"/>
    <s v="Finland"/>
    <d v="2023-07-07T00:26:00"/>
    <x v="2"/>
    <s v="Jonas Bergulfsen"/>
    <n v="7566"/>
    <x v="20"/>
    <d v="2023-07-07T00:00:00"/>
    <d v="1899-12-30T00:26:00"/>
    <n v="26"/>
    <x v="0"/>
    <x v="4"/>
    <x v="8"/>
    <s v="Not Outlier"/>
    <x v="31"/>
  </r>
  <r>
    <n v="525405"/>
    <n v="796"/>
    <s v="Finland"/>
    <d v="2023-01-17T00:15:00"/>
    <x v="0"/>
    <s v="Marie Bertrand"/>
    <n v="6640"/>
    <x v="29"/>
    <d v="2023-01-17T00:00:00"/>
    <d v="1899-12-30T00:15:00"/>
    <n v="15"/>
    <x v="0"/>
    <x v="3"/>
    <x v="8"/>
    <s v="Not Outlier"/>
    <x v="15"/>
  </r>
  <r>
    <n v="1579155"/>
    <n v="796"/>
    <s v="Finland"/>
    <d v="2023-02-16T00:54:00"/>
    <x v="2"/>
    <s v="Julie Brown"/>
    <n v="799"/>
    <x v="26"/>
    <d v="2023-02-16T00:00:00"/>
    <d v="1899-12-30T00:54:00"/>
    <n v="54"/>
    <x v="0"/>
    <x v="0"/>
    <x v="8"/>
    <s v="Not Outlier"/>
    <x v="15"/>
  </r>
  <r>
    <n v="493809"/>
    <n v="799"/>
    <s v="USA"/>
    <d v="2023-02-12T02:00:00"/>
    <x v="3"/>
    <s v="Jeff Young"/>
    <n v="8809"/>
    <x v="1"/>
    <d v="2023-02-12T00:00:00"/>
    <d v="1899-12-30T02:00:00"/>
    <n v="0"/>
    <x v="4"/>
    <x v="0"/>
    <x v="1"/>
    <s v="Not Outlier"/>
    <x v="14"/>
  </r>
  <r>
    <n v="44241"/>
    <n v="800"/>
    <s v="Ireland"/>
    <d v="2023-10-15T00:32:00"/>
    <x v="3"/>
    <s v="Julie King"/>
    <n v="3306"/>
    <x v="22"/>
    <d v="2023-10-15T00:00:00"/>
    <d v="1899-12-30T00:32:00"/>
    <n v="32"/>
    <x v="0"/>
    <x v="5"/>
    <x v="11"/>
    <s v="Not Outlier"/>
    <x v="65"/>
  </r>
  <r>
    <n v="614468"/>
    <n v="801"/>
    <s v="France"/>
    <d v="2023-09-16T01:04:00"/>
    <x v="0"/>
    <s v="Daniel Tonini"/>
    <n v="1451"/>
    <x v="26"/>
    <d v="2023-09-16T00:00:00"/>
    <d v="1899-12-30T01:04:00"/>
    <n v="4"/>
    <x v="1"/>
    <x v="11"/>
    <x v="0"/>
    <s v="Not Outlier"/>
    <x v="56"/>
  </r>
  <r>
    <n v="959426"/>
    <n v="801"/>
    <s v="France"/>
    <d v="2023-11-06T00:09:00"/>
    <x v="2"/>
    <s v="Jeff Young"/>
    <n v="6481"/>
    <x v="28"/>
    <d v="2023-11-06T00:00:00"/>
    <d v="1899-12-30T00:09:00"/>
    <n v="9"/>
    <x v="0"/>
    <x v="9"/>
    <x v="0"/>
    <s v="Not Outlier"/>
    <x v="56"/>
  </r>
  <r>
    <n v="219884"/>
    <n v="802"/>
    <s v="France"/>
    <d v="2023-01-19T23:41:00"/>
    <x v="3"/>
    <s v="Kalle Suominen"/>
    <n v="2233"/>
    <x v="3"/>
    <d v="2023-01-19T00:00:00"/>
    <d v="1899-12-30T23:41:00"/>
    <n v="41"/>
    <x v="2"/>
    <x v="3"/>
    <x v="0"/>
    <s v="Not Outlier"/>
    <x v="28"/>
  </r>
  <r>
    <n v="1654679"/>
    <n v="804"/>
    <s v="Germany"/>
    <d v="2023-06-18T23:39:00"/>
    <x v="1"/>
    <s v="Juri Yoshido"/>
    <n v="8264"/>
    <x v="14"/>
    <d v="2023-06-18T00:00:00"/>
    <d v="1899-12-30T23:39:00"/>
    <n v="39"/>
    <x v="2"/>
    <x v="2"/>
    <x v="6"/>
    <s v="Not Outlier"/>
    <x v="57"/>
  </r>
  <r>
    <n v="1409071"/>
    <n v="807"/>
    <s v="Finland"/>
    <d v="2023-04-25T23:14:00"/>
    <x v="3"/>
    <s v="Kyung Tseng"/>
    <n v="1067"/>
    <x v="18"/>
    <d v="2023-04-25T00:00:00"/>
    <d v="1899-12-30T23:14:00"/>
    <n v="14"/>
    <x v="2"/>
    <x v="1"/>
    <x v="8"/>
    <s v="Not Outlier"/>
    <x v="57"/>
  </r>
  <r>
    <n v="246834"/>
    <n v="808"/>
    <s v="USA"/>
    <d v="2023-07-27T00:34:00"/>
    <x v="1"/>
    <s v="Valarie Nelson"/>
    <n v="9507"/>
    <x v="13"/>
    <d v="2023-07-27T00:00:00"/>
    <d v="1899-12-30T00:34:00"/>
    <n v="34"/>
    <x v="0"/>
    <x v="4"/>
    <x v="1"/>
    <s v="Not Outlier"/>
    <x v="50"/>
  </r>
  <r>
    <n v="1031465"/>
    <n v="808"/>
    <s v="USA"/>
    <d v="2023-11-22T23:17:00"/>
    <x v="0"/>
    <s v="Paolo Accorti"/>
    <n v="7817"/>
    <x v="25"/>
    <d v="2023-11-22T00:00:00"/>
    <d v="1899-12-30T23:17:00"/>
    <n v="17"/>
    <x v="2"/>
    <x v="9"/>
    <x v="1"/>
    <s v="Not Outlier"/>
    <x v="50"/>
  </r>
  <r>
    <n v="691268"/>
    <n v="809"/>
    <s v="USA"/>
    <d v="2023-05-22T00:53:00"/>
    <x v="0"/>
    <s v="Sue King"/>
    <n v="9498"/>
    <x v="25"/>
    <d v="2023-05-22T00:00:00"/>
    <d v="1899-12-30T00:53:00"/>
    <n v="53"/>
    <x v="0"/>
    <x v="8"/>
    <x v="1"/>
    <s v="Not Outlier"/>
    <x v="65"/>
  </r>
  <r>
    <n v="1391439"/>
    <n v="811"/>
    <s v="India"/>
    <d v="2023-11-16T22:35:00"/>
    <x v="0"/>
    <s v="Jonas Bergulfsen"/>
    <n v="6152"/>
    <x v="26"/>
    <d v="2023-11-16T00:00:00"/>
    <d v="1899-12-30T22:35:00"/>
    <n v="35"/>
    <x v="3"/>
    <x v="9"/>
    <x v="10"/>
    <s v="Not Outlier"/>
    <x v="5"/>
  </r>
  <r>
    <n v="139755"/>
    <n v="813"/>
    <s v="Singapore"/>
    <d v="2023-07-29T23:31:00"/>
    <x v="1"/>
    <s v="Victoria Ashworth"/>
    <n v="7305"/>
    <x v="21"/>
    <d v="2023-07-29T00:00:00"/>
    <d v="1899-12-30T23:31:00"/>
    <n v="31"/>
    <x v="2"/>
    <x v="4"/>
    <x v="3"/>
    <s v="Not Outlier"/>
    <x v="38"/>
  </r>
  <r>
    <n v="145667"/>
    <n v="813"/>
    <s v="Singapore"/>
    <d v="2023-08-02T00:13:00"/>
    <x v="1"/>
    <s v="Valarie Nelson"/>
    <n v="8841"/>
    <x v="24"/>
    <d v="2023-08-02T00:00:00"/>
    <d v="1899-12-30T00:13:00"/>
    <n v="13"/>
    <x v="0"/>
    <x v="6"/>
    <x v="3"/>
    <s v="Not Outlier"/>
    <x v="38"/>
  </r>
  <r>
    <n v="166687"/>
    <n v="813"/>
    <s v="Singapore"/>
    <d v="2023-05-21T00:35:00"/>
    <x v="0"/>
    <s v="Daniel Da Cunha"/>
    <n v="2254"/>
    <x v="9"/>
    <d v="2023-05-21T00:00:00"/>
    <d v="1899-12-30T00:35:00"/>
    <n v="35"/>
    <x v="0"/>
    <x v="8"/>
    <x v="3"/>
    <s v="Not Outlier"/>
    <x v="38"/>
  </r>
  <r>
    <n v="687698"/>
    <n v="814"/>
    <s v="USA"/>
    <d v="2023-01-16T00:45:00"/>
    <x v="2"/>
    <s v="Michael Holz"/>
    <n v="4616"/>
    <x v="26"/>
    <d v="2023-01-16T00:00:00"/>
    <d v="1899-12-30T00:45:00"/>
    <n v="45"/>
    <x v="0"/>
    <x v="3"/>
    <x v="1"/>
    <s v="Not Outlier"/>
    <x v="36"/>
  </r>
  <r>
    <n v="1018282"/>
    <n v="814"/>
    <s v="USA"/>
    <d v="2023-12-07T00:33:00"/>
    <x v="2"/>
    <s v="Paul Henriot"/>
    <n v="6590"/>
    <x v="20"/>
    <d v="2023-12-07T00:00:00"/>
    <d v="1899-12-30T00:33:00"/>
    <n v="33"/>
    <x v="0"/>
    <x v="10"/>
    <x v="1"/>
    <s v="Not Outlier"/>
    <x v="36"/>
  </r>
  <r>
    <n v="128831"/>
    <n v="816"/>
    <s v="India"/>
    <d v="2023-11-25T01:04:00"/>
    <x v="3"/>
    <s v="Diego Freyre"/>
    <n v="483"/>
    <x v="18"/>
    <d v="2023-11-25T00:00:00"/>
    <d v="1899-12-30T01:04:00"/>
    <n v="4"/>
    <x v="1"/>
    <x v="9"/>
    <x v="10"/>
    <s v="Not Outlier"/>
    <x v="23"/>
  </r>
  <r>
    <n v="1256522"/>
    <n v="816"/>
    <s v="India"/>
    <d v="2023-05-25T22:40:00"/>
    <x v="1"/>
    <s v="Jytte Petersen"/>
    <n v="7805"/>
    <x v="18"/>
    <d v="2023-05-25T00:00:00"/>
    <d v="1899-12-30T22:40:00"/>
    <n v="40"/>
    <x v="3"/>
    <x v="8"/>
    <x v="10"/>
    <s v="Not Outlier"/>
    <x v="23"/>
  </r>
  <r>
    <n v="517712"/>
    <n v="817"/>
    <s v="USA"/>
    <d v="2023-08-20T00:57:00"/>
    <x v="1"/>
    <s v="Valarie Young"/>
    <n v="8560"/>
    <x v="11"/>
    <d v="2023-08-20T00:00:00"/>
    <d v="1899-12-30T00:57:00"/>
    <n v="57"/>
    <x v="0"/>
    <x v="6"/>
    <x v="1"/>
    <s v="Not Outlier"/>
    <x v="1"/>
  </r>
  <r>
    <n v="789675"/>
    <n v="817"/>
    <s v="USA"/>
    <d v="2023-10-12T00:15:00"/>
    <x v="0"/>
    <s v="Valarie Nelson"/>
    <n v="627"/>
    <x v="1"/>
    <d v="2023-10-12T00:00:00"/>
    <d v="1899-12-30T00:15:00"/>
    <n v="15"/>
    <x v="0"/>
    <x v="5"/>
    <x v="1"/>
    <s v="Not Outlier"/>
    <x v="1"/>
  </r>
  <r>
    <n v="243319"/>
    <n v="818"/>
    <s v="France"/>
    <d v="2023-05-26T23:22:00"/>
    <x v="3"/>
    <s v="Valarie Nelson"/>
    <n v="2539"/>
    <x v="8"/>
    <d v="2023-05-26T00:00:00"/>
    <d v="1899-12-30T23:22:00"/>
    <n v="22"/>
    <x v="2"/>
    <x v="8"/>
    <x v="0"/>
    <s v="Not Outlier"/>
    <x v="65"/>
  </r>
  <r>
    <n v="599162"/>
    <n v="818"/>
    <s v="France"/>
    <d v="2023-03-30T00:07:00"/>
    <x v="0"/>
    <s v="Daniel Tonini"/>
    <n v="6921"/>
    <x v="4"/>
    <d v="2023-03-30T00:00:00"/>
    <d v="1899-12-30T00:07:00"/>
    <n v="7"/>
    <x v="0"/>
    <x v="7"/>
    <x v="0"/>
    <s v="Not Outlier"/>
    <x v="65"/>
  </r>
  <r>
    <n v="1665135"/>
    <n v="818"/>
    <s v="France"/>
    <d v="2023-12-31T01:14:00"/>
    <x v="3"/>
    <s v="Valarie Nelson"/>
    <n v="4905"/>
    <x v="30"/>
    <d v="2023-12-31T00:00:00"/>
    <d v="1899-12-30T01:14:00"/>
    <n v="14"/>
    <x v="1"/>
    <x v="10"/>
    <x v="0"/>
    <s v="Not Outlier"/>
    <x v="65"/>
  </r>
  <r>
    <n v="1287324"/>
    <n v="819"/>
    <s v="Ireland"/>
    <d v="2023-03-03T00:06:00"/>
    <x v="3"/>
    <s v="Sue Frick"/>
    <n v="930"/>
    <x v="15"/>
    <d v="2023-03-03T00:00:00"/>
    <d v="1899-12-30T00:06:00"/>
    <n v="6"/>
    <x v="0"/>
    <x v="7"/>
    <x v="11"/>
    <s v="Not Outlier"/>
    <x v="4"/>
  </r>
  <r>
    <n v="92317"/>
    <n v="820"/>
    <s v="Italy"/>
    <d v="2023-02-10T01:26:00"/>
    <x v="0"/>
    <s v="Francisca Cervantes"/>
    <n v="6790"/>
    <x v="19"/>
    <d v="2023-02-10T00:00:00"/>
    <d v="1899-12-30T01:26:00"/>
    <n v="26"/>
    <x v="1"/>
    <x v="0"/>
    <x v="9"/>
    <s v="Not Outlier"/>
    <x v="34"/>
  </r>
  <r>
    <n v="164155"/>
    <n v="820"/>
    <s v="Italy"/>
    <d v="2023-05-21T00:49:00"/>
    <x v="1"/>
    <s v="Anna O'Hara"/>
    <n v="6498"/>
    <x v="9"/>
    <d v="2023-05-21T00:00:00"/>
    <d v="1899-12-30T00:49:00"/>
    <n v="49"/>
    <x v="0"/>
    <x v="8"/>
    <x v="9"/>
    <s v="Not Outlier"/>
    <x v="34"/>
  </r>
  <r>
    <n v="318961"/>
    <n v="821"/>
    <s v="Italy"/>
    <d v="2023-05-09T01:14:00"/>
    <x v="0"/>
    <s v="Anna O'Hara"/>
    <n v="7028"/>
    <x v="2"/>
    <d v="2023-05-09T00:00:00"/>
    <d v="1899-12-30T01:14:00"/>
    <n v="14"/>
    <x v="1"/>
    <x v="8"/>
    <x v="9"/>
    <s v="Not Outlier"/>
    <x v="20"/>
  </r>
  <r>
    <n v="1599786"/>
    <n v="821"/>
    <s v="Italy"/>
    <d v="2023-01-19T23:25:00"/>
    <x v="2"/>
    <s v="Helen Bennett"/>
    <n v="480"/>
    <x v="3"/>
    <d v="2023-01-19T00:00:00"/>
    <d v="1899-12-30T23:25:00"/>
    <n v="25"/>
    <x v="2"/>
    <x v="3"/>
    <x v="9"/>
    <s v="Not Outlier"/>
    <x v="20"/>
  </r>
  <r>
    <n v="1509587"/>
    <n v="822"/>
    <s v="USA"/>
    <d v="2023-12-08T00:16:00"/>
    <x v="3"/>
    <s v="Jonas Bergulfsen"/>
    <n v="43"/>
    <x v="7"/>
    <d v="2023-12-08T00:00:00"/>
    <d v="1899-12-30T00:16:00"/>
    <n v="16"/>
    <x v="0"/>
    <x v="10"/>
    <x v="1"/>
    <s v="Not Outlier"/>
    <x v="39"/>
  </r>
  <r>
    <n v="1594427"/>
    <n v="822"/>
    <s v="USA"/>
    <d v="2023-12-12T22:47:00"/>
    <x v="2"/>
    <s v="Steve Thompson"/>
    <n v="4417"/>
    <x v="1"/>
    <d v="2023-12-12T00:00:00"/>
    <d v="1899-12-30T22:47:00"/>
    <n v="47"/>
    <x v="3"/>
    <x v="10"/>
    <x v="1"/>
    <s v="Not Outlier"/>
    <x v="39"/>
  </r>
  <r>
    <n v="1427947"/>
    <n v="823"/>
    <s v="France"/>
    <d v="2023-01-25T02:12:00"/>
    <x v="0"/>
    <s v="Janine Labrune"/>
    <n v="4859"/>
    <x v="18"/>
    <d v="2023-01-25T00:00:00"/>
    <d v="1899-12-30T02:12:00"/>
    <n v="12"/>
    <x v="4"/>
    <x v="3"/>
    <x v="0"/>
    <s v="Not Outlier"/>
    <x v="22"/>
  </r>
  <r>
    <n v="1640444"/>
    <n v="823"/>
    <s v="France"/>
    <d v="2023-02-03T23:54:00"/>
    <x v="0"/>
    <s v="Valarie Nelson"/>
    <n v="6055"/>
    <x v="15"/>
    <d v="2023-02-03T00:00:00"/>
    <d v="1899-12-30T23:54:00"/>
    <n v="54"/>
    <x v="2"/>
    <x v="0"/>
    <x v="0"/>
    <s v="Not Outlier"/>
    <x v="22"/>
  </r>
  <r>
    <n v="770892"/>
    <n v="824"/>
    <s v="USA"/>
    <d v="2023-08-02T02:26:00"/>
    <x v="0"/>
    <s v="Valarie Nelson"/>
    <n v="8032"/>
    <x v="24"/>
    <d v="2023-08-02T00:00:00"/>
    <d v="1899-12-30T02:26:00"/>
    <n v="26"/>
    <x v="4"/>
    <x v="6"/>
    <x v="1"/>
    <s v="Not Outlier"/>
    <x v="46"/>
  </r>
  <r>
    <n v="27493"/>
    <n v="827"/>
    <s v="Singapore"/>
    <d v="2023-10-26T00:12:00"/>
    <x v="3"/>
    <s v="Leslie Murphy"/>
    <n v="2811"/>
    <x v="8"/>
    <d v="2023-10-26T00:00:00"/>
    <d v="1899-12-30T00:12:00"/>
    <n v="12"/>
    <x v="0"/>
    <x v="5"/>
    <x v="3"/>
    <s v="Not Outlier"/>
    <x v="48"/>
  </r>
  <r>
    <n v="83818"/>
    <n v="827"/>
    <s v="Singapore"/>
    <d v="2023-04-17T00:40:00"/>
    <x v="2"/>
    <s v="Pirkko Koskitalo"/>
    <n v="7643"/>
    <x v="29"/>
    <d v="2023-04-17T00:00:00"/>
    <d v="1899-12-30T00:40:00"/>
    <n v="40"/>
    <x v="0"/>
    <x v="1"/>
    <x v="3"/>
    <s v="Not Outlier"/>
    <x v="48"/>
  </r>
  <r>
    <n v="611594"/>
    <n v="827"/>
    <s v="Singapore"/>
    <d v="2023-01-07T00:06:00"/>
    <x v="0"/>
    <s v="Kyung Tseng"/>
    <n v="4635"/>
    <x v="20"/>
    <d v="2023-01-07T00:00:00"/>
    <d v="1899-12-30T00:06:00"/>
    <n v="6"/>
    <x v="0"/>
    <x v="3"/>
    <x v="3"/>
    <s v="Not Outlier"/>
    <x v="48"/>
  </r>
  <r>
    <n v="1488818"/>
    <n v="827"/>
    <s v="Singapore"/>
    <d v="2023-05-06T00:49:00"/>
    <x v="1"/>
    <s v="Martine Rance"/>
    <n v="8763"/>
    <x v="28"/>
    <d v="2023-05-06T00:00:00"/>
    <d v="1899-12-30T00:49:00"/>
    <n v="49"/>
    <x v="0"/>
    <x v="8"/>
    <x v="3"/>
    <s v="Not Outlier"/>
    <x v="48"/>
  </r>
  <r>
    <n v="83365"/>
    <n v="829"/>
    <s v="USA"/>
    <d v="2023-05-05T23:58:00"/>
    <x v="3"/>
    <s v="Paul Henriot"/>
    <n v="7937"/>
    <x v="16"/>
    <d v="2023-05-05T00:00:00"/>
    <d v="1899-12-30T23:58:00"/>
    <n v="58"/>
    <x v="2"/>
    <x v="8"/>
    <x v="1"/>
    <s v="Not Outlier"/>
    <x v="7"/>
  </r>
  <r>
    <n v="688473"/>
    <n v="829"/>
    <s v="USA"/>
    <d v="2023-09-25T01:13:00"/>
    <x v="2"/>
    <s v="Diego Freyre"/>
    <n v="2835"/>
    <x v="18"/>
    <d v="2023-09-25T00:00:00"/>
    <d v="1899-12-30T01:13:00"/>
    <n v="13"/>
    <x v="1"/>
    <x v="11"/>
    <x v="1"/>
    <s v="Not Outlier"/>
    <x v="7"/>
  </r>
  <r>
    <n v="1422755"/>
    <n v="830"/>
    <s v="France"/>
    <d v="2023-10-27T00:04:00"/>
    <x v="2"/>
    <s v="Julie Young"/>
    <n v="7502"/>
    <x v="13"/>
    <d v="2023-10-27T00:00:00"/>
    <d v="1899-12-30T00:04:00"/>
    <n v="4"/>
    <x v="0"/>
    <x v="5"/>
    <x v="0"/>
    <s v="Not Outlier"/>
    <x v="4"/>
  </r>
  <r>
    <n v="218379"/>
    <n v="831"/>
    <s v="Italy"/>
    <d v="2023-02-19T23:18:00"/>
    <x v="2"/>
    <s v="Georg Pipps"/>
    <n v="8241"/>
    <x v="3"/>
    <d v="2023-02-19T00:00:00"/>
    <d v="1899-12-30T23:18:00"/>
    <n v="18"/>
    <x v="2"/>
    <x v="0"/>
    <x v="9"/>
    <s v="Not Outlier"/>
    <x v="71"/>
  </r>
  <r>
    <n v="525782"/>
    <n v="833"/>
    <s v="Switzerland"/>
    <d v="2023-06-02T00:24:00"/>
    <x v="1"/>
    <s v="Juri Hirano"/>
    <n v="257"/>
    <x v="24"/>
    <d v="2023-06-02T00:00:00"/>
    <d v="1899-12-30T00:24:00"/>
    <n v="24"/>
    <x v="0"/>
    <x v="2"/>
    <x v="13"/>
    <s v="Not Outlier"/>
    <x v="63"/>
  </r>
  <r>
    <n v="606775"/>
    <n v="834"/>
    <s v="Finland"/>
    <d v="2023-02-25T23:52:00"/>
    <x v="1"/>
    <s v="Julie Murphy"/>
    <n v="7873"/>
    <x v="18"/>
    <d v="2023-02-25T00:00:00"/>
    <d v="1899-12-30T23:52:00"/>
    <n v="52"/>
    <x v="2"/>
    <x v="0"/>
    <x v="8"/>
    <s v="Not Outlier"/>
    <x v="3"/>
  </r>
  <r>
    <n v="304668"/>
    <n v="835"/>
    <s v="Australia"/>
    <d v="2023-02-12T00:44:00"/>
    <x v="2"/>
    <s v="Mart¡n Sommer"/>
    <n v="3450"/>
    <x v="1"/>
    <d v="2023-02-12T00:00:00"/>
    <d v="1899-12-30T00:44:00"/>
    <n v="44"/>
    <x v="0"/>
    <x v="0"/>
    <x v="7"/>
    <s v="Not Outlier"/>
    <x v="45"/>
  </r>
  <r>
    <n v="795276"/>
    <n v="836"/>
    <s v="India"/>
    <d v="2023-04-18T22:55:00"/>
    <x v="3"/>
    <s v="Henriette Pfalzheim"/>
    <n v="1032"/>
    <x v="14"/>
    <d v="2023-04-18T00:00:00"/>
    <d v="1899-12-30T22:55:00"/>
    <n v="55"/>
    <x v="3"/>
    <x v="1"/>
    <x v="10"/>
    <s v="Not Outlier"/>
    <x v="35"/>
  </r>
  <r>
    <n v="814175"/>
    <n v="836"/>
    <s v="India"/>
    <d v="2023-03-30T00:55:00"/>
    <x v="0"/>
    <s v="Valarie Thompson"/>
    <n v="7467"/>
    <x v="4"/>
    <d v="2023-03-30T00:00:00"/>
    <d v="1899-12-30T00:55:00"/>
    <n v="55"/>
    <x v="0"/>
    <x v="7"/>
    <x v="10"/>
    <s v="Not Outlier"/>
    <x v="35"/>
  </r>
  <r>
    <n v="1119156"/>
    <n v="837"/>
    <s v="Australia"/>
    <d v="2023-12-25T01:25:00"/>
    <x v="2"/>
    <s v="Jonas Bergulfsen"/>
    <n v="2932"/>
    <x v="18"/>
    <d v="2023-12-25T00:00:00"/>
    <d v="1899-12-30T01:25:00"/>
    <n v="25"/>
    <x v="1"/>
    <x v="10"/>
    <x v="7"/>
    <s v="Not Outlier"/>
    <x v="27"/>
  </r>
  <r>
    <n v="310236"/>
    <n v="839"/>
    <s v="India"/>
    <d v="2023-04-18T00:04:00"/>
    <x v="0"/>
    <s v="Akiko Shimamura"/>
    <n v="221"/>
    <x v="14"/>
    <d v="2023-04-18T00:00:00"/>
    <d v="1899-12-30T00:04:00"/>
    <n v="4"/>
    <x v="0"/>
    <x v="1"/>
    <x v="10"/>
    <s v="Not Outlier"/>
    <x v="42"/>
  </r>
  <r>
    <n v="1038558"/>
    <n v="840"/>
    <s v="Finland"/>
    <d v="2023-07-03T01:46:00"/>
    <x v="2"/>
    <s v="Anna O'Hara"/>
    <n v="5596"/>
    <x v="15"/>
    <d v="2023-07-03T00:00:00"/>
    <d v="1899-12-30T01:46:00"/>
    <n v="46"/>
    <x v="1"/>
    <x v="4"/>
    <x v="8"/>
    <s v="Not Outlier"/>
    <x v="13"/>
  </r>
  <r>
    <n v="484688"/>
    <n v="841"/>
    <s v="USA"/>
    <d v="2023-05-22T00:08:00"/>
    <x v="2"/>
    <s v="Frederique Citeaux"/>
    <n v="5991"/>
    <x v="25"/>
    <d v="2023-05-22T00:00:00"/>
    <d v="1899-12-30T00:08:00"/>
    <n v="8"/>
    <x v="0"/>
    <x v="8"/>
    <x v="1"/>
    <s v="Not Outlier"/>
    <x v="25"/>
  </r>
  <r>
    <n v="1007700"/>
    <n v="841"/>
    <s v="USA"/>
    <d v="2023-09-10T23:34:00"/>
    <x v="0"/>
    <s v="Mory Kentary"/>
    <n v="7646"/>
    <x v="19"/>
    <d v="2023-09-10T00:00:00"/>
    <d v="1899-12-30T23:34:00"/>
    <n v="34"/>
    <x v="2"/>
    <x v="11"/>
    <x v="1"/>
    <s v="Not Outlier"/>
    <x v="25"/>
  </r>
  <r>
    <n v="576486"/>
    <n v="842"/>
    <s v="France"/>
    <d v="2023-06-20T01:39:00"/>
    <x v="1"/>
    <s v="Valarie Nelson"/>
    <n v="2847"/>
    <x v="11"/>
    <d v="2023-06-20T00:00:00"/>
    <d v="1899-12-30T01:39:00"/>
    <n v="39"/>
    <x v="1"/>
    <x v="2"/>
    <x v="0"/>
    <s v="Not Outlier"/>
    <x v="50"/>
  </r>
  <r>
    <n v="797415"/>
    <n v="842"/>
    <s v="France"/>
    <d v="2023-12-09T00:00:00"/>
    <x v="0"/>
    <s v="Dominique Perrier"/>
    <n v="7700"/>
    <x v="2"/>
    <d v="2023-12-09T00:00:00"/>
    <d v="1899-12-30T00:00:00"/>
    <n v="0"/>
    <x v="0"/>
    <x v="10"/>
    <x v="0"/>
    <s v="Not Outlier"/>
    <x v="50"/>
  </r>
  <r>
    <n v="899739"/>
    <n v="842"/>
    <s v="France"/>
    <d v="2023-01-06T00:48:00"/>
    <x v="2"/>
    <s v="Valarie Nelson"/>
    <n v="3937"/>
    <x v="28"/>
    <d v="2023-01-06T00:00:00"/>
    <d v="1899-12-30T00:48:00"/>
    <n v="48"/>
    <x v="0"/>
    <x v="3"/>
    <x v="0"/>
    <s v="Not Outlier"/>
    <x v="50"/>
  </r>
  <r>
    <n v="1648466"/>
    <n v="842"/>
    <s v="France"/>
    <d v="2023-01-22T23:47:00"/>
    <x v="3"/>
    <s v="Julie Young"/>
    <n v="3076"/>
    <x v="25"/>
    <d v="2023-01-22T00:00:00"/>
    <d v="1899-12-30T23:47:00"/>
    <n v="47"/>
    <x v="2"/>
    <x v="3"/>
    <x v="0"/>
    <s v="Not Outlier"/>
    <x v="50"/>
  </r>
  <r>
    <n v="1409459"/>
    <n v="843"/>
    <s v="USA"/>
    <d v="2023-05-21T00:22:00"/>
    <x v="2"/>
    <s v="Sue Frick"/>
    <n v="6955"/>
    <x v="9"/>
    <d v="2023-05-21T00:00:00"/>
    <d v="1899-12-30T00:22:00"/>
    <n v="22"/>
    <x v="0"/>
    <x v="8"/>
    <x v="1"/>
    <s v="Not Outlier"/>
    <x v="24"/>
  </r>
  <r>
    <n v="911597"/>
    <n v="844"/>
    <s v="Italy"/>
    <d v="2023-01-15T22:54:00"/>
    <x v="0"/>
    <s v="Valarie Nelson"/>
    <n v="5409"/>
    <x v="22"/>
    <d v="2023-01-15T00:00:00"/>
    <d v="1899-12-30T22:54:00"/>
    <n v="54"/>
    <x v="3"/>
    <x v="3"/>
    <x v="9"/>
    <s v="Not Outlier"/>
    <x v="55"/>
  </r>
  <r>
    <n v="255781"/>
    <n v="847"/>
    <s v="India"/>
    <d v="2023-08-26T22:47:00"/>
    <x v="1"/>
    <s v="Roland Keitel"/>
    <n v="298"/>
    <x v="8"/>
    <d v="2023-08-26T00:00:00"/>
    <d v="1899-12-30T22:47:00"/>
    <n v="47"/>
    <x v="3"/>
    <x v="6"/>
    <x v="10"/>
    <s v="Not Outlier"/>
    <x v="3"/>
  </r>
  <r>
    <n v="520860"/>
    <n v="848"/>
    <s v="USA"/>
    <d v="2023-01-23T22:39:00"/>
    <x v="2"/>
    <s v="Daniel Da Cunha"/>
    <n v="7161"/>
    <x v="17"/>
    <d v="2023-01-23T00:00:00"/>
    <d v="1899-12-30T22:39:00"/>
    <n v="39"/>
    <x v="3"/>
    <x v="3"/>
    <x v="1"/>
    <s v="Not Outlier"/>
    <x v="68"/>
  </r>
  <r>
    <n v="737059"/>
    <n v="849"/>
    <s v="France"/>
    <d v="2023-10-08T00:44:00"/>
    <x v="2"/>
    <s v="Diego Freyre"/>
    <n v="8652"/>
    <x v="7"/>
    <d v="2023-10-08T00:00:00"/>
    <d v="1899-12-30T00:44:00"/>
    <n v="44"/>
    <x v="0"/>
    <x v="5"/>
    <x v="0"/>
    <s v="Not Outlier"/>
    <x v="17"/>
  </r>
  <r>
    <n v="875015"/>
    <n v="849"/>
    <s v="France"/>
    <d v="2023-08-24T00:25:00"/>
    <x v="3"/>
    <s v="Valarie Nelson"/>
    <n v="235"/>
    <x v="10"/>
    <d v="2023-08-24T00:00:00"/>
    <d v="1899-12-30T00:25:00"/>
    <n v="25"/>
    <x v="0"/>
    <x v="6"/>
    <x v="0"/>
    <s v="Not Outlier"/>
    <x v="17"/>
  </r>
  <r>
    <n v="969765"/>
    <n v="850"/>
    <s v="USA"/>
    <d v="2023-02-16T01:46:00"/>
    <x v="2"/>
    <s v="Valarie Nelson"/>
    <n v="3206"/>
    <x v="26"/>
    <d v="2023-02-16T00:00:00"/>
    <d v="1899-12-30T01:46:00"/>
    <n v="46"/>
    <x v="1"/>
    <x v="0"/>
    <x v="1"/>
    <s v="Not Outlier"/>
    <x v="63"/>
  </r>
  <r>
    <n v="675362"/>
    <n v="851"/>
    <s v="Singapore"/>
    <d v="2023-05-15T23:16:00"/>
    <x v="1"/>
    <s v="Kalle Suominen"/>
    <n v="6791"/>
    <x v="22"/>
    <d v="2023-05-15T00:00:00"/>
    <d v="1899-12-30T23:16:00"/>
    <n v="16"/>
    <x v="2"/>
    <x v="8"/>
    <x v="3"/>
    <s v="Not Outlier"/>
    <x v="51"/>
  </r>
  <r>
    <n v="482282"/>
    <n v="852"/>
    <s v="USA"/>
    <d v="2023-08-16T01:02:00"/>
    <x v="1"/>
    <s v="Valarie Nelson"/>
    <n v="348"/>
    <x v="26"/>
    <d v="2023-08-16T00:00:00"/>
    <d v="1899-12-30T01:02:00"/>
    <n v="2"/>
    <x v="1"/>
    <x v="6"/>
    <x v="1"/>
    <s v="Not Outlier"/>
    <x v="8"/>
  </r>
  <r>
    <n v="562295"/>
    <n v="853"/>
    <s v="USA"/>
    <d v="2023-07-21T00:02:00"/>
    <x v="3"/>
    <s v="Kyung Yu"/>
    <n v="3046"/>
    <x v="9"/>
    <d v="2023-07-21T00:00:00"/>
    <d v="1899-12-30T00:02:00"/>
    <n v="2"/>
    <x v="0"/>
    <x v="4"/>
    <x v="1"/>
    <s v="Not Outlier"/>
    <x v="53"/>
  </r>
  <r>
    <n v="637916"/>
    <n v="853"/>
    <s v="USA"/>
    <d v="2023-07-30T00:24:00"/>
    <x v="1"/>
    <s v="Maria Hernandez"/>
    <n v="613"/>
    <x v="4"/>
    <d v="2023-07-30T00:00:00"/>
    <d v="1899-12-30T00:24:00"/>
    <n v="24"/>
    <x v="0"/>
    <x v="4"/>
    <x v="1"/>
    <s v="Not Outlier"/>
    <x v="53"/>
  </r>
  <r>
    <n v="1171504"/>
    <n v="853"/>
    <s v="USA"/>
    <d v="2023-05-07T00:23:00"/>
    <x v="0"/>
    <s v="Jan Klaeboe"/>
    <n v="4396"/>
    <x v="20"/>
    <d v="2023-05-07T00:00:00"/>
    <d v="1899-12-30T00:23:00"/>
    <n v="23"/>
    <x v="0"/>
    <x v="8"/>
    <x v="1"/>
    <s v="Not Outlier"/>
    <x v="53"/>
  </r>
  <r>
    <n v="1657910"/>
    <n v="853"/>
    <s v="USA"/>
    <d v="2023-06-25T00:39:00"/>
    <x v="0"/>
    <s v="Kee Kuo"/>
    <n v="8403"/>
    <x v="18"/>
    <d v="2023-06-25T00:00:00"/>
    <d v="1899-12-30T00:39:00"/>
    <n v="39"/>
    <x v="0"/>
    <x v="2"/>
    <x v="1"/>
    <s v="Not Outlier"/>
    <x v="53"/>
  </r>
  <r>
    <n v="534708"/>
    <n v="854"/>
    <s v="USA"/>
    <d v="2023-09-10T00:52:00"/>
    <x v="1"/>
    <s v="Yoshi Tannamuri"/>
    <n v="577"/>
    <x v="19"/>
    <d v="2023-09-10T00:00:00"/>
    <d v="1899-12-30T00:52:00"/>
    <n v="52"/>
    <x v="0"/>
    <x v="11"/>
    <x v="1"/>
    <s v="Not Outlier"/>
    <x v="44"/>
  </r>
  <r>
    <n v="895383"/>
    <n v="854"/>
    <s v="USA"/>
    <d v="2023-06-13T01:42:00"/>
    <x v="1"/>
    <s v="Roland Mendel"/>
    <n v="7452"/>
    <x v="6"/>
    <d v="2023-06-13T00:00:00"/>
    <d v="1899-12-30T01:42:00"/>
    <n v="42"/>
    <x v="1"/>
    <x v="2"/>
    <x v="1"/>
    <s v="Not Outlier"/>
    <x v="44"/>
  </r>
  <r>
    <n v="972030"/>
    <n v="854"/>
    <s v="USA"/>
    <d v="2023-03-31T01:46:00"/>
    <x v="3"/>
    <s v="Diego Freyre"/>
    <n v="6426"/>
    <x v="30"/>
    <d v="2023-03-31T00:00:00"/>
    <d v="1899-12-30T01:46:00"/>
    <n v="46"/>
    <x v="1"/>
    <x v="7"/>
    <x v="1"/>
    <s v="Not Outlier"/>
    <x v="44"/>
  </r>
  <r>
    <n v="1597"/>
    <n v="856"/>
    <s v="USA"/>
    <d v="2023-12-15T00:50:00"/>
    <x v="1"/>
    <s v="Kwai Yu"/>
    <n v="412"/>
    <x v="22"/>
    <d v="2023-12-15T00:00:00"/>
    <d v="1899-12-30T00:50:00"/>
    <n v="50"/>
    <x v="0"/>
    <x v="10"/>
    <x v="1"/>
    <s v="Not Outlier"/>
    <x v="14"/>
  </r>
  <r>
    <n v="109103"/>
    <n v="856"/>
    <s v="USA"/>
    <d v="2023-03-01T23:29:00"/>
    <x v="2"/>
    <s v="Julie Brown"/>
    <n v="936"/>
    <x v="5"/>
    <d v="2023-03-01T00:00:00"/>
    <d v="1899-12-30T23:29:00"/>
    <n v="29"/>
    <x v="2"/>
    <x v="7"/>
    <x v="1"/>
    <s v="Not Outlier"/>
    <x v="14"/>
  </r>
  <r>
    <n v="1056320"/>
    <n v="856"/>
    <s v="USA"/>
    <d v="2023-04-08T01:13:00"/>
    <x v="3"/>
    <s v="Eric Natividad"/>
    <n v="6535"/>
    <x v="7"/>
    <d v="2023-04-08T00:00:00"/>
    <d v="1899-12-30T01:13:00"/>
    <n v="13"/>
    <x v="1"/>
    <x v="1"/>
    <x v="1"/>
    <s v="Not Outlier"/>
    <x v="14"/>
  </r>
  <r>
    <n v="1336012"/>
    <n v="856"/>
    <s v="USA"/>
    <d v="2023-04-12T23:39:00"/>
    <x v="3"/>
    <s v="Michael Holz"/>
    <n v="7915"/>
    <x v="1"/>
    <d v="2023-04-12T00:00:00"/>
    <d v="1899-12-30T23:39:00"/>
    <n v="39"/>
    <x v="2"/>
    <x v="1"/>
    <x v="1"/>
    <s v="Not Outlier"/>
    <x v="14"/>
  </r>
  <r>
    <n v="818956"/>
    <n v="857"/>
    <s v="USA"/>
    <d v="2023-07-05T00:34:00"/>
    <x v="3"/>
    <s v="Elizabeth Lincoln"/>
    <n v="1268"/>
    <x v="16"/>
    <d v="2023-07-05T00:00:00"/>
    <d v="1899-12-30T00:34:00"/>
    <n v="34"/>
    <x v="0"/>
    <x v="4"/>
    <x v="1"/>
    <s v="Not Outlier"/>
    <x v="40"/>
  </r>
  <r>
    <n v="1183427"/>
    <n v="857"/>
    <s v="USA"/>
    <d v="2023-02-05T22:35:00"/>
    <x v="0"/>
    <s v="Valarie Young"/>
    <n v="3095"/>
    <x v="16"/>
    <d v="2023-02-05T00:00:00"/>
    <d v="1899-12-30T22:35:00"/>
    <n v="35"/>
    <x v="3"/>
    <x v="0"/>
    <x v="1"/>
    <s v="Not Outlier"/>
    <x v="40"/>
  </r>
  <r>
    <n v="1214829"/>
    <n v="859"/>
    <s v="USA"/>
    <d v="2023-10-20T00:35:00"/>
    <x v="3"/>
    <s v="Peter Ferguson"/>
    <n v="7575"/>
    <x v="11"/>
    <d v="2023-10-20T00:00:00"/>
    <d v="1899-12-30T00:35:00"/>
    <n v="35"/>
    <x v="0"/>
    <x v="5"/>
    <x v="1"/>
    <s v="Not Outlier"/>
    <x v="40"/>
  </r>
  <r>
    <n v="1649225"/>
    <n v="859"/>
    <s v="USA"/>
    <d v="2023-09-12T23:05:00"/>
    <x v="1"/>
    <s v="Anna O'Hara"/>
    <n v="811"/>
    <x v="1"/>
    <d v="2023-09-12T00:00:00"/>
    <d v="1899-12-30T23:05:00"/>
    <n v="5"/>
    <x v="2"/>
    <x v="11"/>
    <x v="1"/>
    <s v="Not Outlier"/>
    <x v="40"/>
  </r>
  <r>
    <n v="1671351"/>
    <n v="861"/>
    <s v="USA"/>
    <d v="2023-11-25T00:08:00"/>
    <x v="3"/>
    <s v="Diego Freyre"/>
    <n v="4300"/>
    <x v="18"/>
    <d v="2023-11-25T00:00:00"/>
    <d v="1899-12-30T00:08:00"/>
    <n v="8"/>
    <x v="0"/>
    <x v="9"/>
    <x v="1"/>
    <s v="Not Outlier"/>
    <x v="12"/>
  </r>
  <r>
    <n v="750814"/>
    <n v="862"/>
    <s v="USA"/>
    <d v="2023-04-23T23:47:00"/>
    <x v="1"/>
    <s v="Julie Murphy"/>
    <n v="1843"/>
    <x v="17"/>
    <d v="2023-04-23T00:00:00"/>
    <d v="1899-12-30T23:47:00"/>
    <n v="47"/>
    <x v="2"/>
    <x v="1"/>
    <x v="1"/>
    <s v="Not Outlier"/>
    <x v="58"/>
  </r>
  <r>
    <n v="1045182"/>
    <n v="862"/>
    <s v="USA"/>
    <d v="2023-02-26T01:40:00"/>
    <x v="3"/>
    <s v="Julie Murphy"/>
    <n v="8821"/>
    <x v="8"/>
    <d v="2023-02-26T00:00:00"/>
    <d v="1899-12-30T01:40:00"/>
    <n v="40"/>
    <x v="1"/>
    <x v="0"/>
    <x v="1"/>
    <s v="Not Outlier"/>
    <x v="58"/>
  </r>
  <r>
    <n v="1086091"/>
    <n v="863"/>
    <s v="Ireland"/>
    <d v="2023-09-10T23:34:00"/>
    <x v="2"/>
    <s v="Jonas Bergulfsen"/>
    <n v="6063"/>
    <x v="19"/>
    <d v="2023-09-10T00:00:00"/>
    <d v="1899-12-30T23:34:00"/>
    <n v="34"/>
    <x v="2"/>
    <x v="11"/>
    <x v="11"/>
    <s v="Not Outlier"/>
    <x v="22"/>
  </r>
  <r>
    <n v="1163316"/>
    <n v="863"/>
    <s v="Ireland"/>
    <d v="2023-02-02T00:30:00"/>
    <x v="0"/>
    <s v="Janine Labrune"/>
    <n v="5671"/>
    <x v="24"/>
    <d v="2023-02-02T00:00:00"/>
    <d v="1899-12-30T00:30:00"/>
    <n v="30"/>
    <x v="0"/>
    <x v="0"/>
    <x v="11"/>
    <s v="Not Outlier"/>
    <x v="22"/>
  </r>
  <r>
    <n v="241334"/>
    <n v="864"/>
    <s v="USA"/>
    <d v="2023-01-13T00:39:00"/>
    <x v="3"/>
    <s v="Akiko Shimamura"/>
    <n v="3422"/>
    <x v="6"/>
    <d v="2023-01-13T00:00:00"/>
    <d v="1899-12-30T00:39:00"/>
    <n v="39"/>
    <x v="0"/>
    <x v="3"/>
    <x v="1"/>
    <s v="Not Outlier"/>
    <x v="12"/>
  </r>
  <r>
    <n v="508458"/>
    <n v="864"/>
    <s v="USA"/>
    <d v="2023-06-09T01:23:00"/>
    <x v="0"/>
    <s v="Janine Labrune"/>
    <n v="1522"/>
    <x v="2"/>
    <d v="2023-06-09T00:00:00"/>
    <d v="1899-12-30T01:23:00"/>
    <n v="23"/>
    <x v="1"/>
    <x v="2"/>
    <x v="1"/>
    <s v="Not Outlier"/>
    <x v="12"/>
  </r>
  <r>
    <n v="993121"/>
    <n v="864"/>
    <s v="USA"/>
    <d v="2023-05-08T23:56:00"/>
    <x v="1"/>
    <s v="Diego Freyre"/>
    <n v="4384"/>
    <x v="7"/>
    <d v="2023-05-08T00:00:00"/>
    <d v="1899-12-30T23:56:00"/>
    <n v="56"/>
    <x v="2"/>
    <x v="8"/>
    <x v="1"/>
    <s v="Not Outlier"/>
    <x v="12"/>
  </r>
  <r>
    <n v="1480900"/>
    <n v="866"/>
    <s v="Singapore"/>
    <d v="2023-01-02T00:12:00"/>
    <x v="2"/>
    <s v="Kwai Yu"/>
    <n v="2284"/>
    <x v="24"/>
    <d v="2023-01-02T00:00:00"/>
    <d v="1899-12-30T00:12:00"/>
    <n v="12"/>
    <x v="0"/>
    <x v="3"/>
    <x v="3"/>
    <s v="Not Outlier"/>
    <x v="16"/>
  </r>
  <r>
    <n v="323100"/>
    <n v="867"/>
    <s v="USA"/>
    <d v="2023-05-29T00:15:00"/>
    <x v="1"/>
    <s v="Jeff Young"/>
    <n v="6684"/>
    <x v="21"/>
    <d v="2023-05-29T00:00:00"/>
    <d v="1899-12-30T00:15:00"/>
    <n v="15"/>
    <x v="0"/>
    <x v="8"/>
    <x v="1"/>
    <s v="Not Outlier"/>
    <x v="3"/>
  </r>
  <r>
    <n v="185213"/>
    <n v="868"/>
    <s v="Switzerland"/>
    <d v="2023-04-16T22:40:00"/>
    <x v="2"/>
    <s v="Maurizio Moroni"/>
    <n v="4245"/>
    <x v="26"/>
    <d v="2023-04-16T00:00:00"/>
    <d v="1899-12-30T22:40:00"/>
    <n v="40"/>
    <x v="3"/>
    <x v="1"/>
    <x v="13"/>
    <s v="Not Outlier"/>
    <x v="0"/>
  </r>
  <r>
    <n v="626705"/>
    <n v="868"/>
    <s v="Switzerland"/>
    <d v="2023-09-23T01:31:00"/>
    <x v="2"/>
    <s v="Valarie Thompson"/>
    <n v="2713"/>
    <x v="17"/>
    <d v="2023-09-23T00:00:00"/>
    <d v="1899-12-30T01:31:00"/>
    <n v="31"/>
    <x v="1"/>
    <x v="11"/>
    <x v="13"/>
    <s v="Not Outlier"/>
    <x v="0"/>
  </r>
  <r>
    <n v="1077723"/>
    <n v="868"/>
    <s v="Switzerland"/>
    <d v="2023-01-02T00:24:00"/>
    <x v="3"/>
    <s v="Paolo Accorti"/>
    <n v="3711"/>
    <x v="24"/>
    <d v="2023-01-02T00:00:00"/>
    <d v="1899-12-30T00:24:00"/>
    <n v="24"/>
    <x v="0"/>
    <x v="3"/>
    <x v="13"/>
    <s v="Not Outlier"/>
    <x v="0"/>
  </r>
  <r>
    <n v="1157103"/>
    <n v="868"/>
    <s v="Switzerland"/>
    <d v="2023-09-27T01:35:00"/>
    <x v="3"/>
    <s v="Palle Ibsen"/>
    <n v="6840"/>
    <x v="13"/>
    <d v="2023-09-27T00:00:00"/>
    <d v="1899-12-30T01:35:00"/>
    <n v="35"/>
    <x v="1"/>
    <x v="11"/>
    <x v="13"/>
    <s v="Not Outlier"/>
    <x v="0"/>
  </r>
  <r>
    <n v="275855"/>
    <n v="869"/>
    <s v="Austria"/>
    <d v="2023-08-24T23:51:00"/>
    <x v="2"/>
    <s v="Kwai Yu"/>
    <n v="7700"/>
    <x v="10"/>
    <d v="2023-08-24T00:00:00"/>
    <d v="1899-12-30T23:51:00"/>
    <n v="51"/>
    <x v="2"/>
    <x v="6"/>
    <x v="12"/>
    <s v="Not Outlier"/>
    <x v="57"/>
  </r>
  <r>
    <n v="395235"/>
    <n v="869"/>
    <s v="Austria"/>
    <d v="2023-10-06T00:00:00"/>
    <x v="1"/>
    <s v="Annette Roulet"/>
    <n v="6921"/>
    <x v="28"/>
    <d v="2023-10-06T00:00:00"/>
    <d v="1899-12-30T00:00:00"/>
    <n v="0"/>
    <x v="0"/>
    <x v="5"/>
    <x v="12"/>
    <s v="Not Outlier"/>
    <x v="57"/>
  </r>
  <r>
    <n v="1243807"/>
    <n v="869"/>
    <s v="Austria"/>
    <d v="2023-06-22T01:24:00"/>
    <x v="0"/>
    <s v="Jeff Young"/>
    <n v="5634"/>
    <x v="25"/>
    <d v="2023-06-22T00:00:00"/>
    <d v="1899-12-30T01:24:00"/>
    <n v="24"/>
    <x v="1"/>
    <x v="2"/>
    <x v="12"/>
    <s v="Not Outlier"/>
    <x v="57"/>
  </r>
  <r>
    <n v="424517"/>
    <n v="870"/>
    <s v="India"/>
    <d v="2023-01-08T00:38:00"/>
    <x v="2"/>
    <s v="Valarie Nelson"/>
    <n v="2515"/>
    <x v="7"/>
    <d v="2023-01-08T00:00:00"/>
    <d v="1899-12-30T00:38:00"/>
    <n v="38"/>
    <x v="0"/>
    <x v="3"/>
    <x v="10"/>
    <s v="Not Outlier"/>
    <x v="7"/>
  </r>
  <r>
    <n v="1218457"/>
    <n v="870"/>
    <s v="India"/>
    <d v="2023-01-31T00:48:00"/>
    <x v="2"/>
    <s v="Georg Pipps"/>
    <n v="7602"/>
    <x v="30"/>
    <d v="2023-01-31T00:00:00"/>
    <d v="1899-12-30T00:48:00"/>
    <n v="48"/>
    <x v="0"/>
    <x v="3"/>
    <x v="10"/>
    <s v="Not Outlier"/>
    <x v="7"/>
  </r>
  <r>
    <n v="41478"/>
    <n v="871"/>
    <s v="Italy"/>
    <d v="2023-05-12T00:22:00"/>
    <x v="0"/>
    <s v="Mory Kentary"/>
    <n v="2454"/>
    <x v="1"/>
    <d v="2023-05-12T00:00:00"/>
    <d v="1899-12-30T00:22:00"/>
    <n v="22"/>
    <x v="0"/>
    <x v="8"/>
    <x v="9"/>
    <s v="Not Outlier"/>
    <x v="3"/>
  </r>
  <r>
    <n v="1543232"/>
    <n v="871"/>
    <s v="Italy"/>
    <d v="2023-06-26T00:25:00"/>
    <x v="0"/>
    <s v="Francisca Cervantes"/>
    <n v="2237"/>
    <x v="8"/>
    <d v="2023-06-26T00:00:00"/>
    <d v="1899-12-30T00:25:00"/>
    <n v="25"/>
    <x v="0"/>
    <x v="2"/>
    <x v="9"/>
    <s v="Not Outlier"/>
    <x v="3"/>
  </r>
  <r>
    <n v="862868"/>
    <n v="872"/>
    <s v="France"/>
    <d v="2023-06-17T23:20:00"/>
    <x v="2"/>
    <s v="Valarie Nelson"/>
    <n v="735"/>
    <x v="29"/>
    <d v="2023-06-17T00:00:00"/>
    <d v="1899-12-30T23:20:00"/>
    <n v="20"/>
    <x v="2"/>
    <x v="2"/>
    <x v="0"/>
    <s v="Not Outlier"/>
    <x v="21"/>
  </r>
  <r>
    <n v="1180153"/>
    <n v="873"/>
    <s v="Finland"/>
    <d v="2023-10-22T00:29:00"/>
    <x v="1"/>
    <s v="Paul Henriot"/>
    <n v="3374"/>
    <x v="25"/>
    <d v="2023-10-22T00:00:00"/>
    <d v="1899-12-30T00:29:00"/>
    <n v="29"/>
    <x v="0"/>
    <x v="5"/>
    <x v="8"/>
    <s v="Not Outlier"/>
    <x v="4"/>
  </r>
  <r>
    <n v="1102591"/>
    <n v="874"/>
    <s v="USA"/>
    <d v="2023-09-01T14:20:00"/>
    <x v="2"/>
    <s v="Mart¡n Sommer"/>
    <n v="8227"/>
    <x v="5"/>
    <d v="2023-09-01T00:00:00"/>
    <d v="1899-12-30T14:20:00"/>
    <n v="20"/>
    <x v="6"/>
    <x v="11"/>
    <x v="1"/>
    <s v="Not Outlier"/>
    <x v="48"/>
  </r>
  <r>
    <n v="25923"/>
    <n v="875"/>
    <s v="USA"/>
    <d v="2023-10-27T01:07:00"/>
    <x v="2"/>
    <s v="Yoshi Tannamuri"/>
    <n v="8826"/>
    <x v="13"/>
    <d v="2023-10-27T00:00:00"/>
    <d v="1899-12-30T01:07:00"/>
    <n v="7"/>
    <x v="1"/>
    <x v="5"/>
    <x v="1"/>
    <s v="Not Outlier"/>
    <x v="72"/>
  </r>
  <r>
    <n v="638603"/>
    <n v="876"/>
    <s v="USA"/>
    <d v="2023-05-28T01:55:00"/>
    <x v="2"/>
    <s v="Francisca Cervantes"/>
    <n v="4319"/>
    <x v="0"/>
    <d v="2023-05-28T00:00:00"/>
    <d v="1899-12-30T01:55:00"/>
    <n v="55"/>
    <x v="1"/>
    <x v="8"/>
    <x v="1"/>
    <s v="Not Outlier"/>
    <x v="3"/>
  </r>
  <r>
    <n v="187527"/>
    <n v="877"/>
    <s v="India"/>
    <d v="2023-04-07T01:22:00"/>
    <x v="3"/>
    <s v="Leslie Murphy"/>
    <n v="6774"/>
    <x v="20"/>
    <d v="2023-04-07T00:00:00"/>
    <d v="1899-12-30T01:22:00"/>
    <n v="22"/>
    <x v="1"/>
    <x v="1"/>
    <x v="10"/>
    <s v="Not Outlier"/>
    <x v="12"/>
  </r>
  <r>
    <n v="471801"/>
    <n v="878"/>
    <s v="India"/>
    <d v="2023-01-19T01:26:00"/>
    <x v="0"/>
    <s v="Valarie Nelson"/>
    <n v="1740"/>
    <x v="3"/>
    <d v="2023-01-19T00:00:00"/>
    <d v="1899-12-30T01:26:00"/>
    <n v="26"/>
    <x v="1"/>
    <x v="3"/>
    <x v="10"/>
    <s v="Not Outlier"/>
    <x v="64"/>
  </r>
  <r>
    <n v="373284"/>
    <n v="879"/>
    <s v="USA"/>
    <d v="2023-01-24T22:51:00"/>
    <x v="0"/>
    <s v="Valarie Young"/>
    <n v="4368"/>
    <x v="10"/>
    <d v="2023-01-24T00:00:00"/>
    <d v="1899-12-30T22:51:00"/>
    <n v="51"/>
    <x v="3"/>
    <x v="3"/>
    <x v="1"/>
    <s v="Not Outlier"/>
    <x v="35"/>
  </r>
  <r>
    <n v="741193"/>
    <n v="879"/>
    <s v="USA"/>
    <d v="2023-06-20T00:02:00"/>
    <x v="2"/>
    <s v="Sue Taylor"/>
    <n v="4307"/>
    <x v="11"/>
    <d v="2023-06-20T00:00:00"/>
    <d v="1899-12-30T00:02:00"/>
    <n v="2"/>
    <x v="0"/>
    <x v="2"/>
    <x v="1"/>
    <s v="Not Outlier"/>
    <x v="35"/>
  </r>
  <r>
    <n v="890131"/>
    <n v="879"/>
    <s v="USA"/>
    <d v="2023-09-28T01:51:00"/>
    <x v="0"/>
    <s v="Valarie Nelson"/>
    <n v="3832"/>
    <x v="0"/>
    <d v="2023-09-28T00:00:00"/>
    <d v="1899-12-30T01:51:00"/>
    <n v="51"/>
    <x v="1"/>
    <x v="11"/>
    <x v="1"/>
    <s v="Not Outlier"/>
    <x v="35"/>
  </r>
  <r>
    <n v="441310"/>
    <n v="880"/>
    <s v="India"/>
    <d v="2023-11-28T23:29:00"/>
    <x v="0"/>
    <s v="Maria Larsson"/>
    <n v="3544"/>
    <x v="0"/>
    <d v="2023-11-28T00:00:00"/>
    <d v="1899-12-30T23:29:00"/>
    <n v="29"/>
    <x v="2"/>
    <x v="9"/>
    <x v="10"/>
    <s v="Not Outlier"/>
    <x v="68"/>
  </r>
  <r>
    <n v="1589657"/>
    <n v="880"/>
    <s v="India"/>
    <d v="2023-04-12T23:45:00"/>
    <x v="1"/>
    <s v="Diego Freyre"/>
    <n v="3223"/>
    <x v="1"/>
    <d v="2023-04-12T00:00:00"/>
    <d v="1899-12-30T23:45:00"/>
    <n v="45"/>
    <x v="2"/>
    <x v="1"/>
    <x v="10"/>
    <s v="Not Outlier"/>
    <x v="68"/>
  </r>
  <r>
    <n v="733263"/>
    <n v="881"/>
    <s v="France"/>
    <d v="2023-10-25T00:34:00"/>
    <x v="3"/>
    <s v="Henriette Pfalzheim"/>
    <n v="9697"/>
    <x v="18"/>
    <d v="2023-10-25T00:00:00"/>
    <d v="1899-12-30T00:34:00"/>
    <n v="34"/>
    <x v="0"/>
    <x v="5"/>
    <x v="0"/>
    <s v="Not Outlier"/>
    <x v="52"/>
  </r>
  <r>
    <n v="966739"/>
    <n v="881"/>
    <s v="France"/>
    <d v="2023-08-20T00:41:00"/>
    <x v="1"/>
    <s v="Kwai Yu"/>
    <n v="4693"/>
    <x v="11"/>
    <d v="2023-08-20T00:00:00"/>
    <d v="1899-12-30T00:41:00"/>
    <n v="41"/>
    <x v="0"/>
    <x v="6"/>
    <x v="0"/>
    <s v="Not Outlier"/>
    <x v="52"/>
  </r>
  <r>
    <n v="822906"/>
    <n v="882"/>
    <s v="Singapore"/>
    <d v="2023-10-02T00:29:00"/>
    <x v="2"/>
    <s v="Helen Bennett"/>
    <n v="8093"/>
    <x v="24"/>
    <d v="2023-10-02T00:00:00"/>
    <d v="1899-12-30T00:29:00"/>
    <n v="29"/>
    <x v="0"/>
    <x v="5"/>
    <x v="3"/>
    <s v="Not Outlier"/>
    <x v="21"/>
  </r>
  <r>
    <n v="1359599"/>
    <n v="883"/>
    <s v="USA"/>
    <d v="2023-09-19T00:12:00"/>
    <x v="1"/>
    <s v="Diego Freyre"/>
    <n v="2508"/>
    <x v="3"/>
    <d v="2023-09-19T00:00:00"/>
    <d v="1899-12-30T00:12:00"/>
    <n v="12"/>
    <x v="0"/>
    <x v="11"/>
    <x v="1"/>
    <s v="Not Outlier"/>
    <x v="2"/>
  </r>
  <r>
    <n v="153794"/>
    <n v="887"/>
    <s v="USA"/>
    <d v="2023-01-14T00:27:00"/>
    <x v="1"/>
    <s v="Adrian Huxley"/>
    <n v="3781"/>
    <x v="12"/>
    <d v="2023-01-14T00:00:00"/>
    <d v="1899-12-30T00:27:00"/>
    <n v="27"/>
    <x v="0"/>
    <x v="3"/>
    <x v="1"/>
    <s v="Not Outlier"/>
    <x v="41"/>
  </r>
  <r>
    <n v="1232656"/>
    <n v="888"/>
    <s v="Denmark"/>
    <d v="2023-04-04T02:58:00"/>
    <x v="1"/>
    <s v="Christina Berglund"/>
    <n v="1139"/>
    <x v="27"/>
    <d v="2023-04-04T00:00:00"/>
    <d v="1899-12-30T02:58:00"/>
    <n v="58"/>
    <x v="4"/>
    <x v="1"/>
    <x v="2"/>
    <s v="Not Outlier"/>
    <x v="61"/>
  </r>
  <r>
    <n v="1389680"/>
    <n v="888"/>
    <s v="Denmark"/>
    <d v="2023-01-10T00:22:00"/>
    <x v="3"/>
    <s v="Palle Ibsen"/>
    <n v="9670"/>
    <x v="19"/>
    <d v="2023-01-10T00:00:00"/>
    <d v="1899-12-30T00:22:00"/>
    <n v="22"/>
    <x v="0"/>
    <x v="3"/>
    <x v="2"/>
    <s v="Not Outlier"/>
    <x v="61"/>
  </r>
  <r>
    <n v="396045"/>
    <n v="892"/>
    <s v="USA"/>
    <d v="2023-05-13T00:44:00"/>
    <x v="3"/>
    <s v="Thomas Hardy"/>
    <n v="4913"/>
    <x v="6"/>
    <d v="2023-05-13T00:00:00"/>
    <d v="1899-12-30T00:44:00"/>
    <n v="44"/>
    <x v="0"/>
    <x v="8"/>
    <x v="1"/>
    <s v="Not Outlier"/>
    <x v="40"/>
  </r>
  <r>
    <n v="1354758"/>
    <n v="892"/>
    <s v="USA"/>
    <d v="2023-11-08T00:11:00"/>
    <x v="0"/>
    <s v="Janine Labrune"/>
    <n v="4217"/>
    <x v="7"/>
    <d v="2023-11-08T00:00:00"/>
    <d v="1899-12-30T00:11:00"/>
    <n v="11"/>
    <x v="0"/>
    <x v="9"/>
    <x v="1"/>
    <s v="Not Outlier"/>
    <x v="40"/>
  </r>
  <r>
    <n v="813822"/>
    <n v="894"/>
    <s v="Australia"/>
    <d v="2023-04-14T22:50:00"/>
    <x v="3"/>
    <s v="Michael Chandler"/>
    <n v="3283"/>
    <x v="12"/>
    <d v="2023-04-14T00:00:00"/>
    <d v="1899-12-30T22:50:00"/>
    <n v="50"/>
    <x v="3"/>
    <x v="1"/>
    <x v="7"/>
    <s v="Not Outlier"/>
    <x v="24"/>
  </r>
  <r>
    <n v="1616083"/>
    <n v="894"/>
    <s v="Australia"/>
    <d v="2023-06-13T00:54:00"/>
    <x v="2"/>
    <s v="Roland Keitel"/>
    <n v="9153"/>
    <x v="6"/>
    <d v="2023-06-13T00:00:00"/>
    <d v="1899-12-30T00:54:00"/>
    <n v="54"/>
    <x v="0"/>
    <x v="2"/>
    <x v="7"/>
    <s v="Not Outlier"/>
    <x v="24"/>
  </r>
  <r>
    <n v="1478839"/>
    <n v="896"/>
    <s v="Australia"/>
    <d v="2023-02-07T01:43:00"/>
    <x v="0"/>
    <s v="Julie King"/>
    <n v="6444"/>
    <x v="20"/>
    <d v="2023-02-07T00:00:00"/>
    <d v="1899-12-30T01:43:00"/>
    <n v="43"/>
    <x v="1"/>
    <x v="0"/>
    <x v="7"/>
    <s v="Not Outlier"/>
    <x v="33"/>
  </r>
  <r>
    <n v="967619"/>
    <n v="897"/>
    <s v="USA"/>
    <d v="2023-06-27T23:21:00"/>
    <x v="2"/>
    <s v="Marta Hernandez"/>
    <n v="3504"/>
    <x v="13"/>
    <d v="2023-06-27T00:00:00"/>
    <d v="1899-12-30T23:21:00"/>
    <n v="21"/>
    <x v="2"/>
    <x v="2"/>
    <x v="1"/>
    <s v="Not Outlier"/>
    <x v="23"/>
  </r>
  <r>
    <n v="1036614"/>
    <n v="898"/>
    <s v="USA"/>
    <d v="2023-01-20T00:00:00"/>
    <x v="3"/>
    <s v="Daniel Da Cunha"/>
    <n v="4272"/>
    <x v="11"/>
    <d v="2023-01-20T00:00:00"/>
    <d v="1899-12-30T00:00:00"/>
    <n v="0"/>
    <x v="0"/>
    <x v="3"/>
    <x v="1"/>
    <s v="Not Outlier"/>
    <x v="62"/>
  </r>
  <r>
    <n v="1180567"/>
    <n v="898"/>
    <s v="USA"/>
    <d v="2023-09-09T22:56:00"/>
    <x v="1"/>
    <s v="Sue Frick"/>
    <n v="7717"/>
    <x v="2"/>
    <d v="2023-09-09T00:00:00"/>
    <d v="1899-12-30T22:56:00"/>
    <n v="56"/>
    <x v="3"/>
    <x v="11"/>
    <x v="1"/>
    <s v="Not Outlier"/>
    <x v="62"/>
  </r>
  <r>
    <n v="1440486"/>
    <n v="898"/>
    <s v="USA"/>
    <d v="2023-11-23T00:28:00"/>
    <x v="0"/>
    <s v="Arnold Cruz"/>
    <n v="7417"/>
    <x v="17"/>
    <d v="2023-11-23T00:00:00"/>
    <d v="1899-12-30T00:28:00"/>
    <n v="28"/>
    <x v="0"/>
    <x v="9"/>
    <x v="1"/>
    <s v="Not Outlier"/>
    <x v="62"/>
  </r>
  <r>
    <n v="400313"/>
    <n v="899"/>
    <s v="USA"/>
    <d v="2023-04-18T00:43:00"/>
    <x v="3"/>
    <s v="Jan Klaeboe"/>
    <n v="6891"/>
    <x v="14"/>
    <d v="2023-04-18T00:00:00"/>
    <d v="1899-12-30T00:43:00"/>
    <n v="43"/>
    <x v="0"/>
    <x v="1"/>
    <x v="1"/>
    <s v="Not Outlier"/>
    <x v="4"/>
  </r>
  <r>
    <n v="445784"/>
    <n v="899"/>
    <s v="USA"/>
    <d v="2023-07-20T01:02:00"/>
    <x v="3"/>
    <s v="Jean Fresnisre"/>
    <n v="7646"/>
    <x v="11"/>
    <d v="2023-07-20T00:00:00"/>
    <d v="1899-12-30T01:02:00"/>
    <n v="2"/>
    <x v="1"/>
    <x v="4"/>
    <x v="1"/>
    <s v="Not Outlier"/>
    <x v="4"/>
  </r>
  <r>
    <n v="696736"/>
    <n v="899"/>
    <s v="USA"/>
    <d v="2023-11-19T00:57:00"/>
    <x v="2"/>
    <s v="Rosa Hernandez"/>
    <n v="2627"/>
    <x v="3"/>
    <d v="2023-11-19T00:00:00"/>
    <d v="1899-12-30T00:57:00"/>
    <n v="57"/>
    <x v="0"/>
    <x v="9"/>
    <x v="1"/>
    <s v="Not Outlier"/>
    <x v="4"/>
  </r>
  <r>
    <n v="1026611"/>
    <n v="899"/>
    <s v="USA"/>
    <d v="2023-01-31T00:58:00"/>
    <x v="0"/>
    <s v="Diego Freyre"/>
    <n v="2950"/>
    <x v="30"/>
    <d v="2023-01-31T00:00:00"/>
    <d v="1899-12-30T00:58:00"/>
    <n v="58"/>
    <x v="0"/>
    <x v="3"/>
    <x v="1"/>
    <s v="Not Outlier"/>
    <x v="4"/>
  </r>
  <r>
    <n v="1485939"/>
    <n v="899"/>
    <s v="USA"/>
    <d v="2023-02-23T00:00:00"/>
    <x v="3"/>
    <s v="Laurence Lebihan"/>
    <n v="902"/>
    <x v="17"/>
    <d v="2023-02-23T00:00:00"/>
    <d v="1899-12-30T00:00:00"/>
    <n v="0"/>
    <x v="0"/>
    <x v="0"/>
    <x v="1"/>
    <s v="Not Outlier"/>
    <x v="4"/>
  </r>
  <r>
    <n v="1383231"/>
    <n v="900"/>
    <s v="USA"/>
    <d v="2023-07-27T23:49:00"/>
    <x v="3"/>
    <s v="Maurizio Moroni"/>
    <n v="2730"/>
    <x v="13"/>
    <d v="2023-07-27T00:00:00"/>
    <d v="1899-12-30T23:49:00"/>
    <n v="49"/>
    <x v="2"/>
    <x v="4"/>
    <x v="1"/>
    <s v="Not Outlier"/>
    <x v="72"/>
  </r>
  <r>
    <n v="642874"/>
    <n v="901"/>
    <s v="USA"/>
    <d v="2023-10-07T00:54:00"/>
    <x v="0"/>
    <s v="Adrian Huxley"/>
    <n v="1789"/>
    <x v="20"/>
    <d v="2023-10-07T00:00:00"/>
    <d v="1899-12-30T00:54:00"/>
    <n v="54"/>
    <x v="0"/>
    <x v="5"/>
    <x v="1"/>
    <s v="Not Outlier"/>
    <x v="68"/>
  </r>
  <r>
    <n v="1656071"/>
    <n v="901"/>
    <s v="USA"/>
    <d v="2023-11-05T00:01:00"/>
    <x v="2"/>
    <s v="Marta Hernandez"/>
    <n v="634"/>
    <x v="16"/>
    <d v="2023-11-05T00:00:00"/>
    <d v="1899-12-30T00:01:00"/>
    <n v="1"/>
    <x v="0"/>
    <x v="9"/>
    <x v="1"/>
    <s v="Not Outlier"/>
    <x v="68"/>
  </r>
  <r>
    <n v="1335910"/>
    <n v="902"/>
    <s v="USA"/>
    <d v="2023-12-18T23:26:00"/>
    <x v="1"/>
    <s v="Maurizio Moroni"/>
    <n v="355"/>
    <x v="14"/>
    <d v="2023-12-18T00:00:00"/>
    <d v="1899-12-30T23:26:00"/>
    <n v="26"/>
    <x v="2"/>
    <x v="10"/>
    <x v="1"/>
    <s v="Not Outlier"/>
    <x v="6"/>
  </r>
  <r>
    <n v="1616804"/>
    <n v="902"/>
    <s v="USA"/>
    <d v="2023-04-07T23:00:00"/>
    <x v="2"/>
    <s v="Diego Freyre"/>
    <n v="8265"/>
    <x v="20"/>
    <d v="2023-04-07T00:00:00"/>
    <d v="1899-12-30T23:00:00"/>
    <n v="0"/>
    <x v="2"/>
    <x v="1"/>
    <x v="1"/>
    <s v="Not Outlier"/>
    <x v="6"/>
  </r>
  <r>
    <n v="339088"/>
    <n v="904"/>
    <s v="India"/>
    <d v="2023-07-31T00:49:00"/>
    <x v="2"/>
    <s v="Jytte Petersen"/>
    <n v="4909"/>
    <x v="30"/>
    <d v="2023-07-31T00:00:00"/>
    <d v="1899-12-30T00:49:00"/>
    <n v="49"/>
    <x v="0"/>
    <x v="4"/>
    <x v="10"/>
    <s v="Not Outlier"/>
    <x v="40"/>
  </r>
  <r>
    <n v="44486"/>
    <n v="905"/>
    <s v="USA"/>
    <d v="2023-06-09T00:41:00"/>
    <x v="0"/>
    <s v="Marta Hernandez"/>
    <n v="8730"/>
    <x v="2"/>
    <d v="2023-06-09T00:00:00"/>
    <d v="1899-12-30T00:41:00"/>
    <n v="41"/>
    <x v="0"/>
    <x v="2"/>
    <x v="1"/>
    <s v="Not Outlier"/>
    <x v="29"/>
  </r>
  <r>
    <n v="593879"/>
    <n v="907"/>
    <s v="Denmark"/>
    <d v="2023-06-04T01:36:00"/>
    <x v="1"/>
    <s v="Francisca Cervantes"/>
    <n v="5944"/>
    <x v="27"/>
    <d v="2023-06-04T00:00:00"/>
    <d v="1899-12-30T01:36:00"/>
    <n v="36"/>
    <x v="1"/>
    <x v="2"/>
    <x v="2"/>
    <s v="Not Outlier"/>
    <x v="27"/>
  </r>
  <r>
    <n v="879541"/>
    <n v="907"/>
    <s v="Denmark"/>
    <d v="2023-08-26T22:58:00"/>
    <x v="3"/>
    <s v="Mary Saveley"/>
    <n v="1465"/>
    <x v="8"/>
    <d v="2023-08-26T00:00:00"/>
    <d v="1899-12-30T22:58:00"/>
    <n v="58"/>
    <x v="3"/>
    <x v="6"/>
    <x v="2"/>
    <s v="Not Outlier"/>
    <x v="27"/>
  </r>
  <r>
    <n v="904997"/>
    <n v="909"/>
    <s v="India"/>
    <d v="2023-11-07T22:47:00"/>
    <x v="0"/>
    <s v="Maria Larsson"/>
    <n v="9811"/>
    <x v="20"/>
    <d v="2023-11-07T00:00:00"/>
    <d v="1899-12-30T22:47:00"/>
    <n v="47"/>
    <x v="3"/>
    <x v="9"/>
    <x v="10"/>
    <s v="Not Outlier"/>
    <x v="61"/>
  </r>
  <r>
    <n v="1280103"/>
    <n v="909"/>
    <s v="India"/>
    <d v="2023-10-06T01:10:00"/>
    <x v="1"/>
    <s v="Giovanni Rovelli"/>
    <n v="2054"/>
    <x v="28"/>
    <d v="2023-10-06T00:00:00"/>
    <d v="1899-12-30T01:10:00"/>
    <n v="10"/>
    <x v="1"/>
    <x v="5"/>
    <x v="10"/>
    <s v="Not Outlier"/>
    <x v="61"/>
  </r>
  <r>
    <n v="1358621"/>
    <n v="909"/>
    <s v="India"/>
    <d v="2023-11-23T22:52:00"/>
    <x v="2"/>
    <s v="Akiko Shimamura"/>
    <n v="7200"/>
    <x v="17"/>
    <d v="2023-11-23T00:00:00"/>
    <d v="1899-12-30T22:52:00"/>
    <n v="52"/>
    <x v="3"/>
    <x v="9"/>
    <x v="10"/>
    <s v="Not Outlier"/>
    <x v="61"/>
  </r>
  <r>
    <n v="1288824"/>
    <n v="912"/>
    <s v="USA"/>
    <d v="2023-01-04T00:03:00"/>
    <x v="2"/>
    <s v="Palle Ibsen"/>
    <n v="8079"/>
    <x v="27"/>
    <d v="2023-01-04T00:00:00"/>
    <d v="1899-12-30T00:03:00"/>
    <n v="3"/>
    <x v="0"/>
    <x v="3"/>
    <x v="1"/>
    <s v="Not Outlier"/>
    <x v="43"/>
  </r>
  <r>
    <n v="1528540"/>
    <n v="913"/>
    <s v="USA"/>
    <d v="2023-02-03T01:54:00"/>
    <x v="3"/>
    <s v="Kwai Yu"/>
    <n v="9004"/>
    <x v="15"/>
    <d v="2023-02-03T00:00:00"/>
    <d v="1899-12-30T01:54:00"/>
    <n v="54"/>
    <x v="1"/>
    <x v="0"/>
    <x v="1"/>
    <s v="Not Outlier"/>
    <x v="41"/>
  </r>
  <r>
    <n v="1380014"/>
    <n v="914"/>
    <s v="USA"/>
    <d v="2023-12-14T00:57:00"/>
    <x v="1"/>
    <s v="Eric Natividad"/>
    <n v="5389"/>
    <x v="12"/>
    <d v="2023-12-14T00:00:00"/>
    <d v="1899-12-30T00:57:00"/>
    <n v="57"/>
    <x v="0"/>
    <x v="10"/>
    <x v="1"/>
    <s v="Not Outlier"/>
    <x v="47"/>
  </r>
  <r>
    <n v="34504"/>
    <n v="915"/>
    <s v="France"/>
    <d v="2023-02-06T00:55:00"/>
    <x v="1"/>
    <s v="Diego Freyre"/>
    <n v="9163"/>
    <x v="28"/>
    <d v="2023-02-06T00:00:00"/>
    <d v="1899-12-30T00:55:00"/>
    <n v="55"/>
    <x v="0"/>
    <x v="0"/>
    <x v="0"/>
    <s v="Not Outlier"/>
    <x v="1"/>
  </r>
  <r>
    <n v="778907"/>
    <n v="915"/>
    <s v="France"/>
    <d v="2023-11-08T00:09:00"/>
    <x v="1"/>
    <s v="Veysel Oeztan"/>
    <n v="8273"/>
    <x v="7"/>
    <d v="2023-11-08T00:00:00"/>
    <d v="1899-12-30T00:09:00"/>
    <n v="9"/>
    <x v="0"/>
    <x v="9"/>
    <x v="0"/>
    <s v="Not Outlier"/>
    <x v="1"/>
  </r>
  <r>
    <n v="1409549"/>
    <n v="915"/>
    <s v="France"/>
    <d v="2023-07-22T00:03:00"/>
    <x v="2"/>
    <s v="Georg Pipps"/>
    <n v="8235"/>
    <x v="25"/>
    <d v="2023-07-22T00:00:00"/>
    <d v="1899-12-30T00:03:00"/>
    <n v="3"/>
    <x v="0"/>
    <x v="4"/>
    <x v="0"/>
    <s v="Not Outlier"/>
    <x v="1"/>
  </r>
  <r>
    <n v="689972"/>
    <n v="916"/>
    <m/>
    <d v="2023-02-08T01:49:00"/>
    <x v="1"/>
    <s v="Elizabeth Devon"/>
    <n v="2682"/>
    <x v="7"/>
    <d v="2023-02-08T00:00:00"/>
    <d v="1899-12-30T01:49:00"/>
    <n v="49"/>
    <x v="1"/>
    <x v="0"/>
    <x v="0"/>
    <s v="Not Outlier"/>
    <x v="44"/>
  </r>
  <r>
    <n v="825424"/>
    <n v="916"/>
    <s v="France"/>
    <d v="2023-06-17T00:50:00"/>
    <x v="3"/>
    <s v="Sue Frick"/>
    <n v="7143"/>
    <x v="29"/>
    <d v="2023-06-17T00:00:00"/>
    <d v="1899-12-30T00:50:00"/>
    <n v="50"/>
    <x v="0"/>
    <x v="2"/>
    <x v="0"/>
    <s v="Not Outlier"/>
    <x v="44"/>
  </r>
  <r>
    <n v="611767"/>
    <n v="917"/>
    <s v="Norway"/>
    <d v="2023-04-28T23:59:00"/>
    <x v="2"/>
    <s v="Sue Frick"/>
    <n v="1716"/>
    <x v="0"/>
    <d v="2023-04-28T00:00:00"/>
    <d v="1899-12-30T23:59:00"/>
    <n v="59"/>
    <x v="2"/>
    <x v="1"/>
    <x v="4"/>
    <s v="Not Outlier"/>
    <x v="50"/>
  </r>
  <r>
    <n v="1562821"/>
    <n v="917"/>
    <s v="Norway"/>
    <d v="2023-06-13T00:11:00"/>
    <x v="3"/>
    <s v="Jan Klaeboe"/>
    <n v="5545"/>
    <x v="6"/>
    <d v="2023-06-13T00:00:00"/>
    <d v="1899-12-30T00:11:00"/>
    <n v="11"/>
    <x v="0"/>
    <x v="2"/>
    <x v="4"/>
    <s v="Not Outlier"/>
    <x v="50"/>
  </r>
  <r>
    <n v="930116"/>
    <n v="918"/>
    <s v="Australia"/>
    <d v="2023-08-18T23:37:00"/>
    <x v="2"/>
    <s v="Victoria Ashworth"/>
    <n v="4873"/>
    <x v="14"/>
    <d v="2023-08-18T00:00:00"/>
    <d v="1899-12-30T23:37:00"/>
    <n v="37"/>
    <x v="2"/>
    <x v="6"/>
    <x v="7"/>
    <s v="Not Outlier"/>
    <x v="4"/>
  </r>
  <r>
    <n v="268861"/>
    <n v="919"/>
    <s v="Denmark"/>
    <d v="2023-07-09T01:00:00"/>
    <x v="2"/>
    <s v="Steve Frick"/>
    <n v="4370"/>
    <x v="2"/>
    <d v="2023-07-09T00:00:00"/>
    <d v="1899-12-30T01:00:00"/>
    <n v="0"/>
    <x v="1"/>
    <x v="4"/>
    <x v="2"/>
    <s v="Not Outlier"/>
    <x v="15"/>
  </r>
  <r>
    <n v="745795"/>
    <n v="919"/>
    <s v="Denmark"/>
    <d v="2023-03-01T00:51:00"/>
    <x v="1"/>
    <s v="Steve Thompson"/>
    <n v="8983"/>
    <x v="5"/>
    <d v="2023-03-01T00:00:00"/>
    <d v="1899-12-30T00:51:00"/>
    <n v="51"/>
    <x v="0"/>
    <x v="7"/>
    <x v="2"/>
    <s v="Not Outlier"/>
    <x v="15"/>
  </r>
  <r>
    <n v="520080"/>
    <n v="922"/>
    <s v="Switzerland"/>
    <d v="2023-10-18T01:34:00"/>
    <x v="3"/>
    <s v="Laurence Lebihan"/>
    <n v="917"/>
    <x v="14"/>
    <d v="2023-10-18T00:00:00"/>
    <d v="1899-12-30T01:34:00"/>
    <n v="34"/>
    <x v="1"/>
    <x v="5"/>
    <x v="13"/>
    <s v="Not Outlier"/>
    <x v="0"/>
  </r>
  <r>
    <n v="721384"/>
    <n v="922"/>
    <s v="Switzerland"/>
    <d v="2023-03-17T00:04:00"/>
    <x v="3"/>
    <s v="Valarie Nelson"/>
    <n v="1833"/>
    <x v="29"/>
    <d v="2023-03-17T00:00:00"/>
    <d v="1899-12-30T00:04:00"/>
    <n v="4"/>
    <x v="0"/>
    <x v="7"/>
    <x v="13"/>
    <s v="Not Outlier"/>
    <x v="0"/>
  </r>
  <r>
    <n v="837272"/>
    <n v="924"/>
    <s v="India"/>
    <d v="2023-04-07T00:55:00"/>
    <x v="2"/>
    <s v="Roland Keitel"/>
    <n v="3774"/>
    <x v="20"/>
    <d v="2023-04-07T00:00:00"/>
    <d v="1899-12-30T00:55:00"/>
    <n v="55"/>
    <x v="0"/>
    <x v="1"/>
    <x v="10"/>
    <s v="Not Outlier"/>
    <x v="62"/>
  </r>
  <r>
    <n v="531700"/>
    <n v="925"/>
    <s v="USA"/>
    <d v="2023-06-05T00:51:00"/>
    <x v="2"/>
    <s v="Valarie Franco"/>
    <n v="8597"/>
    <x v="16"/>
    <d v="2023-06-05T00:00:00"/>
    <d v="1899-12-30T00:51:00"/>
    <n v="51"/>
    <x v="0"/>
    <x v="2"/>
    <x v="1"/>
    <s v="Not Outlier"/>
    <x v="40"/>
  </r>
  <r>
    <n v="391564"/>
    <n v="926"/>
    <s v="USA"/>
    <d v="2023-05-03T23:32:00"/>
    <x v="1"/>
    <s v="Diego Freyre"/>
    <n v="3051"/>
    <x v="15"/>
    <d v="2023-05-03T00:00:00"/>
    <d v="1899-12-30T23:32:00"/>
    <n v="32"/>
    <x v="2"/>
    <x v="8"/>
    <x v="1"/>
    <s v="Not Outlier"/>
    <x v="17"/>
  </r>
  <r>
    <n v="825270"/>
    <n v="926"/>
    <s v="USA"/>
    <d v="2023-01-13T23:22:00"/>
    <x v="2"/>
    <s v="Paul Henriot"/>
    <n v="9917"/>
    <x v="6"/>
    <d v="2023-01-13T00:00:00"/>
    <d v="1899-12-30T23:22:00"/>
    <n v="22"/>
    <x v="2"/>
    <x v="3"/>
    <x v="1"/>
    <s v="Not Outlier"/>
    <x v="17"/>
  </r>
  <r>
    <n v="363764"/>
    <n v="927"/>
    <s v="India"/>
    <d v="2023-06-20T00:23:00"/>
    <x v="0"/>
    <s v="Adrian Huxley"/>
    <n v="6014"/>
    <x v="11"/>
    <d v="2023-06-20T00:00:00"/>
    <d v="1899-12-30T00:23:00"/>
    <n v="23"/>
    <x v="0"/>
    <x v="2"/>
    <x v="10"/>
    <s v="Not Outlier"/>
    <x v="56"/>
  </r>
  <r>
    <n v="650459"/>
    <n v="928"/>
    <s v="Austria"/>
    <d v="2023-05-09T00:37:00"/>
    <x v="2"/>
    <s v="Victoria Ashworth"/>
    <n v="6510"/>
    <x v="2"/>
    <d v="2023-05-09T00:00:00"/>
    <d v="1899-12-30T00:37:00"/>
    <n v="37"/>
    <x v="0"/>
    <x v="8"/>
    <x v="12"/>
    <s v="Not Outlier"/>
    <x v="57"/>
  </r>
  <r>
    <n v="751921"/>
    <n v="928"/>
    <s v="Austria"/>
    <d v="2023-06-22T01:29:00"/>
    <x v="0"/>
    <s v="Allen Nelson"/>
    <n v="9633"/>
    <x v="25"/>
    <d v="2023-06-22T00:00:00"/>
    <d v="1899-12-30T01:29:00"/>
    <n v="29"/>
    <x v="1"/>
    <x v="2"/>
    <x v="12"/>
    <s v="Not Outlier"/>
    <x v="57"/>
  </r>
  <r>
    <n v="761261"/>
    <n v="930"/>
    <s v="Australia"/>
    <d v="2023-06-18T23:31:00"/>
    <x v="1"/>
    <s v="Michael Holz"/>
    <n v="2321"/>
    <x v="14"/>
    <d v="2023-06-18T00:00:00"/>
    <d v="1899-12-30T23:31:00"/>
    <n v="31"/>
    <x v="2"/>
    <x v="2"/>
    <x v="7"/>
    <s v="Not Outlier"/>
    <x v="54"/>
  </r>
  <r>
    <n v="149497"/>
    <n v="931"/>
    <s v="USA"/>
    <d v="2023-04-10T23:39:00"/>
    <x v="1"/>
    <s v="Juri Hirano"/>
    <n v="7840"/>
    <x v="19"/>
    <d v="2023-04-10T00:00:00"/>
    <d v="1899-12-30T23:39:00"/>
    <n v="39"/>
    <x v="2"/>
    <x v="1"/>
    <x v="1"/>
    <s v="Not Outlier"/>
    <x v="51"/>
  </r>
  <r>
    <n v="374946"/>
    <n v="931"/>
    <s v="USA"/>
    <d v="2023-09-17T00:38:00"/>
    <x v="3"/>
    <s v="Daniel Da Cunha"/>
    <n v="8553"/>
    <x v="29"/>
    <d v="2023-09-17T00:00:00"/>
    <d v="1899-12-30T00:38:00"/>
    <n v="38"/>
    <x v="0"/>
    <x v="11"/>
    <x v="1"/>
    <s v="Not Outlier"/>
    <x v="51"/>
  </r>
  <r>
    <n v="797824"/>
    <n v="931"/>
    <s v="USA"/>
    <d v="2023-08-26T23:38:00"/>
    <x v="1"/>
    <s v="Michael Frick"/>
    <n v="7354"/>
    <x v="8"/>
    <d v="2023-08-26T00:00:00"/>
    <d v="1899-12-30T23:38:00"/>
    <n v="38"/>
    <x v="2"/>
    <x v="6"/>
    <x v="1"/>
    <s v="Not Outlier"/>
    <x v="51"/>
  </r>
  <r>
    <n v="1580615"/>
    <n v="932"/>
    <s v="Switzerland"/>
    <d v="2023-11-15T00:23:00"/>
    <x v="0"/>
    <s v="Martine Rance"/>
    <n v="1629"/>
    <x v="22"/>
    <d v="2023-11-15T00:00:00"/>
    <d v="1899-12-30T00:23:00"/>
    <n v="23"/>
    <x v="0"/>
    <x v="9"/>
    <x v="13"/>
    <s v="Not Outlier"/>
    <x v="44"/>
  </r>
  <r>
    <n v="1631401"/>
    <n v="932"/>
    <s v="Switzerland"/>
    <d v="2023-06-25T01:54:00"/>
    <x v="3"/>
    <s v="Valarie Nelson"/>
    <n v="638"/>
    <x v="18"/>
    <d v="2023-06-25T00:00:00"/>
    <d v="1899-12-30T01:54:00"/>
    <n v="54"/>
    <x v="1"/>
    <x v="2"/>
    <x v="13"/>
    <s v="Not Outlier"/>
    <x v="44"/>
  </r>
  <r>
    <n v="507043"/>
    <n v="933"/>
    <s v="USA"/>
    <d v="2023-07-19T01:46:00"/>
    <x v="3"/>
    <s v="Diego Freyre"/>
    <n v="6796"/>
    <x v="3"/>
    <d v="2023-07-19T00:00:00"/>
    <d v="1899-12-30T01:46:00"/>
    <n v="46"/>
    <x v="1"/>
    <x v="4"/>
    <x v="1"/>
    <s v="Not Outlier"/>
    <x v="59"/>
  </r>
  <r>
    <n v="711277"/>
    <n v="933"/>
    <s v="USA"/>
    <d v="2023-08-11T23:08:00"/>
    <x v="3"/>
    <s v="Helen Bennett"/>
    <n v="2857"/>
    <x v="23"/>
    <d v="2023-08-11T00:00:00"/>
    <d v="1899-12-30T23:08:00"/>
    <n v="8"/>
    <x v="2"/>
    <x v="6"/>
    <x v="1"/>
    <s v="Not Outlier"/>
    <x v="59"/>
  </r>
  <r>
    <n v="1127964"/>
    <n v="934"/>
    <s v="USA"/>
    <d v="2023-11-05T00:23:00"/>
    <x v="2"/>
    <s v="Palle Ibsen"/>
    <n v="927"/>
    <x v="16"/>
    <d v="2023-11-05T00:00:00"/>
    <d v="1899-12-30T00:23:00"/>
    <n v="23"/>
    <x v="0"/>
    <x v="9"/>
    <x v="1"/>
    <s v="Not Outlier"/>
    <x v="35"/>
  </r>
  <r>
    <n v="305510"/>
    <n v="935"/>
    <s v="France"/>
    <d v="2023-11-21T02:00:00"/>
    <x v="0"/>
    <s v="Tony Calaghan"/>
    <n v="6989"/>
    <x v="9"/>
    <d v="2023-11-21T00:00:00"/>
    <d v="1899-12-30T02:00:00"/>
    <n v="0"/>
    <x v="4"/>
    <x v="9"/>
    <x v="0"/>
    <s v="Not Outlier"/>
    <x v="11"/>
  </r>
  <r>
    <n v="805282"/>
    <n v="935"/>
    <s v="France"/>
    <d v="2023-08-10T00:22:00"/>
    <x v="3"/>
    <s v="Diego Freyre"/>
    <n v="7748"/>
    <x v="19"/>
    <d v="2023-08-10T00:00:00"/>
    <d v="1899-12-30T00:22:00"/>
    <n v="22"/>
    <x v="0"/>
    <x v="6"/>
    <x v="0"/>
    <s v="Not Outlier"/>
    <x v="11"/>
  </r>
  <r>
    <n v="211600"/>
    <n v="937"/>
    <s v="Germany"/>
    <d v="2023-08-05T01:16:00"/>
    <x v="1"/>
    <s v="Michael Holz"/>
    <n v="8720"/>
    <x v="16"/>
    <d v="2023-08-05T00:00:00"/>
    <d v="1899-12-30T01:16:00"/>
    <n v="16"/>
    <x v="1"/>
    <x v="6"/>
    <x v="6"/>
    <s v="Not Outlier"/>
    <x v="54"/>
  </r>
  <r>
    <n v="1086644"/>
    <n v="940"/>
    <s v="USA"/>
    <d v="2023-08-21T01:23:00"/>
    <x v="0"/>
    <s v="Juri Hirano"/>
    <n v="9735"/>
    <x v="9"/>
    <d v="2023-08-21T00:00:00"/>
    <d v="1899-12-30T01:23:00"/>
    <n v="23"/>
    <x v="1"/>
    <x v="6"/>
    <x v="1"/>
    <s v="Not Outlier"/>
    <x v="33"/>
  </r>
  <r>
    <n v="692957"/>
    <n v="941"/>
    <s v="USA"/>
    <d v="2023-12-02T23:46:00"/>
    <x v="0"/>
    <s v="Marta Hernandez"/>
    <n v="8917"/>
    <x v="24"/>
    <d v="2023-12-02T00:00:00"/>
    <d v="1899-12-30T23:46:00"/>
    <n v="46"/>
    <x v="2"/>
    <x v="10"/>
    <x v="1"/>
    <s v="Not Outlier"/>
    <x v="2"/>
  </r>
  <r>
    <n v="1190887"/>
    <n v="942"/>
    <s v="USA"/>
    <d v="2023-02-08T00:23:00"/>
    <x v="0"/>
    <s v="Elizabeth Devon"/>
    <n v="2060"/>
    <x v="7"/>
    <d v="2023-02-08T00:00:00"/>
    <d v="1899-12-30T00:23:00"/>
    <n v="23"/>
    <x v="0"/>
    <x v="0"/>
    <x v="1"/>
    <s v="Not Outlier"/>
    <x v="18"/>
  </r>
  <r>
    <n v="4801"/>
    <n v="945"/>
    <s v="France"/>
    <d v="2023-02-18T00:23:00"/>
    <x v="1"/>
    <s v="Martine Rance"/>
    <n v="4674"/>
    <x v="14"/>
    <d v="2023-02-18T00:00:00"/>
    <d v="1899-12-30T00:23:00"/>
    <n v="23"/>
    <x v="0"/>
    <x v="0"/>
    <x v="0"/>
    <s v="Not Outlier"/>
    <x v="40"/>
  </r>
  <r>
    <n v="775387"/>
    <n v="945"/>
    <s v="France"/>
    <d v="2023-09-16T23:07:00"/>
    <x v="3"/>
    <s v="Palle Ibsen"/>
    <n v="8620"/>
    <x v="26"/>
    <d v="2023-09-16T00:00:00"/>
    <d v="1899-12-30T23:07:00"/>
    <n v="7"/>
    <x v="2"/>
    <x v="11"/>
    <x v="0"/>
    <s v="Not Outlier"/>
    <x v="40"/>
  </r>
  <r>
    <n v="748762"/>
    <n v="946"/>
    <s v="India"/>
    <d v="2023-09-11T00:40:00"/>
    <x v="0"/>
    <s v="Paolo Accorti"/>
    <n v="9843"/>
    <x v="23"/>
    <d v="2023-09-11T00:00:00"/>
    <d v="1899-12-30T00:40:00"/>
    <n v="40"/>
    <x v="0"/>
    <x v="11"/>
    <x v="10"/>
    <s v="Not Outlier"/>
    <x v="15"/>
  </r>
  <r>
    <n v="563575"/>
    <n v="947"/>
    <s v="Australia"/>
    <d v="2023-04-05T23:41:00"/>
    <x v="2"/>
    <s v="Akiko Shimamura"/>
    <n v="2260"/>
    <x v="16"/>
    <d v="2023-04-05T00:00:00"/>
    <d v="1899-12-30T23:41:00"/>
    <n v="41"/>
    <x v="2"/>
    <x v="1"/>
    <x v="7"/>
    <s v="Not Outlier"/>
    <x v="19"/>
  </r>
  <r>
    <n v="85897"/>
    <n v="948"/>
    <s v="Finland"/>
    <d v="2023-01-29T23:39:00"/>
    <x v="0"/>
    <s v="Marie Bertrand"/>
    <n v="4650"/>
    <x v="21"/>
    <d v="2023-01-29T00:00:00"/>
    <d v="1899-12-30T23:39:00"/>
    <n v="39"/>
    <x v="2"/>
    <x v="3"/>
    <x v="8"/>
    <s v="Not Outlier"/>
    <x v="15"/>
  </r>
  <r>
    <n v="145440"/>
    <n v="948"/>
    <s v="Finland"/>
    <d v="2023-08-19T01:19:00"/>
    <x v="3"/>
    <s v="Valarie Nelson"/>
    <n v="140"/>
    <x v="3"/>
    <d v="2023-08-19T00:00:00"/>
    <d v="1899-12-30T01:19:00"/>
    <n v="19"/>
    <x v="1"/>
    <x v="6"/>
    <x v="8"/>
    <s v="Not Outlier"/>
    <x v="15"/>
  </r>
  <r>
    <n v="1506022"/>
    <n v="949"/>
    <s v="Norway"/>
    <d v="2023-01-06T00:29:00"/>
    <x v="3"/>
    <s v="Sue Taylor"/>
    <n v="8624"/>
    <x v="28"/>
    <d v="2023-01-06T00:00:00"/>
    <d v="1899-12-30T00:29:00"/>
    <n v="29"/>
    <x v="0"/>
    <x v="3"/>
    <x v="4"/>
    <s v="Not Outlier"/>
    <x v="61"/>
  </r>
  <r>
    <n v="1028549"/>
    <n v="950"/>
    <s v="France"/>
    <d v="2023-06-05T01:04:00"/>
    <x v="0"/>
    <s v="Mart¡n Sommer"/>
    <n v="6236"/>
    <x v="16"/>
    <d v="2023-06-05T00:00:00"/>
    <d v="1899-12-30T01:04:00"/>
    <n v="4"/>
    <x v="1"/>
    <x v="2"/>
    <x v="0"/>
    <s v="Not Outlier"/>
    <x v="18"/>
  </r>
  <r>
    <n v="1170043"/>
    <n v="950"/>
    <s v="France"/>
    <d v="2023-11-20T01:42:00"/>
    <x v="1"/>
    <s v="Allen Nelson"/>
    <n v="6767"/>
    <x v="11"/>
    <d v="2023-11-20T00:00:00"/>
    <d v="1899-12-30T01:42:00"/>
    <n v="42"/>
    <x v="1"/>
    <x v="9"/>
    <x v="0"/>
    <s v="Not Outlier"/>
    <x v="18"/>
  </r>
  <r>
    <n v="622405"/>
    <n v="953"/>
    <s v="USA"/>
    <d v="2023-09-24T01:23:00"/>
    <x v="3"/>
    <s v="Georg Pipps"/>
    <n v="9431"/>
    <x v="10"/>
    <d v="2023-09-24T00:00:00"/>
    <d v="1899-12-30T01:23:00"/>
    <n v="23"/>
    <x v="1"/>
    <x v="11"/>
    <x v="1"/>
    <s v="Not Outlier"/>
    <x v="52"/>
  </r>
  <r>
    <n v="28841"/>
    <n v="954"/>
    <s v="India"/>
    <d v="2023-01-19T01:08:00"/>
    <x v="2"/>
    <s v="Maria Larsson"/>
    <n v="8558"/>
    <x v="3"/>
    <d v="2023-01-19T00:00:00"/>
    <d v="1899-12-30T01:08:00"/>
    <n v="8"/>
    <x v="1"/>
    <x v="3"/>
    <x v="10"/>
    <s v="Not Outlier"/>
    <x v="46"/>
  </r>
  <r>
    <n v="883497"/>
    <n v="954"/>
    <s v="India"/>
    <d v="2023-08-03T00:58:00"/>
    <x v="0"/>
    <s v="Adrian Huxley"/>
    <n v="1216"/>
    <x v="15"/>
    <d v="2023-08-03T00:00:00"/>
    <d v="1899-12-30T00:58:00"/>
    <n v="58"/>
    <x v="0"/>
    <x v="6"/>
    <x v="10"/>
    <s v="Not Outlier"/>
    <x v="46"/>
  </r>
  <r>
    <n v="679362"/>
    <n v="955"/>
    <s v="India"/>
    <d v="2023-03-22T00:34:00"/>
    <x v="2"/>
    <s v="Michael Chandler"/>
    <n v="1750"/>
    <x v="25"/>
    <d v="2023-03-22T00:00:00"/>
    <d v="1899-12-30T00:34:00"/>
    <n v="34"/>
    <x v="0"/>
    <x v="7"/>
    <x v="10"/>
    <s v="Not Outlier"/>
    <x v="10"/>
  </r>
  <r>
    <n v="691227"/>
    <n v="955"/>
    <s v="India"/>
    <d v="2023-07-09T00:49:00"/>
    <x v="3"/>
    <s v="Valarie Nelson"/>
    <n v="5936"/>
    <x v="2"/>
    <d v="2023-07-09T00:00:00"/>
    <d v="1899-12-30T00:49:00"/>
    <n v="49"/>
    <x v="0"/>
    <x v="4"/>
    <x v="10"/>
    <s v="Not Outlier"/>
    <x v="10"/>
  </r>
  <r>
    <n v="283066"/>
    <n v="956"/>
    <s v="France"/>
    <d v="2023-02-06T01:53:00"/>
    <x v="2"/>
    <s v="Allen Nelson"/>
    <n v="5819"/>
    <x v="28"/>
    <d v="2023-02-06T00:00:00"/>
    <d v="1899-12-30T01:53:00"/>
    <n v="53"/>
    <x v="1"/>
    <x v="0"/>
    <x v="0"/>
    <s v="Not Outlier"/>
    <x v="15"/>
  </r>
  <r>
    <n v="829375"/>
    <n v="956"/>
    <s v="France"/>
    <d v="2023-09-14T00:16:00"/>
    <x v="1"/>
    <s v="Diego Freyre"/>
    <n v="1515"/>
    <x v="12"/>
    <d v="2023-09-14T00:00:00"/>
    <d v="1899-12-30T00:16:00"/>
    <n v="16"/>
    <x v="0"/>
    <x v="11"/>
    <x v="0"/>
    <s v="Not Outlier"/>
    <x v="15"/>
  </r>
  <r>
    <n v="719496"/>
    <n v="958"/>
    <s v="USA"/>
    <d v="2023-04-05T23:14:00"/>
    <x v="2"/>
    <s v="Christina Berglund"/>
    <n v="8062"/>
    <x v="16"/>
    <d v="2023-04-05T00:00:00"/>
    <d v="1899-12-30T23:14:00"/>
    <n v="14"/>
    <x v="2"/>
    <x v="1"/>
    <x v="1"/>
    <s v="Not Outlier"/>
    <x v="28"/>
  </r>
  <r>
    <n v="1163648"/>
    <n v="958"/>
    <s v="USA"/>
    <d v="2023-03-02T00:57:00"/>
    <x v="2"/>
    <s v="Giovanni Rovelli"/>
    <n v="9428"/>
    <x v="24"/>
    <d v="2023-03-02T00:00:00"/>
    <d v="1899-12-30T00:57:00"/>
    <n v="57"/>
    <x v="0"/>
    <x v="7"/>
    <x v="1"/>
    <s v="Not Outlier"/>
    <x v="28"/>
  </r>
  <r>
    <n v="1252385"/>
    <n v="958"/>
    <s v="USA"/>
    <d v="2023-02-26T23:38:00"/>
    <x v="2"/>
    <s v="Arnold Cruz"/>
    <n v="9723"/>
    <x v="8"/>
    <d v="2023-02-26T00:00:00"/>
    <d v="1899-12-30T23:38:00"/>
    <n v="38"/>
    <x v="2"/>
    <x v="0"/>
    <x v="1"/>
    <s v="Not Outlier"/>
    <x v="28"/>
  </r>
  <r>
    <n v="1197422"/>
    <n v="960"/>
    <s v="USA"/>
    <d v="2023-12-24T23:45:00"/>
    <x v="2"/>
    <s v="Diego Freyre"/>
    <n v="6726"/>
    <x v="10"/>
    <d v="2023-12-24T00:00:00"/>
    <d v="1899-12-30T23:45:00"/>
    <n v="45"/>
    <x v="2"/>
    <x v="10"/>
    <x v="1"/>
    <s v="Not Outlier"/>
    <x v="71"/>
  </r>
  <r>
    <n v="484525"/>
    <n v="961"/>
    <s v="USA"/>
    <d v="2023-12-10T23:55:00"/>
    <x v="3"/>
    <s v="Mary Saveley"/>
    <n v="3218"/>
    <x v="19"/>
    <d v="2023-12-10T00:00:00"/>
    <d v="1899-12-30T23:55:00"/>
    <n v="55"/>
    <x v="2"/>
    <x v="10"/>
    <x v="1"/>
    <s v="Not Outlier"/>
    <x v="6"/>
  </r>
  <r>
    <n v="513459"/>
    <n v="961"/>
    <s v="USA"/>
    <d v="2023-02-09T00:06:00"/>
    <x v="1"/>
    <s v="Mart¡n Sommer"/>
    <n v="9907"/>
    <x v="2"/>
    <d v="2023-02-09T00:00:00"/>
    <d v="1899-12-30T00:06:00"/>
    <n v="6"/>
    <x v="0"/>
    <x v="0"/>
    <x v="1"/>
    <s v="Not Outlier"/>
    <x v="6"/>
  </r>
  <r>
    <n v="30449"/>
    <n v="962"/>
    <s v="USA"/>
    <d v="2023-07-01T23:42:00"/>
    <x v="2"/>
    <s v="Valarie Nelson"/>
    <n v="660"/>
    <x v="5"/>
    <d v="2023-07-01T00:00:00"/>
    <d v="1899-12-30T23:42:00"/>
    <n v="42"/>
    <x v="2"/>
    <x v="4"/>
    <x v="1"/>
    <s v="Not Outlier"/>
    <x v="4"/>
  </r>
  <r>
    <n v="396352"/>
    <n v="965"/>
    <s v="Australia"/>
    <d v="2023-06-13T01:46:00"/>
    <x v="2"/>
    <s v="Mory Kentary"/>
    <n v="6855"/>
    <x v="6"/>
    <d v="2023-06-13T00:00:00"/>
    <d v="1899-12-30T01:46:00"/>
    <n v="46"/>
    <x v="1"/>
    <x v="2"/>
    <x v="7"/>
    <s v="Not Outlier"/>
    <x v="45"/>
  </r>
  <r>
    <n v="477915"/>
    <n v="965"/>
    <s v="Australia"/>
    <d v="2023-05-21T00:27:00"/>
    <x v="2"/>
    <s v="Valarie Nelson"/>
    <n v="5391"/>
    <x v="9"/>
    <d v="2023-05-21T00:00:00"/>
    <d v="1899-12-30T00:27:00"/>
    <n v="27"/>
    <x v="0"/>
    <x v="8"/>
    <x v="7"/>
    <s v="Not Outlier"/>
    <x v="45"/>
  </r>
  <r>
    <n v="314530"/>
    <n v="967"/>
    <s v="Australia"/>
    <d v="2023-11-11T00:50:00"/>
    <x v="3"/>
    <s v="Anna O'Hara"/>
    <n v="4214"/>
    <x v="23"/>
    <d v="2023-11-11T00:00:00"/>
    <d v="1899-12-30T00:50:00"/>
    <n v="50"/>
    <x v="0"/>
    <x v="9"/>
    <x v="7"/>
    <s v="Not Outlier"/>
    <x v="72"/>
  </r>
  <r>
    <n v="411916"/>
    <n v="967"/>
    <s v="Australia"/>
    <d v="2023-07-29T00:10:00"/>
    <x v="3"/>
    <s v="Valarie Nelson"/>
    <n v="2961"/>
    <x v="21"/>
    <d v="2023-07-29T00:00:00"/>
    <d v="1899-12-30T00:10:00"/>
    <n v="10"/>
    <x v="0"/>
    <x v="4"/>
    <x v="7"/>
    <s v="Not Outlier"/>
    <x v="72"/>
  </r>
  <r>
    <n v="1085382"/>
    <n v="969"/>
    <s v="USA"/>
    <d v="2023-03-10T01:10:00"/>
    <x v="1"/>
    <s v="Anna O'Hara"/>
    <n v="5959"/>
    <x v="19"/>
    <d v="2023-03-10T00:00:00"/>
    <d v="1899-12-30T01:10:00"/>
    <n v="10"/>
    <x v="1"/>
    <x v="7"/>
    <x v="1"/>
    <s v="Not Outlier"/>
    <x v="15"/>
  </r>
  <r>
    <n v="426515"/>
    <n v="971"/>
    <s v="France"/>
    <d v="2023-10-20T00:53:00"/>
    <x v="3"/>
    <s v="Diego Freyre"/>
    <n v="6753"/>
    <x v="11"/>
    <d v="2023-10-20T00:00:00"/>
    <d v="1899-12-30T00:53:00"/>
    <n v="53"/>
    <x v="0"/>
    <x v="5"/>
    <x v="0"/>
    <s v="Not Outlier"/>
    <x v="19"/>
  </r>
  <r>
    <n v="1234676"/>
    <n v="972"/>
    <s v="France"/>
    <d v="2023-01-03T00:39:00"/>
    <x v="2"/>
    <s v="Diego Freyre"/>
    <n v="9851"/>
    <x v="15"/>
    <d v="2023-01-03T00:00:00"/>
    <d v="1899-12-30T00:39:00"/>
    <n v="39"/>
    <x v="0"/>
    <x v="3"/>
    <x v="0"/>
    <s v="Not Outlier"/>
    <x v="46"/>
  </r>
  <r>
    <n v="1070209"/>
    <n v="973"/>
    <s v="USA"/>
    <d v="2023-08-10T00:32:00"/>
    <x v="1"/>
    <s v="Victoria Ashworth"/>
    <n v="7741"/>
    <x v="19"/>
    <d v="2023-08-10T00:00:00"/>
    <d v="1899-12-30T00:32:00"/>
    <n v="32"/>
    <x v="0"/>
    <x v="6"/>
    <x v="1"/>
    <s v="Not Outlier"/>
    <x v="45"/>
  </r>
  <r>
    <n v="1444921"/>
    <n v="973"/>
    <s v="USA"/>
    <d v="2023-09-17T00:13:00"/>
    <x v="2"/>
    <s v="Henriette Pfalzheim"/>
    <n v="7329"/>
    <x v="29"/>
    <d v="2023-09-17T00:00:00"/>
    <d v="1899-12-30T00:13:00"/>
    <n v="13"/>
    <x v="0"/>
    <x v="11"/>
    <x v="1"/>
    <s v="Not Outlier"/>
    <x v="45"/>
  </r>
  <r>
    <n v="489835"/>
    <n v="974"/>
    <s v="France"/>
    <d v="2023-10-09T01:26:00"/>
    <x v="1"/>
    <s v="Laurence Lebihan"/>
    <n v="6589"/>
    <x v="2"/>
    <d v="2023-10-09T00:00:00"/>
    <d v="1899-12-30T01:26:00"/>
    <n v="26"/>
    <x v="1"/>
    <x v="5"/>
    <x v="0"/>
    <s v="Not Outlier"/>
    <x v="36"/>
  </r>
  <r>
    <n v="1274337"/>
    <n v="974"/>
    <s v="France"/>
    <d v="2023-11-01T02:06:00"/>
    <x v="3"/>
    <s v="Michael Chandler"/>
    <n v="856"/>
    <x v="5"/>
    <d v="2023-11-01T00:00:00"/>
    <d v="1899-12-30T02:06:00"/>
    <n v="6"/>
    <x v="4"/>
    <x v="9"/>
    <x v="0"/>
    <s v="Not Outlier"/>
    <x v="36"/>
  </r>
  <r>
    <n v="21461"/>
    <n v="975"/>
    <s v="France"/>
    <d v="2023-02-20T23:40:00"/>
    <x v="0"/>
    <s v="Tony Calaghan"/>
    <n v="5888"/>
    <x v="11"/>
    <d v="2023-02-20T00:00:00"/>
    <d v="1899-12-30T23:40:00"/>
    <n v="40"/>
    <x v="2"/>
    <x v="0"/>
    <x v="0"/>
    <s v="Not Outlier"/>
    <x v="64"/>
  </r>
  <r>
    <n v="754290"/>
    <n v="977"/>
    <s v="India"/>
    <d v="2023-03-05T01:51:00"/>
    <x v="2"/>
    <s v="Catherine Dewey"/>
    <n v="7063"/>
    <x v="16"/>
    <d v="2023-03-05T00:00:00"/>
    <d v="1899-12-30T01:51:00"/>
    <n v="51"/>
    <x v="1"/>
    <x v="7"/>
    <x v="10"/>
    <s v="Not Outlier"/>
    <x v="0"/>
  </r>
  <r>
    <n v="1058847"/>
    <n v="977"/>
    <s v="India"/>
    <d v="2023-09-09T23:10:00"/>
    <x v="0"/>
    <s v="Jesus Fernandez"/>
    <n v="2786"/>
    <x v="2"/>
    <d v="2023-09-09T00:00:00"/>
    <d v="1899-12-30T23:10:00"/>
    <n v="10"/>
    <x v="2"/>
    <x v="11"/>
    <x v="10"/>
    <s v="Not Outlier"/>
    <x v="0"/>
  </r>
  <r>
    <n v="1624567"/>
    <n v="977"/>
    <s v="India"/>
    <d v="2023-07-20T01:58:00"/>
    <x v="0"/>
    <s v="Palle Ibsen"/>
    <n v="1814"/>
    <x v="11"/>
    <d v="2023-07-20T00:00:00"/>
    <d v="1899-12-30T01:58:00"/>
    <n v="58"/>
    <x v="1"/>
    <x v="4"/>
    <x v="10"/>
    <s v="Not Outlier"/>
    <x v="0"/>
  </r>
  <r>
    <n v="149877"/>
    <n v="978"/>
    <s v="USA"/>
    <d v="2023-01-20T23:29:00"/>
    <x v="1"/>
    <s v="Eric Natividad"/>
    <n v="5106"/>
    <x v="11"/>
    <d v="2023-01-20T00:00:00"/>
    <d v="1899-12-30T23:29:00"/>
    <n v="29"/>
    <x v="2"/>
    <x v="3"/>
    <x v="1"/>
    <s v="Not Outlier"/>
    <x v="47"/>
  </r>
  <r>
    <n v="1500165"/>
    <n v="979"/>
    <s v="Australia"/>
    <d v="2023-05-15T23:21:00"/>
    <x v="3"/>
    <s v="Marie Bertrand"/>
    <n v="3867"/>
    <x v="22"/>
    <d v="2023-05-15T00:00:00"/>
    <d v="1899-12-30T23:21:00"/>
    <n v="21"/>
    <x v="2"/>
    <x v="8"/>
    <x v="7"/>
    <s v="Not Outlier"/>
    <x v="13"/>
  </r>
  <r>
    <n v="1508568"/>
    <n v="979"/>
    <s v="Australia"/>
    <d v="2023-12-24T00:49:00"/>
    <x v="1"/>
    <s v="Kyung Yu"/>
    <n v="3218"/>
    <x v="10"/>
    <d v="2023-12-24T00:00:00"/>
    <d v="1899-12-30T00:49:00"/>
    <n v="49"/>
    <x v="0"/>
    <x v="10"/>
    <x v="7"/>
    <s v="Not Outlier"/>
    <x v="13"/>
  </r>
  <r>
    <n v="899991"/>
    <n v="980"/>
    <s v="USA"/>
    <d v="2023-01-09T23:45:00"/>
    <x v="2"/>
    <s v="Leslie Murphy"/>
    <n v="4447"/>
    <x v="2"/>
    <d v="2023-01-09T00:00:00"/>
    <d v="1899-12-30T23:45:00"/>
    <n v="45"/>
    <x v="2"/>
    <x v="3"/>
    <x v="1"/>
    <s v="Not Outlier"/>
    <x v="0"/>
  </r>
  <r>
    <n v="1485425"/>
    <n v="980"/>
    <s v="USA"/>
    <d v="2023-07-18T22:55:00"/>
    <x v="2"/>
    <s v="Arnold Cruz"/>
    <n v="9648"/>
    <x v="14"/>
    <d v="2023-07-18T00:00:00"/>
    <d v="1899-12-30T22:55:00"/>
    <n v="55"/>
    <x v="3"/>
    <x v="4"/>
    <x v="1"/>
    <s v="Not Outlier"/>
    <x v="0"/>
  </r>
  <r>
    <n v="918151"/>
    <n v="981"/>
    <s v="USA"/>
    <d v="2023-04-27T01:16:00"/>
    <x v="2"/>
    <s v="Dominique Perrier"/>
    <n v="1322"/>
    <x v="13"/>
    <d v="2023-04-27T00:00:00"/>
    <d v="1899-12-30T01:16:00"/>
    <n v="16"/>
    <x v="1"/>
    <x v="1"/>
    <x v="1"/>
    <s v="Not Outlier"/>
    <x v="12"/>
  </r>
  <r>
    <n v="931367"/>
    <n v="981"/>
    <s v="USA"/>
    <d v="2023-06-12T01:53:00"/>
    <x v="0"/>
    <s v="Giovanni Rovelli"/>
    <n v="2393"/>
    <x v="1"/>
    <d v="2023-06-12T00:00:00"/>
    <d v="1899-12-30T01:53:00"/>
    <n v="53"/>
    <x v="1"/>
    <x v="2"/>
    <x v="1"/>
    <s v="Not Outlier"/>
    <x v="12"/>
  </r>
  <r>
    <n v="742778"/>
    <n v="982"/>
    <s v="USA"/>
    <d v="2023-07-14T23:32:00"/>
    <x v="3"/>
    <s v="Giovanni Rovelli"/>
    <n v="8688"/>
    <x v="12"/>
    <d v="2023-07-14T00:00:00"/>
    <d v="1899-12-30T23:32:00"/>
    <n v="32"/>
    <x v="2"/>
    <x v="4"/>
    <x v="1"/>
    <s v="Not Outlier"/>
    <x v="46"/>
  </r>
  <r>
    <n v="859166"/>
    <n v="982"/>
    <s v="USA"/>
    <d v="2023-06-26T01:09:00"/>
    <x v="2"/>
    <s v="Julie Young"/>
    <n v="34"/>
    <x v="8"/>
    <d v="2023-06-26T00:00:00"/>
    <d v="1899-12-30T01:09:00"/>
    <n v="9"/>
    <x v="1"/>
    <x v="2"/>
    <x v="1"/>
    <s v="Not Outlier"/>
    <x v="46"/>
  </r>
  <r>
    <n v="1168908"/>
    <n v="982"/>
    <s v="USA"/>
    <d v="2023-10-16T01:12:00"/>
    <x v="3"/>
    <s v="Kyung Tseng"/>
    <n v="6598"/>
    <x v="26"/>
    <d v="2023-10-16T00:00:00"/>
    <d v="1899-12-30T01:12:00"/>
    <n v="12"/>
    <x v="1"/>
    <x v="5"/>
    <x v="1"/>
    <s v="Not Outlier"/>
    <x v="46"/>
  </r>
  <r>
    <n v="1515579"/>
    <n v="982"/>
    <s v="USA"/>
    <d v="2023-05-06T00:51:00"/>
    <x v="2"/>
    <s v="Diego Freyre"/>
    <n v="811"/>
    <x v="28"/>
    <d v="2023-05-06T00:00:00"/>
    <d v="1899-12-30T00:51:00"/>
    <n v="51"/>
    <x v="0"/>
    <x v="8"/>
    <x v="1"/>
    <s v="Not Outlier"/>
    <x v="46"/>
  </r>
  <r>
    <n v="28318"/>
    <n v="983"/>
    <s v="USA"/>
    <d v="2023-02-17T00:49:00"/>
    <x v="0"/>
    <s v="Adrian Huxley"/>
    <n v="5284"/>
    <x v="29"/>
    <d v="2023-02-17T00:00:00"/>
    <d v="1899-12-30T00:49:00"/>
    <n v="49"/>
    <x v="0"/>
    <x v="0"/>
    <x v="1"/>
    <s v="Not Outlier"/>
    <x v="51"/>
  </r>
  <r>
    <n v="659911"/>
    <n v="983"/>
    <s v="USA"/>
    <d v="2023-08-06T01:17:00"/>
    <x v="1"/>
    <s v="Diego Freyre"/>
    <n v="1431"/>
    <x v="28"/>
    <d v="2023-08-06T00:00:00"/>
    <d v="1899-12-30T01:17:00"/>
    <n v="17"/>
    <x v="1"/>
    <x v="6"/>
    <x v="1"/>
    <s v="Not Outlier"/>
    <x v="51"/>
  </r>
  <r>
    <n v="1562667"/>
    <n v="984"/>
    <s v="France"/>
    <d v="2023-07-06T23:41:00"/>
    <x v="1"/>
    <s v="Diego Freyre"/>
    <n v="424"/>
    <x v="28"/>
    <d v="2023-07-06T00:00:00"/>
    <d v="1899-12-30T23:41:00"/>
    <n v="41"/>
    <x v="2"/>
    <x v="4"/>
    <x v="0"/>
    <s v="Not Outlier"/>
    <x v="43"/>
  </r>
  <r>
    <n v="95657"/>
    <n v="985"/>
    <s v="USA"/>
    <d v="2023-05-12T23:40:00"/>
    <x v="1"/>
    <s v="Wendy Victorino"/>
    <n v="8990"/>
    <x v="1"/>
    <d v="2023-05-12T00:00:00"/>
    <d v="1899-12-30T23:40:00"/>
    <n v="40"/>
    <x v="2"/>
    <x v="8"/>
    <x v="1"/>
    <s v="Not Outlier"/>
    <x v="71"/>
  </r>
  <r>
    <n v="690812"/>
    <n v="985"/>
    <s v="USA"/>
    <d v="2023-08-29T00:07:00"/>
    <x v="2"/>
    <s v="Maurizio Moroni"/>
    <n v="3887"/>
    <x v="21"/>
    <d v="2023-08-29T00:00:00"/>
    <d v="1899-12-30T00:07:00"/>
    <n v="7"/>
    <x v="0"/>
    <x v="6"/>
    <x v="1"/>
    <s v="Not Outlier"/>
    <x v="71"/>
  </r>
  <r>
    <n v="1329378"/>
    <n v="985"/>
    <s v="USA"/>
    <d v="2023-02-10T23:33:00"/>
    <x v="0"/>
    <s v="Veysel Oeztan"/>
    <n v="5704"/>
    <x v="19"/>
    <d v="2023-02-10T00:00:00"/>
    <d v="1899-12-30T23:33:00"/>
    <n v="33"/>
    <x v="2"/>
    <x v="0"/>
    <x v="1"/>
    <s v="Not Outlier"/>
    <x v="71"/>
  </r>
  <r>
    <n v="1101866"/>
    <n v="986"/>
    <s v="Australia"/>
    <d v="2023-06-17T01:01:00"/>
    <x v="0"/>
    <s v="Michael Frick"/>
    <n v="9741"/>
    <x v="29"/>
    <d v="2023-06-17T00:00:00"/>
    <d v="1899-12-30T01:01:00"/>
    <n v="1"/>
    <x v="1"/>
    <x v="2"/>
    <x v="7"/>
    <s v="Not Outlier"/>
    <x v="68"/>
  </r>
  <r>
    <n v="42094"/>
    <n v="987"/>
    <s v="USA"/>
    <d v="2023-06-16T22:35:00"/>
    <x v="0"/>
    <s v="Peter Ferguson"/>
    <n v="4039"/>
    <x v="26"/>
    <d v="2023-06-16T00:00:00"/>
    <d v="1899-12-30T22:35:00"/>
    <n v="35"/>
    <x v="3"/>
    <x v="2"/>
    <x v="1"/>
    <s v="Not Outlier"/>
    <x v="37"/>
  </r>
  <r>
    <n v="592705"/>
    <n v="987"/>
    <s v="USA"/>
    <d v="2023-04-24T01:43:00"/>
    <x v="2"/>
    <s v="Adrian Huxley"/>
    <n v="5893"/>
    <x v="10"/>
    <d v="2023-04-24T00:00:00"/>
    <d v="1899-12-30T01:43:00"/>
    <n v="43"/>
    <x v="1"/>
    <x v="1"/>
    <x v="1"/>
    <s v="Not Outlier"/>
    <x v="37"/>
  </r>
  <r>
    <n v="1271599"/>
    <n v="987"/>
    <s v="USA"/>
    <d v="2023-07-18T23:25:00"/>
    <x v="2"/>
    <s v="Wing C Tam"/>
    <n v="2478"/>
    <x v="14"/>
    <d v="2023-07-18T00:00:00"/>
    <d v="1899-12-30T23:25:00"/>
    <n v="25"/>
    <x v="2"/>
    <x v="4"/>
    <x v="1"/>
    <s v="Not Outlier"/>
    <x v="37"/>
  </r>
  <r>
    <n v="585826"/>
    <n v="988"/>
    <s v="USA"/>
    <d v="2023-12-25T01:35:00"/>
    <x v="1"/>
    <s v="Frederique Citeaux"/>
    <n v="6591"/>
    <x v="18"/>
    <d v="2023-12-25T00:00:00"/>
    <d v="1899-12-30T01:35:00"/>
    <n v="35"/>
    <x v="1"/>
    <x v="10"/>
    <x v="1"/>
    <s v="Not Outlier"/>
    <x v="32"/>
  </r>
  <r>
    <n v="123546"/>
    <n v="990"/>
    <s v="Germany"/>
    <d v="2023-05-16T00:44:00"/>
    <x v="2"/>
    <s v="Georg Pipps"/>
    <n v="9475"/>
    <x v="26"/>
    <d v="2023-05-16T00:00:00"/>
    <d v="1899-12-30T00:44:00"/>
    <n v="44"/>
    <x v="0"/>
    <x v="8"/>
    <x v="6"/>
    <s v="Not Outlier"/>
    <x v="24"/>
  </r>
  <r>
    <n v="633156"/>
    <n v="990"/>
    <s v="Germany"/>
    <d v="2023-02-09T00:04:00"/>
    <x v="2"/>
    <s v="Juri Yoshido"/>
    <n v="9361"/>
    <x v="2"/>
    <d v="2023-02-09T00:00:00"/>
    <d v="1899-12-30T00:04:00"/>
    <n v="4"/>
    <x v="0"/>
    <x v="0"/>
    <x v="6"/>
    <s v="Not Outlier"/>
    <x v="24"/>
  </r>
  <r>
    <n v="1311873"/>
    <n v="990"/>
    <s v="Germany"/>
    <d v="2023-03-10T01:11:00"/>
    <x v="0"/>
    <s v="Valarie Thompson"/>
    <n v="2981"/>
    <x v="19"/>
    <d v="2023-03-10T00:00:00"/>
    <d v="1899-12-30T01:11:00"/>
    <n v="11"/>
    <x v="1"/>
    <x v="7"/>
    <x v="6"/>
    <s v="Not Outlier"/>
    <x v="24"/>
  </r>
  <r>
    <n v="94709"/>
    <n v="991"/>
    <s v="USA"/>
    <d v="2023-05-15T22:36:00"/>
    <x v="0"/>
    <s v="Wendy Victorino"/>
    <n v="1850"/>
    <x v="22"/>
    <d v="2023-05-15T00:00:00"/>
    <d v="1899-12-30T22:36:00"/>
    <n v="36"/>
    <x v="3"/>
    <x v="8"/>
    <x v="1"/>
    <s v="Not Outlier"/>
    <x v="27"/>
  </r>
  <r>
    <n v="152609"/>
    <n v="991"/>
    <s v="USA"/>
    <d v="2023-08-12T01:29:00"/>
    <x v="3"/>
    <s v="Mary Saveley"/>
    <n v="7294"/>
    <x v="1"/>
    <d v="2023-08-12T00:00:00"/>
    <d v="1899-12-30T01:29:00"/>
    <n v="29"/>
    <x v="1"/>
    <x v="6"/>
    <x v="1"/>
    <s v="Not Outlier"/>
    <x v="27"/>
  </r>
  <r>
    <n v="875981"/>
    <n v="991"/>
    <s v="USA"/>
    <d v="2023-09-05T01:14:00"/>
    <x v="0"/>
    <s v="Jonas Bergulfsen"/>
    <n v="6567"/>
    <x v="16"/>
    <d v="2023-09-05T00:00:00"/>
    <d v="1899-12-30T01:14:00"/>
    <n v="14"/>
    <x v="1"/>
    <x v="11"/>
    <x v="1"/>
    <s v="Not Outlier"/>
    <x v="27"/>
  </r>
  <r>
    <n v="1667673"/>
    <n v="991"/>
    <s v="USA"/>
    <d v="2023-09-09T23:31:00"/>
    <x v="2"/>
    <s v="Catherine Dewey"/>
    <n v="1581"/>
    <x v="2"/>
    <d v="2023-09-09T00:00:00"/>
    <d v="1899-12-30T23:31:00"/>
    <n v="31"/>
    <x v="2"/>
    <x v="11"/>
    <x v="1"/>
    <s v="Not Outlier"/>
    <x v="27"/>
  </r>
  <r>
    <n v="1514182"/>
    <n v="992"/>
    <s v="USA"/>
    <d v="2023-01-14T00:18:00"/>
    <x v="2"/>
    <s v="Janine Labrune"/>
    <n v="4187"/>
    <x v="12"/>
    <d v="2023-01-14T00:00:00"/>
    <d v="1899-12-30T00:18:00"/>
    <n v="18"/>
    <x v="0"/>
    <x v="3"/>
    <x v="1"/>
    <s v="Not Outlier"/>
    <x v="38"/>
  </r>
  <r>
    <n v="1648180"/>
    <n v="993"/>
    <s v="Finland"/>
    <d v="2023-01-02T00:28:00"/>
    <x v="2"/>
    <s v="Valarie Nelson"/>
    <n v="4526"/>
    <x v="24"/>
    <d v="2023-01-02T00:00:00"/>
    <d v="1899-12-30T00:28:00"/>
    <n v="28"/>
    <x v="0"/>
    <x v="3"/>
    <x v="8"/>
    <s v="Not Outlier"/>
    <x v="60"/>
  </r>
  <r>
    <n v="560929"/>
    <n v="995"/>
    <s v="France"/>
    <d v="2023-01-21T00:03:00"/>
    <x v="1"/>
    <s v="William Brown"/>
    <n v="2792"/>
    <x v="9"/>
    <d v="2023-01-21T00:00:00"/>
    <d v="1899-12-30T00:03:00"/>
    <n v="3"/>
    <x v="0"/>
    <x v="3"/>
    <x v="0"/>
    <s v="Not Outlier"/>
    <x v="6"/>
  </r>
  <r>
    <n v="979166"/>
    <n v="995"/>
    <s v="France"/>
    <d v="2023-03-12T23:36:00"/>
    <x v="2"/>
    <s v="Julie Murphy"/>
    <n v="6809"/>
    <x v="1"/>
    <d v="2023-03-12T00:00:00"/>
    <d v="1899-12-30T23:36:00"/>
    <n v="36"/>
    <x v="2"/>
    <x v="7"/>
    <x v="0"/>
    <s v="Not Outlier"/>
    <x v="6"/>
  </r>
  <r>
    <n v="431955"/>
    <n v="997"/>
    <s v="India"/>
    <d v="2023-03-12T01:01:00"/>
    <x v="3"/>
    <s v="Maurizio Moroni"/>
    <n v="9387"/>
    <x v="1"/>
    <d v="2023-03-12T00:00:00"/>
    <d v="1899-12-30T01:01:00"/>
    <n v="1"/>
    <x v="1"/>
    <x v="7"/>
    <x v="10"/>
    <s v="Not Outlier"/>
    <x v="51"/>
  </r>
  <r>
    <n v="1159317"/>
    <n v="997"/>
    <s v="India"/>
    <d v="2023-12-06T00:48:00"/>
    <x v="1"/>
    <s v="Valarie Nelson"/>
    <n v="9148"/>
    <x v="28"/>
    <d v="2023-12-06T00:00:00"/>
    <d v="1899-12-30T00:48:00"/>
    <n v="48"/>
    <x v="0"/>
    <x v="10"/>
    <x v="10"/>
    <s v="Not Outlier"/>
    <x v="51"/>
  </r>
  <r>
    <n v="1317983"/>
    <n v="997"/>
    <s v="India"/>
    <d v="2023-12-12T01:27:00"/>
    <x v="0"/>
    <s v="Pirkko Koskitalo"/>
    <n v="7185"/>
    <x v="1"/>
    <d v="2023-12-12T00:00:00"/>
    <d v="1899-12-30T01:27:00"/>
    <n v="27"/>
    <x v="1"/>
    <x v="10"/>
    <x v="10"/>
    <s v="Not Outlier"/>
    <x v="51"/>
  </r>
  <r>
    <n v="535213"/>
    <n v="998"/>
    <s v="Norway"/>
    <d v="2023-08-20T01:06:00"/>
    <x v="0"/>
    <s v="Christina Berglund"/>
    <n v="1196"/>
    <x v="11"/>
    <d v="2023-08-20T00:00:00"/>
    <d v="1899-12-30T01:06:00"/>
    <n v="6"/>
    <x v="1"/>
    <x v="6"/>
    <x v="4"/>
    <s v="Not Outlier"/>
    <x v="28"/>
  </r>
  <r>
    <n v="622835"/>
    <n v="998"/>
    <s v="Norway"/>
    <d v="2023-11-28T01:47:00"/>
    <x v="3"/>
    <s v="Wing C Tam"/>
    <n v="678"/>
    <x v="0"/>
    <d v="2023-11-28T00:00:00"/>
    <d v="1899-12-30T01:47:00"/>
    <n v="47"/>
    <x v="1"/>
    <x v="9"/>
    <x v="4"/>
    <s v="Not Outlier"/>
    <x v="28"/>
  </r>
  <r>
    <n v="1662668"/>
    <n v="1000"/>
    <s v="India"/>
    <d v="2023-10-06T00:15:00"/>
    <x v="0"/>
    <s v="Elizabeth Devon"/>
    <n v="4805"/>
    <x v="28"/>
    <d v="2023-10-06T00:00:00"/>
    <d v="1899-12-30T00:15:00"/>
    <n v="15"/>
    <x v="0"/>
    <x v="5"/>
    <x v="10"/>
    <s v="Not Outlier"/>
    <x v="71"/>
  </r>
  <r>
    <n v="712741"/>
    <n v="1001"/>
    <s v="USA"/>
    <d v="2023-12-20T00:20:00"/>
    <x v="1"/>
    <s v="Catherine Dewey"/>
    <n v="1475"/>
    <x v="11"/>
    <d v="2023-12-20T00:00:00"/>
    <d v="1899-12-30T00:20:00"/>
    <n v="20"/>
    <x v="0"/>
    <x v="10"/>
    <x v="1"/>
    <s v="Not Outlier"/>
    <x v="50"/>
  </r>
  <r>
    <n v="619949"/>
    <n v="1002"/>
    <s v="India"/>
    <d v="2023-03-16T01:14:00"/>
    <x v="2"/>
    <s v="Julie Brown"/>
    <n v="1392"/>
    <x v="26"/>
    <d v="2023-03-16T00:00:00"/>
    <d v="1899-12-30T01:14:00"/>
    <n v="14"/>
    <x v="1"/>
    <x v="7"/>
    <x v="10"/>
    <s v="Not Outlier"/>
    <x v="60"/>
  </r>
  <r>
    <n v="1480394"/>
    <n v="1003"/>
    <s v="USA"/>
    <d v="2023-06-04T00:36:00"/>
    <x v="0"/>
    <s v="Kyung Yu"/>
    <n v="2616"/>
    <x v="27"/>
    <d v="2023-06-04T00:00:00"/>
    <d v="1899-12-30T00:36:00"/>
    <n v="36"/>
    <x v="0"/>
    <x v="2"/>
    <x v="1"/>
    <s v="Not Outlier"/>
    <x v="62"/>
  </r>
  <r>
    <n v="57478"/>
    <n v="1004"/>
    <s v="USA"/>
    <d v="2023-02-06T00:03:00"/>
    <x v="1"/>
    <s v="Martine Rance"/>
    <n v="7689"/>
    <x v="28"/>
    <d v="2023-02-06T00:00:00"/>
    <d v="1899-12-30T00:03:00"/>
    <n v="3"/>
    <x v="0"/>
    <x v="0"/>
    <x v="1"/>
    <s v="Not Outlier"/>
    <x v="27"/>
  </r>
  <r>
    <n v="1376269"/>
    <n v="1006"/>
    <s v="Australia"/>
    <d v="2023-09-11T00:31:00"/>
    <x v="0"/>
    <s v="Maria Hernandez"/>
    <n v="1068"/>
    <x v="23"/>
    <d v="2023-09-11T00:00:00"/>
    <d v="1899-12-30T00:31:00"/>
    <n v="31"/>
    <x v="0"/>
    <x v="11"/>
    <x v="7"/>
    <s v="Not Outlier"/>
    <x v="39"/>
  </r>
  <r>
    <n v="89811"/>
    <n v="1007"/>
    <s v="USA"/>
    <d v="2023-07-30T23:40:00"/>
    <x v="0"/>
    <s v="Roland Mendel"/>
    <n v="3761"/>
    <x v="4"/>
    <d v="2023-07-30T00:00:00"/>
    <d v="1899-12-30T23:40:00"/>
    <n v="40"/>
    <x v="2"/>
    <x v="4"/>
    <x v="1"/>
    <s v="Not Outlier"/>
    <x v="32"/>
  </r>
  <r>
    <n v="510541"/>
    <n v="1007"/>
    <s v="USA"/>
    <d v="2023-03-03T00:11:00"/>
    <x v="3"/>
    <s v="Sue Taylor"/>
    <n v="8601"/>
    <x v="15"/>
    <d v="2023-03-03T00:00:00"/>
    <d v="1899-12-30T00:11:00"/>
    <n v="11"/>
    <x v="0"/>
    <x v="7"/>
    <x v="1"/>
    <s v="Not Outlier"/>
    <x v="32"/>
  </r>
  <r>
    <n v="812864"/>
    <n v="1007"/>
    <s v="USA"/>
    <d v="2023-08-11T00:11:00"/>
    <x v="0"/>
    <s v="Annette Roulet"/>
    <n v="9730"/>
    <x v="23"/>
    <d v="2023-08-11T00:00:00"/>
    <d v="1899-12-30T00:11:00"/>
    <n v="11"/>
    <x v="0"/>
    <x v="6"/>
    <x v="1"/>
    <s v="Not Outlier"/>
    <x v="32"/>
  </r>
  <r>
    <n v="867382"/>
    <n v="1007"/>
    <s v="USA"/>
    <d v="2023-01-28T00:35:00"/>
    <x v="0"/>
    <s v="Catherine Dewey"/>
    <n v="2855"/>
    <x v="0"/>
    <d v="2023-01-28T00:00:00"/>
    <d v="1899-12-30T00:35:00"/>
    <n v="35"/>
    <x v="0"/>
    <x v="3"/>
    <x v="1"/>
    <s v="Not Outlier"/>
    <x v="32"/>
  </r>
  <r>
    <n v="533763"/>
    <n v="1008"/>
    <s v="Singapore"/>
    <d v="2023-06-26T00:29:00"/>
    <x v="2"/>
    <s v="Valarie Nelson"/>
    <n v="4873"/>
    <x v="8"/>
    <d v="2023-06-26T00:00:00"/>
    <d v="1899-12-30T00:29:00"/>
    <n v="29"/>
    <x v="0"/>
    <x v="2"/>
    <x v="3"/>
    <s v="Not Outlier"/>
    <x v="15"/>
  </r>
  <r>
    <n v="537900"/>
    <n v="1009"/>
    <s v="USA"/>
    <d v="2023-01-10T00:17:00"/>
    <x v="3"/>
    <s v="Anna O'Hara"/>
    <n v="3462"/>
    <x v="19"/>
    <d v="2023-01-10T00:00:00"/>
    <d v="1899-12-30T00:17:00"/>
    <n v="17"/>
    <x v="0"/>
    <x v="3"/>
    <x v="1"/>
    <s v="Not Outlier"/>
    <x v="68"/>
  </r>
  <r>
    <n v="1585425"/>
    <n v="1009"/>
    <s v="USA"/>
    <d v="2023-03-22T23:33:00"/>
    <x v="1"/>
    <s v="Jonas Bergulfsen"/>
    <n v="3322"/>
    <x v="25"/>
    <d v="2023-03-22T00:00:00"/>
    <d v="1899-12-30T23:33:00"/>
    <n v="33"/>
    <x v="2"/>
    <x v="7"/>
    <x v="1"/>
    <s v="Not Outlier"/>
    <x v="68"/>
  </r>
  <r>
    <n v="573466"/>
    <n v="1010"/>
    <s v="Spain"/>
    <d v="2023-08-15T00:24:00"/>
    <x v="0"/>
    <s v="Valarie Nelson"/>
    <n v="8552"/>
    <x v="22"/>
    <d v="2023-08-15T00:00:00"/>
    <d v="1899-12-30T00:24:00"/>
    <n v="24"/>
    <x v="0"/>
    <x v="6"/>
    <x v="5"/>
    <s v="Not Outlier"/>
    <x v="41"/>
  </r>
  <r>
    <n v="848868"/>
    <n v="1010"/>
    <s v="Spain"/>
    <d v="2023-07-25T23:44:00"/>
    <x v="2"/>
    <s v="Thomas Hardy"/>
    <n v="7710"/>
    <x v="18"/>
    <d v="2023-07-25T00:00:00"/>
    <d v="1899-12-30T23:44:00"/>
    <n v="44"/>
    <x v="2"/>
    <x v="4"/>
    <x v="5"/>
    <s v="Not Outlier"/>
    <x v="41"/>
  </r>
  <r>
    <n v="106294"/>
    <n v="1011"/>
    <s v="France"/>
    <d v="2023-04-04T22:59:00"/>
    <x v="3"/>
    <s v="Laurence Lebihan"/>
    <n v="4430"/>
    <x v="27"/>
    <d v="2023-04-04T00:00:00"/>
    <d v="1899-12-30T22:59:00"/>
    <n v="59"/>
    <x v="3"/>
    <x v="1"/>
    <x v="0"/>
    <s v="Not Outlier"/>
    <x v="21"/>
  </r>
  <r>
    <n v="1336024"/>
    <n v="1011"/>
    <s v="France"/>
    <d v="2023-08-24T00:18:00"/>
    <x v="1"/>
    <s v="Jan Klaeboe"/>
    <n v="8888"/>
    <x v="10"/>
    <d v="2023-08-24T00:00:00"/>
    <d v="1899-12-30T00:18:00"/>
    <n v="18"/>
    <x v="0"/>
    <x v="6"/>
    <x v="0"/>
    <s v="Not Outlier"/>
    <x v="21"/>
  </r>
  <r>
    <n v="70005"/>
    <n v="1014"/>
    <s v="India"/>
    <d v="2023-06-09T00:05:00"/>
    <x v="2"/>
    <s v="Diego Freyre"/>
    <n v="3582"/>
    <x v="2"/>
    <d v="2023-06-09T00:00:00"/>
    <d v="1899-12-30T00:05:00"/>
    <n v="5"/>
    <x v="0"/>
    <x v="2"/>
    <x v="10"/>
    <s v="Not Outlier"/>
    <x v="71"/>
  </r>
  <r>
    <n v="354439"/>
    <n v="1014"/>
    <s v="India"/>
    <d v="2023-01-04T00:29:00"/>
    <x v="1"/>
    <s v="Sue King"/>
    <n v="2885"/>
    <x v="27"/>
    <d v="2023-01-04T00:00:00"/>
    <d v="1899-12-30T00:29:00"/>
    <n v="29"/>
    <x v="0"/>
    <x v="3"/>
    <x v="10"/>
    <s v="Not Outlier"/>
    <x v="71"/>
  </r>
  <r>
    <n v="152762"/>
    <n v="1015"/>
    <s v="Italy"/>
    <d v="2023-06-20T22:41:00"/>
    <x v="0"/>
    <s v="Daniel Tonini"/>
    <n v="9099"/>
    <x v="11"/>
    <d v="2023-06-20T00:00:00"/>
    <d v="1899-12-30T22:41:00"/>
    <n v="41"/>
    <x v="3"/>
    <x v="2"/>
    <x v="9"/>
    <s v="Not Outlier"/>
    <x v="45"/>
  </r>
  <r>
    <n v="1284756"/>
    <n v="1015"/>
    <s v="Italy"/>
    <d v="2023-11-07T00:06:00"/>
    <x v="2"/>
    <s v="Paul Henriot"/>
    <n v="8923"/>
    <x v="20"/>
    <d v="2023-11-07T00:00:00"/>
    <d v="1899-12-30T00:06:00"/>
    <n v="6"/>
    <x v="0"/>
    <x v="9"/>
    <x v="9"/>
    <s v="Not Outlier"/>
    <x v="45"/>
  </r>
  <r>
    <n v="10508"/>
    <n v="1016"/>
    <s v="India"/>
    <d v="2023-08-24T23:13:00"/>
    <x v="3"/>
    <s v="Marta Hernandez"/>
    <n v="4247"/>
    <x v="10"/>
    <d v="2023-08-24T00:00:00"/>
    <d v="1899-12-30T23:13:00"/>
    <n v="13"/>
    <x v="2"/>
    <x v="6"/>
    <x v="10"/>
    <s v="Not Outlier"/>
    <x v="37"/>
  </r>
  <r>
    <n v="23598"/>
    <n v="1017"/>
    <s v="India"/>
    <d v="2023-10-10T00:52:00"/>
    <x v="2"/>
    <s v="Mary Saveley"/>
    <n v="3015"/>
    <x v="19"/>
    <d v="2023-10-10T00:00:00"/>
    <d v="1899-12-30T00:52:00"/>
    <n v="52"/>
    <x v="0"/>
    <x v="5"/>
    <x v="10"/>
    <s v="Not Outlier"/>
    <x v="11"/>
  </r>
  <r>
    <n v="1366911"/>
    <n v="1017"/>
    <s v="India"/>
    <d v="2023-08-30T23:40:00"/>
    <x v="1"/>
    <s v="Jeff Young"/>
    <n v="1302"/>
    <x v="4"/>
    <d v="2023-08-30T00:00:00"/>
    <d v="1899-12-30T23:40:00"/>
    <n v="40"/>
    <x v="2"/>
    <x v="6"/>
    <x v="10"/>
    <s v="Not Outlier"/>
    <x v="11"/>
  </r>
  <r>
    <n v="1064762"/>
    <n v="1018"/>
    <s v="France"/>
    <d v="2023-10-25T00:53:00"/>
    <x v="3"/>
    <s v="Christina Berglund"/>
    <n v="1726"/>
    <x v="18"/>
    <d v="2023-10-25T00:00:00"/>
    <d v="1899-12-30T00:53:00"/>
    <n v="53"/>
    <x v="0"/>
    <x v="5"/>
    <x v="0"/>
    <s v="Not Outlier"/>
    <x v="63"/>
  </r>
  <r>
    <n v="1141931"/>
    <n v="1018"/>
    <s v="France"/>
    <d v="2023-07-02T22:49:00"/>
    <x v="0"/>
    <s v="Marie Bertrand"/>
    <n v="9219"/>
    <x v="24"/>
    <d v="2023-07-02T00:00:00"/>
    <d v="1899-12-30T22:49:00"/>
    <n v="49"/>
    <x v="3"/>
    <x v="4"/>
    <x v="0"/>
    <s v="Not Outlier"/>
    <x v="63"/>
  </r>
  <r>
    <n v="532196"/>
    <n v="1019"/>
    <s v="Italy"/>
    <d v="2023-10-08T00:48:00"/>
    <x v="1"/>
    <s v="Wendy Victorino"/>
    <n v="3019"/>
    <x v="7"/>
    <d v="2023-10-08T00:00:00"/>
    <d v="1899-12-30T00:48:00"/>
    <n v="48"/>
    <x v="0"/>
    <x v="5"/>
    <x v="9"/>
    <s v="Not Outlier"/>
    <x v="62"/>
  </r>
  <r>
    <n v="746275"/>
    <n v="1020"/>
    <s v="Australia"/>
    <d v="2023-05-13T01:19:00"/>
    <x v="2"/>
    <s v="Diego Freyre"/>
    <n v="3551"/>
    <x v="6"/>
    <d v="2023-05-13T00:00:00"/>
    <d v="1899-12-30T01:19:00"/>
    <n v="19"/>
    <x v="1"/>
    <x v="8"/>
    <x v="7"/>
    <s v="Not Outlier"/>
    <x v="60"/>
  </r>
  <r>
    <n v="178761"/>
    <n v="1021"/>
    <s v="Singapore"/>
    <d v="2023-02-25T22:36:00"/>
    <x v="0"/>
    <s v="Juri Hirano"/>
    <n v="2487"/>
    <x v="18"/>
    <d v="2023-02-25T00:00:00"/>
    <d v="1899-12-30T22:36:00"/>
    <n v="36"/>
    <x v="3"/>
    <x v="0"/>
    <x v="3"/>
    <s v="Not Outlier"/>
    <x v="70"/>
  </r>
  <r>
    <n v="1665582"/>
    <n v="1022"/>
    <s v="India"/>
    <d v="2023-06-24T00:16:00"/>
    <x v="1"/>
    <s v="Jesus Fernandez"/>
    <n v="7517"/>
    <x v="10"/>
    <d v="2023-06-24T00:00:00"/>
    <d v="1899-12-30T00:16:00"/>
    <n v="16"/>
    <x v="0"/>
    <x v="2"/>
    <x v="10"/>
    <s v="Not Outlier"/>
    <x v="36"/>
  </r>
  <r>
    <n v="883461"/>
    <n v="1023"/>
    <s v="Germany"/>
    <d v="2023-11-05T23:05:00"/>
    <x v="3"/>
    <s v="Wendy Victorino"/>
    <n v="7192"/>
    <x v="16"/>
    <d v="2023-11-05T00:00:00"/>
    <d v="1899-12-30T23:05:00"/>
    <n v="5"/>
    <x v="2"/>
    <x v="9"/>
    <x v="6"/>
    <s v="Not Outlier"/>
    <x v="63"/>
  </r>
  <r>
    <n v="1661217"/>
    <n v="1025"/>
    <s v="Australia"/>
    <d v="2023-09-03T23:21:00"/>
    <x v="0"/>
    <s v="Valarie Nelson"/>
    <n v="9380"/>
    <x v="15"/>
    <d v="2023-09-03T00:00:00"/>
    <d v="1899-12-30T23:21:00"/>
    <n v="21"/>
    <x v="2"/>
    <x v="11"/>
    <x v="7"/>
    <s v="Not Outlier"/>
    <x v="9"/>
  </r>
  <r>
    <n v="1057228"/>
    <n v="1029"/>
    <s v="Spain"/>
    <d v="2023-09-30T23:50:00"/>
    <x v="0"/>
    <s v="Diego Freyre"/>
    <n v="9442"/>
    <x v="4"/>
    <d v="2023-09-30T00:00:00"/>
    <d v="1899-12-30T23:50:00"/>
    <n v="50"/>
    <x v="2"/>
    <x v="11"/>
    <x v="5"/>
    <s v="Not Outlier"/>
    <x v="64"/>
  </r>
  <r>
    <n v="416161"/>
    <n v="1030"/>
    <s v="India"/>
    <d v="2023-02-16T01:13:00"/>
    <x v="0"/>
    <s v="Wendy Victorino"/>
    <n v="5555"/>
    <x v="26"/>
    <d v="2023-02-16T00:00:00"/>
    <d v="1899-12-30T01:13:00"/>
    <n v="13"/>
    <x v="1"/>
    <x v="0"/>
    <x v="10"/>
    <s v="Not Outlier"/>
    <x v="58"/>
  </r>
  <r>
    <n v="451694"/>
    <n v="1031"/>
    <s v="Australia"/>
    <d v="2023-05-27T23:34:00"/>
    <x v="3"/>
    <s v="Michael Holz"/>
    <n v="3713"/>
    <x v="13"/>
    <d v="2023-05-27T00:00:00"/>
    <d v="1899-12-30T23:34:00"/>
    <n v="34"/>
    <x v="2"/>
    <x v="8"/>
    <x v="7"/>
    <s v="Not Outlier"/>
    <x v="48"/>
  </r>
  <r>
    <n v="1154586"/>
    <n v="1031"/>
    <s v="Australia"/>
    <d v="2023-10-08T00:03:00"/>
    <x v="3"/>
    <s v="Wendy Victorino"/>
    <n v="5173"/>
    <x v="7"/>
    <d v="2023-10-08T00:00:00"/>
    <d v="1899-12-30T00:03:00"/>
    <n v="3"/>
    <x v="0"/>
    <x v="5"/>
    <x v="7"/>
    <s v="Not Outlier"/>
    <x v="48"/>
  </r>
  <r>
    <n v="1561328"/>
    <n v="1031"/>
    <s v="Australia"/>
    <d v="2023-10-30T23:49:00"/>
    <x v="3"/>
    <s v="Elizabeth Lincoln"/>
    <n v="2619"/>
    <x v="4"/>
    <d v="2023-10-30T00:00:00"/>
    <d v="1899-12-30T23:49:00"/>
    <n v="49"/>
    <x v="2"/>
    <x v="5"/>
    <x v="7"/>
    <s v="Not Outlier"/>
    <x v="48"/>
  </r>
  <r>
    <n v="1635802"/>
    <n v="1031"/>
    <s v="Australia"/>
    <d v="2023-12-27T23:52:00"/>
    <x v="0"/>
    <s v="Mary Saveley"/>
    <n v="67"/>
    <x v="13"/>
    <d v="2023-12-27T00:00:00"/>
    <d v="1899-12-30T23:52:00"/>
    <n v="52"/>
    <x v="2"/>
    <x v="10"/>
    <x v="7"/>
    <s v="Not Outlier"/>
    <x v="48"/>
  </r>
  <r>
    <n v="313756"/>
    <n v="1032"/>
    <s v="France"/>
    <d v="2023-12-28T01:31:00"/>
    <x v="2"/>
    <s v="Peter Ferguson"/>
    <n v="1340"/>
    <x v="0"/>
    <d v="2023-12-28T00:00:00"/>
    <d v="1899-12-30T01:31:00"/>
    <n v="31"/>
    <x v="1"/>
    <x v="10"/>
    <x v="0"/>
    <s v="Not Outlier"/>
    <x v="54"/>
  </r>
  <r>
    <n v="1532546"/>
    <n v="1032"/>
    <s v="France"/>
    <d v="2023-11-15T00:35:00"/>
    <x v="2"/>
    <s v="Jonas Bergulfsen"/>
    <n v="5274"/>
    <x v="22"/>
    <d v="2023-11-15T00:00:00"/>
    <d v="1899-12-30T00:35:00"/>
    <n v="35"/>
    <x v="0"/>
    <x v="9"/>
    <x v="0"/>
    <s v="Not Outlier"/>
    <x v="54"/>
  </r>
  <r>
    <n v="1359304"/>
    <n v="1033"/>
    <s v="India"/>
    <d v="2023-07-16T23:16:00"/>
    <x v="2"/>
    <s v="Pirkko Koskitalo"/>
    <n v="941"/>
    <x v="26"/>
    <d v="2023-07-16T00:00:00"/>
    <d v="1899-12-30T23:16:00"/>
    <n v="16"/>
    <x v="2"/>
    <x v="4"/>
    <x v="10"/>
    <s v="Not Outlier"/>
    <x v="57"/>
  </r>
  <r>
    <n v="515694"/>
    <n v="1034"/>
    <s v="Italy"/>
    <d v="2023-12-02T01:30:00"/>
    <x v="1"/>
    <s v="Wendy Victorino"/>
    <n v="462"/>
    <x v="24"/>
    <d v="2023-12-02T00:00:00"/>
    <d v="1899-12-30T01:30:00"/>
    <n v="30"/>
    <x v="1"/>
    <x v="10"/>
    <x v="9"/>
    <s v="Not Outlier"/>
    <x v="0"/>
  </r>
  <r>
    <n v="1650779"/>
    <n v="1034"/>
    <s v="Italy"/>
    <d v="2023-04-12T00:48:00"/>
    <x v="1"/>
    <s v="Diego Freyre"/>
    <n v="8843"/>
    <x v="1"/>
    <d v="2023-04-12T00:00:00"/>
    <d v="1899-12-30T00:48:00"/>
    <n v="48"/>
    <x v="0"/>
    <x v="1"/>
    <x v="9"/>
    <s v="Not Outlier"/>
    <x v="0"/>
  </r>
  <r>
    <n v="1269964"/>
    <n v="1035"/>
    <s v="India"/>
    <d v="2023-02-12T00:40:00"/>
    <x v="3"/>
    <s v="Giovanni Rovelli"/>
    <n v="9940"/>
    <x v="1"/>
    <d v="2023-02-12T00:00:00"/>
    <d v="1899-12-30T00:40:00"/>
    <n v="40"/>
    <x v="0"/>
    <x v="0"/>
    <x v="10"/>
    <s v="Not Outlier"/>
    <x v="57"/>
  </r>
  <r>
    <n v="519130"/>
    <n v="1036"/>
    <s v="India"/>
    <d v="2023-09-28T00:35:00"/>
    <x v="0"/>
    <s v="Victoria Ashworth"/>
    <n v="6750"/>
    <x v="0"/>
    <d v="2023-09-28T00:00:00"/>
    <d v="1899-12-30T00:35:00"/>
    <n v="35"/>
    <x v="0"/>
    <x v="11"/>
    <x v="10"/>
    <s v="Not Outlier"/>
    <x v="34"/>
  </r>
  <r>
    <n v="1236573"/>
    <n v="1036"/>
    <s v="India"/>
    <d v="2023-08-28T23:54:00"/>
    <x v="0"/>
    <s v="Valarie Nelson"/>
    <n v="1114"/>
    <x v="0"/>
    <d v="2023-08-28T00:00:00"/>
    <d v="1899-12-30T23:54:00"/>
    <n v="54"/>
    <x v="2"/>
    <x v="6"/>
    <x v="10"/>
    <s v="Not Outlier"/>
    <x v="34"/>
  </r>
  <r>
    <n v="1438726"/>
    <n v="1037"/>
    <s v="India"/>
    <d v="2023-09-25T00:02:00"/>
    <x v="3"/>
    <s v="Diego Freyre"/>
    <n v="2991"/>
    <x v="18"/>
    <d v="2023-09-25T00:00:00"/>
    <d v="1899-12-30T00:02:00"/>
    <n v="2"/>
    <x v="0"/>
    <x v="11"/>
    <x v="10"/>
    <s v="Not Outlier"/>
    <x v="54"/>
  </r>
  <r>
    <n v="327268"/>
    <n v="1038"/>
    <s v="France"/>
    <d v="2023-11-06T01:14:00"/>
    <x v="0"/>
    <s v="Elizabeth Devon"/>
    <n v="6977"/>
    <x v="28"/>
    <d v="2023-11-06T00:00:00"/>
    <d v="1899-12-30T01:14:00"/>
    <n v="14"/>
    <x v="1"/>
    <x v="9"/>
    <x v="0"/>
    <s v="Not Outlier"/>
    <x v="5"/>
  </r>
  <r>
    <n v="654071"/>
    <n v="1039"/>
    <s v="Spain"/>
    <d v="2023-11-28T00:26:00"/>
    <x v="2"/>
    <s v="Allen Nelson"/>
    <n v="5670"/>
    <x v="0"/>
    <d v="2023-11-28T00:00:00"/>
    <d v="1899-12-30T00:26:00"/>
    <n v="26"/>
    <x v="0"/>
    <x v="9"/>
    <x v="5"/>
    <s v="Not Outlier"/>
    <x v="16"/>
  </r>
  <r>
    <n v="493810"/>
    <n v="1040"/>
    <s v="India"/>
    <d v="2023-07-15T23:00:00"/>
    <x v="2"/>
    <s v="Kalle Suominen"/>
    <n v="1550"/>
    <x v="22"/>
    <d v="2023-07-15T00:00:00"/>
    <d v="1899-12-30T23:00:00"/>
    <n v="0"/>
    <x v="2"/>
    <x v="4"/>
    <x v="10"/>
    <s v="Not Outlier"/>
    <x v="22"/>
  </r>
  <r>
    <n v="575162"/>
    <n v="1040"/>
    <s v="India"/>
    <d v="2023-11-21T23:15:00"/>
    <x v="0"/>
    <s v="Diego Freyre"/>
    <n v="1854"/>
    <x v="9"/>
    <d v="2023-11-21T00:00:00"/>
    <d v="1899-12-30T23:15:00"/>
    <n v="15"/>
    <x v="2"/>
    <x v="9"/>
    <x v="10"/>
    <s v="Not Outlier"/>
    <x v="22"/>
  </r>
  <r>
    <n v="419211"/>
    <n v="1044"/>
    <s v="India"/>
    <d v="2023-03-24T23:50:00"/>
    <x v="1"/>
    <s v="Rosa Hernandez"/>
    <n v="4918"/>
    <x v="10"/>
    <d v="2023-03-24T00:00:00"/>
    <d v="1899-12-30T23:50:00"/>
    <n v="50"/>
    <x v="2"/>
    <x v="7"/>
    <x v="10"/>
    <s v="Not Outlier"/>
    <x v="67"/>
  </r>
  <r>
    <n v="615484"/>
    <n v="1044"/>
    <s v="India"/>
    <d v="2023-04-27T23:54:00"/>
    <x v="2"/>
    <s v="Valarie Nelson"/>
    <n v="8774"/>
    <x v="13"/>
    <d v="2023-04-27T00:00:00"/>
    <d v="1899-12-30T23:54:00"/>
    <n v="54"/>
    <x v="2"/>
    <x v="1"/>
    <x v="10"/>
    <s v="Not Outlier"/>
    <x v="67"/>
  </r>
  <r>
    <n v="975249"/>
    <n v="1044"/>
    <s v="India"/>
    <d v="2023-12-22T01:21:00"/>
    <x v="1"/>
    <s v="Peter Ferguson"/>
    <n v="3988"/>
    <x v="25"/>
    <d v="2023-12-22T00:00:00"/>
    <d v="1899-12-30T01:21:00"/>
    <n v="21"/>
    <x v="1"/>
    <x v="10"/>
    <x v="10"/>
    <s v="Not Outlier"/>
    <x v="67"/>
  </r>
  <r>
    <n v="573331"/>
    <n v="1045"/>
    <s v="Spain"/>
    <d v="2023-10-02T01:19:00"/>
    <x v="0"/>
    <s v="Veysel Oeztan"/>
    <n v="8506"/>
    <x v="24"/>
    <d v="2023-10-02T00:00:00"/>
    <d v="1899-12-30T01:19:00"/>
    <n v="19"/>
    <x v="1"/>
    <x v="5"/>
    <x v="5"/>
    <s v="Not Outlier"/>
    <x v="17"/>
  </r>
  <r>
    <n v="1321272"/>
    <n v="1045"/>
    <s v="Spain"/>
    <d v="2023-07-27T00:09:00"/>
    <x v="2"/>
    <s v="Laurence Lebihan"/>
    <n v="4967"/>
    <x v="13"/>
    <d v="2023-07-27T00:00:00"/>
    <d v="1899-12-30T00:09:00"/>
    <n v="9"/>
    <x v="0"/>
    <x v="4"/>
    <x v="5"/>
    <s v="Not Outlier"/>
    <x v="17"/>
  </r>
  <r>
    <n v="448027"/>
    <n v="1046"/>
    <s v="India"/>
    <d v="2023-07-09T00:58:00"/>
    <x v="0"/>
    <s v="Valarie Thompson"/>
    <n v="532"/>
    <x v="2"/>
    <d v="2023-07-09T00:00:00"/>
    <d v="1899-12-30T00:58:00"/>
    <n v="58"/>
    <x v="0"/>
    <x v="4"/>
    <x v="10"/>
    <s v="Not Outlier"/>
    <x v="63"/>
  </r>
  <r>
    <n v="103812"/>
    <n v="1047"/>
    <s v="Italy"/>
    <d v="2023-12-13T00:30:00"/>
    <x v="0"/>
    <s v="Jean Fresnisre"/>
    <n v="3954"/>
    <x v="6"/>
    <d v="2023-12-13T00:00:00"/>
    <d v="1899-12-30T00:30:00"/>
    <n v="30"/>
    <x v="0"/>
    <x v="10"/>
    <x v="9"/>
    <s v="Not Outlier"/>
    <x v="21"/>
  </r>
  <r>
    <n v="1203312"/>
    <n v="1047"/>
    <s v="Italy"/>
    <d v="2023-01-12T23:54:00"/>
    <x v="0"/>
    <s v="Diego Freyre"/>
    <n v="5488"/>
    <x v="1"/>
    <d v="2023-01-12T00:00:00"/>
    <d v="1899-12-30T23:54:00"/>
    <n v="54"/>
    <x v="2"/>
    <x v="3"/>
    <x v="9"/>
    <s v="Not Outlier"/>
    <x v="21"/>
  </r>
  <r>
    <n v="366394"/>
    <n v="1048"/>
    <s v="India"/>
    <d v="2023-09-01T00:45:00"/>
    <x v="1"/>
    <s v="Diego Freyre"/>
    <n v="3380"/>
    <x v="5"/>
    <d v="2023-09-01T00:00:00"/>
    <d v="1899-12-30T00:45:00"/>
    <n v="45"/>
    <x v="0"/>
    <x v="11"/>
    <x v="10"/>
    <s v="Not Outlier"/>
    <x v="67"/>
  </r>
  <r>
    <n v="1582168"/>
    <n v="1048"/>
    <s v="India"/>
    <d v="2023-11-24T00:52:00"/>
    <x v="0"/>
    <s v="Martine Rance"/>
    <n v="9234"/>
    <x v="10"/>
    <d v="2023-11-24T00:00:00"/>
    <d v="1899-12-30T00:52:00"/>
    <n v="52"/>
    <x v="0"/>
    <x v="9"/>
    <x v="10"/>
    <s v="Not Outlier"/>
    <x v="67"/>
  </r>
  <r>
    <n v="1497326"/>
    <n v="1050"/>
    <s v="France"/>
    <d v="2023-11-29T01:29:00"/>
    <x v="0"/>
    <s v="Valarie Nelson"/>
    <n v="1670"/>
    <x v="21"/>
    <d v="2023-11-29T00:00:00"/>
    <d v="1899-12-30T01:29:00"/>
    <n v="29"/>
    <x v="1"/>
    <x v="9"/>
    <x v="0"/>
    <s v="Not Outlier"/>
    <x v="0"/>
  </r>
  <r>
    <n v="1219438"/>
    <n v="1051"/>
    <s v="Spain"/>
    <d v="2023-01-10T01:15:00"/>
    <x v="0"/>
    <s v="Jytte Petersen"/>
    <n v="3777"/>
    <x v="19"/>
    <d v="2023-01-10T00:00:00"/>
    <d v="1899-12-30T01:15:00"/>
    <n v="15"/>
    <x v="1"/>
    <x v="3"/>
    <x v="5"/>
    <s v="Not Outlier"/>
    <x v="42"/>
  </r>
  <r>
    <n v="1352087"/>
    <n v="1051"/>
    <s v="Spain"/>
    <d v="2023-06-18T00:23:00"/>
    <x v="2"/>
    <s v="Valarie Thompson"/>
    <n v="4016"/>
    <x v="14"/>
    <d v="2023-06-18T00:00:00"/>
    <d v="1899-12-30T00:23:00"/>
    <n v="23"/>
    <x v="0"/>
    <x v="2"/>
    <x v="5"/>
    <s v="Not Outlier"/>
    <x v="42"/>
  </r>
  <r>
    <n v="303207"/>
    <n v="1052"/>
    <s v="Germany"/>
    <d v="2023-11-19T23:54:00"/>
    <x v="2"/>
    <s v="Jonas Bergulfsen"/>
    <n v="1054"/>
    <x v="3"/>
    <d v="2023-11-19T00:00:00"/>
    <d v="1899-12-30T23:54:00"/>
    <n v="54"/>
    <x v="2"/>
    <x v="9"/>
    <x v="6"/>
    <s v="Not Outlier"/>
    <x v="16"/>
  </r>
  <r>
    <n v="571316"/>
    <n v="1052"/>
    <s v="Germany"/>
    <d v="2023-05-18T01:59:00"/>
    <x v="0"/>
    <s v="Diego Freyre"/>
    <n v="1658"/>
    <x v="14"/>
    <d v="2023-05-18T00:00:00"/>
    <d v="1899-12-30T01:59:00"/>
    <n v="59"/>
    <x v="1"/>
    <x v="8"/>
    <x v="6"/>
    <s v="Not Outlier"/>
    <x v="16"/>
  </r>
  <r>
    <n v="1436270"/>
    <n v="1052"/>
    <s v="Germany"/>
    <d v="2023-06-24T01:41:00"/>
    <x v="2"/>
    <s v="Eduardo Saavedra"/>
    <n v="1360"/>
    <x v="10"/>
    <d v="2023-06-24T00:00:00"/>
    <d v="1899-12-30T01:41:00"/>
    <n v="41"/>
    <x v="1"/>
    <x v="2"/>
    <x v="6"/>
    <s v="Not Outlier"/>
    <x v="16"/>
  </r>
  <r>
    <n v="706153"/>
    <n v="1053"/>
    <s v="India"/>
    <d v="2023-03-22T00:32:00"/>
    <x v="2"/>
    <s v="Diego Freyre"/>
    <n v="777"/>
    <x v="25"/>
    <d v="2023-03-22T00:00:00"/>
    <d v="1899-12-30T00:32:00"/>
    <n v="32"/>
    <x v="0"/>
    <x v="7"/>
    <x v="10"/>
    <s v="Not Outlier"/>
    <x v="52"/>
  </r>
  <r>
    <n v="1031756"/>
    <n v="1053"/>
    <s v="India"/>
    <d v="2023-04-08T23:56:00"/>
    <x v="0"/>
    <s v="Wendy Victorino"/>
    <n v="8172"/>
    <x v="7"/>
    <d v="2023-04-08T00:00:00"/>
    <d v="1899-12-30T23:56:00"/>
    <n v="56"/>
    <x v="2"/>
    <x v="1"/>
    <x v="10"/>
    <s v="Not Outlier"/>
    <x v="52"/>
  </r>
  <r>
    <n v="400062"/>
    <n v="1054"/>
    <s v="India"/>
    <d v="2023-09-03T23:17:00"/>
    <x v="1"/>
    <s v="Allen Nelson"/>
    <n v="1436"/>
    <x v="15"/>
    <d v="2023-09-03T00:00:00"/>
    <d v="1899-12-30T23:17:00"/>
    <n v="17"/>
    <x v="2"/>
    <x v="11"/>
    <x v="10"/>
    <s v="Not Outlier"/>
    <x v="60"/>
  </r>
  <r>
    <n v="839161"/>
    <n v="1055"/>
    <s v="India"/>
    <d v="2023-08-22T00:44:00"/>
    <x v="2"/>
    <s v="Victoria Ashworth"/>
    <n v="9736"/>
    <x v="25"/>
    <d v="2023-08-22T00:00:00"/>
    <d v="1899-12-30T00:44:00"/>
    <n v="44"/>
    <x v="0"/>
    <x v="6"/>
    <x v="10"/>
    <s v="Not Outlier"/>
    <x v="54"/>
  </r>
  <r>
    <n v="35391"/>
    <n v="1057"/>
    <s v="Spain"/>
    <d v="2023-05-10T01:48:00"/>
    <x v="0"/>
    <s v="Peter Ferguson"/>
    <n v="6287"/>
    <x v="19"/>
    <d v="2023-05-10T00:00:00"/>
    <d v="1899-12-30T01:48:00"/>
    <n v="48"/>
    <x v="1"/>
    <x v="8"/>
    <x v="5"/>
    <s v="Not Outlier"/>
    <x v="61"/>
  </r>
  <r>
    <n v="188610"/>
    <n v="1057"/>
    <s v="Spain"/>
    <d v="2023-02-05T23:44:00"/>
    <x v="2"/>
    <s v="Dean Cassidy"/>
    <n v="597"/>
    <x v="16"/>
    <d v="2023-02-05T00:00:00"/>
    <d v="1899-12-30T23:44:00"/>
    <n v="44"/>
    <x v="2"/>
    <x v="0"/>
    <x v="5"/>
    <s v="Not Outlier"/>
    <x v="61"/>
  </r>
  <r>
    <n v="425673"/>
    <n v="1058"/>
    <s v="India"/>
    <d v="2023-09-27T00:44:00"/>
    <x v="0"/>
    <s v="Veysel Oeztan"/>
    <n v="491"/>
    <x v="13"/>
    <d v="2023-09-27T00:00:00"/>
    <d v="1899-12-30T00:44:00"/>
    <n v="44"/>
    <x v="0"/>
    <x v="11"/>
    <x v="10"/>
    <s v="Not Outlier"/>
    <x v="66"/>
  </r>
  <r>
    <n v="628608"/>
    <n v="1060"/>
    <s v="India"/>
    <d v="2023-01-01T00:44:00"/>
    <x v="2"/>
    <s v="Michael Donnermeyer"/>
    <n v="89"/>
    <x v="5"/>
    <d v="2023-01-01T00:00:00"/>
    <d v="1899-12-30T00:44:00"/>
    <n v="44"/>
    <x v="0"/>
    <x v="3"/>
    <x v="10"/>
    <s v="Not Outlier"/>
    <x v="32"/>
  </r>
  <r>
    <n v="708480"/>
    <n v="1060"/>
    <s v="India"/>
    <d v="2023-10-19T23:33:00"/>
    <x v="2"/>
    <s v="Jesus Fernandez"/>
    <n v="2493"/>
    <x v="3"/>
    <d v="2023-10-19T00:00:00"/>
    <d v="1899-12-30T23:33:00"/>
    <n v="33"/>
    <x v="2"/>
    <x v="5"/>
    <x v="10"/>
    <s v="Not Outlier"/>
    <x v="32"/>
  </r>
  <r>
    <n v="1046974"/>
    <n v="1060"/>
    <s v="India"/>
    <d v="2023-12-20T22:59:00"/>
    <x v="2"/>
    <s v="Rosa Hernandez"/>
    <n v="2067"/>
    <x v="11"/>
    <d v="2023-12-20T00:00:00"/>
    <d v="1899-12-30T22:59:00"/>
    <n v="59"/>
    <x v="3"/>
    <x v="10"/>
    <x v="10"/>
    <s v="Not Outlier"/>
    <x v="32"/>
  </r>
  <r>
    <n v="734449"/>
    <n v="1061"/>
    <s v="Finland"/>
    <d v="2023-10-26T02:12:00"/>
    <x v="3"/>
    <s v="Kee Kuo"/>
    <n v="8005"/>
    <x v="8"/>
    <d v="2023-10-26T00:00:00"/>
    <d v="1899-12-30T02:12:00"/>
    <n v="12"/>
    <x v="4"/>
    <x v="5"/>
    <x v="8"/>
    <s v="Not Outlier"/>
    <x v="44"/>
  </r>
  <r>
    <n v="876685"/>
    <n v="1061"/>
    <s v="Finland"/>
    <d v="2023-01-24T23:39:00"/>
    <x v="0"/>
    <s v="Marie Bertrand"/>
    <n v="3507"/>
    <x v="10"/>
    <d v="2023-01-24T00:00:00"/>
    <d v="1899-12-30T23:39:00"/>
    <n v="39"/>
    <x v="2"/>
    <x v="3"/>
    <x v="8"/>
    <s v="Not Outlier"/>
    <x v="44"/>
  </r>
  <r>
    <n v="1361770"/>
    <n v="1061"/>
    <s v="Finland"/>
    <d v="2023-04-26T00:06:00"/>
    <x v="2"/>
    <s v="Maurizio Moroni"/>
    <n v="8962"/>
    <x v="8"/>
    <d v="2023-04-26T00:00:00"/>
    <d v="1899-12-30T00:06:00"/>
    <n v="6"/>
    <x v="0"/>
    <x v="1"/>
    <x v="8"/>
    <s v="Not Outlier"/>
    <x v="44"/>
  </r>
  <r>
    <n v="397931"/>
    <n v="1062"/>
    <s v="India"/>
    <d v="2023-07-24T00:23:00"/>
    <x v="2"/>
    <s v="Diego Freyre"/>
    <n v="8407"/>
    <x v="10"/>
    <d v="2023-07-24T00:00:00"/>
    <d v="1899-12-30T00:23:00"/>
    <n v="23"/>
    <x v="0"/>
    <x v="4"/>
    <x v="10"/>
    <s v="Not Outlier"/>
    <x v="58"/>
  </r>
  <r>
    <n v="474022"/>
    <n v="1063"/>
    <s v="India"/>
    <d v="2023-03-08T22:52:00"/>
    <x v="1"/>
    <s v="Palle Ibsen"/>
    <n v="2476"/>
    <x v="7"/>
    <d v="2023-03-08T00:00:00"/>
    <d v="1899-12-30T22:52:00"/>
    <n v="52"/>
    <x v="3"/>
    <x v="7"/>
    <x v="10"/>
    <s v="Not Outlier"/>
    <x v="6"/>
  </r>
  <r>
    <n v="1064785"/>
    <n v="1063"/>
    <s v="India"/>
    <d v="2023-03-25T00:58:00"/>
    <x v="3"/>
    <s v="Maria Hernandez"/>
    <n v="9830"/>
    <x v="18"/>
    <d v="2023-03-25T00:00:00"/>
    <d v="1899-12-30T00:58:00"/>
    <n v="58"/>
    <x v="0"/>
    <x v="7"/>
    <x v="10"/>
    <s v="Not Outlier"/>
    <x v="6"/>
  </r>
  <r>
    <n v="1180828"/>
    <n v="1063"/>
    <s v="India"/>
    <d v="2023-07-07T23:15:00"/>
    <x v="3"/>
    <s v="Sean Connery"/>
    <n v="7190"/>
    <x v="20"/>
    <d v="2023-07-07T00:00:00"/>
    <d v="1899-12-30T23:15:00"/>
    <n v="15"/>
    <x v="2"/>
    <x v="4"/>
    <x v="10"/>
    <s v="Not Outlier"/>
    <x v="6"/>
  </r>
  <r>
    <n v="986036"/>
    <n v="1064"/>
    <s v="Austria"/>
    <d v="2023-10-30T22:33:00"/>
    <x v="2"/>
    <s v="Janine Labrune"/>
    <n v="855"/>
    <x v="4"/>
    <d v="2023-10-30T00:00:00"/>
    <d v="1899-12-30T22:33:00"/>
    <n v="33"/>
    <x v="3"/>
    <x v="5"/>
    <x v="12"/>
    <s v="Not Outlier"/>
    <x v="4"/>
  </r>
  <r>
    <n v="43427"/>
    <n v="1066"/>
    <s v="India"/>
    <d v="2023-03-18T23:24:00"/>
    <x v="3"/>
    <s v="Rosa Hernandez"/>
    <n v="959"/>
    <x v="14"/>
    <d v="2023-03-18T00:00:00"/>
    <d v="1899-12-30T23:24:00"/>
    <n v="24"/>
    <x v="2"/>
    <x v="7"/>
    <x v="10"/>
    <s v="Not Outlier"/>
    <x v="35"/>
  </r>
  <r>
    <n v="990780"/>
    <n v="1068"/>
    <s v="Spain"/>
    <d v="2023-11-06T23:47:00"/>
    <x v="1"/>
    <s v="Kyung Yu"/>
    <n v="6407"/>
    <x v="28"/>
    <d v="2023-11-06T00:00:00"/>
    <d v="1899-12-30T23:47:00"/>
    <n v="47"/>
    <x v="2"/>
    <x v="9"/>
    <x v="5"/>
    <s v="Not Outlier"/>
    <x v="57"/>
  </r>
  <r>
    <n v="1173348"/>
    <n v="1068"/>
    <s v="Spain"/>
    <d v="2023-12-17T01:17:00"/>
    <x v="2"/>
    <s v="Francisca Cervantes"/>
    <n v="8654"/>
    <x v="29"/>
    <d v="2023-12-17T00:00:00"/>
    <d v="1899-12-30T01:17:00"/>
    <n v="17"/>
    <x v="1"/>
    <x v="10"/>
    <x v="5"/>
    <s v="Not Outlier"/>
    <x v="57"/>
  </r>
  <r>
    <n v="288332"/>
    <n v="1069"/>
    <s v="Australia"/>
    <d v="2023-01-16T00:23:00"/>
    <x v="0"/>
    <s v="Pirkko Koskitalo"/>
    <n v="610"/>
    <x v="26"/>
    <d v="2023-01-16T00:00:00"/>
    <d v="1899-12-30T00:23:00"/>
    <n v="23"/>
    <x v="0"/>
    <x v="3"/>
    <x v="7"/>
    <s v="Not Outlier"/>
    <x v="47"/>
  </r>
  <r>
    <n v="1545246"/>
    <n v="1069"/>
    <s v="Australia"/>
    <d v="2023-02-27T01:13:00"/>
    <x v="0"/>
    <s v="Wendy Victorino"/>
    <n v="5132"/>
    <x v="13"/>
    <d v="2023-02-27T00:00:00"/>
    <d v="1899-12-30T01:13:00"/>
    <n v="13"/>
    <x v="1"/>
    <x v="0"/>
    <x v="7"/>
    <s v="Not Outlier"/>
    <x v="47"/>
  </r>
  <r>
    <n v="69942"/>
    <n v="1070"/>
    <s v="Singapore"/>
    <d v="2023-12-13T22:59:00"/>
    <x v="0"/>
    <s v="Elizabeth Devon"/>
    <n v="3418"/>
    <x v="6"/>
    <d v="2023-12-13T00:00:00"/>
    <d v="1899-12-30T22:59:00"/>
    <n v="59"/>
    <x v="3"/>
    <x v="10"/>
    <x v="3"/>
    <s v="Not Outlier"/>
    <x v="36"/>
  </r>
  <r>
    <n v="153440"/>
    <n v="1070"/>
    <s v="Singapore"/>
    <d v="2023-11-17T22:50:00"/>
    <x v="2"/>
    <s v="Leslie Murphy"/>
    <n v="5399"/>
    <x v="29"/>
    <d v="2023-11-17T00:00:00"/>
    <d v="1899-12-30T22:50:00"/>
    <n v="50"/>
    <x v="3"/>
    <x v="9"/>
    <x v="3"/>
    <s v="Not Outlier"/>
    <x v="36"/>
  </r>
  <r>
    <n v="382563"/>
    <n v="1070"/>
    <s v="Singapore"/>
    <d v="2023-10-16T01:22:00"/>
    <x v="0"/>
    <s v="Anna O'Hara"/>
    <n v="471"/>
    <x v="26"/>
    <d v="2023-10-16T00:00:00"/>
    <d v="1899-12-30T01:22:00"/>
    <n v="22"/>
    <x v="1"/>
    <x v="5"/>
    <x v="3"/>
    <s v="Not Outlier"/>
    <x v="36"/>
  </r>
  <r>
    <n v="798176"/>
    <n v="1070"/>
    <s v="Singapore"/>
    <d v="2023-12-23T01:15:00"/>
    <x v="3"/>
    <s v="Dominique Perrier"/>
    <n v="311"/>
    <x v="17"/>
    <d v="2023-12-23T00:00:00"/>
    <d v="1899-12-30T01:15:00"/>
    <n v="15"/>
    <x v="1"/>
    <x v="10"/>
    <x v="3"/>
    <s v="Not Outlier"/>
    <x v="36"/>
  </r>
  <r>
    <n v="1044084"/>
    <n v="1073"/>
    <s v="Spain"/>
    <d v="2023-04-24T01:12:00"/>
    <x v="3"/>
    <s v="Martine Rance"/>
    <n v="1891"/>
    <x v="10"/>
    <d v="2023-04-24T00:00:00"/>
    <d v="1899-12-30T01:12:00"/>
    <n v="12"/>
    <x v="1"/>
    <x v="1"/>
    <x v="5"/>
    <s v="Not Outlier"/>
    <x v="36"/>
  </r>
  <r>
    <n v="1466372"/>
    <n v="1073"/>
    <s v="Spain"/>
    <d v="2023-11-16T22:59:00"/>
    <x v="0"/>
    <s v="Maria Larsson"/>
    <n v="8940"/>
    <x v="26"/>
    <d v="2023-11-16T00:00:00"/>
    <d v="1899-12-30T22:59:00"/>
    <n v="59"/>
    <x v="3"/>
    <x v="9"/>
    <x v="5"/>
    <s v="Not Outlier"/>
    <x v="36"/>
  </r>
  <r>
    <n v="1283493"/>
    <n v="1075"/>
    <s v="Denmark"/>
    <d v="2023-10-27T01:09:00"/>
    <x v="0"/>
    <s v="Adrian Huxley"/>
    <n v="4773"/>
    <x v="13"/>
    <d v="2023-10-27T00:00:00"/>
    <d v="1899-12-30T01:09:00"/>
    <n v="9"/>
    <x v="1"/>
    <x v="5"/>
    <x v="2"/>
    <s v="Not Outlier"/>
    <x v="27"/>
  </r>
  <r>
    <n v="961949"/>
    <n v="1076"/>
    <s v="India"/>
    <d v="2023-10-05T00:01:00"/>
    <x v="0"/>
    <s v="Steve Frick"/>
    <n v="2153"/>
    <x v="16"/>
    <d v="2023-10-05T00:00:00"/>
    <d v="1899-12-30T00:01:00"/>
    <n v="1"/>
    <x v="0"/>
    <x v="5"/>
    <x v="10"/>
    <s v="Not Outlier"/>
    <x v="39"/>
  </r>
  <r>
    <n v="1354438"/>
    <n v="1076"/>
    <s v="India"/>
    <d v="2023-02-03T23:46:00"/>
    <x v="2"/>
    <s v="Diego Freyre"/>
    <n v="4766"/>
    <x v="15"/>
    <d v="2023-02-03T00:00:00"/>
    <d v="1899-12-30T23:46:00"/>
    <n v="46"/>
    <x v="2"/>
    <x v="0"/>
    <x v="10"/>
    <s v="Not Outlier"/>
    <x v="39"/>
  </r>
  <r>
    <n v="890922"/>
    <n v="1077"/>
    <s v="India"/>
    <d v="2023-08-01T23:22:00"/>
    <x v="3"/>
    <s v="Jean Fresnisre"/>
    <n v="2256"/>
    <x v="5"/>
    <d v="2023-08-01T00:00:00"/>
    <d v="1899-12-30T23:22:00"/>
    <n v="22"/>
    <x v="2"/>
    <x v="6"/>
    <x v="10"/>
    <s v="Not Outlier"/>
    <x v="59"/>
  </r>
  <r>
    <n v="978518"/>
    <n v="1078"/>
    <s v="Australia"/>
    <d v="2023-01-01T01:04:00"/>
    <x v="0"/>
    <s v="Martine Rance"/>
    <n v="448"/>
    <x v="5"/>
    <d v="2023-01-01T00:00:00"/>
    <d v="1899-12-30T01:04:00"/>
    <n v="4"/>
    <x v="1"/>
    <x v="3"/>
    <x v="7"/>
    <s v="Not Outlier"/>
    <x v="27"/>
  </r>
  <r>
    <n v="653986"/>
    <n v="1079"/>
    <s v="India"/>
    <d v="2023-10-03T23:26:00"/>
    <x v="1"/>
    <s v="Valarie Nelson"/>
    <n v="6834"/>
    <x v="15"/>
    <d v="2023-10-03T00:00:00"/>
    <d v="1899-12-30T23:26:00"/>
    <n v="26"/>
    <x v="2"/>
    <x v="5"/>
    <x v="10"/>
    <s v="Not Outlier"/>
    <x v="34"/>
  </r>
  <r>
    <n v="767976"/>
    <n v="1079"/>
    <s v="India"/>
    <d v="2023-10-14T00:45:00"/>
    <x v="2"/>
    <s v="Christina Berglund"/>
    <n v="4080"/>
    <x v="12"/>
    <d v="2023-10-14T00:00:00"/>
    <d v="1899-12-30T00:45:00"/>
    <n v="45"/>
    <x v="0"/>
    <x v="5"/>
    <x v="10"/>
    <s v="Not Outlier"/>
    <x v="34"/>
  </r>
  <r>
    <n v="919424"/>
    <n v="1079"/>
    <s v="India"/>
    <d v="2023-06-12T23:43:00"/>
    <x v="2"/>
    <s v="Dominique Perrier"/>
    <n v="9932"/>
    <x v="1"/>
    <d v="2023-06-12T00:00:00"/>
    <d v="1899-12-30T23:43:00"/>
    <n v="43"/>
    <x v="2"/>
    <x v="2"/>
    <x v="10"/>
    <s v="Not Outlier"/>
    <x v="34"/>
  </r>
  <r>
    <n v="1563696"/>
    <n v="1079"/>
    <s v="India"/>
    <d v="2023-04-17T23:39:00"/>
    <x v="0"/>
    <s v="Steve Frick"/>
    <n v="2297"/>
    <x v="29"/>
    <d v="2023-04-17T00:00:00"/>
    <d v="1899-12-30T23:39:00"/>
    <n v="39"/>
    <x v="2"/>
    <x v="1"/>
    <x v="10"/>
    <s v="Not Outlier"/>
    <x v="34"/>
  </r>
  <r>
    <n v="365718"/>
    <n v="1080"/>
    <s v="India"/>
    <d v="2023-09-28T22:47:00"/>
    <x v="0"/>
    <s v="Valarie Nelson"/>
    <n v="5697"/>
    <x v="0"/>
    <d v="2023-09-28T00:00:00"/>
    <d v="1899-12-30T22:47:00"/>
    <n v="47"/>
    <x v="3"/>
    <x v="11"/>
    <x v="10"/>
    <s v="Not Outlier"/>
    <x v="12"/>
  </r>
  <r>
    <n v="700751"/>
    <n v="1082"/>
    <s v="India"/>
    <d v="2023-04-07T00:29:00"/>
    <x v="3"/>
    <s v="Diego Freyre"/>
    <n v="1547"/>
    <x v="20"/>
    <d v="2023-04-07T00:00:00"/>
    <d v="1899-12-30T00:29:00"/>
    <n v="29"/>
    <x v="0"/>
    <x v="1"/>
    <x v="10"/>
    <s v="Not Outlier"/>
    <x v="35"/>
  </r>
  <r>
    <n v="47212"/>
    <n v="1083"/>
    <s v="Spain"/>
    <d v="2023-07-09T23:33:00"/>
    <x v="1"/>
    <s v="Steve Frick"/>
    <n v="1067"/>
    <x v="2"/>
    <d v="2023-07-09T00:00:00"/>
    <d v="1899-12-30T23:33:00"/>
    <n v="33"/>
    <x v="2"/>
    <x v="4"/>
    <x v="5"/>
    <s v="Not Outlier"/>
    <x v="29"/>
  </r>
  <r>
    <n v="406996"/>
    <n v="1083"/>
    <s v="Spain"/>
    <d v="2023-04-24T23:00:00"/>
    <x v="2"/>
    <s v="Maurizio Moroni"/>
    <n v="9682"/>
    <x v="10"/>
    <d v="2023-04-24T00:00:00"/>
    <d v="1899-12-30T23:00:00"/>
    <n v="0"/>
    <x v="2"/>
    <x v="1"/>
    <x v="5"/>
    <s v="Not Outlier"/>
    <x v="29"/>
  </r>
  <r>
    <n v="1290448"/>
    <n v="1083"/>
    <s v="Spain"/>
    <d v="2023-02-14T01:35:00"/>
    <x v="3"/>
    <s v="Diego Freyre"/>
    <n v="9507"/>
    <x v="12"/>
    <d v="2023-02-14T00:00:00"/>
    <d v="1899-12-30T01:35:00"/>
    <n v="35"/>
    <x v="1"/>
    <x v="0"/>
    <x v="5"/>
    <s v="Not Outlier"/>
    <x v="29"/>
  </r>
  <r>
    <n v="1291392"/>
    <n v="1083"/>
    <s v="Spain"/>
    <d v="2023-07-12T00:36:00"/>
    <x v="2"/>
    <s v="Diego Freyre"/>
    <n v="7984"/>
    <x v="1"/>
    <d v="2023-07-12T00:00:00"/>
    <d v="1899-12-30T00:36:00"/>
    <n v="36"/>
    <x v="0"/>
    <x v="4"/>
    <x v="5"/>
    <s v="Not Outlier"/>
    <x v="29"/>
  </r>
  <r>
    <n v="671270"/>
    <n v="1084"/>
    <s v="India"/>
    <d v="2023-12-09T23:46:00"/>
    <x v="1"/>
    <s v="Akiko Shimamura"/>
    <n v="258"/>
    <x v="2"/>
    <d v="2023-12-09T00:00:00"/>
    <d v="1899-12-30T23:46:00"/>
    <n v="46"/>
    <x v="2"/>
    <x v="10"/>
    <x v="10"/>
    <s v="Not Outlier"/>
    <x v="4"/>
  </r>
  <r>
    <n v="1081409"/>
    <n v="1084"/>
    <s v="India"/>
    <d v="2023-10-01T00:58:00"/>
    <x v="3"/>
    <s v="Daniel Da Cunha"/>
    <n v="7433"/>
    <x v="5"/>
    <d v="2023-10-01T00:00:00"/>
    <d v="1899-12-30T00:58:00"/>
    <n v="58"/>
    <x v="0"/>
    <x v="5"/>
    <x v="10"/>
    <s v="Not Outlier"/>
    <x v="4"/>
  </r>
  <r>
    <n v="1580632"/>
    <n v="1084"/>
    <s v="India"/>
    <d v="2023-10-17T01:12:00"/>
    <x v="1"/>
    <s v="Diego Freyre"/>
    <n v="9219"/>
    <x v="29"/>
    <d v="2023-10-17T00:00:00"/>
    <d v="1899-12-30T01:12:00"/>
    <n v="12"/>
    <x v="1"/>
    <x v="5"/>
    <x v="10"/>
    <s v="Not Outlier"/>
    <x v="4"/>
  </r>
  <r>
    <n v="295823"/>
    <n v="1085"/>
    <s v="Spain"/>
    <d v="2023-01-18T00:11:00"/>
    <x v="1"/>
    <s v="Violeta Benitez"/>
    <n v="2562"/>
    <x v="14"/>
    <d v="2023-01-18T00:00:00"/>
    <d v="1899-12-30T00:11:00"/>
    <n v="11"/>
    <x v="0"/>
    <x v="3"/>
    <x v="5"/>
    <s v="Not Outlier"/>
    <x v="12"/>
  </r>
  <r>
    <n v="964791"/>
    <n v="1085"/>
    <s v="Spain"/>
    <d v="2023-10-27T00:04:00"/>
    <x v="3"/>
    <s v="Valarie Nelson"/>
    <n v="4514"/>
    <x v="13"/>
    <d v="2023-10-27T00:00:00"/>
    <d v="1899-12-30T00:04:00"/>
    <n v="4"/>
    <x v="0"/>
    <x v="5"/>
    <x v="5"/>
    <s v="Not Outlier"/>
    <x v="12"/>
  </r>
  <r>
    <n v="1461613"/>
    <n v="1086"/>
    <s v="France"/>
    <d v="2023-10-27T23:19:00"/>
    <x v="1"/>
    <s v="Mary Saveley"/>
    <n v="8282"/>
    <x v="13"/>
    <d v="2023-10-27T00:00:00"/>
    <d v="1899-12-30T23:19:00"/>
    <n v="19"/>
    <x v="2"/>
    <x v="5"/>
    <x v="0"/>
    <s v="Not Outlier"/>
    <x v="22"/>
  </r>
  <r>
    <n v="421505"/>
    <n v="1088"/>
    <s v="India"/>
    <d v="2023-03-28T01:26:00"/>
    <x v="1"/>
    <s v="Diego Freyre"/>
    <n v="6441"/>
    <x v="0"/>
    <d v="2023-03-28T00:00:00"/>
    <d v="1899-12-30T01:26:00"/>
    <n v="26"/>
    <x v="1"/>
    <x v="7"/>
    <x v="10"/>
    <s v="Not Outlier"/>
    <x v="18"/>
  </r>
  <r>
    <n v="875813"/>
    <n v="1088"/>
    <s v="India"/>
    <d v="2023-04-30T00:11:00"/>
    <x v="3"/>
    <s v="Juri Yoshido"/>
    <n v="1198"/>
    <x v="4"/>
    <d v="2023-04-30T00:00:00"/>
    <d v="1899-12-30T00:11:00"/>
    <n v="11"/>
    <x v="0"/>
    <x v="1"/>
    <x v="10"/>
    <s v="Not Outlier"/>
    <x v="18"/>
  </r>
  <r>
    <n v="1629891"/>
    <n v="1088"/>
    <s v="India"/>
    <d v="2023-06-20T00:23:00"/>
    <x v="1"/>
    <s v="Janine Labrune"/>
    <n v="5428"/>
    <x v="11"/>
    <d v="2023-06-20T00:00:00"/>
    <d v="1899-12-30T00:23:00"/>
    <n v="23"/>
    <x v="0"/>
    <x v="2"/>
    <x v="10"/>
    <s v="Not Outlier"/>
    <x v="18"/>
  </r>
  <r>
    <n v="914288"/>
    <n v="1090"/>
    <s v="France"/>
    <d v="2023-05-29T00:52:00"/>
    <x v="2"/>
    <s v="Laurence Lebihan"/>
    <n v="1968"/>
    <x v="21"/>
    <d v="2023-05-29T00:00:00"/>
    <d v="1899-12-30T00:52:00"/>
    <n v="52"/>
    <x v="0"/>
    <x v="8"/>
    <x v="0"/>
    <s v="Not Outlier"/>
    <x v="17"/>
  </r>
  <r>
    <n v="28901"/>
    <n v="1093"/>
    <s v="India"/>
    <d v="2023-11-16T23:46:00"/>
    <x v="2"/>
    <s v="Daniel Tonini"/>
    <n v="5536"/>
    <x v="26"/>
    <d v="2023-11-16T00:00:00"/>
    <d v="1899-12-30T23:46:00"/>
    <n v="46"/>
    <x v="2"/>
    <x v="9"/>
    <x v="10"/>
    <s v="Not Outlier"/>
    <x v="40"/>
  </r>
  <r>
    <n v="1498622"/>
    <n v="1094"/>
    <s v="India"/>
    <d v="2023-09-22T00:11:00"/>
    <x v="2"/>
    <s v="Elizabeth Devon"/>
    <n v="6659"/>
    <x v="25"/>
    <d v="2023-09-22T00:00:00"/>
    <d v="1899-12-30T00:11:00"/>
    <n v="11"/>
    <x v="0"/>
    <x v="11"/>
    <x v="10"/>
    <s v="Not Outlier"/>
    <x v="16"/>
  </r>
  <r>
    <n v="937222"/>
    <n v="1095"/>
    <s v="India"/>
    <d v="2023-01-27T01:04:00"/>
    <x v="1"/>
    <s v="Elizabeth Devon"/>
    <n v="2890"/>
    <x v="13"/>
    <d v="2023-01-27T00:00:00"/>
    <d v="1899-12-30T01:04:00"/>
    <n v="4"/>
    <x v="1"/>
    <x v="3"/>
    <x v="10"/>
    <s v="Not Outlier"/>
    <x v="51"/>
  </r>
  <r>
    <n v="610367"/>
    <n v="1096"/>
    <s v="Spain"/>
    <d v="2023-01-10T00:01:00"/>
    <x v="2"/>
    <s v="Yoshi Tannamuri"/>
    <n v="5230"/>
    <x v="19"/>
    <d v="2023-01-10T00:00:00"/>
    <d v="1899-12-30T00:01:00"/>
    <n v="1"/>
    <x v="0"/>
    <x v="3"/>
    <x v="5"/>
    <s v="Not Outlier"/>
    <x v="65"/>
  </r>
  <r>
    <n v="1097967"/>
    <n v="1097"/>
    <s v="India"/>
    <d v="2023-03-11T01:44:00"/>
    <x v="1"/>
    <s v="Valarie Nelson"/>
    <n v="9517"/>
    <x v="23"/>
    <d v="2023-03-11T00:00:00"/>
    <d v="1899-12-30T01:44:00"/>
    <n v="44"/>
    <x v="1"/>
    <x v="7"/>
    <x v="10"/>
    <s v="Not Outlier"/>
    <x v="2"/>
  </r>
  <r>
    <n v="1129509"/>
    <n v="1097"/>
    <s v="India"/>
    <d v="2023-06-04T01:16:00"/>
    <x v="0"/>
    <s v="Valarie Nelson"/>
    <n v="7051"/>
    <x v="27"/>
    <d v="2023-06-04T00:00:00"/>
    <d v="1899-12-30T01:16:00"/>
    <n v="16"/>
    <x v="1"/>
    <x v="2"/>
    <x v="10"/>
    <s v="Not Outlier"/>
    <x v="2"/>
  </r>
  <r>
    <n v="963906"/>
    <n v="1098"/>
    <s v="Singapore"/>
    <d v="2023-05-19T00:39:00"/>
    <x v="0"/>
    <s v="Roland Keitel"/>
    <n v="3431"/>
    <x v="3"/>
    <d v="2023-05-19T00:00:00"/>
    <d v="1899-12-30T00:39:00"/>
    <n v="39"/>
    <x v="0"/>
    <x v="8"/>
    <x v="3"/>
    <s v="Not Outlier"/>
    <x v="0"/>
  </r>
  <r>
    <n v="1152358"/>
    <n v="1098"/>
    <s v="Singapore"/>
    <d v="2023-08-04T01:23:00"/>
    <x v="1"/>
    <s v="Valarie Nelson"/>
    <n v="596"/>
    <x v="27"/>
    <d v="2023-08-04T00:00:00"/>
    <d v="1899-12-30T01:23:00"/>
    <n v="23"/>
    <x v="1"/>
    <x v="6"/>
    <x v="3"/>
    <s v="Not Outlier"/>
    <x v="0"/>
  </r>
  <r>
    <n v="1641217"/>
    <n v="1098"/>
    <s v="Singapore"/>
    <d v="2023-05-06T00:44:00"/>
    <x v="0"/>
    <s v="Victoria Ashworth"/>
    <n v="8834"/>
    <x v="28"/>
    <d v="2023-05-06T00:00:00"/>
    <d v="1899-12-30T00:44:00"/>
    <n v="44"/>
    <x v="0"/>
    <x v="8"/>
    <x v="3"/>
    <s v="Not Outlier"/>
    <x v="0"/>
  </r>
  <r>
    <n v="130920"/>
    <n v="1099"/>
    <s v="France"/>
    <d v="2023-04-19T23:47:00"/>
    <x v="2"/>
    <s v="Wing C Tam"/>
    <n v="5261"/>
    <x v="3"/>
    <d v="2023-04-19T00:00:00"/>
    <d v="1899-12-30T23:47:00"/>
    <n v="47"/>
    <x v="2"/>
    <x v="1"/>
    <x v="0"/>
    <s v="Not Outlier"/>
    <x v="3"/>
  </r>
  <r>
    <n v="152738"/>
    <n v="1099"/>
    <s v="France"/>
    <d v="2023-07-04T00:11:00"/>
    <x v="0"/>
    <s v="Yoshi Tannamuri"/>
    <n v="177"/>
    <x v="27"/>
    <d v="2023-07-04T00:00:00"/>
    <d v="1899-12-30T00:11:00"/>
    <n v="11"/>
    <x v="0"/>
    <x v="4"/>
    <x v="0"/>
    <s v="Not Outlier"/>
    <x v="3"/>
  </r>
  <r>
    <n v="1409253"/>
    <n v="1099"/>
    <s v="France"/>
    <d v="2023-04-03T23:29:00"/>
    <x v="3"/>
    <s v="Diego Freyre"/>
    <n v="136"/>
    <x v="15"/>
    <d v="2023-04-03T00:00:00"/>
    <d v="1899-12-30T23:29:00"/>
    <n v="29"/>
    <x v="2"/>
    <x v="1"/>
    <x v="0"/>
    <s v="Not Outlier"/>
    <x v="3"/>
  </r>
  <r>
    <n v="157238"/>
    <n v="1100"/>
    <s v="Spain"/>
    <d v="2023-03-26T00:34:00"/>
    <x v="1"/>
    <s v="Daniel Tonini"/>
    <n v="5281"/>
    <x v="8"/>
    <d v="2023-03-26T00:00:00"/>
    <d v="1899-12-30T00:34:00"/>
    <n v="34"/>
    <x v="0"/>
    <x v="7"/>
    <x v="5"/>
    <s v="Not Outlier"/>
    <x v="30"/>
  </r>
  <r>
    <n v="1068168"/>
    <n v="1101"/>
    <s v="India"/>
    <d v="2023-03-08T01:22:00"/>
    <x v="2"/>
    <s v="Akiko Shimamura"/>
    <n v="5967"/>
    <x v="7"/>
    <d v="2023-03-08T00:00:00"/>
    <d v="1899-12-30T01:22:00"/>
    <n v="22"/>
    <x v="1"/>
    <x v="7"/>
    <x v="10"/>
    <s v="Not Outlier"/>
    <x v="15"/>
  </r>
  <r>
    <n v="1611854"/>
    <n v="1101"/>
    <s v="India"/>
    <d v="2023-07-08T23:58:00"/>
    <x v="1"/>
    <s v="Maurizio Moroni"/>
    <n v="508"/>
    <x v="7"/>
    <d v="2023-07-08T00:00:00"/>
    <d v="1899-12-30T23:58:00"/>
    <n v="58"/>
    <x v="2"/>
    <x v="4"/>
    <x v="10"/>
    <s v="Not Outlier"/>
    <x v="15"/>
  </r>
  <r>
    <n v="217952"/>
    <n v="1102"/>
    <s v="India"/>
    <d v="2023-09-24T23:49:00"/>
    <x v="3"/>
    <s v="Kwai Yu"/>
    <n v="3521"/>
    <x v="10"/>
    <d v="2023-09-24T00:00:00"/>
    <d v="1899-12-30T23:49:00"/>
    <n v="49"/>
    <x v="2"/>
    <x v="11"/>
    <x v="10"/>
    <s v="Not Outlier"/>
    <x v="16"/>
  </r>
  <r>
    <n v="863202"/>
    <n v="1103"/>
    <s v="India"/>
    <d v="2023-08-21T01:24:00"/>
    <x v="3"/>
    <s v="Diego Freyre"/>
    <n v="5136"/>
    <x v="9"/>
    <d v="2023-08-21T00:00:00"/>
    <d v="1899-12-30T01:24:00"/>
    <n v="24"/>
    <x v="1"/>
    <x v="6"/>
    <x v="10"/>
    <s v="Not Outlier"/>
    <x v="5"/>
  </r>
  <r>
    <n v="858912"/>
    <n v="1105"/>
    <s v="France"/>
    <d v="2023-06-09T00:08:00"/>
    <x v="1"/>
    <s v="Laurence Lebihan"/>
    <n v="4421"/>
    <x v="2"/>
    <d v="2023-06-09T00:00:00"/>
    <d v="1899-12-30T00:08:00"/>
    <n v="8"/>
    <x v="0"/>
    <x v="2"/>
    <x v="0"/>
    <s v="Not Outlier"/>
    <x v="33"/>
  </r>
  <r>
    <n v="138329"/>
    <n v="1108"/>
    <s v="India"/>
    <d v="2023-07-31T01:10:00"/>
    <x v="2"/>
    <s v="Kyung Yu"/>
    <n v="7219"/>
    <x v="30"/>
    <d v="2023-07-31T00:00:00"/>
    <d v="1899-12-30T01:10:00"/>
    <n v="10"/>
    <x v="1"/>
    <x v="4"/>
    <x v="10"/>
    <s v="Not Outlier"/>
    <x v="13"/>
  </r>
  <r>
    <n v="584321"/>
    <n v="1108"/>
    <s v="India"/>
    <d v="2023-03-01T23:28:00"/>
    <x v="2"/>
    <s v="Valarie Young"/>
    <n v="6956"/>
    <x v="5"/>
    <d v="2023-03-01T00:00:00"/>
    <d v="1899-12-30T23:28:00"/>
    <n v="28"/>
    <x v="2"/>
    <x v="7"/>
    <x v="10"/>
    <s v="Not Outlier"/>
    <x v="13"/>
  </r>
  <r>
    <n v="1115197"/>
    <n v="1108"/>
    <s v="India"/>
    <d v="2023-07-29T00:02:00"/>
    <x v="0"/>
    <s v="Dominique Perrier"/>
    <n v="1278"/>
    <x v="21"/>
    <d v="2023-07-29T00:00:00"/>
    <d v="1899-12-30T00:02:00"/>
    <n v="2"/>
    <x v="0"/>
    <x v="4"/>
    <x v="10"/>
    <s v="Not Outlier"/>
    <x v="13"/>
  </r>
  <r>
    <n v="368675"/>
    <n v="1109"/>
    <s v="India"/>
    <d v="2023-10-17T23:44:00"/>
    <x v="0"/>
    <s v="Jytte Petersen"/>
    <n v="6922"/>
    <x v="29"/>
    <d v="2023-10-17T00:00:00"/>
    <d v="1899-12-30T23:44:00"/>
    <n v="44"/>
    <x v="2"/>
    <x v="5"/>
    <x v="10"/>
    <s v="Not Outlier"/>
    <x v="60"/>
  </r>
  <r>
    <n v="492948"/>
    <n v="1109"/>
    <s v="India"/>
    <d v="2023-08-22T00:53:00"/>
    <x v="0"/>
    <s v="Adrian Huxley"/>
    <n v="709"/>
    <x v="25"/>
    <d v="2023-08-22T00:00:00"/>
    <d v="1899-12-30T00:53:00"/>
    <n v="53"/>
    <x v="0"/>
    <x v="6"/>
    <x v="10"/>
    <s v="Not Outlier"/>
    <x v="60"/>
  </r>
  <r>
    <n v="548423"/>
    <n v="1109"/>
    <s v="India"/>
    <d v="2023-09-21T01:16:00"/>
    <x v="1"/>
    <s v="Tony Calaghan"/>
    <n v="3958"/>
    <x v="9"/>
    <d v="2023-09-21T00:00:00"/>
    <d v="1899-12-30T01:16:00"/>
    <n v="16"/>
    <x v="1"/>
    <x v="11"/>
    <x v="10"/>
    <s v="Not Outlier"/>
    <x v="60"/>
  </r>
  <r>
    <n v="1454915"/>
    <n v="1109"/>
    <s v="India"/>
    <d v="2023-09-26T23:40:00"/>
    <x v="3"/>
    <s v="Jonas Bergulfsen"/>
    <n v="5760"/>
    <x v="8"/>
    <d v="2023-09-26T00:00:00"/>
    <d v="1899-12-30T23:40:00"/>
    <n v="40"/>
    <x v="2"/>
    <x v="11"/>
    <x v="10"/>
    <s v="Not Outlier"/>
    <x v="60"/>
  </r>
  <r>
    <n v="1509701"/>
    <n v="1109"/>
    <s v="India"/>
    <d v="2023-10-27T00:35:00"/>
    <x v="1"/>
    <s v="Valarie Nelson"/>
    <n v="1460"/>
    <x v="13"/>
    <d v="2023-10-27T00:00:00"/>
    <d v="1899-12-30T00:35:00"/>
    <n v="35"/>
    <x v="0"/>
    <x v="5"/>
    <x v="10"/>
    <s v="Not Outlier"/>
    <x v="60"/>
  </r>
  <r>
    <n v="850122"/>
    <n v="1112"/>
    <s v="Spain"/>
    <d v="2023-06-19T01:43:00"/>
    <x v="0"/>
    <s v="Paolo Accorti"/>
    <n v="8887"/>
    <x v="3"/>
    <d v="2023-06-19T00:00:00"/>
    <d v="1899-12-30T01:43:00"/>
    <n v="43"/>
    <x v="1"/>
    <x v="2"/>
    <x v="5"/>
    <s v="Not Outlier"/>
    <x v="30"/>
  </r>
  <r>
    <n v="953922"/>
    <n v="1112"/>
    <s v="Spain"/>
    <d v="2023-10-07T00:04:00"/>
    <x v="0"/>
    <s v="Laurence Lebihan"/>
    <n v="4161"/>
    <x v="20"/>
    <d v="2023-10-07T00:00:00"/>
    <d v="1899-12-30T00:04:00"/>
    <n v="4"/>
    <x v="0"/>
    <x v="5"/>
    <x v="5"/>
    <s v="Not Outlier"/>
    <x v="30"/>
  </r>
  <r>
    <n v="645557"/>
    <n v="1114"/>
    <s v="India"/>
    <d v="2023-09-16T23:33:00"/>
    <x v="3"/>
    <s v="Paolo Accorti"/>
    <n v="1567"/>
    <x v="26"/>
    <d v="2023-09-16T00:00:00"/>
    <d v="1899-12-30T23:33:00"/>
    <n v="33"/>
    <x v="2"/>
    <x v="11"/>
    <x v="10"/>
    <s v="Not Outlier"/>
    <x v="1"/>
  </r>
  <r>
    <n v="1211500"/>
    <n v="1120"/>
    <s v="Denmark"/>
    <d v="2023-10-07T00:29:00"/>
    <x v="1"/>
    <s v="Maurizio Moroni"/>
    <n v="845"/>
    <x v="20"/>
    <d v="2023-10-07T00:00:00"/>
    <d v="1899-12-30T00:29:00"/>
    <n v="29"/>
    <x v="0"/>
    <x v="5"/>
    <x v="2"/>
    <s v="Not Outlier"/>
    <x v="20"/>
  </r>
  <r>
    <n v="1318579"/>
    <n v="1120"/>
    <s v="Denmark"/>
    <d v="2023-11-02T01:55:00"/>
    <x v="2"/>
    <s v="Sue Frick"/>
    <n v="8857"/>
    <x v="24"/>
    <d v="2023-11-02T00:00:00"/>
    <d v="1899-12-30T01:55:00"/>
    <n v="55"/>
    <x v="1"/>
    <x v="9"/>
    <x v="2"/>
    <s v="Not Outlier"/>
    <x v="20"/>
  </r>
  <r>
    <n v="341843"/>
    <n v="1121"/>
    <s v="India"/>
    <d v="2023-05-29T00:08:00"/>
    <x v="1"/>
    <s v="Adrian Huxley"/>
    <n v="863"/>
    <x v="21"/>
    <d v="2023-05-29T00:00:00"/>
    <d v="1899-12-30T00:08:00"/>
    <n v="8"/>
    <x v="0"/>
    <x v="8"/>
    <x v="10"/>
    <s v="Not Outlier"/>
    <x v="38"/>
  </r>
  <r>
    <n v="94344"/>
    <n v="1122"/>
    <s v="Germany"/>
    <d v="2023-03-14T00:49:00"/>
    <x v="3"/>
    <s v="Valarie Franco"/>
    <n v="5649"/>
    <x v="12"/>
    <d v="2023-03-14T00:00:00"/>
    <d v="1899-12-30T00:49:00"/>
    <n v="49"/>
    <x v="0"/>
    <x v="7"/>
    <x v="6"/>
    <s v="Not Outlier"/>
    <x v="43"/>
  </r>
  <r>
    <n v="268418"/>
    <n v="1123"/>
    <s v="France"/>
    <d v="2023-07-28T23:32:00"/>
    <x v="2"/>
    <s v="Ann Brown"/>
    <n v="8306"/>
    <x v="0"/>
    <d v="2023-07-28T00:00:00"/>
    <d v="1899-12-30T23:32:00"/>
    <n v="32"/>
    <x v="2"/>
    <x v="4"/>
    <x v="0"/>
    <s v="Not Outlier"/>
    <x v="72"/>
  </r>
  <r>
    <n v="511431"/>
    <n v="1125"/>
    <s v="Singapore"/>
    <d v="2023-08-07T01:35:00"/>
    <x v="2"/>
    <s v="Valarie Nelson"/>
    <n v="1624"/>
    <x v="20"/>
    <d v="2023-08-07T00:00:00"/>
    <d v="1899-12-30T01:35:00"/>
    <n v="35"/>
    <x v="1"/>
    <x v="6"/>
    <x v="3"/>
    <s v="Not Outlier"/>
    <x v="39"/>
  </r>
  <r>
    <n v="530067"/>
    <n v="1126"/>
    <s v="France"/>
    <d v="2023-08-17T01:17:00"/>
    <x v="1"/>
    <s v="Jose Pedro Roel"/>
    <n v="8259"/>
    <x v="29"/>
    <d v="2023-08-17T00:00:00"/>
    <d v="1899-12-30T01:17:00"/>
    <n v="17"/>
    <x v="1"/>
    <x v="6"/>
    <x v="0"/>
    <s v="Not Outlier"/>
    <x v="7"/>
  </r>
  <r>
    <n v="1610660"/>
    <n v="1126"/>
    <s v="France"/>
    <d v="2023-03-15T23:51:00"/>
    <x v="0"/>
    <s v="Eric Natividad"/>
    <n v="4580"/>
    <x v="22"/>
    <d v="2023-03-15T00:00:00"/>
    <d v="1899-12-30T23:51:00"/>
    <n v="51"/>
    <x v="2"/>
    <x v="7"/>
    <x v="0"/>
    <s v="Not Outlier"/>
    <x v="7"/>
  </r>
  <r>
    <n v="914311"/>
    <n v="1127"/>
    <s v="Norway"/>
    <d v="2023-04-05T00:17:00"/>
    <x v="3"/>
    <s v="Valarie Nelson"/>
    <n v="6090"/>
    <x v="16"/>
    <d v="2023-04-05T00:00:00"/>
    <d v="1899-12-30T00:17:00"/>
    <n v="17"/>
    <x v="0"/>
    <x v="1"/>
    <x v="4"/>
    <s v="Not Outlier"/>
    <x v="31"/>
  </r>
  <r>
    <n v="1379500"/>
    <n v="1128"/>
    <s v="France"/>
    <d v="2023-07-25T02:22:00"/>
    <x v="3"/>
    <s v="Tony Calaghan"/>
    <n v="4248"/>
    <x v="18"/>
    <d v="2023-07-25T00:00:00"/>
    <d v="1899-12-30T02:22:00"/>
    <n v="22"/>
    <x v="4"/>
    <x v="4"/>
    <x v="0"/>
    <s v="Not Outlier"/>
    <x v="39"/>
  </r>
  <r>
    <n v="1421840"/>
    <n v="1128"/>
    <s v="France"/>
    <d v="2023-09-09T23:38:00"/>
    <x v="2"/>
    <s v="Peter Ferguson"/>
    <n v="1084"/>
    <x v="2"/>
    <d v="2023-09-09T00:00:00"/>
    <d v="1899-12-30T23:38:00"/>
    <n v="38"/>
    <x v="2"/>
    <x v="11"/>
    <x v="0"/>
    <s v="Not Outlier"/>
    <x v="39"/>
  </r>
  <r>
    <n v="38242"/>
    <n v="1131"/>
    <s v="Australia"/>
    <d v="2023-01-03T00:29:00"/>
    <x v="3"/>
    <s v="Juri Hirano"/>
    <n v="9299"/>
    <x v="15"/>
    <d v="2023-01-03T00:00:00"/>
    <d v="1899-12-30T00:29:00"/>
    <n v="29"/>
    <x v="0"/>
    <x v="3"/>
    <x v="7"/>
    <s v="Not Outlier"/>
    <x v="11"/>
  </r>
  <r>
    <n v="272165"/>
    <n v="1133"/>
    <s v="India"/>
    <d v="2023-04-04T01:16:00"/>
    <x v="1"/>
    <s v="Sue Taylor"/>
    <n v="6204"/>
    <x v="27"/>
    <d v="2023-04-04T00:00:00"/>
    <d v="1899-12-30T01:16:00"/>
    <n v="16"/>
    <x v="1"/>
    <x v="1"/>
    <x v="10"/>
    <s v="Not Outlier"/>
    <x v="14"/>
  </r>
  <r>
    <n v="329474"/>
    <n v="1133"/>
    <s v="India"/>
    <d v="2023-12-08T00:32:00"/>
    <x v="0"/>
    <s v="Sue King"/>
    <n v="7243"/>
    <x v="7"/>
    <d v="2023-12-08T00:00:00"/>
    <d v="1899-12-30T00:32:00"/>
    <n v="32"/>
    <x v="0"/>
    <x v="10"/>
    <x v="10"/>
    <s v="Not Outlier"/>
    <x v="14"/>
  </r>
  <r>
    <n v="306831"/>
    <n v="1135"/>
    <s v="India"/>
    <d v="2023-06-13T00:35:00"/>
    <x v="3"/>
    <s v="Yoshi Tannamuri"/>
    <n v="4730"/>
    <x v="6"/>
    <d v="2023-06-13T00:00:00"/>
    <d v="1899-12-30T00:35:00"/>
    <n v="35"/>
    <x v="0"/>
    <x v="2"/>
    <x v="10"/>
    <s v="Not Outlier"/>
    <x v="66"/>
  </r>
  <r>
    <n v="426056"/>
    <n v="1138"/>
    <s v="Australia"/>
    <d v="2023-04-18T23:44:00"/>
    <x v="2"/>
    <s v="Valarie Young"/>
    <n v="3481"/>
    <x v="14"/>
    <d v="2023-04-18T00:00:00"/>
    <d v="1899-12-30T23:44:00"/>
    <n v="44"/>
    <x v="2"/>
    <x v="1"/>
    <x v="7"/>
    <s v="Not Outlier"/>
    <x v="31"/>
  </r>
  <r>
    <n v="1392838"/>
    <n v="1138"/>
    <s v="Australia"/>
    <d v="2023-07-30T23:31:00"/>
    <x v="1"/>
    <s v="Jeff Young"/>
    <n v="1617"/>
    <x v="4"/>
    <d v="2023-07-30T00:00:00"/>
    <d v="1899-12-30T23:31:00"/>
    <n v="31"/>
    <x v="2"/>
    <x v="4"/>
    <x v="7"/>
    <s v="Not Outlier"/>
    <x v="31"/>
  </r>
  <r>
    <n v="590513"/>
    <n v="1139"/>
    <s v="USA"/>
    <d v="2023-08-14T23:10:00"/>
    <x v="3"/>
    <s v="Diego Freyre"/>
    <n v="4446"/>
    <x v="12"/>
    <d v="2023-08-14T00:00:00"/>
    <d v="1899-12-30T23:10:00"/>
    <n v="10"/>
    <x v="2"/>
    <x v="6"/>
    <x v="1"/>
    <s v="Not Outlier"/>
    <x v="8"/>
  </r>
  <r>
    <n v="1212151"/>
    <n v="1139"/>
    <s v="USA"/>
    <d v="2023-01-09T23:33:00"/>
    <x v="3"/>
    <s v="Sue King"/>
    <n v="374"/>
    <x v="2"/>
    <d v="2023-01-09T00:00:00"/>
    <d v="1899-12-30T23:33:00"/>
    <n v="33"/>
    <x v="2"/>
    <x v="3"/>
    <x v="1"/>
    <s v="Not Outlier"/>
    <x v="8"/>
  </r>
  <r>
    <n v="1396020"/>
    <n v="1139"/>
    <s v="USA"/>
    <d v="2023-12-22T23:33:00"/>
    <x v="1"/>
    <s v="Diego Freyre"/>
    <n v="5055"/>
    <x v="25"/>
    <d v="2023-12-22T00:00:00"/>
    <d v="1899-12-30T23:33:00"/>
    <n v="33"/>
    <x v="2"/>
    <x v="10"/>
    <x v="1"/>
    <s v="Not Outlier"/>
    <x v="8"/>
  </r>
  <r>
    <n v="316858"/>
    <n v="1140"/>
    <s v="Finland"/>
    <d v="2023-03-18T00:39:00"/>
    <x v="1"/>
    <s v="Laurence Lebihan"/>
    <n v="3160"/>
    <x v="14"/>
    <d v="2023-03-18T00:00:00"/>
    <d v="1899-12-30T00:39:00"/>
    <n v="39"/>
    <x v="0"/>
    <x v="7"/>
    <x v="8"/>
    <s v="Not Outlier"/>
    <x v="71"/>
  </r>
  <r>
    <n v="1443406"/>
    <n v="1141"/>
    <s v="France"/>
    <d v="2023-07-24T01:19:00"/>
    <x v="3"/>
    <s v="Julie Brown"/>
    <n v="8328"/>
    <x v="10"/>
    <d v="2023-07-24T00:00:00"/>
    <d v="1899-12-30T01:19:00"/>
    <n v="19"/>
    <x v="1"/>
    <x v="4"/>
    <x v="0"/>
    <s v="Not Outlier"/>
    <x v="36"/>
  </r>
  <r>
    <n v="1460925"/>
    <n v="1141"/>
    <s v="France"/>
    <d v="2023-02-06T00:27:00"/>
    <x v="2"/>
    <s v="Ann Brown"/>
    <n v="2472"/>
    <x v="28"/>
    <d v="2023-02-06T00:00:00"/>
    <d v="1899-12-30T00:27:00"/>
    <n v="27"/>
    <x v="0"/>
    <x v="0"/>
    <x v="0"/>
    <s v="Not Outlier"/>
    <x v="36"/>
  </r>
  <r>
    <n v="1340302"/>
    <n v="1142"/>
    <s v="USA"/>
    <d v="2023-12-03T01:17:00"/>
    <x v="3"/>
    <s v="Kalle Suominen"/>
    <n v="9786"/>
    <x v="15"/>
    <d v="2023-12-03T00:00:00"/>
    <d v="1899-12-30T01:17:00"/>
    <n v="17"/>
    <x v="1"/>
    <x v="10"/>
    <x v="1"/>
    <s v="Not Outlier"/>
    <x v="14"/>
  </r>
  <r>
    <n v="935343"/>
    <n v="1143"/>
    <s v="Italy"/>
    <d v="2023-09-27T23:28:00"/>
    <x v="0"/>
    <s v="Jeff Young"/>
    <n v="1325"/>
    <x v="13"/>
    <d v="2023-09-27T00:00:00"/>
    <d v="1899-12-30T23:28:00"/>
    <n v="28"/>
    <x v="2"/>
    <x v="11"/>
    <x v="9"/>
    <s v="Not Outlier"/>
    <x v="14"/>
  </r>
  <r>
    <n v="993964"/>
    <n v="1143"/>
    <s v="Italy"/>
    <d v="2023-12-28T23:59:00"/>
    <x v="3"/>
    <s v="Paul Henriot"/>
    <n v="8644"/>
    <x v="0"/>
    <d v="2023-12-28T00:00:00"/>
    <d v="1899-12-30T23:59:00"/>
    <n v="59"/>
    <x v="2"/>
    <x v="10"/>
    <x v="9"/>
    <s v="Not Outlier"/>
    <x v="14"/>
  </r>
  <r>
    <n v="1192105"/>
    <n v="1143"/>
    <s v="Italy"/>
    <d v="2023-01-31T23:56:00"/>
    <x v="3"/>
    <s v="Victoria Ashworth"/>
    <n v="2021"/>
    <x v="30"/>
    <d v="2023-01-31T00:00:00"/>
    <d v="1899-12-30T23:56:00"/>
    <n v="56"/>
    <x v="2"/>
    <x v="3"/>
    <x v="9"/>
    <s v="Not Outlier"/>
    <x v="14"/>
  </r>
  <r>
    <n v="306677"/>
    <n v="1145"/>
    <s v="USA"/>
    <d v="2023-08-20T23:45:00"/>
    <x v="1"/>
    <s v="Francisca Cervantes"/>
    <n v="6771"/>
    <x v="11"/>
    <d v="2023-08-20T00:00:00"/>
    <d v="1899-12-30T23:45:00"/>
    <n v="45"/>
    <x v="2"/>
    <x v="6"/>
    <x v="1"/>
    <s v="Not Outlier"/>
    <x v="45"/>
  </r>
  <r>
    <n v="1314166"/>
    <n v="1145"/>
    <s v="USA"/>
    <d v="2023-03-30T01:28:00"/>
    <x v="1"/>
    <s v="Christina Berglund"/>
    <n v="9152"/>
    <x v="4"/>
    <d v="2023-03-30T00:00:00"/>
    <d v="1899-12-30T01:28:00"/>
    <n v="28"/>
    <x v="1"/>
    <x v="7"/>
    <x v="1"/>
    <s v="Not Outlier"/>
    <x v="45"/>
  </r>
  <r>
    <n v="1669169"/>
    <n v="1146"/>
    <s v="USA"/>
    <d v="2023-05-12T23:36:00"/>
    <x v="0"/>
    <s v="Victoria Ashworth"/>
    <n v="8796"/>
    <x v="1"/>
    <d v="2023-05-12T00:00:00"/>
    <d v="1899-12-30T23:36:00"/>
    <n v="36"/>
    <x v="2"/>
    <x v="8"/>
    <x v="1"/>
    <s v="Not Outlier"/>
    <x v="37"/>
  </r>
  <r>
    <n v="816536"/>
    <n v="1147"/>
    <s v="France"/>
    <d v="2023-09-11T23:28:00"/>
    <x v="3"/>
    <s v="Diego Freyre"/>
    <n v="5485"/>
    <x v="23"/>
    <d v="2023-09-11T00:00:00"/>
    <d v="1899-12-30T23:28:00"/>
    <n v="28"/>
    <x v="2"/>
    <x v="11"/>
    <x v="0"/>
    <s v="Not Outlier"/>
    <x v="20"/>
  </r>
  <r>
    <n v="1197876"/>
    <n v="1148"/>
    <s v="Finland"/>
    <d v="2023-12-03T00:34:00"/>
    <x v="1"/>
    <s v="Sue Frick"/>
    <n v="6055"/>
    <x v="15"/>
    <d v="2023-12-03T00:00:00"/>
    <d v="1899-12-30T00:34:00"/>
    <n v="34"/>
    <x v="0"/>
    <x v="10"/>
    <x v="8"/>
    <s v="Not Outlier"/>
    <x v="20"/>
  </r>
  <r>
    <n v="1056575"/>
    <n v="1149"/>
    <s v="USA"/>
    <d v="2023-04-01T01:23:00"/>
    <x v="1"/>
    <s v="Ann Brown"/>
    <n v="1439"/>
    <x v="5"/>
    <d v="2023-04-01T00:00:00"/>
    <d v="1899-12-30T01:23:00"/>
    <n v="23"/>
    <x v="1"/>
    <x v="1"/>
    <x v="1"/>
    <s v="Not Outlier"/>
    <x v="0"/>
  </r>
  <r>
    <n v="89864"/>
    <n v="1150"/>
    <s v="USA"/>
    <d v="2023-10-16T01:51:00"/>
    <x v="1"/>
    <s v="Ann Brown"/>
    <n v="8022"/>
    <x v="26"/>
    <d v="2023-10-16T00:00:00"/>
    <d v="1899-12-30T01:51:00"/>
    <n v="51"/>
    <x v="1"/>
    <x v="5"/>
    <x v="1"/>
    <s v="Not Outlier"/>
    <x v="56"/>
  </r>
  <r>
    <n v="363439"/>
    <n v="1150"/>
    <s v="USA"/>
    <d v="2023-07-13T23:48:00"/>
    <x v="0"/>
    <s v="Mart¡n Sommer"/>
    <n v="8067"/>
    <x v="6"/>
    <d v="2023-07-13T00:00:00"/>
    <d v="1899-12-30T23:48:00"/>
    <n v="48"/>
    <x v="2"/>
    <x v="4"/>
    <x v="1"/>
    <s v="Not Outlier"/>
    <x v="56"/>
  </r>
  <r>
    <n v="840518"/>
    <n v="1150"/>
    <s v="USA"/>
    <d v="2023-09-25T23:20:00"/>
    <x v="1"/>
    <s v="Palle Ibsen"/>
    <n v="4427"/>
    <x v="18"/>
    <d v="2023-09-25T00:00:00"/>
    <d v="1899-12-30T23:20:00"/>
    <n v="20"/>
    <x v="2"/>
    <x v="11"/>
    <x v="1"/>
    <s v="Not Outlier"/>
    <x v="56"/>
  </r>
  <r>
    <n v="342057"/>
    <n v="1152"/>
    <s v="Spain"/>
    <d v="2023-06-04T00:53:00"/>
    <x v="1"/>
    <s v="Sue Taylor"/>
    <n v="9941"/>
    <x v="27"/>
    <d v="2023-06-04T00:00:00"/>
    <d v="1899-12-30T00:53:00"/>
    <n v="53"/>
    <x v="0"/>
    <x v="2"/>
    <x v="5"/>
    <s v="Not Outlier"/>
    <x v="52"/>
  </r>
  <r>
    <n v="1638963"/>
    <n v="1152"/>
    <s v="Spain"/>
    <d v="2023-03-06T01:32:00"/>
    <x v="0"/>
    <s v="Roland Keitel"/>
    <n v="1352"/>
    <x v="28"/>
    <d v="2023-03-06T00:00:00"/>
    <d v="1899-12-30T01:32:00"/>
    <n v="32"/>
    <x v="1"/>
    <x v="7"/>
    <x v="5"/>
    <s v="Not Outlier"/>
    <x v="52"/>
  </r>
  <r>
    <n v="464531"/>
    <n v="1153"/>
    <s v="Italy"/>
    <d v="2023-02-14T00:30:00"/>
    <x v="1"/>
    <s v="Maurizio Moroni"/>
    <n v="4951"/>
    <x v="12"/>
    <d v="2023-02-14T00:00:00"/>
    <d v="1899-12-30T00:30:00"/>
    <n v="30"/>
    <x v="0"/>
    <x v="0"/>
    <x v="9"/>
    <s v="Not Outlier"/>
    <x v="1"/>
  </r>
  <r>
    <n v="706669"/>
    <n v="1153"/>
    <s v="Italy"/>
    <d v="2023-05-06T01:45:00"/>
    <x v="0"/>
    <s v="Valarie Nelson"/>
    <n v="4666"/>
    <x v="28"/>
    <d v="2023-05-06T00:00:00"/>
    <d v="1899-12-30T01:45:00"/>
    <n v="45"/>
    <x v="1"/>
    <x v="8"/>
    <x v="9"/>
    <s v="Not Outlier"/>
    <x v="1"/>
  </r>
  <r>
    <n v="1156227"/>
    <n v="1154"/>
    <s v="Spain"/>
    <d v="2023-07-21T23:34:00"/>
    <x v="3"/>
    <s v="Kwai Yu"/>
    <n v="2490"/>
    <x v="9"/>
    <d v="2023-07-21T00:00:00"/>
    <d v="1899-12-30T23:34:00"/>
    <n v="34"/>
    <x v="2"/>
    <x v="4"/>
    <x v="5"/>
    <s v="Not Outlier"/>
    <x v="49"/>
  </r>
  <r>
    <n v="548714"/>
    <n v="1156"/>
    <s v="Norway"/>
    <d v="2023-06-22T00:31:00"/>
    <x v="2"/>
    <s v="Diego Freyre"/>
    <n v="6145"/>
    <x v="25"/>
    <d v="2023-06-22T00:00:00"/>
    <d v="1899-12-30T00:31:00"/>
    <n v="31"/>
    <x v="0"/>
    <x v="2"/>
    <x v="4"/>
    <s v="Not Outlier"/>
    <x v="46"/>
  </r>
  <r>
    <n v="887239"/>
    <n v="1157"/>
    <s v="Singapore"/>
    <d v="2023-06-24T02:05:00"/>
    <x v="0"/>
    <s v="Christina Berglund"/>
    <n v="9005"/>
    <x v="10"/>
    <d v="2023-06-24T00:00:00"/>
    <d v="1899-12-30T02:05:00"/>
    <n v="5"/>
    <x v="4"/>
    <x v="2"/>
    <x v="3"/>
    <s v="Not Outlier"/>
    <x v="35"/>
  </r>
  <r>
    <n v="1487293"/>
    <n v="1157"/>
    <s v="Singapore"/>
    <d v="2023-01-26T01:15:00"/>
    <x v="3"/>
    <s v="Julie Brown"/>
    <n v="2092"/>
    <x v="8"/>
    <d v="2023-01-26T00:00:00"/>
    <d v="1899-12-30T01:15:00"/>
    <n v="15"/>
    <x v="1"/>
    <x v="3"/>
    <x v="3"/>
    <s v="Not Outlier"/>
    <x v="35"/>
  </r>
  <r>
    <n v="1489446"/>
    <n v="1158"/>
    <s v="Norway"/>
    <d v="2023-10-26T02:00:00"/>
    <x v="0"/>
    <s v="Dominique Perrier"/>
    <n v="4889"/>
    <x v="8"/>
    <d v="2023-10-26T00:00:00"/>
    <d v="1899-12-30T02:00:00"/>
    <n v="0"/>
    <x v="4"/>
    <x v="5"/>
    <x v="4"/>
    <s v="Not Outlier"/>
    <x v="14"/>
  </r>
  <r>
    <n v="812558"/>
    <n v="1160"/>
    <s v="Australia"/>
    <d v="2023-06-23T01:03:00"/>
    <x v="2"/>
    <s v="Matti Karttunen"/>
    <n v="4185"/>
    <x v="17"/>
    <d v="2023-06-23T00:00:00"/>
    <d v="1899-12-30T01:03:00"/>
    <n v="3"/>
    <x v="1"/>
    <x v="2"/>
    <x v="7"/>
    <s v="Not Outlier"/>
    <x v="51"/>
  </r>
  <r>
    <n v="1223016"/>
    <n v="1161"/>
    <s v="Spain"/>
    <d v="2023-09-11T23:41:00"/>
    <x v="3"/>
    <s v="Maria Larsson"/>
    <n v="4739"/>
    <x v="23"/>
    <d v="2023-09-11T00:00:00"/>
    <d v="1899-12-30T23:41:00"/>
    <n v="41"/>
    <x v="2"/>
    <x v="11"/>
    <x v="5"/>
    <s v="Not Outlier"/>
    <x v="42"/>
  </r>
  <r>
    <n v="779276"/>
    <n v="1162"/>
    <s v="USA"/>
    <d v="2023-06-10T23:57:00"/>
    <x v="0"/>
    <s v="Valarie Young"/>
    <n v="4738"/>
    <x v="19"/>
    <d v="2023-06-10T00:00:00"/>
    <d v="1899-12-30T23:57:00"/>
    <n v="57"/>
    <x v="2"/>
    <x v="2"/>
    <x v="1"/>
    <s v="Not Outlier"/>
    <x v="65"/>
  </r>
  <r>
    <n v="1076764"/>
    <n v="1162"/>
    <s v="USA"/>
    <d v="2023-12-04T00:39:00"/>
    <x v="0"/>
    <s v="Frederique Citeaux"/>
    <n v="1938"/>
    <x v="27"/>
    <d v="2023-12-04T00:00:00"/>
    <d v="1899-12-30T00:39:00"/>
    <n v="39"/>
    <x v="0"/>
    <x v="10"/>
    <x v="1"/>
    <s v="Not Outlier"/>
    <x v="65"/>
  </r>
  <r>
    <n v="1513980"/>
    <n v="1164"/>
    <s v="USA"/>
    <d v="2023-02-14T23:42:00"/>
    <x v="0"/>
    <s v="Diego Freyre"/>
    <n v="5236"/>
    <x v="12"/>
    <d v="2023-02-14T00:00:00"/>
    <d v="1899-12-30T23:42:00"/>
    <n v="42"/>
    <x v="2"/>
    <x v="0"/>
    <x v="1"/>
    <s v="Not Outlier"/>
    <x v="22"/>
  </r>
  <r>
    <n v="383194"/>
    <n v="1167"/>
    <s v="USA"/>
    <d v="2023-05-29T22:43:00"/>
    <x v="3"/>
    <s v="Julie King"/>
    <n v="6812"/>
    <x v="21"/>
    <d v="2023-05-29T00:00:00"/>
    <d v="1899-12-30T22:43:00"/>
    <n v="43"/>
    <x v="3"/>
    <x v="8"/>
    <x v="1"/>
    <s v="Not Outlier"/>
    <x v="12"/>
  </r>
  <r>
    <n v="1612028"/>
    <n v="1167"/>
    <s v="USA"/>
    <d v="2023-01-18T23:58:00"/>
    <x v="3"/>
    <s v="Steve Frick"/>
    <n v="9324"/>
    <x v="14"/>
    <d v="2023-01-18T00:00:00"/>
    <d v="1899-12-30T23:58:00"/>
    <n v="58"/>
    <x v="2"/>
    <x v="3"/>
    <x v="1"/>
    <s v="Not Outlier"/>
    <x v="12"/>
  </r>
  <r>
    <n v="98453"/>
    <n v="1169"/>
    <s v="France"/>
    <d v="2023-04-29T00:10:00"/>
    <x v="3"/>
    <s v="Adrian Huxley"/>
    <n v="2261"/>
    <x v="21"/>
    <d v="2023-04-29T00:00:00"/>
    <d v="1899-12-30T00:10:00"/>
    <n v="10"/>
    <x v="0"/>
    <x v="1"/>
    <x v="0"/>
    <s v="Not Outlier"/>
    <x v="67"/>
  </r>
  <r>
    <n v="364332"/>
    <n v="1169"/>
    <s v="France"/>
    <d v="2023-02-24T01:00:00"/>
    <x v="1"/>
    <s v="Sue Taylor"/>
    <n v="6539"/>
    <x v="10"/>
    <d v="2023-02-24T00:00:00"/>
    <d v="1899-12-30T01:00:00"/>
    <n v="0"/>
    <x v="1"/>
    <x v="0"/>
    <x v="0"/>
    <s v="Not Outlier"/>
    <x v="67"/>
  </r>
  <r>
    <n v="370729"/>
    <n v="1170"/>
    <s v="Germany"/>
    <d v="2023-02-25T02:00:00"/>
    <x v="2"/>
    <s v="Daniel Tonini"/>
    <n v="2725"/>
    <x v="18"/>
    <d v="2023-02-25T00:00:00"/>
    <d v="1899-12-30T02:00:00"/>
    <n v="0"/>
    <x v="4"/>
    <x v="0"/>
    <x v="6"/>
    <s v="Not Outlier"/>
    <x v="7"/>
  </r>
  <r>
    <n v="588329"/>
    <n v="1170"/>
    <s v="Germany"/>
    <d v="2023-09-01T01:50:00"/>
    <x v="1"/>
    <s v="Michael Holz"/>
    <n v="987"/>
    <x v="5"/>
    <d v="2023-09-01T00:00:00"/>
    <d v="1899-12-30T01:50:00"/>
    <n v="50"/>
    <x v="1"/>
    <x v="11"/>
    <x v="6"/>
    <s v="Not Outlier"/>
    <x v="7"/>
  </r>
  <r>
    <n v="973367"/>
    <n v="1170"/>
    <s v="Germany"/>
    <d v="2023-09-01T01:16:00"/>
    <x v="2"/>
    <s v="Janine Labrune"/>
    <n v="8512"/>
    <x v="5"/>
    <d v="2023-09-01T00:00:00"/>
    <d v="1899-12-30T01:16:00"/>
    <n v="16"/>
    <x v="1"/>
    <x v="11"/>
    <x v="6"/>
    <s v="Not Outlier"/>
    <x v="7"/>
  </r>
  <r>
    <n v="1335084"/>
    <n v="1170"/>
    <s v="Germany"/>
    <d v="2023-07-21T00:37:00"/>
    <x v="3"/>
    <s v="Pirkko Koskitalo"/>
    <n v="5783"/>
    <x v="9"/>
    <d v="2023-07-21T00:00:00"/>
    <d v="1899-12-30T00:37:00"/>
    <n v="37"/>
    <x v="0"/>
    <x v="4"/>
    <x v="6"/>
    <s v="Not Outlier"/>
    <x v="7"/>
  </r>
  <r>
    <n v="1203146"/>
    <n v="1172"/>
    <s v="Australia"/>
    <d v="2023-11-09T00:31:00"/>
    <x v="2"/>
    <s v="Diego Freyre"/>
    <n v="6152"/>
    <x v="2"/>
    <d v="2023-11-09T00:00:00"/>
    <d v="1899-12-30T00:31:00"/>
    <n v="31"/>
    <x v="0"/>
    <x v="9"/>
    <x v="7"/>
    <s v="Not Outlier"/>
    <x v="37"/>
  </r>
  <r>
    <n v="448776"/>
    <n v="1173"/>
    <s v="USA"/>
    <d v="2023-12-13T00:07:00"/>
    <x v="3"/>
    <s v="Elizabeth Devon"/>
    <n v="4703"/>
    <x v="6"/>
    <d v="2023-12-13T00:00:00"/>
    <d v="1899-12-30T00:07:00"/>
    <n v="7"/>
    <x v="0"/>
    <x v="10"/>
    <x v="1"/>
    <s v="Not Outlier"/>
    <x v="8"/>
  </r>
  <r>
    <n v="1667133"/>
    <n v="1173"/>
    <s v="USA"/>
    <d v="2023-08-14T00:11:00"/>
    <x v="1"/>
    <s v="Jean Fresnisre"/>
    <n v="8164"/>
    <x v="12"/>
    <d v="2023-08-14T00:00:00"/>
    <d v="1899-12-30T00:11:00"/>
    <n v="11"/>
    <x v="0"/>
    <x v="6"/>
    <x v="1"/>
    <s v="Not Outlier"/>
    <x v="8"/>
  </r>
  <r>
    <n v="1289856"/>
    <n v="1174"/>
    <s v="USA"/>
    <d v="2023-07-08T00:26:00"/>
    <x v="3"/>
    <s v="Valarie Young"/>
    <n v="5660"/>
    <x v="7"/>
    <d v="2023-07-08T00:00:00"/>
    <d v="1899-12-30T00:26:00"/>
    <n v="26"/>
    <x v="0"/>
    <x v="4"/>
    <x v="1"/>
    <s v="Not Outlier"/>
    <x v="36"/>
  </r>
  <r>
    <n v="1004722"/>
    <n v="1176"/>
    <s v="USA"/>
    <d v="2023-06-04T01:21:00"/>
    <x v="3"/>
    <s v="Giovanni Rovelli"/>
    <n v="315"/>
    <x v="27"/>
    <d v="2023-06-04T00:00:00"/>
    <d v="1899-12-30T01:21:00"/>
    <n v="21"/>
    <x v="1"/>
    <x v="2"/>
    <x v="1"/>
    <s v="Not Outlier"/>
    <x v="28"/>
  </r>
  <r>
    <n v="1144813"/>
    <n v="1176"/>
    <s v="USA"/>
    <d v="2023-11-09T01:06:00"/>
    <x v="1"/>
    <s v="Kalle Suominen"/>
    <n v="1665"/>
    <x v="2"/>
    <d v="2023-11-09T00:00:00"/>
    <d v="1899-12-30T01:06:00"/>
    <n v="6"/>
    <x v="1"/>
    <x v="9"/>
    <x v="1"/>
    <s v="Not Outlier"/>
    <x v="28"/>
  </r>
  <r>
    <n v="1190330"/>
    <n v="1176"/>
    <s v="USA"/>
    <d v="2023-04-17T00:26:00"/>
    <x v="3"/>
    <s v="Wendy Victorino"/>
    <n v="5495"/>
    <x v="29"/>
    <d v="2023-04-17T00:00:00"/>
    <d v="1899-12-30T00:26:00"/>
    <n v="26"/>
    <x v="0"/>
    <x v="1"/>
    <x v="1"/>
    <s v="Not Outlier"/>
    <x v="28"/>
  </r>
  <r>
    <n v="1584769"/>
    <n v="1176"/>
    <s v="USA"/>
    <d v="2023-10-08T23:22:00"/>
    <x v="3"/>
    <s v="Miguel Barajas"/>
    <n v="1945"/>
    <x v="7"/>
    <d v="2023-10-08T00:00:00"/>
    <d v="1899-12-30T23:22:00"/>
    <n v="22"/>
    <x v="2"/>
    <x v="5"/>
    <x v="1"/>
    <s v="Not Outlier"/>
    <x v="28"/>
  </r>
  <r>
    <n v="289882"/>
    <n v="1177"/>
    <s v="Denmark"/>
    <d v="2023-11-04T01:04:00"/>
    <x v="3"/>
    <s v="Maurizio Moroni"/>
    <n v="4569"/>
    <x v="27"/>
    <d v="2023-11-04T00:00:00"/>
    <d v="1899-12-30T01:04:00"/>
    <n v="4"/>
    <x v="1"/>
    <x v="9"/>
    <x v="2"/>
    <s v="Not Outlier"/>
    <x v="55"/>
  </r>
  <r>
    <n v="1162801"/>
    <n v="1177"/>
    <s v="Denmark"/>
    <d v="2023-05-02T01:30:00"/>
    <x v="1"/>
    <s v="Diego Freyre"/>
    <n v="8149"/>
    <x v="24"/>
    <d v="2023-05-02T00:00:00"/>
    <d v="1899-12-30T01:30:00"/>
    <n v="30"/>
    <x v="1"/>
    <x v="8"/>
    <x v="2"/>
    <s v="Not Outlier"/>
    <x v="55"/>
  </r>
  <r>
    <n v="443968"/>
    <n v="1179"/>
    <s v="Spain"/>
    <d v="2023-10-12T00:39:00"/>
    <x v="2"/>
    <s v="Annette Roulet"/>
    <n v="7784"/>
    <x v="1"/>
    <d v="2023-10-12T00:00:00"/>
    <d v="1899-12-30T00:39:00"/>
    <n v="39"/>
    <x v="0"/>
    <x v="5"/>
    <x v="5"/>
    <s v="Not Outlier"/>
    <x v="70"/>
  </r>
  <r>
    <n v="1136468"/>
    <n v="1179"/>
    <s v="Spain"/>
    <d v="2023-11-06T01:07:00"/>
    <x v="1"/>
    <s v="Victoria Ashworth"/>
    <n v="8751"/>
    <x v="28"/>
    <d v="2023-11-06T00:00:00"/>
    <d v="1899-12-30T01:07:00"/>
    <n v="7"/>
    <x v="1"/>
    <x v="9"/>
    <x v="5"/>
    <s v="Not Outlier"/>
    <x v="70"/>
  </r>
  <r>
    <n v="101807"/>
    <n v="1181"/>
    <s v="Singapore"/>
    <d v="2023-11-02T00:27:00"/>
    <x v="3"/>
    <s v="Valarie Young"/>
    <n v="3541"/>
    <x v="24"/>
    <d v="2023-11-02T00:00:00"/>
    <d v="1899-12-30T00:27:00"/>
    <n v="27"/>
    <x v="0"/>
    <x v="9"/>
    <x v="3"/>
    <s v="Not Outlier"/>
    <x v="58"/>
  </r>
  <r>
    <n v="1189460"/>
    <n v="1181"/>
    <s v="Singapore"/>
    <d v="2023-07-03T00:28:00"/>
    <x v="2"/>
    <s v="Jeff Young"/>
    <n v="4527"/>
    <x v="15"/>
    <d v="2023-07-03T00:00:00"/>
    <d v="1899-12-30T00:28:00"/>
    <n v="28"/>
    <x v="0"/>
    <x v="4"/>
    <x v="3"/>
    <s v="Not Outlier"/>
    <x v="58"/>
  </r>
  <r>
    <n v="404700"/>
    <n v="1182"/>
    <s v="USA"/>
    <d v="2023-11-26T22:59:00"/>
    <x v="1"/>
    <s v="Paul Henriot"/>
    <n v="2761"/>
    <x v="8"/>
    <d v="2023-11-26T00:00:00"/>
    <d v="1899-12-30T22:59:00"/>
    <n v="59"/>
    <x v="3"/>
    <x v="9"/>
    <x v="1"/>
    <s v="Not Outlier"/>
    <x v="42"/>
  </r>
  <r>
    <n v="1272310"/>
    <n v="1183"/>
    <s v="France"/>
    <d v="2023-08-01T00:07:00"/>
    <x v="1"/>
    <s v="Matti Karttunen"/>
    <n v="7092"/>
    <x v="5"/>
    <d v="2023-08-01T00:00:00"/>
    <d v="1899-12-30T00:07:00"/>
    <n v="7"/>
    <x v="0"/>
    <x v="6"/>
    <x v="0"/>
    <s v="Not Outlier"/>
    <x v="16"/>
  </r>
  <r>
    <n v="102931"/>
    <n v="1185"/>
    <s v="Australia"/>
    <d v="2023-06-15T22:57:00"/>
    <x v="3"/>
    <s v="Anna O'Hara"/>
    <n v="3433"/>
    <x v="22"/>
    <d v="2023-06-15T00:00:00"/>
    <d v="1899-12-30T22:57:00"/>
    <n v="57"/>
    <x v="3"/>
    <x v="2"/>
    <x v="7"/>
    <s v="Not Outlier"/>
    <x v="40"/>
  </r>
  <r>
    <n v="335011"/>
    <n v="1188"/>
    <s v="USA"/>
    <d v="2023-11-27T23:43:00"/>
    <x v="2"/>
    <s v="Peter Ferguson"/>
    <n v="4882"/>
    <x v="13"/>
    <d v="2023-11-27T00:00:00"/>
    <d v="1899-12-30T23:43:00"/>
    <n v="43"/>
    <x v="2"/>
    <x v="9"/>
    <x v="1"/>
    <s v="Not Outlier"/>
    <x v="28"/>
  </r>
  <r>
    <n v="177047"/>
    <n v="1189"/>
    <s v="France"/>
    <d v="2023-08-13T23:18:00"/>
    <x v="2"/>
    <s v="Matti Karttunen"/>
    <n v="2516"/>
    <x v="6"/>
    <d v="2023-08-13T00:00:00"/>
    <d v="1899-12-30T23:18:00"/>
    <n v="18"/>
    <x v="2"/>
    <x v="6"/>
    <x v="0"/>
    <s v="Not Outlier"/>
    <x v="71"/>
  </r>
  <r>
    <n v="331797"/>
    <n v="1190"/>
    <s v="Norway"/>
    <d v="2023-10-15T01:46:00"/>
    <x v="3"/>
    <s v="Jan Klaeboe"/>
    <n v="5185"/>
    <x v="22"/>
    <d v="2023-10-15T00:00:00"/>
    <d v="1899-12-30T01:46:00"/>
    <n v="46"/>
    <x v="1"/>
    <x v="5"/>
    <x v="4"/>
    <s v="Not Outlier"/>
    <x v="45"/>
  </r>
  <r>
    <n v="658815"/>
    <n v="1190"/>
    <s v="Norway"/>
    <d v="2023-11-25T00:15:00"/>
    <x v="3"/>
    <s v="Eric Natividad"/>
    <n v="5243"/>
    <x v="18"/>
    <d v="2023-11-25T00:00:00"/>
    <d v="1899-12-30T00:15:00"/>
    <n v="15"/>
    <x v="0"/>
    <x v="9"/>
    <x v="4"/>
    <s v="Not Outlier"/>
    <x v="45"/>
  </r>
  <r>
    <n v="1151977"/>
    <n v="1190"/>
    <s v="Norway"/>
    <d v="2023-12-31T01:46:00"/>
    <x v="2"/>
    <s v="Sue Taylor"/>
    <n v="4385"/>
    <x v="30"/>
    <d v="2023-12-31T00:00:00"/>
    <d v="1899-12-30T01:46:00"/>
    <n v="46"/>
    <x v="1"/>
    <x v="10"/>
    <x v="4"/>
    <s v="Not Outlier"/>
    <x v="45"/>
  </r>
  <r>
    <n v="165835"/>
    <n v="1191"/>
    <s v="Australia"/>
    <d v="2023-05-31T00:16:00"/>
    <x v="2"/>
    <s v="Paul Henriot"/>
    <n v="2282"/>
    <x v="30"/>
    <d v="2023-05-31T00:00:00"/>
    <d v="1899-12-30T00:16:00"/>
    <n v="16"/>
    <x v="0"/>
    <x v="8"/>
    <x v="7"/>
    <s v="Not Outlier"/>
    <x v="9"/>
  </r>
  <r>
    <n v="772693"/>
    <n v="1191"/>
    <s v="Australia"/>
    <d v="2023-05-01T23:29:00"/>
    <x v="2"/>
    <s v="Rosa Hernandez"/>
    <n v="8999"/>
    <x v="5"/>
    <d v="2023-05-01T00:00:00"/>
    <d v="1899-12-30T23:29:00"/>
    <n v="29"/>
    <x v="2"/>
    <x v="8"/>
    <x v="7"/>
    <s v="Not Outlier"/>
    <x v="9"/>
  </r>
  <r>
    <n v="1335543"/>
    <n v="1191"/>
    <s v="Australia"/>
    <d v="2023-02-02T00:54:00"/>
    <x v="0"/>
    <s v="Elizabeth Devon"/>
    <n v="2295"/>
    <x v="24"/>
    <d v="2023-02-02T00:00:00"/>
    <d v="1899-12-30T00:54:00"/>
    <n v="54"/>
    <x v="0"/>
    <x v="0"/>
    <x v="7"/>
    <s v="Not Outlier"/>
    <x v="9"/>
  </r>
  <r>
    <n v="1343766"/>
    <n v="1191"/>
    <s v="Australia"/>
    <d v="2023-04-21T00:01:00"/>
    <x v="2"/>
    <s v="Valarie Nelson"/>
    <n v="7282"/>
    <x v="9"/>
    <d v="2023-04-21T00:00:00"/>
    <d v="1899-12-30T00:01:00"/>
    <n v="1"/>
    <x v="0"/>
    <x v="1"/>
    <x v="7"/>
    <s v="Not Outlier"/>
    <x v="9"/>
  </r>
  <r>
    <n v="797735"/>
    <n v="1192"/>
    <s v="USA"/>
    <d v="2023-12-16T01:10:00"/>
    <x v="0"/>
    <s v="Martine Rance"/>
    <n v="322"/>
    <x v="26"/>
    <d v="2023-12-16T00:00:00"/>
    <d v="1899-12-30T01:10:00"/>
    <n v="10"/>
    <x v="1"/>
    <x v="10"/>
    <x v="1"/>
    <s v="Not Outlier"/>
    <x v="65"/>
  </r>
  <r>
    <n v="1114314"/>
    <n v="1192"/>
    <s v="USA"/>
    <d v="2023-04-01T00:56:00"/>
    <x v="1"/>
    <s v="Michael Frick"/>
    <n v="3962"/>
    <x v="5"/>
    <d v="2023-04-01T00:00:00"/>
    <d v="1899-12-30T00:56:00"/>
    <n v="56"/>
    <x v="0"/>
    <x v="1"/>
    <x v="1"/>
    <s v="Not Outlier"/>
    <x v="65"/>
  </r>
  <r>
    <n v="561728"/>
    <n v="1193"/>
    <s v="Italy"/>
    <d v="2023-03-26T23:02:00"/>
    <x v="0"/>
    <s v="Carine Schmitt"/>
    <n v="9790"/>
    <x v="8"/>
    <d v="2023-03-26T00:00:00"/>
    <d v="1899-12-30T23:02:00"/>
    <n v="2"/>
    <x v="2"/>
    <x v="7"/>
    <x v="9"/>
    <s v="Not Outlier"/>
    <x v="71"/>
  </r>
  <r>
    <n v="1229912"/>
    <n v="1193"/>
    <s v="Italy"/>
    <d v="2023-12-08T23:51:00"/>
    <x v="1"/>
    <s v="Jean Fresnisre"/>
    <n v="3977"/>
    <x v="7"/>
    <d v="2023-12-08T00:00:00"/>
    <d v="1899-12-30T23:51:00"/>
    <n v="51"/>
    <x v="2"/>
    <x v="10"/>
    <x v="9"/>
    <s v="Not Outlier"/>
    <x v="71"/>
  </r>
  <r>
    <n v="442615"/>
    <n v="1196"/>
    <s v="USA"/>
    <d v="2023-11-25T22:36:00"/>
    <x v="2"/>
    <s v="Frederique Citeaux"/>
    <n v="6526"/>
    <x v="18"/>
    <d v="2023-11-25T00:00:00"/>
    <d v="1899-12-30T22:36:00"/>
    <n v="36"/>
    <x v="3"/>
    <x v="9"/>
    <x v="1"/>
    <s v="Not Outlier"/>
    <x v="6"/>
  </r>
  <r>
    <n v="1259011"/>
    <n v="1198"/>
    <s v="USA"/>
    <d v="2023-06-10T01:43:00"/>
    <x v="0"/>
    <s v="Roland Keitel"/>
    <n v="247"/>
    <x v="19"/>
    <d v="2023-06-10T00:00:00"/>
    <d v="1899-12-30T01:43:00"/>
    <n v="43"/>
    <x v="1"/>
    <x v="2"/>
    <x v="1"/>
    <s v="Not Outlier"/>
    <x v="22"/>
  </r>
  <r>
    <n v="581118"/>
    <n v="1199"/>
    <s v="Italy"/>
    <d v="2023-11-27T00:22:00"/>
    <x v="0"/>
    <s v="Carine Schmitt"/>
    <n v="3254"/>
    <x v="13"/>
    <d v="2023-11-27T00:00:00"/>
    <d v="1899-12-30T00:22:00"/>
    <n v="22"/>
    <x v="0"/>
    <x v="9"/>
    <x v="9"/>
    <s v="Not Outlier"/>
    <x v="11"/>
  </r>
  <r>
    <n v="1259418"/>
    <n v="1199"/>
    <s v="Italy"/>
    <d v="2023-01-27T00:21:00"/>
    <x v="2"/>
    <s v="Henriette Pfalzheim"/>
    <n v="7775"/>
    <x v="13"/>
    <d v="2023-01-27T00:00:00"/>
    <d v="1899-12-30T00:21:00"/>
    <n v="21"/>
    <x v="0"/>
    <x v="3"/>
    <x v="9"/>
    <s v="Not Outlier"/>
    <x v="11"/>
  </r>
  <r>
    <n v="423114"/>
    <n v="1201"/>
    <s v="France"/>
    <d v="2023-02-26T23:50:00"/>
    <x v="0"/>
    <s v="Adrian Huxley"/>
    <n v="6057"/>
    <x v="8"/>
    <d v="2023-02-26T00:00:00"/>
    <d v="1899-12-30T23:50:00"/>
    <n v="50"/>
    <x v="2"/>
    <x v="0"/>
    <x v="0"/>
    <s v="Not Outlier"/>
    <x v="28"/>
  </r>
  <r>
    <n v="630561"/>
    <n v="1201"/>
    <s v="France"/>
    <d v="2023-08-28T01:11:00"/>
    <x v="3"/>
    <s v="Pascale Cartrain"/>
    <n v="6934"/>
    <x v="0"/>
    <d v="2023-08-28T00:00:00"/>
    <d v="1899-12-30T01:11:00"/>
    <n v="11"/>
    <x v="1"/>
    <x v="6"/>
    <x v="0"/>
    <s v="Not Outlier"/>
    <x v="28"/>
  </r>
  <r>
    <n v="834746"/>
    <n v="1204"/>
    <s v="USA"/>
    <d v="2023-03-14T00:51:00"/>
    <x v="3"/>
    <s v="Valarie Franco"/>
    <n v="3237"/>
    <x v="12"/>
    <d v="2023-03-14T00:00:00"/>
    <d v="1899-12-30T00:51:00"/>
    <n v="51"/>
    <x v="0"/>
    <x v="7"/>
    <x v="1"/>
    <s v="Not Outlier"/>
    <x v="28"/>
  </r>
  <r>
    <n v="1055786"/>
    <n v="1205"/>
    <s v="Spain"/>
    <d v="2023-08-05T01:16:00"/>
    <x v="2"/>
    <s v="Dominique Perrier"/>
    <n v="7809"/>
    <x v="16"/>
    <d v="2023-08-05T00:00:00"/>
    <d v="1899-12-30T01:16:00"/>
    <n v="16"/>
    <x v="1"/>
    <x v="6"/>
    <x v="5"/>
    <s v="Not Outlier"/>
    <x v="28"/>
  </r>
  <r>
    <n v="51913"/>
    <n v="1208"/>
    <s v="USA"/>
    <d v="2023-11-11T00:20:00"/>
    <x v="0"/>
    <s v="Dominique Perrier"/>
    <n v="1733"/>
    <x v="23"/>
    <d v="2023-11-11T00:00:00"/>
    <d v="1899-12-30T00:20:00"/>
    <n v="20"/>
    <x v="0"/>
    <x v="9"/>
    <x v="1"/>
    <s v="Not Outlier"/>
    <x v="69"/>
  </r>
  <r>
    <n v="946141"/>
    <n v="1208"/>
    <s v="USA"/>
    <d v="2023-04-20T01:26:00"/>
    <x v="1"/>
    <s v="Julie King"/>
    <n v="6931"/>
    <x v="11"/>
    <d v="2023-04-20T00:00:00"/>
    <d v="1899-12-30T01:26:00"/>
    <n v="26"/>
    <x v="1"/>
    <x v="1"/>
    <x v="1"/>
    <s v="Not Outlier"/>
    <x v="69"/>
  </r>
  <r>
    <n v="373452"/>
    <n v="1209"/>
    <s v="Finland"/>
    <d v="2023-07-28T22:12:00"/>
    <x v="1"/>
    <s v="Victoria Ashworth"/>
    <n v="8190"/>
    <x v="0"/>
    <d v="2023-07-28T00:00:00"/>
    <d v="1899-12-30T22:12:00"/>
    <n v="12"/>
    <x v="3"/>
    <x v="4"/>
    <x v="8"/>
    <s v="Not Outlier"/>
    <x v="11"/>
  </r>
  <r>
    <n v="996929"/>
    <n v="1209"/>
    <s v="Finland"/>
    <d v="2023-05-27T00:50:00"/>
    <x v="3"/>
    <s v="Veysel Oeztan"/>
    <n v="3144"/>
    <x v="13"/>
    <d v="2023-05-27T00:00:00"/>
    <d v="1899-12-30T00:50:00"/>
    <n v="50"/>
    <x v="0"/>
    <x v="8"/>
    <x v="8"/>
    <s v="Not Outlier"/>
    <x v="11"/>
  </r>
  <r>
    <n v="116342"/>
    <n v="1210"/>
    <s v="Spain"/>
    <d v="2023-12-17T00:58:00"/>
    <x v="1"/>
    <s v="Roland Keitel"/>
    <n v="2323"/>
    <x v="29"/>
    <d v="2023-12-17T00:00:00"/>
    <d v="1899-12-30T00:58:00"/>
    <n v="58"/>
    <x v="0"/>
    <x v="10"/>
    <x v="5"/>
    <s v="Not Outlier"/>
    <x v="49"/>
  </r>
  <r>
    <n v="194894"/>
    <n v="1210"/>
    <s v="Spain"/>
    <d v="2023-11-06T22:44:00"/>
    <x v="2"/>
    <s v="Paolo Accorti"/>
    <n v="8013"/>
    <x v="28"/>
    <d v="2023-11-06T00:00:00"/>
    <d v="1899-12-30T22:44:00"/>
    <n v="44"/>
    <x v="3"/>
    <x v="9"/>
    <x v="5"/>
    <s v="Not Outlier"/>
    <x v="49"/>
  </r>
  <r>
    <n v="155731"/>
    <n v="1212"/>
    <s v="Singapore"/>
    <d v="2023-11-01T23:36:00"/>
    <x v="3"/>
    <s v="Maria Larsson"/>
    <n v="8205"/>
    <x v="5"/>
    <d v="2023-11-01T00:00:00"/>
    <d v="1899-12-30T23:36:00"/>
    <n v="36"/>
    <x v="2"/>
    <x v="9"/>
    <x v="3"/>
    <s v="Not Outlier"/>
    <x v="26"/>
  </r>
  <r>
    <n v="464722"/>
    <n v="1215"/>
    <s v="USA"/>
    <d v="2023-01-03T01:01:00"/>
    <x v="3"/>
    <s v="Jose Pedro Roel"/>
    <n v="7137"/>
    <x v="15"/>
    <d v="2023-01-03T00:00:00"/>
    <d v="1899-12-30T01:01:00"/>
    <n v="1"/>
    <x v="1"/>
    <x v="3"/>
    <x v="1"/>
    <s v="Not Outlier"/>
    <x v="43"/>
  </r>
  <r>
    <n v="821575"/>
    <n v="1215"/>
    <s v="USA"/>
    <d v="2023-01-11T00:54:00"/>
    <x v="0"/>
    <s v="Michael Donnermeyer"/>
    <n v="4655"/>
    <x v="23"/>
    <d v="2023-01-11T00:00:00"/>
    <d v="1899-12-30T00:54:00"/>
    <n v="54"/>
    <x v="0"/>
    <x v="3"/>
    <x v="1"/>
    <s v="Not Outlier"/>
    <x v="43"/>
  </r>
  <r>
    <n v="1058164"/>
    <n v="1215"/>
    <s v="USA"/>
    <d v="2023-07-22T01:40:00"/>
    <x v="2"/>
    <s v="Maria Larsson"/>
    <n v="4073"/>
    <x v="25"/>
    <d v="2023-07-22T00:00:00"/>
    <d v="1899-12-30T01:40:00"/>
    <n v="40"/>
    <x v="1"/>
    <x v="4"/>
    <x v="1"/>
    <s v="Not Outlier"/>
    <x v="43"/>
  </r>
  <r>
    <n v="1291584"/>
    <n v="1215"/>
    <s v="USA"/>
    <d v="2023-05-28T00:41:00"/>
    <x v="2"/>
    <s v="Wendy Victorino"/>
    <n v="813"/>
    <x v="0"/>
    <d v="2023-05-28T00:00:00"/>
    <d v="1899-12-30T00:41:00"/>
    <n v="41"/>
    <x v="0"/>
    <x v="8"/>
    <x v="1"/>
    <s v="Not Outlier"/>
    <x v="43"/>
  </r>
  <r>
    <n v="1273432"/>
    <n v="1216"/>
    <s v="Australia"/>
    <d v="2023-02-06T23:47:00"/>
    <x v="1"/>
    <s v="Thomas Hardy"/>
    <n v="3235"/>
    <x v="28"/>
    <d v="2023-02-06T00:00:00"/>
    <d v="1899-12-30T23:47:00"/>
    <n v="47"/>
    <x v="2"/>
    <x v="0"/>
    <x v="7"/>
    <s v="Not Outlier"/>
    <x v="22"/>
  </r>
  <r>
    <n v="1339556"/>
    <n v="1216"/>
    <s v="Australia"/>
    <d v="2023-09-23T01:20:00"/>
    <x v="0"/>
    <s v="Diego Freyre"/>
    <n v="1757"/>
    <x v="17"/>
    <d v="2023-09-23T00:00:00"/>
    <d v="1899-12-30T01:20:00"/>
    <n v="20"/>
    <x v="1"/>
    <x v="11"/>
    <x v="7"/>
    <s v="Not Outlier"/>
    <x v="22"/>
  </r>
  <r>
    <n v="666564"/>
    <n v="1217"/>
    <s v="USA"/>
    <d v="2023-01-22T00:21:00"/>
    <x v="1"/>
    <s v="Valarie Nelson"/>
    <n v="5348"/>
    <x v="25"/>
    <d v="2023-01-22T00:00:00"/>
    <d v="1899-12-30T00:21:00"/>
    <n v="21"/>
    <x v="0"/>
    <x v="3"/>
    <x v="1"/>
    <s v="Not Outlier"/>
    <x v="58"/>
  </r>
  <r>
    <n v="863877"/>
    <n v="1217"/>
    <s v="USA"/>
    <d v="2023-12-15T00:55:00"/>
    <x v="0"/>
    <s v="Violeta Benitez"/>
    <n v="509"/>
    <x v="22"/>
    <d v="2023-12-15T00:00:00"/>
    <d v="1899-12-30T00:55:00"/>
    <n v="55"/>
    <x v="0"/>
    <x v="10"/>
    <x v="1"/>
    <s v="Not Outlier"/>
    <x v="58"/>
  </r>
  <r>
    <n v="1444534"/>
    <n v="1217"/>
    <s v="USA"/>
    <d v="2023-12-14T00:40:00"/>
    <x v="3"/>
    <s v="Martine Rance"/>
    <n v="4597"/>
    <x v="12"/>
    <d v="2023-12-14T00:00:00"/>
    <d v="1899-12-30T00:40:00"/>
    <n v="40"/>
    <x v="0"/>
    <x v="10"/>
    <x v="1"/>
    <s v="Not Outlier"/>
    <x v="58"/>
  </r>
  <r>
    <n v="12200"/>
    <n v="1218"/>
    <s v="USA"/>
    <d v="2023-06-11T00:12:00"/>
    <x v="3"/>
    <s v="Georg Pipps"/>
    <n v="1774"/>
    <x v="23"/>
    <d v="2023-06-11T00:00:00"/>
    <d v="1899-12-30T00:12:00"/>
    <n v="12"/>
    <x v="0"/>
    <x v="2"/>
    <x v="1"/>
    <s v="Not Outlier"/>
    <x v="58"/>
  </r>
  <r>
    <n v="58546"/>
    <n v="1218"/>
    <s v="USA"/>
    <d v="2023-07-21T00:11:00"/>
    <x v="1"/>
    <s v="Peter Ferguson"/>
    <n v="736"/>
    <x v="9"/>
    <d v="2023-07-21T00:00:00"/>
    <d v="1899-12-30T00:11:00"/>
    <n v="11"/>
    <x v="0"/>
    <x v="4"/>
    <x v="1"/>
    <s v="Not Outlier"/>
    <x v="58"/>
  </r>
  <r>
    <n v="284974"/>
    <n v="1218"/>
    <s v="USA"/>
    <d v="2023-09-11T01:36:00"/>
    <x v="0"/>
    <s v="Valarie Young"/>
    <n v="5755"/>
    <x v="23"/>
    <d v="2023-09-11T00:00:00"/>
    <d v="1899-12-30T01:36:00"/>
    <n v="36"/>
    <x v="1"/>
    <x v="11"/>
    <x v="1"/>
    <s v="Not Outlier"/>
    <x v="58"/>
  </r>
  <r>
    <n v="10208"/>
    <n v="1219"/>
    <s v="USA"/>
    <d v="2023-10-04T01:42:00"/>
    <x v="0"/>
    <s v="Janine Labrune"/>
    <n v="3866"/>
    <x v="27"/>
    <d v="2023-10-04T00:00:00"/>
    <d v="1899-12-30T01:42:00"/>
    <n v="42"/>
    <x v="1"/>
    <x v="5"/>
    <x v="1"/>
    <s v="Not Outlier"/>
    <x v="17"/>
  </r>
  <r>
    <n v="631808"/>
    <n v="1219"/>
    <s v="USA"/>
    <d v="2023-11-04T01:06:00"/>
    <x v="1"/>
    <s v="Sue Frick"/>
    <n v="9502"/>
    <x v="27"/>
    <d v="2023-11-04T00:00:00"/>
    <d v="1899-12-30T01:06:00"/>
    <n v="6"/>
    <x v="1"/>
    <x v="9"/>
    <x v="1"/>
    <s v="Not Outlier"/>
    <x v="17"/>
  </r>
  <r>
    <n v="767512"/>
    <n v="1219"/>
    <s v="USA"/>
    <d v="2023-12-30T00:35:00"/>
    <x v="2"/>
    <s v="Henriette Pfalzheim"/>
    <n v="4002"/>
    <x v="4"/>
    <d v="2023-12-30T00:00:00"/>
    <d v="1899-12-30T00:35:00"/>
    <n v="35"/>
    <x v="0"/>
    <x v="10"/>
    <x v="1"/>
    <s v="Not Outlier"/>
    <x v="17"/>
  </r>
  <r>
    <n v="1425405"/>
    <n v="1220"/>
    <s v="USA"/>
    <d v="2023-05-24T00:07:00"/>
    <x v="3"/>
    <s v="Sue Frick"/>
    <n v="6403"/>
    <x v="10"/>
    <d v="2023-05-24T00:00:00"/>
    <d v="1899-12-30T00:07:00"/>
    <n v="7"/>
    <x v="0"/>
    <x v="8"/>
    <x v="1"/>
    <s v="Not Outlier"/>
    <x v="51"/>
  </r>
  <r>
    <n v="309642"/>
    <n v="1222"/>
    <s v="Spain"/>
    <d v="2023-09-16T00:34:00"/>
    <x v="1"/>
    <s v="Leslie Murphy"/>
    <n v="2898"/>
    <x v="26"/>
    <d v="2023-09-16T00:00:00"/>
    <d v="1899-12-30T00:34:00"/>
    <n v="34"/>
    <x v="0"/>
    <x v="11"/>
    <x v="5"/>
    <s v="Not Outlier"/>
    <x v="51"/>
  </r>
  <r>
    <n v="485658"/>
    <n v="1222"/>
    <s v="Spain"/>
    <d v="2023-03-03T00:04:00"/>
    <x v="3"/>
    <s v="Wendy Victorino"/>
    <n v="6370"/>
    <x v="15"/>
    <d v="2023-03-03T00:00:00"/>
    <d v="1899-12-30T00:04:00"/>
    <n v="4"/>
    <x v="0"/>
    <x v="7"/>
    <x v="5"/>
    <s v="Not Outlier"/>
    <x v="51"/>
  </r>
  <r>
    <n v="43722"/>
    <n v="1223"/>
    <s v="USA"/>
    <d v="2023-11-03T23:31:00"/>
    <x v="1"/>
    <s v="William Brown"/>
    <n v="6074"/>
    <x v="15"/>
    <d v="2023-11-03T00:00:00"/>
    <d v="1899-12-30T23:31:00"/>
    <n v="31"/>
    <x v="2"/>
    <x v="9"/>
    <x v="1"/>
    <s v="Not Outlier"/>
    <x v="22"/>
  </r>
  <r>
    <n v="109547"/>
    <n v="1223"/>
    <s v="USA"/>
    <d v="2023-02-08T00:10:00"/>
    <x v="2"/>
    <s v="Anna O'Hara"/>
    <n v="719"/>
    <x v="7"/>
    <d v="2023-02-08T00:00:00"/>
    <d v="1899-12-30T00:10:00"/>
    <n v="10"/>
    <x v="0"/>
    <x v="0"/>
    <x v="1"/>
    <s v="Not Outlier"/>
    <x v="22"/>
  </r>
  <r>
    <n v="588686"/>
    <n v="1224"/>
    <s v="France"/>
    <d v="2023-07-17T23:17:00"/>
    <x v="0"/>
    <s v="Rosa Hernandez"/>
    <n v="9207"/>
    <x v="29"/>
    <d v="2023-07-17T00:00:00"/>
    <d v="1899-12-30T23:17:00"/>
    <n v="17"/>
    <x v="2"/>
    <x v="4"/>
    <x v="0"/>
    <s v="Not Outlier"/>
    <x v="61"/>
  </r>
  <r>
    <n v="1677682"/>
    <n v="1224"/>
    <s v="France"/>
    <d v="2023-03-26T22:55:00"/>
    <x v="1"/>
    <s v="Mory Kentary"/>
    <n v="8833"/>
    <x v="8"/>
    <d v="2023-03-26T00:00:00"/>
    <d v="1899-12-30T22:55:00"/>
    <n v="55"/>
    <x v="3"/>
    <x v="7"/>
    <x v="0"/>
    <s v="Not Outlier"/>
    <x v="61"/>
  </r>
  <r>
    <n v="985800"/>
    <n v="1225"/>
    <s v="Spain"/>
    <d v="2023-12-16T00:53:00"/>
    <x v="0"/>
    <s v="Julie King"/>
    <n v="3508"/>
    <x v="26"/>
    <d v="2023-12-16T00:00:00"/>
    <d v="1899-12-30T00:53:00"/>
    <n v="53"/>
    <x v="0"/>
    <x v="10"/>
    <x v="5"/>
    <s v="Not Outlier"/>
    <x v="8"/>
  </r>
  <r>
    <n v="703166"/>
    <n v="1228"/>
    <s v="USA"/>
    <d v="2023-11-03T00:22:00"/>
    <x v="3"/>
    <s v="Georg Pipps"/>
    <n v="2916"/>
    <x v="15"/>
    <d v="2023-11-03T00:00:00"/>
    <d v="1899-12-30T00:22:00"/>
    <n v="22"/>
    <x v="0"/>
    <x v="9"/>
    <x v="1"/>
    <s v="Not Outlier"/>
    <x v="65"/>
  </r>
  <r>
    <n v="480878"/>
    <n v="1229"/>
    <s v="Australia"/>
    <d v="2023-05-26T01:37:00"/>
    <x v="3"/>
    <s v="Sue Taylor"/>
    <n v="9502"/>
    <x v="8"/>
    <d v="2023-05-26T00:00:00"/>
    <d v="1899-12-30T01:37:00"/>
    <n v="37"/>
    <x v="1"/>
    <x v="8"/>
    <x v="7"/>
    <s v="Not Outlier"/>
    <x v="52"/>
  </r>
  <r>
    <n v="710673"/>
    <n v="1229"/>
    <s v="Australia"/>
    <d v="2023-06-13T01:26:00"/>
    <x v="2"/>
    <s v="Catherine Dewey"/>
    <n v="6405"/>
    <x v="6"/>
    <d v="2023-06-13T00:00:00"/>
    <d v="1899-12-30T01:26:00"/>
    <n v="26"/>
    <x v="1"/>
    <x v="2"/>
    <x v="7"/>
    <s v="Not Outlier"/>
    <x v="52"/>
  </r>
  <r>
    <n v="1473392"/>
    <n v="1230"/>
    <s v="Spain"/>
    <d v="2023-09-14T01:42:00"/>
    <x v="3"/>
    <s v="Peter Ferguson"/>
    <n v="4758"/>
    <x v="12"/>
    <d v="2023-09-14T00:00:00"/>
    <d v="1899-12-30T01:42:00"/>
    <n v="42"/>
    <x v="1"/>
    <x v="11"/>
    <x v="5"/>
    <s v="Not Outlier"/>
    <x v="47"/>
  </r>
  <r>
    <n v="1558773"/>
    <n v="1230"/>
    <s v="Spain"/>
    <d v="2023-08-05T00:57:00"/>
    <x v="0"/>
    <s v="Pascale Cartrain"/>
    <n v="5890"/>
    <x v="16"/>
    <d v="2023-08-05T00:00:00"/>
    <d v="1899-12-30T00:57:00"/>
    <n v="57"/>
    <x v="0"/>
    <x v="6"/>
    <x v="5"/>
    <s v="Not Outlier"/>
    <x v="47"/>
  </r>
  <r>
    <n v="425030"/>
    <n v="1231"/>
    <s v="Austria"/>
    <d v="2023-02-27T01:24:00"/>
    <x v="3"/>
    <s v="Allen Nelson"/>
    <n v="5268"/>
    <x v="13"/>
    <d v="2023-02-27T00:00:00"/>
    <d v="1899-12-30T01:24:00"/>
    <n v="24"/>
    <x v="1"/>
    <x v="0"/>
    <x v="12"/>
    <s v="Not Outlier"/>
    <x v="31"/>
  </r>
  <r>
    <n v="1254623"/>
    <n v="1234"/>
    <s v="USA"/>
    <d v="2023-02-01T00:27:00"/>
    <x v="3"/>
    <s v="Veysel Oeztan"/>
    <n v="3138"/>
    <x v="5"/>
    <d v="2023-02-01T00:00:00"/>
    <d v="1899-12-30T00:27:00"/>
    <n v="27"/>
    <x v="0"/>
    <x v="0"/>
    <x v="1"/>
    <s v="Not Outlier"/>
    <x v="28"/>
  </r>
  <r>
    <n v="1492578"/>
    <n v="1234"/>
    <s v="USA"/>
    <d v="2023-08-26T00:22:00"/>
    <x v="3"/>
    <s v="Matti Karttunen"/>
    <n v="3400"/>
    <x v="8"/>
    <d v="2023-08-26T00:00:00"/>
    <d v="1899-12-30T00:22:00"/>
    <n v="22"/>
    <x v="0"/>
    <x v="6"/>
    <x v="1"/>
    <s v="Not Outlier"/>
    <x v="28"/>
  </r>
  <r>
    <n v="1149488"/>
    <n v="1235"/>
    <s v="Singapore"/>
    <d v="2023-04-17T00:36:00"/>
    <x v="0"/>
    <s v="Jose Pedro Roel"/>
    <n v="2062"/>
    <x v="29"/>
    <d v="2023-04-17T00:00:00"/>
    <d v="1899-12-30T00:36:00"/>
    <n v="36"/>
    <x v="0"/>
    <x v="1"/>
    <x v="3"/>
    <s v="Not Outlier"/>
    <x v="71"/>
  </r>
  <r>
    <n v="1635597"/>
    <n v="1235"/>
    <s v="Singapore"/>
    <d v="2023-09-03T23:09:00"/>
    <x v="3"/>
    <s v="Leslie Murphy"/>
    <n v="7590"/>
    <x v="15"/>
    <d v="2023-09-03T00:00:00"/>
    <d v="1899-12-30T23:09:00"/>
    <n v="9"/>
    <x v="2"/>
    <x v="11"/>
    <x v="3"/>
    <s v="Not Outlier"/>
    <x v="71"/>
  </r>
  <r>
    <n v="664585"/>
    <n v="1236"/>
    <s v="USA"/>
    <d v="2023-06-10T00:50:00"/>
    <x v="3"/>
    <s v="Kwai Yu"/>
    <n v="9357"/>
    <x v="19"/>
    <d v="2023-06-10T00:00:00"/>
    <d v="1899-12-30T00:50:00"/>
    <n v="50"/>
    <x v="0"/>
    <x v="2"/>
    <x v="1"/>
    <s v="Not Outlier"/>
    <x v="13"/>
  </r>
  <r>
    <n v="874091"/>
    <n v="1236"/>
    <s v="USA"/>
    <d v="2023-07-14T23:18:00"/>
    <x v="0"/>
    <s v="Akiko Shimamura"/>
    <n v="54"/>
    <x v="12"/>
    <d v="2023-07-14T00:00:00"/>
    <d v="1899-12-30T23:18:00"/>
    <n v="18"/>
    <x v="2"/>
    <x v="4"/>
    <x v="1"/>
    <s v="Not Outlier"/>
    <x v="13"/>
  </r>
  <r>
    <n v="1023043"/>
    <n v="1237"/>
    <s v="USA"/>
    <d v="2023-08-28T00:25:00"/>
    <x v="2"/>
    <s v="Sue King"/>
    <n v="534"/>
    <x v="0"/>
    <d v="2023-08-28T00:00:00"/>
    <d v="1899-12-30T00:25:00"/>
    <n v="25"/>
    <x v="0"/>
    <x v="6"/>
    <x v="1"/>
    <s v="Not Outlier"/>
    <x v="65"/>
  </r>
  <r>
    <n v="1604334"/>
    <n v="1237"/>
    <s v="USA"/>
    <d v="2023-12-17T23:32:00"/>
    <x v="3"/>
    <s v="Janine Labrune"/>
    <n v="4433"/>
    <x v="29"/>
    <d v="2023-12-17T00:00:00"/>
    <d v="1899-12-30T23:32:00"/>
    <n v="32"/>
    <x v="2"/>
    <x v="10"/>
    <x v="1"/>
    <s v="Not Outlier"/>
    <x v="65"/>
  </r>
  <r>
    <n v="1609928"/>
    <n v="1237"/>
    <s v="USA"/>
    <d v="2023-06-05T00:58:00"/>
    <x v="2"/>
    <s v="Pirkko Koskitalo"/>
    <n v="373"/>
    <x v="16"/>
    <d v="2023-06-05T00:00:00"/>
    <d v="1899-12-30T00:58:00"/>
    <n v="58"/>
    <x v="0"/>
    <x v="2"/>
    <x v="1"/>
    <s v="Not Outlier"/>
    <x v="65"/>
  </r>
  <r>
    <n v="1352182"/>
    <n v="1238"/>
    <s v="USA"/>
    <d v="2023-05-08T01:10:00"/>
    <x v="0"/>
    <s v="Elizabeth Lincoln"/>
    <n v="2508"/>
    <x v="7"/>
    <d v="2023-05-08T00:00:00"/>
    <d v="1899-12-30T01:10:00"/>
    <n v="10"/>
    <x v="1"/>
    <x v="8"/>
    <x v="1"/>
    <s v="Not Outlier"/>
    <x v="7"/>
  </r>
  <r>
    <n v="635743"/>
    <n v="1239"/>
    <s v="Spain"/>
    <d v="2023-12-06T22:37:00"/>
    <x v="2"/>
    <s v="Mart¡n Sommer"/>
    <n v="782"/>
    <x v="28"/>
    <d v="2023-12-06T00:00:00"/>
    <d v="1899-12-30T22:37:00"/>
    <n v="37"/>
    <x v="3"/>
    <x v="10"/>
    <x v="5"/>
    <s v="Not Outlier"/>
    <x v="60"/>
  </r>
  <r>
    <n v="992535"/>
    <n v="1239"/>
    <s v="Spain"/>
    <d v="2023-01-12T22:55:00"/>
    <x v="1"/>
    <s v="Elizabeth Devon"/>
    <n v="2549"/>
    <x v="1"/>
    <d v="2023-01-12T00:00:00"/>
    <d v="1899-12-30T22:55:00"/>
    <n v="55"/>
    <x v="3"/>
    <x v="3"/>
    <x v="5"/>
    <s v="Not Outlier"/>
    <x v="60"/>
  </r>
  <r>
    <n v="31216"/>
    <n v="1240"/>
    <s v="Germany"/>
    <d v="2023-09-25T23:46:00"/>
    <x v="0"/>
    <s v="Julie Murphy"/>
    <n v="8294"/>
    <x v="18"/>
    <d v="2023-09-25T00:00:00"/>
    <d v="1899-12-30T23:46:00"/>
    <n v="46"/>
    <x v="2"/>
    <x v="11"/>
    <x v="6"/>
    <s v="Not Outlier"/>
    <x v="59"/>
  </r>
  <r>
    <n v="456612"/>
    <n v="1240"/>
    <s v="Germany"/>
    <d v="2023-02-28T00:33:00"/>
    <x v="3"/>
    <s v="Pascale Cartrain"/>
    <n v="1900"/>
    <x v="0"/>
    <d v="2023-02-28T00:00:00"/>
    <d v="1899-12-30T00:33:00"/>
    <n v="33"/>
    <x v="0"/>
    <x v="0"/>
    <x v="6"/>
    <s v="Not Outlier"/>
    <x v="59"/>
  </r>
  <r>
    <n v="82314"/>
    <n v="1242"/>
    <s v="Spain"/>
    <d v="2023-12-21T00:51:00"/>
    <x v="2"/>
    <s v="Jonas Bergulfsen"/>
    <n v="9870"/>
    <x v="9"/>
    <d v="2023-12-21T00:00:00"/>
    <d v="1899-12-30T00:51:00"/>
    <n v="51"/>
    <x v="0"/>
    <x v="10"/>
    <x v="5"/>
    <s v="Not Outlier"/>
    <x v="27"/>
  </r>
  <r>
    <n v="704734"/>
    <n v="1243"/>
    <s v="Spain"/>
    <d v="2023-09-25T22:35:00"/>
    <x v="0"/>
    <s v="Janine Labrune"/>
    <n v="9313"/>
    <x v="18"/>
    <d v="2023-09-25T00:00:00"/>
    <d v="1899-12-30T22:35:00"/>
    <n v="35"/>
    <x v="3"/>
    <x v="11"/>
    <x v="5"/>
    <s v="Not Outlier"/>
    <x v="59"/>
  </r>
  <r>
    <n v="951353"/>
    <n v="1243"/>
    <s v="Spain"/>
    <d v="2023-07-10T00:29:00"/>
    <x v="2"/>
    <s v="Wendy Victorino"/>
    <n v="9524"/>
    <x v="19"/>
    <d v="2023-07-10T00:00:00"/>
    <d v="1899-12-30T00:29:00"/>
    <n v="29"/>
    <x v="0"/>
    <x v="4"/>
    <x v="5"/>
    <s v="Not Outlier"/>
    <x v="59"/>
  </r>
  <r>
    <n v="1056710"/>
    <n v="1243"/>
    <s v="Spain"/>
    <d v="2023-07-31T00:40:00"/>
    <x v="3"/>
    <s v="Valarie Nelson"/>
    <n v="1855"/>
    <x v="30"/>
    <d v="2023-07-31T00:00:00"/>
    <d v="1899-12-30T00:40:00"/>
    <n v="40"/>
    <x v="0"/>
    <x v="4"/>
    <x v="5"/>
    <s v="Not Outlier"/>
    <x v="59"/>
  </r>
  <r>
    <n v="1320558"/>
    <n v="1243"/>
    <s v="Spain"/>
    <d v="2023-07-12T23:36:00"/>
    <x v="0"/>
    <s v="Arnold Cruz"/>
    <n v="6197"/>
    <x v="1"/>
    <d v="2023-07-12T00:00:00"/>
    <d v="1899-12-30T23:36:00"/>
    <n v="36"/>
    <x v="2"/>
    <x v="4"/>
    <x v="5"/>
    <s v="Not Outlier"/>
    <x v="59"/>
  </r>
  <r>
    <n v="1512442"/>
    <n v="1243"/>
    <s v="Spain"/>
    <d v="2023-06-18T00:35:00"/>
    <x v="2"/>
    <s v="Jeff Young"/>
    <n v="7379"/>
    <x v="14"/>
    <d v="2023-06-18T00:00:00"/>
    <d v="1899-12-30T00:35:00"/>
    <n v="35"/>
    <x v="0"/>
    <x v="2"/>
    <x v="5"/>
    <s v="Not Outlier"/>
    <x v="59"/>
  </r>
  <r>
    <n v="221857"/>
    <n v="1244"/>
    <s v="Spain"/>
    <d v="2023-07-17T01:14:00"/>
    <x v="1"/>
    <s v="Georg Pipps"/>
    <n v="4142"/>
    <x v="29"/>
    <d v="2023-07-17T00:00:00"/>
    <d v="1899-12-30T01:14:00"/>
    <n v="14"/>
    <x v="1"/>
    <x v="4"/>
    <x v="5"/>
    <s v="Not Outlier"/>
    <x v="21"/>
  </r>
  <r>
    <n v="1486426"/>
    <n v="1244"/>
    <s v="Spain"/>
    <d v="2023-10-30T23:38:00"/>
    <x v="2"/>
    <s v="Julie Young"/>
    <n v="8227"/>
    <x v="4"/>
    <d v="2023-10-30T00:00:00"/>
    <d v="1899-12-30T23:38:00"/>
    <n v="38"/>
    <x v="2"/>
    <x v="5"/>
    <x v="5"/>
    <s v="Not Outlier"/>
    <x v="21"/>
  </r>
  <r>
    <n v="889356"/>
    <n v="1246"/>
    <s v="France"/>
    <d v="2023-03-17T00:39:00"/>
    <x v="1"/>
    <s v="Anna O'Hara"/>
    <n v="2670"/>
    <x v="29"/>
    <d v="2023-03-17T00:00:00"/>
    <d v="1899-12-30T00:39:00"/>
    <n v="39"/>
    <x v="0"/>
    <x v="7"/>
    <x v="0"/>
    <s v="Not Outlier"/>
    <x v="10"/>
  </r>
  <r>
    <n v="74485"/>
    <n v="1247"/>
    <s v="USA"/>
    <d v="2023-12-14T00:20:00"/>
    <x v="2"/>
    <s v="Thomas Hardy"/>
    <n v="4523"/>
    <x v="12"/>
    <d v="2023-12-14T00:00:00"/>
    <d v="1899-12-30T00:20:00"/>
    <n v="20"/>
    <x v="0"/>
    <x v="10"/>
    <x v="1"/>
    <s v="Not Outlier"/>
    <x v="59"/>
  </r>
  <r>
    <n v="1336827"/>
    <n v="1247"/>
    <s v="USA"/>
    <d v="2023-04-17T23:41:00"/>
    <x v="2"/>
    <s v="Henriette Pfalzheim"/>
    <n v="8526"/>
    <x v="29"/>
    <d v="2023-04-17T00:00:00"/>
    <d v="1899-12-30T23:41:00"/>
    <n v="41"/>
    <x v="2"/>
    <x v="1"/>
    <x v="1"/>
    <s v="Not Outlier"/>
    <x v="59"/>
  </r>
  <r>
    <n v="1062871"/>
    <n v="1248"/>
    <s v="USA"/>
    <d v="2023-02-06T01:25:00"/>
    <x v="0"/>
    <s v="Catherine Dewey"/>
    <n v="6459"/>
    <x v="28"/>
    <d v="2023-02-06T00:00:00"/>
    <d v="1899-12-30T01:25:00"/>
    <n v="25"/>
    <x v="1"/>
    <x v="0"/>
    <x v="1"/>
    <s v="Not Outlier"/>
    <x v="65"/>
  </r>
  <r>
    <n v="489692"/>
    <n v="1249"/>
    <s v="USA"/>
    <d v="2023-09-23T00:23:00"/>
    <x v="3"/>
    <s v="Victoria Ashworth"/>
    <n v="9580"/>
    <x v="17"/>
    <d v="2023-09-23T00:00:00"/>
    <d v="1899-12-30T00:23:00"/>
    <n v="23"/>
    <x v="0"/>
    <x v="11"/>
    <x v="1"/>
    <s v="Not Outlier"/>
    <x v="3"/>
  </r>
  <r>
    <n v="196872"/>
    <n v="1250"/>
    <s v="USA"/>
    <d v="2023-09-25T01:13:00"/>
    <x v="2"/>
    <s v="Mart¡n Sommer"/>
    <n v="5888"/>
    <x v="18"/>
    <d v="2023-09-25T00:00:00"/>
    <d v="1899-12-30T01:13:00"/>
    <n v="13"/>
    <x v="1"/>
    <x v="11"/>
    <x v="1"/>
    <s v="Not Outlier"/>
    <x v="53"/>
  </r>
  <r>
    <n v="1129725"/>
    <n v="1250"/>
    <s v="USA"/>
    <d v="2023-11-09T00:08:00"/>
    <x v="3"/>
    <s v="Valarie Young"/>
    <n v="9660"/>
    <x v="2"/>
    <d v="2023-11-09T00:00:00"/>
    <d v="1899-12-30T00:08:00"/>
    <n v="8"/>
    <x v="0"/>
    <x v="9"/>
    <x v="1"/>
    <s v="Not Outlier"/>
    <x v="53"/>
  </r>
  <r>
    <n v="33963"/>
    <n v="1251"/>
    <s v="USA"/>
    <d v="2023-10-06T23:40:00"/>
    <x v="1"/>
    <s v="Allen Nelson"/>
    <n v="6147"/>
    <x v="28"/>
    <d v="2023-10-06T00:00:00"/>
    <d v="1899-12-30T23:40:00"/>
    <n v="40"/>
    <x v="2"/>
    <x v="5"/>
    <x v="1"/>
    <s v="Not Outlier"/>
    <x v="0"/>
  </r>
  <r>
    <n v="883228"/>
    <n v="1251"/>
    <s v="USA"/>
    <d v="2023-04-19T01:24:00"/>
    <x v="1"/>
    <s v="Leslie Murphy"/>
    <n v="381"/>
    <x v="3"/>
    <d v="2023-04-19T00:00:00"/>
    <d v="1899-12-30T01:24:00"/>
    <n v="24"/>
    <x v="1"/>
    <x v="1"/>
    <x v="1"/>
    <s v="Not Outlier"/>
    <x v="0"/>
  </r>
  <r>
    <n v="1095387"/>
    <n v="1251"/>
    <s v="USA"/>
    <d v="2023-11-16T02:09:00"/>
    <x v="3"/>
    <s v="Wendy Victorino"/>
    <n v="2942"/>
    <x v="26"/>
    <d v="2023-11-16T00:00:00"/>
    <d v="1899-12-30T02:09:00"/>
    <n v="9"/>
    <x v="4"/>
    <x v="9"/>
    <x v="1"/>
    <s v="Not Outlier"/>
    <x v="0"/>
  </r>
  <r>
    <n v="1060684"/>
    <n v="1252"/>
    <s v="USA"/>
    <d v="2023-04-07T23:50:00"/>
    <x v="1"/>
    <s v="Mary Saveley"/>
    <n v="4684"/>
    <x v="20"/>
    <d v="2023-04-07T00:00:00"/>
    <d v="1899-12-30T23:50:00"/>
    <n v="50"/>
    <x v="2"/>
    <x v="1"/>
    <x v="1"/>
    <s v="Not Outlier"/>
    <x v="16"/>
  </r>
  <r>
    <n v="1241751"/>
    <n v="1252"/>
    <s v="USA"/>
    <d v="2023-05-04T23:40:00"/>
    <x v="3"/>
    <s v="Jeff Young"/>
    <n v="6106"/>
    <x v="27"/>
    <d v="2023-05-04T00:00:00"/>
    <d v="1899-12-30T23:40:00"/>
    <n v="40"/>
    <x v="2"/>
    <x v="8"/>
    <x v="1"/>
    <s v="Not Outlier"/>
    <x v="16"/>
  </r>
  <r>
    <n v="572221"/>
    <n v="1253"/>
    <s v="USA"/>
    <d v="2023-07-25T23:27:00"/>
    <x v="3"/>
    <s v="Diego Freyre"/>
    <n v="9800"/>
    <x v="18"/>
    <d v="2023-07-25T00:00:00"/>
    <d v="1899-12-30T23:27:00"/>
    <n v="27"/>
    <x v="2"/>
    <x v="4"/>
    <x v="1"/>
    <s v="Not Outlier"/>
    <x v="33"/>
  </r>
  <r>
    <n v="1012304"/>
    <n v="1253"/>
    <s v="USA"/>
    <d v="2023-01-22T00:24:00"/>
    <x v="0"/>
    <s v="Sue Frick"/>
    <n v="6132"/>
    <x v="25"/>
    <d v="2023-01-22T00:00:00"/>
    <d v="1899-12-30T00:24:00"/>
    <n v="24"/>
    <x v="0"/>
    <x v="3"/>
    <x v="1"/>
    <s v="Not Outlier"/>
    <x v="33"/>
  </r>
  <r>
    <n v="713425"/>
    <n v="1254"/>
    <s v="France"/>
    <d v="2023-11-28T00:55:00"/>
    <x v="1"/>
    <s v="Valarie Nelson"/>
    <n v="918"/>
    <x v="0"/>
    <d v="2023-11-28T00:00:00"/>
    <d v="1899-12-30T00:55:00"/>
    <n v="55"/>
    <x v="0"/>
    <x v="9"/>
    <x v="0"/>
    <s v="Not Outlier"/>
    <x v="61"/>
  </r>
  <r>
    <n v="439986"/>
    <n v="1256"/>
    <s v="Spain"/>
    <d v="2023-07-22T00:53:00"/>
    <x v="2"/>
    <s v="Peter Ferguson"/>
    <n v="6038"/>
    <x v="25"/>
    <d v="2023-07-22T00:00:00"/>
    <d v="1899-12-30T00:53:00"/>
    <n v="53"/>
    <x v="0"/>
    <x v="4"/>
    <x v="5"/>
    <s v="Not Outlier"/>
    <x v="34"/>
  </r>
  <r>
    <n v="1016109"/>
    <n v="1256"/>
    <s v="Spain"/>
    <d v="2023-12-30T23:14:00"/>
    <x v="1"/>
    <s v="Giovanni Rovelli"/>
    <n v="8981"/>
    <x v="4"/>
    <d v="2023-12-30T00:00:00"/>
    <d v="1899-12-30T23:14:00"/>
    <n v="14"/>
    <x v="2"/>
    <x v="10"/>
    <x v="5"/>
    <s v="Not Outlier"/>
    <x v="34"/>
  </r>
  <r>
    <n v="53119"/>
    <n v="1257"/>
    <s v="USA"/>
    <d v="2023-04-14T01:28:00"/>
    <x v="2"/>
    <s v="Kwai Yu"/>
    <n v="6403"/>
    <x v="12"/>
    <d v="2023-04-14T00:00:00"/>
    <d v="1899-12-30T01:28:00"/>
    <n v="28"/>
    <x v="1"/>
    <x v="1"/>
    <x v="1"/>
    <s v="Not Outlier"/>
    <x v="71"/>
  </r>
  <r>
    <n v="383311"/>
    <n v="1257"/>
    <s v="USA"/>
    <d v="2023-08-16T23:53:00"/>
    <x v="3"/>
    <s v="Veysel Oeztan"/>
    <n v="362"/>
    <x v="26"/>
    <d v="2023-08-16T00:00:00"/>
    <d v="1899-12-30T23:53:00"/>
    <n v="53"/>
    <x v="2"/>
    <x v="6"/>
    <x v="1"/>
    <s v="Not Outlier"/>
    <x v="71"/>
  </r>
  <r>
    <n v="1226095"/>
    <n v="1257"/>
    <s v="USA"/>
    <d v="2023-10-31T00:20:00"/>
    <x v="3"/>
    <s v="Mary Saveley"/>
    <n v="782"/>
    <x v="30"/>
    <d v="2023-10-31T00:00:00"/>
    <d v="1899-12-30T00:20:00"/>
    <n v="20"/>
    <x v="0"/>
    <x v="5"/>
    <x v="1"/>
    <s v="Not Outlier"/>
    <x v="71"/>
  </r>
  <r>
    <n v="1046125"/>
    <n v="1258"/>
    <s v="USA"/>
    <d v="2023-04-08T00:29:00"/>
    <x v="1"/>
    <s v="Peter Ferguson"/>
    <n v="9104"/>
    <x v="7"/>
    <d v="2023-04-08T00:00:00"/>
    <d v="1899-12-30T00:29:00"/>
    <n v="29"/>
    <x v="0"/>
    <x v="1"/>
    <x v="1"/>
    <s v="Not Outlier"/>
    <x v="65"/>
  </r>
  <r>
    <n v="419676"/>
    <n v="1259"/>
    <s v="USA"/>
    <d v="2023-05-14T01:40:00"/>
    <x v="3"/>
    <s v="Laurence Lebihan"/>
    <n v="7702"/>
    <x v="12"/>
    <d v="2023-05-14T00:00:00"/>
    <d v="1899-12-30T01:40:00"/>
    <n v="40"/>
    <x v="1"/>
    <x v="8"/>
    <x v="1"/>
    <s v="Not Outlier"/>
    <x v="64"/>
  </r>
  <r>
    <n v="1047821"/>
    <n v="1259"/>
    <s v="USA"/>
    <d v="2023-06-27T23:05:00"/>
    <x v="3"/>
    <s v="Sue Frick"/>
    <n v="4812"/>
    <x v="13"/>
    <d v="2023-06-27T00:00:00"/>
    <d v="1899-12-30T23:05:00"/>
    <n v="5"/>
    <x v="2"/>
    <x v="2"/>
    <x v="1"/>
    <s v="Not Outlier"/>
    <x v="64"/>
  </r>
  <r>
    <n v="195704"/>
    <n v="1260"/>
    <s v="France"/>
    <d v="2023-02-16T00:25:00"/>
    <x v="3"/>
    <s v="Palle Ibsen"/>
    <n v="6946"/>
    <x v="26"/>
    <d v="2023-02-16T00:00:00"/>
    <d v="1899-12-30T00:25:00"/>
    <n v="25"/>
    <x v="0"/>
    <x v="0"/>
    <x v="0"/>
    <s v="Not Outlier"/>
    <x v="52"/>
  </r>
  <r>
    <n v="112919"/>
    <n v="1262"/>
    <s v="USA"/>
    <d v="2023-08-03T00:09:00"/>
    <x v="1"/>
    <s v="Michael Holz"/>
    <n v="3155"/>
    <x v="15"/>
    <d v="2023-08-03T00:00:00"/>
    <d v="1899-12-30T00:09:00"/>
    <n v="9"/>
    <x v="0"/>
    <x v="6"/>
    <x v="1"/>
    <s v="Not Outlier"/>
    <x v="50"/>
  </r>
  <r>
    <n v="1461194"/>
    <n v="1262"/>
    <s v="USA"/>
    <d v="2023-04-29T01:37:00"/>
    <x v="2"/>
    <s v="Jose Pedro Roel"/>
    <n v="9700"/>
    <x v="21"/>
    <d v="2023-04-29T00:00:00"/>
    <d v="1899-12-30T01:37:00"/>
    <n v="37"/>
    <x v="1"/>
    <x v="1"/>
    <x v="1"/>
    <s v="Not Outlier"/>
    <x v="50"/>
  </r>
  <r>
    <n v="942561"/>
    <n v="1263"/>
    <s v="USA"/>
    <d v="2023-10-13T23:52:00"/>
    <x v="1"/>
    <s v="Victoria Ashworth"/>
    <n v="1046"/>
    <x v="6"/>
    <d v="2023-10-13T00:00:00"/>
    <d v="1899-12-30T23:52:00"/>
    <n v="52"/>
    <x v="2"/>
    <x v="5"/>
    <x v="1"/>
    <s v="Not Outlier"/>
    <x v="12"/>
  </r>
  <r>
    <n v="1237283"/>
    <n v="1263"/>
    <s v="USA"/>
    <d v="2023-02-21T01:19:00"/>
    <x v="1"/>
    <s v="Victoria Ashworth"/>
    <n v="3809"/>
    <x v="9"/>
    <d v="2023-02-21T00:00:00"/>
    <d v="1899-12-30T01:19:00"/>
    <n v="19"/>
    <x v="1"/>
    <x v="0"/>
    <x v="1"/>
    <s v="Not Outlier"/>
    <x v="12"/>
  </r>
  <r>
    <n v="118960"/>
    <n v="1265"/>
    <s v="USA"/>
    <d v="2023-03-19T00:27:00"/>
    <x v="0"/>
    <s v="Kwai Yu"/>
    <n v="3942"/>
    <x v="3"/>
    <d v="2023-03-19T00:00:00"/>
    <d v="1899-12-30T00:27:00"/>
    <n v="27"/>
    <x v="0"/>
    <x v="7"/>
    <x v="1"/>
    <s v="Not Outlier"/>
    <x v="18"/>
  </r>
  <r>
    <n v="570816"/>
    <n v="1266"/>
    <s v="USA"/>
    <d v="2023-01-01T02:58:00"/>
    <x v="0"/>
    <s v="Sean Connery"/>
    <n v="1195"/>
    <x v="5"/>
    <d v="2023-01-01T00:00:00"/>
    <d v="1899-12-30T02:58:00"/>
    <n v="58"/>
    <x v="4"/>
    <x v="3"/>
    <x v="1"/>
    <s v="Not Outlier"/>
    <x v="25"/>
  </r>
  <r>
    <n v="804031"/>
    <n v="1267"/>
    <s v="Italy"/>
    <d v="2023-01-02T01:19:00"/>
    <x v="1"/>
    <s v="Arnold Cruz"/>
    <n v="9935"/>
    <x v="24"/>
    <d v="2023-01-02T00:00:00"/>
    <d v="1899-12-30T01:19:00"/>
    <n v="19"/>
    <x v="1"/>
    <x v="3"/>
    <x v="9"/>
    <s v="Not Outlier"/>
    <x v="32"/>
  </r>
  <r>
    <n v="935947"/>
    <n v="1267"/>
    <s v="Italy"/>
    <d v="2023-07-09T01:19:00"/>
    <x v="2"/>
    <s v="Frederique Citeaux"/>
    <n v="5054"/>
    <x v="2"/>
    <d v="2023-07-09T00:00:00"/>
    <d v="1899-12-30T01:19:00"/>
    <n v="19"/>
    <x v="1"/>
    <x v="4"/>
    <x v="9"/>
    <s v="Not Outlier"/>
    <x v="32"/>
  </r>
  <r>
    <n v="1542373"/>
    <n v="1267"/>
    <s v="Italy"/>
    <d v="2023-05-13T00:40:00"/>
    <x v="3"/>
    <s v="Eric Natividad"/>
    <n v="3468"/>
    <x v="6"/>
    <d v="2023-05-13T00:00:00"/>
    <d v="1899-12-30T00:40:00"/>
    <n v="40"/>
    <x v="0"/>
    <x v="8"/>
    <x v="9"/>
    <s v="Not Outlier"/>
    <x v="32"/>
  </r>
  <r>
    <n v="341522"/>
    <n v="1268"/>
    <s v="USA"/>
    <d v="2023-08-12T00:34:00"/>
    <x v="3"/>
    <s v="Julie Murphy"/>
    <n v="1649"/>
    <x v="1"/>
    <d v="2023-08-12T00:00:00"/>
    <d v="1899-12-30T00:34:00"/>
    <n v="34"/>
    <x v="0"/>
    <x v="6"/>
    <x v="1"/>
    <s v="Not Outlier"/>
    <x v="9"/>
  </r>
  <r>
    <n v="232261"/>
    <n v="1269"/>
    <s v="Switzerland"/>
    <d v="2023-08-31T22:35:00"/>
    <x v="3"/>
    <s v="Dean Cassidy"/>
    <n v="434"/>
    <x v="30"/>
    <d v="2023-08-31T00:00:00"/>
    <d v="1899-12-30T22:35:00"/>
    <n v="35"/>
    <x v="3"/>
    <x v="6"/>
    <x v="13"/>
    <s v="Not Outlier"/>
    <x v="9"/>
  </r>
  <r>
    <n v="611976"/>
    <n v="1269"/>
    <s v="Switzerland"/>
    <d v="2023-11-11T23:14:00"/>
    <x v="3"/>
    <s v="Georg Pipps"/>
    <n v="3073"/>
    <x v="23"/>
    <d v="2023-11-11T00:00:00"/>
    <d v="1899-12-30T23:14:00"/>
    <n v="14"/>
    <x v="2"/>
    <x v="9"/>
    <x v="13"/>
    <s v="Not Outlier"/>
    <x v="9"/>
  </r>
  <r>
    <n v="1003833"/>
    <n v="1270"/>
    <s v="USA"/>
    <d v="2023-03-14T23:37:00"/>
    <x v="2"/>
    <s v="Diego Freyre"/>
    <n v="5170"/>
    <x v="12"/>
    <d v="2023-03-14T00:00:00"/>
    <d v="1899-12-30T23:37:00"/>
    <n v="37"/>
    <x v="2"/>
    <x v="7"/>
    <x v="1"/>
    <s v="Not Outlier"/>
    <x v="9"/>
  </r>
  <r>
    <n v="846209"/>
    <n v="1271"/>
    <s v="France"/>
    <d v="2023-02-20T00:58:00"/>
    <x v="0"/>
    <s v="Julie Brown"/>
    <n v="9945"/>
    <x v="11"/>
    <d v="2023-02-20T00:00:00"/>
    <d v="1899-12-30T00:58:00"/>
    <n v="58"/>
    <x v="0"/>
    <x v="0"/>
    <x v="0"/>
    <s v="Not Outlier"/>
    <x v="26"/>
  </r>
  <r>
    <n v="1446428"/>
    <n v="1271"/>
    <s v="France"/>
    <d v="2023-12-31T23:34:00"/>
    <x v="1"/>
    <s v="Jytte Petersen"/>
    <n v="4354"/>
    <x v="30"/>
    <d v="2023-12-31T00:00:00"/>
    <d v="1899-12-30T23:34:00"/>
    <n v="34"/>
    <x v="2"/>
    <x v="10"/>
    <x v="0"/>
    <s v="Not Outlier"/>
    <x v="26"/>
  </r>
  <r>
    <n v="1564843"/>
    <n v="1271"/>
    <s v="France"/>
    <d v="2023-02-16T01:53:00"/>
    <x v="1"/>
    <s v="Giovanni Rovelli"/>
    <n v="2114"/>
    <x v="26"/>
    <d v="2023-02-16T00:00:00"/>
    <d v="1899-12-30T01:53:00"/>
    <n v="53"/>
    <x v="1"/>
    <x v="0"/>
    <x v="0"/>
    <s v="Not Outlier"/>
    <x v="26"/>
  </r>
  <r>
    <n v="228177"/>
    <n v="1272"/>
    <s v="Australia"/>
    <d v="2023-05-08T00:53:00"/>
    <x v="0"/>
    <s v="Diego Freyre"/>
    <n v="8567"/>
    <x v="7"/>
    <d v="2023-05-08T00:00:00"/>
    <d v="1899-12-30T00:53:00"/>
    <n v="53"/>
    <x v="0"/>
    <x v="8"/>
    <x v="7"/>
    <s v="Not Outlier"/>
    <x v="1"/>
  </r>
  <r>
    <n v="861120"/>
    <n v="1274"/>
    <s v="USA"/>
    <d v="2023-06-23T00:26:00"/>
    <x v="3"/>
    <s v="Adrian Huxley"/>
    <n v="6826"/>
    <x v="17"/>
    <d v="2023-06-23T00:00:00"/>
    <d v="1899-12-30T00:26:00"/>
    <n v="26"/>
    <x v="0"/>
    <x v="2"/>
    <x v="1"/>
    <s v="Not Outlier"/>
    <x v="12"/>
  </r>
  <r>
    <n v="1386601"/>
    <n v="1276"/>
    <s v="France"/>
    <d v="2023-04-10T00:40:00"/>
    <x v="2"/>
    <s v="Valarie Nelson"/>
    <n v="4677"/>
    <x v="19"/>
    <d v="2023-04-10T00:00:00"/>
    <d v="1899-12-30T00:40:00"/>
    <n v="40"/>
    <x v="0"/>
    <x v="1"/>
    <x v="0"/>
    <s v="Not Outlier"/>
    <x v="49"/>
  </r>
  <r>
    <n v="1452251"/>
    <n v="1276"/>
    <s v="France"/>
    <d v="2023-03-24T22:54:00"/>
    <x v="1"/>
    <s v="Paul Henriot"/>
    <n v="9140"/>
    <x v="10"/>
    <d v="2023-03-24T00:00:00"/>
    <d v="1899-12-30T22:54:00"/>
    <n v="54"/>
    <x v="3"/>
    <x v="7"/>
    <x v="0"/>
    <s v="Not Outlier"/>
    <x v="49"/>
  </r>
  <r>
    <n v="748997"/>
    <n v="1277"/>
    <s v="Switzerland"/>
    <d v="2023-06-14T00:13:00"/>
    <x v="1"/>
    <s v="Leslie Taylor"/>
    <n v="9873"/>
    <x v="12"/>
    <d v="2023-06-14T00:00:00"/>
    <d v="1899-12-30T00:13:00"/>
    <n v="13"/>
    <x v="0"/>
    <x v="2"/>
    <x v="13"/>
    <s v="Not Outlier"/>
    <x v="69"/>
  </r>
  <r>
    <n v="623935"/>
    <n v="1278"/>
    <s v="USA"/>
    <d v="2023-04-11T01:24:00"/>
    <x v="1"/>
    <s v="Maria Larsson"/>
    <n v="7665"/>
    <x v="23"/>
    <d v="2023-04-11T00:00:00"/>
    <d v="1899-12-30T01:24:00"/>
    <n v="24"/>
    <x v="1"/>
    <x v="1"/>
    <x v="1"/>
    <s v="Not Outlier"/>
    <x v="71"/>
  </r>
  <r>
    <n v="680722"/>
    <n v="1278"/>
    <s v="USA"/>
    <d v="2023-04-16T02:00:00"/>
    <x v="0"/>
    <s v="Jean Fresnisre"/>
    <n v="421"/>
    <x v="26"/>
    <d v="2023-04-16T00:00:00"/>
    <d v="1899-12-30T02:00:00"/>
    <n v="0"/>
    <x v="4"/>
    <x v="1"/>
    <x v="1"/>
    <s v="Not Outlier"/>
    <x v="71"/>
  </r>
  <r>
    <n v="471691"/>
    <n v="1279"/>
    <s v="USA"/>
    <d v="2023-04-10T01:45:00"/>
    <x v="0"/>
    <s v="Wendy Victorino"/>
    <n v="1314"/>
    <x v="19"/>
    <d v="2023-04-10T00:00:00"/>
    <d v="1899-12-30T01:45:00"/>
    <n v="45"/>
    <x v="1"/>
    <x v="1"/>
    <x v="1"/>
    <s v="Not Outlier"/>
    <x v="63"/>
  </r>
  <r>
    <n v="103462"/>
    <n v="1280"/>
    <s v="USA"/>
    <d v="2023-10-13T00:35:00"/>
    <x v="3"/>
    <s v="Julie Brown"/>
    <n v="9693"/>
    <x v="6"/>
    <d v="2023-10-13T00:00:00"/>
    <d v="1899-12-30T00:35:00"/>
    <n v="35"/>
    <x v="0"/>
    <x v="5"/>
    <x v="1"/>
    <s v="Not Outlier"/>
    <x v="71"/>
  </r>
  <r>
    <n v="264917"/>
    <n v="1281"/>
    <s v="Spain"/>
    <d v="2023-07-23T00:15:00"/>
    <x v="0"/>
    <s v="Jeff Young"/>
    <n v="1214"/>
    <x v="17"/>
    <d v="2023-07-23T00:00:00"/>
    <d v="1899-12-30T00:15:00"/>
    <n v="15"/>
    <x v="0"/>
    <x v="4"/>
    <x v="5"/>
    <s v="Not Outlier"/>
    <x v="44"/>
  </r>
  <r>
    <n v="52659"/>
    <n v="1282"/>
    <s v="France"/>
    <d v="2023-06-07T00:55:00"/>
    <x v="3"/>
    <s v="Diego Freyre"/>
    <n v="3865"/>
    <x v="20"/>
    <d v="2023-06-07T00:00:00"/>
    <d v="1899-12-30T00:55:00"/>
    <n v="55"/>
    <x v="0"/>
    <x v="2"/>
    <x v="0"/>
    <s v="Not Outlier"/>
    <x v="46"/>
  </r>
  <r>
    <n v="1350840"/>
    <n v="1282"/>
    <s v="France"/>
    <d v="2023-07-01T22:52:00"/>
    <x v="0"/>
    <s v="Mory Kentary"/>
    <n v="6519"/>
    <x v="5"/>
    <d v="2023-07-01T00:00:00"/>
    <d v="1899-12-30T22:52:00"/>
    <n v="52"/>
    <x v="3"/>
    <x v="4"/>
    <x v="0"/>
    <s v="Not Outlier"/>
    <x v="46"/>
  </r>
  <r>
    <n v="577243"/>
    <n v="1283"/>
    <s v="USA"/>
    <d v="2023-01-31T01:24:00"/>
    <x v="1"/>
    <s v="Rosa Hernandez"/>
    <n v="4138"/>
    <x v="30"/>
    <d v="2023-01-31T00:00:00"/>
    <d v="1899-12-30T01:24:00"/>
    <n v="24"/>
    <x v="1"/>
    <x v="3"/>
    <x v="1"/>
    <s v="Not Outlier"/>
    <x v="30"/>
  </r>
  <r>
    <n v="267881"/>
    <n v="1284"/>
    <s v="Spain"/>
    <d v="2023-10-23T00:17:00"/>
    <x v="3"/>
    <s v="Pirkko Koskitalo"/>
    <n v="395"/>
    <x v="17"/>
    <d v="2023-10-23T00:00:00"/>
    <d v="1899-12-30T00:17:00"/>
    <n v="17"/>
    <x v="0"/>
    <x v="5"/>
    <x v="5"/>
    <s v="Not Outlier"/>
    <x v="69"/>
  </r>
  <r>
    <n v="325939"/>
    <n v="1285"/>
    <s v="Spain"/>
    <d v="2023-12-24T22:53:00"/>
    <x v="3"/>
    <s v="Michael Holz"/>
    <n v="4569"/>
    <x v="10"/>
    <d v="2023-12-24T00:00:00"/>
    <d v="1899-12-30T22:53:00"/>
    <n v="53"/>
    <x v="3"/>
    <x v="10"/>
    <x v="5"/>
    <s v="Not Outlier"/>
    <x v="57"/>
  </r>
  <r>
    <n v="1470933"/>
    <n v="1285"/>
    <s v="Spain"/>
    <d v="2023-08-02T00:55:00"/>
    <x v="1"/>
    <s v="Mart¡n Sommer"/>
    <n v="5249"/>
    <x v="24"/>
    <d v="2023-08-02T00:00:00"/>
    <d v="1899-12-30T00:55:00"/>
    <n v="55"/>
    <x v="0"/>
    <x v="6"/>
    <x v="5"/>
    <s v="Not Outlier"/>
    <x v="57"/>
  </r>
  <r>
    <n v="926690"/>
    <n v="1286"/>
    <s v="USA"/>
    <d v="2023-05-12T00:04:00"/>
    <x v="0"/>
    <s v="Diego Freyre"/>
    <n v="197"/>
    <x v="1"/>
    <d v="2023-05-12T00:00:00"/>
    <d v="1899-12-30T00:04:00"/>
    <n v="4"/>
    <x v="0"/>
    <x v="8"/>
    <x v="1"/>
    <s v="Not Outlier"/>
    <x v="44"/>
  </r>
  <r>
    <n v="472645"/>
    <n v="1290"/>
    <s v="USA"/>
    <d v="2023-11-13T01:24:00"/>
    <x v="1"/>
    <s v="Kwai Yu"/>
    <n v="3018"/>
    <x v="6"/>
    <d v="2023-11-13T00:00:00"/>
    <d v="1899-12-30T01:24:00"/>
    <n v="24"/>
    <x v="1"/>
    <x v="9"/>
    <x v="1"/>
    <s v="Not Outlier"/>
    <x v="0"/>
  </r>
  <r>
    <n v="624499"/>
    <n v="1290"/>
    <s v="USA"/>
    <d v="2023-01-06T00:40:00"/>
    <x v="1"/>
    <s v="Annette Roulet"/>
    <n v="4403"/>
    <x v="28"/>
    <d v="2023-01-06T00:00:00"/>
    <d v="1899-12-30T00:40:00"/>
    <n v="40"/>
    <x v="0"/>
    <x v="3"/>
    <x v="1"/>
    <s v="Not Outlier"/>
    <x v="0"/>
  </r>
  <r>
    <n v="726616"/>
    <n v="1290"/>
    <s v="USA"/>
    <d v="2023-08-06T23:38:00"/>
    <x v="3"/>
    <s v="Dominique Perrier"/>
    <n v="6697"/>
    <x v="28"/>
    <d v="2023-08-06T00:00:00"/>
    <d v="1899-12-30T23:38:00"/>
    <n v="38"/>
    <x v="2"/>
    <x v="6"/>
    <x v="1"/>
    <s v="Not Outlier"/>
    <x v="0"/>
  </r>
  <r>
    <n v="1587760"/>
    <n v="1290"/>
    <s v="USA"/>
    <d v="2023-12-02T00:38:00"/>
    <x v="2"/>
    <s v="Wing C Tam"/>
    <n v="9238"/>
    <x v="24"/>
    <d v="2023-12-02T00:00:00"/>
    <d v="1899-12-30T00:38:00"/>
    <n v="38"/>
    <x v="0"/>
    <x v="10"/>
    <x v="1"/>
    <s v="Not Outlier"/>
    <x v="0"/>
  </r>
  <r>
    <n v="75315"/>
    <n v="1291"/>
    <s v="USA"/>
    <d v="2023-07-31T00:47:00"/>
    <x v="0"/>
    <s v="Michael Chandler"/>
    <n v="7931"/>
    <x v="30"/>
    <d v="2023-07-31T00:00:00"/>
    <d v="1899-12-30T00:47:00"/>
    <n v="47"/>
    <x v="0"/>
    <x v="4"/>
    <x v="1"/>
    <s v="Not Outlier"/>
    <x v="18"/>
  </r>
  <r>
    <n v="1024270"/>
    <n v="1292"/>
    <s v="USA"/>
    <d v="2023-05-04T01:52:00"/>
    <x v="3"/>
    <s v="Julie Brown"/>
    <n v="114"/>
    <x v="27"/>
    <d v="2023-05-04T00:00:00"/>
    <d v="1899-12-30T01:52:00"/>
    <n v="52"/>
    <x v="1"/>
    <x v="8"/>
    <x v="1"/>
    <s v="Not Outlier"/>
    <x v="11"/>
  </r>
  <r>
    <n v="191639"/>
    <n v="1293"/>
    <s v="USA"/>
    <d v="2023-04-26T23:40:00"/>
    <x v="2"/>
    <s v="Kalle Suominen"/>
    <n v="957"/>
    <x v="8"/>
    <d v="2023-04-26T00:00:00"/>
    <d v="1899-12-30T23:40:00"/>
    <n v="40"/>
    <x v="2"/>
    <x v="1"/>
    <x v="1"/>
    <s v="Not Outlier"/>
    <x v="11"/>
  </r>
  <r>
    <n v="408798"/>
    <n v="1293"/>
    <s v="USA"/>
    <d v="2023-01-31T01:32:00"/>
    <x v="3"/>
    <s v="Valarie Young"/>
    <n v="9889"/>
    <x v="30"/>
    <d v="2023-01-31T00:00:00"/>
    <d v="1899-12-30T01:32:00"/>
    <n v="32"/>
    <x v="1"/>
    <x v="3"/>
    <x v="1"/>
    <s v="Not Outlier"/>
    <x v="11"/>
  </r>
  <r>
    <n v="492855"/>
    <n v="1294"/>
    <s v="France"/>
    <d v="2023-12-25T23:02:00"/>
    <x v="2"/>
    <s v="Sue Frick"/>
    <n v="9532"/>
    <x v="18"/>
    <d v="2023-12-25T00:00:00"/>
    <d v="1899-12-30T23:02:00"/>
    <n v="2"/>
    <x v="2"/>
    <x v="10"/>
    <x v="0"/>
    <s v="Not Outlier"/>
    <x v="72"/>
  </r>
  <r>
    <n v="829148"/>
    <n v="1294"/>
    <s v="France"/>
    <d v="2023-01-17T00:34:00"/>
    <x v="3"/>
    <s v="Sean Connery"/>
    <n v="2908"/>
    <x v="29"/>
    <d v="2023-01-17T00:00:00"/>
    <d v="1899-12-30T00:34:00"/>
    <n v="34"/>
    <x v="0"/>
    <x v="3"/>
    <x v="0"/>
    <s v="Not Outlier"/>
    <x v="72"/>
  </r>
  <r>
    <n v="1013492"/>
    <n v="1294"/>
    <s v="France"/>
    <d v="2023-11-23T23:39:00"/>
    <x v="2"/>
    <s v="Janine Labrune"/>
    <n v="4442"/>
    <x v="17"/>
    <d v="2023-11-23T00:00:00"/>
    <d v="1899-12-30T23:39:00"/>
    <n v="39"/>
    <x v="2"/>
    <x v="9"/>
    <x v="0"/>
    <s v="Not Outlier"/>
    <x v="72"/>
  </r>
  <r>
    <n v="1091560"/>
    <n v="1294"/>
    <s v="France"/>
    <d v="2023-05-24T23:18:00"/>
    <x v="2"/>
    <s v="Mary Saveley"/>
    <n v="8903"/>
    <x v="10"/>
    <d v="2023-05-24T00:00:00"/>
    <d v="1899-12-30T23:18:00"/>
    <n v="18"/>
    <x v="2"/>
    <x v="8"/>
    <x v="0"/>
    <s v="Not Outlier"/>
    <x v="72"/>
  </r>
  <r>
    <n v="748106"/>
    <n v="1295"/>
    <s v="Finland"/>
    <d v="2023-10-27T23:58:00"/>
    <x v="0"/>
    <s v="Sue Frick"/>
    <n v="5025"/>
    <x v="13"/>
    <d v="2023-10-27T00:00:00"/>
    <d v="1899-12-30T23:58:00"/>
    <n v="58"/>
    <x v="2"/>
    <x v="5"/>
    <x v="8"/>
    <s v="Not Outlier"/>
    <x v="60"/>
  </r>
  <r>
    <n v="1122327"/>
    <n v="1295"/>
    <s v="Finland"/>
    <d v="2023-08-02T16:44:00"/>
    <x v="2"/>
    <s v="Georg Pipps"/>
    <n v="6240"/>
    <x v="24"/>
    <d v="2023-08-02T00:00:00"/>
    <d v="1899-12-30T16:44:00"/>
    <n v="44"/>
    <x v="5"/>
    <x v="6"/>
    <x v="8"/>
    <s v="Not Outlier"/>
    <x v="60"/>
  </r>
  <r>
    <n v="568908"/>
    <n v="1297"/>
    <s v="USA"/>
    <d v="2023-05-27T22:52:00"/>
    <x v="1"/>
    <s v="Sue Taylor"/>
    <n v="3377"/>
    <x v="13"/>
    <d v="2023-05-27T00:00:00"/>
    <d v="1899-12-30T22:52:00"/>
    <n v="52"/>
    <x v="3"/>
    <x v="8"/>
    <x v="1"/>
    <s v="Not Outlier"/>
    <x v="60"/>
  </r>
  <r>
    <n v="723357"/>
    <n v="1297"/>
    <s v="USA"/>
    <d v="2023-03-04T01:05:00"/>
    <x v="0"/>
    <s v="Laurence Lebihan"/>
    <n v="4674"/>
    <x v="27"/>
    <d v="2023-03-04T00:00:00"/>
    <d v="1899-12-30T01:05:00"/>
    <n v="5"/>
    <x v="1"/>
    <x v="7"/>
    <x v="1"/>
    <s v="Not Outlier"/>
    <x v="60"/>
  </r>
  <r>
    <n v="1260670"/>
    <n v="1301"/>
    <s v="Spain"/>
    <d v="2023-01-08T01:08:00"/>
    <x v="3"/>
    <s v="Rosa Hernandez"/>
    <n v="1655"/>
    <x v="7"/>
    <d v="2023-01-08T00:00:00"/>
    <d v="1899-12-30T01:08:00"/>
    <n v="8"/>
    <x v="1"/>
    <x v="3"/>
    <x v="5"/>
    <s v="Not Outlier"/>
    <x v="8"/>
  </r>
  <r>
    <n v="174998"/>
    <n v="1303"/>
    <s v="Spain"/>
    <d v="2023-03-01T23:52:00"/>
    <x v="3"/>
    <s v="Miguel Barajas"/>
    <n v="5209"/>
    <x v="5"/>
    <d v="2023-03-01T00:00:00"/>
    <d v="1899-12-30T23:52:00"/>
    <n v="52"/>
    <x v="2"/>
    <x v="7"/>
    <x v="5"/>
    <s v="Not Outlier"/>
    <x v="2"/>
  </r>
  <r>
    <n v="1001825"/>
    <n v="1304"/>
    <s v="Italy"/>
    <d v="2023-06-01T23:03:00"/>
    <x v="0"/>
    <s v="Paul Henriot"/>
    <n v="7174"/>
    <x v="5"/>
    <d v="2023-06-01T00:00:00"/>
    <d v="1899-12-30T23:03:00"/>
    <n v="3"/>
    <x v="2"/>
    <x v="2"/>
    <x v="9"/>
    <s v="Not Outlier"/>
    <x v="39"/>
  </r>
  <r>
    <n v="1680806"/>
    <n v="1304"/>
    <s v="Italy"/>
    <d v="2023-06-23T00:29:00"/>
    <x v="2"/>
    <s v="Janine Labrune"/>
    <n v="3072"/>
    <x v="17"/>
    <d v="2023-06-23T00:00:00"/>
    <d v="1899-12-30T00:29:00"/>
    <n v="29"/>
    <x v="0"/>
    <x v="2"/>
    <x v="9"/>
    <s v="Not Outlier"/>
    <x v="39"/>
  </r>
  <r>
    <n v="508989"/>
    <n v="1307"/>
    <s v="France"/>
    <d v="2023-03-03T01:06:00"/>
    <x v="1"/>
    <s v="Roland Keitel"/>
    <n v="3733"/>
    <x v="15"/>
    <d v="2023-03-03T00:00:00"/>
    <d v="1899-12-30T01:06:00"/>
    <n v="6"/>
    <x v="1"/>
    <x v="7"/>
    <x v="0"/>
    <s v="Not Outlier"/>
    <x v="12"/>
  </r>
  <r>
    <n v="1666083"/>
    <n v="1307"/>
    <s v="France"/>
    <d v="2023-01-19T01:08:00"/>
    <x v="1"/>
    <s v="Mary Saveley"/>
    <n v="4117"/>
    <x v="3"/>
    <d v="2023-01-19T00:00:00"/>
    <d v="1899-12-30T01:08:00"/>
    <n v="8"/>
    <x v="1"/>
    <x v="3"/>
    <x v="0"/>
    <s v="Not Outlier"/>
    <x v="12"/>
  </r>
  <r>
    <n v="769005"/>
    <n v="1308"/>
    <s v="Spain"/>
    <d v="2023-12-31T01:51:00"/>
    <x v="1"/>
    <s v="Diego Freyre"/>
    <n v="6183"/>
    <x v="30"/>
    <d v="2023-12-31T00:00:00"/>
    <d v="1899-12-30T01:51:00"/>
    <n v="51"/>
    <x v="1"/>
    <x v="10"/>
    <x v="5"/>
    <s v="Not Outlier"/>
    <x v="57"/>
  </r>
  <r>
    <n v="867108"/>
    <n v="1310"/>
    <s v="Spain"/>
    <d v="2023-08-09T01:16:00"/>
    <x v="1"/>
    <s v="Kwai Yu"/>
    <n v="9531"/>
    <x v="2"/>
    <d v="2023-08-09T00:00:00"/>
    <d v="1899-12-30T01:16:00"/>
    <n v="16"/>
    <x v="1"/>
    <x v="6"/>
    <x v="5"/>
    <s v="Not Outlier"/>
    <x v="35"/>
  </r>
  <r>
    <n v="941028"/>
    <n v="1311"/>
    <s v="USA"/>
    <d v="2023-09-19T23:27:00"/>
    <x v="2"/>
    <s v="Julie Young"/>
    <n v="9422"/>
    <x v="3"/>
    <d v="2023-09-19T00:00:00"/>
    <d v="1899-12-30T23:27:00"/>
    <n v="27"/>
    <x v="2"/>
    <x v="11"/>
    <x v="1"/>
    <s v="Not Outlier"/>
    <x v="21"/>
  </r>
  <r>
    <n v="381897"/>
    <n v="1314"/>
    <s v="USA"/>
    <d v="2023-07-13T23:53:00"/>
    <x v="3"/>
    <s v="Paul Henriot"/>
    <n v="3916"/>
    <x v="6"/>
    <d v="2023-07-13T00:00:00"/>
    <d v="1899-12-30T23:53:00"/>
    <n v="53"/>
    <x v="2"/>
    <x v="4"/>
    <x v="1"/>
    <s v="Not Outlier"/>
    <x v="60"/>
  </r>
  <r>
    <n v="22486"/>
    <n v="1315"/>
    <s v="USA"/>
    <d v="2023-07-03T00:45:00"/>
    <x v="2"/>
    <s v="Francisca Cervantes"/>
    <n v="2819"/>
    <x v="15"/>
    <d v="2023-07-03T00:00:00"/>
    <d v="1899-12-30T00:45:00"/>
    <n v="45"/>
    <x v="0"/>
    <x v="4"/>
    <x v="1"/>
    <s v="Not Outlier"/>
    <x v="3"/>
  </r>
  <r>
    <n v="1355679"/>
    <n v="1315"/>
    <s v="USA"/>
    <d v="2023-10-03T01:05:00"/>
    <x v="3"/>
    <s v="Michael Donnermeyer"/>
    <n v="8855"/>
    <x v="15"/>
    <d v="2023-10-03T00:00:00"/>
    <d v="1899-12-30T01:05:00"/>
    <n v="5"/>
    <x v="1"/>
    <x v="5"/>
    <x v="1"/>
    <s v="Not Outlier"/>
    <x v="3"/>
  </r>
  <r>
    <n v="474847"/>
    <n v="1316"/>
    <s v="Australia"/>
    <d v="2023-10-03T00:25:00"/>
    <x v="0"/>
    <s v="Michael Frick"/>
    <n v="4155"/>
    <x v="15"/>
    <d v="2023-10-03T00:00:00"/>
    <d v="1899-12-30T00:25:00"/>
    <n v="25"/>
    <x v="0"/>
    <x v="5"/>
    <x v="7"/>
    <s v="Not Outlier"/>
    <x v="35"/>
  </r>
  <r>
    <n v="1268060"/>
    <n v="1316"/>
    <s v="Australia"/>
    <d v="2023-01-04T01:50:00"/>
    <x v="3"/>
    <s v="Georg Pipps"/>
    <n v="3876"/>
    <x v="27"/>
    <d v="2023-01-04T00:00:00"/>
    <d v="1899-12-30T01:50:00"/>
    <n v="50"/>
    <x v="1"/>
    <x v="3"/>
    <x v="7"/>
    <s v="Not Outlier"/>
    <x v="35"/>
  </r>
  <r>
    <n v="500116"/>
    <n v="1317"/>
    <s v="France"/>
    <d v="2023-05-26T01:04:00"/>
    <x v="1"/>
    <s v="Valarie Nelson"/>
    <n v="4269"/>
    <x v="8"/>
    <d v="2023-05-26T00:00:00"/>
    <d v="1899-12-30T01:04:00"/>
    <n v="4"/>
    <x v="1"/>
    <x v="8"/>
    <x v="0"/>
    <s v="Not Outlier"/>
    <x v="72"/>
  </r>
  <r>
    <n v="368229"/>
    <n v="1318"/>
    <s v="USA"/>
    <d v="2023-11-19T23:37:00"/>
    <x v="2"/>
    <s v="Diego Freyre"/>
    <n v="4702"/>
    <x v="3"/>
    <d v="2023-11-19T00:00:00"/>
    <d v="1899-12-30T23:37:00"/>
    <n v="37"/>
    <x v="2"/>
    <x v="9"/>
    <x v="1"/>
    <s v="Not Outlier"/>
    <x v="59"/>
  </r>
  <r>
    <n v="447240"/>
    <n v="1318"/>
    <s v="USA"/>
    <d v="2023-11-16T23:08:00"/>
    <x v="1"/>
    <s v="Valarie Young"/>
    <n v="6512"/>
    <x v="26"/>
    <d v="2023-11-16T00:00:00"/>
    <d v="1899-12-30T23:08:00"/>
    <n v="8"/>
    <x v="2"/>
    <x v="9"/>
    <x v="1"/>
    <s v="Not Outlier"/>
    <x v="59"/>
  </r>
  <r>
    <n v="662950"/>
    <n v="1320"/>
    <s v="Germany"/>
    <d v="2023-06-21T23:34:00"/>
    <x v="2"/>
    <s v="Catherine Dewey"/>
    <n v="8477"/>
    <x v="9"/>
    <d v="2023-06-21T00:00:00"/>
    <d v="1899-12-30T23:34:00"/>
    <n v="34"/>
    <x v="2"/>
    <x v="2"/>
    <x v="6"/>
    <s v="Not Outlier"/>
    <x v="61"/>
  </r>
  <r>
    <n v="1024120"/>
    <n v="1323"/>
    <s v="Switzerland"/>
    <d v="2023-02-07T00:48:00"/>
    <x v="0"/>
    <s v="Sue Taylor"/>
    <n v="2228"/>
    <x v="20"/>
    <d v="2023-02-07T00:00:00"/>
    <d v="1899-12-30T00:48:00"/>
    <n v="48"/>
    <x v="0"/>
    <x v="0"/>
    <x v="13"/>
    <s v="Not Outlier"/>
    <x v="2"/>
  </r>
  <r>
    <n v="169945"/>
    <n v="1325"/>
    <s v="Spain"/>
    <d v="2023-07-04T00:54:00"/>
    <x v="3"/>
    <s v="Julie Brown"/>
    <n v="9136"/>
    <x v="27"/>
    <d v="2023-07-04T00:00:00"/>
    <d v="1899-12-30T00:54:00"/>
    <n v="54"/>
    <x v="0"/>
    <x v="4"/>
    <x v="5"/>
    <s v="Not Outlier"/>
    <x v="34"/>
  </r>
  <r>
    <n v="1313997"/>
    <n v="1327"/>
    <s v="France"/>
    <d v="2023-02-27T00:04:00"/>
    <x v="0"/>
    <s v="Francisca Cervantes"/>
    <n v="8609"/>
    <x v="13"/>
    <d v="2023-02-27T00:00:00"/>
    <d v="1899-12-30T00:04:00"/>
    <n v="4"/>
    <x v="0"/>
    <x v="0"/>
    <x v="0"/>
    <s v="Not Outlier"/>
    <x v="40"/>
  </r>
  <r>
    <n v="1000225"/>
    <n v="1329"/>
    <s v="USA"/>
    <d v="2023-08-25T23:04:00"/>
    <x v="0"/>
    <s v="Wendy Victorino"/>
    <n v="3066"/>
    <x v="18"/>
    <d v="2023-08-25T00:00:00"/>
    <d v="1899-12-30T23:04:00"/>
    <n v="4"/>
    <x v="2"/>
    <x v="6"/>
    <x v="1"/>
    <s v="Not Outlier"/>
    <x v="32"/>
  </r>
  <r>
    <n v="690697"/>
    <n v="1330"/>
    <s v="Australia"/>
    <d v="2023-03-02T00:12:00"/>
    <x v="0"/>
    <s v="Wendy Victorino"/>
    <n v="2726"/>
    <x v="24"/>
    <d v="2023-03-02T00:00:00"/>
    <d v="1899-12-30T00:12:00"/>
    <n v="12"/>
    <x v="0"/>
    <x v="7"/>
    <x v="7"/>
    <s v="Not Outlier"/>
    <x v="14"/>
  </r>
  <r>
    <n v="1586073"/>
    <n v="1330"/>
    <s v="Australia"/>
    <d v="2023-09-10T00:40:00"/>
    <x v="2"/>
    <s v="Rosa Hernandez"/>
    <n v="9985"/>
    <x v="19"/>
    <d v="2023-09-10T00:00:00"/>
    <d v="1899-12-30T00:40:00"/>
    <n v="40"/>
    <x v="0"/>
    <x v="11"/>
    <x v="7"/>
    <s v="Not Outlier"/>
    <x v="14"/>
  </r>
  <r>
    <n v="84351"/>
    <n v="1331"/>
    <s v="USA"/>
    <d v="2023-04-19T00:13:00"/>
    <x v="3"/>
    <s v="Julie Brown"/>
    <n v="4824"/>
    <x v="3"/>
    <d v="2023-04-19T00:00:00"/>
    <d v="1899-12-30T00:13:00"/>
    <n v="13"/>
    <x v="0"/>
    <x v="1"/>
    <x v="1"/>
    <s v="Not Outlier"/>
    <x v="8"/>
  </r>
  <r>
    <n v="1279393"/>
    <n v="1340"/>
    <s v="Italy"/>
    <d v="2023-09-08T01:01:00"/>
    <x v="1"/>
    <s v="Helen Bennett"/>
    <n v="9753"/>
    <x v="7"/>
    <d v="2023-09-08T00:00:00"/>
    <d v="1899-12-30T01:01:00"/>
    <n v="1"/>
    <x v="1"/>
    <x v="11"/>
    <x v="9"/>
    <s v="Not Outlier"/>
    <x v="48"/>
  </r>
  <r>
    <n v="1201138"/>
    <n v="1342"/>
    <s v="USA"/>
    <d v="2023-03-14T00:57:00"/>
    <x v="0"/>
    <s v="Michael Chandler"/>
    <n v="6081"/>
    <x v="12"/>
    <d v="2023-03-14T00:00:00"/>
    <d v="1899-12-30T00:57:00"/>
    <n v="57"/>
    <x v="0"/>
    <x v="7"/>
    <x v="1"/>
    <s v="Not Outlier"/>
    <x v="59"/>
  </r>
  <r>
    <n v="1229877"/>
    <n v="1342"/>
    <s v="USA"/>
    <d v="2023-08-06T23:01:00"/>
    <x v="1"/>
    <s v="Kwai Yu"/>
    <n v="3454"/>
    <x v="28"/>
    <d v="2023-08-06T00:00:00"/>
    <d v="1899-12-30T23:01:00"/>
    <n v="1"/>
    <x v="2"/>
    <x v="6"/>
    <x v="1"/>
    <s v="Not Outlier"/>
    <x v="59"/>
  </r>
  <r>
    <n v="1477405"/>
    <n v="1342"/>
    <s v="USA"/>
    <d v="2023-10-04T01:32:00"/>
    <x v="3"/>
    <s v="Elizabeth Lincoln"/>
    <n v="6068"/>
    <x v="27"/>
    <d v="2023-10-04T00:00:00"/>
    <d v="1899-12-30T01:32:00"/>
    <n v="32"/>
    <x v="1"/>
    <x v="5"/>
    <x v="1"/>
    <s v="Not Outlier"/>
    <x v="59"/>
  </r>
  <r>
    <n v="479363"/>
    <n v="1343"/>
    <s v="USA"/>
    <d v="2023-07-08T00:02:00"/>
    <x v="1"/>
    <s v="Janine Labrune"/>
    <n v="1941"/>
    <x v="7"/>
    <d v="2023-07-08T00:00:00"/>
    <d v="1899-12-30T00:02:00"/>
    <n v="2"/>
    <x v="0"/>
    <x v="4"/>
    <x v="1"/>
    <s v="Not Outlier"/>
    <x v="5"/>
  </r>
  <r>
    <n v="944561"/>
    <n v="1343"/>
    <s v="USA"/>
    <d v="2023-02-24T23:00:00"/>
    <x v="2"/>
    <s v="Palle Ibsen"/>
    <n v="439"/>
    <x v="10"/>
    <d v="2023-02-24T00:00:00"/>
    <d v="1899-12-30T23:00:00"/>
    <n v="0"/>
    <x v="2"/>
    <x v="0"/>
    <x v="1"/>
    <s v="Not Outlier"/>
    <x v="5"/>
  </r>
  <r>
    <n v="137231"/>
    <n v="1344"/>
    <s v="Spain"/>
    <d v="2023-10-17T00:00:00"/>
    <x v="3"/>
    <s v="Kalle Suominen"/>
    <n v="6898"/>
    <x v="29"/>
    <d v="2023-10-17T00:00:00"/>
    <d v="1899-12-30T00:00:00"/>
    <n v="0"/>
    <x v="0"/>
    <x v="5"/>
    <x v="5"/>
    <s v="Not Outlier"/>
    <x v="48"/>
  </r>
  <r>
    <n v="213254"/>
    <n v="1344"/>
    <s v="Spain"/>
    <d v="2023-07-28T00:35:00"/>
    <x v="2"/>
    <s v="Elizabeth Devon"/>
    <n v="3943"/>
    <x v="0"/>
    <d v="2023-07-28T00:00:00"/>
    <d v="1899-12-30T00:35:00"/>
    <n v="35"/>
    <x v="0"/>
    <x v="4"/>
    <x v="5"/>
    <s v="Not Outlier"/>
    <x v="48"/>
  </r>
  <r>
    <n v="711681"/>
    <n v="1344"/>
    <s v="Spain"/>
    <d v="2023-05-22T00:35:00"/>
    <x v="0"/>
    <s v="Kwai Yu"/>
    <n v="3885"/>
    <x v="25"/>
    <d v="2023-05-22T00:00:00"/>
    <d v="1899-12-30T00:35:00"/>
    <n v="35"/>
    <x v="0"/>
    <x v="8"/>
    <x v="5"/>
    <s v="Not Outlier"/>
    <x v="48"/>
  </r>
  <r>
    <n v="1000578"/>
    <n v="1344"/>
    <s v="Spain"/>
    <d v="2023-05-24T23:32:00"/>
    <x v="2"/>
    <s v="Jan Klaeboe"/>
    <n v="2515"/>
    <x v="10"/>
    <d v="2023-05-24T00:00:00"/>
    <d v="1899-12-30T23:32:00"/>
    <n v="32"/>
    <x v="2"/>
    <x v="8"/>
    <x v="5"/>
    <s v="Not Outlier"/>
    <x v="48"/>
  </r>
  <r>
    <n v="353572"/>
    <n v="1346"/>
    <s v="USA"/>
    <d v="2023-02-24T23:36:00"/>
    <x v="3"/>
    <s v="Valarie Young"/>
    <n v="4976"/>
    <x v="10"/>
    <d v="2023-02-24T00:00:00"/>
    <d v="1899-12-30T23:36:00"/>
    <n v="36"/>
    <x v="2"/>
    <x v="0"/>
    <x v="1"/>
    <s v="Not Outlier"/>
    <x v="2"/>
  </r>
  <r>
    <n v="723244"/>
    <n v="1347"/>
    <s v="France"/>
    <d v="2023-08-23T00:11:00"/>
    <x v="3"/>
    <s v="Arnold Cruz"/>
    <n v="6759"/>
    <x v="17"/>
    <d v="2023-08-23T00:00:00"/>
    <d v="1899-12-30T00:11:00"/>
    <n v="11"/>
    <x v="0"/>
    <x v="6"/>
    <x v="0"/>
    <s v="Not Outlier"/>
    <x v="27"/>
  </r>
  <r>
    <n v="289906"/>
    <n v="1349"/>
    <s v="Australia"/>
    <d v="2023-04-15T23:54:00"/>
    <x v="1"/>
    <s v="Eric Natividad"/>
    <n v="2771"/>
    <x v="22"/>
    <d v="2023-04-15T00:00:00"/>
    <d v="1899-12-30T23:54:00"/>
    <n v="54"/>
    <x v="2"/>
    <x v="1"/>
    <x v="7"/>
    <s v="Not Outlier"/>
    <x v="16"/>
  </r>
  <r>
    <n v="1153425"/>
    <n v="1349"/>
    <s v="Australia"/>
    <d v="2023-07-05T01:06:00"/>
    <x v="1"/>
    <s v="Diego Freyre"/>
    <n v="4412"/>
    <x v="16"/>
    <d v="2023-07-05T00:00:00"/>
    <d v="1899-12-30T01:06:00"/>
    <n v="6"/>
    <x v="1"/>
    <x v="4"/>
    <x v="7"/>
    <s v="Not Outlier"/>
    <x v="16"/>
  </r>
  <r>
    <n v="841079"/>
    <n v="1350"/>
    <s v="Spain"/>
    <d v="2023-07-03T01:22:00"/>
    <x v="1"/>
    <s v="Maria Hernandez"/>
    <n v="9133"/>
    <x v="15"/>
    <d v="2023-07-03T00:00:00"/>
    <d v="1899-12-30T01:22:00"/>
    <n v="22"/>
    <x v="1"/>
    <x v="4"/>
    <x v="5"/>
    <s v="Not Outlier"/>
    <x v="38"/>
  </r>
  <r>
    <n v="1361969"/>
    <n v="1350"/>
    <s v="Spain"/>
    <d v="2023-05-05T02:00:00"/>
    <x v="3"/>
    <s v="Valarie Young"/>
    <n v="3695"/>
    <x v="16"/>
    <d v="2023-05-05T00:00:00"/>
    <d v="1899-12-30T02:00:00"/>
    <n v="0"/>
    <x v="4"/>
    <x v="8"/>
    <x v="5"/>
    <s v="Not Outlier"/>
    <x v="38"/>
  </r>
  <r>
    <n v="521015"/>
    <n v="1351"/>
    <s v="Spain"/>
    <d v="2023-04-04T01:09:00"/>
    <x v="0"/>
    <s v="Diego Freyre"/>
    <n v="9200"/>
    <x v="27"/>
    <d v="2023-04-04T00:00:00"/>
    <d v="1899-12-30T01:09:00"/>
    <n v="9"/>
    <x v="1"/>
    <x v="1"/>
    <x v="5"/>
    <s v="Not Outlier"/>
    <x v="25"/>
  </r>
  <r>
    <n v="184958"/>
    <n v="1354"/>
    <s v="Singapore"/>
    <d v="2023-08-12T00:58:00"/>
    <x v="1"/>
    <s v="Eric Natividad"/>
    <n v="39"/>
    <x v="1"/>
    <d v="2023-08-12T00:00:00"/>
    <d v="1899-12-30T00:58:00"/>
    <n v="58"/>
    <x v="0"/>
    <x v="6"/>
    <x v="3"/>
    <s v="Not Outlier"/>
    <x v="58"/>
  </r>
  <r>
    <n v="367308"/>
    <n v="1355"/>
    <s v="Spain"/>
    <d v="2023-01-15T02:22:00"/>
    <x v="1"/>
    <s v="Mary Saveley"/>
    <n v="6648"/>
    <x v="22"/>
    <d v="2023-01-15T00:00:00"/>
    <d v="1899-12-30T02:22:00"/>
    <n v="22"/>
    <x v="4"/>
    <x v="3"/>
    <x v="5"/>
    <s v="Not Outlier"/>
    <x v="31"/>
  </r>
  <r>
    <n v="931763"/>
    <n v="1355"/>
    <s v="Spain"/>
    <d v="2023-05-26T00:12:00"/>
    <x v="1"/>
    <s v="Valarie Nelson"/>
    <n v="2372"/>
    <x v="8"/>
    <d v="2023-05-26T00:00:00"/>
    <d v="1899-12-30T00:12:00"/>
    <n v="12"/>
    <x v="0"/>
    <x v="8"/>
    <x v="5"/>
    <s v="Not Outlier"/>
    <x v="31"/>
  </r>
  <r>
    <n v="995410"/>
    <n v="1355"/>
    <s v="Spain"/>
    <d v="2023-04-29T01:00:00"/>
    <x v="0"/>
    <s v="Palle Ibsen"/>
    <n v="114"/>
    <x v="21"/>
    <d v="2023-04-29T00:00:00"/>
    <d v="1899-12-30T01:00:00"/>
    <n v="0"/>
    <x v="1"/>
    <x v="1"/>
    <x v="5"/>
    <s v="Not Outlier"/>
    <x v="31"/>
  </r>
  <r>
    <n v="1112646"/>
    <n v="1355"/>
    <s v="Spain"/>
    <d v="2023-09-27T00:27:00"/>
    <x v="3"/>
    <s v="Martine Rance"/>
    <n v="8949"/>
    <x v="13"/>
    <d v="2023-09-27T00:00:00"/>
    <d v="1899-12-30T00:27:00"/>
    <n v="27"/>
    <x v="0"/>
    <x v="11"/>
    <x v="5"/>
    <s v="Not Outlier"/>
    <x v="31"/>
  </r>
  <r>
    <n v="276403"/>
    <n v="1356"/>
    <m/>
    <d v="2023-09-14T23:58:00"/>
    <x v="0"/>
    <s v="Michael Frick"/>
    <n v="8633"/>
    <x v="12"/>
    <d v="2023-09-14T00:00:00"/>
    <d v="1899-12-30T23:58:00"/>
    <n v="58"/>
    <x v="2"/>
    <x v="11"/>
    <x v="5"/>
    <s v="Not Outlier"/>
    <x v="67"/>
  </r>
  <r>
    <n v="254795"/>
    <n v="1357"/>
    <s v="Ireland"/>
    <d v="2023-05-28T01:23:00"/>
    <x v="1"/>
    <s v="Michael Holz"/>
    <n v="7938"/>
    <x v="0"/>
    <d v="2023-05-28T00:00:00"/>
    <d v="1899-12-30T01:23:00"/>
    <n v="23"/>
    <x v="1"/>
    <x v="8"/>
    <x v="11"/>
    <s v="Not Outlier"/>
    <x v="26"/>
  </r>
  <r>
    <n v="302110"/>
    <n v="1357"/>
    <s v="Ireland"/>
    <d v="2023-10-15T01:26:00"/>
    <x v="2"/>
    <s v="Georg Pipps"/>
    <n v="4576"/>
    <x v="22"/>
    <d v="2023-10-15T00:00:00"/>
    <d v="1899-12-30T01:26:00"/>
    <n v="26"/>
    <x v="1"/>
    <x v="5"/>
    <x v="11"/>
    <s v="Not Outlier"/>
    <x v="26"/>
  </r>
  <r>
    <n v="493043"/>
    <n v="1357"/>
    <s v="Ireland"/>
    <d v="2023-09-12T22:55:00"/>
    <x v="1"/>
    <s v="Diego Freyre"/>
    <n v="852"/>
    <x v="1"/>
    <d v="2023-09-12T00:00:00"/>
    <d v="1899-12-30T22:55:00"/>
    <n v="55"/>
    <x v="3"/>
    <x v="11"/>
    <x v="11"/>
    <s v="Not Outlier"/>
    <x v="26"/>
  </r>
  <r>
    <n v="611621"/>
    <n v="1357"/>
    <s v="Ireland"/>
    <d v="2023-05-31T00:05:00"/>
    <x v="0"/>
    <s v="Diego Freyre"/>
    <n v="9926"/>
    <x v="30"/>
    <d v="2023-05-31T00:00:00"/>
    <d v="1899-12-30T00:05:00"/>
    <n v="5"/>
    <x v="0"/>
    <x v="8"/>
    <x v="11"/>
    <s v="Not Outlier"/>
    <x v="26"/>
  </r>
  <r>
    <n v="1314159"/>
    <n v="1357"/>
    <s v="Ireland"/>
    <d v="2023-07-23T00:26:00"/>
    <x v="2"/>
    <s v="Helen Bennett"/>
    <n v="3684"/>
    <x v="17"/>
    <d v="2023-07-23T00:00:00"/>
    <d v="1899-12-30T00:26:00"/>
    <n v="26"/>
    <x v="0"/>
    <x v="4"/>
    <x v="11"/>
    <s v="Not Outlier"/>
    <x v="26"/>
  </r>
  <r>
    <n v="1558891"/>
    <n v="1358"/>
    <s v="Australia"/>
    <d v="2023-01-22T00:28:00"/>
    <x v="1"/>
    <s v="Mory Kentary"/>
    <n v="9227"/>
    <x v="25"/>
    <d v="2023-01-22T00:00:00"/>
    <d v="1899-12-30T00:28:00"/>
    <n v="28"/>
    <x v="0"/>
    <x v="3"/>
    <x v="7"/>
    <s v="Not Outlier"/>
    <x v="36"/>
  </r>
  <r>
    <n v="1014185"/>
    <n v="1359"/>
    <s v="USA"/>
    <d v="2023-11-15T00:25:00"/>
    <x v="2"/>
    <s v="Jan Klaeboe"/>
    <n v="2585"/>
    <x v="22"/>
    <d v="2023-11-15T00:00:00"/>
    <d v="1899-12-30T00:25:00"/>
    <n v="25"/>
    <x v="0"/>
    <x v="9"/>
    <x v="1"/>
    <s v="Not Outlier"/>
    <x v="12"/>
  </r>
  <r>
    <n v="1441631"/>
    <n v="1359"/>
    <s v="USA"/>
    <d v="2023-05-17T00:51:00"/>
    <x v="0"/>
    <s v="Valarie Nelson"/>
    <n v="6438"/>
    <x v="29"/>
    <d v="2023-05-17T00:00:00"/>
    <d v="1899-12-30T00:51:00"/>
    <n v="51"/>
    <x v="0"/>
    <x v="8"/>
    <x v="1"/>
    <s v="Not Outlier"/>
    <x v="12"/>
  </r>
  <r>
    <n v="389648"/>
    <n v="1360"/>
    <s v="Spain"/>
    <d v="2023-01-14T00:17:00"/>
    <x v="2"/>
    <s v="Diego Freyre"/>
    <n v="6153"/>
    <x v="12"/>
    <d v="2023-01-14T00:00:00"/>
    <d v="1899-12-30T00:17:00"/>
    <n v="17"/>
    <x v="0"/>
    <x v="3"/>
    <x v="5"/>
    <s v="Not Outlier"/>
    <x v="48"/>
  </r>
  <r>
    <n v="800248"/>
    <n v="1360"/>
    <s v="Spain"/>
    <d v="2023-07-23T01:21:00"/>
    <x v="0"/>
    <s v="Marie Bertrand"/>
    <n v="4265"/>
    <x v="17"/>
    <d v="2023-07-23T00:00:00"/>
    <d v="1899-12-30T01:21:00"/>
    <n v="21"/>
    <x v="1"/>
    <x v="4"/>
    <x v="5"/>
    <s v="Not Outlier"/>
    <x v="48"/>
  </r>
  <r>
    <n v="151991"/>
    <n v="1361"/>
    <s v="Spain"/>
    <d v="2023-01-23T23:24:00"/>
    <x v="3"/>
    <s v="Tony Calaghan"/>
    <n v="1045"/>
    <x v="17"/>
    <d v="2023-01-23T00:00:00"/>
    <d v="1899-12-30T23:24:00"/>
    <n v="24"/>
    <x v="2"/>
    <x v="3"/>
    <x v="5"/>
    <s v="Not Outlier"/>
    <x v="45"/>
  </r>
  <r>
    <n v="1055810"/>
    <n v="1362"/>
    <s v="Finland"/>
    <d v="2023-01-09T23:49:00"/>
    <x v="2"/>
    <s v="Maurizio Moroni"/>
    <n v="563"/>
    <x v="2"/>
    <d v="2023-01-09T00:00:00"/>
    <d v="1899-12-30T23:49:00"/>
    <n v="49"/>
    <x v="2"/>
    <x v="3"/>
    <x v="8"/>
    <s v="Not Outlier"/>
    <x v="48"/>
  </r>
  <r>
    <n v="425554"/>
    <n v="1363"/>
    <s v="France"/>
    <d v="2023-09-02T23:27:00"/>
    <x v="0"/>
    <s v="Roland Mendel"/>
    <n v="6327"/>
    <x v="24"/>
    <d v="2023-09-02T00:00:00"/>
    <d v="1899-12-30T23:27:00"/>
    <n v="27"/>
    <x v="2"/>
    <x v="11"/>
    <x v="0"/>
    <s v="Not Outlier"/>
    <x v="2"/>
  </r>
  <r>
    <n v="547283"/>
    <n v="1363"/>
    <s v="France"/>
    <d v="2023-04-24T00:04:00"/>
    <x v="3"/>
    <s v="Dan Lewis"/>
    <n v="2149"/>
    <x v="10"/>
    <d v="2023-04-24T00:00:00"/>
    <d v="1899-12-30T00:04:00"/>
    <n v="4"/>
    <x v="0"/>
    <x v="1"/>
    <x v="0"/>
    <s v="Not Outlier"/>
    <x v="2"/>
  </r>
  <r>
    <n v="1479736"/>
    <n v="1363"/>
    <s v="France"/>
    <d v="2023-10-07T00:44:00"/>
    <x v="1"/>
    <s v="Marta Hernandez"/>
    <n v="2193"/>
    <x v="20"/>
    <d v="2023-10-07T00:00:00"/>
    <d v="1899-12-30T00:44:00"/>
    <n v="44"/>
    <x v="0"/>
    <x v="5"/>
    <x v="0"/>
    <s v="Not Outlier"/>
    <x v="2"/>
  </r>
  <r>
    <n v="1191785"/>
    <n v="1364"/>
    <s v="France"/>
    <d v="2023-11-17T23:58:00"/>
    <x v="3"/>
    <s v="Diego Freyre"/>
    <n v="8977"/>
    <x v="29"/>
    <d v="2023-11-17T00:00:00"/>
    <d v="1899-12-30T23:58:00"/>
    <n v="58"/>
    <x v="2"/>
    <x v="9"/>
    <x v="0"/>
    <s v="Not Outlier"/>
    <x v="6"/>
  </r>
  <r>
    <n v="1536890"/>
    <n v="1364"/>
    <s v="France"/>
    <d v="2023-08-16T01:22:00"/>
    <x v="2"/>
    <s v="Diego Freyre"/>
    <n v="7711"/>
    <x v="26"/>
    <d v="2023-08-16T00:00:00"/>
    <d v="1899-12-30T01:22:00"/>
    <n v="22"/>
    <x v="1"/>
    <x v="6"/>
    <x v="0"/>
    <s v="Not Outlier"/>
    <x v="6"/>
  </r>
  <r>
    <n v="541737"/>
    <n v="1365"/>
    <s v="USA"/>
    <d v="2023-12-23T00:23:00"/>
    <x v="3"/>
    <s v="Julie Young"/>
    <n v="1362"/>
    <x v="17"/>
    <d v="2023-12-23T00:00:00"/>
    <d v="1899-12-30T00:23:00"/>
    <n v="23"/>
    <x v="0"/>
    <x v="10"/>
    <x v="1"/>
    <s v="Not Outlier"/>
    <x v="20"/>
  </r>
  <r>
    <n v="731345"/>
    <n v="1365"/>
    <s v="USA"/>
    <d v="2023-03-28T22:59:00"/>
    <x v="0"/>
    <s v="Miguel Barajas"/>
    <n v="5198"/>
    <x v="0"/>
    <d v="2023-03-28T00:00:00"/>
    <d v="1899-12-30T22:59:00"/>
    <n v="59"/>
    <x v="3"/>
    <x v="7"/>
    <x v="1"/>
    <s v="Not Outlier"/>
    <x v="20"/>
  </r>
  <r>
    <n v="710669"/>
    <n v="1366"/>
    <s v="USA"/>
    <d v="2023-12-15T00:04:00"/>
    <x v="0"/>
    <s v="Mary Saveley"/>
    <n v="5405"/>
    <x v="22"/>
    <d v="2023-12-15T00:00:00"/>
    <d v="1899-12-30T00:04:00"/>
    <n v="4"/>
    <x v="0"/>
    <x v="10"/>
    <x v="1"/>
    <s v="Not Outlier"/>
    <x v="68"/>
  </r>
  <r>
    <n v="1398659"/>
    <n v="1366"/>
    <s v="USA"/>
    <d v="2023-11-29T00:01:00"/>
    <x v="2"/>
    <s v="Julie Murphy"/>
    <n v="1845"/>
    <x v="21"/>
    <d v="2023-11-29T00:00:00"/>
    <d v="1899-12-30T00:01:00"/>
    <n v="1"/>
    <x v="0"/>
    <x v="9"/>
    <x v="1"/>
    <s v="Not Outlier"/>
    <x v="68"/>
  </r>
  <r>
    <n v="4111"/>
    <n v="1367"/>
    <s v="Italy"/>
    <d v="2023-03-08T22:52:00"/>
    <x v="2"/>
    <s v="Juri Hirano"/>
    <n v="7800"/>
    <x v="7"/>
    <d v="2023-03-08T00:00:00"/>
    <d v="1899-12-30T22:52:00"/>
    <n v="52"/>
    <x v="3"/>
    <x v="7"/>
    <x v="9"/>
    <s v="Not Outlier"/>
    <x v="29"/>
  </r>
  <r>
    <n v="234705"/>
    <n v="1367"/>
    <s v="Italy"/>
    <d v="2023-09-15T00:01:00"/>
    <x v="1"/>
    <s v="Valarie Nelson"/>
    <n v="1662"/>
    <x v="22"/>
    <d v="2023-09-15T00:00:00"/>
    <d v="1899-12-30T00:01:00"/>
    <n v="1"/>
    <x v="0"/>
    <x v="11"/>
    <x v="9"/>
    <s v="Not Outlier"/>
    <x v="29"/>
  </r>
  <r>
    <n v="341838"/>
    <n v="1367"/>
    <s v="Italy"/>
    <d v="2023-11-18T01:37:00"/>
    <x v="0"/>
    <s v="Peter Ferguson"/>
    <n v="7477"/>
    <x v="14"/>
    <d v="2023-11-18T00:00:00"/>
    <d v="1899-12-30T01:37:00"/>
    <n v="37"/>
    <x v="1"/>
    <x v="9"/>
    <x v="9"/>
    <s v="Not Outlier"/>
    <x v="29"/>
  </r>
  <r>
    <n v="731161"/>
    <n v="1367"/>
    <s v="Italy"/>
    <d v="2023-06-02T00:09:00"/>
    <x v="1"/>
    <s v="Sean Connery"/>
    <n v="3548"/>
    <x v="24"/>
    <d v="2023-06-02T00:00:00"/>
    <d v="1899-12-30T00:09:00"/>
    <n v="9"/>
    <x v="0"/>
    <x v="2"/>
    <x v="9"/>
    <s v="Not Outlier"/>
    <x v="29"/>
  </r>
  <r>
    <n v="1071701"/>
    <n v="1367"/>
    <s v="Italy"/>
    <d v="2023-01-16T00:53:00"/>
    <x v="0"/>
    <s v="Julie Brown"/>
    <n v="1445"/>
    <x v="26"/>
    <d v="2023-01-16T00:00:00"/>
    <d v="1899-12-30T00:53:00"/>
    <n v="53"/>
    <x v="0"/>
    <x v="3"/>
    <x v="9"/>
    <s v="Not Outlier"/>
    <x v="29"/>
  </r>
  <r>
    <n v="1254071"/>
    <n v="1367"/>
    <s v="Italy"/>
    <d v="2023-02-26T00:26:00"/>
    <x v="3"/>
    <s v="Julie Brown"/>
    <n v="3090"/>
    <x v="8"/>
    <d v="2023-02-26T00:00:00"/>
    <d v="1899-12-30T00:26:00"/>
    <n v="26"/>
    <x v="0"/>
    <x v="0"/>
    <x v="9"/>
    <s v="Not Outlier"/>
    <x v="29"/>
  </r>
  <r>
    <n v="1079090"/>
    <n v="1368"/>
    <s v="USA"/>
    <d v="2023-04-02T00:15:00"/>
    <x v="0"/>
    <s v="Valarie Nelson"/>
    <n v="6597"/>
    <x v="24"/>
    <d v="2023-04-02T00:00:00"/>
    <d v="1899-12-30T00:15:00"/>
    <n v="15"/>
    <x v="0"/>
    <x v="1"/>
    <x v="1"/>
    <s v="Not Outlier"/>
    <x v="72"/>
  </r>
  <r>
    <n v="1666856"/>
    <n v="1370"/>
    <s v="Ireland"/>
    <d v="2023-10-04T01:20:00"/>
    <x v="1"/>
    <s v="Kwai Yu"/>
    <n v="148"/>
    <x v="27"/>
    <d v="2023-10-04T00:00:00"/>
    <d v="1899-12-30T01:20:00"/>
    <n v="20"/>
    <x v="1"/>
    <x v="5"/>
    <x v="11"/>
    <s v="Not Outlier"/>
    <x v="28"/>
  </r>
  <r>
    <n v="1249517"/>
    <n v="1371"/>
    <s v="USA"/>
    <d v="2023-02-06T00:36:00"/>
    <x v="3"/>
    <s v="Diego Freyre"/>
    <n v="985"/>
    <x v="28"/>
    <d v="2023-02-06T00:00:00"/>
    <d v="1899-12-30T00:36:00"/>
    <n v="36"/>
    <x v="0"/>
    <x v="0"/>
    <x v="1"/>
    <s v="Not Outlier"/>
    <x v="34"/>
  </r>
  <r>
    <n v="698175"/>
    <n v="1372"/>
    <s v="France"/>
    <d v="2023-06-17T01:33:00"/>
    <x v="0"/>
    <s v="Pascale Cartrain"/>
    <n v="6322"/>
    <x v="29"/>
    <d v="2023-06-17T00:00:00"/>
    <d v="1899-12-30T01:33:00"/>
    <n v="33"/>
    <x v="1"/>
    <x v="2"/>
    <x v="0"/>
    <s v="Not Outlier"/>
    <x v="41"/>
  </r>
  <r>
    <n v="241257"/>
    <n v="1374"/>
    <s v="France"/>
    <d v="2023-04-11T01:34:00"/>
    <x v="1"/>
    <s v="Paul Henriot"/>
    <n v="6819"/>
    <x v="23"/>
    <d v="2023-04-11T00:00:00"/>
    <d v="1899-12-30T01:34:00"/>
    <n v="34"/>
    <x v="1"/>
    <x v="1"/>
    <x v="0"/>
    <s v="Not Outlier"/>
    <x v="47"/>
  </r>
  <r>
    <n v="660187"/>
    <n v="1374"/>
    <s v="France"/>
    <d v="2023-07-23T23:02:00"/>
    <x v="1"/>
    <s v="Violeta Benitez"/>
    <n v="6369"/>
    <x v="17"/>
    <d v="2023-07-23T00:00:00"/>
    <d v="1899-12-30T23:02:00"/>
    <n v="2"/>
    <x v="2"/>
    <x v="4"/>
    <x v="0"/>
    <s v="Not Outlier"/>
    <x v="47"/>
  </r>
  <r>
    <n v="894938"/>
    <n v="1376"/>
    <s v="USA"/>
    <d v="2023-01-19T23:29:00"/>
    <x v="2"/>
    <s v="Eric Natividad"/>
    <n v="7358"/>
    <x v="3"/>
    <d v="2023-01-19T00:00:00"/>
    <d v="1899-12-30T23:29:00"/>
    <n v="29"/>
    <x v="2"/>
    <x v="3"/>
    <x v="1"/>
    <s v="Not Outlier"/>
    <x v="66"/>
  </r>
  <r>
    <n v="781771"/>
    <n v="1377"/>
    <s v="Germany"/>
    <d v="2023-02-12T00:10:00"/>
    <x v="1"/>
    <s v="Sue King"/>
    <n v="9605"/>
    <x v="1"/>
    <d v="2023-02-12T00:00:00"/>
    <d v="1899-12-30T00:10:00"/>
    <n v="10"/>
    <x v="0"/>
    <x v="0"/>
    <x v="6"/>
    <s v="Not Outlier"/>
    <x v="43"/>
  </r>
  <r>
    <n v="69918"/>
    <n v="1378"/>
    <s v="Spain"/>
    <d v="2023-03-07T00:09:00"/>
    <x v="2"/>
    <s v="Violeta Benitez"/>
    <n v="8657"/>
    <x v="20"/>
    <d v="2023-03-07T00:00:00"/>
    <d v="1899-12-30T00:09:00"/>
    <n v="9"/>
    <x v="0"/>
    <x v="7"/>
    <x v="5"/>
    <s v="Not Outlier"/>
    <x v="0"/>
  </r>
  <r>
    <n v="33662"/>
    <n v="1381"/>
    <s v="USA"/>
    <d v="2023-01-19T23:07:00"/>
    <x v="0"/>
    <s v="Valarie Nelson"/>
    <n v="8214"/>
    <x v="3"/>
    <d v="2023-01-19T00:00:00"/>
    <d v="1899-12-30T23:07:00"/>
    <n v="7"/>
    <x v="2"/>
    <x v="3"/>
    <x v="1"/>
    <s v="Not Outlier"/>
    <x v="41"/>
  </r>
  <r>
    <n v="1589059"/>
    <n v="1381"/>
    <s v="USA"/>
    <d v="2023-04-13T00:48:00"/>
    <x v="0"/>
    <s v="Peter Ferguson"/>
    <n v="8578"/>
    <x v="6"/>
    <d v="2023-04-13T00:00:00"/>
    <d v="1899-12-30T00:48:00"/>
    <n v="48"/>
    <x v="0"/>
    <x v="1"/>
    <x v="1"/>
    <s v="Not Outlier"/>
    <x v="41"/>
  </r>
  <r>
    <n v="899461"/>
    <n v="1382"/>
    <s v="Spain"/>
    <d v="2023-03-21T00:18:00"/>
    <x v="2"/>
    <s v="Steve Thompson"/>
    <n v="6071"/>
    <x v="9"/>
    <d v="2023-03-21T00:00:00"/>
    <d v="1899-12-30T00:18:00"/>
    <n v="18"/>
    <x v="0"/>
    <x v="7"/>
    <x v="5"/>
    <s v="Not Outlier"/>
    <x v="71"/>
  </r>
  <r>
    <n v="1127861"/>
    <n v="1385"/>
    <s v="USA"/>
    <d v="2023-07-20T01:15:00"/>
    <x v="2"/>
    <s v="Anna O'Hara"/>
    <n v="8302"/>
    <x v="11"/>
    <d v="2023-07-20T00:00:00"/>
    <d v="1899-12-30T01:15:00"/>
    <n v="15"/>
    <x v="1"/>
    <x v="4"/>
    <x v="1"/>
    <s v="Not Outlier"/>
    <x v="5"/>
  </r>
  <r>
    <n v="1576077"/>
    <n v="1385"/>
    <s v="USA"/>
    <d v="2023-11-10T23:05:00"/>
    <x v="0"/>
    <s v="Paul Henriot"/>
    <n v="9058"/>
    <x v="19"/>
    <d v="2023-11-10T00:00:00"/>
    <d v="1899-12-30T23:05:00"/>
    <n v="5"/>
    <x v="2"/>
    <x v="9"/>
    <x v="1"/>
    <s v="Not Outlier"/>
    <x v="5"/>
  </r>
  <r>
    <n v="592435"/>
    <n v="1386"/>
    <s v="Austria"/>
    <d v="2023-02-06T23:52:00"/>
    <x v="3"/>
    <s v="Mart¡n Sommer"/>
    <n v="2381"/>
    <x v="28"/>
    <d v="2023-02-06T00:00:00"/>
    <d v="1899-12-30T23:52:00"/>
    <n v="52"/>
    <x v="2"/>
    <x v="0"/>
    <x v="12"/>
    <s v="Not Outlier"/>
    <x v="39"/>
  </r>
  <r>
    <n v="1666521"/>
    <n v="1386"/>
    <s v="Austria"/>
    <d v="2023-07-30T23:43:00"/>
    <x v="0"/>
    <s v="William Brown"/>
    <n v="4645"/>
    <x v="4"/>
    <d v="2023-07-30T00:00:00"/>
    <d v="1899-12-30T23:43:00"/>
    <n v="43"/>
    <x v="2"/>
    <x v="4"/>
    <x v="12"/>
    <s v="Not Outlier"/>
    <x v="39"/>
  </r>
  <r>
    <n v="862127"/>
    <n v="1388"/>
    <s v="Singapore"/>
    <d v="2023-08-02T01:23:00"/>
    <x v="3"/>
    <s v="Eric Natividad"/>
    <n v="891"/>
    <x v="24"/>
    <d v="2023-08-02T00:00:00"/>
    <d v="1899-12-30T01:23:00"/>
    <n v="23"/>
    <x v="1"/>
    <x v="6"/>
    <x v="3"/>
    <s v="Not Outlier"/>
    <x v="7"/>
  </r>
  <r>
    <n v="1438232"/>
    <n v="1388"/>
    <s v="Singapore"/>
    <d v="2023-03-31T00:48:00"/>
    <x v="3"/>
    <s v="Janine Labrune"/>
    <n v="8781"/>
    <x v="30"/>
    <d v="2023-03-31T00:00:00"/>
    <d v="1899-12-30T00:48:00"/>
    <n v="48"/>
    <x v="0"/>
    <x v="7"/>
    <x v="3"/>
    <s v="Not Outlier"/>
    <x v="7"/>
  </r>
  <r>
    <n v="1585483"/>
    <n v="1389"/>
    <s v="USA"/>
    <d v="2023-11-12T00:34:00"/>
    <x v="2"/>
    <s v="Kee Kuo"/>
    <n v="521"/>
    <x v="1"/>
    <d v="2023-11-12T00:00:00"/>
    <d v="1899-12-30T00:34:00"/>
    <n v="34"/>
    <x v="0"/>
    <x v="9"/>
    <x v="1"/>
    <s v="Not Outlier"/>
    <x v="34"/>
  </r>
  <r>
    <n v="595284"/>
    <n v="1391"/>
    <s v="USA"/>
    <d v="2023-10-24T00:34:00"/>
    <x v="0"/>
    <s v="Yoshi Tannamuri"/>
    <n v="8604"/>
    <x v="10"/>
    <d v="2023-10-24T00:00:00"/>
    <d v="1899-12-30T00:34:00"/>
    <n v="34"/>
    <x v="0"/>
    <x v="5"/>
    <x v="1"/>
    <s v="Not Outlier"/>
    <x v="44"/>
  </r>
  <r>
    <n v="602342"/>
    <n v="1391"/>
    <s v="USA"/>
    <d v="2023-12-14T23:47:00"/>
    <x v="2"/>
    <s v="Julie Murphy"/>
    <n v="4602"/>
    <x v="12"/>
    <d v="2023-12-14T00:00:00"/>
    <d v="1899-12-30T23:47:00"/>
    <n v="47"/>
    <x v="2"/>
    <x v="10"/>
    <x v="1"/>
    <s v="Not Outlier"/>
    <x v="44"/>
  </r>
  <r>
    <n v="908702"/>
    <n v="1392"/>
    <s v="Ireland"/>
    <d v="2023-09-14T23:18:00"/>
    <x v="0"/>
    <s v="Michael Frick"/>
    <n v="8379"/>
    <x v="12"/>
    <d v="2023-09-14T00:00:00"/>
    <d v="1899-12-30T23:18:00"/>
    <n v="18"/>
    <x v="2"/>
    <x v="11"/>
    <x v="11"/>
    <s v="Not Outlier"/>
    <x v="2"/>
  </r>
  <r>
    <n v="233409"/>
    <n v="1393"/>
    <s v="Italy"/>
    <d v="2023-11-01T23:05:00"/>
    <x v="0"/>
    <s v="Kalle Suominen"/>
    <n v="9750"/>
    <x v="5"/>
    <d v="2023-11-01T00:00:00"/>
    <d v="1899-12-30T23:05:00"/>
    <n v="5"/>
    <x v="2"/>
    <x v="9"/>
    <x v="9"/>
    <s v="Not Outlier"/>
    <x v="3"/>
  </r>
  <r>
    <n v="543688"/>
    <n v="1393"/>
    <s v="Italy"/>
    <d v="2023-08-08T00:34:00"/>
    <x v="0"/>
    <s v="Julie King"/>
    <n v="9836"/>
    <x v="7"/>
    <d v="2023-08-08T00:00:00"/>
    <d v="1899-12-30T00:34:00"/>
    <n v="34"/>
    <x v="0"/>
    <x v="6"/>
    <x v="9"/>
    <s v="Not Outlier"/>
    <x v="3"/>
  </r>
  <r>
    <n v="1079225"/>
    <n v="1393"/>
    <s v="Italy"/>
    <d v="2023-02-24T23:08:00"/>
    <x v="1"/>
    <s v="Valarie Young"/>
    <n v="3345"/>
    <x v="10"/>
    <d v="2023-02-24T00:00:00"/>
    <d v="1899-12-30T23:08:00"/>
    <n v="8"/>
    <x v="2"/>
    <x v="0"/>
    <x v="9"/>
    <s v="Not Outlier"/>
    <x v="3"/>
  </r>
  <r>
    <n v="1546802"/>
    <n v="1394"/>
    <s v="USA"/>
    <d v="2023-09-01T00:26:00"/>
    <x v="0"/>
    <s v="Leslie Murphy"/>
    <n v="8149"/>
    <x v="5"/>
    <d v="2023-09-01T00:00:00"/>
    <d v="1899-12-30T00:26:00"/>
    <n v="26"/>
    <x v="0"/>
    <x v="11"/>
    <x v="1"/>
    <s v="Not Outlier"/>
    <x v="51"/>
  </r>
  <r>
    <n v="631614"/>
    <n v="1395"/>
    <s v="USA"/>
    <d v="2023-11-08T23:45:00"/>
    <x v="3"/>
    <s v="Paul Henriot"/>
    <n v="4587"/>
    <x v="7"/>
    <d v="2023-11-08T00:00:00"/>
    <d v="1899-12-30T23:45:00"/>
    <n v="45"/>
    <x v="2"/>
    <x v="9"/>
    <x v="1"/>
    <s v="Not Outlier"/>
    <x v="22"/>
  </r>
  <r>
    <n v="833957"/>
    <n v="1398"/>
    <s v="Denmark"/>
    <d v="2023-12-24T00:18:00"/>
    <x v="0"/>
    <s v="Leslie Murphy"/>
    <n v="4953"/>
    <x v="10"/>
    <d v="2023-12-24T00:00:00"/>
    <d v="1899-12-30T00:18:00"/>
    <n v="18"/>
    <x v="0"/>
    <x v="10"/>
    <x v="2"/>
    <s v="Not Outlier"/>
    <x v="68"/>
  </r>
  <r>
    <n v="861875"/>
    <n v="1398"/>
    <s v="Denmark"/>
    <d v="2023-05-12T00:44:00"/>
    <x v="3"/>
    <s v="Jytte Petersen"/>
    <n v="3774"/>
    <x v="1"/>
    <d v="2023-05-12T00:00:00"/>
    <d v="1899-12-30T00:44:00"/>
    <n v="44"/>
    <x v="0"/>
    <x v="8"/>
    <x v="2"/>
    <s v="Not Outlier"/>
    <x v="68"/>
  </r>
  <r>
    <n v="479407"/>
    <n v="1399"/>
    <s v="Australia"/>
    <d v="2023-12-03T22:39:00"/>
    <x v="2"/>
    <s v="Valarie Young"/>
    <n v="1351"/>
    <x v="15"/>
    <d v="2023-12-03T00:00:00"/>
    <d v="1899-12-30T22:39:00"/>
    <n v="39"/>
    <x v="3"/>
    <x v="10"/>
    <x v="7"/>
    <s v="Not Outlier"/>
    <x v="59"/>
  </r>
  <r>
    <n v="984155"/>
    <n v="1399"/>
    <s v="Australia"/>
    <d v="2023-10-25T00:08:00"/>
    <x v="3"/>
    <s v="William Brown"/>
    <n v="5521"/>
    <x v="18"/>
    <d v="2023-10-25T00:00:00"/>
    <d v="1899-12-30T00:08:00"/>
    <n v="8"/>
    <x v="0"/>
    <x v="5"/>
    <x v="7"/>
    <s v="Not Outlier"/>
    <x v="59"/>
  </r>
  <r>
    <n v="609243"/>
    <n v="1400"/>
    <s v="USA"/>
    <d v="2023-09-14T00:37:00"/>
    <x v="2"/>
    <s v="Maria Hernandez"/>
    <n v="7072"/>
    <x v="12"/>
    <d v="2023-09-14T00:00:00"/>
    <d v="1899-12-30T00:37:00"/>
    <n v="37"/>
    <x v="0"/>
    <x v="11"/>
    <x v="1"/>
    <s v="Not Outlier"/>
    <x v="40"/>
  </r>
  <r>
    <n v="1343925"/>
    <n v="1400"/>
    <s v="USA"/>
    <d v="2023-03-31T00:50:00"/>
    <x v="0"/>
    <s v="Frederique Citeaux"/>
    <n v="9178"/>
    <x v="30"/>
    <d v="2023-03-31T00:00:00"/>
    <d v="1899-12-30T00:50:00"/>
    <n v="50"/>
    <x v="0"/>
    <x v="7"/>
    <x v="1"/>
    <s v="Not Outlier"/>
    <x v="40"/>
  </r>
  <r>
    <n v="1644988"/>
    <n v="1400"/>
    <s v="USA"/>
    <d v="2023-10-27T00:35:00"/>
    <x v="0"/>
    <s v="Diego Freyre"/>
    <n v="523"/>
    <x v="13"/>
    <d v="2023-10-27T00:00:00"/>
    <d v="1899-12-30T00:35:00"/>
    <n v="35"/>
    <x v="0"/>
    <x v="5"/>
    <x v="1"/>
    <s v="Not Outlier"/>
    <x v="40"/>
  </r>
  <r>
    <n v="283610"/>
    <n v="1401"/>
    <s v="Finland"/>
    <d v="2023-01-30T23:52:00"/>
    <x v="3"/>
    <s v="Roland Mendel"/>
    <n v="3862"/>
    <x v="4"/>
    <d v="2023-01-30T00:00:00"/>
    <d v="1899-12-30T23:52:00"/>
    <n v="52"/>
    <x v="2"/>
    <x v="3"/>
    <x v="8"/>
    <s v="Not Outlier"/>
    <x v="20"/>
  </r>
  <r>
    <n v="338722"/>
    <n v="1401"/>
    <s v="Finland"/>
    <d v="2023-07-02T01:04:00"/>
    <x v="1"/>
    <s v="Valarie Nelson"/>
    <n v="8554"/>
    <x v="24"/>
    <d v="2023-07-02T00:00:00"/>
    <d v="1899-12-30T01:04:00"/>
    <n v="4"/>
    <x v="1"/>
    <x v="4"/>
    <x v="8"/>
    <s v="Not Outlier"/>
    <x v="20"/>
  </r>
  <r>
    <n v="933463"/>
    <n v="1401"/>
    <s v="Finland"/>
    <d v="2023-07-08T23:52:00"/>
    <x v="0"/>
    <s v="Sean Connery"/>
    <n v="7754"/>
    <x v="7"/>
    <d v="2023-07-08T00:00:00"/>
    <d v="1899-12-30T23:52:00"/>
    <n v="52"/>
    <x v="2"/>
    <x v="4"/>
    <x v="8"/>
    <s v="Not Outlier"/>
    <x v="20"/>
  </r>
  <r>
    <n v="1162874"/>
    <n v="1403"/>
    <s v="USA"/>
    <d v="2023-06-08T22:55:00"/>
    <x v="3"/>
    <s v="Diego Freyre"/>
    <n v="2610"/>
    <x v="7"/>
    <d v="2023-06-08T00:00:00"/>
    <d v="1899-12-30T22:55:00"/>
    <n v="55"/>
    <x v="3"/>
    <x v="2"/>
    <x v="1"/>
    <s v="Not Outlier"/>
    <x v="2"/>
  </r>
  <r>
    <n v="660830"/>
    <n v="1404"/>
    <s v="USA"/>
    <d v="2023-01-06T00:01:00"/>
    <x v="3"/>
    <s v="Jesus Fernandez"/>
    <n v="7643"/>
    <x v="28"/>
    <d v="2023-01-06T00:00:00"/>
    <d v="1899-12-30T00:01:00"/>
    <n v="1"/>
    <x v="0"/>
    <x v="3"/>
    <x v="1"/>
    <s v="Not Outlier"/>
    <x v="14"/>
  </r>
  <r>
    <n v="566436"/>
    <n v="1406"/>
    <s v="Australia"/>
    <d v="2023-12-17T22:32:00"/>
    <x v="1"/>
    <s v="Diego Freyre"/>
    <n v="806"/>
    <x v="29"/>
    <d v="2023-12-17T00:00:00"/>
    <d v="1899-12-30T22:32:00"/>
    <n v="32"/>
    <x v="3"/>
    <x v="10"/>
    <x v="7"/>
    <s v="Not Outlier"/>
    <x v="39"/>
  </r>
  <r>
    <n v="1371917"/>
    <n v="1407"/>
    <s v="USA"/>
    <d v="2023-07-25T00:49:00"/>
    <x v="2"/>
    <s v="Victoria Ashworth"/>
    <n v="7060"/>
    <x v="18"/>
    <d v="2023-07-25T00:00:00"/>
    <d v="1899-12-30T00:49:00"/>
    <n v="49"/>
    <x v="0"/>
    <x v="4"/>
    <x v="1"/>
    <s v="Not Outlier"/>
    <x v="24"/>
  </r>
  <r>
    <n v="1384019"/>
    <n v="1408"/>
    <s v="USA"/>
    <d v="2023-11-21T01:48:00"/>
    <x v="3"/>
    <s v="Valarie Franco"/>
    <n v="4853"/>
    <x v="9"/>
    <d v="2023-11-21T00:00:00"/>
    <d v="1899-12-30T01:48:00"/>
    <n v="48"/>
    <x v="1"/>
    <x v="9"/>
    <x v="1"/>
    <s v="Not Outlier"/>
    <x v="58"/>
  </r>
  <r>
    <n v="1508738"/>
    <n v="1408"/>
    <s v="USA"/>
    <d v="2023-08-26T00:50:00"/>
    <x v="1"/>
    <s v="Marta Hernandez"/>
    <n v="8503"/>
    <x v="8"/>
    <d v="2023-08-26T00:00:00"/>
    <d v="1899-12-30T00:50:00"/>
    <n v="50"/>
    <x v="0"/>
    <x v="6"/>
    <x v="1"/>
    <s v="Not Outlier"/>
    <x v="58"/>
  </r>
  <r>
    <n v="1625859"/>
    <n v="1409"/>
    <s v="USA"/>
    <d v="2023-07-17T23:52:00"/>
    <x v="2"/>
    <s v="Diego Freyre"/>
    <n v="3766"/>
    <x v="29"/>
    <d v="2023-07-17T00:00:00"/>
    <d v="1899-12-30T23:52:00"/>
    <n v="52"/>
    <x v="2"/>
    <x v="4"/>
    <x v="1"/>
    <s v="Not Outlier"/>
    <x v="22"/>
  </r>
  <r>
    <n v="612088"/>
    <n v="1411"/>
    <s v="Spain"/>
    <d v="2023-10-10T01:41:00"/>
    <x v="3"/>
    <s v="Paolo Accorti"/>
    <n v="2946"/>
    <x v="19"/>
    <d v="2023-10-10T00:00:00"/>
    <d v="1899-12-30T01:41:00"/>
    <n v="41"/>
    <x v="1"/>
    <x v="5"/>
    <x v="5"/>
    <s v="Not Outlier"/>
    <x v="63"/>
  </r>
  <r>
    <n v="1665843"/>
    <n v="1411"/>
    <s v="Spain"/>
    <d v="2023-07-01T01:46:00"/>
    <x v="2"/>
    <s v="Wing C Tam"/>
    <n v="687"/>
    <x v="5"/>
    <d v="2023-07-01T00:00:00"/>
    <d v="1899-12-30T01:46:00"/>
    <n v="46"/>
    <x v="1"/>
    <x v="4"/>
    <x v="5"/>
    <s v="Not Outlier"/>
    <x v="63"/>
  </r>
  <r>
    <n v="281454"/>
    <n v="1413"/>
    <s v="Spain"/>
    <d v="2023-09-17T23:51:00"/>
    <x v="1"/>
    <s v="Laurence Lebihan"/>
    <n v="5802"/>
    <x v="29"/>
    <d v="2023-09-17T00:00:00"/>
    <d v="1899-12-30T23:51:00"/>
    <n v="51"/>
    <x v="2"/>
    <x v="11"/>
    <x v="5"/>
    <s v="Not Outlier"/>
    <x v="67"/>
  </r>
  <r>
    <n v="8568"/>
    <n v="1414"/>
    <s v="USA"/>
    <d v="2023-07-26T00:11:00"/>
    <x v="2"/>
    <s v="Peter Ferguson"/>
    <n v="8969"/>
    <x v="8"/>
    <d v="2023-07-26T00:00:00"/>
    <d v="1899-12-30T00:11:00"/>
    <n v="11"/>
    <x v="0"/>
    <x v="4"/>
    <x v="1"/>
    <s v="Not Outlier"/>
    <x v="41"/>
  </r>
  <r>
    <n v="365117"/>
    <n v="1415"/>
    <s v="France"/>
    <d v="2023-05-17T23:32:00"/>
    <x v="2"/>
    <s v="Giovanni Rovelli"/>
    <n v="5905"/>
    <x v="29"/>
    <d v="2023-05-17T00:00:00"/>
    <d v="1899-12-30T23:32:00"/>
    <n v="32"/>
    <x v="2"/>
    <x v="8"/>
    <x v="0"/>
    <s v="Not Outlier"/>
    <x v="61"/>
  </r>
  <r>
    <n v="1677048"/>
    <n v="1415"/>
    <s v="France"/>
    <d v="2023-10-19T02:29:00"/>
    <x v="3"/>
    <s v="Juri Hirano"/>
    <n v="598"/>
    <x v="3"/>
    <d v="2023-10-19T00:00:00"/>
    <d v="1899-12-30T02:29:00"/>
    <n v="29"/>
    <x v="4"/>
    <x v="5"/>
    <x v="0"/>
    <s v="Not Outlier"/>
    <x v="61"/>
  </r>
  <r>
    <n v="996729"/>
    <n v="1416"/>
    <s v="USA"/>
    <d v="2023-03-30T00:24:00"/>
    <x v="0"/>
    <s v="Julie King"/>
    <n v="3726"/>
    <x v="4"/>
    <d v="2023-03-30T00:00:00"/>
    <d v="1899-12-30T00:24:00"/>
    <n v="24"/>
    <x v="0"/>
    <x v="7"/>
    <x v="1"/>
    <s v="Not Outlier"/>
    <x v="8"/>
  </r>
  <r>
    <n v="1411455"/>
    <n v="1416"/>
    <s v="USA"/>
    <d v="2023-03-25T23:35:00"/>
    <x v="1"/>
    <s v="Daniel Tonini"/>
    <n v="8932"/>
    <x v="18"/>
    <d v="2023-03-25T00:00:00"/>
    <d v="1899-12-30T23:35:00"/>
    <n v="35"/>
    <x v="2"/>
    <x v="7"/>
    <x v="1"/>
    <s v="Not Outlier"/>
    <x v="8"/>
  </r>
  <r>
    <n v="71722"/>
    <n v="1420"/>
    <s v="USA"/>
    <d v="2023-09-15T00:34:00"/>
    <x v="2"/>
    <s v="Georg Pipps"/>
    <n v="8556"/>
    <x v="22"/>
    <d v="2023-09-15T00:00:00"/>
    <d v="1899-12-30T00:34:00"/>
    <n v="34"/>
    <x v="0"/>
    <x v="11"/>
    <x v="1"/>
    <s v="Not Outlier"/>
    <x v="41"/>
  </r>
  <r>
    <n v="1070438"/>
    <n v="1420"/>
    <s v="USA"/>
    <d v="2023-09-27T02:23:00"/>
    <x v="0"/>
    <s v="Sue Taylor"/>
    <n v="9991"/>
    <x v="13"/>
    <d v="2023-09-27T00:00:00"/>
    <d v="1899-12-30T02:23:00"/>
    <n v="23"/>
    <x v="4"/>
    <x v="11"/>
    <x v="1"/>
    <s v="Not Outlier"/>
    <x v="41"/>
  </r>
  <r>
    <n v="347036"/>
    <n v="1424"/>
    <s v="Spain"/>
    <d v="2023-02-14T22:47:00"/>
    <x v="0"/>
    <s v="Sean Connery"/>
    <n v="1632"/>
    <x v="12"/>
    <d v="2023-02-14T00:00:00"/>
    <d v="1899-12-30T22:47:00"/>
    <n v="47"/>
    <x v="3"/>
    <x v="0"/>
    <x v="5"/>
    <s v="Not Outlier"/>
    <x v="1"/>
  </r>
  <r>
    <n v="971900"/>
    <n v="1424"/>
    <s v="Spain"/>
    <d v="2023-03-19T00:16:00"/>
    <x v="3"/>
    <s v="Diego Freyre"/>
    <n v="4454"/>
    <x v="3"/>
    <d v="2023-03-19T00:00:00"/>
    <d v="1899-12-30T00:16:00"/>
    <n v="16"/>
    <x v="0"/>
    <x v="7"/>
    <x v="5"/>
    <s v="Not Outlier"/>
    <x v="1"/>
  </r>
  <r>
    <n v="66118"/>
    <n v="1425"/>
    <s v="Australia"/>
    <d v="2023-02-25T00:11:00"/>
    <x v="1"/>
    <s v="Akiko Shimamura"/>
    <n v="1282"/>
    <x v="18"/>
    <d v="2023-02-25T00:00:00"/>
    <d v="1899-12-30T00:11:00"/>
    <n v="11"/>
    <x v="0"/>
    <x v="0"/>
    <x v="7"/>
    <s v="Not Outlier"/>
    <x v="33"/>
  </r>
  <r>
    <n v="1424531"/>
    <n v="1425"/>
    <s v="Australia"/>
    <d v="2023-04-08T22:59:00"/>
    <x v="2"/>
    <s v="Peter Ferguson"/>
    <n v="5390"/>
    <x v="7"/>
    <d v="2023-04-08T00:00:00"/>
    <d v="1899-12-30T22:59:00"/>
    <n v="59"/>
    <x v="3"/>
    <x v="1"/>
    <x v="7"/>
    <s v="Not Outlier"/>
    <x v="33"/>
  </r>
  <r>
    <n v="661163"/>
    <n v="1426"/>
    <s v="USA"/>
    <d v="2023-03-16T00:50:00"/>
    <x v="3"/>
    <s v="Wing C Tam"/>
    <n v="5069"/>
    <x v="26"/>
    <d v="2023-03-16T00:00:00"/>
    <d v="1899-12-30T00:50:00"/>
    <n v="50"/>
    <x v="0"/>
    <x v="7"/>
    <x v="1"/>
    <s v="Not Outlier"/>
    <x v="24"/>
  </r>
  <r>
    <n v="673915"/>
    <n v="1426"/>
    <s v="USA"/>
    <d v="2023-11-20T22:52:00"/>
    <x v="0"/>
    <s v="Laurence Lebihan"/>
    <n v="1043"/>
    <x v="11"/>
    <d v="2023-11-20T00:00:00"/>
    <d v="1899-12-30T22:52:00"/>
    <n v="52"/>
    <x v="3"/>
    <x v="9"/>
    <x v="1"/>
    <s v="Not Outlier"/>
    <x v="24"/>
  </r>
  <r>
    <n v="1119400"/>
    <n v="1428"/>
    <s v="France"/>
    <d v="2023-06-07T23:08:00"/>
    <x v="3"/>
    <s v="Kee Kuo"/>
    <n v="1558"/>
    <x v="20"/>
    <d v="2023-06-07T00:00:00"/>
    <d v="1899-12-30T23:08:00"/>
    <n v="8"/>
    <x v="2"/>
    <x v="2"/>
    <x v="0"/>
    <s v="Not Outlier"/>
    <x v="53"/>
  </r>
  <r>
    <n v="568799"/>
    <n v="1429"/>
    <s v="Austria"/>
    <d v="2023-10-11T23:51:00"/>
    <x v="1"/>
    <s v="Peter Ferguson"/>
    <n v="9085"/>
    <x v="23"/>
    <d v="2023-10-11T00:00:00"/>
    <d v="1899-12-30T23:51:00"/>
    <n v="51"/>
    <x v="2"/>
    <x v="5"/>
    <x v="12"/>
    <s v="Not Outlier"/>
    <x v="13"/>
  </r>
  <r>
    <n v="1213103"/>
    <n v="1429"/>
    <s v="Austria"/>
    <d v="2023-07-06T00:03:00"/>
    <x v="3"/>
    <s v="Jan Klaeboe"/>
    <n v="9678"/>
    <x v="28"/>
    <d v="2023-07-06T00:00:00"/>
    <d v="1899-12-30T00:03:00"/>
    <n v="3"/>
    <x v="0"/>
    <x v="4"/>
    <x v="12"/>
    <s v="Not Outlier"/>
    <x v="13"/>
  </r>
  <r>
    <n v="1376427"/>
    <n v="1430"/>
    <s v="USA"/>
    <d v="2023-09-07T23:07:00"/>
    <x v="1"/>
    <s v="Jeff Young"/>
    <n v="9138"/>
    <x v="20"/>
    <d v="2023-09-07T00:00:00"/>
    <d v="1899-12-30T23:07:00"/>
    <n v="7"/>
    <x v="2"/>
    <x v="11"/>
    <x v="1"/>
    <s v="Not Outlier"/>
    <x v="6"/>
  </r>
  <r>
    <n v="455153"/>
    <n v="1431"/>
    <s v="USA"/>
    <d v="2023-05-26T00:37:00"/>
    <x v="3"/>
    <s v="Daniel Da Cunha"/>
    <n v="4088"/>
    <x v="8"/>
    <d v="2023-05-26T00:00:00"/>
    <d v="1899-12-30T00:37:00"/>
    <n v="37"/>
    <x v="0"/>
    <x v="8"/>
    <x v="1"/>
    <s v="Not Outlier"/>
    <x v="22"/>
  </r>
  <r>
    <n v="1078820"/>
    <n v="1431"/>
    <s v="USA"/>
    <d v="2023-08-09T01:02:00"/>
    <x v="2"/>
    <s v="Daniel Tonini"/>
    <n v="5495"/>
    <x v="2"/>
    <d v="2023-08-09T00:00:00"/>
    <d v="1899-12-30T01:02:00"/>
    <n v="2"/>
    <x v="1"/>
    <x v="6"/>
    <x v="1"/>
    <s v="Not Outlier"/>
    <x v="22"/>
  </r>
  <r>
    <n v="799277"/>
    <n v="1432"/>
    <s v="USA"/>
    <d v="2023-11-28T23:31:00"/>
    <x v="2"/>
    <s v="Juri Yoshido"/>
    <n v="9518"/>
    <x v="0"/>
    <d v="2023-11-28T00:00:00"/>
    <d v="1899-12-30T23:31:00"/>
    <n v="31"/>
    <x v="2"/>
    <x v="9"/>
    <x v="1"/>
    <s v="Not Outlier"/>
    <x v="30"/>
  </r>
  <r>
    <n v="1565544"/>
    <n v="1432"/>
    <s v="USA"/>
    <d v="2023-01-10T00:53:00"/>
    <x v="3"/>
    <s v="Dan Lewis"/>
    <n v="1232"/>
    <x v="19"/>
    <d v="2023-01-10T00:00:00"/>
    <d v="1899-12-30T00:53:00"/>
    <n v="53"/>
    <x v="0"/>
    <x v="3"/>
    <x v="1"/>
    <s v="Not Outlier"/>
    <x v="30"/>
  </r>
  <r>
    <n v="1332449"/>
    <n v="1433"/>
    <s v="Australia"/>
    <d v="2023-12-09T00:38:00"/>
    <x v="2"/>
    <s v="Diego Freyre"/>
    <n v="4463"/>
    <x v="2"/>
    <d v="2023-12-09T00:00:00"/>
    <d v="1899-12-30T00:38:00"/>
    <n v="38"/>
    <x v="0"/>
    <x v="10"/>
    <x v="7"/>
    <s v="Not Outlier"/>
    <x v="41"/>
  </r>
  <r>
    <n v="1366848"/>
    <n v="1433"/>
    <s v="Australia"/>
    <d v="2023-06-13T00:58:00"/>
    <x v="3"/>
    <s v="Sean Connery"/>
    <n v="2562"/>
    <x v="6"/>
    <d v="2023-06-13T00:00:00"/>
    <d v="1899-12-30T00:58:00"/>
    <n v="58"/>
    <x v="0"/>
    <x v="2"/>
    <x v="7"/>
    <s v="Not Outlier"/>
    <x v="41"/>
  </r>
  <r>
    <n v="995268"/>
    <n v="1434"/>
    <s v="USA"/>
    <d v="2023-06-03T00:29:00"/>
    <x v="0"/>
    <s v="Anna O'Hara"/>
    <n v="3688"/>
    <x v="15"/>
    <d v="2023-06-03T00:00:00"/>
    <d v="1899-12-30T00:29:00"/>
    <n v="29"/>
    <x v="0"/>
    <x v="2"/>
    <x v="1"/>
    <s v="Not Outlier"/>
    <x v="7"/>
  </r>
  <r>
    <n v="1673913"/>
    <n v="1434"/>
    <s v="USA"/>
    <d v="2023-06-26T01:16:00"/>
    <x v="1"/>
    <s v="Valarie Nelson"/>
    <n v="4928"/>
    <x v="8"/>
    <d v="2023-06-26T00:00:00"/>
    <d v="1899-12-30T01:16:00"/>
    <n v="16"/>
    <x v="1"/>
    <x v="2"/>
    <x v="1"/>
    <s v="Not Outlier"/>
    <x v="7"/>
  </r>
  <r>
    <n v="1003235"/>
    <n v="1435"/>
    <s v="France"/>
    <d v="2023-04-05T02:22:00"/>
    <x v="3"/>
    <s v="Julie Young"/>
    <n v="9029"/>
    <x v="16"/>
    <d v="2023-04-05T00:00:00"/>
    <d v="1899-12-30T02:22:00"/>
    <n v="22"/>
    <x v="4"/>
    <x v="1"/>
    <x v="0"/>
    <s v="Not Outlier"/>
    <x v="64"/>
  </r>
  <r>
    <n v="141024"/>
    <n v="1436"/>
    <s v="Spain"/>
    <d v="2023-03-08T02:00:00"/>
    <x v="1"/>
    <s v="Marie Bertrand"/>
    <n v="9491"/>
    <x v="7"/>
    <d v="2023-03-08T00:00:00"/>
    <d v="1899-12-30T02:00:00"/>
    <n v="0"/>
    <x v="4"/>
    <x v="7"/>
    <x v="5"/>
    <s v="Not Outlier"/>
    <x v="48"/>
  </r>
  <r>
    <n v="509663"/>
    <n v="1437"/>
    <s v="USA"/>
    <d v="2023-06-25T00:03:00"/>
    <x v="2"/>
    <s v="Victoria Ashworth"/>
    <n v="6211"/>
    <x v="18"/>
    <d v="2023-06-25T00:00:00"/>
    <d v="1899-12-30T00:03:00"/>
    <n v="3"/>
    <x v="0"/>
    <x v="2"/>
    <x v="1"/>
    <s v="Not Outlier"/>
    <x v="47"/>
  </r>
  <r>
    <n v="341171"/>
    <n v="1438"/>
    <s v="Singapore"/>
    <d v="2023-11-01T01:52:00"/>
    <x v="2"/>
    <s v="Michael Frick"/>
    <n v="1596"/>
    <x v="5"/>
    <d v="2023-11-01T00:00:00"/>
    <d v="1899-12-30T01:52:00"/>
    <n v="52"/>
    <x v="1"/>
    <x v="9"/>
    <x v="3"/>
    <s v="Not Outlier"/>
    <x v="46"/>
  </r>
  <r>
    <n v="1110547"/>
    <n v="1438"/>
    <s v="Singapore"/>
    <d v="2023-02-14T22:55:00"/>
    <x v="3"/>
    <s v="Diego Freyre"/>
    <n v="8840"/>
    <x v="12"/>
    <d v="2023-02-14T00:00:00"/>
    <d v="1899-12-30T22:55:00"/>
    <n v="55"/>
    <x v="3"/>
    <x v="0"/>
    <x v="3"/>
    <s v="Not Outlier"/>
    <x v="46"/>
  </r>
  <r>
    <n v="1182826"/>
    <n v="1439"/>
    <s v="Spain"/>
    <d v="2023-11-09T23:58:00"/>
    <x v="0"/>
    <s v="Valarie Nelson"/>
    <n v="3629"/>
    <x v="2"/>
    <d v="2023-11-09T00:00:00"/>
    <d v="1899-12-30T23:58:00"/>
    <n v="58"/>
    <x v="2"/>
    <x v="9"/>
    <x v="5"/>
    <s v="Not Outlier"/>
    <x v="48"/>
  </r>
  <r>
    <n v="1672350"/>
    <n v="1440"/>
    <s v="Spain"/>
    <d v="2023-03-21T00:53:00"/>
    <x v="0"/>
    <s v="Pirkko Koskitalo"/>
    <n v="4066"/>
    <x v="9"/>
    <d v="2023-03-21T00:00:00"/>
    <d v="1899-12-30T00:53:00"/>
    <n v="53"/>
    <x v="0"/>
    <x v="7"/>
    <x v="5"/>
    <s v="Not Outlier"/>
    <x v="36"/>
  </r>
  <r>
    <n v="133922"/>
    <n v="1441"/>
    <s v="Australia"/>
    <d v="2023-08-18T00:09:00"/>
    <x v="1"/>
    <s v="Dean Cassidy"/>
    <n v="4932"/>
    <x v="14"/>
    <d v="2023-08-18T00:00:00"/>
    <d v="1899-12-30T00:09:00"/>
    <n v="9"/>
    <x v="0"/>
    <x v="6"/>
    <x v="7"/>
    <s v="Not Outlier"/>
    <x v="7"/>
  </r>
  <r>
    <n v="276276"/>
    <n v="1442"/>
    <s v="USA"/>
    <d v="2023-09-05T01:29:00"/>
    <x v="0"/>
    <s v="Palle Ibsen"/>
    <n v="5165"/>
    <x v="16"/>
    <d v="2023-09-05T00:00:00"/>
    <d v="1899-12-30T01:29:00"/>
    <n v="29"/>
    <x v="1"/>
    <x v="11"/>
    <x v="1"/>
    <s v="Not Outlier"/>
    <x v="6"/>
  </r>
  <r>
    <n v="503957"/>
    <n v="1442"/>
    <s v="USA"/>
    <d v="2023-09-18T01:06:00"/>
    <x v="2"/>
    <s v="Yoshi Tannamuri"/>
    <n v="2938"/>
    <x v="14"/>
    <d v="2023-09-18T00:00:00"/>
    <d v="1899-12-30T01:06:00"/>
    <n v="6"/>
    <x v="1"/>
    <x v="11"/>
    <x v="1"/>
    <s v="Not Outlier"/>
    <x v="6"/>
  </r>
  <r>
    <n v="864174"/>
    <n v="1442"/>
    <s v="USA"/>
    <d v="2023-04-11T01:45:00"/>
    <x v="0"/>
    <s v="Jesus Fernandez"/>
    <n v="1523"/>
    <x v="23"/>
    <d v="2023-04-11T00:00:00"/>
    <d v="1899-12-30T01:45:00"/>
    <n v="45"/>
    <x v="1"/>
    <x v="1"/>
    <x v="1"/>
    <s v="Not Outlier"/>
    <x v="6"/>
  </r>
  <r>
    <n v="1175716"/>
    <n v="1442"/>
    <s v="USA"/>
    <d v="2023-04-19T00:48:00"/>
    <x v="0"/>
    <s v="Akiko Shimamura"/>
    <n v="9617"/>
    <x v="3"/>
    <d v="2023-04-19T00:00:00"/>
    <d v="1899-12-30T00:48:00"/>
    <n v="48"/>
    <x v="0"/>
    <x v="1"/>
    <x v="1"/>
    <s v="Not Outlier"/>
    <x v="6"/>
  </r>
  <r>
    <n v="56130"/>
    <n v="1446"/>
    <s v="Germany"/>
    <d v="2023-08-30T23:29:00"/>
    <x v="0"/>
    <s v="Julie Brown"/>
    <n v="9631"/>
    <x v="4"/>
    <d v="2023-08-30T00:00:00"/>
    <d v="1899-12-30T23:29:00"/>
    <n v="29"/>
    <x v="2"/>
    <x v="6"/>
    <x v="6"/>
    <s v="Not Outlier"/>
    <x v="63"/>
  </r>
  <r>
    <n v="585596"/>
    <n v="1447"/>
    <s v="Singapore"/>
    <d v="2023-10-06T00:36:00"/>
    <x v="3"/>
    <s v="Diego Freyre"/>
    <n v="8848"/>
    <x v="28"/>
    <d v="2023-10-06T00:00:00"/>
    <d v="1899-12-30T00:36:00"/>
    <n v="36"/>
    <x v="0"/>
    <x v="5"/>
    <x v="3"/>
    <s v="Not Outlier"/>
    <x v="21"/>
  </r>
  <r>
    <n v="1137891"/>
    <n v="1447"/>
    <s v="Singapore"/>
    <d v="2023-12-19T22:54:00"/>
    <x v="3"/>
    <s v="Valarie Nelson"/>
    <n v="1289"/>
    <x v="3"/>
    <d v="2023-12-19T00:00:00"/>
    <d v="1899-12-30T22:54:00"/>
    <n v="54"/>
    <x v="3"/>
    <x v="10"/>
    <x v="3"/>
    <s v="Not Outlier"/>
    <x v="21"/>
  </r>
  <r>
    <n v="1225156"/>
    <n v="1447"/>
    <s v="Singapore"/>
    <d v="2023-10-07T23:21:00"/>
    <x v="3"/>
    <s v="Eduardo Saavedra"/>
    <n v="520"/>
    <x v="20"/>
    <d v="2023-10-07T00:00:00"/>
    <d v="1899-12-30T23:21:00"/>
    <n v="21"/>
    <x v="2"/>
    <x v="5"/>
    <x v="3"/>
    <s v="Not Outlier"/>
    <x v="21"/>
  </r>
  <r>
    <n v="1592825"/>
    <n v="1447"/>
    <s v="Singapore"/>
    <d v="2023-07-06T01:23:00"/>
    <x v="2"/>
    <s v="Juri Hirano"/>
    <n v="7216"/>
    <x v="28"/>
    <d v="2023-07-06T00:00:00"/>
    <d v="1899-12-30T01:23:00"/>
    <n v="23"/>
    <x v="1"/>
    <x v="4"/>
    <x v="3"/>
    <s v="Not Outlier"/>
    <x v="21"/>
  </r>
  <r>
    <n v="434591"/>
    <n v="1450"/>
    <s v="France"/>
    <d v="2023-02-27T01:00:00"/>
    <x v="1"/>
    <s v="Roland Keitel"/>
    <n v="4060"/>
    <x v="13"/>
    <d v="2023-02-27T00:00:00"/>
    <d v="1899-12-30T01:00:00"/>
    <n v="0"/>
    <x v="1"/>
    <x v="0"/>
    <x v="0"/>
    <s v="Not Outlier"/>
    <x v="15"/>
  </r>
  <r>
    <n v="1647290"/>
    <n v="1451"/>
    <s v="USA"/>
    <d v="2023-11-06T00:04:00"/>
    <x v="1"/>
    <s v="Paul Henriot"/>
    <n v="4573"/>
    <x v="28"/>
    <d v="2023-11-06T00:00:00"/>
    <d v="1899-12-30T00:04:00"/>
    <n v="4"/>
    <x v="0"/>
    <x v="9"/>
    <x v="1"/>
    <s v="Not Outlier"/>
    <x v="38"/>
  </r>
  <r>
    <n v="361590"/>
    <n v="1452"/>
    <s v="France"/>
    <d v="2023-10-24T23:19:00"/>
    <x v="3"/>
    <s v="Anna O'Hara"/>
    <n v="2425"/>
    <x v="10"/>
    <d v="2023-10-24T00:00:00"/>
    <d v="1899-12-30T23:19:00"/>
    <n v="19"/>
    <x v="2"/>
    <x v="5"/>
    <x v="0"/>
    <s v="Not Outlier"/>
    <x v="19"/>
  </r>
  <r>
    <n v="621177"/>
    <n v="1452"/>
    <s v="France"/>
    <d v="2023-01-28T00:41:00"/>
    <x v="2"/>
    <s v="Catherine Dewey"/>
    <n v="2907"/>
    <x v="0"/>
    <d v="2023-01-28T00:00:00"/>
    <d v="1899-12-30T00:41:00"/>
    <n v="41"/>
    <x v="0"/>
    <x v="3"/>
    <x v="0"/>
    <s v="Not Outlier"/>
    <x v="19"/>
  </r>
  <r>
    <n v="993369"/>
    <n v="1454"/>
    <s v="Spain"/>
    <d v="2023-08-12T00:46:00"/>
    <x v="1"/>
    <s v="Victoria Ashworth"/>
    <n v="8577"/>
    <x v="1"/>
    <d v="2023-08-12T00:00:00"/>
    <d v="1899-12-30T00:46:00"/>
    <n v="46"/>
    <x v="0"/>
    <x v="6"/>
    <x v="5"/>
    <s v="Not Outlier"/>
    <x v="61"/>
  </r>
  <r>
    <n v="1137562"/>
    <n v="1456"/>
    <s v="Spain"/>
    <d v="2023-10-28T00:09:00"/>
    <x v="2"/>
    <s v="Sue King"/>
    <n v="9253"/>
    <x v="0"/>
    <d v="2023-10-28T00:00:00"/>
    <d v="1899-12-30T00:09:00"/>
    <n v="9"/>
    <x v="0"/>
    <x v="5"/>
    <x v="5"/>
    <s v="Not Outlier"/>
    <x v="46"/>
  </r>
  <r>
    <n v="1552540"/>
    <n v="1457"/>
    <s v="Australia"/>
    <d v="2023-08-23T23:48:00"/>
    <x v="1"/>
    <s v="Anna O'Hara"/>
    <n v="9266"/>
    <x v="17"/>
    <d v="2023-08-23T00:00:00"/>
    <d v="1899-12-30T23:48:00"/>
    <n v="48"/>
    <x v="2"/>
    <x v="6"/>
    <x v="7"/>
    <s v="Not Outlier"/>
    <x v="70"/>
  </r>
  <r>
    <n v="618986"/>
    <n v="1458"/>
    <s v="France"/>
    <d v="2023-10-30T00:53:00"/>
    <x v="0"/>
    <s v="Valarie Nelson"/>
    <n v="3216"/>
    <x v="4"/>
    <d v="2023-10-30T00:00:00"/>
    <d v="1899-12-30T00:53:00"/>
    <n v="53"/>
    <x v="0"/>
    <x v="5"/>
    <x v="0"/>
    <s v="Not Outlier"/>
    <x v="52"/>
  </r>
  <r>
    <n v="1309217"/>
    <n v="1458"/>
    <s v="France"/>
    <d v="2023-06-26T00:42:00"/>
    <x v="2"/>
    <s v="Matti Karttunen"/>
    <n v="5635"/>
    <x v="8"/>
    <d v="2023-06-26T00:00:00"/>
    <d v="1899-12-30T00:42:00"/>
    <n v="42"/>
    <x v="0"/>
    <x v="2"/>
    <x v="0"/>
    <s v="Not Outlier"/>
    <x v="52"/>
  </r>
  <r>
    <n v="1359265"/>
    <n v="1458"/>
    <s v="France"/>
    <d v="2023-08-02T22:33:00"/>
    <x v="2"/>
    <s v="Adrian Huxley"/>
    <n v="7400"/>
    <x v="24"/>
    <d v="2023-08-02T00:00:00"/>
    <d v="1899-12-30T22:33:00"/>
    <n v="33"/>
    <x v="3"/>
    <x v="6"/>
    <x v="0"/>
    <s v="Not Outlier"/>
    <x v="52"/>
  </r>
  <r>
    <n v="153648"/>
    <n v="1459"/>
    <s v="France"/>
    <d v="2023-10-10T00:55:00"/>
    <x v="0"/>
    <s v="Akiko Shimamura"/>
    <n v="7435"/>
    <x v="19"/>
    <d v="2023-10-10T00:00:00"/>
    <d v="1899-12-30T00:55:00"/>
    <n v="55"/>
    <x v="0"/>
    <x v="5"/>
    <x v="0"/>
    <s v="Not Outlier"/>
    <x v="14"/>
  </r>
  <r>
    <n v="180507"/>
    <n v="1459"/>
    <s v="France"/>
    <d v="2023-05-15T22:35:00"/>
    <x v="0"/>
    <s v="Violeta Benitez"/>
    <n v="1697"/>
    <x v="22"/>
    <d v="2023-05-15T00:00:00"/>
    <d v="1899-12-30T22:35:00"/>
    <n v="35"/>
    <x v="3"/>
    <x v="8"/>
    <x v="0"/>
    <s v="Not Outlier"/>
    <x v="14"/>
  </r>
  <r>
    <n v="510910"/>
    <n v="1461"/>
    <s v="USA"/>
    <d v="2023-01-03T23:34:00"/>
    <x v="3"/>
    <s v="Julie Brown"/>
    <n v="1323"/>
    <x v="15"/>
    <d v="2023-01-03T00:00:00"/>
    <d v="1899-12-30T23:34:00"/>
    <n v="34"/>
    <x v="2"/>
    <x v="3"/>
    <x v="1"/>
    <s v="Not Outlier"/>
    <x v="56"/>
  </r>
  <r>
    <n v="656865"/>
    <n v="1462"/>
    <s v="USA"/>
    <d v="2023-06-02T00:18:00"/>
    <x v="3"/>
    <s v="Roland Mendel"/>
    <n v="7427"/>
    <x v="24"/>
    <d v="2023-06-02T00:00:00"/>
    <d v="1899-12-30T00:18:00"/>
    <n v="18"/>
    <x v="0"/>
    <x v="2"/>
    <x v="1"/>
    <s v="Not Outlier"/>
    <x v="7"/>
  </r>
  <r>
    <n v="447970"/>
    <n v="1464"/>
    <s v="France"/>
    <d v="2023-09-12T01:12:00"/>
    <x v="1"/>
    <s v="Diego Freyre"/>
    <n v="2974"/>
    <x v="1"/>
    <d v="2023-09-12T00:00:00"/>
    <d v="1899-12-30T01:12:00"/>
    <n v="12"/>
    <x v="1"/>
    <x v="11"/>
    <x v="0"/>
    <s v="Not Outlier"/>
    <x v="69"/>
  </r>
  <r>
    <n v="1670797"/>
    <n v="1465"/>
    <s v="France"/>
    <d v="2023-06-19T01:37:00"/>
    <x v="1"/>
    <s v="Akiko Shimamura"/>
    <n v="556"/>
    <x v="3"/>
    <d v="2023-06-19T00:00:00"/>
    <d v="1899-12-30T01:37:00"/>
    <n v="37"/>
    <x v="1"/>
    <x v="2"/>
    <x v="0"/>
    <s v="Not Outlier"/>
    <x v="61"/>
  </r>
  <r>
    <n v="47050"/>
    <n v="1466"/>
    <s v="Ireland"/>
    <d v="2023-11-18T00:16:00"/>
    <x v="0"/>
    <s v="Carine Schmitt"/>
    <n v="6692"/>
    <x v="14"/>
    <d v="2023-11-18T00:00:00"/>
    <d v="1899-12-30T00:16:00"/>
    <n v="16"/>
    <x v="0"/>
    <x v="9"/>
    <x v="11"/>
    <s v="Not Outlier"/>
    <x v="1"/>
  </r>
  <r>
    <n v="823294"/>
    <n v="1466"/>
    <s v="Ireland"/>
    <d v="2023-12-01T23:15:00"/>
    <x v="2"/>
    <s v="Giovanni Rovelli"/>
    <n v="255"/>
    <x v="5"/>
    <d v="2023-12-01T00:00:00"/>
    <d v="1899-12-30T23:15:00"/>
    <n v="15"/>
    <x v="2"/>
    <x v="10"/>
    <x v="11"/>
    <s v="Not Outlier"/>
    <x v="1"/>
  </r>
  <r>
    <n v="1587900"/>
    <n v="1466"/>
    <s v="Ireland"/>
    <d v="2023-05-26T00:18:00"/>
    <x v="3"/>
    <s v="Giovanni Rovelli"/>
    <n v="465"/>
    <x v="8"/>
    <d v="2023-05-26T00:00:00"/>
    <d v="1899-12-30T00:18:00"/>
    <n v="18"/>
    <x v="0"/>
    <x v="8"/>
    <x v="11"/>
    <s v="Not Outlier"/>
    <x v="1"/>
  </r>
  <r>
    <n v="457874"/>
    <n v="1467"/>
    <s v="USA"/>
    <d v="2023-02-16T01:04:00"/>
    <x v="3"/>
    <s v="Valarie Nelson"/>
    <n v="3337"/>
    <x v="26"/>
    <d v="2023-02-16T00:00:00"/>
    <d v="1899-12-30T01:04:00"/>
    <n v="4"/>
    <x v="1"/>
    <x v="0"/>
    <x v="1"/>
    <s v="Not Outlier"/>
    <x v="39"/>
  </r>
  <r>
    <n v="1204548"/>
    <n v="1467"/>
    <s v="USA"/>
    <d v="2023-07-11T23:35:00"/>
    <x v="3"/>
    <s v="Michael Holz"/>
    <n v="5832"/>
    <x v="23"/>
    <d v="2023-07-11T00:00:00"/>
    <d v="1899-12-30T23:35:00"/>
    <n v="35"/>
    <x v="2"/>
    <x v="4"/>
    <x v="1"/>
    <s v="Not Outlier"/>
    <x v="39"/>
  </r>
  <r>
    <n v="1015146"/>
    <n v="1469"/>
    <s v="Italy"/>
    <d v="2023-04-11T01:22:00"/>
    <x v="0"/>
    <s v="Helen Bennett"/>
    <n v="9395"/>
    <x v="23"/>
    <d v="2023-04-11T00:00:00"/>
    <d v="1899-12-30T01:22:00"/>
    <n v="22"/>
    <x v="1"/>
    <x v="1"/>
    <x v="9"/>
    <s v="Not Outlier"/>
    <x v="11"/>
  </r>
  <r>
    <n v="1079355"/>
    <n v="1469"/>
    <s v="Italy"/>
    <d v="2023-03-19T23:46:00"/>
    <x v="0"/>
    <s v="Victoria Ashworth"/>
    <n v="3196"/>
    <x v="3"/>
    <d v="2023-03-19T00:00:00"/>
    <d v="1899-12-30T23:46:00"/>
    <n v="46"/>
    <x v="2"/>
    <x v="7"/>
    <x v="9"/>
    <s v="Not Outlier"/>
    <x v="11"/>
  </r>
  <r>
    <n v="1404328"/>
    <n v="1469"/>
    <s v="Italy"/>
    <d v="2023-02-23T00:20:00"/>
    <x v="2"/>
    <s v="Giovanni Rovelli"/>
    <n v="4532"/>
    <x v="17"/>
    <d v="2023-02-23T00:00:00"/>
    <d v="1899-12-30T00:20:00"/>
    <n v="20"/>
    <x v="0"/>
    <x v="0"/>
    <x v="9"/>
    <s v="Not Outlier"/>
    <x v="11"/>
  </r>
  <r>
    <n v="439833"/>
    <n v="1472"/>
    <s v="USA"/>
    <d v="2023-06-04T02:23:00"/>
    <x v="0"/>
    <s v="Kwai Yu"/>
    <n v="3338"/>
    <x v="27"/>
    <d v="2023-06-04T00:00:00"/>
    <d v="1899-12-30T02:23:00"/>
    <n v="23"/>
    <x v="4"/>
    <x v="2"/>
    <x v="1"/>
    <s v="Not Outlier"/>
    <x v="31"/>
  </r>
  <r>
    <n v="1376137"/>
    <n v="1472"/>
    <s v="USA"/>
    <d v="2023-11-05T00:28:00"/>
    <x v="3"/>
    <s v="Adrian Huxley"/>
    <n v="7325"/>
    <x v="16"/>
    <d v="2023-11-05T00:00:00"/>
    <d v="1899-12-30T00:28:00"/>
    <n v="28"/>
    <x v="0"/>
    <x v="9"/>
    <x v="1"/>
    <s v="Not Outlier"/>
    <x v="31"/>
  </r>
  <r>
    <n v="1586243"/>
    <n v="1472"/>
    <s v="USA"/>
    <d v="2023-07-08T01:42:00"/>
    <x v="0"/>
    <s v="Diego Freyre"/>
    <n v="2468"/>
    <x v="7"/>
    <d v="2023-07-08T00:00:00"/>
    <d v="1899-12-30T01:42:00"/>
    <n v="42"/>
    <x v="1"/>
    <x v="4"/>
    <x v="1"/>
    <s v="Not Outlier"/>
    <x v="31"/>
  </r>
  <r>
    <n v="213804"/>
    <n v="1473"/>
    <s v="USA"/>
    <d v="2023-07-08T00:49:00"/>
    <x v="2"/>
    <s v="Maurizio Moroni"/>
    <n v="7453"/>
    <x v="7"/>
    <d v="2023-07-08T00:00:00"/>
    <d v="1899-12-30T00:49:00"/>
    <n v="49"/>
    <x v="0"/>
    <x v="4"/>
    <x v="1"/>
    <s v="Not Outlier"/>
    <x v="48"/>
  </r>
  <r>
    <n v="417779"/>
    <n v="1473"/>
    <s v="USA"/>
    <d v="2023-01-31T00:40:00"/>
    <x v="1"/>
    <s v="Valarie Nelson"/>
    <n v="9335"/>
    <x v="30"/>
    <d v="2023-01-31T00:00:00"/>
    <d v="1899-12-30T00:40:00"/>
    <n v="40"/>
    <x v="0"/>
    <x v="3"/>
    <x v="1"/>
    <s v="Not Outlier"/>
    <x v="48"/>
  </r>
  <r>
    <n v="1054349"/>
    <n v="1473"/>
    <s v="USA"/>
    <d v="2023-04-10T23:29:00"/>
    <x v="1"/>
    <s v="Janine Labrune"/>
    <n v="4060"/>
    <x v="19"/>
    <d v="2023-04-10T00:00:00"/>
    <d v="1899-12-30T23:29:00"/>
    <n v="29"/>
    <x v="2"/>
    <x v="1"/>
    <x v="1"/>
    <s v="Not Outlier"/>
    <x v="48"/>
  </r>
  <r>
    <n v="394773"/>
    <n v="1474"/>
    <s v="USA"/>
    <d v="2023-11-01T00:44:00"/>
    <x v="3"/>
    <s v="Wing C Tam"/>
    <n v="9148"/>
    <x v="5"/>
    <d v="2023-11-01T00:00:00"/>
    <d v="1899-12-30T00:44:00"/>
    <n v="44"/>
    <x v="0"/>
    <x v="9"/>
    <x v="1"/>
    <s v="Not Outlier"/>
    <x v="29"/>
  </r>
  <r>
    <n v="1628939"/>
    <n v="1474"/>
    <s v="USA"/>
    <d v="2023-09-05T00:54:00"/>
    <x v="0"/>
    <s v="Diego Freyre"/>
    <n v="4675"/>
    <x v="16"/>
    <d v="2023-09-05T00:00:00"/>
    <d v="1899-12-30T00:54:00"/>
    <n v="54"/>
    <x v="0"/>
    <x v="11"/>
    <x v="1"/>
    <s v="Not Outlier"/>
    <x v="29"/>
  </r>
  <r>
    <n v="365101"/>
    <n v="1475"/>
    <s v="Spain"/>
    <d v="2023-02-14T23:04:00"/>
    <x v="2"/>
    <s v="Julie Brown"/>
    <n v="433"/>
    <x v="12"/>
    <d v="2023-02-14T00:00:00"/>
    <d v="1899-12-30T23:04:00"/>
    <n v="4"/>
    <x v="2"/>
    <x v="0"/>
    <x v="5"/>
    <s v="Not Outlier"/>
    <x v="29"/>
  </r>
  <r>
    <n v="498746"/>
    <n v="1475"/>
    <s v="Spain"/>
    <d v="2023-06-03T00:09:00"/>
    <x v="2"/>
    <s v="Valarie Franco"/>
    <n v="6335"/>
    <x v="15"/>
    <d v="2023-06-03T00:00:00"/>
    <d v="1899-12-30T00:09:00"/>
    <n v="9"/>
    <x v="0"/>
    <x v="2"/>
    <x v="5"/>
    <s v="Not Outlier"/>
    <x v="29"/>
  </r>
  <r>
    <n v="517568"/>
    <n v="1475"/>
    <s v="Spain"/>
    <d v="2023-10-01T00:30:00"/>
    <x v="1"/>
    <s v="Valarie Nelson"/>
    <n v="794"/>
    <x v="5"/>
    <d v="2023-10-01T00:00:00"/>
    <d v="1899-12-30T00:30:00"/>
    <n v="30"/>
    <x v="0"/>
    <x v="5"/>
    <x v="5"/>
    <s v="Not Outlier"/>
    <x v="29"/>
  </r>
  <r>
    <n v="1272986"/>
    <n v="1475"/>
    <s v="Spain"/>
    <d v="2023-02-08T01:38:00"/>
    <x v="2"/>
    <s v="Maria Larsson"/>
    <n v="4629"/>
    <x v="7"/>
    <d v="2023-02-08T00:00:00"/>
    <d v="1899-12-30T01:38:00"/>
    <n v="38"/>
    <x v="1"/>
    <x v="0"/>
    <x v="5"/>
    <s v="Not Outlier"/>
    <x v="29"/>
  </r>
  <r>
    <n v="1409687"/>
    <n v="1475"/>
    <s v="Spain"/>
    <d v="2023-04-03T00:54:00"/>
    <x v="3"/>
    <s v="Paolo Accorti"/>
    <n v="3268"/>
    <x v="15"/>
    <d v="2023-04-03T00:00:00"/>
    <d v="1899-12-30T00:54:00"/>
    <n v="54"/>
    <x v="0"/>
    <x v="1"/>
    <x v="5"/>
    <s v="Not Outlier"/>
    <x v="29"/>
  </r>
  <r>
    <n v="307999"/>
    <n v="1476"/>
    <s v="Italy"/>
    <d v="2023-07-04T23:33:00"/>
    <x v="1"/>
    <s v="Steve Thompson"/>
    <n v="5434"/>
    <x v="27"/>
    <d v="2023-07-04T00:00:00"/>
    <d v="1899-12-30T23:33:00"/>
    <n v="33"/>
    <x v="2"/>
    <x v="4"/>
    <x v="9"/>
    <s v="Not Outlier"/>
    <x v="37"/>
  </r>
  <r>
    <n v="573613"/>
    <n v="1477"/>
    <s v="Spain"/>
    <d v="2023-08-18T01:17:00"/>
    <x v="2"/>
    <s v="Victoria Ashworth"/>
    <n v="7954"/>
    <x v="14"/>
    <d v="2023-08-18T00:00:00"/>
    <d v="1899-12-30T01:17:00"/>
    <n v="17"/>
    <x v="1"/>
    <x v="6"/>
    <x v="5"/>
    <s v="Not Outlier"/>
    <x v="69"/>
  </r>
  <r>
    <n v="746060"/>
    <n v="1477"/>
    <s v="Spain"/>
    <d v="2023-03-31T23:52:00"/>
    <x v="2"/>
    <s v="Mary Saveley"/>
    <n v="1387"/>
    <x v="30"/>
    <d v="2023-03-31T00:00:00"/>
    <d v="1899-12-30T23:52:00"/>
    <n v="52"/>
    <x v="2"/>
    <x v="7"/>
    <x v="5"/>
    <s v="Not Outlier"/>
    <x v="69"/>
  </r>
  <r>
    <n v="1258064"/>
    <n v="1478"/>
    <s v="Austria"/>
    <d v="2023-04-26T00:28:00"/>
    <x v="3"/>
    <s v="Miguel Barajas"/>
    <n v="6527"/>
    <x v="8"/>
    <d v="2023-04-26T00:00:00"/>
    <d v="1899-12-30T00:28:00"/>
    <n v="28"/>
    <x v="0"/>
    <x v="1"/>
    <x v="12"/>
    <s v="Not Outlier"/>
    <x v="26"/>
  </r>
  <r>
    <n v="757855"/>
    <n v="1479"/>
    <s v="USA"/>
    <d v="2023-11-12T22:36:00"/>
    <x v="1"/>
    <s v="Allen Nelson"/>
    <n v="5528"/>
    <x v="1"/>
    <d v="2023-11-12T00:00:00"/>
    <d v="1899-12-30T22:36:00"/>
    <n v="36"/>
    <x v="3"/>
    <x v="9"/>
    <x v="1"/>
    <s v="Not Outlier"/>
    <x v="65"/>
  </r>
  <r>
    <n v="1059711"/>
    <n v="1479"/>
    <s v="USA"/>
    <d v="2023-03-15T01:01:00"/>
    <x v="1"/>
    <s v="Eduardo Saavedra"/>
    <n v="5593"/>
    <x v="22"/>
    <d v="2023-03-15T00:00:00"/>
    <d v="1899-12-30T01:01:00"/>
    <n v="1"/>
    <x v="1"/>
    <x v="7"/>
    <x v="1"/>
    <s v="Not Outlier"/>
    <x v="65"/>
  </r>
  <r>
    <n v="1158886"/>
    <n v="1479"/>
    <s v="USA"/>
    <d v="2023-09-02T00:45:00"/>
    <x v="0"/>
    <s v="Michael Frick"/>
    <n v="3135"/>
    <x v="24"/>
    <d v="2023-09-02T00:00:00"/>
    <d v="1899-12-30T00:45:00"/>
    <n v="45"/>
    <x v="0"/>
    <x v="11"/>
    <x v="1"/>
    <s v="Not Outlier"/>
    <x v="65"/>
  </r>
  <r>
    <n v="1587832"/>
    <n v="1483"/>
    <s v="USA"/>
    <d v="2023-11-09T23:05:00"/>
    <x v="0"/>
    <s v="Valarie Nelson"/>
    <n v="3831"/>
    <x v="2"/>
    <d v="2023-11-09T00:00:00"/>
    <d v="1899-12-30T23:05:00"/>
    <n v="5"/>
    <x v="2"/>
    <x v="9"/>
    <x v="1"/>
    <s v="Not Outlier"/>
    <x v="6"/>
  </r>
  <r>
    <n v="1599039"/>
    <n v="1483"/>
    <s v="USA"/>
    <d v="2023-01-23T22:54:00"/>
    <x v="3"/>
    <s v="Michael Donnermeyer"/>
    <n v="9658"/>
    <x v="17"/>
    <d v="2023-01-23T00:00:00"/>
    <d v="1899-12-30T22:54:00"/>
    <n v="54"/>
    <x v="3"/>
    <x v="3"/>
    <x v="1"/>
    <s v="Not Outlier"/>
    <x v="6"/>
  </r>
  <r>
    <n v="525192"/>
    <n v="1484"/>
    <s v="USA"/>
    <d v="2023-01-26T00:09:00"/>
    <x v="1"/>
    <s v="Jonas Bergulfsen"/>
    <n v="2431"/>
    <x v="8"/>
    <d v="2023-01-26T00:00:00"/>
    <d v="1899-12-30T00:09:00"/>
    <n v="9"/>
    <x v="0"/>
    <x v="3"/>
    <x v="1"/>
    <s v="Not Outlier"/>
    <x v="8"/>
  </r>
  <r>
    <n v="112565"/>
    <n v="1485"/>
    <s v="Spain"/>
    <d v="2023-04-25T00:24:00"/>
    <x v="0"/>
    <s v="Dominique Perrier"/>
    <n v="6159"/>
    <x v="18"/>
    <d v="2023-04-25T00:00:00"/>
    <d v="1899-12-30T00:24:00"/>
    <n v="24"/>
    <x v="0"/>
    <x v="1"/>
    <x v="5"/>
    <s v="Not Outlier"/>
    <x v="11"/>
  </r>
  <r>
    <n v="342826"/>
    <n v="1486"/>
    <s v="USA"/>
    <d v="2023-06-20T22:33:00"/>
    <x v="1"/>
    <s v="Julie Brown"/>
    <n v="3861"/>
    <x v="11"/>
    <d v="2023-06-20T00:00:00"/>
    <d v="1899-12-30T22:33:00"/>
    <n v="33"/>
    <x v="3"/>
    <x v="2"/>
    <x v="1"/>
    <s v="Not Outlier"/>
    <x v="30"/>
  </r>
  <r>
    <n v="1622340"/>
    <n v="1487"/>
    <s v="Italy"/>
    <d v="2023-05-06T00:14:00"/>
    <x v="3"/>
    <s v="Kwai Yu"/>
    <n v="4769"/>
    <x v="28"/>
    <d v="2023-05-06T00:00:00"/>
    <d v="1899-12-30T00:14:00"/>
    <n v="14"/>
    <x v="0"/>
    <x v="8"/>
    <x v="9"/>
    <s v="Not Outlier"/>
    <x v="3"/>
  </r>
  <r>
    <n v="595446"/>
    <n v="1488"/>
    <s v="USA"/>
    <d v="2023-05-27T23:14:00"/>
    <x v="1"/>
    <s v="Steve Thompson"/>
    <n v="3770"/>
    <x v="13"/>
    <d v="2023-05-27T00:00:00"/>
    <d v="1899-12-30T23:14:00"/>
    <n v="14"/>
    <x v="2"/>
    <x v="8"/>
    <x v="1"/>
    <s v="Not Outlier"/>
    <x v="46"/>
  </r>
  <r>
    <n v="609984"/>
    <n v="1488"/>
    <s v="USA"/>
    <d v="2023-05-03T01:09:00"/>
    <x v="1"/>
    <s v="Francisca Cervantes"/>
    <n v="4417"/>
    <x v="15"/>
    <d v="2023-05-03T00:00:00"/>
    <d v="1899-12-30T01:09:00"/>
    <n v="9"/>
    <x v="1"/>
    <x v="8"/>
    <x v="1"/>
    <s v="Not Outlier"/>
    <x v="46"/>
  </r>
  <r>
    <n v="661382"/>
    <n v="1488"/>
    <s v="USA"/>
    <d v="2023-01-23T23:14:00"/>
    <x v="3"/>
    <s v="Leslie Murphy"/>
    <n v="970"/>
    <x v="17"/>
    <d v="2023-01-23T00:00:00"/>
    <d v="1899-12-30T23:14:00"/>
    <n v="14"/>
    <x v="2"/>
    <x v="3"/>
    <x v="1"/>
    <s v="Not Outlier"/>
    <x v="46"/>
  </r>
  <r>
    <n v="1662944"/>
    <n v="1488"/>
    <s v="USA"/>
    <d v="2023-12-20T00:47:00"/>
    <x v="0"/>
    <s v="Jytte Petersen"/>
    <n v="9411"/>
    <x v="11"/>
    <d v="2023-12-20T00:00:00"/>
    <d v="1899-12-30T00:47:00"/>
    <n v="47"/>
    <x v="0"/>
    <x v="10"/>
    <x v="1"/>
    <s v="Not Outlier"/>
    <x v="46"/>
  </r>
  <r>
    <n v="74526"/>
    <n v="1489"/>
    <s v="Spain"/>
    <d v="2023-12-13T01:41:00"/>
    <x v="0"/>
    <s v="Eduardo Saavedra"/>
    <n v="1132"/>
    <x v="6"/>
    <d v="2023-12-13T00:00:00"/>
    <d v="1899-12-30T01:41:00"/>
    <n v="41"/>
    <x v="1"/>
    <x v="10"/>
    <x v="5"/>
    <s v="Not Outlier"/>
    <x v="23"/>
  </r>
  <r>
    <n v="1543099"/>
    <n v="1489"/>
    <s v="Spain"/>
    <d v="2023-02-17T22:44:00"/>
    <x v="3"/>
    <s v="Roland Mendel"/>
    <n v="5530"/>
    <x v="29"/>
    <d v="2023-02-17T00:00:00"/>
    <d v="1899-12-30T22:44:00"/>
    <n v="44"/>
    <x v="3"/>
    <x v="0"/>
    <x v="5"/>
    <s v="Not Outlier"/>
    <x v="23"/>
  </r>
  <r>
    <n v="1639546"/>
    <n v="1491"/>
    <s v="USA"/>
    <d v="2023-04-29T23:00:00"/>
    <x v="2"/>
    <s v="Kalle Suominen"/>
    <n v="4460"/>
    <x v="21"/>
    <d v="2023-04-29T00:00:00"/>
    <d v="1899-12-30T23:00:00"/>
    <n v="0"/>
    <x v="2"/>
    <x v="1"/>
    <x v="1"/>
    <s v="Not Outlier"/>
    <x v="52"/>
  </r>
  <r>
    <n v="541762"/>
    <n v="1492"/>
    <s v="USA"/>
    <d v="2023-07-28T23:58:00"/>
    <x v="0"/>
    <s v="Juri Hirano"/>
    <n v="5062"/>
    <x v="0"/>
    <d v="2023-07-28T00:00:00"/>
    <d v="1899-12-30T23:58:00"/>
    <n v="58"/>
    <x v="2"/>
    <x v="4"/>
    <x v="1"/>
    <s v="Not Outlier"/>
    <x v="12"/>
  </r>
  <r>
    <n v="569689"/>
    <n v="1492"/>
    <s v="USA"/>
    <d v="2023-10-28T01:45:00"/>
    <x v="0"/>
    <s v="Valarie Nelson"/>
    <n v="2171"/>
    <x v="0"/>
    <d v="2023-10-28T00:00:00"/>
    <d v="1899-12-30T01:45:00"/>
    <n v="45"/>
    <x v="1"/>
    <x v="5"/>
    <x v="1"/>
    <s v="Not Outlier"/>
    <x v="12"/>
  </r>
  <r>
    <n v="1437527"/>
    <n v="1495"/>
    <s v="Denmark"/>
    <d v="2023-02-25T00:47:00"/>
    <x v="0"/>
    <s v="Dan Lewis"/>
    <n v="2234"/>
    <x v="18"/>
    <d v="2023-02-25T00:00:00"/>
    <d v="1899-12-30T00:47:00"/>
    <n v="47"/>
    <x v="0"/>
    <x v="0"/>
    <x v="2"/>
    <s v="Not Outlier"/>
    <x v="40"/>
  </r>
  <r>
    <n v="1418125"/>
    <n v="1496"/>
    <s v="USA"/>
    <d v="2023-08-12T00:46:00"/>
    <x v="0"/>
    <s v="Allen Nelson"/>
    <n v="8586"/>
    <x v="1"/>
    <d v="2023-08-12T00:00:00"/>
    <d v="1899-12-30T00:46:00"/>
    <n v="46"/>
    <x v="0"/>
    <x v="6"/>
    <x v="1"/>
    <s v="Not Outlier"/>
    <x v="66"/>
  </r>
  <r>
    <n v="480827"/>
    <n v="1498"/>
    <s v="Germany"/>
    <d v="2023-01-14T00:06:00"/>
    <x v="0"/>
    <s v="Sue King"/>
    <n v="3032"/>
    <x v="12"/>
    <d v="2023-01-14T00:00:00"/>
    <d v="1899-12-30T00:06:00"/>
    <n v="6"/>
    <x v="0"/>
    <x v="3"/>
    <x v="6"/>
    <s v="Not Outlier"/>
    <x v="4"/>
  </r>
  <r>
    <n v="141004"/>
    <n v="1499"/>
    <s v="USA"/>
    <d v="2023-05-17T01:21:00"/>
    <x v="3"/>
    <s v="Jonas Bergulfsen"/>
    <n v="9940"/>
    <x v="29"/>
    <d v="2023-05-17T00:00:00"/>
    <d v="1899-12-30T01:21:00"/>
    <n v="21"/>
    <x v="1"/>
    <x v="8"/>
    <x v="1"/>
    <s v="Not Outlier"/>
    <x v="9"/>
  </r>
  <r>
    <n v="953006"/>
    <n v="1500"/>
    <s v="USA"/>
    <d v="2023-11-16T00:34:00"/>
    <x v="0"/>
    <s v="Victoria Ashworth"/>
    <n v="9376"/>
    <x v="26"/>
    <d v="2023-11-16T00:00:00"/>
    <d v="1899-12-30T00:34:00"/>
    <n v="34"/>
    <x v="0"/>
    <x v="9"/>
    <x v="1"/>
    <s v="Not Outlier"/>
    <x v="17"/>
  </r>
  <r>
    <n v="595956"/>
    <n v="1501"/>
    <s v="USA"/>
    <d v="2023-01-17T01:40:00"/>
    <x v="2"/>
    <s v="Kyung Tseng"/>
    <n v="3537"/>
    <x v="29"/>
    <d v="2023-01-17T00:00:00"/>
    <d v="1899-12-30T01:40:00"/>
    <n v="40"/>
    <x v="1"/>
    <x v="3"/>
    <x v="1"/>
    <s v="Not Outlier"/>
    <x v="38"/>
  </r>
  <r>
    <n v="1124146"/>
    <n v="1501"/>
    <s v="USA"/>
    <d v="2023-04-21T00:24:00"/>
    <x v="0"/>
    <s v="Kalle Suominen"/>
    <n v="3329"/>
    <x v="9"/>
    <d v="2023-04-21T00:00:00"/>
    <d v="1899-12-30T00:24:00"/>
    <n v="24"/>
    <x v="0"/>
    <x v="1"/>
    <x v="1"/>
    <s v="Not Outlier"/>
    <x v="38"/>
  </r>
  <r>
    <n v="1489846"/>
    <n v="1501"/>
    <s v="USA"/>
    <d v="2023-05-31T01:46:00"/>
    <x v="2"/>
    <s v="Martine Rance"/>
    <n v="1094"/>
    <x v="30"/>
    <d v="2023-05-31T00:00:00"/>
    <d v="1899-12-30T01:46:00"/>
    <n v="46"/>
    <x v="1"/>
    <x v="8"/>
    <x v="1"/>
    <s v="Not Outlier"/>
    <x v="38"/>
  </r>
  <r>
    <n v="448164"/>
    <n v="1502"/>
    <s v="Spain"/>
    <d v="2023-02-04T01:35:00"/>
    <x v="1"/>
    <s v="Mory Kentary"/>
    <n v="3869"/>
    <x v="27"/>
    <d v="2023-02-04T00:00:00"/>
    <d v="1899-12-30T01:35:00"/>
    <n v="35"/>
    <x v="1"/>
    <x v="0"/>
    <x v="5"/>
    <s v="Not Outlier"/>
    <x v="43"/>
  </r>
  <r>
    <n v="615675"/>
    <n v="1502"/>
    <s v="Spain"/>
    <d v="2023-05-13T00:26:00"/>
    <x v="3"/>
    <s v="Valarie Young"/>
    <n v="3875"/>
    <x v="6"/>
    <d v="2023-05-13T00:00:00"/>
    <d v="1899-12-30T00:26:00"/>
    <n v="26"/>
    <x v="0"/>
    <x v="8"/>
    <x v="5"/>
    <s v="Not Outlier"/>
    <x v="43"/>
  </r>
  <r>
    <n v="1230334"/>
    <n v="1502"/>
    <s v="Spain"/>
    <d v="2023-04-25T23:56:00"/>
    <x v="1"/>
    <s v="Juri Yoshido"/>
    <n v="2395"/>
    <x v="18"/>
    <d v="2023-04-25T00:00:00"/>
    <d v="1899-12-30T23:56:00"/>
    <n v="56"/>
    <x v="2"/>
    <x v="1"/>
    <x v="5"/>
    <s v="Not Outlier"/>
    <x v="43"/>
  </r>
  <r>
    <n v="521761"/>
    <n v="1504"/>
    <s v="France"/>
    <d v="2023-07-06T23:25:00"/>
    <x v="3"/>
    <s v="Wendy Victorino"/>
    <n v="4462"/>
    <x v="28"/>
    <d v="2023-07-06T00:00:00"/>
    <d v="1899-12-30T23:25:00"/>
    <n v="25"/>
    <x v="2"/>
    <x v="4"/>
    <x v="0"/>
    <s v="Not Outlier"/>
    <x v="43"/>
  </r>
  <r>
    <n v="543294"/>
    <n v="1504"/>
    <s v="France"/>
    <d v="2023-09-13T00:27:00"/>
    <x v="3"/>
    <s v="Elizabeth Lincoln"/>
    <n v="3639"/>
    <x v="6"/>
    <d v="2023-09-13T00:00:00"/>
    <d v="1899-12-30T00:27:00"/>
    <n v="27"/>
    <x v="0"/>
    <x v="11"/>
    <x v="0"/>
    <s v="Not Outlier"/>
    <x v="43"/>
  </r>
  <r>
    <n v="1025204"/>
    <n v="1504"/>
    <s v="France"/>
    <d v="2023-07-15T00:17:00"/>
    <x v="0"/>
    <s v="Giovanni Rovelli"/>
    <n v="1043"/>
    <x v="22"/>
    <d v="2023-07-15T00:00:00"/>
    <d v="1899-12-30T00:17:00"/>
    <n v="17"/>
    <x v="0"/>
    <x v="4"/>
    <x v="0"/>
    <s v="Not Outlier"/>
    <x v="43"/>
  </r>
  <r>
    <n v="319587"/>
    <n v="1505"/>
    <s v="USA"/>
    <d v="2023-09-30T00:04:00"/>
    <x v="1"/>
    <s v="Palle Ibsen"/>
    <n v="1648"/>
    <x v="4"/>
    <d v="2023-09-30T00:00:00"/>
    <d v="1899-12-30T00:04:00"/>
    <n v="4"/>
    <x v="0"/>
    <x v="11"/>
    <x v="1"/>
    <s v="Not Outlier"/>
    <x v="9"/>
  </r>
  <r>
    <n v="366719"/>
    <n v="1505"/>
    <s v="USA"/>
    <d v="2023-03-04T23:03:00"/>
    <x v="1"/>
    <s v="Steve Thompson"/>
    <n v="7878"/>
    <x v="27"/>
    <d v="2023-03-04T00:00:00"/>
    <d v="1899-12-30T23:03:00"/>
    <n v="3"/>
    <x v="2"/>
    <x v="7"/>
    <x v="1"/>
    <s v="Not Outlier"/>
    <x v="9"/>
  </r>
  <r>
    <n v="1103298"/>
    <n v="1505"/>
    <s v="USA"/>
    <d v="2023-12-31T00:39:00"/>
    <x v="0"/>
    <s v="Valarie Nelson"/>
    <n v="1147"/>
    <x v="30"/>
    <d v="2023-12-31T00:00:00"/>
    <d v="1899-12-30T00:39:00"/>
    <n v="39"/>
    <x v="0"/>
    <x v="10"/>
    <x v="1"/>
    <s v="Not Outlier"/>
    <x v="9"/>
  </r>
  <r>
    <n v="749782"/>
    <n v="1506"/>
    <s v="USA"/>
    <d v="2023-06-18T02:16:00"/>
    <x v="2"/>
    <s v="Valarie Nelson"/>
    <n v="8021"/>
    <x v="14"/>
    <d v="2023-06-18T00:00:00"/>
    <d v="1899-12-30T02:16:00"/>
    <n v="16"/>
    <x v="4"/>
    <x v="2"/>
    <x v="1"/>
    <s v="Not Outlier"/>
    <x v="39"/>
  </r>
  <r>
    <n v="1001621"/>
    <n v="1506"/>
    <s v="USA"/>
    <d v="2023-12-08T00:45:00"/>
    <x v="2"/>
    <s v="Victoria Ashworth"/>
    <n v="9768"/>
    <x v="7"/>
    <d v="2023-12-08T00:00:00"/>
    <d v="1899-12-30T00:45:00"/>
    <n v="45"/>
    <x v="0"/>
    <x v="10"/>
    <x v="1"/>
    <s v="Not Outlier"/>
    <x v="39"/>
  </r>
  <r>
    <n v="1275955"/>
    <n v="1506"/>
    <s v="USA"/>
    <d v="2023-08-06T01:37:00"/>
    <x v="3"/>
    <s v="Diego Freyre"/>
    <n v="8000"/>
    <x v="28"/>
    <d v="2023-08-06T00:00:00"/>
    <d v="1899-12-30T01:37:00"/>
    <n v="37"/>
    <x v="1"/>
    <x v="6"/>
    <x v="1"/>
    <s v="Not Outlier"/>
    <x v="39"/>
  </r>
  <r>
    <n v="482210"/>
    <n v="1507"/>
    <s v="USA"/>
    <d v="2023-09-15T01:25:00"/>
    <x v="1"/>
    <s v="Julie Brown"/>
    <n v="4514"/>
    <x v="22"/>
    <d v="2023-09-15T00:00:00"/>
    <d v="1899-12-30T01:25:00"/>
    <n v="25"/>
    <x v="1"/>
    <x v="11"/>
    <x v="1"/>
    <s v="Not Outlier"/>
    <x v="12"/>
  </r>
  <r>
    <n v="742561"/>
    <n v="1509"/>
    <s v="USA"/>
    <d v="2023-01-20T22:39:00"/>
    <x v="3"/>
    <s v="Maria Hernandez"/>
    <n v="1879"/>
    <x v="11"/>
    <d v="2023-01-20T00:00:00"/>
    <d v="1899-12-30T22:39:00"/>
    <n v="39"/>
    <x v="3"/>
    <x v="3"/>
    <x v="1"/>
    <s v="Not Outlier"/>
    <x v="0"/>
  </r>
  <r>
    <n v="1185440"/>
    <n v="1509"/>
    <s v="USA"/>
    <d v="2023-02-01T00:17:00"/>
    <x v="2"/>
    <s v="Thomas Hardy"/>
    <n v="2567"/>
    <x v="5"/>
    <d v="2023-02-01T00:00:00"/>
    <d v="1899-12-30T00:17:00"/>
    <n v="17"/>
    <x v="0"/>
    <x v="0"/>
    <x v="1"/>
    <s v="Not Outlier"/>
    <x v="0"/>
  </r>
  <r>
    <n v="1271055"/>
    <n v="1509"/>
    <s v="USA"/>
    <d v="2023-01-09T00:51:00"/>
    <x v="2"/>
    <s v="Georg Pipps"/>
    <n v="9159"/>
    <x v="2"/>
    <d v="2023-01-09T00:00:00"/>
    <d v="1899-12-30T00:51:00"/>
    <n v="51"/>
    <x v="0"/>
    <x v="3"/>
    <x v="1"/>
    <s v="Not Outlier"/>
    <x v="0"/>
  </r>
  <r>
    <n v="533187"/>
    <n v="1510"/>
    <s v="Norway"/>
    <d v="2023-03-13T01:04:00"/>
    <x v="1"/>
    <s v="Diego Freyre"/>
    <n v="825"/>
    <x v="6"/>
    <d v="2023-03-13T00:00:00"/>
    <d v="1899-12-30T01:04:00"/>
    <n v="4"/>
    <x v="1"/>
    <x v="7"/>
    <x v="4"/>
    <s v="Not Outlier"/>
    <x v="37"/>
  </r>
  <r>
    <n v="546278"/>
    <n v="1510"/>
    <s v="Norway"/>
    <d v="2023-06-04T01:08:00"/>
    <x v="3"/>
    <s v="Steve Frick"/>
    <n v="5853"/>
    <x v="27"/>
    <d v="2023-06-04T00:00:00"/>
    <d v="1899-12-30T01:08:00"/>
    <n v="8"/>
    <x v="1"/>
    <x v="2"/>
    <x v="4"/>
    <s v="Not Outlier"/>
    <x v="37"/>
  </r>
  <r>
    <n v="947369"/>
    <n v="1510"/>
    <s v="Norway"/>
    <d v="2023-07-10T00:20:00"/>
    <x v="2"/>
    <s v="Valarie Thompson"/>
    <n v="5208"/>
    <x v="19"/>
    <d v="2023-07-10T00:00:00"/>
    <d v="1899-12-30T00:20:00"/>
    <n v="20"/>
    <x v="0"/>
    <x v="4"/>
    <x v="4"/>
    <s v="Not Outlier"/>
    <x v="37"/>
  </r>
  <r>
    <n v="1335994"/>
    <n v="1510"/>
    <s v="Norway"/>
    <d v="2023-12-16T00:26:00"/>
    <x v="3"/>
    <s v="Sue King"/>
    <n v="7950"/>
    <x v="26"/>
    <d v="2023-12-16T00:00:00"/>
    <d v="1899-12-30T00:26:00"/>
    <n v="26"/>
    <x v="0"/>
    <x v="10"/>
    <x v="4"/>
    <s v="Not Outlier"/>
    <x v="37"/>
  </r>
  <r>
    <n v="1441153"/>
    <n v="1510"/>
    <s v="Norway"/>
    <d v="2023-10-14T00:39:00"/>
    <x v="2"/>
    <s v="Laurence Lebihan"/>
    <n v="3392"/>
    <x v="12"/>
    <d v="2023-10-14T00:00:00"/>
    <d v="1899-12-30T00:39:00"/>
    <n v="39"/>
    <x v="0"/>
    <x v="5"/>
    <x v="4"/>
    <s v="Not Outlier"/>
    <x v="37"/>
  </r>
  <r>
    <n v="1218374"/>
    <n v="1511"/>
    <s v="USA"/>
    <d v="2023-01-26T00:03:00"/>
    <x v="2"/>
    <s v="Valarie Nelson"/>
    <n v="44"/>
    <x v="8"/>
    <d v="2023-01-26T00:00:00"/>
    <d v="1899-12-30T00:03:00"/>
    <n v="3"/>
    <x v="0"/>
    <x v="3"/>
    <x v="1"/>
    <s v="Not Outlier"/>
    <x v="17"/>
  </r>
  <r>
    <n v="1236880"/>
    <n v="1511"/>
    <s v="USA"/>
    <d v="2023-05-18T22:31:00"/>
    <x v="1"/>
    <s v="Juri Yoshido"/>
    <n v="1203"/>
    <x v="14"/>
    <d v="2023-05-18T00:00:00"/>
    <d v="1899-12-30T22:31:00"/>
    <n v="31"/>
    <x v="3"/>
    <x v="8"/>
    <x v="1"/>
    <s v="Not Outlier"/>
    <x v="17"/>
  </r>
  <r>
    <n v="1449298"/>
    <n v="1511"/>
    <s v="USA"/>
    <d v="2023-06-26T01:29:00"/>
    <x v="0"/>
    <s v="Michael Holz"/>
    <n v="837"/>
    <x v="8"/>
    <d v="2023-06-26T00:00:00"/>
    <d v="1899-12-30T01:29:00"/>
    <n v="29"/>
    <x v="1"/>
    <x v="2"/>
    <x v="1"/>
    <s v="Not Outlier"/>
    <x v="17"/>
  </r>
  <r>
    <n v="1674723"/>
    <n v="1511"/>
    <s v="USA"/>
    <d v="2023-09-09T22:47:00"/>
    <x v="0"/>
    <s v="Giovanni Rovelli"/>
    <n v="3096"/>
    <x v="2"/>
    <d v="2023-09-09T00:00:00"/>
    <d v="1899-12-30T22:47:00"/>
    <n v="47"/>
    <x v="3"/>
    <x v="11"/>
    <x v="1"/>
    <s v="Not Outlier"/>
    <x v="17"/>
  </r>
  <r>
    <n v="946167"/>
    <n v="1512"/>
    <s v="Denmark"/>
    <d v="2023-12-04T23:54:00"/>
    <x v="0"/>
    <s v="Valarie Nelson"/>
    <n v="236"/>
    <x v="27"/>
    <d v="2023-12-04T00:00:00"/>
    <d v="1899-12-30T23:54:00"/>
    <n v="54"/>
    <x v="2"/>
    <x v="10"/>
    <x v="2"/>
    <s v="Not Outlier"/>
    <x v="41"/>
  </r>
  <r>
    <n v="1186707"/>
    <n v="1512"/>
    <s v="Denmark"/>
    <d v="2023-02-11T00:21:00"/>
    <x v="0"/>
    <s v="Mary Saveley"/>
    <n v="2061"/>
    <x v="23"/>
    <d v="2023-02-11T00:00:00"/>
    <d v="1899-12-30T00:21:00"/>
    <n v="21"/>
    <x v="0"/>
    <x v="0"/>
    <x v="2"/>
    <s v="Not Outlier"/>
    <x v="41"/>
  </r>
  <r>
    <n v="1314895"/>
    <n v="1512"/>
    <s v="Denmark"/>
    <d v="2023-12-18T22:37:00"/>
    <x v="3"/>
    <s v="Akiko Shimamura"/>
    <n v="1560"/>
    <x v="14"/>
    <d v="2023-12-18T00:00:00"/>
    <d v="1899-12-30T22:37:00"/>
    <n v="37"/>
    <x v="3"/>
    <x v="10"/>
    <x v="2"/>
    <s v="Not Outlier"/>
    <x v="41"/>
  </r>
  <r>
    <n v="1494182"/>
    <n v="1512"/>
    <s v="Denmark"/>
    <d v="2023-11-24T23:39:00"/>
    <x v="2"/>
    <s v="Rosa Hernandez"/>
    <n v="775"/>
    <x v="10"/>
    <d v="2023-11-24T00:00:00"/>
    <d v="1899-12-30T23:39:00"/>
    <n v="39"/>
    <x v="2"/>
    <x v="9"/>
    <x v="2"/>
    <s v="Not Outlier"/>
    <x v="41"/>
  </r>
  <r>
    <n v="1502209"/>
    <n v="1512"/>
    <s v="Denmark"/>
    <d v="2023-02-27T23:36:00"/>
    <x v="0"/>
    <s v="Ann Brown"/>
    <n v="9349"/>
    <x v="13"/>
    <d v="2023-02-27T00:00:00"/>
    <d v="1899-12-30T23:36:00"/>
    <n v="36"/>
    <x v="2"/>
    <x v="0"/>
    <x v="2"/>
    <s v="Not Outlier"/>
    <x v="41"/>
  </r>
  <r>
    <n v="313294"/>
    <n v="1513"/>
    <s v="USA"/>
    <d v="2023-06-24T00:09:00"/>
    <x v="2"/>
    <s v="Julie Murphy"/>
    <n v="3975"/>
    <x v="10"/>
    <d v="2023-06-24T00:00:00"/>
    <d v="1899-12-30T00:09:00"/>
    <n v="9"/>
    <x v="0"/>
    <x v="2"/>
    <x v="1"/>
    <s v="Not Outlier"/>
    <x v="3"/>
  </r>
  <r>
    <n v="953981"/>
    <n v="1513"/>
    <s v="USA"/>
    <d v="2023-10-05T00:28:00"/>
    <x v="1"/>
    <s v="Julie Young"/>
    <n v="9670"/>
    <x v="16"/>
    <d v="2023-10-05T00:00:00"/>
    <d v="1899-12-30T00:28:00"/>
    <n v="28"/>
    <x v="0"/>
    <x v="5"/>
    <x v="1"/>
    <s v="Not Outlier"/>
    <x v="3"/>
  </r>
  <r>
    <n v="111992"/>
    <n v="1515"/>
    <s v="USA"/>
    <d v="2023-03-26T23:02:00"/>
    <x v="2"/>
    <s v="Henriette Pfalzheim"/>
    <n v="9312"/>
    <x v="8"/>
    <d v="2023-03-26T00:00:00"/>
    <d v="1899-12-30T23:02:00"/>
    <n v="2"/>
    <x v="2"/>
    <x v="7"/>
    <x v="1"/>
    <s v="Not Outlier"/>
    <x v="72"/>
  </r>
  <r>
    <n v="162458"/>
    <n v="1515"/>
    <s v="USA"/>
    <d v="2023-12-06T00:58:00"/>
    <x v="0"/>
    <s v="Anna O'Hara"/>
    <n v="3793"/>
    <x v="28"/>
    <d v="2023-12-06T00:00:00"/>
    <d v="1899-12-30T00:58:00"/>
    <n v="58"/>
    <x v="0"/>
    <x v="10"/>
    <x v="1"/>
    <s v="Not Outlier"/>
    <x v="72"/>
  </r>
  <r>
    <n v="1587870"/>
    <n v="1515"/>
    <s v="USA"/>
    <d v="2023-06-01T23:06:00"/>
    <x v="0"/>
    <s v="Elizabeth Devon"/>
    <n v="3277"/>
    <x v="5"/>
    <d v="2023-06-01T00:00:00"/>
    <d v="1899-12-30T23:06:00"/>
    <n v="6"/>
    <x v="2"/>
    <x v="2"/>
    <x v="1"/>
    <s v="Not Outlier"/>
    <x v="72"/>
  </r>
  <r>
    <n v="603880"/>
    <n v="1516"/>
    <s v="Norway"/>
    <d v="2023-02-05T01:37:00"/>
    <x v="0"/>
    <s v="Anna O'Hara"/>
    <n v="4019"/>
    <x v="16"/>
    <d v="2023-02-05T00:00:00"/>
    <d v="1899-12-30T01:37:00"/>
    <n v="37"/>
    <x v="1"/>
    <x v="0"/>
    <x v="4"/>
    <s v="Not Outlier"/>
    <x v="29"/>
  </r>
  <r>
    <n v="202315"/>
    <n v="1518"/>
    <s v="USA"/>
    <d v="2023-01-04T01:45:00"/>
    <x v="3"/>
    <s v="Michael Chandler"/>
    <n v="6344"/>
    <x v="27"/>
    <d v="2023-01-04T00:00:00"/>
    <d v="1899-12-30T01:45:00"/>
    <n v="45"/>
    <x v="1"/>
    <x v="3"/>
    <x v="1"/>
    <s v="Not Outlier"/>
    <x v="16"/>
  </r>
  <r>
    <n v="1653886"/>
    <n v="1518"/>
    <s v="USA"/>
    <d v="2023-05-08T01:31:00"/>
    <x v="1"/>
    <s v="Martine Rance"/>
    <n v="8879"/>
    <x v="7"/>
    <d v="2023-05-08T00:00:00"/>
    <d v="1899-12-30T01:31:00"/>
    <n v="31"/>
    <x v="1"/>
    <x v="8"/>
    <x v="1"/>
    <s v="Not Outlier"/>
    <x v="16"/>
  </r>
  <r>
    <n v="73642"/>
    <n v="1519"/>
    <s v="Spain"/>
    <d v="2023-09-25T01:16:00"/>
    <x v="3"/>
    <s v="Maria Larsson"/>
    <n v="3758"/>
    <x v="18"/>
    <d v="2023-09-25T00:00:00"/>
    <d v="1899-12-30T01:16:00"/>
    <n v="16"/>
    <x v="1"/>
    <x v="11"/>
    <x v="5"/>
    <s v="Not Outlier"/>
    <x v="21"/>
  </r>
  <r>
    <n v="305291"/>
    <n v="1519"/>
    <s v="Spain"/>
    <d v="2023-08-22T23:10:00"/>
    <x v="3"/>
    <s v="Roland Mendel"/>
    <n v="3778"/>
    <x v="25"/>
    <d v="2023-08-22T00:00:00"/>
    <d v="1899-12-30T23:10:00"/>
    <n v="10"/>
    <x v="2"/>
    <x v="6"/>
    <x v="5"/>
    <s v="Not Outlier"/>
    <x v="21"/>
  </r>
  <r>
    <n v="1494501"/>
    <n v="1519"/>
    <s v="Spain"/>
    <d v="2023-09-29T23:29:00"/>
    <x v="1"/>
    <s v="Paul Henriot"/>
    <n v="5248"/>
    <x v="21"/>
    <d v="2023-09-29T00:00:00"/>
    <d v="1899-12-30T23:29:00"/>
    <n v="29"/>
    <x v="2"/>
    <x v="11"/>
    <x v="5"/>
    <s v="Not Outlier"/>
    <x v="21"/>
  </r>
  <r>
    <n v="1564926"/>
    <n v="1519"/>
    <s v="Spain"/>
    <d v="2023-04-23T22:50:00"/>
    <x v="2"/>
    <s v="Eduardo Saavedra"/>
    <n v="6988"/>
    <x v="17"/>
    <d v="2023-04-23T00:00:00"/>
    <d v="1899-12-30T22:50:00"/>
    <n v="50"/>
    <x v="3"/>
    <x v="1"/>
    <x v="5"/>
    <s v="Not Outlier"/>
    <x v="21"/>
  </r>
  <r>
    <n v="216256"/>
    <n v="1521"/>
    <s v="USA"/>
    <d v="2023-01-26T00:34:00"/>
    <x v="2"/>
    <s v="Christina Berglund"/>
    <n v="3720"/>
    <x v="8"/>
    <d v="2023-01-26T00:00:00"/>
    <d v="1899-12-30T00:34:00"/>
    <n v="34"/>
    <x v="0"/>
    <x v="3"/>
    <x v="1"/>
    <s v="Not Outlier"/>
    <x v="49"/>
  </r>
  <r>
    <n v="1678550"/>
    <n v="1521"/>
    <s v="USA"/>
    <d v="2023-11-06T00:46:00"/>
    <x v="1"/>
    <s v="Elizabeth Lincoln"/>
    <n v="8554"/>
    <x v="28"/>
    <d v="2023-11-06T00:00:00"/>
    <d v="1899-12-30T00:46:00"/>
    <n v="46"/>
    <x v="0"/>
    <x v="9"/>
    <x v="1"/>
    <s v="Not Outlier"/>
    <x v="49"/>
  </r>
  <r>
    <n v="281193"/>
    <n v="1522"/>
    <s v="USA"/>
    <d v="2023-03-17T00:14:00"/>
    <x v="0"/>
    <s v="Arnold Cruz"/>
    <n v="6173"/>
    <x v="29"/>
    <d v="2023-03-17T00:00:00"/>
    <d v="1899-12-30T00:14:00"/>
    <n v="14"/>
    <x v="0"/>
    <x v="7"/>
    <x v="1"/>
    <s v="Not Outlier"/>
    <x v="2"/>
  </r>
  <r>
    <n v="120567"/>
    <n v="1523"/>
    <s v="Spain"/>
    <d v="2023-06-30T23:33:00"/>
    <x v="3"/>
    <s v="Kalle Suominen"/>
    <n v="1876"/>
    <x v="4"/>
    <d v="2023-06-30T00:00:00"/>
    <d v="1899-12-30T23:33:00"/>
    <n v="33"/>
    <x v="2"/>
    <x v="2"/>
    <x v="5"/>
    <s v="Not Outlier"/>
    <x v="45"/>
  </r>
  <r>
    <n v="1221201"/>
    <n v="1523"/>
    <s v="Spain"/>
    <d v="2023-08-21T00:02:00"/>
    <x v="0"/>
    <s v="Valarie Nelson"/>
    <n v="9665"/>
    <x v="9"/>
    <d v="2023-08-21T00:00:00"/>
    <d v="1899-12-30T00:02:00"/>
    <n v="2"/>
    <x v="0"/>
    <x v="6"/>
    <x v="5"/>
    <s v="Not Outlier"/>
    <x v="45"/>
  </r>
  <r>
    <n v="15878"/>
    <n v="1524"/>
    <s v="France"/>
    <d v="2023-06-03T01:01:00"/>
    <x v="3"/>
    <s v="Diego Freyre"/>
    <n v="2717"/>
    <x v="15"/>
    <d v="2023-06-03T00:00:00"/>
    <d v="1899-12-30T01:01:00"/>
    <n v="1"/>
    <x v="1"/>
    <x v="2"/>
    <x v="0"/>
    <s v="Not Outlier"/>
    <x v="4"/>
  </r>
  <r>
    <n v="375276"/>
    <n v="1524"/>
    <s v="France"/>
    <d v="2023-04-21T01:16:00"/>
    <x v="2"/>
    <s v="Allen Nelson"/>
    <n v="4766"/>
    <x v="9"/>
    <d v="2023-04-21T00:00:00"/>
    <d v="1899-12-30T01:16:00"/>
    <n v="16"/>
    <x v="1"/>
    <x v="1"/>
    <x v="0"/>
    <s v="Not Outlier"/>
    <x v="4"/>
  </r>
  <r>
    <n v="1042847"/>
    <n v="1524"/>
    <s v="France"/>
    <d v="2023-02-04T23:32:00"/>
    <x v="0"/>
    <s v="Julie Young"/>
    <n v="2979"/>
    <x v="27"/>
    <d v="2023-02-04T00:00:00"/>
    <d v="1899-12-30T23:32:00"/>
    <n v="32"/>
    <x v="2"/>
    <x v="0"/>
    <x v="0"/>
    <s v="Not Outlier"/>
    <x v="4"/>
  </r>
  <r>
    <n v="260160"/>
    <n v="1525"/>
    <s v="Italy"/>
    <d v="2023-11-30T00:48:00"/>
    <x v="0"/>
    <s v="Georg Pipps"/>
    <n v="586"/>
    <x v="4"/>
    <d v="2023-11-30T00:00:00"/>
    <d v="1899-12-30T00:48:00"/>
    <n v="48"/>
    <x v="0"/>
    <x v="9"/>
    <x v="9"/>
    <s v="Not Outlier"/>
    <x v="65"/>
  </r>
  <r>
    <n v="1138694"/>
    <n v="1525"/>
    <s v="Italy"/>
    <d v="2023-03-01T01:28:00"/>
    <x v="0"/>
    <s v="Diego Freyre"/>
    <n v="1217"/>
    <x v="5"/>
    <d v="2023-03-01T00:00:00"/>
    <d v="1899-12-30T01:28:00"/>
    <n v="28"/>
    <x v="1"/>
    <x v="7"/>
    <x v="9"/>
    <s v="Not Outlier"/>
    <x v="65"/>
  </r>
  <r>
    <n v="1165350"/>
    <n v="1526"/>
    <s v="USA"/>
    <d v="2023-09-07T01:09:00"/>
    <x v="0"/>
    <s v="Maria Larsson"/>
    <n v="4870"/>
    <x v="20"/>
    <d v="2023-09-07T00:00:00"/>
    <d v="1899-12-30T01:09:00"/>
    <n v="9"/>
    <x v="1"/>
    <x v="11"/>
    <x v="1"/>
    <s v="Not Outlier"/>
    <x v="45"/>
  </r>
  <r>
    <n v="229843"/>
    <n v="1527"/>
    <s v="Italy"/>
    <d v="2023-03-17T22:58:00"/>
    <x v="1"/>
    <s v="Wing C Tam"/>
    <n v="4155"/>
    <x v="29"/>
    <d v="2023-03-17T00:00:00"/>
    <d v="1899-12-30T22:58:00"/>
    <n v="58"/>
    <x v="3"/>
    <x v="7"/>
    <x v="9"/>
    <s v="Not Outlier"/>
    <x v="69"/>
  </r>
  <r>
    <n v="1366955"/>
    <n v="1529"/>
    <s v="Finland"/>
    <d v="2023-03-20T00:45:00"/>
    <x v="0"/>
    <s v="Mart¡n Sommer"/>
    <n v="5336"/>
    <x v="11"/>
    <d v="2023-03-20T00:00:00"/>
    <d v="1899-12-30T00:45:00"/>
    <n v="45"/>
    <x v="0"/>
    <x v="7"/>
    <x v="8"/>
    <s v="Not Outlier"/>
    <x v="15"/>
  </r>
  <r>
    <n v="422786"/>
    <n v="1530"/>
    <s v="Austria"/>
    <d v="2023-09-26T01:01:00"/>
    <x v="2"/>
    <s v="Sue Frick"/>
    <n v="642"/>
    <x v="8"/>
    <d v="2023-09-26T00:00:00"/>
    <d v="1899-12-30T01:01:00"/>
    <n v="1"/>
    <x v="1"/>
    <x v="11"/>
    <x v="12"/>
    <s v="Not Outlier"/>
    <x v="33"/>
  </r>
  <r>
    <n v="1305831"/>
    <n v="1531"/>
    <s v="Singapore"/>
    <d v="2023-09-26T23:11:00"/>
    <x v="3"/>
    <s v="Jytte Petersen"/>
    <n v="695"/>
    <x v="8"/>
    <d v="2023-09-26T00:00:00"/>
    <d v="1899-12-30T23:11:00"/>
    <n v="11"/>
    <x v="2"/>
    <x v="11"/>
    <x v="3"/>
    <s v="Not Outlier"/>
    <x v="50"/>
  </r>
  <r>
    <n v="127352"/>
    <n v="1534"/>
    <s v="USA"/>
    <d v="2023-09-12T00:12:00"/>
    <x v="2"/>
    <s v="Valarie Nelson"/>
    <n v="8980"/>
    <x v="1"/>
    <d v="2023-09-12T00:00:00"/>
    <d v="1899-12-30T00:12:00"/>
    <n v="12"/>
    <x v="0"/>
    <x v="11"/>
    <x v="1"/>
    <s v="Not Outlier"/>
    <x v="39"/>
  </r>
  <r>
    <n v="1025560"/>
    <n v="1534"/>
    <s v="USA"/>
    <d v="2023-04-13T01:47:00"/>
    <x v="1"/>
    <s v="Valarie Nelson"/>
    <n v="3748"/>
    <x v="6"/>
    <d v="2023-04-13T00:00:00"/>
    <d v="1899-12-30T01:47:00"/>
    <n v="47"/>
    <x v="1"/>
    <x v="1"/>
    <x v="1"/>
    <s v="Not Outlier"/>
    <x v="39"/>
  </r>
  <r>
    <n v="1682186"/>
    <n v="1537"/>
    <s v="USA"/>
    <d v="2023-07-31T00:50:00"/>
    <x v="2"/>
    <s v="Steve Frick"/>
    <n v="9912"/>
    <x v="30"/>
    <d v="2023-07-31T00:00:00"/>
    <d v="1899-12-30T00:50:00"/>
    <n v="50"/>
    <x v="0"/>
    <x v="4"/>
    <x v="1"/>
    <s v="Not Outlier"/>
    <x v="31"/>
  </r>
  <r>
    <n v="808789"/>
    <n v="1538"/>
    <s v="USA"/>
    <d v="2023-07-16T23:29:00"/>
    <x v="3"/>
    <s v="Georg Pipps"/>
    <n v="5681"/>
    <x v="26"/>
    <d v="2023-07-16T00:00:00"/>
    <d v="1899-12-30T23:29:00"/>
    <n v="29"/>
    <x v="2"/>
    <x v="4"/>
    <x v="1"/>
    <s v="Not Outlier"/>
    <x v="54"/>
  </r>
  <r>
    <n v="260615"/>
    <n v="1539"/>
    <s v="USA"/>
    <d v="2023-04-10T23:31:00"/>
    <x v="2"/>
    <s v="Kalle Suominen"/>
    <n v="3646"/>
    <x v="19"/>
    <d v="2023-04-10T00:00:00"/>
    <d v="1899-12-30T23:31:00"/>
    <n v="31"/>
    <x v="2"/>
    <x v="1"/>
    <x v="1"/>
    <s v="Not Outlier"/>
    <x v="69"/>
  </r>
  <r>
    <n v="497302"/>
    <n v="1539"/>
    <s v="USA"/>
    <d v="2023-09-08T23:29:00"/>
    <x v="0"/>
    <s v="Ann Brown"/>
    <n v="7579"/>
    <x v="7"/>
    <d v="2023-09-08T00:00:00"/>
    <d v="1899-12-30T23:29:00"/>
    <n v="29"/>
    <x v="2"/>
    <x v="11"/>
    <x v="1"/>
    <s v="Not Outlier"/>
    <x v="69"/>
  </r>
  <r>
    <n v="947335"/>
    <n v="1539"/>
    <s v="USA"/>
    <d v="2023-08-16T00:17:00"/>
    <x v="0"/>
    <s v="Diego Freyre"/>
    <n v="4146"/>
    <x v="26"/>
    <d v="2023-08-16T00:00:00"/>
    <d v="1899-12-30T00:17:00"/>
    <n v="17"/>
    <x v="0"/>
    <x v="6"/>
    <x v="1"/>
    <s v="Not Outlier"/>
    <x v="69"/>
  </r>
  <r>
    <n v="952618"/>
    <n v="1539"/>
    <s v="USA"/>
    <d v="2023-04-07T01:09:00"/>
    <x v="1"/>
    <s v="Violeta Benitez"/>
    <n v="1048"/>
    <x v="20"/>
    <d v="2023-04-07T00:00:00"/>
    <d v="1899-12-30T01:09:00"/>
    <n v="9"/>
    <x v="1"/>
    <x v="1"/>
    <x v="1"/>
    <s v="Not Outlier"/>
    <x v="69"/>
  </r>
  <r>
    <n v="1420227"/>
    <n v="1540"/>
    <s v="Australia"/>
    <d v="2023-03-22T00:32:00"/>
    <x v="0"/>
    <s v="Valarie Nelson"/>
    <n v="615"/>
    <x v="25"/>
    <d v="2023-03-22T00:00:00"/>
    <d v="1899-12-30T00:32:00"/>
    <n v="32"/>
    <x v="0"/>
    <x v="7"/>
    <x v="7"/>
    <s v="Not Outlier"/>
    <x v="51"/>
  </r>
  <r>
    <n v="57650"/>
    <n v="1542"/>
    <s v="France"/>
    <d v="2023-10-28T00:04:00"/>
    <x v="3"/>
    <s v="Julie Murphy"/>
    <n v="1231"/>
    <x v="0"/>
    <d v="2023-10-28T00:00:00"/>
    <d v="1899-12-30T00:04:00"/>
    <n v="4"/>
    <x v="0"/>
    <x v="5"/>
    <x v="0"/>
    <s v="Not Outlier"/>
    <x v="7"/>
  </r>
  <r>
    <n v="432167"/>
    <n v="1543"/>
    <s v="USA"/>
    <d v="2023-02-12T00:41:00"/>
    <x v="0"/>
    <s v="Sue King"/>
    <n v="3319"/>
    <x v="1"/>
    <d v="2023-02-12T00:00:00"/>
    <d v="1899-12-30T00:41:00"/>
    <n v="41"/>
    <x v="0"/>
    <x v="0"/>
    <x v="1"/>
    <s v="Not Outlier"/>
    <x v="58"/>
  </r>
  <r>
    <n v="954429"/>
    <n v="1544"/>
    <s v="USA"/>
    <d v="2023-11-24T23:47:00"/>
    <x v="2"/>
    <s v="Diego Freyre"/>
    <n v="4753"/>
    <x v="10"/>
    <d v="2023-11-24T00:00:00"/>
    <d v="1899-12-30T23:47:00"/>
    <n v="47"/>
    <x v="2"/>
    <x v="9"/>
    <x v="1"/>
    <s v="Not Outlier"/>
    <x v="56"/>
  </r>
  <r>
    <n v="1411077"/>
    <n v="1545"/>
    <s v="Norway"/>
    <d v="2023-06-15T00:04:00"/>
    <x v="3"/>
    <s v="Leslie Taylor"/>
    <n v="6186"/>
    <x v="22"/>
    <d v="2023-06-15T00:00:00"/>
    <d v="1899-12-30T00:04:00"/>
    <n v="4"/>
    <x v="0"/>
    <x v="2"/>
    <x v="4"/>
    <s v="Not Outlier"/>
    <x v="30"/>
  </r>
  <r>
    <n v="860417"/>
    <n v="1546"/>
    <s v="Austria"/>
    <d v="2023-12-20T01:13:00"/>
    <x v="0"/>
    <s v="Diego Freyre"/>
    <n v="2332"/>
    <x v="11"/>
    <d v="2023-12-20T00:00:00"/>
    <d v="1899-12-30T01:13:00"/>
    <n v="13"/>
    <x v="1"/>
    <x v="10"/>
    <x v="12"/>
    <s v="Not Outlier"/>
    <x v="43"/>
  </r>
  <r>
    <n v="179974"/>
    <n v="1547"/>
    <s v="France"/>
    <d v="2023-05-18T00:40:00"/>
    <x v="0"/>
    <s v="Janine Labrune"/>
    <n v="5106"/>
    <x v="14"/>
    <d v="2023-05-18T00:00:00"/>
    <d v="1899-12-30T00:40:00"/>
    <n v="40"/>
    <x v="0"/>
    <x v="8"/>
    <x v="0"/>
    <s v="Not Outlier"/>
    <x v="24"/>
  </r>
  <r>
    <n v="417613"/>
    <n v="1547"/>
    <s v="France"/>
    <d v="2023-03-26T01:23:00"/>
    <x v="0"/>
    <s v="Elizabeth Devon"/>
    <n v="8023"/>
    <x v="8"/>
    <d v="2023-03-26T00:00:00"/>
    <d v="1899-12-30T01:23:00"/>
    <n v="23"/>
    <x v="1"/>
    <x v="7"/>
    <x v="0"/>
    <s v="Not Outlier"/>
    <x v="24"/>
  </r>
  <r>
    <n v="559948"/>
    <n v="1548"/>
    <s v="France"/>
    <d v="2023-09-08T23:30:00"/>
    <x v="3"/>
    <s v="Peter Ferguson"/>
    <n v="1404"/>
    <x v="7"/>
    <d v="2023-09-08T00:00:00"/>
    <d v="1899-12-30T23:30:00"/>
    <n v="30"/>
    <x v="2"/>
    <x v="11"/>
    <x v="0"/>
    <s v="Not Outlier"/>
    <x v="23"/>
  </r>
  <r>
    <n v="1198240"/>
    <n v="1548"/>
    <s v="France"/>
    <d v="2023-08-23T01:53:00"/>
    <x v="3"/>
    <s v="Rosa Hernandez"/>
    <n v="1736"/>
    <x v="17"/>
    <d v="2023-08-23T00:00:00"/>
    <d v="1899-12-30T01:53:00"/>
    <n v="53"/>
    <x v="1"/>
    <x v="6"/>
    <x v="0"/>
    <s v="Not Outlier"/>
    <x v="23"/>
  </r>
  <r>
    <n v="461110"/>
    <n v="1549"/>
    <s v="USA"/>
    <d v="2023-08-08T02:09:00"/>
    <x v="1"/>
    <s v="Maria Hernandez"/>
    <n v="4341"/>
    <x v="7"/>
    <d v="2023-08-08T00:00:00"/>
    <d v="1899-12-30T02:09:00"/>
    <n v="9"/>
    <x v="4"/>
    <x v="6"/>
    <x v="1"/>
    <s v="Not Outlier"/>
    <x v="35"/>
  </r>
  <r>
    <n v="413694"/>
    <n v="1551"/>
    <s v="USA"/>
    <d v="2023-05-03T01:16:00"/>
    <x v="1"/>
    <s v="Mary Saveley"/>
    <n v="4835"/>
    <x v="15"/>
    <d v="2023-05-03T00:00:00"/>
    <d v="1899-12-30T01:16:00"/>
    <n v="16"/>
    <x v="1"/>
    <x v="8"/>
    <x v="1"/>
    <s v="Not Outlier"/>
    <x v="54"/>
  </r>
  <r>
    <n v="1625256"/>
    <n v="1551"/>
    <s v="USA"/>
    <d v="2023-08-30T01:53:00"/>
    <x v="3"/>
    <s v="Jonas Bergulfsen"/>
    <n v="2960"/>
    <x v="4"/>
    <d v="2023-08-30T00:00:00"/>
    <d v="1899-12-30T01:53:00"/>
    <n v="53"/>
    <x v="1"/>
    <x v="6"/>
    <x v="1"/>
    <s v="Not Outlier"/>
    <x v="54"/>
  </r>
  <r>
    <n v="14287"/>
    <n v="1552"/>
    <s v="Italy"/>
    <d v="2023-02-18T00:34:00"/>
    <x v="1"/>
    <s v="Janine Labrune"/>
    <n v="1628"/>
    <x v="14"/>
    <d v="2023-02-18T00:00:00"/>
    <d v="1899-12-30T00:34:00"/>
    <n v="34"/>
    <x v="0"/>
    <x v="0"/>
    <x v="9"/>
    <s v="Not Outlier"/>
    <x v="24"/>
  </r>
  <r>
    <n v="1118626"/>
    <n v="1552"/>
    <s v="Italy"/>
    <d v="2023-12-12T01:37:00"/>
    <x v="0"/>
    <s v="Matti Karttunen"/>
    <n v="1623"/>
    <x v="1"/>
    <d v="2023-12-12T00:00:00"/>
    <d v="1899-12-30T01:37:00"/>
    <n v="37"/>
    <x v="1"/>
    <x v="10"/>
    <x v="9"/>
    <s v="Not Outlier"/>
    <x v="24"/>
  </r>
  <r>
    <n v="647292"/>
    <n v="1553"/>
    <s v="France"/>
    <d v="2023-01-04T00:48:00"/>
    <x v="3"/>
    <s v="Daniel Tonini"/>
    <n v="8207"/>
    <x v="27"/>
    <d v="2023-01-04T00:00:00"/>
    <d v="1899-12-30T00:48:00"/>
    <n v="48"/>
    <x v="0"/>
    <x v="3"/>
    <x v="0"/>
    <s v="Not Outlier"/>
    <x v="2"/>
  </r>
  <r>
    <n v="1543526"/>
    <n v="1554"/>
    <s v="Germany"/>
    <d v="2023-06-24T00:08:00"/>
    <x v="0"/>
    <s v="Mary Saveley"/>
    <n v="9175"/>
    <x v="10"/>
    <d v="2023-06-24T00:00:00"/>
    <d v="1899-12-30T00:08:00"/>
    <n v="8"/>
    <x v="0"/>
    <x v="2"/>
    <x v="6"/>
    <s v="Not Outlier"/>
    <x v="63"/>
  </r>
  <r>
    <n v="938620"/>
    <n v="1556"/>
    <s v="Australia"/>
    <d v="2023-04-04T01:54:00"/>
    <x v="0"/>
    <s v="Victoria Ashworth"/>
    <n v="1142"/>
    <x v="27"/>
    <d v="2023-04-04T00:00:00"/>
    <d v="1899-12-30T01:54:00"/>
    <n v="54"/>
    <x v="1"/>
    <x v="1"/>
    <x v="7"/>
    <s v="Not Outlier"/>
    <x v="3"/>
  </r>
  <r>
    <n v="259823"/>
    <n v="1557"/>
    <s v="USA"/>
    <d v="2023-09-03T23:18:00"/>
    <x v="0"/>
    <s v="Kwai Yu"/>
    <n v="5762"/>
    <x v="15"/>
    <d v="2023-09-03T00:00:00"/>
    <d v="1899-12-30T23:18:00"/>
    <n v="18"/>
    <x v="2"/>
    <x v="11"/>
    <x v="1"/>
    <s v="Not Outlier"/>
    <x v="41"/>
  </r>
  <r>
    <n v="1014215"/>
    <n v="1558"/>
    <s v="Finland"/>
    <d v="2023-06-10T01:02:00"/>
    <x v="2"/>
    <s v="Dean Cassidy"/>
    <n v="858"/>
    <x v="19"/>
    <d v="2023-06-10T00:00:00"/>
    <d v="1899-12-30T01:02:00"/>
    <n v="2"/>
    <x v="1"/>
    <x v="2"/>
    <x v="8"/>
    <s v="Not Outlier"/>
    <x v="31"/>
  </r>
  <r>
    <n v="743589"/>
    <n v="1559"/>
    <s v="Spain"/>
    <d v="2023-12-26T01:09:00"/>
    <x v="3"/>
    <s v="Valarie Nelson"/>
    <n v="2636"/>
    <x v="8"/>
    <d v="2023-12-26T00:00:00"/>
    <d v="1899-12-30T01:09:00"/>
    <n v="9"/>
    <x v="1"/>
    <x v="10"/>
    <x v="5"/>
    <s v="Not Outlier"/>
    <x v="58"/>
  </r>
  <r>
    <n v="1512481"/>
    <n v="1560"/>
    <s v="Singapore"/>
    <d v="2023-02-06T00:54:00"/>
    <x v="1"/>
    <s v="Paul Henriot"/>
    <n v="1363"/>
    <x v="28"/>
    <d v="2023-02-06T00:00:00"/>
    <d v="1899-12-30T00:54:00"/>
    <n v="54"/>
    <x v="0"/>
    <x v="0"/>
    <x v="3"/>
    <s v="Not Outlier"/>
    <x v="42"/>
  </r>
  <r>
    <n v="923178"/>
    <n v="1561"/>
    <s v="Switzerland"/>
    <d v="2023-10-26T23:58:00"/>
    <x v="1"/>
    <s v="Kee Kuo"/>
    <n v="6590"/>
    <x v="8"/>
    <d v="2023-10-26T00:00:00"/>
    <d v="1899-12-30T23:58:00"/>
    <n v="58"/>
    <x v="2"/>
    <x v="5"/>
    <x v="13"/>
    <s v="Not Outlier"/>
    <x v="41"/>
  </r>
  <r>
    <n v="1061016"/>
    <n v="1561"/>
    <s v="Switzerland"/>
    <d v="2023-09-10T01:31:00"/>
    <x v="2"/>
    <s v="Catherine Dewey"/>
    <n v="7486"/>
    <x v="19"/>
    <d v="2023-09-10T00:00:00"/>
    <d v="1899-12-30T01:31:00"/>
    <n v="31"/>
    <x v="1"/>
    <x v="11"/>
    <x v="13"/>
    <s v="Not Outlier"/>
    <x v="41"/>
  </r>
  <r>
    <n v="1165044"/>
    <n v="1562"/>
    <s v="Spain"/>
    <d v="2023-03-23T00:43:00"/>
    <x v="3"/>
    <s v="Matti Karttunen"/>
    <n v="8271"/>
    <x v="17"/>
    <d v="2023-03-23T00:00:00"/>
    <d v="1899-12-30T00:43:00"/>
    <n v="43"/>
    <x v="0"/>
    <x v="7"/>
    <x v="5"/>
    <s v="Not Outlier"/>
    <x v="21"/>
  </r>
  <r>
    <n v="1214613"/>
    <n v="1563"/>
    <s v="Norway"/>
    <d v="2023-01-20T01:51:00"/>
    <x v="0"/>
    <s v="Rosa Hernandez"/>
    <n v="2322"/>
    <x v="11"/>
    <d v="2023-01-20T00:00:00"/>
    <d v="1899-12-30T01:51:00"/>
    <n v="51"/>
    <x v="1"/>
    <x v="3"/>
    <x v="4"/>
    <s v="Not Outlier"/>
    <x v="7"/>
  </r>
  <r>
    <n v="316324"/>
    <n v="1564"/>
    <s v="Singapore"/>
    <d v="2023-03-07T00:20:00"/>
    <x v="3"/>
    <s v="Diego Freyre"/>
    <n v="1285"/>
    <x v="20"/>
    <d v="2023-03-07T00:00:00"/>
    <d v="1899-12-30T00:20:00"/>
    <n v="20"/>
    <x v="0"/>
    <x v="7"/>
    <x v="3"/>
    <s v="Not Outlier"/>
    <x v="28"/>
  </r>
  <r>
    <n v="1472021"/>
    <n v="1564"/>
    <s v="Singapore"/>
    <d v="2023-12-22T00:24:00"/>
    <x v="2"/>
    <s v="Valarie Nelson"/>
    <n v="7609"/>
    <x v="25"/>
    <d v="2023-12-22T00:00:00"/>
    <d v="1899-12-30T00:24:00"/>
    <n v="24"/>
    <x v="0"/>
    <x v="10"/>
    <x v="3"/>
    <s v="Not Outlier"/>
    <x v="28"/>
  </r>
  <r>
    <n v="261671"/>
    <n v="1566"/>
    <s v="USA"/>
    <d v="2023-08-21T23:32:00"/>
    <x v="2"/>
    <s v="Maria Larsson"/>
    <n v="7957"/>
    <x v="9"/>
    <d v="2023-08-21T00:00:00"/>
    <d v="1899-12-30T23:32:00"/>
    <n v="32"/>
    <x v="2"/>
    <x v="6"/>
    <x v="1"/>
    <s v="Not Outlier"/>
    <x v="62"/>
  </r>
  <r>
    <n v="546839"/>
    <n v="1566"/>
    <s v="USA"/>
    <d v="2023-12-10T00:57:00"/>
    <x v="3"/>
    <s v="Jytte Petersen"/>
    <n v="8639"/>
    <x v="19"/>
    <d v="2023-12-10T00:00:00"/>
    <d v="1899-12-30T00:57:00"/>
    <n v="57"/>
    <x v="0"/>
    <x v="10"/>
    <x v="1"/>
    <s v="Not Outlier"/>
    <x v="62"/>
  </r>
  <r>
    <n v="691913"/>
    <n v="1566"/>
    <s v="USA"/>
    <d v="2023-02-12T01:08:00"/>
    <x v="3"/>
    <s v="Kyung Yu"/>
    <n v="6689"/>
    <x v="1"/>
    <d v="2023-02-12T00:00:00"/>
    <d v="1899-12-30T01:08:00"/>
    <n v="8"/>
    <x v="1"/>
    <x v="0"/>
    <x v="1"/>
    <s v="Not Outlier"/>
    <x v="62"/>
  </r>
  <r>
    <n v="373612"/>
    <n v="1567"/>
    <s v="USA"/>
    <d v="2023-05-20T23:34:00"/>
    <x v="2"/>
    <s v="Peter Ferguson"/>
    <n v="9653"/>
    <x v="11"/>
    <d v="2023-05-20T00:00:00"/>
    <d v="1899-12-30T23:34:00"/>
    <n v="34"/>
    <x v="2"/>
    <x v="8"/>
    <x v="1"/>
    <s v="Not Outlier"/>
    <x v="29"/>
  </r>
  <r>
    <n v="385164"/>
    <n v="1569"/>
    <s v="Spain"/>
    <d v="2023-05-24T00:33:00"/>
    <x v="1"/>
    <s v="Diego Freyre"/>
    <n v="6376"/>
    <x v="10"/>
    <d v="2023-05-24T00:00:00"/>
    <d v="1899-12-30T00:33:00"/>
    <n v="33"/>
    <x v="0"/>
    <x v="8"/>
    <x v="5"/>
    <s v="Not Outlier"/>
    <x v="21"/>
  </r>
  <r>
    <n v="780895"/>
    <n v="1569"/>
    <s v="Spain"/>
    <d v="2023-04-30T23:52:00"/>
    <x v="0"/>
    <s v="Mory Kentary"/>
    <n v="5917"/>
    <x v="4"/>
    <d v="2023-04-30T00:00:00"/>
    <d v="1899-12-30T23:52:00"/>
    <n v="52"/>
    <x v="2"/>
    <x v="1"/>
    <x v="5"/>
    <s v="Not Outlier"/>
    <x v="21"/>
  </r>
  <r>
    <n v="1182031"/>
    <n v="1569"/>
    <s v="Spain"/>
    <d v="2023-11-08T00:52:00"/>
    <x v="3"/>
    <s v="Sue King"/>
    <n v="3428"/>
    <x v="7"/>
    <d v="2023-11-08T00:00:00"/>
    <d v="1899-12-30T00:52:00"/>
    <n v="52"/>
    <x v="0"/>
    <x v="9"/>
    <x v="5"/>
    <s v="Not Outlier"/>
    <x v="21"/>
  </r>
  <r>
    <n v="340986"/>
    <n v="1570"/>
    <s v="USA"/>
    <d v="2023-09-22T23:36:00"/>
    <x v="3"/>
    <s v="Georg Pipps"/>
    <n v="3502"/>
    <x v="25"/>
    <d v="2023-09-22T00:00:00"/>
    <d v="1899-12-30T23:36:00"/>
    <n v="36"/>
    <x v="2"/>
    <x v="11"/>
    <x v="1"/>
    <s v="Not Outlier"/>
    <x v="23"/>
  </r>
  <r>
    <n v="1064483"/>
    <n v="1571"/>
    <s v="USA"/>
    <d v="2023-06-20T01:50:00"/>
    <x v="1"/>
    <s v="Janine Labrune"/>
    <n v="6345"/>
    <x v="11"/>
    <d v="2023-06-20T00:00:00"/>
    <d v="1899-12-30T01:50:00"/>
    <n v="50"/>
    <x v="1"/>
    <x v="2"/>
    <x v="1"/>
    <s v="Not Outlier"/>
    <x v="61"/>
  </r>
  <r>
    <n v="238793"/>
    <n v="1574"/>
    <s v="Austria"/>
    <d v="2023-04-10T02:05:00"/>
    <x v="3"/>
    <s v="Marie Bertrand"/>
    <n v="3650"/>
    <x v="19"/>
    <d v="2023-04-10T00:00:00"/>
    <d v="1899-12-30T02:05:00"/>
    <n v="5"/>
    <x v="4"/>
    <x v="1"/>
    <x v="12"/>
    <s v="Not Outlier"/>
    <x v="42"/>
  </r>
  <r>
    <n v="1125247"/>
    <n v="1574"/>
    <s v="Austria"/>
    <d v="2023-07-21T00:08:00"/>
    <x v="1"/>
    <s v="Valarie Nelson"/>
    <n v="905"/>
    <x v="9"/>
    <d v="2023-07-21T00:00:00"/>
    <d v="1899-12-30T00:08:00"/>
    <n v="8"/>
    <x v="0"/>
    <x v="4"/>
    <x v="12"/>
    <s v="Not Outlier"/>
    <x v="42"/>
  </r>
  <r>
    <n v="1605700"/>
    <n v="1574"/>
    <s v="Austria"/>
    <d v="2023-02-09T01:00:00"/>
    <x v="1"/>
    <s v="Paul Henriot"/>
    <n v="2305"/>
    <x v="2"/>
    <d v="2023-02-09T00:00:00"/>
    <d v="1899-12-30T01:00:00"/>
    <n v="0"/>
    <x v="1"/>
    <x v="0"/>
    <x v="12"/>
    <s v="Not Outlier"/>
    <x v="42"/>
  </r>
  <r>
    <n v="178044"/>
    <n v="1576"/>
    <s v="USA"/>
    <d v="2023-02-04T01:22:00"/>
    <x v="3"/>
    <s v="Georg Pipps"/>
    <n v="8097"/>
    <x v="27"/>
    <d v="2023-02-04T00:00:00"/>
    <d v="1899-12-30T01:22:00"/>
    <n v="22"/>
    <x v="1"/>
    <x v="0"/>
    <x v="1"/>
    <s v="Not Outlier"/>
    <x v="35"/>
  </r>
  <r>
    <n v="596143"/>
    <n v="1576"/>
    <s v="USA"/>
    <d v="2023-06-30T01:50:00"/>
    <x v="2"/>
    <s v="Diego Freyre"/>
    <n v="1558"/>
    <x v="4"/>
    <d v="2023-06-30T00:00:00"/>
    <d v="1899-12-30T01:50:00"/>
    <n v="50"/>
    <x v="1"/>
    <x v="2"/>
    <x v="1"/>
    <s v="Not Outlier"/>
    <x v="35"/>
  </r>
  <r>
    <n v="1093314"/>
    <n v="1576"/>
    <s v="USA"/>
    <d v="2023-04-19T00:44:00"/>
    <x v="0"/>
    <s v="Wendy Victorino"/>
    <n v="1562"/>
    <x v="3"/>
    <d v="2023-04-19T00:00:00"/>
    <d v="1899-12-30T00:44:00"/>
    <n v="44"/>
    <x v="0"/>
    <x v="1"/>
    <x v="1"/>
    <s v="Not Outlier"/>
    <x v="35"/>
  </r>
  <r>
    <n v="233843"/>
    <n v="1577"/>
    <s v="France"/>
    <d v="2023-04-23T00:58:00"/>
    <x v="0"/>
    <s v="Kyung Yu"/>
    <n v="6392"/>
    <x v="17"/>
    <d v="2023-04-23T00:00:00"/>
    <d v="1899-12-30T00:58:00"/>
    <n v="58"/>
    <x v="0"/>
    <x v="1"/>
    <x v="0"/>
    <s v="Not Outlier"/>
    <x v="27"/>
  </r>
  <r>
    <n v="935965"/>
    <n v="1578"/>
    <s v="Italy"/>
    <d v="2023-07-30T23:57:00"/>
    <x v="2"/>
    <s v="Jeff Young"/>
    <n v="4078"/>
    <x v="4"/>
    <d v="2023-07-30T00:00:00"/>
    <d v="1899-12-30T23:57:00"/>
    <n v="57"/>
    <x v="2"/>
    <x v="4"/>
    <x v="9"/>
    <s v="Not Outlier"/>
    <x v="59"/>
  </r>
  <r>
    <n v="666686"/>
    <n v="1580"/>
    <s v="Australia"/>
    <d v="2023-12-09T00:31:00"/>
    <x v="3"/>
    <s v="Paolo Accorti"/>
    <n v="3933"/>
    <x v="2"/>
    <d v="2023-12-09T00:00:00"/>
    <d v="1899-12-30T00:31:00"/>
    <n v="31"/>
    <x v="0"/>
    <x v="10"/>
    <x v="7"/>
    <s v="Not Outlier"/>
    <x v="10"/>
  </r>
  <r>
    <n v="1632791"/>
    <n v="1581"/>
    <s v="USA"/>
    <d v="2023-10-10T23:27:00"/>
    <x v="1"/>
    <s v="Eric Natividad"/>
    <n v="3408"/>
    <x v="19"/>
    <d v="2023-10-10T00:00:00"/>
    <d v="1899-12-30T23:27:00"/>
    <n v="27"/>
    <x v="2"/>
    <x v="5"/>
    <x v="1"/>
    <s v="Not Outlier"/>
    <x v="33"/>
  </r>
  <r>
    <n v="250181"/>
    <n v="1583"/>
    <s v="Singapore"/>
    <d v="2023-04-20T00:12:00"/>
    <x v="1"/>
    <s v="Henriette Pfalzheim"/>
    <n v="4036"/>
    <x v="11"/>
    <d v="2023-04-20T00:00:00"/>
    <d v="1899-12-30T00:12:00"/>
    <n v="12"/>
    <x v="0"/>
    <x v="1"/>
    <x v="3"/>
    <s v="Not Outlier"/>
    <x v="69"/>
  </r>
  <r>
    <n v="338433"/>
    <n v="1583"/>
    <s v="Singapore"/>
    <d v="2023-05-20T23:31:00"/>
    <x v="3"/>
    <s v="Matti Karttunen"/>
    <n v="2588"/>
    <x v="11"/>
    <d v="2023-05-20T00:00:00"/>
    <d v="1899-12-30T23:31:00"/>
    <n v="31"/>
    <x v="2"/>
    <x v="8"/>
    <x v="3"/>
    <s v="Not Outlier"/>
    <x v="69"/>
  </r>
  <r>
    <n v="471886"/>
    <n v="1583"/>
    <s v="Singapore"/>
    <d v="2023-01-02T23:40:00"/>
    <x v="3"/>
    <s v="Valarie Nelson"/>
    <n v="4072"/>
    <x v="24"/>
    <d v="2023-01-02T00:00:00"/>
    <d v="1899-12-30T23:40:00"/>
    <n v="40"/>
    <x v="2"/>
    <x v="3"/>
    <x v="3"/>
    <s v="Not Outlier"/>
    <x v="69"/>
  </r>
  <r>
    <n v="1218403"/>
    <n v="1583"/>
    <s v="Singapore"/>
    <d v="2023-03-10T01:20:00"/>
    <x v="1"/>
    <s v="Frederique Citeaux"/>
    <n v="8012"/>
    <x v="19"/>
    <d v="2023-03-10T00:00:00"/>
    <d v="1899-12-30T01:20:00"/>
    <n v="20"/>
    <x v="1"/>
    <x v="7"/>
    <x v="3"/>
    <s v="Not Outlier"/>
    <x v="69"/>
  </r>
  <r>
    <n v="1448727"/>
    <n v="1583"/>
    <s v="Singapore"/>
    <d v="2023-01-25T01:53:00"/>
    <x v="3"/>
    <s v="Miguel Barajas"/>
    <n v="8355"/>
    <x v="18"/>
    <d v="2023-01-25T00:00:00"/>
    <d v="1899-12-30T01:53:00"/>
    <n v="53"/>
    <x v="1"/>
    <x v="3"/>
    <x v="3"/>
    <s v="Not Outlier"/>
    <x v="69"/>
  </r>
  <r>
    <n v="108586"/>
    <n v="1584"/>
    <s v="USA"/>
    <d v="2023-04-03T02:26:00"/>
    <x v="1"/>
    <s v="Allen Nelson"/>
    <n v="4335"/>
    <x v="15"/>
    <d v="2023-04-03T00:00:00"/>
    <d v="1899-12-30T02:26:00"/>
    <n v="26"/>
    <x v="4"/>
    <x v="1"/>
    <x v="1"/>
    <s v="Not Outlier"/>
    <x v="30"/>
  </r>
  <r>
    <n v="804356"/>
    <n v="1586"/>
    <s v="France"/>
    <d v="2023-09-05T02:07:00"/>
    <x v="3"/>
    <s v="Diego Freyre"/>
    <n v="9054"/>
    <x v="16"/>
    <d v="2023-09-05T00:00:00"/>
    <d v="1899-12-30T02:07:00"/>
    <n v="7"/>
    <x v="4"/>
    <x v="11"/>
    <x v="0"/>
    <s v="Not Outlier"/>
    <x v="25"/>
  </r>
  <r>
    <n v="832154"/>
    <n v="1586"/>
    <s v="France"/>
    <d v="2023-05-15T00:57:00"/>
    <x v="1"/>
    <s v="Tony Calaghan"/>
    <n v="1928"/>
    <x v="22"/>
    <d v="2023-05-15T00:00:00"/>
    <d v="1899-12-30T00:57:00"/>
    <n v="57"/>
    <x v="0"/>
    <x v="8"/>
    <x v="0"/>
    <s v="Not Outlier"/>
    <x v="25"/>
  </r>
  <r>
    <n v="1011917"/>
    <n v="1586"/>
    <s v="France"/>
    <d v="2023-06-21T01:16:00"/>
    <x v="2"/>
    <s v="Elizabeth Lincoln"/>
    <n v="498"/>
    <x v="9"/>
    <d v="2023-06-21T00:00:00"/>
    <d v="1899-12-30T01:16:00"/>
    <n v="16"/>
    <x v="1"/>
    <x v="2"/>
    <x v="0"/>
    <s v="Not Outlier"/>
    <x v="25"/>
  </r>
  <r>
    <n v="787058"/>
    <n v="1587"/>
    <s v="USA"/>
    <d v="2023-05-17T00:53:00"/>
    <x v="2"/>
    <s v="Julie Young"/>
    <n v="7663"/>
    <x v="29"/>
    <d v="2023-05-17T00:00:00"/>
    <d v="1899-12-30T00:53:00"/>
    <n v="53"/>
    <x v="0"/>
    <x v="8"/>
    <x v="1"/>
    <s v="Not Outlier"/>
    <x v="50"/>
  </r>
  <r>
    <n v="396103"/>
    <n v="1588"/>
    <s v="France"/>
    <d v="2023-12-15T01:23:00"/>
    <x v="0"/>
    <s v="Arnold Cruz"/>
    <n v="3558"/>
    <x v="22"/>
    <d v="2023-12-15T00:00:00"/>
    <d v="1899-12-30T01:23:00"/>
    <n v="23"/>
    <x v="1"/>
    <x v="10"/>
    <x v="0"/>
    <s v="Not Outlier"/>
    <x v="66"/>
  </r>
  <r>
    <n v="658249"/>
    <n v="1588"/>
    <s v="France"/>
    <d v="2023-08-22T23:10:00"/>
    <x v="3"/>
    <s v="Jytte Petersen"/>
    <n v="6820"/>
    <x v="25"/>
    <d v="2023-08-22T00:00:00"/>
    <d v="1899-12-30T23:10:00"/>
    <n v="10"/>
    <x v="2"/>
    <x v="6"/>
    <x v="0"/>
    <s v="Not Outlier"/>
    <x v="66"/>
  </r>
  <r>
    <n v="795216"/>
    <n v="1588"/>
    <s v="France"/>
    <d v="2023-12-08T00:09:00"/>
    <x v="3"/>
    <s v="Martine Rance"/>
    <n v="1033"/>
    <x v="7"/>
    <d v="2023-12-08T00:00:00"/>
    <d v="1899-12-30T00:09:00"/>
    <n v="9"/>
    <x v="0"/>
    <x v="10"/>
    <x v="0"/>
    <s v="Not Outlier"/>
    <x v="66"/>
  </r>
  <r>
    <n v="198251"/>
    <n v="1589"/>
    <s v="USA"/>
    <d v="2023-02-12T00:44:00"/>
    <x v="0"/>
    <s v="Valarie Nelson"/>
    <n v="8821"/>
    <x v="1"/>
    <d v="2023-02-12T00:00:00"/>
    <d v="1899-12-30T00:44:00"/>
    <n v="44"/>
    <x v="0"/>
    <x v="0"/>
    <x v="1"/>
    <s v="Not Outlier"/>
    <x v="21"/>
  </r>
  <r>
    <n v="1550154"/>
    <n v="1589"/>
    <s v="USA"/>
    <d v="2023-05-14T01:45:00"/>
    <x v="0"/>
    <s v="Michael Frick"/>
    <n v="3729"/>
    <x v="12"/>
    <d v="2023-05-14T00:00:00"/>
    <d v="1899-12-30T01:45:00"/>
    <n v="45"/>
    <x v="1"/>
    <x v="8"/>
    <x v="1"/>
    <s v="Not Outlier"/>
    <x v="21"/>
  </r>
  <r>
    <n v="353096"/>
    <n v="1590"/>
    <s v="Singapore"/>
    <d v="2023-07-17T00:46:00"/>
    <x v="0"/>
    <s v="Valarie Nelson"/>
    <n v="8163"/>
    <x v="29"/>
    <d v="2023-07-17T00:00:00"/>
    <d v="1899-12-30T00:46:00"/>
    <n v="46"/>
    <x v="0"/>
    <x v="4"/>
    <x v="3"/>
    <s v="Not Outlier"/>
    <x v="71"/>
  </r>
  <r>
    <n v="763962"/>
    <n v="1590"/>
    <s v="Singapore"/>
    <d v="2023-01-16T00:27:00"/>
    <x v="0"/>
    <s v="Dominique Perrier"/>
    <n v="4623"/>
    <x v="26"/>
    <d v="2023-01-16T00:00:00"/>
    <d v="1899-12-30T00:27:00"/>
    <n v="27"/>
    <x v="0"/>
    <x v="3"/>
    <x v="3"/>
    <s v="Not Outlier"/>
    <x v="71"/>
  </r>
  <r>
    <n v="814705"/>
    <n v="1590"/>
    <s v="Singapore"/>
    <d v="2023-04-08T00:27:00"/>
    <x v="3"/>
    <s v="Kyung Tseng"/>
    <n v="6227"/>
    <x v="7"/>
    <d v="2023-04-08T00:00:00"/>
    <d v="1899-12-30T00:27:00"/>
    <n v="27"/>
    <x v="0"/>
    <x v="1"/>
    <x v="3"/>
    <s v="Not Outlier"/>
    <x v="71"/>
  </r>
  <r>
    <n v="982672"/>
    <n v="1590"/>
    <s v="Singapore"/>
    <d v="2023-12-21T01:52:00"/>
    <x v="3"/>
    <s v="Dominique Perrier"/>
    <n v="7371"/>
    <x v="9"/>
    <d v="2023-12-21T00:00:00"/>
    <d v="1899-12-30T01:52:00"/>
    <n v="52"/>
    <x v="1"/>
    <x v="10"/>
    <x v="3"/>
    <s v="Not Outlier"/>
    <x v="71"/>
  </r>
  <r>
    <n v="251278"/>
    <n v="1591"/>
    <s v="USA"/>
    <d v="2023-04-02T23:05:00"/>
    <x v="1"/>
    <s v="Diego Freyre"/>
    <n v="2551"/>
    <x v="24"/>
    <d v="2023-04-02T00:00:00"/>
    <d v="1899-12-30T23:05:00"/>
    <n v="5"/>
    <x v="2"/>
    <x v="1"/>
    <x v="1"/>
    <s v="Not Outlier"/>
    <x v="44"/>
  </r>
  <r>
    <n v="1105163"/>
    <n v="1591"/>
    <s v="USA"/>
    <d v="2023-04-26T01:24:00"/>
    <x v="1"/>
    <s v="Paul Henriot"/>
    <n v="9903"/>
    <x v="8"/>
    <d v="2023-04-26T00:00:00"/>
    <d v="1899-12-30T01:24:00"/>
    <n v="24"/>
    <x v="1"/>
    <x v="1"/>
    <x v="1"/>
    <s v="Not Outlier"/>
    <x v="44"/>
  </r>
  <r>
    <n v="1570720"/>
    <n v="1593"/>
    <s v="France"/>
    <d v="2023-10-21T22:35:00"/>
    <x v="0"/>
    <s v="Maurizio Moroni"/>
    <n v="414"/>
    <x v="9"/>
    <d v="2023-10-21T00:00:00"/>
    <d v="1899-12-30T22:35:00"/>
    <n v="35"/>
    <x v="3"/>
    <x v="5"/>
    <x v="0"/>
    <s v="Not Outlier"/>
    <x v="40"/>
  </r>
  <r>
    <n v="305282"/>
    <n v="1594"/>
    <s v="Australia"/>
    <d v="2023-03-11T00:20:00"/>
    <x v="2"/>
    <s v="Eric Natividad"/>
    <n v="2529"/>
    <x v="23"/>
    <d v="2023-03-11T00:00:00"/>
    <d v="1899-12-30T00:20:00"/>
    <n v="20"/>
    <x v="0"/>
    <x v="7"/>
    <x v="7"/>
    <s v="Not Outlier"/>
    <x v="15"/>
  </r>
  <r>
    <n v="362049"/>
    <n v="1594"/>
    <s v="Australia"/>
    <d v="2023-02-26T01:29:00"/>
    <x v="1"/>
    <s v="Michael Frick"/>
    <n v="4382"/>
    <x v="8"/>
    <d v="2023-02-26T00:00:00"/>
    <d v="1899-12-30T01:29:00"/>
    <n v="29"/>
    <x v="1"/>
    <x v="0"/>
    <x v="7"/>
    <s v="Not Outlier"/>
    <x v="15"/>
  </r>
  <r>
    <n v="331297"/>
    <n v="1595"/>
    <s v="USA"/>
    <d v="2023-03-17T00:16:00"/>
    <x v="2"/>
    <s v="Michael Holz"/>
    <n v="7756"/>
    <x v="29"/>
    <d v="2023-03-17T00:00:00"/>
    <d v="1899-12-30T00:16:00"/>
    <n v="16"/>
    <x v="0"/>
    <x v="7"/>
    <x v="1"/>
    <s v="Not Outlier"/>
    <x v="52"/>
  </r>
  <r>
    <n v="1586149"/>
    <n v="1596"/>
    <s v="USA"/>
    <d v="2023-03-25T23:29:00"/>
    <x v="2"/>
    <s v="Georg Pipps"/>
    <n v="5945"/>
    <x v="18"/>
    <d v="2023-03-25T00:00:00"/>
    <d v="1899-12-30T23:29:00"/>
    <n v="29"/>
    <x v="2"/>
    <x v="7"/>
    <x v="1"/>
    <s v="Not Outlier"/>
    <x v="68"/>
  </r>
  <r>
    <n v="844829"/>
    <n v="1597"/>
    <s v="Denmark"/>
    <d v="2023-02-06T00:33:00"/>
    <x v="0"/>
    <s v="Julie King"/>
    <n v="6954"/>
    <x v="28"/>
    <d v="2023-02-06T00:00:00"/>
    <d v="1899-12-30T00:33:00"/>
    <n v="33"/>
    <x v="0"/>
    <x v="0"/>
    <x v="2"/>
    <s v="Not Outlier"/>
    <x v="68"/>
  </r>
  <r>
    <n v="1041266"/>
    <n v="1598"/>
    <s v="Switzerland"/>
    <d v="2023-05-23T00:43:00"/>
    <x v="1"/>
    <s v="Daniel Da Cunha"/>
    <n v="1369"/>
    <x v="17"/>
    <d v="2023-05-23T00:00:00"/>
    <d v="1899-12-30T00:43:00"/>
    <n v="43"/>
    <x v="0"/>
    <x v="8"/>
    <x v="13"/>
    <s v="Not Outlier"/>
    <x v="34"/>
  </r>
  <r>
    <n v="118716"/>
    <n v="1599"/>
    <s v="USA"/>
    <d v="2023-12-15T00:10:00"/>
    <x v="1"/>
    <s v="Christina Berglund"/>
    <n v="4765"/>
    <x v="22"/>
    <d v="2023-12-15T00:00:00"/>
    <d v="1899-12-30T00:10:00"/>
    <n v="10"/>
    <x v="0"/>
    <x v="10"/>
    <x v="1"/>
    <s v="Not Outlier"/>
    <x v="2"/>
  </r>
  <r>
    <n v="844669"/>
    <n v="1599"/>
    <s v="USA"/>
    <d v="2023-10-03T00:05:00"/>
    <x v="0"/>
    <s v="Diego Freyre"/>
    <n v="3252"/>
    <x v="15"/>
    <d v="2023-10-03T00:00:00"/>
    <d v="1899-12-30T00:05:00"/>
    <n v="5"/>
    <x v="0"/>
    <x v="5"/>
    <x v="1"/>
    <s v="Not Outlier"/>
    <x v="2"/>
  </r>
  <r>
    <n v="1597150"/>
    <n v="1599"/>
    <s v="USA"/>
    <d v="2023-11-12T00:19:00"/>
    <x v="3"/>
    <s v="Janine Labrune"/>
    <n v="3756"/>
    <x v="1"/>
    <d v="2023-11-12T00:00:00"/>
    <d v="1899-12-30T00:19:00"/>
    <n v="19"/>
    <x v="0"/>
    <x v="9"/>
    <x v="1"/>
    <s v="Not Outlier"/>
    <x v="2"/>
  </r>
  <r>
    <n v="885987"/>
    <n v="1601"/>
    <s v="France"/>
    <d v="2023-10-27T00:23:00"/>
    <x v="2"/>
    <s v="Yoshi Tannamuri"/>
    <n v="8973"/>
    <x v="13"/>
    <d v="2023-10-27T00:00:00"/>
    <d v="1899-12-30T00:23:00"/>
    <n v="23"/>
    <x v="0"/>
    <x v="5"/>
    <x v="0"/>
    <s v="Not Outlier"/>
    <x v="19"/>
  </r>
  <r>
    <n v="806906"/>
    <n v="1603"/>
    <s v="USA"/>
    <d v="2023-05-12T23:20:00"/>
    <x v="0"/>
    <s v="Valarie Nelson"/>
    <n v="585"/>
    <x v="1"/>
    <d v="2023-05-12T00:00:00"/>
    <d v="1899-12-30T23:20:00"/>
    <n v="20"/>
    <x v="2"/>
    <x v="8"/>
    <x v="1"/>
    <s v="Not Outlier"/>
    <x v="69"/>
  </r>
  <r>
    <n v="1549353"/>
    <n v="1603"/>
    <s v="USA"/>
    <d v="2023-09-13T01:24:00"/>
    <x v="0"/>
    <s v="Daniel Tonini"/>
    <n v="2101"/>
    <x v="6"/>
    <d v="2023-09-13T00:00:00"/>
    <d v="1899-12-30T01:24:00"/>
    <n v="24"/>
    <x v="1"/>
    <x v="11"/>
    <x v="1"/>
    <s v="Not Outlier"/>
    <x v="69"/>
  </r>
  <r>
    <n v="262661"/>
    <n v="1604"/>
    <s v="Spain"/>
    <d v="2023-06-17T23:51:00"/>
    <x v="0"/>
    <s v="Diego Freyre"/>
    <n v="2871"/>
    <x v="29"/>
    <d v="2023-06-17T00:00:00"/>
    <d v="1899-12-30T23:51:00"/>
    <n v="51"/>
    <x v="2"/>
    <x v="2"/>
    <x v="5"/>
    <s v="Not Outlier"/>
    <x v="3"/>
  </r>
  <r>
    <n v="930552"/>
    <n v="1605"/>
    <s v="Spain"/>
    <d v="2023-04-05T00:14:00"/>
    <x v="1"/>
    <s v="Sue King"/>
    <n v="6840"/>
    <x v="16"/>
    <d v="2023-04-05T00:00:00"/>
    <d v="1899-12-30T00:14:00"/>
    <n v="14"/>
    <x v="0"/>
    <x v="1"/>
    <x v="5"/>
    <s v="Not Outlier"/>
    <x v="64"/>
  </r>
  <r>
    <n v="59723"/>
    <n v="1606"/>
    <s v="France"/>
    <d v="2023-11-05T01:05:00"/>
    <x v="1"/>
    <s v="Michael Frick"/>
    <n v="3606"/>
    <x v="16"/>
    <d v="2023-11-05T00:00:00"/>
    <d v="1899-12-30T01:05:00"/>
    <n v="5"/>
    <x v="1"/>
    <x v="9"/>
    <x v="0"/>
    <s v="Not Outlier"/>
    <x v="37"/>
  </r>
  <r>
    <n v="888938"/>
    <n v="1606"/>
    <s v="France"/>
    <d v="2023-09-01T01:34:00"/>
    <x v="1"/>
    <s v="Valarie Nelson"/>
    <n v="1061"/>
    <x v="5"/>
    <d v="2023-09-01T00:00:00"/>
    <d v="1899-12-30T01:34:00"/>
    <n v="34"/>
    <x v="1"/>
    <x v="11"/>
    <x v="0"/>
    <s v="Not Outlier"/>
    <x v="37"/>
  </r>
  <r>
    <n v="911307"/>
    <n v="1606"/>
    <s v="France"/>
    <d v="2023-08-27T23:32:00"/>
    <x v="3"/>
    <s v="Anna O'Hara"/>
    <n v="8205"/>
    <x v="13"/>
    <d v="2023-08-27T00:00:00"/>
    <d v="1899-12-30T23:32:00"/>
    <n v="32"/>
    <x v="2"/>
    <x v="6"/>
    <x v="0"/>
    <s v="Not Outlier"/>
    <x v="37"/>
  </r>
  <r>
    <n v="930878"/>
    <n v="1606"/>
    <s v="France"/>
    <d v="2023-07-06T01:58:00"/>
    <x v="0"/>
    <s v="Palle Ibsen"/>
    <n v="3069"/>
    <x v="28"/>
    <d v="2023-07-06T00:00:00"/>
    <d v="1899-12-30T01:58:00"/>
    <n v="58"/>
    <x v="1"/>
    <x v="4"/>
    <x v="0"/>
    <s v="Not Outlier"/>
    <x v="37"/>
  </r>
  <r>
    <n v="1036624"/>
    <n v="1607"/>
    <s v="Australia"/>
    <d v="2023-07-22T00:44:00"/>
    <x v="2"/>
    <s v="Julie Young"/>
    <n v="667"/>
    <x v="25"/>
    <d v="2023-07-22T00:00:00"/>
    <d v="1899-12-30T00:44:00"/>
    <n v="44"/>
    <x v="0"/>
    <x v="4"/>
    <x v="7"/>
    <s v="Not Outlier"/>
    <x v="7"/>
  </r>
  <r>
    <n v="1224367"/>
    <n v="1608"/>
    <s v="USA"/>
    <d v="2023-02-22T00:29:00"/>
    <x v="2"/>
    <s v="Wing C Tam"/>
    <n v="3078"/>
    <x v="25"/>
    <d v="2023-02-22T00:00:00"/>
    <d v="1899-12-30T00:29:00"/>
    <n v="29"/>
    <x v="0"/>
    <x v="0"/>
    <x v="1"/>
    <s v="Not Outlier"/>
    <x v="26"/>
  </r>
  <r>
    <n v="1485067"/>
    <n v="1608"/>
    <s v="USA"/>
    <d v="2023-02-06T00:09:00"/>
    <x v="3"/>
    <s v="Maurizio Moroni"/>
    <n v="3382"/>
    <x v="28"/>
    <d v="2023-02-06T00:00:00"/>
    <d v="1899-12-30T00:09:00"/>
    <n v="9"/>
    <x v="0"/>
    <x v="0"/>
    <x v="1"/>
    <s v="Not Outlier"/>
    <x v="26"/>
  </r>
  <r>
    <n v="1125245"/>
    <n v="1611"/>
    <s v="France"/>
    <d v="2023-05-28T23:55:00"/>
    <x v="2"/>
    <s v="Janine Labrune"/>
    <n v="4618"/>
    <x v="0"/>
    <d v="2023-05-28T00:00:00"/>
    <d v="1899-12-30T23:55:00"/>
    <n v="55"/>
    <x v="2"/>
    <x v="8"/>
    <x v="0"/>
    <s v="Not Outlier"/>
    <x v="24"/>
  </r>
  <r>
    <n v="1075762"/>
    <n v="1612"/>
    <s v="Spain"/>
    <d v="2023-10-02T02:14:00"/>
    <x v="2"/>
    <s v="Mary Saveley"/>
    <n v="3402"/>
    <x v="24"/>
    <d v="2023-10-02T00:00:00"/>
    <d v="1899-12-30T02:14:00"/>
    <n v="14"/>
    <x v="4"/>
    <x v="5"/>
    <x v="5"/>
    <s v="Not Outlier"/>
    <x v="4"/>
  </r>
  <r>
    <n v="589161"/>
    <n v="1613"/>
    <s v="USA"/>
    <d v="2023-12-30T23:54:00"/>
    <x v="0"/>
    <s v="Pascale Cartrain"/>
    <n v="3750"/>
    <x v="4"/>
    <d v="2023-12-30T00:00:00"/>
    <d v="1899-12-30T23:54:00"/>
    <n v="54"/>
    <x v="2"/>
    <x v="10"/>
    <x v="1"/>
    <s v="Not Outlier"/>
    <x v="61"/>
  </r>
  <r>
    <n v="1490598"/>
    <n v="1613"/>
    <s v="USA"/>
    <d v="2023-09-15T00:13:00"/>
    <x v="0"/>
    <s v="Juri Yoshido"/>
    <n v="2270"/>
    <x v="22"/>
    <d v="2023-09-15T00:00:00"/>
    <d v="1899-12-30T00:13:00"/>
    <n v="13"/>
    <x v="0"/>
    <x v="11"/>
    <x v="1"/>
    <s v="Not Outlier"/>
    <x v="61"/>
  </r>
  <r>
    <n v="1631258"/>
    <n v="1613"/>
    <s v="USA"/>
    <d v="2023-12-02T23:54:00"/>
    <x v="0"/>
    <s v="Jeff Young"/>
    <n v="382"/>
    <x v="24"/>
    <d v="2023-12-02T00:00:00"/>
    <d v="1899-12-30T23:54:00"/>
    <n v="54"/>
    <x v="2"/>
    <x v="10"/>
    <x v="1"/>
    <s v="Not Outlier"/>
    <x v="61"/>
  </r>
  <r>
    <n v="2822"/>
    <n v="1614"/>
    <s v="USA"/>
    <d v="2023-12-30T00:21:00"/>
    <x v="3"/>
    <s v="Daniel Da Cunha"/>
    <n v="3960"/>
    <x v="4"/>
    <d v="2023-12-30T00:00:00"/>
    <d v="1899-12-30T00:21:00"/>
    <n v="21"/>
    <x v="0"/>
    <x v="10"/>
    <x v="1"/>
    <s v="Not Outlier"/>
    <x v="24"/>
  </r>
  <r>
    <n v="1472446"/>
    <n v="1614"/>
    <s v="USA"/>
    <d v="2023-11-03T01:48:00"/>
    <x v="3"/>
    <s v="Kwai Yu"/>
    <n v="7570"/>
    <x v="15"/>
    <d v="2023-11-03T00:00:00"/>
    <d v="1899-12-30T01:48:00"/>
    <n v="48"/>
    <x v="1"/>
    <x v="9"/>
    <x v="1"/>
    <s v="Not Outlier"/>
    <x v="24"/>
  </r>
  <r>
    <n v="560179"/>
    <n v="1615"/>
    <s v="Spain"/>
    <d v="2023-07-05T01:04:00"/>
    <x v="3"/>
    <s v="Rosa Hernandez"/>
    <n v="227"/>
    <x v="16"/>
    <d v="2023-07-05T00:00:00"/>
    <d v="1899-12-30T01:04:00"/>
    <n v="4"/>
    <x v="1"/>
    <x v="4"/>
    <x v="5"/>
    <s v="Not Outlier"/>
    <x v="62"/>
  </r>
  <r>
    <n v="593188"/>
    <n v="1615"/>
    <s v="Spain"/>
    <d v="2023-12-08T00:21:00"/>
    <x v="3"/>
    <s v="Eric Natividad"/>
    <n v="9830"/>
    <x v="7"/>
    <d v="2023-12-08T00:00:00"/>
    <d v="1899-12-30T00:21:00"/>
    <n v="21"/>
    <x v="0"/>
    <x v="10"/>
    <x v="5"/>
    <s v="Not Outlier"/>
    <x v="62"/>
  </r>
  <r>
    <n v="1063767"/>
    <n v="1616"/>
    <s v="USA"/>
    <d v="2023-07-26T23:44:00"/>
    <x v="2"/>
    <s v="Victoria Ashworth"/>
    <n v="1893"/>
    <x v="8"/>
    <d v="2023-07-26T00:00:00"/>
    <d v="1899-12-30T23:44:00"/>
    <n v="44"/>
    <x v="2"/>
    <x v="4"/>
    <x v="1"/>
    <s v="Not Outlier"/>
    <x v="11"/>
  </r>
  <r>
    <n v="1094900"/>
    <n v="1616"/>
    <s v="USA"/>
    <d v="2023-04-30T00:58:00"/>
    <x v="1"/>
    <s v="Diego Freyre"/>
    <n v="2968"/>
    <x v="4"/>
    <d v="2023-04-30T00:00:00"/>
    <d v="1899-12-30T00:58:00"/>
    <n v="58"/>
    <x v="0"/>
    <x v="1"/>
    <x v="1"/>
    <s v="Not Outlier"/>
    <x v="11"/>
  </r>
  <r>
    <n v="1639990"/>
    <n v="1616"/>
    <s v="USA"/>
    <d v="2023-04-30T01:26:00"/>
    <x v="3"/>
    <s v="Kyung Yu"/>
    <n v="3972"/>
    <x v="4"/>
    <d v="2023-04-30T00:00:00"/>
    <d v="1899-12-30T01:26:00"/>
    <n v="26"/>
    <x v="1"/>
    <x v="1"/>
    <x v="1"/>
    <s v="Not Outlier"/>
    <x v="11"/>
  </r>
  <r>
    <n v="514198"/>
    <n v="1617"/>
    <s v="Austria"/>
    <d v="2023-11-23T01:14:00"/>
    <x v="1"/>
    <s v="Mary Saveley"/>
    <n v="9711"/>
    <x v="17"/>
    <d v="2023-11-23T00:00:00"/>
    <d v="1899-12-30T01:14:00"/>
    <n v="14"/>
    <x v="1"/>
    <x v="9"/>
    <x v="12"/>
    <s v="Not Outlier"/>
    <x v="45"/>
  </r>
  <r>
    <n v="581918"/>
    <n v="1617"/>
    <s v="Austria"/>
    <d v="2023-11-01T00:48:00"/>
    <x v="1"/>
    <s v="Anna O'Hara"/>
    <n v="6030"/>
    <x v="5"/>
    <d v="2023-11-01T00:00:00"/>
    <d v="1899-12-30T00:48:00"/>
    <n v="48"/>
    <x v="0"/>
    <x v="9"/>
    <x v="12"/>
    <s v="Not Outlier"/>
    <x v="45"/>
  </r>
  <r>
    <n v="1053680"/>
    <n v="1618"/>
    <s v="USA"/>
    <d v="2023-11-03T01:59:00"/>
    <x v="1"/>
    <s v="Kalle Suominen"/>
    <n v="6474"/>
    <x v="15"/>
    <d v="2023-11-03T00:00:00"/>
    <d v="1899-12-30T01:59:00"/>
    <n v="59"/>
    <x v="1"/>
    <x v="9"/>
    <x v="1"/>
    <s v="Not Outlier"/>
    <x v="45"/>
  </r>
  <r>
    <n v="673115"/>
    <n v="1619"/>
    <s v="USA"/>
    <d v="2023-02-03T23:13:00"/>
    <x v="3"/>
    <s v="Marie Bertrand"/>
    <n v="3556"/>
    <x v="15"/>
    <d v="2023-02-03T00:00:00"/>
    <d v="1899-12-30T23:13:00"/>
    <n v="13"/>
    <x v="2"/>
    <x v="0"/>
    <x v="1"/>
    <s v="Not Outlier"/>
    <x v="57"/>
  </r>
  <r>
    <n v="394904"/>
    <n v="1620"/>
    <s v="USA"/>
    <d v="2023-10-07T01:42:00"/>
    <x v="2"/>
    <s v="Matti Karttunen"/>
    <n v="3234"/>
    <x v="20"/>
    <d v="2023-10-07T00:00:00"/>
    <d v="1899-12-30T01:42:00"/>
    <n v="42"/>
    <x v="1"/>
    <x v="5"/>
    <x v="1"/>
    <s v="Not Outlier"/>
    <x v="44"/>
  </r>
  <r>
    <n v="412431"/>
    <n v="1620"/>
    <s v="USA"/>
    <d v="2023-10-26T23:29:00"/>
    <x v="2"/>
    <s v="Jeff Young"/>
    <n v="4390"/>
    <x v="8"/>
    <d v="2023-10-26T00:00:00"/>
    <d v="1899-12-30T23:29:00"/>
    <n v="29"/>
    <x v="2"/>
    <x v="5"/>
    <x v="1"/>
    <s v="Not Outlier"/>
    <x v="44"/>
  </r>
  <r>
    <n v="551997"/>
    <n v="1620"/>
    <s v="USA"/>
    <d v="2023-09-26T23:22:00"/>
    <x v="3"/>
    <s v="Kwai Yu"/>
    <n v="5017"/>
    <x v="8"/>
    <d v="2023-09-26T00:00:00"/>
    <d v="1899-12-30T23:22:00"/>
    <n v="22"/>
    <x v="2"/>
    <x v="11"/>
    <x v="1"/>
    <s v="Not Outlier"/>
    <x v="44"/>
  </r>
  <r>
    <n v="1164859"/>
    <n v="1620"/>
    <s v="USA"/>
    <d v="2023-04-06T22:39:00"/>
    <x v="3"/>
    <s v="Wing C Tam"/>
    <n v="7286"/>
    <x v="28"/>
    <d v="2023-04-06T00:00:00"/>
    <d v="1899-12-30T22:39:00"/>
    <n v="39"/>
    <x v="3"/>
    <x v="1"/>
    <x v="1"/>
    <s v="Not Outlier"/>
    <x v="44"/>
  </r>
  <r>
    <n v="885377"/>
    <n v="1622"/>
    <s v="France"/>
    <d v="2023-02-11T00:54:00"/>
    <x v="1"/>
    <s v="Maria Larsson"/>
    <n v="7139"/>
    <x v="23"/>
    <d v="2023-02-11T00:00:00"/>
    <d v="1899-12-30T00:54:00"/>
    <n v="54"/>
    <x v="0"/>
    <x v="0"/>
    <x v="0"/>
    <s v="Not Outlier"/>
    <x v="65"/>
  </r>
  <r>
    <n v="453732"/>
    <n v="1623"/>
    <s v="Spain"/>
    <d v="2023-06-14T23:09:00"/>
    <x v="2"/>
    <s v="Rosa Hernandez"/>
    <n v="8537"/>
    <x v="12"/>
    <d v="2023-06-14T00:00:00"/>
    <d v="1899-12-30T23:09:00"/>
    <n v="9"/>
    <x v="2"/>
    <x v="2"/>
    <x v="5"/>
    <s v="Not Outlier"/>
    <x v="23"/>
  </r>
  <r>
    <n v="1347250"/>
    <n v="1624"/>
    <s v="USA"/>
    <d v="2023-06-12T00:50:00"/>
    <x v="2"/>
    <s v="Wing C Tam"/>
    <n v="3030"/>
    <x v="1"/>
    <d v="2023-06-12T00:00:00"/>
    <d v="1899-12-30T00:50:00"/>
    <n v="50"/>
    <x v="0"/>
    <x v="2"/>
    <x v="1"/>
    <s v="Not Outlier"/>
    <x v="5"/>
  </r>
  <r>
    <n v="767130"/>
    <n v="1627"/>
    <s v="Australia"/>
    <d v="2023-06-19T22:57:00"/>
    <x v="3"/>
    <s v="Roland Keitel"/>
    <n v="4936"/>
    <x v="3"/>
    <d v="2023-06-19T00:00:00"/>
    <d v="1899-12-30T22:57:00"/>
    <n v="57"/>
    <x v="3"/>
    <x v="2"/>
    <x v="7"/>
    <s v="Not Outlier"/>
    <x v="44"/>
  </r>
  <r>
    <n v="110341"/>
    <n v="1628"/>
    <s v="USA"/>
    <d v="2023-04-29T00:55:00"/>
    <x v="0"/>
    <s v="Veysel Oeztan"/>
    <n v="1411"/>
    <x v="21"/>
    <d v="2023-04-29T00:00:00"/>
    <d v="1899-12-30T00:55:00"/>
    <n v="55"/>
    <x v="0"/>
    <x v="1"/>
    <x v="1"/>
    <s v="Not Outlier"/>
    <x v="33"/>
  </r>
  <r>
    <n v="1553612"/>
    <n v="1628"/>
    <s v="USA"/>
    <d v="2023-05-09T00:16:00"/>
    <x v="0"/>
    <s v="Valarie Nelson"/>
    <n v="6089"/>
    <x v="2"/>
    <d v="2023-05-09T00:00:00"/>
    <d v="1899-12-30T00:16:00"/>
    <n v="16"/>
    <x v="0"/>
    <x v="8"/>
    <x v="1"/>
    <s v="Not Outlier"/>
    <x v="33"/>
  </r>
  <r>
    <n v="780651"/>
    <n v="1630"/>
    <s v="France"/>
    <d v="2023-07-23T01:42:00"/>
    <x v="1"/>
    <s v="Diego Freyre"/>
    <n v="2596"/>
    <x v="17"/>
    <d v="2023-07-23T00:00:00"/>
    <d v="1899-12-30T01:42:00"/>
    <n v="42"/>
    <x v="1"/>
    <x v="4"/>
    <x v="0"/>
    <s v="Not Outlier"/>
    <x v="54"/>
  </r>
  <r>
    <n v="1125352"/>
    <n v="1633"/>
    <s v="Australia"/>
    <d v="2023-04-27T01:33:00"/>
    <x v="2"/>
    <s v="Elizabeth Devon"/>
    <n v="4193"/>
    <x v="13"/>
    <d v="2023-04-27T00:00:00"/>
    <d v="1899-12-30T01:33:00"/>
    <n v="33"/>
    <x v="1"/>
    <x v="1"/>
    <x v="7"/>
    <s v="Not Outlier"/>
    <x v="62"/>
  </r>
  <r>
    <n v="1475354"/>
    <n v="1633"/>
    <s v="Australia"/>
    <d v="2023-10-09T00:27:00"/>
    <x v="1"/>
    <s v="Peter Ferguson"/>
    <n v="7693"/>
    <x v="2"/>
    <d v="2023-10-09T00:00:00"/>
    <d v="1899-12-30T00:27:00"/>
    <n v="27"/>
    <x v="0"/>
    <x v="5"/>
    <x v="7"/>
    <s v="Not Outlier"/>
    <x v="62"/>
  </r>
  <r>
    <n v="271858"/>
    <n v="1634"/>
    <s v="Spain"/>
    <d v="2023-12-06T00:02:00"/>
    <x v="2"/>
    <s v="Valarie Franco"/>
    <n v="1755"/>
    <x v="28"/>
    <d v="2023-12-06T00:00:00"/>
    <d v="1899-12-30T00:02:00"/>
    <n v="2"/>
    <x v="0"/>
    <x v="10"/>
    <x v="5"/>
    <s v="Not Outlier"/>
    <x v="40"/>
  </r>
  <r>
    <n v="832627"/>
    <n v="1634"/>
    <s v="Spain"/>
    <d v="2023-06-18T23:56:00"/>
    <x v="1"/>
    <s v="Maurizio Moroni"/>
    <n v="1375"/>
    <x v="14"/>
    <d v="2023-06-18T00:00:00"/>
    <d v="1899-12-30T23:56:00"/>
    <n v="56"/>
    <x v="2"/>
    <x v="2"/>
    <x v="5"/>
    <s v="Not Outlier"/>
    <x v="40"/>
  </r>
  <r>
    <n v="163919"/>
    <n v="1635"/>
    <s v="USA"/>
    <d v="2023-06-22T00:48:00"/>
    <x v="0"/>
    <s v="Julie Brown"/>
    <n v="4116"/>
    <x v="25"/>
    <d v="2023-06-22T00:00:00"/>
    <d v="1899-12-30T00:48:00"/>
    <n v="48"/>
    <x v="0"/>
    <x v="2"/>
    <x v="1"/>
    <s v="Not Outlier"/>
    <x v="50"/>
  </r>
  <r>
    <n v="860659"/>
    <n v="1635"/>
    <s v="USA"/>
    <d v="2023-11-17T00:56:00"/>
    <x v="2"/>
    <s v="Sue Frick"/>
    <n v="9192"/>
    <x v="29"/>
    <d v="2023-11-17T00:00:00"/>
    <d v="1899-12-30T00:56:00"/>
    <n v="56"/>
    <x v="0"/>
    <x v="9"/>
    <x v="1"/>
    <s v="Not Outlier"/>
    <x v="50"/>
  </r>
  <r>
    <n v="356612"/>
    <n v="1636"/>
    <s v="Austria"/>
    <d v="2023-11-30T00:24:00"/>
    <x v="3"/>
    <s v="Allen Nelson"/>
    <n v="4576"/>
    <x v="4"/>
    <d v="2023-11-30T00:00:00"/>
    <d v="1899-12-30T00:24:00"/>
    <n v="24"/>
    <x v="0"/>
    <x v="9"/>
    <x v="12"/>
    <s v="Not Outlier"/>
    <x v="21"/>
  </r>
  <r>
    <n v="1063239"/>
    <n v="1639"/>
    <s v="Australia"/>
    <d v="2023-09-25T23:27:00"/>
    <x v="1"/>
    <s v="Elizabeth Lincoln"/>
    <n v="3101"/>
    <x v="18"/>
    <d v="2023-09-25T00:00:00"/>
    <d v="1899-12-30T23:27:00"/>
    <n v="27"/>
    <x v="2"/>
    <x v="11"/>
    <x v="7"/>
    <s v="Not Outlier"/>
    <x v="53"/>
  </r>
  <r>
    <n v="202389"/>
    <n v="1641"/>
    <s v="Germany"/>
    <d v="2023-07-23T23:39:00"/>
    <x v="0"/>
    <s v="Roland Mendel"/>
    <n v="1709"/>
    <x v="17"/>
    <d v="2023-07-23T00:00:00"/>
    <d v="1899-12-30T23:39:00"/>
    <n v="39"/>
    <x v="2"/>
    <x v="4"/>
    <x v="6"/>
    <s v="Not Outlier"/>
    <x v="10"/>
  </r>
  <r>
    <n v="1026131"/>
    <n v="1642"/>
    <s v="Italy"/>
    <d v="2023-01-19T00:26:00"/>
    <x v="0"/>
    <s v="Sean Connery"/>
    <n v="2027"/>
    <x v="3"/>
    <d v="2023-01-19T00:00:00"/>
    <d v="1899-12-30T00:26:00"/>
    <n v="26"/>
    <x v="0"/>
    <x v="3"/>
    <x v="9"/>
    <s v="Not Outlier"/>
    <x v="41"/>
  </r>
  <r>
    <n v="247239"/>
    <n v="1643"/>
    <s v="Australia"/>
    <d v="2023-03-21T01:42:00"/>
    <x v="0"/>
    <s v="Anna O'Hara"/>
    <n v="9225"/>
    <x v="9"/>
    <d v="2023-03-21T00:00:00"/>
    <d v="1899-12-30T01:42:00"/>
    <n v="42"/>
    <x v="1"/>
    <x v="7"/>
    <x v="7"/>
    <s v="Not Outlier"/>
    <x v="34"/>
  </r>
  <r>
    <n v="999621"/>
    <n v="1643"/>
    <s v="Australia"/>
    <d v="2023-07-31T00:23:00"/>
    <x v="0"/>
    <s v="Maurizio Moroni"/>
    <n v="4264"/>
    <x v="30"/>
    <d v="2023-07-31T00:00:00"/>
    <d v="1899-12-30T00:23:00"/>
    <n v="23"/>
    <x v="0"/>
    <x v="4"/>
    <x v="7"/>
    <s v="Not Outlier"/>
    <x v="34"/>
  </r>
  <r>
    <n v="1175258"/>
    <n v="1643"/>
    <s v="Australia"/>
    <d v="2023-07-30T00:51:00"/>
    <x v="2"/>
    <s v="Giovanni Rovelli"/>
    <n v="6538"/>
    <x v="4"/>
    <d v="2023-07-30T00:00:00"/>
    <d v="1899-12-30T00:51:00"/>
    <n v="51"/>
    <x v="0"/>
    <x v="4"/>
    <x v="7"/>
    <s v="Not Outlier"/>
    <x v="34"/>
  </r>
  <r>
    <n v="708846"/>
    <n v="1644"/>
    <s v="Australia"/>
    <d v="2023-10-07T00:33:00"/>
    <x v="2"/>
    <s v="Wing C Tam"/>
    <n v="3069"/>
    <x v="20"/>
    <d v="2023-10-07T00:00:00"/>
    <d v="1899-12-30T00:33:00"/>
    <n v="33"/>
    <x v="0"/>
    <x v="5"/>
    <x v="7"/>
    <s v="Not Outlier"/>
    <x v="29"/>
  </r>
  <r>
    <n v="1501027"/>
    <n v="1645"/>
    <s v="Australia"/>
    <d v="2023-07-06T00:27:00"/>
    <x v="3"/>
    <s v="Pirkko Koskitalo"/>
    <n v="7105"/>
    <x v="28"/>
    <d v="2023-07-06T00:00:00"/>
    <d v="1899-12-30T00:27:00"/>
    <n v="27"/>
    <x v="0"/>
    <x v="4"/>
    <x v="7"/>
    <s v="Not Outlier"/>
    <x v="60"/>
  </r>
  <r>
    <n v="737790"/>
    <n v="1646"/>
    <s v="Spain"/>
    <d v="2023-06-10T01:41:00"/>
    <x v="2"/>
    <s v="Jonas Bergulfsen"/>
    <n v="7589"/>
    <x v="19"/>
    <d v="2023-06-10T00:00:00"/>
    <d v="1899-12-30T01:41:00"/>
    <n v="41"/>
    <x v="1"/>
    <x v="2"/>
    <x v="5"/>
    <s v="Not Outlier"/>
    <x v="38"/>
  </r>
  <r>
    <n v="232274"/>
    <n v="1647"/>
    <s v="USA"/>
    <d v="2023-12-22T01:24:00"/>
    <x v="0"/>
    <s v="Jesus Fernandez"/>
    <n v="8947"/>
    <x v="25"/>
    <d v="2023-12-22T00:00:00"/>
    <d v="1899-12-30T01:24:00"/>
    <n v="24"/>
    <x v="1"/>
    <x v="10"/>
    <x v="1"/>
    <s v="Not Outlier"/>
    <x v="19"/>
  </r>
  <r>
    <n v="386885"/>
    <n v="1647"/>
    <s v="USA"/>
    <d v="2023-03-06T00:29:00"/>
    <x v="2"/>
    <s v="Maurizio Moroni"/>
    <n v="9165"/>
    <x v="28"/>
    <d v="2023-03-06T00:00:00"/>
    <d v="1899-12-30T00:29:00"/>
    <n v="29"/>
    <x v="0"/>
    <x v="7"/>
    <x v="1"/>
    <s v="Not Outlier"/>
    <x v="19"/>
  </r>
  <r>
    <n v="588451"/>
    <n v="1647"/>
    <s v="USA"/>
    <d v="2023-02-06T00:26:00"/>
    <x v="3"/>
    <s v="Jan Klaeboe"/>
    <n v="987"/>
    <x v="28"/>
    <d v="2023-02-06T00:00:00"/>
    <d v="1899-12-30T00:26:00"/>
    <n v="26"/>
    <x v="0"/>
    <x v="0"/>
    <x v="1"/>
    <s v="Not Outlier"/>
    <x v="19"/>
  </r>
  <r>
    <n v="1542275"/>
    <n v="1647"/>
    <s v="USA"/>
    <d v="2023-08-27T01:43:00"/>
    <x v="3"/>
    <s v="Juri Hirano"/>
    <n v="8992"/>
    <x v="13"/>
    <d v="2023-08-27T00:00:00"/>
    <d v="1899-12-30T01:43:00"/>
    <n v="43"/>
    <x v="1"/>
    <x v="6"/>
    <x v="1"/>
    <s v="Not Outlier"/>
    <x v="19"/>
  </r>
  <r>
    <n v="1584433"/>
    <n v="1648"/>
    <s v="Germany"/>
    <d v="2023-01-04T01:51:00"/>
    <x v="0"/>
    <s v="Juri Yoshido"/>
    <n v="1991"/>
    <x v="27"/>
    <d v="2023-01-04T00:00:00"/>
    <d v="1899-12-30T01:51:00"/>
    <n v="51"/>
    <x v="1"/>
    <x v="3"/>
    <x v="6"/>
    <s v="Not Outlier"/>
    <x v="12"/>
  </r>
  <r>
    <n v="952497"/>
    <n v="1649"/>
    <s v="USA"/>
    <d v="2023-10-16T23:33:00"/>
    <x v="1"/>
    <s v="Diego Freyre"/>
    <n v="1132"/>
    <x v="26"/>
    <d v="2023-10-16T00:00:00"/>
    <d v="1899-12-30T23:33:00"/>
    <n v="33"/>
    <x v="2"/>
    <x v="5"/>
    <x v="1"/>
    <s v="Not Outlier"/>
    <x v="15"/>
  </r>
  <r>
    <n v="1218028"/>
    <n v="1649"/>
    <s v="USA"/>
    <d v="2023-01-01T01:04:00"/>
    <x v="0"/>
    <s v="Diego Freyre"/>
    <n v="3119"/>
    <x v="5"/>
    <d v="2023-01-01T00:00:00"/>
    <d v="1899-12-30T01:04:00"/>
    <n v="4"/>
    <x v="1"/>
    <x v="3"/>
    <x v="1"/>
    <s v="Not Outlier"/>
    <x v="15"/>
  </r>
  <r>
    <n v="696792"/>
    <n v="1651"/>
    <s v="Australia"/>
    <d v="2023-06-06T23:49:00"/>
    <x v="0"/>
    <s v="Christina Berglund"/>
    <n v="9568"/>
    <x v="28"/>
    <d v="2023-06-06T00:00:00"/>
    <d v="1899-12-30T23:49:00"/>
    <n v="49"/>
    <x v="2"/>
    <x v="2"/>
    <x v="7"/>
    <s v="Not Outlier"/>
    <x v="20"/>
  </r>
  <r>
    <n v="1258245"/>
    <n v="1654"/>
    <s v="USA"/>
    <d v="2023-04-04T23:52:00"/>
    <x v="2"/>
    <s v="Michael Holz"/>
    <n v="3634"/>
    <x v="27"/>
    <d v="2023-04-04T00:00:00"/>
    <d v="1899-12-30T23:52:00"/>
    <n v="52"/>
    <x v="2"/>
    <x v="1"/>
    <x v="1"/>
    <s v="Not Outlier"/>
    <x v="57"/>
  </r>
  <r>
    <n v="1527612"/>
    <n v="1654"/>
    <s v="USA"/>
    <d v="2023-10-17T22:35:00"/>
    <x v="1"/>
    <s v="Kyung Yu"/>
    <n v="1813"/>
    <x v="29"/>
    <d v="2023-10-17T00:00:00"/>
    <d v="1899-12-30T22:35:00"/>
    <n v="35"/>
    <x v="3"/>
    <x v="5"/>
    <x v="1"/>
    <s v="Not Outlier"/>
    <x v="57"/>
  </r>
  <r>
    <n v="1318200"/>
    <n v="1657"/>
    <s v="Germany"/>
    <d v="2023-12-09T00:24:00"/>
    <x v="0"/>
    <s v="Valarie Nelson"/>
    <n v="7368"/>
    <x v="2"/>
    <d v="2023-12-09T00:00:00"/>
    <d v="1899-12-30T00:24:00"/>
    <n v="24"/>
    <x v="0"/>
    <x v="10"/>
    <x v="6"/>
    <s v="Not Outlier"/>
    <x v="54"/>
  </r>
  <r>
    <n v="490691"/>
    <n v="1658"/>
    <s v="USA"/>
    <d v="2023-12-30T01:16:00"/>
    <x v="2"/>
    <s v="Julie Young"/>
    <n v="6947"/>
    <x v="4"/>
    <d v="2023-12-30T00:00:00"/>
    <d v="1899-12-30T01:16:00"/>
    <n v="16"/>
    <x v="1"/>
    <x v="10"/>
    <x v="1"/>
    <s v="Not Outlier"/>
    <x v="50"/>
  </r>
  <r>
    <n v="752814"/>
    <n v="1661"/>
    <s v="France"/>
    <d v="2023-11-23T23:40:00"/>
    <x v="3"/>
    <s v="Roland Mendel"/>
    <n v="7540"/>
    <x v="17"/>
    <d v="2023-11-23T00:00:00"/>
    <d v="1899-12-30T23:40:00"/>
    <n v="40"/>
    <x v="2"/>
    <x v="9"/>
    <x v="0"/>
    <s v="Not Outlier"/>
    <x v="43"/>
  </r>
  <r>
    <n v="1202375"/>
    <n v="1662"/>
    <s v="Australia"/>
    <d v="2023-02-13T01:16:00"/>
    <x v="3"/>
    <s v="Valarie Young"/>
    <n v="2832"/>
    <x v="6"/>
    <d v="2023-02-13T00:00:00"/>
    <d v="1899-12-30T01:16:00"/>
    <n v="16"/>
    <x v="1"/>
    <x v="0"/>
    <x v="7"/>
    <s v="Not Outlier"/>
    <x v="29"/>
  </r>
  <r>
    <n v="104755"/>
    <n v="1663"/>
    <s v="Austria"/>
    <d v="2023-05-20T00:43:00"/>
    <x v="1"/>
    <s v="Janine Labrune"/>
    <n v="4423"/>
    <x v="11"/>
    <d v="2023-05-20T00:00:00"/>
    <d v="1899-12-30T00:43:00"/>
    <n v="43"/>
    <x v="0"/>
    <x v="8"/>
    <x v="12"/>
    <s v="Not Outlier"/>
    <x v="36"/>
  </r>
  <r>
    <n v="253341"/>
    <n v="1663"/>
    <s v="Austria"/>
    <d v="2023-06-01T01:39:00"/>
    <x v="0"/>
    <s v="Maurizio Moroni"/>
    <n v="6399"/>
    <x v="5"/>
    <d v="2023-06-01T00:00:00"/>
    <d v="1899-12-30T01:39:00"/>
    <n v="39"/>
    <x v="1"/>
    <x v="2"/>
    <x v="12"/>
    <s v="Not Outlier"/>
    <x v="36"/>
  </r>
  <r>
    <n v="349131"/>
    <n v="1664"/>
    <s v="USA"/>
    <d v="2023-07-08T23:57:00"/>
    <x v="1"/>
    <s v="Paolo Accorti"/>
    <n v="7000"/>
    <x v="7"/>
    <d v="2023-07-08T00:00:00"/>
    <d v="1899-12-30T23:57:00"/>
    <n v="57"/>
    <x v="2"/>
    <x v="4"/>
    <x v="1"/>
    <s v="Not Outlier"/>
    <x v="15"/>
  </r>
  <r>
    <n v="585445"/>
    <n v="1665"/>
    <s v="Switzerland"/>
    <d v="2023-07-06T23:49:00"/>
    <x v="3"/>
    <s v="Jeff Young"/>
    <n v="7479"/>
    <x v="28"/>
    <d v="2023-07-06T00:00:00"/>
    <d v="1899-12-30T23:49:00"/>
    <n v="49"/>
    <x v="2"/>
    <x v="4"/>
    <x v="13"/>
    <s v="Not Outlier"/>
    <x v="17"/>
  </r>
  <r>
    <n v="629227"/>
    <n v="1665"/>
    <s v="Switzerland"/>
    <d v="2023-11-27T23:34:00"/>
    <x v="1"/>
    <s v="Helen Bennett"/>
    <n v="2109"/>
    <x v="13"/>
    <d v="2023-11-27T00:00:00"/>
    <d v="1899-12-30T23:34:00"/>
    <n v="34"/>
    <x v="2"/>
    <x v="9"/>
    <x v="13"/>
    <s v="Not Outlier"/>
    <x v="17"/>
  </r>
  <r>
    <n v="1240058"/>
    <n v="1665"/>
    <s v="Switzerland"/>
    <d v="2023-01-03T01:15:00"/>
    <x v="2"/>
    <s v="Valarie Nelson"/>
    <n v="1633"/>
    <x v="15"/>
    <d v="2023-01-03T00:00:00"/>
    <d v="1899-12-30T01:15:00"/>
    <n v="15"/>
    <x v="1"/>
    <x v="3"/>
    <x v="13"/>
    <s v="Not Outlier"/>
    <x v="17"/>
  </r>
  <r>
    <n v="1555572"/>
    <n v="1665"/>
    <s v="Switzerland"/>
    <d v="2023-03-21T01:03:00"/>
    <x v="2"/>
    <s v="Diego Freyre"/>
    <n v="1259"/>
    <x v="9"/>
    <d v="2023-03-21T00:00:00"/>
    <d v="1899-12-30T01:03:00"/>
    <n v="3"/>
    <x v="1"/>
    <x v="7"/>
    <x v="13"/>
    <s v="Not Outlier"/>
    <x v="17"/>
  </r>
  <r>
    <n v="95054"/>
    <n v="1666"/>
    <s v="Spain"/>
    <d v="2023-06-10T00:40:00"/>
    <x v="1"/>
    <s v="Valarie Nelson"/>
    <n v="2320"/>
    <x v="19"/>
    <d v="2023-06-10T00:00:00"/>
    <d v="1899-12-30T00:40:00"/>
    <n v="40"/>
    <x v="0"/>
    <x v="2"/>
    <x v="5"/>
    <s v="Not Outlier"/>
    <x v="54"/>
  </r>
  <r>
    <n v="547144"/>
    <n v="1666"/>
    <s v="Spain"/>
    <d v="2023-01-14T01:02:00"/>
    <x v="2"/>
    <s v="Akiko Shimamura"/>
    <n v="5455"/>
    <x v="12"/>
    <d v="2023-01-14T00:00:00"/>
    <d v="1899-12-30T01:02:00"/>
    <n v="2"/>
    <x v="1"/>
    <x v="3"/>
    <x v="5"/>
    <s v="Not Outlier"/>
    <x v="54"/>
  </r>
  <r>
    <n v="36759"/>
    <n v="1667"/>
    <s v="France"/>
    <d v="2023-01-23T01:33:00"/>
    <x v="3"/>
    <s v="Daniel Da Cunha"/>
    <n v="6587"/>
    <x v="17"/>
    <d v="2023-01-23T00:00:00"/>
    <d v="1899-12-30T01:33:00"/>
    <n v="33"/>
    <x v="1"/>
    <x v="3"/>
    <x v="0"/>
    <s v="Not Outlier"/>
    <x v="69"/>
  </r>
  <r>
    <n v="870081"/>
    <n v="1667"/>
    <s v="France"/>
    <d v="2023-06-22T00:57:00"/>
    <x v="0"/>
    <s v="Victoria Ashworth"/>
    <n v="1176"/>
    <x v="25"/>
    <d v="2023-06-22T00:00:00"/>
    <d v="1899-12-30T00:57:00"/>
    <n v="57"/>
    <x v="0"/>
    <x v="2"/>
    <x v="0"/>
    <s v="Not Outlier"/>
    <x v="69"/>
  </r>
  <r>
    <n v="878611"/>
    <n v="1668"/>
    <s v="USA"/>
    <d v="2023-11-24T00:53:00"/>
    <x v="3"/>
    <s v="Roland Mendel"/>
    <n v="3591"/>
    <x v="10"/>
    <d v="2023-11-24T00:00:00"/>
    <d v="1899-12-30T00:53:00"/>
    <n v="53"/>
    <x v="0"/>
    <x v="9"/>
    <x v="1"/>
    <s v="Not Outlier"/>
    <x v="58"/>
  </r>
  <r>
    <n v="1483729"/>
    <n v="1668"/>
    <s v="USA"/>
    <d v="2023-09-14T23:47:00"/>
    <x v="3"/>
    <s v="Janine Labrune"/>
    <n v="1625"/>
    <x v="12"/>
    <d v="2023-09-14T00:00:00"/>
    <d v="1899-12-30T23:47:00"/>
    <n v="47"/>
    <x v="2"/>
    <x v="11"/>
    <x v="1"/>
    <s v="Not Outlier"/>
    <x v="58"/>
  </r>
  <r>
    <n v="49520"/>
    <n v="1670"/>
    <s v="USA"/>
    <d v="2023-07-03T00:01:00"/>
    <x v="3"/>
    <s v="Kwai Yu"/>
    <n v="6214"/>
    <x v="15"/>
    <d v="2023-07-03T00:00:00"/>
    <d v="1899-12-30T00:01:00"/>
    <n v="1"/>
    <x v="0"/>
    <x v="4"/>
    <x v="1"/>
    <s v="Not Outlier"/>
    <x v="47"/>
  </r>
  <r>
    <n v="581573"/>
    <n v="1670"/>
    <s v="USA"/>
    <d v="2023-08-08T01:06:00"/>
    <x v="2"/>
    <s v="Paul Henriot"/>
    <n v="8547"/>
    <x v="7"/>
    <d v="2023-08-08T00:00:00"/>
    <d v="1899-12-30T01:06:00"/>
    <n v="6"/>
    <x v="1"/>
    <x v="6"/>
    <x v="1"/>
    <s v="Not Outlier"/>
    <x v="47"/>
  </r>
  <r>
    <n v="914647"/>
    <n v="1671"/>
    <s v="USA"/>
    <d v="2023-03-25T01:58:00"/>
    <x v="0"/>
    <s v="Dan Lewis"/>
    <n v="7025"/>
    <x v="18"/>
    <d v="2023-03-25T00:00:00"/>
    <d v="1899-12-30T01:58:00"/>
    <n v="58"/>
    <x v="1"/>
    <x v="7"/>
    <x v="1"/>
    <s v="Not Outlier"/>
    <x v="57"/>
  </r>
  <r>
    <n v="1635379"/>
    <n v="1673"/>
    <s v="Spain"/>
    <d v="2023-04-12T00:48:00"/>
    <x v="3"/>
    <s v="Wing C Tam"/>
    <n v="5543"/>
    <x v="1"/>
    <d v="2023-04-12T00:00:00"/>
    <d v="1899-12-30T00:48:00"/>
    <n v="48"/>
    <x v="0"/>
    <x v="1"/>
    <x v="5"/>
    <s v="Not Outlier"/>
    <x v="30"/>
  </r>
  <r>
    <n v="414161"/>
    <n v="1675"/>
    <s v="USA"/>
    <d v="2023-12-27T23:49:00"/>
    <x v="3"/>
    <s v="Frederique Citeaux"/>
    <n v="3894"/>
    <x v="13"/>
    <d v="2023-12-27T00:00:00"/>
    <d v="1899-12-30T23:49:00"/>
    <n v="49"/>
    <x v="2"/>
    <x v="10"/>
    <x v="1"/>
    <s v="Not Outlier"/>
    <x v="53"/>
  </r>
  <r>
    <n v="393726"/>
    <n v="1676"/>
    <s v="Austria"/>
    <d v="2023-03-29T23:56:00"/>
    <x v="0"/>
    <s v="Giovanni Rovelli"/>
    <n v="2852"/>
    <x v="21"/>
    <d v="2023-03-29T00:00:00"/>
    <d v="1899-12-30T23:56:00"/>
    <n v="56"/>
    <x v="2"/>
    <x v="7"/>
    <x v="12"/>
    <s v="Not Outlier"/>
    <x v="29"/>
  </r>
  <r>
    <n v="756887"/>
    <n v="1676"/>
    <s v="Austria"/>
    <d v="2023-04-20T00:49:00"/>
    <x v="3"/>
    <s v="Valarie Nelson"/>
    <n v="5656"/>
    <x v="11"/>
    <d v="2023-04-20T00:00:00"/>
    <d v="1899-12-30T00:49:00"/>
    <n v="49"/>
    <x v="0"/>
    <x v="1"/>
    <x v="12"/>
    <s v="Not Outlier"/>
    <x v="29"/>
  </r>
  <r>
    <n v="786170"/>
    <n v="1676"/>
    <s v="Austria"/>
    <d v="2023-09-13T00:44:00"/>
    <x v="0"/>
    <s v="Paul Henriot"/>
    <n v="5008"/>
    <x v="6"/>
    <d v="2023-09-13T00:00:00"/>
    <d v="1899-12-30T00:44:00"/>
    <n v="44"/>
    <x v="0"/>
    <x v="11"/>
    <x v="12"/>
    <s v="Not Outlier"/>
    <x v="29"/>
  </r>
  <r>
    <n v="1131650"/>
    <n v="1676"/>
    <s v="Austria"/>
    <d v="2023-01-18T23:08:00"/>
    <x v="3"/>
    <s v="Frederique Citeaux"/>
    <n v="3121"/>
    <x v="14"/>
    <d v="2023-01-18T00:00:00"/>
    <d v="1899-12-30T23:08:00"/>
    <n v="8"/>
    <x v="2"/>
    <x v="3"/>
    <x v="12"/>
    <s v="Not Outlier"/>
    <x v="29"/>
  </r>
  <r>
    <n v="277038"/>
    <n v="1677"/>
    <s v="Italy"/>
    <d v="2023-08-01T22:32:00"/>
    <x v="0"/>
    <s v="Jeff Young"/>
    <n v="2455"/>
    <x v="5"/>
    <d v="2023-08-01T00:00:00"/>
    <d v="1899-12-30T22:32:00"/>
    <n v="32"/>
    <x v="3"/>
    <x v="6"/>
    <x v="9"/>
    <s v="Not Outlier"/>
    <x v="38"/>
  </r>
  <r>
    <n v="780700"/>
    <n v="1677"/>
    <s v="Italy"/>
    <d v="2023-05-09T23:51:00"/>
    <x v="1"/>
    <s v="Valarie Thompson"/>
    <n v="9948"/>
    <x v="2"/>
    <d v="2023-05-09T00:00:00"/>
    <d v="1899-12-30T23:51:00"/>
    <n v="51"/>
    <x v="2"/>
    <x v="8"/>
    <x v="9"/>
    <s v="Not Outlier"/>
    <x v="38"/>
  </r>
  <r>
    <n v="921826"/>
    <n v="1677"/>
    <s v="Italy"/>
    <d v="2023-04-11T23:58:00"/>
    <x v="1"/>
    <s v="Matti Karttunen"/>
    <n v="1726"/>
    <x v="23"/>
    <d v="2023-04-11T00:00:00"/>
    <d v="1899-12-30T23:58:00"/>
    <n v="58"/>
    <x v="2"/>
    <x v="1"/>
    <x v="9"/>
    <s v="Not Outlier"/>
    <x v="38"/>
  </r>
  <r>
    <n v="998926"/>
    <n v="1677"/>
    <s v="Italy"/>
    <d v="2023-08-05T01:29:00"/>
    <x v="2"/>
    <s v="Diego Freyre"/>
    <n v="9356"/>
    <x v="16"/>
    <d v="2023-08-05T00:00:00"/>
    <d v="1899-12-30T01:29:00"/>
    <n v="29"/>
    <x v="1"/>
    <x v="6"/>
    <x v="9"/>
    <s v="Not Outlier"/>
    <x v="38"/>
  </r>
  <r>
    <n v="626849"/>
    <n v="1679"/>
    <s v="Australia"/>
    <d v="2023-05-03T00:16:00"/>
    <x v="0"/>
    <s v="Kwai Yu"/>
    <n v="3639"/>
    <x v="15"/>
    <d v="2023-05-03T00:00:00"/>
    <d v="1899-12-30T00:16:00"/>
    <n v="16"/>
    <x v="0"/>
    <x v="8"/>
    <x v="7"/>
    <s v="Not Outlier"/>
    <x v="14"/>
  </r>
  <r>
    <n v="366083"/>
    <n v="1680"/>
    <s v="USA"/>
    <d v="2023-02-15T01:12:00"/>
    <x v="1"/>
    <s v="Sean Connery"/>
    <n v="8672"/>
    <x v="22"/>
    <d v="2023-02-15T00:00:00"/>
    <d v="1899-12-30T01:12:00"/>
    <n v="12"/>
    <x v="1"/>
    <x v="0"/>
    <x v="1"/>
    <s v="Not Outlier"/>
    <x v="50"/>
  </r>
  <r>
    <n v="9339"/>
    <n v="1681"/>
    <s v="Spain"/>
    <d v="2023-12-18T00:39:00"/>
    <x v="2"/>
    <s v="Michael Frick"/>
    <n v="2782"/>
    <x v="14"/>
    <d v="2023-12-18T00:00:00"/>
    <d v="1899-12-30T00:39:00"/>
    <n v="39"/>
    <x v="0"/>
    <x v="10"/>
    <x v="5"/>
    <s v="Not Outlier"/>
    <x v="11"/>
  </r>
  <r>
    <n v="183352"/>
    <n v="1682"/>
    <s v="France"/>
    <d v="2023-10-16T00:35:00"/>
    <x v="3"/>
    <s v="Jeff Young"/>
    <n v="8347"/>
    <x v="26"/>
    <d v="2023-10-16T00:00:00"/>
    <d v="1899-12-30T00:35:00"/>
    <n v="35"/>
    <x v="0"/>
    <x v="5"/>
    <x v="0"/>
    <s v="Not Outlier"/>
    <x v="18"/>
  </r>
  <r>
    <n v="473503"/>
    <n v="1682"/>
    <s v="France"/>
    <d v="2023-08-08T23:26:00"/>
    <x v="3"/>
    <s v="Marta Hernandez"/>
    <n v="1565"/>
    <x v="7"/>
    <d v="2023-08-08T00:00:00"/>
    <d v="1899-12-30T23:26:00"/>
    <n v="26"/>
    <x v="2"/>
    <x v="6"/>
    <x v="0"/>
    <s v="Not Outlier"/>
    <x v="18"/>
  </r>
  <r>
    <n v="545696"/>
    <n v="1682"/>
    <s v="France"/>
    <d v="2023-06-08T01:05:00"/>
    <x v="2"/>
    <s v="Dean Cassidy"/>
    <n v="9120"/>
    <x v="7"/>
    <d v="2023-06-08T00:00:00"/>
    <d v="1899-12-30T01:05:00"/>
    <n v="5"/>
    <x v="1"/>
    <x v="2"/>
    <x v="0"/>
    <s v="Not Outlier"/>
    <x v="18"/>
  </r>
  <r>
    <n v="686952"/>
    <n v="1685"/>
    <s v="USA"/>
    <d v="2023-04-13T00:58:00"/>
    <x v="2"/>
    <s v="Valarie Franco"/>
    <n v="6047"/>
    <x v="6"/>
    <d v="2023-04-13T00:00:00"/>
    <d v="1899-12-30T00:58:00"/>
    <n v="58"/>
    <x v="0"/>
    <x v="1"/>
    <x v="1"/>
    <s v="Not Outlier"/>
    <x v="66"/>
  </r>
  <r>
    <n v="877616"/>
    <n v="1685"/>
    <s v="USA"/>
    <d v="2023-12-19T00:00:00"/>
    <x v="2"/>
    <s v="Mart¡n Sommer"/>
    <n v="6662"/>
    <x v="3"/>
    <d v="2023-12-19T00:00:00"/>
    <d v="1899-12-30T00:00:00"/>
    <n v="0"/>
    <x v="0"/>
    <x v="10"/>
    <x v="1"/>
    <s v="Not Outlier"/>
    <x v="66"/>
  </r>
  <r>
    <n v="1212775"/>
    <n v="1685"/>
    <s v="USA"/>
    <d v="2023-08-25T01:26:00"/>
    <x v="2"/>
    <s v="Michael Holz"/>
    <n v="9604"/>
    <x v="18"/>
    <d v="2023-08-25T00:00:00"/>
    <d v="1899-12-30T01:26:00"/>
    <n v="26"/>
    <x v="1"/>
    <x v="6"/>
    <x v="1"/>
    <s v="Not Outlier"/>
    <x v="66"/>
  </r>
  <r>
    <n v="1102470"/>
    <n v="1686"/>
    <s v="France"/>
    <d v="2023-02-16T23:38:00"/>
    <x v="3"/>
    <s v="Christina Berglund"/>
    <n v="7654"/>
    <x v="26"/>
    <d v="2023-02-16T00:00:00"/>
    <d v="1899-12-30T23:38:00"/>
    <n v="38"/>
    <x v="2"/>
    <x v="0"/>
    <x v="0"/>
    <s v="Not Outlier"/>
    <x v="20"/>
  </r>
  <r>
    <n v="1232244"/>
    <n v="1686"/>
    <s v="France"/>
    <d v="2023-04-18T01:45:00"/>
    <x v="3"/>
    <s v="Janine Labrune"/>
    <n v="7689"/>
    <x v="14"/>
    <d v="2023-04-18T00:00:00"/>
    <d v="1899-12-30T01:45:00"/>
    <n v="45"/>
    <x v="1"/>
    <x v="1"/>
    <x v="0"/>
    <s v="Not Outlier"/>
    <x v="20"/>
  </r>
  <r>
    <n v="1385745"/>
    <n v="1686"/>
    <s v="France"/>
    <d v="2023-02-01T01:28:00"/>
    <x v="1"/>
    <s v="Diego Freyre"/>
    <n v="5128"/>
    <x v="5"/>
    <d v="2023-02-01T00:00:00"/>
    <d v="1899-12-30T01:28:00"/>
    <n v="28"/>
    <x v="1"/>
    <x v="0"/>
    <x v="0"/>
    <s v="Not Outlier"/>
    <x v="20"/>
  </r>
  <r>
    <n v="454137"/>
    <n v="1687"/>
    <s v="Australia"/>
    <d v="2023-01-15T00:20:00"/>
    <x v="3"/>
    <s v="Peter Ferguson"/>
    <n v="2431"/>
    <x v="22"/>
    <d v="2023-01-15T00:00:00"/>
    <d v="1899-12-30T00:20:00"/>
    <n v="20"/>
    <x v="0"/>
    <x v="3"/>
    <x v="7"/>
    <s v="Not Outlier"/>
    <x v="11"/>
  </r>
  <r>
    <n v="1277957"/>
    <n v="1687"/>
    <s v="Australia"/>
    <d v="2023-01-26T01:43:00"/>
    <x v="0"/>
    <s v="Jan Klaeboe"/>
    <n v="2062"/>
    <x v="8"/>
    <d v="2023-01-26T00:00:00"/>
    <d v="1899-12-30T01:43:00"/>
    <n v="43"/>
    <x v="1"/>
    <x v="3"/>
    <x v="7"/>
    <s v="Not Outlier"/>
    <x v="11"/>
  </r>
  <r>
    <n v="1620752"/>
    <n v="1687"/>
    <s v="Australia"/>
    <d v="2023-10-13T23:37:00"/>
    <x v="1"/>
    <s v="Valarie Nelson"/>
    <n v="7191"/>
    <x v="6"/>
    <d v="2023-10-13T00:00:00"/>
    <d v="1899-12-30T23:37:00"/>
    <n v="37"/>
    <x v="2"/>
    <x v="5"/>
    <x v="7"/>
    <s v="Not Outlier"/>
    <x v="11"/>
  </r>
  <r>
    <n v="565068"/>
    <n v="1689"/>
    <s v="Australia"/>
    <d v="2023-06-10T23:21:00"/>
    <x v="3"/>
    <s v="Maria Larsson"/>
    <n v="1282"/>
    <x v="19"/>
    <d v="2023-06-10T00:00:00"/>
    <d v="1899-12-30T23:21:00"/>
    <n v="21"/>
    <x v="2"/>
    <x v="2"/>
    <x v="7"/>
    <s v="Not Outlier"/>
    <x v="45"/>
  </r>
  <r>
    <n v="1560730"/>
    <n v="1689"/>
    <s v="Australia"/>
    <d v="2023-06-29T00:34:00"/>
    <x v="3"/>
    <s v="Peter Ferguson"/>
    <n v="9570"/>
    <x v="21"/>
    <d v="2023-06-29T00:00:00"/>
    <d v="1899-12-30T00:34:00"/>
    <n v="34"/>
    <x v="0"/>
    <x v="2"/>
    <x v="7"/>
    <s v="Not Outlier"/>
    <x v="45"/>
  </r>
  <r>
    <n v="1255720"/>
    <n v="1690"/>
    <s v="Australia"/>
    <d v="2023-09-09T00:20:00"/>
    <x v="2"/>
    <s v="Diego Freyre"/>
    <n v="6466"/>
    <x v="2"/>
    <d v="2023-09-09T00:00:00"/>
    <d v="1899-12-30T00:20:00"/>
    <n v="20"/>
    <x v="0"/>
    <x v="11"/>
    <x v="7"/>
    <s v="Not Outlier"/>
    <x v="53"/>
  </r>
  <r>
    <n v="716091"/>
    <n v="1691"/>
    <s v="USA"/>
    <d v="2023-06-12T01:28:00"/>
    <x v="2"/>
    <s v="Paolo Accorti"/>
    <n v="6454"/>
    <x v="1"/>
    <d v="2023-06-12T00:00:00"/>
    <d v="1899-12-30T01:28:00"/>
    <n v="28"/>
    <x v="1"/>
    <x v="2"/>
    <x v="1"/>
    <s v="Not Outlier"/>
    <x v="26"/>
  </r>
  <r>
    <n v="452070"/>
    <n v="1693"/>
    <s v="France"/>
    <d v="2023-05-06T00:22:00"/>
    <x v="1"/>
    <s v="Jan Klaeboe"/>
    <n v="9332"/>
    <x v="28"/>
    <d v="2023-05-06T00:00:00"/>
    <d v="1899-12-30T00:22:00"/>
    <n v="22"/>
    <x v="0"/>
    <x v="8"/>
    <x v="0"/>
    <s v="Not Outlier"/>
    <x v="22"/>
  </r>
  <r>
    <n v="182441"/>
    <n v="1694"/>
    <s v="Ireland"/>
    <d v="2023-12-18T23:01:00"/>
    <x v="3"/>
    <s v="Eric Natividad"/>
    <n v="1072"/>
    <x v="14"/>
    <d v="2023-12-18T00:00:00"/>
    <d v="1899-12-30T23:01:00"/>
    <n v="1"/>
    <x v="2"/>
    <x v="10"/>
    <x v="11"/>
    <s v="Not Outlier"/>
    <x v="31"/>
  </r>
  <r>
    <n v="590748"/>
    <n v="1695"/>
    <s v="Spain"/>
    <d v="2023-01-11T22:40:00"/>
    <x v="1"/>
    <s v="Sue Frick"/>
    <n v="4390"/>
    <x v="23"/>
    <d v="2023-01-11T00:00:00"/>
    <d v="1899-12-30T22:40:00"/>
    <n v="40"/>
    <x v="3"/>
    <x v="3"/>
    <x v="5"/>
    <s v="Not Outlier"/>
    <x v="24"/>
  </r>
  <r>
    <n v="1028877"/>
    <n v="1695"/>
    <s v="Spain"/>
    <d v="2023-07-31T23:32:00"/>
    <x v="0"/>
    <s v="Mary Saveley"/>
    <n v="8062"/>
    <x v="30"/>
    <d v="2023-07-31T00:00:00"/>
    <d v="1899-12-30T23:32:00"/>
    <n v="32"/>
    <x v="2"/>
    <x v="4"/>
    <x v="5"/>
    <s v="Not Outlier"/>
    <x v="24"/>
  </r>
  <r>
    <n v="1205050"/>
    <n v="1695"/>
    <s v="Spain"/>
    <d v="2023-07-12T00:35:00"/>
    <x v="1"/>
    <s v="Pirkko Koskitalo"/>
    <n v="9562"/>
    <x v="1"/>
    <d v="2023-07-12T00:00:00"/>
    <d v="1899-12-30T00:35:00"/>
    <n v="35"/>
    <x v="0"/>
    <x v="4"/>
    <x v="5"/>
    <s v="Not Outlier"/>
    <x v="24"/>
  </r>
  <r>
    <n v="312413"/>
    <n v="1696"/>
    <s v="USA"/>
    <d v="2023-09-16T00:17:00"/>
    <x v="2"/>
    <s v="Valarie Nelson"/>
    <n v="7605"/>
    <x v="26"/>
    <d v="2023-09-16T00:00:00"/>
    <d v="1899-12-30T00:17:00"/>
    <n v="17"/>
    <x v="0"/>
    <x v="11"/>
    <x v="1"/>
    <s v="Not Outlier"/>
    <x v="58"/>
  </r>
  <r>
    <n v="1055817"/>
    <n v="1697"/>
    <s v="France"/>
    <d v="2023-06-02T23:00:00"/>
    <x v="0"/>
    <s v="Jytte Petersen"/>
    <n v="8477"/>
    <x v="24"/>
    <d v="2023-06-02T00:00:00"/>
    <d v="1899-12-30T23:00:00"/>
    <n v="0"/>
    <x v="2"/>
    <x v="2"/>
    <x v="0"/>
    <s v="Not Outlier"/>
    <x v="7"/>
  </r>
  <r>
    <n v="177897"/>
    <n v="1698"/>
    <s v="France"/>
    <d v="2023-08-05T23:20:00"/>
    <x v="2"/>
    <s v="Kee Kuo"/>
    <n v="8289"/>
    <x v="16"/>
    <d v="2023-08-05T00:00:00"/>
    <d v="1899-12-30T23:20:00"/>
    <n v="20"/>
    <x v="2"/>
    <x v="6"/>
    <x v="0"/>
    <s v="Not Outlier"/>
    <x v="40"/>
  </r>
  <r>
    <n v="1643298"/>
    <n v="1699"/>
    <s v="Australia"/>
    <d v="2023-04-19T23:45:00"/>
    <x v="0"/>
    <s v="Paul Henriot"/>
    <n v="6207"/>
    <x v="3"/>
    <d v="2023-04-19T00:00:00"/>
    <d v="1899-12-30T23:45:00"/>
    <n v="45"/>
    <x v="2"/>
    <x v="1"/>
    <x v="7"/>
    <s v="Not Outlier"/>
    <x v="54"/>
  </r>
  <r>
    <n v="403651"/>
    <n v="1700"/>
    <s v="USA"/>
    <d v="2023-07-17T00:38:00"/>
    <x v="1"/>
    <s v="Pirkko Koskitalo"/>
    <n v="8812"/>
    <x v="29"/>
    <d v="2023-07-17T00:00:00"/>
    <d v="1899-12-30T00:38:00"/>
    <n v="38"/>
    <x v="0"/>
    <x v="4"/>
    <x v="1"/>
    <s v="Not Outlier"/>
    <x v="24"/>
  </r>
  <r>
    <n v="869884"/>
    <n v="1701"/>
    <s v="USA"/>
    <d v="2023-11-26T00:49:00"/>
    <x v="3"/>
    <s v="Elizabeth Lincoln"/>
    <n v="4256"/>
    <x v="8"/>
    <d v="2023-11-26T00:00:00"/>
    <d v="1899-12-30T00:49:00"/>
    <n v="49"/>
    <x v="0"/>
    <x v="9"/>
    <x v="1"/>
    <s v="Not Outlier"/>
    <x v="50"/>
  </r>
  <r>
    <n v="1576972"/>
    <n v="1702"/>
    <s v="Italy"/>
    <d v="2023-10-25T00:58:00"/>
    <x v="1"/>
    <s v="Valarie Nelson"/>
    <n v="8340"/>
    <x v="18"/>
    <d v="2023-10-25T00:00:00"/>
    <d v="1899-12-30T00:58:00"/>
    <n v="58"/>
    <x v="0"/>
    <x v="5"/>
    <x v="9"/>
    <s v="Not Outlier"/>
    <x v="67"/>
  </r>
  <r>
    <n v="155501"/>
    <n v="1703"/>
    <s v="France"/>
    <d v="2023-03-20T23:28:00"/>
    <x v="3"/>
    <s v="Kyung Yu"/>
    <n v="2102"/>
    <x v="11"/>
    <d v="2023-03-20T00:00:00"/>
    <d v="1899-12-30T23:28:00"/>
    <n v="28"/>
    <x v="2"/>
    <x v="7"/>
    <x v="0"/>
    <s v="Not Outlier"/>
    <x v="10"/>
  </r>
  <r>
    <n v="288335"/>
    <n v="1703"/>
    <s v="France"/>
    <d v="2023-07-15T00:46:00"/>
    <x v="1"/>
    <s v="Elizabeth Devon"/>
    <n v="362"/>
    <x v="22"/>
    <d v="2023-07-15T00:00:00"/>
    <d v="1899-12-30T00:46:00"/>
    <n v="46"/>
    <x v="0"/>
    <x v="4"/>
    <x v="0"/>
    <s v="Not Outlier"/>
    <x v="10"/>
  </r>
  <r>
    <n v="587346"/>
    <n v="1703"/>
    <s v="France"/>
    <d v="2023-08-16T01:41:00"/>
    <x v="1"/>
    <s v="Maurizio Moroni"/>
    <n v="6858"/>
    <x v="26"/>
    <d v="2023-08-16T00:00:00"/>
    <d v="1899-12-30T01:41:00"/>
    <n v="41"/>
    <x v="1"/>
    <x v="6"/>
    <x v="0"/>
    <s v="Not Outlier"/>
    <x v="10"/>
  </r>
  <r>
    <n v="209068"/>
    <n v="1704"/>
    <s v="USA"/>
    <d v="2023-04-03T23:48:00"/>
    <x v="3"/>
    <s v="Diego Freyre"/>
    <n v="119"/>
    <x v="15"/>
    <d v="2023-04-03T00:00:00"/>
    <d v="1899-12-30T23:48:00"/>
    <n v="48"/>
    <x v="2"/>
    <x v="1"/>
    <x v="1"/>
    <s v="Not Outlier"/>
    <x v="52"/>
  </r>
  <r>
    <n v="701790"/>
    <n v="1704"/>
    <s v="USA"/>
    <d v="2023-02-22T00:40:00"/>
    <x v="3"/>
    <s v="Diego Freyre"/>
    <n v="4202"/>
    <x v="25"/>
    <d v="2023-02-22T00:00:00"/>
    <d v="1899-12-30T00:40:00"/>
    <n v="40"/>
    <x v="0"/>
    <x v="0"/>
    <x v="1"/>
    <s v="Not Outlier"/>
    <x v="52"/>
  </r>
  <r>
    <n v="298715"/>
    <n v="1706"/>
    <s v="USA"/>
    <d v="2023-04-01T23:52:00"/>
    <x v="1"/>
    <s v="Kalle Suominen"/>
    <n v="5256"/>
    <x v="5"/>
    <d v="2023-04-01T00:00:00"/>
    <d v="1899-12-30T23:52:00"/>
    <n v="52"/>
    <x v="2"/>
    <x v="1"/>
    <x v="1"/>
    <s v="Not Outlier"/>
    <x v="13"/>
  </r>
  <r>
    <n v="1424219"/>
    <n v="1706"/>
    <s v="USA"/>
    <d v="2023-08-01T00:09:00"/>
    <x v="2"/>
    <s v="Mory Kentary"/>
    <n v="2522"/>
    <x v="5"/>
    <d v="2023-08-01T00:00:00"/>
    <d v="1899-12-30T00:09:00"/>
    <n v="9"/>
    <x v="0"/>
    <x v="6"/>
    <x v="1"/>
    <s v="Not Outlier"/>
    <x v="13"/>
  </r>
  <r>
    <n v="1365442"/>
    <n v="1707"/>
    <s v="France"/>
    <d v="2023-03-14T00:17:00"/>
    <x v="1"/>
    <s v="Julie Brown"/>
    <n v="8105"/>
    <x v="12"/>
    <d v="2023-03-14T00:00:00"/>
    <d v="1899-12-30T00:17:00"/>
    <n v="17"/>
    <x v="0"/>
    <x v="7"/>
    <x v="0"/>
    <s v="Not Outlier"/>
    <x v="10"/>
  </r>
  <r>
    <n v="739012"/>
    <n v="1708"/>
    <s v="France"/>
    <d v="2023-12-18T00:47:00"/>
    <x v="1"/>
    <s v="Julie Murphy"/>
    <n v="265"/>
    <x v="14"/>
    <d v="2023-12-18T00:00:00"/>
    <d v="1899-12-30T00:47:00"/>
    <n v="47"/>
    <x v="0"/>
    <x v="10"/>
    <x v="0"/>
    <s v="Not Outlier"/>
    <x v="65"/>
  </r>
  <r>
    <n v="1420448"/>
    <n v="1708"/>
    <s v="France"/>
    <d v="2023-04-09T23:37:00"/>
    <x v="0"/>
    <s v="Catherine Dewey"/>
    <n v="5060"/>
    <x v="2"/>
    <d v="2023-04-09T00:00:00"/>
    <d v="1899-12-30T23:37:00"/>
    <n v="37"/>
    <x v="2"/>
    <x v="1"/>
    <x v="0"/>
    <s v="Not Outlier"/>
    <x v="65"/>
  </r>
  <r>
    <n v="1483901"/>
    <n v="1708"/>
    <s v="France"/>
    <d v="2023-07-08T00:50:00"/>
    <x v="3"/>
    <s v="Eric Natividad"/>
    <n v="9214"/>
    <x v="7"/>
    <d v="2023-07-08T00:00:00"/>
    <d v="1899-12-30T00:50:00"/>
    <n v="50"/>
    <x v="0"/>
    <x v="4"/>
    <x v="0"/>
    <s v="Not Outlier"/>
    <x v="65"/>
  </r>
  <r>
    <n v="1313934"/>
    <n v="1710"/>
    <s v="Spain"/>
    <d v="2023-11-12T01:06:00"/>
    <x v="1"/>
    <s v="Michael Donnermeyer"/>
    <n v="2981"/>
    <x v="1"/>
    <d v="2023-11-12T00:00:00"/>
    <d v="1899-12-30T01:06:00"/>
    <n v="6"/>
    <x v="1"/>
    <x v="9"/>
    <x v="5"/>
    <s v="Not Outlier"/>
    <x v="8"/>
  </r>
  <r>
    <n v="1474092"/>
    <n v="1710"/>
    <s v="Spain"/>
    <d v="2023-06-02T23:51:00"/>
    <x v="0"/>
    <s v="Diego Freyre"/>
    <n v="7733"/>
    <x v="24"/>
    <d v="2023-06-02T00:00:00"/>
    <d v="1899-12-30T23:51:00"/>
    <n v="51"/>
    <x v="2"/>
    <x v="2"/>
    <x v="5"/>
    <s v="Not Outlier"/>
    <x v="8"/>
  </r>
  <r>
    <n v="183380"/>
    <n v="1712"/>
    <s v="Germany"/>
    <d v="2023-07-06T00:03:00"/>
    <x v="3"/>
    <s v="Valarie Nelson"/>
    <n v="1046"/>
    <x v="28"/>
    <d v="2023-07-06T00:00:00"/>
    <d v="1899-12-30T00:03:00"/>
    <n v="3"/>
    <x v="0"/>
    <x v="4"/>
    <x v="6"/>
    <s v="Not Outlier"/>
    <x v="6"/>
  </r>
  <r>
    <n v="488698"/>
    <n v="1714"/>
    <s v="Spain"/>
    <d v="2023-03-11T01:15:00"/>
    <x v="0"/>
    <s v="Valarie Nelson"/>
    <n v="5107"/>
    <x v="23"/>
    <d v="2023-03-11T00:00:00"/>
    <d v="1899-12-30T01:15:00"/>
    <n v="15"/>
    <x v="1"/>
    <x v="7"/>
    <x v="5"/>
    <s v="Not Outlier"/>
    <x v="43"/>
  </r>
  <r>
    <n v="521330"/>
    <n v="1714"/>
    <s v="Spain"/>
    <d v="2023-08-06T23:19:00"/>
    <x v="0"/>
    <s v="Valarie Nelson"/>
    <n v="9321"/>
    <x v="28"/>
    <d v="2023-08-06T00:00:00"/>
    <d v="1899-12-30T23:19:00"/>
    <n v="19"/>
    <x v="2"/>
    <x v="6"/>
    <x v="5"/>
    <s v="Not Outlier"/>
    <x v="43"/>
  </r>
  <r>
    <n v="118335"/>
    <n v="1715"/>
    <s v="USA"/>
    <d v="2023-09-25T00:11:00"/>
    <x v="1"/>
    <s v="Henriette Pfalzheim"/>
    <n v="477"/>
    <x v="18"/>
    <d v="2023-09-25T00:00:00"/>
    <d v="1899-12-30T00:11:00"/>
    <n v="11"/>
    <x v="0"/>
    <x v="11"/>
    <x v="1"/>
    <s v="Not Outlier"/>
    <x v="50"/>
  </r>
  <r>
    <n v="153389"/>
    <n v="1715"/>
    <s v="USA"/>
    <d v="2023-10-28T23:21:00"/>
    <x v="2"/>
    <s v="Valarie Nelson"/>
    <n v="2257"/>
    <x v="0"/>
    <d v="2023-10-28T00:00:00"/>
    <d v="1899-12-30T23:21:00"/>
    <n v="21"/>
    <x v="2"/>
    <x v="5"/>
    <x v="1"/>
    <s v="Not Outlier"/>
    <x v="50"/>
  </r>
  <r>
    <n v="246033"/>
    <n v="1715"/>
    <s v="USA"/>
    <d v="2023-12-05T23:33:00"/>
    <x v="1"/>
    <s v="Laurence Lebihan"/>
    <n v="5126"/>
    <x v="16"/>
    <d v="2023-12-05T00:00:00"/>
    <d v="1899-12-30T23:33:00"/>
    <n v="33"/>
    <x v="2"/>
    <x v="10"/>
    <x v="1"/>
    <s v="Not Outlier"/>
    <x v="50"/>
  </r>
  <r>
    <n v="723458"/>
    <n v="1716"/>
    <s v="USA"/>
    <d v="2023-04-13T00:07:00"/>
    <x v="3"/>
    <s v="Valarie Nelson"/>
    <n v="946"/>
    <x v="6"/>
    <d v="2023-04-13T00:00:00"/>
    <d v="1899-12-30T00:07:00"/>
    <n v="7"/>
    <x v="0"/>
    <x v="1"/>
    <x v="1"/>
    <s v="Not Outlier"/>
    <x v="39"/>
  </r>
  <r>
    <n v="721298"/>
    <n v="1717"/>
    <s v="Australia"/>
    <d v="2023-03-28T00:54:00"/>
    <x v="3"/>
    <s v="Diego Freyre"/>
    <n v="3875"/>
    <x v="0"/>
    <d v="2023-03-28T00:00:00"/>
    <d v="1899-12-30T00:54:00"/>
    <n v="54"/>
    <x v="0"/>
    <x v="7"/>
    <x v="7"/>
    <s v="Not Outlier"/>
    <x v="43"/>
  </r>
  <r>
    <n v="705322"/>
    <n v="1718"/>
    <s v="USA"/>
    <d v="2023-05-03T23:24:00"/>
    <x v="3"/>
    <s v="Jytte Petersen"/>
    <n v="1519"/>
    <x v="15"/>
    <d v="2023-05-03T00:00:00"/>
    <d v="1899-12-30T23:24:00"/>
    <n v="24"/>
    <x v="2"/>
    <x v="8"/>
    <x v="1"/>
    <s v="Not Outlier"/>
    <x v="67"/>
  </r>
  <r>
    <n v="1262059"/>
    <n v="1719"/>
    <s v="Italy"/>
    <d v="2023-07-27T01:36:00"/>
    <x v="1"/>
    <s v="Peter Ferguson"/>
    <n v="1114"/>
    <x v="13"/>
    <d v="2023-07-27T00:00:00"/>
    <d v="1899-12-30T01:36:00"/>
    <n v="36"/>
    <x v="1"/>
    <x v="4"/>
    <x v="9"/>
    <s v="Not Outlier"/>
    <x v="37"/>
  </r>
  <r>
    <n v="961277"/>
    <n v="1721"/>
    <s v="Germany"/>
    <d v="2023-04-30T23:39:00"/>
    <x v="0"/>
    <s v="Maurizio Moroni"/>
    <n v="8615"/>
    <x v="4"/>
    <d v="2023-04-30T00:00:00"/>
    <d v="1899-12-30T23:39:00"/>
    <n v="39"/>
    <x v="2"/>
    <x v="1"/>
    <x v="6"/>
    <s v="Not Outlier"/>
    <x v="19"/>
  </r>
  <r>
    <n v="1105875"/>
    <n v="1722"/>
    <s v="USA"/>
    <d v="2023-12-15T23:26:00"/>
    <x v="3"/>
    <s v="Valarie Nelson"/>
    <n v="4863"/>
    <x v="22"/>
    <d v="2023-12-15T00:00:00"/>
    <d v="1899-12-30T23:26:00"/>
    <n v="26"/>
    <x v="2"/>
    <x v="10"/>
    <x v="1"/>
    <s v="Not Outlier"/>
    <x v="23"/>
  </r>
  <r>
    <n v="781125"/>
    <n v="1723"/>
    <s v="Spain"/>
    <d v="2023-01-24T00:58:00"/>
    <x v="1"/>
    <s v="Elizabeth Devon"/>
    <n v="3855"/>
    <x v="10"/>
    <d v="2023-01-24T00:00:00"/>
    <d v="1899-12-30T00:58:00"/>
    <n v="58"/>
    <x v="0"/>
    <x v="3"/>
    <x v="5"/>
    <s v="Not Outlier"/>
    <x v="6"/>
  </r>
  <r>
    <n v="1223038"/>
    <n v="1723"/>
    <s v="Spain"/>
    <d v="2023-10-13T23:51:00"/>
    <x v="2"/>
    <s v="Jesus Fernandez"/>
    <n v="8273"/>
    <x v="6"/>
    <d v="2023-10-13T00:00:00"/>
    <d v="1899-12-30T23:51:00"/>
    <n v="51"/>
    <x v="2"/>
    <x v="5"/>
    <x v="5"/>
    <s v="Not Outlier"/>
    <x v="6"/>
  </r>
  <r>
    <n v="253281"/>
    <n v="1725"/>
    <s v="USA"/>
    <d v="2023-08-15T23:45:00"/>
    <x v="2"/>
    <s v="Elizabeth Devon"/>
    <n v="8869"/>
    <x v="22"/>
    <d v="2023-08-15T00:00:00"/>
    <d v="1899-12-30T23:45:00"/>
    <n v="45"/>
    <x v="2"/>
    <x v="6"/>
    <x v="1"/>
    <s v="Not Outlier"/>
    <x v="2"/>
  </r>
  <r>
    <n v="640940"/>
    <n v="1725"/>
    <s v="USA"/>
    <d v="2023-03-01T23:36:00"/>
    <x v="3"/>
    <s v="Yoshi Tannamuri"/>
    <n v="3582"/>
    <x v="5"/>
    <d v="2023-03-01T00:00:00"/>
    <d v="1899-12-30T23:36:00"/>
    <n v="36"/>
    <x v="2"/>
    <x v="7"/>
    <x v="1"/>
    <s v="Not Outlier"/>
    <x v="2"/>
  </r>
  <r>
    <n v="348694"/>
    <n v="1726"/>
    <s v="Spain"/>
    <d v="2023-05-25T02:29:00"/>
    <x v="3"/>
    <s v="Jytte Petersen"/>
    <n v="4572"/>
    <x v="18"/>
    <d v="2023-05-25T00:00:00"/>
    <d v="1899-12-30T02:29:00"/>
    <n v="29"/>
    <x v="4"/>
    <x v="8"/>
    <x v="5"/>
    <s v="Not Outlier"/>
    <x v="42"/>
  </r>
  <r>
    <n v="446644"/>
    <n v="1728"/>
    <s v="France"/>
    <d v="2023-01-22T00:15:00"/>
    <x v="2"/>
    <s v="Veysel Oeztan"/>
    <n v="8854"/>
    <x v="25"/>
    <d v="2023-01-22T00:00:00"/>
    <d v="1899-12-30T00:15:00"/>
    <n v="15"/>
    <x v="0"/>
    <x v="3"/>
    <x v="0"/>
    <s v="Not Outlier"/>
    <x v="15"/>
  </r>
  <r>
    <n v="824383"/>
    <n v="1728"/>
    <s v="France"/>
    <d v="2023-01-02T00:48:00"/>
    <x v="0"/>
    <s v="Pirkko Koskitalo"/>
    <n v="66"/>
    <x v="24"/>
    <d v="2023-01-02T00:00:00"/>
    <d v="1899-12-30T00:48:00"/>
    <n v="48"/>
    <x v="0"/>
    <x v="3"/>
    <x v="0"/>
    <s v="Not Outlier"/>
    <x v="15"/>
  </r>
  <r>
    <n v="914814"/>
    <n v="1729"/>
    <s v="Australia"/>
    <d v="2023-11-05T23:32:00"/>
    <x v="3"/>
    <s v="Julie Brown"/>
    <n v="6744"/>
    <x v="16"/>
    <d v="2023-11-05T00:00:00"/>
    <d v="1899-12-30T23:32:00"/>
    <n v="32"/>
    <x v="2"/>
    <x v="9"/>
    <x v="7"/>
    <s v="Not Outlier"/>
    <x v="18"/>
  </r>
  <r>
    <n v="846419"/>
    <n v="1731"/>
    <s v="Spain"/>
    <d v="2023-06-03T22:40:00"/>
    <x v="2"/>
    <s v="Giovanni Rovelli"/>
    <n v="3664"/>
    <x v="15"/>
    <d v="2023-06-03T00:00:00"/>
    <d v="1899-12-30T22:40:00"/>
    <n v="40"/>
    <x v="3"/>
    <x v="2"/>
    <x v="5"/>
    <s v="Not Outlier"/>
    <x v="7"/>
  </r>
  <r>
    <n v="1297610"/>
    <n v="1732"/>
    <s v="USA"/>
    <d v="2023-10-10T01:24:00"/>
    <x v="0"/>
    <s v="Valarie Nelson"/>
    <n v="2563"/>
    <x v="19"/>
    <d v="2023-10-10T00:00:00"/>
    <d v="1899-12-30T01:24:00"/>
    <n v="24"/>
    <x v="1"/>
    <x v="5"/>
    <x v="1"/>
    <s v="Not Outlier"/>
    <x v="55"/>
  </r>
  <r>
    <n v="1548032"/>
    <n v="1733"/>
    <s v="Italy"/>
    <d v="2023-10-17T01:23:00"/>
    <x v="3"/>
    <s v="Adrian Huxley"/>
    <n v="3053"/>
    <x v="29"/>
    <d v="2023-10-17T00:00:00"/>
    <d v="1899-12-30T01:23:00"/>
    <n v="23"/>
    <x v="1"/>
    <x v="5"/>
    <x v="9"/>
    <s v="Not Outlier"/>
    <x v="5"/>
  </r>
  <r>
    <n v="149310"/>
    <n v="1734"/>
    <s v="USA"/>
    <d v="2023-01-15T01:37:00"/>
    <x v="1"/>
    <s v="Mart¡n Sommer"/>
    <n v="1340"/>
    <x v="22"/>
    <d v="2023-01-15T00:00:00"/>
    <d v="1899-12-30T01:37:00"/>
    <n v="37"/>
    <x v="1"/>
    <x v="3"/>
    <x v="1"/>
    <s v="Not Outlier"/>
    <x v="32"/>
  </r>
  <r>
    <n v="862595"/>
    <n v="1734"/>
    <s v="USA"/>
    <d v="2023-06-24T00:46:00"/>
    <x v="1"/>
    <s v="Diego Freyre"/>
    <n v="2309"/>
    <x v="10"/>
    <d v="2023-06-24T00:00:00"/>
    <d v="1899-12-30T00:46:00"/>
    <n v="46"/>
    <x v="0"/>
    <x v="2"/>
    <x v="1"/>
    <s v="Not Outlier"/>
    <x v="32"/>
  </r>
  <r>
    <n v="1254601"/>
    <n v="1734"/>
    <s v="USA"/>
    <d v="2023-05-03T00:42:00"/>
    <x v="0"/>
    <s v="Anna O'Hara"/>
    <n v="4180"/>
    <x v="15"/>
    <d v="2023-05-03T00:00:00"/>
    <d v="1899-12-30T00:42:00"/>
    <n v="42"/>
    <x v="0"/>
    <x v="8"/>
    <x v="1"/>
    <s v="Not Outlier"/>
    <x v="32"/>
  </r>
  <r>
    <n v="1605754"/>
    <n v="1734"/>
    <s v="USA"/>
    <d v="2023-06-09T01:16:00"/>
    <x v="3"/>
    <s v="Maurizio Moroni"/>
    <n v="504"/>
    <x v="2"/>
    <d v="2023-06-09T00:00:00"/>
    <d v="1899-12-30T01:16:00"/>
    <n v="16"/>
    <x v="1"/>
    <x v="2"/>
    <x v="1"/>
    <s v="Not Outlier"/>
    <x v="32"/>
  </r>
  <r>
    <n v="198841"/>
    <n v="1735"/>
    <s v="Finland"/>
    <d v="2023-07-24T01:23:00"/>
    <x v="1"/>
    <s v="Julie King"/>
    <n v="4094"/>
    <x v="10"/>
    <d v="2023-07-24T00:00:00"/>
    <d v="1899-12-30T01:23:00"/>
    <n v="23"/>
    <x v="1"/>
    <x v="4"/>
    <x v="8"/>
    <s v="Not Outlier"/>
    <x v="3"/>
  </r>
  <r>
    <n v="1455334"/>
    <n v="1735"/>
    <s v="Finland"/>
    <d v="2023-12-06T00:10:00"/>
    <x v="3"/>
    <s v="Marie Bertrand"/>
    <n v="8911"/>
    <x v="28"/>
    <d v="2023-12-06T00:00:00"/>
    <d v="1899-12-30T00:10:00"/>
    <n v="10"/>
    <x v="0"/>
    <x v="10"/>
    <x v="8"/>
    <s v="Not Outlier"/>
    <x v="3"/>
  </r>
  <r>
    <n v="1666505"/>
    <n v="1736"/>
    <s v="USA"/>
    <d v="2023-01-22T01:21:00"/>
    <x v="2"/>
    <s v="Valarie Thompson"/>
    <n v="2955"/>
    <x v="25"/>
    <d v="2023-01-22T00:00:00"/>
    <d v="1899-12-30T01:21:00"/>
    <n v="21"/>
    <x v="1"/>
    <x v="3"/>
    <x v="1"/>
    <s v="Not Outlier"/>
    <x v="37"/>
  </r>
  <r>
    <n v="1522932"/>
    <n v="1737"/>
    <s v="Singapore"/>
    <d v="2023-11-08T00:44:00"/>
    <x v="2"/>
    <s v="Jose Pedro Roel"/>
    <n v="2633"/>
    <x v="7"/>
    <d v="2023-11-08T00:00:00"/>
    <d v="1899-12-30T00:44:00"/>
    <n v="44"/>
    <x v="0"/>
    <x v="9"/>
    <x v="3"/>
    <s v="Not Outlier"/>
    <x v="36"/>
  </r>
  <r>
    <n v="432633"/>
    <n v="1738"/>
    <s v="France"/>
    <d v="2023-02-11T01:11:00"/>
    <x v="0"/>
    <s v="Michael Holz"/>
    <n v="9557"/>
    <x v="23"/>
    <d v="2023-02-11T00:00:00"/>
    <d v="1899-12-30T01:11:00"/>
    <n v="11"/>
    <x v="1"/>
    <x v="0"/>
    <x v="0"/>
    <s v="Not Outlier"/>
    <x v="15"/>
  </r>
  <r>
    <n v="102053"/>
    <n v="1739"/>
    <s v="Spain"/>
    <d v="2023-08-17T23:19:00"/>
    <x v="1"/>
    <s v="Peter Ferguson"/>
    <n v="3746"/>
    <x v="29"/>
    <d v="2023-08-17T00:00:00"/>
    <d v="1899-12-30T23:19:00"/>
    <n v="19"/>
    <x v="2"/>
    <x v="6"/>
    <x v="5"/>
    <s v="Not Outlier"/>
    <x v="68"/>
  </r>
  <r>
    <n v="1316887"/>
    <n v="1739"/>
    <s v="Spain"/>
    <d v="2023-04-07T23:33:00"/>
    <x v="0"/>
    <s v="Diego Freyre"/>
    <n v="951"/>
    <x v="20"/>
    <d v="2023-04-07T00:00:00"/>
    <d v="1899-12-30T23:33:00"/>
    <n v="33"/>
    <x v="2"/>
    <x v="1"/>
    <x v="5"/>
    <s v="Not Outlier"/>
    <x v="68"/>
  </r>
  <r>
    <n v="369020"/>
    <n v="1740"/>
    <s v="USA"/>
    <d v="2023-09-20T01:03:00"/>
    <x v="0"/>
    <s v="Paolo Accorti"/>
    <n v="8651"/>
    <x v="11"/>
    <d v="2023-09-20T00:00:00"/>
    <d v="1899-12-30T01:03:00"/>
    <n v="3"/>
    <x v="1"/>
    <x v="11"/>
    <x v="1"/>
    <s v="Not Outlier"/>
    <x v="29"/>
  </r>
  <r>
    <n v="1607015"/>
    <n v="1741"/>
    <s v="USA"/>
    <d v="2023-12-26T01:08:00"/>
    <x v="3"/>
    <s v="Diego Freyre"/>
    <n v="4369"/>
    <x v="8"/>
    <d v="2023-12-26T00:00:00"/>
    <d v="1899-12-30T01:08:00"/>
    <n v="8"/>
    <x v="1"/>
    <x v="10"/>
    <x v="1"/>
    <s v="Not Outlier"/>
    <x v="61"/>
  </r>
  <r>
    <n v="1323847"/>
    <n v="1742"/>
    <s v="USA"/>
    <d v="2023-04-21T01:37:00"/>
    <x v="3"/>
    <s v="Allen Nelson"/>
    <n v="4644"/>
    <x v="9"/>
    <d v="2023-04-21T00:00:00"/>
    <d v="1899-12-30T01:37:00"/>
    <n v="37"/>
    <x v="1"/>
    <x v="1"/>
    <x v="1"/>
    <s v="Not Outlier"/>
    <x v="70"/>
  </r>
  <r>
    <n v="962603"/>
    <n v="1743"/>
    <s v="USA"/>
    <d v="2023-05-07T00:20:00"/>
    <x v="0"/>
    <s v="Valarie Franco"/>
    <n v="6171"/>
    <x v="20"/>
    <d v="2023-05-07T00:00:00"/>
    <d v="1899-12-30T00:20:00"/>
    <n v="20"/>
    <x v="0"/>
    <x v="8"/>
    <x v="1"/>
    <s v="Not Outlier"/>
    <x v="30"/>
  </r>
  <r>
    <n v="1461756"/>
    <n v="1743"/>
    <s v="USA"/>
    <d v="2023-06-21T00:23:00"/>
    <x v="0"/>
    <s v="Valarie Franco"/>
    <n v="3339"/>
    <x v="9"/>
    <d v="2023-06-21T00:00:00"/>
    <d v="1899-12-30T00:23:00"/>
    <n v="23"/>
    <x v="0"/>
    <x v="2"/>
    <x v="1"/>
    <s v="Not Outlier"/>
    <x v="30"/>
  </r>
  <r>
    <n v="590947"/>
    <n v="1745"/>
    <s v="USA"/>
    <d v="2023-04-23T00:56:00"/>
    <x v="0"/>
    <s v="Georg Pipps"/>
    <n v="7772"/>
    <x v="17"/>
    <d v="2023-04-23T00:00:00"/>
    <d v="1899-12-30T00:56:00"/>
    <n v="56"/>
    <x v="0"/>
    <x v="1"/>
    <x v="1"/>
    <s v="Not Outlier"/>
    <x v="72"/>
  </r>
  <r>
    <n v="608296"/>
    <n v="1745"/>
    <s v="USA"/>
    <d v="2023-04-28T01:10:00"/>
    <x v="2"/>
    <s v="Eric Natividad"/>
    <n v="9769"/>
    <x v="0"/>
    <d v="2023-04-28T00:00:00"/>
    <d v="1899-12-30T01:10:00"/>
    <n v="10"/>
    <x v="1"/>
    <x v="1"/>
    <x v="1"/>
    <s v="Not Outlier"/>
    <x v="72"/>
  </r>
  <r>
    <n v="751811"/>
    <n v="1745"/>
    <s v="USA"/>
    <d v="2023-11-27T01:53:00"/>
    <x v="3"/>
    <s v="Valarie Nelson"/>
    <n v="2348"/>
    <x v="13"/>
    <d v="2023-11-27T00:00:00"/>
    <d v="1899-12-30T01:53:00"/>
    <n v="53"/>
    <x v="1"/>
    <x v="9"/>
    <x v="1"/>
    <s v="Not Outlier"/>
    <x v="72"/>
  </r>
  <r>
    <n v="400957"/>
    <n v="1746"/>
    <s v="Italy"/>
    <d v="2023-09-01T23:32:00"/>
    <x v="1"/>
    <s v="Michael Donnermeyer"/>
    <n v="382"/>
    <x v="5"/>
    <d v="2023-09-01T00:00:00"/>
    <d v="1899-12-30T23:32:00"/>
    <n v="32"/>
    <x v="2"/>
    <x v="11"/>
    <x v="9"/>
    <s v="Not Outlier"/>
    <x v="16"/>
  </r>
  <r>
    <n v="916383"/>
    <n v="1746"/>
    <s v="Italy"/>
    <d v="2023-12-27T01:00:00"/>
    <x v="3"/>
    <s v="Martine Rance"/>
    <n v="3491"/>
    <x v="13"/>
    <d v="2023-12-27T00:00:00"/>
    <d v="1899-12-30T01:00:00"/>
    <n v="0"/>
    <x v="1"/>
    <x v="10"/>
    <x v="9"/>
    <s v="Not Outlier"/>
    <x v="16"/>
  </r>
  <r>
    <n v="1196110"/>
    <n v="1746"/>
    <s v="Italy"/>
    <d v="2023-03-27T00:27:00"/>
    <x v="1"/>
    <s v="Valarie Nelson"/>
    <n v="4222"/>
    <x v="13"/>
    <d v="2023-03-27T00:00:00"/>
    <d v="1899-12-30T00:27:00"/>
    <n v="27"/>
    <x v="0"/>
    <x v="7"/>
    <x v="9"/>
    <s v="Not Outlier"/>
    <x v="16"/>
  </r>
  <r>
    <n v="1594617"/>
    <n v="1747"/>
    <s v="USA"/>
    <d v="2023-05-16T00:47:00"/>
    <x v="2"/>
    <s v="Mory Kentary"/>
    <n v="4361"/>
    <x v="26"/>
    <d v="2023-05-16T00:00:00"/>
    <d v="1899-12-30T00:47:00"/>
    <n v="47"/>
    <x v="0"/>
    <x v="8"/>
    <x v="1"/>
    <s v="Not Outlier"/>
    <x v="44"/>
  </r>
  <r>
    <n v="34477"/>
    <n v="1749"/>
    <s v="Austria"/>
    <d v="2023-04-26T23:49:00"/>
    <x v="2"/>
    <s v="Jean Fresnisre"/>
    <n v="9140"/>
    <x v="8"/>
    <d v="2023-04-26T00:00:00"/>
    <d v="1899-12-30T23:49:00"/>
    <n v="49"/>
    <x v="2"/>
    <x v="1"/>
    <x v="12"/>
    <s v="Not Outlier"/>
    <x v="30"/>
  </r>
  <r>
    <n v="1396650"/>
    <n v="1751"/>
    <s v="USA"/>
    <d v="2023-12-12T00:33:00"/>
    <x v="2"/>
    <s v="Jonas Bergulfsen"/>
    <n v="9911"/>
    <x v="1"/>
    <d v="2023-12-12T00:00:00"/>
    <d v="1899-12-30T00:33:00"/>
    <n v="33"/>
    <x v="0"/>
    <x v="10"/>
    <x v="1"/>
    <s v="Not Outlier"/>
    <x v="12"/>
  </r>
  <r>
    <n v="350253"/>
    <n v="1752"/>
    <s v="Australia"/>
    <d v="2023-08-18T22:55:00"/>
    <x v="1"/>
    <s v="Veysel Oeztan"/>
    <n v="9824"/>
    <x v="14"/>
    <d v="2023-08-18T00:00:00"/>
    <d v="1899-12-30T22:55:00"/>
    <n v="55"/>
    <x v="3"/>
    <x v="6"/>
    <x v="7"/>
    <s v="Not Outlier"/>
    <x v="45"/>
  </r>
  <r>
    <n v="1538322"/>
    <n v="1752"/>
    <s v="Australia"/>
    <d v="2023-10-20T23:44:00"/>
    <x v="0"/>
    <s v="Jonas Bergulfsen"/>
    <n v="6645"/>
    <x v="11"/>
    <d v="2023-10-20T00:00:00"/>
    <d v="1899-12-30T23:44:00"/>
    <n v="44"/>
    <x v="2"/>
    <x v="5"/>
    <x v="7"/>
    <s v="Not Outlier"/>
    <x v="45"/>
  </r>
  <r>
    <n v="64461"/>
    <n v="1755"/>
    <s v="Spain"/>
    <d v="2023-03-21T23:38:00"/>
    <x v="3"/>
    <s v="Kwai Yu"/>
    <n v="7725"/>
    <x v="9"/>
    <d v="2023-03-21T00:00:00"/>
    <d v="1899-12-30T23:38:00"/>
    <n v="38"/>
    <x v="2"/>
    <x v="7"/>
    <x v="5"/>
    <s v="Not Outlier"/>
    <x v="16"/>
  </r>
  <r>
    <n v="613070"/>
    <n v="1755"/>
    <s v="Spain"/>
    <d v="2023-11-21T00:03:00"/>
    <x v="2"/>
    <s v="Maria Larsson"/>
    <n v="895"/>
    <x v="9"/>
    <d v="2023-11-21T00:00:00"/>
    <d v="1899-12-30T00:03:00"/>
    <n v="3"/>
    <x v="0"/>
    <x v="9"/>
    <x v="5"/>
    <s v="Not Outlier"/>
    <x v="16"/>
  </r>
  <r>
    <n v="1358333"/>
    <n v="1755"/>
    <s v="Spain"/>
    <d v="2023-03-16T23:13:00"/>
    <x v="2"/>
    <s v="Giovanni Rovelli"/>
    <n v="1585"/>
    <x v="26"/>
    <d v="2023-03-16T00:00:00"/>
    <d v="1899-12-30T23:13:00"/>
    <n v="13"/>
    <x v="2"/>
    <x v="7"/>
    <x v="5"/>
    <s v="Not Outlier"/>
    <x v="16"/>
  </r>
  <r>
    <n v="683069"/>
    <n v="1757"/>
    <s v="Spain"/>
    <d v="2023-10-20T23:19:00"/>
    <x v="1"/>
    <s v="Veysel Oeztan"/>
    <n v="8159"/>
    <x v="11"/>
    <d v="2023-10-20T00:00:00"/>
    <d v="1899-12-30T23:19:00"/>
    <n v="19"/>
    <x v="2"/>
    <x v="5"/>
    <x v="5"/>
    <s v="Not Outlier"/>
    <x v="21"/>
  </r>
  <r>
    <n v="1121011"/>
    <n v="1757"/>
    <s v="Spain"/>
    <d v="2023-10-03T01:02:00"/>
    <x v="1"/>
    <s v="Arnold Cruz"/>
    <n v="1675"/>
    <x v="15"/>
    <d v="2023-10-03T00:00:00"/>
    <d v="1899-12-30T01:02:00"/>
    <n v="2"/>
    <x v="1"/>
    <x v="5"/>
    <x v="5"/>
    <s v="Not Outlier"/>
    <x v="21"/>
  </r>
  <r>
    <n v="165318"/>
    <n v="1759"/>
    <s v="Spain"/>
    <d v="2023-02-09T00:50:00"/>
    <x v="0"/>
    <s v="Diego Freyre"/>
    <n v="3573"/>
    <x v="2"/>
    <d v="2023-02-09T00:00:00"/>
    <d v="1899-12-30T00:50:00"/>
    <n v="50"/>
    <x v="0"/>
    <x v="0"/>
    <x v="5"/>
    <s v="Not Outlier"/>
    <x v="19"/>
  </r>
  <r>
    <n v="1420854"/>
    <n v="1759"/>
    <s v="Spain"/>
    <d v="2023-10-06T23:27:00"/>
    <x v="0"/>
    <s v="Giovanni Rovelli"/>
    <n v="1964"/>
    <x v="28"/>
    <d v="2023-10-06T00:00:00"/>
    <d v="1899-12-30T23:27:00"/>
    <n v="27"/>
    <x v="2"/>
    <x v="5"/>
    <x v="5"/>
    <s v="Not Outlier"/>
    <x v="19"/>
  </r>
  <r>
    <n v="205425"/>
    <n v="1760"/>
    <s v="France"/>
    <d v="2023-09-21T01:13:00"/>
    <x v="1"/>
    <s v="Veysel Oeztan"/>
    <n v="9729"/>
    <x v="9"/>
    <d v="2023-09-21T00:00:00"/>
    <d v="1899-12-30T01:13:00"/>
    <n v="13"/>
    <x v="1"/>
    <x v="11"/>
    <x v="0"/>
    <s v="Not Outlier"/>
    <x v="17"/>
  </r>
  <r>
    <n v="1217144"/>
    <n v="1762"/>
    <s v="USA"/>
    <d v="2023-12-28T23:30:00"/>
    <x v="3"/>
    <s v="Julie Young"/>
    <n v="3046"/>
    <x v="0"/>
    <d v="2023-12-28T00:00:00"/>
    <d v="1899-12-30T23:30:00"/>
    <n v="30"/>
    <x v="2"/>
    <x v="10"/>
    <x v="1"/>
    <s v="Not Outlier"/>
    <x v="34"/>
  </r>
  <r>
    <n v="1365869"/>
    <n v="1763"/>
    <s v="USA"/>
    <d v="2023-10-18T22:56:00"/>
    <x v="2"/>
    <s v="Giovanni Rovelli"/>
    <n v="8523"/>
    <x v="14"/>
    <d v="2023-10-18T00:00:00"/>
    <d v="1899-12-30T22:56:00"/>
    <n v="56"/>
    <x v="3"/>
    <x v="5"/>
    <x v="1"/>
    <s v="Not Outlier"/>
    <x v="8"/>
  </r>
  <r>
    <n v="627473"/>
    <n v="1766"/>
    <s v="Spain"/>
    <d v="2023-03-27T00:56:00"/>
    <x v="3"/>
    <s v="Diego Freyre"/>
    <n v="5427"/>
    <x v="13"/>
    <d v="2023-03-27T00:00:00"/>
    <d v="1899-12-30T00:56:00"/>
    <n v="56"/>
    <x v="0"/>
    <x v="7"/>
    <x v="5"/>
    <s v="Not Outlier"/>
    <x v="25"/>
  </r>
  <r>
    <n v="542381"/>
    <n v="1767"/>
    <s v="France"/>
    <d v="2023-12-26T00:13:00"/>
    <x v="3"/>
    <s v="Peter Ferguson"/>
    <n v="6198"/>
    <x v="8"/>
    <d v="2023-12-26T00:00:00"/>
    <d v="1899-12-30T00:13:00"/>
    <n v="13"/>
    <x v="0"/>
    <x v="10"/>
    <x v="0"/>
    <s v="Not Outlier"/>
    <x v="63"/>
  </r>
  <r>
    <n v="641966"/>
    <n v="1767"/>
    <s v="France"/>
    <d v="2023-02-08T01:37:00"/>
    <x v="3"/>
    <s v="Diego Freyre"/>
    <n v="3140"/>
    <x v="7"/>
    <d v="2023-02-08T00:00:00"/>
    <d v="1899-12-30T01:37:00"/>
    <n v="37"/>
    <x v="1"/>
    <x v="0"/>
    <x v="0"/>
    <s v="Not Outlier"/>
    <x v="63"/>
  </r>
  <r>
    <n v="1426596"/>
    <n v="1768"/>
    <s v="USA"/>
    <d v="2023-12-21T00:34:00"/>
    <x v="2"/>
    <s v="Julie King"/>
    <n v="3187"/>
    <x v="9"/>
    <d v="2023-12-21T00:00:00"/>
    <d v="1899-12-30T00:34:00"/>
    <n v="34"/>
    <x v="0"/>
    <x v="10"/>
    <x v="1"/>
    <s v="Not Outlier"/>
    <x v="2"/>
  </r>
  <r>
    <n v="438673"/>
    <n v="1769"/>
    <s v="Spain"/>
    <d v="2023-12-24T22:34:00"/>
    <x v="2"/>
    <s v="Violeta Benitez"/>
    <n v="6941"/>
    <x v="10"/>
    <d v="2023-12-24T00:00:00"/>
    <d v="1899-12-30T22:34:00"/>
    <n v="34"/>
    <x v="3"/>
    <x v="10"/>
    <x v="5"/>
    <s v="Not Outlier"/>
    <x v="15"/>
  </r>
  <r>
    <n v="621694"/>
    <n v="1769"/>
    <s v="Spain"/>
    <d v="2023-12-09T01:35:00"/>
    <x v="1"/>
    <s v="Giovanni Rovelli"/>
    <n v="1826"/>
    <x v="2"/>
    <d v="2023-12-09T00:00:00"/>
    <d v="1899-12-30T01:35:00"/>
    <n v="35"/>
    <x v="1"/>
    <x v="10"/>
    <x v="5"/>
    <s v="Not Outlier"/>
    <x v="15"/>
  </r>
  <r>
    <n v="1050256"/>
    <n v="1770"/>
    <s v="Austria"/>
    <d v="2023-04-25T01:32:00"/>
    <x v="1"/>
    <s v="Janine Labrune"/>
    <n v="9723"/>
    <x v="18"/>
    <d v="2023-04-25T00:00:00"/>
    <d v="1899-12-30T01:32:00"/>
    <n v="32"/>
    <x v="1"/>
    <x v="1"/>
    <x v="12"/>
    <s v="Not Outlier"/>
    <x v="49"/>
  </r>
  <r>
    <n v="1311950"/>
    <n v="1770"/>
    <s v="Austria"/>
    <d v="2023-12-30T23:47:00"/>
    <x v="0"/>
    <s v="Kwai Yu"/>
    <n v="4041"/>
    <x v="4"/>
    <d v="2023-12-30T00:00:00"/>
    <d v="1899-12-30T23:47:00"/>
    <n v="47"/>
    <x v="2"/>
    <x v="10"/>
    <x v="12"/>
    <s v="Not Outlier"/>
    <x v="49"/>
  </r>
  <r>
    <n v="30739"/>
    <n v="1771"/>
    <s v="Italy"/>
    <d v="2023-05-29T00:28:00"/>
    <x v="1"/>
    <s v="Valarie Young"/>
    <n v="5684"/>
    <x v="21"/>
    <d v="2023-05-29T00:00:00"/>
    <d v="1899-12-30T00:28:00"/>
    <n v="28"/>
    <x v="0"/>
    <x v="8"/>
    <x v="9"/>
    <s v="Not Outlier"/>
    <x v="47"/>
  </r>
  <r>
    <n v="73914"/>
    <n v="1772"/>
    <s v="USA"/>
    <d v="2023-06-23T00:44:00"/>
    <x v="1"/>
    <s v="Annette Roulet"/>
    <n v="8306"/>
    <x v="17"/>
    <d v="2023-06-23T00:00:00"/>
    <d v="1899-12-30T00:44:00"/>
    <n v="44"/>
    <x v="0"/>
    <x v="2"/>
    <x v="1"/>
    <s v="Not Outlier"/>
    <x v="25"/>
  </r>
  <r>
    <n v="656929"/>
    <n v="1773"/>
    <s v="USA"/>
    <d v="2023-12-18T23:41:00"/>
    <x v="2"/>
    <s v="Catherine Dewey"/>
    <n v="2228"/>
    <x v="14"/>
    <d v="2023-12-18T00:00:00"/>
    <d v="1899-12-30T23:41:00"/>
    <n v="41"/>
    <x v="2"/>
    <x v="10"/>
    <x v="1"/>
    <s v="Not Outlier"/>
    <x v="19"/>
  </r>
  <r>
    <n v="670170"/>
    <n v="1773"/>
    <s v="USA"/>
    <d v="2023-03-24T22:52:00"/>
    <x v="3"/>
    <s v="Palle Ibsen"/>
    <n v="877"/>
    <x v="10"/>
    <d v="2023-03-24T00:00:00"/>
    <d v="1899-12-30T22:52:00"/>
    <n v="52"/>
    <x v="3"/>
    <x v="7"/>
    <x v="1"/>
    <s v="Not Outlier"/>
    <x v="19"/>
  </r>
  <r>
    <n v="279963"/>
    <n v="1775"/>
    <s v="USA"/>
    <d v="2023-10-27T00:04:00"/>
    <x v="2"/>
    <s v="Valarie Nelson"/>
    <n v="7812"/>
    <x v="13"/>
    <d v="2023-10-27T00:00:00"/>
    <d v="1899-12-30T00:04:00"/>
    <n v="4"/>
    <x v="0"/>
    <x v="5"/>
    <x v="1"/>
    <s v="Not Outlier"/>
    <x v="25"/>
  </r>
  <r>
    <n v="1104089"/>
    <n v="1775"/>
    <s v="USA"/>
    <d v="2023-07-01T01:45:00"/>
    <x v="3"/>
    <s v="Diego Freyre"/>
    <n v="6964"/>
    <x v="5"/>
    <d v="2023-07-01T00:00:00"/>
    <d v="1899-12-30T01:45:00"/>
    <n v="45"/>
    <x v="1"/>
    <x v="4"/>
    <x v="1"/>
    <s v="Not Outlier"/>
    <x v="25"/>
  </r>
  <r>
    <n v="1520253"/>
    <n v="1775"/>
    <s v="USA"/>
    <d v="2023-09-23T23:52:00"/>
    <x v="0"/>
    <s v="Tony Calaghan"/>
    <n v="429"/>
    <x v="17"/>
    <d v="2023-09-23T00:00:00"/>
    <d v="1899-12-30T23:52:00"/>
    <n v="52"/>
    <x v="2"/>
    <x v="11"/>
    <x v="1"/>
    <s v="Not Outlier"/>
    <x v="25"/>
  </r>
  <r>
    <n v="1087661"/>
    <n v="1776"/>
    <s v="USA"/>
    <d v="2023-12-23T23:09:00"/>
    <x v="3"/>
    <s v="Pirkko Koskitalo"/>
    <n v="10"/>
    <x v="17"/>
    <d v="2023-12-23T00:00:00"/>
    <d v="1899-12-30T23:09:00"/>
    <n v="9"/>
    <x v="2"/>
    <x v="10"/>
    <x v="1"/>
    <s v="Not Outlier"/>
    <x v="56"/>
  </r>
  <r>
    <n v="864760"/>
    <n v="1777"/>
    <s v="USA"/>
    <d v="2023-09-26T01:13:00"/>
    <x v="2"/>
    <s v="Eduardo Saavedra"/>
    <n v="1621"/>
    <x v="8"/>
    <d v="2023-09-26T00:00:00"/>
    <d v="1899-12-30T01:13:00"/>
    <n v="13"/>
    <x v="1"/>
    <x v="11"/>
    <x v="1"/>
    <s v="Not Outlier"/>
    <x v="51"/>
  </r>
  <r>
    <n v="1115208"/>
    <n v="1777"/>
    <s v="USA"/>
    <d v="2023-03-15T22:39:00"/>
    <x v="3"/>
    <s v="Juri Yoshido"/>
    <n v="1807"/>
    <x v="22"/>
    <d v="2023-03-15T00:00:00"/>
    <d v="1899-12-30T22:39:00"/>
    <n v="39"/>
    <x v="3"/>
    <x v="7"/>
    <x v="1"/>
    <s v="Not Outlier"/>
    <x v="51"/>
  </r>
  <r>
    <n v="930811"/>
    <n v="1778"/>
    <s v="USA"/>
    <d v="2023-01-09T23:51:00"/>
    <x v="1"/>
    <s v="Anna O'Hara"/>
    <n v="3666"/>
    <x v="2"/>
    <d v="2023-01-09T00:00:00"/>
    <d v="1899-12-30T23:51:00"/>
    <n v="51"/>
    <x v="2"/>
    <x v="3"/>
    <x v="1"/>
    <s v="Not Outlier"/>
    <x v="21"/>
  </r>
  <r>
    <n v="1127303"/>
    <n v="1778"/>
    <s v="USA"/>
    <d v="2023-02-14T00:58:00"/>
    <x v="1"/>
    <s v="Sue King"/>
    <n v="866"/>
    <x v="12"/>
    <d v="2023-02-14T00:00:00"/>
    <d v="1899-12-30T00:58:00"/>
    <n v="58"/>
    <x v="0"/>
    <x v="0"/>
    <x v="1"/>
    <s v="Not Outlier"/>
    <x v="21"/>
  </r>
  <r>
    <n v="1044744"/>
    <n v="1780"/>
    <s v="Singapore"/>
    <d v="2023-02-11T00:03:00"/>
    <x v="0"/>
    <s v="Veysel Oeztan"/>
    <n v="5782"/>
    <x v="23"/>
    <d v="2023-02-11T00:00:00"/>
    <d v="1899-12-30T00:03:00"/>
    <n v="3"/>
    <x v="0"/>
    <x v="0"/>
    <x v="3"/>
    <s v="Not Outlier"/>
    <x v="70"/>
  </r>
  <r>
    <n v="1526107"/>
    <n v="1781"/>
    <s v="Denmark"/>
    <d v="2023-05-05T22:36:00"/>
    <x v="0"/>
    <s v="Roland Keitel"/>
    <n v="399"/>
    <x v="16"/>
    <d v="2023-05-05T00:00:00"/>
    <d v="1899-12-30T22:36:00"/>
    <n v="36"/>
    <x v="3"/>
    <x v="8"/>
    <x v="2"/>
    <s v="Not Outlier"/>
    <x v="34"/>
  </r>
  <r>
    <n v="1360263"/>
    <n v="1782"/>
    <s v="Spain"/>
    <d v="2023-07-24T00:17:00"/>
    <x v="3"/>
    <s v="Paul Henriot"/>
    <n v="7986"/>
    <x v="10"/>
    <d v="2023-07-24T00:00:00"/>
    <d v="1899-12-30T00:17:00"/>
    <n v="17"/>
    <x v="0"/>
    <x v="4"/>
    <x v="5"/>
    <s v="Not Outlier"/>
    <x v="45"/>
  </r>
  <r>
    <n v="459426"/>
    <n v="1783"/>
    <s v="USA"/>
    <d v="2023-11-04T00:58:00"/>
    <x v="1"/>
    <s v="Diego Freyre"/>
    <n v="936"/>
    <x v="27"/>
    <d v="2023-11-04T00:00:00"/>
    <d v="1899-12-30T00:58:00"/>
    <n v="58"/>
    <x v="0"/>
    <x v="9"/>
    <x v="1"/>
    <s v="Not Outlier"/>
    <x v="15"/>
  </r>
  <r>
    <n v="1568848"/>
    <n v="1783"/>
    <s v="USA"/>
    <d v="2023-07-16T00:51:00"/>
    <x v="2"/>
    <s v="Paul Henriot"/>
    <n v="8771"/>
    <x v="26"/>
    <d v="2023-07-16T00:00:00"/>
    <d v="1899-12-30T00:51:00"/>
    <n v="51"/>
    <x v="0"/>
    <x v="4"/>
    <x v="1"/>
    <s v="Not Outlier"/>
    <x v="15"/>
  </r>
  <r>
    <n v="79407"/>
    <n v="1784"/>
    <s v="USA"/>
    <d v="2023-08-08T22:39:00"/>
    <x v="3"/>
    <s v="Catherine Dewey"/>
    <n v="8067"/>
    <x v="7"/>
    <d v="2023-08-08T00:00:00"/>
    <d v="1899-12-30T22:39:00"/>
    <n v="39"/>
    <x v="3"/>
    <x v="6"/>
    <x v="1"/>
    <s v="Not Outlier"/>
    <x v="53"/>
  </r>
  <r>
    <n v="220292"/>
    <n v="1785"/>
    <s v="Singapore"/>
    <d v="2023-05-02T00:25:00"/>
    <x v="0"/>
    <s v="Leslie Young"/>
    <n v="3987"/>
    <x v="24"/>
    <d v="2023-05-02T00:00:00"/>
    <d v="1899-12-30T00:25:00"/>
    <n v="25"/>
    <x v="0"/>
    <x v="8"/>
    <x v="3"/>
    <s v="Not Outlier"/>
    <x v="25"/>
  </r>
  <r>
    <n v="844797"/>
    <n v="1785"/>
    <s v="Singapore"/>
    <d v="2023-11-01T01:54:00"/>
    <x v="3"/>
    <s v="Diego Freyre"/>
    <n v="4452"/>
    <x v="5"/>
    <d v="2023-11-01T00:00:00"/>
    <d v="1899-12-30T01:54:00"/>
    <n v="54"/>
    <x v="1"/>
    <x v="9"/>
    <x v="3"/>
    <s v="Not Outlier"/>
    <x v="25"/>
  </r>
  <r>
    <n v="1508121"/>
    <n v="1786"/>
    <s v="Singapore"/>
    <d v="2023-04-22T00:58:00"/>
    <x v="3"/>
    <s v="Wendy Victorino"/>
    <n v="4650"/>
    <x v="25"/>
    <d v="2023-04-22T00:00:00"/>
    <d v="1899-12-30T00:58:00"/>
    <n v="58"/>
    <x v="0"/>
    <x v="1"/>
    <x v="3"/>
    <s v="Not Outlier"/>
    <x v="12"/>
  </r>
  <r>
    <n v="1488979"/>
    <n v="1787"/>
    <s v="France"/>
    <d v="2023-08-18T01:21:00"/>
    <x v="2"/>
    <s v="Diego Freyre"/>
    <n v="8980"/>
    <x v="14"/>
    <d v="2023-08-18T00:00:00"/>
    <d v="1899-12-30T01:21:00"/>
    <n v="21"/>
    <x v="1"/>
    <x v="6"/>
    <x v="0"/>
    <s v="Not Outlier"/>
    <x v="9"/>
  </r>
  <r>
    <n v="991491"/>
    <n v="1789"/>
    <s v="Germany"/>
    <d v="2023-11-09T23:41:00"/>
    <x v="0"/>
    <s v="Juri Hirano"/>
    <n v="5990"/>
    <x v="2"/>
    <d v="2023-11-09T00:00:00"/>
    <d v="1899-12-30T23:41:00"/>
    <n v="41"/>
    <x v="2"/>
    <x v="9"/>
    <x v="6"/>
    <s v="Not Outlier"/>
    <x v="46"/>
  </r>
  <r>
    <n v="1166621"/>
    <n v="1789"/>
    <s v="Germany"/>
    <d v="2023-07-11T00:09:00"/>
    <x v="1"/>
    <s v="Michael Chandler"/>
    <n v="2664"/>
    <x v="23"/>
    <d v="2023-07-11T00:00:00"/>
    <d v="1899-12-30T00:09:00"/>
    <n v="9"/>
    <x v="0"/>
    <x v="4"/>
    <x v="6"/>
    <s v="Not Outlier"/>
    <x v="46"/>
  </r>
  <r>
    <n v="1405517"/>
    <n v="1790"/>
    <s v="USA"/>
    <d v="2023-05-29T00:53:00"/>
    <x v="3"/>
    <s v="Yoshi Tannamuri"/>
    <n v="8268"/>
    <x v="21"/>
    <d v="2023-05-29T00:00:00"/>
    <d v="1899-12-30T00:53:00"/>
    <n v="53"/>
    <x v="0"/>
    <x v="8"/>
    <x v="1"/>
    <s v="Not Outlier"/>
    <x v="10"/>
  </r>
  <r>
    <n v="608204"/>
    <n v="1791"/>
    <s v="USA"/>
    <d v="2023-08-20T01:01:00"/>
    <x v="2"/>
    <s v="Adrian Huxley"/>
    <n v="1936"/>
    <x v="11"/>
    <d v="2023-08-20T00:00:00"/>
    <d v="1899-12-30T01:01:00"/>
    <n v="1"/>
    <x v="1"/>
    <x v="6"/>
    <x v="1"/>
    <s v="Not Outlier"/>
    <x v="43"/>
  </r>
  <r>
    <n v="646139"/>
    <n v="1792"/>
    <s v="Denmark"/>
    <d v="2023-08-21T23:33:00"/>
    <x v="2"/>
    <s v="Maria Larsson"/>
    <n v="5161"/>
    <x v="9"/>
    <d v="2023-08-21T00:00:00"/>
    <d v="1899-12-30T23:33:00"/>
    <n v="33"/>
    <x v="2"/>
    <x v="6"/>
    <x v="2"/>
    <s v="Not Outlier"/>
    <x v="14"/>
  </r>
  <r>
    <n v="1383522"/>
    <n v="1792"/>
    <s v="Denmark"/>
    <d v="2023-04-04T00:55:00"/>
    <x v="3"/>
    <s v="Jose Pedro Roel"/>
    <n v="9147"/>
    <x v="27"/>
    <d v="2023-04-04T00:00:00"/>
    <d v="1899-12-30T00:55:00"/>
    <n v="55"/>
    <x v="0"/>
    <x v="1"/>
    <x v="2"/>
    <s v="Not Outlier"/>
    <x v="14"/>
  </r>
  <r>
    <n v="105735"/>
    <n v="1793"/>
    <s v="France"/>
    <d v="2023-11-24T01:51:00"/>
    <x v="2"/>
    <s v="Arnold Cruz"/>
    <n v="5861"/>
    <x v="10"/>
    <d v="2023-11-24T00:00:00"/>
    <d v="1899-12-30T01:51:00"/>
    <n v="51"/>
    <x v="1"/>
    <x v="9"/>
    <x v="0"/>
    <s v="Not Outlier"/>
    <x v="16"/>
  </r>
  <r>
    <n v="85142"/>
    <n v="1794"/>
    <s v="Australia"/>
    <d v="2023-02-19T02:16:00"/>
    <x v="0"/>
    <s v="Sue Frick"/>
    <n v="1569"/>
    <x v="3"/>
    <d v="2023-02-19T00:00:00"/>
    <d v="1899-12-30T02:16:00"/>
    <n v="16"/>
    <x v="4"/>
    <x v="0"/>
    <x v="7"/>
    <s v="Not Outlier"/>
    <x v="50"/>
  </r>
  <r>
    <n v="969517"/>
    <n v="1794"/>
    <s v="Australia"/>
    <d v="2023-12-28T01:14:00"/>
    <x v="0"/>
    <s v="Diego Freyre"/>
    <n v="7435"/>
    <x v="0"/>
    <d v="2023-12-28T00:00:00"/>
    <d v="1899-12-30T01:14:00"/>
    <n v="14"/>
    <x v="1"/>
    <x v="10"/>
    <x v="7"/>
    <s v="Not Outlier"/>
    <x v="50"/>
  </r>
  <r>
    <n v="1393864"/>
    <n v="1794"/>
    <s v="Australia"/>
    <d v="2023-07-07T01:45:00"/>
    <x v="2"/>
    <s v="Valarie Nelson"/>
    <n v="3135"/>
    <x v="20"/>
    <d v="2023-07-07T00:00:00"/>
    <d v="1899-12-30T01:45:00"/>
    <n v="45"/>
    <x v="1"/>
    <x v="4"/>
    <x v="7"/>
    <s v="Not Outlier"/>
    <x v="50"/>
  </r>
  <r>
    <n v="1529840"/>
    <n v="1794"/>
    <s v="Australia"/>
    <d v="2023-03-03T00:33:00"/>
    <x v="3"/>
    <s v="Victoria Ashworth"/>
    <n v="1054"/>
    <x v="15"/>
    <d v="2023-03-03T00:00:00"/>
    <d v="1899-12-30T00:33:00"/>
    <n v="33"/>
    <x v="0"/>
    <x v="7"/>
    <x v="7"/>
    <s v="Not Outlier"/>
    <x v="50"/>
  </r>
  <r>
    <n v="1608036"/>
    <n v="1794"/>
    <s v="Australia"/>
    <d v="2023-08-22T23:43:00"/>
    <x v="1"/>
    <s v="Jeff Young"/>
    <n v="3016"/>
    <x v="25"/>
    <d v="2023-08-22T00:00:00"/>
    <d v="1899-12-30T23:43:00"/>
    <n v="43"/>
    <x v="2"/>
    <x v="6"/>
    <x v="7"/>
    <s v="Not Outlier"/>
    <x v="50"/>
  </r>
  <r>
    <n v="120228"/>
    <n v="1795"/>
    <s v="France"/>
    <d v="2023-05-03T01:32:00"/>
    <x v="3"/>
    <s v="Georg Pipps"/>
    <n v="5864"/>
    <x v="15"/>
    <d v="2023-05-03T00:00:00"/>
    <d v="1899-12-30T01:32:00"/>
    <n v="32"/>
    <x v="1"/>
    <x v="8"/>
    <x v="0"/>
    <s v="Not Outlier"/>
    <x v="20"/>
  </r>
  <r>
    <n v="918183"/>
    <n v="1795"/>
    <s v="France"/>
    <d v="2023-09-27T01:08:00"/>
    <x v="0"/>
    <s v="Michael Holz"/>
    <n v="4196"/>
    <x v="13"/>
    <d v="2023-09-27T00:00:00"/>
    <d v="1899-12-30T01:08:00"/>
    <n v="8"/>
    <x v="1"/>
    <x v="11"/>
    <x v="0"/>
    <s v="Not Outlier"/>
    <x v="20"/>
  </r>
  <r>
    <n v="1578400"/>
    <n v="1795"/>
    <s v="France"/>
    <d v="2023-01-12T00:01:00"/>
    <x v="1"/>
    <s v="Julie Young"/>
    <n v="5568"/>
    <x v="1"/>
    <d v="2023-01-12T00:00:00"/>
    <d v="1899-12-30T00:01:00"/>
    <n v="1"/>
    <x v="0"/>
    <x v="3"/>
    <x v="0"/>
    <s v="Not Outlier"/>
    <x v="20"/>
  </r>
  <r>
    <n v="808278"/>
    <n v="1796"/>
    <s v="Denmark"/>
    <d v="2023-09-25T23:39:00"/>
    <x v="0"/>
    <s v="Giovanni Rovelli"/>
    <n v="1968"/>
    <x v="18"/>
    <d v="2023-09-25T00:00:00"/>
    <d v="1899-12-30T23:39:00"/>
    <n v="39"/>
    <x v="2"/>
    <x v="11"/>
    <x v="2"/>
    <s v="Not Outlier"/>
    <x v="60"/>
  </r>
  <r>
    <n v="1311384"/>
    <n v="1796"/>
    <s v="Denmark"/>
    <d v="2023-02-17T23:34:00"/>
    <x v="0"/>
    <s v="Eduardo Saavedra"/>
    <n v="5286"/>
    <x v="29"/>
    <d v="2023-02-17T00:00:00"/>
    <d v="1899-12-30T23:34:00"/>
    <n v="34"/>
    <x v="2"/>
    <x v="0"/>
    <x v="2"/>
    <s v="Not Outlier"/>
    <x v="60"/>
  </r>
  <r>
    <n v="692808"/>
    <n v="1797"/>
    <s v="USA"/>
    <d v="2023-08-08T00:28:00"/>
    <x v="1"/>
    <s v="Jan Klaeboe"/>
    <n v="7362"/>
    <x v="7"/>
    <d v="2023-08-08T00:00:00"/>
    <d v="1899-12-30T00:28:00"/>
    <n v="28"/>
    <x v="0"/>
    <x v="6"/>
    <x v="1"/>
    <s v="Not Outlier"/>
    <x v="64"/>
  </r>
  <r>
    <n v="734939"/>
    <n v="1797"/>
    <s v="USA"/>
    <d v="2023-02-27T01:23:00"/>
    <x v="0"/>
    <s v="Peter Ferguson"/>
    <n v="5602"/>
    <x v="13"/>
    <d v="2023-02-27T00:00:00"/>
    <d v="1899-12-30T01:23:00"/>
    <n v="23"/>
    <x v="1"/>
    <x v="0"/>
    <x v="1"/>
    <s v="Not Outlier"/>
    <x v="64"/>
  </r>
  <r>
    <n v="833286"/>
    <n v="1797"/>
    <s v="USA"/>
    <d v="2023-12-16T23:42:00"/>
    <x v="3"/>
    <s v="Wing C Tam"/>
    <n v="1274"/>
    <x v="26"/>
    <d v="2023-12-16T00:00:00"/>
    <d v="1899-12-30T23:42:00"/>
    <n v="42"/>
    <x v="2"/>
    <x v="10"/>
    <x v="1"/>
    <s v="Not Outlier"/>
    <x v="64"/>
  </r>
  <r>
    <n v="910034"/>
    <n v="1798"/>
    <s v="USA"/>
    <d v="2023-09-08T23:31:00"/>
    <x v="0"/>
    <s v="Mart¡n Sommer"/>
    <n v="3805"/>
    <x v="7"/>
    <d v="2023-09-08T00:00:00"/>
    <d v="1899-12-30T23:31:00"/>
    <n v="31"/>
    <x v="2"/>
    <x v="11"/>
    <x v="1"/>
    <s v="Not Outlier"/>
    <x v="0"/>
  </r>
  <r>
    <n v="1259696"/>
    <n v="1798"/>
    <s v="USA"/>
    <d v="2023-04-14T00:38:00"/>
    <x v="0"/>
    <s v="Christina Berglund"/>
    <n v="4028"/>
    <x v="12"/>
    <d v="2023-04-14T00:00:00"/>
    <d v="1899-12-30T00:38:00"/>
    <n v="38"/>
    <x v="0"/>
    <x v="1"/>
    <x v="1"/>
    <s v="Not Outlier"/>
    <x v="0"/>
  </r>
  <r>
    <n v="1657013"/>
    <n v="1799"/>
    <s v="France"/>
    <d v="2023-04-15T00:19:00"/>
    <x v="3"/>
    <s v="Jonas Bergulfsen"/>
    <n v="5240"/>
    <x v="22"/>
    <d v="2023-04-15T00:00:00"/>
    <d v="1899-12-30T00:19:00"/>
    <n v="19"/>
    <x v="0"/>
    <x v="1"/>
    <x v="0"/>
    <s v="Not Outlier"/>
    <x v="4"/>
  </r>
  <r>
    <n v="1633524"/>
    <n v="1801"/>
    <s v="Spain"/>
    <d v="2023-07-12T00:11:00"/>
    <x v="2"/>
    <s v="Maurizio Moroni"/>
    <n v="6028"/>
    <x v="1"/>
    <d v="2023-07-12T00:00:00"/>
    <d v="1899-12-30T00:11:00"/>
    <n v="11"/>
    <x v="0"/>
    <x v="4"/>
    <x v="5"/>
    <s v="Not Outlier"/>
    <x v="20"/>
  </r>
  <r>
    <n v="732319"/>
    <n v="1802"/>
    <s v="France"/>
    <d v="2023-04-24T00:07:00"/>
    <x v="1"/>
    <s v="Roland Keitel"/>
    <n v="3911"/>
    <x v="10"/>
    <d v="2023-04-24T00:00:00"/>
    <d v="1899-12-30T00:07:00"/>
    <n v="7"/>
    <x v="0"/>
    <x v="1"/>
    <x v="0"/>
    <s v="Not Outlier"/>
    <x v="44"/>
  </r>
  <r>
    <n v="1250419"/>
    <n v="1802"/>
    <s v="France"/>
    <d v="2023-05-24T01:35:00"/>
    <x v="2"/>
    <s v="Adrian Huxley"/>
    <n v="3390"/>
    <x v="10"/>
    <d v="2023-05-24T00:00:00"/>
    <d v="1899-12-30T01:35:00"/>
    <n v="35"/>
    <x v="1"/>
    <x v="8"/>
    <x v="0"/>
    <s v="Not Outlier"/>
    <x v="44"/>
  </r>
  <r>
    <n v="1462009"/>
    <n v="1803"/>
    <s v="Spain"/>
    <d v="2023-01-02T00:35:00"/>
    <x v="3"/>
    <s v="Valarie Nelson"/>
    <n v="5184"/>
    <x v="24"/>
    <d v="2023-01-02T00:00:00"/>
    <d v="1899-12-30T00:35:00"/>
    <n v="35"/>
    <x v="0"/>
    <x v="3"/>
    <x v="5"/>
    <s v="Not Outlier"/>
    <x v="14"/>
  </r>
  <r>
    <n v="93408"/>
    <n v="1804"/>
    <s v="Australia"/>
    <d v="2023-11-05T22:54:00"/>
    <x v="2"/>
    <s v="Mary Saveley"/>
    <n v="6323"/>
    <x v="16"/>
    <d v="2023-11-05T00:00:00"/>
    <d v="1899-12-30T22:54:00"/>
    <n v="54"/>
    <x v="3"/>
    <x v="9"/>
    <x v="7"/>
    <s v="Not Outlier"/>
    <x v="2"/>
  </r>
  <r>
    <n v="892773"/>
    <n v="1804"/>
    <s v="Australia"/>
    <d v="2023-12-15T23:13:00"/>
    <x v="1"/>
    <s v="Jonas Bergulfsen"/>
    <n v="999"/>
    <x v="22"/>
    <d v="2023-12-15T00:00:00"/>
    <d v="1899-12-30T23:13:00"/>
    <n v="13"/>
    <x v="2"/>
    <x v="10"/>
    <x v="7"/>
    <s v="Not Outlier"/>
    <x v="2"/>
  </r>
  <r>
    <n v="482277"/>
    <n v="1808"/>
    <s v="Italy"/>
    <d v="2023-11-27T23:08:00"/>
    <x v="0"/>
    <s v="Giovanni Rovelli"/>
    <n v="5415"/>
    <x v="13"/>
    <d v="2023-11-27T00:00:00"/>
    <d v="1899-12-30T23:08:00"/>
    <n v="8"/>
    <x v="2"/>
    <x v="9"/>
    <x v="9"/>
    <s v="Not Outlier"/>
    <x v="41"/>
  </r>
  <r>
    <n v="1567251"/>
    <n v="1808"/>
    <s v="Italy"/>
    <d v="2023-07-28T01:58:00"/>
    <x v="3"/>
    <s v="Janine Labrune"/>
    <n v="5439"/>
    <x v="0"/>
    <d v="2023-07-28T00:00:00"/>
    <d v="1899-12-30T01:58:00"/>
    <n v="58"/>
    <x v="1"/>
    <x v="4"/>
    <x v="9"/>
    <s v="Not Outlier"/>
    <x v="41"/>
  </r>
  <r>
    <n v="247011"/>
    <n v="1809"/>
    <s v="USA"/>
    <d v="2023-12-11T23:29:00"/>
    <x v="0"/>
    <s v="Julie Brown"/>
    <n v="4533"/>
    <x v="23"/>
    <d v="2023-12-11T00:00:00"/>
    <d v="1899-12-30T23:29:00"/>
    <n v="29"/>
    <x v="2"/>
    <x v="10"/>
    <x v="1"/>
    <s v="Not Outlier"/>
    <x v="53"/>
  </r>
  <r>
    <n v="70020"/>
    <n v="1811"/>
    <s v="USA"/>
    <d v="2023-01-17T00:07:00"/>
    <x v="2"/>
    <s v="Jytte Petersen"/>
    <n v="7484"/>
    <x v="29"/>
    <d v="2023-01-17T00:00:00"/>
    <d v="1899-12-30T00:07:00"/>
    <n v="7"/>
    <x v="0"/>
    <x v="3"/>
    <x v="1"/>
    <s v="Not Outlier"/>
    <x v="33"/>
  </r>
  <r>
    <n v="504071"/>
    <n v="1811"/>
    <s v="USA"/>
    <d v="2023-08-14T00:32:00"/>
    <x v="3"/>
    <s v="Michael Frick"/>
    <n v="2261"/>
    <x v="12"/>
    <d v="2023-08-14T00:00:00"/>
    <d v="1899-12-30T00:32:00"/>
    <n v="32"/>
    <x v="0"/>
    <x v="6"/>
    <x v="1"/>
    <s v="Not Outlier"/>
    <x v="33"/>
  </r>
  <r>
    <n v="16243"/>
    <n v="1812"/>
    <s v="Spain"/>
    <d v="2023-07-31T23:19:00"/>
    <x v="0"/>
    <s v="Jonas Bergulfsen"/>
    <n v="9723"/>
    <x v="30"/>
    <d v="2023-07-31T00:00:00"/>
    <d v="1899-12-30T23:19:00"/>
    <n v="19"/>
    <x v="2"/>
    <x v="4"/>
    <x v="5"/>
    <s v="Not Outlier"/>
    <x v="70"/>
  </r>
  <r>
    <n v="102252"/>
    <n v="1812"/>
    <s v="Spain"/>
    <d v="2023-11-08T00:23:00"/>
    <x v="2"/>
    <s v="Valarie Nelson"/>
    <n v="2944"/>
    <x v="7"/>
    <d v="2023-11-08T00:00:00"/>
    <d v="1899-12-30T00:23:00"/>
    <n v="23"/>
    <x v="0"/>
    <x v="9"/>
    <x v="5"/>
    <s v="Not Outlier"/>
    <x v="70"/>
  </r>
  <r>
    <n v="228562"/>
    <n v="1812"/>
    <s v="Spain"/>
    <d v="2023-10-09T01:28:00"/>
    <x v="3"/>
    <s v="Eric Natividad"/>
    <n v="1733"/>
    <x v="2"/>
    <d v="2023-10-09T00:00:00"/>
    <d v="1899-12-30T01:28:00"/>
    <n v="28"/>
    <x v="1"/>
    <x v="5"/>
    <x v="5"/>
    <s v="Not Outlier"/>
    <x v="70"/>
  </r>
  <r>
    <n v="706725"/>
    <n v="1812"/>
    <s v="Spain"/>
    <d v="2023-02-25T00:16:00"/>
    <x v="0"/>
    <s v="Eric Natividad"/>
    <n v="7569"/>
    <x v="18"/>
    <d v="2023-02-25T00:00:00"/>
    <d v="1899-12-30T00:16:00"/>
    <n v="16"/>
    <x v="0"/>
    <x v="0"/>
    <x v="5"/>
    <s v="Not Outlier"/>
    <x v="70"/>
  </r>
  <r>
    <n v="1491354"/>
    <n v="1812"/>
    <s v="Spain"/>
    <d v="2023-10-26T02:07:00"/>
    <x v="2"/>
    <s v="Miguel Barajas"/>
    <n v="86"/>
    <x v="8"/>
    <d v="2023-10-26T00:00:00"/>
    <d v="1899-12-30T02:07:00"/>
    <n v="7"/>
    <x v="4"/>
    <x v="5"/>
    <x v="5"/>
    <s v="Not Outlier"/>
    <x v="70"/>
  </r>
  <r>
    <n v="761079"/>
    <n v="1813"/>
    <s v="USA"/>
    <d v="2023-08-11T00:13:00"/>
    <x v="0"/>
    <s v="Dominique Perrier"/>
    <n v="8446"/>
    <x v="23"/>
    <d v="2023-08-11T00:00:00"/>
    <d v="1899-12-30T00:13:00"/>
    <n v="13"/>
    <x v="0"/>
    <x v="6"/>
    <x v="1"/>
    <s v="Not Outlier"/>
    <x v="54"/>
  </r>
  <r>
    <n v="430092"/>
    <n v="1814"/>
    <s v="USA"/>
    <d v="2023-10-30T01:22:00"/>
    <x v="0"/>
    <s v="Elizabeth Devon"/>
    <n v="5251"/>
    <x v="4"/>
    <d v="2023-10-30T00:00:00"/>
    <d v="1899-12-30T01:22:00"/>
    <n v="22"/>
    <x v="1"/>
    <x v="5"/>
    <x v="1"/>
    <s v="Not Outlier"/>
    <x v="60"/>
  </r>
  <r>
    <n v="394940"/>
    <n v="1815"/>
    <s v="Austria"/>
    <d v="2023-10-31T00:59:00"/>
    <x v="3"/>
    <s v="Maria Larsson"/>
    <n v="4437"/>
    <x v="30"/>
    <d v="2023-10-31T00:00:00"/>
    <d v="1899-12-30T00:59:00"/>
    <n v="59"/>
    <x v="0"/>
    <x v="5"/>
    <x v="12"/>
    <s v="Not Outlier"/>
    <x v="26"/>
  </r>
  <r>
    <n v="1508428"/>
    <n v="1815"/>
    <s v="Austria"/>
    <d v="2023-03-30T00:48:00"/>
    <x v="1"/>
    <s v="Valarie Nelson"/>
    <n v="5995"/>
    <x v="4"/>
    <d v="2023-03-30T00:00:00"/>
    <d v="1899-12-30T00:48:00"/>
    <n v="48"/>
    <x v="0"/>
    <x v="7"/>
    <x v="12"/>
    <s v="Not Outlier"/>
    <x v="26"/>
  </r>
  <r>
    <n v="172649"/>
    <n v="1816"/>
    <s v="Spain"/>
    <d v="2023-02-24T00:55:00"/>
    <x v="3"/>
    <s v="William Brown"/>
    <n v="6377"/>
    <x v="10"/>
    <d v="2023-02-24T00:00:00"/>
    <d v="1899-12-30T00:55:00"/>
    <n v="55"/>
    <x v="0"/>
    <x v="0"/>
    <x v="5"/>
    <s v="Not Outlier"/>
    <x v="4"/>
  </r>
  <r>
    <n v="235760"/>
    <n v="1816"/>
    <s v="Spain"/>
    <d v="2023-11-20T00:57:00"/>
    <x v="0"/>
    <s v="Victoria Ashworth"/>
    <n v="4835"/>
    <x v="11"/>
    <d v="2023-11-20T00:00:00"/>
    <d v="1899-12-30T00:57:00"/>
    <n v="57"/>
    <x v="0"/>
    <x v="9"/>
    <x v="5"/>
    <s v="Not Outlier"/>
    <x v="4"/>
  </r>
  <r>
    <n v="424079"/>
    <n v="1816"/>
    <s v="Spain"/>
    <d v="2023-12-03T00:09:00"/>
    <x v="2"/>
    <s v="Laurence Lebihan"/>
    <n v="9152"/>
    <x v="15"/>
    <d v="2023-12-03T00:00:00"/>
    <d v="1899-12-30T00:09:00"/>
    <n v="9"/>
    <x v="0"/>
    <x v="10"/>
    <x v="5"/>
    <s v="Not Outlier"/>
    <x v="4"/>
  </r>
  <r>
    <n v="723623"/>
    <n v="1818"/>
    <s v="USA"/>
    <d v="2023-07-03T00:46:00"/>
    <x v="3"/>
    <s v="Anna O'Hara"/>
    <n v="9468"/>
    <x v="15"/>
    <d v="2023-07-03T00:00:00"/>
    <d v="1899-12-30T00:46:00"/>
    <n v="46"/>
    <x v="0"/>
    <x v="4"/>
    <x v="1"/>
    <s v="Not Outlier"/>
    <x v="21"/>
  </r>
  <r>
    <n v="1490458"/>
    <n v="1820"/>
    <m/>
    <d v="2023-04-04T01:19:00"/>
    <x v="3"/>
    <s v="Dominique Perrier"/>
    <n v="3873"/>
    <x v="27"/>
    <d v="2023-04-04T00:00:00"/>
    <d v="1899-12-30T01:19:00"/>
    <n v="19"/>
    <x v="1"/>
    <x v="1"/>
    <x v="1"/>
    <s v="Not Outlier"/>
    <x v="61"/>
  </r>
  <r>
    <n v="620937"/>
    <n v="1822"/>
    <s v="USA"/>
    <d v="2023-06-02T00:36:00"/>
    <x v="2"/>
    <s v="Roland Mendel"/>
    <n v="8767"/>
    <x v="24"/>
    <d v="2023-06-02T00:00:00"/>
    <d v="1899-12-30T00:36:00"/>
    <n v="36"/>
    <x v="0"/>
    <x v="2"/>
    <x v="1"/>
    <s v="Not Outlier"/>
    <x v="57"/>
  </r>
  <r>
    <n v="1474156"/>
    <n v="1822"/>
    <s v="USA"/>
    <d v="2023-05-30T23:52:00"/>
    <x v="1"/>
    <s v="Julie Young"/>
    <n v="597"/>
    <x v="4"/>
    <d v="2023-05-30T00:00:00"/>
    <d v="1899-12-30T23:52:00"/>
    <n v="52"/>
    <x v="2"/>
    <x v="8"/>
    <x v="1"/>
    <s v="Not Outlier"/>
    <x v="57"/>
  </r>
  <r>
    <n v="924407"/>
    <n v="1824"/>
    <s v="USA"/>
    <d v="2023-09-08T22:32:00"/>
    <x v="0"/>
    <s v="Peter Ferguson"/>
    <n v="2760"/>
    <x v="7"/>
    <d v="2023-09-08T00:00:00"/>
    <d v="1899-12-30T22:32:00"/>
    <n v="32"/>
    <x v="3"/>
    <x v="11"/>
    <x v="1"/>
    <s v="Not Outlier"/>
    <x v="46"/>
  </r>
  <r>
    <n v="1538360"/>
    <n v="1824"/>
    <s v="USA"/>
    <d v="2023-02-03T23:01:00"/>
    <x v="3"/>
    <s v="Valarie Nelson"/>
    <n v="4448"/>
    <x v="15"/>
    <d v="2023-02-03T00:00:00"/>
    <d v="1899-12-30T23:01:00"/>
    <n v="1"/>
    <x v="2"/>
    <x v="0"/>
    <x v="1"/>
    <s v="Not Outlier"/>
    <x v="46"/>
  </r>
  <r>
    <n v="725071"/>
    <n v="1825"/>
    <s v="Australia"/>
    <d v="2023-02-15T00:32:00"/>
    <x v="3"/>
    <s v="Veysel Oeztan"/>
    <n v="8859"/>
    <x v="22"/>
    <d v="2023-02-15T00:00:00"/>
    <d v="1899-12-30T00:32:00"/>
    <n v="32"/>
    <x v="0"/>
    <x v="0"/>
    <x v="7"/>
    <s v="Not Outlier"/>
    <x v="19"/>
  </r>
  <r>
    <n v="1041039"/>
    <n v="1826"/>
    <s v="Italy"/>
    <d v="2023-01-04T23:17:00"/>
    <x v="3"/>
    <s v="Peter Ferguson"/>
    <n v="7801"/>
    <x v="27"/>
    <d v="2023-01-04T00:00:00"/>
    <d v="1899-12-30T23:17:00"/>
    <n v="17"/>
    <x v="2"/>
    <x v="3"/>
    <x v="9"/>
    <s v="Not Outlier"/>
    <x v="54"/>
  </r>
  <r>
    <n v="564478"/>
    <n v="1827"/>
    <s v="USA"/>
    <d v="2023-02-10T00:29:00"/>
    <x v="1"/>
    <s v="Tony Calaghan"/>
    <n v="4891"/>
    <x v="19"/>
    <d v="2023-02-10T00:00:00"/>
    <d v="1899-12-30T00:29:00"/>
    <n v="29"/>
    <x v="0"/>
    <x v="0"/>
    <x v="1"/>
    <s v="Not Outlier"/>
    <x v="44"/>
  </r>
  <r>
    <n v="1449820"/>
    <n v="1828"/>
    <s v="Finland"/>
    <d v="2023-11-29T23:40:00"/>
    <x v="1"/>
    <s v="Henriette Pfalzheim"/>
    <n v="1844"/>
    <x v="21"/>
    <d v="2023-11-29T00:00:00"/>
    <d v="1899-12-30T23:40:00"/>
    <n v="40"/>
    <x v="2"/>
    <x v="9"/>
    <x v="8"/>
    <s v="Not Outlier"/>
    <x v="38"/>
  </r>
  <r>
    <n v="1521124"/>
    <n v="1828"/>
    <s v="Finland"/>
    <d v="2023-03-28T01:53:00"/>
    <x v="3"/>
    <s v="Eric Natividad"/>
    <n v="8408"/>
    <x v="0"/>
    <d v="2023-03-28T00:00:00"/>
    <d v="1899-12-30T01:53:00"/>
    <n v="53"/>
    <x v="1"/>
    <x v="7"/>
    <x v="8"/>
    <s v="Not Outlier"/>
    <x v="38"/>
  </r>
  <r>
    <n v="235219"/>
    <n v="1829"/>
    <s v="Australia"/>
    <d v="2023-11-06T00:54:00"/>
    <x v="0"/>
    <s v="Paolo Accorti"/>
    <n v="4965"/>
    <x v="28"/>
    <d v="2023-11-06T00:00:00"/>
    <d v="1899-12-30T00:54:00"/>
    <n v="54"/>
    <x v="0"/>
    <x v="9"/>
    <x v="7"/>
    <s v="Not Outlier"/>
    <x v="6"/>
  </r>
  <r>
    <n v="292907"/>
    <n v="1829"/>
    <s v="Australia"/>
    <d v="2023-04-22T00:05:00"/>
    <x v="0"/>
    <s v="Roland Keitel"/>
    <n v="4040"/>
    <x v="25"/>
    <d v="2023-04-22T00:00:00"/>
    <d v="1899-12-30T00:05:00"/>
    <n v="5"/>
    <x v="0"/>
    <x v="1"/>
    <x v="7"/>
    <s v="Not Outlier"/>
    <x v="6"/>
  </r>
  <r>
    <n v="185809"/>
    <n v="1830"/>
    <s v="Australia"/>
    <d v="2023-03-08T02:07:00"/>
    <x v="3"/>
    <s v="Wing C Tam"/>
    <n v="3863"/>
    <x v="7"/>
    <d v="2023-03-08T00:00:00"/>
    <d v="1899-12-30T02:07:00"/>
    <n v="7"/>
    <x v="4"/>
    <x v="7"/>
    <x v="7"/>
    <s v="Not Outlier"/>
    <x v="68"/>
  </r>
  <r>
    <n v="196116"/>
    <n v="1831"/>
    <s v="USA"/>
    <d v="2023-11-24T00:08:00"/>
    <x v="2"/>
    <s v="Michael Frick"/>
    <n v="7358"/>
    <x v="10"/>
    <d v="2023-11-24T00:00:00"/>
    <d v="1899-12-30T00:08:00"/>
    <n v="8"/>
    <x v="0"/>
    <x v="9"/>
    <x v="1"/>
    <s v="Not Outlier"/>
    <x v="9"/>
  </r>
  <r>
    <n v="461537"/>
    <n v="1833"/>
    <s v="Singapore"/>
    <d v="2023-02-17T01:44:00"/>
    <x v="3"/>
    <s v="Jeff Young"/>
    <n v="8344"/>
    <x v="29"/>
    <d v="2023-02-17T00:00:00"/>
    <d v="1899-12-30T01:44:00"/>
    <n v="44"/>
    <x v="1"/>
    <x v="0"/>
    <x v="3"/>
    <s v="Not Outlier"/>
    <x v="34"/>
  </r>
  <r>
    <n v="1477894"/>
    <n v="1834"/>
    <s v="Australia"/>
    <d v="2023-01-22T23:33:00"/>
    <x v="0"/>
    <s v="Sue Frick"/>
    <n v="9471"/>
    <x v="25"/>
    <d v="2023-01-22T00:00:00"/>
    <d v="1899-12-30T23:33:00"/>
    <n v="33"/>
    <x v="2"/>
    <x v="3"/>
    <x v="7"/>
    <s v="Not Outlier"/>
    <x v="36"/>
  </r>
  <r>
    <n v="262946"/>
    <n v="1835"/>
    <s v="Finland"/>
    <d v="2023-08-28T23:25:00"/>
    <x v="3"/>
    <s v="Maria Hernandez"/>
    <n v="934"/>
    <x v="0"/>
    <d v="2023-08-28T00:00:00"/>
    <d v="1899-12-30T23:25:00"/>
    <n v="25"/>
    <x v="2"/>
    <x v="6"/>
    <x v="8"/>
    <s v="Not Outlier"/>
    <x v="26"/>
  </r>
  <r>
    <n v="1679923"/>
    <n v="1835"/>
    <s v="Finland"/>
    <d v="2023-02-23T23:59:00"/>
    <x v="3"/>
    <s v="Diego Freyre"/>
    <n v="2710"/>
    <x v="17"/>
    <d v="2023-02-23T00:00:00"/>
    <d v="1899-12-30T23:59:00"/>
    <n v="59"/>
    <x v="2"/>
    <x v="0"/>
    <x v="8"/>
    <s v="Not Outlier"/>
    <x v="26"/>
  </r>
  <r>
    <n v="513417"/>
    <n v="1836"/>
    <s v="France"/>
    <d v="2023-09-21T00:48:00"/>
    <x v="1"/>
    <s v="Jeff Young"/>
    <n v="2613"/>
    <x v="9"/>
    <d v="2023-09-21T00:00:00"/>
    <d v="1899-12-30T00:48:00"/>
    <n v="48"/>
    <x v="0"/>
    <x v="11"/>
    <x v="0"/>
    <s v="Not Outlier"/>
    <x v="42"/>
  </r>
  <r>
    <n v="698222"/>
    <n v="1836"/>
    <s v="France"/>
    <d v="2023-03-22T00:05:00"/>
    <x v="0"/>
    <s v="Anna O'Hara"/>
    <n v="1804"/>
    <x v="25"/>
    <d v="2023-03-22T00:00:00"/>
    <d v="1899-12-30T00:05:00"/>
    <n v="5"/>
    <x v="0"/>
    <x v="7"/>
    <x v="0"/>
    <s v="Not Outlier"/>
    <x v="42"/>
  </r>
  <r>
    <n v="315977"/>
    <n v="1837"/>
    <s v="Switzerland"/>
    <d v="2023-09-03T00:01:00"/>
    <x v="0"/>
    <s v="Jean Fresnisre"/>
    <n v="8432"/>
    <x v="15"/>
    <d v="2023-09-03T00:00:00"/>
    <d v="1899-12-30T00:01:00"/>
    <n v="1"/>
    <x v="0"/>
    <x v="11"/>
    <x v="13"/>
    <s v="Not Outlier"/>
    <x v="65"/>
  </r>
  <r>
    <n v="885750"/>
    <n v="1837"/>
    <s v="Switzerland"/>
    <d v="2023-12-07T00:57:00"/>
    <x v="2"/>
    <s v="Marta Hernandez"/>
    <n v="1520"/>
    <x v="20"/>
    <d v="2023-12-07T00:00:00"/>
    <d v="1899-12-30T00:57:00"/>
    <n v="57"/>
    <x v="0"/>
    <x v="10"/>
    <x v="13"/>
    <s v="Not Outlier"/>
    <x v="65"/>
  </r>
  <r>
    <n v="1474867"/>
    <n v="1837"/>
    <s v="Switzerland"/>
    <d v="2023-12-08T00:11:00"/>
    <x v="1"/>
    <s v="Veysel Oeztan"/>
    <n v="6262"/>
    <x v="7"/>
    <d v="2023-12-08T00:00:00"/>
    <d v="1899-12-30T00:11:00"/>
    <n v="11"/>
    <x v="0"/>
    <x v="10"/>
    <x v="13"/>
    <s v="Not Outlier"/>
    <x v="65"/>
  </r>
  <r>
    <n v="1595262"/>
    <n v="1837"/>
    <s v="Switzerland"/>
    <d v="2023-09-20T23:31:00"/>
    <x v="1"/>
    <s v="Diego Freyre"/>
    <n v="8118"/>
    <x v="11"/>
    <d v="2023-09-20T00:00:00"/>
    <d v="1899-12-30T23:31:00"/>
    <n v="31"/>
    <x v="2"/>
    <x v="11"/>
    <x v="13"/>
    <s v="Not Outlier"/>
    <x v="65"/>
  </r>
  <r>
    <n v="802352"/>
    <n v="1838"/>
    <s v="USA"/>
    <d v="2023-06-09T01:03:00"/>
    <x v="0"/>
    <s v="Kee Kuo"/>
    <n v="7995"/>
    <x v="2"/>
    <d v="2023-06-09T00:00:00"/>
    <d v="1899-12-30T01:03:00"/>
    <n v="3"/>
    <x v="1"/>
    <x v="2"/>
    <x v="1"/>
    <s v="Not Outlier"/>
    <x v="9"/>
  </r>
  <r>
    <n v="837592"/>
    <n v="1839"/>
    <s v="Germany"/>
    <d v="2023-01-06T01:53:00"/>
    <x v="2"/>
    <s v="Valarie Nelson"/>
    <n v="4917"/>
    <x v="28"/>
    <d v="2023-01-06T00:00:00"/>
    <d v="1899-12-30T01:53:00"/>
    <n v="53"/>
    <x v="1"/>
    <x v="3"/>
    <x v="6"/>
    <s v="Not Outlier"/>
    <x v="43"/>
  </r>
  <r>
    <n v="914101"/>
    <n v="1839"/>
    <s v="Germany"/>
    <d v="2023-08-14T00:15:00"/>
    <x v="0"/>
    <s v="Arnold Cruz"/>
    <n v="8372"/>
    <x v="12"/>
    <d v="2023-08-14T00:00:00"/>
    <d v="1899-12-30T00:15:00"/>
    <n v="15"/>
    <x v="0"/>
    <x v="6"/>
    <x v="6"/>
    <s v="Not Outlier"/>
    <x v="43"/>
  </r>
  <r>
    <n v="214516"/>
    <n v="1840"/>
    <s v="USA"/>
    <d v="2023-07-27T23:23:00"/>
    <x v="2"/>
    <s v="Roland Keitel"/>
    <n v="1356"/>
    <x v="13"/>
    <d v="2023-07-27T00:00:00"/>
    <d v="1899-12-30T23:23:00"/>
    <n v="23"/>
    <x v="2"/>
    <x v="4"/>
    <x v="1"/>
    <s v="Not Outlier"/>
    <x v="31"/>
  </r>
  <r>
    <n v="391706"/>
    <n v="1840"/>
    <s v="USA"/>
    <d v="2023-02-14T23:03:00"/>
    <x v="2"/>
    <s v="Sue Frick"/>
    <n v="5396"/>
    <x v="12"/>
    <d v="2023-02-14T00:00:00"/>
    <d v="1899-12-30T23:03:00"/>
    <n v="3"/>
    <x v="2"/>
    <x v="0"/>
    <x v="1"/>
    <s v="Not Outlier"/>
    <x v="31"/>
  </r>
  <r>
    <n v="1146705"/>
    <n v="1840"/>
    <s v="USA"/>
    <d v="2023-07-23T23:36:00"/>
    <x v="1"/>
    <s v="Eric Natividad"/>
    <n v="6434"/>
    <x v="17"/>
    <d v="2023-07-23T00:00:00"/>
    <d v="1899-12-30T23:36:00"/>
    <n v="36"/>
    <x v="2"/>
    <x v="4"/>
    <x v="1"/>
    <s v="Not Outlier"/>
    <x v="31"/>
  </r>
  <r>
    <n v="982983"/>
    <n v="1842"/>
    <s v="Singapore"/>
    <d v="2023-01-12T00:34:00"/>
    <x v="2"/>
    <s v="Peter Ferguson"/>
    <n v="6411"/>
    <x v="1"/>
    <d v="2023-01-12T00:00:00"/>
    <d v="1899-12-30T00:34:00"/>
    <n v="34"/>
    <x v="0"/>
    <x v="3"/>
    <x v="3"/>
    <s v="Not Outlier"/>
    <x v="44"/>
  </r>
  <r>
    <n v="197952"/>
    <n v="1843"/>
    <s v="USA"/>
    <d v="2023-02-03T00:26:00"/>
    <x v="2"/>
    <s v="Akiko Shimamura"/>
    <n v="1453"/>
    <x v="15"/>
    <d v="2023-02-03T00:00:00"/>
    <d v="1899-12-30T00:26:00"/>
    <n v="26"/>
    <x v="0"/>
    <x v="0"/>
    <x v="1"/>
    <s v="Not Outlier"/>
    <x v="21"/>
  </r>
  <r>
    <n v="546758"/>
    <n v="1844"/>
    <s v="Singapore"/>
    <d v="2023-08-02T00:45:00"/>
    <x v="1"/>
    <s v="Kyung Yu"/>
    <n v="316"/>
    <x v="24"/>
    <d v="2023-08-02T00:00:00"/>
    <d v="1899-12-30T00:45:00"/>
    <n v="45"/>
    <x v="0"/>
    <x v="6"/>
    <x v="3"/>
    <s v="Not Outlier"/>
    <x v="49"/>
  </r>
  <r>
    <n v="1564030"/>
    <n v="1844"/>
    <s v="Singapore"/>
    <d v="2023-12-30T00:00:00"/>
    <x v="1"/>
    <s v="Helen Bennett"/>
    <n v="9452"/>
    <x v="4"/>
    <d v="2023-12-30T00:00:00"/>
    <d v="1899-12-30T00:00:00"/>
    <n v="0"/>
    <x v="0"/>
    <x v="10"/>
    <x v="3"/>
    <s v="Not Outlier"/>
    <x v="49"/>
  </r>
  <r>
    <n v="170991"/>
    <n v="1845"/>
    <s v="Finland"/>
    <d v="2023-07-02T23:42:00"/>
    <x v="3"/>
    <s v="Julie Murphy"/>
    <n v="2460"/>
    <x v="24"/>
    <d v="2023-07-02T00:00:00"/>
    <d v="1899-12-30T23:42:00"/>
    <n v="42"/>
    <x v="2"/>
    <x v="4"/>
    <x v="8"/>
    <s v="Not Outlier"/>
    <x v="31"/>
  </r>
  <r>
    <n v="600465"/>
    <n v="1845"/>
    <s v="Finland"/>
    <d v="2023-01-14T01:38:00"/>
    <x v="3"/>
    <s v="Valarie Nelson"/>
    <n v="4278"/>
    <x v="12"/>
    <d v="2023-01-14T00:00:00"/>
    <d v="1899-12-30T01:38:00"/>
    <n v="38"/>
    <x v="1"/>
    <x v="3"/>
    <x v="8"/>
    <s v="Not Outlier"/>
    <x v="31"/>
  </r>
  <r>
    <n v="1651135"/>
    <n v="1845"/>
    <s v="Finland"/>
    <d v="2023-12-07T00:09:00"/>
    <x v="1"/>
    <s v="Dominique Perrier"/>
    <n v="2721"/>
    <x v="20"/>
    <d v="2023-12-07T00:00:00"/>
    <d v="1899-12-30T00:09:00"/>
    <n v="9"/>
    <x v="0"/>
    <x v="10"/>
    <x v="8"/>
    <s v="Not Outlier"/>
    <x v="31"/>
  </r>
  <r>
    <n v="556930"/>
    <n v="1847"/>
    <s v="France"/>
    <d v="2023-01-14T00:23:00"/>
    <x v="0"/>
    <s v="Martine Rance"/>
    <n v="1675"/>
    <x v="12"/>
    <d v="2023-01-14T00:00:00"/>
    <d v="1899-12-30T00:23:00"/>
    <n v="23"/>
    <x v="0"/>
    <x v="3"/>
    <x v="0"/>
    <s v="Not Outlier"/>
    <x v="43"/>
  </r>
  <r>
    <n v="140002"/>
    <n v="1848"/>
    <s v="USA"/>
    <d v="2023-10-02T00:49:00"/>
    <x v="3"/>
    <s v="Palle Ibsen"/>
    <n v="3536"/>
    <x v="24"/>
    <d v="2023-10-02T00:00:00"/>
    <d v="1899-12-30T00:49:00"/>
    <n v="49"/>
    <x v="0"/>
    <x v="5"/>
    <x v="1"/>
    <s v="Not Outlier"/>
    <x v="22"/>
  </r>
  <r>
    <n v="177908"/>
    <n v="1848"/>
    <s v="USA"/>
    <d v="2023-04-29T23:25:00"/>
    <x v="0"/>
    <s v="Kwai Yu"/>
    <n v="1341"/>
    <x v="21"/>
    <d v="2023-04-29T00:00:00"/>
    <d v="1899-12-30T23:25:00"/>
    <n v="25"/>
    <x v="2"/>
    <x v="1"/>
    <x v="1"/>
    <s v="Not Outlier"/>
    <x v="22"/>
  </r>
  <r>
    <n v="405184"/>
    <n v="1848"/>
    <s v="USA"/>
    <d v="2023-03-08T23:05:00"/>
    <x v="1"/>
    <s v="Sue Frick"/>
    <n v="7111"/>
    <x v="7"/>
    <d v="2023-03-08T00:00:00"/>
    <d v="1899-12-30T23:05:00"/>
    <n v="5"/>
    <x v="2"/>
    <x v="7"/>
    <x v="1"/>
    <s v="Not Outlier"/>
    <x v="22"/>
  </r>
  <r>
    <n v="702331"/>
    <n v="1848"/>
    <s v="USA"/>
    <d v="2023-08-28T00:33:00"/>
    <x v="2"/>
    <s v="Diego Freyre"/>
    <n v="5015"/>
    <x v="0"/>
    <d v="2023-08-28T00:00:00"/>
    <d v="1899-12-30T00:33:00"/>
    <n v="33"/>
    <x v="0"/>
    <x v="6"/>
    <x v="1"/>
    <s v="Not Outlier"/>
    <x v="22"/>
  </r>
  <r>
    <n v="723551"/>
    <n v="1849"/>
    <s v="Denmark"/>
    <d v="2023-04-23T01:40:00"/>
    <x v="2"/>
    <s v="Julie Brown"/>
    <n v="6416"/>
    <x v="17"/>
    <d v="2023-04-23T00:00:00"/>
    <d v="1899-12-30T01:40:00"/>
    <n v="40"/>
    <x v="1"/>
    <x v="1"/>
    <x v="2"/>
    <s v="Not Outlier"/>
    <x v="46"/>
  </r>
  <r>
    <n v="1385605"/>
    <n v="1850"/>
    <s v="Germany"/>
    <d v="2023-05-16T00:05:00"/>
    <x v="0"/>
    <s v="Roland Keitel"/>
    <n v="6075"/>
    <x v="26"/>
    <d v="2023-05-16T00:00:00"/>
    <d v="1899-12-30T00:05:00"/>
    <n v="5"/>
    <x v="0"/>
    <x v="8"/>
    <x v="6"/>
    <s v="Not Outlier"/>
    <x v="36"/>
  </r>
  <r>
    <n v="920645"/>
    <n v="1851"/>
    <s v="Spain"/>
    <d v="2023-03-05T00:58:00"/>
    <x v="0"/>
    <s v="Miguel Barajas"/>
    <n v="620"/>
    <x v="16"/>
    <d v="2023-03-05T00:00:00"/>
    <d v="1899-12-30T00:58:00"/>
    <n v="58"/>
    <x v="0"/>
    <x v="7"/>
    <x v="5"/>
    <s v="Not Outlier"/>
    <x v="3"/>
  </r>
  <r>
    <n v="1654344"/>
    <n v="1851"/>
    <s v="Spain"/>
    <d v="2023-02-04T00:50:00"/>
    <x v="2"/>
    <s v="Dominique Perrier"/>
    <n v="1085"/>
    <x v="27"/>
    <d v="2023-02-04T00:00:00"/>
    <d v="1899-12-30T00:50:00"/>
    <n v="50"/>
    <x v="0"/>
    <x v="0"/>
    <x v="5"/>
    <s v="Not Outlier"/>
    <x v="3"/>
  </r>
  <r>
    <n v="1439951"/>
    <n v="1852"/>
    <s v="Italy"/>
    <d v="2023-08-08T23:32:00"/>
    <x v="3"/>
    <s v="William Brown"/>
    <n v="1905"/>
    <x v="7"/>
    <d v="2023-08-08T00:00:00"/>
    <d v="1899-12-30T23:32:00"/>
    <n v="32"/>
    <x v="2"/>
    <x v="6"/>
    <x v="9"/>
    <s v="Not Outlier"/>
    <x v="65"/>
  </r>
  <r>
    <n v="505298"/>
    <n v="1854"/>
    <s v="USA"/>
    <d v="2023-07-04T00:34:00"/>
    <x v="1"/>
    <s v="Jeff Young"/>
    <n v="7393"/>
    <x v="27"/>
    <d v="2023-07-04T00:00:00"/>
    <d v="1899-12-30T00:34:00"/>
    <n v="34"/>
    <x v="0"/>
    <x v="4"/>
    <x v="1"/>
    <s v="Not Outlier"/>
    <x v="65"/>
  </r>
  <r>
    <n v="652344"/>
    <n v="1854"/>
    <s v="USA"/>
    <d v="2023-09-25T00:54:00"/>
    <x v="1"/>
    <s v="Peter Ferguson"/>
    <n v="1170"/>
    <x v="18"/>
    <d v="2023-09-25T00:00:00"/>
    <d v="1899-12-30T00:54:00"/>
    <n v="54"/>
    <x v="0"/>
    <x v="11"/>
    <x v="1"/>
    <s v="Not Outlier"/>
    <x v="65"/>
  </r>
  <r>
    <n v="1069094"/>
    <n v="1854"/>
    <s v="USA"/>
    <d v="2023-08-27T01:11:00"/>
    <x v="1"/>
    <s v="Juri Yoshido"/>
    <n v="8536"/>
    <x v="13"/>
    <d v="2023-08-27T00:00:00"/>
    <d v="1899-12-30T01:11:00"/>
    <n v="11"/>
    <x v="1"/>
    <x v="6"/>
    <x v="1"/>
    <s v="Not Outlier"/>
    <x v="65"/>
  </r>
  <r>
    <n v="1659887"/>
    <n v="1854"/>
    <s v="USA"/>
    <d v="2023-12-11T00:04:00"/>
    <x v="0"/>
    <s v="Daniel Da Cunha"/>
    <n v="3461"/>
    <x v="23"/>
    <d v="2023-12-11T00:00:00"/>
    <d v="1899-12-30T00:04:00"/>
    <n v="4"/>
    <x v="0"/>
    <x v="10"/>
    <x v="1"/>
    <s v="Not Outlier"/>
    <x v="65"/>
  </r>
  <r>
    <n v="787848"/>
    <n v="1855"/>
    <s v="Denmark"/>
    <d v="2023-06-14T23:57:00"/>
    <x v="3"/>
    <s v="Diego Freyre"/>
    <n v="7298"/>
    <x v="12"/>
    <d v="2023-06-14T00:00:00"/>
    <d v="1899-12-30T23:57:00"/>
    <n v="57"/>
    <x v="2"/>
    <x v="2"/>
    <x v="2"/>
    <s v="Not Outlier"/>
    <x v="68"/>
  </r>
  <r>
    <n v="1139025"/>
    <n v="1855"/>
    <s v="Denmark"/>
    <d v="2023-08-10T00:03:00"/>
    <x v="1"/>
    <s v="Sue Frick"/>
    <n v="8569"/>
    <x v="19"/>
    <d v="2023-08-10T00:00:00"/>
    <d v="1899-12-30T00:03:00"/>
    <n v="3"/>
    <x v="0"/>
    <x v="6"/>
    <x v="2"/>
    <s v="Not Outlier"/>
    <x v="68"/>
  </r>
  <r>
    <n v="1291386"/>
    <n v="1855"/>
    <s v="Denmark"/>
    <d v="2023-06-21T01:14:00"/>
    <x v="0"/>
    <s v="Jeff Young"/>
    <n v="6840"/>
    <x v="9"/>
    <d v="2023-06-21T00:00:00"/>
    <d v="1899-12-30T01:14:00"/>
    <n v="14"/>
    <x v="1"/>
    <x v="2"/>
    <x v="2"/>
    <s v="Not Outlier"/>
    <x v="68"/>
  </r>
  <r>
    <n v="788243"/>
    <n v="1856"/>
    <s v="USA"/>
    <d v="2023-10-19T00:12:00"/>
    <x v="2"/>
    <s v="Georg Pipps"/>
    <n v="1117"/>
    <x v="3"/>
    <d v="2023-10-19T00:00:00"/>
    <d v="1899-12-30T00:12:00"/>
    <n v="12"/>
    <x v="0"/>
    <x v="5"/>
    <x v="1"/>
    <s v="Not Outlier"/>
    <x v="12"/>
  </r>
  <r>
    <n v="941315"/>
    <n v="1856"/>
    <s v="USA"/>
    <d v="2023-04-07T00:11:00"/>
    <x v="2"/>
    <s v="Diego Freyre"/>
    <n v="6848"/>
    <x v="20"/>
    <d v="2023-04-07T00:00:00"/>
    <d v="1899-12-30T00:11:00"/>
    <n v="11"/>
    <x v="0"/>
    <x v="1"/>
    <x v="1"/>
    <s v="Not Outlier"/>
    <x v="12"/>
  </r>
  <r>
    <n v="112219"/>
    <n v="1857"/>
    <s v="France"/>
    <d v="2023-05-19T23:07:00"/>
    <x v="3"/>
    <s v="Diego Freyre"/>
    <n v="7425"/>
    <x v="3"/>
    <d v="2023-05-19T00:00:00"/>
    <d v="1899-12-30T23:07:00"/>
    <n v="7"/>
    <x v="2"/>
    <x v="8"/>
    <x v="0"/>
    <s v="Not Outlier"/>
    <x v="4"/>
  </r>
  <r>
    <n v="596235"/>
    <n v="1857"/>
    <s v="France"/>
    <d v="2023-10-28T00:40:00"/>
    <x v="0"/>
    <s v="Sue Frick"/>
    <n v="657"/>
    <x v="0"/>
    <d v="2023-10-28T00:00:00"/>
    <d v="1899-12-30T00:40:00"/>
    <n v="40"/>
    <x v="0"/>
    <x v="5"/>
    <x v="0"/>
    <s v="Not Outlier"/>
    <x v="4"/>
  </r>
  <r>
    <n v="1234361"/>
    <n v="1857"/>
    <s v="France"/>
    <d v="2023-09-29T01:59:00"/>
    <x v="0"/>
    <s v="Akiko Shimamura"/>
    <n v="760"/>
    <x v="21"/>
    <d v="2023-09-29T00:00:00"/>
    <d v="1899-12-30T01:59:00"/>
    <n v="59"/>
    <x v="1"/>
    <x v="11"/>
    <x v="0"/>
    <s v="Not Outlier"/>
    <x v="4"/>
  </r>
  <r>
    <n v="41110"/>
    <n v="1858"/>
    <s v="USA"/>
    <d v="2023-06-03T00:33:00"/>
    <x v="0"/>
    <s v="Julie Murphy"/>
    <n v="9844"/>
    <x v="15"/>
    <d v="2023-06-03T00:00:00"/>
    <d v="1899-12-30T00:33:00"/>
    <n v="33"/>
    <x v="0"/>
    <x v="2"/>
    <x v="1"/>
    <s v="Not Outlier"/>
    <x v="14"/>
  </r>
  <r>
    <n v="937462"/>
    <n v="1858"/>
    <s v="USA"/>
    <d v="2023-10-20T23:54:00"/>
    <x v="2"/>
    <s v="Diego Freyre"/>
    <n v="2327"/>
    <x v="11"/>
    <d v="2023-10-20T00:00:00"/>
    <d v="1899-12-30T23:54:00"/>
    <n v="54"/>
    <x v="2"/>
    <x v="5"/>
    <x v="1"/>
    <s v="Not Outlier"/>
    <x v="14"/>
  </r>
  <r>
    <n v="1668081"/>
    <n v="1858"/>
    <s v="USA"/>
    <d v="2023-03-05T01:04:00"/>
    <x v="2"/>
    <s v="Elizabeth Lincoln"/>
    <n v="7774"/>
    <x v="16"/>
    <d v="2023-03-05T00:00:00"/>
    <d v="1899-12-30T01:04:00"/>
    <n v="4"/>
    <x v="1"/>
    <x v="7"/>
    <x v="1"/>
    <s v="Not Outlier"/>
    <x v="14"/>
  </r>
  <r>
    <n v="875005"/>
    <n v="1859"/>
    <s v="Spain"/>
    <d v="2023-06-23T23:41:00"/>
    <x v="0"/>
    <s v="Diego Freyre"/>
    <n v="538"/>
    <x v="17"/>
    <d v="2023-06-23T00:00:00"/>
    <d v="1899-12-30T23:41:00"/>
    <n v="41"/>
    <x v="2"/>
    <x v="2"/>
    <x v="5"/>
    <s v="Not Outlier"/>
    <x v="62"/>
  </r>
  <r>
    <n v="1541893"/>
    <n v="1860"/>
    <s v="Spain"/>
    <d v="2023-01-30T23:40:00"/>
    <x v="0"/>
    <s v="Mart¡n Sommer"/>
    <n v="1027"/>
    <x v="4"/>
    <d v="2023-01-30T00:00:00"/>
    <d v="1899-12-30T23:40:00"/>
    <n v="40"/>
    <x v="2"/>
    <x v="3"/>
    <x v="5"/>
    <s v="Not Outlier"/>
    <x v="44"/>
  </r>
  <r>
    <n v="564076"/>
    <n v="1862"/>
    <s v="Australia"/>
    <d v="2023-05-30T23:51:00"/>
    <x v="2"/>
    <s v="Juri Hirano"/>
    <n v="7241"/>
    <x v="4"/>
    <d v="2023-05-30T00:00:00"/>
    <d v="1899-12-30T23:51:00"/>
    <n v="51"/>
    <x v="2"/>
    <x v="8"/>
    <x v="7"/>
    <s v="Not Outlier"/>
    <x v="35"/>
  </r>
  <r>
    <n v="1495611"/>
    <n v="1863"/>
    <s v="Spain"/>
    <d v="2023-10-19T23:24:00"/>
    <x v="2"/>
    <s v="Laurence Lebihan"/>
    <n v="3590"/>
    <x v="3"/>
    <d v="2023-10-19T00:00:00"/>
    <d v="1899-12-30T23:24:00"/>
    <n v="24"/>
    <x v="2"/>
    <x v="5"/>
    <x v="5"/>
    <s v="Not Outlier"/>
    <x v="54"/>
  </r>
  <r>
    <n v="1054639"/>
    <n v="1865"/>
    <s v="France"/>
    <d v="2023-02-26T00:00:00"/>
    <x v="3"/>
    <s v="Maria Larsson"/>
    <n v="4421"/>
    <x v="8"/>
    <d v="2023-02-26T00:00:00"/>
    <d v="1899-12-30T00:00:00"/>
    <n v="0"/>
    <x v="0"/>
    <x v="0"/>
    <x v="0"/>
    <s v="Not Outlier"/>
    <x v="55"/>
  </r>
  <r>
    <n v="1282426"/>
    <n v="1866"/>
    <s v="Spain"/>
    <d v="2023-07-05T00:11:00"/>
    <x v="3"/>
    <s v="Ann Brown"/>
    <n v="9455"/>
    <x v="16"/>
    <d v="2023-07-05T00:00:00"/>
    <d v="1899-12-30T00:11:00"/>
    <n v="11"/>
    <x v="0"/>
    <x v="4"/>
    <x v="5"/>
    <s v="Not Outlier"/>
    <x v="20"/>
  </r>
  <r>
    <n v="954631"/>
    <n v="1868"/>
    <s v="France"/>
    <d v="2023-03-03T00:28:00"/>
    <x v="1"/>
    <s v="Sue Frick"/>
    <n v="8020"/>
    <x v="15"/>
    <d v="2023-03-03T00:00:00"/>
    <d v="1899-12-30T00:28:00"/>
    <n v="28"/>
    <x v="0"/>
    <x v="7"/>
    <x v="0"/>
    <s v="Not Outlier"/>
    <x v="70"/>
  </r>
  <r>
    <n v="61520"/>
    <n v="1870"/>
    <s v="USA"/>
    <d v="2023-06-22T23:37:00"/>
    <x v="3"/>
    <s v="Steve Frick"/>
    <n v="3077"/>
    <x v="25"/>
    <d v="2023-06-22T00:00:00"/>
    <d v="1899-12-30T23:37:00"/>
    <n v="37"/>
    <x v="2"/>
    <x v="2"/>
    <x v="1"/>
    <s v="Not Outlier"/>
    <x v="1"/>
  </r>
  <r>
    <n v="170864"/>
    <n v="1870"/>
    <s v="USA"/>
    <d v="2023-05-09T23:56:00"/>
    <x v="1"/>
    <s v="Julie Young"/>
    <n v="4281"/>
    <x v="2"/>
    <d v="2023-05-09T00:00:00"/>
    <d v="1899-12-30T23:56:00"/>
    <n v="56"/>
    <x v="2"/>
    <x v="8"/>
    <x v="1"/>
    <s v="Not Outlier"/>
    <x v="1"/>
  </r>
  <r>
    <n v="1532610"/>
    <n v="1871"/>
    <s v="Italy"/>
    <d v="2023-08-21T00:03:00"/>
    <x v="3"/>
    <s v="Marie Bertrand"/>
    <n v="8644"/>
    <x v="9"/>
    <d v="2023-08-21T00:00:00"/>
    <d v="1899-12-30T00:03:00"/>
    <n v="3"/>
    <x v="0"/>
    <x v="6"/>
    <x v="9"/>
    <s v="Not Outlier"/>
    <x v="70"/>
  </r>
  <r>
    <n v="1244668"/>
    <n v="1872"/>
    <s v="France"/>
    <d v="2023-08-21T01:06:00"/>
    <x v="0"/>
    <s v="Wendy Victorino"/>
    <n v="9021"/>
    <x v="9"/>
    <d v="2023-08-21T00:00:00"/>
    <d v="1899-12-30T01:06:00"/>
    <n v="6"/>
    <x v="1"/>
    <x v="6"/>
    <x v="0"/>
    <s v="Not Outlier"/>
    <x v="40"/>
  </r>
  <r>
    <n v="379416"/>
    <n v="1873"/>
    <s v="Australia"/>
    <d v="2023-05-27T00:25:00"/>
    <x v="1"/>
    <s v="Victoria Ashworth"/>
    <n v="7996"/>
    <x v="13"/>
    <d v="2023-05-27T00:00:00"/>
    <d v="1899-12-30T00:25:00"/>
    <n v="25"/>
    <x v="0"/>
    <x v="8"/>
    <x v="7"/>
    <s v="Not Outlier"/>
    <x v="21"/>
  </r>
  <r>
    <n v="1079761"/>
    <n v="1873"/>
    <s v="Australia"/>
    <d v="2023-09-18T01:12:00"/>
    <x v="3"/>
    <s v="Carine Schmitt"/>
    <n v="9752"/>
    <x v="14"/>
    <d v="2023-09-18T00:00:00"/>
    <d v="1899-12-30T01:12:00"/>
    <n v="12"/>
    <x v="1"/>
    <x v="11"/>
    <x v="7"/>
    <s v="Not Outlier"/>
    <x v="21"/>
  </r>
  <r>
    <n v="725482"/>
    <n v="1874"/>
    <s v="USA"/>
    <d v="2023-07-11T23:27:00"/>
    <x v="0"/>
    <s v="Diego Freyre"/>
    <n v="6488"/>
    <x v="23"/>
    <d v="2023-07-11T00:00:00"/>
    <d v="1899-12-30T23:27:00"/>
    <n v="27"/>
    <x v="2"/>
    <x v="4"/>
    <x v="1"/>
    <s v="Not Outlier"/>
    <x v="38"/>
  </r>
  <r>
    <n v="974557"/>
    <n v="1874"/>
    <s v="USA"/>
    <d v="2023-01-15T01:08:00"/>
    <x v="3"/>
    <s v="Kwai Yu"/>
    <n v="2721"/>
    <x v="22"/>
    <d v="2023-01-15T00:00:00"/>
    <d v="1899-12-30T01:08:00"/>
    <n v="8"/>
    <x v="1"/>
    <x v="3"/>
    <x v="1"/>
    <s v="Not Outlier"/>
    <x v="38"/>
  </r>
  <r>
    <n v="1061320"/>
    <n v="1874"/>
    <s v="USA"/>
    <d v="2023-06-25T00:38:00"/>
    <x v="3"/>
    <s v="Kwai Yu"/>
    <n v="2899"/>
    <x v="18"/>
    <d v="2023-06-25T00:00:00"/>
    <d v="1899-12-30T00:38:00"/>
    <n v="38"/>
    <x v="0"/>
    <x v="2"/>
    <x v="1"/>
    <s v="Not Outlier"/>
    <x v="38"/>
  </r>
  <r>
    <n v="220733"/>
    <n v="1875"/>
    <s v="France"/>
    <d v="2023-01-05T00:11:00"/>
    <x v="1"/>
    <s v="Maria Larsson"/>
    <n v="6006"/>
    <x v="16"/>
    <d v="2023-01-05T00:00:00"/>
    <d v="1899-12-30T00:11:00"/>
    <n v="11"/>
    <x v="0"/>
    <x v="3"/>
    <x v="0"/>
    <s v="Not Outlier"/>
    <x v="32"/>
  </r>
  <r>
    <n v="893103"/>
    <n v="1877"/>
    <s v="Spain"/>
    <d v="2023-02-08T23:33:00"/>
    <x v="1"/>
    <s v="Valarie Nelson"/>
    <n v="1604"/>
    <x v="7"/>
    <d v="2023-02-08T00:00:00"/>
    <d v="1899-12-30T23:33:00"/>
    <n v="33"/>
    <x v="2"/>
    <x v="0"/>
    <x v="5"/>
    <s v="Not Outlier"/>
    <x v="19"/>
  </r>
  <r>
    <n v="988105"/>
    <n v="1877"/>
    <s v="Spain"/>
    <d v="2023-06-25T01:16:00"/>
    <x v="2"/>
    <s v="Marta Hernandez"/>
    <n v="9254"/>
    <x v="18"/>
    <d v="2023-06-25T00:00:00"/>
    <d v="1899-12-30T01:16:00"/>
    <n v="16"/>
    <x v="1"/>
    <x v="2"/>
    <x v="5"/>
    <s v="Not Outlier"/>
    <x v="19"/>
  </r>
  <r>
    <n v="768435"/>
    <n v="1878"/>
    <s v="Spain"/>
    <d v="2023-06-15T00:43:00"/>
    <x v="0"/>
    <s v="Peter Ferguson"/>
    <n v="1281"/>
    <x v="22"/>
    <d v="2023-06-15T00:00:00"/>
    <d v="1899-12-30T00:43:00"/>
    <n v="43"/>
    <x v="0"/>
    <x v="2"/>
    <x v="5"/>
    <s v="Not Outlier"/>
    <x v="59"/>
  </r>
  <r>
    <n v="1038672"/>
    <n v="1878"/>
    <s v="Spain"/>
    <d v="2023-11-03T22:45:00"/>
    <x v="1"/>
    <s v="Wendy Victorino"/>
    <n v="5918"/>
    <x v="15"/>
    <d v="2023-11-03T00:00:00"/>
    <d v="1899-12-30T22:45:00"/>
    <n v="45"/>
    <x v="3"/>
    <x v="9"/>
    <x v="5"/>
    <s v="Not Outlier"/>
    <x v="59"/>
  </r>
  <r>
    <n v="1288242"/>
    <n v="1879"/>
    <s v="USA"/>
    <d v="2023-08-23T00:05:00"/>
    <x v="3"/>
    <s v="Sean Connery"/>
    <n v="5169"/>
    <x v="17"/>
    <d v="2023-08-23T00:00:00"/>
    <d v="1899-12-30T00:05:00"/>
    <n v="5"/>
    <x v="0"/>
    <x v="6"/>
    <x v="1"/>
    <s v="Not Outlier"/>
    <x v="3"/>
  </r>
  <r>
    <n v="343003"/>
    <n v="1880"/>
    <s v="Spain"/>
    <d v="2023-02-19T01:16:00"/>
    <x v="0"/>
    <s v="Giovanni Rovelli"/>
    <n v="7628"/>
    <x v="3"/>
    <d v="2023-02-19T00:00:00"/>
    <d v="1899-12-30T01:16:00"/>
    <n v="16"/>
    <x v="1"/>
    <x v="0"/>
    <x v="5"/>
    <s v="Not Outlier"/>
    <x v="69"/>
  </r>
  <r>
    <n v="1449918"/>
    <n v="1881"/>
    <s v="France"/>
    <d v="2023-03-22T01:51:00"/>
    <x v="0"/>
    <s v="Kee Kuo"/>
    <n v="8835"/>
    <x v="25"/>
    <d v="2023-03-22T00:00:00"/>
    <d v="1899-12-30T01:51:00"/>
    <n v="51"/>
    <x v="1"/>
    <x v="7"/>
    <x v="0"/>
    <s v="Not Outlier"/>
    <x v="31"/>
  </r>
  <r>
    <n v="965923"/>
    <n v="1883"/>
    <s v="USA"/>
    <d v="2023-03-27T01:40:00"/>
    <x v="1"/>
    <s v="Valarie Nelson"/>
    <n v="1548"/>
    <x v="13"/>
    <d v="2023-03-27T00:00:00"/>
    <d v="1899-12-30T01:40:00"/>
    <n v="40"/>
    <x v="1"/>
    <x v="7"/>
    <x v="1"/>
    <s v="Not Outlier"/>
    <x v="21"/>
  </r>
  <r>
    <n v="1000651"/>
    <n v="1883"/>
    <s v="USA"/>
    <d v="2023-03-25T22:47:00"/>
    <x v="3"/>
    <s v="Diego Freyre"/>
    <n v="1594"/>
    <x v="18"/>
    <d v="2023-03-25T00:00:00"/>
    <d v="1899-12-30T22:47:00"/>
    <n v="47"/>
    <x v="3"/>
    <x v="7"/>
    <x v="1"/>
    <s v="Not Outlier"/>
    <x v="21"/>
  </r>
  <r>
    <n v="533914"/>
    <n v="1884"/>
    <s v="USA"/>
    <d v="2023-05-30T22:56:00"/>
    <x v="1"/>
    <s v="Kyung Yu"/>
    <n v="5436"/>
    <x v="4"/>
    <d v="2023-05-30T00:00:00"/>
    <d v="1899-12-30T22:56:00"/>
    <n v="56"/>
    <x v="3"/>
    <x v="8"/>
    <x v="1"/>
    <s v="Not Outlier"/>
    <x v="0"/>
  </r>
  <r>
    <n v="897997"/>
    <n v="1884"/>
    <s v="USA"/>
    <d v="2023-04-08T23:06:00"/>
    <x v="2"/>
    <s v="Yoshi Tannamuri"/>
    <n v="1149"/>
    <x v="7"/>
    <d v="2023-04-08T00:00:00"/>
    <d v="1899-12-30T23:06:00"/>
    <n v="6"/>
    <x v="2"/>
    <x v="1"/>
    <x v="1"/>
    <s v="Not Outlier"/>
    <x v="0"/>
  </r>
  <r>
    <n v="1246866"/>
    <n v="1884"/>
    <s v="USA"/>
    <d v="2023-06-27T23:28:00"/>
    <x v="0"/>
    <s v="Sue King"/>
    <n v="849"/>
    <x v="13"/>
    <d v="2023-06-27T00:00:00"/>
    <d v="1899-12-30T23:28:00"/>
    <n v="28"/>
    <x v="2"/>
    <x v="2"/>
    <x v="1"/>
    <s v="Not Outlier"/>
    <x v="0"/>
  </r>
  <r>
    <n v="391963"/>
    <n v="1885"/>
    <s v="Austria"/>
    <d v="2023-11-10T23:17:00"/>
    <x v="0"/>
    <s v="Georg Pipps"/>
    <n v="856"/>
    <x v="19"/>
    <d v="2023-11-10T00:00:00"/>
    <d v="1899-12-30T23:17:00"/>
    <n v="17"/>
    <x v="2"/>
    <x v="9"/>
    <x v="12"/>
    <s v="Not Outlier"/>
    <x v="15"/>
  </r>
  <r>
    <n v="705612"/>
    <n v="1886"/>
    <s v="Australia"/>
    <d v="2023-04-29T23:31:00"/>
    <x v="3"/>
    <s v="Eric Natividad"/>
    <n v="2657"/>
    <x v="21"/>
    <d v="2023-04-29T00:00:00"/>
    <d v="1899-12-30T23:31:00"/>
    <n v="31"/>
    <x v="2"/>
    <x v="1"/>
    <x v="7"/>
    <s v="Not Outlier"/>
    <x v="41"/>
  </r>
  <r>
    <n v="1100277"/>
    <n v="1886"/>
    <s v="Australia"/>
    <d v="2023-09-27T01:05:00"/>
    <x v="1"/>
    <s v="Marta Hernandez"/>
    <n v="1924"/>
    <x v="13"/>
    <d v="2023-09-27T00:00:00"/>
    <d v="1899-12-30T01:05:00"/>
    <n v="5"/>
    <x v="1"/>
    <x v="11"/>
    <x v="7"/>
    <s v="Not Outlier"/>
    <x v="41"/>
  </r>
  <r>
    <n v="1507608"/>
    <n v="1886"/>
    <s v="Australia"/>
    <d v="2023-05-31T01:04:00"/>
    <x v="3"/>
    <s v="Diego Freyre"/>
    <n v="8078"/>
    <x v="30"/>
    <d v="2023-05-31T00:00:00"/>
    <d v="1899-12-30T01:04:00"/>
    <n v="4"/>
    <x v="1"/>
    <x v="8"/>
    <x v="7"/>
    <s v="Not Outlier"/>
    <x v="41"/>
  </r>
  <r>
    <n v="167720"/>
    <n v="1887"/>
    <s v="Spain"/>
    <d v="2023-12-02T00:35:00"/>
    <x v="2"/>
    <s v="Julie Young"/>
    <n v="8941"/>
    <x v="24"/>
    <d v="2023-12-02T00:00:00"/>
    <d v="1899-12-30T00:35:00"/>
    <n v="35"/>
    <x v="0"/>
    <x v="10"/>
    <x v="5"/>
    <s v="Not Outlier"/>
    <x v="28"/>
  </r>
  <r>
    <n v="1376176"/>
    <n v="1887"/>
    <s v="Spain"/>
    <d v="2023-02-17T23:46:00"/>
    <x v="0"/>
    <s v="Diego Freyre"/>
    <n v="9141"/>
    <x v="29"/>
    <d v="2023-02-17T00:00:00"/>
    <d v="1899-12-30T23:46:00"/>
    <n v="46"/>
    <x v="2"/>
    <x v="0"/>
    <x v="5"/>
    <s v="Not Outlier"/>
    <x v="28"/>
  </r>
  <r>
    <n v="832361"/>
    <n v="1891"/>
    <s v="Singapore"/>
    <d v="2023-02-25T00:50:00"/>
    <x v="1"/>
    <s v="Eric Natividad"/>
    <n v="6245"/>
    <x v="18"/>
    <d v="2023-02-25T00:00:00"/>
    <d v="1899-12-30T00:50:00"/>
    <n v="50"/>
    <x v="0"/>
    <x v="0"/>
    <x v="3"/>
    <s v="Not Outlier"/>
    <x v="72"/>
  </r>
  <r>
    <n v="1371197"/>
    <n v="1891"/>
    <s v="Singapore"/>
    <d v="2023-03-28T00:12:00"/>
    <x v="2"/>
    <s v="Jose Pedro Roel"/>
    <n v="5430"/>
    <x v="0"/>
    <d v="2023-03-28T00:00:00"/>
    <d v="1899-12-30T00:12:00"/>
    <n v="12"/>
    <x v="0"/>
    <x v="7"/>
    <x v="3"/>
    <s v="Not Outlier"/>
    <x v="72"/>
  </r>
  <r>
    <n v="1386514"/>
    <n v="1892"/>
    <s v="USA"/>
    <d v="2023-05-24T00:29:00"/>
    <x v="0"/>
    <s v="Valarie Nelson"/>
    <n v="2382"/>
    <x v="10"/>
    <d v="2023-05-24T00:00:00"/>
    <d v="1899-12-30T00:29:00"/>
    <n v="29"/>
    <x v="0"/>
    <x v="8"/>
    <x v="1"/>
    <s v="Not Outlier"/>
    <x v="62"/>
  </r>
  <r>
    <n v="376848"/>
    <n v="1893"/>
    <s v="Australia"/>
    <d v="2023-06-21T00:44:00"/>
    <x v="3"/>
    <s v="Anna O'Hara"/>
    <n v="2298"/>
    <x v="9"/>
    <d v="2023-06-21T00:00:00"/>
    <d v="1899-12-30T00:44:00"/>
    <n v="44"/>
    <x v="0"/>
    <x v="2"/>
    <x v="7"/>
    <s v="Not Outlier"/>
    <x v="13"/>
  </r>
  <r>
    <n v="1145871"/>
    <n v="1893"/>
    <s v="Australia"/>
    <d v="2023-10-05T00:32:00"/>
    <x v="3"/>
    <s v="Pirkko Koskitalo"/>
    <n v="2301"/>
    <x v="16"/>
    <d v="2023-10-05T00:00:00"/>
    <d v="1899-12-30T00:32:00"/>
    <n v="32"/>
    <x v="0"/>
    <x v="5"/>
    <x v="7"/>
    <s v="Not Outlier"/>
    <x v="13"/>
  </r>
  <r>
    <n v="1373323"/>
    <n v="1893"/>
    <s v="Australia"/>
    <d v="2023-02-14T01:08:00"/>
    <x v="2"/>
    <s v="Valarie Nelson"/>
    <n v="8546"/>
    <x v="12"/>
    <d v="2023-02-14T00:00:00"/>
    <d v="1899-12-30T01:08:00"/>
    <n v="8"/>
    <x v="1"/>
    <x v="0"/>
    <x v="7"/>
    <s v="Not Outlier"/>
    <x v="13"/>
  </r>
  <r>
    <n v="1594721"/>
    <n v="1894"/>
    <s v="Spain"/>
    <d v="2023-07-16T23:55:00"/>
    <x v="1"/>
    <s v="Peter Ferguson"/>
    <n v="5493"/>
    <x v="26"/>
    <d v="2023-07-16T00:00:00"/>
    <d v="1899-12-30T23:55:00"/>
    <n v="55"/>
    <x v="2"/>
    <x v="4"/>
    <x v="5"/>
    <s v="Not Outlier"/>
    <x v="71"/>
  </r>
  <r>
    <n v="603855"/>
    <n v="1895"/>
    <s v="France"/>
    <d v="2023-07-18T22:39:00"/>
    <x v="0"/>
    <s v="Julie Brown"/>
    <n v="4237"/>
    <x v="14"/>
    <d v="2023-07-18T00:00:00"/>
    <d v="1899-12-30T22:39:00"/>
    <n v="39"/>
    <x v="3"/>
    <x v="4"/>
    <x v="0"/>
    <s v="Not Outlier"/>
    <x v="36"/>
  </r>
  <r>
    <n v="782836"/>
    <n v="1896"/>
    <s v="France"/>
    <d v="2023-08-03T00:27:00"/>
    <x v="3"/>
    <s v="Michael Holz"/>
    <n v="8153"/>
    <x v="15"/>
    <d v="2023-08-03T00:00:00"/>
    <d v="1899-12-30T00:27:00"/>
    <n v="27"/>
    <x v="0"/>
    <x v="6"/>
    <x v="0"/>
    <s v="Not Outlier"/>
    <x v="19"/>
  </r>
  <r>
    <n v="844243"/>
    <n v="1897"/>
    <s v="USA"/>
    <d v="2023-08-18T22:35:00"/>
    <x v="1"/>
    <s v="Akiko Shimamura"/>
    <n v="911"/>
    <x v="14"/>
    <d v="2023-08-18T00:00:00"/>
    <d v="1899-12-30T22:35:00"/>
    <n v="35"/>
    <x v="3"/>
    <x v="6"/>
    <x v="1"/>
    <s v="Not Outlier"/>
    <x v="41"/>
  </r>
  <r>
    <n v="82480"/>
    <n v="1899"/>
    <s v="USA"/>
    <d v="2023-02-11T23:52:00"/>
    <x v="0"/>
    <s v="Maria Hernandez"/>
    <n v="3220"/>
    <x v="23"/>
    <d v="2023-02-11T00:00:00"/>
    <d v="1899-12-30T23:52:00"/>
    <n v="52"/>
    <x v="2"/>
    <x v="0"/>
    <x v="1"/>
    <s v="Not Outlier"/>
    <x v="22"/>
  </r>
  <r>
    <n v="573756"/>
    <n v="1900"/>
    <s v="Singapore"/>
    <d v="2023-09-10T01:15:00"/>
    <x v="3"/>
    <s v="Peter Ferguson"/>
    <n v="7244"/>
    <x v="19"/>
    <d v="2023-09-10T00:00:00"/>
    <d v="1899-12-30T01:15:00"/>
    <n v="15"/>
    <x v="1"/>
    <x v="11"/>
    <x v="3"/>
    <s v="Not Outlier"/>
    <x v="41"/>
  </r>
  <r>
    <n v="1267886"/>
    <n v="1900"/>
    <s v="Singapore"/>
    <d v="2023-06-09T01:40:00"/>
    <x v="2"/>
    <s v="Valarie Nelson"/>
    <n v="5588"/>
    <x v="2"/>
    <d v="2023-06-09T00:00:00"/>
    <d v="1899-12-30T01:40:00"/>
    <n v="40"/>
    <x v="1"/>
    <x v="2"/>
    <x v="3"/>
    <s v="Not Outlier"/>
    <x v="41"/>
  </r>
  <r>
    <n v="1474744"/>
    <n v="1900"/>
    <s v="Singapore"/>
    <d v="2023-04-22T00:58:00"/>
    <x v="0"/>
    <s v="Juri Hirano"/>
    <n v="9529"/>
    <x v="25"/>
    <d v="2023-04-22T00:00:00"/>
    <d v="1899-12-30T00:58:00"/>
    <n v="58"/>
    <x v="0"/>
    <x v="1"/>
    <x v="3"/>
    <s v="Not Outlier"/>
    <x v="41"/>
  </r>
  <r>
    <n v="404150"/>
    <n v="1902"/>
    <s v="Austria"/>
    <d v="2023-03-30T00:29:00"/>
    <x v="0"/>
    <s v="Diego Freyre"/>
    <n v="5798"/>
    <x v="4"/>
    <d v="2023-03-30T00:00:00"/>
    <d v="1899-12-30T00:29:00"/>
    <n v="29"/>
    <x v="0"/>
    <x v="7"/>
    <x v="12"/>
    <s v="Not Outlier"/>
    <x v="23"/>
  </r>
  <r>
    <n v="286598"/>
    <n v="1903"/>
    <s v="Australia"/>
    <d v="2023-03-12T00:54:00"/>
    <x v="3"/>
    <s v="Diego Freyre"/>
    <n v="8252"/>
    <x v="1"/>
    <d v="2023-03-12T00:00:00"/>
    <d v="1899-12-30T00:54:00"/>
    <n v="54"/>
    <x v="0"/>
    <x v="7"/>
    <x v="7"/>
    <s v="Not Outlier"/>
    <x v="61"/>
  </r>
  <r>
    <n v="1273811"/>
    <n v="1905"/>
    <s v="Spain"/>
    <d v="2023-12-17T23:57:00"/>
    <x v="0"/>
    <s v="Arnold Cruz"/>
    <n v="5538"/>
    <x v="29"/>
    <d v="2023-12-17T00:00:00"/>
    <d v="1899-12-30T23:57:00"/>
    <n v="57"/>
    <x v="2"/>
    <x v="10"/>
    <x v="5"/>
    <s v="Not Outlier"/>
    <x v="9"/>
  </r>
  <r>
    <n v="1563544"/>
    <n v="1905"/>
    <s v="Spain"/>
    <d v="2023-11-12T01:14:00"/>
    <x v="0"/>
    <s v="Dean Cassidy"/>
    <n v="4596"/>
    <x v="1"/>
    <d v="2023-11-12T00:00:00"/>
    <d v="1899-12-30T01:14:00"/>
    <n v="14"/>
    <x v="1"/>
    <x v="9"/>
    <x v="5"/>
    <s v="Not Outlier"/>
    <x v="9"/>
  </r>
  <r>
    <n v="574480"/>
    <n v="1907"/>
    <s v="Australia"/>
    <d v="2023-09-28T00:23:00"/>
    <x v="3"/>
    <s v="Daniel Da Cunha"/>
    <n v="6577"/>
    <x v="0"/>
    <d v="2023-09-28T00:00:00"/>
    <d v="1899-12-30T00:23:00"/>
    <n v="23"/>
    <x v="0"/>
    <x v="11"/>
    <x v="7"/>
    <s v="Not Outlier"/>
    <x v="31"/>
  </r>
  <r>
    <n v="1246551"/>
    <n v="1907"/>
    <s v="Australia"/>
    <d v="2023-05-26T22:53:00"/>
    <x v="3"/>
    <s v="Victoria Ashworth"/>
    <n v="5938"/>
    <x v="8"/>
    <d v="2023-05-26T00:00:00"/>
    <d v="1899-12-30T22:53:00"/>
    <n v="53"/>
    <x v="3"/>
    <x v="8"/>
    <x v="7"/>
    <s v="Not Outlier"/>
    <x v="31"/>
  </r>
  <r>
    <n v="730976"/>
    <n v="1908"/>
    <s v="USA"/>
    <d v="2023-11-01T00:58:00"/>
    <x v="2"/>
    <s v="Dominique Perrier"/>
    <n v="4073"/>
    <x v="5"/>
    <d v="2023-11-01T00:00:00"/>
    <d v="1899-12-30T00:58:00"/>
    <n v="58"/>
    <x v="0"/>
    <x v="9"/>
    <x v="1"/>
    <s v="Not Outlier"/>
    <x v="21"/>
  </r>
  <r>
    <n v="1503941"/>
    <n v="1910"/>
    <s v="France"/>
    <d v="2023-11-14T02:00:00"/>
    <x v="3"/>
    <s v="Valarie Franco"/>
    <n v="4898"/>
    <x v="12"/>
    <d v="2023-11-14T00:00:00"/>
    <d v="1899-12-30T02:00:00"/>
    <n v="0"/>
    <x v="4"/>
    <x v="9"/>
    <x v="0"/>
    <s v="Not Outlier"/>
    <x v="38"/>
  </r>
  <r>
    <n v="113406"/>
    <n v="1911"/>
    <s v="Australia"/>
    <d v="2023-03-02T01:48:00"/>
    <x v="1"/>
    <s v="Elizabeth Devon"/>
    <n v="2500"/>
    <x v="24"/>
    <d v="2023-03-02T00:00:00"/>
    <d v="1899-12-30T01:48:00"/>
    <n v="48"/>
    <x v="1"/>
    <x v="7"/>
    <x v="7"/>
    <s v="Not Outlier"/>
    <x v="12"/>
  </r>
  <r>
    <n v="273923"/>
    <n v="1911"/>
    <s v="Australia"/>
    <d v="2023-01-31T00:58:00"/>
    <x v="0"/>
    <s v="Kyung Yu"/>
    <n v="4736"/>
    <x v="30"/>
    <d v="2023-01-31T00:00:00"/>
    <d v="1899-12-30T00:58:00"/>
    <n v="58"/>
    <x v="0"/>
    <x v="3"/>
    <x v="7"/>
    <s v="Not Outlier"/>
    <x v="12"/>
  </r>
  <r>
    <n v="495154"/>
    <n v="1911"/>
    <s v="Australia"/>
    <d v="2023-03-06T23:55:00"/>
    <x v="2"/>
    <s v="Pirkko Koskitalo"/>
    <n v="5800"/>
    <x v="28"/>
    <d v="2023-03-06T00:00:00"/>
    <d v="1899-12-30T23:55:00"/>
    <n v="55"/>
    <x v="2"/>
    <x v="7"/>
    <x v="7"/>
    <s v="Not Outlier"/>
    <x v="12"/>
  </r>
  <r>
    <n v="728697"/>
    <n v="1913"/>
    <s v="Italy"/>
    <d v="2023-08-25T00:11:00"/>
    <x v="2"/>
    <s v="Michael Holz"/>
    <n v="6226"/>
    <x v="18"/>
    <d v="2023-08-25T00:00:00"/>
    <d v="1899-12-30T00:11:00"/>
    <n v="11"/>
    <x v="0"/>
    <x v="6"/>
    <x v="9"/>
    <s v="Not Outlier"/>
    <x v="38"/>
  </r>
  <r>
    <n v="850051"/>
    <n v="1914"/>
    <s v="Australia"/>
    <d v="2023-10-31T23:40:00"/>
    <x v="2"/>
    <s v="Frederique Citeaux"/>
    <n v="6638"/>
    <x v="30"/>
    <d v="2023-10-31T00:00:00"/>
    <d v="1899-12-30T23:40:00"/>
    <n v="40"/>
    <x v="2"/>
    <x v="5"/>
    <x v="7"/>
    <s v="Not Outlier"/>
    <x v="40"/>
  </r>
  <r>
    <n v="1337603"/>
    <n v="1915"/>
    <s v="USA"/>
    <d v="2023-02-11T00:15:00"/>
    <x v="2"/>
    <s v="Rosa Hernandez"/>
    <n v="5719"/>
    <x v="23"/>
    <d v="2023-02-11T00:00:00"/>
    <d v="1899-12-30T00:15:00"/>
    <n v="15"/>
    <x v="0"/>
    <x v="0"/>
    <x v="1"/>
    <s v="Not Outlier"/>
    <x v="66"/>
  </r>
  <r>
    <n v="260991"/>
    <n v="1916"/>
    <s v="Switzerland"/>
    <d v="2023-02-22T00:19:00"/>
    <x v="0"/>
    <s v="Matti Karttunen"/>
    <n v="8257"/>
    <x v="25"/>
    <d v="2023-02-22T00:00:00"/>
    <d v="1899-12-30T00:19:00"/>
    <n v="19"/>
    <x v="0"/>
    <x v="0"/>
    <x v="13"/>
    <s v="Not Outlier"/>
    <x v="40"/>
  </r>
  <r>
    <n v="1265339"/>
    <n v="1916"/>
    <s v="Switzerland"/>
    <d v="2023-01-02T01:49:00"/>
    <x v="0"/>
    <s v="Diego Freyre"/>
    <n v="5272"/>
    <x v="24"/>
    <d v="2023-01-02T00:00:00"/>
    <d v="1899-12-30T01:49:00"/>
    <n v="49"/>
    <x v="1"/>
    <x v="3"/>
    <x v="13"/>
    <s v="Not Outlier"/>
    <x v="40"/>
  </r>
  <r>
    <n v="1078422"/>
    <n v="1917"/>
    <s v="USA"/>
    <d v="2023-12-06T02:10:00"/>
    <x v="3"/>
    <s v="Veysel Oeztan"/>
    <n v="3916"/>
    <x v="28"/>
    <d v="2023-12-06T00:00:00"/>
    <d v="1899-12-30T02:10:00"/>
    <n v="10"/>
    <x v="4"/>
    <x v="10"/>
    <x v="1"/>
    <s v="Not Outlier"/>
    <x v="22"/>
  </r>
  <r>
    <n v="1162071"/>
    <n v="1920"/>
    <s v="USA"/>
    <d v="2023-06-26T01:37:00"/>
    <x v="3"/>
    <s v="Valarie Nelson"/>
    <n v="2237"/>
    <x v="8"/>
    <d v="2023-06-26T00:00:00"/>
    <d v="1899-12-30T01:37:00"/>
    <n v="37"/>
    <x v="1"/>
    <x v="2"/>
    <x v="1"/>
    <s v="Not Outlier"/>
    <x v="26"/>
  </r>
  <r>
    <n v="801394"/>
    <n v="1922"/>
    <s v="Spain"/>
    <d v="2023-04-01T01:46:00"/>
    <x v="1"/>
    <s v="Henriette Pfalzheim"/>
    <n v="5526"/>
    <x v="5"/>
    <d v="2023-04-01T00:00:00"/>
    <d v="1899-12-30T01:46:00"/>
    <n v="46"/>
    <x v="1"/>
    <x v="1"/>
    <x v="5"/>
    <s v="Not Outlier"/>
    <x v="14"/>
  </r>
  <r>
    <n v="958196"/>
    <n v="1922"/>
    <s v="Spain"/>
    <d v="2023-01-08T00:48:00"/>
    <x v="1"/>
    <s v="Maria Hernandez"/>
    <n v="3813"/>
    <x v="7"/>
    <d v="2023-01-08T00:00:00"/>
    <d v="1899-12-30T00:48:00"/>
    <n v="48"/>
    <x v="0"/>
    <x v="3"/>
    <x v="5"/>
    <s v="Not Outlier"/>
    <x v="14"/>
  </r>
  <r>
    <n v="1162786"/>
    <n v="1923"/>
    <s v="Italy"/>
    <d v="2023-04-16T22:31:00"/>
    <x v="0"/>
    <s v="Diego Freyre"/>
    <n v="3405"/>
    <x v="26"/>
    <d v="2023-04-16T00:00:00"/>
    <d v="1899-12-30T22:31:00"/>
    <n v="31"/>
    <x v="3"/>
    <x v="1"/>
    <x v="9"/>
    <s v="Not Outlier"/>
    <x v="34"/>
  </r>
  <r>
    <n v="1526749"/>
    <n v="1926"/>
    <s v="Spain"/>
    <d v="2023-08-13T00:40:00"/>
    <x v="2"/>
    <s v="Kalle Suominen"/>
    <n v="7714"/>
    <x v="6"/>
    <d v="2023-08-13T00:00:00"/>
    <d v="1899-12-30T00:40:00"/>
    <n v="40"/>
    <x v="0"/>
    <x v="6"/>
    <x v="5"/>
    <s v="Not Outlier"/>
    <x v="59"/>
  </r>
  <r>
    <n v="1215680"/>
    <n v="1927"/>
    <s v="Spain"/>
    <d v="2023-08-26T00:46:00"/>
    <x v="0"/>
    <s v="Diego Freyre"/>
    <n v="1775"/>
    <x v="8"/>
    <d v="2023-08-26T00:00:00"/>
    <d v="1899-12-30T00:46:00"/>
    <n v="46"/>
    <x v="0"/>
    <x v="6"/>
    <x v="5"/>
    <s v="Not Outlier"/>
    <x v="63"/>
  </r>
  <r>
    <n v="1064900"/>
    <n v="1928"/>
    <s v="Australia"/>
    <d v="2023-10-12T00:44:00"/>
    <x v="0"/>
    <s v="Diego Freyre"/>
    <n v="7612"/>
    <x v="1"/>
    <d v="2023-10-12T00:00:00"/>
    <d v="1899-12-30T00:44:00"/>
    <n v="44"/>
    <x v="0"/>
    <x v="5"/>
    <x v="7"/>
    <s v="Not Outlier"/>
    <x v="32"/>
  </r>
  <r>
    <n v="1482389"/>
    <n v="1928"/>
    <s v="Australia"/>
    <d v="2023-10-17T00:15:00"/>
    <x v="3"/>
    <s v="Kalle Suominen"/>
    <n v="32"/>
    <x v="29"/>
    <d v="2023-10-17T00:00:00"/>
    <d v="1899-12-30T00:15:00"/>
    <n v="15"/>
    <x v="0"/>
    <x v="5"/>
    <x v="7"/>
    <s v="Not Outlier"/>
    <x v="32"/>
  </r>
  <r>
    <n v="822544"/>
    <n v="1930"/>
    <s v="USA"/>
    <d v="2023-09-04T02:00:00"/>
    <x v="1"/>
    <s v="Francisca Cervantes"/>
    <n v="708"/>
    <x v="27"/>
    <d v="2023-09-04T00:00:00"/>
    <d v="1899-12-30T02:00:00"/>
    <n v="0"/>
    <x v="4"/>
    <x v="11"/>
    <x v="1"/>
    <s v="Not Outlier"/>
    <x v="48"/>
  </r>
  <r>
    <n v="1607569"/>
    <n v="1930"/>
    <s v="USA"/>
    <d v="2023-09-07T23:47:00"/>
    <x v="0"/>
    <s v="Maria Hernandez"/>
    <n v="1307"/>
    <x v="20"/>
    <d v="2023-09-07T00:00:00"/>
    <d v="1899-12-30T23:47:00"/>
    <n v="47"/>
    <x v="2"/>
    <x v="11"/>
    <x v="1"/>
    <s v="Not Outlier"/>
    <x v="48"/>
  </r>
  <r>
    <n v="1201156"/>
    <n v="1931"/>
    <s v="USA"/>
    <d v="2023-05-01T01:02:00"/>
    <x v="0"/>
    <s v="Jean Fresnisre"/>
    <n v="2329"/>
    <x v="5"/>
    <d v="2023-05-01T00:00:00"/>
    <d v="1899-12-30T01:02:00"/>
    <n v="2"/>
    <x v="1"/>
    <x v="8"/>
    <x v="1"/>
    <s v="Not Outlier"/>
    <x v="3"/>
  </r>
  <r>
    <n v="60770"/>
    <n v="1934"/>
    <s v="Spain"/>
    <d v="2023-01-06T00:47:00"/>
    <x v="2"/>
    <s v="Julie King"/>
    <n v="7606"/>
    <x v="28"/>
    <d v="2023-01-06T00:00:00"/>
    <d v="1899-12-30T00:47:00"/>
    <n v="47"/>
    <x v="0"/>
    <x v="3"/>
    <x v="5"/>
    <s v="Not Outlier"/>
    <x v="29"/>
  </r>
  <r>
    <n v="315899"/>
    <n v="1934"/>
    <s v="Spain"/>
    <d v="2023-10-09T00:56:00"/>
    <x v="3"/>
    <s v="Anna O'Hara"/>
    <n v="6965"/>
    <x v="2"/>
    <d v="2023-10-09T00:00:00"/>
    <d v="1899-12-30T00:56:00"/>
    <n v="56"/>
    <x v="0"/>
    <x v="5"/>
    <x v="5"/>
    <s v="Not Outlier"/>
    <x v="29"/>
  </r>
  <r>
    <n v="769050"/>
    <n v="1934"/>
    <s v="Spain"/>
    <d v="2023-03-25T00:01:00"/>
    <x v="2"/>
    <s v="Diego Freyre"/>
    <n v="1290"/>
    <x v="18"/>
    <d v="2023-03-25T00:00:00"/>
    <d v="1899-12-30T00:01:00"/>
    <n v="1"/>
    <x v="0"/>
    <x v="7"/>
    <x v="5"/>
    <s v="Not Outlier"/>
    <x v="29"/>
  </r>
  <r>
    <n v="835376"/>
    <n v="1936"/>
    <s v="Australia"/>
    <d v="2023-03-23T00:22:00"/>
    <x v="2"/>
    <s v="Dean Cassidy"/>
    <n v="6418"/>
    <x v="17"/>
    <d v="2023-03-23T00:00:00"/>
    <d v="1899-12-30T00:22:00"/>
    <n v="22"/>
    <x v="0"/>
    <x v="7"/>
    <x v="7"/>
    <s v="Not Outlier"/>
    <x v="12"/>
  </r>
  <r>
    <n v="1566865"/>
    <n v="1937"/>
    <s v="Austria"/>
    <d v="2023-11-27T01:28:00"/>
    <x v="1"/>
    <s v="Adrian Huxley"/>
    <n v="1543"/>
    <x v="13"/>
    <d v="2023-11-27T00:00:00"/>
    <d v="1899-12-30T01:28:00"/>
    <n v="28"/>
    <x v="1"/>
    <x v="9"/>
    <x v="12"/>
    <s v="Not Outlier"/>
    <x v="15"/>
  </r>
  <r>
    <n v="384942"/>
    <n v="1938"/>
    <s v="USA"/>
    <d v="2023-10-05T23:20:00"/>
    <x v="1"/>
    <s v="Jeff Young"/>
    <n v="5617"/>
    <x v="16"/>
    <d v="2023-10-05T00:00:00"/>
    <d v="1899-12-30T23:20:00"/>
    <n v="20"/>
    <x v="2"/>
    <x v="5"/>
    <x v="1"/>
    <s v="Not Outlier"/>
    <x v="35"/>
  </r>
  <r>
    <n v="882347"/>
    <n v="1938"/>
    <s v="USA"/>
    <d v="2023-09-18T22:35:00"/>
    <x v="2"/>
    <s v="Valarie Nelson"/>
    <n v="3811"/>
    <x v="14"/>
    <d v="2023-09-18T00:00:00"/>
    <d v="1899-12-30T22:35:00"/>
    <n v="35"/>
    <x v="3"/>
    <x v="11"/>
    <x v="1"/>
    <s v="Not Outlier"/>
    <x v="35"/>
  </r>
  <r>
    <n v="1076092"/>
    <n v="1938"/>
    <s v="USA"/>
    <d v="2023-03-01T01:34:00"/>
    <x v="1"/>
    <s v="Diego Freyre"/>
    <n v="698"/>
    <x v="5"/>
    <d v="2023-03-01T00:00:00"/>
    <d v="1899-12-30T01:34:00"/>
    <n v="34"/>
    <x v="1"/>
    <x v="7"/>
    <x v="1"/>
    <s v="Not Outlier"/>
    <x v="35"/>
  </r>
  <r>
    <n v="1417112"/>
    <n v="1938"/>
    <m/>
    <d v="2023-05-18T00:47:00"/>
    <x v="3"/>
    <s v="Mart¡n Sommer"/>
    <n v="2520"/>
    <x v="14"/>
    <d v="2023-05-18T00:00:00"/>
    <d v="1899-12-30T00:47:00"/>
    <n v="47"/>
    <x v="0"/>
    <x v="8"/>
    <x v="1"/>
    <s v="Not Outlier"/>
    <x v="35"/>
  </r>
  <r>
    <n v="1326076"/>
    <n v="1939"/>
    <s v="USA"/>
    <d v="2023-03-23T00:54:00"/>
    <x v="2"/>
    <s v="Roland Mendel"/>
    <n v="9937"/>
    <x v="17"/>
    <d v="2023-03-23T00:00:00"/>
    <d v="1899-12-30T00:54:00"/>
    <n v="54"/>
    <x v="0"/>
    <x v="7"/>
    <x v="1"/>
    <s v="Not Outlier"/>
    <x v="68"/>
  </r>
  <r>
    <n v="603758"/>
    <n v="1940"/>
    <s v="Spain"/>
    <d v="2023-05-11T01:57:00"/>
    <x v="1"/>
    <s v="Allen Nelson"/>
    <n v="6181"/>
    <x v="23"/>
    <d v="2023-05-11T00:00:00"/>
    <d v="1899-12-30T01:57:00"/>
    <n v="57"/>
    <x v="1"/>
    <x v="8"/>
    <x v="5"/>
    <s v="Not Outlier"/>
    <x v="23"/>
  </r>
  <r>
    <n v="520868"/>
    <n v="1941"/>
    <s v="Spain"/>
    <d v="2023-11-24T00:43:00"/>
    <x v="1"/>
    <s v="Julie Young"/>
    <n v="870"/>
    <x v="10"/>
    <d v="2023-11-24T00:00:00"/>
    <d v="1899-12-30T00:43:00"/>
    <n v="43"/>
    <x v="0"/>
    <x v="9"/>
    <x v="5"/>
    <s v="Not Outlier"/>
    <x v="60"/>
  </r>
  <r>
    <n v="543420"/>
    <n v="1942"/>
    <s v="USA"/>
    <d v="2023-06-15T23:45:00"/>
    <x v="0"/>
    <s v="Sue Frick"/>
    <n v="4380"/>
    <x v="22"/>
    <d v="2023-06-15T00:00:00"/>
    <d v="1899-12-30T23:45:00"/>
    <n v="45"/>
    <x v="2"/>
    <x v="2"/>
    <x v="1"/>
    <s v="Not Outlier"/>
    <x v="30"/>
  </r>
  <r>
    <n v="273538"/>
    <n v="1944"/>
    <s v="Spain"/>
    <d v="2023-02-18T23:43:00"/>
    <x v="1"/>
    <s v="Wendy Victorino"/>
    <n v="5193"/>
    <x v="14"/>
    <d v="2023-02-18T00:00:00"/>
    <d v="1899-12-30T23:43:00"/>
    <n v="43"/>
    <x v="2"/>
    <x v="0"/>
    <x v="5"/>
    <s v="Not Outlier"/>
    <x v="6"/>
  </r>
  <r>
    <n v="951780"/>
    <n v="1945"/>
    <s v="USA"/>
    <d v="2023-07-24T00:35:00"/>
    <x v="3"/>
    <s v="Jan Klaeboe"/>
    <n v="6963"/>
    <x v="10"/>
    <d v="2023-07-24T00:00:00"/>
    <d v="1899-12-30T00:35:00"/>
    <n v="35"/>
    <x v="0"/>
    <x v="4"/>
    <x v="1"/>
    <s v="Not Outlier"/>
    <x v="32"/>
  </r>
  <r>
    <n v="1278430"/>
    <n v="1947"/>
    <s v="Spain"/>
    <d v="2023-08-03T23:52:00"/>
    <x v="0"/>
    <s v="Michael Donnermeyer"/>
    <n v="2876"/>
    <x v="15"/>
    <d v="2023-08-03T00:00:00"/>
    <d v="1899-12-30T23:52:00"/>
    <n v="52"/>
    <x v="2"/>
    <x v="6"/>
    <x v="5"/>
    <s v="Not Outlier"/>
    <x v="43"/>
  </r>
  <r>
    <n v="1417673"/>
    <n v="1947"/>
    <s v="Spain"/>
    <d v="2023-05-03T01:40:00"/>
    <x v="0"/>
    <s v="Diego Freyre"/>
    <n v="8765"/>
    <x v="15"/>
    <d v="2023-05-03T00:00:00"/>
    <d v="1899-12-30T01:40:00"/>
    <n v="40"/>
    <x v="1"/>
    <x v="8"/>
    <x v="5"/>
    <s v="Not Outlier"/>
    <x v="43"/>
  </r>
  <r>
    <n v="353582"/>
    <n v="1948"/>
    <s v="USA"/>
    <d v="2023-12-09T23:59:00"/>
    <x v="1"/>
    <s v="Victoria Ashworth"/>
    <n v="5138"/>
    <x v="2"/>
    <d v="2023-12-09T00:00:00"/>
    <d v="1899-12-30T23:59:00"/>
    <n v="59"/>
    <x v="2"/>
    <x v="10"/>
    <x v="1"/>
    <s v="Not Outlier"/>
    <x v="33"/>
  </r>
  <r>
    <n v="532654"/>
    <n v="1948"/>
    <s v="USA"/>
    <d v="2023-11-09T01:38:00"/>
    <x v="0"/>
    <s v="Valarie Nelson"/>
    <n v="3310"/>
    <x v="2"/>
    <d v="2023-11-09T00:00:00"/>
    <d v="1899-12-30T01:38:00"/>
    <n v="38"/>
    <x v="1"/>
    <x v="9"/>
    <x v="1"/>
    <s v="Not Outlier"/>
    <x v="33"/>
  </r>
  <r>
    <n v="624700"/>
    <n v="1948"/>
    <s v="USA"/>
    <d v="2023-12-16T23:19:00"/>
    <x v="0"/>
    <s v="Thomas Hardy"/>
    <n v="5277"/>
    <x v="26"/>
    <d v="2023-12-16T00:00:00"/>
    <d v="1899-12-30T23:19:00"/>
    <n v="19"/>
    <x v="2"/>
    <x v="10"/>
    <x v="1"/>
    <s v="Not Outlier"/>
    <x v="33"/>
  </r>
  <r>
    <n v="722572"/>
    <n v="1948"/>
    <s v="USA"/>
    <d v="2023-01-28T23:35:00"/>
    <x v="1"/>
    <s v="Juri Yoshido"/>
    <n v="1207"/>
    <x v="0"/>
    <d v="2023-01-28T00:00:00"/>
    <d v="1899-12-30T23:35:00"/>
    <n v="35"/>
    <x v="2"/>
    <x v="3"/>
    <x v="1"/>
    <s v="Not Outlier"/>
    <x v="33"/>
  </r>
  <r>
    <n v="990950"/>
    <n v="1948"/>
    <s v="USA"/>
    <d v="2023-06-24T00:12:00"/>
    <x v="3"/>
    <s v="Akiko Shimamura"/>
    <n v="2414"/>
    <x v="10"/>
    <d v="2023-06-24T00:00:00"/>
    <d v="1899-12-30T00:12:00"/>
    <n v="12"/>
    <x v="0"/>
    <x v="2"/>
    <x v="1"/>
    <s v="Not Outlier"/>
    <x v="33"/>
  </r>
  <r>
    <n v="1308621"/>
    <n v="1948"/>
    <s v="USA"/>
    <d v="2023-10-28T00:16:00"/>
    <x v="0"/>
    <s v="Ann Brown"/>
    <n v="1684"/>
    <x v="0"/>
    <d v="2023-10-28T00:00:00"/>
    <d v="1899-12-30T00:16:00"/>
    <n v="16"/>
    <x v="0"/>
    <x v="5"/>
    <x v="1"/>
    <s v="Not Outlier"/>
    <x v="33"/>
  </r>
  <r>
    <n v="1569922"/>
    <n v="1948"/>
    <s v="USA"/>
    <d v="2023-03-07T23:40:00"/>
    <x v="0"/>
    <s v="William Brown"/>
    <n v="3425"/>
    <x v="20"/>
    <d v="2023-03-07T00:00:00"/>
    <d v="1899-12-30T23:40:00"/>
    <n v="40"/>
    <x v="2"/>
    <x v="7"/>
    <x v="1"/>
    <s v="Not Outlier"/>
    <x v="33"/>
  </r>
  <r>
    <n v="1156649"/>
    <n v="1950"/>
    <s v="Singapore"/>
    <d v="2023-08-03T01:04:00"/>
    <x v="0"/>
    <s v="Marta Hernandez"/>
    <n v="2647"/>
    <x v="15"/>
    <d v="2023-08-03T00:00:00"/>
    <d v="1899-12-30T01:04:00"/>
    <n v="4"/>
    <x v="1"/>
    <x v="6"/>
    <x v="3"/>
    <s v="Not Outlier"/>
    <x v="65"/>
  </r>
  <r>
    <n v="214251"/>
    <n v="1952"/>
    <s v="USA"/>
    <d v="2023-04-17T00:57:00"/>
    <x v="3"/>
    <s v="Michael Holz"/>
    <n v="492"/>
    <x v="29"/>
    <d v="2023-04-17T00:00:00"/>
    <d v="1899-12-30T00:57:00"/>
    <n v="57"/>
    <x v="0"/>
    <x v="1"/>
    <x v="1"/>
    <s v="Not Outlier"/>
    <x v="70"/>
  </r>
  <r>
    <n v="85195"/>
    <n v="1954"/>
    <s v="Finland"/>
    <d v="2023-10-27T23:34:00"/>
    <x v="3"/>
    <s v="Juri Yoshido"/>
    <n v="1860"/>
    <x v="13"/>
    <d v="2023-10-27T00:00:00"/>
    <d v="1899-12-30T23:34:00"/>
    <n v="34"/>
    <x v="2"/>
    <x v="5"/>
    <x v="8"/>
    <s v="Not Outlier"/>
    <x v="27"/>
  </r>
  <r>
    <n v="290270"/>
    <n v="1955"/>
    <s v="Spain"/>
    <d v="2023-02-03T01:54:00"/>
    <x v="2"/>
    <s v="Michael Holz"/>
    <n v="2355"/>
    <x v="15"/>
    <d v="2023-02-03T00:00:00"/>
    <d v="1899-12-30T01:54:00"/>
    <n v="54"/>
    <x v="1"/>
    <x v="0"/>
    <x v="5"/>
    <s v="Not Outlier"/>
    <x v="58"/>
  </r>
  <r>
    <n v="1491897"/>
    <n v="1955"/>
    <s v="Spain"/>
    <d v="2023-10-06T01:46:00"/>
    <x v="3"/>
    <s v="Marta Hernandez"/>
    <n v="9703"/>
    <x v="28"/>
    <d v="2023-10-06T00:00:00"/>
    <d v="1899-12-30T01:46:00"/>
    <n v="46"/>
    <x v="1"/>
    <x v="5"/>
    <x v="5"/>
    <s v="Not Outlier"/>
    <x v="58"/>
  </r>
  <r>
    <n v="1247542"/>
    <n v="1956"/>
    <s v="Austria"/>
    <d v="2023-08-13T23:49:00"/>
    <x v="2"/>
    <s v="Valarie Nelson"/>
    <n v="632"/>
    <x v="6"/>
    <d v="2023-08-13T00:00:00"/>
    <d v="1899-12-30T23:49:00"/>
    <n v="49"/>
    <x v="2"/>
    <x v="6"/>
    <x v="12"/>
    <s v="Not Outlier"/>
    <x v="50"/>
  </r>
  <r>
    <n v="99495"/>
    <n v="1957"/>
    <s v="USA"/>
    <d v="2023-03-16T23:31:00"/>
    <x v="0"/>
    <s v="Marta Hernandez"/>
    <n v="1403"/>
    <x v="26"/>
    <d v="2023-03-16T00:00:00"/>
    <d v="1899-12-30T23:31:00"/>
    <n v="31"/>
    <x v="2"/>
    <x v="7"/>
    <x v="1"/>
    <s v="Not Outlier"/>
    <x v="25"/>
  </r>
  <r>
    <n v="1284352"/>
    <n v="1957"/>
    <s v="USA"/>
    <d v="2023-06-05T00:01:00"/>
    <x v="3"/>
    <s v="Diego Freyre"/>
    <n v="2512"/>
    <x v="16"/>
    <d v="2023-06-05T00:00:00"/>
    <d v="1899-12-30T00:01:00"/>
    <n v="1"/>
    <x v="0"/>
    <x v="2"/>
    <x v="1"/>
    <s v="Not Outlier"/>
    <x v="25"/>
  </r>
  <r>
    <n v="1160516"/>
    <n v="1958"/>
    <s v="Ireland"/>
    <d v="2023-08-01T00:06:00"/>
    <x v="2"/>
    <s v="Jeff Young"/>
    <n v="3233"/>
    <x v="5"/>
    <d v="2023-08-01T00:00:00"/>
    <d v="1899-12-30T00:06:00"/>
    <n v="6"/>
    <x v="0"/>
    <x v="6"/>
    <x v="11"/>
    <s v="Not Outlier"/>
    <x v="37"/>
  </r>
  <r>
    <n v="697123"/>
    <n v="1959"/>
    <s v="Germany"/>
    <d v="2023-11-11T01:50:00"/>
    <x v="2"/>
    <s v="Jeff Young"/>
    <n v="6636"/>
    <x v="23"/>
    <d v="2023-11-11T00:00:00"/>
    <d v="1899-12-30T01:50:00"/>
    <n v="50"/>
    <x v="1"/>
    <x v="9"/>
    <x v="6"/>
    <s v="Not Outlier"/>
    <x v="41"/>
  </r>
  <r>
    <n v="573127"/>
    <n v="1960"/>
    <s v="Ireland"/>
    <d v="2023-12-17T22:31:00"/>
    <x v="1"/>
    <s v="Paolo Accorti"/>
    <n v="7588"/>
    <x v="29"/>
    <d v="2023-12-17T00:00:00"/>
    <d v="1899-12-30T22:31:00"/>
    <n v="31"/>
    <x v="3"/>
    <x v="10"/>
    <x v="11"/>
    <s v="Not Outlier"/>
    <x v="43"/>
  </r>
  <r>
    <n v="723480"/>
    <n v="1961"/>
    <s v="Germany"/>
    <d v="2023-02-24T00:47:00"/>
    <x v="2"/>
    <s v="Allen Nelson"/>
    <n v="8332"/>
    <x v="10"/>
    <d v="2023-02-24T00:00:00"/>
    <d v="1899-12-30T00:47:00"/>
    <n v="47"/>
    <x v="0"/>
    <x v="0"/>
    <x v="6"/>
    <s v="Not Outlier"/>
    <x v="65"/>
  </r>
  <r>
    <n v="194632"/>
    <n v="1962"/>
    <s v="USA"/>
    <d v="2023-01-02T00:40:00"/>
    <x v="2"/>
    <s v="Valarie Nelson"/>
    <n v="8267"/>
    <x v="24"/>
    <d v="2023-01-02T00:00:00"/>
    <d v="1899-12-30T00:40:00"/>
    <n v="40"/>
    <x v="0"/>
    <x v="3"/>
    <x v="1"/>
    <s v="Not Outlier"/>
    <x v="37"/>
  </r>
  <r>
    <n v="493111"/>
    <n v="1962"/>
    <s v="USA"/>
    <d v="2023-01-09T23:08:00"/>
    <x v="2"/>
    <s v="Marie Bertrand"/>
    <n v="6279"/>
    <x v="2"/>
    <d v="2023-01-09T00:00:00"/>
    <d v="1899-12-30T23:08:00"/>
    <n v="8"/>
    <x v="2"/>
    <x v="3"/>
    <x v="1"/>
    <s v="Not Outlier"/>
    <x v="37"/>
  </r>
  <r>
    <n v="1587777"/>
    <n v="1962"/>
    <s v="USA"/>
    <d v="2023-12-11T00:12:00"/>
    <x v="2"/>
    <s v="Janine Labrune"/>
    <n v="9310"/>
    <x v="23"/>
    <d v="2023-12-11T00:00:00"/>
    <d v="1899-12-30T00:12:00"/>
    <n v="12"/>
    <x v="0"/>
    <x v="10"/>
    <x v="1"/>
    <s v="Not Outlier"/>
    <x v="37"/>
  </r>
  <r>
    <n v="336670"/>
    <n v="1963"/>
    <s v="Australia"/>
    <d v="2023-07-09T01:20:00"/>
    <x v="0"/>
    <s v="Daniel Da Cunha"/>
    <n v="7178"/>
    <x v="2"/>
    <d v="2023-07-09T00:00:00"/>
    <d v="1899-12-30T01:20:00"/>
    <n v="20"/>
    <x v="1"/>
    <x v="4"/>
    <x v="7"/>
    <s v="Not Outlier"/>
    <x v="29"/>
  </r>
  <r>
    <n v="1200718"/>
    <n v="1963"/>
    <s v="Australia"/>
    <d v="2023-09-26T00:45:00"/>
    <x v="2"/>
    <s v="Allen Nelson"/>
    <n v="8488"/>
    <x v="8"/>
    <d v="2023-09-26T00:00:00"/>
    <d v="1899-12-30T00:45:00"/>
    <n v="45"/>
    <x v="0"/>
    <x v="11"/>
    <x v="7"/>
    <s v="Not Outlier"/>
    <x v="29"/>
  </r>
  <r>
    <n v="378945"/>
    <n v="1964"/>
    <s v="Spain"/>
    <d v="2023-08-01T23:39:00"/>
    <x v="1"/>
    <s v="Kyung Yu"/>
    <n v="2444"/>
    <x v="5"/>
    <d v="2023-08-01T00:00:00"/>
    <d v="1899-12-30T23:39:00"/>
    <n v="39"/>
    <x v="2"/>
    <x v="6"/>
    <x v="5"/>
    <s v="Not Outlier"/>
    <x v="5"/>
  </r>
  <r>
    <n v="283068"/>
    <n v="1967"/>
    <s v="Spain"/>
    <d v="2023-11-29T00:12:00"/>
    <x v="1"/>
    <s v="Michael Chandler"/>
    <n v="3805"/>
    <x v="21"/>
    <d v="2023-11-29T00:00:00"/>
    <d v="1899-12-30T00:12:00"/>
    <n v="12"/>
    <x v="0"/>
    <x v="9"/>
    <x v="5"/>
    <s v="Not Outlier"/>
    <x v="28"/>
  </r>
  <r>
    <n v="1250394"/>
    <n v="1969"/>
    <s v="Spain"/>
    <d v="2023-02-13T00:24:00"/>
    <x v="2"/>
    <s v="Sue Frick"/>
    <n v="9703"/>
    <x v="6"/>
    <d v="2023-02-13T00:00:00"/>
    <d v="1899-12-30T00:24:00"/>
    <n v="24"/>
    <x v="0"/>
    <x v="0"/>
    <x v="5"/>
    <s v="Not Outlier"/>
    <x v="50"/>
  </r>
  <r>
    <n v="924191"/>
    <n v="1970"/>
    <s v="France"/>
    <d v="2023-10-15T01:05:00"/>
    <x v="1"/>
    <s v="Arnold Cruz"/>
    <n v="925"/>
    <x v="22"/>
    <d v="2023-10-15T00:00:00"/>
    <d v="1899-12-30T01:05:00"/>
    <n v="5"/>
    <x v="1"/>
    <x v="5"/>
    <x v="0"/>
    <s v="Not Outlier"/>
    <x v="33"/>
  </r>
  <r>
    <n v="1019737"/>
    <n v="1970"/>
    <s v="France"/>
    <d v="2023-06-04T23:45:00"/>
    <x v="3"/>
    <s v="Maurizio Moroni"/>
    <n v="5789"/>
    <x v="27"/>
    <d v="2023-06-04T00:00:00"/>
    <d v="1899-12-30T23:45:00"/>
    <n v="45"/>
    <x v="2"/>
    <x v="2"/>
    <x v="0"/>
    <s v="Not Outlier"/>
    <x v="33"/>
  </r>
  <r>
    <n v="462593"/>
    <n v="1971"/>
    <s v="Spain"/>
    <d v="2023-08-05T01:29:00"/>
    <x v="2"/>
    <s v="Pirkko Koskitalo"/>
    <n v="5397"/>
    <x v="16"/>
    <d v="2023-08-05T00:00:00"/>
    <d v="1899-12-30T01:29:00"/>
    <n v="29"/>
    <x v="1"/>
    <x v="6"/>
    <x v="5"/>
    <s v="Not Outlier"/>
    <x v="68"/>
  </r>
  <r>
    <n v="903650"/>
    <n v="1971"/>
    <s v="Spain"/>
    <d v="2023-03-14T23:46:00"/>
    <x v="3"/>
    <s v="Adrian Huxley"/>
    <n v="8993"/>
    <x v="12"/>
    <d v="2023-03-14T00:00:00"/>
    <d v="1899-12-30T23:46:00"/>
    <n v="46"/>
    <x v="2"/>
    <x v="7"/>
    <x v="5"/>
    <s v="Not Outlier"/>
    <x v="68"/>
  </r>
  <r>
    <n v="1075183"/>
    <n v="1971"/>
    <s v="Spain"/>
    <d v="2023-04-24T22:50:00"/>
    <x v="3"/>
    <s v="Mart¡n Sommer"/>
    <n v="3747"/>
    <x v="10"/>
    <d v="2023-04-24T00:00:00"/>
    <d v="1899-12-30T22:50:00"/>
    <n v="50"/>
    <x v="3"/>
    <x v="1"/>
    <x v="5"/>
    <s v="Not Outlier"/>
    <x v="68"/>
  </r>
  <r>
    <n v="103711"/>
    <n v="1972"/>
    <s v="USA"/>
    <d v="2023-06-14T00:45:00"/>
    <x v="0"/>
    <s v="Anna O'Hara"/>
    <n v="9524"/>
    <x v="12"/>
    <d v="2023-06-14T00:00:00"/>
    <d v="1899-12-30T00:45:00"/>
    <n v="45"/>
    <x v="0"/>
    <x v="2"/>
    <x v="1"/>
    <s v="Not Outlier"/>
    <x v="24"/>
  </r>
  <r>
    <n v="225264"/>
    <n v="1973"/>
    <s v="USA"/>
    <d v="2023-09-17T01:53:00"/>
    <x v="0"/>
    <s v="Jeff Young"/>
    <n v="5089"/>
    <x v="29"/>
    <d v="2023-09-17T00:00:00"/>
    <d v="1899-12-30T01:53:00"/>
    <n v="53"/>
    <x v="1"/>
    <x v="11"/>
    <x v="1"/>
    <s v="Not Outlier"/>
    <x v="62"/>
  </r>
  <r>
    <n v="193342"/>
    <n v="1974"/>
    <s v="USA"/>
    <d v="2023-03-17T01:43:00"/>
    <x v="1"/>
    <s v="Kyung Yu"/>
    <n v="242"/>
    <x v="29"/>
    <d v="2023-03-17T00:00:00"/>
    <d v="1899-12-30T01:43:00"/>
    <n v="43"/>
    <x v="1"/>
    <x v="7"/>
    <x v="1"/>
    <s v="Not Outlier"/>
    <x v="66"/>
  </r>
  <r>
    <n v="758496"/>
    <n v="1974"/>
    <s v="USA"/>
    <d v="2023-10-09T00:40:00"/>
    <x v="0"/>
    <s v="Julie Brown"/>
    <n v="2202"/>
    <x v="2"/>
    <d v="2023-10-09T00:00:00"/>
    <d v="1899-12-30T00:40:00"/>
    <n v="40"/>
    <x v="0"/>
    <x v="5"/>
    <x v="1"/>
    <s v="Not Outlier"/>
    <x v="66"/>
  </r>
  <r>
    <n v="1674149"/>
    <n v="1974"/>
    <s v="USA"/>
    <d v="2023-08-21T01:09:00"/>
    <x v="2"/>
    <s v="Juri Yoshido"/>
    <n v="2019"/>
    <x v="9"/>
    <d v="2023-08-21T00:00:00"/>
    <d v="1899-12-30T01:09:00"/>
    <n v="9"/>
    <x v="1"/>
    <x v="6"/>
    <x v="1"/>
    <s v="Not Outlier"/>
    <x v="66"/>
  </r>
  <r>
    <n v="254112"/>
    <n v="1975"/>
    <s v="USA"/>
    <d v="2023-09-07T23:46:00"/>
    <x v="2"/>
    <s v="Miguel Barajas"/>
    <n v="2037"/>
    <x v="20"/>
    <d v="2023-09-07T00:00:00"/>
    <d v="1899-12-30T23:46:00"/>
    <n v="46"/>
    <x v="2"/>
    <x v="11"/>
    <x v="1"/>
    <s v="Not Outlier"/>
    <x v="48"/>
  </r>
  <r>
    <n v="631384"/>
    <n v="1975"/>
    <s v="USA"/>
    <d v="2023-02-06T01:19:00"/>
    <x v="2"/>
    <s v="Diego Freyre"/>
    <n v="5484"/>
    <x v="28"/>
    <d v="2023-02-06T00:00:00"/>
    <d v="1899-12-30T01:19:00"/>
    <n v="19"/>
    <x v="1"/>
    <x v="0"/>
    <x v="1"/>
    <s v="Not Outlier"/>
    <x v="48"/>
  </r>
  <r>
    <n v="142160"/>
    <n v="1976"/>
    <s v="Spain"/>
    <d v="2023-02-14T01:03:00"/>
    <x v="0"/>
    <s v="Paul Henriot"/>
    <n v="7114"/>
    <x v="12"/>
    <d v="2023-02-14T00:00:00"/>
    <d v="1899-12-30T01:03:00"/>
    <n v="3"/>
    <x v="1"/>
    <x v="0"/>
    <x v="5"/>
    <s v="Not Outlier"/>
    <x v="69"/>
  </r>
  <r>
    <n v="670916"/>
    <n v="1977"/>
    <s v="USA"/>
    <d v="2023-04-01T01:10:00"/>
    <x v="1"/>
    <s v="Marie Bertrand"/>
    <n v="9847"/>
    <x v="5"/>
    <d v="2023-04-01T00:00:00"/>
    <d v="1899-12-30T01:10:00"/>
    <n v="10"/>
    <x v="1"/>
    <x v="1"/>
    <x v="1"/>
    <s v="Not Outlier"/>
    <x v="33"/>
  </r>
  <r>
    <n v="1070297"/>
    <n v="1978"/>
    <s v="Spain"/>
    <d v="2023-03-08T22:34:00"/>
    <x v="3"/>
    <s v="Sue King"/>
    <n v="904"/>
    <x v="7"/>
    <d v="2023-03-08T00:00:00"/>
    <d v="1899-12-30T22:34:00"/>
    <n v="34"/>
    <x v="3"/>
    <x v="7"/>
    <x v="5"/>
    <s v="Not Outlier"/>
    <x v="37"/>
  </r>
  <r>
    <n v="780193"/>
    <n v="1979"/>
    <s v="Finland"/>
    <d v="2023-08-05T01:48:00"/>
    <x v="1"/>
    <s v="Jeff Young"/>
    <n v="1562"/>
    <x v="16"/>
    <d v="2023-08-05T00:00:00"/>
    <d v="1899-12-30T01:48:00"/>
    <n v="48"/>
    <x v="1"/>
    <x v="6"/>
    <x v="8"/>
    <s v="Not Outlier"/>
    <x v="54"/>
  </r>
  <r>
    <n v="1173471"/>
    <n v="1979"/>
    <s v="Finland"/>
    <d v="2023-08-20T02:00:00"/>
    <x v="1"/>
    <s v="Helen Bennett"/>
    <n v="7703"/>
    <x v="11"/>
    <d v="2023-08-20T00:00:00"/>
    <d v="1899-12-30T02:00:00"/>
    <n v="0"/>
    <x v="4"/>
    <x v="6"/>
    <x v="8"/>
    <s v="Not Outlier"/>
    <x v="54"/>
  </r>
  <r>
    <n v="1284119"/>
    <n v="1980"/>
    <s v="Switzerland"/>
    <d v="2023-10-07T01:14:00"/>
    <x v="2"/>
    <s v="Pirkko Koskitalo"/>
    <n v="6976"/>
    <x v="20"/>
    <d v="2023-10-07T00:00:00"/>
    <d v="1899-12-30T01:14:00"/>
    <n v="14"/>
    <x v="1"/>
    <x v="5"/>
    <x v="13"/>
    <s v="Not Outlier"/>
    <x v="53"/>
  </r>
  <r>
    <n v="1416529"/>
    <n v="1980"/>
    <s v="Switzerland"/>
    <d v="2023-06-27T00:07:00"/>
    <x v="2"/>
    <s v="Julie Murphy"/>
    <n v="576"/>
    <x v="13"/>
    <d v="2023-06-27T00:00:00"/>
    <d v="1899-12-30T00:07:00"/>
    <n v="7"/>
    <x v="0"/>
    <x v="2"/>
    <x v="13"/>
    <s v="Not Outlier"/>
    <x v="53"/>
  </r>
  <r>
    <n v="1483931"/>
    <n v="1980"/>
    <s v="Switzerland"/>
    <d v="2023-04-15T01:24:00"/>
    <x v="0"/>
    <s v="William Brown"/>
    <n v="4382"/>
    <x v="22"/>
    <d v="2023-04-15T00:00:00"/>
    <d v="1899-12-30T01:24:00"/>
    <n v="24"/>
    <x v="1"/>
    <x v="1"/>
    <x v="13"/>
    <s v="Not Outlier"/>
    <x v="53"/>
  </r>
  <r>
    <n v="1513008"/>
    <n v="1980"/>
    <s v="Switzerland"/>
    <d v="2023-07-26T00:57:00"/>
    <x v="2"/>
    <s v="Valarie Nelson"/>
    <n v="4837"/>
    <x v="8"/>
    <d v="2023-07-26T00:00:00"/>
    <d v="1899-12-30T00:57:00"/>
    <n v="57"/>
    <x v="0"/>
    <x v="4"/>
    <x v="13"/>
    <s v="Not Outlier"/>
    <x v="53"/>
  </r>
  <r>
    <n v="1291650"/>
    <n v="1982"/>
    <s v="Italy"/>
    <d v="2023-06-03T01:35:00"/>
    <x v="0"/>
    <s v="Jan Klaeboe"/>
    <n v="5585"/>
    <x v="15"/>
    <d v="2023-06-03T00:00:00"/>
    <d v="1899-12-30T01:35:00"/>
    <n v="35"/>
    <x v="1"/>
    <x v="2"/>
    <x v="9"/>
    <s v="Not Outlier"/>
    <x v="66"/>
  </r>
  <r>
    <n v="1629259"/>
    <n v="1982"/>
    <s v="Italy"/>
    <d v="2023-08-28T01:19:00"/>
    <x v="2"/>
    <s v="Daniel Da Cunha"/>
    <n v="9052"/>
    <x v="0"/>
    <d v="2023-08-28T00:00:00"/>
    <d v="1899-12-30T01:19:00"/>
    <n v="19"/>
    <x v="1"/>
    <x v="6"/>
    <x v="9"/>
    <s v="Not Outlier"/>
    <x v="66"/>
  </r>
  <r>
    <n v="1098350"/>
    <n v="1983"/>
    <s v="Spain"/>
    <d v="2023-02-09T01:39:00"/>
    <x v="0"/>
    <s v="Kyung Yu"/>
    <n v="7342"/>
    <x v="2"/>
    <d v="2023-02-09T00:00:00"/>
    <d v="1899-12-30T01:39:00"/>
    <n v="39"/>
    <x v="1"/>
    <x v="0"/>
    <x v="5"/>
    <s v="Not Outlier"/>
    <x v="46"/>
  </r>
  <r>
    <n v="1234926"/>
    <n v="1983"/>
    <s v="Spain"/>
    <d v="2023-10-09T23:27:00"/>
    <x v="3"/>
    <s v="Julie Brown"/>
    <n v="2280"/>
    <x v="2"/>
    <d v="2023-10-09T00:00:00"/>
    <d v="1899-12-30T23:27:00"/>
    <n v="27"/>
    <x v="2"/>
    <x v="5"/>
    <x v="5"/>
    <s v="Not Outlier"/>
    <x v="46"/>
  </r>
  <r>
    <n v="1245959"/>
    <n v="1983"/>
    <s v="Spain"/>
    <d v="2023-02-24T22:52:00"/>
    <x v="1"/>
    <s v="Violeta Benitez"/>
    <n v="774"/>
    <x v="10"/>
    <d v="2023-02-24T00:00:00"/>
    <d v="1899-12-30T22:52:00"/>
    <n v="52"/>
    <x v="3"/>
    <x v="0"/>
    <x v="5"/>
    <s v="Not Outlier"/>
    <x v="46"/>
  </r>
  <r>
    <n v="1487429"/>
    <n v="1983"/>
    <s v="Spain"/>
    <d v="2023-03-05T23:31:00"/>
    <x v="3"/>
    <s v="Anna O'Hara"/>
    <n v="5465"/>
    <x v="16"/>
    <d v="2023-03-05T00:00:00"/>
    <d v="1899-12-30T23:31:00"/>
    <n v="31"/>
    <x v="2"/>
    <x v="7"/>
    <x v="5"/>
    <s v="Not Outlier"/>
    <x v="46"/>
  </r>
  <r>
    <n v="188856"/>
    <n v="1984"/>
    <s v="Australia"/>
    <d v="2023-11-21T23:01:00"/>
    <x v="3"/>
    <s v="Roland Keitel"/>
    <n v="4243"/>
    <x v="9"/>
    <d v="2023-11-21T00:00:00"/>
    <d v="1899-12-30T23:01:00"/>
    <n v="1"/>
    <x v="2"/>
    <x v="9"/>
    <x v="7"/>
    <s v="Not Outlier"/>
    <x v="64"/>
  </r>
  <r>
    <n v="466869"/>
    <n v="1984"/>
    <s v="Australia"/>
    <d v="2023-02-14T14:20:00"/>
    <x v="1"/>
    <s v="Valarie Franco"/>
    <n v="660"/>
    <x v="12"/>
    <d v="2023-02-14T00:00:00"/>
    <d v="1899-12-30T14:20:00"/>
    <n v="20"/>
    <x v="6"/>
    <x v="0"/>
    <x v="7"/>
    <s v="Not Outlier"/>
    <x v="64"/>
  </r>
  <r>
    <n v="1550005"/>
    <n v="1984"/>
    <s v="Australia"/>
    <d v="2023-03-17T00:55:00"/>
    <x v="0"/>
    <s v="Yoshi Tannamuri"/>
    <n v="2075"/>
    <x v="29"/>
    <d v="2023-03-17T00:00:00"/>
    <d v="1899-12-30T00:55:00"/>
    <n v="55"/>
    <x v="0"/>
    <x v="7"/>
    <x v="7"/>
    <s v="Not Outlier"/>
    <x v="64"/>
  </r>
  <r>
    <n v="369311"/>
    <n v="1985"/>
    <s v="France"/>
    <d v="2023-11-29T01:21:00"/>
    <x v="3"/>
    <s v="Veysel Oeztan"/>
    <n v="5332"/>
    <x v="21"/>
    <d v="2023-11-29T00:00:00"/>
    <d v="1899-12-30T01:21:00"/>
    <n v="21"/>
    <x v="1"/>
    <x v="9"/>
    <x v="0"/>
    <s v="Not Outlier"/>
    <x v="70"/>
  </r>
  <r>
    <n v="672686"/>
    <n v="1985"/>
    <s v="France"/>
    <d v="2023-11-29T01:42:00"/>
    <x v="3"/>
    <s v="Rosa Hernandez"/>
    <n v="2269"/>
    <x v="21"/>
    <d v="2023-11-29T00:00:00"/>
    <d v="1899-12-30T01:42:00"/>
    <n v="42"/>
    <x v="1"/>
    <x v="9"/>
    <x v="0"/>
    <s v="Not Outlier"/>
    <x v="70"/>
  </r>
  <r>
    <n v="28066"/>
    <n v="1986"/>
    <s v="France"/>
    <d v="2023-05-07T00:07:00"/>
    <x v="2"/>
    <s v="Akiko Shimamura"/>
    <n v="7129"/>
    <x v="20"/>
    <d v="2023-05-07T00:00:00"/>
    <d v="1899-12-30T00:07:00"/>
    <n v="7"/>
    <x v="0"/>
    <x v="8"/>
    <x v="0"/>
    <s v="Not Outlier"/>
    <x v="54"/>
  </r>
  <r>
    <n v="683536"/>
    <n v="1986"/>
    <s v="France"/>
    <d v="2023-12-18T22:59:00"/>
    <x v="2"/>
    <s v="Jose Pedro Roel"/>
    <n v="4037"/>
    <x v="14"/>
    <d v="2023-12-18T00:00:00"/>
    <d v="1899-12-30T22:59:00"/>
    <n v="59"/>
    <x v="3"/>
    <x v="10"/>
    <x v="0"/>
    <s v="Not Outlier"/>
    <x v="54"/>
  </r>
  <r>
    <n v="758962"/>
    <n v="1988"/>
    <s v="USA"/>
    <d v="2023-05-12T00:51:00"/>
    <x v="0"/>
    <s v="Anna O'Hara"/>
    <n v="6385"/>
    <x v="1"/>
    <d v="2023-05-12T00:00:00"/>
    <d v="1899-12-30T00:51:00"/>
    <n v="51"/>
    <x v="0"/>
    <x v="8"/>
    <x v="1"/>
    <s v="Not Outlier"/>
    <x v="16"/>
  </r>
  <r>
    <n v="1428328"/>
    <n v="1988"/>
    <s v="USA"/>
    <d v="2023-04-28T01:23:00"/>
    <x v="0"/>
    <s v="Dean Cassidy"/>
    <n v="2435"/>
    <x v="0"/>
    <d v="2023-04-28T00:00:00"/>
    <d v="1899-12-30T01:23:00"/>
    <n v="23"/>
    <x v="1"/>
    <x v="1"/>
    <x v="1"/>
    <s v="Not Outlier"/>
    <x v="16"/>
  </r>
  <r>
    <n v="1160613"/>
    <n v="1990"/>
    <s v="USA"/>
    <d v="2023-12-22T01:14:00"/>
    <x v="1"/>
    <s v="Diego Freyre"/>
    <n v="8077"/>
    <x v="25"/>
    <d v="2023-12-22T00:00:00"/>
    <d v="1899-12-30T01:14:00"/>
    <n v="14"/>
    <x v="1"/>
    <x v="10"/>
    <x v="1"/>
    <s v="Not Outlier"/>
    <x v="28"/>
  </r>
  <r>
    <n v="1399773"/>
    <n v="1990"/>
    <s v="USA"/>
    <d v="2023-01-03T00:04:00"/>
    <x v="1"/>
    <s v="Mart¡n Sommer"/>
    <n v="6970"/>
    <x v="15"/>
    <d v="2023-01-03T00:00:00"/>
    <d v="1899-12-30T00:04:00"/>
    <n v="4"/>
    <x v="0"/>
    <x v="3"/>
    <x v="1"/>
    <s v="Not Outlier"/>
    <x v="28"/>
  </r>
  <r>
    <n v="1465254"/>
    <n v="1992"/>
    <s v="Denmark"/>
    <d v="2023-09-01T00:43:00"/>
    <x v="0"/>
    <s v="Adrian Huxley"/>
    <n v="5514"/>
    <x v="5"/>
    <d v="2023-09-01T00:00:00"/>
    <d v="1899-12-30T00:43:00"/>
    <n v="43"/>
    <x v="0"/>
    <x v="11"/>
    <x v="2"/>
    <s v="Not Outlier"/>
    <x v="16"/>
  </r>
  <r>
    <n v="80707"/>
    <n v="1993"/>
    <s v="USA"/>
    <d v="2023-12-09T01:09:00"/>
    <x v="2"/>
    <s v="Juri Yoshido"/>
    <n v="2966"/>
    <x v="2"/>
    <d v="2023-12-09T00:00:00"/>
    <d v="1899-12-30T01:09:00"/>
    <n v="9"/>
    <x v="1"/>
    <x v="10"/>
    <x v="1"/>
    <s v="Not Outlier"/>
    <x v="44"/>
  </r>
  <r>
    <n v="528569"/>
    <n v="1993"/>
    <s v="USA"/>
    <d v="2023-06-26T01:42:00"/>
    <x v="2"/>
    <s v="Pirkko Koskitalo"/>
    <n v="613"/>
    <x v="8"/>
    <d v="2023-06-26T00:00:00"/>
    <d v="1899-12-30T01:42:00"/>
    <n v="42"/>
    <x v="1"/>
    <x v="2"/>
    <x v="1"/>
    <s v="Not Outlier"/>
    <x v="44"/>
  </r>
  <r>
    <n v="1345016"/>
    <n v="1994"/>
    <s v="Singapore"/>
    <d v="2023-02-15T23:37:00"/>
    <x v="0"/>
    <s v="Giovanni Rovelli"/>
    <n v="9058"/>
    <x v="22"/>
    <d v="2023-02-15T00:00:00"/>
    <d v="1899-12-30T23:37:00"/>
    <n v="37"/>
    <x v="2"/>
    <x v="0"/>
    <x v="3"/>
    <s v="Not Outlier"/>
    <x v="26"/>
  </r>
  <r>
    <n v="347302"/>
    <n v="1997"/>
    <s v="Spain"/>
    <d v="2023-02-05T00:12:00"/>
    <x v="3"/>
    <s v="Mary Saveley"/>
    <n v="4850"/>
    <x v="16"/>
    <d v="2023-02-05T00:00:00"/>
    <d v="1899-12-30T00:12:00"/>
    <n v="12"/>
    <x v="0"/>
    <x v="0"/>
    <x v="5"/>
    <s v="Not Outlier"/>
    <x v="33"/>
  </r>
  <r>
    <n v="412386"/>
    <n v="1997"/>
    <s v="Spain"/>
    <d v="2023-07-28T01:59:00"/>
    <x v="2"/>
    <s v="Sean Connery"/>
    <n v="2004"/>
    <x v="0"/>
    <d v="2023-07-28T00:00:00"/>
    <d v="1899-12-30T01:59:00"/>
    <n v="59"/>
    <x v="1"/>
    <x v="4"/>
    <x v="5"/>
    <s v="Not Outlier"/>
    <x v="33"/>
  </r>
  <r>
    <n v="764467"/>
    <n v="1998"/>
    <s v="Australia"/>
    <d v="2023-03-16T01:37:00"/>
    <x v="3"/>
    <s v="Sean Connery"/>
    <n v="7362"/>
    <x v="26"/>
    <d v="2023-03-16T00:00:00"/>
    <d v="1899-12-30T01:37:00"/>
    <n v="37"/>
    <x v="1"/>
    <x v="7"/>
    <x v="7"/>
    <s v="Not Outlier"/>
    <x v="6"/>
  </r>
  <r>
    <n v="1143333"/>
    <n v="1998"/>
    <s v="Australia"/>
    <d v="2023-06-04T23:51:00"/>
    <x v="2"/>
    <s v="Jeff Young"/>
    <n v="9565"/>
    <x v="27"/>
    <d v="2023-06-04T00:00:00"/>
    <d v="1899-12-30T23:51:00"/>
    <n v="51"/>
    <x v="2"/>
    <x v="2"/>
    <x v="7"/>
    <s v="Not Outlier"/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823">
  <r>
    <n v="1265561"/>
    <n v="1"/>
    <s v="France"/>
    <d v="2023-02-28T00:34:00"/>
    <s v="Website"/>
    <s v="Kalle Suominen"/>
    <n v="3338"/>
    <n v="28"/>
    <x v="0"/>
    <d v="1899-12-30T00:34:00"/>
    <n v="34"/>
    <n v="0"/>
    <n v="2"/>
    <s v="France"/>
    <s v="Not Outlier"/>
    <x v="0"/>
  </r>
  <r>
    <n v="1068397"/>
    <n v="3"/>
    <s v="USA"/>
    <d v="2023-04-12T01:01:00"/>
    <s v="Other"/>
    <s v="Julie Brown"/>
    <n v="9183"/>
    <n v="12"/>
    <x v="1"/>
    <d v="1899-12-30T01:01:00"/>
    <n v="1"/>
    <n v="1"/>
    <n v="4"/>
    <s v="USA"/>
    <s v="Not Outlier"/>
    <x v="1"/>
  </r>
  <r>
    <n v="1130025"/>
    <n v="5"/>
    <s v="Denmark"/>
    <d v="2023-06-09T23:02:00"/>
    <s v="Other"/>
    <s v="Jeff Young"/>
    <n v="5739"/>
    <n v="9"/>
    <x v="2"/>
    <d v="1899-12-30T23:02:00"/>
    <n v="2"/>
    <n v="23"/>
    <n v="6"/>
    <s v="Denmark"/>
    <s v="Not Outlier"/>
    <x v="2"/>
  </r>
  <r>
    <n v="10922"/>
    <n v="7"/>
    <s v="Singapore"/>
    <d v="2023-01-19T22:33:00"/>
    <s v="App"/>
    <s v="Kyung Yu"/>
    <n v="3157"/>
    <n v="19"/>
    <x v="3"/>
    <d v="1899-12-30T22:33:00"/>
    <n v="33"/>
    <n v="22"/>
    <n v="1"/>
    <s v="Singapore"/>
    <s v="Not Outlier"/>
    <x v="3"/>
  </r>
  <r>
    <n v="990832"/>
    <n v="9"/>
    <s v="France"/>
    <d v="2023-07-30T00:18:00"/>
    <s v="Other"/>
    <s v="Kwai Yu"/>
    <n v="8202"/>
    <n v="30"/>
    <x v="4"/>
    <d v="1899-12-30T00:18:00"/>
    <n v="18"/>
    <n v="0"/>
    <n v="7"/>
    <s v="France"/>
    <s v="Not Outlier"/>
    <x v="4"/>
  </r>
  <r>
    <n v="1004148"/>
    <n v="9"/>
    <s v="France"/>
    <d v="2023-10-01T01:03:00"/>
    <s v="Whatsapp"/>
    <s v="Adrian Huxley"/>
    <n v="9670"/>
    <n v="1"/>
    <x v="5"/>
    <d v="1899-12-30T01:03:00"/>
    <n v="3"/>
    <n v="1"/>
    <n v="10"/>
    <s v="France"/>
    <s v="Not Outlier"/>
    <x v="4"/>
  </r>
  <r>
    <n v="213090"/>
    <n v="10"/>
    <s v="Norway"/>
    <d v="2023-10-09T01:03:00"/>
    <s v="Other"/>
    <s v="Jytte Petersen"/>
    <n v="9353"/>
    <n v="9"/>
    <x v="6"/>
    <d v="1899-12-30T01:03:00"/>
    <n v="3"/>
    <n v="1"/>
    <n v="10"/>
    <s v="Norway"/>
    <s v="Not Outlier"/>
    <x v="5"/>
  </r>
  <r>
    <n v="390509"/>
    <n v="11"/>
    <s v="USA"/>
    <d v="2023-08-09T00:58:00"/>
    <s v="Other"/>
    <s v="Paul Henriot"/>
    <n v="2754"/>
    <n v="9"/>
    <x v="7"/>
    <d v="1899-12-30T00:58:00"/>
    <n v="58"/>
    <n v="0"/>
    <n v="8"/>
    <s v="USA"/>
    <s v="Not Outlier"/>
    <x v="6"/>
  </r>
  <r>
    <n v="510478"/>
    <n v="12"/>
    <s v="Spain"/>
    <d v="2023-03-13T23:14:00"/>
    <s v="App"/>
    <s v="Sue King"/>
    <n v="4788"/>
    <n v="13"/>
    <x v="8"/>
    <d v="1899-12-30T23:14:00"/>
    <n v="14"/>
    <n v="23"/>
    <n v="3"/>
    <s v="Spain"/>
    <s v="Not Outlier"/>
    <x v="7"/>
  </r>
  <r>
    <n v="537514"/>
    <n v="12"/>
    <s v="Spain"/>
    <d v="2023-10-08T00:57:00"/>
    <s v="Other"/>
    <s v="Julie Brown"/>
    <n v="8747"/>
    <n v="8"/>
    <x v="9"/>
    <d v="1899-12-30T00:57:00"/>
    <n v="57"/>
    <n v="0"/>
    <n v="10"/>
    <s v="Spain"/>
    <s v="Not Outlier"/>
    <x v="7"/>
  </r>
  <r>
    <n v="1033877"/>
    <n v="13"/>
    <s v="Spain"/>
    <d v="2023-02-26T01:42:00"/>
    <s v="Whatsapp"/>
    <s v="Victoria Ashworth"/>
    <n v="4612"/>
    <n v="26"/>
    <x v="10"/>
    <d v="1899-12-30T01:42:00"/>
    <n v="42"/>
    <n v="1"/>
    <n v="2"/>
    <s v="Spain"/>
    <s v="Not Outlier"/>
    <x v="8"/>
  </r>
  <r>
    <n v="675864"/>
    <n v="15"/>
    <s v="Germany"/>
    <d v="2023-08-21T00:12:00"/>
    <s v="Website"/>
    <s v="Anna O'Hara"/>
    <n v="9493"/>
    <n v="21"/>
    <x v="11"/>
    <d v="1899-12-30T00:12:00"/>
    <n v="12"/>
    <n v="0"/>
    <n v="8"/>
    <s v="Germany"/>
    <s v="Not Outlier"/>
    <x v="9"/>
  </r>
  <r>
    <n v="844238"/>
    <n v="16"/>
    <s v="Norway"/>
    <d v="2023-07-24T00:40:00"/>
    <s v="App"/>
    <s v="Diego Freyre"/>
    <n v="4887"/>
    <n v="24"/>
    <x v="12"/>
    <d v="1899-12-30T00:40:00"/>
    <n v="40"/>
    <n v="0"/>
    <n v="7"/>
    <s v="Norway"/>
    <s v="Not Outlier"/>
    <x v="2"/>
  </r>
  <r>
    <n v="1132855"/>
    <n v="16"/>
    <s v="Norway"/>
    <d v="2023-06-20T02:00:00"/>
    <s v="App"/>
    <s v="Jeff Young"/>
    <n v="4518"/>
    <n v="20"/>
    <x v="13"/>
    <d v="1899-12-30T02:00:00"/>
    <n v="0"/>
    <n v="2"/>
    <n v="6"/>
    <s v="Norway"/>
    <s v="Not Outlier"/>
    <x v="2"/>
  </r>
  <r>
    <n v="1547057"/>
    <n v="18"/>
    <s v="USA"/>
    <d v="2023-05-14T00:44:00"/>
    <s v="Other"/>
    <s v="Akiko Shimamura"/>
    <n v="9727"/>
    <n v="14"/>
    <x v="14"/>
    <d v="1899-12-30T00:44:00"/>
    <n v="44"/>
    <n v="0"/>
    <n v="5"/>
    <s v="USA"/>
    <s v="Not Outlier"/>
    <x v="10"/>
  </r>
  <r>
    <n v="3971"/>
    <n v="20"/>
    <s v="USA"/>
    <d v="2023-10-26T23:11:00"/>
    <s v="Website"/>
    <s v="Julie Brown"/>
    <n v="5545"/>
    <n v="26"/>
    <x v="15"/>
    <d v="1899-12-30T23:11:00"/>
    <n v="11"/>
    <n v="23"/>
    <n v="10"/>
    <s v="USA"/>
    <s v="Not Outlier"/>
    <x v="11"/>
  </r>
  <r>
    <n v="1104509"/>
    <n v="20"/>
    <s v="USA"/>
    <d v="2023-05-27T01:26:00"/>
    <s v="Other"/>
    <s v="Janine Labrune"/>
    <n v="5599"/>
    <n v="27"/>
    <x v="16"/>
    <d v="1899-12-30T01:26:00"/>
    <n v="26"/>
    <n v="1"/>
    <n v="5"/>
    <s v="USA"/>
    <s v="Not Outlier"/>
    <x v="11"/>
  </r>
  <r>
    <n v="813036"/>
    <n v="22"/>
    <s v="Spain"/>
    <d v="2023-11-18T22:41:00"/>
    <s v="App"/>
    <s v="Thomas Hardy"/>
    <n v="5132"/>
    <n v="18"/>
    <x v="17"/>
    <d v="1899-12-30T22:41:00"/>
    <n v="41"/>
    <n v="22"/>
    <n v="11"/>
    <s v="Spain"/>
    <s v="Not Outlier"/>
    <x v="12"/>
  </r>
  <r>
    <n v="1036642"/>
    <n v="24"/>
    <s v="Spain"/>
    <d v="2023-05-03T01:23:00"/>
    <s v="Other"/>
    <s v="Diego Freyre"/>
    <n v="9159"/>
    <n v="3"/>
    <x v="18"/>
    <d v="1899-12-30T01:23:00"/>
    <n v="23"/>
    <n v="1"/>
    <n v="5"/>
    <s v="Spain"/>
    <s v="Not Outlier"/>
    <x v="13"/>
  </r>
  <r>
    <n v="1288792"/>
    <n v="25"/>
    <s v="USA"/>
    <d v="2023-12-05T01:41:00"/>
    <s v="Whatsapp"/>
    <s v="Anna O'Hara"/>
    <n v="3516"/>
    <n v="5"/>
    <x v="19"/>
    <d v="1899-12-30T01:41:00"/>
    <n v="41"/>
    <n v="1"/>
    <n v="12"/>
    <s v="USA"/>
    <s v="Not Outlier"/>
    <x v="14"/>
  </r>
  <r>
    <n v="13586"/>
    <n v="26"/>
    <s v="France"/>
    <d v="2023-01-23T00:17:00"/>
    <s v="App"/>
    <s v="Adrian Huxley"/>
    <n v="321"/>
    <n v="23"/>
    <x v="20"/>
    <d v="1899-12-30T00:17:00"/>
    <n v="17"/>
    <n v="0"/>
    <n v="1"/>
    <s v="France"/>
    <s v="Not Outlier"/>
    <x v="15"/>
  </r>
  <r>
    <n v="675163"/>
    <n v="26"/>
    <s v="France"/>
    <d v="2023-06-23T22:33:00"/>
    <s v="Whatsapp"/>
    <s v="Annette Roulet"/>
    <n v="8499"/>
    <n v="23"/>
    <x v="21"/>
    <d v="1899-12-30T22:33:00"/>
    <n v="33"/>
    <n v="22"/>
    <n v="6"/>
    <s v="France"/>
    <s v="Not Outlier"/>
    <x v="15"/>
  </r>
  <r>
    <n v="1453632"/>
    <n v="26"/>
    <s v="France"/>
    <d v="2023-05-25T00:49:00"/>
    <s v="App"/>
    <s v="Diego Freyre"/>
    <n v="1681"/>
    <n v="25"/>
    <x v="22"/>
    <d v="1899-12-30T00:49:00"/>
    <n v="49"/>
    <n v="0"/>
    <n v="5"/>
    <s v="France"/>
    <s v="Not Outlier"/>
    <x v="15"/>
  </r>
  <r>
    <n v="1480087"/>
    <n v="26"/>
    <s v="France"/>
    <d v="2023-07-08T23:57:00"/>
    <s v="Website"/>
    <s v="Steve Frick"/>
    <n v="9335"/>
    <n v="8"/>
    <x v="23"/>
    <d v="1899-12-30T23:57:00"/>
    <n v="57"/>
    <n v="23"/>
    <n v="7"/>
    <s v="France"/>
    <s v="Not Outlier"/>
    <x v="15"/>
  </r>
  <r>
    <n v="257849"/>
    <n v="27"/>
    <s v="USA"/>
    <d v="2023-12-24T00:47:00"/>
    <s v="Other"/>
    <s v="Henriette Pfalzheim"/>
    <n v="1534"/>
    <n v="24"/>
    <x v="24"/>
    <d v="1899-12-30T00:47:00"/>
    <n v="47"/>
    <n v="0"/>
    <n v="12"/>
    <s v="USA"/>
    <s v="Not Outlier"/>
    <x v="16"/>
  </r>
  <r>
    <n v="531173"/>
    <n v="27"/>
    <s v="USA"/>
    <d v="2023-08-08T02:00:00"/>
    <s v="App"/>
    <s v="Mary Saveley"/>
    <n v="9787"/>
    <n v="8"/>
    <x v="25"/>
    <d v="1899-12-30T02:00:00"/>
    <n v="0"/>
    <n v="2"/>
    <n v="8"/>
    <s v="USA"/>
    <s v="Not Outlier"/>
    <x v="16"/>
  </r>
  <r>
    <n v="668693"/>
    <n v="27"/>
    <s v="USA"/>
    <d v="2023-01-10T23:11:00"/>
    <s v="Whatsapp"/>
    <s v="Victoria Ashworth"/>
    <n v="3654"/>
    <n v="10"/>
    <x v="26"/>
    <d v="1899-12-30T23:11:00"/>
    <n v="11"/>
    <n v="23"/>
    <n v="1"/>
    <s v="USA"/>
    <s v="Not Outlier"/>
    <x v="16"/>
  </r>
  <r>
    <n v="672076"/>
    <n v="27"/>
    <s v="USA"/>
    <d v="2023-01-07T22:29:00"/>
    <s v="Other"/>
    <s v="Diego Freyre"/>
    <n v="9162"/>
    <n v="7"/>
    <x v="27"/>
    <d v="1899-12-30T22:29:00"/>
    <n v="29"/>
    <n v="22"/>
    <n v="1"/>
    <s v="USA"/>
    <s v="Not Outlier"/>
    <x v="16"/>
  </r>
  <r>
    <n v="1292922"/>
    <n v="27"/>
    <s v="USA"/>
    <d v="2023-02-09T01:47:00"/>
    <s v="App"/>
    <s v="Victoria Ashworth"/>
    <n v="1646"/>
    <n v="9"/>
    <x v="28"/>
    <d v="1899-12-30T01:47:00"/>
    <n v="47"/>
    <n v="1"/>
    <n v="2"/>
    <s v="USA"/>
    <s v="Not Outlier"/>
    <x v="16"/>
  </r>
  <r>
    <n v="664724"/>
    <n v="29"/>
    <s v="Spain"/>
    <d v="2023-09-07T23:40:00"/>
    <s v="App"/>
    <s v="Catherine Dewey"/>
    <n v="6535"/>
    <n v="7"/>
    <x v="29"/>
    <d v="1899-12-30T23:40:00"/>
    <n v="40"/>
    <n v="23"/>
    <n v="9"/>
    <s v="Spain"/>
    <s v="Not Outlier"/>
    <x v="17"/>
  </r>
  <r>
    <n v="788290"/>
    <n v="29"/>
    <s v="Spain"/>
    <d v="2023-08-29T01:11:00"/>
    <s v="App"/>
    <s v="Laurence Lebihan"/>
    <n v="9872"/>
    <n v="29"/>
    <x v="30"/>
    <d v="1899-12-30T01:11:00"/>
    <n v="11"/>
    <n v="1"/>
    <n v="8"/>
    <s v="Spain"/>
    <s v="Not Outlier"/>
    <x v="17"/>
  </r>
  <r>
    <n v="569318"/>
    <n v="30"/>
    <s v="France"/>
    <d v="2023-02-15T01:30:00"/>
    <s v="Other"/>
    <s v="Giovanni Rovelli"/>
    <n v="3887"/>
    <n v="15"/>
    <x v="31"/>
    <d v="1899-12-30T01:30:00"/>
    <n v="30"/>
    <n v="1"/>
    <n v="2"/>
    <s v="France"/>
    <s v="Not Outlier"/>
    <x v="18"/>
  </r>
  <r>
    <n v="998784"/>
    <n v="30"/>
    <s v="France"/>
    <d v="2023-05-08T00:36:00"/>
    <s v="Other"/>
    <s v="Jeff Young"/>
    <n v="3801"/>
    <n v="8"/>
    <x v="32"/>
    <d v="1899-12-30T00:36:00"/>
    <n v="36"/>
    <n v="0"/>
    <n v="5"/>
    <s v="France"/>
    <s v="Not Outlier"/>
    <x v="18"/>
  </r>
  <r>
    <n v="538560"/>
    <n v="31"/>
    <s v="USA"/>
    <d v="2023-11-01T00:21:00"/>
    <s v="App"/>
    <s v="Diego Freyre"/>
    <n v="9928"/>
    <n v="1"/>
    <x v="33"/>
    <d v="1899-12-30T00:21:00"/>
    <n v="21"/>
    <n v="0"/>
    <n v="11"/>
    <s v="USA"/>
    <s v="Not Outlier"/>
    <x v="19"/>
  </r>
  <r>
    <n v="552420"/>
    <n v="31"/>
    <s v="USA"/>
    <d v="2023-07-24T23:33:00"/>
    <s v="Other"/>
    <s v="Daniel Da Cunha"/>
    <n v="3937"/>
    <n v="24"/>
    <x v="12"/>
    <d v="1899-12-30T23:33:00"/>
    <n v="33"/>
    <n v="23"/>
    <n v="7"/>
    <s v="USA"/>
    <s v="Not Outlier"/>
    <x v="19"/>
  </r>
  <r>
    <n v="597539"/>
    <n v="31"/>
    <s v="USA"/>
    <d v="2023-08-23T01:13:00"/>
    <s v="Whatsapp"/>
    <s v="Paolo Accorti"/>
    <n v="6892"/>
    <n v="23"/>
    <x v="34"/>
    <d v="1899-12-30T01:13:00"/>
    <n v="13"/>
    <n v="1"/>
    <n v="8"/>
    <s v="USA"/>
    <s v="Not Outlier"/>
    <x v="19"/>
  </r>
  <r>
    <n v="1546512"/>
    <n v="33"/>
    <s v="Spain"/>
    <d v="2023-12-24T00:56:00"/>
    <s v="Other"/>
    <s v="Valarie Nelson"/>
    <n v="9521"/>
    <n v="24"/>
    <x v="24"/>
    <d v="1899-12-30T00:56:00"/>
    <n v="56"/>
    <n v="0"/>
    <n v="12"/>
    <s v="Spain"/>
    <s v="Not Outlier"/>
    <x v="20"/>
  </r>
  <r>
    <n v="1617524"/>
    <n v="34"/>
    <s v="Australia"/>
    <d v="2023-02-11T23:42:00"/>
    <s v="Other"/>
    <s v="Valarie Nelson"/>
    <n v="1527"/>
    <n v="11"/>
    <x v="35"/>
    <d v="1899-12-30T23:42:00"/>
    <n v="42"/>
    <n v="23"/>
    <n v="2"/>
    <s v="Australia"/>
    <s v="Not Outlier"/>
    <x v="21"/>
  </r>
  <r>
    <n v="604405"/>
    <n v="36"/>
    <s v="USA"/>
    <d v="2023-11-08T00:53:00"/>
    <s v="Website"/>
    <s v="Catherine Dewey"/>
    <n v="6944"/>
    <n v="8"/>
    <x v="36"/>
    <d v="1899-12-30T00:53:00"/>
    <n v="53"/>
    <n v="0"/>
    <n v="11"/>
    <s v="USA"/>
    <s v="Not Outlier"/>
    <x v="22"/>
  </r>
  <r>
    <n v="1243085"/>
    <n v="39"/>
    <s v="USA"/>
    <d v="2023-11-11T01:39:00"/>
    <s v="Whatsapp"/>
    <s v="Frederique Citeaux"/>
    <n v="6819"/>
    <n v="11"/>
    <x v="37"/>
    <d v="1899-12-30T01:39:00"/>
    <n v="39"/>
    <n v="1"/>
    <n v="11"/>
    <s v="USA"/>
    <s v="Not Outlier"/>
    <x v="23"/>
  </r>
  <r>
    <n v="245474"/>
    <n v="40"/>
    <s v="Australia"/>
    <d v="2023-11-18T23:13:00"/>
    <s v="Other"/>
    <s v="Arnold Cruz"/>
    <n v="3933"/>
    <n v="18"/>
    <x v="17"/>
    <d v="1899-12-30T23:13:00"/>
    <n v="13"/>
    <n v="23"/>
    <n v="11"/>
    <s v="Australia"/>
    <s v="Not Outlier"/>
    <x v="24"/>
  </r>
  <r>
    <n v="588730"/>
    <n v="40"/>
    <s v="Australia"/>
    <d v="2023-08-25T00:20:00"/>
    <s v="Other"/>
    <s v="Paul Henriot"/>
    <n v="238"/>
    <n v="25"/>
    <x v="38"/>
    <d v="1899-12-30T00:20:00"/>
    <n v="20"/>
    <n v="0"/>
    <n v="8"/>
    <s v="Australia"/>
    <s v="Not Outlier"/>
    <x v="24"/>
  </r>
  <r>
    <n v="926206"/>
    <n v="41"/>
    <s v="Australia"/>
    <d v="2023-02-25T23:00:00"/>
    <s v="App"/>
    <s v="Kalle Suominen"/>
    <n v="3952"/>
    <n v="25"/>
    <x v="39"/>
    <d v="1899-12-30T23:00:00"/>
    <n v="0"/>
    <n v="23"/>
    <n v="2"/>
    <s v="Australia"/>
    <s v="Not Outlier"/>
    <x v="25"/>
  </r>
  <r>
    <n v="310303"/>
    <n v="42"/>
    <s v="Spain"/>
    <d v="2023-07-28T00:28:00"/>
    <s v="Other"/>
    <s v="Adrian Huxley"/>
    <n v="369"/>
    <n v="28"/>
    <x v="40"/>
    <d v="1899-12-30T00:28:00"/>
    <n v="28"/>
    <n v="0"/>
    <n v="7"/>
    <s v="Spain"/>
    <s v="Not Outlier"/>
    <x v="26"/>
  </r>
  <r>
    <n v="1641043"/>
    <n v="42"/>
    <s v="Spain"/>
    <d v="2023-02-19T23:02:00"/>
    <s v="Other"/>
    <s v="Kwai Yu"/>
    <n v="8182"/>
    <n v="19"/>
    <x v="41"/>
    <d v="1899-12-30T23:02:00"/>
    <n v="2"/>
    <n v="23"/>
    <n v="2"/>
    <s v="Spain"/>
    <s v="Not Outlier"/>
    <x v="26"/>
  </r>
  <r>
    <n v="276698"/>
    <n v="43"/>
    <s v="Singapore"/>
    <d v="2023-05-11T01:05:00"/>
    <s v="Other"/>
    <s v="Marie Bertrand"/>
    <n v="9942"/>
    <n v="11"/>
    <x v="42"/>
    <d v="1899-12-30T01:05:00"/>
    <n v="5"/>
    <n v="1"/>
    <n v="5"/>
    <s v="Singapore"/>
    <s v="Not Outlier"/>
    <x v="27"/>
  </r>
  <r>
    <n v="372217"/>
    <n v="43"/>
    <s v="Singapore"/>
    <d v="2023-09-19T23:19:00"/>
    <s v="Other"/>
    <s v="Valarie Nelson"/>
    <n v="6713"/>
    <n v="19"/>
    <x v="43"/>
    <d v="1899-12-30T23:19:00"/>
    <n v="19"/>
    <n v="23"/>
    <n v="9"/>
    <s v="Singapore"/>
    <s v="Not Outlier"/>
    <x v="27"/>
  </r>
  <r>
    <n v="572449"/>
    <n v="43"/>
    <s v="Singapore"/>
    <d v="2023-05-01T23:54:00"/>
    <s v="Website"/>
    <s v="Frederique Citeaux"/>
    <n v="2289"/>
    <n v="1"/>
    <x v="44"/>
    <d v="1899-12-30T23:54:00"/>
    <n v="54"/>
    <n v="23"/>
    <n v="5"/>
    <s v="Singapore"/>
    <s v="Not Outlier"/>
    <x v="27"/>
  </r>
  <r>
    <n v="1219662"/>
    <n v="45"/>
    <s v="USA"/>
    <d v="2023-05-10T23:02:00"/>
    <s v="Whatsapp"/>
    <s v="Georg Pipps"/>
    <n v="8683"/>
    <n v="10"/>
    <x v="45"/>
    <d v="1899-12-30T23:02:00"/>
    <n v="2"/>
    <n v="23"/>
    <n v="5"/>
    <s v="USA"/>
    <s v="Not Outlier"/>
    <x v="28"/>
  </r>
  <r>
    <n v="1660467"/>
    <n v="46"/>
    <s v="Finland"/>
    <d v="2023-09-07T00:41:00"/>
    <s v="Other"/>
    <s v="Janine Labrune"/>
    <n v="7481"/>
    <n v="7"/>
    <x v="29"/>
    <d v="1899-12-30T00:41:00"/>
    <n v="41"/>
    <n v="0"/>
    <n v="9"/>
    <s v="Finland"/>
    <s v="Not Outlier"/>
    <x v="16"/>
  </r>
  <r>
    <n v="443374"/>
    <n v="47"/>
    <s v="Spain"/>
    <d v="2023-05-15T02:14:00"/>
    <s v="Website"/>
    <s v="Rosa Hernandez"/>
    <n v="768"/>
    <n v="15"/>
    <x v="46"/>
    <d v="1899-12-30T02:14:00"/>
    <n v="14"/>
    <n v="2"/>
    <n v="5"/>
    <s v="Spain"/>
    <s v="Not Outlier"/>
    <x v="29"/>
  </r>
  <r>
    <n v="1050970"/>
    <n v="47"/>
    <s v="Spain"/>
    <d v="2023-05-09T01:13:00"/>
    <s v="Website"/>
    <s v="Dean Cassidy"/>
    <n v="2859"/>
    <n v="9"/>
    <x v="47"/>
    <d v="1899-12-30T01:13:00"/>
    <n v="13"/>
    <n v="1"/>
    <n v="5"/>
    <s v="Spain"/>
    <s v="Not Outlier"/>
    <x v="29"/>
  </r>
  <r>
    <n v="754474"/>
    <n v="48"/>
    <s v="USA"/>
    <d v="2023-03-19T22:54:00"/>
    <s v="Whatsapp"/>
    <s v="Laurence Lebihan"/>
    <n v="5288"/>
    <n v="19"/>
    <x v="48"/>
    <d v="1899-12-30T22:54:00"/>
    <n v="54"/>
    <n v="22"/>
    <n v="3"/>
    <s v="USA"/>
    <s v="Not Outlier"/>
    <x v="16"/>
  </r>
  <r>
    <n v="915353"/>
    <n v="48"/>
    <s v="USA"/>
    <d v="2023-07-24T01:33:00"/>
    <s v="Whatsapp"/>
    <s v="Anna O'Hara"/>
    <n v="2128"/>
    <n v="24"/>
    <x v="12"/>
    <d v="1899-12-30T01:33:00"/>
    <n v="33"/>
    <n v="1"/>
    <n v="7"/>
    <s v="USA"/>
    <s v="Not Outlier"/>
    <x v="16"/>
  </r>
  <r>
    <n v="1135081"/>
    <n v="48"/>
    <s v="USA"/>
    <d v="2023-01-11T00:03:00"/>
    <s v="Whatsapp"/>
    <s v="Violeta Benitez"/>
    <n v="7107"/>
    <n v="11"/>
    <x v="49"/>
    <d v="1899-12-30T00:03:00"/>
    <n v="3"/>
    <n v="0"/>
    <n v="1"/>
    <s v="USA"/>
    <s v="Not Outlier"/>
    <x v="16"/>
  </r>
  <r>
    <n v="1670695"/>
    <n v="48"/>
    <s v="USA"/>
    <d v="2023-03-08T00:34:00"/>
    <s v="App"/>
    <s v="Christina Berglund"/>
    <n v="8888"/>
    <n v="8"/>
    <x v="50"/>
    <d v="1899-12-30T00:34:00"/>
    <n v="34"/>
    <n v="0"/>
    <n v="3"/>
    <s v="USA"/>
    <s v="Not Outlier"/>
    <x v="16"/>
  </r>
  <r>
    <n v="957446"/>
    <n v="49"/>
    <s v="France"/>
    <d v="2023-09-18T00:17:00"/>
    <s v="Other"/>
    <s v="Diego Freyre"/>
    <n v="5585"/>
    <n v="18"/>
    <x v="51"/>
    <d v="1899-12-30T00:17:00"/>
    <n v="17"/>
    <n v="0"/>
    <n v="9"/>
    <s v="France"/>
    <s v="Not Outlier"/>
    <x v="30"/>
  </r>
  <r>
    <n v="1007141"/>
    <n v="50"/>
    <s v="Norway"/>
    <d v="2023-12-12T22:12:00"/>
    <s v="App"/>
    <s v="Juri Hirano"/>
    <n v="2689"/>
    <n v="12"/>
    <x v="52"/>
    <d v="1899-12-30T22:12:00"/>
    <n v="12"/>
    <n v="22"/>
    <n v="12"/>
    <s v="Norway"/>
    <s v="Not Outlier"/>
    <x v="31"/>
  </r>
  <r>
    <n v="537418"/>
    <n v="51"/>
    <s v="USA"/>
    <d v="2023-07-21T22:35:00"/>
    <s v="Whatsapp"/>
    <s v="Anna O'Hara"/>
    <n v="7284"/>
    <n v="21"/>
    <x v="53"/>
    <d v="1899-12-30T22:35:00"/>
    <n v="35"/>
    <n v="22"/>
    <n v="7"/>
    <s v="USA"/>
    <s v="Not Outlier"/>
    <x v="22"/>
  </r>
  <r>
    <n v="636616"/>
    <n v="51"/>
    <s v="USA"/>
    <d v="2023-01-28T23:33:00"/>
    <s v="Website"/>
    <s v="Adrian Huxley"/>
    <n v="5103"/>
    <n v="28"/>
    <x v="54"/>
    <d v="1899-12-30T23:33:00"/>
    <n v="33"/>
    <n v="23"/>
    <n v="1"/>
    <s v="USA"/>
    <s v="Not Outlier"/>
    <x v="22"/>
  </r>
  <r>
    <n v="871057"/>
    <n v="52"/>
    <s v="USA"/>
    <d v="2023-11-10T00:28:00"/>
    <s v="Website"/>
    <s v="Christina Berglund"/>
    <n v="6246"/>
    <n v="10"/>
    <x v="55"/>
    <d v="1899-12-30T00:28:00"/>
    <n v="28"/>
    <n v="0"/>
    <n v="11"/>
    <s v="USA"/>
    <s v="Not Outlier"/>
    <x v="4"/>
  </r>
  <r>
    <n v="571695"/>
    <n v="53"/>
    <m/>
    <d v="2023-08-02T00:39:00"/>
    <s v="App"/>
    <s v="Mart¡n Sommer"/>
    <n v="832"/>
    <n v="2"/>
    <x v="56"/>
    <d v="1899-12-30T00:39:00"/>
    <n v="39"/>
    <n v="0"/>
    <n v="8"/>
    <s v="Italy"/>
    <s v="Not Outlier"/>
    <x v="32"/>
  </r>
  <r>
    <n v="1165962"/>
    <n v="53"/>
    <s v="Italy"/>
    <d v="2023-12-30T23:46:00"/>
    <s v="Website"/>
    <s v="Arnold Cruz"/>
    <n v="9977"/>
    <n v="30"/>
    <x v="57"/>
    <d v="1899-12-30T23:46:00"/>
    <n v="46"/>
    <n v="23"/>
    <n v="12"/>
    <s v="Italy"/>
    <s v="Not Outlier"/>
    <x v="32"/>
  </r>
  <r>
    <n v="1231036"/>
    <n v="53"/>
    <s v="Italy"/>
    <d v="2023-08-20T01:30:00"/>
    <s v="Website"/>
    <s v="Victoria Ashworth"/>
    <n v="312"/>
    <n v="20"/>
    <x v="58"/>
    <d v="1899-12-30T01:30:00"/>
    <n v="30"/>
    <n v="1"/>
    <n v="8"/>
    <s v="Italy"/>
    <s v="Not Outlier"/>
    <x v="32"/>
  </r>
  <r>
    <n v="1312635"/>
    <n v="55"/>
    <s v="Denmark"/>
    <d v="2023-02-13T23:45:00"/>
    <s v="Website"/>
    <s v="Elizabeth Lincoln"/>
    <n v="2981"/>
    <n v="13"/>
    <x v="59"/>
    <d v="1899-12-30T23:45:00"/>
    <n v="45"/>
    <n v="23"/>
    <n v="2"/>
    <s v="Denmark"/>
    <s v="Not Outlier"/>
    <x v="5"/>
  </r>
  <r>
    <n v="1255723"/>
    <n v="57"/>
    <s v="India"/>
    <d v="2023-06-10T23:54:00"/>
    <s v="Other"/>
    <s v="Dominique Perrier"/>
    <n v="9161"/>
    <n v="10"/>
    <x v="60"/>
    <d v="1899-12-30T23:54:00"/>
    <n v="54"/>
    <n v="23"/>
    <n v="6"/>
    <s v="India"/>
    <s v="Not Outlier"/>
    <x v="33"/>
  </r>
  <r>
    <n v="695670"/>
    <n v="58"/>
    <s v="Germany"/>
    <d v="2023-06-13T02:22:00"/>
    <s v="Whatsapp"/>
    <s v="Michael Frick"/>
    <n v="8331"/>
    <n v="13"/>
    <x v="61"/>
    <d v="1899-12-30T02:22:00"/>
    <n v="22"/>
    <n v="2"/>
    <n v="6"/>
    <s v="Germany"/>
    <s v="Not Outlier"/>
    <x v="34"/>
  </r>
  <r>
    <n v="1356717"/>
    <n v="59"/>
    <s v="Australia"/>
    <d v="2023-03-11T22:29:00"/>
    <s v="App"/>
    <s v="Steve Frick"/>
    <n v="4472"/>
    <n v="11"/>
    <x v="62"/>
    <d v="1899-12-30T22:29:00"/>
    <n v="29"/>
    <n v="22"/>
    <n v="3"/>
    <s v="Australia"/>
    <s v="Not Outlier"/>
    <x v="35"/>
  </r>
  <r>
    <n v="1093212"/>
    <n v="60"/>
    <s v="USA"/>
    <d v="2023-07-22T01:04:00"/>
    <s v="Other"/>
    <s v="Valarie Franco"/>
    <n v="799"/>
    <n v="22"/>
    <x v="63"/>
    <d v="1899-12-30T01:04:00"/>
    <n v="4"/>
    <n v="1"/>
    <n v="7"/>
    <s v="USA"/>
    <s v="Not Outlier"/>
    <x v="36"/>
  </r>
  <r>
    <n v="88069"/>
    <n v="61"/>
    <s v="Spain"/>
    <d v="2023-01-26T01:29:00"/>
    <s v="Other"/>
    <s v="Juri Hirano"/>
    <n v="8410"/>
    <n v="26"/>
    <x v="64"/>
    <d v="1899-12-30T01:29:00"/>
    <n v="29"/>
    <n v="1"/>
    <n v="1"/>
    <s v="Spain"/>
    <s v="Not Outlier"/>
    <x v="13"/>
  </r>
  <r>
    <n v="499145"/>
    <n v="61"/>
    <s v="Spain"/>
    <d v="2023-08-30T22:54:00"/>
    <s v="Website"/>
    <s v="Valarie Nelson"/>
    <n v="165"/>
    <n v="30"/>
    <x v="65"/>
    <d v="1899-12-30T22:54:00"/>
    <n v="54"/>
    <n v="22"/>
    <n v="8"/>
    <s v="Spain"/>
    <s v="Not Outlier"/>
    <x v="13"/>
  </r>
  <r>
    <n v="1253263"/>
    <n v="61"/>
    <s v="Spain"/>
    <d v="2023-05-26T01:38:00"/>
    <s v="Whatsapp"/>
    <s v="Valarie Nelson"/>
    <n v="2843"/>
    <n v="26"/>
    <x v="66"/>
    <d v="1899-12-30T01:38:00"/>
    <n v="38"/>
    <n v="1"/>
    <n v="5"/>
    <s v="Spain"/>
    <s v="Not Outlier"/>
    <x v="13"/>
  </r>
  <r>
    <n v="1362785"/>
    <n v="61"/>
    <s v="Spain"/>
    <d v="2023-12-24T23:19:00"/>
    <s v="Other"/>
    <s v="Sue King"/>
    <n v="3114"/>
    <n v="24"/>
    <x v="24"/>
    <d v="1899-12-30T23:19:00"/>
    <n v="19"/>
    <n v="23"/>
    <n v="12"/>
    <s v="Spain"/>
    <s v="Not Outlier"/>
    <x v="13"/>
  </r>
  <r>
    <n v="502404"/>
    <n v="62"/>
    <s v="USA"/>
    <d v="2023-02-16T23:51:00"/>
    <s v="App"/>
    <s v="Marta Hernandez"/>
    <n v="3368"/>
    <n v="16"/>
    <x v="67"/>
    <d v="1899-12-30T23:51:00"/>
    <n v="51"/>
    <n v="23"/>
    <n v="2"/>
    <s v="USA"/>
    <s v="Not Outlier"/>
    <x v="25"/>
  </r>
  <r>
    <n v="752092"/>
    <n v="62"/>
    <s v="USA"/>
    <d v="2023-01-23T01:07:00"/>
    <s v="App"/>
    <s v="Valarie Nelson"/>
    <n v="9268"/>
    <n v="23"/>
    <x v="20"/>
    <d v="1899-12-30T01:07:00"/>
    <n v="7"/>
    <n v="1"/>
    <n v="1"/>
    <s v="USA"/>
    <s v="Not Outlier"/>
    <x v="25"/>
  </r>
  <r>
    <n v="810114"/>
    <n v="62"/>
    <s v="USA"/>
    <d v="2023-06-04T01:59:00"/>
    <s v="App"/>
    <s v="Leslie Taylor"/>
    <n v="2084"/>
    <n v="4"/>
    <x v="68"/>
    <d v="1899-12-30T01:59:00"/>
    <n v="59"/>
    <n v="1"/>
    <n v="6"/>
    <s v="USA"/>
    <s v="Not Outlier"/>
    <x v="25"/>
  </r>
  <r>
    <n v="1086327"/>
    <n v="62"/>
    <s v="USA"/>
    <d v="2023-01-13T01:58:00"/>
    <s v="App"/>
    <s v="Mart¡n Sommer"/>
    <n v="4910"/>
    <n v="13"/>
    <x v="69"/>
    <d v="1899-12-30T01:58:00"/>
    <n v="58"/>
    <n v="1"/>
    <n v="1"/>
    <s v="USA"/>
    <s v="Not Outlier"/>
    <x v="25"/>
  </r>
  <r>
    <n v="760774"/>
    <n v="63"/>
    <s v="Norway"/>
    <d v="2023-04-03T00:10:00"/>
    <s v="Website"/>
    <s v="Diego Freyre"/>
    <n v="2846"/>
    <n v="3"/>
    <x v="70"/>
    <d v="1899-12-30T00:10:00"/>
    <n v="10"/>
    <n v="0"/>
    <n v="4"/>
    <s v="Norway"/>
    <s v="Not Outlier"/>
    <x v="37"/>
  </r>
  <r>
    <n v="1615509"/>
    <n v="63"/>
    <s v="Norway"/>
    <d v="2023-10-30T22:32:00"/>
    <s v="Other"/>
    <s v="Dean Cassidy"/>
    <n v="7909"/>
    <n v="30"/>
    <x v="71"/>
    <d v="1899-12-30T22:32:00"/>
    <n v="32"/>
    <n v="22"/>
    <n v="10"/>
    <s v="Norway"/>
    <s v="Not Outlier"/>
    <x v="37"/>
  </r>
  <r>
    <n v="1289179"/>
    <n v="65"/>
    <s v="Spain"/>
    <d v="2023-02-04T01:04:00"/>
    <s v="Website"/>
    <s v="Julie King"/>
    <n v="2409"/>
    <n v="4"/>
    <x v="72"/>
    <d v="1899-12-30T01:04:00"/>
    <n v="4"/>
    <n v="1"/>
    <n v="2"/>
    <s v="Spain"/>
    <s v="Not Outlier"/>
    <x v="24"/>
  </r>
  <r>
    <n v="457087"/>
    <n v="66"/>
    <s v="Australia"/>
    <d v="2023-02-22T23:18:00"/>
    <s v="Website"/>
    <s v="Matti Karttunen"/>
    <n v="1838"/>
    <n v="22"/>
    <x v="73"/>
    <d v="1899-12-30T23:18:00"/>
    <n v="18"/>
    <n v="23"/>
    <n v="2"/>
    <s v="Australia"/>
    <s v="Not Outlier"/>
    <x v="30"/>
  </r>
  <r>
    <n v="1123688"/>
    <n v="66"/>
    <s v="Australia"/>
    <d v="2023-04-25T01:07:00"/>
    <s v="Website"/>
    <s v="Diego Freyre"/>
    <n v="1398"/>
    <n v="25"/>
    <x v="74"/>
    <d v="1899-12-30T01:07:00"/>
    <n v="7"/>
    <n v="1"/>
    <n v="4"/>
    <s v="Australia"/>
    <s v="Not Outlier"/>
    <x v="30"/>
  </r>
  <r>
    <n v="195686"/>
    <n v="67"/>
    <s v="Italy"/>
    <d v="2023-09-07T01:04:00"/>
    <s v="Whatsapp"/>
    <s v="Victoria Ashworth"/>
    <n v="2651"/>
    <n v="7"/>
    <x v="29"/>
    <d v="1899-12-30T01:04:00"/>
    <n v="4"/>
    <n v="1"/>
    <n v="9"/>
    <s v="Italy"/>
    <s v="Not Outlier"/>
    <x v="38"/>
  </r>
  <r>
    <n v="232129"/>
    <n v="67"/>
    <s v="Italy"/>
    <d v="2023-11-20T23:40:00"/>
    <s v="Other"/>
    <s v="Mary Saveley"/>
    <n v="6264"/>
    <n v="20"/>
    <x v="75"/>
    <d v="1899-12-30T23:40:00"/>
    <n v="40"/>
    <n v="23"/>
    <n v="11"/>
    <s v="Italy"/>
    <s v="Not Outlier"/>
    <x v="38"/>
  </r>
  <r>
    <n v="1303658"/>
    <n v="67"/>
    <s v="Italy"/>
    <d v="2023-06-10T01:42:00"/>
    <s v="App"/>
    <s v="Adrian Huxley"/>
    <n v="897"/>
    <n v="10"/>
    <x v="60"/>
    <d v="1899-12-30T01:42:00"/>
    <n v="42"/>
    <n v="1"/>
    <n v="6"/>
    <s v="Italy"/>
    <s v="Not Outlier"/>
    <x v="38"/>
  </r>
  <r>
    <n v="1016456"/>
    <n v="69"/>
    <s v="USA"/>
    <d v="2023-09-25T22:43:00"/>
    <s v="Whatsapp"/>
    <s v="Akiko Shimamura"/>
    <n v="1984"/>
    <n v="25"/>
    <x v="76"/>
    <d v="1899-12-30T22:43:00"/>
    <n v="43"/>
    <n v="22"/>
    <n v="9"/>
    <s v="USA"/>
    <s v="Not Outlier"/>
    <x v="1"/>
  </r>
  <r>
    <n v="1404963"/>
    <n v="69"/>
    <s v="USA"/>
    <d v="2023-12-18T00:55:00"/>
    <s v="Website"/>
    <s v="Francisca Cervantes"/>
    <n v="1572"/>
    <n v="18"/>
    <x v="77"/>
    <d v="1899-12-30T00:55:00"/>
    <n v="55"/>
    <n v="0"/>
    <n v="12"/>
    <s v="USA"/>
    <s v="Not Outlier"/>
    <x v="1"/>
  </r>
  <r>
    <n v="200851"/>
    <n v="71"/>
    <s v="India"/>
    <d v="2023-12-03T23:20:00"/>
    <s v="App"/>
    <s v="Laurence Lebihan"/>
    <n v="8510"/>
    <n v="3"/>
    <x v="78"/>
    <d v="1899-12-30T23:20:00"/>
    <n v="20"/>
    <n v="23"/>
    <n v="12"/>
    <s v="India"/>
    <s v="Not Outlier"/>
    <x v="9"/>
  </r>
  <r>
    <n v="1681720"/>
    <n v="71"/>
    <s v="India"/>
    <d v="2023-04-06T00:24:00"/>
    <s v="Other"/>
    <s v="Michael Donnermeyer"/>
    <n v="1552"/>
    <n v="6"/>
    <x v="79"/>
    <d v="1899-12-30T00:24:00"/>
    <n v="24"/>
    <n v="0"/>
    <n v="4"/>
    <s v="India"/>
    <s v="Not Outlier"/>
    <x v="9"/>
  </r>
  <r>
    <n v="157882"/>
    <n v="72"/>
    <s v="Spain"/>
    <d v="2023-11-24T00:54:00"/>
    <s v="Website"/>
    <s v="Yoshi Tannamuri"/>
    <n v="8982"/>
    <n v="24"/>
    <x v="80"/>
    <d v="1899-12-30T00:54:00"/>
    <n v="54"/>
    <n v="0"/>
    <n v="11"/>
    <s v="Spain"/>
    <s v="Not Outlier"/>
    <x v="39"/>
  </r>
  <r>
    <n v="1393397"/>
    <n v="73"/>
    <s v="Germany"/>
    <d v="2023-04-05T00:32:00"/>
    <s v="Other"/>
    <s v="Paul Henriot"/>
    <n v="7174"/>
    <n v="5"/>
    <x v="81"/>
    <d v="1899-12-30T00:32:00"/>
    <n v="32"/>
    <n v="0"/>
    <n v="4"/>
    <s v="Germany"/>
    <s v="Not Outlier"/>
    <x v="40"/>
  </r>
  <r>
    <n v="182197"/>
    <n v="74"/>
    <s v="USA"/>
    <d v="2023-06-04T01:54:00"/>
    <s v="App"/>
    <s v="Diego Freyre"/>
    <n v="801"/>
    <n v="4"/>
    <x v="68"/>
    <d v="1899-12-30T01:54:00"/>
    <n v="54"/>
    <n v="1"/>
    <n v="6"/>
    <s v="USA"/>
    <s v="Not Outlier"/>
    <x v="41"/>
  </r>
  <r>
    <n v="435768"/>
    <n v="74"/>
    <s v="USA"/>
    <d v="2023-02-13T00:32:00"/>
    <s v="Whatsapp"/>
    <s v="Henriette Pfalzheim"/>
    <n v="5262"/>
    <n v="13"/>
    <x v="59"/>
    <d v="1899-12-30T00:32:00"/>
    <n v="32"/>
    <n v="0"/>
    <n v="2"/>
    <s v="USA"/>
    <s v="Not Outlier"/>
    <x v="41"/>
  </r>
  <r>
    <n v="1649120"/>
    <n v="74"/>
    <s v="USA"/>
    <d v="2023-04-14T00:28:00"/>
    <s v="App"/>
    <s v="Julie Brown"/>
    <n v="4798"/>
    <n v="14"/>
    <x v="82"/>
    <d v="1899-12-30T00:28:00"/>
    <n v="28"/>
    <n v="0"/>
    <n v="4"/>
    <s v="USA"/>
    <s v="Not Outlier"/>
    <x v="41"/>
  </r>
  <r>
    <n v="1448694"/>
    <n v="75"/>
    <s v="Australia"/>
    <d v="2023-05-22T23:39:00"/>
    <s v="App"/>
    <s v="Juri Yoshido"/>
    <n v="1873"/>
    <n v="22"/>
    <x v="83"/>
    <d v="1899-12-30T23:39:00"/>
    <n v="39"/>
    <n v="23"/>
    <n v="5"/>
    <s v="Australia"/>
    <s v="Not Outlier"/>
    <x v="42"/>
  </r>
  <r>
    <n v="1428296"/>
    <n v="80"/>
    <s v="USA"/>
    <d v="2023-05-20T00:55:00"/>
    <s v="App"/>
    <s v="Jan Klaeboe"/>
    <n v="1637"/>
    <n v="20"/>
    <x v="84"/>
    <d v="1899-12-30T00:55:00"/>
    <n v="55"/>
    <n v="0"/>
    <n v="5"/>
    <s v="USA"/>
    <s v="Not Outlier"/>
    <x v="24"/>
  </r>
  <r>
    <n v="1347720"/>
    <n v="82"/>
    <s v="Spain"/>
    <d v="2023-12-14T23:40:00"/>
    <s v="Other"/>
    <s v="Matti Karttunen"/>
    <n v="6776"/>
    <n v="14"/>
    <x v="85"/>
    <d v="1899-12-30T23:40:00"/>
    <n v="40"/>
    <n v="23"/>
    <n v="12"/>
    <s v="Spain"/>
    <s v="Not Outlier"/>
    <x v="41"/>
  </r>
  <r>
    <n v="734468"/>
    <n v="83"/>
    <s v="Italy"/>
    <d v="2023-02-15T00:55:00"/>
    <s v="Website"/>
    <s v="Kwai Yu"/>
    <n v="5705"/>
    <n v="15"/>
    <x v="31"/>
    <d v="1899-12-30T00:55:00"/>
    <n v="55"/>
    <n v="0"/>
    <n v="2"/>
    <s v="Italy"/>
    <s v="Not Outlier"/>
    <x v="0"/>
  </r>
  <r>
    <n v="504938"/>
    <n v="84"/>
    <s v="USA"/>
    <d v="2023-07-10T23:36:00"/>
    <s v="Other"/>
    <s v="Christina Berglund"/>
    <n v="6541"/>
    <n v="10"/>
    <x v="86"/>
    <d v="1899-12-30T23:36:00"/>
    <n v="36"/>
    <n v="23"/>
    <n v="7"/>
    <s v="USA"/>
    <s v="Not Outlier"/>
    <x v="10"/>
  </r>
  <r>
    <n v="1459990"/>
    <n v="85"/>
    <s v="Italy"/>
    <d v="2023-06-21T23:31:00"/>
    <s v="Website"/>
    <s v="Pirkko Koskitalo"/>
    <n v="1384"/>
    <n v="21"/>
    <x v="87"/>
    <d v="1899-12-30T23:31:00"/>
    <n v="31"/>
    <n v="23"/>
    <n v="6"/>
    <s v="Italy"/>
    <s v="Not Outlier"/>
    <x v="21"/>
  </r>
  <r>
    <n v="1127154"/>
    <n v="87"/>
    <s v="India"/>
    <d v="2023-06-09T00:04:00"/>
    <s v="Other"/>
    <s v="Victoria Ashworth"/>
    <n v="9219"/>
    <n v="9"/>
    <x v="2"/>
    <d v="1899-12-30T00:04:00"/>
    <n v="4"/>
    <n v="0"/>
    <n v="6"/>
    <s v="India"/>
    <s v="Not Outlier"/>
    <x v="32"/>
  </r>
  <r>
    <n v="1257018"/>
    <n v="87"/>
    <s v="India"/>
    <d v="2023-02-04T01:30:00"/>
    <s v="App"/>
    <s v="Maurizio Moroni"/>
    <n v="8149"/>
    <n v="4"/>
    <x v="72"/>
    <d v="1899-12-30T01:30:00"/>
    <n v="30"/>
    <n v="1"/>
    <n v="2"/>
    <s v="India"/>
    <s v="Not Outlier"/>
    <x v="32"/>
  </r>
  <r>
    <n v="1465193"/>
    <n v="87"/>
    <s v="India"/>
    <d v="2023-04-25T00:30:00"/>
    <s v="Website"/>
    <s v="Wendy Victorino"/>
    <n v="7107"/>
    <n v="25"/>
    <x v="74"/>
    <d v="1899-12-30T00:30:00"/>
    <n v="30"/>
    <n v="0"/>
    <n v="4"/>
    <s v="India"/>
    <s v="Not Outlier"/>
    <x v="32"/>
  </r>
  <r>
    <n v="72556"/>
    <n v="89"/>
    <s v="Italy"/>
    <d v="2023-07-13T02:12:00"/>
    <s v="Website"/>
    <s v="Ann Brown"/>
    <n v="427"/>
    <n v="13"/>
    <x v="88"/>
    <d v="1899-12-30T02:12:00"/>
    <n v="12"/>
    <n v="2"/>
    <n v="7"/>
    <s v="Italy"/>
    <s v="Not Outlier"/>
    <x v="43"/>
  </r>
  <r>
    <n v="1665934"/>
    <n v="89"/>
    <s v="Italy"/>
    <d v="2023-09-20T01:16:00"/>
    <s v="Other"/>
    <s v="Eduardo Saavedra"/>
    <n v="4910"/>
    <n v="20"/>
    <x v="89"/>
    <d v="1899-12-30T01:16:00"/>
    <n v="16"/>
    <n v="1"/>
    <n v="9"/>
    <s v="Italy"/>
    <s v="Not Outlier"/>
    <x v="43"/>
  </r>
  <r>
    <n v="845718"/>
    <n v="90"/>
    <s v="USA"/>
    <d v="2023-02-15T23:01:00"/>
    <s v="Other"/>
    <s v="Valarie Young"/>
    <n v="1208"/>
    <n v="15"/>
    <x v="31"/>
    <d v="1899-12-30T23:01:00"/>
    <n v="1"/>
    <n v="23"/>
    <n v="2"/>
    <s v="USA"/>
    <s v="Not Outlier"/>
    <x v="9"/>
  </r>
  <r>
    <n v="1548735"/>
    <n v="90"/>
    <s v="USA"/>
    <d v="2023-08-02T23:20:00"/>
    <s v="Whatsapp"/>
    <s v="Maria Larsson"/>
    <n v="1069"/>
    <n v="2"/>
    <x v="56"/>
    <d v="1899-12-30T23:20:00"/>
    <n v="20"/>
    <n v="23"/>
    <n v="8"/>
    <s v="USA"/>
    <s v="Not Outlier"/>
    <x v="9"/>
  </r>
  <r>
    <n v="287761"/>
    <n v="91"/>
    <s v="Spain"/>
    <d v="2023-05-07T01:19:00"/>
    <s v="App"/>
    <s v="Diego Freyre"/>
    <n v="3891"/>
    <n v="7"/>
    <x v="90"/>
    <d v="1899-12-30T01:19:00"/>
    <n v="19"/>
    <n v="1"/>
    <n v="5"/>
    <s v="Spain"/>
    <s v="Not Outlier"/>
    <x v="44"/>
  </r>
  <r>
    <n v="946580"/>
    <n v="91"/>
    <s v="Spain"/>
    <d v="2023-11-27T23:02:00"/>
    <s v="App"/>
    <s v="Valarie Young"/>
    <n v="8726"/>
    <n v="27"/>
    <x v="91"/>
    <d v="1899-12-30T23:02:00"/>
    <n v="2"/>
    <n v="23"/>
    <n v="11"/>
    <s v="Spain"/>
    <s v="Not Outlier"/>
    <x v="44"/>
  </r>
  <r>
    <n v="759796"/>
    <n v="92"/>
    <s v="Denmark"/>
    <d v="2023-10-28T00:10:00"/>
    <s v="Other"/>
    <s v="Henriette Pfalzheim"/>
    <n v="545"/>
    <n v="28"/>
    <x v="92"/>
    <d v="1899-12-30T00:10:00"/>
    <n v="10"/>
    <n v="0"/>
    <n v="10"/>
    <s v="Denmark"/>
    <s v="Not Outlier"/>
    <x v="4"/>
  </r>
  <r>
    <n v="631266"/>
    <n v="94"/>
    <s v="Denmark"/>
    <d v="2023-06-04T00:20:00"/>
    <s v="Website"/>
    <s v="Pirkko Koskitalo"/>
    <n v="985"/>
    <n v="4"/>
    <x v="68"/>
    <d v="1899-12-30T00:20:00"/>
    <n v="20"/>
    <n v="0"/>
    <n v="6"/>
    <s v="Denmark"/>
    <s v="Not Outlier"/>
    <x v="7"/>
  </r>
  <r>
    <n v="635304"/>
    <n v="95"/>
    <s v="India"/>
    <d v="2023-10-08T01:28:00"/>
    <s v="App"/>
    <s v="Julie Murphy"/>
    <n v="201"/>
    <n v="8"/>
    <x v="9"/>
    <d v="1899-12-30T01:28:00"/>
    <n v="28"/>
    <n v="1"/>
    <n v="10"/>
    <s v="India"/>
    <s v="Not Outlier"/>
    <x v="45"/>
  </r>
  <r>
    <n v="679845"/>
    <n v="95"/>
    <s v="India"/>
    <d v="2023-02-24T00:06:00"/>
    <s v="Other"/>
    <s v="Eric Natividad"/>
    <n v="8415"/>
    <n v="24"/>
    <x v="93"/>
    <d v="1899-12-30T00:06:00"/>
    <n v="6"/>
    <n v="0"/>
    <n v="2"/>
    <s v="India"/>
    <s v="Not Outlier"/>
    <x v="45"/>
  </r>
  <r>
    <n v="573585"/>
    <n v="97"/>
    <s v="USA"/>
    <d v="2023-05-19T23:41:00"/>
    <s v="Whatsapp"/>
    <s v="Valarie Young"/>
    <n v="3551"/>
    <n v="19"/>
    <x v="94"/>
    <d v="1899-12-30T23:41:00"/>
    <n v="41"/>
    <n v="23"/>
    <n v="5"/>
    <s v="USA"/>
    <s v="Not Outlier"/>
    <x v="8"/>
  </r>
  <r>
    <n v="743961"/>
    <n v="98"/>
    <s v="Denmark"/>
    <d v="2023-09-07T00:39:00"/>
    <s v="Other"/>
    <s v="Yoshi Tannamuri"/>
    <n v="2467"/>
    <n v="7"/>
    <x v="29"/>
    <d v="1899-12-30T00:39:00"/>
    <n v="39"/>
    <n v="0"/>
    <n v="9"/>
    <s v="Denmark"/>
    <s v="Not Outlier"/>
    <x v="46"/>
  </r>
  <r>
    <n v="1589664"/>
    <n v="98"/>
    <s v="Denmark"/>
    <d v="2023-10-18T01:39:00"/>
    <s v="Website"/>
    <s v="Wing C Tam"/>
    <n v="9044"/>
    <n v="18"/>
    <x v="95"/>
    <d v="1899-12-30T01:39:00"/>
    <n v="39"/>
    <n v="1"/>
    <n v="10"/>
    <s v="Denmark"/>
    <s v="Not Outlier"/>
    <x v="46"/>
  </r>
  <r>
    <n v="1605621"/>
    <n v="98"/>
    <s v="Denmark"/>
    <d v="2023-09-05T01:33:00"/>
    <s v="App"/>
    <s v="Violeta Benitez"/>
    <n v="4118"/>
    <n v="5"/>
    <x v="96"/>
    <d v="1899-12-30T01:33:00"/>
    <n v="33"/>
    <n v="1"/>
    <n v="9"/>
    <s v="Denmark"/>
    <s v="Not Outlier"/>
    <x v="46"/>
  </r>
  <r>
    <n v="512440"/>
    <n v="99"/>
    <s v="Australia"/>
    <d v="2023-06-07T00:45:00"/>
    <s v="App"/>
    <s v="Sean Connery"/>
    <n v="4280"/>
    <n v="7"/>
    <x v="97"/>
    <d v="1899-12-30T00:45:00"/>
    <n v="45"/>
    <n v="0"/>
    <n v="6"/>
    <s v="Australia"/>
    <s v="Not Outlier"/>
    <x v="33"/>
  </r>
  <r>
    <n v="284363"/>
    <n v="100"/>
    <s v="Ireland"/>
    <d v="2023-03-21T23:28:00"/>
    <s v="Website"/>
    <s v="Veysel Oeztan"/>
    <n v="3844"/>
    <n v="21"/>
    <x v="98"/>
    <d v="1899-12-30T23:28:00"/>
    <n v="28"/>
    <n v="23"/>
    <n v="3"/>
    <s v="Ireland"/>
    <s v="Not Outlier"/>
    <x v="10"/>
  </r>
  <r>
    <n v="774603"/>
    <n v="101"/>
    <s v="USA"/>
    <d v="2023-05-03T00:55:00"/>
    <s v="Other"/>
    <s v="Paul Henriot"/>
    <n v="1913"/>
    <n v="3"/>
    <x v="18"/>
    <d v="1899-12-30T00:55:00"/>
    <n v="55"/>
    <n v="0"/>
    <n v="5"/>
    <s v="USA"/>
    <s v="Not Outlier"/>
    <x v="22"/>
  </r>
  <r>
    <n v="199110"/>
    <n v="104"/>
    <s v="Australia"/>
    <d v="2023-05-21T00:46:00"/>
    <s v="Whatsapp"/>
    <s v="Arnold Cruz"/>
    <n v="717"/>
    <n v="21"/>
    <x v="99"/>
    <d v="1899-12-30T00:46:00"/>
    <n v="46"/>
    <n v="0"/>
    <n v="5"/>
    <s v="Australia"/>
    <s v="Not Outlier"/>
    <x v="23"/>
  </r>
  <r>
    <n v="279106"/>
    <n v="104"/>
    <s v="Australia"/>
    <d v="2023-01-14T00:54:00"/>
    <s v="Website"/>
    <s v="Diego Freyre"/>
    <n v="4768"/>
    <n v="14"/>
    <x v="100"/>
    <d v="1899-12-30T00:54:00"/>
    <n v="54"/>
    <n v="0"/>
    <n v="1"/>
    <s v="Australia"/>
    <s v="Not Outlier"/>
    <x v="23"/>
  </r>
  <r>
    <n v="1524093"/>
    <n v="104"/>
    <s v="Australia"/>
    <d v="2023-10-17T23:20:00"/>
    <s v="Website"/>
    <s v="Steve Frick"/>
    <n v="6754"/>
    <n v="17"/>
    <x v="101"/>
    <d v="1899-12-30T23:20:00"/>
    <n v="20"/>
    <n v="23"/>
    <n v="10"/>
    <s v="Australia"/>
    <s v="Not Outlier"/>
    <x v="23"/>
  </r>
  <r>
    <n v="50199"/>
    <n v="105"/>
    <s v="USA"/>
    <d v="2023-01-29T01:26:00"/>
    <s v="Whatsapp"/>
    <s v="Adrian Huxley"/>
    <n v="8898"/>
    <n v="29"/>
    <x v="102"/>
    <d v="1899-12-30T01:26:00"/>
    <n v="26"/>
    <n v="1"/>
    <n v="1"/>
    <s v="USA"/>
    <s v="Not Outlier"/>
    <x v="47"/>
  </r>
  <r>
    <n v="272174"/>
    <n v="105"/>
    <s v="USA"/>
    <d v="2023-06-20T01:08:00"/>
    <s v="Whatsapp"/>
    <s v="Valarie Nelson"/>
    <n v="5045"/>
    <n v="20"/>
    <x v="13"/>
    <d v="1899-12-30T01:08:00"/>
    <n v="8"/>
    <n v="1"/>
    <n v="6"/>
    <s v="USA"/>
    <s v="Not Outlier"/>
    <x v="47"/>
  </r>
  <r>
    <n v="1256035"/>
    <n v="105"/>
    <s v="USA"/>
    <d v="2023-01-15T23:10:00"/>
    <s v="Whatsapp"/>
    <s v="Michael Holz"/>
    <n v="2774"/>
    <n v="15"/>
    <x v="103"/>
    <d v="1899-12-30T23:10:00"/>
    <n v="10"/>
    <n v="23"/>
    <n v="1"/>
    <s v="USA"/>
    <s v="Not Outlier"/>
    <x v="47"/>
  </r>
  <r>
    <n v="1347929"/>
    <n v="105"/>
    <s v="USA"/>
    <d v="2023-02-16T00:21:00"/>
    <s v="Website"/>
    <s v="Juri Hirano"/>
    <n v="5624"/>
    <n v="16"/>
    <x v="67"/>
    <d v="1899-12-30T00:21:00"/>
    <n v="21"/>
    <n v="0"/>
    <n v="2"/>
    <s v="USA"/>
    <s v="Not Outlier"/>
    <x v="47"/>
  </r>
  <r>
    <n v="1660154"/>
    <n v="105"/>
    <s v="USA"/>
    <d v="2023-05-10T01:40:00"/>
    <s v="App"/>
    <s v="Wing C Tam"/>
    <n v="9184"/>
    <n v="10"/>
    <x v="45"/>
    <d v="1899-12-30T01:40:00"/>
    <n v="40"/>
    <n v="1"/>
    <n v="5"/>
    <s v="USA"/>
    <s v="Not Outlier"/>
    <x v="47"/>
  </r>
  <r>
    <n v="468652"/>
    <n v="106"/>
    <s v="Australia"/>
    <d v="2023-07-01T00:27:00"/>
    <s v="Whatsapp"/>
    <s v="Roland Keitel"/>
    <n v="1982"/>
    <n v="1"/>
    <x v="104"/>
    <d v="1899-12-30T00:27:00"/>
    <n v="27"/>
    <n v="0"/>
    <n v="7"/>
    <s v="Australia"/>
    <s v="Not Outlier"/>
    <x v="48"/>
  </r>
  <r>
    <n v="1331311"/>
    <n v="106"/>
    <s v="Australia"/>
    <d v="2023-01-07T00:48:00"/>
    <s v="Whatsapp"/>
    <s v="Diego Freyre"/>
    <n v="1909"/>
    <n v="7"/>
    <x v="27"/>
    <d v="1899-12-30T00:48:00"/>
    <n v="48"/>
    <n v="0"/>
    <n v="1"/>
    <s v="Australia"/>
    <s v="Not Outlier"/>
    <x v="48"/>
  </r>
  <r>
    <n v="315549"/>
    <n v="108"/>
    <s v="Spain"/>
    <d v="2023-03-19T23:39:00"/>
    <s v="Whatsapp"/>
    <s v="Julie Brown"/>
    <n v="7653"/>
    <n v="19"/>
    <x v="48"/>
    <d v="1899-12-30T23:39:00"/>
    <n v="39"/>
    <n v="23"/>
    <n v="3"/>
    <s v="Spain"/>
    <s v="Not Outlier"/>
    <x v="22"/>
  </r>
  <r>
    <n v="1516849"/>
    <n v="108"/>
    <s v="Spain"/>
    <d v="2023-06-03T00:22:00"/>
    <s v="App"/>
    <s v="Pascale Cartrain"/>
    <n v="5536"/>
    <n v="3"/>
    <x v="105"/>
    <d v="1899-12-30T00:22:00"/>
    <n v="22"/>
    <n v="0"/>
    <n v="6"/>
    <s v="Spain"/>
    <s v="Not Outlier"/>
    <x v="22"/>
  </r>
  <r>
    <n v="248737"/>
    <n v="109"/>
    <s v="USA"/>
    <d v="2023-03-15T00:38:00"/>
    <s v="Website"/>
    <s v="Veysel Oeztan"/>
    <n v="1887"/>
    <n v="15"/>
    <x v="106"/>
    <d v="1899-12-30T00:38:00"/>
    <n v="38"/>
    <n v="0"/>
    <n v="3"/>
    <s v="USA"/>
    <s v="Not Outlier"/>
    <x v="5"/>
  </r>
  <r>
    <n v="534263"/>
    <n v="109"/>
    <s v="USA"/>
    <d v="2023-06-16T00:34:00"/>
    <s v="App"/>
    <s v="Marta Hernandez"/>
    <n v="3129"/>
    <n v="16"/>
    <x v="107"/>
    <d v="1899-12-30T00:34:00"/>
    <n v="34"/>
    <n v="0"/>
    <n v="6"/>
    <s v="USA"/>
    <s v="Not Outlier"/>
    <x v="5"/>
  </r>
  <r>
    <n v="784475"/>
    <n v="109"/>
    <s v="USA"/>
    <d v="2023-12-24T01:43:00"/>
    <s v="App"/>
    <s v="Violeta Benitez"/>
    <n v="505"/>
    <n v="24"/>
    <x v="24"/>
    <d v="1899-12-30T01:43:00"/>
    <n v="43"/>
    <n v="1"/>
    <n v="12"/>
    <s v="USA"/>
    <s v="Not Outlier"/>
    <x v="5"/>
  </r>
  <r>
    <n v="444540"/>
    <n v="112"/>
    <s v="USA"/>
    <d v="2023-09-05T00:24:00"/>
    <s v="Website"/>
    <s v="Anna O'Hara"/>
    <n v="8547"/>
    <n v="5"/>
    <x v="96"/>
    <d v="1899-12-30T00:24:00"/>
    <n v="24"/>
    <n v="0"/>
    <n v="9"/>
    <s v="USA"/>
    <s v="Not Outlier"/>
    <x v="35"/>
  </r>
  <r>
    <n v="1534392"/>
    <n v="112"/>
    <s v="USA"/>
    <d v="2023-01-26T23:02:00"/>
    <s v="Website"/>
    <s v="Diego Freyre"/>
    <n v="2347"/>
    <n v="26"/>
    <x v="64"/>
    <d v="1899-12-30T23:02:00"/>
    <n v="2"/>
    <n v="23"/>
    <n v="1"/>
    <s v="USA"/>
    <s v="Not Outlier"/>
    <x v="35"/>
  </r>
  <r>
    <n v="1221647"/>
    <n v="113"/>
    <s v="USA"/>
    <d v="2023-03-26T00:36:00"/>
    <s v="Website"/>
    <s v="Leslie Young"/>
    <n v="6210"/>
    <n v="26"/>
    <x v="108"/>
    <d v="1899-12-30T00:36:00"/>
    <n v="36"/>
    <n v="0"/>
    <n v="3"/>
    <s v="USA"/>
    <s v="Not Outlier"/>
    <x v="18"/>
  </r>
  <r>
    <n v="1467283"/>
    <n v="113"/>
    <s v="USA"/>
    <d v="2023-08-04T02:26:00"/>
    <s v="Website"/>
    <s v="Yoshi Tannamuri"/>
    <n v="722"/>
    <n v="4"/>
    <x v="109"/>
    <d v="1899-12-30T02:26:00"/>
    <n v="26"/>
    <n v="2"/>
    <n v="8"/>
    <s v="USA"/>
    <s v="Not Outlier"/>
    <x v="18"/>
  </r>
  <r>
    <n v="1594992"/>
    <n v="114"/>
    <s v="USA"/>
    <d v="2023-12-10T23:18:00"/>
    <s v="App"/>
    <s v="Elizabeth Lincoln"/>
    <n v="1650"/>
    <n v="10"/>
    <x v="110"/>
    <d v="1899-12-30T23:18:00"/>
    <n v="18"/>
    <n v="23"/>
    <n v="12"/>
    <s v="USA"/>
    <s v="Not Outlier"/>
    <x v="11"/>
  </r>
  <r>
    <n v="451541"/>
    <n v="116"/>
    <s v="Denmark"/>
    <d v="2023-06-29T01:31:00"/>
    <s v="Website"/>
    <s v="Sue King"/>
    <n v="2490"/>
    <n v="29"/>
    <x v="111"/>
    <d v="1899-12-30T01:31:00"/>
    <n v="31"/>
    <n v="1"/>
    <n v="6"/>
    <s v="Denmark"/>
    <s v="Not Outlier"/>
    <x v="49"/>
  </r>
  <r>
    <n v="425321"/>
    <n v="117"/>
    <s v="India"/>
    <d v="2023-08-13T01:25:00"/>
    <s v="Other"/>
    <s v="Michael Chandler"/>
    <n v="4727"/>
    <n v="13"/>
    <x v="112"/>
    <d v="1899-12-30T01:25:00"/>
    <n v="25"/>
    <n v="1"/>
    <n v="8"/>
    <s v="India"/>
    <s v="Not Outlier"/>
    <x v="41"/>
  </r>
  <r>
    <n v="1441698"/>
    <n v="118"/>
    <s v="USA"/>
    <d v="2023-05-06T23:52:00"/>
    <s v="Website"/>
    <s v="Allen Nelson"/>
    <n v="4154"/>
    <n v="6"/>
    <x v="113"/>
    <d v="1899-12-30T23:52:00"/>
    <n v="52"/>
    <n v="23"/>
    <n v="5"/>
    <s v="USA"/>
    <s v="Not Outlier"/>
    <x v="29"/>
  </r>
  <r>
    <n v="1494087"/>
    <n v="118"/>
    <s v="USA"/>
    <d v="2023-04-23T01:37:00"/>
    <s v="Website"/>
    <s v="Kee Kuo"/>
    <n v="6162"/>
    <n v="23"/>
    <x v="114"/>
    <d v="1899-12-30T01:37:00"/>
    <n v="37"/>
    <n v="1"/>
    <n v="4"/>
    <s v="USA"/>
    <s v="Not Outlier"/>
    <x v="29"/>
  </r>
  <r>
    <n v="499444"/>
    <n v="122"/>
    <s v="Spain"/>
    <d v="2023-07-24T00:03:00"/>
    <s v="Website"/>
    <s v="Wendy Victorino"/>
    <n v="9615"/>
    <n v="24"/>
    <x v="12"/>
    <d v="1899-12-30T00:03:00"/>
    <n v="3"/>
    <n v="0"/>
    <n v="7"/>
    <s v="Spain"/>
    <s v="Not Outlier"/>
    <x v="50"/>
  </r>
  <r>
    <n v="1307458"/>
    <n v="122"/>
    <s v="Spain"/>
    <d v="2023-01-01T01:31:00"/>
    <s v="Whatsapp"/>
    <s v="Georg Pipps"/>
    <n v="943"/>
    <n v="1"/>
    <x v="115"/>
    <d v="1899-12-30T01:31:00"/>
    <n v="31"/>
    <n v="1"/>
    <n v="1"/>
    <s v="Spain"/>
    <s v="Not Outlier"/>
    <x v="50"/>
  </r>
  <r>
    <n v="1466316"/>
    <n v="122"/>
    <s v="Spain"/>
    <d v="2023-01-07T01:51:00"/>
    <s v="Whatsapp"/>
    <s v="Kyung Yu"/>
    <n v="1672"/>
    <n v="7"/>
    <x v="27"/>
    <d v="1899-12-30T01:51:00"/>
    <n v="51"/>
    <n v="1"/>
    <n v="1"/>
    <s v="Spain"/>
    <s v="Not Outlier"/>
    <x v="50"/>
  </r>
  <r>
    <n v="499301"/>
    <n v="125"/>
    <s v="Spain"/>
    <d v="2023-10-16T01:28:00"/>
    <s v="Website"/>
    <s v="Diego Freyre"/>
    <n v="8557"/>
    <n v="16"/>
    <x v="116"/>
    <d v="1899-12-30T01:28:00"/>
    <n v="28"/>
    <n v="1"/>
    <n v="10"/>
    <s v="Spain"/>
    <s v="Not Outlier"/>
    <x v="51"/>
  </r>
  <r>
    <n v="1433358"/>
    <n v="125"/>
    <s v="Spain"/>
    <d v="2023-05-30T00:20:00"/>
    <s v="Other"/>
    <s v="Giovanni Rovelli"/>
    <n v="7762"/>
    <n v="30"/>
    <x v="117"/>
    <d v="1899-12-30T00:20:00"/>
    <n v="20"/>
    <n v="0"/>
    <n v="5"/>
    <s v="Spain"/>
    <s v="Not Outlier"/>
    <x v="51"/>
  </r>
  <r>
    <n v="401879"/>
    <n v="126"/>
    <s v="USA"/>
    <d v="2023-05-06T23:34:00"/>
    <s v="Whatsapp"/>
    <s v="Helen Bennett"/>
    <n v="1022"/>
    <n v="6"/>
    <x v="113"/>
    <d v="1899-12-30T23:34:00"/>
    <n v="34"/>
    <n v="23"/>
    <n v="5"/>
    <s v="USA"/>
    <s v="Not Outlier"/>
    <x v="52"/>
  </r>
  <r>
    <n v="1093757"/>
    <n v="127"/>
    <s v="Denmark"/>
    <d v="2023-12-04T00:00:00"/>
    <s v="Website"/>
    <s v="Valarie Nelson"/>
    <n v="5671"/>
    <n v="4"/>
    <x v="118"/>
    <d v="1899-12-30T00:00:00"/>
    <n v="0"/>
    <n v="0"/>
    <n v="12"/>
    <s v="Denmark"/>
    <s v="Not Outlier"/>
    <x v="53"/>
  </r>
  <r>
    <n v="1536698"/>
    <n v="127"/>
    <s v="Denmark"/>
    <d v="2023-11-10T02:07:00"/>
    <s v="Whatsapp"/>
    <s v="Diego Freyre"/>
    <n v="2350"/>
    <n v="10"/>
    <x v="55"/>
    <d v="1899-12-30T02:07:00"/>
    <n v="7"/>
    <n v="2"/>
    <n v="11"/>
    <s v="Denmark"/>
    <s v="Not Outlier"/>
    <x v="53"/>
  </r>
  <r>
    <n v="73293"/>
    <n v="128"/>
    <s v="USA"/>
    <d v="2023-12-12T01:23:00"/>
    <s v="App"/>
    <s v="Matti Karttunen"/>
    <n v="7868"/>
    <n v="12"/>
    <x v="52"/>
    <d v="1899-12-30T01:23:00"/>
    <n v="23"/>
    <n v="1"/>
    <n v="12"/>
    <s v="USA"/>
    <s v="Not Outlier"/>
    <x v="27"/>
  </r>
  <r>
    <n v="98856"/>
    <n v="129"/>
    <s v="USA"/>
    <d v="2023-11-09T00:10:00"/>
    <s v="Website"/>
    <s v="Kyung Yu"/>
    <n v="7750"/>
    <n v="9"/>
    <x v="119"/>
    <d v="1899-12-30T00:10:00"/>
    <n v="10"/>
    <n v="0"/>
    <n v="11"/>
    <s v="USA"/>
    <s v="Not Outlier"/>
    <x v="54"/>
  </r>
  <r>
    <n v="1311114"/>
    <n v="130"/>
    <s v="USA"/>
    <d v="2023-06-23T01:20:00"/>
    <s v="App"/>
    <s v="Thomas Hardy"/>
    <n v="1596"/>
    <n v="23"/>
    <x v="21"/>
    <d v="1899-12-30T01:20:00"/>
    <n v="20"/>
    <n v="1"/>
    <n v="6"/>
    <s v="USA"/>
    <s v="Not Outlier"/>
    <x v="45"/>
  </r>
  <r>
    <n v="552683"/>
    <n v="131"/>
    <s v="Italy"/>
    <d v="2023-05-08T01:26:00"/>
    <s v="Other"/>
    <s v="Julie Young"/>
    <n v="6578"/>
    <n v="8"/>
    <x v="32"/>
    <d v="1899-12-30T01:26:00"/>
    <n v="26"/>
    <n v="1"/>
    <n v="5"/>
    <s v="Italy"/>
    <s v="Not Outlier"/>
    <x v="55"/>
  </r>
  <r>
    <n v="1590156"/>
    <n v="131"/>
    <s v="Italy"/>
    <d v="2023-03-30T23:46:00"/>
    <s v="App"/>
    <s v="Diego Freyre"/>
    <n v="8404"/>
    <n v="30"/>
    <x v="120"/>
    <d v="1899-12-30T23:46:00"/>
    <n v="46"/>
    <n v="23"/>
    <n v="3"/>
    <s v="Italy"/>
    <s v="Not Outlier"/>
    <x v="55"/>
  </r>
  <r>
    <n v="306798"/>
    <n v="132"/>
    <s v="Spain"/>
    <d v="2023-01-14T00:29:00"/>
    <s v="Whatsapp"/>
    <s v="Mary Saveley"/>
    <n v="291"/>
    <n v="14"/>
    <x v="100"/>
    <d v="1899-12-30T00:29:00"/>
    <n v="29"/>
    <n v="0"/>
    <n v="1"/>
    <s v="Spain"/>
    <s v="Not Outlier"/>
    <x v="45"/>
  </r>
  <r>
    <n v="322784"/>
    <n v="132"/>
    <s v="Spain"/>
    <d v="2023-01-02T23:21:00"/>
    <s v="Whatsapp"/>
    <s v="Valarie Young"/>
    <n v="5201"/>
    <n v="2"/>
    <x v="121"/>
    <d v="1899-12-30T23:21:00"/>
    <n v="21"/>
    <n v="23"/>
    <n v="1"/>
    <s v="Spain"/>
    <s v="Not Outlier"/>
    <x v="45"/>
  </r>
  <r>
    <n v="649787"/>
    <n v="132"/>
    <s v="Spain"/>
    <d v="2023-03-16T00:42:00"/>
    <s v="Website"/>
    <s v="Valarie Young"/>
    <n v="8578"/>
    <n v="16"/>
    <x v="122"/>
    <d v="1899-12-30T00:42:00"/>
    <n v="42"/>
    <n v="0"/>
    <n v="3"/>
    <s v="Spain"/>
    <s v="Not Outlier"/>
    <x v="45"/>
  </r>
  <r>
    <n v="730295"/>
    <n v="134"/>
    <s v="Australia"/>
    <d v="2023-08-06T00:04:00"/>
    <s v="Whatsapp"/>
    <s v="Jytte Petersen"/>
    <n v="4721"/>
    <n v="6"/>
    <x v="123"/>
    <d v="1899-12-30T00:04:00"/>
    <n v="4"/>
    <n v="0"/>
    <n v="8"/>
    <s v="Australia"/>
    <s v="Not Outlier"/>
    <x v="6"/>
  </r>
  <r>
    <n v="1343941"/>
    <n v="135"/>
    <s v="Spain"/>
    <d v="2023-08-09T23:14:00"/>
    <s v="Other"/>
    <s v="Georg Pipps"/>
    <n v="6934"/>
    <n v="9"/>
    <x v="7"/>
    <d v="1899-12-30T23:14:00"/>
    <n v="14"/>
    <n v="23"/>
    <n v="8"/>
    <s v="Spain"/>
    <s v="Not Outlier"/>
    <x v="15"/>
  </r>
  <r>
    <n v="1516974"/>
    <n v="136"/>
    <s v="USA"/>
    <d v="2023-05-11T00:55:00"/>
    <s v="Other"/>
    <s v="Jeff Young"/>
    <n v="1042"/>
    <n v="11"/>
    <x v="42"/>
    <d v="1899-12-30T00:55:00"/>
    <n v="55"/>
    <n v="0"/>
    <n v="5"/>
    <s v="USA"/>
    <s v="Not Outlier"/>
    <x v="42"/>
  </r>
  <r>
    <n v="318630"/>
    <n v="137"/>
    <s v="India"/>
    <d v="2023-04-13T23:22:00"/>
    <s v="Whatsapp"/>
    <s v="Annette Roulet"/>
    <n v="9655"/>
    <n v="13"/>
    <x v="124"/>
    <d v="1899-12-30T23:22:00"/>
    <n v="22"/>
    <n v="23"/>
    <n v="4"/>
    <s v="India"/>
    <s v="Not Outlier"/>
    <x v="29"/>
  </r>
  <r>
    <n v="1147846"/>
    <n v="137"/>
    <s v="India"/>
    <d v="2023-10-25T00:34:00"/>
    <s v="Other"/>
    <s v="Ann Brown"/>
    <n v="792"/>
    <n v="25"/>
    <x v="125"/>
    <d v="1899-12-30T00:34:00"/>
    <n v="34"/>
    <n v="0"/>
    <n v="10"/>
    <s v="India"/>
    <s v="Not Outlier"/>
    <x v="29"/>
  </r>
  <r>
    <n v="280739"/>
    <n v="138"/>
    <s v="USA"/>
    <d v="2023-07-06T23:37:00"/>
    <s v="Whatsapp"/>
    <s v="Janine Labrune"/>
    <n v="2453"/>
    <n v="6"/>
    <x v="126"/>
    <d v="1899-12-30T23:37:00"/>
    <n v="37"/>
    <n v="23"/>
    <n v="7"/>
    <s v="USA"/>
    <s v="Not Outlier"/>
    <x v="15"/>
  </r>
  <r>
    <n v="114309"/>
    <n v="139"/>
    <s v="USA"/>
    <d v="2023-06-25T01:42:00"/>
    <s v="Other"/>
    <s v="Maurizio Moroni"/>
    <n v="5868"/>
    <n v="25"/>
    <x v="127"/>
    <d v="1899-12-30T01:42:00"/>
    <n v="42"/>
    <n v="1"/>
    <n v="6"/>
    <s v="USA"/>
    <s v="Not Outlier"/>
    <x v="4"/>
  </r>
  <r>
    <n v="1471380"/>
    <n v="139"/>
    <s v="USA"/>
    <d v="2023-08-28T23:02:00"/>
    <s v="Other"/>
    <s v="Diego Freyre"/>
    <n v="2139"/>
    <n v="28"/>
    <x v="128"/>
    <d v="1899-12-30T23:02:00"/>
    <n v="2"/>
    <n v="23"/>
    <n v="8"/>
    <s v="USA"/>
    <s v="Not Outlier"/>
    <x v="4"/>
  </r>
  <r>
    <n v="131508"/>
    <n v="140"/>
    <s v="USA"/>
    <d v="2023-02-11T00:50:00"/>
    <s v="Website"/>
    <s v="Leslie Murphy"/>
    <n v="2656"/>
    <n v="11"/>
    <x v="35"/>
    <d v="1899-12-30T00:50:00"/>
    <n v="50"/>
    <n v="0"/>
    <n v="2"/>
    <s v="USA"/>
    <s v="Not Outlier"/>
    <x v="51"/>
  </r>
  <r>
    <n v="85703"/>
    <n v="142"/>
    <s v="India"/>
    <d v="2023-01-05T23:47:00"/>
    <s v="App"/>
    <s v="Jonas Bergulfsen"/>
    <n v="3427"/>
    <n v="5"/>
    <x v="129"/>
    <d v="1899-12-30T23:47:00"/>
    <n v="47"/>
    <n v="23"/>
    <n v="1"/>
    <s v="India"/>
    <s v="Not Outlier"/>
    <x v="56"/>
  </r>
  <r>
    <n v="1337570"/>
    <n v="143"/>
    <s v="USA"/>
    <d v="2023-02-06T23:10:00"/>
    <s v="Whatsapp"/>
    <s v="Violeta Benitez"/>
    <n v="518"/>
    <n v="6"/>
    <x v="130"/>
    <d v="1899-12-30T23:10:00"/>
    <n v="10"/>
    <n v="23"/>
    <n v="2"/>
    <s v="USA"/>
    <s v="Not Outlier"/>
    <x v="23"/>
  </r>
  <r>
    <n v="1642122"/>
    <n v="143"/>
    <s v="USA"/>
    <d v="2023-10-28T00:17:00"/>
    <s v="App"/>
    <s v="Palle Ibsen"/>
    <n v="819"/>
    <n v="28"/>
    <x v="92"/>
    <d v="1899-12-30T00:17:00"/>
    <n v="17"/>
    <n v="0"/>
    <n v="10"/>
    <s v="USA"/>
    <s v="Not Outlier"/>
    <x v="23"/>
  </r>
  <r>
    <n v="1089032"/>
    <n v="144"/>
    <s v="Denmark"/>
    <d v="2023-06-08T00:33:00"/>
    <s v="Other"/>
    <s v="Jose Pedro Roel"/>
    <n v="9067"/>
    <n v="8"/>
    <x v="131"/>
    <d v="1899-12-30T00:33:00"/>
    <n v="33"/>
    <n v="0"/>
    <n v="6"/>
    <s v="Denmark"/>
    <s v="Not Outlier"/>
    <x v="15"/>
  </r>
  <r>
    <n v="1358679"/>
    <n v="144"/>
    <s v="Denmark"/>
    <d v="2023-03-26T01:01:00"/>
    <s v="Website"/>
    <s v="Ann Brown"/>
    <n v="3276"/>
    <n v="26"/>
    <x v="108"/>
    <d v="1899-12-30T01:01:00"/>
    <n v="1"/>
    <n v="1"/>
    <n v="3"/>
    <s v="Denmark"/>
    <s v="Not Outlier"/>
    <x v="15"/>
  </r>
  <r>
    <n v="1376435"/>
    <n v="145"/>
    <s v="Italy"/>
    <d v="2023-03-06T23:40:00"/>
    <s v="App"/>
    <s v="Kalle Suominen"/>
    <n v="8109"/>
    <n v="6"/>
    <x v="132"/>
    <d v="1899-12-30T23:40:00"/>
    <n v="40"/>
    <n v="23"/>
    <n v="3"/>
    <s v="Italy"/>
    <s v="Not Outlier"/>
    <x v="39"/>
  </r>
  <r>
    <n v="566985"/>
    <n v="146"/>
    <s v="Norway"/>
    <d v="2023-06-27T00:48:00"/>
    <s v="Other"/>
    <s v="Roland Keitel"/>
    <n v="3344"/>
    <n v="27"/>
    <x v="133"/>
    <d v="1899-12-30T00:48:00"/>
    <n v="48"/>
    <n v="0"/>
    <n v="6"/>
    <s v="Norway"/>
    <s v="Not Outlier"/>
    <x v="10"/>
  </r>
  <r>
    <n v="775856"/>
    <n v="146"/>
    <s v="Norway"/>
    <d v="2023-10-15T00:24:00"/>
    <s v="App"/>
    <s v="Julie King"/>
    <n v="5780"/>
    <n v="15"/>
    <x v="134"/>
    <d v="1899-12-30T00:24:00"/>
    <n v="24"/>
    <n v="0"/>
    <n v="10"/>
    <s v="Norway"/>
    <s v="Not Outlier"/>
    <x v="10"/>
  </r>
  <r>
    <n v="1385078"/>
    <n v="146"/>
    <s v="Norway"/>
    <d v="2023-07-19T01:33:00"/>
    <s v="App"/>
    <s v="Dean Cassidy"/>
    <n v="1972"/>
    <n v="19"/>
    <x v="135"/>
    <d v="1899-12-30T01:33:00"/>
    <n v="33"/>
    <n v="1"/>
    <n v="7"/>
    <s v="Norway"/>
    <s v="Not Outlier"/>
    <x v="10"/>
  </r>
  <r>
    <n v="1646930"/>
    <n v="146"/>
    <s v="Norway"/>
    <d v="2023-06-10T01:09:00"/>
    <s v="Other"/>
    <s v="Julie King"/>
    <n v="5619"/>
    <n v="10"/>
    <x v="60"/>
    <d v="1899-12-30T01:09:00"/>
    <n v="9"/>
    <n v="1"/>
    <n v="6"/>
    <s v="Norway"/>
    <s v="Not Outlier"/>
    <x v="10"/>
  </r>
  <r>
    <n v="54569"/>
    <n v="147"/>
    <s v="USA"/>
    <d v="2023-12-17T23:21:00"/>
    <s v="App"/>
    <s v="Daniel Da Cunha"/>
    <n v="6561"/>
    <n v="17"/>
    <x v="136"/>
    <d v="1899-12-30T23:21:00"/>
    <n v="21"/>
    <n v="23"/>
    <n v="12"/>
    <s v="USA"/>
    <s v="Not Outlier"/>
    <x v="34"/>
  </r>
  <r>
    <n v="122492"/>
    <n v="147"/>
    <s v="USA"/>
    <d v="2023-07-02T22:41:00"/>
    <s v="App"/>
    <s v="Maria Larsson"/>
    <n v="1788"/>
    <n v="2"/>
    <x v="137"/>
    <d v="1899-12-30T22:41:00"/>
    <n v="41"/>
    <n v="22"/>
    <n v="7"/>
    <s v="USA"/>
    <s v="Not Outlier"/>
    <x v="34"/>
  </r>
  <r>
    <n v="361964"/>
    <n v="147"/>
    <s v="USA"/>
    <d v="2023-02-20T00:36:00"/>
    <s v="App"/>
    <s v="Kyung Yu"/>
    <n v="2602"/>
    <n v="20"/>
    <x v="138"/>
    <d v="1899-12-30T00:36:00"/>
    <n v="36"/>
    <n v="0"/>
    <n v="2"/>
    <s v="USA"/>
    <s v="Not Outlier"/>
    <x v="34"/>
  </r>
  <r>
    <n v="14971"/>
    <n v="148"/>
    <s v="Spain"/>
    <d v="2023-09-10T00:06:00"/>
    <s v="Other"/>
    <s v="Violeta Benitez"/>
    <n v="7545"/>
    <n v="10"/>
    <x v="139"/>
    <d v="1899-12-30T00:06:00"/>
    <n v="6"/>
    <n v="0"/>
    <n v="9"/>
    <s v="Spain"/>
    <s v="Not Outlier"/>
    <x v="43"/>
  </r>
  <r>
    <n v="226876"/>
    <n v="150"/>
    <s v="USA"/>
    <d v="2023-01-30T22:50:00"/>
    <s v="App"/>
    <s v="Valarie Nelson"/>
    <n v="17"/>
    <n v="30"/>
    <x v="140"/>
    <d v="1899-12-30T22:50:00"/>
    <n v="50"/>
    <n v="22"/>
    <n v="1"/>
    <s v="USA"/>
    <s v="Not Outlier"/>
    <x v="0"/>
  </r>
  <r>
    <n v="1528079"/>
    <n v="150"/>
    <s v="USA"/>
    <d v="2023-12-13T00:05:00"/>
    <s v="Other"/>
    <s v="Valarie Nelson"/>
    <n v="8608"/>
    <n v="13"/>
    <x v="141"/>
    <d v="1899-12-30T00:05:00"/>
    <n v="5"/>
    <n v="0"/>
    <n v="12"/>
    <s v="USA"/>
    <s v="Not Outlier"/>
    <x v="0"/>
  </r>
  <r>
    <n v="701802"/>
    <n v="151"/>
    <s v="Germany"/>
    <d v="2023-04-04T01:12:00"/>
    <s v="Other"/>
    <s v="Frederique Citeaux"/>
    <n v="927"/>
    <n v="4"/>
    <x v="142"/>
    <d v="1899-12-30T01:12:00"/>
    <n v="12"/>
    <n v="1"/>
    <n v="4"/>
    <s v="Germany"/>
    <s v="Not Outlier"/>
    <x v="3"/>
  </r>
  <r>
    <n v="238602"/>
    <n v="153"/>
    <s v="USA"/>
    <d v="2023-04-01T01:12:00"/>
    <s v="Other"/>
    <s v="Jonas Bergulfsen"/>
    <n v="951"/>
    <n v="1"/>
    <x v="143"/>
    <d v="1899-12-30T01:12:00"/>
    <n v="12"/>
    <n v="1"/>
    <n v="4"/>
    <s v="USA"/>
    <s v="Not Outlier"/>
    <x v="17"/>
  </r>
  <r>
    <n v="402508"/>
    <n v="155"/>
    <s v="India"/>
    <d v="2023-10-20T01:40:00"/>
    <s v="Website"/>
    <s v="Ann Brown"/>
    <n v="8064"/>
    <n v="20"/>
    <x v="144"/>
    <d v="1899-12-30T01:40:00"/>
    <n v="40"/>
    <n v="1"/>
    <n v="10"/>
    <s v="India"/>
    <s v="Not Outlier"/>
    <x v="57"/>
  </r>
  <r>
    <n v="585827"/>
    <n v="156"/>
    <s v="France"/>
    <d v="2023-01-18T23:38:00"/>
    <s v="Website"/>
    <s v="Elizabeth Devon"/>
    <n v="3966"/>
    <n v="18"/>
    <x v="145"/>
    <d v="1899-12-30T23:38:00"/>
    <n v="38"/>
    <n v="23"/>
    <n v="1"/>
    <s v="France"/>
    <s v="Not Outlier"/>
    <x v="5"/>
  </r>
  <r>
    <n v="95500"/>
    <n v="158"/>
    <s v="USA"/>
    <d v="2023-03-25T00:51:00"/>
    <s v="Whatsapp"/>
    <s v="Leslie Murphy"/>
    <n v="7674"/>
    <n v="25"/>
    <x v="146"/>
    <d v="1899-12-30T00:51:00"/>
    <n v="51"/>
    <n v="0"/>
    <n v="3"/>
    <s v="USA"/>
    <s v="Not Outlier"/>
    <x v="50"/>
  </r>
  <r>
    <n v="1074617"/>
    <n v="158"/>
    <s v="USA"/>
    <d v="2023-05-04T00:19:00"/>
    <s v="Whatsapp"/>
    <s v="Giovanni Rovelli"/>
    <n v="4729"/>
    <n v="4"/>
    <x v="147"/>
    <d v="1899-12-30T00:19:00"/>
    <n v="19"/>
    <n v="0"/>
    <n v="5"/>
    <s v="USA"/>
    <s v="Not Outlier"/>
    <x v="50"/>
  </r>
  <r>
    <n v="1149537"/>
    <n v="158"/>
    <s v="USA"/>
    <d v="2023-02-01T00:20:00"/>
    <s v="Website"/>
    <s v="Steve Frick"/>
    <n v="2663"/>
    <n v="1"/>
    <x v="148"/>
    <d v="1899-12-30T00:20:00"/>
    <n v="20"/>
    <n v="0"/>
    <n v="2"/>
    <s v="USA"/>
    <s v="Not Outlier"/>
    <x v="50"/>
  </r>
  <r>
    <n v="649627"/>
    <n v="159"/>
    <s v="USA"/>
    <d v="2023-11-19T00:38:00"/>
    <s v="Other"/>
    <s v="Valarie Nelson"/>
    <n v="5618"/>
    <n v="19"/>
    <x v="149"/>
    <d v="1899-12-30T00:38:00"/>
    <n v="38"/>
    <n v="0"/>
    <n v="11"/>
    <s v="USA"/>
    <s v="Not Outlier"/>
    <x v="29"/>
  </r>
  <r>
    <n v="659390"/>
    <n v="159"/>
    <s v="USA"/>
    <d v="2023-12-16T00:15:00"/>
    <s v="App"/>
    <s v="Diego Freyre"/>
    <n v="2372"/>
    <n v="16"/>
    <x v="150"/>
    <d v="1899-12-30T00:15:00"/>
    <n v="15"/>
    <n v="0"/>
    <n v="12"/>
    <s v="USA"/>
    <s v="Not Outlier"/>
    <x v="29"/>
  </r>
  <r>
    <n v="692440"/>
    <n v="159"/>
    <s v="USA"/>
    <d v="2023-07-19T23:42:00"/>
    <s v="Other"/>
    <s v="Kwai Yu"/>
    <n v="7041"/>
    <n v="19"/>
    <x v="135"/>
    <d v="1899-12-30T23:42:00"/>
    <n v="42"/>
    <n v="23"/>
    <n v="7"/>
    <s v="USA"/>
    <s v="Not Outlier"/>
    <x v="29"/>
  </r>
  <r>
    <n v="1075177"/>
    <n v="161"/>
    <s v="France"/>
    <d v="2023-03-07T22:36:00"/>
    <s v="App"/>
    <s v="Diego Freyre"/>
    <n v="1124"/>
    <n v="7"/>
    <x v="151"/>
    <d v="1899-12-30T22:36:00"/>
    <n v="36"/>
    <n v="22"/>
    <n v="3"/>
    <s v="France"/>
    <s v="Not Outlier"/>
    <x v="58"/>
  </r>
  <r>
    <n v="964075"/>
    <n v="162"/>
    <s v="USA"/>
    <d v="2023-04-17T23:22:00"/>
    <s v="Other"/>
    <s v="Diego Freyre"/>
    <n v="1275"/>
    <n v="17"/>
    <x v="152"/>
    <d v="1899-12-30T23:22:00"/>
    <n v="22"/>
    <n v="23"/>
    <n v="4"/>
    <s v="USA"/>
    <s v="Not Outlier"/>
    <x v="22"/>
  </r>
  <r>
    <n v="1395839"/>
    <n v="163"/>
    <s v="USA"/>
    <d v="2023-05-24T00:16:00"/>
    <s v="Website"/>
    <s v="Diego Freyre"/>
    <n v="2045"/>
    <n v="24"/>
    <x v="153"/>
    <d v="1899-12-30T00:16:00"/>
    <n v="16"/>
    <n v="0"/>
    <n v="5"/>
    <s v="USA"/>
    <s v="Not Outlier"/>
    <x v="2"/>
  </r>
  <r>
    <n v="332513"/>
    <n v="164"/>
    <s v="USA"/>
    <d v="2023-03-17T01:16:00"/>
    <s v="App"/>
    <s v="Henriette Pfalzheim"/>
    <n v="9265"/>
    <n v="17"/>
    <x v="154"/>
    <d v="1899-12-30T01:16:00"/>
    <n v="16"/>
    <n v="1"/>
    <n v="3"/>
    <s v="USA"/>
    <s v="Not Outlier"/>
    <x v="42"/>
  </r>
  <r>
    <n v="754402"/>
    <n v="164"/>
    <s v="USA"/>
    <d v="2023-06-26T01:26:00"/>
    <s v="Whatsapp"/>
    <s v="Arnold Cruz"/>
    <n v="136"/>
    <n v="26"/>
    <x v="155"/>
    <d v="1899-12-30T01:26:00"/>
    <n v="26"/>
    <n v="1"/>
    <n v="6"/>
    <s v="USA"/>
    <s v="Not Outlier"/>
    <x v="42"/>
  </r>
  <r>
    <n v="1289947"/>
    <n v="164"/>
    <s v="USA"/>
    <d v="2023-11-21T23:25:00"/>
    <s v="Website"/>
    <s v="Jeff Young"/>
    <n v="1867"/>
    <n v="21"/>
    <x v="156"/>
    <d v="1899-12-30T23:25:00"/>
    <n v="25"/>
    <n v="23"/>
    <n v="11"/>
    <s v="USA"/>
    <s v="Not Outlier"/>
    <x v="42"/>
  </r>
  <r>
    <n v="1644933"/>
    <n v="164"/>
    <s v="USA"/>
    <d v="2023-07-20T00:29:00"/>
    <s v="App"/>
    <s v="Akiko Shimamura"/>
    <n v="3831"/>
    <n v="20"/>
    <x v="157"/>
    <d v="1899-12-30T00:29:00"/>
    <n v="29"/>
    <n v="0"/>
    <n v="7"/>
    <s v="USA"/>
    <s v="Not Outlier"/>
    <x v="42"/>
  </r>
  <r>
    <n v="325850"/>
    <n v="166"/>
    <s v="France"/>
    <d v="2023-05-09T00:47:00"/>
    <s v="Whatsapp"/>
    <s v="Diego Freyre"/>
    <n v="7311"/>
    <n v="9"/>
    <x v="47"/>
    <d v="1899-12-30T00:47:00"/>
    <n v="47"/>
    <n v="0"/>
    <n v="5"/>
    <s v="France"/>
    <s v="Not Outlier"/>
    <x v="15"/>
  </r>
  <r>
    <n v="877681"/>
    <n v="166"/>
    <s v="France"/>
    <d v="2023-12-24T01:53:00"/>
    <s v="Other"/>
    <s v="Juri Hirano"/>
    <n v="2796"/>
    <n v="24"/>
    <x v="24"/>
    <d v="1899-12-30T01:53:00"/>
    <n v="53"/>
    <n v="1"/>
    <n v="12"/>
    <s v="France"/>
    <s v="Not Outlier"/>
    <x v="15"/>
  </r>
  <r>
    <n v="296324"/>
    <n v="167"/>
    <s v="Australia"/>
    <d v="2023-05-13T23:09:00"/>
    <s v="Whatsapp"/>
    <s v="Georg Pipps"/>
    <n v="5732"/>
    <n v="13"/>
    <x v="158"/>
    <d v="1899-12-30T23:09:00"/>
    <n v="9"/>
    <n v="23"/>
    <n v="5"/>
    <s v="Australia"/>
    <s v="Not Outlier"/>
    <x v="15"/>
  </r>
  <r>
    <n v="1029432"/>
    <n v="169"/>
    <s v="France"/>
    <d v="2023-08-10T23:03:00"/>
    <s v="App"/>
    <s v="Valarie Franco"/>
    <n v="9527"/>
    <n v="10"/>
    <x v="159"/>
    <d v="1899-12-30T23:03:00"/>
    <n v="3"/>
    <n v="23"/>
    <n v="8"/>
    <s v="France"/>
    <s v="Not Outlier"/>
    <x v="25"/>
  </r>
  <r>
    <n v="582139"/>
    <n v="170"/>
    <s v="Italy"/>
    <d v="2023-09-26T02:09:00"/>
    <s v="App"/>
    <s v="Palle Ibsen"/>
    <n v="2002"/>
    <n v="26"/>
    <x v="160"/>
    <d v="1899-12-30T02:09:00"/>
    <n v="9"/>
    <n v="2"/>
    <n v="9"/>
    <s v="Italy"/>
    <s v="Not Outlier"/>
    <x v="31"/>
  </r>
  <r>
    <n v="670697"/>
    <n v="171"/>
    <s v="USA"/>
    <d v="2023-05-16T00:23:00"/>
    <s v="Whatsapp"/>
    <s v="Jonas Bergulfsen"/>
    <n v="4251"/>
    <n v="16"/>
    <x v="161"/>
    <d v="1899-12-30T00:23:00"/>
    <n v="23"/>
    <n v="0"/>
    <n v="5"/>
    <s v="USA"/>
    <s v="Not Outlier"/>
    <x v="0"/>
  </r>
  <r>
    <n v="40114"/>
    <n v="172"/>
    <s v="USA"/>
    <d v="2023-09-24T01:12:00"/>
    <s v="App"/>
    <s v="Veysel Oeztan"/>
    <n v="1841"/>
    <n v="24"/>
    <x v="162"/>
    <d v="1899-12-30T01:12:00"/>
    <n v="12"/>
    <n v="1"/>
    <n v="9"/>
    <s v="USA"/>
    <s v="Not Outlier"/>
    <x v="42"/>
  </r>
  <r>
    <n v="463922"/>
    <n v="172"/>
    <s v="USA"/>
    <d v="2023-09-23T01:05:00"/>
    <s v="Website"/>
    <s v="Eric Natividad"/>
    <n v="484"/>
    <n v="23"/>
    <x v="163"/>
    <d v="1899-12-30T01:05:00"/>
    <n v="5"/>
    <n v="1"/>
    <n v="9"/>
    <s v="USA"/>
    <s v="Not Outlier"/>
    <x v="42"/>
  </r>
  <r>
    <n v="320353"/>
    <n v="173"/>
    <s v="India"/>
    <d v="2023-05-25T00:41:00"/>
    <s v="App"/>
    <s v="Veysel Oeztan"/>
    <n v="7229"/>
    <n v="25"/>
    <x v="22"/>
    <d v="1899-12-30T00:41:00"/>
    <n v="41"/>
    <n v="0"/>
    <n v="5"/>
    <s v="India"/>
    <s v="Not Outlier"/>
    <x v="14"/>
  </r>
  <r>
    <n v="563443"/>
    <n v="173"/>
    <s v="India"/>
    <d v="2023-10-29T00:36:00"/>
    <s v="Other"/>
    <s v="Kwai Yu"/>
    <n v="8023"/>
    <n v="29"/>
    <x v="164"/>
    <d v="1899-12-30T00:36:00"/>
    <n v="36"/>
    <n v="0"/>
    <n v="10"/>
    <s v="India"/>
    <s v="Not Outlier"/>
    <x v="14"/>
  </r>
  <r>
    <n v="640945"/>
    <n v="174"/>
    <s v="Italy"/>
    <d v="2023-05-16T00:09:00"/>
    <s v="Whatsapp"/>
    <s v="Steve Thompson"/>
    <n v="5492"/>
    <n v="16"/>
    <x v="161"/>
    <d v="1899-12-30T00:09:00"/>
    <n v="9"/>
    <n v="0"/>
    <n v="5"/>
    <s v="Italy"/>
    <s v="Not Outlier"/>
    <x v="58"/>
  </r>
  <r>
    <n v="1155724"/>
    <n v="174"/>
    <s v="Italy"/>
    <d v="2023-06-14T23:14:00"/>
    <s v="Other"/>
    <s v="Valarie Nelson"/>
    <n v="2828"/>
    <n v="14"/>
    <x v="165"/>
    <d v="1899-12-30T23:14:00"/>
    <n v="14"/>
    <n v="23"/>
    <n v="6"/>
    <s v="Italy"/>
    <s v="Not Outlier"/>
    <x v="58"/>
  </r>
  <r>
    <n v="698048"/>
    <n v="175"/>
    <s v="USA"/>
    <d v="2023-11-04T01:48:00"/>
    <s v="Other"/>
    <s v="Diego Freyre"/>
    <n v="731"/>
    <n v="4"/>
    <x v="166"/>
    <d v="1899-12-30T01:48:00"/>
    <n v="48"/>
    <n v="1"/>
    <n v="11"/>
    <s v="USA"/>
    <s v="Not Outlier"/>
    <x v="35"/>
  </r>
  <r>
    <n v="1424927"/>
    <n v="176"/>
    <s v="France"/>
    <d v="2023-12-04T00:05:00"/>
    <s v="Website"/>
    <s v="Elizabeth Lincoln"/>
    <n v="9104"/>
    <n v="4"/>
    <x v="118"/>
    <d v="1899-12-30T00:05:00"/>
    <n v="5"/>
    <n v="0"/>
    <n v="12"/>
    <s v="France"/>
    <s v="Not Outlier"/>
    <x v="23"/>
  </r>
  <r>
    <n v="299065"/>
    <n v="177"/>
    <s v="India"/>
    <d v="2023-04-11T22:47:00"/>
    <s v="Other"/>
    <s v="Matti Karttunen"/>
    <n v="7292"/>
    <n v="11"/>
    <x v="167"/>
    <d v="1899-12-30T22:47:00"/>
    <n v="47"/>
    <n v="22"/>
    <n v="4"/>
    <s v="India"/>
    <s v="Not Outlier"/>
    <x v="4"/>
  </r>
  <r>
    <n v="661822"/>
    <n v="177"/>
    <s v="India"/>
    <d v="2023-10-15T23:37:00"/>
    <s v="Whatsapp"/>
    <s v="Mary Saveley"/>
    <n v="2352"/>
    <n v="15"/>
    <x v="134"/>
    <d v="1899-12-30T23:37:00"/>
    <n v="37"/>
    <n v="23"/>
    <n v="10"/>
    <s v="India"/>
    <s v="Not Outlier"/>
    <x v="4"/>
  </r>
  <r>
    <n v="983456"/>
    <n v="177"/>
    <s v="India"/>
    <d v="2023-04-25T01:37:00"/>
    <s v="Other"/>
    <s v="Michael Frick"/>
    <n v="2938"/>
    <n v="25"/>
    <x v="74"/>
    <d v="1899-12-30T01:37:00"/>
    <n v="37"/>
    <n v="1"/>
    <n v="4"/>
    <s v="India"/>
    <s v="Not Outlier"/>
    <x v="4"/>
  </r>
  <r>
    <n v="477337"/>
    <n v="178"/>
    <s v="India"/>
    <d v="2023-01-24T22:55:00"/>
    <s v="App"/>
    <s v="Diego Freyre"/>
    <n v="8277"/>
    <n v="24"/>
    <x v="168"/>
    <d v="1899-12-30T22:55:00"/>
    <n v="55"/>
    <n v="22"/>
    <n v="1"/>
    <s v="India"/>
    <s v="Not Outlier"/>
    <x v="59"/>
  </r>
  <r>
    <n v="514550"/>
    <n v="178"/>
    <s v="India"/>
    <d v="2023-06-01T01:37:00"/>
    <s v="App"/>
    <s v="Valarie Franco"/>
    <n v="9871"/>
    <n v="1"/>
    <x v="169"/>
    <d v="1899-12-30T01:37:00"/>
    <n v="37"/>
    <n v="1"/>
    <n v="6"/>
    <s v="India"/>
    <s v="Not Outlier"/>
    <x v="59"/>
  </r>
  <r>
    <n v="1156199"/>
    <n v="179"/>
    <s v="France"/>
    <d v="2023-08-09T00:11:00"/>
    <s v="Website"/>
    <s v="Kyung Yu"/>
    <n v="893"/>
    <n v="9"/>
    <x v="7"/>
    <d v="1899-12-30T00:11:00"/>
    <n v="11"/>
    <n v="0"/>
    <n v="8"/>
    <s v="France"/>
    <s v="Not Outlier"/>
    <x v="15"/>
  </r>
  <r>
    <n v="479589"/>
    <n v="180"/>
    <s v="USA"/>
    <d v="2023-03-26T23:48:00"/>
    <s v="Other"/>
    <s v="Victoria Ashworth"/>
    <n v="9486"/>
    <n v="26"/>
    <x v="108"/>
    <d v="1899-12-30T23:48:00"/>
    <n v="48"/>
    <n v="23"/>
    <n v="3"/>
    <s v="USA"/>
    <s v="Not Outlier"/>
    <x v="2"/>
  </r>
  <r>
    <n v="717493"/>
    <n v="180"/>
    <s v="USA"/>
    <d v="2023-02-21T00:53:00"/>
    <s v="Other"/>
    <s v="Victoria Ashworth"/>
    <n v="1788"/>
    <n v="21"/>
    <x v="170"/>
    <d v="1899-12-30T00:53:00"/>
    <n v="53"/>
    <n v="0"/>
    <n v="2"/>
    <s v="USA"/>
    <s v="Not Outlier"/>
    <x v="2"/>
  </r>
  <r>
    <n v="146917"/>
    <n v="183"/>
    <s v="India"/>
    <d v="2023-02-24T01:46:00"/>
    <s v="Other"/>
    <s v="Julie King"/>
    <n v="2595"/>
    <n v="24"/>
    <x v="93"/>
    <d v="1899-12-30T01:46:00"/>
    <n v="46"/>
    <n v="1"/>
    <n v="2"/>
    <s v="India"/>
    <s v="Not Outlier"/>
    <x v="16"/>
  </r>
  <r>
    <n v="1312407"/>
    <n v="183"/>
    <s v="India"/>
    <d v="2023-04-04T01:19:00"/>
    <s v="App"/>
    <s v="Catherine Dewey"/>
    <n v="9002"/>
    <n v="4"/>
    <x v="142"/>
    <d v="1899-12-30T01:19:00"/>
    <n v="19"/>
    <n v="1"/>
    <n v="4"/>
    <s v="India"/>
    <s v="Not Outlier"/>
    <x v="16"/>
  </r>
  <r>
    <n v="686575"/>
    <n v="184"/>
    <s v="Singapore"/>
    <d v="2023-07-05T23:20:00"/>
    <s v="Website"/>
    <s v="Diego Freyre"/>
    <n v="5597"/>
    <n v="5"/>
    <x v="171"/>
    <d v="1899-12-30T23:20:00"/>
    <n v="20"/>
    <n v="23"/>
    <n v="7"/>
    <s v="Singapore"/>
    <s v="Not Outlier"/>
    <x v="33"/>
  </r>
  <r>
    <n v="749692"/>
    <n v="184"/>
    <s v="Singapore"/>
    <d v="2023-03-27T01:08:00"/>
    <s v="Website"/>
    <s v="Daniel Tonini"/>
    <n v="6601"/>
    <n v="27"/>
    <x v="172"/>
    <d v="1899-12-30T01:08:00"/>
    <n v="8"/>
    <n v="1"/>
    <n v="3"/>
    <s v="Singapore"/>
    <s v="Not Outlier"/>
    <x v="33"/>
  </r>
  <r>
    <n v="781195"/>
    <n v="184"/>
    <s v="Singapore"/>
    <d v="2023-11-02T00:11:00"/>
    <s v="App"/>
    <s v="Maurizio Moroni"/>
    <n v="5349"/>
    <n v="2"/>
    <x v="173"/>
    <d v="1899-12-30T00:11:00"/>
    <n v="11"/>
    <n v="0"/>
    <n v="11"/>
    <s v="Singapore"/>
    <s v="Not Outlier"/>
    <x v="33"/>
  </r>
  <r>
    <n v="561027"/>
    <n v="185"/>
    <s v="Austria"/>
    <d v="2023-11-25T01:20:00"/>
    <s v="Whatsapp"/>
    <s v="Julie King"/>
    <n v="9534"/>
    <n v="25"/>
    <x v="174"/>
    <d v="1899-12-30T01:20:00"/>
    <n v="20"/>
    <n v="1"/>
    <n v="11"/>
    <s v="Austria"/>
    <s v="Not Outlier"/>
    <x v="60"/>
  </r>
  <r>
    <n v="208396"/>
    <n v="186"/>
    <s v="Singapore"/>
    <d v="2023-04-17T01:39:00"/>
    <s v="Whatsapp"/>
    <s v="Henriette Pfalzheim"/>
    <n v="9712"/>
    <n v="17"/>
    <x v="152"/>
    <d v="1899-12-30T01:39:00"/>
    <n v="39"/>
    <n v="1"/>
    <n v="4"/>
    <s v="Singapore"/>
    <s v="Not Outlier"/>
    <x v="22"/>
  </r>
  <r>
    <n v="1668581"/>
    <n v="186"/>
    <s v="Singapore"/>
    <d v="2023-09-24T00:49:00"/>
    <s v="Website"/>
    <s v="Juri Yoshido"/>
    <n v="6296"/>
    <n v="24"/>
    <x v="162"/>
    <d v="1899-12-30T00:49:00"/>
    <n v="49"/>
    <n v="0"/>
    <n v="9"/>
    <s v="Singapore"/>
    <s v="Not Outlier"/>
    <x v="22"/>
  </r>
  <r>
    <n v="272255"/>
    <n v="187"/>
    <s v="France"/>
    <d v="2023-05-15T23:47:00"/>
    <s v="Whatsapp"/>
    <s v="Diego Freyre"/>
    <n v="1181"/>
    <n v="15"/>
    <x v="46"/>
    <d v="1899-12-30T23:47:00"/>
    <n v="47"/>
    <n v="23"/>
    <n v="5"/>
    <s v="France"/>
    <s v="Not Outlier"/>
    <x v="58"/>
  </r>
  <r>
    <n v="1017548"/>
    <n v="187"/>
    <s v="France"/>
    <d v="2023-02-13T01:23:00"/>
    <s v="Website"/>
    <s v="Tony Calaghan"/>
    <n v="7555"/>
    <n v="13"/>
    <x v="59"/>
    <d v="1899-12-30T01:23:00"/>
    <n v="23"/>
    <n v="1"/>
    <n v="2"/>
    <s v="France"/>
    <s v="Not Outlier"/>
    <x v="58"/>
  </r>
  <r>
    <n v="1585229"/>
    <n v="187"/>
    <s v="France"/>
    <d v="2023-02-06T00:16:00"/>
    <s v="App"/>
    <s v="Marta Hernandez"/>
    <n v="7994"/>
    <n v="6"/>
    <x v="130"/>
    <d v="1899-12-30T00:16:00"/>
    <n v="16"/>
    <n v="0"/>
    <n v="2"/>
    <s v="France"/>
    <s v="Not Outlier"/>
    <x v="58"/>
  </r>
  <r>
    <n v="148706"/>
    <n v="188"/>
    <s v="India"/>
    <d v="2023-12-09T23:20:00"/>
    <s v="App"/>
    <s v="Valarie Nelson"/>
    <n v="4301"/>
    <n v="9"/>
    <x v="175"/>
    <d v="1899-12-30T23:20:00"/>
    <n v="20"/>
    <n v="23"/>
    <n v="12"/>
    <s v="India"/>
    <s v="Not Outlier"/>
    <x v="18"/>
  </r>
  <r>
    <n v="471520"/>
    <n v="188"/>
    <s v="India"/>
    <d v="2023-09-13T00:39:00"/>
    <s v="Website"/>
    <s v="Diego Freyre"/>
    <n v="8652"/>
    <n v="13"/>
    <x v="176"/>
    <d v="1899-12-30T00:39:00"/>
    <n v="39"/>
    <n v="0"/>
    <n v="9"/>
    <s v="India"/>
    <s v="Not Outlier"/>
    <x v="18"/>
  </r>
  <r>
    <n v="824598"/>
    <n v="189"/>
    <s v="USA"/>
    <d v="2023-11-23T00:49:00"/>
    <s v="Other"/>
    <s v="Diego Freyre"/>
    <n v="5989"/>
    <n v="23"/>
    <x v="177"/>
    <d v="1899-12-30T00:49:00"/>
    <n v="49"/>
    <n v="0"/>
    <n v="11"/>
    <s v="USA"/>
    <s v="Not Outlier"/>
    <x v="14"/>
  </r>
  <r>
    <n v="1169043"/>
    <n v="189"/>
    <s v="USA"/>
    <d v="2023-06-25T00:24:00"/>
    <s v="Whatsapp"/>
    <s v="Diego Freyre"/>
    <n v="6955"/>
    <n v="25"/>
    <x v="127"/>
    <d v="1899-12-30T00:24:00"/>
    <n v="24"/>
    <n v="0"/>
    <n v="6"/>
    <s v="USA"/>
    <s v="Not Outlier"/>
    <x v="14"/>
  </r>
  <r>
    <n v="386283"/>
    <n v="190"/>
    <s v="France"/>
    <d v="2023-02-06T23:45:00"/>
    <s v="App"/>
    <s v="Frederique Citeaux"/>
    <n v="8183"/>
    <n v="6"/>
    <x v="130"/>
    <d v="1899-12-30T23:45:00"/>
    <n v="45"/>
    <n v="23"/>
    <n v="2"/>
    <s v="France"/>
    <s v="Not Outlier"/>
    <x v="61"/>
  </r>
  <r>
    <n v="1230246"/>
    <n v="190"/>
    <s v="France"/>
    <d v="2023-11-23T22:52:00"/>
    <s v="Website"/>
    <s v="Elizabeth Lincoln"/>
    <n v="7244"/>
    <n v="23"/>
    <x v="177"/>
    <d v="1899-12-30T22:52:00"/>
    <n v="52"/>
    <n v="22"/>
    <n v="11"/>
    <s v="France"/>
    <s v="Not Outlier"/>
    <x v="61"/>
  </r>
  <r>
    <n v="1598652"/>
    <n v="191"/>
    <s v="Germany"/>
    <d v="2023-10-26T23:32:00"/>
    <s v="App"/>
    <s v="Jan Klaeboe"/>
    <n v="2084"/>
    <n v="26"/>
    <x v="15"/>
    <d v="1899-12-30T23:32:00"/>
    <n v="32"/>
    <n v="23"/>
    <n v="10"/>
    <s v="Germany"/>
    <s v="Not Outlier"/>
    <x v="37"/>
  </r>
  <r>
    <n v="750732"/>
    <n v="194"/>
    <s v="India"/>
    <d v="2023-11-17T23:34:00"/>
    <s v="App"/>
    <s v="Roland Keitel"/>
    <n v="8355"/>
    <n v="17"/>
    <x v="178"/>
    <d v="1899-12-30T23:34:00"/>
    <n v="34"/>
    <n v="23"/>
    <n v="11"/>
    <s v="India"/>
    <s v="Not Outlier"/>
    <x v="62"/>
  </r>
  <r>
    <n v="878771"/>
    <n v="194"/>
    <s v="India"/>
    <d v="2023-07-21T01:58:00"/>
    <s v="Whatsapp"/>
    <s v="Francisca Cervantes"/>
    <n v="7705"/>
    <n v="21"/>
    <x v="53"/>
    <d v="1899-12-30T01:58:00"/>
    <n v="58"/>
    <n v="1"/>
    <n v="7"/>
    <s v="India"/>
    <s v="Not Outlier"/>
    <x v="62"/>
  </r>
  <r>
    <n v="1039481"/>
    <n v="194"/>
    <s v="India"/>
    <d v="2023-05-14T23:04:00"/>
    <s v="Whatsapp"/>
    <s v="Adrian Huxley"/>
    <n v="8428"/>
    <n v="14"/>
    <x v="14"/>
    <d v="1899-12-30T23:04:00"/>
    <n v="4"/>
    <n v="23"/>
    <n v="5"/>
    <s v="India"/>
    <s v="Not Outlier"/>
    <x v="62"/>
  </r>
  <r>
    <n v="901917"/>
    <n v="195"/>
    <s v="USA"/>
    <d v="2023-07-17T01:39:00"/>
    <s v="Other"/>
    <s v="Akiko Shimamura"/>
    <n v="1318"/>
    <n v="17"/>
    <x v="179"/>
    <d v="1899-12-30T01:39:00"/>
    <n v="39"/>
    <n v="1"/>
    <n v="7"/>
    <s v="USA"/>
    <s v="Not Outlier"/>
    <x v="38"/>
  </r>
  <r>
    <n v="1472256"/>
    <n v="196"/>
    <s v="USA"/>
    <d v="2023-12-14T00:09:00"/>
    <s v="App"/>
    <s v="Jean Fresnisre"/>
    <n v="2311"/>
    <n v="14"/>
    <x v="85"/>
    <d v="1899-12-30T00:09:00"/>
    <n v="9"/>
    <n v="0"/>
    <n v="12"/>
    <s v="USA"/>
    <s v="Not Outlier"/>
    <x v="56"/>
  </r>
  <r>
    <n v="506882"/>
    <n v="197"/>
    <s v="USA"/>
    <d v="2023-11-02T01:26:00"/>
    <s v="Website"/>
    <s v="Diego Freyre"/>
    <n v="3087"/>
    <n v="2"/>
    <x v="173"/>
    <d v="1899-12-30T01:26:00"/>
    <n v="26"/>
    <n v="1"/>
    <n v="11"/>
    <s v="USA"/>
    <s v="Not Outlier"/>
    <x v="11"/>
  </r>
  <r>
    <n v="971123"/>
    <n v="197"/>
    <s v="USA"/>
    <d v="2023-02-02T00:32:00"/>
    <s v="Whatsapp"/>
    <s v="Diego Freyre"/>
    <n v="4194"/>
    <n v="2"/>
    <x v="180"/>
    <d v="1899-12-30T00:32:00"/>
    <n v="32"/>
    <n v="0"/>
    <n v="2"/>
    <s v="USA"/>
    <s v="Not Outlier"/>
    <x v="11"/>
  </r>
  <r>
    <n v="380866"/>
    <n v="202"/>
    <s v="USA"/>
    <d v="2023-12-31T01:02:00"/>
    <s v="Other"/>
    <s v="Carine Schmitt"/>
    <n v="526"/>
    <n v="31"/>
    <x v="181"/>
    <d v="1899-12-30T01:02:00"/>
    <n v="2"/>
    <n v="1"/>
    <n v="12"/>
    <s v="USA"/>
    <s v="Not Outlier"/>
    <x v="60"/>
  </r>
  <r>
    <n v="699766"/>
    <n v="202"/>
    <s v="USA"/>
    <d v="2023-12-29T01:28:00"/>
    <s v="App"/>
    <s v="Matti Karttunen"/>
    <n v="2379"/>
    <n v="29"/>
    <x v="182"/>
    <d v="1899-12-30T01:28:00"/>
    <n v="28"/>
    <n v="1"/>
    <n v="12"/>
    <s v="USA"/>
    <s v="Not Outlier"/>
    <x v="60"/>
  </r>
  <r>
    <n v="1374086"/>
    <n v="206"/>
    <s v="USA"/>
    <d v="2023-09-10T23:42:00"/>
    <s v="Other"/>
    <s v="Akiko Shimamura"/>
    <n v="622"/>
    <n v="10"/>
    <x v="139"/>
    <d v="1899-12-30T23:42:00"/>
    <n v="42"/>
    <n v="23"/>
    <n v="9"/>
    <s v="USA"/>
    <s v="Not Outlier"/>
    <x v="57"/>
  </r>
  <r>
    <n v="130805"/>
    <n v="207"/>
    <s v="Denmark"/>
    <d v="2023-07-11T00:15:00"/>
    <s v="App"/>
    <s v="Maurizio Moroni"/>
    <n v="9542"/>
    <n v="11"/>
    <x v="183"/>
    <d v="1899-12-30T00:15:00"/>
    <n v="15"/>
    <n v="0"/>
    <n v="7"/>
    <s v="Denmark"/>
    <s v="Not Outlier"/>
    <x v="3"/>
  </r>
  <r>
    <n v="222114"/>
    <n v="208"/>
    <s v="USA"/>
    <d v="2023-07-13T23:39:00"/>
    <s v="Website"/>
    <s v="Jytte Petersen"/>
    <n v="4738"/>
    <n v="13"/>
    <x v="88"/>
    <d v="1899-12-30T23:39:00"/>
    <n v="39"/>
    <n v="23"/>
    <n v="7"/>
    <s v="USA"/>
    <s v="Not Outlier"/>
    <x v="17"/>
  </r>
  <r>
    <n v="458560"/>
    <n v="210"/>
    <s v="USA"/>
    <d v="2023-08-31T00:00:00"/>
    <s v="Other"/>
    <s v="Georg Pipps"/>
    <n v="9234"/>
    <n v="31"/>
    <x v="184"/>
    <d v="1899-12-30T00:00:00"/>
    <n v="0"/>
    <n v="0"/>
    <n v="8"/>
    <s v="USA"/>
    <s v="Not Outlier"/>
    <x v="14"/>
  </r>
  <r>
    <n v="113132"/>
    <n v="211"/>
    <s v="France"/>
    <d v="2023-12-06T23:57:00"/>
    <s v="Whatsapp"/>
    <s v="Jytte Petersen"/>
    <n v="2270"/>
    <n v="6"/>
    <x v="185"/>
    <d v="1899-12-30T23:57:00"/>
    <n v="57"/>
    <n v="23"/>
    <n v="12"/>
    <s v="France"/>
    <s v="Not Outlier"/>
    <x v="33"/>
  </r>
  <r>
    <n v="1063742"/>
    <n v="212"/>
    <s v="Germany"/>
    <d v="2023-10-17T00:44:00"/>
    <s v="Whatsapp"/>
    <s v="Paolo Accorti"/>
    <n v="359"/>
    <n v="17"/>
    <x v="101"/>
    <d v="1899-12-30T00:44:00"/>
    <n v="44"/>
    <n v="0"/>
    <n v="10"/>
    <s v="Germany"/>
    <s v="Not Outlier"/>
    <x v="17"/>
  </r>
  <r>
    <n v="125939"/>
    <n v="213"/>
    <s v="USA"/>
    <d v="2023-02-28T00:53:00"/>
    <s v="Whatsapp"/>
    <s v="Jytte Petersen"/>
    <n v="6023"/>
    <n v="28"/>
    <x v="0"/>
    <d v="1899-12-30T00:53:00"/>
    <n v="53"/>
    <n v="0"/>
    <n v="2"/>
    <s v="USA"/>
    <s v="Not Outlier"/>
    <x v="63"/>
  </r>
  <r>
    <n v="1103132"/>
    <n v="213"/>
    <s v="USA"/>
    <d v="2023-10-28T00:27:00"/>
    <s v="Whatsapp"/>
    <s v="Valarie Nelson"/>
    <n v="2021"/>
    <n v="28"/>
    <x v="92"/>
    <d v="1899-12-30T00:27:00"/>
    <n v="27"/>
    <n v="0"/>
    <n v="10"/>
    <s v="USA"/>
    <s v="Not Outlier"/>
    <x v="63"/>
  </r>
  <r>
    <n v="478198"/>
    <n v="214"/>
    <s v="USA"/>
    <d v="2023-10-21T00:56:00"/>
    <s v="Other"/>
    <s v="Diego Freyre"/>
    <n v="9837"/>
    <n v="21"/>
    <x v="186"/>
    <d v="1899-12-30T00:56:00"/>
    <n v="56"/>
    <n v="0"/>
    <n v="10"/>
    <s v="USA"/>
    <s v="Not Outlier"/>
    <x v="39"/>
  </r>
  <r>
    <n v="602700"/>
    <n v="214"/>
    <s v="USA"/>
    <d v="2023-07-08T02:06:00"/>
    <s v="Other"/>
    <s v="Valarie Nelson"/>
    <n v="8209"/>
    <n v="8"/>
    <x v="23"/>
    <d v="1899-12-30T02:06:00"/>
    <n v="6"/>
    <n v="2"/>
    <n v="7"/>
    <s v="USA"/>
    <s v="Not Outlier"/>
    <x v="39"/>
  </r>
  <r>
    <n v="999352"/>
    <n v="214"/>
    <s v="USA"/>
    <d v="2023-12-07T23:48:00"/>
    <s v="Website"/>
    <s v="Frederique Citeaux"/>
    <n v="8616"/>
    <n v="7"/>
    <x v="187"/>
    <d v="1899-12-30T23:48:00"/>
    <n v="48"/>
    <n v="23"/>
    <n v="12"/>
    <s v="USA"/>
    <s v="Not Outlier"/>
    <x v="39"/>
  </r>
  <r>
    <n v="1502119"/>
    <n v="214"/>
    <s v="USA"/>
    <d v="2023-09-23T23:28:00"/>
    <s v="App"/>
    <s v="Eric Natividad"/>
    <n v="8968"/>
    <n v="23"/>
    <x v="163"/>
    <d v="1899-12-30T23:28:00"/>
    <n v="28"/>
    <n v="23"/>
    <n v="9"/>
    <s v="USA"/>
    <s v="Not Outlier"/>
    <x v="39"/>
  </r>
  <r>
    <n v="1604289"/>
    <n v="214"/>
    <s v="USA"/>
    <d v="2023-04-15T01:58:00"/>
    <s v="Website"/>
    <s v="Adrian Huxley"/>
    <n v="9600"/>
    <n v="15"/>
    <x v="188"/>
    <d v="1899-12-30T01:58:00"/>
    <n v="58"/>
    <n v="1"/>
    <n v="4"/>
    <s v="USA"/>
    <s v="Not Outlier"/>
    <x v="39"/>
  </r>
  <r>
    <n v="1659401"/>
    <n v="214"/>
    <s v="USA"/>
    <d v="2023-07-11T23:22:00"/>
    <s v="Other"/>
    <s v="Rosa Hernandez"/>
    <n v="1671"/>
    <n v="11"/>
    <x v="183"/>
    <d v="1899-12-30T23:22:00"/>
    <n v="22"/>
    <n v="23"/>
    <n v="7"/>
    <s v="USA"/>
    <s v="Not Outlier"/>
    <x v="39"/>
  </r>
  <r>
    <n v="98968"/>
    <n v="215"/>
    <s v="USA"/>
    <d v="2023-01-23T00:13:00"/>
    <s v="App"/>
    <s v="Maria Larsson"/>
    <n v="2161"/>
    <n v="23"/>
    <x v="20"/>
    <d v="1899-12-30T00:13:00"/>
    <n v="13"/>
    <n v="0"/>
    <n v="1"/>
    <s v="USA"/>
    <s v="Not Outlier"/>
    <x v="36"/>
  </r>
  <r>
    <n v="1016563"/>
    <n v="216"/>
    <s v="India"/>
    <d v="2023-11-08T23:53:00"/>
    <s v="App"/>
    <s v="Dan Lewis"/>
    <n v="8735"/>
    <n v="8"/>
    <x v="36"/>
    <d v="1899-12-30T23:53:00"/>
    <n v="53"/>
    <n v="23"/>
    <n v="11"/>
    <s v="India"/>
    <s v="Not Outlier"/>
    <x v="64"/>
  </r>
  <r>
    <n v="388268"/>
    <n v="217"/>
    <s v="USA"/>
    <d v="2023-10-21T00:48:00"/>
    <s v="App"/>
    <s v="Wendy Victorino"/>
    <n v="1780"/>
    <n v="21"/>
    <x v="186"/>
    <d v="1899-12-30T00:48:00"/>
    <n v="48"/>
    <n v="0"/>
    <n v="10"/>
    <s v="USA"/>
    <s v="Not Outlier"/>
    <x v="36"/>
  </r>
  <r>
    <n v="1085556"/>
    <n v="217"/>
    <s v="USA"/>
    <d v="2023-12-29T01:31:00"/>
    <s v="App"/>
    <s v="Valarie Nelson"/>
    <n v="6006"/>
    <n v="29"/>
    <x v="182"/>
    <d v="1899-12-30T01:31:00"/>
    <n v="31"/>
    <n v="1"/>
    <n v="12"/>
    <s v="USA"/>
    <s v="Not Outlier"/>
    <x v="36"/>
  </r>
  <r>
    <n v="5719"/>
    <n v="218"/>
    <s v="France"/>
    <d v="2023-11-23T01:10:00"/>
    <s v="Website"/>
    <s v="Veysel Oeztan"/>
    <n v="5954"/>
    <n v="23"/>
    <x v="177"/>
    <d v="1899-12-30T01:10:00"/>
    <n v="10"/>
    <n v="1"/>
    <n v="11"/>
    <s v="France"/>
    <s v="Not Outlier"/>
    <x v="40"/>
  </r>
  <r>
    <n v="174652"/>
    <n v="218"/>
    <s v="France"/>
    <d v="2023-11-24T23:28:00"/>
    <s v="Whatsapp"/>
    <s v="Julie King"/>
    <n v="9736"/>
    <n v="24"/>
    <x v="80"/>
    <d v="1899-12-30T23:28:00"/>
    <n v="28"/>
    <n v="23"/>
    <n v="11"/>
    <s v="France"/>
    <s v="Not Outlier"/>
    <x v="40"/>
  </r>
  <r>
    <n v="1513796"/>
    <n v="218"/>
    <s v="France"/>
    <d v="2023-06-23T23:56:00"/>
    <s v="Other"/>
    <s v="Diego Freyre"/>
    <n v="520"/>
    <n v="23"/>
    <x v="21"/>
    <d v="1899-12-30T23:56:00"/>
    <n v="56"/>
    <n v="23"/>
    <n v="6"/>
    <s v="France"/>
    <s v="Not Outlier"/>
    <x v="40"/>
  </r>
  <r>
    <n v="765994"/>
    <n v="220"/>
    <s v="Australia"/>
    <d v="2023-05-10T00:23:00"/>
    <s v="Website"/>
    <s v="Michael Holz"/>
    <n v="5250"/>
    <n v="10"/>
    <x v="45"/>
    <d v="1899-12-30T00:23:00"/>
    <n v="23"/>
    <n v="0"/>
    <n v="5"/>
    <s v="Australia"/>
    <s v="Not Outlier"/>
    <x v="61"/>
  </r>
  <r>
    <n v="1299122"/>
    <n v="220"/>
    <s v="Australia"/>
    <d v="2023-01-07T23:19:00"/>
    <s v="Website"/>
    <s v="Sue Frick"/>
    <n v="9458"/>
    <n v="7"/>
    <x v="27"/>
    <d v="1899-12-30T23:19:00"/>
    <n v="19"/>
    <n v="23"/>
    <n v="1"/>
    <s v="Australia"/>
    <s v="Not Outlier"/>
    <x v="61"/>
  </r>
  <r>
    <n v="328597"/>
    <n v="221"/>
    <s v="Australia"/>
    <d v="2023-10-06T01:46:00"/>
    <s v="Whatsapp"/>
    <s v="Maurizio Moroni"/>
    <n v="5537"/>
    <n v="6"/>
    <x v="189"/>
    <d v="1899-12-30T01:46:00"/>
    <n v="46"/>
    <n v="1"/>
    <n v="10"/>
    <s v="Australia"/>
    <s v="Not Outlier"/>
    <x v="62"/>
  </r>
  <r>
    <n v="783822"/>
    <n v="221"/>
    <s v="Australia"/>
    <d v="2023-11-23T23:33:00"/>
    <s v="App"/>
    <s v="Diego Freyre"/>
    <n v="5404"/>
    <n v="23"/>
    <x v="177"/>
    <d v="1899-12-30T23:33:00"/>
    <n v="33"/>
    <n v="23"/>
    <n v="11"/>
    <s v="Australia"/>
    <s v="Not Outlier"/>
    <x v="62"/>
  </r>
  <r>
    <n v="794297"/>
    <n v="221"/>
    <s v="Australia"/>
    <d v="2023-07-04T00:50:00"/>
    <s v="Other"/>
    <s v="Julie Brown"/>
    <n v="7199"/>
    <n v="4"/>
    <x v="190"/>
    <d v="1899-12-30T00:50:00"/>
    <n v="50"/>
    <n v="0"/>
    <n v="7"/>
    <s v="Australia"/>
    <s v="Not Outlier"/>
    <x v="62"/>
  </r>
  <r>
    <n v="1309990"/>
    <n v="221"/>
    <s v="Australia"/>
    <d v="2023-06-24T23:59:00"/>
    <s v="Whatsapp"/>
    <s v="Maria Larsson"/>
    <n v="667"/>
    <n v="24"/>
    <x v="191"/>
    <d v="1899-12-30T23:59:00"/>
    <n v="59"/>
    <n v="23"/>
    <n v="6"/>
    <s v="Australia"/>
    <s v="Not Outlier"/>
    <x v="62"/>
  </r>
  <r>
    <n v="784839"/>
    <n v="222"/>
    <s v="Norway"/>
    <d v="2023-10-27T22:41:00"/>
    <s v="Whatsapp"/>
    <s v="Rosa Hernandez"/>
    <n v="6391"/>
    <n v="27"/>
    <x v="192"/>
    <d v="1899-12-30T22:41:00"/>
    <n v="41"/>
    <n v="22"/>
    <n v="10"/>
    <s v="Norway"/>
    <s v="Not Outlier"/>
    <x v="24"/>
  </r>
  <r>
    <n v="9839"/>
    <n v="223"/>
    <s v="India"/>
    <d v="2023-06-05T01:05:00"/>
    <s v="Other"/>
    <s v="William Brown"/>
    <n v="7215"/>
    <n v="5"/>
    <x v="193"/>
    <d v="1899-12-30T01:05:00"/>
    <n v="5"/>
    <n v="1"/>
    <n v="6"/>
    <s v="India"/>
    <s v="Not Outlier"/>
    <x v="50"/>
  </r>
  <r>
    <n v="904533"/>
    <n v="223"/>
    <s v="India"/>
    <d v="2023-06-06T01:23:00"/>
    <s v="App"/>
    <s v="Kyung Yu"/>
    <n v="6781"/>
    <n v="6"/>
    <x v="194"/>
    <d v="1899-12-30T01:23:00"/>
    <n v="23"/>
    <n v="1"/>
    <n v="6"/>
    <s v="India"/>
    <s v="Not Outlier"/>
    <x v="50"/>
  </r>
  <r>
    <n v="314254"/>
    <n v="224"/>
    <s v="India"/>
    <d v="2023-07-26T00:20:00"/>
    <s v="Other"/>
    <s v="Valarie Nelson"/>
    <n v="2043"/>
    <n v="26"/>
    <x v="195"/>
    <d v="1899-12-30T00:20:00"/>
    <n v="20"/>
    <n v="0"/>
    <n v="7"/>
    <s v="India"/>
    <s v="Not Outlier"/>
    <x v="62"/>
  </r>
  <r>
    <n v="394768"/>
    <n v="224"/>
    <s v="India"/>
    <d v="2023-12-29T23:26:00"/>
    <s v="Whatsapp"/>
    <s v="Dan Lewis"/>
    <n v="3458"/>
    <n v="29"/>
    <x v="182"/>
    <d v="1899-12-30T23:26:00"/>
    <n v="26"/>
    <n v="23"/>
    <n v="12"/>
    <s v="India"/>
    <s v="Not Outlier"/>
    <x v="62"/>
  </r>
  <r>
    <n v="1182341"/>
    <n v="225"/>
    <s v="Singapore"/>
    <d v="2023-12-02T23:13:00"/>
    <s v="Website"/>
    <s v="Anna O'Hara"/>
    <n v="567"/>
    <n v="2"/>
    <x v="196"/>
    <d v="1899-12-30T23:13:00"/>
    <n v="13"/>
    <n v="23"/>
    <n v="12"/>
    <s v="Singapore"/>
    <s v="Not Outlier"/>
    <x v="31"/>
  </r>
  <r>
    <n v="442842"/>
    <n v="226"/>
    <s v="USA"/>
    <d v="2023-03-15T22:50:00"/>
    <s v="App"/>
    <s v="Georg Pipps"/>
    <n v="4064"/>
    <n v="15"/>
    <x v="106"/>
    <d v="1899-12-30T22:50:00"/>
    <n v="50"/>
    <n v="22"/>
    <n v="3"/>
    <s v="USA"/>
    <s v="Not Outlier"/>
    <x v="0"/>
  </r>
  <r>
    <n v="762584"/>
    <n v="226"/>
    <s v="USA"/>
    <d v="2023-04-02T01:12:00"/>
    <s v="Whatsapp"/>
    <s v="Jytte Petersen"/>
    <n v="6342"/>
    <n v="2"/>
    <x v="197"/>
    <d v="1899-12-30T01:12:00"/>
    <n v="12"/>
    <n v="1"/>
    <n v="4"/>
    <s v="USA"/>
    <s v="Not Outlier"/>
    <x v="0"/>
  </r>
  <r>
    <n v="837273"/>
    <n v="226"/>
    <s v="USA"/>
    <d v="2023-12-13T23:28:00"/>
    <s v="Other"/>
    <s v="Kalle Suominen"/>
    <n v="2647"/>
    <n v="13"/>
    <x v="141"/>
    <d v="1899-12-30T23:28:00"/>
    <n v="28"/>
    <n v="23"/>
    <n v="12"/>
    <s v="USA"/>
    <s v="Not Outlier"/>
    <x v="0"/>
  </r>
  <r>
    <n v="1133062"/>
    <n v="226"/>
    <s v="USA"/>
    <d v="2023-10-01T23:00:00"/>
    <s v="Website"/>
    <s v="Diego Freyre"/>
    <n v="3501"/>
    <n v="1"/>
    <x v="5"/>
    <d v="1899-12-30T23:00:00"/>
    <n v="0"/>
    <n v="23"/>
    <n v="10"/>
    <s v="USA"/>
    <s v="Not Outlier"/>
    <x v="0"/>
  </r>
  <r>
    <n v="1445405"/>
    <n v="226"/>
    <s v="USA"/>
    <d v="2023-04-26T01:08:00"/>
    <s v="Website"/>
    <s v="Dominique Perrier"/>
    <n v="4037"/>
    <n v="26"/>
    <x v="198"/>
    <d v="1899-12-30T01:08:00"/>
    <n v="8"/>
    <n v="1"/>
    <n v="4"/>
    <s v="USA"/>
    <s v="Not Outlier"/>
    <x v="0"/>
  </r>
  <r>
    <n v="1199289"/>
    <n v="228"/>
    <s v="France"/>
    <d v="2023-06-16T01:08:00"/>
    <s v="Website"/>
    <s v="Valarie Nelson"/>
    <n v="1078"/>
    <n v="16"/>
    <x v="107"/>
    <d v="1899-12-30T01:08:00"/>
    <n v="8"/>
    <n v="1"/>
    <n v="6"/>
    <s v="France"/>
    <s v="Not Outlier"/>
    <x v="40"/>
  </r>
  <r>
    <n v="1362369"/>
    <n v="230"/>
    <s v="USA"/>
    <d v="2023-01-05T01:01:00"/>
    <s v="Other"/>
    <s v="Victoria Ashworth"/>
    <n v="9795"/>
    <n v="5"/>
    <x v="129"/>
    <d v="1899-12-30T01:01:00"/>
    <n v="1"/>
    <n v="1"/>
    <n v="1"/>
    <s v="USA"/>
    <s v="Not Outlier"/>
    <x v="33"/>
  </r>
  <r>
    <n v="1626780"/>
    <n v="230"/>
    <s v="USA"/>
    <d v="2023-12-25T23:28:00"/>
    <s v="Website"/>
    <s v="Paul Henriot"/>
    <n v="3369"/>
    <n v="25"/>
    <x v="199"/>
    <d v="1899-12-30T23:28:00"/>
    <n v="28"/>
    <n v="23"/>
    <n v="12"/>
    <s v="USA"/>
    <s v="Not Outlier"/>
    <x v="33"/>
  </r>
  <r>
    <n v="337678"/>
    <n v="231"/>
    <s v="USA"/>
    <d v="2023-06-25T00:11:00"/>
    <s v="Website"/>
    <s v="Wing C Tam"/>
    <n v="6888"/>
    <n v="25"/>
    <x v="127"/>
    <d v="1899-12-30T00:11:00"/>
    <n v="11"/>
    <n v="0"/>
    <n v="6"/>
    <s v="USA"/>
    <s v="Not Outlier"/>
    <x v="50"/>
  </r>
  <r>
    <n v="1051553"/>
    <n v="231"/>
    <s v="USA"/>
    <d v="2023-09-29T00:26:00"/>
    <s v="Whatsapp"/>
    <s v="Kyung Yu"/>
    <n v="8153"/>
    <n v="29"/>
    <x v="200"/>
    <d v="1899-12-30T00:26:00"/>
    <n v="26"/>
    <n v="0"/>
    <n v="9"/>
    <s v="USA"/>
    <s v="Not Outlier"/>
    <x v="50"/>
  </r>
  <r>
    <n v="942544"/>
    <n v="233"/>
    <s v="Italy"/>
    <d v="2023-06-29T23:09:00"/>
    <s v="Other"/>
    <s v="Adrian Huxley"/>
    <n v="5264"/>
    <n v="29"/>
    <x v="111"/>
    <d v="1899-12-30T23:09:00"/>
    <n v="9"/>
    <n v="23"/>
    <n v="6"/>
    <s v="Italy"/>
    <s v="Not Outlier"/>
    <x v="30"/>
  </r>
  <r>
    <n v="1561588"/>
    <n v="237"/>
    <s v="France"/>
    <d v="2023-08-24T23:18:00"/>
    <s v="Other"/>
    <s v="Sue Frick"/>
    <n v="7424"/>
    <n v="24"/>
    <x v="201"/>
    <d v="1899-12-30T23:18:00"/>
    <n v="18"/>
    <n v="23"/>
    <n v="8"/>
    <s v="France"/>
    <s v="Not Outlier"/>
    <x v="53"/>
  </r>
  <r>
    <n v="940084"/>
    <n v="239"/>
    <s v="India"/>
    <d v="2023-09-19T00:05:00"/>
    <s v="Whatsapp"/>
    <s v="Laurence Lebihan"/>
    <n v="2257"/>
    <n v="19"/>
    <x v="43"/>
    <d v="1899-12-30T00:05:00"/>
    <n v="5"/>
    <n v="0"/>
    <n v="9"/>
    <s v="India"/>
    <s v="Not Outlier"/>
    <x v="56"/>
  </r>
  <r>
    <n v="1625678"/>
    <n v="239"/>
    <s v="India"/>
    <d v="2023-06-01T00:12:00"/>
    <s v="Other"/>
    <s v="Marie Bertrand"/>
    <n v="1366"/>
    <n v="1"/>
    <x v="169"/>
    <d v="1899-12-30T00:12:00"/>
    <n v="12"/>
    <n v="0"/>
    <n v="6"/>
    <s v="India"/>
    <s v="Not Outlier"/>
    <x v="56"/>
  </r>
  <r>
    <n v="628471"/>
    <n v="240"/>
    <s v="USA"/>
    <d v="2023-04-17T23:59:00"/>
    <s v="Whatsapp"/>
    <s v="Elizabeth Lincoln"/>
    <n v="9883"/>
    <n v="17"/>
    <x v="152"/>
    <d v="1899-12-30T23:59:00"/>
    <n v="59"/>
    <n v="23"/>
    <n v="4"/>
    <s v="USA"/>
    <s v="Not Outlier"/>
    <x v="22"/>
  </r>
  <r>
    <n v="1000209"/>
    <n v="240"/>
    <s v="USA"/>
    <d v="2023-08-22T01:00:00"/>
    <s v="App"/>
    <s v="Sue King"/>
    <n v="3641"/>
    <n v="22"/>
    <x v="202"/>
    <d v="1899-12-30T01:00:00"/>
    <n v="0"/>
    <n v="1"/>
    <n v="8"/>
    <s v="USA"/>
    <s v="Not Outlier"/>
    <x v="22"/>
  </r>
  <r>
    <n v="10526"/>
    <n v="241"/>
    <s v="USA"/>
    <d v="2023-10-19T22:52:00"/>
    <s v="Website"/>
    <s v="Matti Karttunen"/>
    <n v="6627"/>
    <n v="19"/>
    <x v="203"/>
    <d v="1899-12-30T22:52:00"/>
    <n v="52"/>
    <n v="22"/>
    <n v="10"/>
    <s v="USA"/>
    <s v="Not Outlier"/>
    <x v="19"/>
  </r>
  <r>
    <n v="27076"/>
    <n v="242"/>
    <s v="USA"/>
    <d v="2023-06-30T01:13:00"/>
    <s v="Other"/>
    <s v="Steve Thompson"/>
    <n v="4466"/>
    <n v="30"/>
    <x v="204"/>
    <d v="1899-12-30T01:13:00"/>
    <n v="13"/>
    <n v="1"/>
    <n v="6"/>
    <s v="USA"/>
    <s v="Not Outlier"/>
    <x v="65"/>
  </r>
  <r>
    <n v="170046"/>
    <n v="242"/>
    <s v="USA"/>
    <d v="2023-01-16T00:57:00"/>
    <s v="App"/>
    <s v="Anna O'Hara"/>
    <n v="9317"/>
    <n v="16"/>
    <x v="205"/>
    <d v="1899-12-30T00:57:00"/>
    <n v="57"/>
    <n v="0"/>
    <n v="1"/>
    <s v="USA"/>
    <s v="Not Outlier"/>
    <x v="65"/>
  </r>
  <r>
    <n v="246988"/>
    <n v="243"/>
    <s v="USA"/>
    <d v="2023-06-15T00:40:00"/>
    <s v="Whatsapp"/>
    <s v="Allen Nelson"/>
    <n v="4264"/>
    <n v="15"/>
    <x v="206"/>
    <d v="1899-12-30T00:40:00"/>
    <n v="40"/>
    <n v="0"/>
    <n v="6"/>
    <s v="USA"/>
    <s v="Not Outlier"/>
    <x v="39"/>
  </r>
  <r>
    <n v="922883"/>
    <n v="243"/>
    <s v="USA"/>
    <d v="2023-12-18T01:29:00"/>
    <s v="Whatsapp"/>
    <s v="Henriette Pfalzheim"/>
    <n v="4141"/>
    <n v="18"/>
    <x v="77"/>
    <d v="1899-12-30T01:29:00"/>
    <n v="29"/>
    <n v="1"/>
    <n v="12"/>
    <s v="USA"/>
    <s v="Not Outlier"/>
    <x v="39"/>
  </r>
  <r>
    <n v="1256855"/>
    <n v="243"/>
    <s v="USA"/>
    <d v="2023-09-16T00:56:00"/>
    <s v="Website"/>
    <s v="Elizabeth Devon"/>
    <n v="2567"/>
    <n v="16"/>
    <x v="207"/>
    <d v="1899-12-30T00:56:00"/>
    <n v="56"/>
    <n v="0"/>
    <n v="9"/>
    <s v="USA"/>
    <s v="Not Outlier"/>
    <x v="39"/>
  </r>
  <r>
    <n v="1462495"/>
    <n v="243"/>
    <s v="USA"/>
    <d v="2023-10-28T00:45:00"/>
    <s v="Website"/>
    <s v="Leslie Murphy"/>
    <n v="2850"/>
    <n v="28"/>
    <x v="92"/>
    <d v="1899-12-30T00:45:00"/>
    <n v="45"/>
    <n v="0"/>
    <n v="10"/>
    <s v="USA"/>
    <s v="Not Outlier"/>
    <x v="39"/>
  </r>
  <r>
    <n v="390345"/>
    <n v="245"/>
    <s v="India"/>
    <d v="2023-07-13T00:26:00"/>
    <s v="Whatsapp"/>
    <s v="Rosa Hernandez"/>
    <n v="4767"/>
    <n v="13"/>
    <x v="88"/>
    <d v="1899-12-30T00:26:00"/>
    <n v="26"/>
    <n v="0"/>
    <n v="7"/>
    <s v="India"/>
    <s v="Not Outlier"/>
    <x v="22"/>
  </r>
  <r>
    <n v="1239461"/>
    <n v="245"/>
    <s v="India"/>
    <d v="2023-09-14T01:17:00"/>
    <s v="Website"/>
    <s v="Julie King"/>
    <n v="653"/>
    <n v="14"/>
    <x v="208"/>
    <d v="1899-12-30T01:17:00"/>
    <n v="17"/>
    <n v="1"/>
    <n v="9"/>
    <s v="India"/>
    <s v="Not Outlier"/>
    <x v="22"/>
  </r>
  <r>
    <n v="604805"/>
    <n v="246"/>
    <s v="France"/>
    <d v="2023-08-12T01:43:00"/>
    <s v="Other"/>
    <s v="Jonas Bergulfsen"/>
    <n v="4349"/>
    <n v="12"/>
    <x v="209"/>
    <d v="1899-12-30T01:43:00"/>
    <n v="43"/>
    <n v="1"/>
    <n v="8"/>
    <s v="France"/>
    <s v="Not Outlier"/>
    <x v="52"/>
  </r>
  <r>
    <n v="1008914"/>
    <n v="247"/>
    <s v="France"/>
    <d v="2023-03-14T00:38:00"/>
    <s v="Website"/>
    <s v="Peter Ferguson"/>
    <n v="1718"/>
    <n v="14"/>
    <x v="210"/>
    <d v="1899-12-30T00:38:00"/>
    <n v="38"/>
    <n v="0"/>
    <n v="3"/>
    <s v="France"/>
    <s v="Not Outlier"/>
    <x v="64"/>
  </r>
  <r>
    <n v="541612"/>
    <n v="248"/>
    <s v="USA"/>
    <d v="2023-11-06T00:26:00"/>
    <s v="App"/>
    <s v="Diego Freyre"/>
    <n v="3155"/>
    <n v="6"/>
    <x v="211"/>
    <d v="1899-12-30T00:26:00"/>
    <n v="26"/>
    <n v="0"/>
    <n v="11"/>
    <s v="USA"/>
    <s v="Not Outlier"/>
    <x v="13"/>
  </r>
  <r>
    <n v="1275891"/>
    <n v="248"/>
    <s v="USA"/>
    <d v="2023-11-18T22:39:00"/>
    <s v="Other"/>
    <s v="Kyung Tseng"/>
    <n v="1143"/>
    <n v="18"/>
    <x v="17"/>
    <d v="1899-12-30T22:39:00"/>
    <n v="39"/>
    <n v="22"/>
    <n v="11"/>
    <s v="USA"/>
    <s v="Not Outlier"/>
    <x v="13"/>
  </r>
  <r>
    <n v="141306"/>
    <n v="249"/>
    <s v="USA"/>
    <d v="2023-01-11T01:46:00"/>
    <s v="Whatsapp"/>
    <s v="Mart¡n Sommer"/>
    <n v="9751"/>
    <n v="11"/>
    <x v="49"/>
    <d v="1899-12-30T01:46:00"/>
    <n v="46"/>
    <n v="1"/>
    <n v="1"/>
    <s v="USA"/>
    <s v="Not Outlier"/>
    <x v="51"/>
  </r>
  <r>
    <n v="534259"/>
    <n v="249"/>
    <s v="USA"/>
    <d v="2023-05-03T23:15:00"/>
    <s v="Other"/>
    <s v="Maria Larsson"/>
    <n v="3939"/>
    <n v="3"/>
    <x v="18"/>
    <d v="1899-12-30T23:15:00"/>
    <n v="15"/>
    <n v="23"/>
    <n v="5"/>
    <s v="USA"/>
    <s v="Not Outlier"/>
    <x v="51"/>
  </r>
  <r>
    <n v="990534"/>
    <n v="249"/>
    <s v="USA"/>
    <d v="2023-07-15T22:47:00"/>
    <s v="Whatsapp"/>
    <s v="Jonas Bergulfsen"/>
    <n v="3459"/>
    <n v="15"/>
    <x v="212"/>
    <d v="1899-12-30T22:47:00"/>
    <n v="47"/>
    <n v="22"/>
    <n v="7"/>
    <s v="USA"/>
    <s v="Not Outlier"/>
    <x v="51"/>
  </r>
  <r>
    <n v="732301"/>
    <n v="250"/>
    <s v="India"/>
    <d v="2023-11-01T00:05:00"/>
    <s v="Whatsapp"/>
    <s v="Michael Holz"/>
    <n v="4048"/>
    <n v="1"/>
    <x v="33"/>
    <d v="1899-12-30T00:05:00"/>
    <n v="5"/>
    <n v="0"/>
    <n v="11"/>
    <s v="India"/>
    <s v="Not Outlier"/>
    <x v="38"/>
  </r>
  <r>
    <n v="15113"/>
    <n v="252"/>
    <s v="USA"/>
    <d v="2023-03-18T02:00:00"/>
    <s v="App"/>
    <s v="Elizabeth Devon"/>
    <n v="2730"/>
    <n v="18"/>
    <x v="213"/>
    <d v="1899-12-30T02:00:00"/>
    <n v="0"/>
    <n v="2"/>
    <n v="3"/>
    <s v="USA"/>
    <s v="Not Outlier"/>
    <x v="28"/>
  </r>
  <r>
    <n v="685513"/>
    <n v="252"/>
    <s v="USA"/>
    <d v="2023-03-13T00:17:00"/>
    <s v="Other"/>
    <s v="Valarie Young"/>
    <n v="7916"/>
    <n v="13"/>
    <x v="8"/>
    <d v="1899-12-30T00:17:00"/>
    <n v="17"/>
    <n v="0"/>
    <n v="3"/>
    <s v="USA"/>
    <s v="Not Outlier"/>
    <x v="28"/>
  </r>
  <r>
    <n v="709317"/>
    <n v="253"/>
    <s v="France"/>
    <d v="2023-09-06T00:01:00"/>
    <s v="Whatsapp"/>
    <s v="Leslie Murphy"/>
    <n v="9441"/>
    <n v="6"/>
    <x v="214"/>
    <d v="1899-12-30T00:01:00"/>
    <n v="1"/>
    <n v="0"/>
    <n v="9"/>
    <s v="France"/>
    <s v="Not Outlier"/>
    <x v="52"/>
  </r>
  <r>
    <n v="426461"/>
    <n v="254"/>
    <s v="France"/>
    <d v="2023-02-02T01:50:00"/>
    <s v="Whatsapp"/>
    <s v="Diego Freyre"/>
    <n v="6998"/>
    <n v="2"/>
    <x v="180"/>
    <d v="1899-12-30T01:50:00"/>
    <n v="50"/>
    <n v="1"/>
    <n v="2"/>
    <s v="France"/>
    <s v="Not Outlier"/>
    <x v="49"/>
  </r>
  <r>
    <n v="1346080"/>
    <n v="254"/>
    <s v="France"/>
    <d v="2023-09-24T23:34:00"/>
    <s v="Other"/>
    <s v="Georg Pipps"/>
    <n v="9148"/>
    <n v="24"/>
    <x v="162"/>
    <d v="1899-12-30T23:34:00"/>
    <n v="34"/>
    <n v="23"/>
    <n v="9"/>
    <s v="France"/>
    <s v="Not Outlier"/>
    <x v="49"/>
  </r>
  <r>
    <n v="638044"/>
    <n v="255"/>
    <s v="Italy"/>
    <d v="2023-01-29T23:33:00"/>
    <s v="Other"/>
    <s v="Giovanni Rovelli"/>
    <n v="8196"/>
    <n v="29"/>
    <x v="102"/>
    <d v="1899-12-30T23:33:00"/>
    <n v="33"/>
    <n v="23"/>
    <n v="1"/>
    <s v="Italy"/>
    <s v="Not Outlier"/>
    <x v="32"/>
  </r>
  <r>
    <n v="1108968"/>
    <n v="255"/>
    <s v="Italy"/>
    <d v="2023-11-14T01:12:00"/>
    <s v="App"/>
    <s v="Martine Rance"/>
    <n v="2300"/>
    <n v="14"/>
    <x v="215"/>
    <d v="1899-12-30T01:12:00"/>
    <n v="12"/>
    <n v="1"/>
    <n v="11"/>
    <s v="Italy"/>
    <s v="Not Outlier"/>
    <x v="32"/>
  </r>
  <r>
    <n v="1228563"/>
    <n v="255"/>
    <s v="Italy"/>
    <d v="2023-10-14T00:48:00"/>
    <s v="Website"/>
    <s v="William Brown"/>
    <n v="531"/>
    <n v="14"/>
    <x v="216"/>
    <d v="1899-12-30T00:48:00"/>
    <n v="48"/>
    <n v="0"/>
    <n v="10"/>
    <s v="Italy"/>
    <s v="Not Outlier"/>
    <x v="32"/>
  </r>
  <r>
    <n v="1525718"/>
    <n v="255"/>
    <s v="Italy"/>
    <d v="2023-08-23T01:22:00"/>
    <s v="Whatsapp"/>
    <s v="Dean Cassidy"/>
    <n v="1434"/>
    <n v="23"/>
    <x v="34"/>
    <d v="1899-12-30T01:22:00"/>
    <n v="22"/>
    <n v="1"/>
    <n v="8"/>
    <s v="Italy"/>
    <s v="Not Outlier"/>
    <x v="32"/>
  </r>
  <r>
    <n v="565931"/>
    <n v="256"/>
    <s v="Australia"/>
    <d v="2023-07-22T00:20:00"/>
    <s v="Whatsapp"/>
    <s v="Dominique Perrier"/>
    <n v="9251"/>
    <n v="22"/>
    <x v="63"/>
    <d v="1899-12-30T00:20:00"/>
    <n v="20"/>
    <n v="0"/>
    <n v="7"/>
    <s v="Australia"/>
    <s v="Not Outlier"/>
    <x v="18"/>
  </r>
  <r>
    <n v="411108"/>
    <n v="258"/>
    <s v="India"/>
    <d v="2023-04-01T23:57:00"/>
    <s v="Other"/>
    <s v="Sue Taylor"/>
    <n v="4801"/>
    <n v="1"/>
    <x v="217"/>
    <d v="1899-12-30T23:57:00"/>
    <n v="57"/>
    <n v="23"/>
    <n v="4"/>
    <s v="India"/>
    <s v="Not Outlier"/>
    <x v="48"/>
  </r>
  <r>
    <n v="61504"/>
    <n v="260"/>
    <s v="USA"/>
    <d v="2023-12-26T00:32:00"/>
    <s v="App"/>
    <s v="Matti Karttunen"/>
    <n v="7129"/>
    <n v="26"/>
    <x v="218"/>
    <d v="1899-12-30T00:32:00"/>
    <n v="32"/>
    <n v="0"/>
    <n v="12"/>
    <s v="USA"/>
    <s v="Not Outlier"/>
    <x v="49"/>
  </r>
  <r>
    <n v="5846"/>
    <n v="264"/>
    <s v="USA"/>
    <d v="2023-12-23T01:20:00"/>
    <s v="Website"/>
    <s v="Julie Murphy"/>
    <n v="9887"/>
    <n v="23"/>
    <x v="219"/>
    <d v="1899-12-30T01:20:00"/>
    <n v="20"/>
    <n v="1"/>
    <n v="12"/>
    <s v="USA"/>
    <s v="Not Outlier"/>
    <x v="23"/>
  </r>
  <r>
    <n v="172114"/>
    <n v="264"/>
    <s v="USA"/>
    <d v="2023-02-22T00:22:00"/>
    <s v="Whatsapp"/>
    <s v="Michael Frick"/>
    <n v="5214"/>
    <n v="22"/>
    <x v="73"/>
    <d v="1899-12-30T00:22:00"/>
    <n v="22"/>
    <n v="0"/>
    <n v="2"/>
    <s v="USA"/>
    <s v="Not Outlier"/>
    <x v="23"/>
  </r>
  <r>
    <n v="1604175"/>
    <n v="265"/>
    <s v="Australia"/>
    <d v="2023-04-30T00:17:00"/>
    <s v="Website"/>
    <s v="Dan Lewis"/>
    <n v="5731"/>
    <n v="30"/>
    <x v="220"/>
    <d v="1899-12-30T00:17:00"/>
    <n v="17"/>
    <n v="0"/>
    <n v="4"/>
    <s v="Australia"/>
    <s v="Not Outlier"/>
    <x v="16"/>
  </r>
  <r>
    <n v="85001"/>
    <n v="266"/>
    <s v="USA"/>
    <d v="2023-11-12T01:08:00"/>
    <s v="Whatsapp"/>
    <s v="Daniel Da Cunha"/>
    <n v="9796"/>
    <n v="12"/>
    <x v="221"/>
    <d v="1899-12-30T01:08:00"/>
    <n v="8"/>
    <n v="1"/>
    <n v="11"/>
    <s v="USA"/>
    <s v="Not Outlier"/>
    <x v="24"/>
  </r>
  <r>
    <n v="1519463"/>
    <n v="266"/>
    <s v="USA"/>
    <d v="2023-01-10T23:28:00"/>
    <s v="Whatsapp"/>
    <s v="Valarie Nelson"/>
    <n v="5361"/>
    <n v="10"/>
    <x v="26"/>
    <d v="1899-12-30T23:28:00"/>
    <n v="28"/>
    <n v="23"/>
    <n v="1"/>
    <s v="USA"/>
    <s v="Not Outlier"/>
    <x v="24"/>
  </r>
  <r>
    <n v="688366"/>
    <n v="268"/>
    <s v="India"/>
    <d v="2023-12-12T01:07:00"/>
    <s v="Whatsapp"/>
    <s v="Pirkko Koskitalo"/>
    <n v="345"/>
    <n v="12"/>
    <x v="52"/>
    <d v="1899-12-30T01:07:00"/>
    <n v="7"/>
    <n v="1"/>
    <n v="12"/>
    <s v="India"/>
    <s v="Not Outlier"/>
    <x v="13"/>
  </r>
  <r>
    <n v="696860"/>
    <n v="270"/>
    <s v="Australia"/>
    <d v="2023-03-11T00:55:00"/>
    <s v="Other"/>
    <s v="Peter Ferguson"/>
    <n v="4174"/>
    <n v="11"/>
    <x v="62"/>
    <d v="1899-12-30T00:55:00"/>
    <n v="55"/>
    <n v="0"/>
    <n v="3"/>
    <s v="Australia"/>
    <s v="Not Outlier"/>
    <x v="66"/>
  </r>
  <r>
    <n v="1239298"/>
    <n v="270"/>
    <s v="Australia"/>
    <d v="2023-09-24T23:41:00"/>
    <s v="App"/>
    <s v="Palle Ibsen"/>
    <n v="1355"/>
    <n v="24"/>
    <x v="162"/>
    <d v="1899-12-30T23:41:00"/>
    <n v="41"/>
    <n v="23"/>
    <n v="9"/>
    <s v="Australia"/>
    <s v="Not Outlier"/>
    <x v="66"/>
  </r>
  <r>
    <n v="1383688"/>
    <n v="271"/>
    <s v="USA"/>
    <d v="2023-02-14T01:50:00"/>
    <s v="Other"/>
    <s v="Steve Frick"/>
    <n v="240"/>
    <n v="14"/>
    <x v="222"/>
    <d v="1899-12-30T01:50:00"/>
    <n v="50"/>
    <n v="1"/>
    <n v="2"/>
    <s v="USA"/>
    <s v="Not Outlier"/>
    <x v="58"/>
  </r>
  <r>
    <n v="765043"/>
    <n v="273"/>
    <s v="USA"/>
    <d v="2023-10-23T23:19:00"/>
    <s v="Whatsapp"/>
    <s v="Miguel Barajas"/>
    <n v="7579"/>
    <n v="23"/>
    <x v="223"/>
    <d v="1899-12-30T23:19:00"/>
    <n v="19"/>
    <n v="23"/>
    <n v="10"/>
    <s v="USA"/>
    <s v="Not Outlier"/>
    <x v="40"/>
  </r>
  <r>
    <n v="1456673"/>
    <n v="275"/>
    <s v="Italy"/>
    <d v="2023-07-06T00:10:00"/>
    <s v="Other"/>
    <s v="Mart¡n Sommer"/>
    <n v="4862"/>
    <n v="6"/>
    <x v="126"/>
    <d v="1899-12-30T00:10:00"/>
    <n v="10"/>
    <n v="0"/>
    <n v="7"/>
    <s v="Italy"/>
    <s v="Not Outlier"/>
    <x v="25"/>
  </r>
  <r>
    <n v="1646954"/>
    <n v="275"/>
    <s v="Italy"/>
    <d v="2023-01-23T00:34:00"/>
    <s v="Website"/>
    <s v="Arnold Cruz"/>
    <n v="4944"/>
    <n v="23"/>
    <x v="20"/>
    <d v="1899-12-30T00:34:00"/>
    <n v="34"/>
    <n v="0"/>
    <n v="1"/>
    <s v="Italy"/>
    <s v="Not Outlier"/>
    <x v="25"/>
  </r>
  <r>
    <n v="10101"/>
    <n v="276"/>
    <s v="India"/>
    <d v="2023-11-27T22:29:00"/>
    <s v="App"/>
    <s v="Julie King"/>
    <n v="6947"/>
    <n v="27"/>
    <x v="91"/>
    <d v="1899-12-30T22:29:00"/>
    <n v="29"/>
    <n v="22"/>
    <n v="11"/>
    <s v="India"/>
    <s v="Not Outlier"/>
    <x v="14"/>
  </r>
  <r>
    <n v="27115"/>
    <n v="276"/>
    <s v="India"/>
    <d v="2023-11-05T01:49:00"/>
    <s v="Website"/>
    <s v="Kyung Tseng"/>
    <n v="9943"/>
    <n v="5"/>
    <x v="224"/>
    <d v="1899-12-30T01:49:00"/>
    <n v="49"/>
    <n v="1"/>
    <n v="11"/>
    <s v="India"/>
    <s v="Not Outlier"/>
    <x v="14"/>
  </r>
  <r>
    <n v="495680"/>
    <n v="276"/>
    <s v="India"/>
    <d v="2023-06-26T00:49:00"/>
    <s v="App"/>
    <s v="Eric Natividad"/>
    <n v="2665"/>
    <n v="26"/>
    <x v="155"/>
    <d v="1899-12-30T00:49:00"/>
    <n v="49"/>
    <n v="0"/>
    <n v="6"/>
    <s v="India"/>
    <s v="Not Outlier"/>
    <x v="14"/>
  </r>
  <r>
    <n v="1353569"/>
    <n v="276"/>
    <s v="India"/>
    <d v="2023-07-28T01:20:00"/>
    <s v="Whatsapp"/>
    <s v="Sue Frick"/>
    <n v="7760"/>
    <n v="28"/>
    <x v="40"/>
    <d v="1899-12-30T01:20:00"/>
    <n v="20"/>
    <n v="1"/>
    <n v="7"/>
    <s v="India"/>
    <s v="Not Outlier"/>
    <x v="14"/>
  </r>
  <r>
    <n v="600527"/>
    <n v="278"/>
    <s v="USA"/>
    <d v="2023-08-26T23:16:00"/>
    <s v="Whatsapp"/>
    <s v="Valarie Young"/>
    <n v="8597"/>
    <n v="26"/>
    <x v="225"/>
    <d v="1899-12-30T23:16:00"/>
    <n v="16"/>
    <n v="23"/>
    <n v="8"/>
    <s v="USA"/>
    <s v="Not Outlier"/>
    <x v="67"/>
  </r>
  <r>
    <n v="804076"/>
    <n v="279"/>
    <s v="India"/>
    <d v="2023-08-13T00:13:00"/>
    <s v="Other"/>
    <s v="Peter Ferguson"/>
    <n v="4684"/>
    <n v="13"/>
    <x v="112"/>
    <d v="1899-12-30T00:13:00"/>
    <n v="13"/>
    <n v="0"/>
    <n v="8"/>
    <s v="India"/>
    <s v="Not Outlier"/>
    <x v="47"/>
  </r>
  <r>
    <n v="152504"/>
    <n v="280"/>
    <s v="USA"/>
    <d v="2023-04-20T01:03:00"/>
    <s v="Whatsapp"/>
    <s v="Francisca Cervantes"/>
    <n v="6681"/>
    <n v="20"/>
    <x v="226"/>
    <d v="1899-12-30T01:03:00"/>
    <n v="3"/>
    <n v="1"/>
    <n v="4"/>
    <s v="USA"/>
    <s v="Not Outlier"/>
    <x v="38"/>
  </r>
  <r>
    <n v="946964"/>
    <n v="281"/>
    <s v="USA"/>
    <d v="2023-02-24T00:44:00"/>
    <s v="Website"/>
    <s v="Jeff Young"/>
    <n v="6535"/>
    <n v="24"/>
    <x v="93"/>
    <d v="1899-12-30T00:44:00"/>
    <n v="44"/>
    <n v="0"/>
    <n v="2"/>
    <s v="USA"/>
    <s v="Not Outlier"/>
    <x v="4"/>
  </r>
  <r>
    <n v="1319964"/>
    <n v="281"/>
    <s v="USA"/>
    <d v="2023-02-02T23:45:00"/>
    <s v="Website"/>
    <s v="Juri Yoshido"/>
    <n v="2954"/>
    <n v="2"/>
    <x v="180"/>
    <d v="1899-12-30T23:45:00"/>
    <n v="45"/>
    <n v="23"/>
    <n v="2"/>
    <s v="USA"/>
    <s v="Not Outlier"/>
    <x v="4"/>
  </r>
  <r>
    <n v="1021024"/>
    <n v="283"/>
    <s v="USA"/>
    <d v="2023-07-05T00:29:00"/>
    <s v="Whatsapp"/>
    <s v="Victoria Ashworth"/>
    <n v="2928"/>
    <n v="5"/>
    <x v="171"/>
    <d v="1899-12-30T00:29:00"/>
    <n v="29"/>
    <n v="0"/>
    <n v="7"/>
    <s v="USA"/>
    <s v="Not Outlier"/>
    <x v="39"/>
  </r>
  <r>
    <n v="788037"/>
    <n v="284"/>
    <s v="USA"/>
    <d v="2023-05-20T00:36:00"/>
    <s v="Whatsapp"/>
    <s v="Jytte Petersen"/>
    <n v="4007"/>
    <n v="20"/>
    <x v="84"/>
    <d v="1899-12-30T00:36:00"/>
    <n v="36"/>
    <n v="0"/>
    <n v="5"/>
    <s v="USA"/>
    <s v="Not Outlier"/>
    <x v="6"/>
  </r>
  <r>
    <n v="561976"/>
    <n v="286"/>
    <s v="USA"/>
    <d v="2023-04-04T00:15:00"/>
    <s v="Other"/>
    <s v="Steve Frick"/>
    <n v="3146"/>
    <n v="4"/>
    <x v="142"/>
    <d v="1899-12-30T00:15:00"/>
    <n v="15"/>
    <n v="0"/>
    <n v="4"/>
    <s v="USA"/>
    <s v="Not Outlier"/>
    <x v="33"/>
  </r>
  <r>
    <n v="879819"/>
    <n v="286"/>
    <s v="USA"/>
    <d v="2023-06-08T00:51:00"/>
    <s v="Other"/>
    <s v="Valarie Franco"/>
    <n v="6894"/>
    <n v="8"/>
    <x v="131"/>
    <d v="1899-12-30T00:51:00"/>
    <n v="51"/>
    <n v="0"/>
    <n v="6"/>
    <s v="USA"/>
    <s v="Not Outlier"/>
    <x v="33"/>
  </r>
  <r>
    <n v="1432252"/>
    <n v="286"/>
    <s v="USA"/>
    <d v="2023-01-04T00:44:00"/>
    <s v="Whatsapp"/>
    <s v="Juri Hirano"/>
    <n v="4443"/>
    <n v="4"/>
    <x v="227"/>
    <d v="1899-12-30T00:44:00"/>
    <n v="44"/>
    <n v="0"/>
    <n v="1"/>
    <s v="USA"/>
    <s v="Not Outlier"/>
    <x v="33"/>
  </r>
  <r>
    <n v="1043105"/>
    <n v="288"/>
    <s v="USA"/>
    <d v="2023-08-08T22:55:00"/>
    <s v="Other"/>
    <s v="Jonas Bergulfsen"/>
    <n v="9185"/>
    <n v="8"/>
    <x v="25"/>
    <d v="1899-12-30T22:55:00"/>
    <n v="55"/>
    <n v="22"/>
    <n v="8"/>
    <s v="USA"/>
    <s v="Not Outlier"/>
    <x v="11"/>
  </r>
  <r>
    <n v="1101025"/>
    <n v="289"/>
    <s v="France"/>
    <d v="2023-05-02T00:30:00"/>
    <s v="App"/>
    <s v="Yoshi Tannamuri"/>
    <n v="5344"/>
    <n v="2"/>
    <x v="228"/>
    <d v="1899-12-30T00:30:00"/>
    <n v="30"/>
    <n v="0"/>
    <n v="5"/>
    <s v="France"/>
    <s v="Not Outlier"/>
    <x v="6"/>
  </r>
  <r>
    <n v="390821"/>
    <n v="291"/>
    <s v="India"/>
    <d v="2023-05-10T01:04:00"/>
    <s v="Website"/>
    <s v="Julie Young"/>
    <n v="2140"/>
    <n v="10"/>
    <x v="45"/>
    <d v="1899-12-30T01:04:00"/>
    <n v="4"/>
    <n v="1"/>
    <n v="5"/>
    <s v="India"/>
    <s v="Not Outlier"/>
    <x v="68"/>
  </r>
  <r>
    <n v="1133882"/>
    <n v="291"/>
    <s v="India"/>
    <d v="2023-08-07T23:55:00"/>
    <s v="Website"/>
    <s v="Wendy Victorino"/>
    <n v="3789"/>
    <n v="7"/>
    <x v="229"/>
    <d v="1899-12-30T23:55:00"/>
    <n v="55"/>
    <n v="23"/>
    <n v="8"/>
    <s v="India"/>
    <s v="Not Outlier"/>
    <x v="68"/>
  </r>
  <r>
    <n v="1638003"/>
    <n v="291"/>
    <s v="India"/>
    <d v="2023-11-30T22:47:00"/>
    <s v="Whatsapp"/>
    <s v="Dean Cassidy"/>
    <n v="4753"/>
    <n v="30"/>
    <x v="230"/>
    <d v="1899-12-30T22:47:00"/>
    <n v="47"/>
    <n v="22"/>
    <n v="11"/>
    <s v="India"/>
    <s v="Not Outlier"/>
    <x v="68"/>
  </r>
  <r>
    <n v="1681214"/>
    <n v="291"/>
    <s v="India"/>
    <d v="2023-05-15T01:00:00"/>
    <s v="Website"/>
    <s v="Jan Klaeboe"/>
    <n v="8168"/>
    <n v="15"/>
    <x v="46"/>
    <d v="1899-12-30T01:00:00"/>
    <n v="0"/>
    <n v="1"/>
    <n v="5"/>
    <s v="India"/>
    <s v="Not Outlier"/>
    <x v="68"/>
  </r>
  <r>
    <n v="477809"/>
    <n v="292"/>
    <s v="India"/>
    <d v="2023-08-12T23:36:00"/>
    <s v="App"/>
    <s v="Valarie Nelson"/>
    <n v="802"/>
    <n v="12"/>
    <x v="209"/>
    <d v="1899-12-30T23:36:00"/>
    <n v="36"/>
    <n v="23"/>
    <n v="8"/>
    <s v="India"/>
    <s v="Not Outlier"/>
    <x v="16"/>
  </r>
  <r>
    <n v="413305"/>
    <n v="294"/>
    <s v="France"/>
    <d v="2023-01-17T00:00:00"/>
    <s v="Other"/>
    <s v="Mart¡n Sommer"/>
    <n v="39"/>
    <n v="17"/>
    <x v="231"/>
    <d v="1899-12-30T00:00:00"/>
    <n v="0"/>
    <n v="0"/>
    <n v="1"/>
    <s v="France"/>
    <s v="Not Outlier"/>
    <x v="30"/>
  </r>
  <r>
    <n v="1506385"/>
    <n v="294"/>
    <s v="France"/>
    <d v="2023-12-08T23:15:00"/>
    <s v="Other"/>
    <s v="Valarie Nelson"/>
    <n v="5490"/>
    <n v="8"/>
    <x v="232"/>
    <d v="1899-12-30T23:15:00"/>
    <n v="15"/>
    <n v="23"/>
    <n v="12"/>
    <s v="France"/>
    <s v="Not Outlier"/>
    <x v="30"/>
  </r>
  <r>
    <n v="258070"/>
    <n v="295"/>
    <s v="India"/>
    <d v="2023-11-16T23:55:00"/>
    <s v="App"/>
    <s v="Christina Berglund"/>
    <n v="3890"/>
    <n v="16"/>
    <x v="233"/>
    <d v="1899-12-30T23:55:00"/>
    <n v="55"/>
    <n v="23"/>
    <n v="11"/>
    <s v="India"/>
    <s v="Not Outlier"/>
    <x v="68"/>
  </r>
  <r>
    <n v="1613483"/>
    <n v="296"/>
    <s v="Denmark"/>
    <d v="2023-10-20T01:05:00"/>
    <s v="Other"/>
    <s v="Valarie Franco"/>
    <n v="2248"/>
    <n v="20"/>
    <x v="144"/>
    <d v="1899-12-30T01:05:00"/>
    <n v="5"/>
    <n v="1"/>
    <n v="10"/>
    <s v="Denmark"/>
    <s v="Not Outlier"/>
    <x v="35"/>
  </r>
  <r>
    <n v="850897"/>
    <n v="297"/>
    <s v="India"/>
    <d v="2023-05-10T00:40:00"/>
    <s v="Whatsapp"/>
    <s v="Wendy Victorino"/>
    <n v="975"/>
    <n v="10"/>
    <x v="45"/>
    <d v="1899-12-30T00:40:00"/>
    <n v="40"/>
    <n v="0"/>
    <n v="5"/>
    <s v="India"/>
    <s v="Not Outlier"/>
    <x v="29"/>
  </r>
  <r>
    <n v="252920"/>
    <n v="298"/>
    <s v="Spain"/>
    <d v="2023-07-27T00:48:00"/>
    <s v="Website"/>
    <s v="Jytte Petersen"/>
    <n v="5044"/>
    <n v="27"/>
    <x v="234"/>
    <d v="1899-12-30T00:48:00"/>
    <n v="48"/>
    <n v="0"/>
    <n v="7"/>
    <s v="Spain"/>
    <s v="Not Outlier"/>
    <x v="40"/>
  </r>
  <r>
    <n v="1365205"/>
    <n v="298"/>
    <s v="Spain"/>
    <d v="2023-01-23T22:59:00"/>
    <s v="Website"/>
    <s v="Sue Taylor"/>
    <n v="7140"/>
    <n v="23"/>
    <x v="20"/>
    <d v="1899-12-30T22:59:00"/>
    <n v="59"/>
    <n v="22"/>
    <n v="1"/>
    <s v="Spain"/>
    <s v="Not Outlier"/>
    <x v="40"/>
  </r>
  <r>
    <n v="1500639"/>
    <n v="298"/>
    <s v="Spain"/>
    <d v="2023-06-22T00:55:00"/>
    <s v="Website"/>
    <s v="Kalle Suominen"/>
    <n v="611"/>
    <n v="22"/>
    <x v="235"/>
    <d v="1899-12-30T00:55:00"/>
    <n v="55"/>
    <n v="0"/>
    <n v="6"/>
    <s v="Spain"/>
    <s v="Not Outlier"/>
    <x v="40"/>
  </r>
  <r>
    <n v="347767"/>
    <n v="299"/>
    <s v="India"/>
    <d v="2023-09-13T23:41:00"/>
    <s v="App"/>
    <s v="Diego Freyre"/>
    <n v="6931"/>
    <n v="13"/>
    <x v="176"/>
    <d v="1899-12-30T23:41:00"/>
    <n v="41"/>
    <n v="23"/>
    <n v="9"/>
    <s v="India"/>
    <s v="Not Outlier"/>
    <x v="51"/>
  </r>
  <r>
    <n v="525500"/>
    <n v="299"/>
    <s v="India"/>
    <d v="2023-07-04T01:12:00"/>
    <s v="Other"/>
    <s v="Mart¡n Sommer"/>
    <n v="9056"/>
    <n v="4"/>
    <x v="190"/>
    <d v="1899-12-30T01:12:00"/>
    <n v="12"/>
    <n v="1"/>
    <n v="7"/>
    <s v="India"/>
    <s v="Not Outlier"/>
    <x v="51"/>
  </r>
  <r>
    <n v="506560"/>
    <n v="301"/>
    <s v="India"/>
    <d v="2023-01-26T00:20:00"/>
    <s v="App"/>
    <s v="Anna O'Hara"/>
    <n v="2071"/>
    <n v="26"/>
    <x v="64"/>
    <d v="1899-12-30T00:20:00"/>
    <n v="20"/>
    <n v="0"/>
    <n v="1"/>
    <s v="India"/>
    <s v="Not Outlier"/>
    <x v="23"/>
  </r>
  <r>
    <n v="386673"/>
    <n v="302"/>
    <s v="Germany"/>
    <d v="2023-05-31T01:58:00"/>
    <s v="App"/>
    <s v="Elizabeth Devon"/>
    <n v="1947"/>
    <n v="31"/>
    <x v="236"/>
    <d v="1899-12-30T01:58:00"/>
    <n v="58"/>
    <n v="1"/>
    <n v="5"/>
    <s v="Germany"/>
    <s v="Not Outlier"/>
    <x v="34"/>
  </r>
  <r>
    <n v="991744"/>
    <n v="303"/>
    <s v="India"/>
    <d v="2023-10-17T02:29:00"/>
    <s v="Other"/>
    <s v="Tony Calaghan"/>
    <n v="6212"/>
    <n v="17"/>
    <x v="101"/>
    <d v="1899-12-30T02:29:00"/>
    <n v="29"/>
    <n v="2"/>
    <n v="10"/>
    <s v="India"/>
    <s v="Not Outlier"/>
    <x v="69"/>
  </r>
  <r>
    <n v="1150741"/>
    <n v="304"/>
    <s v="India"/>
    <d v="2023-03-09T01:26:00"/>
    <s v="Other"/>
    <s v="Valarie Franco"/>
    <n v="9404"/>
    <n v="9"/>
    <x v="237"/>
    <d v="1899-12-30T01:26:00"/>
    <n v="26"/>
    <n v="1"/>
    <n v="3"/>
    <s v="India"/>
    <s v="Not Outlier"/>
    <x v="61"/>
  </r>
  <r>
    <n v="1318274"/>
    <n v="304"/>
    <s v="India"/>
    <d v="2023-03-05T23:33:00"/>
    <s v="Website"/>
    <s v="Valarie Nelson"/>
    <n v="2657"/>
    <n v="5"/>
    <x v="238"/>
    <d v="1899-12-30T23:33:00"/>
    <n v="33"/>
    <n v="23"/>
    <n v="3"/>
    <s v="India"/>
    <s v="Not Outlier"/>
    <x v="61"/>
  </r>
  <r>
    <n v="33983"/>
    <n v="305"/>
    <s v="Australia"/>
    <d v="2023-05-17T02:22:00"/>
    <s v="App"/>
    <s v="Julie Brown"/>
    <n v="3894"/>
    <n v="17"/>
    <x v="239"/>
    <d v="1899-12-30T02:22:00"/>
    <n v="22"/>
    <n v="2"/>
    <n v="5"/>
    <s v="Australia"/>
    <s v="Not Outlier"/>
    <x v="51"/>
  </r>
  <r>
    <n v="1004136"/>
    <n v="305"/>
    <s v="Australia"/>
    <d v="2023-04-25T23:44:00"/>
    <s v="Whatsapp"/>
    <s v="Sue Frick"/>
    <n v="4465"/>
    <n v="25"/>
    <x v="74"/>
    <d v="1899-12-30T23:44:00"/>
    <n v="44"/>
    <n v="23"/>
    <n v="4"/>
    <s v="Australia"/>
    <s v="Not Outlier"/>
    <x v="51"/>
  </r>
  <r>
    <n v="73057"/>
    <n v="306"/>
    <s v="India"/>
    <d v="2023-11-07T00:55:00"/>
    <s v="App"/>
    <s v="Wing C Tam"/>
    <n v="7936"/>
    <n v="7"/>
    <x v="240"/>
    <d v="1899-12-30T00:55:00"/>
    <n v="55"/>
    <n v="0"/>
    <n v="11"/>
    <s v="India"/>
    <s v="Not Outlier"/>
    <x v="21"/>
  </r>
  <r>
    <n v="540823"/>
    <n v="306"/>
    <s v="India"/>
    <d v="2023-11-30T00:22:00"/>
    <s v="App"/>
    <s v="Peter Ferguson"/>
    <n v="3011"/>
    <n v="30"/>
    <x v="230"/>
    <d v="1899-12-30T00:22:00"/>
    <n v="22"/>
    <n v="0"/>
    <n v="11"/>
    <s v="India"/>
    <s v="Not Outlier"/>
    <x v="21"/>
  </r>
  <r>
    <n v="978704"/>
    <n v="307"/>
    <s v="France"/>
    <d v="2023-08-18T00:49:00"/>
    <s v="Other"/>
    <s v="Veysel Oeztan"/>
    <n v="5631"/>
    <n v="18"/>
    <x v="241"/>
    <d v="1899-12-30T00:49:00"/>
    <n v="49"/>
    <n v="0"/>
    <n v="8"/>
    <s v="France"/>
    <s v="Not Outlier"/>
    <x v="7"/>
  </r>
  <r>
    <n v="1550175"/>
    <n v="308"/>
    <s v="Spain"/>
    <d v="2023-03-03T23:39:00"/>
    <s v="Website"/>
    <s v="Julie Murphy"/>
    <n v="6486"/>
    <n v="3"/>
    <x v="242"/>
    <d v="1899-12-30T23:39:00"/>
    <n v="39"/>
    <n v="23"/>
    <n v="3"/>
    <s v="Spain"/>
    <s v="Not Outlier"/>
    <x v="48"/>
  </r>
  <r>
    <n v="16263"/>
    <n v="311"/>
    <s v="Australia"/>
    <d v="2023-11-30T22:59:00"/>
    <s v="Website"/>
    <s v="Christina Berglund"/>
    <n v="6673"/>
    <n v="30"/>
    <x v="230"/>
    <d v="1899-12-30T22:59:00"/>
    <n v="59"/>
    <n v="22"/>
    <n v="11"/>
    <s v="Australia"/>
    <s v="Not Outlier"/>
    <x v="64"/>
  </r>
  <r>
    <n v="1461908"/>
    <n v="311"/>
    <s v="Australia"/>
    <d v="2023-07-06T22:57:00"/>
    <s v="Other"/>
    <s v="Wendy Victorino"/>
    <n v="6698"/>
    <n v="6"/>
    <x v="126"/>
    <d v="1899-12-30T22:57:00"/>
    <n v="57"/>
    <n v="22"/>
    <n v="7"/>
    <s v="Australia"/>
    <s v="Not Outlier"/>
    <x v="64"/>
  </r>
  <r>
    <n v="846198"/>
    <n v="312"/>
    <s v="Italy"/>
    <d v="2023-11-05T23:02:00"/>
    <s v="Other"/>
    <s v="Anna O'Hara"/>
    <n v="9762"/>
    <n v="5"/>
    <x v="224"/>
    <d v="1899-12-30T23:02:00"/>
    <n v="2"/>
    <n v="23"/>
    <n v="11"/>
    <s v="Italy"/>
    <s v="Not Outlier"/>
    <x v="11"/>
  </r>
  <r>
    <n v="1184082"/>
    <n v="312"/>
    <s v="Italy"/>
    <d v="2023-02-14T00:57:00"/>
    <s v="Other"/>
    <s v="Jeff Young"/>
    <n v="734"/>
    <n v="14"/>
    <x v="222"/>
    <d v="1899-12-30T00:57:00"/>
    <n v="57"/>
    <n v="0"/>
    <n v="2"/>
    <s v="Italy"/>
    <s v="Not Outlier"/>
    <x v="11"/>
  </r>
  <r>
    <n v="1267084"/>
    <n v="312"/>
    <s v="Italy"/>
    <d v="2023-12-11T23:14:00"/>
    <s v="Other"/>
    <s v="Diego Freyre"/>
    <n v="3305"/>
    <n v="11"/>
    <x v="243"/>
    <d v="1899-12-30T23:14:00"/>
    <n v="14"/>
    <n v="23"/>
    <n v="12"/>
    <s v="Italy"/>
    <s v="Not Outlier"/>
    <x v="11"/>
  </r>
  <r>
    <n v="794197"/>
    <n v="313"/>
    <s v="India"/>
    <d v="2023-09-01T23:47:00"/>
    <s v="Other"/>
    <s v="Dan Lewis"/>
    <n v="4130"/>
    <n v="1"/>
    <x v="244"/>
    <d v="1899-12-30T23:47:00"/>
    <n v="47"/>
    <n v="23"/>
    <n v="9"/>
    <s v="India"/>
    <s v="Not Outlier"/>
    <x v="44"/>
  </r>
  <r>
    <n v="1013457"/>
    <n v="313"/>
    <s v="India"/>
    <d v="2023-07-17T00:44:00"/>
    <s v="Website"/>
    <s v="Diego Freyre"/>
    <n v="3289"/>
    <n v="17"/>
    <x v="179"/>
    <d v="1899-12-30T00:44:00"/>
    <n v="44"/>
    <n v="0"/>
    <n v="7"/>
    <s v="India"/>
    <s v="Not Outlier"/>
    <x v="44"/>
  </r>
  <r>
    <n v="1600216"/>
    <n v="314"/>
    <s v="Spain"/>
    <d v="2023-11-19T00:15:00"/>
    <s v="App"/>
    <s v="Giovanni Rovelli"/>
    <n v="8607"/>
    <n v="19"/>
    <x v="149"/>
    <d v="1899-12-30T00:15:00"/>
    <n v="15"/>
    <n v="0"/>
    <n v="11"/>
    <s v="Spain"/>
    <s v="Not Outlier"/>
    <x v="11"/>
  </r>
  <r>
    <n v="831130"/>
    <n v="315"/>
    <s v="India"/>
    <d v="2023-09-11T00:35:00"/>
    <s v="Website"/>
    <s v="Eric Natividad"/>
    <n v="7205"/>
    <n v="11"/>
    <x v="245"/>
    <d v="1899-12-30T00:35:00"/>
    <n v="35"/>
    <n v="0"/>
    <n v="9"/>
    <s v="India"/>
    <s v="Not Outlier"/>
    <x v="10"/>
  </r>
  <r>
    <n v="1656749"/>
    <n v="316"/>
    <s v="India"/>
    <d v="2023-06-06T00:20:00"/>
    <s v="App"/>
    <s v="Matti Karttunen"/>
    <n v="7917"/>
    <n v="6"/>
    <x v="194"/>
    <d v="1899-12-30T00:20:00"/>
    <n v="20"/>
    <n v="0"/>
    <n v="6"/>
    <s v="India"/>
    <s v="Not Outlier"/>
    <x v="28"/>
  </r>
  <r>
    <n v="251999"/>
    <n v="317"/>
    <s v="France"/>
    <d v="2023-11-02T00:18:00"/>
    <s v="Other"/>
    <s v="Michael Holz"/>
    <n v="8817"/>
    <n v="2"/>
    <x v="173"/>
    <d v="1899-12-30T00:18:00"/>
    <n v="18"/>
    <n v="0"/>
    <n v="11"/>
    <s v="France"/>
    <s v="Not Outlier"/>
    <x v="59"/>
  </r>
  <r>
    <n v="585616"/>
    <n v="318"/>
    <s v="India"/>
    <d v="2023-02-09T00:24:00"/>
    <s v="Other"/>
    <s v="Valarie Thompson"/>
    <n v="7526"/>
    <n v="9"/>
    <x v="28"/>
    <d v="1899-12-30T00:24:00"/>
    <n v="24"/>
    <n v="0"/>
    <n v="2"/>
    <s v="India"/>
    <s v="Not Outlier"/>
    <x v="46"/>
  </r>
  <r>
    <n v="1001243"/>
    <n v="318"/>
    <s v="India"/>
    <d v="2023-05-16T01:12:00"/>
    <s v="Whatsapp"/>
    <s v="Violeta Benitez"/>
    <n v="3114"/>
    <n v="16"/>
    <x v="161"/>
    <d v="1899-12-30T01:12:00"/>
    <n v="12"/>
    <n v="1"/>
    <n v="5"/>
    <s v="India"/>
    <s v="Not Outlier"/>
    <x v="46"/>
  </r>
  <r>
    <n v="501314"/>
    <n v="319"/>
    <s v="India"/>
    <d v="2023-02-06T22:49:00"/>
    <s v="Website"/>
    <s v="Kwai Yu"/>
    <n v="2512"/>
    <n v="6"/>
    <x v="130"/>
    <d v="1899-12-30T22:49:00"/>
    <n v="49"/>
    <n v="22"/>
    <n v="2"/>
    <s v="India"/>
    <s v="Not Outlier"/>
    <x v="1"/>
  </r>
  <r>
    <n v="1240090"/>
    <n v="319"/>
    <s v="India"/>
    <d v="2023-02-11T00:23:00"/>
    <s v="App"/>
    <s v="Valarie Young"/>
    <n v="286"/>
    <n v="11"/>
    <x v="35"/>
    <d v="1899-12-30T00:23:00"/>
    <n v="23"/>
    <n v="0"/>
    <n v="2"/>
    <s v="India"/>
    <s v="Not Outlier"/>
    <x v="1"/>
  </r>
  <r>
    <n v="1387867"/>
    <n v="322"/>
    <s v="India"/>
    <d v="2023-05-22T01:12:00"/>
    <s v="Website"/>
    <s v="Kwai Yu"/>
    <n v="7080"/>
    <n v="22"/>
    <x v="83"/>
    <d v="1899-12-30T01:12:00"/>
    <n v="12"/>
    <n v="1"/>
    <n v="5"/>
    <s v="India"/>
    <s v="Not Outlier"/>
    <x v="19"/>
  </r>
  <r>
    <n v="334028"/>
    <n v="323"/>
    <s v="France"/>
    <d v="2023-07-07T01:21:00"/>
    <s v="App"/>
    <s v="Rosa Hernandez"/>
    <n v="9365"/>
    <n v="7"/>
    <x v="246"/>
    <d v="1899-12-30T01:21:00"/>
    <n v="21"/>
    <n v="1"/>
    <n v="7"/>
    <s v="France"/>
    <s v="Not Outlier"/>
    <x v="70"/>
  </r>
  <r>
    <n v="1179872"/>
    <n v="323"/>
    <s v="France"/>
    <d v="2023-07-27T00:04:00"/>
    <s v="App"/>
    <s v="Diego Freyre"/>
    <n v="6228"/>
    <n v="27"/>
    <x v="234"/>
    <d v="1899-12-30T00:04:00"/>
    <n v="4"/>
    <n v="0"/>
    <n v="7"/>
    <s v="France"/>
    <s v="Not Outlier"/>
    <x v="70"/>
  </r>
  <r>
    <n v="535104"/>
    <n v="324"/>
    <s v="Australia"/>
    <d v="2023-10-30T23:13:00"/>
    <s v="Whatsapp"/>
    <s v="Valarie Young"/>
    <n v="7237"/>
    <n v="30"/>
    <x v="71"/>
    <d v="1899-12-30T23:13:00"/>
    <n v="13"/>
    <n v="23"/>
    <n v="10"/>
    <s v="Australia"/>
    <s v="Not Outlier"/>
    <x v="41"/>
  </r>
  <r>
    <n v="1004737"/>
    <n v="324"/>
    <s v="Australia"/>
    <d v="2023-08-06T02:00:00"/>
    <s v="Other"/>
    <s v="Peter Ferguson"/>
    <n v="9848"/>
    <n v="6"/>
    <x v="123"/>
    <d v="1899-12-30T02:00:00"/>
    <n v="0"/>
    <n v="2"/>
    <n v="8"/>
    <s v="Australia"/>
    <s v="Not Outlier"/>
    <x v="41"/>
  </r>
  <r>
    <n v="196148"/>
    <n v="325"/>
    <s v="France"/>
    <d v="2023-01-15T01:09:00"/>
    <s v="Website"/>
    <s v="Marie Bertrand"/>
    <n v="8010"/>
    <n v="15"/>
    <x v="103"/>
    <d v="1899-12-30T01:09:00"/>
    <n v="9"/>
    <n v="1"/>
    <n v="1"/>
    <s v="France"/>
    <s v="Not Outlier"/>
    <x v="30"/>
  </r>
  <r>
    <n v="401745"/>
    <n v="327"/>
    <s v="India"/>
    <d v="2023-06-25T22:55:00"/>
    <s v="Whatsapp"/>
    <s v="Francisca Cervantes"/>
    <n v="166"/>
    <n v="25"/>
    <x v="127"/>
    <d v="1899-12-30T22:55:00"/>
    <n v="55"/>
    <n v="22"/>
    <n v="6"/>
    <s v="India"/>
    <s v="Not Outlier"/>
    <x v="5"/>
  </r>
  <r>
    <n v="881346"/>
    <n v="327"/>
    <s v="India"/>
    <d v="2023-12-19T23:40:00"/>
    <s v="Other"/>
    <s v="Wendy Victorino"/>
    <n v="8816"/>
    <n v="19"/>
    <x v="247"/>
    <d v="1899-12-30T23:40:00"/>
    <n v="40"/>
    <n v="23"/>
    <n v="12"/>
    <s v="India"/>
    <s v="Not Outlier"/>
    <x v="5"/>
  </r>
  <r>
    <n v="1033000"/>
    <n v="327"/>
    <s v="India"/>
    <d v="2023-03-10T23:26:00"/>
    <s v="Whatsapp"/>
    <s v="Valarie Nelson"/>
    <n v="3478"/>
    <n v="10"/>
    <x v="248"/>
    <d v="1899-12-30T23:26:00"/>
    <n v="26"/>
    <n v="23"/>
    <n v="3"/>
    <s v="India"/>
    <s v="Not Outlier"/>
    <x v="5"/>
  </r>
  <r>
    <n v="1129422"/>
    <n v="327"/>
    <s v="India"/>
    <d v="2023-10-21T01:26:00"/>
    <s v="Website"/>
    <s v="Julie King"/>
    <n v="1595"/>
    <n v="21"/>
    <x v="186"/>
    <d v="1899-12-30T01:26:00"/>
    <n v="26"/>
    <n v="1"/>
    <n v="10"/>
    <s v="India"/>
    <s v="Not Outlier"/>
    <x v="5"/>
  </r>
  <r>
    <n v="1548655"/>
    <n v="327"/>
    <s v="India"/>
    <d v="2023-08-21T00:46:00"/>
    <s v="Website"/>
    <s v="Kyung Yu"/>
    <n v="8582"/>
    <n v="21"/>
    <x v="11"/>
    <d v="1899-12-30T00:46:00"/>
    <n v="46"/>
    <n v="0"/>
    <n v="8"/>
    <s v="India"/>
    <s v="Not Outlier"/>
    <x v="5"/>
  </r>
  <r>
    <n v="628945"/>
    <n v="329"/>
    <s v="Spain"/>
    <d v="2023-06-20T01:20:00"/>
    <s v="Website"/>
    <s v="Francisca Cervantes"/>
    <n v="7750"/>
    <n v="20"/>
    <x v="13"/>
    <d v="1899-12-30T01:20:00"/>
    <n v="20"/>
    <n v="1"/>
    <n v="6"/>
    <s v="Spain"/>
    <s v="Not Outlier"/>
    <x v="27"/>
  </r>
  <r>
    <n v="1665250"/>
    <n v="329"/>
    <s v="Spain"/>
    <d v="2023-05-02T00:32:00"/>
    <s v="Whatsapp"/>
    <s v="Maria Larsson"/>
    <n v="6153"/>
    <n v="2"/>
    <x v="228"/>
    <d v="1899-12-30T00:32:00"/>
    <n v="32"/>
    <n v="0"/>
    <n v="5"/>
    <s v="Spain"/>
    <s v="Not Outlier"/>
    <x v="27"/>
  </r>
  <r>
    <n v="607197"/>
    <n v="330"/>
    <s v="India"/>
    <d v="2023-12-18T23:26:00"/>
    <s v="Website"/>
    <s v="Mart¡n Sommer"/>
    <n v="793"/>
    <n v="18"/>
    <x v="77"/>
    <d v="1899-12-30T23:26:00"/>
    <n v="26"/>
    <n v="23"/>
    <n v="12"/>
    <s v="India"/>
    <s v="Not Outlier"/>
    <x v="26"/>
  </r>
  <r>
    <n v="627652"/>
    <n v="330"/>
    <s v="India"/>
    <d v="2023-12-25T00:42:00"/>
    <s v="Other"/>
    <s v="Catherine Dewey"/>
    <n v="4651"/>
    <n v="25"/>
    <x v="199"/>
    <d v="1899-12-30T00:42:00"/>
    <n v="42"/>
    <n v="0"/>
    <n v="12"/>
    <s v="India"/>
    <s v="Not Outlier"/>
    <x v="26"/>
  </r>
  <r>
    <n v="848551"/>
    <n v="330"/>
    <s v="India"/>
    <d v="2023-01-25T00:12:00"/>
    <s v="Whatsapp"/>
    <s v="Jeff Young"/>
    <n v="6624"/>
    <n v="25"/>
    <x v="249"/>
    <d v="1899-12-30T00:12:00"/>
    <n v="12"/>
    <n v="0"/>
    <n v="1"/>
    <s v="India"/>
    <s v="Not Outlier"/>
    <x v="26"/>
  </r>
  <r>
    <n v="281813"/>
    <n v="331"/>
    <s v="Singapore"/>
    <d v="2023-06-21T01:58:00"/>
    <s v="App"/>
    <s v="Valarie Nelson"/>
    <n v="5117"/>
    <n v="21"/>
    <x v="87"/>
    <d v="1899-12-30T01:58:00"/>
    <n v="58"/>
    <n v="1"/>
    <n v="6"/>
    <s v="Singapore"/>
    <s v="Not Outlier"/>
    <x v="59"/>
  </r>
  <r>
    <n v="1460179"/>
    <n v="331"/>
    <s v="Singapore"/>
    <d v="2023-07-03T01:12:00"/>
    <s v="App"/>
    <s v="Roland Mendel"/>
    <n v="7781"/>
    <n v="3"/>
    <x v="250"/>
    <d v="1899-12-30T01:12:00"/>
    <n v="12"/>
    <n v="1"/>
    <n v="7"/>
    <s v="Singapore"/>
    <s v="Not Outlier"/>
    <x v="59"/>
  </r>
  <r>
    <n v="1355256"/>
    <n v="332"/>
    <s v="India"/>
    <d v="2023-02-20T00:39:00"/>
    <s v="Whatsapp"/>
    <s v="Jan Klaeboe"/>
    <n v="2173"/>
    <n v="20"/>
    <x v="138"/>
    <d v="1899-12-30T00:39:00"/>
    <n v="39"/>
    <n v="0"/>
    <n v="2"/>
    <s v="India"/>
    <s v="Not Outlier"/>
    <x v="12"/>
  </r>
  <r>
    <n v="159503"/>
    <n v="333"/>
    <s v="Germany"/>
    <d v="2023-05-14T00:29:00"/>
    <s v="App"/>
    <s v="Julie Murphy"/>
    <n v="5295"/>
    <n v="14"/>
    <x v="14"/>
    <d v="1899-12-30T00:29:00"/>
    <n v="29"/>
    <n v="0"/>
    <n v="5"/>
    <s v="Germany"/>
    <s v="Not Outlier"/>
    <x v="26"/>
  </r>
  <r>
    <n v="383781"/>
    <n v="333"/>
    <s v="Germany"/>
    <d v="2023-12-14T01:23:00"/>
    <s v="Website"/>
    <s v="Valarie Young"/>
    <n v="75"/>
    <n v="14"/>
    <x v="85"/>
    <d v="1899-12-30T01:23:00"/>
    <n v="23"/>
    <n v="1"/>
    <n v="12"/>
    <s v="Germany"/>
    <s v="Not Outlier"/>
    <x v="26"/>
  </r>
  <r>
    <n v="1524999"/>
    <n v="333"/>
    <s v="Germany"/>
    <d v="2023-01-17T23:25:00"/>
    <s v="Other"/>
    <s v="Valarie Franco"/>
    <n v="1766"/>
    <n v="17"/>
    <x v="231"/>
    <d v="1899-12-30T23:25:00"/>
    <n v="25"/>
    <n v="23"/>
    <n v="1"/>
    <s v="Germany"/>
    <s v="Not Outlier"/>
    <x v="26"/>
  </r>
  <r>
    <n v="214073"/>
    <n v="336"/>
    <s v="Spain"/>
    <d v="2023-01-16T01:37:00"/>
    <s v="Whatsapp"/>
    <s v="Miguel Barajas"/>
    <n v="730"/>
    <n v="16"/>
    <x v="205"/>
    <d v="1899-12-30T01:37:00"/>
    <n v="37"/>
    <n v="1"/>
    <n v="1"/>
    <s v="Spain"/>
    <s v="Not Outlier"/>
    <x v="67"/>
  </r>
  <r>
    <n v="389519"/>
    <n v="336"/>
    <s v="Spain"/>
    <d v="2023-11-19T01:52:00"/>
    <s v="App"/>
    <s v="Jan Klaeboe"/>
    <n v="5243"/>
    <n v="19"/>
    <x v="149"/>
    <d v="1899-12-30T01:52:00"/>
    <n v="52"/>
    <n v="1"/>
    <n v="11"/>
    <s v="Spain"/>
    <s v="Not Outlier"/>
    <x v="67"/>
  </r>
  <r>
    <n v="959447"/>
    <n v="336"/>
    <s v="Spain"/>
    <d v="2023-04-10T01:31:00"/>
    <s v="Whatsapp"/>
    <s v="Kalle Suominen"/>
    <n v="7839"/>
    <n v="10"/>
    <x v="251"/>
    <d v="1899-12-30T01:31:00"/>
    <n v="31"/>
    <n v="1"/>
    <n v="4"/>
    <s v="Spain"/>
    <s v="Not Outlier"/>
    <x v="67"/>
  </r>
  <r>
    <n v="1289588"/>
    <n v="336"/>
    <s v="Spain"/>
    <d v="2023-09-05T23:54:00"/>
    <s v="Whatsapp"/>
    <s v="Valarie Nelson"/>
    <n v="4944"/>
    <n v="5"/>
    <x v="96"/>
    <d v="1899-12-30T23:54:00"/>
    <n v="54"/>
    <n v="23"/>
    <n v="9"/>
    <s v="Spain"/>
    <s v="Not Outlier"/>
    <x v="67"/>
  </r>
  <r>
    <n v="1088292"/>
    <n v="337"/>
    <s v="Singapore"/>
    <d v="2023-01-18T00:20:00"/>
    <s v="Whatsapp"/>
    <s v="Eric Natividad"/>
    <n v="3551"/>
    <n v="18"/>
    <x v="145"/>
    <d v="1899-12-30T00:20:00"/>
    <n v="20"/>
    <n v="0"/>
    <n v="1"/>
    <s v="Singapore"/>
    <s v="Not Outlier"/>
    <x v="51"/>
  </r>
  <r>
    <n v="1166715"/>
    <n v="337"/>
    <s v="Singapore"/>
    <d v="2023-05-10T00:15:00"/>
    <s v="Website"/>
    <s v="Valarie Thompson"/>
    <n v="8874"/>
    <n v="10"/>
    <x v="45"/>
    <d v="1899-12-30T00:15:00"/>
    <n v="15"/>
    <n v="0"/>
    <n v="5"/>
    <s v="Singapore"/>
    <s v="Not Outlier"/>
    <x v="51"/>
  </r>
  <r>
    <n v="1280199"/>
    <n v="337"/>
    <s v="Singapore"/>
    <d v="2023-10-24T00:37:00"/>
    <s v="Other"/>
    <s v="Akiko Shimamura"/>
    <n v="622"/>
    <n v="24"/>
    <x v="252"/>
    <d v="1899-12-30T00:37:00"/>
    <n v="37"/>
    <n v="0"/>
    <n v="10"/>
    <s v="Singapore"/>
    <s v="Not Outlier"/>
    <x v="51"/>
  </r>
  <r>
    <n v="846919"/>
    <n v="338"/>
    <s v="India"/>
    <d v="2023-08-20T02:07:00"/>
    <s v="Website"/>
    <s v="Valarie Nelson"/>
    <n v="2100"/>
    <n v="20"/>
    <x v="58"/>
    <d v="1899-12-30T02:07:00"/>
    <n v="7"/>
    <n v="2"/>
    <n v="8"/>
    <s v="India"/>
    <s v="Not Outlier"/>
    <x v="38"/>
  </r>
  <r>
    <n v="1472426"/>
    <n v="338"/>
    <s v="India"/>
    <d v="2023-09-16T23:57:00"/>
    <s v="Other"/>
    <s v="Janine Labrune"/>
    <n v="2068"/>
    <n v="16"/>
    <x v="207"/>
    <d v="1899-12-30T23:57:00"/>
    <n v="57"/>
    <n v="23"/>
    <n v="9"/>
    <s v="India"/>
    <s v="Not Outlier"/>
    <x v="38"/>
  </r>
  <r>
    <n v="962712"/>
    <n v="340"/>
    <s v="France"/>
    <d v="2023-03-08T00:19:00"/>
    <s v="Website"/>
    <s v="Dean Cassidy"/>
    <n v="1633"/>
    <n v="8"/>
    <x v="50"/>
    <d v="1899-12-30T00:19:00"/>
    <n v="19"/>
    <n v="0"/>
    <n v="3"/>
    <s v="France"/>
    <s v="Not Outlier"/>
    <x v="58"/>
  </r>
  <r>
    <n v="1448149"/>
    <n v="340"/>
    <s v="France"/>
    <d v="2023-05-12T23:47:00"/>
    <s v="Whatsapp"/>
    <s v="Dominique Perrier"/>
    <n v="8948"/>
    <n v="12"/>
    <x v="253"/>
    <d v="1899-12-30T23:47:00"/>
    <n v="47"/>
    <n v="23"/>
    <n v="5"/>
    <s v="France"/>
    <s v="Not Outlier"/>
    <x v="58"/>
  </r>
  <r>
    <n v="1479812"/>
    <n v="340"/>
    <s v="France"/>
    <d v="2023-06-13T00:53:00"/>
    <s v="Whatsapp"/>
    <s v="Dean Cassidy"/>
    <n v="7134"/>
    <n v="13"/>
    <x v="61"/>
    <d v="1899-12-30T00:53:00"/>
    <n v="53"/>
    <n v="0"/>
    <n v="6"/>
    <s v="France"/>
    <s v="Not Outlier"/>
    <x v="58"/>
  </r>
  <r>
    <n v="66951"/>
    <n v="342"/>
    <s v="India"/>
    <d v="2023-07-27T00:04:00"/>
    <s v="Whatsapp"/>
    <s v="Juri Hirano"/>
    <n v="7338"/>
    <n v="27"/>
    <x v="234"/>
    <d v="1899-12-30T00:04:00"/>
    <n v="4"/>
    <n v="0"/>
    <n v="7"/>
    <s v="India"/>
    <s v="Not Outlier"/>
    <x v="7"/>
  </r>
  <r>
    <n v="558573"/>
    <n v="342"/>
    <s v="India"/>
    <d v="2023-09-23T00:35:00"/>
    <s v="Other"/>
    <s v="Julie Murphy"/>
    <n v="2278"/>
    <n v="23"/>
    <x v="163"/>
    <d v="1899-12-30T00:35:00"/>
    <n v="35"/>
    <n v="0"/>
    <n v="9"/>
    <s v="India"/>
    <s v="Not Outlier"/>
    <x v="7"/>
  </r>
  <r>
    <n v="671598"/>
    <n v="342"/>
    <m/>
    <d v="2023-02-12T00:39:00"/>
    <s v="Website"/>
    <s v="Valarie Nelson"/>
    <n v="8711"/>
    <n v="12"/>
    <x v="254"/>
    <d v="1899-12-30T00:39:00"/>
    <n v="39"/>
    <n v="0"/>
    <n v="2"/>
    <s v="India"/>
    <s v="Not Outlier"/>
    <x v="7"/>
  </r>
  <r>
    <n v="312250"/>
    <n v="343"/>
    <s v="India"/>
    <d v="2023-11-18T00:28:00"/>
    <s v="Website"/>
    <s v="Maria Larsson"/>
    <n v="8056"/>
    <n v="18"/>
    <x v="17"/>
    <d v="1899-12-30T00:28:00"/>
    <n v="28"/>
    <n v="0"/>
    <n v="11"/>
    <s v="India"/>
    <s v="Not Outlier"/>
    <x v="49"/>
  </r>
  <r>
    <n v="554150"/>
    <n v="343"/>
    <s v="India"/>
    <d v="2023-05-05T00:03:00"/>
    <s v="Website"/>
    <s v="Julie Brown"/>
    <n v="1090"/>
    <n v="5"/>
    <x v="255"/>
    <d v="1899-12-30T00:03:00"/>
    <n v="3"/>
    <n v="0"/>
    <n v="5"/>
    <s v="India"/>
    <s v="Not Outlier"/>
    <x v="49"/>
  </r>
  <r>
    <n v="1202392"/>
    <n v="344"/>
    <s v="Finland"/>
    <d v="2023-10-31T00:04:00"/>
    <s v="Website"/>
    <s v="Veysel Oeztan"/>
    <n v="8051"/>
    <n v="31"/>
    <x v="256"/>
    <d v="1899-12-30T00:04:00"/>
    <n v="4"/>
    <n v="0"/>
    <n v="10"/>
    <s v="Finland"/>
    <s v="Not Outlier"/>
    <x v="8"/>
  </r>
  <r>
    <n v="1308737"/>
    <n v="344"/>
    <s v="Finland"/>
    <d v="2023-08-01T00:56:00"/>
    <s v="Whatsapp"/>
    <s v="Wing C Tam"/>
    <n v="144"/>
    <n v="1"/>
    <x v="257"/>
    <d v="1899-12-30T00:56:00"/>
    <n v="56"/>
    <n v="0"/>
    <n v="8"/>
    <s v="Finland"/>
    <s v="Not Outlier"/>
    <x v="8"/>
  </r>
  <r>
    <n v="1395655"/>
    <n v="345"/>
    <s v="India"/>
    <d v="2023-08-12T00:41:00"/>
    <s v="Website"/>
    <s v="Diego Freyre"/>
    <n v="8180"/>
    <n v="12"/>
    <x v="209"/>
    <d v="1899-12-30T00:41:00"/>
    <n v="41"/>
    <n v="0"/>
    <n v="8"/>
    <s v="India"/>
    <s v="Not Outlier"/>
    <x v="0"/>
  </r>
  <r>
    <n v="895436"/>
    <n v="346"/>
    <s v="Spain"/>
    <d v="2023-09-08T00:38:00"/>
    <s v="Other"/>
    <s v="Tony Calaghan"/>
    <n v="6750"/>
    <n v="8"/>
    <x v="258"/>
    <d v="1899-12-30T00:38:00"/>
    <n v="38"/>
    <n v="0"/>
    <n v="9"/>
    <s v="Spain"/>
    <s v="Not Outlier"/>
    <x v="15"/>
  </r>
  <r>
    <n v="197854"/>
    <n v="347"/>
    <s v="Denmark"/>
    <d v="2023-08-31T00:56:00"/>
    <s v="App"/>
    <s v="Diego Freyre"/>
    <n v="1674"/>
    <n v="31"/>
    <x v="184"/>
    <d v="1899-12-30T00:56:00"/>
    <n v="56"/>
    <n v="0"/>
    <n v="8"/>
    <s v="Denmark"/>
    <s v="Not Outlier"/>
    <x v="14"/>
  </r>
  <r>
    <n v="1102910"/>
    <n v="347"/>
    <s v="Denmark"/>
    <d v="2023-11-02T23:43:00"/>
    <s v="Other"/>
    <s v="Diego Freyre"/>
    <n v="5043"/>
    <n v="2"/>
    <x v="173"/>
    <d v="1899-12-30T23:43:00"/>
    <n v="43"/>
    <n v="23"/>
    <n v="11"/>
    <s v="Denmark"/>
    <s v="Not Outlier"/>
    <x v="14"/>
  </r>
  <r>
    <n v="1521957"/>
    <n v="347"/>
    <s v="Denmark"/>
    <d v="2023-11-06T23:18:00"/>
    <s v="Other"/>
    <s v="Maurizio Moroni"/>
    <n v="2198"/>
    <n v="6"/>
    <x v="211"/>
    <d v="1899-12-30T23:18:00"/>
    <n v="18"/>
    <n v="23"/>
    <n v="11"/>
    <s v="Denmark"/>
    <s v="Not Outlier"/>
    <x v="14"/>
  </r>
  <r>
    <n v="1562703"/>
    <n v="347"/>
    <s v="Denmark"/>
    <d v="2023-09-14T00:25:00"/>
    <s v="Whatsapp"/>
    <s v="Janine Labrune"/>
    <n v="1845"/>
    <n v="14"/>
    <x v="208"/>
    <d v="1899-12-30T00:25:00"/>
    <n v="25"/>
    <n v="0"/>
    <n v="9"/>
    <s v="Denmark"/>
    <s v="Not Outlier"/>
    <x v="14"/>
  </r>
  <r>
    <n v="1490112"/>
    <n v="348"/>
    <s v="France"/>
    <d v="2023-08-26T01:03:00"/>
    <s v="Other"/>
    <s v="Michael Frick"/>
    <n v="7429"/>
    <n v="26"/>
    <x v="225"/>
    <d v="1899-12-30T01:03:00"/>
    <n v="3"/>
    <n v="1"/>
    <n v="8"/>
    <s v="France"/>
    <s v="Not Outlier"/>
    <x v="44"/>
  </r>
  <r>
    <n v="912904"/>
    <n v="349"/>
    <s v="Denmark"/>
    <d v="2023-12-06T23:51:00"/>
    <s v="Other"/>
    <s v="Jean Fresnisre"/>
    <n v="2520"/>
    <n v="6"/>
    <x v="185"/>
    <d v="1899-12-30T23:51:00"/>
    <n v="51"/>
    <n v="23"/>
    <n v="12"/>
    <s v="Denmark"/>
    <s v="Not Outlier"/>
    <x v="27"/>
  </r>
  <r>
    <n v="929955"/>
    <n v="349"/>
    <s v="Denmark"/>
    <d v="2023-01-21T23:42:00"/>
    <s v="Website"/>
    <s v="Valarie Nelson"/>
    <n v="3242"/>
    <n v="21"/>
    <x v="259"/>
    <d v="1899-12-30T23:42:00"/>
    <n v="42"/>
    <n v="23"/>
    <n v="1"/>
    <s v="Denmark"/>
    <s v="Not Outlier"/>
    <x v="27"/>
  </r>
  <r>
    <n v="414191"/>
    <n v="350"/>
    <s v="Germany"/>
    <d v="2023-01-10T23:00:00"/>
    <s v="Other"/>
    <s v="Paolo Accorti"/>
    <n v="6814"/>
    <n v="10"/>
    <x v="26"/>
    <d v="1899-12-30T23:00:00"/>
    <n v="0"/>
    <n v="23"/>
    <n v="1"/>
    <s v="Germany"/>
    <s v="Not Outlier"/>
    <x v="1"/>
  </r>
  <r>
    <n v="1669358"/>
    <n v="351"/>
    <s v="Australia"/>
    <d v="2023-02-05T01:52:00"/>
    <s v="Website"/>
    <s v="Janine Labrune"/>
    <n v="462"/>
    <n v="5"/>
    <x v="260"/>
    <d v="1899-12-30T01:52:00"/>
    <n v="52"/>
    <n v="1"/>
    <n v="2"/>
    <s v="Australia"/>
    <s v="Not Outlier"/>
    <x v="65"/>
  </r>
  <r>
    <n v="60781"/>
    <n v="353"/>
    <s v="France"/>
    <d v="2023-10-26T01:40:00"/>
    <s v="App"/>
    <s v="Janine Labrune"/>
    <n v="936"/>
    <n v="26"/>
    <x v="15"/>
    <d v="1899-12-30T01:40:00"/>
    <n v="40"/>
    <n v="1"/>
    <n v="10"/>
    <s v="France"/>
    <s v="Not Outlier"/>
    <x v="16"/>
  </r>
  <r>
    <n v="1237541"/>
    <n v="354"/>
    <s v="India"/>
    <d v="2023-10-03T23:58:00"/>
    <s v="Website"/>
    <s v="Sue King"/>
    <n v="301"/>
    <n v="3"/>
    <x v="261"/>
    <d v="1899-12-30T23:58:00"/>
    <n v="58"/>
    <n v="23"/>
    <n v="10"/>
    <s v="India"/>
    <s v="Not Outlier"/>
    <x v="34"/>
  </r>
  <r>
    <n v="1288732"/>
    <n v="354"/>
    <s v="India"/>
    <d v="2023-02-08T23:14:00"/>
    <s v="Whatsapp"/>
    <s v="Sue King"/>
    <n v="1265"/>
    <n v="8"/>
    <x v="262"/>
    <d v="1899-12-30T23:14:00"/>
    <n v="14"/>
    <n v="23"/>
    <n v="2"/>
    <s v="India"/>
    <s v="Not Outlier"/>
    <x v="34"/>
  </r>
  <r>
    <n v="1228500"/>
    <n v="355"/>
    <s v="France"/>
    <d v="2023-03-18T22:32:00"/>
    <s v="Whatsapp"/>
    <s v="Valarie Thompson"/>
    <n v="8156"/>
    <n v="18"/>
    <x v="213"/>
    <d v="1899-12-30T22:32:00"/>
    <n v="32"/>
    <n v="22"/>
    <n v="3"/>
    <s v="France"/>
    <s v="Not Outlier"/>
    <x v="70"/>
  </r>
  <r>
    <n v="671412"/>
    <n v="356"/>
    <s v="India"/>
    <d v="2023-10-16T00:11:00"/>
    <s v="Whatsapp"/>
    <s v="Diego Freyre"/>
    <n v="1921"/>
    <n v="16"/>
    <x v="116"/>
    <d v="1899-12-30T00:11:00"/>
    <n v="11"/>
    <n v="0"/>
    <n v="10"/>
    <s v="India"/>
    <s v="Not Outlier"/>
    <x v="50"/>
  </r>
  <r>
    <n v="574845"/>
    <n v="357"/>
    <s v="Norway"/>
    <d v="2023-12-06T23:40:00"/>
    <s v="Other"/>
    <s v="Julie Young"/>
    <n v="1101"/>
    <n v="6"/>
    <x v="185"/>
    <d v="1899-12-30T23:40:00"/>
    <n v="40"/>
    <n v="23"/>
    <n v="12"/>
    <s v="Norway"/>
    <s v="Not Outlier"/>
    <x v="35"/>
  </r>
  <r>
    <n v="976870"/>
    <n v="357"/>
    <s v="Norway"/>
    <d v="2023-06-28T00:11:00"/>
    <s v="App"/>
    <s v="Julie Brown"/>
    <n v="1226"/>
    <n v="28"/>
    <x v="263"/>
    <d v="1899-12-30T00:11:00"/>
    <n v="11"/>
    <n v="0"/>
    <n v="6"/>
    <s v="Norway"/>
    <s v="Not Outlier"/>
    <x v="35"/>
  </r>
  <r>
    <n v="202334"/>
    <n v="358"/>
    <s v="Spain"/>
    <d v="2023-09-02T00:55:00"/>
    <s v="Other"/>
    <s v="Allen Nelson"/>
    <n v="4560"/>
    <n v="2"/>
    <x v="264"/>
    <d v="1899-12-30T00:55:00"/>
    <n v="55"/>
    <n v="0"/>
    <n v="9"/>
    <s v="Spain"/>
    <s v="Not Outlier"/>
    <x v="45"/>
  </r>
  <r>
    <n v="393917"/>
    <n v="359"/>
    <s v="France"/>
    <d v="2023-06-28T00:50:00"/>
    <s v="App"/>
    <s v="Georg Pipps"/>
    <n v="2533"/>
    <n v="28"/>
    <x v="263"/>
    <d v="1899-12-30T00:50:00"/>
    <n v="50"/>
    <n v="0"/>
    <n v="6"/>
    <s v="France"/>
    <s v="Not Outlier"/>
    <x v="24"/>
  </r>
  <r>
    <n v="447917"/>
    <n v="359"/>
    <s v="France"/>
    <d v="2023-03-18T23:46:00"/>
    <s v="Website"/>
    <s v="Jeff Young"/>
    <n v="9321"/>
    <n v="18"/>
    <x v="213"/>
    <d v="1899-12-30T23:46:00"/>
    <n v="46"/>
    <n v="23"/>
    <n v="3"/>
    <s v="France"/>
    <s v="Not Outlier"/>
    <x v="24"/>
  </r>
  <r>
    <n v="591821"/>
    <n v="359"/>
    <s v="France"/>
    <d v="2023-03-31T00:28:00"/>
    <s v="App"/>
    <s v="Christina Berglund"/>
    <n v="8262"/>
    <n v="31"/>
    <x v="265"/>
    <d v="1899-12-30T00:28:00"/>
    <n v="28"/>
    <n v="0"/>
    <n v="3"/>
    <s v="France"/>
    <s v="Not Outlier"/>
    <x v="24"/>
  </r>
  <r>
    <n v="867276"/>
    <n v="360"/>
    <s v="India"/>
    <d v="2023-01-12T01:03:00"/>
    <s v="App"/>
    <s v="Jean Fresnisre"/>
    <n v="6820"/>
    <n v="12"/>
    <x v="266"/>
    <d v="1899-12-30T01:03:00"/>
    <n v="3"/>
    <n v="1"/>
    <n v="1"/>
    <s v="India"/>
    <s v="Not Outlier"/>
    <x v="5"/>
  </r>
  <r>
    <n v="1675528"/>
    <n v="360"/>
    <s v="India"/>
    <d v="2023-07-30T00:12:00"/>
    <s v="Whatsapp"/>
    <s v="Wing C Tam"/>
    <n v="3204"/>
    <n v="30"/>
    <x v="4"/>
    <d v="1899-12-30T00:12:00"/>
    <n v="12"/>
    <n v="0"/>
    <n v="7"/>
    <s v="India"/>
    <s v="Not Outlier"/>
    <x v="5"/>
  </r>
  <r>
    <n v="682438"/>
    <n v="361"/>
    <s v="Italy"/>
    <d v="2023-12-11T01:01:00"/>
    <s v="Whatsapp"/>
    <s v="Ann Brown"/>
    <n v="1181"/>
    <n v="11"/>
    <x v="243"/>
    <d v="1899-12-30T01:01:00"/>
    <n v="1"/>
    <n v="1"/>
    <n v="12"/>
    <s v="Italy"/>
    <s v="Not Outlier"/>
    <x v="65"/>
  </r>
  <r>
    <n v="968680"/>
    <n v="362"/>
    <s v="India"/>
    <d v="2023-04-04T22:53:00"/>
    <s v="Other"/>
    <s v="Marie Bertrand"/>
    <n v="4761"/>
    <n v="4"/>
    <x v="142"/>
    <d v="1899-12-30T22:53:00"/>
    <n v="53"/>
    <n v="22"/>
    <n v="4"/>
    <s v="India"/>
    <s v="Not Outlier"/>
    <x v="58"/>
  </r>
  <r>
    <n v="1130287"/>
    <n v="362"/>
    <s v="India"/>
    <d v="2023-08-30T00:53:00"/>
    <s v="Website"/>
    <s v="Diego Freyre"/>
    <n v="7662"/>
    <n v="30"/>
    <x v="65"/>
    <d v="1899-12-30T00:53:00"/>
    <n v="53"/>
    <n v="0"/>
    <n v="8"/>
    <s v="India"/>
    <s v="Not Outlier"/>
    <x v="58"/>
  </r>
  <r>
    <n v="1629885"/>
    <n v="366"/>
    <s v="India"/>
    <d v="2023-08-31T23:57:00"/>
    <s v="Other"/>
    <s v="Diego Freyre"/>
    <n v="6675"/>
    <n v="31"/>
    <x v="184"/>
    <d v="1899-12-30T23:57:00"/>
    <n v="57"/>
    <n v="23"/>
    <n v="8"/>
    <s v="India"/>
    <s v="Not Outlier"/>
    <x v="33"/>
  </r>
  <r>
    <n v="1400596"/>
    <n v="367"/>
    <s v="India"/>
    <d v="2023-08-21T23:08:00"/>
    <s v="Whatsapp"/>
    <s v="Sue Taylor"/>
    <n v="680"/>
    <n v="21"/>
    <x v="11"/>
    <d v="1899-12-30T23:08:00"/>
    <n v="8"/>
    <n v="23"/>
    <n v="8"/>
    <s v="India"/>
    <s v="Not Outlier"/>
    <x v="37"/>
  </r>
  <r>
    <n v="1438926"/>
    <n v="367"/>
    <s v="India"/>
    <d v="2023-04-26T22:39:00"/>
    <s v="App"/>
    <s v="Paul Henriot"/>
    <n v="3956"/>
    <n v="26"/>
    <x v="198"/>
    <d v="1899-12-30T22:39:00"/>
    <n v="39"/>
    <n v="22"/>
    <n v="4"/>
    <s v="India"/>
    <s v="Not Outlier"/>
    <x v="37"/>
  </r>
  <r>
    <n v="1642131"/>
    <n v="368"/>
    <s v="Finland"/>
    <d v="2023-07-16T00:20:00"/>
    <s v="Other"/>
    <s v="Jonas Bergulfsen"/>
    <n v="419"/>
    <n v="16"/>
    <x v="267"/>
    <d v="1899-12-30T00:20:00"/>
    <n v="20"/>
    <n v="0"/>
    <n v="7"/>
    <s v="Finland"/>
    <s v="Not Outlier"/>
    <x v="51"/>
  </r>
  <r>
    <n v="906886"/>
    <n v="373"/>
    <s v="India"/>
    <d v="2023-03-09T00:47:00"/>
    <s v="Other"/>
    <s v="Daniel Tonini"/>
    <n v="7915"/>
    <n v="9"/>
    <x v="237"/>
    <d v="1899-12-30T00:47:00"/>
    <n v="47"/>
    <n v="0"/>
    <n v="3"/>
    <s v="India"/>
    <s v="Not Outlier"/>
    <x v="28"/>
  </r>
  <r>
    <n v="452684"/>
    <n v="374"/>
    <s v="Denmark"/>
    <d v="2023-08-08T01:58:00"/>
    <s v="Website"/>
    <s v="Henriette Pfalzheim"/>
    <n v="9309"/>
    <n v="8"/>
    <x v="25"/>
    <d v="1899-12-30T01:58:00"/>
    <n v="58"/>
    <n v="1"/>
    <n v="8"/>
    <s v="Denmark"/>
    <s v="Not Outlier"/>
    <x v="61"/>
  </r>
  <r>
    <n v="1370327"/>
    <n v="374"/>
    <s v="Denmark"/>
    <d v="2023-12-18T01:13:00"/>
    <s v="Website"/>
    <s v="Paolo Accorti"/>
    <n v="9133"/>
    <n v="18"/>
    <x v="77"/>
    <d v="1899-12-30T01:13:00"/>
    <n v="13"/>
    <n v="1"/>
    <n v="12"/>
    <s v="Denmark"/>
    <s v="Not Outlier"/>
    <x v="61"/>
  </r>
  <r>
    <n v="552382"/>
    <n v="375"/>
    <s v="Australia"/>
    <d v="2023-05-02T00:29:00"/>
    <s v="Website"/>
    <s v="Peter Ferguson"/>
    <n v="626"/>
    <n v="2"/>
    <x v="228"/>
    <d v="1899-12-30T00:29:00"/>
    <n v="29"/>
    <n v="0"/>
    <n v="5"/>
    <s v="Australia"/>
    <s v="Not Outlier"/>
    <x v="64"/>
  </r>
  <r>
    <n v="718344"/>
    <n v="375"/>
    <s v="Australia"/>
    <d v="2023-03-30T23:21:00"/>
    <s v="Whatsapp"/>
    <s v="Palle Ibsen"/>
    <n v="1580"/>
    <n v="30"/>
    <x v="120"/>
    <d v="1899-12-30T23:21:00"/>
    <n v="21"/>
    <n v="23"/>
    <n v="3"/>
    <s v="Australia"/>
    <s v="Not Outlier"/>
    <x v="64"/>
  </r>
  <r>
    <n v="1513475"/>
    <n v="375"/>
    <s v="Australia"/>
    <d v="2023-06-02T00:50:00"/>
    <s v="App"/>
    <s v="Diego Freyre"/>
    <n v="7352"/>
    <n v="2"/>
    <x v="268"/>
    <d v="1899-12-30T00:50:00"/>
    <n v="50"/>
    <n v="0"/>
    <n v="6"/>
    <s v="Australia"/>
    <s v="Not Outlier"/>
    <x v="64"/>
  </r>
  <r>
    <n v="401887"/>
    <n v="376"/>
    <s v="India"/>
    <d v="2023-02-03T01:12:00"/>
    <s v="Whatsapp"/>
    <s v="Jytte Petersen"/>
    <n v="9941"/>
    <n v="3"/>
    <x v="269"/>
    <d v="1899-12-30T01:12:00"/>
    <n v="12"/>
    <n v="1"/>
    <n v="2"/>
    <s v="India"/>
    <s v="Not Outlier"/>
    <x v="28"/>
  </r>
  <r>
    <n v="1469052"/>
    <n v="376"/>
    <s v="India"/>
    <d v="2023-06-15T23:29:00"/>
    <s v="App"/>
    <s v="Michael Frick"/>
    <n v="4580"/>
    <n v="15"/>
    <x v="206"/>
    <d v="1899-12-30T23:29:00"/>
    <n v="29"/>
    <n v="23"/>
    <n v="6"/>
    <s v="India"/>
    <s v="Not Outlier"/>
    <x v="28"/>
  </r>
  <r>
    <n v="1508707"/>
    <n v="376"/>
    <s v="India"/>
    <d v="2023-02-07T23:22:00"/>
    <s v="App"/>
    <s v="Kwai Yu"/>
    <n v="8491"/>
    <n v="7"/>
    <x v="270"/>
    <d v="1899-12-30T23:22:00"/>
    <n v="22"/>
    <n v="23"/>
    <n v="2"/>
    <s v="India"/>
    <s v="Not Outlier"/>
    <x v="28"/>
  </r>
  <r>
    <n v="1677717"/>
    <n v="376"/>
    <s v="India"/>
    <d v="2023-06-21T23:56:00"/>
    <s v="Other"/>
    <s v="Peter Ferguson"/>
    <n v="8542"/>
    <n v="21"/>
    <x v="87"/>
    <d v="1899-12-30T23:56:00"/>
    <n v="56"/>
    <n v="23"/>
    <n v="6"/>
    <s v="India"/>
    <s v="Not Outlier"/>
    <x v="28"/>
  </r>
  <r>
    <n v="595005"/>
    <n v="377"/>
    <s v="India"/>
    <d v="2023-10-09T01:49:00"/>
    <s v="Other"/>
    <s v="Sean Connery"/>
    <n v="1845"/>
    <n v="9"/>
    <x v="6"/>
    <d v="1899-12-30T01:49:00"/>
    <n v="49"/>
    <n v="1"/>
    <n v="10"/>
    <s v="India"/>
    <s v="Not Outlier"/>
    <x v="57"/>
  </r>
  <r>
    <n v="1106456"/>
    <n v="378"/>
    <s v="Switzerland"/>
    <d v="2023-08-03T22:52:00"/>
    <s v="Other"/>
    <s v="Julie Young"/>
    <n v="9636"/>
    <n v="3"/>
    <x v="271"/>
    <d v="1899-12-30T22:52:00"/>
    <n v="52"/>
    <n v="22"/>
    <n v="8"/>
    <s v="Switzerland"/>
    <s v="Not Outlier"/>
    <x v="71"/>
  </r>
  <r>
    <n v="1115759"/>
    <n v="378"/>
    <s v="Switzerland"/>
    <d v="2023-02-10T00:06:00"/>
    <s v="Website"/>
    <s v="Marta Hernandez"/>
    <n v="6504"/>
    <n v="10"/>
    <x v="272"/>
    <d v="1899-12-30T00:06:00"/>
    <n v="6"/>
    <n v="0"/>
    <n v="2"/>
    <s v="Switzerland"/>
    <s v="Not Outlier"/>
    <x v="71"/>
  </r>
  <r>
    <n v="1493135"/>
    <n v="378"/>
    <s v="Switzerland"/>
    <d v="2023-08-08T23:20:00"/>
    <s v="Whatsapp"/>
    <s v="Henriette Pfalzheim"/>
    <n v="8000"/>
    <n v="8"/>
    <x v="25"/>
    <d v="1899-12-30T23:20:00"/>
    <n v="20"/>
    <n v="23"/>
    <n v="8"/>
    <s v="Switzerland"/>
    <s v="Not Outlier"/>
    <x v="71"/>
  </r>
  <r>
    <n v="1244097"/>
    <n v="380"/>
    <s v="France"/>
    <d v="2023-04-19T00:22:00"/>
    <s v="Whatsapp"/>
    <s v="Diego Freyre"/>
    <n v="1026"/>
    <n v="19"/>
    <x v="273"/>
    <d v="1899-12-30T00:22:00"/>
    <n v="22"/>
    <n v="0"/>
    <n v="4"/>
    <s v="France"/>
    <s v="Not Outlier"/>
    <x v="34"/>
  </r>
  <r>
    <n v="56703"/>
    <n v="381"/>
    <s v="Italy"/>
    <d v="2023-10-05T00:22:00"/>
    <s v="Whatsapp"/>
    <s v="Juri Hirano"/>
    <n v="3490"/>
    <n v="5"/>
    <x v="274"/>
    <d v="1899-12-30T00:22:00"/>
    <n v="22"/>
    <n v="0"/>
    <n v="10"/>
    <s v="Italy"/>
    <s v="Not Outlier"/>
    <x v="60"/>
  </r>
  <r>
    <n v="300907"/>
    <n v="383"/>
    <s v="France"/>
    <d v="2023-11-12T23:00:00"/>
    <s v="Whatsapp"/>
    <s v="Frederique Citeaux"/>
    <n v="346"/>
    <n v="12"/>
    <x v="221"/>
    <d v="1899-12-30T23:00:00"/>
    <n v="0"/>
    <n v="23"/>
    <n v="11"/>
    <s v="France"/>
    <s v="Not Outlier"/>
    <x v="53"/>
  </r>
  <r>
    <n v="1642677"/>
    <n v="387"/>
    <s v="Australia"/>
    <d v="2023-02-04T23:10:00"/>
    <s v="App"/>
    <s v="Maria Hernandez"/>
    <n v="8906"/>
    <n v="4"/>
    <x v="72"/>
    <d v="1899-12-30T23:10:00"/>
    <n v="10"/>
    <n v="23"/>
    <n v="2"/>
    <s v="Australia"/>
    <s v="Not Outlier"/>
    <x v="50"/>
  </r>
  <r>
    <n v="639027"/>
    <n v="390"/>
    <s v="India"/>
    <d v="2023-07-24T23:45:00"/>
    <s v="Other"/>
    <s v="Sean Connery"/>
    <n v="2403"/>
    <n v="24"/>
    <x v="12"/>
    <d v="1899-12-30T23:45:00"/>
    <n v="45"/>
    <n v="23"/>
    <n v="7"/>
    <s v="India"/>
    <s v="Not Outlier"/>
    <x v="28"/>
  </r>
  <r>
    <n v="1310379"/>
    <n v="390"/>
    <s v="India"/>
    <d v="2023-02-23T00:44:00"/>
    <s v="Website"/>
    <s v="Annette Roulet"/>
    <n v="9158"/>
    <n v="23"/>
    <x v="275"/>
    <d v="1899-12-30T00:44:00"/>
    <n v="44"/>
    <n v="0"/>
    <n v="2"/>
    <s v="India"/>
    <s v="Not Outlier"/>
    <x v="28"/>
  </r>
  <r>
    <n v="53899"/>
    <n v="392"/>
    <s v="India"/>
    <d v="2023-09-23T00:53:00"/>
    <s v="Whatsapp"/>
    <s v="Peter Ferguson"/>
    <n v="8165"/>
    <n v="23"/>
    <x v="163"/>
    <d v="1899-12-30T00:53:00"/>
    <n v="53"/>
    <n v="0"/>
    <n v="9"/>
    <s v="India"/>
    <s v="Not Outlier"/>
    <x v="33"/>
  </r>
  <r>
    <n v="146599"/>
    <n v="393"/>
    <s v="India"/>
    <d v="2023-05-15T02:07:00"/>
    <s v="Whatsapp"/>
    <s v="Daniel Da Cunha"/>
    <n v="7712"/>
    <n v="15"/>
    <x v="46"/>
    <d v="1899-12-30T02:07:00"/>
    <n v="7"/>
    <n v="2"/>
    <n v="5"/>
    <s v="India"/>
    <s v="Not Outlier"/>
    <x v="17"/>
  </r>
  <r>
    <n v="352076"/>
    <n v="393"/>
    <s v="India"/>
    <d v="2023-03-26T23:56:00"/>
    <s v="App"/>
    <s v="Daniel Tonini"/>
    <n v="4290"/>
    <n v="26"/>
    <x v="108"/>
    <d v="1899-12-30T23:56:00"/>
    <n v="56"/>
    <n v="23"/>
    <n v="3"/>
    <s v="India"/>
    <s v="Not Outlier"/>
    <x v="17"/>
  </r>
  <r>
    <n v="894762"/>
    <n v="393"/>
    <s v="India"/>
    <d v="2023-08-03T00:40:00"/>
    <s v="App"/>
    <s v="Juri Hirano"/>
    <n v="4907"/>
    <n v="3"/>
    <x v="271"/>
    <d v="1899-12-30T00:40:00"/>
    <n v="40"/>
    <n v="0"/>
    <n v="8"/>
    <s v="India"/>
    <s v="Not Outlier"/>
    <x v="17"/>
  </r>
  <r>
    <n v="1164686"/>
    <n v="393"/>
    <s v="India"/>
    <d v="2023-12-29T01:34:00"/>
    <s v="Other"/>
    <s v="Dan Lewis"/>
    <n v="1148"/>
    <n v="29"/>
    <x v="182"/>
    <d v="1899-12-30T01:34:00"/>
    <n v="34"/>
    <n v="1"/>
    <n v="12"/>
    <s v="India"/>
    <s v="Not Outlier"/>
    <x v="17"/>
  </r>
  <r>
    <n v="1551563"/>
    <n v="394"/>
    <s v="India"/>
    <d v="2023-12-07T01:39:00"/>
    <s v="Whatsapp"/>
    <s v="Diego Freyre"/>
    <n v="932"/>
    <n v="7"/>
    <x v="187"/>
    <d v="1899-12-30T01:39:00"/>
    <n v="39"/>
    <n v="1"/>
    <n v="12"/>
    <s v="India"/>
    <s v="Not Outlier"/>
    <x v="7"/>
  </r>
  <r>
    <n v="556001"/>
    <n v="395"/>
    <s v="India"/>
    <d v="2023-01-28T00:18:00"/>
    <s v="Other"/>
    <s v="Juri Hirano"/>
    <n v="8901"/>
    <n v="28"/>
    <x v="54"/>
    <d v="1899-12-30T00:18:00"/>
    <n v="18"/>
    <n v="0"/>
    <n v="1"/>
    <s v="India"/>
    <s v="Not Outlier"/>
    <x v="19"/>
  </r>
  <r>
    <n v="265772"/>
    <n v="396"/>
    <s v="Spain"/>
    <d v="2023-12-11T00:52:00"/>
    <s v="App"/>
    <s v="Kalle Suominen"/>
    <n v="553"/>
    <n v="11"/>
    <x v="243"/>
    <d v="1899-12-30T00:52:00"/>
    <n v="52"/>
    <n v="0"/>
    <n v="12"/>
    <s v="Spain"/>
    <s v="Not Outlier"/>
    <x v="20"/>
  </r>
  <r>
    <n v="477068"/>
    <n v="396"/>
    <s v="Spain"/>
    <d v="2023-09-19T01:12:00"/>
    <s v="App"/>
    <s v="Jeff Young"/>
    <n v="6110"/>
    <n v="19"/>
    <x v="43"/>
    <d v="1899-12-30T01:12:00"/>
    <n v="12"/>
    <n v="1"/>
    <n v="9"/>
    <s v="Spain"/>
    <s v="Not Outlier"/>
    <x v="20"/>
  </r>
  <r>
    <n v="611265"/>
    <n v="396"/>
    <s v="Spain"/>
    <d v="2023-10-12T00:06:00"/>
    <s v="Other"/>
    <s v="Steve Thompson"/>
    <n v="1305"/>
    <n v="12"/>
    <x v="276"/>
    <d v="1899-12-30T00:06:00"/>
    <n v="6"/>
    <n v="0"/>
    <n v="10"/>
    <s v="Spain"/>
    <s v="Not Outlier"/>
    <x v="20"/>
  </r>
  <r>
    <n v="485583"/>
    <n v="399"/>
    <s v="India"/>
    <d v="2023-03-15T01:33:00"/>
    <s v="Website"/>
    <s v="Paolo Accorti"/>
    <n v="5485"/>
    <n v="15"/>
    <x v="106"/>
    <d v="1899-12-30T01:33:00"/>
    <n v="33"/>
    <n v="1"/>
    <n v="3"/>
    <s v="India"/>
    <s v="Not Outlier"/>
    <x v="31"/>
  </r>
  <r>
    <n v="1325889"/>
    <n v="399"/>
    <s v="India"/>
    <d v="2023-07-03T00:40:00"/>
    <s v="Whatsapp"/>
    <s v="Michael Chandler"/>
    <n v="4141"/>
    <n v="3"/>
    <x v="250"/>
    <d v="1899-12-30T00:40:00"/>
    <n v="40"/>
    <n v="0"/>
    <n v="7"/>
    <s v="India"/>
    <s v="Not Outlier"/>
    <x v="31"/>
  </r>
  <r>
    <n v="1630634"/>
    <n v="400"/>
    <s v="Australia"/>
    <d v="2023-03-10T01:04:00"/>
    <s v="Whatsapp"/>
    <s v="Eric Natividad"/>
    <n v="4641"/>
    <n v="10"/>
    <x v="248"/>
    <d v="1899-12-30T01:04:00"/>
    <n v="4"/>
    <n v="1"/>
    <n v="3"/>
    <s v="Australia"/>
    <s v="Not Outlier"/>
    <x v="47"/>
  </r>
  <r>
    <n v="237369"/>
    <n v="401"/>
    <s v="India"/>
    <d v="2023-05-10T00:23:00"/>
    <s v="App"/>
    <s v="Palle Ibsen"/>
    <n v="2313"/>
    <n v="10"/>
    <x v="45"/>
    <d v="1899-12-30T00:23:00"/>
    <n v="23"/>
    <n v="0"/>
    <n v="5"/>
    <s v="India"/>
    <s v="Not Outlier"/>
    <x v="42"/>
  </r>
  <r>
    <n v="1244841"/>
    <n v="402"/>
    <s v="India"/>
    <d v="2023-11-08T00:48:00"/>
    <s v="Website"/>
    <s v="Elizabeth Devon"/>
    <n v="3692"/>
    <n v="8"/>
    <x v="36"/>
    <d v="1899-12-30T00:48:00"/>
    <n v="48"/>
    <n v="0"/>
    <n v="11"/>
    <s v="India"/>
    <s v="Not Outlier"/>
    <x v="15"/>
  </r>
  <r>
    <n v="487191"/>
    <n v="404"/>
    <s v="Germany"/>
    <d v="2023-02-07T00:58:00"/>
    <s v="Whatsapp"/>
    <s v="Jose Pedro Roel"/>
    <n v="4492"/>
    <n v="7"/>
    <x v="270"/>
    <d v="1899-12-30T00:58:00"/>
    <n v="58"/>
    <n v="0"/>
    <n v="2"/>
    <s v="Germany"/>
    <s v="Not Outlier"/>
    <x v="67"/>
  </r>
  <r>
    <n v="16847"/>
    <n v="406"/>
    <s v="India"/>
    <d v="2023-11-08T00:17:00"/>
    <s v="Other"/>
    <s v="Mart¡n Sommer"/>
    <n v="1802"/>
    <n v="8"/>
    <x v="36"/>
    <d v="1899-12-30T00:17:00"/>
    <n v="17"/>
    <n v="0"/>
    <n v="11"/>
    <s v="India"/>
    <s v="Not Outlier"/>
    <x v="40"/>
  </r>
  <r>
    <n v="968730"/>
    <n v="407"/>
    <s v="France"/>
    <d v="2023-05-24T00:54:00"/>
    <s v="Whatsapp"/>
    <s v="Jeff Young"/>
    <n v="6326"/>
    <n v="24"/>
    <x v="153"/>
    <d v="1899-12-30T00:54:00"/>
    <n v="54"/>
    <n v="0"/>
    <n v="5"/>
    <s v="France"/>
    <s v="Not Outlier"/>
    <x v="55"/>
  </r>
  <r>
    <n v="396721"/>
    <n v="410"/>
    <s v="India"/>
    <d v="2023-09-23T22:45:00"/>
    <s v="App"/>
    <s v="Valarie Thompson"/>
    <n v="3567"/>
    <n v="23"/>
    <x v="163"/>
    <d v="1899-12-30T22:45:00"/>
    <n v="45"/>
    <n v="22"/>
    <n v="9"/>
    <s v="India"/>
    <s v="Not Outlier"/>
    <x v="1"/>
  </r>
  <r>
    <n v="735675"/>
    <n v="412"/>
    <s v="India"/>
    <d v="2023-11-21T01:16:00"/>
    <s v="Other"/>
    <s v="Kalle Suominen"/>
    <n v="2472"/>
    <n v="21"/>
    <x v="156"/>
    <d v="1899-12-30T01:16:00"/>
    <n v="16"/>
    <n v="1"/>
    <n v="11"/>
    <s v="India"/>
    <s v="Not Outlier"/>
    <x v="50"/>
  </r>
  <r>
    <n v="677135"/>
    <n v="413"/>
    <s v="Spain"/>
    <d v="2023-05-03T00:17:00"/>
    <s v="Whatsapp"/>
    <s v="Pirkko Koskitalo"/>
    <n v="4602"/>
    <n v="3"/>
    <x v="18"/>
    <d v="1899-12-30T00:17:00"/>
    <n v="17"/>
    <n v="0"/>
    <n v="5"/>
    <s v="Spain"/>
    <s v="Not Outlier"/>
    <x v="13"/>
  </r>
  <r>
    <n v="1244975"/>
    <n v="413"/>
    <s v="Spain"/>
    <d v="2023-10-19T02:09:00"/>
    <s v="Whatsapp"/>
    <s v="Diego Freyre"/>
    <n v="9062"/>
    <n v="19"/>
    <x v="203"/>
    <d v="1899-12-30T02:09:00"/>
    <n v="9"/>
    <n v="2"/>
    <n v="10"/>
    <s v="Spain"/>
    <s v="Not Outlier"/>
    <x v="13"/>
  </r>
  <r>
    <n v="1278929"/>
    <n v="413"/>
    <s v="Spain"/>
    <d v="2023-04-16T23:26:00"/>
    <s v="Website"/>
    <s v="Francisca Cervantes"/>
    <n v="6020"/>
    <n v="16"/>
    <x v="277"/>
    <d v="1899-12-30T23:26:00"/>
    <n v="26"/>
    <n v="23"/>
    <n v="4"/>
    <s v="Spain"/>
    <s v="Not Outlier"/>
    <x v="13"/>
  </r>
  <r>
    <n v="251865"/>
    <n v="414"/>
    <s v="India"/>
    <d v="2023-12-07T23:06:00"/>
    <s v="Whatsapp"/>
    <s v="Dominique Perrier"/>
    <n v="6149"/>
    <n v="7"/>
    <x v="187"/>
    <d v="1899-12-30T23:06:00"/>
    <n v="6"/>
    <n v="23"/>
    <n v="12"/>
    <s v="India"/>
    <s v="Not Outlier"/>
    <x v="60"/>
  </r>
  <r>
    <n v="1276372"/>
    <n v="414"/>
    <s v="India"/>
    <d v="2023-03-03T00:53:00"/>
    <s v="Other"/>
    <s v="Allen Nelson"/>
    <n v="1465"/>
    <n v="3"/>
    <x v="242"/>
    <d v="1899-12-30T00:53:00"/>
    <n v="53"/>
    <n v="0"/>
    <n v="3"/>
    <s v="India"/>
    <s v="Not Outlier"/>
    <x v="60"/>
  </r>
  <r>
    <n v="1368464"/>
    <n v="414"/>
    <s v="India"/>
    <d v="2023-11-22T00:52:00"/>
    <s v="Other"/>
    <s v="Mary Saveley"/>
    <n v="7424"/>
    <n v="22"/>
    <x v="278"/>
    <d v="1899-12-30T00:52:00"/>
    <n v="52"/>
    <n v="0"/>
    <n v="11"/>
    <s v="India"/>
    <s v="Not Outlier"/>
    <x v="60"/>
  </r>
  <r>
    <n v="288186"/>
    <n v="415"/>
    <s v="India"/>
    <d v="2023-05-30T23:57:00"/>
    <s v="Whatsapp"/>
    <s v="Michael Holz"/>
    <n v="4166"/>
    <n v="30"/>
    <x v="117"/>
    <d v="1899-12-30T23:57:00"/>
    <n v="57"/>
    <n v="23"/>
    <n v="5"/>
    <s v="India"/>
    <s v="Not Outlier"/>
    <x v="36"/>
  </r>
  <r>
    <n v="363155"/>
    <n v="416"/>
    <s v="India"/>
    <d v="2023-01-19T00:56:00"/>
    <s v="Whatsapp"/>
    <s v="Julie Murphy"/>
    <n v="3033"/>
    <n v="19"/>
    <x v="3"/>
    <d v="1899-12-30T00:56:00"/>
    <n v="56"/>
    <n v="0"/>
    <n v="1"/>
    <s v="India"/>
    <s v="Not Outlier"/>
    <x v="62"/>
  </r>
  <r>
    <n v="893771"/>
    <n v="416"/>
    <s v="India"/>
    <d v="2023-09-01T00:34:00"/>
    <s v="Whatsapp"/>
    <s v="Mart¡n Sommer"/>
    <n v="1398"/>
    <n v="1"/>
    <x v="244"/>
    <d v="1899-12-30T00:34:00"/>
    <n v="34"/>
    <n v="0"/>
    <n v="9"/>
    <s v="India"/>
    <s v="Not Outlier"/>
    <x v="62"/>
  </r>
  <r>
    <n v="587721"/>
    <n v="417"/>
    <s v="France"/>
    <d v="2023-02-09T01:38:00"/>
    <s v="Other"/>
    <s v="Sue King"/>
    <n v="1430"/>
    <n v="9"/>
    <x v="28"/>
    <d v="1899-12-30T01:38:00"/>
    <n v="38"/>
    <n v="1"/>
    <n v="2"/>
    <s v="France"/>
    <s v="Not Outlier"/>
    <x v="20"/>
  </r>
  <r>
    <n v="866403"/>
    <n v="417"/>
    <s v="France"/>
    <d v="2023-07-02T23:48:00"/>
    <s v="Website"/>
    <s v="Catherine Dewey"/>
    <n v="122"/>
    <n v="2"/>
    <x v="137"/>
    <d v="1899-12-30T23:48:00"/>
    <n v="48"/>
    <n v="23"/>
    <n v="7"/>
    <s v="France"/>
    <s v="Not Outlier"/>
    <x v="20"/>
  </r>
  <r>
    <n v="892608"/>
    <n v="417"/>
    <s v="France"/>
    <d v="2023-12-10T00:16:00"/>
    <s v="Other"/>
    <s v="Janine Labrune"/>
    <n v="9919"/>
    <n v="10"/>
    <x v="110"/>
    <d v="1899-12-30T00:16:00"/>
    <n v="16"/>
    <n v="0"/>
    <n v="12"/>
    <s v="France"/>
    <s v="Not Outlier"/>
    <x v="20"/>
  </r>
  <r>
    <n v="262192"/>
    <n v="418"/>
    <s v="Singapore"/>
    <d v="2023-08-26T22:54:00"/>
    <s v="Whatsapp"/>
    <s v="Georg Pipps"/>
    <n v="6532"/>
    <n v="26"/>
    <x v="225"/>
    <d v="1899-12-30T22:54:00"/>
    <n v="54"/>
    <n v="22"/>
    <n v="8"/>
    <s v="Singapore"/>
    <s v="Not Outlier"/>
    <x v="19"/>
  </r>
  <r>
    <n v="622656"/>
    <n v="418"/>
    <s v="Singapore"/>
    <d v="2023-08-19T00:03:00"/>
    <s v="Other"/>
    <s v="Leslie Taylor"/>
    <n v="6905"/>
    <n v="19"/>
    <x v="279"/>
    <d v="1899-12-30T00:03:00"/>
    <n v="3"/>
    <n v="0"/>
    <n v="8"/>
    <s v="Singapore"/>
    <s v="Not Outlier"/>
    <x v="19"/>
  </r>
  <r>
    <n v="1457155"/>
    <n v="418"/>
    <s v="Singapore"/>
    <d v="2023-09-13T00:13:00"/>
    <s v="Website"/>
    <s v="Juri Hirano"/>
    <n v="2807"/>
    <n v="13"/>
    <x v="176"/>
    <d v="1899-12-30T00:13:00"/>
    <n v="13"/>
    <n v="0"/>
    <n v="9"/>
    <s v="Singapore"/>
    <s v="Not Outlier"/>
    <x v="19"/>
  </r>
  <r>
    <n v="354532"/>
    <n v="419"/>
    <s v="France"/>
    <d v="2023-11-21T01:00:00"/>
    <s v="App"/>
    <s v="Daniel Da Cunha"/>
    <n v="1673"/>
    <n v="21"/>
    <x v="156"/>
    <d v="1899-12-30T01:00:00"/>
    <n v="0"/>
    <n v="1"/>
    <n v="11"/>
    <s v="France"/>
    <s v="Not Outlier"/>
    <x v="16"/>
  </r>
  <r>
    <n v="440925"/>
    <n v="419"/>
    <s v="France"/>
    <d v="2023-01-17T00:19:00"/>
    <s v="Other"/>
    <s v="Kalle Suominen"/>
    <n v="8432"/>
    <n v="17"/>
    <x v="231"/>
    <d v="1899-12-30T00:19:00"/>
    <n v="19"/>
    <n v="0"/>
    <n v="1"/>
    <s v="France"/>
    <s v="Not Outlier"/>
    <x v="16"/>
  </r>
  <r>
    <n v="591570"/>
    <n v="419"/>
    <s v="France"/>
    <d v="2023-11-30T01:30:00"/>
    <s v="Whatsapp"/>
    <s v="Jonas Bergulfsen"/>
    <n v="8740"/>
    <n v="30"/>
    <x v="230"/>
    <d v="1899-12-30T01:30:00"/>
    <n v="30"/>
    <n v="1"/>
    <n v="11"/>
    <s v="France"/>
    <s v="Not Outlier"/>
    <x v="16"/>
  </r>
  <r>
    <n v="1047874"/>
    <n v="420"/>
    <s v="Spain"/>
    <d v="2023-09-12T23:00:00"/>
    <s v="App"/>
    <s v="Julie King"/>
    <n v="4920"/>
    <n v="12"/>
    <x v="280"/>
    <d v="1899-12-30T23:00:00"/>
    <n v="0"/>
    <n v="23"/>
    <n v="9"/>
    <s v="Spain"/>
    <s v="Not Outlier"/>
    <x v="18"/>
  </r>
  <r>
    <n v="1288279"/>
    <n v="420"/>
    <s v="Spain"/>
    <d v="2023-05-27T23:59:00"/>
    <s v="App"/>
    <s v="Victoria Ashworth"/>
    <n v="5628"/>
    <n v="27"/>
    <x v="16"/>
    <d v="1899-12-30T23:59:00"/>
    <n v="59"/>
    <n v="23"/>
    <n v="5"/>
    <s v="Spain"/>
    <s v="Not Outlier"/>
    <x v="18"/>
  </r>
  <r>
    <n v="877784"/>
    <n v="422"/>
    <s v="India"/>
    <d v="2023-02-27T22:50:00"/>
    <s v="Other"/>
    <s v="Eric Natividad"/>
    <n v="9049"/>
    <n v="27"/>
    <x v="281"/>
    <d v="1899-12-30T22:50:00"/>
    <n v="50"/>
    <n v="22"/>
    <n v="2"/>
    <s v="India"/>
    <s v="Not Outlier"/>
    <x v="62"/>
  </r>
  <r>
    <n v="44275"/>
    <n v="423"/>
    <s v="Singapore"/>
    <d v="2023-03-31T01:45:00"/>
    <s v="App"/>
    <s v="Janine Labrune"/>
    <n v="7290"/>
    <n v="31"/>
    <x v="265"/>
    <d v="1899-12-30T01:45:00"/>
    <n v="45"/>
    <n v="1"/>
    <n v="3"/>
    <s v="Singapore"/>
    <s v="Not Outlier"/>
    <x v="15"/>
  </r>
  <r>
    <n v="139357"/>
    <n v="423"/>
    <s v="Singapore"/>
    <d v="2023-05-18T23:38:00"/>
    <s v="Other"/>
    <s v="Valarie Nelson"/>
    <n v="5563"/>
    <n v="18"/>
    <x v="282"/>
    <d v="1899-12-30T23:38:00"/>
    <n v="38"/>
    <n v="23"/>
    <n v="5"/>
    <s v="Singapore"/>
    <s v="Not Outlier"/>
    <x v="15"/>
  </r>
  <r>
    <n v="529816"/>
    <n v="424"/>
    <s v="Spain"/>
    <d v="2023-09-04T23:49:00"/>
    <s v="Website"/>
    <s v="Ann Brown"/>
    <n v="4135"/>
    <n v="4"/>
    <x v="283"/>
    <d v="1899-12-30T23:49:00"/>
    <n v="49"/>
    <n v="23"/>
    <n v="9"/>
    <s v="Spain"/>
    <s v="Not Outlier"/>
    <x v="16"/>
  </r>
  <r>
    <n v="961533"/>
    <n v="424"/>
    <s v="Spain"/>
    <d v="2023-03-28T00:56:00"/>
    <s v="Website"/>
    <s v="Jose Pedro Roel"/>
    <n v="1084"/>
    <n v="28"/>
    <x v="284"/>
    <d v="1899-12-30T00:56:00"/>
    <n v="56"/>
    <n v="0"/>
    <n v="3"/>
    <s v="Spain"/>
    <s v="Not Outlier"/>
    <x v="16"/>
  </r>
  <r>
    <n v="720311"/>
    <n v="425"/>
    <s v="India"/>
    <d v="2023-02-27T00:22:00"/>
    <s v="Website"/>
    <s v="Diego Freyre"/>
    <n v="4868"/>
    <n v="27"/>
    <x v="281"/>
    <d v="1899-12-30T00:22:00"/>
    <n v="22"/>
    <n v="0"/>
    <n v="2"/>
    <s v="India"/>
    <s v="Not Outlier"/>
    <x v="38"/>
  </r>
  <r>
    <n v="1006791"/>
    <n v="425"/>
    <s v="India"/>
    <d v="2023-07-18T22:51:00"/>
    <s v="Website"/>
    <s v="Julie Young"/>
    <n v="8280"/>
    <n v="18"/>
    <x v="285"/>
    <d v="1899-12-30T22:51:00"/>
    <n v="51"/>
    <n v="22"/>
    <n v="7"/>
    <s v="India"/>
    <s v="Not Outlier"/>
    <x v="38"/>
  </r>
  <r>
    <n v="598766"/>
    <n v="426"/>
    <s v="Singapore"/>
    <d v="2023-03-14T23:25:00"/>
    <s v="Whatsapp"/>
    <s v="Maria Larsson"/>
    <n v="6288"/>
    <n v="14"/>
    <x v="210"/>
    <d v="1899-12-30T23:25:00"/>
    <n v="25"/>
    <n v="23"/>
    <n v="3"/>
    <s v="Singapore"/>
    <s v="Not Outlier"/>
    <x v="12"/>
  </r>
  <r>
    <n v="1034415"/>
    <n v="427"/>
    <s v="India"/>
    <d v="2023-04-03T00:59:00"/>
    <s v="Website"/>
    <s v="Laurence Lebihan"/>
    <n v="3464"/>
    <n v="3"/>
    <x v="70"/>
    <d v="1899-12-30T00:59:00"/>
    <n v="59"/>
    <n v="0"/>
    <n v="4"/>
    <s v="India"/>
    <s v="Not Outlier"/>
    <x v="14"/>
  </r>
  <r>
    <n v="1599499"/>
    <n v="427"/>
    <s v="India"/>
    <d v="2023-03-13T23:51:00"/>
    <s v="Website"/>
    <s v="Steve Frick"/>
    <n v="3608"/>
    <n v="13"/>
    <x v="8"/>
    <d v="1899-12-30T23:51:00"/>
    <n v="51"/>
    <n v="23"/>
    <n v="3"/>
    <s v="India"/>
    <s v="Not Outlier"/>
    <x v="14"/>
  </r>
  <r>
    <n v="568627"/>
    <n v="428"/>
    <s v="Australia"/>
    <d v="2023-02-08T23:01:00"/>
    <s v="Whatsapp"/>
    <s v="Victoria Ashworth"/>
    <n v="8884"/>
    <n v="8"/>
    <x v="262"/>
    <d v="1899-12-30T23:01:00"/>
    <n v="1"/>
    <n v="23"/>
    <n v="2"/>
    <s v="Australia"/>
    <s v="Not Outlier"/>
    <x v="65"/>
  </r>
  <r>
    <n v="870973"/>
    <n v="429"/>
    <s v="Germany"/>
    <d v="2023-10-26T23:23:00"/>
    <s v="App"/>
    <s v="Janine Labrune"/>
    <n v="2728"/>
    <n v="26"/>
    <x v="15"/>
    <d v="1899-12-30T23:23:00"/>
    <n v="23"/>
    <n v="23"/>
    <n v="10"/>
    <s v="Germany"/>
    <s v="Not Outlier"/>
    <x v="51"/>
  </r>
  <r>
    <n v="49060"/>
    <n v="430"/>
    <s v="India"/>
    <d v="2023-09-22T00:33:00"/>
    <s v="Other"/>
    <s v="Kyung Yu"/>
    <n v="5513"/>
    <n v="22"/>
    <x v="286"/>
    <d v="1899-12-30T00:33:00"/>
    <n v="33"/>
    <n v="0"/>
    <n v="9"/>
    <s v="India"/>
    <s v="Not Outlier"/>
    <x v="6"/>
  </r>
  <r>
    <n v="988444"/>
    <n v="430"/>
    <s v="India"/>
    <d v="2023-08-04T01:09:00"/>
    <s v="Other"/>
    <s v="Matti Karttunen"/>
    <n v="9958"/>
    <n v="4"/>
    <x v="109"/>
    <d v="1899-12-30T01:09:00"/>
    <n v="9"/>
    <n v="1"/>
    <n v="8"/>
    <s v="India"/>
    <s v="Not Outlier"/>
    <x v="6"/>
  </r>
  <r>
    <n v="1134801"/>
    <n v="430"/>
    <s v="India"/>
    <d v="2023-03-12T23:29:00"/>
    <s v="Website"/>
    <s v="Diego Freyre"/>
    <n v="3505"/>
    <n v="12"/>
    <x v="287"/>
    <d v="1899-12-30T23:29:00"/>
    <n v="29"/>
    <n v="23"/>
    <n v="3"/>
    <s v="India"/>
    <s v="Not Outlier"/>
    <x v="6"/>
  </r>
  <r>
    <n v="1290822"/>
    <n v="430"/>
    <s v="India"/>
    <d v="2023-04-18T01:22:00"/>
    <s v="App"/>
    <s v="Frederique Citeaux"/>
    <n v="3136"/>
    <n v="18"/>
    <x v="288"/>
    <d v="1899-12-30T01:22:00"/>
    <n v="22"/>
    <n v="1"/>
    <n v="4"/>
    <s v="India"/>
    <s v="Not Outlier"/>
    <x v="6"/>
  </r>
  <r>
    <n v="1558851"/>
    <n v="431"/>
    <s v="India"/>
    <d v="2023-12-28T23:23:00"/>
    <s v="Website"/>
    <s v="Juri Hirano"/>
    <n v="3075"/>
    <n v="28"/>
    <x v="289"/>
    <d v="1899-12-30T23:23:00"/>
    <n v="23"/>
    <n v="23"/>
    <n v="12"/>
    <s v="India"/>
    <s v="Not Outlier"/>
    <x v="40"/>
  </r>
  <r>
    <n v="37971"/>
    <n v="433"/>
    <s v="India"/>
    <d v="2023-06-24T01:28:00"/>
    <s v="Whatsapp"/>
    <s v="Julie Brown"/>
    <n v="7884"/>
    <n v="24"/>
    <x v="191"/>
    <d v="1899-12-30T01:28:00"/>
    <n v="28"/>
    <n v="1"/>
    <n v="6"/>
    <s v="India"/>
    <s v="Not Outlier"/>
    <x v="27"/>
  </r>
  <r>
    <n v="411162"/>
    <n v="433"/>
    <s v="India"/>
    <d v="2023-08-06T00:26:00"/>
    <s v="App"/>
    <s v="Julie Brown"/>
    <n v="2485"/>
    <n v="6"/>
    <x v="123"/>
    <d v="1899-12-30T00:26:00"/>
    <n v="26"/>
    <n v="0"/>
    <n v="8"/>
    <s v="India"/>
    <s v="Not Outlier"/>
    <x v="27"/>
  </r>
  <r>
    <n v="1238511"/>
    <n v="433"/>
    <s v="India"/>
    <d v="2023-01-09T00:24:00"/>
    <s v="Whatsapp"/>
    <s v="Anna O'Hara"/>
    <n v="7820"/>
    <n v="9"/>
    <x v="290"/>
    <d v="1899-12-30T00:24:00"/>
    <n v="24"/>
    <n v="0"/>
    <n v="1"/>
    <s v="India"/>
    <s v="Not Outlier"/>
    <x v="27"/>
  </r>
  <r>
    <n v="568873"/>
    <n v="435"/>
    <s v="India"/>
    <d v="2023-04-15T22:41:00"/>
    <s v="Other"/>
    <s v="Adrian Huxley"/>
    <n v="8247"/>
    <n v="15"/>
    <x v="188"/>
    <d v="1899-12-30T22:41:00"/>
    <n v="41"/>
    <n v="22"/>
    <n v="4"/>
    <s v="India"/>
    <s v="Not Outlier"/>
    <x v="28"/>
  </r>
  <r>
    <n v="813819"/>
    <n v="437"/>
    <s v="USA"/>
    <d v="2023-02-24T23:21:00"/>
    <s v="App"/>
    <s v="Eduardo Saavedra"/>
    <n v="8001"/>
    <n v="24"/>
    <x v="93"/>
    <d v="1899-12-30T23:21:00"/>
    <n v="21"/>
    <n v="23"/>
    <n v="2"/>
    <s v="USA"/>
    <s v="Not Outlier"/>
    <x v="19"/>
  </r>
  <r>
    <n v="484489"/>
    <n v="439"/>
    <s v="Spain"/>
    <d v="2023-11-26T00:24:00"/>
    <s v="Whatsapp"/>
    <s v="Mart¡n Sommer"/>
    <n v="6346"/>
    <n v="26"/>
    <x v="291"/>
    <d v="1899-12-30T00:24:00"/>
    <n v="24"/>
    <n v="0"/>
    <n v="11"/>
    <s v="Spain"/>
    <s v="Not Outlier"/>
    <x v="66"/>
  </r>
  <r>
    <n v="421069"/>
    <n v="440"/>
    <s v="Germany"/>
    <d v="2023-04-30T23:10:00"/>
    <s v="App"/>
    <s v="Julie Young"/>
    <n v="1791"/>
    <n v="30"/>
    <x v="220"/>
    <d v="1899-12-30T23:10:00"/>
    <n v="10"/>
    <n v="23"/>
    <n v="4"/>
    <s v="Germany"/>
    <s v="Not Outlier"/>
    <x v="31"/>
  </r>
  <r>
    <n v="1083336"/>
    <n v="441"/>
    <s v="USA"/>
    <d v="2023-02-19T00:07:00"/>
    <s v="Website"/>
    <s v="Diego Freyre"/>
    <n v="5859"/>
    <n v="19"/>
    <x v="41"/>
    <d v="1899-12-30T00:07:00"/>
    <n v="7"/>
    <n v="0"/>
    <n v="2"/>
    <s v="USA"/>
    <s v="Not Outlier"/>
    <x v="56"/>
  </r>
  <r>
    <n v="1595227"/>
    <n v="441"/>
    <s v="USA"/>
    <d v="2023-07-14T00:48:00"/>
    <s v="Whatsapp"/>
    <s v="Sue Frick"/>
    <n v="4974"/>
    <n v="14"/>
    <x v="292"/>
    <d v="1899-12-30T00:48:00"/>
    <n v="48"/>
    <n v="0"/>
    <n v="7"/>
    <s v="USA"/>
    <s v="Not Outlier"/>
    <x v="56"/>
  </r>
  <r>
    <n v="588548"/>
    <n v="442"/>
    <s v="USA"/>
    <d v="2023-03-17T00:42:00"/>
    <s v="Whatsapp"/>
    <s v="Diego Freyre"/>
    <n v="4334"/>
    <n v="17"/>
    <x v="154"/>
    <d v="1899-12-30T00:42:00"/>
    <n v="42"/>
    <n v="0"/>
    <n v="3"/>
    <s v="USA"/>
    <s v="Not Outlier"/>
    <x v="32"/>
  </r>
  <r>
    <n v="692962"/>
    <n v="442"/>
    <s v="USA"/>
    <d v="2023-07-17T00:31:00"/>
    <s v="Website"/>
    <s v="Henriette Pfalzheim"/>
    <n v="1328"/>
    <n v="17"/>
    <x v="179"/>
    <d v="1899-12-30T00:31:00"/>
    <n v="31"/>
    <n v="0"/>
    <n v="7"/>
    <s v="USA"/>
    <s v="Not Outlier"/>
    <x v="32"/>
  </r>
  <r>
    <n v="935674"/>
    <n v="442"/>
    <s v="USA"/>
    <d v="2023-08-04T00:54:00"/>
    <s v="Other"/>
    <s v="Mary Saveley"/>
    <n v="5395"/>
    <n v="4"/>
    <x v="109"/>
    <d v="1899-12-30T00:54:00"/>
    <n v="54"/>
    <n v="0"/>
    <n v="8"/>
    <s v="USA"/>
    <s v="Not Outlier"/>
    <x v="32"/>
  </r>
  <r>
    <n v="1018548"/>
    <n v="442"/>
    <s v="USA"/>
    <d v="2023-03-07T23:24:00"/>
    <s v="App"/>
    <s v="William Brown"/>
    <n v="8622"/>
    <n v="7"/>
    <x v="151"/>
    <d v="1899-12-30T23:24:00"/>
    <n v="24"/>
    <n v="23"/>
    <n v="3"/>
    <s v="USA"/>
    <s v="Not Outlier"/>
    <x v="32"/>
  </r>
  <r>
    <n v="139611"/>
    <n v="444"/>
    <s v="Spain"/>
    <d v="2023-10-21T01:15:00"/>
    <s v="App"/>
    <s v="Paolo Accorti"/>
    <n v="6827"/>
    <n v="21"/>
    <x v="186"/>
    <d v="1899-12-30T01:15:00"/>
    <n v="15"/>
    <n v="1"/>
    <n v="10"/>
    <s v="Spain"/>
    <s v="Not Outlier"/>
    <x v="37"/>
  </r>
  <r>
    <n v="687364"/>
    <n v="444"/>
    <s v="Spain"/>
    <d v="2023-08-15T23:40:00"/>
    <s v="Website"/>
    <s v="Diego Freyre"/>
    <n v="4487"/>
    <n v="15"/>
    <x v="293"/>
    <d v="1899-12-30T23:40:00"/>
    <n v="40"/>
    <n v="23"/>
    <n v="8"/>
    <s v="Spain"/>
    <s v="Not Outlier"/>
    <x v="37"/>
  </r>
  <r>
    <n v="849992"/>
    <n v="445"/>
    <s v="USA"/>
    <d v="2023-01-14T23:01:00"/>
    <s v="Whatsapp"/>
    <s v="Mary Saveley"/>
    <n v="4522"/>
    <n v="14"/>
    <x v="100"/>
    <d v="1899-12-30T23:01:00"/>
    <n v="1"/>
    <n v="23"/>
    <n v="1"/>
    <s v="USA"/>
    <s v="Not Outlier"/>
    <x v="13"/>
  </r>
  <r>
    <n v="20076"/>
    <n v="446"/>
    <s v="USA"/>
    <d v="2023-03-16T23:20:00"/>
    <s v="Website"/>
    <s v="Eric Natividad"/>
    <n v="2311"/>
    <n v="16"/>
    <x v="122"/>
    <d v="1899-12-30T23:20:00"/>
    <n v="20"/>
    <n v="23"/>
    <n v="3"/>
    <s v="USA"/>
    <s v="Not Outlier"/>
    <x v="52"/>
  </r>
  <r>
    <n v="170058"/>
    <n v="446"/>
    <s v="USA"/>
    <d v="2023-11-11T00:50:00"/>
    <s v="App"/>
    <s v="Martine Rance"/>
    <n v="8184"/>
    <n v="11"/>
    <x v="37"/>
    <d v="1899-12-30T00:50:00"/>
    <n v="50"/>
    <n v="0"/>
    <n v="11"/>
    <s v="USA"/>
    <s v="Not Outlier"/>
    <x v="52"/>
  </r>
  <r>
    <n v="619879"/>
    <n v="446"/>
    <s v="USA"/>
    <d v="2023-01-11T01:22:00"/>
    <s v="Other"/>
    <s v="Allen Nelson"/>
    <n v="2645"/>
    <n v="11"/>
    <x v="49"/>
    <d v="1899-12-30T01:22:00"/>
    <n v="22"/>
    <n v="1"/>
    <n v="1"/>
    <s v="USA"/>
    <s v="Not Outlier"/>
    <x v="52"/>
  </r>
  <r>
    <n v="685841"/>
    <n v="446"/>
    <s v="USA"/>
    <d v="2023-10-02T22:56:00"/>
    <s v="App"/>
    <s v="Steve Frick"/>
    <n v="7514"/>
    <n v="2"/>
    <x v="294"/>
    <d v="1899-12-30T22:56:00"/>
    <n v="56"/>
    <n v="22"/>
    <n v="10"/>
    <s v="USA"/>
    <s v="Not Outlier"/>
    <x v="52"/>
  </r>
  <r>
    <n v="1311758"/>
    <n v="446"/>
    <s v="USA"/>
    <d v="2023-10-30T00:45:00"/>
    <s v="Whatsapp"/>
    <s v="Michael Chandler"/>
    <n v="7083"/>
    <n v="30"/>
    <x v="71"/>
    <d v="1899-12-30T00:45:00"/>
    <n v="45"/>
    <n v="0"/>
    <n v="10"/>
    <s v="USA"/>
    <s v="Not Outlier"/>
    <x v="52"/>
  </r>
  <r>
    <n v="783763"/>
    <n v="447"/>
    <s v="USA"/>
    <d v="2023-07-20T01:32:00"/>
    <s v="App"/>
    <s v="Jan Klaeboe"/>
    <n v="3794"/>
    <n v="20"/>
    <x v="157"/>
    <d v="1899-12-30T01:32:00"/>
    <n v="32"/>
    <n v="1"/>
    <n v="7"/>
    <s v="USA"/>
    <s v="Not Outlier"/>
    <x v="56"/>
  </r>
  <r>
    <n v="918347"/>
    <n v="449"/>
    <s v="USA"/>
    <d v="2023-08-02T23:47:00"/>
    <s v="Website"/>
    <s v="Jytte Petersen"/>
    <n v="1241"/>
    <n v="2"/>
    <x v="56"/>
    <d v="1899-12-30T23:47:00"/>
    <n v="47"/>
    <n v="23"/>
    <n v="8"/>
    <s v="USA"/>
    <s v="Not Outlier"/>
    <x v="20"/>
  </r>
  <r>
    <n v="1271264"/>
    <n v="450"/>
    <s v="Italy"/>
    <d v="2023-09-29T01:13:00"/>
    <s v="Website"/>
    <s v="Dan Lewis"/>
    <n v="2686"/>
    <n v="29"/>
    <x v="200"/>
    <d v="1899-12-30T01:13:00"/>
    <n v="13"/>
    <n v="1"/>
    <n v="9"/>
    <s v="Italy"/>
    <s v="Not Outlier"/>
    <x v="20"/>
  </r>
  <r>
    <n v="1630533"/>
    <n v="450"/>
    <s v="Italy"/>
    <d v="2023-04-11T00:46:00"/>
    <s v="Other"/>
    <s v="Diego Freyre"/>
    <n v="1269"/>
    <n v="11"/>
    <x v="167"/>
    <d v="1899-12-30T00:46:00"/>
    <n v="46"/>
    <n v="0"/>
    <n v="4"/>
    <s v="Italy"/>
    <s v="Not Outlier"/>
    <x v="20"/>
  </r>
  <r>
    <n v="20342"/>
    <n v="451"/>
    <s v="Norway"/>
    <d v="2023-03-03T00:58:00"/>
    <s v="Other"/>
    <s v="Maria Hernandez"/>
    <n v="3940"/>
    <n v="3"/>
    <x v="242"/>
    <d v="1899-12-30T00:58:00"/>
    <n v="58"/>
    <n v="0"/>
    <n v="3"/>
    <s v="Norway"/>
    <s v="Not Outlier"/>
    <x v="66"/>
  </r>
  <r>
    <n v="750826"/>
    <n v="451"/>
    <s v="Norway"/>
    <d v="2023-04-13T23:39:00"/>
    <s v="Website"/>
    <s v="Peter Ferguson"/>
    <n v="9467"/>
    <n v="13"/>
    <x v="124"/>
    <d v="1899-12-30T23:39:00"/>
    <n v="39"/>
    <n v="23"/>
    <n v="4"/>
    <s v="Norway"/>
    <s v="Not Outlier"/>
    <x v="66"/>
  </r>
  <r>
    <n v="772763"/>
    <n v="452"/>
    <s v="Spain"/>
    <d v="2023-03-22T00:10:00"/>
    <s v="Whatsapp"/>
    <s v="Carine Schmitt"/>
    <n v="5141"/>
    <n v="22"/>
    <x v="295"/>
    <d v="1899-12-30T00:10:00"/>
    <n v="10"/>
    <n v="0"/>
    <n v="3"/>
    <s v="Spain"/>
    <s v="Not Outlier"/>
    <x v="4"/>
  </r>
  <r>
    <n v="936455"/>
    <n v="452"/>
    <s v="Spain"/>
    <d v="2023-01-14T00:46:00"/>
    <s v="Whatsapp"/>
    <s v="Wendy Victorino"/>
    <n v="9527"/>
    <n v="14"/>
    <x v="100"/>
    <d v="1899-12-30T00:46:00"/>
    <n v="46"/>
    <n v="0"/>
    <n v="1"/>
    <s v="Spain"/>
    <s v="Not Outlier"/>
    <x v="4"/>
  </r>
  <r>
    <n v="51688"/>
    <n v="453"/>
    <s v="France"/>
    <d v="2023-12-18T00:35:00"/>
    <s v="Other"/>
    <s v="Violeta Benitez"/>
    <n v="4365"/>
    <n v="18"/>
    <x v="77"/>
    <d v="1899-12-30T00:35:00"/>
    <n v="35"/>
    <n v="0"/>
    <n v="12"/>
    <s v="France"/>
    <s v="Not Outlier"/>
    <x v="63"/>
  </r>
  <r>
    <n v="1350108"/>
    <n v="453"/>
    <s v="France"/>
    <d v="2023-04-11T23:11:00"/>
    <s v="Website"/>
    <s v="Arnold Cruz"/>
    <n v="4256"/>
    <n v="11"/>
    <x v="167"/>
    <d v="1899-12-30T23:11:00"/>
    <n v="11"/>
    <n v="23"/>
    <n v="4"/>
    <s v="France"/>
    <s v="Not Outlier"/>
    <x v="63"/>
  </r>
  <r>
    <n v="1466718"/>
    <n v="453"/>
    <s v="France"/>
    <d v="2023-05-26T00:01:00"/>
    <s v="Website"/>
    <s v="Marta Hernandez"/>
    <n v="9174"/>
    <n v="26"/>
    <x v="66"/>
    <d v="1899-12-30T00:01:00"/>
    <n v="1"/>
    <n v="0"/>
    <n v="5"/>
    <s v="France"/>
    <s v="Not Outlier"/>
    <x v="63"/>
  </r>
  <r>
    <n v="1622599"/>
    <n v="453"/>
    <s v="France"/>
    <d v="2023-01-14T23:51:00"/>
    <s v="App"/>
    <s v="Marta Hernandez"/>
    <n v="8568"/>
    <n v="14"/>
    <x v="100"/>
    <d v="1899-12-30T23:51:00"/>
    <n v="51"/>
    <n v="23"/>
    <n v="1"/>
    <s v="France"/>
    <s v="Not Outlier"/>
    <x v="63"/>
  </r>
  <r>
    <n v="1165654"/>
    <n v="454"/>
    <s v="USA"/>
    <d v="2023-10-27T23:25:00"/>
    <s v="Website"/>
    <s v="Thomas Hardy"/>
    <n v="7755"/>
    <n v="27"/>
    <x v="192"/>
    <d v="1899-12-30T23:25:00"/>
    <n v="25"/>
    <n v="23"/>
    <n v="10"/>
    <s v="USA"/>
    <s v="Not Outlier"/>
    <x v="24"/>
  </r>
  <r>
    <n v="691946"/>
    <n v="455"/>
    <s v="Germany"/>
    <d v="2023-02-03T23:46:00"/>
    <s v="Whatsapp"/>
    <s v="Michael Holz"/>
    <n v="1893"/>
    <n v="3"/>
    <x v="269"/>
    <d v="1899-12-30T23:46:00"/>
    <n v="46"/>
    <n v="23"/>
    <n v="2"/>
    <s v="Germany"/>
    <s v="Not Outlier"/>
    <x v="63"/>
  </r>
  <r>
    <n v="1643238"/>
    <n v="455"/>
    <s v="Germany"/>
    <d v="2023-03-31T02:00:00"/>
    <s v="Whatsapp"/>
    <s v="Diego Freyre"/>
    <n v="3777"/>
    <n v="31"/>
    <x v="265"/>
    <d v="1899-12-30T02:00:00"/>
    <n v="0"/>
    <n v="2"/>
    <n v="3"/>
    <s v="Germany"/>
    <s v="Not Outlier"/>
    <x v="63"/>
  </r>
  <r>
    <n v="671201"/>
    <n v="456"/>
    <s v="Australia"/>
    <d v="2023-05-29T01:20:00"/>
    <s v="Whatsapp"/>
    <s v="Diego Freyre"/>
    <n v="9565"/>
    <n v="29"/>
    <x v="296"/>
    <d v="1899-12-30T01:20:00"/>
    <n v="20"/>
    <n v="1"/>
    <n v="5"/>
    <s v="Australia"/>
    <s v="Not Outlier"/>
    <x v="4"/>
  </r>
  <r>
    <n v="280459"/>
    <n v="457"/>
    <s v="Denmark"/>
    <d v="2023-09-26T23:42:00"/>
    <s v="Whatsapp"/>
    <s v="Diego Freyre"/>
    <n v="3197"/>
    <n v="26"/>
    <x v="160"/>
    <d v="1899-12-30T23:42:00"/>
    <n v="42"/>
    <n v="23"/>
    <n v="9"/>
    <s v="Denmark"/>
    <s v="Not Outlier"/>
    <x v="72"/>
  </r>
  <r>
    <n v="846161"/>
    <n v="458"/>
    <s v="Finland"/>
    <d v="2023-07-17T00:03:00"/>
    <s v="Whatsapp"/>
    <s v="Sue King"/>
    <n v="2523"/>
    <n v="17"/>
    <x v="179"/>
    <d v="1899-12-30T00:03:00"/>
    <n v="3"/>
    <n v="0"/>
    <n v="7"/>
    <s v="Finland"/>
    <s v="Not Outlier"/>
    <x v="36"/>
  </r>
  <r>
    <n v="1255175"/>
    <n v="458"/>
    <s v="Finland"/>
    <d v="2023-11-24T23:17:00"/>
    <s v="App"/>
    <s v="Henriette Pfalzheim"/>
    <n v="505"/>
    <n v="24"/>
    <x v="80"/>
    <d v="1899-12-30T23:17:00"/>
    <n v="17"/>
    <n v="23"/>
    <n v="11"/>
    <s v="Finland"/>
    <s v="Not Outlier"/>
    <x v="36"/>
  </r>
  <r>
    <n v="517514"/>
    <n v="459"/>
    <s v="Italy"/>
    <d v="2023-04-13T22:55:00"/>
    <s v="Other"/>
    <s v="Daniel Tonini"/>
    <n v="1379"/>
    <n v="13"/>
    <x v="124"/>
    <d v="1899-12-30T22:55:00"/>
    <n v="55"/>
    <n v="22"/>
    <n v="4"/>
    <s v="Italy"/>
    <s v="Not Outlier"/>
    <x v="30"/>
  </r>
  <r>
    <n v="544675"/>
    <n v="459"/>
    <s v="Italy"/>
    <d v="2023-05-13T01:53:00"/>
    <s v="Whatsapp"/>
    <s v="Jan Klaeboe"/>
    <n v="6757"/>
    <n v="13"/>
    <x v="158"/>
    <d v="1899-12-30T01:53:00"/>
    <n v="53"/>
    <n v="1"/>
    <n v="5"/>
    <s v="Italy"/>
    <s v="Not Outlier"/>
    <x v="30"/>
  </r>
  <r>
    <n v="1677075"/>
    <n v="460"/>
    <s v="Australia"/>
    <d v="2023-10-12T23:57:00"/>
    <s v="App"/>
    <s v="Steve Thompson"/>
    <n v="7376"/>
    <n v="12"/>
    <x v="276"/>
    <d v="1899-12-30T23:57:00"/>
    <n v="57"/>
    <n v="23"/>
    <n v="10"/>
    <s v="Australia"/>
    <s v="Not Outlier"/>
    <x v="51"/>
  </r>
  <r>
    <n v="871258"/>
    <n v="461"/>
    <s v="Australia"/>
    <d v="2023-05-26T00:34:00"/>
    <s v="App"/>
    <s v="Maria Hernandez"/>
    <n v="2564"/>
    <n v="26"/>
    <x v="66"/>
    <d v="1899-12-30T00:34:00"/>
    <n v="34"/>
    <n v="0"/>
    <n v="5"/>
    <s v="Australia"/>
    <s v="Not Outlier"/>
    <x v="56"/>
  </r>
  <r>
    <n v="1291973"/>
    <n v="461"/>
    <s v="Australia"/>
    <d v="2023-01-07T01:23:00"/>
    <s v="Other"/>
    <s v="Diego Freyre"/>
    <n v="5976"/>
    <n v="7"/>
    <x v="27"/>
    <d v="1899-12-30T01:23:00"/>
    <n v="23"/>
    <n v="1"/>
    <n v="1"/>
    <s v="Australia"/>
    <s v="Not Outlier"/>
    <x v="56"/>
  </r>
  <r>
    <n v="1370775"/>
    <n v="462"/>
    <s v="USA"/>
    <d v="2023-04-23T01:49:00"/>
    <s v="Website"/>
    <s v="Wendy Victorino"/>
    <n v="1949"/>
    <n v="23"/>
    <x v="114"/>
    <d v="1899-12-30T01:49:00"/>
    <n v="49"/>
    <n v="1"/>
    <n v="4"/>
    <s v="USA"/>
    <s v="Not Outlier"/>
    <x v="47"/>
  </r>
  <r>
    <n v="1059637"/>
    <n v="463"/>
    <s v="Germany"/>
    <d v="2023-08-09T01:26:00"/>
    <s v="App"/>
    <s v="Wing C Tam"/>
    <n v="3285"/>
    <n v="9"/>
    <x v="7"/>
    <d v="1899-12-30T01:26:00"/>
    <n v="26"/>
    <n v="1"/>
    <n v="8"/>
    <s v="Germany"/>
    <s v="Not Outlier"/>
    <x v="27"/>
  </r>
  <r>
    <n v="1357382"/>
    <n v="463"/>
    <s v="Germany"/>
    <d v="2023-12-14T01:42:00"/>
    <s v="Website"/>
    <s v="Helen Bennett"/>
    <n v="2708"/>
    <n v="14"/>
    <x v="85"/>
    <d v="1899-12-30T01:42:00"/>
    <n v="42"/>
    <n v="1"/>
    <n v="12"/>
    <s v="Germany"/>
    <s v="Not Outlier"/>
    <x v="27"/>
  </r>
  <r>
    <n v="57568"/>
    <n v="464"/>
    <s v="Italy"/>
    <d v="2023-03-21T00:54:00"/>
    <s v="Website"/>
    <s v="Veysel Oeztan"/>
    <n v="5877"/>
    <n v="21"/>
    <x v="98"/>
    <d v="1899-12-30T00:54:00"/>
    <n v="54"/>
    <n v="0"/>
    <n v="3"/>
    <s v="Italy"/>
    <s v="Not Outlier"/>
    <x v="67"/>
  </r>
  <r>
    <n v="884628"/>
    <n v="464"/>
    <s v="Italy"/>
    <d v="2023-12-06T00:01:00"/>
    <s v="Website"/>
    <s v="Kyung Yu"/>
    <n v="7177"/>
    <n v="6"/>
    <x v="185"/>
    <d v="1899-12-30T00:01:00"/>
    <n v="1"/>
    <n v="0"/>
    <n v="12"/>
    <s v="Italy"/>
    <s v="Not Outlier"/>
    <x v="67"/>
  </r>
  <r>
    <n v="445200"/>
    <n v="465"/>
    <s v="USA"/>
    <d v="2023-06-16T02:10:00"/>
    <s v="Website"/>
    <s v="Palle Ibsen"/>
    <n v="2670"/>
    <n v="16"/>
    <x v="107"/>
    <d v="1899-12-30T02:10:00"/>
    <n v="10"/>
    <n v="2"/>
    <n v="6"/>
    <s v="USA"/>
    <s v="Not Outlier"/>
    <x v="70"/>
  </r>
  <r>
    <n v="541964"/>
    <n v="465"/>
    <s v="USA"/>
    <d v="2023-10-22T23:56:00"/>
    <s v="Whatsapp"/>
    <s v="Mory Kentary"/>
    <n v="3372"/>
    <n v="22"/>
    <x v="297"/>
    <d v="1899-12-30T23:56:00"/>
    <n v="56"/>
    <n v="23"/>
    <n v="10"/>
    <s v="USA"/>
    <s v="Not Outlier"/>
    <x v="70"/>
  </r>
  <r>
    <n v="1449763"/>
    <n v="465"/>
    <s v="USA"/>
    <d v="2023-03-12T01:07:00"/>
    <s v="App"/>
    <s v="Matti Karttunen"/>
    <n v="425"/>
    <n v="12"/>
    <x v="287"/>
    <d v="1899-12-30T01:07:00"/>
    <n v="7"/>
    <n v="1"/>
    <n v="3"/>
    <s v="USA"/>
    <s v="Not Outlier"/>
    <x v="70"/>
  </r>
  <r>
    <n v="1475178"/>
    <n v="466"/>
    <s v="Italy"/>
    <d v="2023-04-12T00:10:00"/>
    <s v="Whatsapp"/>
    <s v="Mory Kentary"/>
    <n v="1408"/>
    <n v="12"/>
    <x v="1"/>
    <d v="1899-12-30T00:10:00"/>
    <n v="10"/>
    <n v="0"/>
    <n v="4"/>
    <s v="Italy"/>
    <s v="Not Outlier"/>
    <x v="5"/>
  </r>
  <r>
    <n v="10667"/>
    <n v="467"/>
    <s v="France"/>
    <d v="2023-10-13T01:01:00"/>
    <s v="Whatsapp"/>
    <s v="Jonas Bergulfsen"/>
    <n v="840"/>
    <n v="13"/>
    <x v="298"/>
    <d v="1899-12-30T01:01:00"/>
    <n v="1"/>
    <n v="1"/>
    <n v="10"/>
    <s v="France"/>
    <s v="Not Outlier"/>
    <x v="32"/>
  </r>
  <r>
    <n v="1219899"/>
    <n v="469"/>
    <s v="France"/>
    <d v="2023-07-07T00:15:00"/>
    <s v="Other"/>
    <s v="Ann Brown"/>
    <n v="2819"/>
    <n v="7"/>
    <x v="246"/>
    <d v="1899-12-30T00:15:00"/>
    <n v="15"/>
    <n v="0"/>
    <n v="7"/>
    <s v="France"/>
    <s v="Not Outlier"/>
    <x v="55"/>
  </r>
  <r>
    <n v="347243"/>
    <n v="470"/>
    <s v="USA"/>
    <d v="2023-06-02T23:47:00"/>
    <s v="Website"/>
    <s v="Diego Freyre"/>
    <n v="5127"/>
    <n v="2"/>
    <x v="268"/>
    <d v="1899-12-30T23:47:00"/>
    <n v="47"/>
    <n v="23"/>
    <n v="6"/>
    <s v="USA"/>
    <s v="Not Outlier"/>
    <x v="5"/>
  </r>
  <r>
    <n v="1650492"/>
    <n v="473"/>
    <s v="Ireland"/>
    <d v="2023-12-02T00:17:00"/>
    <s v="Whatsapp"/>
    <s v="Martine Rance"/>
    <n v="8148"/>
    <n v="2"/>
    <x v="196"/>
    <d v="1899-12-30T00:17:00"/>
    <n v="17"/>
    <n v="0"/>
    <n v="12"/>
    <s v="Ireland"/>
    <s v="Not Outlier"/>
    <x v="17"/>
  </r>
  <r>
    <n v="920294"/>
    <n v="474"/>
    <s v="Finland"/>
    <d v="2023-10-05T01:21:00"/>
    <s v="Whatsapp"/>
    <s v="Juri Yoshido"/>
    <n v="6177"/>
    <n v="5"/>
    <x v="274"/>
    <d v="1899-12-30T01:21:00"/>
    <n v="21"/>
    <n v="1"/>
    <n v="10"/>
    <s v="Finland"/>
    <s v="Not Outlier"/>
    <x v="66"/>
  </r>
  <r>
    <n v="997669"/>
    <n v="475"/>
    <s v="USA"/>
    <d v="2023-01-22T23:19:00"/>
    <s v="App"/>
    <s v="Valarie Young"/>
    <n v="4684"/>
    <n v="22"/>
    <x v="299"/>
    <d v="1899-12-30T23:19:00"/>
    <n v="19"/>
    <n v="23"/>
    <n v="1"/>
    <s v="USA"/>
    <s v="Not Outlier"/>
    <x v="38"/>
  </r>
  <r>
    <n v="625994"/>
    <n v="476"/>
    <s v="USA"/>
    <d v="2023-05-21T23:11:00"/>
    <s v="Website"/>
    <s v="Michael Chandler"/>
    <n v="7369"/>
    <n v="21"/>
    <x v="99"/>
    <d v="1899-12-30T23:11:00"/>
    <n v="11"/>
    <n v="23"/>
    <n v="5"/>
    <s v="USA"/>
    <s v="Not Outlier"/>
    <x v="47"/>
  </r>
  <r>
    <n v="551810"/>
    <n v="477"/>
    <s v="Australia"/>
    <d v="2023-06-08T00:35:00"/>
    <s v="App"/>
    <s v="Maurizio Moroni"/>
    <n v="8174"/>
    <n v="8"/>
    <x v="131"/>
    <d v="1899-12-30T00:35:00"/>
    <n v="35"/>
    <n v="0"/>
    <n v="6"/>
    <s v="Australia"/>
    <s v="Not Outlier"/>
    <x v="0"/>
  </r>
  <r>
    <n v="58309"/>
    <n v="479"/>
    <s v="Finland"/>
    <d v="2023-01-12T23:35:00"/>
    <s v="Website"/>
    <s v="Mory Kentary"/>
    <n v="9668"/>
    <n v="12"/>
    <x v="266"/>
    <d v="1899-12-30T23:35:00"/>
    <n v="35"/>
    <n v="23"/>
    <n v="1"/>
    <s v="Finland"/>
    <s v="Not Outlier"/>
    <x v="2"/>
  </r>
  <r>
    <n v="1665167"/>
    <n v="479"/>
    <s v="Finland"/>
    <d v="2023-03-04T01:46:00"/>
    <s v="App"/>
    <s v="Diego Freyre"/>
    <n v="6692"/>
    <n v="4"/>
    <x v="300"/>
    <d v="1899-12-30T01:46:00"/>
    <n v="46"/>
    <n v="1"/>
    <n v="3"/>
    <s v="Finland"/>
    <s v="Not Outlier"/>
    <x v="2"/>
  </r>
  <r>
    <n v="61005"/>
    <n v="480"/>
    <s v="Finland"/>
    <d v="2023-01-02T00:46:00"/>
    <s v="Other"/>
    <s v="Marta Hernandez"/>
    <n v="7727"/>
    <n v="2"/>
    <x v="121"/>
    <d v="1899-12-30T00:46:00"/>
    <n v="46"/>
    <n v="0"/>
    <n v="1"/>
    <s v="Finland"/>
    <s v="Not Outlier"/>
    <x v="23"/>
  </r>
  <r>
    <n v="1322635"/>
    <n v="481"/>
    <s v="Australia"/>
    <d v="2023-02-25T23:46:00"/>
    <s v="Whatsapp"/>
    <s v="Valarie Nelson"/>
    <n v="1854"/>
    <n v="25"/>
    <x v="39"/>
    <d v="1899-12-30T23:46:00"/>
    <n v="46"/>
    <n v="23"/>
    <n v="2"/>
    <s v="Australia"/>
    <s v="Not Outlier"/>
    <x v="70"/>
  </r>
  <r>
    <n v="1051057"/>
    <n v="482"/>
    <s v="France"/>
    <d v="2023-05-02T23:57:00"/>
    <s v="Other"/>
    <s v="Steve Frick"/>
    <n v="4768"/>
    <n v="2"/>
    <x v="228"/>
    <d v="1899-12-30T23:57:00"/>
    <n v="57"/>
    <n v="23"/>
    <n v="5"/>
    <s v="France"/>
    <s v="Not Outlier"/>
    <x v="6"/>
  </r>
  <r>
    <n v="976000"/>
    <n v="484"/>
    <s v="USA"/>
    <d v="2023-06-12T23:43:00"/>
    <s v="App"/>
    <s v="Daniel Da Cunha"/>
    <n v="6536"/>
    <n v="12"/>
    <x v="301"/>
    <d v="1899-12-30T23:43:00"/>
    <n v="43"/>
    <n v="23"/>
    <n v="6"/>
    <s v="USA"/>
    <s v="Not Outlier"/>
    <x v="35"/>
  </r>
  <r>
    <n v="1163680"/>
    <n v="485"/>
    <s v="France"/>
    <d v="2023-03-26T00:35:00"/>
    <s v="App"/>
    <s v="Georg Pipps"/>
    <n v="890"/>
    <n v="26"/>
    <x v="108"/>
    <d v="1899-12-30T00:35:00"/>
    <n v="35"/>
    <n v="0"/>
    <n v="3"/>
    <s v="France"/>
    <s v="Not Outlier"/>
    <x v="17"/>
  </r>
  <r>
    <n v="1198103"/>
    <n v="485"/>
    <s v="France"/>
    <d v="2023-03-24T01:56:00"/>
    <s v="App"/>
    <s v="Adrian Huxley"/>
    <n v="1994"/>
    <n v="24"/>
    <x v="302"/>
    <d v="1899-12-30T01:56:00"/>
    <n v="56"/>
    <n v="1"/>
    <n v="3"/>
    <s v="France"/>
    <s v="Not Outlier"/>
    <x v="17"/>
  </r>
  <r>
    <n v="316364"/>
    <n v="486"/>
    <s v="Austria"/>
    <d v="2023-11-09T00:19:00"/>
    <s v="Website"/>
    <s v="Rosa Hernandez"/>
    <n v="1699"/>
    <n v="9"/>
    <x v="119"/>
    <d v="1899-12-30T00:19:00"/>
    <n v="19"/>
    <n v="0"/>
    <n v="11"/>
    <s v="Austria"/>
    <s v="Not Outlier"/>
    <x v="16"/>
  </r>
  <r>
    <n v="389725"/>
    <n v="487"/>
    <s v="Australia"/>
    <d v="2023-11-07T01:47:00"/>
    <s v="Whatsapp"/>
    <s v="Violeta Benitez"/>
    <n v="206"/>
    <n v="7"/>
    <x v="240"/>
    <d v="1899-12-30T01:47:00"/>
    <n v="47"/>
    <n v="1"/>
    <n v="11"/>
    <s v="Australia"/>
    <s v="Not Outlier"/>
    <x v="2"/>
  </r>
  <r>
    <n v="539212"/>
    <n v="488"/>
    <s v="USA"/>
    <d v="2023-11-29T01:52:00"/>
    <s v="Whatsapp"/>
    <s v="Janine Labrune"/>
    <n v="8345"/>
    <n v="29"/>
    <x v="303"/>
    <d v="1899-12-30T01:52:00"/>
    <n v="52"/>
    <n v="1"/>
    <n v="11"/>
    <s v="USA"/>
    <s v="Not Outlier"/>
    <x v="17"/>
  </r>
  <r>
    <n v="34978"/>
    <n v="492"/>
    <s v="Spain"/>
    <d v="2023-07-13T01:50:00"/>
    <s v="App"/>
    <s v="Kwai Yu"/>
    <n v="1494"/>
    <n v="13"/>
    <x v="88"/>
    <d v="1899-12-30T01:50:00"/>
    <n v="50"/>
    <n v="1"/>
    <n v="7"/>
    <s v="Spain"/>
    <s v="Not Outlier"/>
    <x v="5"/>
  </r>
  <r>
    <n v="817610"/>
    <n v="493"/>
    <s v="USA"/>
    <d v="2023-01-04T23:36:00"/>
    <s v="Website"/>
    <s v="Catherine Dewey"/>
    <n v="4047"/>
    <n v="4"/>
    <x v="227"/>
    <d v="1899-12-30T23:36:00"/>
    <n v="36"/>
    <n v="23"/>
    <n v="1"/>
    <s v="USA"/>
    <s v="Not Outlier"/>
    <x v="6"/>
  </r>
  <r>
    <n v="1437873"/>
    <n v="493"/>
    <s v="USA"/>
    <d v="2023-05-06T23:51:00"/>
    <s v="Website"/>
    <s v="Adrian Huxley"/>
    <n v="5373"/>
    <n v="6"/>
    <x v="113"/>
    <d v="1899-12-30T23:51:00"/>
    <n v="51"/>
    <n v="23"/>
    <n v="5"/>
    <s v="USA"/>
    <s v="Not Outlier"/>
    <x v="6"/>
  </r>
  <r>
    <n v="449457"/>
    <n v="494"/>
    <s v="France"/>
    <d v="2023-11-02T01:10:00"/>
    <s v="App"/>
    <s v="Maurizio Moroni"/>
    <n v="3426"/>
    <n v="2"/>
    <x v="173"/>
    <d v="1899-12-30T01:10:00"/>
    <n v="10"/>
    <n v="1"/>
    <n v="11"/>
    <s v="France"/>
    <s v="Not Outlier"/>
    <x v="17"/>
  </r>
  <r>
    <n v="759664"/>
    <n v="494"/>
    <s v="France"/>
    <d v="2023-07-18T23:40:00"/>
    <s v="Whatsapp"/>
    <s v="Veysel Oeztan"/>
    <n v="8605"/>
    <n v="18"/>
    <x v="285"/>
    <d v="1899-12-30T23:40:00"/>
    <n v="40"/>
    <n v="23"/>
    <n v="7"/>
    <s v="France"/>
    <s v="Not Outlier"/>
    <x v="17"/>
  </r>
  <r>
    <n v="1050351"/>
    <n v="497"/>
    <s v="USA"/>
    <d v="2023-07-14T00:01:00"/>
    <s v="App"/>
    <s v="Marta Hernandez"/>
    <n v="9863"/>
    <n v="14"/>
    <x v="292"/>
    <d v="1899-12-30T00:01:00"/>
    <n v="1"/>
    <n v="0"/>
    <n v="7"/>
    <s v="USA"/>
    <s v="Not Outlier"/>
    <x v="49"/>
  </r>
  <r>
    <n v="1290759"/>
    <n v="497"/>
    <s v="USA"/>
    <d v="2023-02-19T00:53:00"/>
    <s v="Website"/>
    <s v="Valarie Thompson"/>
    <n v="6538"/>
    <n v="19"/>
    <x v="41"/>
    <d v="1899-12-30T00:53:00"/>
    <n v="53"/>
    <n v="0"/>
    <n v="2"/>
    <s v="USA"/>
    <s v="Not Outlier"/>
    <x v="49"/>
  </r>
  <r>
    <n v="17912"/>
    <n v="498"/>
    <s v="Germany"/>
    <d v="2023-03-21T22:56:00"/>
    <s v="Other"/>
    <s v="Juri Hirano"/>
    <n v="9179"/>
    <n v="21"/>
    <x v="98"/>
    <d v="1899-12-30T22:56:00"/>
    <n v="56"/>
    <n v="22"/>
    <n v="3"/>
    <s v="Germany"/>
    <s v="Not Outlier"/>
    <x v="5"/>
  </r>
  <r>
    <n v="921540"/>
    <n v="499"/>
    <s v="Australia"/>
    <d v="2023-12-20T23:51:00"/>
    <s v="App"/>
    <s v="Michael Holz"/>
    <n v="2164"/>
    <n v="20"/>
    <x v="304"/>
    <d v="1899-12-30T23:51:00"/>
    <n v="51"/>
    <n v="23"/>
    <n v="12"/>
    <s v="Australia"/>
    <s v="Not Outlier"/>
    <x v="28"/>
  </r>
  <r>
    <n v="1530454"/>
    <n v="499"/>
    <s v="Australia"/>
    <d v="2023-04-27T23:01:00"/>
    <s v="Website"/>
    <s v="Palle Ibsen"/>
    <n v="7456"/>
    <n v="27"/>
    <x v="305"/>
    <d v="1899-12-30T23:01:00"/>
    <n v="1"/>
    <n v="23"/>
    <n v="4"/>
    <s v="Australia"/>
    <s v="Not Outlier"/>
    <x v="28"/>
  </r>
  <r>
    <n v="1655697"/>
    <n v="499"/>
    <s v="Australia"/>
    <d v="2023-05-05T00:56:00"/>
    <s v="Other"/>
    <s v="Miguel Barajas"/>
    <n v="3864"/>
    <n v="5"/>
    <x v="255"/>
    <d v="1899-12-30T00:56:00"/>
    <n v="56"/>
    <n v="0"/>
    <n v="5"/>
    <s v="Australia"/>
    <s v="Not Outlier"/>
    <x v="28"/>
  </r>
  <r>
    <n v="187746"/>
    <n v="500"/>
    <s v="USA"/>
    <d v="2023-10-21T00:12:00"/>
    <s v="Other"/>
    <s v="Mary Saveley"/>
    <n v="946"/>
    <n v="21"/>
    <x v="186"/>
    <d v="1899-12-30T00:12:00"/>
    <n v="12"/>
    <n v="0"/>
    <n v="10"/>
    <s v="USA"/>
    <s v="Not Outlier"/>
    <x v="56"/>
  </r>
  <r>
    <n v="114621"/>
    <n v="501"/>
    <s v="Spain"/>
    <d v="2023-12-23T23:51:00"/>
    <s v="Whatsapp"/>
    <s v="Miguel Barajas"/>
    <n v="3842"/>
    <n v="23"/>
    <x v="219"/>
    <d v="1899-12-30T23:51:00"/>
    <n v="51"/>
    <n v="23"/>
    <n v="12"/>
    <s v="Spain"/>
    <s v="Not Outlier"/>
    <x v="64"/>
  </r>
  <r>
    <n v="242256"/>
    <n v="504"/>
    <s v="Finland"/>
    <d v="2023-07-16T01:51:00"/>
    <s v="Other"/>
    <s v="Valarie Nelson"/>
    <n v="3986"/>
    <n v="16"/>
    <x v="267"/>
    <d v="1899-12-30T01:51:00"/>
    <n v="51"/>
    <n v="1"/>
    <n v="7"/>
    <s v="Finland"/>
    <s v="Not Outlier"/>
    <x v="9"/>
  </r>
  <r>
    <n v="1213344"/>
    <n v="504"/>
    <s v="Finland"/>
    <d v="2023-06-04T00:18:00"/>
    <s v="Other"/>
    <s v="Henriette Pfalzheim"/>
    <n v="4603"/>
    <n v="4"/>
    <x v="68"/>
    <d v="1899-12-30T00:18:00"/>
    <n v="18"/>
    <n v="0"/>
    <n v="6"/>
    <s v="Finland"/>
    <s v="Not Outlier"/>
    <x v="9"/>
  </r>
  <r>
    <n v="482555"/>
    <n v="506"/>
    <s v="USA"/>
    <d v="2023-01-25T16:44:00"/>
    <s v="App"/>
    <s v="Sean Connery"/>
    <n v="6355"/>
    <n v="25"/>
    <x v="249"/>
    <d v="1899-12-30T16:44:00"/>
    <n v="44"/>
    <n v="16"/>
    <n v="1"/>
    <s v="USA"/>
    <s v="Not Outlier"/>
    <x v="64"/>
  </r>
  <r>
    <n v="443577"/>
    <n v="507"/>
    <s v="USA"/>
    <d v="2023-09-17T01:34:00"/>
    <s v="App"/>
    <s v="Laurence Lebihan"/>
    <n v="7940"/>
    <n v="17"/>
    <x v="306"/>
    <d v="1899-12-30T01:34:00"/>
    <n v="34"/>
    <n v="1"/>
    <n v="9"/>
    <s v="USA"/>
    <s v="Not Outlier"/>
    <x v="46"/>
  </r>
  <r>
    <n v="81431"/>
    <n v="508"/>
    <s v="Switzerland"/>
    <d v="2023-07-15T00:39:00"/>
    <s v="App"/>
    <s v="Helen Bennett"/>
    <n v="9101"/>
    <n v="15"/>
    <x v="212"/>
    <d v="1899-12-30T00:39:00"/>
    <n v="39"/>
    <n v="0"/>
    <n v="7"/>
    <s v="Switzerland"/>
    <s v="Not Outlier"/>
    <x v="7"/>
  </r>
  <r>
    <n v="1557337"/>
    <n v="508"/>
    <s v="Switzerland"/>
    <d v="2023-01-31T00:49:00"/>
    <s v="App"/>
    <s v="Peter Ferguson"/>
    <n v="4679"/>
    <n v="31"/>
    <x v="307"/>
    <d v="1899-12-30T00:49:00"/>
    <n v="49"/>
    <n v="0"/>
    <n v="1"/>
    <s v="Switzerland"/>
    <s v="Not Outlier"/>
    <x v="7"/>
  </r>
  <r>
    <n v="812612"/>
    <n v="509"/>
    <s v="France"/>
    <d v="2023-11-26T01:29:00"/>
    <s v="Whatsapp"/>
    <s v="Maria Larsson"/>
    <n v="3471"/>
    <n v="26"/>
    <x v="291"/>
    <d v="1899-12-30T01:29:00"/>
    <n v="29"/>
    <n v="1"/>
    <n v="11"/>
    <s v="France"/>
    <s v="Not Outlier"/>
    <x v="59"/>
  </r>
  <r>
    <n v="845773"/>
    <n v="509"/>
    <s v="France"/>
    <d v="2023-10-20T00:35:00"/>
    <s v="Other"/>
    <s v="Victoria Ashworth"/>
    <n v="1906"/>
    <n v="20"/>
    <x v="144"/>
    <d v="1899-12-30T00:35:00"/>
    <n v="35"/>
    <n v="0"/>
    <n v="10"/>
    <s v="France"/>
    <s v="Not Outlier"/>
    <x v="59"/>
  </r>
  <r>
    <n v="872066"/>
    <n v="510"/>
    <s v="USA"/>
    <d v="2023-10-04T23:49:00"/>
    <s v="App"/>
    <s v="Diego Freyre"/>
    <n v="7354"/>
    <n v="4"/>
    <x v="308"/>
    <d v="1899-12-30T23:49:00"/>
    <n v="49"/>
    <n v="23"/>
    <n v="10"/>
    <s v="USA"/>
    <s v="Not Outlier"/>
    <x v="1"/>
  </r>
  <r>
    <n v="1479085"/>
    <n v="510"/>
    <s v="USA"/>
    <d v="2023-11-21T22:41:00"/>
    <s v="Other"/>
    <s v="Janine Labrune"/>
    <n v="6503"/>
    <n v="21"/>
    <x v="156"/>
    <d v="1899-12-30T22:41:00"/>
    <n v="41"/>
    <n v="22"/>
    <n v="11"/>
    <s v="USA"/>
    <s v="Not Outlier"/>
    <x v="1"/>
  </r>
  <r>
    <n v="311285"/>
    <n v="511"/>
    <s v="USA"/>
    <d v="2023-10-14T23:47:00"/>
    <s v="Website"/>
    <s v="Paolo Accorti"/>
    <n v="3345"/>
    <n v="14"/>
    <x v="216"/>
    <d v="1899-12-30T23:47:00"/>
    <n v="47"/>
    <n v="23"/>
    <n v="10"/>
    <s v="USA"/>
    <s v="Not Outlier"/>
    <x v="36"/>
  </r>
  <r>
    <n v="593583"/>
    <n v="513"/>
    <s v="USA"/>
    <d v="2023-08-22T01:08:00"/>
    <s v="Other"/>
    <s v="Tony Calaghan"/>
    <n v="9848"/>
    <n v="22"/>
    <x v="202"/>
    <d v="1899-12-30T01:08:00"/>
    <n v="8"/>
    <n v="1"/>
    <n v="8"/>
    <s v="USA"/>
    <s v="Not Outlier"/>
    <x v="34"/>
  </r>
  <r>
    <n v="175577"/>
    <n v="515"/>
    <s v="Spain"/>
    <d v="2023-11-21T01:53:00"/>
    <s v="Other"/>
    <s v="Marta Hernandez"/>
    <n v="5334"/>
    <n v="21"/>
    <x v="156"/>
    <d v="1899-12-30T01:53:00"/>
    <n v="53"/>
    <n v="1"/>
    <n v="11"/>
    <s v="Spain"/>
    <s v="Not Outlier"/>
    <x v="24"/>
  </r>
  <r>
    <n v="506188"/>
    <n v="515"/>
    <s v="Spain"/>
    <d v="2023-02-13T00:36:00"/>
    <s v="Other"/>
    <s v="Diego Freyre"/>
    <n v="2177"/>
    <n v="13"/>
    <x v="59"/>
    <d v="1899-12-30T00:36:00"/>
    <n v="36"/>
    <n v="0"/>
    <n v="2"/>
    <s v="Spain"/>
    <s v="Not Outlier"/>
    <x v="24"/>
  </r>
  <r>
    <n v="133285"/>
    <n v="516"/>
    <s v="France"/>
    <d v="2023-02-11T01:24:00"/>
    <s v="Other"/>
    <s v="Mary Saveley"/>
    <n v="7837"/>
    <n v="11"/>
    <x v="35"/>
    <d v="1899-12-30T01:24:00"/>
    <n v="24"/>
    <n v="1"/>
    <n v="2"/>
    <s v="France"/>
    <s v="Not Outlier"/>
    <x v="38"/>
  </r>
  <r>
    <n v="171269"/>
    <n v="516"/>
    <s v="France"/>
    <d v="2023-08-22T00:18:00"/>
    <s v="Whatsapp"/>
    <s v="Dominique Perrier"/>
    <n v="5709"/>
    <n v="22"/>
    <x v="202"/>
    <d v="1899-12-30T00:18:00"/>
    <n v="18"/>
    <n v="0"/>
    <n v="8"/>
    <s v="France"/>
    <s v="Not Outlier"/>
    <x v="38"/>
  </r>
  <r>
    <n v="596287"/>
    <n v="516"/>
    <s v="France"/>
    <d v="2023-09-03T00:51:00"/>
    <s v="Website"/>
    <s v="Adrian Huxley"/>
    <n v="5995"/>
    <n v="3"/>
    <x v="309"/>
    <d v="1899-12-30T00:51:00"/>
    <n v="51"/>
    <n v="0"/>
    <n v="9"/>
    <s v="France"/>
    <s v="Not Outlier"/>
    <x v="38"/>
  </r>
  <r>
    <n v="115590"/>
    <n v="517"/>
    <s v="Australia"/>
    <d v="2023-02-02T23:52:00"/>
    <s v="Other"/>
    <s v="Michael Holz"/>
    <n v="9953"/>
    <n v="2"/>
    <x v="180"/>
    <d v="1899-12-30T23:52:00"/>
    <n v="52"/>
    <n v="23"/>
    <n v="2"/>
    <s v="Australia"/>
    <s v="Not Outlier"/>
    <x v="56"/>
  </r>
  <r>
    <n v="1069668"/>
    <n v="517"/>
    <s v="Australia"/>
    <d v="2023-04-07T01:00:00"/>
    <s v="Website"/>
    <s v="Roland Keitel"/>
    <n v="8146"/>
    <n v="7"/>
    <x v="310"/>
    <d v="1899-12-30T01:00:00"/>
    <n v="0"/>
    <n v="1"/>
    <n v="4"/>
    <s v="Australia"/>
    <s v="Not Outlier"/>
    <x v="56"/>
  </r>
  <r>
    <n v="268811"/>
    <n v="519"/>
    <s v="France"/>
    <d v="2023-02-06T01:33:00"/>
    <s v="Other"/>
    <s v="Jose Pedro Roel"/>
    <n v="9147"/>
    <n v="6"/>
    <x v="130"/>
    <d v="1899-12-30T01:33:00"/>
    <n v="33"/>
    <n v="1"/>
    <n v="2"/>
    <s v="France"/>
    <s v="Not Outlier"/>
    <x v="35"/>
  </r>
  <r>
    <n v="344182"/>
    <n v="519"/>
    <s v="France"/>
    <d v="2023-07-20T01:09:00"/>
    <s v="Other"/>
    <s v="Valarie Nelson"/>
    <n v="9637"/>
    <n v="20"/>
    <x v="157"/>
    <d v="1899-12-30T01:09:00"/>
    <n v="9"/>
    <n v="1"/>
    <n v="7"/>
    <s v="France"/>
    <s v="Not Outlier"/>
    <x v="35"/>
  </r>
  <r>
    <n v="694715"/>
    <n v="519"/>
    <s v="France"/>
    <d v="2023-08-01T23:07:00"/>
    <s v="Other"/>
    <s v="Yoshi Tannamuri"/>
    <n v="6870"/>
    <n v="1"/>
    <x v="257"/>
    <d v="1899-12-30T23:07:00"/>
    <n v="7"/>
    <n v="23"/>
    <n v="8"/>
    <s v="France"/>
    <s v="Not Outlier"/>
    <x v="35"/>
  </r>
  <r>
    <n v="101815"/>
    <n v="520"/>
    <s v="Spain"/>
    <d v="2023-09-18T01:37:00"/>
    <s v="Whatsapp"/>
    <s v="Christina Berglund"/>
    <n v="5420"/>
    <n v="18"/>
    <x v="51"/>
    <d v="1899-12-30T01:37:00"/>
    <n v="37"/>
    <n v="1"/>
    <n v="9"/>
    <s v="Spain"/>
    <s v="Not Outlier"/>
    <x v="2"/>
  </r>
  <r>
    <n v="695237"/>
    <n v="520"/>
    <s v="Spain"/>
    <d v="2023-01-11T23:40:00"/>
    <s v="Website"/>
    <s v="Violeta Benitez"/>
    <n v="1232"/>
    <n v="11"/>
    <x v="49"/>
    <d v="1899-12-30T23:40:00"/>
    <n v="40"/>
    <n v="23"/>
    <n v="1"/>
    <s v="Spain"/>
    <s v="Not Outlier"/>
    <x v="2"/>
  </r>
  <r>
    <n v="1632433"/>
    <n v="520"/>
    <s v="Spain"/>
    <d v="2023-10-05T00:05:00"/>
    <s v="Website"/>
    <s v="Diego Freyre"/>
    <n v="2927"/>
    <n v="5"/>
    <x v="274"/>
    <d v="1899-12-30T00:05:00"/>
    <n v="5"/>
    <n v="0"/>
    <n v="10"/>
    <s v="Spain"/>
    <s v="Not Outlier"/>
    <x v="2"/>
  </r>
  <r>
    <n v="960685"/>
    <n v="522"/>
    <s v="USA"/>
    <d v="2023-11-24T00:50:00"/>
    <s v="Whatsapp"/>
    <s v="Eric Natividad"/>
    <n v="9772"/>
    <n v="24"/>
    <x v="80"/>
    <d v="1899-12-30T00:50:00"/>
    <n v="50"/>
    <n v="0"/>
    <n v="11"/>
    <s v="USA"/>
    <s v="Not Outlier"/>
    <x v="56"/>
  </r>
  <r>
    <n v="1189996"/>
    <n v="522"/>
    <s v="USA"/>
    <d v="2023-12-04T00:22:00"/>
    <s v="App"/>
    <s v="Diego Freyre"/>
    <n v="4719"/>
    <n v="4"/>
    <x v="118"/>
    <d v="1899-12-30T00:22:00"/>
    <n v="22"/>
    <n v="0"/>
    <n v="12"/>
    <s v="USA"/>
    <s v="Not Outlier"/>
    <x v="56"/>
  </r>
  <r>
    <n v="1334431"/>
    <n v="522"/>
    <s v="USA"/>
    <d v="2023-09-26T00:42:00"/>
    <s v="Whatsapp"/>
    <s v="Michael Holz"/>
    <n v="6918"/>
    <n v="26"/>
    <x v="160"/>
    <d v="1899-12-30T00:42:00"/>
    <n v="42"/>
    <n v="0"/>
    <n v="9"/>
    <s v="USA"/>
    <s v="Not Outlier"/>
    <x v="56"/>
  </r>
  <r>
    <n v="671670"/>
    <n v="523"/>
    <s v="USA"/>
    <d v="2023-08-17T01:05:00"/>
    <s v="Whatsapp"/>
    <s v="Juri Yoshido"/>
    <n v="6441"/>
    <n v="17"/>
    <x v="311"/>
    <d v="1899-12-30T01:05:00"/>
    <n v="5"/>
    <n v="1"/>
    <n v="8"/>
    <s v="USA"/>
    <s v="Not Outlier"/>
    <x v="67"/>
  </r>
  <r>
    <n v="1018145"/>
    <n v="523"/>
    <s v="USA"/>
    <d v="2023-11-09T23:20:00"/>
    <s v="Other"/>
    <s v="Diego Freyre"/>
    <n v="9449"/>
    <n v="9"/>
    <x v="119"/>
    <d v="1899-12-30T23:20:00"/>
    <n v="20"/>
    <n v="23"/>
    <n v="11"/>
    <s v="USA"/>
    <s v="Not Outlier"/>
    <x v="67"/>
  </r>
  <r>
    <n v="1580986"/>
    <n v="523"/>
    <s v="USA"/>
    <d v="2023-09-06T02:05:00"/>
    <s v="Website"/>
    <s v="Dominique Perrier"/>
    <n v="438"/>
    <n v="6"/>
    <x v="214"/>
    <d v="1899-12-30T02:05:00"/>
    <n v="5"/>
    <n v="2"/>
    <n v="9"/>
    <s v="USA"/>
    <s v="Not Outlier"/>
    <x v="67"/>
  </r>
  <r>
    <n v="2011"/>
    <n v="525"/>
    <s v="India"/>
    <d v="2023-04-29T23:40:00"/>
    <s v="Whatsapp"/>
    <s v="Paul Henriot"/>
    <n v="4551"/>
    <n v="29"/>
    <x v="312"/>
    <d v="1899-12-30T23:40:00"/>
    <n v="40"/>
    <n v="23"/>
    <n v="4"/>
    <s v="India"/>
    <s v="Not Outlier"/>
    <x v="21"/>
  </r>
  <r>
    <n v="49544"/>
    <n v="526"/>
    <s v="USA"/>
    <d v="2023-10-28T00:04:00"/>
    <s v="Website"/>
    <s v="Akiko Shimamura"/>
    <n v="7802"/>
    <n v="28"/>
    <x v="92"/>
    <d v="1899-12-30T00:04:00"/>
    <n v="4"/>
    <n v="0"/>
    <n v="10"/>
    <s v="USA"/>
    <s v="Not Outlier"/>
    <x v="70"/>
  </r>
  <r>
    <n v="1188487"/>
    <n v="526"/>
    <s v="USA"/>
    <d v="2023-12-16T01:52:00"/>
    <s v="Website"/>
    <s v="Frederique Citeaux"/>
    <n v="2527"/>
    <n v="16"/>
    <x v="150"/>
    <d v="1899-12-30T01:52:00"/>
    <n v="52"/>
    <n v="1"/>
    <n v="12"/>
    <s v="USA"/>
    <s v="Not Outlier"/>
    <x v="70"/>
  </r>
  <r>
    <n v="1609306"/>
    <n v="529"/>
    <s v="India"/>
    <d v="2023-12-01T01:21:00"/>
    <s v="App"/>
    <s v="Kalle Suominen"/>
    <n v="847"/>
    <n v="1"/>
    <x v="313"/>
    <d v="1899-12-30T01:21:00"/>
    <n v="21"/>
    <n v="1"/>
    <n v="12"/>
    <s v="India"/>
    <s v="Not Outlier"/>
    <x v="68"/>
  </r>
  <r>
    <n v="34125"/>
    <n v="530"/>
    <s v="Australia"/>
    <d v="2023-10-18T00:57:00"/>
    <s v="Whatsapp"/>
    <s v="Anna O'Hara"/>
    <n v="4341"/>
    <n v="18"/>
    <x v="95"/>
    <d v="1899-12-30T00:57:00"/>
    <n v="57"/>
    <n v="0"/>
    <n v="10"/>
    <s v="Australia"/>
    <s v="Not Outlier"/>
    <x v="37"/>
  </r>
  <r>
    <n v="273817"/>
    <n v="530"/>
    <s v="Australia"/>
    <d v="2023-05-05T01:21:00"/>
    <s v="Website"/>
    <s v="Valarie Nelson"/>
    <n v="4051"/>
    <n v="5"/>
    <x v="255"/>
    <d v="1899-12-30T01:21:00"/>
    <n v="21"/>
    <n v="1"/>
    <n v="5"/>
    <s v="Australia"/>
    <s v="Not Outlier"/>
    <x v="37"/>
  </r>
  <r>
    <n v="1440438"/>
    <n v="531"/>
    <s v="USA"/>
    <d v="2023-01-05T01:09:00"/>
    <s v="Website"/>
    <s v="Maurizio Moroni"/>
    <n v="1288"/>
    <n v="5"/>
    <x v="129"/>
    <d v="1899-12-30T01:09:00"/>
    <n v="9"/>
    <n v="1"/>
    <n v="1"/>
    <s v="USA"/>
    <s v="Not Outlier"/>
    <x v="26"/>
  </r>
  <r>
    <n v="127157"/>
    <n v="532"/>
    <s v="USA"/>
    <d v="2023-02-15T23:57:00"/>
    <s v="App"/>
    <s v="Eric Natividad"/>
    <n v="2367"/>
    <n v="15"/>
    <x v="31"/>
    <d v="1899-12-30T23:57:00"/>
    <n v="57"/>
    <n v="23"/>
    <n v="2"/>
    <s v="USA"/>
    <s v="Not Outlier"/>
    <x v="8"/>
  </r>
  <r>
    <n v="160692"/>
    <n v="532"/>
    <s v="USA"/>
    <d v="2023-11-06T01:04:00"/>
    <s v="Whatsapp"/>
    <s v="Valarie Nelson"/>
    <n v="679"/>
    <n v="6"/>
    <x v="211"/>
    <d v="1899-12-30T01:04:00"/>
    <n v="4"/>
    <n v="1"/>
    <n v="11"/>
    <s v="USA"/>
    <s v="Not Outlier"/>
    <x v="8"/>
  </r>
  <r>
    <n v="299700"/>
    <n v="533"/>
    <s v="USA"/>
    <d v="2023-10-09T01:32:00"/>
    <s v="Whatsapp"/>
    <s v="Maria Larsson"/>
    <n v="7166"/>
    <n v="9"/>
    <x v="6"/>
    <d v="1899-12-30T01:32:00"/>
    <n v="32"/>
    <n v="1"/>
    <n v="10"/>
    <s v="USA"/>
    <s v="Not Outlier"/>
    <x v="27"/>
  </r>
  <r>
    <n v="968501"/>
    <n v="534"/>
    <s v="India"/>
    <d v="2023-09-26T00:47:00"/>
    <s v="Whatsapp"/>
    <s v="Michael Frick"/>
    <n v="98"/>
    <n v="26"/>
    <x v="160"/>
    <d v="1899-12-30T00:47:00"/>
    <n v="47"/>
    <n v="0"/>
    <n v="9"/>
    <s v="India"/>
    <s v="Not Outlier"/>
    <x v="55"/>
  </r>
  <r>
    <n v="550510"/>
    <n v="536"/>
    <s v="Germany"/>
    <d v="2023-04-20T23:35:00"/>
    <s v="Whatsapp"/>
    <s v="William Brown"/>
    <n v="4540"/>
    <n v="20"/>
    <x v="226"/>
    <d v="1899-12-30T23:35:00"/>
    <n v="35"/>
    <n v="23"/>
    <n v="4"/>
    <s v="Germany"/>
    <s v="Not Outlier"/>
    <x v="71"/>
  </r>
  <r>
    <n v="1423052"/>
    <n v="536"/>
    <s v="Germany"/>
    <d v="2023-01-27T00:58:00"/>
    <s v="Website"/>
    <s v="Juri Hirano"/>
    <n v="8357"/>
    <n v="27"/>
    <x v="314"/>
    <d v="1899-12-30T00:58:00"/>
    <n v="58"/>
    <n v="0"/>
    <n v="1"/>
    <s v="Germany"/>
    <s v="Not Outlier"/>
    <x v="71"/>
  </r>
  <r>
    <n v="1033341"/>
    <n v="537"/>
    <s v="Australia"/>
    <d v="2023-12-06T00:44:00"/>
    <s v="Other"/>
    <s v="Valarie Young"/>
    <n v="1935"/>
    <n v="6"/>
    <x v="185"/>
    <d v="1899-12-30T00:44:00"/>
    <n v="44"/>
    <n v="0"/>
    <n v="12"/>
    <s v="Australia"/>
    <s v="Not Outlier"/>
    <x v="51"/>
  </r>
  <r>
    <n v="1294009"/>
    <n v="538"/>
    <s v="India"/>
    <d v="2023-01-06T01:46:00"/>
    <s v="Other"/>
    <s v="Sue King"/>
    <n v="4279"/>
    <n v="6"/>
    <x v="315"/>
    <d v="1899-12-30T01:46:00"/>
    <n v="46"/>
    <n v="1"/>
    <n v="1"/>
    <s v="India"/>
    <s v="Not Outlier"/>
    <x v="5"/>
  </r>
  <r>
    <n v="1045700"/>
    <n v="539"/>
    <s v="India"/>
    <d v="2023-12-02T00:38:00"/>
    <s v="Whatsapp"/>
    <s v="Mory Kentary"/>
    <n v="5012"/>
    <n v="2"/>
    <x v="196"/>
    <d v="1899-12-30T00:38:00"/>
    <n v="38"/>
    <n v="0"/>
    <n v="12"/>
    <s v="India"/>
    <s v="Not Outlier"/>
    <x v="59"/>
  </r>
  <r>
    <n v="498278"/>
    <n v="540"/>
    <s v="Australia"/>
    <d v="2023-06-13T01:07:00"/>
    <s v="Other"/>
    <s v="Steve Frick"/>
    <n v="4974"/>
    <n v="13"/>
    <x v="61"/>
    <d v="1899-12-30T01:07:00"/>
    <n v="7"/>
    <n v="1"/>
    <n v="6"/>
    <s v="Australia"/>
    <s v="Not Outlier"/>
    <x v="15"/>
  </r>
  <r>
    <n v="209185"/>
    <n v="541"/>
    <s v="USA"/>
    <d v="2023-08-28T00:16:00"/>
    <s v="App"/>
    <s v="Diego Freyre"/>
    <n v="4430"/>
    <n v="28"/>
    <x v="128"/>
    <d v="1899-12-30T00:16:00"/>
    <n v="16"/>
    <n v="0"/>
    <n v="8"/>
    <s v="USA"/>
    <s v="Not Outlier"/>
    <x v="10"/>
  </r>
  <r>
    <n v="769009"/>
    <n v="541"/>
    <s v="USA"/>
    <d v="2023-10-07T22:59:00"/>
    <s v="Whatsapp"/>
    <s v="Kalle Suominen"/>
    <n v="2143"/>
    <n v="7"/>
    <x v="316"/>
    <d v="1899-12-30T22:59:00"/>
    <n v="59"/>
    <n v="22"/>
    <n v="10"/>
    <s v="USA"/>
    <s v="Not Outlier"/>
    <x v="10"/>
  </r>
  <r>
    <n v="642754"/>
    <n v="542"/>
    <s v="Australia"/>
    <d v="2023-02-06T00:40:00"/>
    <s v="Whatsapp"/>
    <s v="Sue Frick"/>
    <n v="4849"/>
    <n v="6"/>
    <x v="130"/>
    <d v="1899-12-30T00:40:00"/>
    <n v="40"/>
    <n v="0"/>
    <n v="2"/>
    <s v="Australia"/>
    <s v="Not Outlier"/>
    <x v="43"/>
  </r>
  <r>
    <n v="743932"/>
    <n v="543"/>
    <s v="France"/>
    <d v="2023-08-26T00:28:00"/>
    <s v="Other"/>
    <s v="Sean Connery"/>
    <n v="5966"/>
    <n v="26"/>
    <x v="225"/>
    <d v="1899-12-30T00:28:00"/>
    <n v="28"/>
    <n v="0"/>
    <n v="8"/>
    <s v="France"/>
    <s v="Not Outlier"/>
    <x v="47"/>
  </r>
  <r>
    <n v="1486000"/>
    <n v="545"/>
    <s v="USA"/>
    <d v="2023-12-23T01:10:00"/>
    <s v="Website"/>
    <s v="Valarie Nelson"/>
    <n v="2377"/>
    <n v="23"/>
    <x v="219"/>
    <d v="1899-12-30T01:10:00"/>
    <n v="10"/>
    <n v="1"/>
    <n v="12"/>
    <s v="USA"/>
    <s v="Not Outlier"/>
    <x v="3"/>
  </r>
  <r>
    <n v="1330979"/>
    <n v="546"/>
    <s v="USA"/>
    <d v="2023-01-03T23:33:00"/>
    <s v="App"/>
    <s v="Valarie Young"/>
    <n v="4461"/>
    <n v="3"/>
    <x v="317"/>
    <d v="1899-12-30T23:33:00"/>
    <n v="33"/>
    <n v="23"/>
    <n v="1"/>
    <s v="USA"/>
    <s v="Not Outlier"/>
    <x v="53"/>
  </r>
  <r>
    <n v="1617273"/>
    <n v="547"/>
    <s v="USA"/>
    <d v="2023-08-18T00:04:00"/>
    <s v="App"/>
    <s v="Wendy Victorino"/>
    <n v="2095"/>
    <n v="18"/>
    <x v="241"/>
    <d v="1899-12-30T00:04:00"/>
    <n v="4"/>
    <n v="0"/>
    <n v="8"/>
    <s v="USA"/>
    <s v="Not Outlier"/>
    <x v="71"/>
  </r>
  <r>
    <n v="500630"/>
    <n v="548"/>
    <s v="USA"/>
    <d v="2023-06-14T00:29:00"/>
    <s v="Other"/>
    <s v="Kyung Yu"/>
    <n v="3906"/>
    <n v="14"/>
    <x v="165"/>
    <d v="1899-12-30T00:29:00"/>
    <n v="29"/>
    <n v="0"/>
    <n v="6"/>
    <s v="USA"/>
    <s v="Not Outlier"/>
    <x v="9"/>
  </r>
  <r>
    <n v="588588"/>
    <n v="548"/>
    <s v="USA"/>
    <d v="2023-08-31T00:27:00"/>
    <s v="Whatsapp"/>
    <s v="Violeta Benitez"/>
    <n v="1656"/>
    <n v="31"/>
    <x v="184"/>
    <d v="1899-12-30T00:27:00"/>
    <n v="27"/>
    <n v="0"/>
    <n v="8"/>
    <s v="USA"/>
    <s v="Not Outlier"/>
    <x v="9"/>
  </r>
  <r>
    <n v="831974"/>
    <n v="548"/>
    <s v="USA"/>
    <d v="2023-12-26T00:54:00"/>
    <s v="Website"/>
    <s v="Valarie Nelson"/>
    <n v="6182"/>
    <n v="26"/>
    <x v="218"/>
    <d v="1899-12-30T00:54:00"/>
    <n v="54"/>
    <n v="0"/>
    <n v="12"/>
    <s v="USA"/>
    <s v="Not Outlier"/>
    <x v="9"/>
  </r>
  <r>
    <n v="1535140"/>
    <n v="548"/>
    <s v="USA"/>
    <d v="2023-05-25T00:58:00"/>
    <s v="Other"/>
    <s v="Paul Henriot"/>
    <n v="5570"/>
    <n v="25"/>
    <x v="22"/>
    <d v="1899-12-30T00:58:00"/>
    <n v="58"/>
    <n v="0"/>
    <n v="5"/>
    <s v="USA"/>
    <s v="Not Outlier"/>
    <x v="9"/>
  </r>
  <r>
    <n v="910121"/>
    <n v="549"/>
    <s v="USA"/>
    <d v="2023-08-16T00:19:00"/>
    <s v="App"/>
    <s v="Diego Freyre"/>
    <n v="767"/>
    <n v="16"/>
    <x v="318"/>
    <d v="1899-12-30T00:19:00"/>
    <n v="19"/>
    <n v="0"/>
    <n v="8"/>
    <s v="USA"/>
    <s v="Not Outlier"/>
    <x v="35"/>
  </r>
  <r>
    <n v="924612"/>
    <n v="549"/>
    <s v="USA"/>
    <d v="2023-03-16T00:54:00"/>
    <s v="App"/>
    <s v="Diego Freyre"/>
    <n v="7323"/>
    <n v="16"/>
    <x v="122"/>
    <d v="1899-12-30T00:54:00"/>
    <n v="54"/>
    <n v="0"/>
    <n v="3"/>
    <s v="USA"/>
    <s v="Not Outlier"/>
    <x v="35"/>
  </r>
  <r>
    <n v="467965"/>
    <n v="550"/>
    <s v="USA"/>
    <d v="2023-10-02T23:43:00"/>
    <s v="Whatsapp"/>
    <s v="Sue Taylor"/>
    <n v="8296"/>
    <n v="2"/>
    <x v="294"/>
    <d v="1899-12-30T23:43:00"/>
    <n v="43"/>
    <n v="23"/>
    <n v="10"/>
    <s v="USA"/>
    <s v="Not Outlier"/>
    <x v="0"/>
  </r>
  <r>
    <n v="1445568"/>
    <n v="550"/>
    <s v="USA"/>
    <d v="2023-07-23T02:16:00"/>
    <s v="App"/>
    <s v="Michael Holz"/>
    <n v="3612"/>
    <n v="23"/>
    <x v="319"/>
    <d v="1899-12-30T02:16:00"/>
    <n v="16"/>
    <n v="2"/>
    <n v="7"/>
    <s v="USA"/>
    <s v="Not Outlier"/>
    <x v="0"/>
  </r>
  <r>
    <n v="1480961"/>
    <n v="550"/>
    <s v="USA"/>
    <d v="2023-01-16T01:04:00"/>
    <s v="Website"/>
    <s v="Eduardo Saavedra"/>
    <n v="8407"/>
    <n v="16"/>
    <x v="205"/>
    <d v="1899-12-30T01:04:00"/>
    <n v="4"/>
    <n v="1"/>
    <n v="1"/>
    <s v="USA"/>
    <s v="Not Outlier"/>
    <x v="0"/>
  </r>
  <r>
    <n v="38528"/>
    <n v="551"/>
    <s v="Switzerland"/>
    <d v="2023-10-20T00:40:00"/>
    <s v="Other"/>
    <s v="Martine Rance"/>
    <n v="7036"/>
    <n v="20"/>
    <x v="144"/>
    <d v="1899-12-30T00:40:00"/>
    <n v="40"/>
    <n v="0"/>
    <n v="10"/>
    <s v="Switzerland"/>
    <s v="Not Outlier"/>
    <x v="21"/>
  </r>
  <r>
    <n v="1675193"/>
    <n v="552"/>
    <s v="India"/>
    <d v="2023-11-12T23:47:00"/>
    <s v="Whatsapp"/>
    <s v="Peter Ferguson"/>
    <n v="2913"/>
    <n v="12"/>
    <x v="221"/>
    <d v="1899-12-30T23:47:00"/>
    <n v="47"/>
    <n v="23"/>
    <n v="11"/>
    <s v="India"/>
    <s v="Not Outlier"/>
    <x v="52"/>
  </r>
  <r>
    <n v="410734"/>
    <n v="555"/>
    <s v="USA"/>
    <d v="2023-05-06T01:13:00"/>
    <s v="Website"/>
    <s v="Sue King"/>
    <n v="3175"/>
    <n v="6"/>
    <x v="113"/>
    <d v="1899-12-30T01:13:00"/>
    <n v="13"/>
    <n v="1"/>
    <n v="5"/>
    <s v="USA"/>
    <s v="Not Outlier"/>
    <x v="55"/>
  </r>
  <r>
    <n v="1556551"/>
    <n v="556"/>
    <s v="France"/>
    <d v="2023-04-11T00:35:00"/>
    <s v="App"/>
    <s v="Giovanni Rovelli"/>
    <n v="4482"/>
    <n v="11"/>
    <x v="167"/>
    <d v="1899-12-30T00:35:00"/>
    <n v="35"/>
    <n v="0"/>
    <n v="4"/>
    <s v="France"/>
    <s v="Not Outlier"/>
    <x v="18"/>
  </r>
  <r>
    <n v="867012"/>
    <n v="557"/>
    <s v="Germany"/>
    <d v="2023-02-26T00:16:00"/>
    <s v="App"/>
    <s v="Helen Bennett"/>
    <n v="7900"/>
    <n v="26"/>
    <x v="10"/>
    <d v="1899-12-30T00:16:00"/>
    <n v="16"/>
    <n v="0"/>
    <n v="2"/>
    <s v="Germany"/>
    <s v="Not Outlier"/>
    <x v="8"/>
  </r>
  <r>
    <n v="1454722"/>
    <n v="557"/>
    <s v="Germany"/>
    <d v="2023-06-14T00:51:00"/>
    <s v="Other"/>
    <s v="Valarie Nelson"/>
    <n v="7460"/>
    <n v="14"/>
    <x v="165"/>
    <d v="1899-12-30T00:51:00"/>
    <n v="51"/>
    <n v="0"/>
    <n v="6"/>
    <s v="Germany"/>
    <s v="Not Outlier"/>
    <x v="8"/>
  </r>
  <r>
    <n v="847595"/>
    <n v="558"/>
    <s v="India"/>
    <d v="2023-07-08T01:22:00"/>
    <s v="Other"/>
    <s v="Sean Connery"/>
    <n v="7327"/>
    <n v="8"/>
    <x v="23"/>
    <d v="1899-12-30T01:22:00"/>
    <n v="22"/>
    <n v="1"/>
    <n v="7"/>
    <s v="India"/>
    <s v="Not Outlier"/>
    <x v="18"/>
  </r>
  <r>
    <n v="993889"/>
    <n v="562"/>
    <s v="Singapore"/>
    <d v="2023-03-21T23:36:00"/>
    <s v="Other"/>
    <s v="Carine Schmitt"/>
    <n v="2862"/>
    <n v="21"/>
    <x v="98"/>
    <d v="1899-12-30T23:36:00"/>
    <n v="36"/>
    <n v="23"/>
    <n v="3"/>
    <s v="Singapore"/>
    <s v="Not Outlier"/>
    <x v="4"/>
  </r>
  <r>
    <n v="1182819"/>
    <n v="562"/>
    <s v="Singapore"/>
    <d v="2023-08-23T23:26:00"/>
    <s v="Whatsapp"/>
    <s v="Giovanni Rovelli"/>
    <n v="7031"/>
    <n v="23"/>
    <x v="34"/>
    <d v="1899-12-30T23:26:00"/>
    <n v="26"/>
    <n v="23"/>
    <n v="8"/>
    <s v="Singapore"/>
    <s v="Not Outlier"/>
    <x v="4"/>
  </r>
  <r>
    <n v="11114"/>
    <n v="563"/>
    <s v="France"/>
    <d v="2023-03-17T23:16:00"/>
    <s v="Website"/>
    <s v="Kwai Yu"/>
    <n v="6371"/>
    <n v="17"/>
    <x v="154"/>
    <d v="1899-12-30T23:16:00"/>
    <n v="16"/>
    <n v="23"/>
    <n v="3"/>
    <s v="France"/>
    <s v="Not Outlier"/>
    <x v="47"/>
  </r>
  <r>
    <n v="491960"/>
    <n v="564"/>
    <s v="USA"/>
    <d v="2023-07-10T00:08:00"/>
    <s v="Other"/>
    <s v="Diego Freyre"/>
    <n v="1650"/>
    <n v="10"/>
    <x v="86"/>
    <d v="1899-12-30T00:08:00"/>
    <n v="8"/>
    <n v="0"/>
    <n v="7"/>
    <s v="USA"/>
    <s v="Not Outlier"/>
    <x v="31"/>
  </r>
  <r>
    <n v="1605731"/>
    <n v="564"/>
    <s v="USA"/>
    <d v="2023-06-24T00:02:00"/>
    <s v="Whatsapp"/>
    <s v="William Brown"/>
    <n v="6271"/>
    <n v="24"/>
    <x v="191"/>
    <d v="1899-12-30T00:02:00"/>
    <n v="2"/>
    <n v="0"/>
    <n v="6"/>
    <s v="USA"/>
    <s v="Not Outlier"/>
    <x v="31"/>
  </r>
  <r>
    <n v="385361"/>
    <n v="565"/>
    <s v="France"/>
    <d v="2023-11-19T23:24:00"/>
    <s v="App"/>
    <s v="Valarie Thompson"/>
    <n v="9005"/>
    <n v="19"/>
    <x v="149"/>
    <d v="1899-12-30T23:24:00"/>
    <n v="24"/>
    <n v="23"/>
    <n v="11"/>
    <s v="France"/>
    <s v="Not Outlier"/>
    <x v="32"/>
  </r>
  <r>
    <n v="7615"/>
    <n v="566"/>
    <s v="USA"/>
    <d v="2023-11-03T23:46:00"/>
    <s v="Whatsapp"/>
    <s v="Dominique Perrier"/>
    <n v="8303"/>
    <n v="3"/>
    <x v="320"/>
    <d v="1899-12-30T23:46:00"/>
    <n v="46"/>
    <n v="23"/>
    <n v="11"/>
    <s v="USA"/>
    <s v="Not Outlier"/>
    <x v="66"/>
  </r>
  <r>
    <n v="950100"/>
    <n v="567"/>
    <s v="Australia"/>
    <d v="2023-12-07T23:10:00"/>
    <s v="Website"/>
    <s v="Frederique Citeaux"/>
    <n v="4903"/>
    <n v="7"/>
    <x v="187"/>
    <d v="1899-12-30T23:10:00"/>
    <n v="10"/>
    <n v="23"/>
    <n v="12"/>
    <s v="Australia"/>
    <s v="Not Outlier"/>
    <x v="24"/>
  </r>
  <r>
    <n v="1682358"/>
    <n v="567"/>
    <s v="Australia"/>
    <d v="2023-03-27T23:19:00"/>
    <s v="Website"/>
    <s v="Helen Bennett"/>
    <n v="4540"/>
    <n v="27"/>
    <x v="172"/>
    <d v="1899-12-30T23:19:00"/>
    <n v="19"/>
    <n v="23"/>
    <n v="3"/>
    <s v="Australia"/>
    <s v="Not Outlier"/>
    <x v="24"/>
  </r>
  <r>
    <n v="571764"/>
    <n v="568"/>
    <s v="France"/>
    <d v="2023-08-08T00:12:00"/>
    <s v="Other"/>
    <s v="Mary Saveley"/>
    <n v="1895"/>
    <n v="8"/>
    <x v="25"/>
    <d v="1899-12-30T00:12:00"/>
    <n v="12"/>
    <n v="0"/>
    <n v="8"/>
    <s v="France"/>
    <s v="Not Outlier"/>
    <x v="6"/>
  </r>
  <r>
    <n v="740564"/>
    <n v="569"/>
    <s v="USA"/>
    <d v="2023-02-13T00:48:00"/>
    <s v="Whatsapp"/>
    <s v="Adrian Huxley"/>
    <n v="1398"/>
    <n v="13"/>
    <x v="59"/>
    <d v="1899-12-30T00:48:00"/>
    <n v="48"/>
    <n v="0"/>
    <n v="2"/>
    <s v="USA"/>
    <s v="Not Outlier"/>
    <x v="32"/>
  </r>
  <r>
    <n v="858083"/>
    <n v="569"/>
    <s v="USA"/>
    <d v="2023-03-19T00:25:00"/>
    <s v="Website"/>
    <s v="Victoria Ashworth"/>
    <n v="5575"/>
    <n v="19"/>
    <x v="48"/>
    <d v="1899-12-30T00:25:00"/>
    <n v="25"/>
    <n v="0"/>
    <n v="3"/>
    <s v="USA"/>
    <s v="Not Outlier"/>
    <x v="32"/>
  </r>
  <r>
    <n v="1407976"/>
    <n v="569"/>
    <s v="USA"/>
    <d v="2023-04-02T23:21:00"/>
    <s v="Other"/>
    <s v="Steve Thompson"/>
    <n v="8751"/>
    <n v="2"/>
    <x v="197"/>
    <d v="1899-12-30T23:21:00"/>
    <n v="21"/>
    <n v="23"/>
    <n v="4"/>
    <s v="USA"/>
    <s v="Not Outlier"/>
    <x v="32"/>
  </r>
  <r>
    <n v="182299"/>
    <n v="570"/>
    <s v="India"/>
    <d v="2023-10-13T00:33:00"/>
    <s v="App"/>
    <s v="Diego Freyre"/>
    <n v="2238"/>
    <n v="13"/>
    <x v="298"/>
    <d v="1899-12-30T00:33:00"/>
    <n v="33"/>
    <n v="0"/>
    <n v="10"/>
    <s v="India"/>
    <s v="Not Outlier"/>
    <x v="16"/>
  </r>
  <r>
    <n v="69722"/>
    <n v="571"/>
    <s v="Finland"/>
    <d v="2023-09-05T00:58:00"/>
    <s v="Website"/>
    <s v="Tony Calaghan"/>
    <n v="1269"/>
    <n v="5"/>
    <x v="96"/>
    <d v="1899-12-30T00:58:00"/>
    <n v="58"/>
    <n v="0"/>
    <n v="9"/>
    <s v="Finland"/>
    <s v="Not Outlier"/>
    <x v="49"/>
  </r>
  <r>
    <n v="583129"/>
    <n v="575"/>
    <s v="India"/>
    <d v="2023-11-18T22:53:00"/>
    <s v="Whatsapp"/>
    <s v="Veysel Oeztan"/>
    <n v="7035"/>
    <n v="18"/>
    <x v="17"/>
    <d v="1899-12-30T22:53:00"/>
    <n v="53"/>
    <n v="22"/>
    <n v="11"/>
    <s v="India"/>
    <s v="Not Outlier"/>
    <x v="10"/>
  </r>
  <r>
    <n v="1020737"/>
    <n v="575"/>
    <s v="India"/>
    <d v="2023-12-07T01:58:00"/>
    <s v="App"/>
    <s v="Roland Keitel"/>
    <n v="7392"/>
    <n v="7"/>
    <x v="187"/>
    <d v="1899-12-30T01:58:00"/>
    <n v="58"/>
    <n v="1"/>
    <n v="12"/>
    <s v="India"/>
    <s v="Not Outlier"/>
    <x v="10"/>
  </r>
  <r>
    <n v="397428"/>
    <n v="576"/>
    <s v="USA"/>
    <d v="2023-05-10T23:04:00"/>
    <s v="App"/>
    <s v="Sue Frick"/>
    <n v="1426"/>
    <n v="10"/>
    <x v="45"/>
    <d v="1899-12-30T23:04:00"/>
    <n v="4"/>
    <n v="23"/>
    <n v="5"/>
    <s v="USA"/>
    <s v="Not Outlier"/>
    <x v="13"/>
  </r>
  <r>
    <n v="992007"/>
    <n v="576"/>
    <s v="USA"/>
    <d v="2023-08-02T23:57:00"/>
    <s v="App"/>
    <s v="Maria Larsson"/>
    <n v="839"/>
    <n v="2"/>
    <x v="56"/>
    <d v="1899-12-30T23:57:00"/>
    <n v="57"/>
    <n v="23"/>
    <n v="8"/>
    <s v="USA"/>
    <s v="Not Outlier"/>
    <x v="13"/>
  </r>
  <r>
    <n v="483229"/>
    <n v="577"/>
    <s v="France"/>
    <d v="2023-02-13T01:07:00"/>
    <s v="App"/>
    <s v="Jeff Young"/>
    <n v="1958"/>
    <n v="13"/>
    <x v="59"/>
    <d v="1899-12-30T01:07:00"/>
    <n v="7"/>
    <n v="1"/>
    <n v="2"/>
    <s v="France"/>
    <s v="Not Outlier"/>
    <x v="66"/>
  </r>
  <r>
    <n v="1052606"/>
    <n v="577"/>
    <s v="France"/>
    <d v="2023-11-03T00:10:00"/>
    <s v="App"/>
    <s v="Eduardo Saavedra"/>
    <n v="701"/>
    <n v="3"/>
    <x v="320"/>
    <d v="1899-12-30T00:10:00"/>
    <n v="10"/>
    <n v="0"/>
    <n v="11"/>
    <s v="France"/>
    <s v="Not Outlier"/>
    <x v="66"/>
  </r>
  <r>
    <n v="721053"/>
    <n v="579"/>
    <s v="USA"/>
    <d v="2023-04-23T00:03:00"/>
    <s v="Other"/>
    <s v="Akiko Shimamura"/>
    <n v="5093"/>
    <n v="23"/>
    <x v="114"/>
    <d v="1899-12-30T00:03:00"/>
    <n v="3"/>
    <n v="0"/>
    <n v="4"/>
    <s v="USA"/>
    <s v="Not Outlier"/>
    <x v="32"/>
  </r>
  <r>
    <n v="957373"/>
    <n v="580"/>
    <s v="USA"/>
    <d v="2023-06-16T23:05:00"/>
    <s v="Other"/>
    <s v="Adrian Huxley"/>
    <n v="4659"/>
    <n v="16"/>
    <x v="107"/>
    <d v="1899-12-30T23:05:00"/>
    <n v="5"/>
    <n v="23"/>
    <n v="6"/>
    <s v="USA"/>
    <s v="Not Outlier"/>
    <x v="59"/>
  </r>
  <r>
    <n v="886188"/>
    <n v="581"/>
    <s v="USA"/>
    <d v="2023-10-03T01:12:00"/>
    <s v="Website"/>
    <s v="Roland Keitel"/>
    <n v="5000"/>
    <n v="3"/>
    <x v="261"/>
    <d v="1899-12-30T01:12:00"/>
    <n v="12"/>
    <n v="1"/>
    <n v="10"/>
    <s v="USA"/>
    <s v="Not Outlier"/>
    <x v="20"/>
  </r>
  <r>
    <n v="1107821"/>
    <n v="581"/>
    <s v="USA"/>
    <d v="2023-10-18T00:25:00"/>
    <s v="Website"/>
    <s v="Julie Brown"/>
    <n v="3452"/>
    <n v="18"/>
    <x v="95"/>
    <d v="1899-12-30T00:25:00"/>
    <n v="25"/>
    <n v="0"/>
    <n v="10"/>
    <s v="USA"/>
    <s v="Not Outlier"/>
    <x v="20"/>
  </r>
  <r>
    <n v="1273418"/>
    <n v="581"/>
    <s v="USA"/>
    <d v="2023-11-23T23:16:00"/>
    <s v="Whatsapp"/>
    <s v="Annette Roulet"/>
    <n v="5316"/>
    <n v="23"/>
    <x v="177"/>
    <d v="1899-12-30T23:16:00"/>
    <n v="16"/>
    <n v="23"/>
    <n v="11"/>
    <s v="USA"/>
    <s v="Not Outlier"/>
    <x v="20"/>
  </r>
  <r>
    <n v="101471"/>
    <n v="584"/>
    <s v="USA"/>
    <d v="2023-11-25T01:12:00"/>
    <s v="Other"/>
    <s v="Yoshi Tannamuri"/>
    <n v="9105"/>
    <n v="25"/>
    <x v="174"/>
    <d v="1899-12-30T01:12:00"/>
    <n v="12"/>
    <n v="1"/>
    <n v="11"/>
    <s v="USA"/>
    <s v="Not Outlier"/>
    <x v="35"/>
  </r>
  <r>
    <n v="1104723"/>
    <n v="584"/>
    <s v="USA"/>
    <d v="2023-01-26T23:40:00"/>
    <s v="Website"/>
    <s v="Arnold Cruz"/>
    <n v="1066"/>
    <n v="26"/>
    <x v="64"/>
    <d v="1899-12-30T23:40:00"/>
    <n v="40"/>
    <n v="23"/>
    <n v="1"/>
    <s v="USA"/>
    <s v="Not Outlier"/>
    <x v="35"/>
  </r>
  <r>
    <n v="1075036"/>
    <n v="587"/>
    <s v="USA"/>
    <d v="2023-05-16T23:29:00"/>
    <s v="Whatsapp"/>
    <s v="Sean Connery"/>
    <n v="5378"/>
    <n v="16"/>
    <x v="161"/>
    <d v="1899-12-30T23:29:00"/>
    <n v="29"/>
    <n v="23"/>
    <n v="5"/>
    <s v="USA"/>
    <s v="Not Outlier"/>
    <x v="38"/>
  </r>
  <r>
    <n v="1115751"/>
    <n v="587"/>
    <s v="USA"/>
    <d v="2023-06-06T23:48:00"/>
    <s v="Whatsapp"/>
    <s v="Miguel Barajas"/>
    <n v="3833"/>
    <n v="6"/>
    <x v="194"/>
    <d v="1899-12-30T23:48:00"/>
    <n v="48"/>
    <n v="23"/>
    <n v="6"/>
    <s v="USA"/>
    <s v="Not Outlier"/>
    <x v="38"/>
  </r>
  <r>
    <n v="1032588"/>
    <n v="588"/>
    <s v="Italy"/>
    <d v="2023-11-11T00:50:00"/>
    <s v="Other"/>
    <s v="Daniel Tonini"/>
    <n v="6085"/>
    <n v="11"/>
    <x v="37"/>
    <d v="1899-12-30T00:50:00"/>
    <n v="50"/>
    <n v="0"/>
    <n v="11"/>
    <s v="Italy"/>
    <s v="Not Outlier"/>
    <x v="25"/>
  </r>
  <r>
    <n v="1369791"/>
    <n v="588"/>
    <s v="Italy"/>
    <d v="2023-02-07T01:07:00"/>
    <s v="App"/>
    <s v="Kee Kuo"/>
    <n v="6758"/>
    <n v="7"/>
    <x v="270"/>
    <d v="1899-12-30T01:07:00"/>
    <n v="7"/>
    <n v="1"/>
    <n v="2"/>
    <s v="Italy"/>
    <s v="Not Outlier"/>
    <x v="25"/>
  </r>
  <r>
    <n v="229056"/>
    <n v="594"/>
    <s v="USA"/>
    <d v="2023-06-06T01:58:00"/>
    <s v="Other"/>
    <s v="Maurizio Moroni"/>
    <n v="4328"/>
    <n v="6"/>
    <x v="194"/>
    <d v="1899-12-30T01:58:00"/>
    <n v="58"/>
    <n v="1"/>
    <n v="6"/>
    <s v="USA"/>
    <s v="Not Outlier"/>
    <x v="51"/>
  </r>
  <r>
    <n v="327243"/>
    <n v="595"/>
    <s v="USA"/>
    <d v="2023-05-08T00:54:00"/>
    <s v="Other"/>
    <s v="Mory Kentary"/>
    <n v="8969"/>
    <n v="8"/>
    <x v="32"/>
    <d v="1899-12-30T00:54:00"/>
    <n v="54"/>
    <n v="0"/>
    <n v="5"/>
    <s v="USA"/>
    <s v="Not Outlier"/>
    <x v="55"/>
  </r>
  <r>
    <n v="497663"/>
    <n v="596"/>
    <s v="Finland"/>
    <d v="2023-11-06T00:03:00"/>
    <s v="Other"/>
    <s v="Jose Pedro Roel"/>
    <n v="6580"/>
    <n v="6"/>
    <x v="211"/>
    <d v="1899-12-30T00:03:00"/>
    <n v="3"/>
    <n v="0"/>
    <n v="11"/>
    <s v="Finland"/>
    <s v="Not Outlier"/>
    <x v="16"/>
  </r>
  <r>
    <n v="857496"/>
    <n v="597"/>
    <s v="France"/>
    <d v="2023-03-12T01:04:00"/>
    <s v="Website"/>
    <s v="Diego Freyre"/>
    <n v="4933"/>
    <n v="12"/>
    <x v="287"/>
    <d v="1899-12-30T01:04:00"/>
    <n v="4"/>
    <n v="1"/>
    <n v="3"/>
    <s v="France"/>
    <s v="Not Outlier"/>
    <x v="26"/>
  </r>
  <r>
    <n v="1659771"/>
    <n v="597"/>
    <s v="France"/>
    <d v="2023-11-17T01:14:00"/>
    <s v="App"/>
    <s v="Georg Pipps"/>
    <n v="2382"/>
    <n v="17"/>
    <x v="178"/>
    <d v="1899-12-30T01:14:00"/>
    <n v="14"/>
    <n v="1"/>
    <n v="11"/>
    <s v="France"/>
    <s v="Not Outlier"/>
    <x v="26"/>
  </r>
  <r>
    <n v="375561"/>
    <n v="599"/>
    <s v="Australia"/>
    <d v="2023-12-29T00:24:00"/>
    <s v="App"/>
    <s v="Julie Brown"/>
    <n v="3609"/>
    <n v="29"/>
    <x v="182"/>
    <d v="1899-12-30T00:24:00"/>
    <n v="24"/>
    <n v="0"/>
    <n v="12"/>
    <s v="Australia"/>
    <s v="Not Outlier"/>
    <x v="5"/>
  </r>
  <r>
    <n v="865712"/>
    <n v="599"/>
    <s v="Australia"/>
    <d v="2023-09-05T01:39:00"/>
    <s v="Website"/>
    <s v="Mary Saveley"/>
    <n v="8680"/>
    <n v="5"/>
    <x v="96"/>
    <d v="1899-12-30T01:39:00"/>
    <n v="39"/>
    <n v="1"/>
    <n v="9"/>
    <s v="Australia"/>
    <s v="Not Outlier"/>
    <x v="5"/>
  </r>
  <r>
    <n v="1194493"/>
    <n v="600"/>
    <s v="USA"/>
    <d v="2023-07-03T00:13:00"/>
    <s v="Other"/>
    <s v="Sue King"/>
    <n v="3567"/>
    <n v="3"/>
    <x v="250"/>
    <d v="1899-12-30T00:13:00"/>
    <n v="13"/>
    <n v="0"/>
    <n v="7"/>
    <s v="USA"/>
    <s v="Not Outlier"/>
    <x v="56"/>
  </r>
  <r>
    <n v="1171525"/>
    <n v="602"/>
    <s v="Austria"/>
    <d v="2023-03-03T23:49:00"/>
    <s v="Other"/>
    <s v="Michael Donnermeyer"/>
    <n v="849"/>
    <n v="3"/>
    <x v="242"/>
    <d v="1899-12-30T23:49:00"/>
    <n v="49"/>
    <n v="23"/>
    <n v="3"/>
    <s v="Austria"/>
    <s v="Not Outlier"/>
    <x v="59"/>
  </r>
  <r>
    <n v="1454237"/>
    <n v="604"/>
    <s v="Austria"/>
    <d v="2023-11-20T00:40:00"/>
    <s v="App"/>
    <s v="Diego Freyre"/>
    <n v="8617"/>
    <n v="20"/>
    <x v="75"/>
    <d v="1899-12-30T00:40:00"/>
    <n v="40"/>
    <n v="0"/>
    <n v="11"/>
    <s v="Austria"/>
    <s v="Not Outlier"/>
    <x v="10"/>
  </r>
  <r>
    <n v="706696"/>
    <n v="606"/>
    <s v="USA"/>
    <d v="2023-07-09T00:41:00"/>
    <s v="Other"/>
    <s v="Diego Freyre"/>
    <n v="3500"/>
    <n v="9"/>
    <x v="321"/>
    <d v="1899-12-30T00:41:00"/>
    <n v="41"/>
    <n v="0"/>
    <n v="7"/>
    <s v="USA"/>
    <s v="Not Outlier"/>
    <x v="39"/>
  </r>
  <r>
    <n v="1088350"/>
    <n v="606"/>
    <s v="USA"/>
    <d v="2023-11-26T00:37:00"/>
    <s v="Website"/>
    <s v="Ann Brown"/>
    <n v="3144"/>
    <n v="26"/>
    <x v="291"/>
    <d v="1899-12-30T00:37:00"/>
    <n v="37"/>
    <n v="0"/>
    <n v="11"/>
    <s v="USA"/>
    <s v="Not Outlier"/>
    <x v="39"/>
  </r>
  <r>
    <n v="1391623"/>
    <n v="606"/>
    <s v="USA"/>
    <d v="2023-07-10T23:24:00"/>
    <s v="Website"/>
    <s v="Marie Bertrand"/>
    <n v="6445"/>
    <n v="10"/>
    <x v="86"/>
    <d v="1899-12-30T23:24:00"/>
    <n v="24"/>
    <n v="23"/>
    <n v="7"/>
    <s v="USA"/>
    <s v="Not Outlier"/>
    <x v="39"/>
  </r>
  <r>
    <n v="1389485"/>
    <n v="607"/>
    <s v="Singapore"/>
    <d v="2023-11-06T00:33:00"/>
    <s v="Website"/>
    <s v="Marta Hernandez"/>
    <n v="8449"/>
    <n v="6"/>
    <x v="211"/>
    <d v="1899-12-30T00:33:00"/>
    <n v="33"/>
    <n v="0"/>
    <n v="11"/>
    <s v="Singapore"/>
    <s v="Not Outlier"/>
    <x v="50"/>
  </r>
  <r>
    <n v="942316"/>
    <n v="608"/>
    <s v="Denmark"/>
    <d v="2023-01-04T00:48:00"/>
    <s v="Whatsapp"/>
    <s v="Sue Frick"/>
    <n v="455"/>
    <n v="4"/>
    <x v="227"/>
    <d v="1899-12-30T00:48:00"/>
    <n v="48"/>
    <n v="0"/>
    <n v="1"/>
    <s v="Denmark"/>
    <s v="Not Outlier"/>
    <x v="53"/>
  </r>
  <r>
    <n v="950345"/>
    <n v="608"/>
    <s v="Denmark"/>
    <d v="2023-02-13T02:00:00"/>
    <s v="Other"/>
    <s v="Jeff Young"/>
    <n v="4841"/>
    <n v="13"/>
    <x v="59"/>
    <d v="1899-12-30T02:00:00"/>
    <n v="0"/>
    <n v="2"/>
    <n v="2"/>
    <s v="Denmark"/>
    <s v="Not Outlier"/>
    <x v="53"/>
  </r>
  <r>
    <n v="411449"/>
    <n v="609"/>
    <s v="USA"/>
    <d v="2023-05-01T00:10:00"/>
    <s v="Whatsapp"/>
    <s v="Giovanni Rovelli"/>
    <n v="4109"/>
    <n v="1"/>
    <x v="44"/>
    <d v="1899-12-30T00:10:00"/>
    <n v="10"/>
    <n v="0"/>
    <n v="5"/>
    <s v="USA"/>
    <s v="Not Outlier"/>
    <x v="65"/>
  </r>
  <r>
    <n v="831821"/>
    <n v="609"/>
    <s v="USA"/>
    <d v="2023-05-23T00:35:00"/>
    <s v="App"/>
    <s v="Jeff Young"/>
    <n v="1827"/>
    <n v="23"/>
    <x v="322"/>
    <d v="1899-12-30T00:35:00"/>
    <n v="35"/>
    <n v="0"/>
    <n v="5"/>
    <s v="USA"/>
    <s v="Not Outlier"/>
    <x v="65"/>
  </r>
  <r>
    <n v="1412551"/>
    <n v="610"/>
    <s v="France"/>
    <d v="2023-09-07T00:11:00"/>
    <s v="Other"/>
    <s v="Valarie Nelson"/>
    <n v="425"/>
    <n v="7"/>
    <x v="29"/>
    <d v="1899-12-30T00:11:00"/>
    <n v="11"/>
    <n v="0"/>
    <n v="9"/>
    <s v="France"/>
    <s v="Not Outlier"/>
    <x v="32"/>
  </r>
  <r>
    <n v="1509554"/>
    <n v="610"/>
    <s v="France"/>
    <d v="2023-04-16T00:34:00"/>
    <s v="App"/>
    <s v="Yoshi Tannamuri"/>
    <n v="4098"/>
    <n v="16"/>
    <x v="277"/>
    <d v="1899-12-30T00:34:00"/>
    <n v="34"/>
    <n v="0"/>
    <n v="4"/>
    <s v="France"/>
    <s v="Not Outlier"/>
    <x v="32"/>
  </r>
  <r>
    <n v="609375"/>
    <n v="612"/>
    <m/>
    <d v="2023-04-26T00:11:00"/>
    <s v="Other"/>
    <s v="Giovanni Rovelli"/>
    <n v="9567"/>
    <n v="26"/>
    <x v="198"/>
    <d v="1899-12-30T00:11:00"/>
    <n v="11"/>
    <n v="0"/>
    <n v="4"/>
    <s v="USA"/>
    <s v="Not Outlier"/>
    <x v="39"/>
  </r>
  <r>
    <n v="214557"/>
    <n v="613"/>
    <s v="India"/>
    <d v="2023-06-05T00:28:00"/>
    <s v="Whatsapp"/>
    <s v="Henriette Pfalzheim"/>
    <n v="5981"/>
    <n v="5"/>
    <x v="193"/>
    <d v="1899-12-30T00:28:00"/>
    <n v="28"/>
    <n v="0"/>
    <n v="6"/>
    <s v="India"/>
    <s v="Not Outlier"/>
    <x v="38"/>
  </r>
  <r>
    <n v="674745"/>
    <n v="613"/>
    <s v="India"/>
    <d v="2023-02-21T01:01:00"/>
    <s v="Whatsapp"/>
    <s v="Jeff Young"/>
    <n v="4027"/>
    <n v="21"/>
    <x v="170"/>
    <d v="1899-12-30T01:01:00"/>
    <n v="1"/>
    <n v="1"/>
    <n v="2"/>
    <s v="India"/>
    <s v="Not Outlier"/>
    <x v="38"/>
  </r>
  <r>
    <n v="1373414"/>
    <n v="613"/>
    <s v="India"/>
    <d v="2023-02-13T23:46:00"/>
    <s v="Whatsapp"/>
    <s v="Diego Freyre"/>
    <n v="5539"/>
    <n v="13"/>
    <x v="59"/>
    <d v="1899-12-30T23:46:00"/>
    <n v="46"/>
    <n v="23"/>
    <n v="2"/>
    <s v="India"/>
    <s v="Not Outlier"/>
    <x v="38"/>
  </r>
  <r>
    <n v="165674"/>
    <n v="614"/>
    <s v="USA"/>
    <d v="2023-11-29T00:34:00"/>
    <s v="App"/>
    <s v="Kwai Yu"/>
    <n v="8831"/>
    <n v="29"/>
    <x v="303"/>
    <d v="1899-12-30T00:34:00"/>
    <n v="34"/>
    <n v="0"/>
    <n v="11"/>
    <s v="USA"/>
    <s v="Not Outlier"/>
    <x v="42"/>
  </r>
  <r>
    <n v="171420"/>
    <n v="614"/>
    <s v="USA"/>
    <d v="2023-01-17T00:51:00"/>
    <s v="Website"/>
    <s v="Martine Rance"/>
    <n v="8738"/>
    <n v="17"/>
    <x v="231"/>
    <d v="1899-12-30T00:51:00"/>
    <n v="51"/>
    <n v="0"/>
    <n v="1"/>
    <s v="USA"/>
    <s v="Not Outlier"/>
    <x v="42"/>
  </r>
  <r>
    <n v="533511"/>
    <n v="615"/>
    <s v="France"/>
    <d v="2023-03-23T00:04:00"/>
    <s v="Website"/>
    <s v="Wendy Victorino"/>
    <n v="4159"/>
    <n v="23"/>
    <x v="323"/>
    <d v="1899-12-30T00:04:00"/>
    <n v="4"/>
    <n v="0"/>
    <n v="3"/>
    <s v="France"/>
    <s v="Not Outlier"/>
    <x v="20"/>
  </r>
  <r>
    <n v="1496982"/>
    <n v="616"/>
    <s v="France"/>
    <d v="2023-07-02T01:03:00"/>
    <s v="Website"/>
    <s v="Diego Freyre"/>
    <n v="4824"/>
    <n v="2"/>
    <x v="137"/>
    <d v="1899-12-30T01:03:00"/>
    <n v="3"/>
    <n v="1"/>
    <n v="7"/>
    <s v="France"/>
    <s v="Not Outlier"/>
    <x v="48"/>
  </r>
  <r>
    <n v="908364"/>
    <n v="617"/>
    <s v="USA"/>
    <d v="2023-06-01T23:55:00"/>
    <s v="Other"/>
    <s v="Valarie Nelson"/>
    <n v="5116"/>
    <n v="1"/>
    <x v="169"/>
    <d v="1899-12-30T23:55:00"/>
    <n v="55"/>
    <n v="23"/>
    <n v="6"/>
    <s v="USA"/>
    <s v="Not Outlier"/>
    <x v="64"/>
  </r>
  <r>
    <n v="183654"/>
    <n v="618"/>
    <s v="Finland"/>
    <d v="2023-08-14T23:02:00"/>
    <s v="Other"/>
    <s v="Diego Freyre"/>
    <n v="1434"/>
    <n v="14"/>
    <x v="324"/>
    <d v="1899-12-30T23:02:00"/>
    <n v="2"/>
    <n v="23"/>
    <n v="8"/>
    <s v="Finland"/>
    <s v="Not Outlier"/>
    <x v="51"/>
  </r>
  <r>
    <n v="1582591"/>
    <n v="618"/>
    <s v="Finland"/>
    <d v="2023-10-05T01:34:00"/>
    <s v="App"/>
    <s v="Michael Frick"/>
    <n v="6609"/>
    <n v="5"/>
    <x v="274"/>
    <d v="1899-12-30T01:34:00"/>
    <n v="34"/>
    <n v="1"/>
    <n v="10"/>
    <s v="Finland"/>
    <s v="Not Outlier"/>
    <x v="51"/>
  </r>
  <r>
    <n v="1481396"/>
    <n v="619"/>
    <s v="USA"/>
    <d v="2023-11-23T01:11:00"/>
    <s v="App"/>
    <s v="Dan Lewis"/>
    <n v="3557"/>
    <n v="23"/>
    <x v="177"/>
    <d v="1899-12-30T01:11:00"/>
    <n v="11"/>
    <n v="1"/>
    <n v="11"/>
    <s v="USA"/>
    <s v="Not Outlier"/>
    <x v="11"/>
  </r>
  <r>
    <n v="127349"/>
    <n v="620"/>
    <s v="Singapore"/>
    <d v="2023-04-11T00:36:00"/>
    <s v="Whatsapp"/>
    <s v="Jeff Young"/>
    <n v="4477"/>
    <n v="11"/>
    <x v="167"/>
    <d v="1899-12-30T00:36:00"/>
    <n v="36"/>
    <n v="0"/>
    <n v="4"/>
    <s v="Singapore"/>
    <s v="Not Outlier"/>
    <x v="50"/>
  </r>
  <r>
    <n v="1347158"/>
    <n v="621"/>
    <s v="USA"/>
    <d v="2023-08-23T23:25:00"/>
    <s v="Website"/>
    <s v="Dan Lewis"/>
    <n v="468"/>
    <n v="23"/>
    <x v="34"/>
    <d v="1899-12-30T23:25:00"/>
    <n v="25"/>
    <n v="23"/>
    <n v="8"/>
    <s v="USA"/>
    <s v="Not Outlier"/>
    <x v="45"/>
  </r>
  <r>
    <n v="1503619"/>
    <n v="621"/>
    <s v="USA"/>
    <d v="2023-01-17T00:54:00"/>
    <s v="Other"/>
    <s v="Steve Frick"/>
    <n v="4436"/>
    <n v="17"/>
    <x v="231"/>
    <d v="1899-12-30T00:54:00"/>
    <n v="54"/>
    <n v="0"/>
    <n v="1"/>
    <s v="USA"/>
    <s v="Not Outlier"/>
    <x v="45"/>
  </r>
  <r>
    <n v="535352"/>
    <n v="622"/>
    <s v="India"/>
    <d v="2023-07-23T23:26:00"/>
    <s v="Website"/>
    <s v="Peter Ferguson"/>
    <n v="9155"/>
    <n v="23"/>
    <x v="319"/>
    <d v="1899-12-30T23:26:00"/>
    <n v="26"/>
    <n v="23"/>
    <n v="7"/>
    <s v="India"/>
    <s v="Not Outlier"/>
    <x v="61"/>
  </r>
  <r>
    <n v="841572"/>
    <n v="622"/>
    <s v="India"/>
    <d v="2023-02-28T22:36:00"/>
    <s v="App"/>
    <s v="Jeff Young"/>
    <n v="7748"/>
    <n v="28"/>
    <x v="0"/>
    <d v="1899-12-30T22:36:00"/>
    <n v="36"/>
    <n v="22"/>
    <n v="2"/>
    <s v="India"/>
    <s v="Not Outlier"/>
    <x v="61"/>
  </r>
  <r>
    <n v="869899"/>
    <n v="623"/>
    <s v="India"/>
    <d v="2023-06-20T01:37:00"/>
    <s v="App"/>
    <s v="Paolo Accorti"/>
    <n v="7143"/>
    <n v="20"/>
    <x v="13"/>
    <d v="1899-12-30T01:37:00"/>
    <n v="37"/>
    <n v="1"/>
    <n v="6"/>
    <s v="India"/>
    <s v="Not Outlier"/>
    <x v="47"/>
  </r>
  <r>
    <n v="1443815"/>
    <n v="623"/>
    <s v="India"/>
    <d v="2023-01-26T23:58:00"/>
    <s v="App"/>
    <s v="Anna O'Hara"/>
    <n v="9333"/>
    <n v="26"/>
    <x v="64"/>
    <d v="1899-12-30T23:58:00"/>
    <n v="58"/>
    <n v="23"/>
    <n v="1"/>
    <s v="India"/>
    <s v="Not Outlier"/>
    <x v="47"/>
  </r>
  <r>
    <n v="1558722"/>
    <n v="623"/>
    <s v="India"/>
    <d v="2023-07-27T01:37:00"/>
    <s v="Website"/>
    <s v="Diego Freyre"/>
    <n v="1232"/>
    <n v="27"/>
    <x v="234"/>
    <d v="1899-12-30T01:37:00"/>
    <n v="37"/>
    <n v="1"/>
    <n v="7"/>
    <s v="India"/>
    <s v="Not Outlier"/>
    <x v="47"/>
  </r>
  <r>
    <n v="122068"/>
    <n v="624"/>
    <s v="Australia"/>
    <d v="2023-10-01T01:43:00"/>
    <s v="Other"/>
    <s v="Janine Labrune"/>
    <n v="3030"/>
    <n v="1"/>
    <x v="5"/>
    <d v="1899-12-30T01:43:00"/>
    <n v="43"/>
    <n v="1"/>
    <n v="10"/>
    <s v="Australia"/>
    <s v="Not Outlier"/>
    <x v="26"/>
  </r>
  <r>
    <n v="312581"/>
    <n v="624"/>
    <s v="Australia"/>
    <d v="2023-08-07T00:48:00"/>
    <s v="Whatsapp"/>
    <s v="Valarie Young"/>
    <n v="5721"/>
    <n v="7"/>
    <x v="229"/>
    <d v="1899-12-30T00:48:00"/>
    <n v="48"/>
    <n v="0"/>
    <n v="8"/>
    <s v="Australia"/>
    <s v="Not Outlier"/>
    <x v="26"/>
  </r>
  <r>
    <n v="148310"/>
    <n v="625"/>
    <s v="India"/>
    <d v="2023-05-03T00:22:00"/>
    <s v="Other"/>
    <s v="Jonas Bergulfsen"/>
    <n v="2291"/>
    <n v="3"/>
    <x v="18"/>
    <d v="1899-12-30T00:22:00"/>
    <n v="22"/>
    <n v="0"/>
    <n v="5"/>
    <s v="India"/>
    <s v="Not Outlier"/>
    <x v="72"/>
  </r>
  <r>
    <n v="663055"/>
    <n v="626"/>
    <s v="USA"/>
    <d v="2023-06-19T23:25:00"/>
    <s v="App"/>
    <s v="Helen Bennett"/>
    <n v="6976"/>
    <n v="19"/>
    <x v="325"/>
    <d v="1899-12-30T23:25:00"/>
    <n v="25"/>
    <n v="23"/>
    <n v="6"/>
    <s v="USA"/>
    <s v="Not Outlier"/>
    <x v="14"/>
  </r>
  <r>
    <n v="1338945"/>
    <n v="627"/>
    <s v="Finland"/>
    <d v="2023-02-24T00:15:00"/>
    <s v="Whatsapp"/>
    <s v="Peter Ferguson"/>
    <n v="4854"/>
    <n v="24"/>
    <x v="93"/>
    <d v="1899-12-30T00:15:00"/>
    <n v="15"/>
    <n v="0"/>
    <n v="2"/>
    <s v="Finland"/>
    <s v="Not Outlier"/>
    <x v="32"/>
  </r>
  <r>
    <n v="134419"/>
    <n v="628"/>
    <s v="France"/>
    <d v="2023-02-03T22:55:00"/>
    <s v="Website"/>
    <s v="Jesus Fernandez"/>
    <n v="2768"/>
    <n v="3"/>
    <x v="269"/>
    <d v="1899-12-30T22:55:00"/>
    <n v="55"/>
    <n v="22"/>
    <n v="2"/>
    <s v="France"/>
    <s v="Not Outlier"/>
    <x v="10"/>
  </r>
  <r>
    <n v="333900"/>
    <n v="629"/>
    <s v="USA"/>
    <d v="2023-11-12T01:08:00"/>
    <s v="Other"/>
    <s v="Violeta Benitez"/>
    <n v="8694"/>
    <n v="12"/>
    <x v="221"/>
    <d v="1899-12-30T01:08:00"/>
    <n v="8"/>
    <n v="1"/>
    <n v="11"/>
    <s v="USA"/>
    <s v="Not Outlier"/>
    <x v="6"/>
  </r>
  <r>
    <n v="1107986"/>
    <n v="632"/>
    <s v="USA"/>
    <d v="2023-09-18T00:30:00"/>
    <s v="Other"/>
    <s v="Anna O'Hara"/>
    <n v="384"/>
    <n v="18"/>
    <x v="51"/>
    <d v="1899-12-30T00:30:00"/>
    <n v="30"/>
    <n v="0"/>
    <n v="9"/>
    <s v="USA"/>
    <s v="Not Outlier"/>
    <x v="52"/>
  </r>
  <r>
    <n v="1675253"/>
    <n v="632"/>
    <s v="USA"/>
    <d v="2023-08-26T00:18:00"/>
    <s v="Website"/>
    <s v="Diego Freyre"/>
    <n v="3340"/>
    <n v="26"/>
    <x v="225"/>
    <d v="1899-12-30T00:18:00"/>
    <n v="18"/>
    <n v="0"/>
    <n v="8"/>
    <s v="USA"/>
    <s v="Not Outlier"/>
    <x v="52"/>
  </r>
  <r>
    <n v="243485"/>
    <n v="633"/>
    <s v="France"/>
    <d v="2023-07-12T00:16:00"/>
    <s v="Website"/>
    <s v="Julie King"/>
    <n v="6552"/>
    <n v="12"/>
    <x v="326"/>
    <d v="1899-12-30T00:16:00"/>
    <n v="16"/>
    <n v="0"/>
    <n v="7"/>
    <s v="France"/>
    <s v="Not Outlier"/>
    <x v="49"/>
  </r>
  <r>
    <n v="624736"/>
    <n v="633"/>
    <s v="France"/>
    <d v="2023-05-21T01:42:00"/>
    <s v="Website"/>
    <s v="Eduardo Saavedra"/>
    <n v="486"/>
    <n v="21"/>
    <x v="99"/>
    <d v="1899-12-30T01:42:00"/>
    <n v="42"/>
    <n v="1"/>
    <n v="5"/>
    <s v="France"/>
    <s v="Not Outlier"/>
    <x v="49"/>
  </r>
  <r>
    <n v="1371439"/>
    <n v="633"/>
    <s v="France"/>
    <d v="2023-10-18T00:07:00"/>
    <s v="Other"/>
    <s v="Valarie Nelson"/>
    <n v="4266"/>
    <n v="18"/>
    <x v="95"/>
    <d v="1899-12-30T00:07:00"/>
    <n v="7"/>
    <n v="0"/>
    <n v="10"/>
    <s v="France"/>
    <s v="Not Outlier"/>
    <x v="49"/>
  </r>
  <r>
    <n v="725371"/>
    <n v="634"/>
    <s v="USA"/>
    <d v="2023-01-02T23:37:00"/>
    <s v="Website"/>
    <s v="Henriette Pfalzheim"/>
    <n v="7071"/>
    <n v="2"/>
    <x v="121"/>
    <d v="1899-12-30T23:37:00"/>
    <n v="37"/>
    <n v="23"/>
    <n v="1"/>
    <s v="USA"/>
    <s v="Not Outlier"/>
    <x v="32"/>
  </r>
  <r>
    <n v="1052119"/>
    <n v="634"/>
    <s v="USA"/>
    <d v="2023-08-15T00:10:00"/>
    <s v="Whatsapp"/>
    <s v="Kwai Yu"/>
    <n v="4462"/>
    <n v="15"/>
    <x v="293"/>
    <d v="1899-12-30T00:10:00"/>
    <n v="10"/>
    <n v="0"/>
    <n v="8"/>
    <s v="USA"/>
    <s v="Not Outlier"/>
    <x v="32"/>
  </r>
  <r>
    <n v="1567280"/>
    <n v="634"/>
    <s v="USA"/>
    <d v="2023-11-23T22:58:00"/>
    <s v="App"/>
    <s v="Violeta Benitez"/>
    <n v="9698"/>
    <n v="23"/>
    <x v="177"/>
    <d v="1899-12-30T22:58:00"/>
    <n v="58"/>
    <n v="22"/>
    <n v="11"/>
    <s v="USA"/>
    <s v="Not Outlier"/>
    <x v="32"/>
  </r>
  <r>
    <n v="453466"/>
    <n v="637"/>
    <s v="USA"/>
    <d v="2023-03-11T01:23:00"/>
    <s v="Other"/>
    <s v="Violeta Benitez"/>
    <n v="6625"/>
    <n v="11"/>
    <x v="62"/>
    <d v="1899-12-30T01:23:00"/>
    <n v="23"/>
    <n v="1"/>
    <n v="3"/>
    <s v="USA"/>
    <s v="Not Outlier"/>
    <x v="11"/>
  </r>
  <r>
    <n v="1401727"/>
    <n v="637"/>
    <s v="USA"/>
    <d v="2023-08-14T00:35:00"/>
    <s v="Other"/>
    <s v="Maria Hernandez"/>
    <n v="4277"/>
    <n v="14"/>
    <x v="324"/>
    <d v="1899-12-30T00:35:00"/>
    <n v="35"/>
    <n v="0"/>
    <n v="8"/>
    <s v="USA"/>
    <s v="Not Outlier"/>
    <x v="11"/>
  </r>
  <r>
    <n v="360154"/>
    <n v="638"/>
    <s v="France"/>
    <d v="2023-05-24T00:50:00"/>
    <s v="Other"/>
    <s v="Diego Freyre"/>
    <n v="9618"/>
    <n v="24"/>
    <x v="153"/>
    <d v="1899-12-30T00:50:00"/>
    <n v="50"/>
    <n v="0"/>
    <n v="5"/>
    <s v="France"/>
    <s v="Not Outlier"/>
    <x v="7"/>
  </r>
  <r>
    <n v="50499"/>
    <n v="639"/>
    <s v="USA"/>
    <d v="2023-04-02T23:08:00"/>
    <s v="Website"/>
    <s v="Tony Calaghan"/>
    <n v="3514"/>
    <n v="2"/>
    <x v="197"/>
    <d v="1899-12-30T23:08:00"/>
    <n v="8"/>
    <n v="23"/>
    <n v="4"/>
    <s v="USA"/>
    <s v="Not Outlier"/>
    <x v="14"/>
  </r>
  <r>
    <n v="943149"/>
    <n v="640"/>
    <s v="France"/>
    <d v="2023-09-24T22:47:00"/>
    <s v="Whatsapp"/>
    <s v="Sue King"/>
    <n v="6730"/>
    <n v="24"/>
    <x v="162"/>
    <d v="1899-12-30T22:47:00"/>
    <n v="47"/>
    <n v="22"/>
    <n v="9"/>
    <s v="France"/>
    <s v="Not Outlier"/>
    <x v="38"/>
  </r>
  <r>
    <n v="1274561"/>
    <n v="640"/>
    <s v="France"/>
    <d v="2023-09-19T01:57:00"/>
    <s v="App"/>
    <s v="Valarie Thompson"/>
    <n v="3448"/>
    <n v="19"/>
    <x v="43"/>
    <d v="1899-12-30T01:57:00"/>
    <n v="57"/>
    <n v="1"/>
    <n v="9"/>
    <s v="France"/>
    <s v="Not Outlier"/>
    <x v="38"/>
  </r>
  <r>
    <n v="1297796"/>
    <n v="640"/>
    <s v="France"/>
    <d v="2023-02-26T00:40:00"/>
    <s v="App"/>
    <s v="Diego Freyre"/>
    <n v="9438"/>
    <n v="26"/>
    <x v="10"/>
    <d v="1899-12-30T00:40:00"/>
    <n v="40"/>
    <n v="0"/>
    <n v="2"/>
    <s v="France"/>
    <s v="Not Outlier"/>
    <x v="38"/>
  </r>
  <r>
    <n v="1676930"/>
    <n v="640"/>
    <s v="France"/>
    <d v="2023-11-24T23:41:00"/>
    <s v="Website"/>
    <s v="Diego Freyre"/>
    <n v="598"/>
    <n v="24"/>
    <x v="80"/>
    <d v="1899-12-30T23:41:00"/>
    <n v="41"/>
    <n v="23"/>
    <n v="11"/>
    <s v="France"/>
    <s v="Not Outlier"/>
    <x v="38"/>
  </r>
  <r>
    <n v="688175"/>
    <n v="642"/>
    <s v="France"/>
    <d v="2023-11-08T00:52:00"/>
    <s v="App"/>
    <s v="Valarie Nelson"/>
    <n v="1612"/>
    <n v="8"/>
    <x v="36"/>
    <d v="1899-12-30T00:52:00"/>
    <n v="52"/>
    <n v="0"/>
    <n v="11"/>
    <s v="France"/>
    <s v="Not Outlier"/>
    <x v="5"/>
  </r>
  <r>
    <n v="1177486"/>
    <n v="642"/>
    <s v="France"/>
    <d v="2023-12-18T01:38:00"/>
    <s v="App"/>
    <s v="Ann Brown"/>
    <n v="2740"/>
    <n v="18"/>
    <x v="77"/>
    <d v="1899-12-30T01:38:00"/>
    <n v="38"/>
    <n v="1"/>
    <n v="12"/>
    <s v="France"/>
    <s v="Not Outlier"/>
    <x v="5"/>
  </r>
  <r>
    <n v="544608"/>
    <n v="643"/>
    <s v="India"/>
    <d v="2023-09-23T01:56:00"/>
    <s v="App"/>
    <s v="Janine Labrune"/>
    <n v="3678"/>
    <n v="23"/>
    <x v="163"/>
    <d v="1899-12-30T01:56:00"/>
    <n v="56"/>
    <n v="1"/>
    <n v="9"/>
    <s v="India"/>
    <s v="Not Outlier"/>
    <x v="1"/>
  </r>
  <r>
    <n v="1043175"/>
    <n v="644"/>
    <s v="Singapore"/>
    <d v="2023-06-29T23:34:00"/>
    <s v="Website"/>
    <s v="Juri Hirano"/>
    <n v="3317"/>
    <n v="29"/>
    <x v="111"/>
    <d v="1899-12-30T23:34:00"/>
    <n v="34"/>
    <n v="23"/>
    <n v="6"/>
    <s v="Singapore"/>
    <s v="Not Outlier"/>
    <x v="44"/>
  </r>
  <r>
    <n v="180775"/>
    <n v="645"/>
    <s v="Denmark"/>
    <d v="2023-03-20T00:05:00"/>
    <s v="Website"/>
    <s v="Elizabeth Devon"/>
    <n v="4981"/>
    <n v="20"/>
    <x v="327"/>
    <d v="1899-12-30T00:05:00"/>
    <n v="5"/>
    <n v="0"/>
    <n v="3"/>
    <s v="Denmark"/>
    <s v="Not Outlier"/>
    <x v="48"/>
  </r>
  <r>
    <n v="476585"/>
    <n v="645"/>
    <s v="Denmark"/>
    <d v="2023-04-21T00:30:00"/>
    <s v="App"/>
    <s v="Marie Bertrand"/>
    <n v="7949"/>
    <n v="21"/>
    <x v="328"/>
    <d v="1899-12-30T00:30:00"/>
    <n v="30"/>
    <n v="0"/>
    <n v="4"/>
    <s v="Denmark"/>
    <s v="Not Outlier"/>
    <x v="48"/>
  </r>
  <r>
    <n v="912973"/>
    <n v="646"/>
    <s v="Singapore"/>
    <d v="2023-12-20T23:25:00"/>
    <s v="Whatsapp"/>
    <s v="Diego Freyre"/>
    <n v="816"/>
    <n v="20"/>
    <x v="304"/>
    <d v="1899-12-30T23:25:00"/>
    <n v="25"/>
    <n v="23"/>
    <n v="12"/>
    <s v="Singapore"/>
    <s v="Not Outlier"/>
    <x v="71"/>
  </r>
  <r>
    <n v="1074708"/>
    <n v="647"/>
    <s v="Australia"/>
    <d v="2023-03-12T23:36:00"/>
    <s v="App"/>
    <s v="Valarie Nelson"/>
    <n v="7648"/>
    <n v="12"/>
    <x v="287"/>
    <d v="1899-12-30T23:36:00"/>
    <n v="36"/>
    <n v="23"/>
    <n v="3"/>
    <s v="Australia"/>
    <s v="Not Outlier"/>
    <x v="3"/>
  </r>
  <r>
    <n v="1543135"/>
    <n v="647"/>
    <s v="Australia"/>
    <d v="2023-06-07T01:04:00"/>
    <s v="App"/>
    <s v="Ann Brown"/>
    <n v="9026"/>
    <n v="7"/>
    <x v="97"/>
    <d v="1899-12-30T01:04:00"/>
    <n v="4"/>
    <n v="1"/>
    <n v="6"/>
    <s v="Australia"/>
    <s v="Not Outlier"/>
    <x v="3"/>
  </r>
  <r>
    <n v="320251"/>
    <n v="648"/>
    <s v="Austria"/>
    <d v="2023-11-11T01:40:00"/>
    <s v="App"/>
    <s v="Jean Fresnisre"/>
    <n v="8979"/>
    <n v="11"/>
    <x v="37"/>
    <d v="1899-12-30T01:40:00"/>
    <n v="40"/>
    <n v="1"/>
    <n v="11"/>
    <s v="Austria"/>
    <s v="Not Outlier"/>
    <x v="40"/>
  </r>
  <r>
    <n v="529245"/>
    <n v="650"/>
    <s v="France"/>
    <d v="2023-02-16T00:23:00"/>
    <s v="Whatsapp"/>
    <s v="Eric Natividad"/>
    <n v="1465"/>
    <n v="16"/>
    <x v="67"/>
    <d v="1899-12-30T00:23:00"/>
    <n v="23"/>
    <n v="0"/>
    <n v="2"/>
    <s v="France"/>
    <s v="Not Outlier"/>
    <x v="11"/>
  </r>
  <r>
    <n v="402186"/>
    <n v="651"/>
    <s v="USA"/>
    <d v="2023-08-05T00:03:00"/>
    <s v="Website"/>
    <s v="Pascale Cartrain"/>
    <n v="8800"/>
    <n v="5"/>
    <x v="329"/>
    <d v="1899-12-30T00:03:00"/>
    <n v="3"/>
    <n v="0"/>
    <n v="8"/>
    <s v="USA"/>
    <s v="Not Outlier"/>
    <x v="44"/>
  </r>
  <r>
    <n v="960053"/>
    <n v="651"/>
    <s v="USA"/>
    <d v="2023-08-01T00:20:00"/>
    <s v="Website"/>
    <s v="Tony Calaghan"/>
    <n v="3417"/>
    <n v="1"/>
    <x v="257"/>
    <d v="1899-12-30T00:20:00"/>
    <n v="20"/>
    <n v="0"/>
    <n v="8"/>
    <s v="USA"/>
    <s v="Not Outlier"/>
    <x v="44"/>
  </r>
  <r>
    <n v="1494544"/>
    <n v="651"/>
    <s v="USA"/>
    <d v="2023-06-20T01:59:00"/>
    <s v="App"/>
    <s v="Diego Freyre"/>
    <n v="1370"/>
    <n v="20"/>
    <x v="13"/>
    <d v="1899-12-30T01:59:00"/>
    <n v="59"/>
    <n v="1"/>
    <n v="6"/>
    <s v="USA"/>
    <s v="Not Outlier"/>
    <x v="44"/>
  </r>
  <r>
    <n v="31707"/>
    <n v="652"/>
    <s v="USA"/>
    <d v="2023-05-11T00:31:00"/>
    <s v="Other"/>
    <s v="Peter Ferguson"/>
    <n v="8379"/>
    <n v="11"/>
    <x v="42"/>
    <d v="1899-12-30T00:31:00"/>
    <n v="31"/>
    <n v="0"/>
    <n v="5"/>
    <s v="USA"/>
    <s v="Not Outlier"/>
    <x v="33"/>
  </r>
  <r>
    <n v="800145"/>
    <n v="653"/>
    <s v="France"/>
    <d v="2023-04-01T00:49:00"/>
    <s v="Other"/>
    <s v="Miguel Barajas"/>
    <n v="2086"/>
    <n v="1"/>
    <x v="217"/>
    <d v="1899-12-30T00:49:00"/>
    <n v="49"/>
    <n v="0"/>
    <n v="4"/>
    <s v="France"/>
    <s v="Not Outlier"/>
    <x v="58"/>
  </r>
  <r>
    <n v="347273"/>
    <n v="654"/>
    <s v="France"/>
    <d v="2023-06-08T00:18:00"/>
    <s v="Other"/>
    <s v="Steve Thompson"/>
    <n v="9105"/>
    <n v="8"/>
    <x v="131"/>
    <d v="1899-12-30T00:18:00"/>
    <n v="18"/>
    <n v="0"/>
    <n v="6"/>
    <s v="France"/>
    <s v="Not Outlier"/>
    <x v="38"/>
  </r>
  <r>
    <n v="1086104"/>
    <n v="654"/>
    <s v="France"/>
    <d v="2023-09-22T00:22:00"/>
    <s v="Website"/>
    <s v="Marie Bertrand"/>
    <n v="1737"/>
    <n v="22"/>
    <x v="286"/>
    <d v="1899-12-30T00:22:00"/>
    <n v="22"/>
    <n v="0"/>
    <n v="9"/>
    <s v="France"/>
    <s v="Not Outlier"/>
    <x v="38"/>
  </r>
  <r>
    <n v="1646606"/>
    <n v="654"/>
    <s v="France"/>
    <d v="2023-11-13T23:33:00"/>
    <s v="App"/>
    <s v="Daniel Da Cunha"/>
    <n v="673"/>
    <n v="13"/>
    <x v="330"/>
    <d v="1899-12-30T23:33:00"/>
    <n v="33"/>
    <n v="23"/>
    <n v="11"/>
    <s v="France"/>
    <s v="Not Outlier"/>
    <x v="38"/>
  </r>
  <r>
    <n v="775306"/>
    <n v="655"/>
    <s v="USA"/>
    <d v="2023-06-24T23:02:00"/>
    <s v="Website"/>
    <s v="Anna O'Hara"/>
    <n v="7346"/>
    <n v="24"/>
    <x v="191"/>
    <d v="1899-12-30T23:02:00"/>
    <n v="2"/>
    <n v="23"/>
    <n v="6"/>
    <s v="USA"/>
    <s v="Not Outlier"/>
    <x v="19"/>
  </r>
  <r>
    <n v="1452068"/>
    <n v="658"/>
    <s v="India"/>
    <d v="2023-09-30T01:26:00"/>
    <s v="Website"/>
    <s v="Rosa Hernandez"/>
    <n v="1299"/>
    <n v="30"/>
    <x v="331"/>
    <d v="1899-12-30T01:26:00"/>
    <n v="26"/>
    <n v="1"/>
    <n v="9"/>
    <s v="India"/>
    <s v="Not Outlier"/>
    <x v="25"/>
  </r>
  <r>
    <n v="1366020"/>
    <n v="659"/>
    <s v="Australia"/>
    <d v="2023-08-10T23:20:00"/>
    <s v="App"/>
    <s v="Valarie Nelson"/>
    <n v="9989"/>
    <n v="10"/>
    <x v="159"/>
    <d v="1899-12-30T23:20:00"/>
    <n v="20"/>
    <n v="23"/>
    <n v="8"/>
    <s v="Australia"/>
    <s v="Not Outlier"/>
    <x v="44"/>
  </r>
  <r>
    <n v="1571075"/>
    <n v="660"/>
    <s v="USA"/>
    <d v="2023-05-25T01:24:00"/>
    <s v="Other"/>
    <s v="Arnold Cruz"/>
    <n v="4346"/>
    <n v="25"/>
    <x v="22"/>
    <d v="1899-12-30T01:24:00"/>
    <n v="24"/>
    <n v="1"/>
    <n v="5"/>
    <s v="USA"/>
    <s v="Not Outlier"/>
    <x v="37"/>
  </r>
  <r>
    <n v="1134072"/>
    <n v="662"/>
    <s v="USA"/>
    <d v="2023-12-06T00:49:00"/>
    <s v="App"/>
    <s v="Elizabeth Devon"/>
    <n v="3885"/>
    <n v="6"/>
    <x v="185"/>
    <d v="1899-12-30T00:49:00"/>
    <n v="49"/>
    <n v="0"/>
    <n v="12"/>
    <s v="USA"/>
    <s v="Not Outlier"/>
    <x v="37"/>
  </r>
  <r>
    <n v="1111675"/>
    <n v="665"/>
    <s v="France"/>
    <d v="2023-02-26T23:36:00"/>
    <s v="Other"/>
    <s v="Dominique Perrier"/>
    <n v="5031"/>
    <n v="26"/>
    <x v="10"/>
    <d v="1899-12-30T23:36:00"/>
    <n v="36"/>
    <n v="23"/>
    <n v="2"/>
    <s v="France"/>
    <s v="Not Outlier"/>
    <x v="25"/>
  </r>
  <r>
    <n v="1061512"/>
    <n v="666"/>
    <s v="France"/>
    <d v="2023-03-02T01:24:00"/>
    <s v="Whatsapp"/>
    <s v="Jean Fresnisre"/>
    <n v="1743"/>
    <n v="2"/>
    <x v="332"/>
    <d v="1899-12-30T01:24:00"/>
    <n v="24"/>
    <n v="1"/>
    <n v="3"/>
    <s v="France"/>
    <s v="Not Outlier"/>
    <x v="59"/>
  </r>
  <r>
    <n v="515145"/>
    <n v="667"/>
    <s v="France"/>
    <d v="2023-11-21T22:31:00"/>
    <s v="Other"/>
    <s v="Paolo Accorti"/>
    <n v="6458"/>
    <n v="21"/>
    <x v="156"/>
    <d v="1899-12-30T22:31:00"/>
    <n v="31"/>
    <n v="22"/>
    <n v="11"/>
    <s v="France"/>
    <s v="Not Outlier"/>
    <x v="62"/>
  </r>
  <r>
    <n v="909180"/>
    <n v="667"/>
    <s v="France"/>
    <d v="2023-06-01T00:48:00"/>
    <s v="Whatsapp"/>
    <s v="Julie Murphy"/>
    <n v="1650"/>
    <n v="1"/>
    <x v="169"/>
    <d v="1899-12-30T00:48:00"/>
    <n v="48"/>
    <n v="0"/>
    <n v="6"/>
    <s v="France"/>
    <s v="Not Outlier"/>
    <x v="62"/>
  </r>
  <r>
    <n v="539679"/>
    <n v="668"/>
    <s v="France"/>
    <d v="2023-05-07T00:28:00"/>
    <s v="Website"/>
    <s v="Giovanni Rovelli"/>
    <n v="24"/>
    <n v="7"/>
    <x v="90"/>
    <d v="1899-12-30T00:28:00"/>
    <n v="28"/>
    <n v="0"/>
    <n v="5"/>
    <s v="France"/>
    <s v="Not Outlier"/>
    <x v="55"/>
  </r>
  <r>
    <n v="1471535"/>
    <n v="668"/>
    <s v="France"/>
    <d v="2023-12-24T23:07:00"/>
    <s v="App"/>
    <s v="Valarie Nelson"/>
    <n v="6311"/>
    <n v="24"/>
    <x v="24"/>
    <d v="1899-12-30T23:07:00"/>
    <n v="7"/>
    <n v="23"/>
    <n v="12"/>
    <s v="France"/>
    <s v="Not Outlier"/>
    <x v="55"/>
  </r>
  <r>
    <n v="294015"/>
    <n v="669"/>
    <s v="USA"/>
    <d v="2023-09-03T23:27:00"/>
    <s v="App"/>
    <s v="Henriette Pfalzheim"/>
    <n v="9046"/>
    <n v="3"/>
    <x v="309"/>
    <d v="1899-12-30T23:27:00"/>
    <n v="27"/>
    <n v="23"/>
    <n v="9"/>
    <s v="USA"/>
    <s v="Not Outlier"/>
    <x v="43"/>
  </r>
  <r>
    <n v="837435"/>
    <n v="670"/>
    <s v="Australia"/>
    <d v="2023-09-04T23:52:00"/>
    <s v="Whatsapp"/>
    <s v="Kyung Yu"/>
    <n v="4671"/>
    <n v="4"/>
    <x v="283"/>
    <d v="1899-12-30T23:52:00"/>
    <n v="52"/>
    <n v="23"/>
    <n v="9"/>
    <s v="Australia"/>
    <s v="Not Outlier"/>
    <x v="53"/>
  </r>
  <r>
    <n v="593240"/>
    <n v="672"/>
    <s v="USA"/>
    <d v="2023-12-05T00:38:00"/>
    <s v="Whatsapp"/>
    <s v="Maria Hernandez"/>
    <n v="7472"/>
    <n v="5"/>
    <x v="19"/>
    <d v="1899-12-30T00:38:00"/>
    <n v="38"/>
    <n v="0"/>
    <n v="12"/>
    <s v="USA"/>
    <s v="Not Outlier"/>
    <x v="12"/>
  </r>
  <r>
    <n v="655800"/>
    <n v="672"/>
    <s v="USA"/>
    <d v="2023-01-18T23:39:00"/>
    <s v="Whatsapp"/>
    <s v="Julie Brown"/>
    <n v="6855"/>
    <n v="18"/>
    <x v="145"/>
    <d v="1899-12-30T23:39:00"/>
    <n v="39"/>
    <n v="23"/>
    <n v="1"/>
    <s v="USA"/>
    <s v="Not Outlier"/>
    <x v="12"/>
  </r>
  <r>
    <n v="569033"/>
    <n v="674"/>
    <s v="USA"/>
    <d v="2023-10-31T23:56:00"/>
    <s v="Website"/>
    <s v="Julie Brown"/>
    <n v="8931"/>
    <n v="31"/>
    <x v="256"/>
    <d v="1899-12-30T23:56:00"/>
    <n v="56"/>
    <n v="23"/>
    <n v="10"/>
    <s v="USA"/>
    <s v="Not Outlier"/>
    <x v="61"/>
  </r>
  <r>
    <n v="81061"/>
    <n v="676"/>
    <s v="India"/>
    <d v="2023-03-30T00:28:00"/>
    <s v="Website"/>
    <s v="Francisca Cervantes"/>
    <n v="4219"/>
    <n v="30"/>
    <x v="120"/>
    <d v="1899-12-30T00:28:00"/>
    <n v="28"/>
    <n v="0"/>
    <n v="3"/>
    <s v="India"/>
    <s v="Not Outlier"/>
    <x v="66"/>
  </r>
  <r>
    <n v="1602189"/>
    <n v="676"/>
    <s v="India"/>
    <d v="2023-07-09T00:52:00"/>
    <s v="App"/>
    <s v="Eduardo Saavedra"/>
    <n v="179"/>
    <n v="9"/>
    <x v="321"/>
    <d v="1899-12-30T00:52:00"/>
    <n v="52"/>
    <n v="0"/>
    <n v="7"/>
    <s v="India"/>
    <s v="Not Outlier"/>
    <x v="66"/>
  </r>
  <r>
    <n v="275961"/>
    <n v="679"/>
    <s v="Singapore"/>
    <d v="2023-11-18T23:58:00"/>
    <s v="Website"/>
    <s v="Marta Hernandez"/>
    <n v="2936"/>
    <n v="18"/>
    <x v="17"/>
    <d v="1899-12-30T23:58:00"/>
    <n v="58"/>
    <n v="23"/>
    <n v="11"/>
    <s v="Singapore"/>
    <s v="Not Outlier"/>
    <x v="40"/>
  </r>
  <r>
    <n v="510973"/>
    <n v="679"/>
    <s v="Singapore"/>
    <d v="2023-02-19T01:04:00"/>
    <s v="Other"/>
    <s v="Giovanni Rovelli"/>
    <n v="7192"/>
    <n v="19"/>
    <x v="41"/>
    <d v="1899-12-30T01:04:00"/>
    <n v="4"/>
    <n v="1"/>
    <n v="2"/>
    <s v="Singapore"/>
    <s v="Not Outlier"/>
    <x v="40"/>
  </r>
  <r>
    <n v="231094"/>
    <n v="680"/>
    <s v="USA"/>
    <d v="2023-11-29T00:51:00"/>
    <s v="Other"/>
    <s v="Leslie Murphy"/>
    <n v="7379"/>
    <n v="29"/>
    <x v="303"/>
    <d v="1899-12-30T00:51:00"/>
    <n v="51"/>
    <n v="0"/>
    <n v="11"/>
    <s v="USA"/>
    <s v="Not Outlier"/>
    <x v="2"/>
  </r>
  <r>
    <n v="768093"/>
    <n v="680"/>
    <s v="USA"/>
    <d v="2023-03-01T00:30:00"/>
    <s v="Other"/>
    <s v="Arnold Cruz"/>
    <n v="8126"/>
    <n v="1"/>
    <x v="333"/>
    <d v="1899-12-30T00:30:00"/>
    <n v="30"/>
    <n v="0"/>
    <n v="3"/>
    <s v="USA"/>
    <s v="Not Outlier"/>
    <x v="2"/>
  </r>
  <r>
    <n v="1343250"/>
    <n v="681"/>
    <s v="USA"/>
    <d v="2023-11-04T23:02:00"/>
    <s v="App"/>
    <s v="Diego Freyre"/>
    <n v="6365"/>
    <n v="4"/>
    <x v="166"/>
    <d v="1899-12-30T23:02:00"/>
    <n v="2"/>
    <n v="23"/>
    <n v="11"/>
    <s v="USA"/>
    <s v="Not Outlier"/>
    <x v="32"/>
  </r>
  <r>
    <n v="464859"/>
    <n v="683"/>
    <s v="Australia"/>
    <d v="2023-01-14T23:38:00"/>
    <s v="Other"/>
    <s v="Steve Frick"/>
    <n v="6431"/>
    <n v="14"/>
    <x v="100"/>
    <d v="1899-12-30T23:38:00"/>
    <n v="38"/>
    <n v="23"/>
    <n v="1"/>
    <s v="Australia"/>
    <s v="Not Outlier"/>
    <x v="13"/>
  </r>
  <r>
    <n v="1181602"/>
    <n v="683"/>
    <s v="Australia"/>
    <d v="2023-07-27T00:34:00"/>
    <s v="Website"/>
    <s v="Victoria Ashworth"/>
    <n v="8578"/>
    <n v="27"/>
    <x v="234"/>
    <d v="1899-12-30T00:34:00"/>
    <n v="34"/>
    <n v="0"/>
    <n v="7"/>
    <s v="Australia"/>
    <s v="Not Outlier"/>
    <x v="13"/>
  </r>
  <r>
    <n v="1422378"/>
    <n v="684"/>
    <s v="Finland"/>
    <d v="2023-11-06T00:11:00"/>
    <s v="Website"/>
    <s v="Diego Freyre"/>
    <n v="3274"/>
    <n v="6"/>
    <x v="211"/>
    <d v="1899-12-30T00:11:00"/>
    <n v="11"/>
    <n v="0"/>
    <n v="11"/>
    <s v="Finland"/>
    <s v="Not Outlier"/>
    <x v="49"/>
  </r>
  <r>
    <n v="1499914"/>
    <n v="684"/>
    <s v="Finland"/>
    <d v="2023-02-07T22:41:00"/>
    <s v="Whatsapp"/>
    <s v="Diego Freyre"/>
    <n v="7716"/>
    <n v="7"/>
    <x v="270"/>
    <d v="1899-12-30T22:41:00"/>
    <n v="41"/>
    <n v="22"/>
    <n v="2"/>
    <s v="Finland"/>
    <s v="Not Outlier"/>
    <x v="49"/>
  </r>
  <r>
    <n v="441275"/>
    <n v="685"/>
    <s v="Australia"/>
    <d v="2023-01-18T23:36:00"/>
    <s v="Other"/>
    <s v="Matti Karttunen"/>
    <n v="7319"/>
    <n v="18"/>
    <x v="145"/>
    <d v="1899-12-30T23:36:00"/>
    <n v="36"/>
    <n v="23"/>
    <n v="1"/>
    <s v="Australia"/>
    <s v="Not Outlier"/>
    <x v="45"/>
  </r>
  <r>
    <n v="461731"/>
    <n v="685"/>
    <s v="Australia"/>
    <d v="2023-11-09T01:39:00"/>
    <s v="Website"/>
    <s v="Kalle Suominen"/>
    <n v="5092"/>
    <n v="9"/>
    <x v="119"/>
    <d v="1899-12-30T01:39:00"/>
    <n v="39"/>
    <n v="1"/>
    <n v="11"/>
    <s v="Australia"/>
    <s v="Not Outlier"/>
    <x v="45"/>
  </r>
  <r>
    <n v="549930"/>
    <n v="685"/>
    <s v="Australia"/>
    <d v="2023-06-26T23:54:00"/>
    <s v="App"/>
    <s v="Paul Henriot"/>
    <n v="8311"/>
    <n v="26"/>
    <x v="155"/>
    <d v="1899-12-30T23:54:00"/>
    <n v="54"/>
    <n v="23"/>
    <n v="6"/>
    <s v="Australia"/>
    <s v="Not Outlier"/>
    <x v="45"/>
  </r>
  <r>
    <n v="823885"/>
    <n v="687"/>
    <s v="France"/>
    <d v="2023-05-08T01:04:00"/>
    <s v="Whatsapp"/>
    <s v="Pascale Cartrain"/>
    <n v="5519"/>
    <n v="8"/>
    <x v="32"/>
    <d v="1899-12-30T01:04:00"/>
    <n v="4"/>
    <n v="1"/>
    <n v="5"/>
    <s v="France"/>
    <s v="Not Outlier"/>
    <x v="45"/>
  </r>
  <r>
    <n v="1178982"/>
    <n v="687"/>
    <s v="France"/>
    <d v="2023-04-28T01:04:00"/>
    <s v="Whatsapp"/>
    <s v="Pirkko Koskitalo"/>
    <n v="52"/>
    <n v="28"/>
    <x v="334"/>
    <d v="1899-12-30T01:04:00"/>
    <n v="4"/>
    <n v="1"/>
    <n v="4"/>
    <s v="France"/>
    <s v="Not Outlier"/>
    <x v="45"/>
  </r>
  <r>
    <n v="82755"/>
    <n v="689"/>
    <s v="France"/>
    <d v="2023-11-02T01:19:00"/>
    <s v="App"/>
    <s v="Diego Freyre"/>
    <n v="5551"/>
    <n v="2"/>
    <x v="173"/>
    <d v="1899-12-30T01:19:00"/>
    <n v="19"/>
    <n v="1"/>
    <n v="11"/>
    <s v="France"/>
    <s v="Not Outlier"/>
    <x v="50"/>
  </r>
  <r>
    <n v="1580103"/>
    <n v="689"/>
    <s v="France"/>
    <d v="2023-03-07T00:57:00"/>
    <s v="Other"/>
    <s v="Anna O'Hara"/>
    <n v="5667"/>
    <n v="7"/>
    <x v="151"/>
    <d v="1899-12-30T00:57:00"/>
    <n v="57"/>
    <n v="0"/>
    <n v="3"/>
    <s v="France"/>
    <s v="Not Outlier"/>
    <x v="50"/>
  </r>
  <r>
    <n v="457958"/>
    <n v="690"/>
    <s v="Germany"/>
    <d v="2023-01-03T00:44:00"/>
    <s v="Other"/>
    <s v="Jytte Petersen"/>
    <n v="2923"/>
    <n v="3"/>
    <x v="317"/>
    <d v="1899-12-30T00:44:00"/>
    <n v="44"/>
    <n v="0"/>
    <n v="1"/>
    <s v="Germany"/>
    <s v="Not Outlier"/>
    <x v="24"/>
  </r>
  <r>
    <n v="561511"/>
    <n v="690"/>
    <s v="Germany"/>
    <d v="2023-12-01T01:15:00"/>
    <s v="Other"/>
    <s v="Marta Hernandez"/>
    <n v="6808"/>
    <n v="1"/>
    <x v="313"/>
    <d v="1899-12-30T01:15:00"/>
    <n v="15"/>
    <n v="1"/>
    <n v="12"/>
    <s v="Germany"/>
    <s v="Not Outlier"/>
    <x v="24"/>
  </r>
  <r>
    <n v="303923"/>
    <n v="691"/>
    <s v="Norway"/>
    <d v="2023-05-30T23:02:00"/>
    <s v="Website"/>
    <s v="Valarie Nelson"/>
    <n v="5642"/>
    <n v="30"/>
    <x v="117"/>
    <d v="1899-12-30T23:02:00"/>
    <n v="2"/>
    <n v="23"/>
    <n v="5"/>
    <s v="Norway"/>
    <s v="Not Outlier"/>
    <x v="43"/>
  </r>
  <r>
    <n v="1039541"/>
    <n v="694"/>
    <s v="Finland"/>
    <d v="2023-01-23T00:23:00"/>
    <s v="Other"/>
    <s v="Kwai Yu"/>
    <n v="8648"/>
    <n v="23"/>
    <x v="20"/>
    <d v="1899-12-30T00:23:00"/>
    <n v="23"/>
    <n v="0"/>
    <n v="1"/>
    <s v="Finland"/>
    <s v="Not Outlier"/>
    <x v="42"/>
  </r>
  <r>
    <n v="1551349"/>
    <n v="694"/>
    <s v="Finland"/>
    <d v="2023-10-28T01:13:00"/>
    <s v="App"/>
    <s v="Mart¡n Sommer"/>
    <n v="9059"/>
    <n v="28"/>
    <x v="92"/>
    <d v="1899-12-30T01:13:00"/>
    <n v="13"/>
    <n v="1"/>
    <n v="10"/>
    <s v="Finland"/>
    <s v="Not Outlier"/>
    <x v="42"/>
  </r>
  <r>
    <n v="573406"/>
    <n v="695"/>
    <s v="France"/>
    <d v="2023-09-19T23:58:00"/>
    <s v="Other"/>
    <s v="Daniel Tonini"/>
    <n v="989"/>
    <n v="19"/>
    <x v="43"/>
    <d v="1899-12-30T23:58:00"/>
    <n v="58"/>
    <n v="23"/>
    <n v="9"/>
    <s v="France"/>
    <s v="Not Outlier"/>
    <x v="29"/>
  </r>
  <r>
    <n v="1679147"/>
    <n v="696"/>
    <s v="France"/>
    <d v="2023-04-16T23:36:00"/>
    <s v="Other"/>
    <s v="Sue Frick"/>
    <n v="4669"/>
    <n v="16"/>
    <x v="277"/>
    <d v="1899-12-30T23:36:00"/>
    <n v="36"/>
    <n v="23"/>
    <n v="4"/>
    <s v="France"/>
    <s v="Not Outlier"/>
    <x v="30"/>
  </r>
  <r>
    <n v="158217"/>
    <n v="698"/>
    <s v="Australia"/>
    <d v="2023-05-29T02:00:00"/>
    <s v="Whatsapp"/>
    <s v="Valarie Young"/>
    <n v="424"/>
    <n v="29"/>
    <x v="296"/>
    <d v="1899-12-30T02:00:00"/>
    <n v="0"/>
    <n v="2"/>
    <n v="5"/>
    <s v="Australia"/>
    <s v="Not Outlier"/>
    <x v="44"/>
  </r>
  <r>
    <n v="1664973"/>
    <n v="698"/>
    <s v="Australia"/>
    <d v="2023-08-10T00:54:00"/>
    <s v="Whatsapp"/>
    <s v="Ann Brown"/>
    <n v="1301"/>
    <n v="10"/>
    <x v="159"/>
    <d v="1899-12-30T00:54:00"/>
    <n v="54"/>
    <n v="0"/>
    <n v="8"/>
    <s v="Australia"/>
    <s v="Not Outlier"/>
    <x v="44"/>
  </r>
  <r>
    <n v="1553858"/>
    <n v="699"/>
    <s v="USA"/>
    <d v="2023-08-31T01:16:00"/>
    <s v="App"/>
    <s v="Jean Fresnisre"/>
    <n v="7598"/>
    <n v="31"/>
    <x v="184"/>
    <d v="1899-12-30T01:16:00"/>
    <n v="16"/>
    <n v="1"/>
    <n v="8"/>
    <s v="USA"/>
    <s v="Not Outlier"/>
    <x v="58"/>
  </r>
  <r>
    <n v="823894"/>
    <n v="700"/>
    <s v="USA"/>
    <d v="2023-04-17T00:58:00"/>
    <s v="Website"/>
    <s v="Ann Brown"/>
    <n v="1666"/>
    <n v="17"/>
    <x v="152"/>
    <d v="1899-12-30T00:58:00"/>
    <n v="58"/>
    <n v="0"/>
    <n v="4"/>
    <s v="USA"/>
    <s v="Not Outlier"/>
    <x v="20"/>
  </r>
  <r>
    <n v="1242334"/>
    <n v="701"/>
    <s v="India"/>
    <d v="2023-02-08T23:15:00"/>
    <s v="Website"/>
    <s v="Diego Freyre"/>
    <n v="4664"/>
    <n v="8"/>
    <x v="262"/>
    <d v="1899-12-30T23:15:00"/>
    <n v="15"/>
    <n v="23"/>
    <n v="2"/>
    <s v="India"/>
    <s v="Not Outlier"/>
    <x v="18"/>
  </r>
  <r>
    <n v="1429209"/>
    <n v="701"/>
    <s v="India"/>
    <d v="2023-12-04T01:16:00"/>
    <s v="Whatsapp"/>
    <s v="Steve Frick"/>
    <n v="1494"/>
    <n v="4"/>
    <x v="118"/>
    <d v="1899-12-30T01:16:00"/>
    <n v="16"/>
    <n v="1"/>
    <n v="12"/>
    <s v="India"/>
    <s v="Not Outlier"/>
    <x v="18"/>
  </r>
  <r>
    <n v="423933"/>
    <n v="703"/>
    <s v="USA"/>
    <d v="2023-03-22T01:31:00"/>
    <s v="Whatsapp"/>
    <s v="Arnold Cruz"/>
    <n v="4027"/>
    <n v="22"/>
    <x v="295"/>
    <d v="1899-12-30T01:31:00"/>
    <n v="31"/>
    <n v="1"/>
    <n v="3"/>
    <s v="USA"/>
    <s v="Not Outlier"/>
    <x v="8"/>
  </r>
  <r>
    <n v="617035"/>
    <n v="704"/>
    <s v="USA"/>
    <d v="2023-07-08T23:25:00"/>
    <s v="App"/>
    <s v="Victoria Ashworth"/>
    <n v="777"/>
    <n v="8"/>
    <x v="23"/>
    <d v="1899-12-30T23:25:00"/>
    <n v="25"/>
    <n v="23"/>
    <n v="7"/>
    <s v="USA"/>
    <s v="Not Outlier"/>
    <x v="3"/>
  </r>
  <r>
    <n v="805121"/>
    <n v="704"/>
    <s v="USA"/>
    <d v="2023-09-05T01:46:00"/>
    <s v="Website"/>
    <s v="Kalle Suominen"/>
    <n v="6764"/>
    <n v="5"/>
    <x v="96"/>
    <d v="1899-12-30T01:46:00"/>
    <n v="46"/>
    <n v="1"/>
    <n v="9"/>
    <s v="USA"/>
    <s v="Not Outlier"/>
    <x v="3"/>
  </r>
  <r>
    <n v="976435"/>
    <n v="704"/>
    <s v="USA"/>
    <d v="2023-09-26T01:20:00"/>
    <s v="Website"/>
    <s v="Julie Young"/>
    <n v="5887"/>
    <n v="26"/>
    <x v="160"/>
    <d v="1899-12-30T01:20:00"/>
    <n v="20"/>
    <n v="1"/>
    <n v="9"/>
    <s v="USA"/>
    <s v="Not Outlier"/>
    <x v="3"/>
  </r>
  <r>
    <n v="576171"/>
    <n v="707"/>
    <s v="France"/>
    <d v="2023-11-01T23:36:00"/>
    <s v="Whatsapp"/>
    <s v="Valarie Nelson"/>
    <n v="9989"/>
    <n v="1"/>
    <x v="33"/>
    <d v="1899-12-30T23:36:00"/>
    <n v="36"/>
    <n v="23"/>
    <n v="11"/>
    <s v="France"/>
    <s v="Not Outlier"/>
    <x v="37"/>
  </r>
  <r>
    <n v="864744"/>
    <n v="709"/>
    <s v="France"/>
    <d v="2023-01-29T23:39:00"/>
    <s v="Other"/>
    <s v="Wing C Tam"/>
    <n v="2914"/>
    <n v="29"/>
    <x v="102"/>
    <d v="1899-12-30T23:39:00"/>
    <n v="39"/>
    <n v="23"/>
    <n v="1"/>
    <s v="France"/>
    <s v="Not Outlier"/>
    <x v="51"/>
  </r>
  <r>
    <n v="897460"/>
    <n v="711"/>
    <s v="USA"/>
    <d v="2023-09-24T23:05:00"/>
    <s v="App"/>
    <s v="Mary Saveley"/>
    <n v="3851"/>
    <n v="24"/>
    <x v="162"/>
    <d v="1899-12-30T23:05:00"/>
    <n v="5"/>
    <n v="23"/>
    <n v="9"/>
    <s v="USA"/>
    <s v="Not Outlier"/>
    <x v="57"/>
  </r>
  <r>
    <n v="968469"/>
    <n v="711"/>
    <s v="USA"/>
    <d v="2023-09-17T00:15:00"/>
    <s v="App"/>
    <s v="Palle Ibsen"/>
    <n v="187"/>
    <n v="17"/>
    <x v="306"/>
    <d v="1899-12-30T00:15:00"/>
    <n v="15"/>
    <n v="0"/>
    <n v="9"/>
    <s v="USA"/>
    <s v="Not Outlier"/>
    <x v="57"/>
  </r>
  <r>
    <n v="202059"/>
    <n v="712"/>
    <s v="USA"/>
    <d v="2023-03-27T01:24:00"/>
    <s v="Whatsapp"/>
    <s v="Valarie Nelson"/>
    <n v="7202"/>
    <n v="27"/>
    <x v="172"/>
    <d v="1899-12-30T01:24:00"/>
    <n v="24"/>
    <n v="1"/>
    <n v="3"/>
    <s v="USA"/>
    <s v="Not Outlier"/>
    <x v="55"/>
  </r>
  <r>
    <n v="854481"/>
    <n v="712"/>
    <s v="USA"/>
    <d v="2023-12-18T22:44:00"/>
    <s v="Other"/>
    <s v="Elizabeth Devon"/>
    <n v="1745"/>
    <n v="18"/>
    <x v="77"/>
    <d v="1899-12-30T22:44:00"/>
    <n v="44"/>
    <n v="22"/>
    <n v="12"/>
    <s v="USA"/>
    <s v="Not Outlier"/>
    <x v="55"/>
  </r>
  <r>
    <n v="935551"/>
    <n v="712"/>
    <s v="USA"/>
    <d v="2023-12-14T01:36:00"/>
    <s v="Whatsapp"/>
    <s v="Thomas Hardy"/>
    <n v="6779"/>
    <n v="14"/>
    <x v="85"/>
    <d v="1899-12-30T01:36:00"/>
    <n v="36"/>
    <n v="1"/>
    <n v="12"/>
    <s v="USA"/>
    <s v="Not Outlier"/>
    <x v="55"/>
  </r>
  <r>
    <n v="279515"/>
    <n v="713"/>
    <s v="Finland"/>
    <d v="2023-09-15T23:00:00"/>
    <s v="App"/>
    <s v="Valarie Nelson"/>
    <n v="4633"/>
    <n v="15"/>
    <x v="335"/>
    <d v="1899-12-30T23:00:00"/>
    <n v="0"/>
    <n v="23"/>
    <n v="9"/>
    <s v="Finland"/>
    <s v="Not Outlier"/>
    <x v="28"/>
  </r>
  <r>
    <n v="1165475"/>
    <n v="713"/>
    <s v="Finland"/>
    <d v="2023-11-01T23:19:00"/>
    <s v="Website"/>
    <s v="Annette Roulet"/>
    <n v="4856"/>
    <n v="1"/>
    <x v="33"/>
    <d v="1899-12-30T23:19:00"/>
    <n v="19"/>
    <n v="23"/>
    <n v="11"/>
    <s v="Finland"/>
    <s v="Not Outlier"/>
    <x v="28"/>
  </r>
  <r>
    <n v="1544633"/>
    <n v="714"/>
    <s v="USA"/>
    <d v="2023-08-19T01:09:00"/>
    <s v="Other"/>
    <s v="Yoshi Tannamuri"/>
    <n v="347"/>
    <n v="19"/>
    <x v="279"/>
    <d v="1899-12-30T01:09:00"/>
    <n v="9"/>
    <n v="1"/>
    <n v="8"/>
    <s v="USA"/>
    <s v="Not Outlier"/>
    <x v="29"/>
  </r>
  <r>
    <n v="165080"/>
    <n v="715"/>
    <s v="USA"/>
    <d v="2023-12-23T23:22:00"/>
    <s v="Website"/>
    <s v="Jean Fresnisre"/>
    <n v="3378"/>
    <n v="23"/>
    <x v="219"/>
    <d v="1899-12-30T23:22:00"/>
    <n v="22"/>
    <n v="23"/>
    <n v="12"/>
    <s v="USA"/>
    <s v="Not Outlier"/>
    <x v="2"/>
  </r>
  <r>
    <n v="1585349"/>
    <n v="716"/>
    <s v="India"/>
    <d v="2023-02-25T23:13:00"/>
    <s v="App"/>
    <s v="Matti Karttunen"/>
    <n v="9212"/>
    <n v="25"/>
    <x v="39"/>
    <d v="1899-12-30T23:13:00"/>
    <n v="13"/>
    <n v="23"/>
    <n v="2"/>
    <s v="India"/>
    <s v="Not Outlier"/>
    <x v="60"/>
  </r>
  <r>
    <n v="812395"/>
    <n v="717"/>
    <s v="Australia"/>
    <d v="2023-08-01T23:24:00"/>
    <s v="Other"/>
    <s v="Wing C Tam"/>
    <n v="9421"/>
    <n v="1"/>
    <x v="257"/>
    <d v="1899-12-30T23:24:00"/>
    <n v="24"/>
    <n v="23"/>
    <n v="8"/>
    <s v="Australia"/>
    <s v="Not Outlier"/>
    <x v="55"/>
  </r>
  <r>
    <n v="151746"/>
    <n v="718"/>
    <s v="Norway"/>
    <d v="2023-05-24T01:59:00"/>
    <s v="App"/>
    <s v="Roland Mendel"/>
    <n v="7817"/>
    <n v="24"/>
    <x v="153"/>
    <d v="1899-12-30T01:59:00"/>
    <n v="59"/>
    <n v="1"/>
    <n v="5"/>
    <s v="Norway"/>
    <s v="Not Outlier"/>
    <x v="56"/>
  </r>
  <r>
    <n v="1373309"/>
    <n v="718"/>
    <s v="Norway"/>
    <d v="2023-06-24T00:53:00"/>
    <s v="Other"/>
    <s v="Sue King"/>
    <n v="2634"/>
    <n v="24"/>
    <x v="191"/>
    <d v="1899-12-30T00:53:00"/>
    <n v="53"/>
    <n v="0"/>
    <n v="6"/>
    <s v="Norway"/>
    <s v="Not Outlier"/>
    <x v="56"/>
  </r>
  <r>
    <n v="88156"/>
    <n v="719"/>
    <s v="Norway"/>
    <d v="2023-12-14T01:07:00"/>
    <s v="Other"/>
    <s v="Eric Natividad"/>
    <n v="9836"/>
    <n v="14"/>
    <x v="85"/>
    <d v="1899-12-30T01:07:00"/>
    <n v="7"/>
    <n v="1"/>
    <n v="12"/>
    <s v="Norway"/>
    <s v="Not Outlier"/>
    <x v="34"/>
  </r>
  <r>
    <n v="1061210"/>
    <n v="721"/>
    <s v="India"/>
    <d v="2023-12-07T00:09:00"/>
    <s v="Whatsapp"/>
    <s v="Helen Bennett"/>
    <n v="1496"/>
    <n v="7"/>
    <x v="187"/>
    <d v="1899-12-30T00:09:00"/>
    <n v="9"/>
    <n v="0"/>
    <n v="12"/>
    <s v="India"/>
    <s v="Not Outlier"/>
    <x v="23"/>
  </r>
  <r>
    <n v="1312340"/>
    <n v="721"/>
    <s v="India"/>
    <d v="2023-09-28T00:20:00"/>
    <s v="App"/>
    <s v="Diego Freyre"/>
    <n v="9364"/>
    <n v="28"/>
    <x v="336"/>
    <d v="1899-12-30T00:20:00"/>
    <n v="20"/>
    <n v="0"/>
    <n v="9"/>
    <s v="India"/>
    <s v="Not Outlier"/>
    <x v="23"/>
  </r>
  <r>
    <n v="296042"/>
    <n v="722"/>
    <s v="USA"/>
    <d v="2023-08-29T00:48:00"/>
    <s v="Whatsapp"/>
    <s v="Kwai Yu"/>
    <n v="3962"/>
    <n v="29"/>
    <x v="30"/>
    <d v="1899-12-30T00:48:00"/>
    <n v="48"/>
    <n v="0"/>
    <n v="8"/>
    <s v="USA"/>
    <s v="Not Outlier"/>
    <x v="15"/>
  </r>
  <r>
    <n v="1182759"/>
    <n v="722"/>
    <s v="USA"/>
    <d v="2023-01-07T01:06:00"/>
    <s v="Website"/>
    <s v="Palle Ibsen"/>
    <n v="2645"/>
    <n v="7"/>
    <x v="27"/>
    <d v="1899-12-30T01:06:00"/>
    <n v="6"/>
    <n v="1"/>
    <n v="1"/>
    <s v="USA"/>
    <s v="Not Outlier"/>
    <x v="15"/>
  </r>
  <r>
    <n v="60635"/>
    <n v="723"/>
    <s v="Denmark"/>
    <d v="2023-01-13T00:07:00"/>
    <s v="Other"/>
    <s v="William Brown"/>
    <n v="2575"/>
    <n v="13"/>
    <x v="69"/>
    <d v="1899-12-30T00:07:00"/>
    <n v="7"/>
    <n v="0"/>
    <n v="1"/>
    <s v="Denmark"/>
    <s v="Not Outlier"/>
    <x v="47"/>
  </r>
  <r>
    <n v="106529"/>
    <n v="723"/>
    <s v="Denmark"/>
    <d v="2023-01-27T00:01:00"/>
    <s v="Other"/>
    <s v="Valarie Nelson"/>
    <n v="6130"/>
    <n v="27"/>
    <x v="314"/>
    <d v="1899-12-30T00:01:00"/>
    <n v="1"/>
    <n v="0"/>
    <n v="1"/>
    <s v="Denmark"/>
    <s v="Not Outlier"/>
    <x v="47"/>
  </r>
  <r>
    <n v="630634"/>
    <n v="723"/>
    <s v="Denmark"/>
    <d v="2023-09-13T23:47:00"/>
    <s v="Other"/>
    <s v="Diego Freyre"/>
    <n v="2225"/>
    <n v="13"/>
    <x v="176"/>
    <d v="1899-12-30T23:47:00"/>
    <n v="47"/>
    <n v="23"/>
    <n v="9"/>
    <s v="Denmark"/>
    <s v="Not Outlier"/>
    <x v="47"/>
  </r>
  <r>
    <n v="1242726"/>
    <n v="724"/>
    <s v="USA"/>
    <d v="2023-01-26T23:36:00"/>
    <s v="Website"/>
    <s v="Mary Saveley"/>
    <n v="3036"/>
    <n v="26"/>
    <x v="64"/>
    <d v="1899-12-30T23:36:00"/>
    <n v="36"/>
    <n v="23"/>
    <n v="1"/>
    <s v="USA"/>
    <s v="Not Outlier"/>
    <x v="30"/>
  </r>
  <r>
    <n v="28720"/>
    <n v="725"/>
    <s v="USA"/>
    <d v="2023-02-23T00:53:00"/>
    <s v="Whatsapp"/>
    <s v="Paolo Accorti"/>
    <n v="405"/>
    <n v="23"/>
    <x v="275"/>
    <d v="1899-12-30T00:53:00"/>
    <n v="53"/>
    <n v="0"/>
    <n v="2"/>
    <s v="USA"/>
    <s v="Not Outlier"/>
    <x v="19"/>
  </r>
  <r>
    <n v="86258"/>
    <n v="726"/>
    <s v="USA"/>
    <d v="2023-11-23T01:53:00"/>
    <s v="App"/>
    <s v="Mart¡n Sommer"/>
    <n v="6129"/>
    <n v="23"/>
    <x v="177"/>
    <d v="1899-12-30T01:53:00"/>
    <n v="53"/>
    <n v="1"/>
    <n v="11"/>
    <s v="USA"/>
    <s v="Not Outlier"/>
    <x v="69"/>
  </r>
  <r>
    <n v="1453804"/>
    <n v="727"/>
    <s v="France"/>
    <d v="2023-01-15T22:36:00"/>
    <s v="App"/>
    <s v="Kalle Suominen"/>
    <n v="9801"/>
    <n v="15"/>
    <x v="103"/>
    <d v="1899-12-30T22:36:00"/>
    <n v="36"/>
    <n v="22"/>
    <n v="1"/>
    <s v="France"/>
    <s v="Not Outlier"/>
    <x v="62"/>
  </r>
  <r>
    <n v="1672683"/>
    <n v="727"/>
    <s v="France"/>
    <d v="2023-12-03T22:33:00"/>
    <s v="Whatsapp"/>
    <s v="Valarie Nelson"/>
    <n v="8160"/>
    <n v="3"/>
    <x v="78"/>
    <d v="1899-12-30T22:33:00"/>
    <n v="33"/>
    <n v="22"/>
    <n v="12"/>
    <s v="France"/>
    <s v="Not Outlier"/>
    <x v="62"/>
  </r>
  <r>
    <n v="1206775"/>
    <n v="728"/>
    <s v="India"/>
    <d v="2023-10-03T23:22:00"/>
    <s v="App"/>
    <s v="Elizabeth Devon"/>
    <n v="967"/>
    <n v="3"/>
    <x v="261"/>
    <d v="1899-12-30T23:22:00"/>
    <n v="22"/>
    <n v="23"/>
    <n v="10"/>
    <s v="India"/>
    <s v="Not Outlier"/>
    <x v="62"/>
  </r>
  <r>
    <n v="1213449"/>
    <n v="729"/>
    <s v="Italy"/>
    <d v="2023-03-07T00:23:00"/>
    <s v="Other"/>
    <s v="Violeta Benitez"/>
    <n v="3344"/>
    <n v="7"/>
    <x v="151"/>
    <d v="1899-12-30T00:23:00"/>
    <n v="23"/>
    <n v="0"/>
    <n v="3"/>
    <s v="Italy"/>
    <s v="Not Outlier"/>
    <x v="16"/>
  </r>
  <r>
    <n v="1583961"/>
    <n v="729"/>
    <s v="Italy"/>
    <d v="2023-05-06T00:39:00"/>
    <s v="Whatsapp"/>
    <s v="Dominique Perrier"/>
    <n v="6820"/>
    <n v="6"/>
    <x v="113"/>
    <d v="1899-12-30T00:39:00"/>
    <n v="39"/>
    <n v="0"/>
    <n v="5"/>
    <s v="Italy"/>
    <s v="Not Outlier"/>
    <x v="16"/>
  </r>
  <r>
    <n v="1612026"/>
    <n v="730"/>
    <s v="Austria"/>
    <d v="2023-01-25T01:29:00"/>
    <s v="App"/>
    <s v="Jose Pedro Roel"/>
    <n v="5053"/>
    <n v="25"/>
    <x v="249"/>
    <d v="1899-12-30T01:29:00"/>
    <n v="29"/>
    <n v="1"/>
    <n v="1"/>
    <s v="Austria"/>
    <s v="Not Outlier"/>
    <x v="44"/>
  </r>
  <r>
    <n v="308888"/>
    <n v="731"/>
    <s v="France"/>
    <d v="2023-04-06T01:09:00"/>
    <s v="Website"/>
    <s v="Kyung Tseng"/>
    <n v="5383"/>
    <n v="6"/>
    <x v="79"/>
    <d v="1899-12-30T01:09:00"/>
    <n v="9"/>
    <n v="1"/>
    <n v="4"/>
    <s v="France"/>
    <s v="Not Outlier"/>
    <x v="12"/>
  </r>
  <r>
    <n v="936199"/>
    <n v="734"/>
    <s v="Italy"/>
    <d v="2023-06-07T00:23:00"/>
    <s v="Website"/>
    <s v="Diego Freyre"/>
    <n v="6734"/>
    <n v="7"/>
    <x v="97"/>
    <d v="1899-12-30T00:23:00"/>
    <n v="23"/>
    <n v="0"/>
    <n v="6"/>
    <s v="Italy"/>
    <s v="Not Outlier"/>
    <x v="4"/>
  </r>
  <r>
    <n v="1348880"/>
    <n v="735"/>
    <s v="India"/>
    <d v="2023-01-25T00:31:00"/>
    <s v="Whatsapp"/>
    <s v="Annette Roulet"/>
    <n v="9491"/>
    <n v="25"/>
    <x v="249"/>
    <d v="1899-12-30T00:31:00"/>
    <n v="31"/>
    <n v="0"/>
    <n v="1"/>
    <s v="India"/>
    <s v="Not Outlier"/>
    <x v="25"/>
  </r>
  <r>
    <n v="557919"/>
    <n v="736"/>
    <s v="USA"/>
    <d v="2023-11-07T01:51:00"/>
    <s v="Whatsapp"/>
    <s v="Veysel Oeztan"/>
    <n v="1848"/>
    <n v="7"/>
    <x v="240"/>
    <d v="1899-12-30T01:51:00"/>
    <n v="51"/>
    <n v="1"/>
    <n v="11"/>
    <s v="USA"/>
    <s v="Not Outlier"/>
    <x v="45"/>
  </r>
  <r>
    <n v="740082"/>
    <n v="736"/>
    <s v="USA"/>
    <d v="2023-04-10T23:51:00"/>
    <s v="App"/>
    <s v="Mart¡n Sommer"/>
    <n v="2994"/>
    <n v="10"/>
    <x v="251"/>
    <d v="1899-12-30T23:51:00"/>
    <n v="51"/>
    <n v="23"/>
    <n v="4"/>
    <s v="USA"/>
    <s v="Not Outlier"/>
    <x v="45"/>
  </r>
  <r>
    <n v="800421"/>
    <n v="736"/>
    <s v="USA"/>
    <d v="2023-07-26T02:00:00"/>
    <s v="App"/>
    <s v="Matti Karttunen"/>
    <n v="3687"/>
    <n v="26"/>
    <x v="195"/>
    <d v="1899-12-30T02:00:00"/>
    <n v="0"/>
    <n v="2"/>
    <n v="7"/>
    <s v="USA"/>
    <s v="Not Outlier"/>
    <x v="45"/>
  </r>
  <r>
    <n v="840743"/>
    <n v="736"/>
    <s v="USA"/>
    <d v="2023-11-01T23:25:00"/>
    <s v="Website"/>
    <s v="Michael Frick"/>
    <n v="3437"/>
    <n v="1"/>
    <x v="33"/>
    <d v="1899-12-30T23:25:00"/>
    <n v="25"/>
    <n v="23"/>
    <n v="11"/>
    <s v="USA"/>
    <s v="Not Outlier"/>
    <x v="45"/>
  </r>
  <r>
    <n v="1469471"/>
    <n v="736"/>
    <s v="USA"/>
    <d v="2023-04-27T00:10:00"/>
    <s v="App"/>
    <s v="Valarie Nelson"/>
    <n v="4917"/>
    <n v="27"/>
    <x v="305"/>
    <d v="1899-12-30T00:10:00"/>
    <n v="10"/>
    <n v="0"/>
    <n v="4"/>
    <s v="USA"/>
    <s v="Not Outlier"/>
    <x v="45"/>
  </r>
  <r>
    <n v="75706"/>
    <n v="737"/>
    <s v="India"/>
    <d v="2023-04-05T23:51:00"/>
    <s v="Website"/>
    <s v="Valarie Thompson"/>
    <n v="989"/>
    <n v="5"/>
    <x v="81"/>
    <d v="1899-12-30T23:51:00"/>
    <n v="51"/>
    <n v="23"/>
    <n v="4"/>
    <s v="India"/>
    <s v="Not Outlier"/>
    <x v="25"/>
  </r>
  <r>
    <n v="160435"/>
    <n v="737"/>
    <s v="India"/>
    <d v="2023-06-06T23:15:00"/>
    <s v="Other"/>
    <s v="Peter Ferguson"/>
    <n v="2127"/>
    <n v="6"/>
    <x v="194"/>
    <d v="1899-12-30T23:15:00"/>
    <n v="15"/>
    <n v="23"/>
    <n v="6"/>
    <s v="India"/>
    <s v="Not Outlier"/>
    <x v="25"/>
  </r>
  <r>
    <n v="536530"/>
    <n v="738"/>
    <s v="France"/>
    <d v="2023-04-27T23:58:00"/>
    <s v="Whatsapp"/>
    <s v="Valarie Nelson"/>
    <n v="891"/>
    <n v="27"/>
    <x v="305"/>
    <d v="1899-12-30T23:58:00"/>
    <n v="58"/>
    <n v="23"/>
    <n v="4"/>
    <s v="France"/>
    <s v="Not Outlier"/>
    <x v="29"/>
  </r>
  <r>
    <n v="794975"/>
    <n v="738"/>
    <s v="France"/>
    <d v="2023-02-22T01:24:00"/>
    <s v="App"/>
    <s v="Anna O'Hara"/>
    <n v="1230"/>
    <n v="22"/>
    <x v="73"/>
    <d v="1899-12-30T01:24:00"/>
    <n v="24"/>
    <n v="1"/>
    <n v="2"/>
    <s v="France"/>
    <s v="Not Outlier"/>
    <x v="29"/>
  </r>
  <r>
    <n v="1503185"/>
    <n v="738"/>
    <s v="France"/>
    <d v="2023-08-02T00:34:00"/>
    <s v="Whatsapp"/>
    <s v="Jose Pedro Roel"/>
    <n v="7706"/>
    <n v="2"/>
    <x v="56"/>
    <d v="1899-12-30T00:34:00"/>
    <n v="34"/>
    <n v="0"/>
    <n v="8"/>
    <s v="France"/>
    <s v="Not Outlier"/>
    <x v="29"/>
  </r>
  <r>
    <n v="1069023"/>
    <n v="739"/>
    <s v="India"/>
    <d v="2023-02-14T00:41:00"/>
    <s v="App"/>
    <s v="Valarie Nelson"/>
    <n v="4804"/>
    <n v="14"/>
    <x v="222"/>
    <d v="1899-12-30T00:41:00"/>
    <n v="41"/>
    <n v="0"/>
    <n v="2"/>
    <s v="India"/>
    <s v="Not Outlier"/>
    <x v="38"/>
  </r>
  <r>
    <n v="896228"/>
    <n v="741"/>
    <s v="USA"/>
    <d v="2023-11-05T00:12:00"/>
    <s v="Whatsapp"/>
    <s v="Francisca Cervantes"/>
    <n v="3208"/>
    <n v="5"/>
    <x v="224"/>
    <d v="1899-12-30T00:12:00"/>
    <n v="12"/>
    <n v="0"/>
    <n v="11"/>
    <s v="USA"/>
    <s v="Not Outlier"/>
    <x v="29"/>
  </r>
  <r>
    <n v="1140822"/>
    <n v="741"/>
    <s v="USA"/>
    <d v="2023-11-11T00:29:00"/>
    <s v="App"/>
    <s v="Diego Freyre"/>
    <n v="2833"/>
    <n v="11"/>
    <x v="37"/>
    <d v="1899-12-30T00:29:00"/>
    <n v="29"/>
    <n v="0"/>
    <n v="11"/>
    <s v="USA"/>
    <s v="Not Outlier"/>
    <x v="29"/>
  </r>
  <r>
    <n v="1627081"/>
    <n v="741"/>
    <s v="USA"/>
    <d v="2023-01-09T01:36:00"/>
    <s v="Other"/>
    <s v="Valarie Nelson"/>
    <n v="5636"/>
    <n v="9"/>
    <x v="290"/>
    <d v="1899-12-30T01:36:00"/>
    <n v="36"/>
    <n v="1"/>
    <n v="1"/>
    <s v="USA"/>
    <s v="Not Outlier"/>
    <x v="29"/>
  </r>
  <r>
    <n v="1536982"/>
    <n v="742"/>
    <s v="USA"/>
    <d v="2023-04-02T00:12:00"/>
    <s v="Other"/>
    <s v="Julie King"/>
    <n v="5486"/>
    <n v="2"/>
    <x v="197"/>
    <d v="1899-12-30T00:12:00"/>
    <n v="12"/>
    <n v="0"/>
    <n v="4"/>
    <s v="USA"/>
    <s v="Not Outlier"/>
    <x v="22"/>
  </r>
  <r>
    <n v="2889"/>
    <n v="743"/>
    <s v="USA"/>
    <d v="2023-11-28T00:31:00"/>
    <s v="Whatsapp"/>
    <s v="Julie Young"/>
    <n v="8397"/>
    <n v="28"/>
    <x v="337"/>
    <d v="1899-12-30T00:31:00"/>
    <n v="31"/>
    <n v="0"/>
    <n v="11"/>
    <s v="USA"/>
    <s v="Not Outlier"/>
    <x v="34"/>
  </r>
  <r>
    <n v="37737"/>
    <n v="744"/>
    <s v="Finland"/>
    <d v="2023-10-24T00:05:00"/>
    <s v="Website"/>
    <s v="Julie Young"/>
    <n v="9738"/>
    <n v="24"/>
    <x v="252"/>
    <d v="1899-12-30T00:05:00"/>
    <n v="5"/>
    <n v="0"/>
    <n v="10"/>
    <s v="Finland"/>
    <s v="Not Outlier"/>
    <x v="43"/>
  </r>
  <r>
    <n v="737066"/>
    <n v="744"/>
    <s v="Finland"/>
    <d v="2023-02-21T00:20:00"/>
    <s v="Other"/>
    <s v="Valarie Nelson"/>
    <n v="9597"/>
    <n v="21"/>
    <x v="170"/>
    <d v="1899-12-30T00:20:00"/>
    <n v="20"/>
    <n v="0"/>
    <n v="2"/>
    <s v="Finland"/>
    <s v="Not Outlier"/>
    <x v="43"/>
  </r>
  <r>
    <n v="1014724"/>
    <n v="744"/>
    <s v="Finland"/>
    <d v="2023-12-17T23:53:00"/>
    <s v="Other"/>
    <s v="Steve Frick"/>
    <n v="231"/>
    <n v="17"/>
    <x v="136"/>
    <d v="1899-12-30T23:53:00"/>
    <n v="53"/>
    <n v="23"/>
    <n v="12"/>
    <s v="Finland"/>
    <s v="Not Outlier"/>
    <x v="43"/>
  </r>
  <r>
    <n v="1130380"/>
    <n v="745"/>
    <s v="Australia"/>
    <d v="2023-11-20T22:55:00"/>
    <s v="Website"/>
    <s v="Mary Saveley"/>
    <n v="7425"/>
    <n v="20"/>
    <x v="75"/>
    <d v="1899-12-30T22:55:00"/>
    <n v="55"/>
    <n v="22"/>
    <n v="11"/>
    <s v="Australia"/>
    <s v="Not Outlier"/>
    <x v="15"/>
  </r>
  <r>
    <n v="888702"/>
    <n v="746"/>
    <s v="USA"/>
    <d v="2023-09-19T00:52:00"/>
    <s v="App"/>
    <s v="Peter Ferguson"/>
    <n v="98"/>
    <n v="19"/>
    <x v="43"/>
    <d v="1899-12-30T00:52:00"/>
    <n v="52"/>
    <n v="0"/>
    <n v="9"/>
    <s v="USA"/>
    <s v="Not Outlier"/>
    <x v="4"/>
  </r>
  <r>
    <n v="1500373"/>
    <n v="746"/>
    <s v="USA"/>
    <d v="2023-04-19T22:50:00"/>
    <s v="Whatsapp"/>
    <s v="Jeff Young"/>
    <n v="1017"/>
    <n v="19"/>
    <x v="273"/>
    <d v="1899-12-30T22:50:00"/>
    <n v="50"/>
    <n v="22"/>
    <n v="4"/>
    <s v="USA"/>
    <s v="Not Outlier"/>
    <x v="4"/>
  </r>
  <r>
    <n v="1234702"/>
    <n v="747"/>
    <s v="Italy"/>
    <d v="2023-10-03T00:12:00"/>
    <s v="Other"/>
    <s v="Pirkko Koskitalo"/>
    <n v="8157"/>
    <n v="3"/>
    <x v="261"/>
    <d v="1899-12-30T00:12:00"/>
    <n v="12"/>
    <n v="0"/>
    <n v="10"/>
    <s v="Italy"/>
    <s v="Not Outlier"/>
    <x v="62"/>
  </r>
  <r>
    <n v="80630"/>
    <n v="748"/>
    <s v="USA"/>
    <d v="2023-05-13T23:32:00"/>
    <s v="Whatsapp"/>
    <s v="Elizabeth Lincoln"/>
    <n v="62"/>
    <n v="13"/>
    <x v="158"/>
    <d v="1899-12-30T23:32:00"/>
    <n v="32"/>
    <n v="23"/>
    <n v="5"/>
    <s v="USA"/>
    <s v="Not Outlier"/>
    <x v="48"/>
  </r>
  <r>
    <n v="719899"/>
    <n v="748"/>
    <s v="USA"/>
    <d v="2023-03-08T23:29:00"/>
    <s v="App"/>
    <s v="Marie Bertrand"/>
    <n v="2445"/>
    <n v="8"/>
    <x v="50"/>
    <d v="1899-12-30T23:29:00"/>
    <n v="29"/>
    <n v="23"/>
    <n v="3"/>
    <s v="USA"/>
    <s v="Not Outlier"/>
    <x v="48"/>
  </r>
  <r>
    <n v="1252899"/>
    <n v="749"/>
    <s v="Singapore"/>
    <d v="2023-12-01T01:41:00"/>
    <s v="App"/>
    <s v="Laurence Lebihan"/>
    <n v="3812"/>
    <n v="1"/>
    <x v="313"/>
    <d v="1899-12-30T01:41:00"/>
    <n v="41"/>
    <n v="1"/>
    <n v="12"/>
    <s v="Singapore"/>
    <s v="Not Outlier"/>
    <x v="6"/>
  </r>
  <r>
    <n v="1405341"/>
    <n v="749"/>
    <s v="Singapore"/>
    <d v="2023-07-08T01:28:00"/>
    <s v="Website"/>
    <s v="Sean Connery"/>
    <n v="1177"/>
    <n v="8"/>
    <x v="23"/>
    <d v="1899-12-30T01:28:00"/>
    <n v="28"/>
    <n v="1"/>
    <n v="7"/>
    <s v="Singapore"/>
    <s v="Not Outlier"/>
    <x v="6"/>
  </r>
  <r>
    <n v="1005091"/>
    <n v="750"/>
    <s v="Finland"/>
    <d v="2023-03-29T23:19:00"/>
    <s v="App"/>
    <s v="Diego Freyre"/>
    <n v="6680"/>
    <n v="29"/>
    <x v="338"/>
    <d v="1899-12-30T23:19:00"/>
    <n v="19"/>
    <n v="23"/>
    <n v="3"/>
    <s v="Finland"/>
    <s v="Not Outlier"/>
    <x v="48"/>
  </r>
  <r>
    <n v="408889"/>
    <n v="751"/>
    <s v="India"/>
    <d v="2023-02-20T00:01:00"/>
    <s v="App"/>
    <s v="Victoria Ashworth"/>
    <n v="8398"/>
    <n v="20"/>
    <x v="138"/>
    <d v="1899-12-30T00:01:00"/>
    <n v="1"/>
    <n v="0"/>
    <n v="2"/>
    <s v="India"/>
    <s v="Not Outlier"/>
    <x v="6"/>
  </r>
  <r>
    <n v="224155"/>
    <n v="753"/>
    <s v="USA"/>
    <d v="2023-10-13T00:00:00"/>
    <s v="App"/>
    <s v="Eric Natividad"/>
    <n v="4988"/>
    <n v="13"/>
    <x v="298"/>
    <d v="1899-12-30T00:00:00"/>
    <n v="0"/>
    <n v="0"/>
    <n v="10"/>
    <s v="USA"/>
    <s v="Not Outlier"/>
    <x v="39"/>
  </r>
  <r>
    <n v="951047"/>
    <n v="753"/>
    <s v="USA"/>
    <d v="2023-01-12T23:45:00"/>
    <s v="Whatsapp"/>
    <s v="Diego Freyre"/>
    <n v="1714"/>
    <n v="12"/>
    <x v="266"/>
    <d v="1899-12-30T23:45:00"/>
    <n v="45"/>
    <n v="23"/>
    <n v="1"/>
    <s v="USA"/>
    <s v="Not Outlier"/>
    <x v="39"/>
  </r>
  <r>
    <n v="1664960"/>
    <n v="754"/>
    <s v="Italy"/>
    <d v="2023-05-24T22:53:00"/>
    <s v="Website"/>
    <s v="Georg Pipps"/>
    <n v="4918"/>
    <n v="24"/>
    <x v="153"/>
    <d v="1899-12-30T22:53:00"/>
    <n v="53"/>
    <n v="22"/>
    <n v="5"/>
    <s v="Italy"/>
    <s v="Not Outlier"/>
    <x v="51"/>
  </r>
  <r>
    <n v="1292166"/>
    <n v="758"/>
    <s v="USA"/>
    <d v="2023-02-17T00:03:00"/>
    <s v="Other"/>
    <s v="Violeta Benitez"/>
    <n v="7030"/>
    <n v="17"/>
    <x v="339"/>
    <d v="1899-12-30T00:03:00"/>
    <n v="3"/>
    <n v="0"/>
    <n v="2"/>
    <s v="USA"/>
    <s v="Not Outlier"/>
    <x v="19"/>
  </r>
  <r>
    <n v="788263"/>
    <n v="759"/>
    <s v="USA"/>
    <d v="2023-01-08T01:04:00"/>
    <s v="App"/>
    <s v="Arnold Cruz"/>
    <n v="8883"/>
    <n v="8"/>
    <x v="340"/>
    <d v="1899-12-30T01:04:00"/>
    <n v="4"/>
    <n v="1"/>
    <n v="1"/>
    <s v="USA"/>
    <s v="Not Outlier"/>
    <x v="17"/>
  </r>
  <r>
    <n v="964231"/>
    <n v="759"/>
    <s v="USA"/>
    <d v="2023-10-27T01:14:00"/>
    <s v="Website"/>
    <s v="Wendy Victorino"/>
    <n v="6583"/>
    <n v="27"/>
    <x v="192"/>
    <d v="1899-12-30T01:14:00"/>
    <n v="14"/>
    <n v="1"/>
    <n v="10"/>
    <s v="USA"/>
    <s v="Not Outlier"/>
    <x v="17"/>
  </r>
  <r>
    <n v="1140100"/>
    <n v="759"/>
    <s v="USA"/>
    <d v="2023-06-07T01:04:00"/>
    <s v="Website"/>
    <s v="Adrian Huxley"/>
    <n v="6772"/>
    <n v="7"/>
    <x v="97"/>
    <d v="1899-12-30T01:04:00"/>
    <n v="4"/>
    <n v="1"/>
    <n v="6"/>
    <s v="USA"/>
    <s v="Not Outlier"/>
    <x v="17"/>
  </r>
  <r>
    <n v="522201"/>
    <n v="760"/>
    <s v="India"/>
    <d v="2023-11-10T23:46:00"/>
    <s v="Other"/>
    <s v="Adrian Huxley"/>
    <n v="9296"/>
    <n v="10"/>
    <x v="55"/>
    <d v="1899-12-30T23:46:00"/>
    <n v="46"/>
    <n v="23"/>
    <n v="11"/>
    <s v="India"/>
    <s v="Not Outlier"/>
    <x v="19"/>
  </r>
  <r>
    <n v="1360843"/>
    <n v="760"/>
    <s v="India"/>
    <d v="2023-06-02T00:34:00"/>
    <s v="Website"/>
    <s v="William Brown"/>
    <n v="2752"/>
    <n v="2"/>
    <x v="268"/>
    <d v="1899-12-30T00:34:00"/>
    <n v="34"/>
    <n v="0"/>
    <n v="6"/>
    <s v="India"/>
    <s v="Not Outlier"/>
    <x v="19"/>
  </r>
  <r>
    <n v="1536418"/>
    <n v="760"/>
    <s v="India"/>
    <d v="2023-06-06T22:40:00"/>
    <s v="Website"/>
    <s v="Valarie Nelson"/>
    <n v="5883"/>
    <n v="6"/>
    <x v="194"/>
    <d v="1899-12-30T22:40:00"/>
    <n v="40"/>
    <n v="22"/>
    <n v="6"/>
    <s v="India"/>
    <s v="Not Outlier"/>
    <x v="19"/>
  </r>
  <r>
    <n v="561399"/>
    <n v="761"/>
    <s v="Denmark"/>
    <d v="2023-10-26T00:48:00"/>
    <s v="Other"/>
    <s v="Janine Labrune"/>
    <n v="6729"/>
    <n v="26"/>
    <x v="15"/>
    <d v="1899-12-30T00:48:00"/>
    <n v="48"/>
    <n v="0"/>
    <n v="10"/>
    <s v="Denmark"/>
    <s v="Not Outlier"/>
    <x v="25"/>
  </r>
  <r>
    <n v="387103"/>
    <n v="762"/>
    <s v="Denmark"/>
    <d v="2023-05-31T00:25:00"/>
    <s v="Website"/>
    <s v="Sue King"/>
    <n v="1379"/>
    <n v="31"/>
    <x v="236"/>
    <d v="1899-12-30T00:25:00"/>
    <n v="25"/>
    <n v="0"/>
    <n v="5"/>
    <s v="Denmark"/>
    <s v="Not Outlier"/>
    <x v="54"/>
  </r>
  <r>
    <n v="1654315"/>
    <n v="762"/>
    <s v="Denmark"/>
    <d v="2023-08-31T00:20:00"/>
    <s v="App"/>
    <s v="Michael Frick"/>
    <n v="4846"/>
    <n v="31"/>
    <x v="184"/>
    <d v="1899-12-30T00:20:00"/>
    <n v="20"/>
    <n v="0"/>
    <n v="8"/>
    <s v="Denmark"/>
    <s v="Not Outlier"/>
    <x v="54"/>
  </r>
  <r>
    <n v="63153"/>
    <n v="765"/>
    <s v="Norway"/>
    <d v="2023-03-28T23:27:00"/>
    <s v="Whatsapp"/>
    <s v="Kyung Yu"/>
    <n v="5427"/>
    <n v="28"/>
    <x v="284"/>
    <d v="1899-12-30T23:27:00"/>
    <n v="27"/>
    <n v="23"/>
    <n v="3"/>
    <s v="Norway"/>
    <s v="Not Outlier"/>
    <x v="23"/>
  </r>
  <r>
    <n v="130037"/>
    <n v="765"/>
    <s v="Norway"/>
    <d v="2023-05-16T01:11:00"/>
    <s v="App"/>
    <s v="Eric Natividad"/>
    <n v="7380"/>
    <n v="16"/>
    <x v="161"/>
    <d v="1899-12-30T01:11:00"/>
    <n v="11"/>
    <n v="1"/>
    <n v="5"/>
    <s v="Norway"/>
    <s v="Not Outlier"/>
    <x v="23"/>
  </r>
  <r>
    <n v="238839"/>
    <n v="766"/>
    <s v="USA"/>
    <d v="2023-06-15T00:52:00"/>
    <s v="App"/>
    <s v="Jeff Young"/>
    <n v="1367"/>
    <n v="15"/>
    <x v="206"/>
    <d v="1899-12-30T00:52:00"/>
    <n v="52"/>
    <n v="0"/>
    <n v="6"/>
    <s v="USA"/>
    <s v="Not Outlier"/>
    <x v="28"/>
  </r>
  <r>
    <n v="305175"/>
    <n v="766"/>
    <s v="USA"/>
    <d v="2023-08-06T00:17:00"/>
    <s v="Whatsapp"/>
    <s v="Juri Hirano"/>
    <n v="1876"/>
    <n v="6"/>
    <x v="123"/>
    <d v="1899-12-30T00:17:00"/>
    <n v="17"/>
    <n v="0"/>
    <n v="8"/>
    <s v="USA"/>
    <s v="Not Outlier"/>
    <x v="28"/>
  </r>
  <r>
    <n v="659698"/>
    <n v="767"/>
    <s v="USA"/>
    <d v="2023-08-30T01:20:00"/>
    <s v="Website"/>
    <s v="Valarie Nelson"/>
    <n v="6482"/>
    <n v="30"/>
    <x v="65"/>
    <d v="1899-12-30T01:20:00"/>
    <n v="20"/>
    <n v="1"/>
    <n v="8"/>
    <s v="USA"/>
    <s v="Not Outlier"/>
    <x v="30"/>
  </r>
  <r>
    <n v="978487"/>
    <n v="767"/>
    <s v="USA"/>
    <d v="2023-06-20T23:31:00"/>
    <s v="Other"/>
    <s v="Juri Hirano"/>
    <n v="8162"/>
    <n v="20"/>
    <x v="13"/>
    <d v="1899-12-30T23:31:00"/>
    <n v="31"/>
    <n v="23"/>
    <n v="6"/>
    <s v="USA"/>
    <s v="Not Outlier"/>
    <x v="30"/>
  </r>
  <r>
    <n v="807901"/>
    <n v="768"/>
    <s v="USA"/>
    <d v="2023-02-14T01:37:00"/>
    <s v="Other"/>
    <s v="Elizabeth Devon"/>
    <n v="1538"/>
    <n v="14"/>
    <x v="222"/>
    <d v="1899-12-30T01:37:00"/>
    <n v="37"/>
    <n v="1"/>
    <n v="2"/>
    <s v="USA"/>
    <s v="Not Outlier"/>
    <x v="11"/>
  </r>
  <r>
    <n v="1400564"/>
    <n v="768"/>
    <s v="USA"/>
    <d v="2023-09-19T01:26:00"/>
    <s v="App"/>
    <s v="Adrian Huxley"/>
    <n v="5190"/>
    <n v="19"/>
    <x v="43"/>
    <d v="1899-12-30T01:26:00"/>
    <n v="26"/>
    <n v="1"/>
    <n v="9"/>
    <s v="USA"/>
    <s v="Not Outlier"/>
    <x v="11"/>
  </r>
  <r>
    <n v="55920"/>
    <n v="769"/>
    <s v="France"/>
    <d v="2023-02-07T23:14:00"/>
    <s v="Other"/>
    <s v="Julie Young"/>
    <n v="9946"/>
    <n v="7"/>
    <x v="270"/>
    <d v="1899-12-30T23:14:00"/>
    <n v="14"/>
    <n v="23"/>
    <n v="2"/>
    <s v="France"/>
    <s v="Not Outlier"/>
    <x v="19"/>
  </r>
  <r>
    <n v="636888"/>
    <n v="770"/>
    <s v="India"/>
    <d v="2023-11-26T01:27:00"/>
    <s v="Website"/>
    <s v="Eric Natividad"/>
    <n v="3115"/>
    <n v="26"/>
    <x v="291"/>
    <d v="1899-12-30T01:27:00"/>
    <n v="27"/>
    <n v="1"/>
    <n v="11"/>
    <s v="India"/>
    <s v="Not Outlier"/>
    <x v="18"/>
  </r>
  <r>
    <n v="429796"/>
    <n v="771"/>
    <s v="Denmark"/>
    <d v="2023-09-02T00:44:00"/>
    <s v="Website"/>
    <s v="Pirkko Koskitalo"/>
    <n v="9994"/>
    <n v="2"/>
    <x v="264"/>
    <d v="1899-12-30T00:44:00"/>
    <n v="44"/>
    <n v="0"/>
    <n v="9"/>
    <s v="Denmark"/>
    <s v="Not Outlier"/>
    <x v="6"/>
  </r>
  <r>
    <n v="1099712"/>
    <n v="772"/>
    <s v="France"/>
    <d v="2023-09-06T01:29:00"/>
    <s v="App"/>
    <s v="Maria Larsson"/>
    <n v="9284"/>
    <n v="6"/>
    <x v="214"/>
    <d v="1899-12-30T01:29:00"/>
    <n v="29"/>
    <n v="1"/>
    <n v="9"/>
    <s v="France"/>
    <s v="Not Outlier"/>
    <x v="24"/>
  </r>
  <r>
    <n v="76181"/>
    <n v="773"/>
    <s v="USA"/>
    <d v="2023-10-21T00:48:00"/>
    <s v="Whatsapp"/>
    <s v="Kwai Yu"/>
    <n v="2221"/>
    <n v="21"/>
    <x v="186"/>
    <d v="1899-12-30T00:48:00"/>
    <n v="48"/>
    <n v="0"/>
    <n v="10"/>
    <s v="USA"/>
    <s v="Not Outlier"/>
    <x v="56"/>
  </r>
  <r>
    <n v="602695"/>
    <n v="773"/>
    <s v="USA"/>
    <d v="2023-07-16T23:57:00"/>
    <s v="Other"/>
    <s v="Peter Ferguson"/>
    <n v="469"/>
    <n v="16"/>
    <x v="267"/>
    <d v="1899-12-30T23:57:00"/>
    <n v="57"/>
    <n v="23"/>
    <n v="7"/>
    <s v="USA"/>
    <s v="Not Outlier"/>
    <x v="56"/>
  </r>
  <r>
    <n v="999060"/>
    <n v="773"/>
    <s v="USA"/>
    <d v="2023-05-17T00:56:00"/>
    <s v="Whatsapp"/>
    <s v="Valarie Thompson"/>
    <n v="2259"/>
    <n v="17"/>
    <x v="239"/>
    <d v="1899-12-30T00:56:00"/>
    <n v="56"/>
    <n v="0"/>
    <n v="5"/>
    <s v="USA"/>
    <s v="Not Outlier"/>
    <x v="56"/>
  </r>
  <r>
    <n v="268063"/>
    <n v="775"/>
    <s v="Singapore"/>
    <d v="2023-01-30T01:58:00"/>
    <s v="Whatsapp"/>
    <s v="Eric Natividad"/>
    <n v="4938"/>
    <n v="30"/>
    <x v="140"/>
    <d v="1899-12-30T01:58:00"/>
    <n v="58"/>
    <n v="1"/>
    <n v="1"/>
    <s v="Singapore"/>
    <s v="Not Outlier"/>
    <x v="58"/>
  </r>
  <r>
    <n v="382755"/>
    <n v="777"/>
    <s v="USA"/>
    <d v="2023-07-31T23:14:00"/>
    <s v="App"/>
    <s v="Palle Ibsen"/>
    <n v="1008"/>
    <n v="31"/>
    <x v="341"/>
    <d v="1899-12-30T23:14:00"/>
    <n v="14"/>
    <n v="23"/>
    <n v="7"/>
    <s v="USA"/>
    <s v="Not Outlier"/>
    <x v="20"/>
  </r>
  <r>
    <n v="943915"/>
    <n v="778"/>
    <s v="France"/>
    <d v="2023-03-04T01:32:00"/>
    <s v="Other"/>
    <s v="Anna O'Hara"/>
    <n v="8064"/>
    <n v="4"/>
    <x v="300"/>
    <d v="1899-12-30T01:32:00"/>
    <n v="32"/>
    <n v="1"/>
    <n v="3"/>
    <s v="France"/>
    <s v="Not Outlier"/>
    <x v="67"/>
  </r>
  <r>
    <n v="312391"/>
    <n v="780"/>
    <s v="India"/>
    <d v="2023-12-16T23:05:00"/>
    <s v="Website"/>
    <s v="Daniel Tonini"/>
    <n v="3848"/>
    <n v="16"/>
    <x v="150"/>
    <d v="1899-12-30T23:05:00"/>
    <n v="5"/>
    <n v="23"/>
    <n v="12"/>
    <s v="India"/>
    <s v="Not Outlier"/>
    <x v="26"/>
  </r>
  <r>
    <n v="427737"/>
    <n v="780"/>
    <s v="India"/>
    <d v="2023-12-28T00:58:00"/>
    <s v="Whatsapp"/>
    <s v="Michael Holz"/>
    <n v="4456"/>
    <n v="28"/>
    <x v="289"/>
    <d v="1899-12-30T00:58:00"/>
    <n v="58"/>
    <n v="0"/>
    <n v="12"/>
    <s v="India"/>
    <s v="Not Outlier"/>
    <x v="26"/>
  </r>
  <r>
    <n v="618196"/>
    <n v="780"/>
    <s v="India"/>
    <d v="2023-11-20T01:35:00"/>
    <s v="Whatsapp"/>
    <s v="Peter Ferguson"/>
    <n v="9962"/>
    <n v="20"/>
    <x v="75"/>
    <d v="1899-12-30T01:35:00"/>
    <n v="35"/>
    <n v="1"/>
    <n v="11"/>
    <s v="India"/>
    <s v="Not Outlier"/>
    <x v="26"/>
  </r>
  <r>
    <n v="878658"/>
    <n v="780"/>
    <s v="India"/>
    <d v="2023-10-18T01:28:00"/>
    <s v="Other"/>
    <s v="Ann Brown"/>
    <n v="3114"/>
    <n v="18"/>
    <x v="95"/>
    <d v="1899-12-30T01:28:00"/>
    <n v="28"/>
    <n v="1"/>
    <n v="10"/>
    <s v="India"/>
    <s v="Not Outlier"/>
    <x v="26"/>
  </r>
  <r>
    <n v="623784"/>
    <n v="781"/>
    <s v="Finland"/>
    <d v="2023-11-10T01:46:00"/>
    <s v="App"/>
    <s v="Matti Karttunen"/>
    <n v="6494"/>
    <n v="10"/>
    <x v="55"/>
    <d v="1899-12-30T01:46:00"/>
    <n v="46"/>
    <n v="1"/>
    <n v="11"/>
    <s v="Finland"/>
    <s v="Not Outlier"/>
    <x v="16"/>
  </r>
  <r>
    <n v="641229"/>
    <n v="781"/>
    <s v="Finland"/>
    <d v="2023-01-10T23:46:00"/>
    <s v="Whatsapp"/>
    <s v="Kyung Tseng"/>
    <n v="5740"/>
    <n v="10"/>
    <x v="26"/>
    <d v="1899-12-30T23:46:00"/>
    <n v="46"/>
    <n v="23"/>
    <n v="1"/>
    <s v="Finland"/>
    <s v="Not Outlier"/>
    <x v="16"/>
  </r>
  <r>
    <n v="1198743"/>
    <n v="782"/>
    <s v="USA"/>
    <d v="2023-07-01T01:05:00"/>
    <s v="App"/>
    <s v="Laurence Lebihan"/>
    <n v="2152"/>
    <n v="1"/>
    <x v="104"/>
    <d v="1899-12-30T01:05:00"/>
    <n v="5"/>
    <n v="1"/>
    <n v="7"/>
    <s v="USA"/>
    <s v="Not Outlier"/>
    <x v="66"/>
  </r>
  <r>
    <n v="837731"/>
    <n v="783"/>
    <s v="USA"/>
    <d v="2023-08-28T23:18:00"/>
    <s v="Other"/>
    <s v="Kwai Yu"/>
    <n v="3632"/>
    <n v="28"/>
    <x v="128"/>
    <d v="1899-12-30T23:18:00"/>
    <n v="18"/>
    <n v="23"/>
    <n v="8"/>
    <s v="USA"/>
    <s v="Not Outlier"/>
    <x v="25"/>
  </r>
  <r>
    <n v="78613"/>
    <n v="784"/>
    <s v="USA"/>
    <d v="2023-03-14T00:02:00"/>
    <s v="Whatsapp"/>
    <s v="Jean Fresnisre"/>
    <n v="6104"/>
    <n v="14"/>
    <x v="210"/>
    <d v="1899-12-30T00:02:00"/>
    <n v="2"/>
    <n v="0"/>
    <n v="3"/>
    <s v="USA"/>
    <s v="Not Outlier"/>
    <x v="11"/>
  </r>
  <r>
    <n v="559015"/>
    <n v="785"/>
    <s v="Ireland"/>
    <d v="2023-05-13T00:46:00"/>
    <s v="Other"/>
    <s v="Mory Kentary"/>
    <n v="9196"/>
    <n v="13"/>
    <x v="158"/>
    <d v="1899-12-30T00:46:00"/>
    <n v="46"/>
    <n v="0"/>
    <n v="5"/>
    <s v="Ireland"/>
    <s v="Not Outlier"/>
    <x v="68"/>
  </r>
  <r>
    <n v="583059"/>
    <n v="786"/>
    <s v="Denmark"/>
    <d v="2023-11-10T22:52:00"/>
    <s v="Website"/>
    <s v="Julie King"/>
    <n v="6333"/>
    <n v="10"/>
    <x v="55"/>
    <d v="1899-12-30T22:52:00"/>
    <n v="52"/>
    <n v="22"/>
    <n v="11"/>
    <s v="Denmark"/>
    <s v="Not Outlier"/>
    <x v="44"/>
  </r>
  <r>
    <n v="1253641"/>
    <n v="786"/>
    <s v="Denmark"/>
    <d v="2023-01-30T01:50:00"/>
    <s v="Website"/>
    <s v="Allen Nelson"/>
    <n v="2881"/>
    <n v="30"/>
    <x v="140"/>
    <d v="1899-12-30T01:50:00"/>
    <n v="50"/>
    <n v="1"/>
    <n v="1"/>
    <s v="Denmark"/>
    <s v="Not Outlier"/>
    <x v="44"/>
  </r>
  <r>
    <n v="629953"/>
    <n v="787"/>
    <s v="Austria"/>
    <d v="2023-04-29T00:45:00"/>
    <s v="Website"/>
    <s v="Jytte Petersen"/>
    <n v="9460"/>
    <n v="29"/>
    <x v="312"/>
    <d v="1899-12-30T00:45:00"/>
    <n v="45"/>
    <n v="0"/>
    <n v="4"/>
    <s v="Austria"/>
    <s v="Not Outlier"/>
    <x v="48"/>
  </r>
  <r>
    <n v="1081894"/>
    <n v="787"/>
    <s v="Austria"/>
    <d v="2023-02-08T01:35:00"/>
    <s v="Other"/>
    <s v="Julie Young"/>
    <n v="5113"/>
    <n v="8"/>
    <x v="262"/>
    <d v="1899-12-30T01:35:00"/>
    <n v="35"/>
    <n v="1"/>
    <n v="2"/>
    <s v="Austria"/>
    <s v="Not Outlier"/>
    <x v="48"/>
  </r>
  <r>
    <n v="610023"/>
    <n v="789"/>
    <s v="France"/>
    <d v="2023-05-28T01:14:00"/>
    <s v="Whatsapp"/>
    <s v="Sean Connery"/>
    <n v="620"/>
    <n v="28"/>
    <x v="342"/>
    <d v="1899-12-30T01:14:00"/>
    <n v="14"/>
    <n v="1"/>
    <n v="5"/>
    <s v="France"/>
    <s v="Not Outlier"/>
    <x v="32"/>
  </r>
  <r>
    <n v="917785"/>
    <n v="789"/>
    <s v="France"/>
    <d v="2023-05-07T00:02:00"/>
    <s v="Whatsapp"/>
    <s v="Henriette Pfalzheim"/>
    <n v="9379"/>
    <n v="7"/>
    <x v="90"/>
    <d v="1899-12-30T00:02:00"/>
    <n v="2"/>
    <n v="0"/>
    <n v="5"/>
    <s v="France"/>
    <s v="Not Outlier"/>
    <x v="32"/>
  </r>
  <r>
    <n v="1414158"/>
    <n v="789"/>
    <s v="France"/>
    <d v="2023-03-20T01:05:00"/>
    <s v="App"/>
    <s v="Michael Frick"/>
    <n v="8686"/>
    <n v="20"/>
    <x v="327"/>
    <d v="1899-12-30T01:05:00"/>
    <n v="5"/>
    <n v="1"/>
    <n v="3"/>
    <s v="France"/>
    <s v="Not Outlier"/>
    <x v="32"/>
  </r>
  <r>
    <n v="177753"/>
    <n v="790"/>
    <s v="India"/>
    <d v="2023-08-06T00:44:00"/>
    <s v="App"/>
    <s v="Jonas Bergulfsen"/>
    <n v="5420"/>
    <n v="6"/>
    <x v="123"/>
    <d v="1899-12-30T00:44:00"/>
    <n v="44"/>
    <n v="0"/>
    <n v="8"/>
    <s v="India"/>
    <s v="Not Outlier"/>
    <x v="10"/>
  </r>
  <r>
    <n v="1230163"/>
    <n v="793"/>
    <s v="USA"/>
    <d v="2023-06-05T22:41:00"/>
    <s v="Whatsapp"/>
    <s v="Catherine Dewey"/>
    <n v="7586"/>
    <n v="5"/>
    <x v="193"/>
    <d v="1899-12-30T22:41:00"/>
    <n v="41"/>
    <n v="22"/>
    <n v="6"/>
    <s v="USA"/>
    <s v="Not Outlier"/>
    <x v="65"/>
  </r>
  <r>
    <n v="635137"/>
    <n v="795"/>
    <s v="Finland"/>
    <d v="2023-07-07T00:26:00"/>
    <s v="App"/>
    <s v="Jonas Bergulfsen"/>
    <n v="7566"/>
    <n v="7"/>
    <x v="246"/>
    <d v="1899-12-30T00:26:00"/>
    <n v="26"/>
    <n v="0"/>
    <n v="7"/>
    <s v="Finland"/>
    <s v="Not Outlier"/>
    <x v="31"/>
  </r>
  <r>
    <n v="525405"/>
    <n v="796"/>
    <s v="Finland"/>
    <d v="2023-01-17T00:15:00"/>
    <s v="Website"/>
    <s v="Marie Bertrand"/>
    <n v="6640"/>
    <n v="17"/>
    <x v="231"/>
    <d v="1899-12-30T00:15:00"/>
    <n v="15"/>
    <n v="0"/>
    <n v="1"/>
    <s v="Finland"/>
    <s v="Not Outlier"/>
    <x v="15"/>
  </r>
  <r>
    <n v="1579155"/>
    <n v="796"/>
    <s v="Finland"/>
    <d v="2023-02-16T00:54:00"/>
    <s v="App"/>
    <s v="Julie Brown"/>
    <n v="799"/>
    <n v="16"/>
    <x v="67"/>
    <d v="1899-12-30T00:54:00"/>
    <n v="54"/>
    <n v="0"/>
    <n v="2"/>
    <s v="Finland"/>
    <s v="Not Outlier"/>
    <x v="15"/>
  </r>
  <r>
    <n v="493809"/>
    <n v="799"/>
    <s v="USA"/>
    <d v="2023-02-12T02:00:00"/>
    <s v="Whatsapp"/>
    <s v="Jeff Young"/>
    <n v="8809"/>
    <n v="12"/>
    <x v="254"/>
    <d v="1899-12-30T02:00:00"/>
    <n v="0"/>
    <n v="2"/>
    <n v="2"/>
    <s v="USA"/>
    <s v="Not Outlier"/>
    <x v="14"/>
  </r>
  <r>
    <n v="44241"/>
    <n v="800"/>
    <s v="Ireland"/>
    <d v="2023-10-15T00:32:00"/>
    <s v="Whatsapp"/>
    <s v="Julie King"/>
    <n v="3306"/>
    <n v="15"/>
    <x v="134"/>
    <d v="1899-12-30T00:32:00"/>
    <n v="32"/>
    <n v="0"/>
    <n v="10"/>
    <s v="Ireland"/>
    <s v="Not Outlier"/>
    <x v="65"/>
  </r>
  <r>
    <n v="614468"/>
    <n v="801"/>
    <s v="France"/>
    <d v="2023-09-16T01:04:00"/>
    <s v="Website"/>
    <s v="Daniel Tonini"/>
    <n v="1451"/>
    <n v="16"/>
    <x v="207"/>
    <d v="1899-12-30T01:04:00"/>
    <n v="4"/>
    <n v="1"/>
    <n v="9"/>
    <s v="France"/>
    <s v="Not Outlier"/>
    <x v="56"/>
  </r>
  <r>
    <n v="959426"/>
    <n v="801"/>
    <s v="France"/>
    <d v="2023-11-06T00:09:00"/>
    <s v="App"/>
    <s v="Jeff Young"/>
    <n v="6481"/>
    <n v="6"/>
    <x v="211"/>
    <d v="1899-12-30T00:09:00"/>
    <n v="9"/>
    <n v="0"/>
    <n v="11"/>
    <s v="France"/>
    <s v="Not Outlier"/>
    <x v="56"/>
  </r>
  <r>
    <n v="219884"/>
    <n v="802"/>
    <s v="France"/>
    <d v="2023-01-19T23:41:00"/>
    <s v="Whatsapp"/>
    <s v="Kalle Suominen"/>
    <n v="2233"/>
    <n v="19"/>
    <x v="3"/>
    <d v="1899-12-30T23:41:00"/>
    <n v="41"/>
    <n v="23"/>
    <n v="1"/>
    <s v="France"/>
    <s v="Not Outlier"/>
    <x v="28"/>
  </r>
  <r>
    <n v="1654679"/>
    <n v="804"/>
    <s v="Germany"/>
    <d v="2023-06-18T23:39:00"/>
    <s v="Other"/>
    <s v="Juri Yoshido"/>
    <n v="8264"/>
    <n v="18"/>
    <x v="343"/>
    <d v="1899-12-30T23:39:00"/>
    <n v="39"/>
    <n v="23"/>
    <n v="6"/>
    <s v="Germany"/>
    <s v="Not Outlier"/>
    <x v="57"/>
  </r>
  <r>
    <n v="1409071"/>
    <n v="807"/>
    <s v="Finland"/>
    <d v="2023-04-25T23:14:00"/>
    <s v="Whatsapp"/>
    <s v="Kyung Tseng"/>
    <n v="1067"/>
    <n v="25"/>
    <x v="74"/>
    <d v="1899-12-30T23:14:00"/>
    <n v="14"/>
    <n v="23"/>
    <n v="4"/>
    <s v="Finland"/>
    <s v="Not Outlier"/>
    <x v="57"/>
  </r>
  <r>
    <n v="246834"/>
    <n v="808"/>
    <s v="USA"/>
    <d v="2023-07-27T00:34:00"/>
    <s v="Other"/>
    <s v="Valarie Nelson"/>
    <n v="9507"/>
    <n v="27"/>
    <x v="234"/>
    <d v="1899-12-30T00:34:00"/>
    <n v="34"/>
    <n v="0"/>
    <n v="7"/>
    <s v="USA"/>
    <s v="Not Outlier"/>
    <x v="50"/>
  </r>
  <r>
    <n v="1031465"/>
    <n v="808"/>
    <s v="USA"/>
    <d v="2023-11-22T23:17:00"/>
    <s v="Website"/>
    <s v="Paolo Accorti"/>
    <n v="7817"/>
    <n v="22"/>
    <x v="278"/>
    <d v="1899-12-30T23:17:00"/>
    <n v="17"/>
    <n v="23"/>
    <n v="11"/>
    <s v="USA"/>
    <s v="Not Outlier"/>
    <x v="50"/>
  </r>
  <r>
    <n v="691268"/>
    <n v="809"/>
    <s v="USA"/>
    <d v="2023-05-22T00:53:00"/>
    <s v="Website"/>
    <s v="Sue King"/>
    <n v="9498"/>
    <n v="22"/>
    <x v="83"/>
    <d v="1899-12-30T00:53:00"/>
    <n v="53"/>
    <n v="0"/>
    <n v="5"/>
    <s v="USA"/>
    <s v="Not Outlier"/>
    <x v="65"/>
  </r>
  <r>
    <n v="1391439"/>
    <n v="811"/>
    <s v="India"/>
    <d v="2023-11-16T22:35:00"/>
    <s v="Website"/>
    <s v="Jonas Bergulfsen"/>
    <n v="6152"/>
    <n v="16"/>
    <x v="233"/>
    <d v="1899-12-30T22:35:00"/>
    <n v="35"/>
    <n v="22"/>
    <n v="11"/>
    <s v="India"/>
    <s v="Not Outlier"/>
    <x v="5"/>
  </r>
  <r>
    <n v="139755"/>
    <n v="813"/>
    <s v="Singapore"/>
    <d v="2023-07-29T23:31:00"/>
    <s v="Other"/>
    <s v="Victoria Ashworth"/>
    <n v="7305"/>
    <n v="29"/>
    <x v="344"/>
    <d v="1899-12-30T23:31:00"/>
    <n v="31"/>
    <n v="23"/>
    <n v="7"/>
    <s v="Singapore"/>
    <s v="Not Outlier"/>
    <x v="38"/>
  </r>
  <r>
    <n v="145667"/>
    <n v="813"/>
    <s v="Singapore"/>
    <d v="2023-08-02T00:13:00"/>
    <s v="Other"/>
    <s v="Valarie Nelson"/>
    <n v="8841"/>
    <n v="2"/>
    <x v="56"/>
    <d v="1899-12-30T00:13:00"/>
    <n v="13"/>
    <n v="0"/>
    <n v="8"/>
    <s v="Singapore"/>
    <s v="Not Outlier"/>
    <x v="38"/>
  </r>
  <r>
    <n v="166687"/>
    <n v="813"/>
    <s v="Singapore"/>
    <d v="2023-05-21T00:35:00"/>
    <s v="Website"/>
    <s v="Daniel Da Cunha"/>
    <n v="2254"/>
    <n v="21"/>
    <x v="99"/>
    <d v="1899-12-30T00:35:00"/>
    <n v="35"/>
    <n v="0"/>
    <n v="5"/>
    <s v="Singapore"/>
    <s v="Not Outlier"/>
    <x v="38"/>
  </r>
  <r>
    <n v="687698"/>
    <n v="814"/>
    <s v="USA"/>
    <d v="2023-01-16T00:45:00"/>
    <s v="App"/>
    <s v="Michael Holz"/>
    <n v="4616"/>
    <n v="16"/>
    <x v="205"/>
    <d v="1899-12-30T00:45:00"/>
    <n v="45"/>
    <n v="0"/>
    <n v="1"/>
    <s v="USA"/>
    <s v="Not Outlier"/>
    <x v="36"/>
  </r>
  <r>
    <n v="1018282"/>
    <n v="814"/>
    <s v="USA"/>
    <d v="2023-12-07T00:33:00"/>
    <s v="App"/>
    <s v="Paul Henriot"/>
    <n v="6590"/>
    <n v="7"/>
    <x v="187"/>
    <d v="1899-12-30T00:33:00"/>
    <n v="33"/>
    <n v="0"/>
    <n v="12"/>
    <s v="USA"/>
    <s v="Not Outlier"/>
    <x v="36"/>
  </r>
  <r>
    <n v="128831"/>
    <n v="816"/>
    <s v="India"/>
    <d v="2023-11-25T01:04:00"/>
    <s v="Whatsapp"/>
    <s v="Diego Freyre"/>
    <n v="483"/>
    <n v="25"/>
    <x v="174"/>
    <d v="1899-12-30T01:04:00"/>
    <n v="4"/>
    <n v="1"/>
    <n v="11"/>
    <s v="India"/>
    <s v="Not Outlier"/>
    <x v="23"/>
  </r>
  <r>
    <n v="1256522"/>
    <n v="816"/>
    <s v="India"/>
    <d v="2023-05-25T22:40:00"/>
    <s v="Other"/>
    <s v="Jytte Petersen"/>
    <n v="7805"/>
    <n v="25"/>
    <x v="22"/>
    <d v="1899-12-30T22:40:00"/>
    <n v="40"/>
    <n v="22"/>
    <n v="5"/>
    <s v="India"/>
    <s v="Not Outlier"/>
    <x v="23"/>
  </r>
  <r>
    <n v="517712"/>
    <n v="817"/>
    <s v="USA"/>
    <d v="2023-08-20T00:57:00"/>
    <s v="Other"/>
    <s v="Valarie Young"/>
    <n v="8560"/>
    <n v="20"/>
    <x v="58"/>
    <d v="1899-12-30T00:57:00"/>
    <n v="57"/>
    <n v="0"/>
    <n v="8"/>
    <s v="USA"/>
    <s v="Not Outlier"/>
    <x v="1"/>
  </r>
  <r>
    <n v="789675"/>
    <n v="817"/>
    <s v="USA"/>
    <d v="2023-10-12T00:15:00"/>
    <s v="Website"/>
    <s v="Valarie Nelson"/>
    <n v="627"/>
    <n v="12"/>
    <x v="276"/>
    <d v="1899-12-30T00:15:00"/>
    <n v="15"/>
    <n v="0"/>
    <n v="10"/>
    <s v="USA"/>
    <s v="Not Outlier"/>
    <x v="1"/>
  </r>
  <r>
    <n v="243319"/>
    <n v="818"/>
    <s v="France"/>
    <d v="2023-05-26T23:22:00"/>
    <s v="Whatsapp"/>
    <s v="Valarie Nelson"/>
    <n v="2539"/>
    <n v="26"/>
    <x v="66"/>
    <d v="1899-12-30T23:22:00"/>
    <n v="22"/>
    <n v="23"/>
    <n v="5"/>
    <s v="France"/>
    <s v="Not Outlier"/>
    <x v="65"/>
  </r>
  <r>
    <n v="599162"/>
    <n v="818"/>
    <s v="France"/>
    <d v="2023-03-30T00:07:00"/>
    <s v="Website"/>
    <s v="Daniel Tonini"/>
    <n v="6921"/>
    <n v="30"/>
    <x v="120"/>
    <d v="1899-12-30T00:07:00"/>
    <n v="7"/>
    <n v="0"/>
    <n v="3"/>
    <s v="France"/>
    <s v="Not Outlier"/>
    <x v="65"/>
  </r>
  <r>
    <n v="1665135"/>
    <n v="818"/>
    <s v="France"/>
    <d v="2023-12-31T01:14:00"/>
    <s v="Whatsapp"/>
    <s v="Valarie Nelson"/>
    <n v="4905"/>
    <n v="31"/>
    <x v="181"/>
    <d v="1899-12-30T01:14:00"/>
    <n v="14"/>
    <n v="1"/>
    <n v="12"/>
    <s v="France"/>
    <s v="Not Outlier"/>
    <x v="65"/>
  </r>
  <r>
    <n v="1287324"/>
    <n v="819"/>
    <s v="Ireland"/>
    <d v="2023-03-03T00:06:00"/>
    <s v="Whatsapp"/>
    <s v="Sue Frick"/>
    <n v="930"/>
    <n v="3"/>
    <x v="242"/>
    <d v="1899-12-30T00:06:00"/>
    <n v="6"/>
    <n v="0"/>
    <n v="3"/>
    <s v="Ireland"/>
    <s v="Not Outlier"/>
    <x v="4"/>
  </r>
  <r>
    <n v="92317"/>
    <n v="820"/>
    <s v="Italy"/>
    <d v="2023-02-10T01:26:00"/>
    <s v="Website"/>
    <s v="Francisca Cervantes"/>
    <n v="6790"/>
    <n v="10"/>
    <x v="272"/>
    <d v="1899-12-30T01:26:00"/>
    <n v="26"/>
    <n v="1"/>
    <n v="2"/>
    <s v="Italy"/>
    <s v="Not Outlier"/>
    <x v="34"/>
  </r>
  <r>
    <n v="164155"/>
    <n v="820"/>
    <s v="Italy"/>
    <d v="2023-05-21T00:49:00"/>
    <s v="Other"/>
    <s v="Anna O'Hara"/>
    <n v="6498"/>
    <n v="21"/>
    <x v="99"/>
    <d v="1899-12-30T00:49:00"/>
    <n v="49"/>
    <n v="0"/>
    <n v="5"/>
    <s v="Italy"/>
    <s v="Not Outlier"/>
    <x v="34"/>
  </r>
  <r>
    <n v="318961"/>
    <n v="821"/>
    <s v="Italy"/>
    <d v="2023-05-09T01:14:00"/>
    <s v="Website"/>
    <s v="Anna O'Hara"/>
    <n v="7028"/>
    <n v="9"/>
    <x v="47"/>
    <d v="1899-12-30T01:14:00"/>
    <n v="14"/>
    <n v="1"/>
    <n v="5"/>
    <s v="Italy"/>
    <s v="Not Outlier"/>
    <x v="20"/>
  </r>
  <r>
    <n v="1599786"/>
    <n v="821"/>
    <s v="Italy"/>
    <d v="2023-01-19T23:25:00"/>
    <s v="App"/>
    <s v="Helen Bennett"/>
    <n v="480"/>
    <n v="19"/>
    <x v="3"/>
    <d v="1899-12-30T23:25:00"/>
    <n v="25"/>
    <n v="23"/>
    <n v="1"/>
    <s v="Italy"/>
    <s v="Not Outlier"/>
    <x v="20"/>
  </r>
  <r>
    <n v="1509587"/>
    <n v="822"/>
    <s v="USA"/>
    <d v="2023-12-08T00:16:00"/>
    <s v="Whatsapp"/>
    <s v="Jonas Bergulfsen"/>
    <n v="43"/>
    <n v="8"/>
    <x v="232"/>
    <d v="1899-12-30T00:16:00"/>
    <n v="16"/>
    <n v="0"/>
    <n v="12"/>
    <s v="USA"/>
    <s v="Not Outlier"/>
    <x v="39"/>
  </r>
  <r>
    <n v="1594427"/>
    <n v="822"/>
    <s v="USA"/>
    <d v="2023-12-12T22:47:00"/>
    <s v="App"/>
    <s v="Steve Thompson"/>
    <n v="4417"/>
    <n v="12"/>
    <x v="52"/>
    <d v="1899-12-30T22:47:00"/>
    <n v="47"/>
    <n v="22"/>
    <n v="12"/>
    <s v="USA"/>
    <s v="Not Outlier"/>
    <x v="39"/>
  </r>
  <r>
    <n v="1427947"/>
    <n v="823"/>
    <s v="France"/>
    <d v="2023-01-25T02:12:00"/>
    <s v="Website"/>
    <s v="Janine Labrune"/>
    <n v="4859"/>
    <n v="25"/>
    <x v="249"/>
    <d v="1899-12-30T02:12:00"/>
    <n v="12"/>
    <n v="2"/>
    <n v="1"/>
    <s v="France"/>
    <s v="Not Outlier"/>
    <x v="22"/>
  </r>
  <r>
    <n v="1640444"/>
    <n v="823"/>
    <s v="France"/>
    <d v="2023-02-03T23:54:00"/>
    <s v="Website"/>
    <s v="Valarie Nelson"/>
    <n v="6055"/>
    <n v="3"/>
    <x v="269"/>
    <d v="1899-12-30T23:54:00"/>
    <n v="54"/>
    <n v="23"/>
    <n v="2"/>
    <s v="France"/>
    <s v="Not Outlier"/>
    <x v="22"/>
  </r>
  <r>
    <n v="770892"/>
    <n v="824"/>
    <s v="USA"/>
    <d v="2023-08-02T02:26:00"/>
    <s v="Website"/>
    <s v="Valarie Nelson"/>
    <n v="8032"/>
    <n v="2"/>
    <x v="56"/>
    <d v="1899-12-30T02:26:00"/>
    <n v="26"/>
    <n v="2"/>
    <n v="8"/>
    <s v="USA"/>
    <s v="Not Outlier"/>
    <x v="46"/>
  </r>
  <r>
    <n v="27493"/>
    <n v="827"/>
    <s v="Singapore"/>
    <d v="2023-10-26T00:12:00"/>
    <s v="Whatsapp"/>
    <s v="Leslie Murphy"/>
    <n v="2811"/>
    <n v="26"/>
    <x v="15"/>
    <d v="1899-12-30T00:12:00"/>
    <n v="12"/>
    <n v="0"/>
    <n v="10"/>
    <s v="Singapore"/>
    <s v="Not Outlier"/>
    <x v="48"/>
  </r>
  <r>
    <n v="83818"/>
    <n v="827"/>
    <s v="Singapore"/>
    <d v="2023-04-17T00:40:00"/>
    <s v="App"/>
    <s v="Pirkko Koskitalo"/>
    <n v="7643"/>
    <n v="17"/>
    <x v="152"/>
    <d v="1899-12-30T00:40:00"/>
    <n v="40"/>
    <n v="0"/>
    <n v="4"/>
    <s v="Singapore"/>
    <s v="Not Outlier"/>
    <x v="48"/>
  </r>
  <r>
    <n v="611594"/>
    <n v="827"/>
    <s v="Singapore"/>
    <d v="2023-01-07T00:06:00"/>
    <s v="Website"/>
    <s v="Kyung Tseng"/>
    <n v="4635"/>
    <n v="7"/>
    <x v="27"/>
    <d v="1899-12-30T00:06:00"/>
    <n v="6"/>
    <n v="0"/>
    <n v="1"/>
    <s v="Singapore"/>
    <s v="Not Outlier"/>
    <x v="48"/>
  </r>
  <r>
    <n v="1488818"/>
    <n v="827"/>
    <s v="Singapore"/>
    <d v="2023-05-06T00:49:00"/>
    <s v="Other"/>
    <s v="Martine Rance"/>
    <n v="8763"/>
    <n v="6"/>
    <x v="113"/>
    <d v="1899-12-30T00:49:00"/>
    <n v="49"/>
    <n v="0"/>
    <n v="5"/>
    <s v="Singapore"/>
    <s v="Not Outlier"/>
    <x v="48"/>
  </r>
  <r>
    <n v="83365"/>
    <n v="829"/>
    <s v="USA"/>
    <d v="2023-05-05T23:58:00"/>
    <s v="Whatsapp"/>
    <s v="Paul Henriot"/>
    <n v="7937"/>
    <n v="5"/>
    <x v="255"/>
    <d v="1899-12-30T23:58:00"/>
    <n v="58"/>
    <n v="23"/>
    <n v="5"/>
    <s v="USA"/>
    <s v="Not Outlier"/>
    <x v="7"/>
  </r>
  <r>
    <n v="688473"/>
    <n v="829"/>
    <s v="USA"/>
    <d v="2023-09-25T01:13:00"/>
    <s v="App"/>
    <s v="Diego Freyre"/>
    <n v="2835"/>
    <n v="25"/>
    <x v="76"/>
    <d v="1899-12-30T01:13:00"/>
    <n v="13"/>
    <n v="1"/>
    <n v="9"/>
    <s v="USA"/>
    <s v="Not Outlier"/>
    <x v="7"/>
  </r>
  <r>
    <n v="1422755"/>
    <n v="830"/>
    <s v="France"/>
    <d v="2023-10-27T00:04:00"/>
    <s v="App"/>
    <s v="Julie Young"/>
    <n v="7502"/>
    <n v="27"/>
    <x v="192"/>
    <d v="1899-12-30T00:04:00"/>
    <n v="4"/>
    <n v="0"/>
    <n v="10"/>
    <s v="France"/>
    <s v="Not Outlier"/>
    <x v="4"/>
  </r>
  <r>
    <n v="218379"/>
    <n v="831"/>
    <s v="Italy"/>
    <d v="2023-02-19T23:18:00"/>
    <s v="App"/>
    <s v="Georg Pipps"/>
    <n v="8241"/>
    <n v="19"/>
    <x v="41"/>
    <d v="1899-12-30T23:18:00"/>
    <n v="18"/>
    <n v="23"/>
    <n v="2"/>
    <s v="Italy"/>
    <s v="Not Outlier"/>
    <x v="71"/>
  </r>
  <r>
    <n v="525782"/>
    <n v="833"/>
    <s v="Switzerland"/>
    <d v="2023-06-02T00:24:00"/>
    <s v="Other"/>
    <s v="Juri Hirano"/>
    <n v="257"/>
    <n v="2"/>
    <x v="268"/>
    <d v="1899-12-30T00:24:00"/>
    <n v="24"/>
    <n v="0"/>
    <n v="6"/>
    <s v="Switzerland"/>
    <s v="Not Outlier"/>
    <x v="63"/>
  </r>
  <r>
    <n v="606775"/>
    <n v="834"/>
    <s v="Finland"/>
    <d v="2023-02-25T23:52:00"/>
    <s v="Other"/>
    <s v="Julie Murphy"/>
    <n v="7873"/>
    <n v="25"/>
    <x v="39"/>
    <d v="1899-12-30T23:52:00"/>
    <n v="52"/>
    <n v="23"/>
    <n v="2"/>
    <s v="Finland"/>
    <s v="Not Outlier"/>
    <x v="3"/>
  </r>
  <r>
    <n v="304668"/>
    <n v="835"/>
    <s v="Australia"/>
    <d v="2023-02-12T00:44:00"/>
    <s v="App"/>
    <s v="Mart¡n Sommer"/>
    <n v="3450"/>
    <n v="12"/>
    <x v="254"/>
    <d v="1899-12-30T00:44:00"/>
    <n v="44"/>
    <n v="0"/>
    <n v="2"/>
    <s v="Australia"/>
    <s v="Not Outlier"/>
    <x v="45"/>
  </r>
  <r>
    <n v="795276"/>
    <n v="836"/>
    <s v="India"/>
    <d v="2023-04-18T22:55:00"/>
    <s v="Whatsapp"/>
    <s v="Henriette Pfalzheim"/>
    <n v="1032"/>
    <n v="18"/>
    <x v="288"/>
    <d v="1899-12-30T22:55:00"/>
    <n v="55"/>
    <n v="22"/>
    <n v="4"/>
    <s v="India"/>
    <s v="Not Outlier"/>
    <x v="35"/>
  </r>
  <r>
    <n v="814175"/>
    <n v="836"/>
    <s v="India"/>
    <d v="2023-03-30T00:55:00"/>
    <s v="Website"/>
    <s v="Valarie Thompson"/>
    <n v="7467"/>
    <n v="30"/>
    <x v="120"/>
    <d v="1899-12-30T00:55:00"/>
    <n v="55"/>
    <n v="0"/>
    <n v="3"/>
    <s v="India"/>
    <s v="Not Outlier"/>
    <x v="35"/>
  </r>
  <r>
    <n v="1119156"/>
    <n v="837"/>
    <s v="Australia"/>
    <d v="2023-12-25T01:25:00"/>
    <s v="App"/>
    <s v="Jonas Bergulfsen"/>
    <n v="2932"/>
    <n v="25"/>
    <x v="199"/>
    <d v="1899-12-30T01:25:00"/>
    <n v="25"/>
    <n v="1"/>
    <n v="12"/>
    <s v="Australia"/>
    <s v="Not Outlier"/>
    <x v="27"/>
  </r>
  <r>
    <n v="310236"/>
    <n v="839"/>
    <s v="India"/>
    <d v="2023-04-18T00:04:00"/>
    <s v="Website"/>
    <s v="Akiko Shimamura"/>
    <n v="221"/>
    <n v="18"/>
    <x v="288"/>
    <d v="1899-12-30T00:04:00"/>
    <n v="4"/>
    <n v="0"/>
    <n v="4"/>
    <s v="India"/>
    <s v="Not Outlier"/>
    <x v="42"/>
  </r>
  <r>
    <n v="1038558"/>
    <n v="840"/>
    <s v="Finland"/>
    <d v="2023-07-03T01:46:00"/>
    <s v="App"/>
    <s v="Anna O'Hara"/>
    <n v="5596"/>
    <n v="3"/>
    <x v="250"/>
    <d v="1899-12-30T01:46:00"/>
    <n v="46"/>
    <n v="1"/>
    <n v="7"/>
    <s v="Finland"/>
    <s v="Not Outlier"/>
    <x v="13"/>
  </r>
  <r>
    <n v="484688"/>
    <n v="841"/>
    <s v="USA"/>
    <d v="2023-05-22T00:08:00"/>
    <s v="App"/>
    <s v="Frederique Citeaux"/>
    <n v="5991"/>
    <n v="22"/>
    <x v="83"/>
    <d v="1899-12-30T00:08:00"/>
    <n v="8"/>
    <n v="0"/>
    <n v="5"/>
    <s v="USA"/>
    <s v="Not Outlier"/>
    <x v="25"/>
  </r>
  <r>
    <n v="1007700"/>
    <n v="841"/>
    <s v="USA"/>
    <d v="2023-09-10T23:34:00"/>
    <s v="Website"/>
    <s v="Mory Kentary"/>
    <n v="7646"/>
    <n v="10"/>
    <x v="139"/>
    <d v="1899-12-30T23:34:00"/>
    <n v="34"/>
    <n v="23"/>
    <n v="9"/>
    <s v="USA"/>
    <s v="Not Outlier"/>
    <x v="25"/>
  </r>
  <r>
    <n v="576486"/>
    <n v="842"/>
    <s v="France"/>
    <d v="2023-06-20T01:39:00"/>
    <s v="Other"/>
    <s v="Valarie Nelson"/>
    <n v="2847"/>
    <n v="20"/>
    <x v="13"/>
    <d v="1899-12-30T01:39:00"/>
    <n v="39"/>
    <n v="1"/>
    <n v="6"/>
    <s v="France"/>
    <s v="Not Outlier"/>
    <x v="50"/>
  </r>
  <r>
    <n v="797415"/>
    <n v="842"/>
    <s v="France"/>
    <d v="2023-12-09T00:00:00"/>
    <s v="Website"/>
    <s v="Dominique Perrier"/>
    <n v="7700"/>
    <n v="9"/>
    <x v="175"/>
    <d v="1899-12-30T00:00:00"/>
    <n v="0"/>
    <n v="0"/>
    <n v="12"/>
    <s v="France"/>
    <s v="Not Outlier"/>
    <x v="50"/>
  </r>
  <r>
    <n v="899739"/>
    <n v="842"/>
    <s v="France"/>
    <d v="2023-01-06T00:48:00"/>
    <s v="App"/>
    <s v="Valarie Nelson"/>
    <n v="3937"/>
    <n v="6"/>
    <x v="315"/>
    <d v="1899-12-30T00:48:00"/>
    <n v="48"/>
    <n v="0"/>
    <n v="1"/>
    <s v="France"/>
    <s v="Not Outlier"/>
    <x v="50"/>
  </r>
  <r>
    <n v="1648466"/>
    <n v="842"/>
    <s v="France"/>
    <d v="2023-01-22T23:47:00"/>
    <s v="Whatsapp"/>
    <s v="Julie Young"/>
    <n v="3076"/>
    <n v="22"/>
    <x v="299"/>
    <d v="1899-12-30T23:47:00"/>
    <n v="47"/>
    <n v="23"/>
    <n v="1"/>
    <s v="France"/>
    <s v="Not Outlier"/>
    <x v="50"/>
  </r>
  <r>
    <n v="1409459"/>
    <n v="843"/>
    <s v="USA"/>
    <d v="2023-05-21T00:22:00"/>
    <s v="App"/>
    <s v="Sue Frick"/>
    <n v="6955"/>
    <n v="21"/>
    <x v="99"/>
    <d v="1899-12-30T00:22:00"/>
    <n v="22"/>
    <n v="0"/>
    <n v="5"/>
    <s v="USA"/>
    <s v="Not Outlier"/>
    <x v="24"/>
  </r>
  <r>
    <n v="911597"/>
    <n v="844"/>
    <s v="Italy"/>
    <d v="2023-01-15T22:54:00"/>
    <s v="Website"/>
    <s v="Valarie Nelson"/>
    <n v="5409"/>
    <n v="15"/>
    <x v="103"/>
    <d v="1899-12-30T22:54:00"/>
    <n v="54"/>
    <n v="22"/>
    <n v="1"/>
    <s v="Italy"/>
    <s v="Not Outlier"/>
    <x v="55"/>
  </r>
  <r>
    <n v="255781"/>
    <n v="847"/>
    <s v="India"/>
    <d v="2023-08-26T22:47:00"/>
    <s v="Other"/>
    <s v="Roland Keitel"/>
    <n v="298"/>
    <n v="26"/>
    <x v="225"/>
    <d v="1899-12-30T22:47:00"/>
    <n v="47"/>
    <n v="22"/>
    <n v="8"/>
    <s v="India"/>
    <s v="Not Outlier"/>
    <x v="3"/>
  </r>
  <r>
    <n v="520860"/>
    <n v="848"/>
    <s v="USA"/>
    <d v="2023-01-23T22:39:00"/>
    <s v="App"/>
    <s v="Daniel Da Cunha"/>
    <n v="7161"/>
    <n v="23"/>
    <x v="20"/>
    <d v="1899-12-30T22:39:00"/>
    <n v="39"/>
    <n v="22"/>
    <n v="1"/>
    <s v="USA"/>
    <s v="Not Outlier"/>
    <x v="68"/>
  </r>
  <r>
    <n v="737059"/>
    <n v="849"/>
    <s v="France"/>
    <d v="2023-10-08T00:44:00"/>
    <s v="App"/>
    <s v="Diego Freyre"/>
    <n v="8652"/>
    <n v="8"/>
    <x v="9"/>
    <d v="1899-12-30T00:44:00"/>
    <n v="44"/>
    <n v="0"/>
    <n v="10"/>
    <s v="France"/>
    <s v="Not Outlier"/>
    <x v="17"/>
  </r>
  <r>
    <n v="875015"/>
    <n v="849"/>
    <s v="France"/>
    <d v="2023-08-24T00:25:00"/>
    <s v="Whatsapp"/>
    <s v="Valarie Nelson"/>
    <n v="235"/>
    <n v="24"/>
    <x v="201"/>
    <d v="1899-12-30T00:25:00"/>
    <n v="25"/>
    <n v="0"/>
    <n v="8"/>
    <s v="France"/>
    <s v="Not Outlier"/>
    <x v="17"/>
  </r>
  <r>
    <n v="969765"/>
    <n v="850"/>
    <s v="USA"/>
    <d v="2023-02-16T01:46:00"/>
    <s v="App"/>
    <s v="Valarie Nelson"/>
    <n v="3206"/>
    <n v="16"/>
    <x v="67"/>
    <d v="1899-12-30T01:46:00"/>
    <n v="46"/>
    <n v="1"/>
    <n v="2"/>
    <s v="USA"/>
    <s v="Not Outlier"/>
    <x v="63"/>
  </r>
  <r>
    <n v="675362"/>
    <n v="851"/>
    <s v="Singapore"/>
    <d v="2023-05-15T23:16:00"/>
    <s v="Other"/>
    <s v="Kalle Suominen"/>
    <n v="6791"/>
    <n v="15"/>
    <x v="46"/>
    <d v="1899-12-30T23:16:00"/>
    <n v="16"/>
    <n v="23"/>
    <n v="5"/>
    <s v="Singapore"/>
    <s v="Not Outlier"/>
    <x v="51"/>
  </r>
  <r>
    <n v="482282"/>
    <n v="852"/>
    <s v="USA"/>
    <d v="2023-08-16T01:02:00"/>
    <s v="Other"/>
    <s v="Valarie Nelson"/>
    <n v="348"/>
    <n v="16"/>
    <x v="318"/>
    <d v="1899-12-30T01:02:00"/>
    <n v="2"/>
    <n v="1"/>
    <n v="8"/>
    <s v="USA"/>
    <s v="Not Outlier"/>
    <x v="8"/>
  </r>
  <r>
    <n v="562295"/>
    <n v="853"/>
    <s v="USA"/>
    <d v="2023-07-21T00:02:00"/>
    <s v="Whatsapp"/>
    <s v="Kyung Yu"/>
    <n v="3046"/>
    <n v="21"/>
    <x v="53"/>
    <d v="1899-12-30T00:02:00"/>
    <n v="2"/>
    <n v="0"/>
    <n v="7"/>
    <s v="USA"/>
    <s v="Not Outlier"/>
    <x v="53"/>
  </r>
  <r>
    <n v="637916"/>
    <n v="853"/>
    <s v="USA"/>
    <d v="2023-07-30T00:24:00"/>
    <s v="Other"/>
    <s v="Maria Hernandez"/>
    <n v="613"/>
    <n v="30"/>
    <x v="4"/>
    <d v="1899-12-30T00:24:00"/>
    <n v="24"/>
    <n v="0"/>
    <n v="7"/>
    <s v="USA"/>
    <s v="Not Outlier"/>
    <x v="53"/>
  </r>
  <r>
    <n v="1171504"/>
    <n v="853"/>
    <s v="USA"/>
    <d v="2023-05-07T00:23:00"/>
    <s v="Website"/>
    <s v="Jan Klaeboe"/>
    <n v="4396"/>
    <n v="7"/>
    <x v="90"/>
    <d v="1899-12-30T00:23:00"/>
    <n v="23"/>
    <n v="0"/>
    <n v="5"/>
    <s v="USA"/>
    <s v="Not Outlier"/>
    <x v="53"/>
  </r>
  <r>
    <n v="1657910"/>
    <n v="853"/>
    <s v="USA"/>
    <d v="2023-06-25T00:39:00"/>
    <s v="Website"/>
    <s v="Kee Kuo"/>
    <n v="8403"/>
    <n v="25"/>
    <x v="127"/>
    <d v="1899-12-30T00:39:00"/>
    <n v="39"/>
    <n v="0"/>
    <n v="6"/>
    <s v="USA"/>
    <s v="Not Outlier"/>
    <x v="53"/>
  </r>
  <r>
    <n v="534708"/>
    <n v="854"/>
    <s v="USA"/>
    <d v="2023-09-10T00:52:00"/>
    <s v="Other"/>
    <s v="Yoshi Tannamuri"/>
    <n v="577"/>
    <n v="10"/>
    <x v="139"/>
    <d v="1899-12-30T00:52:00"/>
    <n v="52"/>
    <n v="0"/>
    <n v="9"/>
    <s v="USA"/>
    <s v="Not Outlier"/>
    <x v="44"/>
  </r>
  <r>
    <n v="895383"/>
    <n v="854"/>
    <s v="USA"/>
    <d v="2023-06-13T01:42:00"/>
    <s v="Other"/>
    <s v="Roland Mendel"/>
    <n v="7452"/>
    <n v="13"/>
    <x v="61"/>
    <d v="1899-12-30T01:42:00"/>
    <n v="42"/>
    <n v="1"/>
    <n v="6"/>
    <s v="USA"/>
    <s v="Not Outlier"/>
    <x v="44"/>
  </r>
  <r>
    <n v="972030"/>
    <n v="854"/>
    <s v="USA"/>
    <d v="2023-03-31T01:46:00"/>
    <s v="Whatsapp"/>
    <s v="Diego Freyre"/>
    <n v="6426"/>
    <n v="31"/>
    <x v="265"/>
    <d v="1899-12-30T01:46:00"/>
    <n v="46"/>
    <n v="1"/>
    <n v="3"/>
    <s v="USA"/>
    <s v="Not Outlier"/>
    <x v="44"/>
  </r>
  <r>
    <n v="1597"/>
    <n v="856"/>
    <s v="USA"/>
    <d v="2023-12-15T00:50:00"/>
    <s v="Other"/>
    <s v="Kwai Yu"/>
    <n v="412"/>
    <n v="15"/>
    <x v="345"/>
    <d v="1899-12-30T00:50:00"/>
    <n v="50"/>
    <n v="0"/>
    <n v="12"/>
    <s v="USA"/>
    <s v="Not Outlier"/>
    <x v="14"/>
  </r>
  <r>
    <n v="109103"/>
    <n v="856"/>
    <s v="USA"/>
    <d v="2023-03-01T23:29:00"/>
    <s v="App"/>
    <s v="Julie Brown"/>
    <n v="936"/>
    <n v="1"/>
    <x v="333"/>
    <d v="1899-12-30T23:29:00"/>
    <n v="29"/>
    <n v="23"/>
    <n v="3"/>
    <s v="USA"/>
    <s v="Not Outlier"/>
    <x v="14"/>
  </r>
  <r>
    <n v="1056320"/>
    <n v="856"/>
    <s v="USA"/>
    <d v="2023-04-08T01:13:00"/>
    <s v="Whatsapp"/>
    <s v="Eric Natividad"/>
    <n v="6535"/>
    <n v="8"/>
    <x v="346"/>
    <d v="1899-12-30T01:13:00"/>
    <n v="13"/>
    <n v="1"/>
    <n v="4"/>
    <s v="USA"/>
    <s v="Not Outlier"/>
    <x v="14"/>
  </r>
  <r>
    <n v="1336012"/>
    <n v="856"/>
    <s v="USA"/>
    <d v="2023-04-12T23:39:00"/>
    <s v="Whatsapp"/>
    <s v="Michael Holz"/>
    <n v="7915"/>
    <n v="12"/>
    <x v="1"/>
    <d v="1899-12-30T23:39:00"/>
    <n v="39"/>
    <n v="23"/>
    <n v="4"/>
    <s v="USA"/>
    <s v="Not Outlier"/>
    <x v="14"/>
  </r>
  <r>
    <n v="818956"/>
    <n v="857"/>
    <s v="USA"/>
    <d v="2023-07-05T00:34:00"/>
    <s v="Whatsapp"/>
    <s v="Elizabeth Lincoln"/>
    <n v="1268"/>
    <n v="5"/>
    <x v="171"/>
    <d v="1899-12-30T00:34:00"/>
    <n v="34"/>
    <n v="0"/>
    <n v="7"/>
    <s v="USA"/>
    <s v="Not Outlier"/>
    <x v="40"/>
  </r>
  <r>
    <n v="1183427"/>
    <n v="857"/>
    <s v="USA"/>
    <d v="2023-02-05T22:35:00"/>
    <s v="Website"/>
    <s v="Valarie Young"/>
    <n v="3095"/>
    <n v="5"/>
    <x v="260"/>
    <d v="1899-12-30T22:35:00"/>
    <n v="35"/>
    <n v="22"/>
    <n v="2"/>
    <s v="USA"/>
    <s v="Not Outlier"/>
    <x v="40"/>
  </r>
  <r>
    <n v="1214829"/>
    <n v="859"/>
    <s v="USA"/>
    <d v="2023-10-20T00:35:00"/>
    <s v="Whatsapp"/>
    <s v="Peter Ferguson"/>
    <n v="7575"/>
    <n v="20"/>
    <x v="144"/>
    <d v="1899-12-30T00:35:00"/>
    <n v="35"/>
    <n v="0"/>
    <n v="10"/>
    <s v="USA"/>
    <s v="Not Outlier"/>
    <x v="40"/>
  </r>
  <r>
    <n v="1649225"/>
    <n v="859"/>
    <s v="USA"/>
    <d v="2023-09-12T23:05:00"/>
    <s v="Other"/>
    <s v="Anna O'Hara"/>
    <n v="811"/>
    <n v="12"/>
    <x v="280"/>
    <d v="1899-12-30T23:05:00"/>
    <n v="5"/>
    <n v="23"/>
    <n v="9"/>
    <s v="USA"/>
    <s v="Not Outlier"/>
    <x v="40"/>
  </r>
  <r>
    <n v="1671351"/>
    <n v="861"/>
    <s v="USA"/>
    <d v="2023-11-25T00:08:00"/>
    <s v="Whatsapp"/>
    <s v="Diego Freyre"/>
    <n v="4300"/>
    <n v="25"/>
    <x v="174"/>
    <d v="1899-12-30T00:08:00"/>
    <n v="8"/>
    <n v="0"/>
    <n v="11"/>
    <s v="USA"/>
    <s v="Not Outlier"/>
    <x v="12"/>
  </r>
  <r>
    <n v="750814"/>
    <n v="862"/>
    <s v="USA"/>
    <d v="2023-04-23T23:47:00"/>
    <s v="Other"/>
    <s v="Julie Murphy"/>
    <n v="1843"/>
    <n v="23"/>
    <x v="114"/>
    <d v="1899-12-30T23:47:00"/>
    <n v="47"/>
    <n v="23"/>
    <n v="4"/>
    <s v="USA"/>
    <s v="Not Outlier"/>
    <x v="58"/>
  </r>
  <r>
    <n v="1045182"/>
    <n v="862"/>
    <s v="USA"/>
    <d v="2023-02-26T01:40:00"/>
    <s v="Whatsapp"/>
    <s v="Julie Murphy"/>
    <n v="8821"/>
    <n v="26"/>
    <x v="10"/>
    <d v="1899-12-30T01:40:00"/>
    <n v="40"/>
    <n v="1"/>
    <n v="2"/>
    <s v="USA"/>
    <s v="Not Outlier"/>
    <x v="58"/>
  </r>
  <r>
    <n v="1086091"/>
    <n v="863"/>
    <s v="Ireland"/>
    <d v="2023-09-10T23:34:00"/>
    <s v="App"/>
    <s v="Jonas Bergulfsen"/>
    <n v="6063"/>
    <n v="10"/>
    <x v="139"/>
    <d v="1899-12-30T23:34:00"/>
    <n v="34"/>
    <n v="23"/>
    <n v="9"/>
    <s v="Ireland"/>
    <s v="Not Outlier"/>
    <x v="22"/>
  </r>
  <r>
    <n v="1163316"/>
    <n v="863"/>
    <s v="Ireland"/>
    <d v="2023-02-02T00:30:00"/>
    <s v="Website"/>
    <s v="Janine Labrune"/>
    <n v="5671"/>
    <n v="2"/>
    <x v="180"/>
    <d v="1899-12-30T00:30:00"/>
    <n v="30"/>
    <n v="0"/>
    <n v="2"/>
    <s v="Ireland"/>
    <s v="Not Outlier"/>
    <x v="22"/>
  </r>
  <r>
    <n v="241334"/>
    <n v="864"/>
    <s v="USA"/>
    <d v="2023-01-13T00:39:00"/>
    <s v="Whatsapp"/>
    <s v="Akiko Shimamura"/>
    <n v="3422"/>
    <n v="13"/>
    <x v="69"/>
    <d v="1899-12-30T00:39:00"/>
    <n v="39"/>
    <n v="0"/>
    <n v="1"/>
    <s v="USA"/>
    <s v="Not Outlier"/>
    <x v="12"/>
  </r>
  <r>
    <n v="508458"/>
    <n v="864"/>
    <s v="USA"/>
    <d v="2023-06-09T01:23:00"/>
    <s v="Website"/>
    <s v="Janine Labrune"/>
    <n v="1522"/>
    <n v="9"/>
    <x v="2"/>
    <d v="1899-12-30T01:23:00"/>
    <n v="23"/>
    <n v="1"/>
    <n v="6"/>
    <s v="USA"/>
    <s v="Not Outlier"/>
    <x v="12"/>
  </r>
  <r>
    <n v="993121"/>
    <n v="864"/>
    <s v="USA"/>
    <d v="2023-05-08T23:56:00"/>
    <s v="Other"/>
    <s v="Diego Freyre"/>
    <n v="4384"/>
    <n v="8"/>
    <x v="32"/>
    <d v="1899-12-30T23:56:00"/>
    <n v="56"/>
    <n v="23"/>
    <n v="5"/>
    <s v="USA"/>
    <s v="Not Outlier"/>
    <x v="12"/>
  </r>
  <r>
    <n v="1480900"/>
    <n v="866"/>
    <s v="Singapore"/>
    <d v="2023-01-02T00:12:00"/>
    <s v="App"/>
    <s v="Kwai Yu"/>
    <n v="2284"/>
    <n v="2"/>
    <x v="121"/>
    <d v="1899-12-30T00:12:00"/>
    <n v="12"/>
    <n v="0"/>
    <n v="1"/>
    <s v="Singapore"/>
    <s v="Not Outlier"/>
    <x v="16"/>
  </r>
  <r>
    <n v="323100"/>
    <n v="867"/>
    <s v="USA"/>
    <d v="2023-05-29T00:15:00"/>
    <s v="Other"/>
    <s v="Jeff Young"/>
    <n v="6684"/>
    <n v="29"/>
    <x v="296"/>
    <d v="1899-12-30T00:15:00"/>
    <n v="15"/>
    <n v="0"/>
    <n v="5"/>
    <s v="USA"/>
    <s v="Not Outlier"/>
    <x v="3"/>
  </r>
  <r>
    <n v="185213"/>
    <n v="868"/>
    <s v="Switzerland"/>
    <d v="2023-04-16T22:40:00"/>
    <s v="App"/>
    <s v="Maurizio Moroni"/>
    <n v="4245"/>
    <n v="16"/>
    <x v="277"/>
    <d v="1899-12-30T22:40:00"/>
    <n v="40"/>
    <n v="22"/>
    <n v="4"/>
    <s v="Switzerland"/>
    <s v="Not Outlier"/>
    <x v="0"/>
  </r>
  <r>
    <n v="626705"/>
    <n v="868"/>
    <s v="Switzerland"/>
    <d v="2023-09-23T01:31:00"/>
    <s v="App"/>
    <s v="Valarie Thompson"/>
    <n v="2713"/>
    <n v="23"/>
    <x v="163"/>
    <d v="1899-12-30T01:31:00"/>
    <n v="31"/>
    <n v="1"/>
    <n v="9"/>
    <s v="Switzerland"/>
    <s v="Not Outlier"/>
    <x v="0"/>
  </r>
  <r>
    <n v="1077723"/>
    <n v="868"/>
    <s v="Switzerland"/>
    <d v="2023-01-02T00:24:00"/>
    <s v="Whatsapp"/>
    <s v="Paolo Accorti"/>
    <n v="3711"/>
    <n v="2"/>
    <x v="121"/>
    <d v="1899-12-30T00:24:00"/>
    <n v="24"/>
    <n v="0"/>
    <n v="1"/>
    <s v="Switzerland"/>
    <s v="Not Outlier"/>
    <x v="0"/>
  </r>
  <r>
    <n v="1157103"/>
    <n v="868"/>
    <s v="Switzerland"/>
    <d v="2023-09-27T01:35:00"/>
    <s v="Whatsapp"/>
    <s v="Palle Ibsen"/>
    <n v="6840"/>
    <n v="27"/>
    <x v="347"/>
    <d v="1899-12-30T01:35:00"/>
    <n v="35"/>
    <n v="1"/>
    <n v="9"/>
    <s v="Switzerland"/>
    <s v="Not Outlier"/>
    <x v="0"/>
  </r>
  <r>
    <n v="275855"/>
    <n v="869"/>
    <s v="Austria"/>
    <d v="2023-08-24T23:51:00"/>
    <s v="App"/>
    <s v="Kwai Yu"/>
    <n v="7700"/>
    <n v="24"/>
    <x v="201"/>
    <d v="1899-12-30T23:51:00"/>
    <n v="51"/>
    <n v="23"/>
    <n v="8"/>
    <s v="Austria"/>
    <s v="Not Outlier"/>
    <x v="57"/>
  </r>
  <r>
    <n v="395235"/>
    <n v="869"/>
    <s v="Austria"/>
    <d v="2023-10-06T00:00:00"/>
    <s v="Other"/>
    <s v="Annette Roulet"/>
    <n v="6921"/>
    <n v="6"/>
    <x v="189"/>
    <d v="1899-12-30T00:00:00"/>
    <n v="0"/>
    <n v="0"/>
    <n v="10"/>
    <s v="Austria"/>
    <s v="Not Outlier"/>
    <x v="57"/>
  </r>
  <r>
    <n v="1243807"/>
    <n v="869"/>
    <s v="Austria"/>
    <d v="2023-06-22T01:24:00"/>
    <s v="Website"/>
    <s v="Jeff Young"/>
    <n v="5634"/>
    <n v="22"/>
    <x v="235"/>
    <d v="1899-12-30T01:24:00"/>
    <n v="24"/>
    <n v="1"/>
    <n v="6"/>
    <s v="Austria"/>
    <s v="Not Outlier"/>
    <x v="57"/>
  </r>
  <r>
    <n v="424517"/>
    <n v="870"/>
    <s v="India"/>
    <d v="2023-01-08T00:38:00"/>
    <s v="App"/>
    <s v="Valarie Nelson"/>
    <n v="2515"/>
    <n v="8"/>
    <x v="340"/>
    <d v="1899-12-30T00:38:00"/>
    <n v="38"/>
    <n v="0"/>
    <n v="1"/>
    <s v="India"/>
    <s v="Not Outlier"/>
    <x v="7"/>
  </r>
  <r>
    <n v="1218457"/>
    <n v="870"/>
    <s v="India"/>
    <d v="2023-01-31T00:48:00"/>
    <s v="App"/>
    <s v="Georg Pipps"/>
    <n v="7602"/>
    <n v="31"/>
    <x v="307"/>
    <d v="1899-12-30T00:48:00"/>
    <n v="48"/>
    <n v="0"/>
    <n v="1"/>
    <s v="India"/>
    <s v="Not Outlier"/>
    <x v="7"/>
  </r>
  <r>
    <n v="41478"/>
    <n v="871"/>
    <s v="Italy"/>
    <d v="2023-05-12T00:22:00"/>
    <s v="Website"/>
    <s v="Mory Kentary"/>
    <n v="2454"/>
    <n v="12"/>
    <x v="253"/>
    <d v="1899-12-30T00:22:00"/>
    <n v="22"/>
    <n v="0"/>
    <n v="5"/>
    <s v="Italy"/>
    <s v="Not Outlier"/>
    <x v="3"/>
  </r>
  <r>
    <n v="1543232"/>
    <n v="871"/>
    <s v="Italy"/>
    <d v="2023-06-26T00:25:00"/>
    <s v="Website"/>
    <s v="Francisca Cervantes"/>
    <n v="2237"/>
    <n v="26"/>
    <x v="155"/>
    <d v="1899-12-30T00:25:00"/>
    <n v="25"/>
    <n v="0"/>
    <n v="6"/>
    <s v="Italy"/>
    <s v="Not Outlier"/>
    <x v="3"/>
  </r>
  <r>
    <n v="862868"/>
    <n v="872"/>
    <s v="France"/>
    <d v="2023-06-17T23:20:00"/>
    <s v="App"/>
    <s v="Valarie Nelson"/>
    <n v="735"/>
    <n v="17"/>
    <x v="348"/>
    <d v="1899-12-30T23:20:00"/>
    <n v="20"/>
    <n v="23"/>
    <n v="6"/>
    <s v="France"/>
    <s v="Not Outlier"/>
    <x v="21"/>
  </r>
  <r>
    <n v="1180153"/>
    <n v="873"/>
    <s v="Finland"/>
    <d v="2023-10-22T00:29:00"/>
    <s v="Other"/>
    <s v="Paul Henriot"/>
    <n v="3374"/>
    <n v="22"/>
    <x v="297"/>
    <d v="1899-12-30T00:29:00"/>
    <n v="29"/>
    <n v="0"/>
    <n v="10"/>
    <s v="Finland"/>
    <s v="Not Outlier"/>
    <x v="4"/>
  </r>
  <r>
    <n v="1102591"/>
    <n v="874"/>
    <s v="USA"/>
    <d v="2023-09-01T14:20:00"/>
    <s v="App"/>
    <s v="Mart¡n Sommer"/>
    <n v="8227"/>
    <n v="1"/>
    <x v="244"/>
    <d v="1899-12-30T14:20:00"/>
    <n v="20"/>
    <n v="14"/>
    <n v="9"/>
    <s v="USA"/>
    <s v="Not Outlier"/>
    <x v="48"/>
  </r>
  <r>
    <n v="25923"/>
    <n v="875"/>
    <s v="USA"/>
    <d v="2023-10-27T01:07:00"/>
    <s v="App"/>
    <s v="Yoshi Tannamuri"/>
    <n v="8826"/>
    <n v="27"/>
    <x v="192"/>
    <d v="1899-12-30T01:07:00"/>
    <n v="7"/>
    <n v="1"/>
    <n v="10"/>
    <s v="USA"/>
    <s v="Not Outlier"/>
    <x v="72"/>
  </r>
  <r>
    <n v="638603"/>
    <n v="876"/>
    <s v="USA"/>
    <d v="2023-05-28T01:55:00"/>
    <s v="App"/>
    <s v="Francisca Cervantes"/>
    <n v="4319"/>
    <n v="28"/>
    <x v="342"/>
    <d v="1899-12-30T01:55:00"/>
    <n v="55"/>
    <n v="1"/>
    <n v="5"/>
    <s v="USA"/>
    <s v="Not Outlier"/>
    <x v="3"/>
  </r>
  <r>
    <n v="187527"/>
    <n v="877"/>
    <s v="India"/>
    <d v="2023-04-07T01:22:00"/>
    <s v="Whatsapp"/>
    <s v="Leslie Murphy"/>
    <n v="6774"/>
    <n v="7"/>
    <x v="310"/>
    <d v="1899-12-30T01:22:00"/>
    <n v="22"/>
    <n v="1"/>
    <n v="4"/>
    <s v="India"/>
    <s v="Not Outlier"/>
    <x v="12"/>
  </r>
  <r>
    <n v="471801"/>
    <n v="878"/>
    <s v="India"/>
    <d v="2023-01-19T01:26:00"/>
    <s v="Website"/>
    <s v="Valarie Nelson"/>
    <n v="1740"/>
    <n v="19"/>
    <x v="3"/>
    <d v="1899-12-30T01:26:00"/>
    <n v="26"/>
    <n v="1"/>
    <n v="1"/>
    <s v="India"/>
    <s v="Not Outlier"/>
    <x v="64"/>
  </r>
  <r>
    <n v="373284"/>
    <n v="879"/>
    <s v="USA"/>
    <d v="2023-01-24T22:51:00"/>
    <s v="Website"/>
    <s v="Valarie Young"/>
    <n v="4368"/>
    <n v="24"/>
    <x v="168"/>
    <d v="1899-12-30T22:51:00"/>
    <n v="51"/>
    <n v="22"/>
    <n v="1"/>
    <s v="USA"/>
    <s v="Not Outlier"/>
    <x v="35"/>
  </r>
  <r>
    <n v="741193"/>
    <n v="879"/>
    <s v="USA"/>
    <d v="2023-06-20T00:02:00"/>
    <s v="App"/>
    <s v="Sue Taylor"/>
    <n v="4307"/>
    <n v="20"/>
    <x v="13"/>
    <d v="1899-12-30T00:02:00"/>
    <n v="2"/>
    <n v="0"/>
    <n v="6"/>
    <s v="USA"/>
    <s v="Not Outlier"/>
    <x v="35"/>
  </r>
  <r>
    <n v="890131"/>
    <n v="879"/>
    <s v="USA"/>
    <d v="2023-09-28T01:51:00"/>
    <s v="Website"/>
    <s v="Valarie Nelson"/>
    <n v="3832"/>
    <n v="28"/>
    <x v="336"/>
    <d v="1899-12-30T01:51:00"/>
    <n v="51"/>
    <n v="1"/>
    <n v="9"/>
    <s v="USA"/>
    <s v="Not Outlier"/>
    <x v="35"/>
  </r>
  <r>
    <n v="441310"/>
    <n v="880"/>
    <s v="India"/>
    <d v="2023-11-28T23:29:00"/>
    <s v="Website"/>
    <s v="Maria Larsson"/>
    <n v="3544"/>
    <n v="28"/>
    <x v="337"/>
    <d v="1899-12-30T23:29:00"/>
    <n v="29"/>
    <n v="23"/>
    <n v="11"/>
    <s v="India"/>
    <s v="Not Outlier"/>
    <x v="68"/>
  </r>
  <r>
    <n v="1589657"/>
    <n v="880"/>
    <s v="India"/>
    <d v="2023-04-12T23:45:00"/>
    <s v="Other"/>
    <s v="Diego Freyre"/>
    <n v="3223"/>
    <n v="12"/>
    <x v="1"/>
    <d v="1899-12-30T23:45:00"/>
    <n v="45"/>
    <n v="23"/>
    <n v="4"/>
    <s v="India"/>
    <s v="Not Outlier"/>
    <x v="68"/>
  </r>
  <r>
    <n v="733263"/>
    <n v="881"/>
    <s v="France"/>
    <d v="2023-10-25T00:34:00"/>
    <s v="Whatsapp"/>
    <s v="Henriette Pfalzheim"/>
    <n v="9697"/>
    <n v="25"/>
    <x v="125"/>
    <d v="1899-12-30T00:34:00"/>
    <n v="34"/>
    <n v="0"/>
    <n v="10"/>
    <s v="France"/>
    <s v="Not Outlier"/>
    <x v="52"/>
  </r>
  <r>
    <n v="966739"/>
    <n v="881"/>
    <s v="France"/>
    <d v="2023-08-20T00:41:00"/>
    <s v="Other"/>
    <s v="Kwai Yu"/>
    <n v="4693"/>
    <n v="20"/>
    <x v="58"/>
    <d v="1899-12-30T00:41:00"/>
    <n v="41"/>
    <n v="0"/>
    <n v="8"/>
    <s v="France"/>
    <s v="Not Outlier"/>
    <x v="52"/>
  </r>
  <r>
    <n v="822906"/>
    <n v="882"/>
    <s v="Singapore"/>
    <d v="2023-10-02T00:29:00"/>
    <s v="App"/>
    <s v="Helen Bennett"/>
    <n v="8093"/>
    <n v="2"/>
    <x v="294"/>
    <d v="1899-12-30T00:29:00"/>
    <n v="29"/>
    <n v="0"/>
    <n v="10"/>
    <s v="Singapore"/>
    <s v="Not Outlier"/>
    <x v="21"/>
  </r>
  <r>
    <n v="1359599"/>
    <n v="883"/>
    <s v="USA"/>
    <d v="2023-09-19T00:12:00"/>
    <s v="Other"/>
    <s v="Diego Freyre"/>
    <n v="2508"/>
    <n v="19"/>
    <x v="43"/>
    <d v="1899-12-30T00:12:00"/>
    <n v="12"/>
    <n v="0"/>
    <n v="9"/>
    <s v="USA"/>
    <s v="Not Outlier"/>
    <x v="2"/>
  </r>
  <r>
    <n v="153794"/>
    <n v="887"/>
    <s v="USA"/>
    <d v="2023-01-14T00:27:00"/>
    <s v="Other"/>
    <s v="Adrian Huxley"/>
    <n v="3781"/>
    <n v="14"/>
    <x v="100"/>
    <d v="1899-12-30T00:27:00"/>
    <n v="27"/>
    <n v="0"/>
    <n v="1"/>
    <s v="USA"/>
    <s v="Not Outlier"/>
    <x v="41"/>
  </r>
  <r>
    <n v="1232656"/>
    <n v="888"/>
    <s v="Denmark"/>
    <d v="2023-04-04T02:58:00"/>
    <s v="Other"/>
    <s v="Christina Berglund"/>
    <n v="1139"/>
    <n v="4"/>
    <x v="142"/>
    <d v="1899-12-30T02:58:00"/>
    <n v="58"/>
    <n v="2"/>
    <n v="4"/>
    <s v="Denmark"/>
    <s v="Not Outlier"/>
    <x v="61"/>
  </r>
  <r>
    <n v="1389680"/>
    <n v="888"/>
    <s v="Denmark"/>
    <d v="2023-01-10T00:22:00"/>
    <s v="Whatsapp"/>
    <s v="Palle Ibsen"/>
    <n v="9670"/>
    <n v="10"/>
    <x v="26"/>
    <d v="1899-12-30T00:22:00"/>
    <n v="22"/>
    <n v="0"/>
    <n v="1"/>
    <s v="Denmark"/>
    <s v="Not Outlier"/>
    <x v="61"/>
  </r>
  <r>
    <n v="396045"/>
    <n v="892"/>
    <s v="USA"/>
    <d v="2023-05-13T00:44:00"/>
    <s v="Whatsapp"/>
    <s v="Thomas Hardy"/>
    <n v="4913"/>
    <n v="13"/>
    <x v="158"/>
    <d v="1899-12-30T00:44:00"/>
    <n v="44"/>
    <n v="0"/>
    <n v="5"/>
    <s v="USA"/>
    <s v="Not Outlier"/>
    <x v="40"/>
  </r>
  <r>
    <n v="1354758"/>
    <n v="892"/>
    <s v="USA"/>
    <d v="2023-11-08T00:11:00"/>
    <s v="Website"/>
    <s v="Janine Labrune"/>
    <n v="4217"/>
    <n v="8"/>
    <x v="36"/>
    <d v="1899-12-30T00:11:00"/>
    <n v="11"/>
    <n v="0"/>
    <n v="11"/>
    <s v="USA"/>
    <s v="Not Outlier"/>
    <x v="40"/>
  </r>
  <r>
    <n v="813822"/>
    <n v="894"/>
    <s v="Australia"/>
    <d v="2023-04-14T22:50:00"/>
    <s v="Whatsapp"/>
    <s v="Michael Chandler"/>
    <n v="3283"/>
    <n v="14"/>
    <x v="82"/>
    <d v="1899-12-30T22:50:00"/>
    <n v="50"/>
    <n v="22"/>
    <n v="4"/>
    <s v="Australia"/>
    <s v="Not Outlier"/>
    <x v="24"/>
  </r>
  <r>
    <n v="1616083"/>
    <n v="894"/>
    <s v="Australia"/>
    <d v="2023-06-13T00:54:00"/>
    <s v="App"/>
    <s v="Roland Keitel"/>
    <n v="9153"/>
    <n v="13"/>
    <x v="61"/>
    <d v="1899-12-30T00:54:00"/>
    <n v="54"/>
    <n v="0"/>
    <n v="6"/>
    <s v="Australia"/>
    <s v="Not Outlier"/>
    <x v="24"/>
  </r>
  <r>
    <n v="1478839"/>
    <n v="896"/>
    <s v="Australia"/>
    <d v="2023-02-07T01:43:00"/>
    <s v="Website"/>
    <s v="Julie King"/>
    <n v="6444"/>
    <n v="7"/>
    <x v="270"/>
    <d v="1899-12-30T01:43:00"/>
    <n v="43"/>
    <n v="1"/>
    <n v="2"/>
    <s v="Australia"/>
    <s v="Not Outlier"/>
    <x v="33"/>
  </r>
  <r>
    <n v="967619"/>
    <n v="897"/>
    <s v="USA"/>
    <d v="2023-06-27T23:21:00"/>
    <s v="App"/>
    <s v="Marta Hernandez"/>
    <n v="3504"/>
    <n v="27"/>
    <x v="133"/>
    <d v="1899-12-30T23:21:00"/>
    <n v="21"/>
    <n v="23"/>
    <n v="6"/>
    <s v="USA"/>
    <s v="Not Outlier"/>
    <x v="23"/>
  </r>
  <r>
    <n v="1036614"/>
    <n v="898"/>
    <s v="USA"/>
    <d v="2023-01-20T00:00:00"/>
    <s v="Whatsapp"/>
    <s v="Daniel Da Cunha"/>
    <n v="4272"/>
    <n v="20"/>
    <x v="349"/>
    <d v="1899-12-30T00:00:00"/>
    <n v="0"/>
    <n v="0"/>
    <n v="1"/>
    <s v="USA"/>
    <s v="Not Outlier"/>
    <x v="62"/>
  </r>
  <r>
    <n v="1180567"/>
    <n v="898"/>
    <s v="USA"/>
    <d v="2023-09-09T22:56:00"/>
    <s v="Other"/>
    <s v="Sue Frick"/>
    <n v="7717"/>
    <n v="9"/>
    <x v="350"/>
    <d v="1899-12-30T22:56:00"/>
    <n v="56"/>
    <n v="22"/>
    <n v="9"/>
    <s v="USA"/>
    <s v="Not Outlier"/>
    <x v="62"/>
  </r>
  <r>
    <n v="1440486"/>
    <n v="898"/>
    <s v="USA"/>
    <d v="2023-11-23T00:28:00"/>
    <s v="Website"/>
    <s v="Arnold Cruz"/>
    <n v="7417"/>
    <n v="23"/>
    <x v="177"/>
    <d v="1899-12-30T00:28:00"/>
    <n v="28"/>
    <n v="0"/>
    <n v="11"/>
    <s v="USA"/>
    <s v="Not Outlier"/>
    <x v="62"/>
  </r>
  <r>
    <n v="400313"/>
    <n v="899"/>
    <s v="USA"/>
    <d v="2023-04-18T00:43:00"/>
    <s v="Whatsapp"/>
    <s v="Jan Klaeboe"/>
    <n v="6891"/>
    <n v="18"/>
    <x v="288"/>
    <d v="1899-12-30T00:43:00"/>
    <n v="43"/>
    <n v="0"/>
    <n v="4"/>
    <s v="USA"/>
    <s v="Not Outlier"/>
    <x v="4"/>
  </r>
  <r>
    <n v="445784"/>
    <n v="899"/>
    <s v="USA"/>
    <d v="2023-07-20T01:02:00"/>
    <s v="Whatsapp"/>
    <s v="Jean Fresnisre"/>
    <n v="7646"/>
    <n v="20"/>
    <x v="157"/>
    <d v="1899-12-30T01:02:00"/>
    <n v="2"/>
    <n v="1"/>
    <n v="7"/>
    <s v="USA"/>
    <s v="Not Outlier"/>
    <x v="4"/>
  </r>
  <r>
    <n v="696736"/>
    <n v="899"/>
    <s v="USA"/>
    <d v="2023-11-19T00:57:00"/>
    <s v="App"/>
    <s v="Rosa Hernandez"/>
    <n v="2627"/>
    <n v="19"/>
    <x v="149"/>
    <d v="1899-12-30T00:57:00"/>
    <n v="57"/>
    <n v="0"/>
    <n v="11"/>
    <s v="USA"/>
    <s v="Not Outlier"/>
    <x v="4"/>
  </r>
  <r>
    <n v="1026611"/>
    <n v="899"/>
    <s v="USA"/>
    <d v="2023-01-31T00:58:00"/>
    <s v="Website"/>
    <s v="Diego Freyre"/>
    <n v="2950"/>
    <n v="31"/>
    <x v="307"/>
    <d v="1899-12-30T00:58:00"/>
    <n v="58"/>
    <n v="0"/>
    <n v="1"/>
    <s v="USA"/>
    <s v="Not Outlier"/>
    <x v="4"/>
  </r>
  <r>
    <n v="1485939"/>
    <n v="899"/>
    <s v="USA"/>
    <d v="2023-02-23T00:00:00"/>
    <s v="Whatsapp"/>
    <s v="Laurence Lebihan"/>
    <n v="902"/>
    <n v="23"/>
    <x v="275"/>
    <d v="1899-12-30T00:00:00"/>
    <n v="0"/>
    <n v="0"/>
    <n v="2"/>
    <s v="USA"/>
    <s v="Not Outlier"/>
    <x v="4"/>
  </r>
  <r>
    <n v="1383231"/>
    <n v="900"/>
    <s v="USA"/>
    <d v="2023-07-27T23:49:00"/>
    <s v="Whatsapp"/>
    <s v="Maurizio Moroni"/>
    <n v="2730"/>
    <n v="27"/>
    <x v="234"/>
    <d v="1899-12-30T23:49:00"/>
    <n v="49"/>
    <n v="23"/>
    <n v="7"/>
    <s v="USA"/>
    <s v="Not Outlier"/>
    <x v="72"/>
  </r>
  <r>
    <n v="642874"/>
    <n v="901"/>
    <s v="USA"/>
    <d v="2023-10-07T00:54:00"/>
    <s v="Website"/>
    <s v="Adrian Huxley"/>
    <n v="1789"/>
    <n v="7"/>
    <x v="316"/>
    <d v="1899-12-30T00:54:00"/>
    <n v="54"/>
    <n v="0"/>
    <n v="10"/>
    <s v="USA"/>
    <s v="Not Outlier"/>
    <x v="68"/>
  </r>
  <r>
    <n v="1656071"/>
    <n v="901"/>
    <s v="USA"/>
    <d v="2023-11-05T00:01:00"/>
    <s v="App"/>
    <s v="Marta Hernandez"/>
    <n v="634"/>
    <n v="5"/>
    <x v="224"/>
    <d v="1899-12-30T00:01:00"/>
    <n v="1"/>
    <n v="0"/>
    <n v="11"/>
    <s v="USA"/>
    <s v="Not Outlier"/>
    <x v="68"/>
  </r>
  <r>
    <n v="1335910"/>
    <n v="902"/>
    <s v="USA"/>
    <d v="2023-12-18T23:26:00"/>
    <s v="Other"/>
    <s v="Maurizio Moroni"/>
    <n v="355"/>
    <n v="18"/>
    <x v="77"/>
    <d v="1899-12-30T23:26:00"/>
    <n v="26"/>
    <n v="23"/>
    <n v="12"/>
    <s v="USA"/>
    <s v="Not Outlier"/>
    <x v="6"/>
  </r>
  <r>
    <n v="1616804"/>
    <n v="902"/>
    <s v="USA"/>
    <d v="2023-04-07T23:00:00"/>
    <s v="App"/>
    <s v="Diego Freyre"/>
    <n v="8265"/>
    <n v="7"/>
    <x v="310"/>
    <d v="1899-12-30T23:00:00"/>
    <n v="0"/>
    <n v="23"/>
    <n v="4"/>
    <s v="USA"/>
    <s v="Not Outlier"/>
    <x v="6"/>
  </r>
  <r>
    <n v="339088"/>
    <n v="904"/>
    <s v="India"/>
    <d v="2023-07-31T00:49:00"/>
    <s v="App"/>
    <s v="Jytte Petersen"/>
    <n v="4909"/>
    <n v="31"/>
    <x v="341"/>
    <d v="1899-12-30T00:49:00"/>
    <n v="49"/>
    <n v="0"/>
    <n v="7"/>
    <s v="India"/>
    <s v="Not Outlier"/>
    <x v="40"/>
  </r>
  <r>
    <n v="44486"/>
    <n v="905"/>
    <s v="USA"/>
    <d v="2023-06-09T00:41:00"/>
    <s v="Website"/>
    <s v="Marta Hernandez"/>
    <n v="8730"/>
    <n v="9"/>
    <x v="2"/>
    <d v="1899-12-30T00:41:00"/>
    <n v="41"/>
    <n v="0"/>
    <n v="6"/>
    <s v="USA"/>
    <s v="Not Outlier"/>
    <x v="29"/>
  </r>
  <r>
    <n v="593879"/>
    <n v="907"/>
    <s v="Denmark"/>
    <d v="2023-06-04T01:36:00"/>
    <s v="Other"/>
    <s v="Francisca Cervantes"/>
    <n v="5944"/>
    <n v="4"/>
    <x v="68"/>
    <d v="1899-12-30T01:36:00"/>
    <n v="36"/>
    <n v="1"/>
    <n v="6"/>
    <s v="Denmark"/>
    <s v="Not Outlier"/>
    <x v="27"/>
  </r>
  <r>
    <n v="879541"/>
    <n v="907"/>
    <s v="Denmark"/>
    <d v="2023-08-26T22:58:00"/>
    <s v="Whatsapp"/>
    <s v="Mary Saveley"/>
    <n v="1465"/>
    <n v="26"/>
    <x v="225"/>
    <d v="1899-12-30T22:58:00"/>
    <n v="58"/>
    <n v="22"/>
    <n v="8"/>
    <s v="Denmark"/>
    <s v="Not Outlier"/>
    <x v="27"/>
  </r>
  <r>
    <n v="904997"/>
    <n v="909"/>
    <s v="India"/>
    <d v="2023-11-07T22:47:00"/>
    <s v="Website"/>
    <s v="Maria Larsson"/>
    <n v="9811"/>
    <n v="7"/>
    <x v="240"/>
    <d v="1899-12-30T22:47:00"/>
    <n v="47"/>
    <n v="22"/>
    <n v="11"/>
    <s v="India"/>
    <s v="Not Outlier"/>
    <x v="61"/>
  </r>
  <r>
    <n v="1280103"/>
    <n v="909"/>
    <s v="India"/>
    <d v="2023-10-06T01:10:00"/>
    <s v="Other"/>
    <s v="Giovanni Rovelli"/>
    <n v="2054"/>
    <n v="6"/>
    <x v="189"/>
    <d v="1899-12-30T01:10:00"/>
    <n v="10"/>
    <n v="1"/>
    <n v="10"/>
    <s v="India"/>
    <s v="Not Outlier"/>
    <x v="61"/>
  </r>
  <r>
    <n v="1358621"/>
    <n v="909"/>
    <s v="India"/>
    <d v="2023-11-23T22:52:00"/>
    <s v="App"/>
    <s v="Akiko Shimamura"/>
    <n v="7200"/>
    <n v="23"/>
    <x v="177"/>
    <d v="1899-12-30T22:52:00"/>
    <n v="52"/>
    <n v="22"/>
    <n v="11"/>
    <s v="India"/>
    <s v="Not Outlier"/>
    <x v="61"/>
  </r>
  <r>
    <n v="1288824"/>
    <n v="912"/>
    <s v="USA"/>
    <d v="2023-01-04T00:03:00"/>
    <s v="App"/>
    <s v="Palle Ibsen"/>
    <n v="8079"/>
    <n v="4"/>
    <x v="227"/>
    <d v="1899-12-30T00:03:00"/>
    <n v="3"/>
    <n v="0"/>
    <n v="1"/>
    <s v="USA"/>
    <s v="Not Outlier"/>
    <x v="43"/>
  </r>
  <r>
    <n v="1528540"/>
    <n v="913"/>
    <s v="USA"/>
    <d v="2023-02-03T01:54:00"/>
    <s v="Whatsapp"/>
    <s v="Kwai Yu"/>
    <n v="9004"/>
    <n v="3"/>
    <x v="269"/>
    <d v="1899-12-30T01:54:00"/>
    <n v="54"/>
    <n v="1"/>
    <n v="2"/>
    <s v="USA"/>
    <s v="Not Outlier"/>
    <x v="41"/>
  </r>
  <r>
    <n v="1380014"/>
    <n v="914"/>
    <s v="USA"/>
    <d v="2023-12-14T00:57:00"/>
    <s v="Other"/>
    <s v="Eric Natividad"/>
    <n v="5389"/>
    <n v="14"/>
    <x v="85"/>
    <d v="1899-12-30T00:57:00"/>
    <n v="57"/>
    <n v="0"/>
    <n v="12"/>
    <s v="USA"/>
    <s v="Not Outlier"/>
    <x v="47"/>
  </r>
  <r>
    <n v="34504"/>
    <n v="915"/>
    <s v="France"/>
    <d v="2023-02-06T00:55:00"/>
    <s v="Other"/>
    <s v="Diego Freyre"/>
    <n v="9163"/>
    <n v="6"/>
    <x v="130"/>
    <d v="1899-12-30T00:55:00"/>
    <n v="55"/>
    <n v="0"/>
    <n v="2"/>
    <s v="France"/>
    <s v="Not Outlier"/>
    <x v="1"/>
  </r>
  <r>
    <n v="778907"/>
    <n v="915"/>
    <s v="France"/>
    <d v="2023-11-08T00:09:00"/>
    <s v="Other"/>
    <s v="Veysel Oeztan"/>
    <n v="8273"/>
    <n v="8"/>
    <x v="36"/>
    <d v="1899-12-30T00:09:00"/>
    <n v="9"/>
    <n v="0"/>
    <n v="11"/>
    <s v="France"/>
    <s v="Not Outlier"/>
    <x v="1"/>
  </r>
  <r>
    <n v="1409549"/>
    <n v="915"/>
    <s v="France"/>
    <d v="2023-07-22T00:03:00"/>
    <s v="App"/>
    <s v="Georg Pipps"/>
    <n v="8235"/>
    <n v="22"/>
    <x v="63"/>
    <d v="1899-12-30T00:03:00"/>
    <n v="3"/>
    <n v="0"/>
    <n v="7"/>
    <s v="France"/>
    <s v="Not Outlier"/>
    <x v="1"/>
  </r>
  <r>
    <n v="689972"/>
    <n v="916"/>
    <m/>
    <d v="2023-02-08T01:49:00"/>
    <s v="Other"/>
    <s v="Elizabeth Devon"/>
    <n v="2682"/>
    <n v="8"/>
    <x v="262"/>
    <d v="1899-12-30T01:49:00"/>
    <n v="49"/>
    <n v="1"/>
    <n v="2"/>
    <s v="France"/>
    <s v="Not Outlier"/>
    <x v="44"/>
  </r>
  <r>
    <n v="825424"/>
    <n v="916"/>
    <s v="France"/>
    <d v="2023-06-17T00:50:00"/>
    <s v="Whatsapp"/>
    <s v="Sue Frick"/>
    <n v="7143"/>
    <n v="17"/>
    <x v="348"/>
    <d v="1899-12-30T00:50:00"/>
    <n v="50"/>
    <n v="0"/>
    <n v="6"/>
    <s v="France"/>
    <s v="Not Outlier"/>
    <x v="44"/>
  </r>
  <r>
    <n v="611767"/>
    <n v="917"/>
    <s v="Norway"/>
    <d v="2023-04-28T23:59:00"/>
    <s v="App"/>
    <s v="Sue Frick"/>
    <n v="1716"/>
    <n v="28"/>
    <x v="334"/>
    <d v="1899-12-30T23:59:00"/>
    <n v="59"/>
    <n v="23"/>
    <n v="4"/>
    <s v="Norway"/>
    <s v="Not Outlier"/>
    <x v="50"/>
  </r>
  <r>
    <n v="1562821"/>
    <n v="917"/>
    <s v="Norway"/>
    <d v="2023-06-13T00:11:00"/>
    <s v="Whatsapp"/>
    <s v="Jan Klaeboe"/>
    <n v="5545"/>
    <n v="13"/>
    <x v="61"/>
    <d v="1899-12-30T00:11:00"/>
    <n v="11"/>
    <n v="0"/>
    <n v="6"/>
    <s v="Norway"/>
    <s v="Not Outlier"/>
    <x v="50"/>
  </r>
  <r>
    <n v="930116"/>
    <n v="918"/>
    <s v="Australia"/>
    <d v="2023-08-18T23:37:00"/>
    <s v="App"/>
    <s v="Victoria Ashworth"/>
    <n v="4873"/>
    <n v="18"/>
    <x v="241"/>
    <d v="1899-12-30T23:37:00"/>
    <n v="37"/>
    <n v="23"/>
    <n v="8"/>
    <s v="Australia"/>
    <s v="Not Outlier"/>
    <x v="4"/>
  </r>
  <r>
    <n v="268861"/>
    <n v="919"/>
    <s v="Denmark"/>
    <d v="2023-07-09T01:00:00"/>
    <s v="App"/>
    <s v="Steve Frick"/>
    <n v="4370"/>
    <n v="9"/>
    <x v="321"/>
    <d v="1899-12-30T01:00:00"/>
    <n v="0"/>
    <n v="1"/>
    <n v="7"/>
    <s v="Denmark"/>
    <s v="Not Outlier"/>
    <x v="15"/>
  </r>
  <r>
    <n v="745795"/>
    <n v="919"/>
    <s v="Denmark"/>
    <d v="2023-03-01T00:51:00"/>
    <s v="Other"/>
    <s v="Steve Thompson"/>
    <n v="8983"/>
    <n v="1"/>
    <x v="333"/>
    <d v="1899-12-30T00:51:00"/>
    <n v="51"/>
    <n v="0"/>
    <n v="3"/>
    <s v="Denmark"/>
    <s v="Not Outlier"/>
    <x v="15"/>
  </r>
  <r>
    <n v="520080"/>
    <n v="922"/>
    <s v="Switzerland"/>
    <d v="2023-10-18T01:34:00"/>
    <s v="Whatsapp"/>
    <s v="Laurence Lebihan"/>
    <n v="917"/>
    <n v="18"/>
    <x v="95"/>
    <d v="1899-12-30T01:34:00"/>
    <n v="34"/>
    <n v="1"/>
    <n v="10"/>
    <s v="Switzerland"/>
    <s v="Not Outlier"/>
    <x v="0"/>
  </r>
  <r>
    <n v="721384"/>
    <n v="922"/>
    <s v="Switzerland"/>
    <d v="2023-03-17T00:04:00"/>
    <s v="Whatsapp"/>
    <s v="Valarie Nelson"/>
    <n v="1833"/>
    <n v="17"/>
    <x v="154"/>
    <d v="1899-12-30T00:04:00"/>
    <n v="4"/>
    <n v="0"/>
    <n v="3"/>
    <s v="Switzerland"/>
    <s v="Not Outlier"/>
    <x v="0"/>
  </r>
  <r>
    <n v="837272"/>
    <n v="924"/>
    <s v="India"/>
    <d v="2023-04-07T00:55:00"/>
    <s v="App"/>
    <s v="Roland Keitel"/>
    <n v="3774"/>
    <n v="7"/>
    <x v="310"/>
    <d v="1899-12-30T00:55:00"/>
    <n v="55"/>
    <n v="0"/>
    <n v="4"/>
    <s v="India"/>
    <s v="Not Outlier"/>
    <x v="62"/>
  </r>
  <r>
    <n v="531700"/>
    <n v="925"/>
    <s v="USA"/>
    <d v="2023-06-05T00:51:00"/>
    <s v="App"/>
    <s v="Valarie Franco"/>
    <n v="8597"/>
    <n v="5"/>
    <x v="193"/>
    <d v="1899-12-30T00:51:00"/>
    <n v="51"/>
    <n v="0"/>
    <n v="6"/>
    <s v="USA"/>
    <s v="Not Outlier"/>
    <x v="40"/>
  </r>
  <r>
    <n v="391564"/>
    <n v="926"/>
    <s v="USA"/>
    <d v="2023-05-03T23:32:00"/>
    <s v="Other"/>
    <s v="Diego Freyre"/>
    <n v="3051"/>
    <n v="3"/>
    <x v="18"/>
    <d v="1899-12-30T23:32:00"/>
    <n v="32"/>
    <n v="23"/>
    <n v="5"/>
    <s v="USA"/>
    <s v="Not Outlier"/>
    <x v="17"/>
  </r>
  <r>
    <n v="825270"/>
    <n v="926"/>
    <s v="USA"/>
    <d v="2023-01-13T23:22:00"/>
    <s v="App"/>
    <s v="Paul Henriot"/>
    <n v="9917"/>
    <n v="13"/>
    <x v="69"/>
    <d v="1899-12-30T23:22:00"/>
    <n v="22"/>
    <n v="23"/>
    <n v="1"/>
    <s v="USA"/>
    <s v="Not Outlier"/>
    <x v="17"/>
  </r>
  <r>
    <n v="363764"/>
    <n v="927"/>
    <s v="India"/>
    <d v="2023-06-20T00:23:00"/>
    <s v="Website"/>
    <s v="Adrian Huxley"/>
    <n v="6014"/>
    <n v="20"/>
    <x v="13"/>
    <d v="1899-12-30T00:23:00"/>
    <n v="23"/>
    <n v="0"/>
    <n v="6"/>
    <s v="India"/>
    <s v="Not Outlier"/>
    <x v="56"/>
  </r>
  <r>
    <n v="650459"/>
    <n v="928"/>
    <s v="Austria"/>
    <d v="2023-05-09T00:37:00"/>
    <s v="App"/>
    <s v="Victoria Ashworth"/>
    <n v="6510"/>
    <n v="9"/>
    <x v="47"/>
    <d v="1899-12-30T00:37:00"/>
    <n v="37"/>
    <n v="0"/>
    <n v="5"/>
    <s v="Austria"/>
    <s v="Not Outlier"/>
    <x v="57"/>
  </r>
  <r>
    <n v="751921"/>
    <n v="928"/>
    <s v="Austria"/>
    <d v="2023-06-22T01:29:00"/>
    <s v="Website"/>
    <s v="Allen Nelson"/>
    <n v="9633"/>
    <n v="22"/>
    <x v="235"/>
    <d v="1899-12-30T01:29:00"/>
    <n v="29"/>
    <n v="1"/>
    <n v="6"/>
    <s v="Austria"/>
    <s v="Not Outlier"/>
    <x v="57"/>
  </r>
  <r>
    <n v="761261"/>
    <n v="930"/>
    <s v="Australia"/>
    <d v="2023-06-18T23:31:00"/>
    <s v="Other"/>
    <s v="Michael Holz"/>
    <n v="2321"/>
    <n v="18"/>
    <x v="343"/>
    <d v="1899-12-30T23:31:00"/>
    <n v="31"/>
    <n v="23"/>
    <n v="6"/>
    <s v="Australia"/>
    <s v="Not Outlier"/>
    <x v="54"/>
  </r>
  <r>
    <n v="149497"/>
    <n v="931"/>
    <s v="USA"/>
    <d v="2023-04-10T23:39:00"/>
    <s v="Other"/>
    <s v="Juri Hirano"/>
    <n v="7840"/>
    <n v="10"/>
    <x v="251"/>
    <d v="1899-12-30T23:39:00"/>
    <n v="39"/>
    <n v="23"/>
    <n v="4"/>
    <s v="USA"/>
    <s v="Not Outlier"/>
    <x v="51"/>
  </r>
  <r>
    <n v="374946"/>
    <n v="931"/>
    <s v="USA"/>
    <d v="2023-09-17T00:38:00"/>
    <s v="Whatsapp"/>
    <s v="Daniel Da Cunha"/>
    <n v="8553"/>
    <n v="17"/>
    <x v="306"/>
    <d v="1899-12-30T00:38:00"/>
    <n v="38"/>
    <n v="0"/>
    <n v="9"/>
    <s v="USA"/>
    <s v="Not Outlier"/>
    <x v="51"/>
  </r>
  <r>
    <n v="797824"/>
    <n v="931"/>
    <s v="USA"/>
    <d v="2023-08-26T23:38:00"/>
    <s v="Other"/>
    <s v="Michael Frick"/>
    <n v="7354"/>
    <n v="26"/>
    <x v="225"/>
    <d v="1899-12-30T23:38:00"/>
    <n v="38"/>
    <n v="23"/>
    <n v="8"/>
    <s v="USA"/>
    <s v="Not Outlier"/>
    <x v="51"/>
  </r>
  <r>
    <n v="1580615"/>
    <n v="932"/>
    <s v="Switzerland"/>
    <d v="2023-11-15T00:23:00"/>
    <s v="Website"/>
    <s v="Martine Rance"/>
    <n v="1629"/>
    <n v="15"/>
    <x v="351"/>
    <d v="1899-12-30T00:23:00"/>
    <n v="23"/>
    <n v="0"/>
    <n v="11"/>
    <s v="Switzerland"/>
    <s v="Not Outlier"/>
    <x v="44"/>
  </r>
  <r>
    <n v="1631401"/>
    <n v="932"/>
    <s v="Switzerland"/>
    <d v="2023-06-25T01:54:00"/>
    <s v="Whatsapp"/>
    <s v="Valarie Nelson"/>
    <n v="638"/>
    <n v="25"/>
    <x v="127"/>
    <d v="1899-12-30T01:54:00"/>
    <n v="54"/>
    <n v="1"/>
    <n v="6"/>
    <s v="Switzerland"/>
    <s v="Not Outlier"/>
    <x v="44"/>
  </r>
  <r>
    <n v="507043"/>
    <n v="933"/>
    <s v="USA"/>
    <d v="2023-07-19T01:46:00"/>
    <s v="Whatsapp"/>
    <s v="Diego Freyre"/>
    <n v="6796"/>
    <n v="19"/>
    <x v="135"/>
    <d v="1899-12-30T01:46:00"/>
    <n v="46"/>
    <n v="1"/>
    <n v="7"/>
    <s v="USA"/>
    <s v="Not Outlier"/>
    <x v="59"/>
  </r>
  <r>
    <n v="711277"/>
    <n v="933"/>
    <s v="USA"/>
    <d v="2023-08-11T23:08:00"/>
    <s v="Whatsapp"/>
    <s v="Helen Bennett"/>
    <n v="2857"/>
    <n v="11"/>
    <x v="352"/>
    <d v="1899-12-30T23:08:00"/>
    <n v="8"/>
    <n v="23"/>
    <n v="8"/>
    <s v="USA"/>
    <s v="Not Outlier"/>
    <x v="59"/>
  </r>
  <r>
    <n v="1127964"/>
    <n v="934"/>
    <s v="USA"/>
    <d v="2023-11-05T00:23:00"/>
    <s v="App"/>
    <s v="Palle Ibsen"/>
    <n v="927"/>
    <n v="5"/>
    <x v="224"/>
    <d v="1899-12-30T00:23:00"/>
    <n v="23"/>
    <n v="0"/>
    <n v="11"/>
    <s v="USA"/>
    <s v="Not Outlier"/>
    <x v="35"/>
  </r>
  <r>
    <n v="305510"/>
    <n v="935"/>
    <s v="France"/>
    <d v="2023-11-21T02:00:00"/>
    <s v="Website"/>
    <s v="Tony Calaghan"/>
    <n v="6989"/>
    <n v="21"/>
    <x v="156"/>
    <d v="1899-12-30T02:00:00"/>
    <n v="0"/>
    <n v="2"/>
    <n v="11"/>
    <s v="France"/>
    <s v="Not Outlier"/>
    <x v="11"/>
  </r>
  <r>
    <n v="805282"/>
    <n v="935"/>
    <s v="France"/>
    <d v="2023-08-10T00:22:00"/>
    <s v="Whatsapp"/>
    <s v="Diego Freyre"/>
    <n v="7748"/>
    <n v="10"/>
    <x v="159"/>
    <d v="1899-12-30T00:22:00"/>
    <n v="22"/>
    <n v="0"/>
    <n v="8"/>
    <s v="France"/>
    <s v="Not Outlier"/>
    <x v="11"/>
  </r>
  <r>
    <n v="211600"/>
    <n v="937"/>
    <s v="Germany"/>
    <d v="2023-08-05T01:16:00"/>
    <s v="Other"/>
    <s v="Michael Holz"/>
    <n v="8720"/>
    <n v="5"/>
    <x v="329"/>
    <d v="1899-12-30T01:16:00"/>
    <n v="16"/>
    <n v="1"/>
    <n v="8"/>
    <s v="Germany"/>
    <s v="Not Outlier"/>
    <x v="54"/>
  </r>
  <r>
    <n v="1086644"/>
    <n v="940"/>
    <s v="USA"/>
    <d v="2023-08-21T01:23:00"/>
    <s v="Website"/>
    <s v="Juri Hirano"/>
    <n v="9735"/>
    <n v="21"/>
    <x v="11"/>
    <d v="1899-12-30T01:23:00"/>
    <n v="23"/>
    <n v="1"/>
    <n v="8"/>
    <s v="USA"/>
    <s v="Not Outlier"/>
    <x v="33"/>
  </r>
  <r>
    <n v="692957"/>
    <n v="941"/>
    <s v="USA"/>
    <d v="2023-12-02T23:46:00"/>
    <s v="Website"/>
    <s v="Marta Hernandez"/>
    <n v="8917"/>
    <n v="2"/>
    <x v="196"/>
    <d v="1899-12-30T23:46:00"/>
    <n v="46"/>
    <n v="23"/>
    <n v="12"/>
    <s v="USA"/>
    <s v="Not Outlier"/>
    <x v="2"/>
  </r>
  <r>
    <n v="1190887"/>
    <n v="942"/>
    <s v="USA"/>
    <d v="2023-02-08T00:23:00"/>
    <s v="Website"/>
    <s v="Elizabeth Devon"/>
    <n v="2060"/>
    <n v="8"/>
    <x v="262"/>
    <d v="1899-12-30T00:23:00"/>
    <n v="23"/>
    <n v="0"/>
    <n v="2"/>
    <s v="USA"/>
    <s v="Not Outlier"/>
    <x v="18"/>
  </r>
  <r>
    <n v="4801"/>
    <n v="945"/>
    <s v="France"/>
    <d v="2023-02-18T00:23:00"/>
    <s v="Other"/>
    <s v="Martine Rance"/>
    <n v="4674"/>
    <n v="18"/>
    <x v="353"/>
    <d v="1899-12-30T00:23:00"/>
    <n v="23"/>
    <n v="0"/>
    <n v="2"/>
    <s v="France"/>
    <s v="Not Outlier"/>
    <x v="40"/>
  </r>
  <r>
    <n v="775387"/>
    <n v="945"/>
    <s v="France"/>
    <d v="2023-09-16T23:07:00"/>
    <s v="Whatsapp"/>
    <s v="Palle Ibsen"/>
    <n v="8620"/>
    <n v="16"/>
    <x v="207"/>
    <d v="1899-12-30T23:07:00"/>
    <n v="7"/>
    <n v="23"/>
    <n v="9"/>
    <s v="France"/>
    <s v="Not Outlier"/>
    <x v="40"/>
  </r>
  <r>
    <n v="748762"/>
    <n v="946"/>
    <s v="India"/>
    <d v="2023-09-11T00:40:00"/>
    <s v="Website"/>
    <s v="Paolo Accorti"/>
    <n v="9843"/>
    <n v="11"/>
    <x v="245"/>
    <d v="1899-12-30T00:40:00"/>
    <n v="40"/>
    <n v="0"/>
    <n v="9"/>
    <s v="India"/>
    <s v="Not Outlier"/>
    <x v="15"/>
  </r>
  <r>
    <n v="563575"/>
    <n v="947"/>
    <s v="Australia"/>
    <d v="2023-04-05T23:41:00"/>
    <s v="App"/>
    <s v="Akiko Shimamura"/>
    <n v="2260"/>
    <n v="5"/>
    <x v="81"/>
    <d v="1899-12-30T23:41:00"/>
    <n v="41"/>
    <n v="23"/>
    <n v="4"/>
    <s v="Australia"/>
    <s v="Not Outlier"/>
    <x v="19"/>
  </r>
  <r>
    <n v="85897"/>
    <n v="948"/>
    <s v="Finland"/>
    <d v="2023-01-29T23:39:00"/>
    <s v="Website"/>
    <s v="Marie Bertrand"/>
    <n v="4650"/>
    <n v="29"/>
    <x v="102"/>
    <d v="1899-12-30T23:39:00"/>
    <n v="39"/>
    <n v="23"/>
    <n v="1"/>
    <s v="Finland"/>
    <s v="Not Outlier"/>
    <x v="15"/>
  </r>
  <r>
    <n v="145440"/>
    <n v="948"/>
    <s v="Finland"/>
    <d v="2023-08-19T01:19:00"/>
    <s v="Whatsapp"/>
    <s v="Valarie Nelson"/>
    <n v="140"/>
    <n v="19"/>
    <x v="279"/>
    <d v="1899-12-30T01:19:00"/>
    <n v="19"/>
    <n v="1"/>
    <n v="8"/>
    <s v="Finland"/>
    <s v="Not Outlier"/>
    <x v="15"/>
  </r>
  <r>
    <n v="1506022"/>
    <n v="949"/>
    <s v="Norway"/>
    <d v="2023-01-06T00:29:00"/>
    <s v="Whatsapp"/>
    <s v="Sue Taylor"/>
    <n v="8624"/>
    <n v="6"/>
    <x v="315"/>
    <d v="1899-12-30T00:29:00"/>
    <n v="29"/>
    <n v="0"/>
    <n v="1"/>
    <s v="Norway"/>
    <s v="Not Outlier"/>
    <x v="61"/>
  </r>
  <r>
    <n v="1028549"/>
    <n v="950"/>
    <s v="France"/>
    <d v="2023-06-05T01:04:00"/>
    <s v="Website"/>
    <s v="Mart¡n Sommer"/>
    <n v="6236"/>
    <n v="5"/>
    <x v="193"/>
    <d v="1899-12-30T01:04:00"/>
    <n v="4"/>
    <n v="1"/>
    <n v="6"/>
    <s v="France"/>
    <s v="Not Outlier"/>
    <x v="18"/>
  </r>
  <r>
    <n v="1170043"/>
    <n v="950"/>
    <s v="France"/>
    <d v="2023-11-20T01:42:00"/>
    <s v="Other"/>
    <s v="Allen Nelson"/>
    <n v="6767"/>
    <n v="20"/>
    <x v="75"/>
    <d v="1899-12-30T01:42:00"/>
    <n v="42"/>
    <n v="1"/>
    <n v="11"/>
    <s v="France"/>
    <s v="Not Outlier"/>
    <x v="18"/>
  </r>
  <r>
    <n v="622405"/>
    <n v="953"/>
    <s v="USA"/>
    <d v="2023-09-24T01:23:00"/>
    <s v="Whatsapp"/>
    <s v="Georg Pipps"/>
    <n v="9431"/>
    <n v="24"/>
    <x v="162"/>
    <d v="1899-12-30T01:23:00"/>
    <n v="23"/>
    <n v="1"/>
    <n v="9"/>
    <s v="USA"/>
    <s v="Not Outlier"/>
    <x v="52"/>
  </r>
  <r>
    <n v="28841"/>
    <n v="954"/>
    <s v="India"/>
    <d v="2023-01-19T01:08:00"/>
    <s v="App"/>
    <s v="Maria Larsson"/>
    <n v="8558"/>
    <n v="19"/>
    <x v="3"/>
    <d v="1899-12-30T01:08:00"/>
    <n v="8"/>
    <n v="1"/>
    <n v="1"/>
    <s v="India"/>
    <s v="Not Outlier"/>
    <x v="46"/>
  </r>
  <r>
    <n v="883497"/>
    <n v="954"/>
    <s v="India"/>
    <d v="2023-08-03T00:58:00"/>
    <s v="Website"/>
    <s v="Adrian Huxley"/>
    <n v="1216"/>
    <n v="3"/>
    <x v="271"/>
    <d v="1899-12-30T00:58:00"/>
    <n v="58"/>
    <n v="0"/>
    <n v="8"/>
    <s v="India"/>
    <s v="Not Outlier"/>
    <x v="46"/>
  </r>
  <r>
    <n v="679362"/>
    <n v="955"/>
    <s v="India"/>
    <d v="2023-03-22T00:34:00"/>
    <s v="App"/>
    <s v="Michael Chandler"/>
    <n v="1750"/>
    <n v="22"/>
    <x v="295"/>
    <d v="1899-12-30T00:34:00"/>
    <n v="34"/>
    <n v="0"/>
    <n v="3"/>
    <s v="India"/>
    <s v="Not Outlier"/>
    <x v="10"/>
  </r>
  <r>
    <n v="691227"/>
    <n v="955"/>
    <s v="India"/>
    <d v="2023-07-09T00:49:00"/>
    <s v="Whatsapp"/>
    <s v="Valarie Nelson"/>
    <n v="5936"/>
    <n v="9"/>
    <x v="321"/>
    <d v="1899-12-30T00:49:00"/>
    <n v="49"/>
    <n v="0"/>
    <n v="7"/>
    <s v="India"/>
    <s v="Not Outlier"/>
    <x v="10"/>
  </r>
  <r>
    <n v="283066"/>
    <n v="956"/>
    <s v="France"/>
    <d v="2023-02-06T01:53:00"/>
    <s v="App"/>
    <s v="Allen Nelson"/>
    <n v="5819"/>
    <n v="6"/>
    <x v="130"/>
    <d v="1899-12-30T01:53:00"/>
    <n v="53"/>
    <n v="1"/>
    <n v="2"/>
    <s v="France"/>
    <s v="Not Outlier"/>
    <x v="15"/>
  </r>
  <r>
    <n v="829375"/>
    <n v="956"/>
    <s v="France"/>
    <d v="2023-09-14T00:16:00"/>
    <s v="Other"/>
    <s v="Diego Freyre"/>
    <n v="1515"/>
    <n v="14"/>
    <x v="208"/>
    <d v="1899-12-30T00:16:00"/>
    <n v="16"/>
    <n v="0"/>
    <n v="9"/>
    <s v="France"/>
    <s v="Not Outlier"/>
    <x v="15"/>
  </r>
  <r>
    <n v="719496"/>
    <n v="958"/>
    <s v="USA"/>
    <d v="2023-04-05T23:14:00"/>
    <s v="App"/>
    <s v="Christina Berglund"/>
    <n v="8062"/>
    <n v="5"/>
    <x v="81"/>
    <d v="1899-12-30T23:14:00"/>
    <n v="14"/>
    <n v="23"/>
    <n v="4"/>
    <s v="USA"/>
    <s v="Not Outlier"/>
    <x v="28"/>
  </r>
  <r>
    <n v="1163648"/>
    <n v="958"/>
    <s v="USA"/>
    <d v="2023-03-02T00:57:00"/>
    <s v="App"/>
    <s v="Giovanni Rovelli"/>
    <n v="9428"/>
    <n v="2"/>
    <x v="332"/>
    <d v="1899-12-30T00:57:00"/>
    <n v="57"/>
    <n v="0"/>
    <n v="3"/>
    <s v="USA"/>
    <s v="Not Outlier"/>
    <x v="28"/>
  </r>
  <r>
    <n v="1252385"/>
    <n v="958"/>
    <s v="USA"/>
    <d v="2023-02-26T23:38:00"/>
    <s v="App"/>
    <s v="Arnold Cruz"/>
    <n v="9723"/>
    <n v="26"/>
    <x v="10"/>
    <d v="1899-12-30T23:38:00"/>
    <n v="38"/>
    <n v="23"/>
    <n v="2"/>
    <s v="USA"/>
    <s v="Not Outlier"/>
    <x v="28"/>
  </r>
  <r>
    <n v="1197422"/>
    <n v="960"/>
    <s v="USA"/>
    <d v="2023-12-24T23:45:00"/>
    <s v="App"/>
    <s v="Diego Freyre"/>
    <n v="6726"/>
    <n v="24"/>
    <x v="24"/>
    <d v="1899-12-30T23:45:00"/>
    <n v="45"/>
    <n v="23"/>
    <n v="12"/>
    <s v="USA"/>
    <s v="Not Outlier"/>
    <x v="71"/>
  </r>
  <r>
    <n v="484525"/>
    <n v="961"/>
    <s v="USA"/>
    <d v="2023-12-10T23:55:00"/>
    <s v="Whatsapp"/>
    <s v="Mary Saveley"/>
    <n v="3218"/>
    <n v="10"/>
    <x v="110"/>
    <d v="1899-12-30T23:55:00"/>
    <n v="55"/>
    <n v="23"/>
    <n v="12"/>
    <s v="USA"/>
    <s v="Not Outlier"/>
    <x v="6"/>
  </r>
  <r>
    <n v="513459"/>
    <n v="961"/>
    <s v="USA"/>
    <d v="2023-02-09T00:06:00"/>
    <s v="Other"/>
    <s v="Mart¡n Sommer"/>
    <n v="9907"/>
    <n v="9"/>
    <x v="28"/>
    <d v="1899-12-30T00:06:00"/>
    <n v="6"/>
    <n v="0"/>
    <n v="2"/>
    <s v="USA"/>
    <s v="Not Outlier"/>
    <x v="6"/>
  </r>
  <r>
    <n v="30449"/>
    <n v="962"/>
    <s v="USA"/>
    <d v="2023-07-01T23:42:00"/>
    <s v="App"/>
    <s v="Valarie Nelson"/>
    <n v="660"/>
    <n v="1"/>
    <x v="104"/>
    <d v="1899-12-30T23:42:00"/>
    <n v="42"/>
    <n v="23"/>
    <n v="7"/>
    <s v="USA"/>
    <s v="Not Outlier"/>
    <x v="4"/>
  </r>
  <r>
    <n v="396352"/>
    <n v="965"/>
    <s v="Australia"/>
    <d v="2023-06-13T01:46:00"/>
    <s v="App"/>
    <s v="Mory Kentary"/>
    <n v="6855"/>
    <n v="13"/>
    <x v="61"/>
    <d v="1899-12-30T01:46:00"/>
    <n v="46"/>
    <n v="1"/>
    <n v="6"/>
    <s v="Australia"/>
    <s v="Not Outlier"/>
    <x v="45"/>
  </r>
  <r>
    <n v="477915"/>
    <n v="965"/>
    <s v="Australia"/>
    <d v="2023-05-21T00:27:00"/>
    <s v="App"/>
    <s v="Valarie Nelson"/>
    <n v="5391"/>
    <n v="21"/>
    <x v="99"/>
    <d v="1899-12-30T00:27:00"/>
    <n v="27"/>
    <n v="0"/>
    <n v="5"/>
    <s v="Australia"/>
    <s v="Not Outlier"/>
    <x v="45"/>
  </r>
  <r>
    <n v="314530"/>
    <n v="967"/>
    <s v="Australia"/>
    <d v="2023-11-11T00:50:00"/>
    <s v="Whatsapp"/>
    <s v="Anna O'Hara"/>
    <n v="4214"/>
    <n v="11"/>
    <x v="37"/>
    <d v="1899-12-30T00:50:00"/>
    <n v="50"/>
    <n v="0"/>
    <n v="11"/>
    <s v="Australia"/>
    <s v="Not Outlier"/>
    <x v="72"/>
  </r>
  <r>
    <n v="411916"/>
    <n v="967"/>
    <s v="Australia"/>
    <d v="2023-07-29T00:10:00"/>
    <s v="Whatsapp"/>
    <s v="Valarie Nelson"/>
    <n v="2961"/>
    <n v="29"/>
    <x v="344"/>
    <d v="1899-12-30T00:10:00"/>
    <n v="10"/>
    <n v="0"/>
    <n v="7"/>
    <s v="Australia"/>
    <s v="Not Outlier"/>
    <x v="72"/>
  </r>
  <r>
    <n v="1085382"/>
    <n v="969"/>
    <s v="USA"/>
    <d v="2023-03-10T01:10:00"/>
    <s v="Other"/>
    <s v="Anna O'Hara"/>
    <n v="5959"/>
    <n v="10"/>
    <x v="248"/>
    <d v="1899-12-30T01:10:00"/>
    <n v="10"/>
    <n v="1"/>
    <n v="3"/>
    <s v="USA"/>
    <s v="Not Outlier"/>
    <x v="15"/>
  </r>
  <r>
    <n v="426515"/>
    <n v="971"/>
    <s v="France"/>
    <d v="2023-10-20T00:53:00"/>
    <s v="Whatsapp"/>
    <s v="Diego Freyre"/>
    <n v="6753"/>
    <n v="20"/>
    <x v="144"/>
    <d v="1899-12-30T00:53:00"/>
    <n v="53"/>
    <n v="0"/>
    <n v="10"/>
    <s v="France"/>
    <s v="Not Outlier"/>
    <x v="19"/>
  </r>
  <r>
    <n v="1234676"/>
    <n v="972"/>
    <s v="France"/>
    <d v="2023-01-03T00:39:00"/>
    <s v="App"/>
    <s v="Diego Freyre"/>
    <n v="9851"/>
    <n v="3"/>
    <x v="317"/>
    <d v="1899-12-30T00:39:00"/>
    <n v="39"/>
    <n v="0"/>
    <n v="1"/>
    <s v="France"/>
    <s v="Not Outlier"/>
    <x v="46"/>
  </r>
  <r>
    <n v="1070209"/>
    <n v="973"/>
    <s v="USA"/>
    <d v="2023-08-10T00:32:00"/>
    <s v="Other"/>
    <s v="Victoria Ashworth"/>
    <n v="7741"/>
    <n v="10"/>
    <x v="159"/>
    <d v="1899-12-30T00:32:00"/>
    <n v="32"/>
    <n v="0"/>
    <n v="8"/>
    <s v="USA"/>
    <s v="Not Outlier"/>
    <x v="45"/>
  </r>
  <r>
    <n v="1444921"/>
    <n v="973"/>
    <s v="USA"/>
    <d v="2023-09-17T00:13:00"/>
    <s v="App"/>
    <s v="Henriette Pfalzheim"/>
    <n v="7329"/>
    <n v="17"/>
    <x v="306"/>
    <d v="1899-12-30T00:13:00"/>
    <n v="13"/>
    <n v="0"/>
    <n v="9"/>
    <s v="USA"/>
    <s v="Not Outlier"/>
    <x v="45"/>
  </r>
  <r>
    <n v="489835"/>
    <n v="974"/>
    <s v="France"/>
    <d v="2023-10-09T01:26:00"/>
    <s v="Other"/>
    <s v="Laurence Lebihan"/>
    <n v="6589"/>
    <n v="9"/>
    <x v="6"/>
    <d v="1899-12-30T01:26:00"/>
    <n v="26"/>
    <n v="1"/>
    <n v="10"/>
    <s v="France"/>
    <s v="Not Outlier"/>
    <x v="36"/>
  </r>
  <r>
    <n v="1274337"/>
    <n v="974"/>
    <s v="France"/>
    <d v="2023-11-01T02:06:00"/>
    <s v="Whatsapp"/>
    <s v="Michael Chandler"/>
    <n v="856"/>
    <n v="1"/>
    <x v="33"/>
    <d v="1899-12-30T02:06:00"/>
    <n v="6"/>
    <n v="2"/>
    <n v="11"/>
    <s v="France"/>
    <s v="Not Outlier"/>
    <x v="36"/>
  </r>
  <r>
    <n v="21461"/>
    <n v="975"/>
    <s v="France"/>
    <d v="2023-02-20T23:40:00"/>
    <s v="Website"/>
    <s v="Tony Calaghan"/>
    <n v="5888"/>
    <n v="20"/>
    <x v="138"/>
    <d v="1899-12-30T23:40:00"/>
    <n v="40"/>
    <n v="23"/>
    <n v="2"/>
    <s v="France"/>
    <s v="Not Outlier"/>
    <x v="64"/>
  </r>
  <r>
    <n v="754290"/>
    <n v="977"/>
    <s v="India"/>
    <d v="2023-03-05T01:51:00"/>
    <s v="App"/>
    <s v="Catherine Dewey"/>
    <n v="7063"/>
    <n v="5"/>
    <x v="238"/>
    <d v="1899-12-30T01:51:00"/>
    <n v="51"/>
    <n v="1"/>
    <n v="3"/>
    <s v="India"/>
    <s v="Not Outlier"/>
    <x v="0"/>
  </r>
  <r>
    <n v="1058847"/>
    <n v="977"/>
    <s v="India"/>
    <d v="2023-09-09T23:10:00"/>
    <s v="Website"/>
    <s v="Jesus Fernandez"/>
    <n v="2786"/>
    <n v="9"/>
    <x v="350"/>
    <d v="1899-12-30T23:10:00"/>
    <n v="10"/>
    <n v="23"/>
    <n v="9"/>
    <s v="India"/>
    <s v="Not Outlier"/>
    <x v="0"/>
  </r>
  <r>
    <n v="1624567"/>
    <n v="977"/>
    <s v="India"/>
    <d v="2023-07-20T01:58:00"/>
    <s v="Website"/>
    <s v="Palle Ibsen"/>
    <n v="1814"/>
    <n v="20"/>
    <x v="157"/>
    <d v="1899-12-30T01:58:00"/>
    <n v="58"/>
    <n v="1"/>
    <n v="7"/>
    <s v="India"/>
    <s v="Not Outlier"/>
    <x v="0"/>
  </r>
  <r>
    <n v="149877"/>
    <n v="978"/>
    <s v="USA"/>
    <d v="2023-01-20T23:29:00"/>
    <s v="Other"/>
    <s v="Eric Natividad"/>
    <n v="5106"/>
    <n v="20"/>
    <x v="349"/>
    <d v="1899-12-30T23:29:00"/>
    <n v="29"/>
    <n v="23"/>
    <n v="1"/>
    <s v="USA"/>
    <s v="Not Outlier"/>
    <x v="47"/>
  </r>
  <r>
    <n v="1500165"/>
    <n v="979"/>
    <s v="Australia"/>
    <d v="2023-05-15T23:21:00"/>
    <s v="Whatsapp"/>
    <s v="Marie Bertrand"/>
    <n v="3867"/>
    <n v="15"/>
    <x v="46"/>
    <d v="1899-12-30T23:21:00"/>
    <n v="21"/>
    <n v="23"/>
    <n v="5"/>
    <s v="Australia"/>
    <s v="Not Outlier"/>
    <x v="13"/>
  </r>
  <r>
    <n v="1508568"/>
    <n v="979"/>
    <s v="Australia"/>
    <d v="2023-12-24T00:49:00"/>
    <s v="Other"/>
    <s v="Kyung Yu"/>
    <n v="3218"/>
    <n v="24"/>
    <x v="24"/>
    <d v="1899-12-30T00:49:00"/>
    <n v="49"/>
    <n v="0"/>
    <n v="12"/>
    <s v="Australia"/>
    <s v="Not Outlier"/>
    <x v="13"/>
  </r>
  <r>
    <n v="899991"/>
    <n v="980"/>
    <s v="USA"/>
    <d v="2023-01-09T23:45:00"/>
    <s v="App"/>
    <s v="Leslie Murphy"/>
    <n v="4447"/>
    <n v="9"/>
    <x v="290"/>
    <d v="1899-12-30T23:45:00"/>
    <n v="45"/>
    <n v="23"/>
    <n v="1"/>
    <s v="USA"/>
    <s v="Not Outlier"/>
    <x v="0"/>
  </r>
  <r>
    <n v="1485425"/>
    <n v="980"/>
    <s v="USA"/>
    <d v="2023-07-18T22:55:00"/>
    <s v="App"/>
    <s v="Arnold Cruz"/>
    <n v="9648"/>
    <n v="18"/>
    <x v="285"/>
    <d v="1899-12-30T22:55:00"/>
    <n v="55"/>
    <n v="22"/>
    <n v="7"/>
    <s v="USA"/>
    <s v="Not Outlier"/>
    <x v="0"/>
  </r>
  <r>
    <n v="918151"/>
    <n v="981"/>
    <s v="USA"/>
    <d v="2023-04-27T01:16:00"/>
    <s v="App"/>
    <s v="Dominique Perrier"/>
    <n v="1322"/>
    <n v="27"/>
    <x v="305"/>
    <d v="1899-12-30T01:16:00"/>
    <n v="16"/>
    <n v="1"/>
    <n v="4"/>
    <s v="USA"/>
    <s v="Not Outlier"/>
    <x v="12"/>
  </r>
  <r>
    <n v="931367"/>
    <n v="981"/>
    <s v="USA"/>
    <d v="2023-06-12T01:53:00"/>
    <s v="Website"/>
    <s v="Giovanni Rovelli"/>
    <n v="2393"/>
    <n v="12"/>
    <x v="301"/>
    <d v="1899-12-30T01:53:00"/>
    <n v="53"/>
    <n v="1"/>
    <n v="6"/>
    <s v="USA"/>
    <s v="Not Outlier"/>
    <x v="12"/>
  </r>
  <r>
    <n v="742778"/>
    <n v="982"/>
    <s v="USA"/>
    <d v="2023-07-14T23:32:00"/>
    <s v="Whatsapp"/>
    <s v="Giovanni Rovelli"/>
    <n v="8688"/>
    <n v="14"/>
    <x v="292"/>
    <d v="1899-12-30T23:32:00"/>
    <n v="32"/>
    <n v="23"/>
    <n v="7"/>
    <s v="USA"/>
    <s v="Not Outlier"/>
    <x v="46"/>
  </r>
  <r>
    <n v="859166"/>
    <n v="982"/>
    <s v="USA"/>
    <d v="2023-06-26T01:09:00"/>
    <s v="App"/>
    <s v="Julie Young"/>
    <n v="34"/>
    <n v="26"/>
    <x v="155"/>
    <d v="1899-12-30T01:09:00"/>
    <n v="9"/>
    <n v="1"/>
    <n v="6"/>
    <s v="USA"/>
    <s v="Not Outlier"/>
    <x v="46"/>
  </r>
  <r>
    <n v="1168908"/>
    <n v="982"/>
    <s v="USA"/>
    <d v="2023-10-16T01:12:00"/>
    <s v="Whatsapp"/>
    <s v="Kyung Tseng"/>
    <n v="6598"/>
    <n v="16"/>
    <x v="116"/>
    <d v="1899-12-30T01:12:00"/>
    <n v="12"/>
    <n v="1"/>
    <n v="10"/>
    <s v="USA"/>
    <s v="Not Outlier"/>
    <x v="46"/>
  </r>
  <r>
    <n v="1515579"/>
    <n v="982"/>
    <s v="USA"/>
    <d v="2023-05-06T00:51:00"/>
    <s v="App"/>
    <s v="Diego Freyre"/>
    <n v="811"/>
    <n v="6"/>
    <x v="113"/>
    <d v="1899-12-30T00:51:00"/>
    <n v="51"/>
    <n v="0"/>
    <n v="5"/>
    <s v="USA"/>
    <s v="Not Outlier"/>
    <x v="46"/>
  </r>
  <r>
    <n v="28318"/>
    <n v="983"/>
    <s v="USA"/>
    <d v="2023-02-17T00:49:00"/>
    <s v="Website"/>
    <s v="Adrian Huxley"/>
    <n v="5284"/>
    <n v="17"/>
    <x v="339"/>
    <d v="1899-12-30T00:49:00"/>
    <n v="49"/>
    <n v="0"/>
    <n v="2"/>
    <s v="USA"/>
    <s v="Not Outlier"/>
    <x v="51"/>
  </r>
  <r>
    <n v="659911"/>
    <n v="983"/>
    <s v="USA"/>
    <d v="2023-08-06T01:17:00"/>
    <s v="Other"/>
    <s v="Diego Freyre"/>
    <n v="1431"/>
    <n v="6"/>
    <x v="123"/>
    <d v="1899-12-30T01:17:00"/>
    <n v="17"/>
    <n v="1"/>
    <n v="8"/>
    <s v="USA"/>
    <s v="Not Outlier"/>
    <x v="51"/>
  </r>
  <r>
    <n v="1562667"/>
    <n v="984"/>
    <s v="France"/>
    <d v="2023-07-06T23:41:00"/>
    <s v="Other"/>
    <s v="Diego Freyre"/>
    <n v="424"/>
    <n v="6"/>
    <x v="126"/>
    <d v="1899-12-30T23:41:00"/>
    <n v="41"/>
    <n v="23"/>
    <n v="7"/>
    <s v="France"/>
    <s v="Not Outlier"/>
    <x v="43"/>
  </r>
  <r>
    <n v="95657"/>
    <n v="985"/>
    <s v="USA"/>
    <d v="2023-05-12T23:40:00"/>
    <s v="Other"/>
    <s v="Wendy Victorino"/>
    <n v="8990"/>
    <n v="12"/>
    <x v="253"/>
    <d v="1899-12-30T23:40:00"/>
    <n v="40"/>
    <n v="23"/>
    <n v="5"/>
    <s v="USA"/>
    <s v="Not Outlier"/>
    <x v="71"/>
  </r>
  <r>
    <n v="690812"/>
    <n v="985"/>
    <s v="USA"/>
    <d v="2023-08-29T00:07:00"/>
    <s v="App"/>
    <s v="Maurizio Moroni"/>
    <n v="3887"/>
    <n v="29"/>
    <x v="30"/>
    <d v="1899-12-30T00:07:00"/>
    <n v="7"/>
    <n v="0"/>
    <n v="8"/>
    <s v="USA"/>
    <s v="Not Outlier"/>
    <x v="71"/>
  </r>
  <r>
    <n v="1329378"/>
    <n v="985"/>
    <s v="USA"/>
    <d v="2023-02-10T23:33:00"/>
    <s v="Website"/>
    <s v="Veysel Oeztan"/>
    <n v="5704"/>
    <n v="10"/>
    <x v="272"/>
    <d v="1899-12-30T23:33:00"/>
    <n v="33"/>
    <n v="23"/>
    <n v="2"/>
    <s v="USA"/>
    <s v="Not Outlier"/>
    <x v="71"/>
  </r>
  <r>
    <n v="1101866"/>
    <n v="986"/>
    <s v="Australia"/>
    <d v="2023-06-17T01:01:00"/>
    <s v="Website"/>
    <s v="Michael Frick"/>
    <n v="9741"/>
    <n v="17"/>
    <x v="348"/>
    <d v="1899-12-30T01:01:00"/>
    <n v="1"/>
    <n v="1"/>
    <n v="6"/>
    <s v="Australia"/>
    <s v="Not Outlier"/>
    <x v="68"/>
  </r>
  <r>
    <n v="42094"/>
    <n v="987"/>
    <s v="USA"/>
    <d v="2023-06-16T22:35:00"/>
    <s v="Website"/>
    <s v="Peter Ferguson"/>
    <n v="4039"/>
    <n v="16"/>
    <x v="107"/>
    <d v="1899-12-30T22:35:00"/>
    <n v="35"/>
    <n v="22"/>
    <n v="6"/>
    <s v="USA"/>
    <s v="Not Outlier"/>
    <x v="37"/>
  </r>
  <r>
    <n v="592705"/>
    <n v="987"/>
    <s v="USA"/>
    <d v="2023-04-24T01:43:00"/>
    <s v="App"/>
    <s v="Adrian Huxley"/>
    <n v="5893"/>
    <n v="24"/>
    <x v="354"/>
    <d v="1899-12-30T01:43:00"/>
    <n v="43"/>
    <n v="1"/>
    <n v="4"/>
    <s v="USA"/>
    <s v="Not Outlier"/>
    <x v="37"/>
  </r>
  <r>
    <n v="1271599"/>
    <n v="987"/>
    <s v="USA"/>
    <d v="2023-07-18T23:25:00"/>
    <s v="App"/>
    <s v="Wing C Tam"/>
    <n v="2478"/>
    <n v="18"/>
    <x v="285"/>
    <d v="1899-12-30T23:25:00"/>
    <n v="25"/>
    <n v="23"/>
    <n v="7"/>
    <s v="USA"/>
    <s v="Not Outlier"/>
    <x v="37"/>
  </r>
  <r>
    <n v="585826"/>
    <n v="988"/>
    <s v="USA"/>
    <d v="2023-12-25T01:35:00"/>
    <s v="Other"/>
    <s v="Frederique Citeaux"/>
    <n v="6591"/>
    <n v="25"/>
    <x v="199"/>
    <d v="1899-12-30T01:35:00"/>
    <n v="35"/>
    <n v="1"/>
    <n v="12"/>
    <s v="USA"/>
    <s v="Not Outlier"/>
    <x v="32"/>
  </r>
  <r>
    <n v="123546"/>
    <n v="990"/>
    <s v="Germany"/>
    <d v="2023-05-16T00:44:00"/>
    <s v="App"/>
    <s v="Georg Pipps"/>
    <n v="9475"/>
    <n v="16"/>
    <x v="161"/>
    <d v="1899-12-30T00:44:00"/>
    <n v="44"/>
    <n v="0"/>
    <n v="5"/>
    <s v="Germany"/>
    <s v="Not Outlier"/>
    <x v="24"/>
  </r>
  <r>
    <n v="633156"/>
    <n v="990"/>
    <s v="Germany"/>
    <d v="2023-02-09T00:04:00"/>
    <s v="App"/>
    <s v="Juri Yoshido"/>
    <n v="9361"/>
    <n v="9"/>
    <x v="28"/>
    <d v="1899-12-30T00:04:00"/>
    <n v="4"/>
    <n v="0"/>
    <n v="2"/>
    <s v="Germany"/>
    <s v="Not Outlier"/>
    <x v="24"/>
  </r>
  <r>
    <n v="1311873"/>
    <n v="990"/>
    <s v="Germany"/>
    <d v="2023-03-10T01:11:00"/>
    <s v="Website"/>
    <s v="Valarie Thompson"/>
    <n v="2981"/>
    <n v="10"/>
    <x v="248"/>
    <d v="1899-12-30T01:11:00"/>
    <n v="11"/>
    <n v="1"/>
    <n v="3"/>
    <s v="Germany"/>
    <s v="Not Outlier"/>
    <x v="24"/>
  </r>
  <r>
    <n v="94709"/>
    <n v="991"/>
    <s v="USA"/>
    <d v="2023-05-15T22:36:00"/>
    <s v="Website"/>
    <s v="Wendy Victorino"/>
    <n v="1850"/>
    <n v="15"/>
    <x v="46"/>
    <d v="1899-12-30T22:36:00"/>
    <n v="36"/>
    <n v="22"/>
    <n v="5"/>
    <s v="USA"/>
    <s v="Not Outlier"/>
    <x v="27"/>
  </r>
  <r>
    <n v="152609"/>
    <n v="991"/>
    <s v="USA"/>
    <d v="2023-08-12T01:29:00"/>
    <s v="Whatsapp"/>
    <s v="Mary Saveley"/>
    <n v="7294"/>
    <n v="12"/>
    <x v="209"/>
    <d v="1899-12-30T01:29:00"/>
    <n v="29"/>
    <n v="1"/>
    <n v="8"/>
    <s v="USA"/>
    <s v="Not Outlier"/>
    <x v="27"/>
  </r>
  <r>
    <n v="875981"/>
    <n v="991"/>
    <s v="USA"/>
    <d v="2023-09-05T01:14:00"/>
    <s v="Website"/>
    <s v="Jonas Bergulfsen"/>
    <n v="6567"/>
    <n v="5"/>
    <x v="96"/>
    <d v="1899-12-30T01:14:00"/>
    <n v="14"/>
    <n v="1"/>
    <n v="9"/>
    <s v="USA"/>
    <s v="Not Outlier"/>
    <x v="27"/>
  </r>
  <r>
    <n v="1667673"/>
    <n v="991"/>
    <s v="USA"/>
    <d v="2023-09-09T23:31:00"/>
    <s v="App"/>
    <s v="Catherine Dewey"/>
    <n v="1581"/>
    <n v="9"/>
    <x v="350"/>
    <d v="1899-12-30T23:31:00"/>
    <n v="31"/>
    <n v="23"/>
    <n v="9"/>
    <s v="USA"/>
    <s v="Not Outlier"/>
    <x v="27"/>
  </r>
  <r>
    <n v="1514182"/>
    <n v="992"/>
    <s v="USA"/>
    <d v="2023-01-14T00:18:00"/>
    <s v="App"/>
    <s v="Janine Labrune"/>
    <n v="4187"/>
    <n v="14"/>
    <x v="100"/>
    <d v="1899-12-30T00:18:00"/>
    <n v="18"/>
    <n v="0"/>
    <n v="1"/>
    <s v="USA"/>
    <s v="Not Outlier"/>
    <x v="38"/>
  </r>
  <r>
    <n v="1648180"/>
    <n v="993"/>
    <s v="Finland"/>
    <d v="2023-01-02T00:28:00"/>
    <s v="App"/>
    <s v="Valarie Nelson"/>
    <n v="4526"/>
    <n v="2"/>
    <x v="121"/>
    <d v="1899-12-30T00:28:00"/>
    <n v="28"/>
    <n v="0"/>
    <n v="1"/>
    <s v="Finland"/>
    <s v="Not Outlier"/>
    <x v="60"/>
  </r>
  <r>
    <n v="560929"/>
    <n v="995"/>
    <s v="France"/>
    <d v="2023-01-21T00:03:00"/>
    <s v="Other"/>
    <s v="William Brown"/>
    <n v="2792"/>
    <n v="21"/>
    <x v="259"/>
    <d v="1899-12-30T00:03:00"/>
    <n v="3"/>
    <n v="0"/>
    <n v="1"/>
    <s v="France"/>
    <s v="Not Outlier"/>
    <x v="6"/>
  </r>
  <r>
    <n v="979166"/>
    <n v="995"/>
    <s v="France"/>
    <d v="2023-03-12T23:36:00"/>
    <s v="App"/>
    <s v="Julie Murphy"/>
    <n v="6809"/>
    <n v="12"/>
    <x v="287"/>
    <d v="1899-12-30T23:36:00"/>
    <n v="36"/>
    <n v="23"/>
    <n v="3"/>
    <s v="France"/>
    <s v="Not Outlier"/>
    <x v="6"/>
  </r>
  <r>
    <n v="431955"/>
    <n v="997"/>
    <s v="India"/>
    <d v="2023-03-12T01:01:00"/>
    <s v="Whatsapp"/>
    <s v="Maurizio Moroni"/>
    <n v="9387"/>
    <n v="12"/>
    <x v="287"/>
    <d v="1899-12-30T01:01:00"/>
    <n v="1"/>
    <n v="1"/>
    <n v="3"/>
    <s v="India"/>
    <s v="Not Outlier"/>
    <x v="51"/>
  </r>
  <r>
    <n v="1159317"/>
    <n v="997"/>
    <s v="India"/>
    <d v="2023-12-06T00:48:00"/>
    <s v="Other"/>
    <s v="Valarie Nelson"/>
    <n v="9148"/>
    <n v="6"/>
    <x v="185"/>
    <d v="1899-12-30T00:48:00"/>
    <n v="48"/>
    <n v="0"/>
    <n v="12"/>
    <s v="India"/>
    <s v="Not Outlier"/>
    <x v="51"/>
  </r>
  <r>
    <n v="1317983"/>
    <n v="997"/>
    <s v="India"/>
    <d v="2023-12-12T01:27:00"/>
    <s v="Website"/>
    <s v="Pirkko Koskitalo"/>
    <n v="7185"/>
    <n v="12"/>
    <x v="52"/>
    <d v="1899-12-30T01:27:00"/>
    <n v="27"/>
    <n v="1"/>
    <n v="12"/>
    <s v="India"/>
    <s v="Not Outlier"/>
    <x v="51"/>
  </r>
  <r>
    <n v="535213"/>
    <n v="998"/>
    <s v="Norway"/>
    <d v="2023-08-20T01:06:00"/>
    <s v="Website"/>
    <s v="Christina Berglund"/>
    <n v="1196"/>
    <n v="20"/>
    <x v="58"/>
    <d v="1899-12-30T01:06:00"/>
    <n v="6"/>
    <n v="1"/>
    <n v="8"/>
    <s v="Norway"/>
    <s v="Not Outlier"/>
    <x v="28"/>
  </r>
  <r>
    <n v="622835"/>
    <n v="998"/>
    <s v="Norway"/>
    <d v="2023-11-28T01:47:00"/>
    <s v="Whatsapp"/>
    <s v="Wing C Tam"/>
    <n v="678"/>
    <n v="28"/>
    <x v="337"/>
    <d v="1899-12-30T01:47:00"/>
    <n v="47"/>
    <n v="1"/>
    <n v="11"/>
    <s v="Norway"/>
    <s v="Not Outlier"/>
    <x v="28"/>
  </r>
  <r>
    <n v="1662668"/>
    <n v="1000"/>
    <s v="India"/>
    <d v="2023-10-06T00:15:00"/>
    <s v="Website"/>
    <s v="Elizabeth Devon"/>
    <n v="4805"/>
    <n v="6"/>
    <x v="189"/>
    <d v="1899-12-30T00:15:00"/>
    <n v="15"/>
    <n v="0"/>
    <n v="10"/>
    <s v="India"/>
    <s v="Not Outlier"/>
    <x v="71"/>
  </r>
  <r>
    <n v="712741"/>
    <n v="1001"/>
    <s v="USA"/>
    <d v="2023-12-20T00:20:00"/>
    <s v="Other"/>
    <s v="Catherine Dewey"/>
    <n v="1475"/>
    <n v="20"/>
    <x v="304"/>
    <d v="1899-12-30T00:20:00"/>
    <n v="20"/>
    <n v="0"/>
    <n v="12"/>
    <s v="USA"/>
    <s v="Not Outlier"/>
    <x v="50"/>
  </r>
  <r>
    <n v="619949"/>
    <n v="1002"/>
    <s v="India"/>
    <d v="2023-03-16T01:14:00"/>
    <s v="App"/>
    <s v="Julie Brown"/>
    <n v="1392"/>
    <n v="16"/>
    <x v="122"/>
    <d v="1899-12-30T01:14:00"/>
    <n v="14"/>
    <n v="1"/>
    <n v="3"/>
    <s v="India"/>
    <s v="Not Outlier"/>
    <x v="60"/>
  </r>
  <r>
    <n v="1480394"/>
    <n v="1003"/>
    <s v="USA"/>
    <d v="2023-06-04T00:36:00"/>
    <s v="Website"/>
    <s v="Kyung Yu"/>
    <n v="2616"/>
    <n v="4"/>
    <x v="68"/>
    <d v="1899-12-30T00:36:00"/>
    <n v="36"/>
    <n v="0"/>
    <n v="6"/>
    <s v="USA"/>
    <s v="Not Outlier"/>
    <x v="62"/>
  </r>
  <r>
    <n v="57478"/>
    <n v="1004"/>
    <s v="USA"/>
    <d v="2023-02-06T00:03:00"/>
    <s v="Other"/>
    <s v="Martine Rance"/>
    <n v="7689"/>
    <n v="6"/>
    <x v="130"/>
    <d v="1899-12-30T00:03:00"/>
    <n v="3"/>
    <n v="0"/>
    <n v="2"/>
    <s v="USA"/>
    <s v="Not Outlier"/>
    <x v="27"/>
  </r>
  <r>
    <n v="1376269"/>
    <n v="1006"/>
    <s v="Australia"/>
    <d v="2023-09-11T00:31:00"/>
    <s v="Website"/>
    <s v="Maria Hernandez"/>
    <n v="1068"/>
    <n v="11"/>
    <x v="245"/>
    <d v="1899-12-30T00:31:00"/>
    <n v="31"/>
    <n v="0"/>
    <n v="9"/>
    <s v="Australia"/>
    <s v="Not Outlier"/>
    <x v="39"/>
  </r>
  <r>
    <n v="89811"/>
    <n v="1007"/>
    <s v="USA"/>
    <d v="2023-07-30T23:40:00"/>
    <s v="Website"/>
    <s v="Roland Mendel"/>
    <n v="3761"/>
    <n v="30"/>
    <x v="4"/>
    <d v="1899-12-30T23:40:00"/>
    <n v="40"/>
    <n v="23"/>
    <n v="7"/>
    <s v="USA"/>
    <s v="Not Outlier"/>
    <x v="32"/>
  </r>
  <r>
    <n v="510541"/>
    <n v="1007"/>
    <s v="USA"/>
    <d v="2023-03-03T00:11:00"/>
    <s v="Whatsapp"/>
    <s v="Sue Taylor"/>
    <n v="8601"/>
    <n v="3"/>
    <x v="242"/>
    <d v="1899-12-30T00:11:00"/>
    <n v="11"/>
    <n v="0"/>
    <n v="3"/>
    <s v="USA"/>
    <s v="Not Outlier"/>
    <x v="32"/>
  </r>
  <r>
    <n v="812864"/>
    <n v="1007"/>
    <s v="USA"/>
    <d v="2023-08-11T00:11:00"/>
    <s v="Website"/>
    <s v="Annette Roulet"/>
    <n v="9730"/>
    <n v="11"/>
    <x v="352"/>
    <d v="1899-12-30T00:11:00"/>
    <n v="11"/>
    <n v="0"/>
    <n v="8"/>
    <s v="USA"/>
    <s v="Not Outlier"/>
    <x v="32"/>
  </r>
  <r>
    <n v="867382"/>
    <n v="1007"/>
    <s v="USA"/>
    <d v="2023-01-28T00:35:00"/>
    <s v="Website"/>
    <s v="Catherine Dewey"/>
    <n v="2855"/>
    <n v="28"/>
    <x v="54"/>
    <d v="1899-12-30T00:35:00"/>
    <n v="35"/>
    <n v="0"/>
    <n v="1"/>
    <s v="USA"/>
    <s v="Not Outlier"/>
    <x v="32"/>
  </r>
  <r>
    <n v="533763"/>
    <n v="1008"/>
    <s v="Singapore"/>
    <d v="2023-06-26T00:29:00"/>
    <s v="App"/>
    <s v="Valarie Nelson"/>
    <n v="4873"/>
    <n v="26"/>
    <x v="155"/>
    <d v="1899-12-30T00:29:00"/>
    <n v="29"/>
    <n v="0"/>
    <n v="6"/>
    <s v="Singapore"/>
    <s v="Not Outlier"/>
    <x v="15"/>
  </r>
  <r>
    <n v="537900"/>
    <n v="1009"/>
    <s v="USA"/>
    <d v="2023-01-10T00:17:00"/>
    <s v="Whatsapp"/>
    <s v="Anna O'Hara"/>
    <n v="3462"/>
    <n v="10"/>
    <x v="26"/>
    <d v="1899-12-30T00:17:00"/>
    <n v="17"/>
    <n v="0"/>
    <n v="1"/>
    <s v="USA"/>
    <s v="Not Outlier"/>
    <x v="68"/>
  </r>
  <r>
    <n v="1585425"/>
    <n v="1009"/>
    <s v="USA"/>
    <d v="2023-03-22T23:33:00"/>
    <s v="Other"/>
    <s v="Jonas Bergulfsen"/>
    <n v="3322"/>
    <n v="22"/>
    <x v="295"/>
    <d v="1899-12-30T23:33:00"/>
    <n v="33"/>
    <n v="23"/>
    <n v="3"/>
    <s v="USA"/>
    <s v="Not Outlier"/>
    <x v="68"/>
  </r>
  <r>
    <n v="573466"/>
    <n v="1010"/>
    <s v="Spain"/>
    <d v="2023-08-15T00:24:00"/>
    <s v="Website"/>
    <s v="Valarie Nelson"/>
    <n v="8552"/>
    <n v="15"/>
    <x v="293"/>
    <d v="1899-12-30T00:24:00"/>
    <n v="24"/>
    <n v="0"/>
    <n v="8"/>
    <s v="Spain"/>
    <s v="Not Outlier"/>
    <x v="41"/>
  </r>
  <r>
    <n v="848868"/>
    <n v="1010"/>
    <s v="Spain"/>
    <d v="2023-07-25T23:44:00"/>
    <s v="App"/>
    <s v="Thomas Hardy"/>
    <n v="7710"/>
    <n v="25"/>
    <x v="355"/>
    <d v="1899-12-30T23:44:00"/>
    <n v="44"/>
    <n v="23"/>
    <n v="7"/>
    <s v="Spain"/>
    <s v="Not Outlier"/>
    <x v="41"/>
  </r>
  <r>
    <n v="106294"/>
    <n v="1011"/>
    <s v="France"/>
    <d v="2023-04-04T22:59:00"/>
    <s v="Whatsapp"/>
    <s v="Laurence Lebihan"/>
    <n v="4430"/>
    <n v="4"/>
    <x v="142"/>
    <d v="1899-12-30T22:59:00"/>
    <n v="59"/>
    <n v="22"/>
    <n v="4"/>
    <s v="France"/>
    <s v="Not Outlier"/>
    <x v="21"/>
  </r>
  <r>
    <n v="1336024"/>
    <n v="1011"/>
    <s v="France"/>
    <d v="2023-08-24T00:18:00"/>
    <s v="Other"/>
    <s v="Jan Klaeboe"/>
    <n v="8888"/>
    <n v="24"/>
    <x v="201"/>
    <d v="1899-12-30T00:18:00"/>
    <n v="18"/>
    <n v="0"/>
    <n v="8"/>
    <s v="France"/>
    <s v="Not Outlier"/>
    <x v="21"/>
  </r>
  <r>
    <n v="70005"/>
    <n v="1014"/>
    <s v="India"/>
    <d v="2023-06-09T00:05:00"/>
    <s v="App"/>
    <s v="Diego Freyre"/>
    <n v="3582"/>
    <n v="9"/>
    <x v="2"/>
    <d v="1899-12-30T00:05:00"/>
    <n v="5"/>
    <n v="0"/>
    <n v="6"/>
    <s v="India"/>
    <s v="Not Outlier"/>
    <x v="71"/>
  </r>
  <r>
    <n v="354439"/>
    <n v="1014"/>
    <s v="India"/>
    <d v="2023-01-04T00:29:00"/>
    <s v="Other"/>
    <s v="Sue King"/>
    <n v="2885"/>
    <n v="4"/>
    <x v="227"/>
    <d v="1899-12-30T00:29:00"/>
    <n v="29"/>
    <n v="0"/>
    <n v="1"/>
    <s v="India"/>
    <s v="Not Outlier"/>
    <x v="71"/>
  </r>
  <r>
    <n v="152762"/>
    <n v="1015"/>
    <s v="Italy"/>
    <d v="2023-06-20T22:41:00"/>
    <s v="Website"/>
    <s v="Daniel Tonini"/>
    <n v="9099"/>
    <n v="20"/>
    <x v="13"/>
    <d v="1899-12-30T22:41:00"/>
    <n v="41"/>
    <n v="22"/>
    <n v="6"/>
    <s v="Italy"/>
    <s v="Not Outlier"/>
    <x v="45"/>
  </r>
  <r>
    <n v="1284756"/>
    <n v="1015"/>
    <s v="Italy"/>
    <d v="2023-11-07T00:06:00"/>
    <s v="App"/>
    <s v="Paul Henriot"/>
    <n v="8923"/>
    <n v="7"/>
    <x v="240"/>
    <d v="1899-12-30T00:06:00"/>
    <n v="6"/>
    <n v="0"/>
    <n v="11"/>
    <s v="Italy"/>
    <s v="Not Outlier"/>
    <x v="45"/>
  </r>
  <r>
    <n v="10508"/>
    <n v="1016"/>
    <s v="India"/>
    <d v="2023-08-24T23:13:00"/>
    <s v="Whatsapp"/>
    <s v="Marta Hernandez"/>
    <n v="4247"/>
    <n v="24"/>
    <x v="201"/>
    <d v="1899-12-30T23:13:00"/>
    <n v="13"/>
    <n v="23"/>
    <n v="8"/>
    <s v="India"/>
    <s v="Not Outlier"/>
    <x v="37"/>
  </r>
  <r>
    <n v="23598"/>
    <n v="1017"/>
    <s v="India"/>
    <d v="2023-10-10T00:52:00"/>
    <s v="App"/>
    <s v="Mary Saveley"/>
    <n v="3015"/>
    <n v="10"/>
    <x v="356"/>
    <d v="1899-12-30T00:52:00"/>
    <n v="52"/>
    <n v="0"/>
    <n v="10"/>
    <s v="India"/>
    <s v="Not Outlier"/>
    <x v="11"/>
  </r>
  <r>
    <n v="1366911"/>
    <n v="1017"/>
    <s v="India"/>
    <d v="2023-08-30T23:40:00"/>
    <s v="Other"/>
    <s v="Jeff Young"/>
    <n v="1302"/>
    <n v="30"/>
    <x v="65"/>
    <d v="1899-12-30T23:40:00"/>
    <n v="40"/>
    <n v="23"/>
    <n v="8"/>
    <s v="India"/>
    <s v="Not Outlier"/>
    <x v="11"/>
  </r>
  <r>
    <n v="1064762"/>
    <n v="1018"/>
    <s v="France"/>
    <d v="2023-10-25T00:53:00"/>
    <s v="Whatsapp"/>
    <s v="Christina Berglund"/>
    <n v="1726"/>
    <n v="25"/>
    <x v="125"/>
    <d v="1899-12-30T00:53:00"/>
    <n v="53"/>
    <n v="0"/>
    <n v="10"/>
    <s v="France"/>
    <s v="Not Outlier"/>
    <x v="63"/>
  </r>
  <r>
    <n v="1141931"/>
    <n v="1018"/>
    <s v="France"/>
    <d v="2023-07-02T22:49:00"/>
    <s v="Website"/>
    <s v="Marie Bertrand"/>
    <n v="9219"/>
    <n v="2"/>
    <x v="137"/>
    <d v="1899-12-30T22:49:00"/>
    <n v="49"/>
    <n v="22"/>
    <n v="7"/>
    <s v="France"/>
    <s v="Not Outlier"/>
    <x v="63"/>
  </r>
  <r>
    <n v="532196"/>
    <n v="1019"/>
    <s v="Italy"/>
    <d v="2023-10-08T00:48:00"/>
    <s v="Other"/>
    <s v="Wendy Victorino"/>
    <n v="3019"/>
    <n v="8"/>
    <x v="9"/>
    <d v="1899-12-30T00:48:00"/>
    <n v="48"/>
    <n v="0"/>
    <n v="10"/>
    <s v="Italy"/>
    <s v="Not Outlier"/>
    <x v="62"/>
  </r>
  <r>
    <n v="746275"/>
    <n v="1020"/>
    <s v="Australia"/>
    <d v="2023-05-13T01:19:00"/>
    <s v="App"/>
    <s v="Diego Freyre"/>
    <n v="3551"/>
    <n v="13"/>
    <x v="158"/>
    <d v="1899-12-30T01:19:00"/>
    <n v="19"/>
    <n v="1"/>
    <n v="5"/>
    <s v="Australia"/>
    <s v="Not Outlier"/>
    <x v="60"/>
  </r>
  <r>
    <n v="178761"/>
    <n v="1021"/>
    <s v="Singapore"/>
    <d v="2023-02-25T22:36:00"/>
    <s v="Website"/>
    <s v="Juri Hirano"/>
    <n v="2487"/>
    <n v="25"/>
    <x v="39"/>
    <d v="1899-12-30T22:36:00"/>
    <n v="36"/>
    <n v="22"/>
    <n v="2"/>
    <s v="Singapore"/>
    <s v="Not Outlier"/>
    <x v="70"/>
  </r>
  <r>
    <n v="1665582"/>
    <n v="1022"/>
    <s v="India"/>
    <d v="2023-06-24T00:16:00"/>
    <s v="Other"/>
    <s v="Jesus Fernandez"/>
    <n v="7517"/>
    <n v="24"/>
    <x v="191"/>
    <d v="1899-12-30T00:16:00"/>
    <n v="16"/>
    <n v="0"/>
    <n v="6"/>
    <s v="India"/>
    <s v="Not Outlier"/>
    <x v="36"/>
  </r>
  <r>
    <n v="883461"/>
    <n v="1023"/>
    <s v="Germany"/>
    <d v="2023-11-05T23:05:00"/>
    <s v="Whatsapp"/>
    <s v="Wendy Victorino"/>
    <n v="7192"/>
    <n v="5"/>
    <x v="224"/>
    <d v="1899-12-30T23:05:00"/>
    <n v="5"/>
    <n v="23"/>
    <n v="11"/>
    <s v="Germany"/>
    <s v="Not Outlier"/>
    <x v="63"/>
  </r>
  <r>
    <n v="1661217"/>
    <n v="1025"/>
    <s v="Australia"/>
    <d v="2023-09-03T23:21:00"/>
    <s v="Website"/>
    <s v="Valarie Nelson"/>
    <n v="9380"/>
    <n v="3"/>
    <x v="309"/>
    <d v="1899-12-30T23:21:00"/>
    <n v="21"/>
    <n v="23"/>
    <n v="9"/>
    <s v="Australia"/>
    <s v="Not Outlier"/>
    <x v="9"/>
  </r>
  <r>
    <n v="1057228"/>
    <n v="1029"/>
    <s v="Spain"/>
    <d v="2023-09-30T23:50:00"/>
    <s v="Website"/>
    <s v="Diego Freyre"/>
    <n v="9442"/>
    <n v="30"/>
    <x v="331"/>
    <d v="1899-12-30T23:50:00"/>
    <n v="50"/>
    <n v="23"/>
    <n v="9"/>
    <s v="Spain"/>
    <s v="Not Outlier"/>
    <x v="64"/>
  </r>
  <r>
    <n v="416161"/>
    <n v="1030"/>
    <s v="India"/>
    <d v="2023-02-16T01:13:00"/>
    <s v="Website"/>
    <s v="Wendy Victorino"/>
    <n v="5555"/>
    <n v="16"/>
    <x v="67"/>
    <d v="1899-12-30T01:13:00"/>
    <n v="13"/>
    <n v="1"/>
    <n v="2"/>
    <s v="India"/>
    <s v="Not Outlier"/>
    <x v="58"/>
  </r>
  <r>
    <n v="451694"/>
    <n v="1031"/>
    <s v="Australia"/>
    <d v="2023-05-27T23:34:00"/>
    <s v="Whatsapp"/>
    <s v="Michael Holz"/>
    <n v="3713"/>
    <n v="27"/>
    <x v="16"/>
    <d v="1899-12-30T23:34:00"/>
    <n v="34"/>
    <n v="23"/>
    <n v="5"/>
    <s v="Australia"/>
    <s v="Not Outlier"/>
    <x v="48"/>
  </r>
  <r>
    <n v="1154586"/>
    <n v="1031"/>
    <s v="Australia"/>
    <d v="2023-10-08T00:03:00"/>
    <s v="Whatsapp"/>
    <s v="Wendy Victorino"/>
    <n v="5173"/>
    <n v="8"/>
    <x v="9"/>
    <d v="1899-12-30T00:03:00"/>
    <n v="3"/>
    <n v="0"/>
    <n v="10"/>
    <s v="Australia"/>
    <s v="Not Outlier"/>
    <x v="48"/>
  </r>
  <r>
    <n v="1561328"/>
    <n v="1031"/>
    <s v="Australia"/>
    <d v="2023-10-30T23:49:00"/>
    <s v="Whatsapp"/>
    <s v="Elizabeth Lincoln"/>
    <n v="2619"/>
    <n v="30"/>
    <x v="71"/>
    <d v="1899-12-30T23:49:00"/>
    <n v="49"/>
    <n v="23"/>
    <n v="10"/>
    <s v="Australia"/>
    <s v="Not Outlier"/>
    <x v="48"/>
  </r>
  <r>
    <n v="1635802"/>
    <n v="1031"/>
    <s v="Australia"/>
    <d v="2023-12-27T23:52:00"/>
    <s v="Website"/>
    <s v="Mary Saveley"/>
    <n v="67"/>
    <n v="27"/>
    <x v="357"/>
    <d v="1899-12-30T23:52:00"/>
    <n v="52"/>
    <n v="23"/>
    <n v="12"/>
    <s v="Australia"/>
    <s v="Not Outlier"/>
    <x v="48"/>
  </r>
  <r>
    <n v="313756"/>
    <n v="1032"/>
    <s v="France"/>
    <d v="2023-12-28T01:31:00"/>
    <s v="App"/>
    <s v="Peter Ferguson"/>
    <n v="1340"/>
    <n v="28"/>
    <x v="289"/>
    <d v="1899-12-30T01:31:00"/>
    <n v="31"/>
    <n v="1"/>
    <n v="12"/>
    <s v="France"/>
    <s v="Not Outlier"/>
    <x v="54"/>
  </r>
  <r>
    <n v="1532546"/>
    <n v="1032"/>
    <s v="France"/>
    <d v="2023-11-15T00:35:00"/>
    <s v="App"/>
    <s v="Jonas Bergulfsen"/>
    <n v="5274"/>
    <n v="15"/>
    <x v="351"/>
    <d v="1899-12-30T00:35:00"/>
    <n v="35"/>
    <n v="0"/>
    <n v="11"/>
    <s v="France"/>
    <s v="Not Outlier"/>
    <x v="54"/>
  </r>
  <r>
    <n v="1359304"/>
    <n v="1033"/>
    <s v="India"/>
    <d v="2023-07-16T23:16:00"/>
    <s v="App"/>
    <s v="Pirkko Koskitalo"/>
    <n v="941"/>
    <n v="16"/>
    <x v="267"/>
    <d v="1899-12-30T23:16:00"/>
    <n v="16"/>
    <n v="23"/>
    <n v="7"/>
    <s v="India"/>
    <s v="Not Outlier"/>
    <x v="57"/>
  </r>
  <r>
    <n v="515694"/>
    <n v="1034"/>
    <s v="Italy"/>
    <d v="2023-12-02T01:30:00"/>
    <s v="Other"/>
    <s v="Wendy Victorino"/>
    <n v="462"/>
    <n v="2"/>
    <x v="196"/>
    <d v="1899-12-30T01:30:00"/>
    <n v="30"/>
    <n v="1"/>
    <n v="12"/>
    <s v="Italy"/>
    <s v="Not Outlier"/>
    <x v="0"/>
  </r>
  <r>
    <n v="1650779"/>
    <n v="1034"/>
    <s v="Italy"/>
    <d v="2023-04-12T00:48:00"/>
    <s v="Other"/>
    <s v="Diego Freyre"/>
    <n v="8843"/>
    <n v="12"/>
    <x v="1"/>
    <d v="1899-12-30T00:48:00"/>
    <n v="48"/>
    <n v="0"/>
    <n v="4"/>
    <s v="Italy"/>
    <s v="Not Outlier"/>
    <x v="0"/>
  </r>
  <r>
    <n v="1269964"/>
    <n v="1035"/>
    <s v="India"/>
    <d v="2023-02-12T00:40:00"/>
    <s v="Whatsapp"/>
    <s v="Giovanni Rovelli"/>
    <n v="9940"/>
    <n v="12"/>
    <x v="254"/>
    <d v="1899-12-30T00:40:00"/>
    <n v="40"/>
    <n v="0"/>
    <n v="2"/>
    <s v="India"/>
    <s v="Not Outlier"/>
    <x v="57"/>
  </r>
  <r>
    <n v="519130"/>
    <n v="1036"/>
    <s v="India"/>
    <d v="2023-09-28T00:35:00"/>
    <s v="Website"/>
    <s v="Victoria Ashworth"/>
    <n v="6750"/>
    <n v="28"/>
    <x v="336"/>
    <d v="1899-12-30T00:35:00"/>
    <n v="35"/>
    <n v="0"/>
    <n v="9"/>
    <s v="India"/>
    <s v="Not Outlier"/>
    <x v="34"/>
  </r>
  <r>
    <n v="1236573"/>
    <n v="1036"/>
    <s v="India"/>
    <d v="2023-08-28T23:54:00"/>
    <s v="Website"/>
    <s v="Valarie Nelson"/>
    <n v="1114"/>
    <n v="28"/>
    <x v="128"/>
    <d v="1899-12-30T23:54:00"/>
    <n v="54"/>
    <n v="23"/>
    <n v="8"/>
    <s v="India"/>
    <s v="Not Outlier"/>
    <x v="34"/>
  </r>
  <r>
    <n v="1438726"/>
    <n v="1037"/>
    <s v="India"/>
    <d v="2023-09-25T00:02:00"/>
    <s v="Whatsapp"/>
    <s v="Diego Freyre"/>
    <n v="2991"/>
    <n v="25"/>
    <x v="76"/>
    <d v="1899-12-30T00:02:00"/>
    <n v="2"/>
    <n v="0"/>
    <n v="9"/>
    <s v="India"/>
    <s v="Not Outlier"/>
    <x v="54"/>
  </r>
  <r>
    <n v="327268"/>
    <n v="1038"/>
    <s v="France"/>
    <d v="2023-11-06T01:14:00"/>
    <s v="Website"/>
    <s v="Elizabeth Devon"/>
    <n v="6977"/>
    <n v="6"/>
    <x v="211"/>
    <d v="1899-12-30T01:14:00"/>
    <n v="14"/>
    <n v="1"/>
    <n v="11"/>
    <s v="France"/>
    <s v="Not Outlier"/>
    <x v="5"/>
  </r>
  <r>
    <n v="654071"/>
    <n v="1039"/>
    <s v="Spain"/>
    <d v="2023-11-28T00:26:00"/>
    <s v="App"/>
    <s v="Allen Nelson"/>
    <n v="5670"/>
    <n v="28"/>
    <x v="337"/>
    <d v="1899-12-30T00:26:00"/>
    <n v="26"/>
    <n v="0"/>
    <n v="11"/>
    <s v="Spain"/>
    <s v="Not Outlier"/>
    <x v="16"/>
  </r>
  <r>
    <n v="493810"/>
    <n v="1040"/>
    <s v="India"/>
    <d v="2023-07-15T23:00:00"/>
    <s v="App"/>
    <s v="Kalle Suominen"/>
    <n v="1550"/>
    <n v="15"/>
    <x v="212"/>
    <d v="1899-12-30T23:00:00"/>
    <n v="0"/>
    <n v="23"/>
    <n v="7"/>
    <s v="India"/>
    <s v="Not Outlier"/>
    <x v="22"/>
  </r>
  <r>
    <n v="575162"/>
    <n v="1040"/>
    <s v="India"/>
    <d v="2023-11-21T23:15:00"/>
    <s v="Website"/>
    <s v="Diego Freyre"/>
    <n v="1854"/>
    <n v="21"/>
    <x v="156"/>
    <d v="1899-12-30T23:15:00"/>
    <n v="15"/>
    <n v="23"/>
    <n v="11"/>
    <s v="India"/>
    <s v="Not Outlier"/>
    <x v="22"/>
  </r>
  <r>
    <n v="419211"/>
    <n v="1044"/>
    <s v="India"/>
    <d v="2023-03-24T23:50:00"/>
    <s v="Other"/>
    <s v="Rosa Hernandez"/>
    <n v="4918"/>
    <n v="24"/>
    <x v="302"/>
    <d v="1899-12-30T23:50:00"/>
    <n v="50"/>
    <n v="23"/>
    <n v="3"/>
    <s v="India"/>
    <s v="Not Outlier"/>
    <x v="67"/>
  </r>
  <r>
    <n v="615484"/>
    <n v="1044"/>
    <s v="India"/>
    <d v="2023-04-27T23:54:00"/>
    <s v="App"/>
    <s v="Valarie Nelson"/>
    <n v="8774"/>
    <n v="27"/>
    <x v="305"/>
    <d v="1899-12-30T23:54:00"/>
    <n v="54"/>
    <n v="23"/>
    <n v="4"/>
    <s v="India"/>
    <s v="Not Outlier"/>
    <x v="67"/>
  </r>
  <r>
    <n v="975249"/>
    <n v="1044"/>
    <s v="India"/>
    <d v="2023-12-22T01:21:00"/>
    <s v="Other"/>
    <s v="Peter Ferguson"/>
    <n v="3988"/>
    <n v="22"/>
    <x v="358"/>
    <d v="1899-12-30T01:21:00"/>
    <n v="21"/>
    <n v="1"/>
    <n v="12"/>
    <s v="India"/>
    <s v="Not Outlier"/>
    <x v="67"/>
  </r>
  <r>
    <n v="573331"/>
    <n v="1045"/>
    <s v="Spain"/>
    <d v="2023-10-02T01:19:00"/>
    <s v="Website"/>
    <s v="Veysel Oeztan"/>
    <n v="8506"/>
    <n v="2"/>
    <x v="294"/>
    <d v="1899-12-30T01:19:00"/>
    <n v="19"/>
    <n v="1"/>
    <n v="10"/>
    <s v="Spain"/>
    <s v="Not Outlier"/>
    <x v="17"/>
  </r>
  <r>
    <n v="1321272"/>
    <n v="1045"/>
    <s v="Spain"/>
    <d v="2023-07-27T00:09:00"/>
    <s v="App"/>
    <s v="Laurence Lebihan"/>
    <n v="4967"/>
    <n v="27"/>
    <x v="234"/>
    <d v="1899-12-30T00:09:00"/>
    <n v="9"/>
    <n v="0"/>
    <n v="7"/>
    <s v="Spain"/>
    <s v="Not Outlier"/>
    <x v="17"/>
  </r>
  <r>
    <n v="448027"/>
    <n v="1046"/>
    <s v="India"/>
    <d v="2023-07-09T00:58:00"/>
    <s v="Website"/>
    <s v="Valarie Thompson"/>
    <n v="532"/>
    <n v="9"/>
    <x v="321"/>
    <d v="1899-12-30T00:58:00"/>
    <n v="58"/>
    <n v="0"/>
    <n v="7"/>
    <s v="India"/>
    <s v="Not Outlier"/>
    <x v="63"/>
  </r>
  <r>
    <n v="103812"/>
    <n v="1047"/>
    <s v="Italy"/>
    <d v="2023-12-13T00:30:00"/>
    <s v="Website"/>
    <s v="Jean Fresnisre"/>
    <n v="3954"/>
    <n v="13"/>
    <x v="141"/>
    <d v="1899-12-30T00:30:00"/>
    <n v="30"/>
    <n v="0"/>
    <n v="12"/>
    <s v="Italy"/>
    <s v="Not Outlier"/>
    <x v="21"/>
  </r>
  <r>
    <n v="1203312"/>
    <n v="1047"/>
    <s v="Italy"/>
    <d v="2023-01-12T23:54:00"/>
    <s v="Website"/>
    <s v="Diego Freyre"/>
    <n v="5488"/>
    <n v="12"/>
    <x v="266"/>
    <d v="1899-12-30T23:54:00"/>
    <n v="54"/>
    <n v="23"/>
    <n v="1"/>
    <s v="Italy"/>
    <s v="Not Outlier"/>
    <x v="21"/>
  </r>
  <r>
    <n v="366394"/>
    <n v="1048"/>
    <s v="India"/>
    <d v="2023-09-01T00:45:00"/>
    <s v="Other"/>
    <s v="Diego Freyre"/>
    <n v="3380"/>
    <n v="1"/>
    <x v="244"/>
    <d v="1899-12-30T00:45:00"/>
    <n v="45"/>
    <n v="0"/>
    <n v="9"/>
    <s v="India"/>
    <s v="Not Outlier"/>
    <x v="67"/>
  </r>
  <r>
    <n v="1582168"/>
    <n v="1048"/>
    <s v="India"/>
    <d v="2023-11-24T00:52:00"/>
    <s v="Website"/>
    <s v="Martine Rance"/>
    <n v="9234"/>
    <n v="24"/>
    <x v="80"/>
    <d v="1899-12-30T00:52:00"/>
    <n v="52"/>
    <n v="0"/>
    <n v="11"/>
    <s v="India"/>
    <s v="Not Outlier"/>
    <x v="67"/>
  </r>
  <r>
    <n v="1497326"/>
    <n v="1050"/>
    <s v="France"/>
    <d v="2023-11-29T01:29:00"/>
    <s v="Website"/>
    <s v="Valarie Nelson"/>
    <n v="1670"/>
    <n v="29"/>
    <x v="303"/>
    <d v="1899-12-30T01:29:00"/>
    <n v="29"/>
    <n v="1"/>
    <n v="11"/>
    <s v="France"/>
    <s v="Not Outlier"/>
    <x v="0"/>
  </r>
  <r>
    <n v="1219438"/>
    <n v="1051"/>
    <s v="Spain"/>
    <d v="2023-01-10T01:15:00"/>
    <s v="Website"/>
    <s v="Jytte Petersen"/>
    <n v="3777"/>
    <n v="10"/>
    <x v="26"/>
    <d v="1899-12-30T01:15:00"/>
    <n v="15"/>
    <n v="1"/>
    <n v="1"/>
    <s v="Spain"/>
    <s v="Not Outlier"/>
    <x v="42"/>
  </r>
  <r>
    <n v="1352087"/>
    <n v="1051"/>
    <s v="Spain"/>
    <d v="2023-06-18T00:23:00"/>
    <s v="App"/>
    <s v="Valarie Thompson"/>
    <n v="4016"/>
    <n v="18"/>
    <x v="343"/>
    <d v="1899-12-30T00:23:00"/>
    <n v="23"/>
    <n v="0"/>
    <n v="6"/>
    <s v="Spain"/>
    <s v="Not Outlier"/>
    <x v="42"/>
  </r>
  <r>
    <n v="303207"/>
    <n v="1052"/>
    <s v="Germany"/>
    <d v="2023-11-19T23:54:00"/>
    <s v="App"/>
    <s v="Jonas Bergulfsen"/>
    <n v="1054"/>
    <n v="19"/>
    <x v="149"/>
    <d v="1899-12-30T23:54:00"/>
    <n v="54"/>
    <n v="23"/>
    <n v="11"/>
    <s v="Germany"/>
    <s v="Not Outlier"/>
    <x v="16"/>
  </r>
  <r>
    <n v="571316"/>
    <n v="1052"/>
    <s v="Germany"/>
    <d v="2023-05-18T01:59:00"/>
    <s v="Website"/>
    <s v="Diego Freyre"/>
    <n v="1658"/>
    <n v="18"/>
    <x v="282"/>
    <d v="1899-12-30T01:59:00"/>
    <n v="59"/>
    <n v="1"/>
    <n v="5"/>
    <s v="Germany"/>
    <s v="Not Outlier"/>
    <x v="16"/>
  </r>
  <r>
    <n v="1436270"/>
    <n v="1052"/>
    <s v="Germany"/>
    <d v="2023-06-24T01:41:00"/>
    <s v="App"/>
    <s v="Eduardo Saavedra"/>
    <n v="1360"/>
    <n v="24"/>
    <x v="191"/>
    <d v="1899-12-30T01:41:00"/>
    <n v="41"/>
    <n v="1"/>
    <n v="6"/>
    <s v="Germany"/>
    <s v="Not Outlier"/>
    <x v="16"/>
  </r>
  <r>
    <n v="706153"/>
    <n v="1053"/>
    <s v="India"/>
    <d v="2023-03-22T00:32:00"/>
    <s v="App"/>
    <s v="Diego Freyre"/>
    <n v="777"/>
    <n v="22"/>
    <x v="295"/>
    <d v="1899-12-30T00:32:00"/>
    <n v="32"/>
    <n v="0"/>
    <n v="3"/>
    <s v="India"/>
    <s v="Not Outlier"/>
    <x v="52"/>
  </r>
  <r>
    <n v="1031756"/>
    <n v="1053"/>
    <s v="India"/>
    <d v="2023-04-08T23:56:00"/>
    <s v="Website"/>
    <s v="Wendy Victorino"/>
    <n v="8172"/>
    <n v="8"/>
    <x v="346"/>
    <d v="1899-12-30T23:56:00"/>
    <n v="56"/>
    <n v="23"/>
    <n v="4"/>
    <s v="India"/>
    <s v="Not Outlier"/>
    <x v="52"/>
  </r>
  <r>
    <n v="400062"/>
    <n v="1054"/>
    <s v="India"/>
    <d v="2023-09-03T23:17:00"/>
    <s v="Other"/>
    <s v="Allen Nelson"/>
    <n v="1436"/>
    <n v="3"/>
    <x v="309"/>
    <d v="1899-12-30T23:17:00"/>
    <n v="17"/>
    <n v="23"/>
    <n v="9"/>
    <s v="India"/>
    <s v="Not Outlier"/>
    <x v="60"/>
  </r>
  <r>
    <n v="839161"/>
    <n v="1055"/>
    <s v="India"/>
    <d v="2023-08-22T00:44:00"/>
    <s v="App"/>
    <s v="Victoria Ashworth"/>
    <n v="9736"/>
    <n v="22"/>
    <x v="202"/>
    <d v="1899-12-30T00:44:00"/>
    <n v="44"/>
    <n v="0"/>
    <n v="8"/>
    <s v="India"/>
    <s v="Not Outlier"/>
    <x v="54"/>
  </r>
  <r>
    <n v="35391"/>
    <n v="1057"/>
    <s v="Spain"/>
    <d v="2023-05-10T01:48:00"/>
    <s v="Website"/>
    <s v="Peter Ferguson"/>
    <n v="6287"/>
    <n v="10"/>
    <x v="45"/>
    <d v="1899-12-30T01:48:00"/>
    <n v="48"/>
    <n v="1"/>
    <n v="5"/>
    <s v="Spain"/>
    <s v="Not Outlier"/>
    <x v="61"/>
  </r>
  <r>
    <n v="188610"/>
    <n v="1057"/>
    <s v="Spain"/>
    <d v="2023-02-05T23:44:00"/>
    <s v="App"/>
    <s v="Dean Cassidy"/>
    <n v="597"/>
    <n v="5"/>
    <x v="260"/>
    <d v="1899-12-30T23:44:00"/>
    <n v="44"/>
    <n v="23"/>
    <n v="2"/>
    <s v="Spain"/>
    <s v="Not Outlier"/>
    <x v="61"/>
  </r>
  <r>
    <n v="425673"/>
    <n v="1058"/>
    <s v="India"/>
    <d v="2023-09-27T00:44:00"/>
    <s v="Website"/>
    <s v="Veysel Oeztan"/>
    <n v="491"/>
    <n v="27"/>
    <x v="347"/>
    <d v="1899-12-30T00:44:00"/>
    <n v="44"/>
    <n v="0"/>
    <n v="9"/>
    <s v="India"/>
    <s v="Not Outlier"/>
    <x v="66"/>
  </r>
  <r>
    <n v="628608"/>
    <n v="1060"/>
    <s v="India"/>
    <d v="2023-01-01T00:44:00"/>
    <s v="App"/>
    <s v="Michael Donnermeyer"/>
    <n v="89"/>
    <n v="1"/>
    <x v="115"/>
    <d v="1899-12-30T00:44:00"/>
    <n v="44"/>
    <n v="0"/>
    <n v="1"/>
    <s v="India"/>
    <s v="Not Outlier"/>
    <x v="32"/>
  </r>
  <r>
    <n v="708480"/>
    <n v="1060"/>
    <s v="India"/>
    <d v="2023-10-19T23:33:00"/>
    <s v="App"/>
    <s v="Jesus Fernandez"/>
    <n v="2493"/>
    <n v="19"/>
    <x v="203"/>
    <d v="1899-12-30T23:33:00"/>
    <n v="33"/>
    <n v="23"/>
    <n v="10"/>
    <s v="India"/>
    <s v="Not Outlier"/>
    <x v="32"/>
  </r>
  <r>
    <n v="1046974"/>
    <n v="1060"/>
    <s v="India"/>
    <d v="2023-12-20T22:59:00"/>
    <s v="App"/>
    <s v="Rosa Hernandez"/>
    <n v="2067"/>
    <n v="20"/>
    <x v="304"/>
    <d v="1899-12-30T22:59:00"/>
    <n v="59"/>
    <n v="22"/>
    <n v="12"/>
    <s v="India"/>
    <s v="Not Outlier"/>
    <x v="32"/>
  </r>
  <r>
    <n v="734449"/>
    <n v="1061"/>
    <s v="Finland"/>
    <d v="2023-10-26T02:12:00"/>
    <s v="Whatsapp"/>
    <s v="Kee Kuo"/>
    <n v="8005"/>
    <n v="26"/>
    <x v="15"/>
    <d v="1899-12-30T02:12:00"/>
    <n v="12"/>
    <n v="2"/>
    <n v="10"/>
    <s v="Finland"/>
    <s v="Not Outlier"/>
    <x v="44"/>
  </r>
  <r>
    <n v="876685"/>
    <n v="1061"/>
    <s v="Finland"/>
    <d v="2023-01-24T23:39:00"/>
    <s v="Website"/>
    <s v="Marie Bertrand"/>
    <n v="3507"/>
    <n v="24"/>
    <x v="168"/>
    <d v="1899-12-30T23:39:00"/>
    <n v="39"/>
    <n v="23"/>
    <n v="1"/>
    <s v="Finland"/>
    <s v="Not Outlier"/>
    <x v="44"/>
  </r>
  <r>
    <n v="1361770"/>
    <n v="1061"/>
    <s v="Finland"/>
    <d v="2023-04-26T00:06:00"/>
    <s v="App"/>
    <s v="Maurizio Moroni"/>
    <n v="8962"/>
    <n v="26"/>
    <x v="198"/>
    <d v="1899-12-30T00:06:00"/>
    <n v="6"/>
    <n v="0"/>
    <n v="4"/>
    <s v="Finland"/>
    <s v="Not Outlier"/>
    <x v="44"/>
  </r>
  <r>
    <n v="397931"/>
    <n v="1062"/>
    <s v="India"/>
    <d v="2023-07-24T00:23:00"/>
    <s v="App"/>
    <s v="Diego Freyre"/>
    <n v="8407"/>
    <n v="24"/>
    <x v="12"/>
    <d v="1899-12-30T00:23:00"/>
    <n v="23"/>
    <n v="0"/>
    <n v="7"/>
    <s v="India"/>
    <s v="Not Outlier"/>
    <x v="58"/>
  </r>
  <r>
    <n v="474022"/>
    <n v="1063"/>
    <s v="India"/>
    <d v="2023-03-08T22:52:00"/>
    <s v="Other"/>
    <s v="Palle Ibsen"/>
    <n v="2476"/>
    <n v="8"/>
    <x v="50"/>
    <d v="1899-12-30T22:52:00"/>
    <n v="52"/>
    <n v="22"/>
    <n v="3"/>
    <s v="India"/>
    <s v="Not Outlier"/>
    <x v="6"/>
  </r>
  <r>
    <n v="1064785"/>
    <n v="1063"/>
    <s v="India"/>
    <d v="2023-03-25T00:58:00"/>
    <s v="Whatsapp"/>
    <s v="Maria Hernandez"/>
    <n v="9830"/>
    <n v="25"/>
    <x v="146"/>
    <d v="1899-12-30T00:58:00"/>
    <n v="58"/>
    <n v="0"/>
    <n v="3"/>
    <s v="India"/>
    <s v="Not Outlier"/>
    <x v="6"/>
  </r>
  <r>
    <n v="1180828"/>
    <n v="1063"/>
    <s v="India"/>
    <d v="2023-07-07T23:15:00"/>
    <s v="Whatsapp"/>
    <s v="Sean Connery"/>
    <n v="7190"/>
    <n v="7"/>
    <x v="246"/>
    <d v="1899-12-30T23:15:00"/>
    <n v="15"/>
    <n v="23"/>
    <n v="7"/>
    <s v="India"/>
    <s v="Not Outlier"/>
    <x v="6"/>
  </r>
  <r>
    <n v="986036"/>
    <n v="1064"/>
    <s v="Austria"/>
    <d v="2023-10-30T22:33:00"/>
    <s v="App"/>
    <s v="Janine Labrune"/>
    <n v="855"/>
    <n v="30"/>
    <x v="71"/>
    <d v="1899-12-30T22:33:00"/>
    <n v="33"/>
    <n v="22"/>
    <n v="10"/>
    <s v="Austria"/>
    <s v="Not Outlier"/>
    <x v="4"/>
  </r>
  <r>
    <n v="43427"/>
    <n v="1066"/>
    <s v="India"/>
    <d v="2023-03-18T23:24:00"/>
    <s v="Whatsapp"/>
    <s v="Rosa Hernandez"/>
    <n v="959"/>
    <n v="18"/>
    <x v="213"/>
    <d v="1899-12-30T23:24:00"/>
    <n v="24"/>
    <n v="23"/>
    <n v="3"/>
    <s v="India"/>
    <s v="Not Outlier"/>
    <x v="35"/>
  </r>
  <r>
    <n v="990780"/>
    <n v="1068"/>
    <s v="Spain"/>
    <d v="2023-11-06T23:47:00"/>
    <s v="Other"/>
    <s v="Kyung Yu"/>
    <n v="6407"/>
    <n v="6"/>
    <x v="211"/>
    <d v="1899-12-30T23:47:00"/>
    <n v="47"/>
    <n v="23"/>
    <n v="11"/>
    <s v="Spain"/>
    <s v="Not Outlier"/>
    <x v="57"/>
  </r>
  <r>
    <n v="1173348"/>
    <n v="1068"/>
    <s v="Spain"/>
    <d v="2023-12-17T01:17:00"/>
    <s v="App"/>
    <s v="Francisca Cervantes"/>
    <n v="8654"/>
    <n v="17"/>
    <x v="136"/>
    <d v="1899-12-30T01:17:00"/>
    <n v="17"/>
    <n v="1"/>
    <n v="12"/>
    <s v="Spain"/>
    <s v="Not Outlier"/>
    <x v="57"/>
  </r>
  <r>
    <n v="288332"/>
    <n v="1069"/>
    <s v="Australia"/>
    <d v="2023-01-16T00:23:00"/>
    <s v="Website"/>
    <s v="Pirkko Koskitalo"/>
    <n v="610"/>
    <n v="16"/>
    <x v="205"/>
    <d v="1899-12-30T00:23:00"/>
    <n v="23"/>
    <n v="0"/>
    <n v="1"/>
    <s v="Australia"/>
    <s v="Not Outlier"/>
    <x v="47"/>
  </r>
  <r>
    <n v="1545246"/>
    <n v="1069"/>
    <s v="Australia"/>
    <d v="2023-02-27T01:13:00"/>
    <s v="Website"/>
    <s v="Wendy Victorino"/>
    <n v="5132"/>
    <n v="27"/>
    <x v="281"/>
    <d v="1899-12-30T01:13:00"/>
    <n v="13"/>
    <n v="1"/>
    <n v="2"/>
    <s v="Australia"/>
    <s v="Not Outlier"/>
    <x v="47"/>
  </r>
  <r>
    <n v="69942"/>
    <n v="1070"/>
    <s v="Singapore"/>
    <d v="2023-12-13T22:59:00"/>
    <s v="Website"/>
    <s v="Elizabeth Devon"/>
    <n v="3418"/>
    <n v="13"/>
    <x v="141"/>
    <d v="1899-12-30T22:59:00"/>
    <n v="59"/>
    <n v="22"/>
    <n v="12"/>
    <s v="Singapore"/>
    <s v="Not Outlier"/>
    <x v="36"/>
  </r>
  <r>
    <n v="153440"/>
    <n v="1070"/>
    <s v="Singapore"/>
    <d v="2023-11-17T22:50:00"/>
    <s v="App"/>
    <s v="Leslie Murphy"/>
    <n v="5399"/>
    <n v="17"/>
    <x v="178"/>
    <d v="1899-12-30T22:50:00"/>
    <n v="50"/>
    <n v="22"/>
    <n v="11"/>
    <s v="Singapore"/>
    <s v="Not Outlier"/>
    <x v="36"/>
  </r>
  <r>
    <n v="382563"/>
    <n v="1070"/>
    <s v="Singapore"/>
    <d v="2023-10-16T01:22:00"/>
    <s v="Website"/>
    <s v="Anna O'Hara"/>
    <n v="471"/>
    <n v="16"/>
    <x v="116"/>
    <d v="1899-12-30T01:22:00"/>
    <n v="22"/>
    <n v="1"/>
    <n v="10"/>
    <s v="Singapore"/>
    <s v="Not Outlier"/>
    <x v="36"/>
  </r>
  <r>
    <n v="798176"/>
    <n v="1070"/>
    <s v="Singapore"/>
    <d v="2023-12-23T01:15:00"/>
    <s v="Whatsapp"/>
    <s v="Dominique Perrier"/>
    <n v="311"/>
    <n v="23"/>
    <x v="219"/>
    <d v="1899-12-30T01:15:00"/>
    <n v="15"/>
    <n v="1"/>
    <n v="12"/>
    <s v="Singapore"/>
    <s v="Not Outlier"/>
    <x v="36"/>
  </r>
  <r>
    <n v="1044084"/>
    <n v="1073"/>
    <s v="Spain"/>
    <d v="2023-04-24T01:12:00"/>
    <s v="Whatsapp"/>
    <s v="Martine Rance"/>
    <n v="1891"/>
    <n v="24"/>
    <x v="354"/>
    <d v="1899-12-30T01:12:00"/>
    <n v="12"/>
    <n v="1"/>
    <n v="4"/>
    <s v="Spain"/>
    <s v="Not Outlier"/>
    <x v="36"/>
  </r>
  <r>
    <n v="1466372"/>
    <n v="1073"/>
    <s v="Spain"/>
    <d v="2023-11-16T22:59:00"/>
    <s v="Website"/>
    <s v="Maria Larsson"/>
    <n v="8940"/>
    <n v="16"/>
    <x v="233"/>
    <d v="1899-12-30T22:59:00"/>
    <n v="59"/>
    <n v="22"/>
    <n v="11"/>
    <s v="Spain"/>
    <s v="Not Outlier"/>
    <x v="36"/>
  </r>
  <r>
    <n v="1283493"/>
    <n v="1075"/>
    <s v="Denmark"/>
    <d v="2023-10-27T01:09:00"/>
    <s v="Website"/>
    <s v="Adrian Huxley"/>
    <n v="4773"/>
    <n v="27"/>
    <x v="192"/>
    <d v="1899-12-30T01:09:00"/>
    <n v="9"/>
    <n v="1"/>
    <n v="10"/>
    <s v="Denmark"/>
    <s v="Not Outlier"/>
    <x v="27"/>
  </r>
  <r>
    <n v="961949"/>
    <n v="1076"/>
    <s v="India"/>
    <d v="2023-10-05T00:01:00"/>
    <s v="Website"/>
    <s v="Steve Frick"/>
    <n v="2153"/>
    <n v="5"/>
    <x v="274"/>
    <d v="1899-12-30T00:01:00"/>
    <n v="1"/>
    <n v="0"/>
    <n v="10"/>
    <s v="India"/>
    <s v="Not Outlier"/>
    <x v="39"/>
  </r>
  <r>
    <n v="1354438"/>
    <n v="1076"/>
    <s v="India"/>
    <d v="2023-02-03T23:46:00"/>
    <s v="App"/>
    <s v="Diego Freyre"/>
    <n v="4766"/>
    <n v="3"/>
    <x v="269"/>
    <d v="1899-12-30T23:46:00"/>
    <n v="46"/>
    <n v="23"/>
    <n v="2"/>
    <s v="India"/>
    <s v="Not Outlier"/>
    <x v="39"/>
  </r>
  <r>
    <n v="890922"/>
    <n v="1077"/>
    <s v="India"/>
    <d v="2023-08-01T23:22:00"/>
    <s v="Whatsapp"/>
    <s v="Jean Fresnisre"/>
    <n v="2256"/>
    <n v="1"/>
    <x v="257"/>
    <d v="1899-12-30T23:22:00"/>
    <n v="22"/>
    <n v="23"/>
    <n v="8"/>
    <s v="India"/>
    <s v="Not Outlier"/>
    <x v="59"/>
  </r>
  <r>
    <n v="978518"/>
    <n v="1078"/>
    <s v="Australia"/>
    <d v="2023-01-01T01:04:00"/>
    <s v="Website"/>
    <s v="Martine Rance"/>
    <n v="448"/>
    <n v="1"/>
    <x v="115"/>
    <d v="1899-12-30T01:04:00"/>
    <n v="4"/>
    <n v="1"/>
    <n v="1"/>
    <s v="Australia"/>
    <s v="Not Outlier"/>
    <x v="27"/>
  </r>
  <r>
    <n v="653986"/>
    <n v="1079"/>
    <s v="India"/>
    <d v="2023-10-03T23:26:00"/>
    <s v="Other"/>
    <s v="Valarie Nelson"/>
    <n v="6834"/>
    <n v="3"/>
    <x v="261"/>
    <d v="1899-12-30T23:26:00"/>
    <n v="26"/>
    <n v="23"/>
    <n v="10"/>
    <s v="India"/>
    <s v="Not Outlier"/>
    <x v="34"/>
  </r>
  <r>
    <n v="767976"/>
    <n v="1079"/>
    <s v="India"/>
    <d v="2023-10-14T00:45:00"/>
    <s v="App"/>
    <s v="Christina Berglund"/>
    <n v="4080"/>
    <n v="14"/>
    <x v="216"/>
    <d v="1899-12-30T00:45:00"/>
    <n v="45"/>
    <n v="0"/>
    <n v="10"/>
    <s v="India"/>
    <s v="Not Outlier"/>
    <x v="34"/>
  </r>
  <r>
    <n v="919424"/>
    <n v="1079"/>
    <s v="India"/>
    <d v="2023-06-12T23:43:00"/>
    <s v="App"/>
    <s v="Dominique Perrier"/>
    <n v="9932"/>
    <n v="12"/>
    <x v="301"/>
    <d v="1899-12-30T23:43:00"/>
    <n v="43"/>
    <n v="23"/>
    <n v="6"/>
    <s v="India"/>
    <s v="Not Outlier"/>
    <x v="34"/>
  </r>
  <r>
    <n v="1563696"/>
    <n v="1079"/>
    <s v="India"/>
    <d v="2023-04-17T23:39:00"/>
    <s v="Website"/>
    <s v="Steve Frick"/>
    <n v="2297"/>
    <n v="17"/>
    <x v="152"/>
    <d v="1899-12-30T23:39:00"/>
    <n v="39"/>
    <n v="23"/>
    <n v="4"/>
    <s v="India"/>
    <s v="Not Outlier"/>
    <x v="34"/>
  </r>
  <r>
    <n v="365718"/>
    <n v="1080"/>
    <s v="India"/>
    <d v="2023-09-28T22:47:00"/>
    <s v="Website"/>
    <s v="Valarie Nelson"/>
    <n v="5697"/>
    <n v="28"/>
    <x v="336"/>
    <d v="1899-12-30T22:47:00"/>
    <n v="47"/>
    <n v="22"/>
    <n v="9"/>
    <s v="India"/>
    <s v="Not Outlier"/>
    <x v="12"/>
  </r>
  <r>
    <n v="700751"/>
    <n v="1082"/>
    <s v="India"/>
    <d v="2023-04-07T00:29:00"/>
    <s v="Whatsapp"/>
    <s v="Diego Freyre"/>
    <n v="1547"/>
    <n v="7"/>
    <x v="310"/>
    <d v="1899-12-30T00:29:00"/>
    <n v="29"/>
    <n v="0"/>
    <n v="4"/>
    <s v="India"/>
    <s v="Not Outlier"/>
    <x v="35"/>
  </r>
  <r>
    <n v="47212"/>
    <n v="1083"/>
    <s v="Spain"/>
    <d v="2023-07-09T23:33:00"/>
    <s v="Other"/>
    <s v="Steve Frick"/>
    <n v="1067"/>
    <n v="9"/>
    <x v="321"/>
    <d v="1899-12-30T23:33:00"/>
    <n v="33"/>
    <n v="23"/>
    <n v="7"/>
    <s v="Spain"/>
    <s v="Not Outlier"/>
    <x v="29"/>
  </r>
  <r>
    <n v="406996"/>
    <n v="1083"/>
    <s v="Spain"/>
    <d v="2023-04-24T23:00:00"/>
    <s v="App"/>
    <s v="Maurizio Moroni"/>
    <n v="9682"/>
    <n v="24"/>
    <x v="354"/>
    <d v="1899-12-30T23:00:00"/>
    <n v="0"/>
    <n v="23"/>
    <n v="4"/>
    <s v="Spain"/>
    <s v="Not Outlier"/>
    <x v="29"/>
  </r>
  <r>
    <n v="1290448"/>
    <n v="1083"/>
    <s v="Spain"/>
    <d v="2023-02-14T01:35:00"/>
    <s v="Whatsapp"/>
    <s v="Diego Freyre"/>
    <n v="9507"/>
    <n v="14"/>
    <x v="222"/>
    <d v="1899-12-30T01:35:00"/>
    <n v="35"/>
    <n v="1"/>
    <n v="2"/>
    <s v="Spain"/>
    <s v="Not Outlier"/>
    <x v="29"/>
  </r>
  <r>
    <n v="1291392"/>
    <n v="1083"/>
    <s v="Spain"/>
    <d v="2023-07-12T00:36:00"/>
    <s v="App"/>
    <s v="Diego Freyre"/>
    <n v="7984"/>
    <n v="12"/>
    <x v="326"/>
    <d v="1899-12-30T00:36:00"/>
    <n v="36"/>
    <n v="0"/>
    <n v="7"/>
    <s v="Spain"/>
    <s v="Not Outlier"/>
    <x v="29"/>
  </r>
  <r>
    <n v="671270"/>
    <n v="1084"/>
    <s v="India"/>
    <d v="2023-12-09T23:46:00"/>
    <s v="Other"/>
    <s v="Akiko Shimamura"/>
    <n v="258"/>
    <n v="9"/>
    <x v="175"/>
    <d v="1899-12-30T23:46:00"/>
    <n v="46"/>
    <n v="23"/>
    <n v="12"/>
    <s v="India"/>
    <s v="Not Outlier"/>
    <x v="4"/>
  </r>
  <r>
    <n v="1081409"/>
    <n v="1084"/>
    <s v="India"/>
    <d v="2023-10-01T00:58:00"/>
    <s v="Whatsapp"/>
    <s v="Daniel Da Cunha"/>
    <n v="7433"/>
    <n v="1"/>
    <x v="5"/>
    <d v="1899-12-30T00:58:00"/>
    <n v="58"/>
    <n v="0"/>
    <n v="10"/>
    <s v="India"/>
    <s v="Not Outlier"/>
    <x v="4"/>
  </r>
  <r>
    <n v="1580632"/>
    <n v="1084"/>
    <s v="India"/>
    <d v="2023-10-17T01:12:00"/>
    <s v="Other"/>
    <s v="Diego Freyre"/>
    <n v="9219"/>
    <n v="17"/>
    <x v="101"/>
    <d v="1899-12-30T01:12:00"/>
    <n v="12"/>
    <n v="1"/>
    <n v="10"/>
    <s v="India"/>
    <s v="Not Outlier"/>
    <x v="4"/>
  </r>
  <r>
    <n v="295823"/>
    <n v="1085"/>
    <s v="Spain"/>
    <d v="2023-01-18T00:11:00"/>
    <s v="Other"/>
    <s v="Violeta Benitez"/>
    <n v="2562"/>
    <n v="18"/>
    <x v="145"/>
    <d v="1899-12-30T00:11:00"/>
    <n v="11"/>
    <n v="0"/>
    <n v="1"/>
    <s v="Spain"/>
    <s v="Not Outlier"/>
    <x v="12"/>
  </r>
  <r>
    <n v="964791"/>
    <n v="1085"/>
    <s v="Spain"/>
    <d v="2023-10-27T00:04:00"/>
    <s v="Whatsapp"/>
    <s v="Valarie Nelson"/>
    <n v="4514"/>
    <n v="27"/>
    <x v="192"/>
    <d v="1899-12-30T00:04:00"/>
    <n v="4"/>
    <n v="0"/>
    <n v="10"/>
    <s v="Spain"/>
    <s v="Not Outlier"/>
    <x v="12"/>
  </r>
  <r>
    <n v="1461613"/>
    <n v="1086"/>
    <s v="France"/>
    <d v="2023-10-27T23:19:00"/>
    <s v="Other"/>
    <s v="Mary Saveley"/>
    <n v="8282"/>
    <n v="27"/>
    <x v="192"/>
    <d v="1899-12-30T23:19:00"/>
    <n v="19"/>
    <n v="23"/>
    <n v="10"/>
    <s v="France"/>
    <s v="Not Outlier"/>
    <x v="22"/>
  </r>
  <r>
    <n v="421505"/>
    <n v="1088"/>
    <s v="India"/>
    <d v="2023-03-28T01:26:00"/>
    <s v="Other"/>
    <s v="Diego Freyre"/>
    <n v="6441"/>
    <n v="28"/>
    <x v="284"/>
    <d v="1899-12-30T01:26:00"/>
    <n v="26"/>
    <n v="1"/>
    <n v="3"/>
    <s v="India"/>
    <s v="Not Outlier"/>
    <x v="18"/>
  </r>
  <r>
    <n v="875813"/>
    <n v="1088"/>
    <s v="India"/>
    <d v="2023-04-30T00:11:00"/>
    <s v="Whatsapp"/>
    <s v="Juri Yoshido"/>
    <n v="1198"/>
    <n v="30"/>
    <x v="220"/>
    <d v="1899-12-30T00:11:00"/>
    <n v="11"/>
    <n v="0"/>
    <n v="4"/>
    <s v="India"/>
    <s v="Not Outlier"/>
    <x v="18"/>
  </r>
  <r>
    <n v="1629891"/>
    <n v="1088"/>
    <s v="India"/>
    <d v="2023-06-20T00:23:00"/>
    <s v="Other"/>
    <s v="Janine Labrune"/>
    <n v="5428"/>
    <n v="20"/>
    <x v="13"/>
    <d v="1899-12-30T00:23:00"/>
    <n v="23"/>
    <n v="0"/>
    <n v="6"/>
    <s v="India"/>
    <s v="Not Outlier"/>
    <x v="18"/>
  </r>
  <r>
    <n v="914288"/>
    <n v="1090"/>
    <s v="France"/>
    <d v="2023-05-29T00:52:00"/>
    <s v="App"/>
    <s v="Laurence Lebihan"/>
    <n v="1968"/>
    <n v="29"/>
    <x v="296"/>
    <d v="1899-12-30T00:52:00"/>
    <n v="52"/>
    <n v="0"/>
    <n v="5"/>
    <s v="France"/>
    <s v="Not Outlier"/>
    <x v="17"/>
  </r>
  <r>
    <n v="28901"/>
    <n v="1093"/>
    <s v="India"/>
    <d v="2023-11-16T23:46:00"/>
    <s v="App"/>
    <s v="Daniel Tonini"/>
    <n v="5536"/>
    <n v="16"/>
    <x v="233"/>
    <d v="1899-12-30T23:46:00"/>
    <n v="46"/>
    <n v="23"/>
    <n v="11"/>
    <s v="India"/>
    <s v="Not Outlier"/>
    <x v="40"/>
  </r>
  <r>
    <n v="1498622"/>
    <n v="1094"/>
    <s v="India"/>
    <d v="2023-09-22T00:11:00"/>
    <s v="App"/>
    <s v="Elizabeth Devon"/>
    <n v="6659"/>
    <n v="22"/>
    <x v="286"/>
    <d v="1899-12-30T00:11:00"/>
    <n v="11"/>
    <n v="0"/>
    <n v="9"/>
    <s v="India"/>
    <s v="Not Outlier"/>
    <x v="16"/>
  </r>
  <r>
    <n v="937222"/>
    <n v="1095"/>
    <s v="India"/>
    <d v="2023-01-27T01:04:00"/>
    <s v="Other"/>
    <s v="Elizabeth Devon"/>
    <n v="2890"/>
    <n v="27"/>
    <x v="314"/>
    <d v="1899-12-30T01:04:00"/>
    <n v="4"/>
    <n v="1"/>
    <n v="1"/>
    <s v="India"/>
    <s v="Not Outlier"/>
    <x v="51"/>
  </r>
  <r>
    <n v="610367"/>
    <n v="1096"/>
    <s v="Spain"/>
    <d v="2023-01-10T00:01:00"/>
    <s v="App"/>
    <s v="Yoshi Tannamuri"/>
    <n v="5230"/>
    <n v="10"/>
    <x v="26"/>
    <d v="1899-12-30T00:01:00"/>
    <n v="1"/>
    <n v="0"/>
    <n v="1"/>
    <s v="Spain"/>
    <s v="Not Outlier"/>
    <x v="65"/>
  </r>
  <r>
    <n v="1097967"/>
    <n v="1097"/>
    <s v="India"/>
    <d v="2023-03-11T01:44:00"/>
    <s v="Other"/>
    <s v="Valarie Nelson"/>
    <n v="9517"/>
    <n v="11"/>
    <x v="62"/>
    <d v="1899-12-30T01:44:00"/>
    <n v="44"/>
    <n v="1"/>
    <n v="3"/>
    <s v="India"/>
    <s v="Not Outlier"/>
    <x v="2"/>
  </r>
  <r>
    <n v="1129509"/>
    <n v="1097"/>
    <s v="India"/>
    <d v="2023-06-04T01:16:00"/>
    <s v="Website"/>
    <s v="Valarie Nelson"/>
    <n v="7051"/>
    <n v="4"/>
    <x v="68"/>
    <d v="1899-12-30T01:16:00"/>
    <n v="16"/>
    <n v="1"/>
    <n v="6"/>
    <s v="India"/>
    <s v="Not Outlier"/>
    <x v="2"/>
  </r>
  <r>
    <n v="963906"/>
    <n v="1098"/>
    <s v="Singapore"/>
    <d v="2023-05-19T00:39:00"/>
    <s v="Website"/>
    <s v="Roland Keitel"/>
    <n v="3431"/>
    <n v="19"/>
    <x v="94"/>
    <d v="1899-12-30T00:39:00"/>
    <n v="39"/>
    <n v="0"/>
    <n v="5"/>
    <s v="Singapore"/>
    <s v="Not Outlier"/>
    <x v="0"/>
  </r>
  <r>
    <n v="1152358"/>
    <n v="1098"/>
    <s v="Singapore"/>
    <d v="2023-08-04T01:23:00"/>
    <s v="Other"/>
    <s v="Valarie Nelson"/>
    <n v="596"/>
    <n v="4"/>
    <x v="109"/>
    <d v="1899-12-30T01:23:00"/>
    <n v="23"/>
    <n v="1"/>
    <n v="8"/>
    <s v="Singapore"/>
    <s v="Not Outlier"/>
    <x v="0"/>
  </r>
  <r>
    <n v="1641217"/>
    <n v="1098"/>
    <s v="Singapore"/>
    <d v="2023-05-06T00:44:00"/>
    <s v="Website"/>
    <s v="Victoria Ashworth"/>
    <n v="8834"/>
    <n v="6"/>
    <x v="113"/>
    <d v="1899-12-30T00:44:00"/>
    <n v="44"/>
    <n v="0"/>
    <n v="5"/>
    <s v="Singapore"/>
    <s v="Not Outlier"/>
    <x v="0"/>
  </r>
  <r>
    <n v="130920"/>
    <n v="1099"/>
    <s v="France"/>
    <d v="2023-04-19T23:47:00"/>
    <s v="App"/>
    <s v="Wing C Tam"/>
    <n v="5261"/>
    <n v="19"/>
    <x v="273"/>
    <d v="1899-12-30T23:47:00"/>
    <n v="47"/>
    <n v="23"/>
    <n v="4"/>
    <s v="France"/>
    <s v="Not Outlier"/>
    <x v="3"/>
  </r>
  <r>
    <n v="152738"/>
    <n v="1099"/>
    <s v="France"/>
    <d v="2023-07-04T00:11:00"/>
    <s v="Website"/>
    <s v="Yoshi Tannamuri"/>
    <n v="177"/>
    <n v="4"/>
    <x v="190"/>
    <d v="1899-12-30T00:11:00"/>
    <n v="11"/>
    <n v="0"/>
    <n v="7"/>
    <s v="France"/>
    <s v="Not Outlier"/>
    <x v="3"/>
  </r>
  <r>
    <n v="1409253"/>
    <n v="1099"/>
    <s v="France"/>
    <d v="2023-04-03T23:29:00"/>
    <s v="Whatsapp"/>
    <s v="Diego Freyre"/>
    <n v="136"/>
    <n v="3"/>
    <x v="70"/>
    <d v="1899-12-30T23:29:00"/>
    <n v="29"/>
    <n v="23"/>
    <n v="4"/>
    <s v="France"/>
    <s v="Not Outlier"/>
    <x v="3"/>
  </r>
  <r>
    <n v="157238"/>
    <n v="1100"/>
    <s v="Spain"/>
    <d v="2023-03-26T00:34:00"/>
    <s v="Other"/>
    <s v="Daniel Tonini"/>
    <n v="5281"/>
    <n v="26"/>
    <x v="108"/>
    <d v="1899-12-30T00:34:00"/>
    <n v="34"/>
    <n v="0"/>
    <n v="3"/>
    <s v="Spain"/>
    <s v="Not Outlier"/>
    <x v="30"/>
  </r>
  <r>
    <n v="1068168"/>
    <n v="1101"/>
    <s v="India"/>
    <d v="2023-03-08T01:22:00"/>
    <s v="App"/>
    <s v="Akiko Shimamura"/>
    <n v="5967"/>
    <n v="8"/>
    <x v="50"/>
    <d v="1899-12-30T01:22:00"/>
    <n v="22"/>
    <n v="1"/>
    <n v="3"/>
    <s v="India"/>
    <s v="Not Outlier"/>
    <x v="15"/>
  </r>
  <r>
    <n v="1611854"/>
    <n v="1101"/>
    <s v="India"/>
    <d v="2023-07-08T23:58:00"/>
    <s v="Other"/>
    <s v="Maurizio Moroni"/>
    <n v="508"/>
    <n v="8"/>
    <x v="23"/>
    <d v="1899-12-30T23:58:00"/>
    <n v="58"/>
    <n v="23"/>
    <n v="7"/>
    <s v="India"/>
    <s v="Not Outlier"/>
    <x v="15"/>
  </r>
  <r>
    <n v="217952"/>
    <n v="1102"/>
    <s v="India"/>
    <d v="2023-09-24T23:49:00"/>
    <s v="Whatsapp"/>
    <s v="Kwai Yu"/>
    <n v="3521"/>
    <n v="24"/>
    <x v="162"/>
    <d v="1899-12-30T23:49:00"/>
    <n v="49"/>
    <n v="23"/>
    <n v="9"/>
    <s v="India"/>
    <s v="Not Outlier"/>
    <x v="16"/>
  </r>
  <r>
    <n v="863202"/>
    <n v="1103"/>
    <s v="India"/>
    <d v="2023-08-21T01:24:00"/>
    <s v="Whatsapp"/>
    <s v="Diego Freyre"/>
    <n v="5136"/>
    <n v="21"/>
    <x v="11"/>
    <d v="1899-12-30T01:24:00"/>
    <n v="24"/>
    <n v="1"/>
    <n v="8"/>
    <s v="India"/>
    <s v="Not Outlier"/>
    <x v="5"/>
  </r>
  <r>
    <n v="858912"/>
    <n v="1105"/>
    <s v="France"/>
    <d v="2023-06-09T00:08:00"/>
    <s v="Other"/>
    <s v="Laurence Lebihan"/>
    <n v="4421"/>
    <n v="9"/>
    <x v="2"/>
    <d v="1899-12-30T00:08:00"/>
    <n v="8"/>
    <n v="0"/>
    <n v="6"/>
    <s v="France"/>
    <s v="Not Outlier"/>
    <x v="33"/>
  </r>
  <r>
    <n v="138329"/>
    <n v="1108"/>
    <s v="India"/>
    <d v="2023-07-31T01:10:00"/>
    <s v="App"/>
    <s v="Kyung Yu"/>
    <n v="7219"/>
    <n v="31"/>
    <x v="341"/>
    <d v="1899-12-30T01:10:00"/>
    <n v="10"/>
    <n v="1"/>
    <n v="7"/>
    <s v="India"/>
    <s v="Not Outlier"/>
    <x v="13"/>
  </r>
  <r>
    <n v="584321"/>
    <n v="1108"/>
    <s v="India"/>
    <d v="2023-03-01T23:28:00"/>
    <s v="App"/>
    <s v="Valarie Young"/>
    <n v="6956"/>
    <n v="1"/>
    <x v="333"/>
    <d v="1899-12-30T23:28:00"/>
    <n v="28"/>
    <n v="23"/>
    <n v="3"/>
    <s v="India"/>
    <s v="Not Outlier"/>
    <x v="13"/>
  </r>
  <r>
    <n v="1115197"/>
    <n v="1108"/>
    <s v="India"/>
    <d v="2023-07-29T00:02:00"/>
    <s v="Website"/>
    <s v="Dominique Perrier"/>
    <n v="1278"/>
    <n v="29"/>
    <x v="344"/>
    <d v="1899-12-30T00:02:00"/>
    <n v="2"/>
    <n v="0"/>
    <n v="7"/>
    <s v="India"/>
    <s v="Not Outlier"/>
    <x v="13"/>
  </r>
  <r>
    <n v="368675"/>
    <n v="1109"/>
    <s v="India"/>
    <d v="2023-10-17T23:44:00"/>
    <s v="Website"/>
    <s v="Jytte Petersen"/>
    <n v="6922"/>
    <n v="17"/>
    <x v="101"/>
    <d v="1899-12-30T23:44:00"/>
    <n v="44"/>
    <n v="23"/>
    <n v="10"/>
    <s v="India"/>
    <s v="Not Outlier"/>
    <x v="60"/>
  </r>
  <r>
    <n v="492948"/>
    <n v="1109"/>
    <s v="India"/>
    <d v="2023-08-22T00:53:00"/>
    <s v="Website"/>
    <s v="Adrian Huxley"/>
    <n v="709"/>
    <n v="22"/>
    <x v="202"/>
    <d v="1899-12-30T00:53:00"/>
    <n v="53"/>
    <n v="0"/>
    <n v="8"/>
    <s v="India"/>
    <s v="Not Outlier"/>
    <x v="60"/>
  </r>
  <r>
    <n v="548423"/>
    <n v="1109"/>
    <s v="India"/>
    <d v="2023-09-21T01:16:00"/>
    <s v="Other"/>
    <s v="Tony Calaghan"/>
    <n v="3958"/>
    <n v="21"/>
    <x v="359"/>
    <d v="1899-12-30T01:16:00"/>
    <n v="16"/>
    <n v="1"/>
    <n v="9"/>
    <s v="India"/>
    <s v="Not Outlier"/>
    <x v="60"/>
  </r>
  <r>
    <n v="1454915"/>
    <n v="1109"/>
    <s v="India"/>
    <d v="2023-09-26T23:40:00"/>
    <s v="Whatsapp"/>
    <s v="Jonas Bergulfsen"/>
    <n v="5760"/>
    <n v="26"/>
    <x v="160"/>
    <d v="1899-12-30T23:40:00"/>
    <n v="40"/>
    <n v="23"/>
    <n v="9"/>
    <s v="India"/>
    <s v="Not Outlier"/>
    <x v="60"/>
  </r>
  <r>
    <n v="1509701"/>
    <n v="1109"/>
    <s v="India"/>
    <d v="2023-10-27T00:35:00"/>
    <s v="Other"/>
    <s v="Valarie Nelson"/>
    <n v="1460"/>
    <n v="27"/>
    <x v="192"/>
    <d v="1899-12-30T00:35:00"/>
    <n v="35"/>
    <n v="0"/>
    <n v="10"/>
    <s v="India"/>
    <s v="Not Outlier"/>
    <x v="60"/>
  </r>
  <r>
    <n v="850122"/>
    <n v="1112"/>
    <s v="Spain"/>
    <d v="2023-06-19T01:43:00"/>
    <s v="Website"/>
    <s v="Paolo Accorti"/>
    <n v="8887"/>
    <n v="19"/>
    <x v="325"/>
    <d v="1899-12-30T01:43:00"/>
    <n v="43"/>
    <n v="1"/>
    <n v="6"/>
    <s v="Spain"/>
    <s v="Not Outlier"/>
    <x v="30"/>
  </r>
  <r>
    <n v="953922"/>
    <n v="1112"/>
    <s v="Spain"/>
    <d v="2023-10-07T00:04:00"/>
    <s v="Website"/>
    <s v="Laurence Lebihan"/>
    <n v="4161"/>
    <n v="7"/>
    <x v="316"/>
    <d v="1899-12-30T00:04:00"/>
    <n v="4"/>
    <n v="0"/>
    <n v="10"/>
    <s v="Spain"/>
    <s v="Not Outlier"/>
    <x v="30"/>
  </r>
  <r>
    <n v="645557"/>
    <n v="1114"/>
    <s v="India"/>
    <d v="2023-09-16T23:33:00"/>
    <s v="Whatsapp"/>
    <s v="Paolo Accorti"/>
    <n v="1567"/>
    <n v="16"/>
    <x v="207"/>
    <d v="1899-12-30T23:33:00"/>
    <n v="33"/>
    <n v="23"/>
    <n v="9"/>
    <s v="India"/>
    <s v="Not Outlier"/>
    <x v="1"/>
  </r>
  <r>
    <n v="1211500"/>
    <n v="1120"/>
    <s v="Denmark"/>
    <d v="2023-10-07T00:29:00"/>
    <s v="Other"/>
    <s v="Maurizio Moroni"/>
    <n v="845"/>
    <n v="7"/>
    <x v="316"/>
    <d v="1899-12-30T00:29:00"/>
    <n v="29"/>
    <n v="0"/>
    <n v="10"/>
    <s v="Denmark"/>
    <s v="Not Outlier"/>
    <x v="20"/>
  </r>
  <r>
    <n v="1318579"/>
    <n v="1120"/>
    <s v="Denmark"/>
    <d v="2023-11-02T01:55:00"/>
    <s v="App"/>
    <s v="Sue Frick"/>
    <n v="8857"/>
    <n v="2"/>
    <x v="173"/>
    <d v="1899-12-30T01:55:00"/>
    <n v="55"/>
    <n v="1"/>
    <n v="11"/>
    <s v="Denmark"/>
    <s v="Not Outlier"/>
    <x v="20"/>
  </r>
  <r>
    <n v="341843"/>
    <n v="1121"/>
    <s v="India"/>
    <d v="2023-05-29T00:08:00"/>
    <s v="Other"/>
    <s v="Adrian Huxley"/>
    <n v="863"/>
    <n v="29"/>
    <x v="296"/>
    <d v="1899-12-30T00:08:00"/>
    <n v="8"/>
    <n v="0"/>
    <n v="5"/>
    <s v="India"/>
    <s v="Not Outlier"/>
    <x v="38"/>
  </r>
  <r>
    <n v="94344"/>
    <n v="1122"/>
    <s v="Germany"/>
    <d v="2023-03-14T00:49:00"/>
    <s v="Whatsapp"/>
    <s v="Valarie Franco"/>
    <n v="5649"/>
    <n v="14"/>
    <x v="210"/>
    <d v="1899-12-30T00:49:00"/>
    <n v="49"/>
    <n v="0"/>
    <n v="3"/>
    <s v="Germany"/>
    <s v="Not Outlier"/>
    <x v="43"/>
  </r>
  <r>
    <n v="268418"/>
    <n v="1123"/>
    <s v="France"/>
    <d v="2023-07-28T23:32:00"/>
    <s v="App"/>
    <s v="Ann Brown"/>
    <n v="8306"/>
    <n v="28"/>
    <x v="40"/>
    <d v="1899-12-30T23:32:00"/>
    <n v="32"/>
    <n v="23"/>
    <n v="7"/>
    <s v="France"/>
    <s v="Not Outlier"/>
    <x v="72"/>
  </r>
  <r>
    <n v="511431"/>
    <n v="1125"/>
    <s v="Singapore"/>
    <d v="2023-08-07T01:35:00"/>
    <s v="App"/>
    <s v="Valarie Nelson"/>
    <n v="1624"/>
    <n v="7"/>
    <x v="229"/>
    <d v="1899-12-30T01:35:00"/>
    <n v="35"/>
    <n v="1"/>
    <n v="8"/>
    <s v="Singapore"/>
    <s v="Not Outlier"/>
    <x v="39"/>
  </r>
  <r>
    <n v="530067"/>
    <n v="1126"/>
    <s v="France"/>
    <d v="2023-08-17T01:17:00"/>
    <s v="Other"/>
    <s v="Jose Pedro Roel"/>
    <n v="8259"/>
    <n v="17"/>
    <x v="311"/>
    <d v="1899-12-30T01:17:00"/>
    <n v="17"/>
    <n v="1"/>
    <n v="8"/>
    <s v="France"/>
    <s v="Not Outlier"/>
    <x v="7"/>
  </r>
  <r>
    <n v="1610660"/>
    <n v="1126"/>
    <s v="France"/>
    <d v="2023-03-15T23:51:00"/>
    <s v="Website"/>
    <s v="Eric Natividad"/>
    <n v="4580"/>
    <n v="15"/>
    <x v="106"/>
    <d v="1899-12-30T23:51:00"/>
    <n v="51"/>
    <n v="23"/>
    <n v="3"/>
    <s v="France"/>
    <s v="Not Outlier"/>
    <x v="7"/>
  </r>
  <r>
    <n v="914311"/>
    <n v="1127"/>
    <s v="Norway"/>
    <d v="2023-04-05T00:17:00"/>
    <s v="Whatsapp"/>
    <s v="Valarie Nelson"/>
    <n v="6090"/>
    <n v="5"/>
    <x v="81"/>
    <d v="1899-12-30T00:17:00"/>
    <n v="17"/>
    <n v="0"/>
    <n v="4"/>
    <s v="Norway"/>
    <s v="Not Outlier"/>
    <x v="31"/>
  </r>
  <r>
    <n v="1379500"/>
    <n v="1128"/>
    <s v="France"/>
    <d v="2023-07-25T02:22:00"/>
    <s v="Whatsapp"/>
    <s v="Tony Calaghan"/>
    <n v="4248"/>
    <n v="25"/>
    <x v="355"/>
    <d v="1899-12-30T02:22:00"/>
    <n v="22"/>
    <n v="2"/>
    <n v="7"/>
    <s v="France"/>
    <s v="Not Outlier"/>
    <x v="39"/>
  </r>
  <r>
    <n v="1421840"/>
    <n v="1128"/>
    <s v="France"/>
    <d v="2023-09-09T23:38:00"/>
    <s v="App"/>
    <s v="Peter Ferguson"/>
    <n v="1084"/>
    <n v="9"/>
    <x v="350"/>
    <d v="1899-12-30T23:38:00"/>
    <n v="38"/>
    <n v="23"/>
    <n v="9"/>
    <s v="France"/>
    <s v="Not Outlier"/>
    <x v="39"/>
  </r>
  <r>
    <n v="38242"/>
    <n v="1131"/>
    <s v="Australia"/>
    <d v="2023-01-03T00:29:00"/>
    <s v="Whatsapp"/>
    <s v="Juri Hirano"/>
    <n v="9299"/>
    <n v="3"/>
    <x v="317"/>
    <d v="1899-12-30T00:29:00"/>
    <n v="29"/>
    <n v="0"/>
    <n v="1"/>
    <s v="Australia"/>
    <s v="Not Outlier"/>
    <x v="11"/>
  </r>
  <r>
    <n v="272165"/>
    <n v="1133"/>
    <s v="India"/>
    <d v="2023-04-04T01:16:00"/>
    <s v="Other"/>
    <s v="Sue Taylor"/>
    <n v="6204"/>
    <n v="4"/>
    <x v="142"/>
    <d v="1899-12-30T01:16:00"/>
    <n v="16"/>
    <n v="1"/>
    <n v="4"/>
    <s v="India"/>
    <s v="Not Outlier"/>
    <x v="14"/>
  </r>
  <r>
    <n v="329474"/>
    <n v="1133"/>
    <s v="India"/>
    <d v="2023-12-08T00:32:00"/>
    <s v="Website"/>
    <s v="Sue King"/>
    <n v="7243"/>
    <n v="8"/>
    <x v="232"/>
    <d v="1899-12-30T00:32:00"/>
    <n v="32"/>
    <n v="0"/>
    <n v="12"/>
    <s v="India"/>
    <s v="Not Outlier"/>
    <x v="14"/>
  </r>
  <r>
    <n v="306831"/>
    <n v="1135"/>
    <s v="India"/>
    <d v="2023-06-13T00:35:00"/>
    <s v="Whatsapp"/>
    <s v="Yoshi Tannamuri"/>
    <n v="4730"/>
    <n v="13"/>
    <x v="61"/>
    <d v="1899-12-30T00:35:00"/>
    <n v="35"/>
    <n v="0"/>
    <n v="6"/>
    <s v="India"/>
    <s v="Not Outlier"/>
    <x v="66"/>
  </r>
  <r>
    <n v="426056"/>
    <n v="1138"/>
    <s v="Australia"/>
    <d v="2023-04-18T23:44:00"/>
    <s v="App"/>
    <s v="Valarie Young"/>
    <n v="3481"/>
    <n v="18"/>
    <x v="288"/>
    <d v="1899-12-30T23:44:00"/>
    <n v="44"/>
    <n v="23"/>
    <n v="4"/>
    <s v="Australia"/>
    <s v="Not Outlier"/>
    <x v="31"/>
  </r>
  <r>
    <n v="1392838"/>
    <n v="1138"/>
    <s v="Australia"/>
    <d v="2023-07-30T23:31:00"/>
    <s v="Other"/>
    <s v="Jeff Young"/>
    <n v="1617"/>
    <n v="30"/>
    <x v="4"/>
    <d v="1899-12-30T23:31:00"/>
    <n v="31"/>
    <n v="23"/>
    <n v="7"/>
    <s v="Australia"/>
    <s v="Not Outlier"/>
    <x v="31"/>
  </r>
  <r>
    <n v="590513"/>
    <n v="1139"/>
    <s v="USA"/>
    <d v="2023-08-14T23:10:00"/>
    <s v="Whatsapp"/>
    <s v="Diego Freyre"/>
    <n v="4446"/>
    <n v="14"/>
    <x v="324"/>
    <d v="1899-12-30T23:10:00"/>
    <n v="10"/>
    <n v="23"/>
    <n v="8"/>
    <s v="USA"/>
    <s v="Not Outlier"/>
    <x v="8"/>
  </r>
  <r>
    <n v="1212151"/>
    <n v="1139"/>
    <s v="USA"/>
    <d v="2023-01-09T23:33:00"/>
    <s v="Whatsapp"/>
    <s v="Sue King"/>
    <n v="374"/>
    <n v="9"/>
    <x v="290"/>
    <d v="1899-12-30T23:33:00"/>
    <n v="33"/>
    <n v="23"/>
    <n v="1"/>
    <s v="USA"/>
    <s v="Not Outlier"/>
    <x v="8"/>
  </r>
  <r>
    <n v="1396020"/>
    <n v="1139"/>
    <s v="USA"/>
    <d v="2023-12-22T23:33:00"/>
    <s v="Other"/>
    <s v="Diego Freyre"/>
    <n v="5055"/>
    <n v="22"/>
    <x v="358"/>
    <d v="1899-12-30T23:33:00"/>
    <n v="33"/>
    <n v="23"/>
    <n v="12"/>
    <s v="USA"/>
    <s v="Not Outlier"/>
    <x v="8"/>
  </r>
  <r>
    <n v="316858"/>
    <n v="1140"/>
    <s v="Finland"/>
    <d v="2023-03-18T00:39:00"/>
    <s v="Other"/>
    <s v="Laurence Lebihan"/>
    <n v="3160"/>
    <n v="18"/>
    <x v="213"/>
    <d v="1899-12-30T00:39:00"/>
    <n v="39"/>
    <n v="0"/>
    <n v="3"/>
    <s v="Finland"/>
    <s v="Not Outlier"/>
    <x v="71"/>
  </r>
  <r>
    <n v="1443406"/>
    <n v="1141"/>
    <s v="France"/>
    <d v="2023-07-24T01:19:00"/>
    <s v="Whatsapp"/>
    <s v="Julie Brown"/>
    <n v="8328"/>
    <n v="24"/>
    <x v="12"/>
    <d v="1899-12-30T01:19:00"/>
    <n v="19"/>
    <n v="1"/>
    <n v="7"/>
    <s v="France"/>
    <s v="Not Outlier"/>
    <x v="36"/>
  </r>
  <r>
    <n v="1460925"/>
    <n v="1141"/>
    <s v="France"/>
    <d v="2023-02-06T00:27:00"/>
    <s v="App"/>
    <s v="Ann Brown"/>
    <n v="2472"/>
    <n v="6"/>
    <x v="130"/>
    <d v="1899-12-30T00:27:00"/>
    <n v="27"/>
    <n v="0"/>
    <n v="2"/>
    <s v="France"/>
    <s v="Not Outlier"/>
    <x v="36"/>
  </r>
  <r>
    <n v="1340302"/>
    <n v="1142"/>
    <s v="USA"/>
    <d v="2023-12-03T01:17:00"/>
    <s v="Whatsapp"/>
    <s v="Kalle Suominen"/>
    <n v="9786"/>
    <n v="3"/>
    <x v="78"/>
    <d v="1899-12-30T01:17:00"/>
    <n v="17"/>
    <n v="1"/>
    <n v="12"/>
    <s v="USA"/>
    <s v="Not Outlier"/>
    <x v="14"/>
  </r>
  <r>
    <n v="935343"/>
    <n v="1143"/>
    <s v="Italy"/>
    <d v="2023-09-27T23:28:00"/>
    <s v="Website"/>
    <s v="Jeff Young"/>
    <n v="1325"/>
    <n v="27"/>
    <x v="347"/>
    <d v="1899-12-30T23:28:00"/>
    <n v="28"/>
    <n v="23"/>
    <n v="9"/>
    <s v="Italy"/>
    <s v="Not Outlier"/>
    <x v="14"/>
  </r>
  <r>
    <n v="993964"/>
    <n v="1143"/>
    <s v="Italy"/>
    <d v="2023-12-28T23:59:00"/>
    <s v="Whatsapp"/>
    <s v="Paul Henriot"/>
    <n v="8644"/>
    <n v="28"/>
    <x v="289"/>
    <d v="1899-12-30T23:59:00"/>
    <n v="59"/>
    <n v="23"/>
    <n v="12"/>
    <s v="Italy"/>
    <s v="Not Outlier"/>
    <x v="14"/>
  </r>
  <r>
    <n v="1192105"/>
    <n v="1143"/>
    <s v="Italy"/>
    <d v="2023-01-31T23:56:00"/>
    <s v="Whatsapp"/>
    <s v="Victoria Ashworth"/>
    <n v="2021"/>
    <n v="31"/>
    <x v="307"/>
    <d v="1899-12-30T23:56:00"/>
    <n v="56"/>
    <n v="23"/>
    <n v="1"/>
    <s v="Italy"/>
    <s v="Not Outlier"/>
    <x v="14"/>
  </r>
  <r>
    <n v="306677"/>
    <n v="1145"/>
    <s v="USA"/>
    <d v="2023-08-20T23:45:00"/>
    <s v="Other"/>
    <s v="Francisca Cervantes"/>
    <n v="6771"/>
    <n v="20"/>
    <x v="58"/>
    <d v="1899-12-30T23:45:00"/>
    <n v="45"/>
    <n v="23"/>
    <n v="8"/>
    <s v="USA"/>
    <s v="Not Outlier"/>
    <x v="45"/>
  </r>
  <r>
    <n v="1314166"/>
    <n v="1145"/>
    <s v="USA"/>
    <d v="2023-03-30T01:28:00"/>
    <s v="Other"/>
    <s v="Christina Berglund"/>
    <n v="9152"/>
    <n v="30"/>
    <x v="120"/>
    <d v="1899-12-30T01:28:00"/>
    <n v="28"/>
    <n v="1"/>
    <n v="3"/>
    <s v="USA"/>
    <s v="Not Outlier"/>
    <x v="45"/>
  </r>
  <r>
    <n v="1669169"/>
    <n v="1146"/>
    <s v="USA"/>
    <d v="2023-05-12T23:36:00"/>
    <s v="Website"/>
    <s v="Victoria Ashworth"/>
    <n v="8796"/>
    <n v="12"/>
    <x v="253"/>
    <d v="1899-12-30T23:36:00"/>
    <n v="36"/>
    <n v="23"/>
    <n v="5"/>
    <s v="USA"/>
    <s v="Not Outlier"/>
    <x v="37"/>
  </r>
  <r>
    <n v="816536"/>
    <n v="1147"/>
    <s v="France"/>
    <d v="2023-09-11T23:28:00"/>
    <s v="Whatsapp"/>
    <s v="Diego Freyre"/>
    <n v="5485"/>
    <n v="11"/>
    <x v="245"/>
    <d v="1899-12-30T23:28:00"/>
    <n v="28"/>
    <n v="23"/>
    <n v="9"/>
    <s v="France"/>
    <s v="Not Outlier"/>
    <x v="20"/>
  </r>
  <r>
    <n v="1197876"/>
    <n v="1148"/>
    <s v="Finland"/>
    <d v="2023-12-03T00:34:00"/>
    <s v="Other"/>
    <s v="Sue Frick"/>
    <n v="6055"/>
    <n v="3"/>
    <x v="78"/>
    <d v="1899-12-30T00:34:00"/>
    <n v="34"/>
    <n v="0"/>
    <n v="12"/>
    <s v="Finland"/>
    <s v="Not Outlier"/>
    <x v="20"/>
  </r>
  <r>
    <n v="1056575"/>
    <n v="1149"/>
    <s v="USA"/>
    <d v="2023-04-01T01:23:00"/>
    <s v="Other"/>
    <s v="Ann Brown"/>
    <n v="1439"/>
    <n v="1"/>
    <x v="217"/>
    <d v="1899-12-30T01:23:00"/>
    <n v="23"/>
    <n v="1"/>
    <n v="4"/>
    <s v="USA"/>
    <s v="Not Outlier"/>
    <x v="0"/>
  </r>
  <r>
    <n v="89864"/>
    <n v="1150"/>
    <s v="USA"/>
    <d v="2023-10-16T01:51:00"/>
    <s v="Other"/>
    <s v="Ann Brown"/>
    <n v="8022"/>
    <n v="16"/>
    <x v="116"/>
    <d v="1899-12-30T01:51:00"/>
    <n v="51"/>
    <n v="1"/>
    <n v="10"/>
    <s v="USA"/>
    <s v="Not Outlier"/>
    <x v="56"/>
  </r>
  <r>
    <n v="363439"/>
    <n v="1150"/>
    <s v="USA"/>
    <d v="2023-07-13T23:48:00"/>
    <s v="Website"/>
    <s v="Mart¡n Sommer"/>
    <n v="8067"/>
    <n v="13"/>
    <x v="88"/>
    <d v="1899-12-30T23:48:00"/>
    <n v="48"/>
    <n v="23"/>
    <n v="7"/>
    <s v="USA"/>
    <s v="Not Outlier"/>
    <x v="56"/>
  </r>
  <r>
    <n v="840518"/>
    <n v="1150"/>
    <s v="USA"/>
    <d v="2023-09-25T23:20:00"/>
    <s v="Other"/>
    <s v="Palle Ibsen"/>
    <n v="4427"/>
    <n v="25"/>
    <x v="76"/>
    <d v="1899-12-30T23:20:00"/>
    <n v="20"/>
    <n v="23"/>
    <n v="9"/>
    <s v="USA"/>
    <s v="Not Outlier"/>
    <x v="56"/>
  </r>
  <r>
    <n v="342057"/>
    <n v="1152"/>
    <s v="Spain"/>
    <d v="2023-06-04T00:53:00"/>
    <s v="Other"/>
    <s v="Sue Taylor"/>
    <n v="9941"/>
    <n v="4"/>
    <x v="68"/>
    <d v="1899-12-30T00:53:00"/>
    <n v="53"/>
    <n v="0"/>
    <n v="6"/>
    <s v="Spain"/>
    <s v="Not Outlier"/>
    <x v="52"/>
  </r>
  <r>
    <n v="1638963"/>
    <n v="1152"/>
    <s v="Spain"/>
    <d v="2023-03-06T01:32:00"/>
    <s v="Website"/>
    <s v="Roland Keitel"/>
    <n v="1352"/>
    <n v="6"/>
    <x v="132"/>
    <d v="1899-12-30T01:32:00"/>
    <n v="32"/>
    <n v="1"/>
    <n v="3"/>
    <s v="Spain"/>
    <s v="Not Outlier"/>
    <x v="52"/>
  </r>
  <r>
    <n v="464531"/>
    <n v="1153"/>
    <s v="Italy"/>
    <d v="2023-02-14T00:30:00"/>
    <s v="Other"/>
    <s v="Maurizio Moroni"/>
    <n v="4951"/>
    <n v="14"/>
    <x v="222"/>
    <d v="1899-12-30T00:30:00"/>
    <n v="30"/>
    <n v="0"/>
    <n v="2"/>
    <s v="Italy"/>
    <s v="Not Outlier"/>
    <x v="1"/>
  </r>
  <r>
    <n v="706669"/>
    <n v="1153"/>
    <s v="Italy"/>
    <d v="2023-05-06T01:45:00"/>
    <s v="Website"/>
    <s v="Valarie Nelson"/>
    <n v="4666"/>
    <n v="6"/>
    <x v="113"/>
    <d v="1899-12-30T01:45:00"/>
    <n v="45"/>
    <n v="1"/>
    <n v="5"/>
    <s v="Italy"/>
    <s v="Not Outlier"/>
    <x v="1"/>
  </r>
  <r>
    <n v="1156227"/>
    <n v="1154"/>
    <s v="Spain"/>
    <d v="2023-07-21T23:34:00"/>
    <s v="Whatsapp"/>
    <s v="Kwai Yu"/>
    <n v="2490"/>
    <n v="21"/>
    <x v="53"/>
    <d v="1899-12-30T23:34:00"/>
    <n v="34"/>
    <n v="23"/>
    <n v="7"/>
    <s v="Spain"/>
    <s v="Not Outlier"/>
    <x v="49"/>
  </r>
  <r>
    <n v="548714"/>
    <n v="1156"/>
    <s v="Norway"/>
    <d v="2023-06-22T00:31:00"/>
    <s v="App"/>
    <s v="Diego Freyre"/>
    <n v="6145"/>
    <n v="22"/>
    <x v="235"/>
    <d v="1899-12-30T00:31:00"/>
    <n v="31"/>
    <n v="0"/>
    <n v="6"/>
    <s v="Norway"/>
    <s v="Not Outlier"/>
    <x v="46"/>
  </r>
  <r>
    <n v="887239"/>
    <n v="1157"/>
    <s v="Singapore"/>
    <d v="2023-06-24T02:05:00"/>
    <s v="Website"/>
    <s v="Christina Berglund"/>
    <n v="9005"/>
    <n v="24"/>
    <x v="191"/>
    <d v="1899-12-30T02:05:00"/>
    <n v="5"/>
    <n v="2"/>
    <n v="6"/>
    <s v="Singapore"/>
    <s v="Not Outlier"/>
    <x v="35"/>
  </r>
  <r>
    <n v="1487293"/>
    <n v="1157"/>
    <s v="Singapore"/>
    <d v="2023-01-26T01:15:00"/>
    <s v="Whatsapp"/>
    <s v="Julie Brown"/>
    <n v="2092"/>
    <n v="26"/>
    <x v="64"/>
    <d v="1899-12-30T01:15:00"/>
    <n v="15"/>
    <n v="1"/>
    <n v="1"/>
    <s v="Singapore"/>
    <s v="Not Outlier"/>
    <x v="35"/>
  </r>
  <r>
    <n v="1489446"/>
    <n v="1158"/>
    <s v="Norway"/>
    <d v="2023-10-26T02:00:00"/>
    <s v="Website"/>
    <s v="Dominique Perrier"/>
    <n v="4889"/>
    <n v="26"/>
    <x v="15"/>
    <d v="1899-12-30T02:00:00"/>
    <n v="0"/>
    <n v="2"/>
    <n v="10"/>
    <s v="Norway"/>
    <s v="Not Outlier"/>
    <x v="14"/>
  </r>
  <r>
    <n v="812558"/>
    <n v="1160"/>
    <s v="Australia"/>
    <d v="2023-06-23T01:03:00"/>
    <s v="App"/>
    <s v="Matti Karttunen"/>
    <n v="4185"/>
    <n v="23"/>
    <x v="21"/>
    <d v="1899-12-30T01:03:00"/>
    <n v="3"/>
    <n v="1"/>
    <n v="6"/>
    <s v="Australia"/>
    <s v="Not Outlier"/>
    <x v="51"/>
  </r>
  <r>
    <n v="1223016"/>
    <n v="1161"/>
    <s v="Spain"/>
    <d v="2023-09-11T23:41:00"/>
    <s v="Whatsapp"/>
    <s v="Maria Larsson"/>
    <n v="4739"/>
    <n v="11"/>
    <x v="245"/>
    <d v="1899-12-30T23:41:00"/>
    <n v="41"/>
    <n v="23"/>
    <n v="9"/>
    <s v="Spain"/>
    <s v="Not Outlier"/>
    <x v="42"/>
  </r>
  <r>
    <n v="779276"/>
    <n v="1162"/>
    <s v="USA"/>
    <d v="2023-06-10T23:57:00"/>
    <s v="Website"/>
    <s v="Valarie Young"/>
    <n v="4738"/>
    <n v="10"/>
    <x v="60"/>
    <d v="1899-12-30T23:57:00"/>
    <n v="57"/>
    <n v="23"/>
    <n v="6"/>
    <s v="USA"/>
    <s v="Not Outlier"/>
    <x v="65"/>
  </r>
  <r>
    <n v="1076764"/>
    <n v="1162"/>
    <s v="USA"/>
    <d v="2023-12-04T00:39:00"/>
    <s v="Website"/>
    <s v="Frederique Citeaux"/>
    <n v="1938"/>
    <n v="4"/>
    <x v="118"/>
    <d v="1899-12-30T00:39:00"/>
    <n v="39"/>
    <n v="0"/>
    <n v="12"/>
    <s v="USA"/>
    <s v="Not Outlier"/>
    <x v="65"/>
  </r>
  <r>
    <n v="1513980"/>
    <n v="1164"/>
    <s v="USA"/>
    <d v="2023-02-14T23:42:00"/>
    <s v="Website"/>
    <s v="Diego Freyre"/>
    <n v="5236"/>
    <n v="14"/>
    <x v="222"/>
    <d v="1899-12-30T23:42:00"/>
    <n v="42"/>
    <n v="23"/>
    <n v="2"/>
    <s v="USA"/>
    <s v="Not Outlier"/>
    <x v="22"/>
  </r>
  <r>
    <n v="383194"/>
    <n v="1167"/>
    <s v="USA"/>
    <d v="2023-05-29T22:43:00"/>
    <s v="Whatsapp"/>
    <s v="Julie King"/>
    <n v="6812"/>
    <n v="29"/>
    <x v="296"/>
    <d v="1899-12-30T22:43:00"/>
    <n v="43"/>
    <n v="22"/>
    <n v="5"/>
    <s v="USA"/>
    <s v="Not Outlier"/>
    <x v="12"/>
  </r>
  <r>
    <n v="1612028"/>
    <n v="1167"/>
    <s v="USA"/>
    <d v="2023-01-18T23:58:00"/>
    <s v="Whatsapp"/>
    <s v="Steve Frick"/>
    <n v="9324"/>
    <n v="18"/>
    <x v="145"/>
    <d v="1899-12-30T23:58:00"/>
    <n v="58"/>
    <n v="23"/>
    <n v="1"/>
    <s v="USA"/>
    <s v="Not Outlier"/>
    <x v="12"/>
  </r>
  <r>
    <n v="98453"/>
    <n v="1169"/>
    <s v="France"/>
    <d v="2023-04-29T00:10:00"/>
    <s v="Whatsapp"/>
    <s v="Adrian Huxley"/>
    <n v="2261"/>
    <n v="29"/>
    <x v="312"/>
    <d v="1899-12-30T00:10:00"/>
    <n v="10"/>
    <n v="0"/>
    <n v="4"/>
    <s v="France"/>
    <s v="Not Outlier"/>
    <x v="67"/>
  </r>
  <r>
    <n v="364332"/>
    <n v="1169"/>
    <s v="France"/>
    <d v="2023-02-24T01:00:00"/>
    <s v="Other"/>
    <s v="Sue Taylor"/>
    <n v="6539"/>
    <n v="24"/>
    <x v="93"/>
    <d v="1899-12-30T01:00:00"/>
    <n v="0"/>
    <n v="1"/>
    <n v="2"/>
    <s v="France"/>
    <s v="Not Outlier"/>
    <x v="67"/>
  </r>
  <r>
    <n v="370729"/>
    <n v="1170"/>
    <s v="Germany"/>
    <d v="2023-02-25T02:00:00"/>
    <s v="App"/>
    <s v="Daniel Tonini"/>
    <n v="2725"/>
    <n v="25"/>
    <x v="39"/>
    <d v="1899-12-30T02:00:00"/>
    <n v="0"/>
    <n v="2"/>
    <n v="2"/>
    <s v="Germany"/>
    <s v="Not Outlier"/>
    <x v="7"/>
  </r>
  <r>
    <n v="588329"/>
    <n v="1170"/>
    <s v="Germany"/>
    <d v="2023-09-01T01:50:00"/>
    <s v="Other"/>
    <s v="Michael Holz"/>
    <n v="987"/>
    <n v="1"/>
    <x v="244"/>
    <d v="1899-12-30T01:50:00"/>
    <n v="50"/>
    <n v="1"/>
    <n v="9"/>
    <s v="Germany"/>
    <s v="Not Outlier"/>
    <x v="7"/>
  </r>
  <r>
    <n v="973367"/>
    <n v="1170"/>
    <s v="Germany"/>
    <d v="2023-09-01T01:16:00"/>
    <s v="App"/>
    <s v="Janine Labrune"/>
    <n v="8512"/>
    <n v="1"/>
    <x v="244"/>
    <d v="1899-12-30T01:16:00"/>
    <n v="16"/>
    <n v="1"/>
    <n v="9"/>
    <s v="Germany"/>
    <s v="Not Outlier"/>
    <x v="7"/>
  </r>
  <r>
    <n v="1335084"/>
    <n v="1170"/>
    <s v="Germany"/>
    <d v="2023-07-21T00:37:00"/>
    <s v="Whatsapp"/>
    <s v="Pirkko Koskitalo"/>
    <n v="5783"/>
    <n v="21"/>
    <x v="53"/>
    <d v="1899-12-30T00:37:00"/>
    <n v="37"/>
    <n v="0"/>
    <n v="7"/>
    <s v="Germany"/>
    <s v="Not Outlier"/>
    <x v="7"/>
  </r>
  <r>
    <n v="1203146"/>
    <n v="1172"/>
    <s v="Australia"/>
    <d v="2023-11-09T00:31:00"/>
    <s v="App"/>
    <s v="Diego Freyre"/>
    <n v="6152"/>
    <n v="9"/>
    <x v="119"/>
    <d v="1899-12-30T00:31:00"/>
    <n v="31"/>
    <n v="0"/>
    <n v="11"/>
    <s v="Australia"/>
    <s v="Not Outlier"/>
    <x v="37"/>
  </r>
  <r>
    <n v="448776"/>
    <n v="1173"/>
    <s v="USA"/>
    <d v="2023-12-13T00:07:00"/>
    <s v="Whatsapp"/>
    <s v="Elizabeth Devon"/>
    <n v="4703"/>
    <n v="13"/>
    <x v="141"/>
    <d v="1899-12-30T00:07:00"/>
    <n v="7"/>
    <n v="0"/>
    <n v="12"/>
    <s v="USA"/>
    <s v="Not Outlier"/>
    <x v="8"/>
  </r>
  <r>
    <n v="1667133"/>
    <n v="1173"/>
    <s v="USA"/>
    <d v="2023-08-14T00:11:00"/>
    <s v="Other"/>
    <s v="Jean Fresnisre"/>
    <n v="8164"/>
    <n v="14"/>
    <x v="324"/>
    <d v="1899-12-30T00:11:00"/>
    <n v="11"/>
    <n v="0"/>
    <n v="8"/>
    <s v="USA"/>
    <s v="Not Outlier"/>
    <x v="8"/>
  </r>
  <r>
    <n v="1289856"/>
    <n v="1174"/>
    <s v="USA"/>
    <d v="2023-07-08T00:26:00"/>
    <s v="Whatsapp"/>
    <s v="Valarie Young"/>
    <n v="5660"/>
    <n v="8"/>
    <x v="23"/>
    <d v="1899-12-30T00:26:00"/>
    <n v="26"/>
    <n v="0"/>
    <n v="7"/>
    <s v="USA"/>
    <s v="Not Outlier"/>
    <x v="36"/>
  </r>
  <r>
    <n v="1004722"/>
    <n v="1176"/>
    <s v="USA"/>
    <d v="2023-06-04T01:21:00"/>
    <s v="Whatsapp"/>
    <s v="Giovanni Rovelli"/>
    <n v="315"/>
    <n v="4"/>
    <x v="68"/>
    <d v="1899-12-30T01:21:00"/>
    <n v="21"/>
    <n v="1"/>
    <n v="6"/>
    <s v="USA"/>
    <s v="Not Outlier"/>
    <x v="28"/>
  </r>
  <r>
    <n v="1144813"/>
    <n v="1176"/>
    <s v="USA"/>
    <d v="2023-11-09T01:06:00"/>
    <s v="Other"/>
    <s v="Kalle Suominen"/>
    <n v="1665"/>
    <n v="9"/>
    <x v="119"/>
    <d v="1899-12-30T01:06:00"/>
    <n v="6"/>
    <n v="1"/>
    <n v="11"/>
    <s v="USA"/>
    <s v="Not Outlier"/>
    <x v="28"/>
  </r>
  <r>
    <n v="1190330"/>
    <n v="1176"/>
    <s v="USA"/>
    <d v="2023-04-17T00:26:00"/>
    <s v="Whatsapp"/>
    <s v="Wendy Victorino"/>
    <n v="5495"/>
    <n v="17"/>
    <x v="152"/>
    <d v="1899-12-30T00:26:00"/>
    <n v="26"/>
    <n v="0"/>
    <n v="4"/>
    <s v="USA"/>
    <s v="Not Outlier"/>
    <x v="28"/>
  </r>
  <r>
    <n v="1584769"/>
    <n v="1176"/>
    <s v="USA"/>
    <d v="2023-10-08T23:22:00"/>
    <s v="Whatsapp"/>
    <s v="Miguel Barajas"/>
    <n v="1945"/>
    <n v="8"/>
    <x v="9"/>
    <d v="1899-12-30T23:22:00"/>
    <n v="22"/>
    <n v="23"/>
    <n v="10"/>
    <s v="USA"/>
    <s v="Not Outlier"/>
    <x v="28"/>
  </r>
  <r>
    <n v="289882"/>
    <n v="1177"/>
    <s v="Denmark"/>
    <d v="2023-11-04T01:04:00"/>
    <s v="Whatsapp"/>
    <s v="Maurizio Moroni"/>
    <n v="4569"/>
    <n v="4"/>
    <x v="166"/>
    <d v="1899-12-30T01:04:00"/>
    <n v="4"/>
    <n v="1"/>
    <n v="11"/>
    <s v="Denmark"/>
    <s v="Not Outlier"/>
    <x v="55"/>
  </r>
  <r>
    <n v="1162801"/>
    <n v="1177"/>
    <s v="Denmark"/>
    <d v="2023-05-02T01:30:00"/>
    <s v="Other"/>
    <s v="Diego Freyre"/>
    <n v="8149"/>
    <n v="2"/>
    <x v="228"/>
    <d v="1899-12-30T01:30:00"/>
    <n v="30"/>
    <n v="1"/>
    <n v="5"/>
    <s v="Denmark"/>
    <s v="Not Outlier"/>
    <x v="55"/>
  </r>
  <r>
    <n v="443968"/>
    <n v="1179"/>
    <s v="Spain"/>
    <d v="2023-10-12T00:39:00"/>
    <s v="App"/>
    <s v="Annette Roulet"/>
    <n v="7784"/>
    <n v="12"/>
    <x v="276"/>
    <d v="1899-12-30T00:39:00"/>
    <n v="39"/>
    <n v="0"/>
    <n v="10"/>
    <s v="Spain"/>
    <s v="Not Outlier"/>
    <x v="70"/>
  </r>
  <r>
    <n v="1136468"/>
    <n v="1179"/>
    <s v="Spain"/>
    <d v="2023-11-06T01:07:00"/>
    <s v="Other"/>
    <s v="Victoria Ashworth"/>
    <n v="8751"/>
    <n v="6"/>
    <x v="211"/>
    <d v="1899-12-30T01:07:00"/>
    <n v="7"/>
    <n v="1"/>
    <n v="11"/>
    <s v="Spain"/>
    <s v="Not Outlier"/>
    <x v="70"/>
  </r>
  <r>
    <n v="101807"/>
    <n v="1181"/>
    <s v="Singapore"/>
    <d v="2023-11-02T00:27:00"/>
    <s v="Whatsapp"/>
    <s v="Valarie Young"/>
    <n v="3541"/>
    <n v="2"/>
    <x v="173"/>
    <d v="1899-12-30T00:27:00"/>
    <n v="27"/>
    <n v="0"/>
    <n v="11"/>
    <s v="Singapore"/>
    <s v="Not Outlier"/>
    <x v="58"/>
  </r>
  <r>
    <n v="1189460"/>
    <n v="1181"/>
    <s v="Singapore"/>
    <d v="2023-07-03T00:28:00"/>
    <s v="App"/>
    <s v="Jeff Young"/>
    <n v="4527"/>
    <n v="3"/>
    <x v="250"/>
    <d v="1899-12-30T00:28:00"/>
    <n v="28"/>
    <n v="0"/>
    <n v="7"/>
    <s v="Singapore"/>
    <s v="Not Outlier"/>
    <x v="58"/>
  </r>
  <r>
    <n v="404700"/>
    <n v="1182"/>
    <s v="USA"/>
    <d v="2023-11-26T22:59:00"/>
    <s v="Other"/>
    <s v="Paul Henriot"/>
    <n v="2761"/>
    <n v="26"/>
    <x v="291"/>
    <d v="1899-12-30T22:59:00"/>
    <n v="59"/>
    <n v="22"/>
    <n v="11"/>
    <s v="USA"/>
    <s v="Not Outlier"/>
    <x v="42"/>
  </r>
  <r>
    <n v="1272310"/>
    <n v="1183"/>
    <s v="France"/>
    <d v="2023-08-01T00:07:00"/>
    <s v="Other"/>
    <s v="Matti Karttunen"/>
    <n v="7092"/>
    <n v="1"/>
    <x v="257"/>
    <d v="1899-12-30T00:07:00"/>
    <n v="7"/>
    <n v="0"/>
    <n v="8"/>
    <s v="France"/>
    <s v="Not Outlier"/>
    <x v="16"/>
  </r>
  <r>
    <n v="102931"/>
    <n v="1185"/>
    <s v="Australia"/>
    <d v="2023-06-15T22:57:00"/>
    <s v="Whatsapp"/>
    <s v="Anna O'Hara"/>
    <n v="3433"/>
    <n v="15"/>
    <x v="206"/>
    <d v="1899-12-30T22:57:00"/>
    <n v="57"/>
    <n v="22"/>
    <n v="6"/>
    <s v="Australia"/>
    <s v="Not Outlier"/>
    <x v="40"/>
  </r>
  <r>
    <n v="335011"/>
    <n v="1188"/>
    <s v="USA"/>
    <d v="2023-11-27T23:43:00"/>
    <s v="App"/>
    <s v="Peter Ferguson"/>
    <n v="4882"/>
    <n v="27"/>
    <x v="91"/>
    <d v="1899-12-30T23:43:00"/>
    <n v="43"/>
    <n v="23"/>
    <n v="11"/>
    <s v="USA"/>
    <s v="Not Outlier"/>
    <x v="28"/>
  </r>
  <r>
    <n v="177047"/>
    <n v="1189"/>
    <s v="France"/>
    <d v="2023-08-13T23:18:00"/>
    <s v="App"/>
    <s v="Matti Karttunen"/>
    <n v="2516"/>
    <n v="13"/>
    <x v="112"/>
    <d v="1899-12-30T23:18:00"/>
    <n v="18"/>
    <n v="23"/>
    <n v="8"/>
    <s v="France"/>
    <s v="Not Outlier"/>
    <x v="71"/>
  </r>
  <r>
    <n v="331797"/>
    <n v="1190"/>
    <s v="Norway"/>
    <d v="2023-10-15T01:46:00"/>
    <s v="Whatsapp"/>
    <s v="Jan Klaeboe"/>
    <n v="5185"/>
    <n v="15"/>
    <x v="134"/>
    <d v="1899-12-30T01:46:00"/>
    <n v="46"/>
    <n v="1"/>
    <n v="10"/>
    <s v="Norway"/>
    <s v="Not Outlier"/>
    <x v="45"/>
  </r>
  <r>
    <n v="658815"/>
    <n v="1190"/>
    <s v="Norway"/>
    <d v="2023-11-25T00:15:00"/>
    <s v="Whatsapp"/>
    <s v="Eric Natividad"/>
    <n v="5243"/>
    <n v="25"/>
    <x v="174"/>
    <d v="1899-12-30T00:15:00"/>
    <n v="15"/>
    <n v="0"/>
    <n v="11"/>
    <s v="Norway"/>
    <s v="Not Outlier"/>
    <x v="45"/>
  </r>
  <r>
    <n v="1151977"/>
    <n v="1190"/>
    <s v="Norway"/>
    <d v="2023-12-31T01:46:00"/>
    <s v="App"/>
    <s v="Sue Taylor"/>
    <n v="4385"/>
    <n v="31"/>
    <x v="181"/>
    <d v="1899-12-30T01:46:00"/>
    <n v="46"/>
    <n v="1"/>
    <n v="12"/>
    <s v="Norway"/>
    <s v="Not Outlier"/>
    <x v="45"/>
  </r>
  <r>
    <n v="165835"/>
    <n v="1191"/>
    <s v="Australia"/>
    <d v="2023-05-31T00:16:00"/>
    <s v="App"/>
    <s v="Paul Henriot"/>
    <n v="2282"/>
    <n v="31"/>
    <x v="236"/>
    <d v="1899-12-30T00:16:00"/>
    <n v="16"/>
    <n v="0"/>
    <n v="5"/>
    <s v="Australia"/>
    <s v="Not Outlier"/>
    <x v="9"/>
  </r>
  <r>
    <n v="772693"/>
    <n v="1191"/>
    <s v="Australia"/>
    <d v="2023-05-01T23:29:00"/>
    <s v="App"/>
    <s v="Rosa Hernandez"/>
    <n v="8999"/>
    <n v="1"/>
    <x v="44"/>
    <d v="1899-12-30T23:29:00"/>
    <n v="29"/>
    <n v="23"/>
    <n v="5"/>
    <s v="Australia"/>
    <s v="Not Outlier"/>
    <x v="9"/>
  </r>
  <r>
    <n v="1335543"/>
    <n v="1191"/>
    <s v="Australia"/>
    <d v="2023-02-02T00:54:00"/>
    <s v="Website"/>
    <s v="Elizabeth Devon"/>
    <n v="2295"/>
    <n v="2"/>
    <x v="180"/>
    <d v="1899-12-30T00:54:00"/>
    <n v="54"/>
    <n v="0"/>
    <n v="2"/>
    <s v="Australia"/>
    <s v="Not Outlier"/>
    <x v="9"/>
  </r>
  <r>
    <n v="1343766"/>
    <n v="1191"/>
    <s v="Australia"/>
    <d v="2023-04-21T00:01:00"/>
    <s v="App"/>
    <s v="Valarie Nelson"/>
    <n v="7282"/>
    <n v="21"/>
    <x v="328"/>
    <d v="1899-12-30T00:01:00"/>
    <n v="1"/>
    <n v="0"/>
    <n v="4"/>
    <s v="Australia"/>
    <s v="Not Outlier"/>
    <x v="9"/>
  </r>
  <r>
    <n v="797735"/>
    <n v="1192"/>
    <s v="USA"/>
    <d v="2023-12-16T01:10:00"/>
    <s v="Website"/>
    <s v="Martine Rance"/>
    <n v="322"/>
    <n v="16"/>
    <x v="150"/>
    <d v="1899-12-30T01:10:00"/>
    <n v="10"/>
    <n v="1"/>
    <n v="12"/>
    <s v="USA"/>
    <s v="Not Outlier"/>
    <x v="65"/>
  </r>
  <r>
    <n v="1114314"/>
    <n v="1192"/>
    <s v="USA"/>
    <d v="2023-04-01T00:56:00"/>
    <s v="Other"/>
    <s v="Michael Frick"/>
    <n v="3962"/>
    <n v="1"/>
    <x v="217"/>
    <d v="1899-12-30T00:56:00"/>
    <n v="56"/>
    <n v="0"/>
    <n v="4"/>
    <s v="USA"/>
    <s v="Not Outlier"/>
    <x v="65"/>
  </r>
  <r>
    <n v="561728"/>
    <n v="1193"/>
    <s v="Italy"/>
    <d v="2023-03-26T23:02:00"/>
    <s v="Website"/>
    <s v="Carine Schmitt"/>
    <n v="9790"/>
    <n v="26"/>
    <x v="108"/>
    <d v="1899-12-30T23:02:00"/>
    <n v="2"/>
    <n v="23"/>
    <n v="3"/>
    <s v="Italy"/>
    <s v="Not Outlier"/>
    <x v="71"/>
  </r>
  <r>
    <n v="1229912"/>
    <n v="1193"/>
    <s v="Italy"/>
    <d v="2023-12-08T23:51:00"/>
    <s v="Other"/>
    <s v="Jean Fresnisre"/>
    <n v="3977"/>
    <n v="8"/>
    <x v="232"/>
    <d v="1899-12-30T23:51:00"/>
    <n v="51"/>
    <n v="23"/>
    <n v="12"/>
    <s v="Italy"/>
    <s v="Not Outlier"/>
    <x v="71"/>
  </r>
  <r>
    <n v="442615"/>
    <n v="1196"/>
    <s v="USA"/>
    <d v="2023-11-25T22:36:00"/>
    <s v="App"/>
    <s v="Frederique Citeaux"/>
    <n v="6526"/>
    <n v="25"/>
    <x v="174"/>
    <d v="1899-12-30T22:36:00"/>
    <n v="36"/>
    <n v="22"/>
    <n v="11"/>
    <s v="USA"/>
    <s v="Not Outlier"/>
    <x v="6"/>
  </r>
  <r>
    <n v="1259011"/>
    <n v="1198"/>
    <s v="USA"/>
    <d v="2023-06-10T01:43:00"/>
    <s v="Website"/>
    <s v="Roland Keitel"/>
    <n v="247"/>
    <n v="10"/>
    <x v="60"/>
    <d v="1899-12-30T01:43:00"/>
    <n v="43"/>
    <n v="1"/>
    <n v="6"/>
    <s v="USA"/>
    <s v="Not Outlier"/>
    <x v="22"/>
  </r>
  <r>
    <n v="581118"/>
    <n v="1199"/>
    <s v="Italy"/>
    <d v="2023-11-27T00:22:00"/>
    <s v="Website"/>
    <s v="Carine Schmitt"/>
    <n v="3254"/>
    <n v="27"/>
    <x v="91"/>
    <d v="1899-12-30T00:22:00"/>
    <n v="22"/>
    <n v="0"/>
    <n v="11"/>
    <s v="Italy"/>
    <s v="Not Outlier"/>
    <x v="11"/>
  </r>
  <r>
    <n v="1259418"/>
    <n v="1199"/>
    <s v="Italy"/>
    <d v="2023-01-27T00:21:00"/>
    <s v="App"/>
    <s v="Henriette Pfalzheim"/>
    <n v="7775"/>
    <n v="27"/>
    <x v="314"/>
    <d v="1899-12-30T00:21:00"/>
    <n v="21"/>
    <n v="0"/>
    <n v="1"/>
    <s v="Italy"/>
    <s v="Not Outlier"/>
    <x v="11"/>
  </r>
  <r>
    <n v="423114"/>
    <n v="1201"/>
    <s v="France"/>
    <d v="2023-02-26T23:50:00"/>
    <s v="Website"/>
    <s v="Adrian Huxley"/>
    <n v="6057"/>
    <n v="26"/>
    <x v="10"/>
    <d v="1899-12-30T23:50:00"/>
    <n v="50"/>
    <n v="23"/>
    <n v="2"/>
    <s v="France"/>
    <s v="Not Outlier"/>
    <x v="28"/>
  </r>
  <r>
    <n v="630561"/>
    <n v="1201"/>
    <s v="France"/>
    <d v="2023-08-28T01:11:00"/>
    <s v="Whatsapp"/>
    <s v="Pascale Cartrain"/>
    <n v="6934"/>
    <n v="28"/>
    <x v="128"/>
    <d v="1899-12-30T01:11:00"/>
    <n v="11"/>
    <n v="1"/>
    <n v="8"/>
    <s v="France"/>
    <s v="Not Outlier"/>
    <x v="28"/>
  </r>
  <r>
    <n v="834746"/>
    <n v="1204"/>
    <s v="USA"/>
    <d v="2023-03-14T00:51:00"/>
    <s v="Whatsapp"/>
    <s v="Valarie Franco"/>
    <n v="3237"/>
    <n v="14"/>
    <x v="210"/>
    <d v="1899-12-30T00:51:00"/>
    <n v="51"/>
    <n v="0"/>
    <n v="3"/>
    <s v="USA"/>
    <s v="Not Outlier"/>
    <x v="28"/>
  </r>
  <r>
    <n v="1055786"/>
    <n v="1205"/>
    <s v="Spain"/>
    <d v="2023-08-05T01:16:00"/>
    <s v="App"/>
    <s v="Dominique Perrier"/>
    <n v="7809"/>
    <n v="5"/>
    <x v="329"/>
    <d v="1899-12-30T01:16:00"/>
    <n v="16"/>
    <n v="1"/>
    <n v="8"/>
    <s v="Spain"/>
    <s v="Not Outlier"/>
    <x v="28"/>
  </r>
  <r>
    <n v="51913"/>
    <n v="1208"/>
    <s v="USA"/>
    <d v="2023-11-11T00:20:00"/>
    <s v="Website"/>
    <s v="Dominique Perrier"/>
    <n v="1733"/>
    <n v="11"/>
    <x v="37"/>
    <d v="1899-12-30T00:20:00"/>
    <n v="20"/>
    <n v="0"/>
    <n v="11"/>
    <s v="USA"/>
    <s v="Not Outlier"/>
    <x v="69"/>
  </r>
  <r>
    <n v="946141"/>
    <n v="1208"/>
    <s v="USA"/>
    <d v="2023-04-20T01:26:00"/>
    <s v="Other"/>
    <s v="Julie King"/>
    <n v="6931"/>
    <n v="20"/>
    <x v="226"/>
    <d v="1899-12-30T01:26:00"/>
    <n v="26"/>
    <n v="1"/>
    <n v="4"/>
    <s v="USA"/>
    <s v="Not Outlier"/>
    <x v="69"/>
  </r>
  <r>
    <n v="373452"/>
    <n v="1209"/>
    <s v="Finland"/>
    <d v="2023-07-28T22:12:00"/>
    <s v="Other"/>
    <s v="Victoria Ashworth"/>
    <n v="8190"/>
    <n v="28"/>
    <x v="40"/>
    <d v="1899-12-30T22:12:00"/>
    <n v="12"/>
    <n v="22"/>
    <n v="7"/>
    <s v="Finland"/>
    <s v="Not Outlier"/>
    <x v="11"/>
  </r>
  <r>
    <n v="996929"/>
    <n v="1209"/>
    <s v="Finland"/>
    <d v="2023-05-27T00:50:00"/>
    <s v="Whatsapp"/>
    <s v="Veysel Oeztan"/>
    <n v="3144"/>
    <n v="27"/>
    <x v="16"/>
    <d v="1899-12-30T00:50:00"/>
    <n v="50"/>
    <n v="0"/>
    <n v="5"/>
    <s v="Finland"/>
    <s v="Not Outlier"/>
    <x v="11"/>
  </r>
  <r>
    <n v="116342"/>
    <n v="1210"/>
    <s v="Spain"/>
    <d v="2023-12-17T00:58:00"/>
    <s v="Other"/>
    <s v="Roland Keitel"/>
    <n v="2323"/>
    <n v="17"/>
    <x v="136"/>
    <d v="1899-12-30T00:58:00"/>
    <n v="58"/>
    <n v="0"/>
    <n v="12"/>
    <s v="Spain"/>
    <s v="Not Outlier"/>
    <x v="49"/>
  </r>
  <r>
    <n v="194894"/>
    <n v="1210"/>
    <s v="Spain"/>
    <d v="2023-11-06T22:44:00"/>
    <s v="App"/>
    <s v="Paolo Accorti"/>
    <n v="8013"/>
    <n v="6"/>
    <x v="211"/>
    <d v="1899-12-30T22:44:00"/>
    <n v="44"/>
    <n v="22"/>
    <n v="11"/>
    <s v="Spain"/>
    <s v="Not Outlier"/>
    <x v="49"/>
  </r>
  <r>
    <n v="155731"/>
    <n v="1212"/>
    <s v="Singapore"/>
    <d v="2023-11-01T23:36:00"/>
    <s v="Whatsapp"/>
    <s v="Maria Larsson"/>
    <n v="8205"/>
    <n v="1"/>
    <x v="33"/>
    <d v="1899-12-30T23:36:00"/>
    <n v="36"/>
    <n v="23"/>
    <n v="11"/>
    <s v="Singapore"/>
    <s v="Not Outlier"/>
    <x v="26"/>
  </r>
  <r>
    <n v="464722"/>
    <n v="1215"/>
    <s v="USA"/>
    <d v="2023-01-03T01:01:00"/>
    <s v="Whatsapp"/>
    <s v="Jose Pedro Roel"/>
    <n v="7137"/>
    <n v="3"/>
    <x v="317"/>
    <d v="1899-12-30T01:01:00"/>
    <n v="1"/>
    <n v="1"/>
    <n v="1"/>
    <s v="USA"/>
    <s v="Not Outlier"/>
    <x v="43"/>
  </r>
  <r>
    <n v="821575"/>
    <n v="1215"/>
    <s v="USA"/>
    <d v="2023-01-11T00:54:00"/>
    <s v="Website"/>
    <s v="Michael Donnermeyer"/>
    <n v="4655"/>
    <n v="11"/>
    <x v="49"/>
    <d v="1899-12-30T00:54:00"/>
    <n v="54"/>
    <n v="0"/>
    <n v="1"/>
    <s v="USA"/>
    <s v="Not Outlier"/>
    <x v="43"/>
  </r>
  <r>
    <n v="1058164"/>
    <n v="1215"/>
    <s v="USA"/>
    <d v="2023-07-22T01:40:00"/>
    <s v="App"/>
    <s v="Maria Larsson"/>
    <n v="4073"/>
    <n v="22"/>
    <x v="63"/>
    <d v="1899-12-30T01:40:00"/>
    <n v="40"/>
    <n v="1"/>
    <n v="7"/>
    <s v="USA"/>
    <s v="Not Outlier"/>
    <x v="43"/>
  </r>
  <r>
    <n v="1291584"/>
    <n v="1215"/>
    <s v="USA"/>
    <d v="2023-05-28T00:41:00"/>
    <s v="App"/>
    <s v="Wendy Victorino"/>
    <n v="813"/>
    <n v="28"/>
    <x v="342"/>
    <d v="1899-12-30T00:41:00"/>
    <n v="41"/>
    <n v="0"/>
    <n v="5"/>
    <s v="USA"/>
    <s v="Not Outlier"/>
    <x v="43"/>
  </r>
  <r>
    <n v="1273432"/>
    <n v="1216"/>
    <s v="Australia"/>
    <d v="2023-02-06T23:47:00"/>
    <s v="Other"/>
    <s v="Thomas Hardy"/>
    <n v="3235"/>
    <n v="6"/>
    <x v="130"/>
    <d v="1899-12-30T23:47:00"/>
    <n v="47"/>
    <n v="23"/>
    <n v="2"/>
    <s v="Australia"/>
    <s v="Not Outlier"/>
    <x v="22"/>
  </r>
  <r>
    <n v="1339556"/>
    <n v="1216"/>
    <s v="Australia"/>
    <d v="2023-09-23T01:20:00"/>
    <s v="Website"/>
    <s v="Diego Freyre"/>
    <n v="1757"/>
    <n v="23"/>
    <x v="163"/>
    <d v="1899-12-30T01:20:00"/>
    <n v="20"/>
    <n v="1"/>
    <n v="9"/>
    <s v="Australia"/>
    <s v="Not Outlier"/>
    <x v="22"/>
  </r>
  <r>
    <n v="666564"/>
    <n v="1217"/>
    <s v="USA"/>
    <d v="2023-01-22T00:21:00"/>
    <s v="Other"/>
    <s v="Valarie Nelson"/>
    <n v="5348"/>
    <n v="22"/>
    <x v="299"/>
    <d v="1899-12-30T00:21:00"/>
    <n v="21"/>
    <n v="0"/>
    <n v="1"/>
    <s v="USA"/>
    <s v="Not Outlier"/>
    <x v="58"/>
  </r>
  <r>
    <n v="863877"/>
    <n v="1217"/>
    <s v="USA"/>
    <d v="2023-12-15T00:55:00"/>
    <s v="Website"/>
    <s v="Violeta Benitez"/>
    <n v="509"/>
    <n v="15"/>
    <x v="345"/>
    <d v="1899-12-30T00:55:00"/>
    <n v="55"/>
    <n v="0"/>
    <n v="12"/>
    <s v="USA"/>
    <s v="Not Outlier"/>
    <x v="58"/>
  </r>
  <r>
    <n v="1444534"/>
    <n v="1217"/>
    <s v="USA"/>
    <d v="2023-12-14T00:40:00"/>
    <s v="Whatsapp"/>
    <s v="Martine Rance"/>
    <n v="4597"/>
    <n v="14"/>
    <x v="85"/>
    <d v="1899-12-30T00:40:00"/>
    <n v="40"/>
    <n v="0"/>
    <n v="12"/>
    <s v="USA"/>
    <s v="Not Outlier"/>
    <x v="58"/>
  </r>
  <r>
    <n v="12200"/>
    <n v="1218"/>
    <s v="USA"/>
    <d v="2023-06-11T00:12:00"/>
    <s v="Whatsapp"/>
    <s v="Georg Pipps"/>
    <n v="1774"/>
    <n v="11"/>
    <x v="360"/>
    <d v="1899-12-30T00:12:00"/>
    <n v="12"/>
    <n v="0"/>
    <n v="6"/>
    <s v="USA"/>
    <s v="Not Outlier"/>
    <x v="58"/>
  </r>
  <r>
    <n v="58546"/>
    <n v="1218"/>
    <s v="USA"/>
    <d v="2023-07-21T00:11:00"/>
    <s v="Other"/>
    <s v="Peter Ferguson"/>
    <n v="736"/>
    <n v="21"/>
    <x v="53"/>
    <d v="1899-12-30T00:11:00"/>
    <n v="11"/>
    <n v="0"/>
    <n v="7"/>
    <s v="USA"/>
    <s v="Not Outlier"/>
    <x v="58"/>
  </r>
  <r>
    <n v="284974"/>
    <n v="1218"/>
    <s v="USA"/>
    <d v="2023-09-11T01:36:00"/>
    <s v="Website"/>
    <s v="Valarie Young"/>
    <n v="5755"/>
    <n v="11"/>
    <x v="245"/>
    <d v="1899-12-30T01:36:00"/>
    <n v="36"/>
    <n v="1"/>
    <n v="9"/>
    <s v="USA"/>
    <s v="Not Outlier"/>
    <x v="58"/>
  </r>
  <r>
    <n v="10208"/>
    <n v="1219"/>
    <s v="USA"/>
    <d v="2023-10-04T01:42:00"/>
    <s v="Website"/>
    <s v="Janine Labrune"/>
    <n v="3866"/>
    <n v="4"/>
    <x v="308"/>
    <d v="1899-12-30T01:42:00"/>
    <n v="42"/>
    <n v="1"/>
    <n v="10"/>
    <s v="USA"/>
    <s v="Not Outlier"/>
    <x v="17"/>
  </r>
  <r>
    <n v="631808"/>
    <n v="1219"/>
    <s v="USA"/>
    <d v="2023-11-04T01:06:00"/>
    <s v="Other"/>
    <s v="Sue Frick"/>
    <n v="9502"/>
    <n v="4"/>
    <x v="166"/>
    <d v="1899-12-30T01:06:00"/>
    <n v="6"/>
    <n v="1"/>
    <n v="11"/>
    <s v="USA"/>
    <s v="Not Outlier"/>
    <x v="17"/>
  </r>
  <r>
    <n v="767512"/>
    <n v="1219"/>
    <s v="USA"/>
    <d v="2023-12-30T00:35:00"/>
    <s v="App"/>
    <s v="Henriette Pfalzheim"/>
    <n v="4002"/>
    <n v="30"/>
    <x v="57"/>
    <d v="1899-12-30T00:35:00"/>
    <n v="35"/>
    <n v="0"/>
    <n v="12"/>
    <s v="USA"/>
    <s v="Not Outlier"/>
    <x v="17"/>
  </r>
  <r>
    <n v="1425405"/>
    <n v="1220"/>
    <s v="USA"/>
    <d v="2023-05-24T00:07:00"/>
    <s v="Whatsapp"/>
    <s v="Sue Frick"/>
    <n v="6403"/>
    <n v="24"/>
    <x v="153"/>
    <d v="1899-12-30T00:07:00"/>
    <n v="7"/>
    <n v="0"/>
    <n v="5"/>
    <s v="USA"/>
    <s v="Not Outlier"/>
    <x v="51"/>
  </r>
  <r>
    <n v="309642"/>
    <n v="1222"/>
    <s v="Spain"/>
    <d v="2023-09-16T00:34:00"/>
    <s v="Other"/>
    <s v="Leslie Murphy"/>
    <n v="2898"/>
    <n v="16"/>
    <x v="207"/>
    <d v="1899-12-30T00:34:00"/>
    <n v="34"/>
    <n v="0"/>
    <n v="9"/>
    <s v="Spain"/>
    <s v="Not Outlier"/>
    <x v="51"/>
  </r>
  <r>
    <n v="485658"/>
    <n v="1222"/>
    <s v="Spain"/>
    <d v="2023-03-03T00:04:00"/>
    <s v="Whatsapp"/>
    <s v="Wendy Victorino"/>
    <n v="6370"/>
    <n v="3"/>
    <x v="242"/>
    <d v="1899-12-30T00:04:00"/>
    <n v="4"/>
    <n v="0"/>
    <n v="3"/>
    <s v="Spain"/>
    <s v="Not Outlier"/>
    <x v="51"/>
  </r>
  <r>
    <n v="43722"/>
    <n v="1223"/>
    <s v="USA"/>
    <d v="2023-11-03T23:31:00"/>
    <s v="Other"/>
    <s v="William Brown"/>
    <n v="6074"/>
    <n v="3"/>
    <x v="320"/>
    <d v="1899-12-30T23:31:00"/>
    <n v="31"/>
    <n v="23"/>
    <n v="11"/>
    <s v="USA"/>
    <s v="Not Outlier"/>
    <x v="22"/>
  </r>
  <r>
    <n v="109547"/>
    <n v="1223"/>
    <s v="USA"/>
    <d v="2023-02-08T00:10:00"/>
    <s v="App"/>
    <s v="Anna O'Hara"/>
    <n v="719"/>
    <n v="8"/>
    <x v="262"/>
    <d v="1899-12-30T00:10:00"/>
    <n v="10"/>
    <n v="0"/>
    <n v="2"/>
    <s v="USA"/>
    <s v="Not Outlier"/>
    <x v="22"/>
  </r>
  <r>
    <n v="588686"/>
    <n v="1224"/>
    <s v="France"/>
    <d v="2023-07-17T23:17:00"/>
    <s v="Website"/>
    <s v="Rosa Hernandez"/>
    <n v="9207"/>
    <n v="17"/>
    <x v="179"/>
    <d v="1899-12-30T23:17:00"/>
    <n v="17"/>
    <n v="23"/>
    <n v="7"/>
    <s v="France"/>
    <s v="Not Outlier"/>
    <x v="61"/>
  </r>
  <r>
    <n v="1677682"/>
    <n v="1224"/>
    <s v="France"/>
    <d v="2023-03-26T22:55:00"/>
    <s v="Other"/>
    <s v="Mory Kentary"/>
    <n v="8833"/>
    <n v="26"/>
    <x v="108"/>
    <d v="1899-12-30T22:55:00"/>
    <n v="55"/>
    <n v="22"/>
    <n v="3"/>
    <s v="France"/>
    <s v="Not Outlier"/>
    <x v="61"/>
  </r>
  <r>
    <n v="985800"/>
    <n v="1225"/>
    <s v="Spain"/>
    <d v="2023-12-16T00:53:00"/>
    <s v="Website"/>
    <s v="Julie King"/>
    <n v="3508"/>
    <n v="16"/>
    <x v="150"/>
    <d v="1899-12-30T00:53:00"/>
    <n v="53"/>
    <n v="0"/>
    <n v="12"/>
    <s v="Spain"/>
    <s v="Not Outlier"/>
    <x v="8"/>
  </r>
  <r>
    <n v="703166"/>
    <n v="1228"/>
    <s v="USA"/>
    <d v="2023-11-03T00:22:00"/>
    <s v="Whatsapp"/>
    <s v="Georg Pipps"/>
    <n v="2916"/>
    <n v="3"/>
    <x v="320"/>
    <d v="1899-12-30T00:22:00"/>
    <n v="22"/>
    <n v="0"/>
    <n v="11"/>
    <s v="USA"/>
    <s v="Not Outlier"/>
    <x v="65"/>
  </r>
  <r>
    <n v="480878"/>
    <n v="1229"/>
    <s v="Australia"/>
    <d v="2023-05-26T01:37:00"/>
    <s v="Whatsapp"/>
    <s v="Sue Taylor"/>
    <n v="9502"/>
    <n v="26"/>
    <x v="66"/>
    <d v="1899-12-30T01:37:00"/>
    <n v="37"/>
    <n v="1"/>
    <n v="5"/>
    <s v="Australia"/>
    <s v="Not Outlier"/>
    <x v="52"/>
  </r>
  <r>
    <n v="710673"/>
    <n v="1229"/>
    <s v="Australia"/>
    <d v="2023-06-13T01:26:00"/>
    <s v="App"/>
    <s v="Catherine Dewey"/>
    <n v="6405"/>
    <n v="13"/>
    <x v="61"/>
    <d v="1899-12-30T01:26:00"/>
    <n v="26"/>
    <n v="1"/>
    <n v="6"/>
    <s v="Australia"/>
    <s v="Not Outlier"/>
    <x v="52"/>
  </r>
  <r>
    <n v="1473392"/>
    <n v="1230"/>
    <s v="Spain"/>
    <d v="2023-09-14T01:42:00"/>
    <s v="Whatsapp"/>
    <s v="Peter Ferguson"/>
    <n v="4758"/>
    <n v="14"/>
    <x v="208"/>
    <d v="1899-12-30T01:42:00"/>
    <n v="42"/>
    <n v="1"/>
    <n v="9"/>
    <s v="Spain"/>
    <s v="Not Outlier"/>
    <x v="47"/>
  </r>
  <r>
    <n v="1558773"/>
    <n v="1230"/>
    <s v="Spain"/>
    <d v="2023-08-05T00:57:00"/>
    <s v="Website"/>
    <s v="Pascale Cartrain"/>
    <n v="5890"/>
    <n v="5"/>
    <x v="329"/>
    <d v="1899-12-30T00:57:00"/>
    <n v="57"/>
    <n v="0"/>
    <n v="8"/>
    <s v="Spain"/>
    <s v="Not Outlier"/>
    <x v="47"/>
  </r>
  <r>
    <n v="425030"/>
    <n v="1231"/>
    <s v="Austria"/>
    <d v="2023-02-27T01:24:00"/>
    <s v="Whatsapp"/>
    <s v="Allen Nelson"/>
    <n v="5268"/>
    <n v="27"/>
    <x v="281"/>
    <d v="1899-12-30T01:24:00"/>
    <n v="24"/>
    <n v="1"/>
    <n v="2"/>
    <s v="Austria"/>
    <s v="Not Outlier"/>
    <x v="31"/>
  </r>
  <r>
    <n v="1254623"/>
    <n v="1234"/>
    <s v="USA"/>
    <d v="2023-02-01T00:27:00"/>
    <s v="Whatsapp"/>
    <s v="Veysel Oeztan"/>
    <n v="3138"/>
    <n v="1"/>
    <x v="148"/>
    <d v="1899-12-30T00:27:00"/>
    <n v="27"/>
    <n v="0"/>
    <n v="2"/>
    <s v="USA"/>
    <s v="Not Outlier"/>
    <x v="28"/>
  </r>
  <r>
    <n v="1492578"/>
    <n v="1234"/>
    <s v="USA"/>
    <d v="2023-08-26T00:22:00"/>
    <s v="Whatsapp"/>
    <s v="Matti Karttunen"/>
    <n v="3400"/>
    <n v="26"/>
    <x v="225"/>
    <d v="1899-12-30T00:22:00"/>
    <n v="22"/>
    <n v="0"/>
    <n v="8"/>
    <s v="USA"/>
    <s v="Not Outlier"/>
    <x v="28"/>
  </r>
  <r>
    <n v="1149488"/>
    <n v="1235"/>
    <s v="Singapore"/>
    <d v="2023-04-17T00:36:00"/>
    <s v="Website"/>
    <s v="Jose Pedro Roel"/>
    <n v="2062"/>
    <n v="17"/>
    <x v="152"/>
    <d v="1899-12-30T00:36:00"/>
    <n v="36"/>
    <n v="0"/>
    <n v="4"/>
    <s v="Singapore"/>
    <s v="Not Outlier"/>
    <x v="71"/>
  </r>
  <r>
    <n v="1635597"/>
    <n v="1235"/>
    <s v="Singapore"/>
    <d v="2023-09-03T23:09:00"/>
    <s v="Whatsapp"/>
    <s v="Leslie Murphy"/>
    <n v="7590"/>
    <n v="3"/>
    <x v="309"/>
    <d v="1899-12-30T23:09:00"/>
    <n v="9"/>
    <n v="23"/>
    <n v="9"/>
    <s v="Singapore"/>
    <s v="Not Outlier"/>
    <x v="71"/>
  </r>
  <r>
    <n v="664585"/>
    <n v="1236"/>
    <s v="USA"/>
    <d v="2023-06-10T00:50:00"/>
    <s v="Whatsapp"/>
    <s v="Kwai Yu"/>
    <n v="9357"/>
    <n v="10"/>
    <x v="60"/>
    <d v="1899-12-30T00:50:00"/>
    <n v="50"/>
    <n v="0"/>
    <n v="6"/>
    <s v="USA"/>
    <s v="Not Outlier"/>
    <x v="13"/>
  </r>
  <r>
    <n v="874091"/>
    <n v="1236"/>
    <s v="USA"/>
    <d v="2023-07-14T23:18:00"/>
    <s v="Website"/>
    <s v="Akiko Shimamura"/>
    <n v="54"/>
    <n v="14"/>
    <x v="292"/>
    <d v="1899-12-30T23:18:00"/>
    <n v="18"/>
    <n v="23"/>
    <n v="7"/>
    <s v="USA"/>
    <s v="Not Outlier"/>
    <x v="13"/>
  </r>
  <r>
    <n v="1023043"/>
    <n v="1237"/>
    <s v="USA"/>
    <d v="2023-08-28T00:25:00"/>
    <s v="App"/>
    <s v="Sue King"/>
    <n v="534"/>
    <n v="28"/>
    <x v="128"/>
    <d v="1899-12-30T00:25:00"/>
    <n v="25"/>
    <n v="0"/>
    <n v="8"/>
    <s v="USA"/>
    <s v="Not Outlier"/>
    <x v="65"/>
  </r>
  <r>
    <n v="1604334"/>
    <n v="1237"/>
    <s v="USA"/>
    <d v="2023-12-17T23:32:00"/>
    <s v="Whatsapp"/>
    <s v="Janine Labrune"/>
    <n v="4433"/>
    <n v="17"/>
    <x v="136"/>
    <d v="1899-12-30T23:32:00"/>
    <n v="32"/>
    <n v="23"/>
    <n v="12"/>
    <s v="USA"/>
    <s v="Not Outlier"/>
    <x v="65"/>
  </r>
  <r>
    <n v="1609928"/>
    <n v="1237"/>
    <s v="USA"/>
    <d v="2023-06-05T00:58:00"/>
    <s v="App"/>
    <s v="Pirkko Koskitalo"/>
    <n v="373"/>
    <n v="5"/>
    <x v="193"/>
    <d v="1899-12-30T00:58:00"/>
    <n v="58"/>
    <n v="0"/>
    <n v="6"/>
    <s v="USA"/>
    <s v="Not Outlier"/>
    <x v="65"/>
  </r>
  <r>
    <n v="1352182"/>
    <n v="1238"/>
    <s v="USA"/>
    <d v="2023-05-08T01:10:00"/>
    <s v="Website"/>
    <s v="Elizabeth Lincoln"/>
    <n v="2508"/>
    <n v="8"/>
    <x v="32"/>
    <d v="1899-12-30T01:10:00"/>
    <n v="10"/>
    <n v="1"/>
    <n v="5"/>
    <s v="USA"/>
    <s v="Not Outlier"/>
    <x v="7"/>
  </r>
  <r>
    <n v="635743"/>
    <n v="1239"/>
    <s v="Spain"/>
    <d v="2023-12-06T22:37:00"/>
    <s v="App"/>
    <s v="Mart¡n Sommer"/>
    <n v="782"/>
    <n v="6"/>
    <x v="185"/>
    <d v="1899-12-30T22:37:00"/>
    <n v="37"/>
    <n v="22"/>
    <n v="12"/>
    <s v="Spain"/>
    <s v="Not Outlier"/>
    <x v="60"/>
  </r>
  <r>
    <n v="992535"/>
    <n v="1239"/>
    <s v="Spain"/>
    <d v="2023-01-12T22:55:00"/>
    <s v="Other"/>
    <s v="Elizabeth Devon"/>
    <n v="2549"/>
    <n v="12"/>
    <x v="266"/>
    <d v="1899-12-30T22:55:00"/>
    <n v="55"/>
    <n v="22"/>
    <n v="1"/>
    <s v="Spain"/>
    <s v="Not Outlier"/>
    <x v="60"/>
  </r>
  <r>
    <n v="31216"/>
    <n v="1240"/>
    <s v="Germany"/>
    <d v="2023-09-25T23:46:00"/>
    <s v="Website"/>
    <s v="Julie Murphy"/>
    <n v="8294"/>
    <n v="25"/>
    <x v="76"/>
    <d v="1899-12-30T23:46:00"/>
    <n v="46"/>
    <n v="23"/>
    <n v="9"/>
    <s v="Germany"/>
    <s v="Not Outlier"/>
    <x v="59"/>
  </r>
  <r>
    <n v="456612"/>
    <n v="1240"/>
    <s v="Germany"/>
    <d v="2023-02-28T00:33:00"/>
    <s v="Whatsapp"/>
    <s v="Pascale Cartrain"/>
    <n v="1900"/>
    <n v="28"/>
    <x v="0"/>
    <d v="1899-12-30T00:33:00"/>
    <n v="33"/>
    <n v="0"/>
    <n v="2"/>
    <s v="Germany"/>
    <s v="Not Outlier"/>
    <x v="59"/>
  </r>
  <r>
    <n v="82314"/>
    <n v="1242"/>
    <s v="Spain"/>
    <d v="2023-12-21T00:51:00"/>
    <s v="App"/>
    <s v="Jonas Bergulfsen"/>
    <n v="9870"/>
    <n v="21"/>
    <x v="361"/>
    <d v="1899-12-30T00:51:00"/>
    <n v="51"/>
    <n v="0"/>
    <n v="12"/>
    <s v="Spain"/>
    <s v="Not Outlier"/>
    <x v="27"/>
  </r>
  <r>
    <n v="704734"/>
    <n v="1243"/>
    <s v="Spain"/>
    <d v="2023-09-25T22:35:00"/>
    <s v="Website"/>
    <s v="Janine Labrune"/>
    <n v="9313"/>
    <n v="25"/>
    <x v="76"/>
    <d v="1899-12-30T22:35:00"/>
    <n v="35"/>
    <n v="22"/>
    <n v="9"/>
    <s v="Spain"/>
    <s v="Not Outlier"/>
    <x v="59"/>
  </r>
  <r>
    <n v="951353"/>
    <n v="1243"/>
    <s v="Spain"/>
    <d v="2023-07-10T00:29:00"/>
    <s v="App"/>
    <s v="Wendy Victorino"/>
    <n v="9524"/>
    <n v="10"/>
    <x v="86"/>
    <d v="1899-12-30T00:29:00"/>
    <n v="29"/>
    <n v="0"/>
    <n v="7"/>
    <s v="Spain"/>
    <s v="Not Outlier"/>
    <x v="59"/>
  </r>
  <r>
    <n v="1056710"/>
    <n v="1243"/>
    <s v="Spain"/>
    <d v="2023-07-31T00:40:00"/>
    <s v="Whatsapp"/>
    <s v="Valarie Nelson"/>
    <n v="1855"/>
    <n v="31"/>
    <x v="341"/>
    <d v="1899-12-30T00:40:00"/>
    <n v="40"/>
    <n v="0"/>
    <n v="7"/>
    <s v="Spain"/>
    <s v="Not Outlier"/>
    <x v="59"/>
  </r>
  <r>
    <n v="1320558"/>
    <n v="1243"/>
    <s v="Spain"/>
    <d v="2023-07-12T23:36:00"/>
    <s v="Website"/>
    <s v="Arnold Cruz"/>
    <n v="6197"/>
    <n v="12"/>
    <x v="326"/>
    <d v="1899-12-30T23:36:00"/>
    <n v="36"/>
    <n v="23"/>
    <n v="7"/>
    <s v="Spain"/>
    <s v="Not Outlier"/>
    <x v="59"/>
  </r>
  <r>
    <n v="1512442"/>
    <n v="1243"/>
    <s v="Spain"/>
    <d v="2023-06-18T00:35:00"/>
    <s v="App"/>
    <s v="Jeff Young"/>
    <n v="7379"/>
    <n v="18"/>
    <x v="343"/>
    <d v="1899-12-30T00:35:00"/>
    <n v="35"/>
    <n v="0"/>
    <n v="6"/>
    <s v="Spain"/>
    <s v="Not Outlier"/>
    <x v="59"/>
  </r>
  <r>
    <n v="221857"/>
    <n v="1244"/>
    <s v="Spain"/>
    <d v="2023-07-17T01:14:00"/>
    <s v="Other"/>
    <s v="Georg Pipps"/>
    <n v="4142"/>
    <n v="17"/>
    <x v="179"/>
    <d v="1899-12-30T01:14:00"/>
    <n v="14"/>
    <n v="1"/>
    <n v="7"/>
    <s v="Spain"/>
    <s v="Not Outlier"/>
    <x v="21"/>
  </r>
  <r>
    <n v="1486426"/>
    <n v="1244"/>
    <s v="Spain"/>
    <d v="2023-10-30T23:38:00"/>
    <s v="App"/>
    <s v="Julie Young"/>
    <n v="8227"/>
    <n v="30"/>
    <x v="71"/>
    <d v="1899-12-30T23:38:00"/>
    <n v="38"/>
    <n v="23"/>
    <n v="10"/>
    <s v="Spain"/>
    <s v="Not Outlier"/>
    <x v="21"/>
  </r>
  <r>
    <n v="889356"/>
    <n v="1246"/>
    <s v="France"/>
    <d v="2023-03-17T00:39:00"/>
    <s v="Other"/>
    <s v="Anna O'Hara"/>
    <n v="2670"/>
    <n v="17"/>
    <x v="154"/>
    <d v="1899-12-30T00:39:00"/>
    <n v="39"/>
    <n v="0"/>
    <n v="3"/>
    <s v="France"/>
    <s v="Not Outlier"/>
    <x v="10"/>
  </r>
  <r>
    <n v="74485"/>
    <n v="1247"/>
    <s v="USA"/>
    <d v="2023-12-14T00:20:00"/>
    <s v="App"/>
    <s v="Thomas Hardy"/>
    <n v="4523"/>
    <n v="14"/>
    <x v="85"/>
    <d v="1899-12-30T00:20:00"/>
    <n v="20"/>
    <n v="0"/>
    <n v="12"/>
    <s v="USA"/>
    <s v="Not Outlier"/>
    <x v="59"/>
  </r>
  <r>
    <n v="1336827"/>
    <n v="1247"/>
    <s v="USA"/>
    <d v="2023-04-17T23:41:00"/>
    <s v="App"/>
    <s v="Henriette Pfalzheim"/>
    <n v="8526"/>
    <n v="17"/>
    <x v="152"/>
    <d v="1899-12-30T23:41:00"/>
    <n v="41"/>
    <n v="23"/>
    <n v="4"/>
    <s v="USA"/>
    <s v="Not Outlier"/>
    <x v="59"/>
  </r>
  <r>
    <n v="1062871"/>
    <n v="1248"/>
    <s v="USA"/>
    <d v="2023-02-06T01:25:00"/>
    <s v="Website"/>
    <s v="Catherine Dewey"/>
    <n v="6459"/>
    <n v="6"/>
    <x v="130"/>
    <d v="1899-12-30T01:25:00"/>
    <n v="25"/>
    <n v="1"/>
    <n v="2"/>
    <s v="USA"/>
    <s v="Not Outlier"/>
    <x v="65"/>
  </r>
  <r>
    <n v="489692"/>
    <n v="1249"/>
    <s v="USA"/>
    <d v="2023-09-23T00:23:00"/>
    <s v="Whatsapp"/>
    <s v="Victoria Ashworth"/>
    <n v="9580"/>
    <n v="23"/>
    <x v="163"/>
    <d v="1899-12-30T00:23:00"/>
    <n v="23"/>
    <n v="0"/>
    <n v="9"/>
    <s v="USA"/>
    <s v="Not Outlier"/>
    <x v="3"/>
  </r>
  <r>
    <n v="196872"/>
    <n v="1250"/>
    <s v="USA"/>
    <d v="2023-09-25T01:13:00"/>
    <s v="App"/>
    <s v="Mart¡n Sommer"/>
    <n v="5888"/>
    <n v="25"/>
    <x v="76"/>
    <d v="1899-12-30T01:13:00"/>
    <n v="13"/>
    <n v="1"/>
    <n v="9"/>
    <s v="USA"/>
    <s v="Not Outlier"/>
    <x v="53"/>
  </r>
  <r>
    <n v="1129725"/>
    <n v="1250"/>
    <s v="USA"/>
    <d v="2023-11-09T00:08:00"/>
    <s v="Whatsapp"/>
    <s v="Valarie Young"/>
    <n v="9660"/>
    <n v="9"/>
    <x v="119"/>
    <d v="1899-12-30T00:08:00"/>
    <n v="8"/>
    <n v="0"/>
    <n v="11"/>
    <s v="USA"/>
    <s v="Not Outlier"/>
    <x v="53"/>
  </r>
  <r>
    <n v="33963"/>
    <n v="1251"/>
    <s v="USA"/>
    <d v="2023-10-06T23:40:00"/>
    <s v="Other"/>
    <s v="Allen Nelson"/>
    <n v="6147"/>
    <n v="6"/>
    <x v="189"/>
    <d v="1899-12-30T23:40:00"/>
    <n v="40"/>
    <n v="23"/>
    <n v="10"/>
    <s v="USA"/>
    <s v="Not Outlier"/>
    <x v="0"/>
  </r>
  <r>
    <n v="883228"/>
    <n v="1251"/>
    <s v="USA"/>
    <d v="2023-04-19T01:24:00"/>
    <s v="Other"/>
    <s v="Leslie Murphy"/>
    <n v="381"/>
    <n v="19"/>
    <x v="273"/>
    <d v="1899-12-30T01:24:00"/>
    <n v="24"/>
    <n v="1"/>
    <n v="4"/>
    <s v="USA"/>
    <s v="Not Outlier"/>
    <x v="0"/>
  </r>
  <r>
    <n v="1095387"/>
    <n v="1251"/>
    <s v="USA"/>
    <d v="2023-11-16T02:09:00"/>
    <s v="Whatsapp"/>
    <s v="Wendy Victorino"/>
    <n v="2942"/>
    <n v="16"/>
    <x v="233"/>
    <d v="1899-12-30T02:09:00"/>
    <n v="9"/>
    <n v="2"/>
    <n v="11"/>
    <s v="USA"/>
    <s v="Not Outlier"/>
    <x v="0"/>
  </r>
  <r>
    <n v="1060684"/>
    <n v="1252"/>
    <s v="USA"/>
    <d v="2023-04-07T23:50:00"/>
    <s v="Other"/>
    <s v="Mary Saveley"/>
    <n v="4684"/>
    <n v="7"/>
    <x v="310"/>
    <d v="1899-12-30T23:50:00"/>
    <n v="50"/>
    <n v="23"/>
    <n v="4"/>
    <s v="USA"/>
    <s v="Not Outlier"/>
    <x v="16"/>
  </r>
  <r>
    <n v="1241751"/>
    <n v="1252"/>
    <s v="USA"/>
    <d v="2023-05-04T23:40:00"/>
    <s v="Whatsapp"/>
    <s v="Jeff Young"/>
    <n v="6106"/>
    <n v="4"/>
    <x v="147"/>
    <d v="1899-12-30T23:40:00"/>
    <n v="40"/>
    <n v="23"/>
    <n v="5"/>
    <s v="USA"/>
    <s v="Not Outlier"/>
    <x v="16"/>
  </r>
  <r>
    <n v="572221"/>
    <n v="1253"/>
    <s v="USA"/>
    <d v="2023-07-25T23:27:00"/>
    <s v="Whatsapp"/>
    <s v="Diego Freyre"/>
    <n v="9800"/>
    <n v="25"/>
    <x v="355"/>
    <d v="1899-12-30T23:27:00"/>
    <n v="27"/>
    <n v="23"/>
    <n v="7"/>
    <s v="USA"/>
    <s v="Not Outlier"/>
    <x v="33"/>
  </r>
  <r>
    <n v="1012304"/>
    <n v="1253"/>
    <s v="USA"/>
    <d v="2023-01-22T00:24:00"/>
    <s v="Website"/>
    <s v="Sue Frick"/>
    <n v="6132"/>
    <n v="22"/>
    <x v="299"/>
    <d v="1899-12-30T00:24:00"/>
    <n v="24"/>
    <n v="0"/>
    <n v="1"/>
    <s v="USA"/>
    <s v="Not Outlier"/>
    <x v="33"/>
  </r>
  <r>
    <n v="713425"/>
    <n v="1254"/>
    <s v="France"/>
    <d v="2023-11-28T00:55:00"/>
    <s v="Other"/>
    <s v="Valarie Nelson"/>
    <n v="918"/>
    <n v="28"/>
    <x v="337"/>
    <d v="1899-12-30T00:55:00"/>
    <n v="55"/>
    <n v="0"/>
    <n v="11"/>
    <s v="France"/>
    <s v="Not Outlier"/>
    <x v="61"/>
  </r>
  <r>
    <n v="439986"/>
    <n v="1256"/>
    <s v="Spain"/>
    <d v="2023-07-22T00:53:00"/>
    <s v="App"/>
    <s v="Peter Ferguson"/>
    <n v="6038"/>
    <n v="22"/>
    <x v="63"/>
    <d v="1899-12-30T00:53:00"/>
    <n v="53"/>
    <n v="0"/>
    <n v="7"/>
    <s v="Spain"/>
    <s v="Not Outlier"/>
    <x v="34"/>
  </r>
  <r>
    <n v="1016109"/>
    <n v="1256"/>
    <s v="Spain"/>
    <d v="2023-12-30T23:14:00"/>
    <s v="Other"/>
    <s v="Giovanni Rovelli"/>
    <n v="8981"/>
    <n v="30"/>
    <x v="57"/>
    <d v="1899-12-30T23:14:00"/>
    <n v="14"/>
    <n v="23"/>
    <n v="12"/>
    <s v="Spain"/>
    <s v="Not Outlier"/>
    <x v="34"/>
  </r>
  <r>
    <n v="53119"/>
    <n v="1257"/>
    <s v="USA"/>
    <d v="2023-04-14T01:28:00"/>
    <s v="App"/>
    <s v="Kwai Yu"/>
    <n v="6403"/>
    <n v="14"/>
    <x v="82"/>
    <d v="1899-12-30T01:28:00"/>
    <n v="28"/>
    <n v="1"/>
    <n v="4"/>
    <s v="USA"/>
    <s v="Not Outlier"/>
    <x v="71"/>
  </r>
  <r>
    <n v="383311"/>
    <n v="1257"/>
    <s v="USA"/>
    <d v="2023-08-16T23:53:00"/>
    <s v="Whatsapp"/>
    <s v="Veysel Oeztan"/>
    <n v="362"/>
    <n v="16"/>
    <x v="318"/>
    <d v="1899-12-30T23:53:00"/>
    <n v="53"/>
    <n v="23"/>
    <n v="8"/>
    <s v="USA"/>
    <s v="Not Outlier"/>
    <x v="71"/>
  </r>
  <r>
    <n v="1226095"/>
    <n v="1257"/>
    <s v="USA"/>
    <d v="2023-10-31T00:20:00"/>
    <s v="Whatsapp"/>
    <s v="Mary Saveley"/>
    <n v="782"/>
    <n v="31"/>
    <x v="256"/>
    <d v="1899-12-30T00:20:00"/>
    <n v="20"/>
    <n v="0"/>
    <n v="10"/>
    <s v="USA"/>
    <s v="Not Outlier"/>
    <x v="71"/>
  </r>
  <r>
    <n v="1046125"/>
    <n v="1258"/>
    <s v="USA"/>
    <d v="2023-04-08T00:29:00"/>
    <s v="Other"/>
    <s v="Peter Ferguson"/>
    <n v="9104"/>
    <n v="8"/>
    <x v="346"/>
    <d v="1899-12-30T00:29:00"/>
    <n v="29"/>
    <n v="0"/>
    <n v="4"/>
    <s v="USA"/>
    <s v="Not Outlier"/>
    <x v="65"/>
  </r>
  <r>
    <n v="419676"/>
    <n v="1259"/>
    <s v="USA"/>
    <d v="2023-05-14T01:40:00"/>
    <s v="Whatsapp"/>
    <s v="Laurence Lebihan"/>
    <n v="7702"/>
    <n v="14"/>
    <x v="14"/>
    <d v="1899-12-30T01:40:00"/>
    <n v="40"/>
    <n v="1"/>
    <n v="5"/>
    <s v="USA"/>
    <s v="Not Outlier"/>
    <x v="64"/>
  </r>
  <r>
    <n v="1047821"/>
    <n v="1259"/>
    <s v="USA"/>
    <d v="2023-06-27T23:05:00"/>
    <s v="Whatsapp"/>
    <s v="Sue Frick"/>
    <n v="4812"/>
    <n v="27"/>
    <x v="133"/>
    <d v="1899-12-30T23:05:00"/>
    <n v="5"/>
    <n v="23"/>
    <n v="6"/>
    <s v="USA"/>
    <s v="Not Outlier"/>
    <x v="64"/>
  </r>
  <r>
    <n v="195704"/>
    <n v="1260"/>
    <s v="France"/>
    <d v="2023-02-16T00:25:00"/>
    <s v="Whatsapp"/>
    <s v="Palle Ibsen"/>
    <n v="6946"/>
    <n v="16"/>
    <x v="67"/>
    <d v="1899-12-30T00:25:00"/>
    <n v="25"/>
    <n v="0"/>
    <n v="2"/>
    <s v="France"/>
    <s v="Not Outlier"/>
    <x v="52"/>
  </r>
  <r>
    <n v="112919"/>
    <n v="1262"/>
    <s v="USA"/>
    <d v="2023-08-03T00:09:00"/>
    <s v="Other"/>
    <s v="Michael Holz"/>
    <n v="3155"/>
    <n v="3"/>
    <x v="271"/>
    <d v="1899-12-30T00:09:00"/>
    <n v="9"/>
    <n v="0"/>
    <n v="8"/>
    <s v="USA"/>
    <s v="Not Outlier"/>
    <x v="50"/>
  </r>
  <r>
    <n v="1461194"/>
    <n v="1262"/>
    <s v="USA"/>
    <d v="2023-04-29T01:37:00"/>
    <s v="App"/>
    <s v="Jose Pedro Roel"/>
    <n v="9700"/>
    <n v="29"/>
    <x v="312"/>
    <d v="1899-12-30T01:37:00"/>
    <n v="37"/>
    <n v="1"/>
    <n v="4"/>
    <s v="USA"/>
    <s v="Not Outlier"/>
    <x v="50"/>
  </r>
  <r>
    <n v="942561"/>
    <n v="1263"/>
    <s v="USA"/>
    <d v="2023-10-13T23:52:00"/>
    <s v="Other"/>
    <s v="Victoria Ashworth"/>
    <n v="1046"/>
    <n v="13"/>
    <x v="298"/>
    <d v="1899-12-30T23:52:00"/>
    <n v="52"/>
    <n v="23"/>
    <n v="10"/>
    <s v="USA"/>
    <s v="Not Outlier"/>
    <x v="12"/>
  </r>
  <r>
    <n v="1237283"/>
    <n v="1263"/>
    <s v="USA"/>
    <d v="2023-02-21T01:19:00"/>
    <s v="Other"/>
    <s v="Victoria Ashworth"/>
    <n v="3809"/>
    <n v="21"/>
    <x v="170"/>
    <d v="1899-12-30T01:19:00"/>
    <n v="19"/>
    <n v="1"/>
    <n v="2"/>
    <s v="USA"/>
    <s v="Not Outlier"/>
    <x v="12"/>
  </r>
  <r>
    <n v="118960"/>
    <n v="1265"/>
    <s v="USA"/>
    <d v="2023-03-19T00:27:00"/>
    <s v="Website"/>
    <s v="Kwai Yu"/>
    <n v="3942"/>
    <n v="19"/>
    <x v="48"/>
    <d v="1899-12-30T00:27:00"/>
    <n v="27"/>
    <n v="0"/>
    <n v="3"/>
    <s v="USA"/>
    <s v="Not Outlier"/>
    <x v="18"/>
  </r>
  <r>
    <n v="570816"/>
    <n v="1266"/>
    <s v="USA"/>
    <d v="2023-01-01T02:58:00"/>
    <s v="Website"/>
    <s v="Sean Connery"/>
    <n v="1195"/>
    <n v="1"/>
    <x v="115"/>
    <d v="1899-12-30T02:58:00"/>
    <n v="58"/>
    <n v="2"/>
    <n v="1"/>
    <s v="USA"/>
    <s v="Not Outlier"/>
    <x v="25"/>
  </r>
  <r>
    <n v="804031"/>
    <n v="1267"/>
    <s v="Italy"/>
    <d v="2023-01-02T01:19:00"/>
    <s v="Other"/>
    <s v="Arnold Cruz"/>
    <n v="9935"/>
    <n v="2"/>
    <x v="121"/>
    <d v="1899-12-30T01:19:00"/>
    <n v="19"/>
    <n v="1"/>
    <n v="1"/>
    <s v="Italy"/>
    <s v="Not Outlier"/>
    <x v="32"/>
  </r>
  <r>
    <n v="935947"/>
    <n v="1267"/>
    <s v="Italy"/>
    <d v="2023-07-09T01:19:00"/>
    <s v="App"/>
    <s v="Frederique Citeaux"/>
    <n v="5054"/>
    <n v="9"/>
    <x v="321"/>
    <d v="1899-12-30T01:19:00"/>
    <n v="19"/>
    <n v="1"/>
    <n v="7"/>
    <s v="Italy"/>
    <s v="Not Outlier"/>
    <x v="32"/>
  </r>
  <r>
    <n v="1542373"/>
    <n v="1267"/>
    <s v="Italy"/>
    <d v="2023-05-13T00:40:00"/>
    <s v="Whatsapp"/>
    <s v="Eric Natividad"/>
    <n v="3468"/>
    <n v="13"/>
    <x v="158"/>
    <d v="1899-12-30T00:40:00"/>
    <n v="40"/>
    <n v="0"/>
    <n v="5"/>
    <s v="Italy"/>
    <s v="Not Outlier"/>
    <x v="32"/>
  </r>
  <r>
    <n v="341522"/>
    <n v="1268"/>
    <s v="USA"/>
    <d v="2023-08-12T00:34:00"/>
    <s v="Whatsapp"/>
    <s v="Julie Murphy"/>
    <n v="1649"/>
    <n v="12"/>
    <x v="209"/>
    <d v="1899-12-30T00:34:00"/>
    <n v="34"/>
    <n v="0"/>
    <n v="8"/>
    <s v="USA"/>
    <s v="Not Outlier"/>
    <x v="9"/>
  </r>
  <r>
    <n v="232261"/>
    <n v="1269"/>
    <s v="Switzerland"/>
    <d v="2023-08-31T22:35:00"/>
    <s v="Whatsapp"/>
    <s v="Dean Cassidy"/>
    <n v="434"/>
    <n v="31"/>
    <x v="184"/>
    <d v="1899-12-30T22:35:00"/>
    <n v="35"/>
    <n v="22"/>
    <n v="8"/>
    <s v="Switzerland"/>
    <s v="Not Outlier"/>
    <x v="9"/>
  </r>
  <r>
    <n v="611976"/>
    <n v="1269"/>
    <s v="Switzerland"/>
    <d v="2023-11-11T23:14:00"/>
    <s v="Whatsapp"/>
    <s v="Georg Pipps"/>
    <n v="3073"/>
    <n v="11"/>
    <x v="37"/>
    <d v="1899-12-30T23:14:00"/>
    <n v="14"/>
    <n v="23"/>
    <n v="11"/>
    <s v="Switzerland"/>
    <s v="Not Outlier"/>
    <x v="9"/>
  </r>
  <r>
    <n v="1003833"/>
    <n v="1270"/>
    <s v="USA"/>
    <d v="2023-03-14T23:37:00"/>
    <s v="App"/>
    <s v="Diego Freyre"/>
    <n v="5170"/>
    <n v="14"/>
    <x v="210"/>
    <d v="1899-12-30T23:37:00"/>
    <n v="37"/>
    <n v="23"/>
    <n v="3"/>
    <s v="USA"/>
    <s v="Not Outlier"/>
    <x v="9"/>
  </r>
  <r>
    <n v="846209"/>
    <n v="1271"/>
    <s v="France"/>
    <d v="2023-02-20T00:58:00"/>
    <s v="Website"/>
    <s v="Julie Brown"/>
    <n v="9945"/>
    <n v="20"/>
    <x v="138"/>
    <d v="1899-12-30T00:58:00"/>
    <n v="58"/>
    <n v="0"/>
    <n v="2"/>
    <s v="France"/>
    <s v="Not Outlier"/>
    <x v="26"/>
  </r>
  <r>
    <n v="1446428"/>
    <n v="1271"/>
    <s v="France"/>
    <d v="2023-12-31T23:34:00"/>
    <s v="Other"/>
    <s v="Jytte Petersen"/>
    <n v="4354"/>
    <n v="31"/>
    <x v="181"/>
    <d v="1899-12-30T23:34:00"/>
    <n v="34"/>
    <n v="23"/>
    <n v="12"/>
    <s v="France"/>
    <s v="Not Outlier"/>
    <x v="26"/>
  </r>
  <r>
    <n v="1564843"/>
    <n v="1271"/>
    <s v="France"/>
    <d v="2023-02-16T01:53:00"/>
    <s v="Other"/>
    <s v="Giovanni Rovelli"/>
    <n v="2114"/>
    <n v="16"/>
    <x v="67"/>
    <d v="1899-12-30T01:53:00"/>
    <n v="53"/>
    <n v="1"/>
    <n v="2"/>
    <s v="France"/>
    <s v="Not Outlier"/>
    <x v="26"/>
  </r>
  <r>
    <n v="228177"/>
    <n v="1272"/>
    <s v="Australia"/>
    <d v="2023-05-08T00:53:00"/>
    <s v="Website"/>
    <s v="Diego Freyre"/>
    <n v="8567"/>
    <n v="8"/>
    <x v="32"/>
    <d v="1899-12-30T00:53:00"/>
    <n v="53"/>
    <n v="0"/>
    <n v="5"/>
    <s v="Australia"/>
    <s v="Not Outlier"/>
    <x v="1"/>
  </r>
  <r>
    <n v="861120"/>
    <n v="1274"/>
    <s v="USA"/>
    <d v="2023-06-23T00:26:00"/>
    <s v="Whatsapp"/>
    <s v="Adrian Huxley"/>
    <n v="6826"/>
    <n v="23"/>
    <x v="21"/>
    <d v="1899-12-30T00:26:00"/>
    <n v="26"/>
    <n v="0"/>
    <n v="6"/>
    <s v="USA"/>
    <s v="Not Outlier"/>
    <x v="12"/>
  </r>
  <r>
    <n v="1386601"/>
    <n v="1276"/>
    <s v="France"/>
    <d v="2023-04-10T00:40:00"/>
    <s v="App"/>
    <s v="Valarie Nelson"/>
    <n v="4677"/>
    <n v="10"/>
    <x v="251"/>
    <d v="1899-12-30T00:40:00"/>
    <n v="40"/>
    <n v="0"/>
    <n v="4"/>
    <s v="France"/>
    <s v="Not Outlier"/>
    <x v="49"/>
  </r>
  <r>
    <n v="1452251"/>
    <n v="1276"/>
    <s v="France"/>
    <d v="2023-03-24T22:54:00"/>
    <s v="Other"/>
    <s v="Paul Henriot"/>
    <n v="9140"/>
    <n v="24"/>
    <x v="302"/>
    <d v="1899-12-30T22:54:00"/>
    <n v="54"/>
    <n v="22"/>
    <n v="3"/>
    <s v="France"/>
    <s v="Not Outlier"/>
    <x v="49"/>
  </r>
  <r>
    <n v="748997"/>
    <n v="1277"/>
    <s v="Switzerland"/>
    <d v="2023-06-14T00:13:00"/>
    <s v="Other"/>
    <s v="Leslie Taylor"/>
    <n v="9873"/>
    <n v="14"/>
    <x v="165"/>
    <d v="1899-12-30T00:13:00"/>
    <n v="13"/>
    <n v="0"/>
    <n v="6"/>
    <s v="Switzerland"/>
    <s v="Not Outlier"/>
    <x v="69"/>
  </r>
  <r>
    <n v="623935"/>
    <n v="1278"/>
    <s v="USA"/>
    <d v="2023-04-11T01:24:00"/>
    <s v="Other"/>
    <s v="Maria Larsson"/>
    <n v="7665"/>
    <n v="11"/>
    <x v="167"/>
    <d v="1899-12-30T01:24:00"/>
    <n v="24"/>
    <n v="1"/>
    <n v="4"/>
    <s v="USA"/>
    <s v="Not Outlier"/>
    <x v="71"/>
  </r>
  <r>
    <n v="680722"/>
    <n v="1278"/>
    <s v="USA"/>
    <d v="2023-04-16T02:00:00"/>
    <s v="Website"/>
    <s v="Jean Fresnisre"/>
    <n v="421"/>
    <n v="16"/>
    <x v="277"/>
    <d v="1899-12-30T02:00:00"/>
    <n v="0"/>
    <n v="2"/>
    <n v="4"/>
    <s v="USA"/>
    <s v="Not Outlier"/>
    <x v="71"/>
  </r>
  <r>
    <n v="471691"/>
    <n v="1279"/>
    <s v="USA"/>
    <d v="2023-04-10T01:45:00"/>
    <s v="Website"/>
    <s v="Wendy Victorino"/>
    <n v="1314"/>
    <n v="10"/>
    <x v="251"/>
    <d v="1899-12-30T01:45:00"/>
    <n v="45"/>
    <n v="1"/>
    <n v="4"/>
    <s v="USA"/>
    <s v="Not Outlier"/>
    <x v="63"/>
  </r>
  <r>
    <n v="103462"/>
    <n v="1280"/>
    <s v="USA"/>
    <d v="2023-10-13T00:35:00"/>
    <s v="Whatsapp"/>
    <s v="Julie Brown"/>
    <n v="9693"/>
    <n v="13"/>
    <x v="298"/>
    <d v="1899-12-30T00:35:00"/>
    <n v="35"/>
    <n v="0"/>
    <n v="10"/>
    <s v="USA"/>
    <s v="Not Outlier"/>
    <x v="71"/>
  </r>
  <r>
    <n v="264917"/>
    <n v="1281"/>
    <s v="Spain"/>
    <d v="2023-07-23T00:15:00"/>
    <s v="Website"/>
    <s v="Jeff Young"/>
    <n v="1214"/>
    <n v="23"/>
    <x v="319"/>
    <d v="1899-12-30T00:15:00"/>
    <n v="15"/>
    <n v="0"/>
    <n v="7"/>
    <s v="Spain"/>
    <s v="Not Outlier"/>
    <x v="44"/>
  </r>
  <r>
    <n v="52659"/>
    <n v="1282"/>
    <s v="France"/>
    <d v="2023-06-07T00:55:00"/>
    <s v="Whatsapp"/>
    <s v="Diego Freyre"/>
    <n v="3865"/>
    <n v="7"/>
    <x v="97"/>
    <d v="1899-12-30T00:55:00"/>
    <n v="55"/>
    <n v="0"/>
    <n v="6"/>
    <s v="France"/>
    <s v="Not Outlier"/>
    <x v="46"/>
  </r>
  <r>
    <n v="1350840"/>
    <n v="1282"/>
    <s v="France"/>
    <d v="2023-07-01T22:52:00"/>
    <s v="Website"/>
    <s v="Mory Kentary"/>
    <n v="6519"/>
    <n v="1"/>
    <x v="104"/>
    <d v="1899-12-30T22:52:00"/>
    <n v="52"/>
    <n v="22"/>
    <n v="7"/>
    <s v="France"/>
    <s v="Not Outlier"/>
    <x v="46"/>
  </r>
  <r>
    <n v="577243"/>
    <n v="1283"/>
    <s v="USA"/>
    <d v="2023-01-31T01:24:00"/>
    <s v="Other"/>
    <s v="Rosa Hernandez"/>
    <n v="4138"/>
    <n v="31"/>
    <x v="307"/>
    <d v="1899-12-30T01:24:00"/>
    <n v="24"/>
    <n v="1"/>
    <n v="1"/>
    <s v="USA"/>
    <s v="Not Outlier"/>
    <x v="30"/>
  </r>
  <r>
    <n v="267881"/>
    <n v="1284"/>
    <s v="Spain"/>
    <d v="2023-10-23T00:17:00"/>
    <s v="Whatsapp"/>
    <s v="Pirkko Koskitalo"/>
    <n v="395"/>
    <n v="23"/>
    <x v="223"/>
    <d v="1899-12-30T00:17:00"/>
    <n v="17"/>
    <n v="0"/>
    <n v="10"/>
    <s v="Spain"/>
    <s v="Not Outlier"/>
    <x v="69"/>
  </r>
  <r>
    <n v="325939"/>
    <n v="1285"/>
    <s v="Spain"/>
    <d v="2023-12-24T22:53:00"/>
    <s v="Whatsapp"/>
    <s v="Michael Holz"/>
    <n v="4569"/>
    <n v="24"/>
    <x v="24"/>
    <d v="1899-12-30T22:53:00"/>
    <n v="53"/>
    <n v="22"/>
    <n v="12"/>
    <s v="Spain"/>
    <s v="Not Outlier"/>
    <x v="57"/>
  </r>
  <r>
    <n v="1470933"/>
    <n v="1285"/>
    <s v="Spain"/>
    <d v="2023-08-02T00:55:00"/>
    <s v="Other"/>
    <s v="Mart¡n Sommer"/>
    <n v="5249"/>
    <n v="2"/>
    <x v="56"/>
    <d v="1899-12-30T00:55:00"/>
    <n v="55"/>
    <n v="0"/>
    <n v="8"/>
    <s v="Spain"/>
    <s v="Not Outlier"/>
    <x v="57"/>
  </r>
  <r>
    <n v="926690"/>
    <n v="1286"/>
    <s v="USA"/>
    <d v="2023-05-12T00:04:00"/>
    <s v="Website"/>
    <s v="Diego Freyre"/>
    <n v="197"/>
    <n v="12"/>
    <x v="253"/>
    <d v="1899-12-30T00:04:00"/>
    <n v="4"/>
    <n v="0"/>
    <n v="5"/>
    <s v="USA"/>
    <s v="Not Outlier"/>
    <x v="44"/>
  </r>
  <r>
    <n v="472645"/>
    <n v="1290"/>
    <s v="USA"/>
    <d v="2023-11-13T01:24:00"/>
    <s v="Other"/>
    <s v="Kwai Yu"/>
    <n v="3018"/>
    <n v="13"/>
    <x v="330"/>
    <d v="1899-12-30T01:24:00"/>
    <n v="24"/>
    <n v="1"/>
    <n v="11"/>
    <s v="USA"/>
    <s v="Not Outlier"/>
    <x v="0"/>
  </r>
  <r>
    <n v="624499"/>
    <n v="1290"/>
    <s v="USA"/>
    <d v="2023-01-06T00:40:00"/>
    <s v="Other"/>
    <s v="Annette Roulet"/>
    <n v="4403"/>
    <n v="6"/>
    <x v="315"/>
    <d v="1899-12-30T00:40:00"/>
    <n v="40"/>
    <n v="0"/>
    <n v="1"/>
    <s v="USA"/>
    <s v="Not Outlier"/>
    <x v="0"/>
  </r>
  <r>
    <n v="726616"/>
    <n v="1290"/>
    <s v="USA"/>
    <d v="2023-08-06T23:38:00"/>
    <s v="Whatsapp"/>
    <s v="Dominique Perrier"/>
    <n v="6697"/>
    <n v="6"/>
    <x v="123"/>
    <d v="1899-12-30T23:38:00"/>
    <n v="38"/>
    <n v="23"/>
    <n v="8"/>
    <s v="USA"/>
    <s v="Not Outlier"/>
    <x v="0"/>
  </r>
  <r>
    <n v="1587760"/>
    <n v="1290"/>
    <s v="USA"/>
    <d v="2023-12-02T00:38:00"/>
    <s v="App"/>
    <s v="Wing C Tam"/>
    <n v="9238"/>
    <n v="2"/>
    <x v="196"/>
    <d v="1899-12-30T00:38:00"/>
    <n v="38"/>
    <n v="0"/>
    <n v="12"/>
    <s v="USA"/>
    <s v="Not Outlier"/>
    <x v="0"/>
  </r>
  <r>
    <n v="75315"/>
    <n v="1291"/>
    <s v="USA"/>
    <d v="2023-07-31T00:47:00"/>
    <s v="Website"/>
    <s v="Michael Chandler"/>
    <n v="7931"/>
    <n v="31"/>
    <x v="341"/>
    <d v="1899-12-30T00:47:00"/>
    <n v="47"/>
    <n v="0"/>
    <n v="7"/>
    <s v="USA"/>
    <s v="Not Outlier"/>
    <x v="18"/>
  </r>
  <r>
    <n v="1024270"/>
    <n v="1292"/>
    <s v="USA"/>
    <d v="2023-05-04T01:52:00"/>
    <s v="Whatsapp"/>
    <s v="Julie Brown"/>
    <n v="114"/>
    <n v="4"/>
    <x v="147"/>
    <d v="1899-12-30T01:52:00"/>
    <n v="52"/>
    <n v="1"/>
    <n v="5"/>
    <s v="USA"/>
    <s v="Not Outlier"/>
    <x v="11"/>
  </r>
  <r>
    <n v="191639"/>
    <n v="1293"/>
    <s v="USA"/>
    <d v="2023-04-26T23:40:00"/>
    <s v="App"/>
    <s v="Kalle Suominen"/>
    <n v="957"/>
    <n v="26"/>
    <x v="198"/>
    <d v="1899-12-30T23:40:00"/>
    <n v="40"/>
    <n v="23"/>
    <n v="4"/>
    <s v="USA"/>
    <s v="Not Outlier"/>
    <x v="11"/>
  </r>
  <r>
    <n v="408798"/>
    <n v="1293"/>
    <s v="USA"/>
    <d v="2023-01-31T01:32:00"/>
    <s v="Whatsapp"/>
    <s v="Valarie Young"/>
    <n v="9889"/>
    <n v="31"/>
    <x v="307"/>
    <d v="1899-12-30T01:32:00"/>
    <n v="32"/>
    <n v="1"/>
    <n v="1"/>
    <s v="USA"/>
    <s v="Not Outlier"/>
    <x v="11"/>
  </r>
  <r>
    <n v="492855"/>
    <n v="1294"/>
    <s v="France"/>
    <d v="2023-12-25T23:02:00"/>
    <s v="App"/>
    <s v="Sue Frick"/>
    <n v="9532"/>
    <n v="25"/>
    <x v="199"/>
    <d v="1899-12-30T23:02:00"/>
    <n v="2"/>
    <n v="23"/>
    <n v="12"/>
    <s v="France"/>
    <s v="Not Outlier"/>
    <x v="72"/>
  </r>
  <r>
    <n v="829148"/>
    <n v="1294"/>
    <s v="France"/>
    <d v="2023-01-17T00:34:00"/>
    <s v="Whatsapp"/>
    <s v="Sean Connery"/>
    <n v="2908"/>
    <n v="17"/>
    <x v="231"/>
    <d v="1899-12-30T00:34:00"/>
    <n v="34"/>
    <n v="0"/>
    <n v="1"/>
    <s v="France"/>
    <s v="Not Outlier"/>
    <x v="72"/>
  </r>
  <r>
    <n v="1013492"/>
    <n v="1294"/>
    <s v="France"/>
    <d v="2023-11-23T23:39:00"/>
    <s v="App"/>
    <s v="Janine Labrune"/>
    <n v="4442"/>
    <n v="23"/>
    <x v="177"/>
    <d v="1899-12-30T23:39:00"/>
    <n v="39"/>
    <n v="23"/>
    <n v="11"/>
    <s v="France"/>
    <s v="Not Outlier"/>
    <x v="72"/>
  </r>
  <r>
    <n v="1091560"/>
    <n v="1294"/>
    <s v="France"/>
    <d v="2023-05-24T23:18:00"/>
    <s v="App"/>
    <s v="Mary Saveley"/>
    <n v="8903"/>
    <n v="24"/>
    <x v="153"/>
    <d v="1899-12-30T23:18:00"/>
    <n v="18"/>
    <n v="23"/>
    <n v="5"/>
    <s v="France"/>
    <s v="Not Outlier"/>
    <x v="72"/>
  </r>
  <r>
    <n v="748106"/>
    <n v="1295"/>
    <s v="Finland"/>
    <d v="2023-10-27T23:58:00"/>
    <s v="Website"/>
    <s v="Sue Frick"/>
    <n v="5025"/>
    <n v="27"/>
    <x v="192"/>
    <d v="1899-12-30T23:58:00"/>
    <n v="58"/>
    <n v="23"/>
    <n v="10"/>
    <s v="Finland"/>
    <s v="Not Outlier"/>
    <x v="60"/>
  </r>
  <r>
    <n v="1122327"/>
    <n v="1295"/>
    <s v="Finland"/>
    <d v="2023-08-02T16:44:00"/>
    <s v="App"/>
    <s v="Georg Pipps"/>
    <n v="6240"/>
    <n v="2"/>
    <x v="56"/>
    <d v="1899-12-30T16:44:00"/>
    <n v="44"/>
    <n v="16"/>
    <n v="8"/>
    <s v="Finland"/>
    <s v="Not Outlier"/>
    <x v="60"/>
  </r>
  <r>
    <n v="568908"/>
    <n v="1297"/>
    <s v="USA"/>
    <d v="2023-05-27T22:52:00"/>
    <s v="Other"/>
    <s v="Sue Taylor"/>
    <n v="3377"/>
    <n v="27"/>
    <x v="16"/>
    <d v="1899-12-30T22:52:00"/>
    <n v="52"/>
    <n v="22"/>
    <n v="5"/>
    <s v="USA"/>
    <s v="Not Outlier"/>
    <x v="60"/>
  </r>
  <r>
    <n v="723357"/>
    <n v="1297"/>
    <s v="USA"/>
    <d v="2023-03-04T01:05:00"/>
    <s v="Website"/>
    <s v="Laurence Lebihan"/>
    <n v="4674"/>
    <n v="4"/>
    <x v="300"/>
    <d v="1899-12-30T01:05:00"/>
    <n v="5"/>
    <n v="1"/>
    <n v="3"/>
    <s v="USA"/>
    <s v="Not Outlier"/>
    <x v="60"/>
  </r>
  <r>
    <n v="1260670"/>
    <n v="1301"/>
    <s v="Spain"/>
    <d v="2023-01-08T01:08:00"/>
    <s v="Whatsapp"/>
    <s v="Rosa Hernandez"/>
    <n v="1655"/>
    <n v="8"/>
    <x v="340"/>
    <d v="1899-12-30T01:08:00"/>
    <n v="8"/>
    <n v="1"/>
    <n v="1"/>
    <s v="Spain"/>
    <s v="Not Outlier"/>
    <x v="8"/>
  </r>
  <r>
    <n v="174998"/>
    <n v="1303"/>
    <s v="Spain"/>
    <d v="2023-03-01T23:52:00"/>
    <s v="Whatsapp"/>
    <s v="Miguel Barajas"/>
    <n v="5209"/>
    <n v="1"/>
    <x v="333"/>
    <d v="1899-12-30T23:52:00"/>
    <n v="52"/>
    <n v="23"/>
    <n v="3"/>
    <s v="Spain"/>
    <s v="Not Outlier"/>
    <x v="2"/>
  </r>
  <r>
    <n v="1001825"/>
    <n v="1304"/>
    <s v="Italy"/>
    <d v="2023-06-01T23:03:00"/>
    <s v="Website"/>
    <s v="Paul Henriot"/>
    <n v="7174"/>
    <n v="1"/>
    <x v="169"/>
    <d v="1899-12-30T23:03:00"/>
    <n v="3"/>
    <n v="23"/>
    <n v="6"/>
    <s v="Italy"/>
    <s v="Not Outlier"/>
    <x v="39"/>
  </r>
  <r>
    <n v="1680806"/>
    <n v="1304"/>
    <s v="Italy"/>
    <d v="2023-06-23T00:29:00"/>
    <s v="App"/>
    <s v="Janine Labrune"/>
    <n v="3072"/>
    <n v="23"/>
    <x v="21"/>
    <d v="1899-12-30T00:29:00"/>
    <n v="29"/>
    <n v="0"/>
    <n v="6"/>
    <s v="Italy"/>
    <s v="Not Outlier"/>
    <x v="39"/>
  </r>
  <r>
    <n v="508989"/>
    <n v="1307"/>
    <s v="France"/>
    <d v="2023-03-03T01:06:00"/>
    <s v="Other"/>
    <s v="Roland Keitel"/>
    <n v="3733"/>
    <n v="3"/>
    <x v="242"/>
    <d v="1899-12-30T01:06:00"/>
    <n v="6"/>
    <n v="1"/>
    <n v="3"/>
    <s v="France"/>
    <s v="Not Outlier"/>
    <x v="12"/>
  </r>
  <r>
    <n v="1666083"/>
    <n v="1307"/>
    <s v="France"/>
    <d v="2023-01-19T01:08:00"/>
    <s v="Other"/>
    <s v="Mary Saveley"/>
    <n v="4117"/>
    <n v="19"/>
    <x v="3"/>
    <d v="1899-12-30T01:08:00"/>
    <n v="8"/>
    <n v="1"/>
    <n v="1"/>
    <s v="France"/>
    <s v="Not Outlier"/>
    <x v="12"/>
  </r>
  <r>
    <n v="769005"/>
    <n v="1308"/>
    <s v="Spain"/>
    <d v="2023-12-31T01:51:00"/>
    <s v="Other"/>
    <s v="Diego Freyre"/>
    <n v="6183"/>
    <n v="31"/>
    <x v="181"/>
    <d v="1899-12-30T01:51:00"/>
    <n v="51"/>
    <n v="1"/>
    <n v="12"/>
    <s v="Spain"/>
    <s v="Not Outlier"/>
    <x v="57"/>
  </r>
  <r>
    <n v="867108"/>
    <n v="1310"/>
    <s v="Spain"/>
    <d v="2023-08-09T01:16:00"/>
    <s v="Other"/>
    <s v="Kwai Yu"/>
    <n v="9531"/>
    <n v="9"/>
    <x v="7"/>
    <d v="1899-12-30T01:16:00"/>
    <n v="16"/>
    <n v="1"/>
    <n v="8"/>
    <s v="Spain"/>
    <s v="Not Outlier"/>
    <x v="35"/>
  </r>
  <r>
    <n v="941028"/>
    <n v="1311"/>
    <s v="USA"/>
    <d v="2023-09-19T23:27:00"/>
    <s v="App"/>
    <s v="Julie Young"/>
    <n v="9422"/>
    <n v="19"/>
    <x v="43"/>
    <d v="1899-12-30T23:27:00"/>
    <n v="27"/>
    <n v="23"/>
    <n v="9"/>
    <s v="USA"/>
    <s v="Not Outlier"/>
    <x v="21"/>
  </r>
  <r>
    <n v="381897"/>
    <n v="1314"/>
    <s v="USA"/>
    <d v="2023-07-13T23:53:00"/>
    <s v="Whatsapp"/>
    <s v="Paul Henriot"/>
    <n v="3916"/>
    <n v="13"/>
    <x v="88"/>
    <d v="1899-12-30T23:53:00"/>
    <n v="53"/>
    <n v="23"/>
    <n v="7"/>
    <s v="USA"/>
    <s v="Not Outlier"/>
    <x v="60"/>
  </r>
  <r>
    <n v="22486"/>
    <n v="1315"/>
    <s v="USA"/>
    <d v="2023-07-03T00:45:00"/>
    <s v="App"/>
    <s v="Francisca Cervantes"/>
    <n v="2819"/>
    <n v="3"/>
    <x v="250"/>
    <d v="1899-12-30T00:45:00"/>
    <n v="45"/>
    <n v="0"/>
    <n v="7"/>
    <s v="USA"/>
    <s v="Not Outlier"/>
    <x v="3"/>
  </r>
  <r>
    <n v="1355679"/>
    <n v="1315"/>
    <s v="USA"/>
    <d v="2023-10-03T01:05:00"/>
    <s v="Whatsapp"/>
    <s v="Michael Donnermeyer"/>
    <n v="8855"/>
    <n v="3"/>
    <x v="261"/>
    <d v="1899-12-30T01:05:00"/>
    <n v="5"/>
    <n v="1"/>
    <n v="10"/>
    <s v="USA"/>
    <s v="Not Outlier"/>
    <x v="3"/>
  </r>
  <r>
    <n v="474847"/>
    <n v="1316"/>
    <s v="Australia"/>
    <d v="2023-10-03T00:25:00"/>
    <s v="Website"/>
    <s v="Michael Frick"/>
    <n v="4155"/>
    <n v="3"/>
    <x v="261"/>
    <d v="1899-12-30T00:25:00"/>
    <n v="25"/>
    <n v="0"/>
    <n v="10"/>
    <s v="Australia"/>
    <s v="Not Outlier"/>
    <x v="35"/>
  </r>
  <r>
    <n v="1268060"/>
    <n v="1316"/>
    <s v="Australia"/>
    <d v="2023-01-04T01:50:00"/>
    <s v="Whatsapp"/>
    <s v="Georg Pipps"/>
    <n v="3876"/>
    <n v="4"/>
    <x v="227"/>
    <d v="1899-12-30T01:50:00"/>
    <n v="50"/>
    <n v="1"/>
    <n v="1"/>
    <s v="Australia"/>
    <s v="Not Outlier"/>
    <x v="35"/>
  </r>
  <r>
    <n v="500116"/>
    <n v="1317"/>
    <s v="France"/>
    <d v="2023-05-26T01:04:00"/>
    <s v="Other"/>
    <s v="Valarie Nelson"/>
    <n v="4269"/>
    <n v="26"/>
    <x v="66"/>
    <d v="1899-12-30T01:04:00"/>
    <n v="4"/>
    <n v="1"/>
    <n v="5"/>
    <s v="France"/>
    <s v="Not Outlier"/>
    <x v="72"/>
  </r>
  <r>
    <n v="368229"/>
    <n v="1318"/>
    <s v="USA"/>
    <d v="2023-11-19T23:37:00"/>
    <s v="App"/>
    <s v="Diego Freyre"/>
    <n v="4702"/>
    <n v="19"/>
    <x v="149"/>
    <d v="1899-12-30T23:37:00"/>
    <n v="37"/>
    <n v="23"/>
    <n v="11"/>
    <s v="USA"/>
    <s v="Not Outlier"/>
    <x v="59"/>
  </r>
  <r>
    <n v="447240"/>
    <n v="1318"/>
    <s v="USA"/>
    <d v="2023-11-16T23:08:00"/>
    <s v="Other"/>
    <s v="Valarie Young"/>
    <n v="6512"/>
    <n v="16"/>
    <x v="233"/>
    <d v="1899-12-30T23:08:00"/>
    <n v="8"/>
    <n v="23"/>
    <n v="11"/>
    <s v="USA"/>
    <s v="Not Outlier"/>
    <x v="59"/>
  </r>
  <r>
    <n v="662950"/>
    <n v="1320"/>
    <s v="Germany"/>
    <d v="2023-06-21T23:34:00"/>
    <s v="App"/>
    <s v="Catherine Dewey"/>
    <n v="8477"/>
    <n v="21"/>
    <x v="87"/>
    <d v="1899-12-30T23:34:00"/>
    <n v="34"/>
    <n v="23"/>
    <n v="6"/>
    <s v="Germany"/>
    <s v="Not Outlier"/>
    <x v="61"/>
  </r>
  <r>
    <n v="1024120"/>
    <n v="1323"/>
    <s v="Switzerland"/>
    <d v="2023-02-07T00:48:00"/>
    <s v="Website"/>
    <s v="Sue Taylor"/>
    <n v="2228"/>
    <n v="7"/>
    <x v="270"/>
    <d v="1899-12-30T00:48:00"/>
    <n v="48"/>
    <n v="0"/>
    <n v="2"/>
    <s v="Switzerland"/>
    <s v="Not Outlier"/>
    <x v="2"/>
  </r>
  <r>
    <n v="169945"/>
    <n v="1325"/>
    <s v="Spain"/>
    <d v="2023-07-04T00:54:00"/>
    <s v="Whatsapp"/>
    <s v="Julie Brown"/>
    <n v="9136"/>
    <n v="4"/>
    <x v="190"/>
    <d v="1899-12-30T00:54:00"/>
    <n v="54"/>
    <n v="0"/>
    <n v="7"/>
    <s v="Spain"/>
    <s v="Not Outlier"/>
    <x v="34"/>
  </r>
  <r>
    <n v="1313997"/>
    <n v="1327"/>
    <s v="France"/>
    <d v="2023-02-27T00:04:00"/>
    <s v="Website"/>
    <s v="Francisca Cervantes"/>
    <n v="8609"/>
    <n v="27"/>
    <x v="281"/>
    <d v="1899-12-30T00:04:00"/>
    <n v="4"/>
    <n v="0"/>
    <n v="2"/>
    <s v="France"/>
    <s v="Not Outlier"/>
    <x v="40"/>
  </r>
  <r>
    <n v="1000225"/>
    <n v="1329"/>
    <s v="USA"/>
    <d v="2023-08-25T23:04:00"/>
    <s v="Website"/>
    <s v="Wendy Victorino"/>
    <n v="3066"/>
    <n v="25"/>
    <x v="38"/>
    <d v="1899-12-30T23:04:00"/>
    <n v="4"/>
    <n v="23"/>
    <n v="8"/>
    <s v="USA"/>
    <s v="Not Outlier"/>
    <x v="32"/>
  </r>
  <r>
    <n v="690697"/>
    <n v="1330"/>
    <s v="Australia"/>
    <d v="2023-03-02T00:12:00"/>
    <s v="Website"/>
    <s v="Wendy Victorino"/>
    <n v="2726"/>
    <n v="2"/>
    <x v="332"/>
    <d v="1899-12-30T00:12:00"/>
    <n v="12"/>
    <n v="0"/>
    <n v="3"/>
    <s v="Australia"/>
    <s v="Not Outlier"/>
    <x v="14"/>
  </r>
  <r>
    <n v="1586073"/>
    <n v="1330"/>
    <s v="Australia"/>
    <d v="2023-09-10T00:40:00"/>
    <s v="App"/>
    <s v="Rosa Hernandez"/>
    <n v="9985"/>
    <n v="10"/>
    <x v="139"/>
    <d v="1899-12-30T00:40:00"/>
    <n v="40"/>
    <n v="0"/>
    <n v="9"/>
    <s v="Australia"/>
    <s v="Not Outlier"/>
    <x v="14"/>
  </r>
  <r>
    <n v="84351"/>
    <n v="1331"/>
    <s v="USA"/>
    <d v="2023-04-19T00:13:00"/>
    <s v="Whatsapp"/>
    <s v="Julie Brown"/>
    <n v="4824"/>
    <n v="19"/>
    <x v="273"/>
    <d v="1899-12-30T00:13:00"/>
    <n v="13"/>
    <n v="0"/>
    <n v="4"/>
    <s v="USA"/>
    <s v="Not Outlier"/>
    <x v="8"/>
  </r>
  <r>
    <n v="1279393"/>
    <n v="1340"/>
    <s v="Italy"/>
    <d v="2023-09-08T01:01:00"/>
    <s v="Other"/>
    <s v="Helen Bennett"/>
    <n v="9753"/>
    <n v="8"/>
    <x v="258"/>
    <d v="1899-12-30T01:01:00"/>
    <n v="1"/>
    <n v="1"/>
    <n v="9"/>
    <s v="Italy"/>
    <s v="Not Outlier"/>
    <x v="48"/>
  </r>
  <r>
    <n v="1201138"/>
    <n v="1342"/>
    <s v="USA"/>
    <d v="2023-03-14T00:57:00"/>
    <s v="Website"/>
    <s v="Michael Chandler"/>
    <n v="6081"/>
    <n v="14"/>
    <x v="210"/>
    <d v="1899-12-30T00:57:00"/>
    <n v="57"/>
    <n v="0"/>
    <n v="3"/>
    <s v="USA"/>
    <s v="Not Outlier"/>
    <x v="59"/>
  </r>
  <r>
    <n v="1229877"/>
    <n v="1342"/>
    <s v="USA"/>
    <d v="2023-08-06T23:01:00"/>
    <s v="Other"/>
    <s v="Kwai Yu"/>
    <n v="3454"/>
    <n v="6"/>
    <x v="123"/>
    <d v="1899-12-30T23:01:00"/>
    <n v="1"/>
    <n v="23"/>
    <n v="8"/>
    <s v="USA"/>
    <s v="Not Outlier"/>
    <x v="59"/>
  </r>
  <r>
    <n v="1477405"/>
    <n v="1342"/>
    <s v="USA"/>
    <d v="2023-10-04T01:32:00"/>
    <s v="Whatsapp"/>
    <s v="Elizabeth Lincoln"/>
    <n v="6068"/>
    <n v="4"/>
    <x v="308"/>
    <d v="1899-12-30T01:32:00"/>
    <n v="32"/>
    <n v="1"/>
    <n v="10"/>
    <s v="USA"/>
    <s v="Not Outlier"/>
    <x v="59"/>
  </r>
  <r>
    <n v="479363"/>
    <n v="1343"/>
    <s v="USA"/>
    <d v="2023-07-08T00:02:00"/>
    <s v="Other"/>
    <s v="Janine Labrune"/>
    <n v="1941"/>
    <n v="8"/>
    <x v="23"/>
    <d v="1899-12-30T00:02:00"/>
    <n v="2"/>
    <n v="0"/>
    <n v="7"/>
    <s v="USA"/>
    <s v="Not Outlier"/>
    <x v="5"/>
  </r>
  <r>
    <n v="944561"/>
    <n v="1343"/>
    <s v="USA"/>
    <d v="2023-02-24T23:00:00"/>
    <s v="App"/>
    <s v="Palle Ibsen"/>
    <n v="439"/>
    <n v="24"/>
    <x v="93"/>
    <d v="1899-12-30T23:00:00"/>
    <n v="0"/>
    <n v="23"/>
    <n v="2"/>
    <s v="USA"/>
    <s v="Not Outlier"/>
    <x v="5"/>
  </r>
  <r>
    <n v="137231"/>
    <n v="1344"/>
    <s v="Spain"/>
    <d v="2023-10-17T00:00:00"/>
    <s v="Whatsapp"/>
    <s v="Kalle Suominen"/>
    <n v="6898"/>
    <n v="17"/>
    <x v="101"/>
    <d v="1899-12-30T00:00:00"/>
    <n v="0"/>
    <n v="0"/>
    <n v="10"/>
    <s v="Spain"/>
    <s v="Not Outlier"/>
    <x v="48"/>
  </r>
  <r>
    <n v="213254"/>
    <n v="1344"/>
    <s v="Spain"/>
    <d v="2023-07-28T00:35:00"/>
    <s v="App"/>
    <s v="Elizabeth Devon"/>
    <n v="3943"/>
    <n v="28"/>
    <x v="40"/>
    <d v="1899-12-30T00:35:00"/>
    <n v="35"/>
    <n v="0"/>
    <n v="7"/>
    <s v="Spain"/>
    <s v="Not Outlier"/>
    <x v="48"/>
  </r>
  <r>
    <n v="711681"/>
    <n v="1344"/>
    <s v="Spain"/>
    <d v="2023-05-22T00:35:00"/>
    <s v="Website"/>
    <s v="Kwai Yu"/>
    <n v="3885"/>
    <n v="22"/>
    <x v="83"/>
    <d v="1899-12-30T00:35:00"/>
    <n v="35"/>
    <n v="0"/>
    <n v="5"/>
    <s v="Spain"/>
    <s v="Not Outlier"/>
    <x v="48"/>
  </r>
  <r>
    <n v="1000578"/>
    <n v="1344"/>
    <s v="Spain"/>
    <d v="2023-05-24T23:32:00"/>
    <s v="App"/>
    <s v="Jan Klaeboe"/>
    <n v="2515"/>
    <n v="24"/>
    <x v="153"/>
    <d v="1899-12-30T23:32:00"/>
    <n v="32"/>
    <n v="23"/>
    <n v="5"/>
    <s v="Spain"/>
    <s v="Not Outlier"/>
    <x v="48"/>
  </r>
  <r>
    <n v="353572"/>
    <n v="1346"/>
    <s v="USA"/>
    <d v="2023-02-24T23:36:00"/>
    <s v="Whatsapp"/>
    <s v="Valarie Young"/>
    <n v="4976"/>
    <n v="24"/>
    <x v="93"/>
    <d v="1899-12-30T23:36:00"/>
    <n v="36"/>
    <n v="23"/>
    <n v="2"/>
    <s v="USA"/>
    <s v="Not Outlier"/>
    <x v="2"/>
  </r>
  <r>
    <n v="723244"/>
    <n v="1347"/>
    <s v="France"/>
    <d v="2023-08-23T00:11:00"/>
    <s v="Whatsapp"/>
    <s v="Arnold Cruz"/>
    <n v="6759"/>
    <n v="23"/>
    <x v="34"/>
    <d v="1899-12-30T00:11:00"/>
    <n v="11"/>
    <n v="0"/>
    <n v="8"/>
    <s v="France"/>
    <s v="Not Outlier"/>
    <x v="27"/>
  </r>
  <r>
    <n v="289906"/>
    <n v="1349"/>
    <s v="Australia"/>
    <d v="2023-04-15T23:54:00"/>
    <s v="Other"/>
    <s v="Eric Natividad"/>
    <n v="2771"/>
    <n v="15"/>
    <x v="188"/>
    <d v="1899-12-30T23:54:00"/>
    <n v="54"/>
    <n v="23"/>
    <n v="4"/>
    <s v="Australia"/>
    <s v="Not Outlier"/>
    <x v="16"/>
  </r>
  <r>
    <n v="1153425"/>
    <n v="1349"/>
    <s v="Australia"/>
    <d v="2023-07-05T01:06:00"/>
    <s v="Other"/>
    <s v="Diego Freyre"/>
    <n v="4412"/>
    <n v="5"/>
    <x v="171"/>
    <d v="1899-12-30T01:06:00"/>
    <n v="6"/>
    <n v="1"/>
    <n v="7"/>
    <s v="Australia"/>
    <s v="Not Outlier"/>
    <x v="16"/>
  </r>
  <r>
    <n v="841079"/>
    <n v="1350"/>
    <s v="Spain"/>
    <d v="2023-07-03T01:22:00"/>
    <s v="Other"/>
    <s v="Maria Hernandez"/>
    <n v="9133"/>
    <n v="3"/>
    <x v="250"/>
    <d v="1899-12-30T01:22:00"/>
    <n v="22"/>
    <n v="1"/>
    <n v="7"/>
    <s v="Spain"/>
    <s v="Not Outlier"/>
    <x v="38"/>
  </r>
  <r>
    <n v="1361969"/>
    <n v="1350"/>
    <s v="Spain"/>
    <d v="2023-05-05T02:00:00"/>
    <s v="Whatsapp"/>
    <s v="Valarie Young"/>
    <n v="3695"/>
    <n v="5"/>
    <x v="255"/>
    <d v="1899-12-30T02:00:00"/>
    <n v="0"/>
    <n v="2"/>
    <n v="5"/>
    <s v="Spain"/>
    <s v="Not Outlier"/>
    <x v="38"/>
  </r>
  <r>
    <n v="521015"/>
    <n v="1351"/>
    <s v="Spain"/>
    <d v="2023-04-04T01:09:00"/>
    <s v="Website"/>
    <s v="Diego Freyre"/>
    <n v="9200"/>
    <n v="4"/>
    <x v="142"/>
    <d v="1899-12-30T01:09:00"/>
    <n v="9"/>
    <n v="1"/>
    <n v="4"/>
    <s v="Spain"/>
    <s v="Not Outlier"/>
    <x v="25"/>
  </r>
  <r>
    <n v="184958"/>
    <n v="1354"/>
    <s v="Singapore"/>
    <d v="2023-08-12T00:58:00"/>
    <s v="Other"/>
    <s v="Eric Natividad"/>
    <n v="39"/>
    <n v="12"/>
    <x v="209"/>
    <d v="1899-12-30T00:58:00"/>
    <n v="58"/>
    <n v="0"/>
    <n v="8"/>
    <s v="Singapore"/>
    <s v="Not Outlier"/>
    <x v="58"/>
  </r>
  <r>
    <n v="367308"/>
    <n v="1355"/>
    <s v="Spain"/>
    <d v="2023-01-15T02:22:00"/>
    <s v="Other"/>
    <s v="Mary Saveley"/>
    <n v="6648"/>
    <n v="15"/>
    <x v="103"/>
    <d v="1899-12-30T02:22:00"/>
    <n v="22"/>
    <n v="2"/>
    <n v="1"/>
    <s v="Spain"/>
    <s v="Not Outlier"/>
    <x v="31"/>
  </r>
  <r>
    <n v="931763"/>
    <n v="1355"/>
    <s v="Spain"/>
    <d v="2023-05-26T00:12:00"/>
    <s v="Other"/>
    <s v="Valarie Nelson"/>
    <n v="2372"/>
    <n v="26"/>
    <x v="66"/>
    <d v="1899-12-30T00:12:00"/>
    <n v="12"/>
    <n v="0"/>
    <n v="5"/>
    <s v="Spain"/>
    <s v="Not Outlier"/>
    <x v="31"/>
  </r>
  <r>
    <n v="995410"/>
    <n v="1355"/>
    <s v="Spain"/>
    <d v="2023-04-29T01:00:00"/>
    <s v="Website"/>
    <s v="Palle Ibsen"/>
    <n v="114"/>
    <n v="29"/>
    <x v="312"/>
    <d v="1899-12-30T01:00:00"/>
    <n v="0"/>
    <n v="1"/>
    <n v="4"/>
    <s v="Spain"/>
    <s v="Not Outlier"/>
    <x v="31"/>
  </r>
  <r>
    <n v="1112646"/>
    <n v="1355"/>
    <s v="Spain"/>
    <d v="2023-09-27T00:27:00"/>
    <s v="Whatsapp"/>
    <s v="Martine Rance"/>
    <n v="8949"/>
    <n v="27"/>
    <x v="347"/>
    <d v="1899-12-30T00:27:00"/>
    <n v="27"/>
    <n v="0"/>
    <n v="9"/>
    <s v="Spain"/>
    <s v="Not Outlier"/>
    <x v="31"/>
  </r>
  <r>
    <n v="276403"/>
    <n v="1356"/>
    <m/>
    <d v="2023-09-14T23:58:00"/>
    <s v="Website"/>
    <s v="Michael Frick"/>
    <n v="8633"/>
    <n v="14"/>
    <x v="208"/>
    <d v="1899-12-30T23:58:00"/>
    <n v="58"/>
    <n v="23"/>
    <n v="9"/>
    <s v="Spain"/>
    <s v="Not Outlier"/>
    <x v="67"/>
  </r>
  <r>
    <n v="254795"/>
    <n v="1357"/>
    <s v="Ireland"/>
    <d v="2023-05-28T01:23:00"/>
    <s v="Other"/>
    <s v="Michael Holz"/>
    <n v="7938"/>
    <n v="28"/>
    <x v="342"/>
    <d v="1899-12-30T01:23:00"/>
    <n v="23"/>
    <n v="1"/>
    <n v="5"/>
    <s v="Ireland"/>
    <s v="Not Outlier"/>
    <x v="26"/>
  </r>
  <r>
    <n v="302110"/>
    <n v="1357"/>
    <s v="Ireland"/>
    <d v="2023-10-15T01:26:00"/>
    <s v="App"/>
    <s v="Georg Pipps"/>
    <n v="4576"/>
    <n v="15"/>
    <x v="134"/>
    <d v="1899-12-30T01:26:00"/>
    <n v="26"/>
    <n v="1"/>
    <n v="10"/>
    <s v="Ireland"/>
    <s v="Not Outlier"/>
    <x v="26"/>
  </r>
  <r>
    <n v="493043"/>
    <n v="1357"/>
    <s v="Ireland"/>
    <d v="2023-09-12T22:55:00"/>
    <s v="Other"/>
    <s v="Diego Freyre"/>
    <n v="852"/>
    <n v="12"/>
    <x v="280"/>
    <d v="1899-12-30T22:55:00"/>
    <n v="55"/>
    <n v="22"/>
    <n v="9"/>
    <s v="Ireland"/>
    <s v="Not Outlier"/>
    <x v="26"/>
  </r>
  <r>
    <n v="611621"/>
    <n v="1357"/>
    <s v="Ireland"/>
    <d v="2023-05-31T00:05:00"/>
    <s v="Website"/>
    <s v="Diego Freyre"/>
    <n v="9926"/>
    <n v="31"/>
    <x v="236"/>
    <d v="1899-12-30T00:05:00"/>
    <n v="5"/>
    <n v="0"/>
    <n v="5"/>
    <s v="Ireland"/>
    <s v="Not Outlier"/>
    <x v="26"/>
  </r>
  <r>
    <n v="1314159"/>
    <n v="1357"/>
    <s v="Ireland"/>
    <d v="2023-07-23T00:26:00"/>
    <s v="App"/>
    <s v="Helen Bennett"/>
    <n v="3684"/>
    <n v="23"/>
    <x v="319"/>
    <d v="1899-12-30T00:26:00"/>
    <n v="26"/>
    <n v="0"/>
    <n v="7"/>
    <s v="Ireland"/>
    <s v="Not Outlier"/>
    <x v="26"/>
  </r>
  <r>
    <n v="1558891"/>
    <n v="1358"/>
    <s v="Australia"/>
    <d v="2023-01-22T00:28:00"/>
    <s v="Other"/>
    <s v="Mory Kentary"/>
    <n v="9227"/>
    <n v="22"/>
    <x v="299"/>
    <d v="1899-12-30T00:28:00"/>
    <n v="28"/>
    <n v="0"/>
    <n v="1"/>
    <s v="Australia"/>
    <s v="Not Outlier"/>
    <x v="36"/>
  </r>
  <r>
    <n v="1014185"/>
    <n v="1359"/>
    <s v="USA"/>
    <d v="2023-11-15T00:25:00"/>
    <s v="App"/>
    <s v="Jan Klaeboe"/>
    <n v="2585"/>
    <n v="15"/>
    <x v="351"/>
    <d v="1899-12-30T00:25:00"/>
    <n v="25"/>
    <n v="0"/>
    <n v="11"/>
    <s v="USA"/>
    <s v="Not Outlier"/>
    <x v="12"/>
  </r>
  <r>
    <n v="1441631"/>
    <n v="1359"/>
    <s v="USA"/>
    <d v="2023-05-17T00:51:00"/>
    <s v="Website"/>
    <s v="Valarie Nelson"/>
    <n v="6438"/>
    <n v="17"/>
    <x v="239"/>
    <d v="1899-12-30T00:51:00"/>
    <n v="51"/>
    <n v="0"/>
    <n v="5"/>
    <s v="USA"/>
    <s v="Not Outlier"/>
    <x v="12"/>
  </r>
  <r>
    <n v="389648"/>
    <n v="1360"/>
    <s v="Spain"/>
    <d v="2023-01-14T00:17:00"/>
    <s v="App"/>
    <s v="Diego Freyre"/>
    <n v="6153"/>
    <n v="14"/>
    <x v="100"/>
    <d v="1899-12-30T00:17:00"/>
    <n v="17"/>
    <n v="0"/>
    <n v="1"/>
    <s v="Spain"/>
    <s v="Not Outlier"/>
    <x v="48"/>
  </r>
  <r>
    <n v="800248"/>
    <n v="1360"/>
    <s v="Spain"/>
    <d v="2023-07-23T01:21:00"/>
    <s v="Website"/>
    <s v="Marie Bertrand"/>
    <n v="4265"/>
    <n v="23"/>
    <x v="319"/>
    <d v="1899-12-30T01:21:00"/>
    <n v="21"/>
    <n v="1"/>
    <n v="7"/>
    <s v="Spain"/>
    <s v="Not Outlier"/>
    <x v="48"/>
  </r>
  <r>
    <n v="151991"/>
    <n v="1361"/>
    <s v="Spain"/>
    <d v="2023-01-23T23:24:00"/>
    <s v="Whatsapp"/>
    <s v="Tony Calaghan"/>
    <n v="1045"/>
    <n v="23"/>
    <x v="20"/>
    <d v="1899-12-30T23:24:00"/>
    <n v="24"/>
    <n v="23"/>
    <n v="1"/>
    <s v="Spain"/>
    <s v="Not Outlier"/>
    <x v="45"/>
  </r>
  <r>
    <n v="1055810"/>
    <n v="1362"/>
    <s v="Finland"/>
    <d v="2023-01-09T23:49:00"/>
    <s v="App"/>
    <s v="Maurizio Moroni"/>
    <n v="563"/>
    <n v="9"/>
    <x v="290"/>
    <d v="1899-12-30T23:49:00"/>
    <n v="49"/>
    <n v="23"/>
    <n v="1"/>
    <s v="Finland"/>
    <s v="Not Outlier"/>
    <x v="48"/>
  </r>
  <r>
    <n v="425554"/>
    <n v="1363"/>
    <s v="France"/>
    <d v="2023-09-02T23:27:00"/>
    <s v="Website"/>
    <s v="Roland Mendel"/>
    <n v="6327"/>
    <n v="2"/>
    <x v="264"/>
    <d v="1899-12-30T23:27:00"/>
    <n v="27"/>
    <n v="23"/>
    <n v="9"/>
    <s v="France"/>
    <s v="Not Outlier"/>
    <x v="2"/>
  </r>
  <r>
    <n v="547283"/>
    <n v="1363"/>
    <s v="France"/>
    <d v="2023-04-24T00:04:00"/>
    <s v="Whatsapp"/>
    <s v="Dan Lewis"/>
    <n v="2149"/>
    <n v="24"/>
    <x v="354"/>
    <d v="1899-12-30T00:04:00"/>
    <n v="4"/>
    <n v="0"/>
    <n v="4"/>
    <s v="France"/>
    <s v="Not Outlier"/>
    <x v="2"/>
  </r>
  <r>
    <n v="1479736"/>
    <n v="1363"/>
    <s v="France"/>
    <d v="2023-10-07T00:44:00"/>
    <s v="Other"/>
    <s v="Marta Hernandez"/>
    <n v="2193"/>
    <n v="7"/>
    <x v="316"/>
    <d v="1899-12-30T00:44:00"/>
    <n v="44"/>
    <n v="0"/>
    <n v="10"/>
    <s v="France"/>
    <s v="Not Outlier"/>
    <x v="2"/>
  </r>
  <r>
    <n v="1191785"/>
    <n v="1364"/>
    <s v="France"/>
    <d v="2023-11-17T23:58:00"/>
    <s v="Whatsapp"/>
    <s v="Diego Freyre"/>
    <n v="8977"/>
    <n v="17"/>
    <x v="178"/>
    <d v="1899-12-30T23:58:00"/>
    <n v="58"/>
    <n v="23"/>
    <n v="11"/>
    <s v="France"/>
    <s v="Not Outlier"/>
    <x v="6"/>
  </r>
  <r>
    <n v="1536890"/>
    <n v="1364"/>
    <s v="France"/>
    <d v="2023-08-16T01:22:00"/>
    <s v="App"/>
    <s v="Diego Freyre"/>
    <n v="7711"/>
    <n v="16"/>
    <x v="318"/>
    <d v="1899-12-30T01:22:00"/>
    <n v="22"/>
    <n v="1"/>
    <n v="8"/>
    <s v="France"/>
    <s v="Not Outlier"/>
    <x v="6"/>
  </r>
  <r>
    <n v="541737"/>
    <n v="1365"/>
    <s v="USA"/>
    <d v="2023-12-23T00:23:00"/>
    <s v="Whatsapp"/>
    <s v="Julie Young"/>
    <n v="1362"/>
    <n v="23"/>
    <x v="219"/>
    <d v="1899-12-30T00:23:00"/>
    <n v="23"/>
    <n v="0"/>
    <n v="12"/>
    <s v="USA"/>
    <s v="Not Outlier"/>
    <x v="20"/>
  </r>
  <r>
    <n v="731345"/>
    <n v="1365"/>
    <s v="USA"/>
    <d v="2023-03-28T22:59:00"/>
    <s v="Website"/>
    <s v="Miguel Barajas"/>
    <n v="5198"/>
    <n v="28"/>
    <x v="284"/>
    <d v="1899-12-30T22:59:00"/>
    <n v="59"/>
    <n v="22"/>
    <n v="3"/>
    <s v="USA"/>
    <s v="Not Outlier"/>
    <x v="20"/>
  </r>
  <r>
    <n v="710669"/>
    <n v="1366"/>
    <s v="USA"/>
    <d v="2023-12-15T00:04:00"/>
    <s v="Website"/>
    <s v="Mary Saveley"/>
    <n v="5405"/>
    <n v="15"/>
    <x v="345"/>
    <d v="1899-12-30T00:04:00"/>
    <n v="4"/>
    <n v="0"/>
    <n v="12"/>
    <s v="USA"/>
    <s v="Not Outlier"/>
    <x v="68"/>
  </r>
  <r>
    <n v="1398659"/>
    <n v="1366"/>
    <s v="USA"/>
    <d v="2023-11-29T00:01:00"/>
    <s v="App"/>
    <s v="Julie Murphy"/>
    <n v="1845"/>
    <n v="29"/>
    <x v="303"/>
    <d v="1899-12-30T00:01:00"/>
    <n v="1"/>
    <n v="0"/>
    <n v="11"/>
    <s v="USA"/>
    <s v="Not Outlier"/>
    <x v="68"/>
  </r>
  <r>
    <n v="4111"/>
    <n v="1367"/>
    <s v="Italy"/>
    <d v="2023-03-08T22:52:00"/>
    <s v="App"/>
    <s v="Juri Hirano"/>
    <n v="7800"/>
    <n v="8"/>
    <x v="50"/>
    <d v="1899-12-30T22:52:00"/>
    <n v="52"/>
    <n v="22"/>
    <n v="3"/>
    <s v="Italy"/>
    <s v="Not Outlier"/>
    <x v="29"/>
  </r>
  <r>
    <n v="234705"/>
    <n v="1367"/>
    <s v="Italy"/>
    <d v="2023-09-15T00:01:00"/>
    <s v="Other"/>
    <s v="Valarie Nelson"/>
    <n v="1662"/>
    <n v="15"/>
    <x v="335"/>
    <d v="1899-12-30T00:01:00"/>
    <n v="1"/>
    <n v="0"/>
    <n v="9"/>
    <s v="Italy"/>
    <s v="Not Outlier"/>
    <x v="29"/>
  </r>
  <r>
    <n v="341838"/>
    <n v="1367"/>
    <s v="Italy"/>
    <d v="2023-11-18T01:37:00"/>
    <s v="Website"/>
    <s v="Peter Ferguson"/>
    <n v="7477"/>
    <n v="18"/>
    <x v="17"/>
    <d v="1899-12-30T01:37:00"/>
    <n v="37"/>
    <n v="1"/>
    <n v="11"/>
    <s v="Italy"/>
    <s v="Not Outlier"/>
    <x v="29"/>
  </r>
  <r>
    <n v="731161"/>
    <n v="1367"/>
    <s v="Italy"/>
    <d v="2023-06-02T00:09:00"/>
    <s v="Other"/>
    <s v="Sean Connery"/>
    <n v="3548"/>
    <n v="2"/>
    <x v="268"/>
    <d v="1899-12-30T00:09:00"/>
    <n v="9"/>
    <n v="0"/>
    <n v="6"/>
    <s v="Italy"/>
    <s v="Not Outlier"/>
    <x v="29"/>
  </r>
  <r>
    <n v="1071701"/>
    <n v="1367"/>
    <s v="Italy"/>
    <d v="2023-01-16T00:53:00"/>
    <s v="Website"/>
    <s v="Julie Brown"/>
    <n v="1445"/>
    <n v="16"/>
    <x v="205"/>
    <d v="1899-12-30T00:53:00"/>
    <n v="53"/>
    <n v="0"/>
    <n v="1"/>
    <s v="Italy"/>
    <s v="Not Outlier"/>
    <x v="29"/>
  </r>
  <r>
    <n v="1254071"/>
    <n v="1367"/>
    <s v="Italy"/>
    <d v="2023-02-26T00:26:00"/>
    <s v="Whatsapp"/>
    <s v="Julie Brown"/>
    <n v="3090"/>
    <n v="26"/>
    <x v="10"/>
    <d v="1899-12-30T00:26:00"/>
    <n v="26"/>
    <n v="0"/>
    <n v="2"/>
    <s v="Italy"/>
    <s v="Not Outlier"/>
    <x v="29"/>
  </r>
  <r>
    <n v="1079090"/>
    <n v="1368"/>
    <s v="USA"/>
    <d v="2023-04-02T00:15:00"/>
    <s v="Website"/>
    <s v="Valarie Nelson"/>
    <n v="6597"/>
    <n v="2"/>
    <x v="197"/>
    <d v="1899-12-30T00:15:00"/>
    <n v="15"/>
    <n v="0"/>
    <n v="4"/>
    <s v="USA"/>
    <s v="Not Outlier"/>
    <x v="72"/>
  </r>
  <r>
    <n v="1666856"/>
    <n v="1370"/>
    <s v="Ireland"/>
    <d v="2023-10-04T01:20:00"/>
    <s v="Other"/>
    <s v="Kwai Yu"/>
    <n v="148"/>
    <n v="4"/>
    <x v="308"/>
    <d v="1899-12-30T01:20:00"/>
    <n v="20"/>
    <n v="1"/>
    <n v="10"/>
    <s v="Ireland"/>
    <s v="Not Outlier"/>
    <x v="28"/>
  </r>
  <r>
    <n v="1249517"/>
    <n v="1371"/>
    <s v="USA"/>
    <d v="2023-02-06T00:36:00"/>
    <s v="Whatsapp"/>
    <s v="Diego Freyre"/>
    <n v="985"/>
    <n v="6"/>
    <x v="130"/>
    <d v="1899-12-30T00:36:00"/>
    <n v="36"/>
    <n v="0"/>
    <n v="2"/>
    <s v="USA"/>
    <s v="Not Outlier"/>
    <x v="34"/>
  </r>
  <r>
    <n v="698175"/>
    <n v="1372"/>
    <s v="France"/>
    <d v="2023-06-17T01:33:00"/>
    <s v="Website"/>
    <s v="Pascale Cartrain"/>
    <n v="6322"/>
    <n v="17"/>
    <x v="348"/>
    <d v="1899-12-30T01:33:00"/>
    <n v="33"/>
    <n v="1"/>
    <n v="6"/>
    <s v="France"/>
    <s v="Not Outlier"/>
    <x v="41"/>
  </r>
  <r>
    <n v="241257"/>
    <n v="1374"/>
    <s v="France"/>
    <d v="2023-04-11T01:34:00"/>
    <s v="Other"/>
    <s v="Paul Henriot"/>
    <n v="6819"/>
    <n v="11"/>
    <x v="167"/>
    <d v="1899-12-30T01:34:00"/>
    <n v="34"/>
    <n v="1"/>
    <n v="4"/>
    <s v="France"/>
    <s v="Not Outlier"/>
    <x v="47"/>
  </r>
  <r>
    <n v="660187"/>
    <n v="1374"/>
    <s v="France"/>
    <d v="2023-07-23T23:02:00"/>
    <s v="Other"/>
    <s v="Violeta Benitez"/>
    <n v="6369"/>
    <n v="23"/>
    <x v="319"/>
    <d v="1899-12-30T23:02:00"/>
    <n v="2"/>
    <n v="23"/>
    <n v="7"/>
    <s v="France"/>
    <s v="Not Outlier"/>
    <x v="47"/>
  </r>
  <r>
    <n v="894938"/>
    <n v="1376"/>
    <s v="USA"/>
    <d v="2023-01-19T23:29:00"/>
    <s v="App"/>
    <s v="Eric Natividad"/>
    <n v="7358"/>
    <n v="19"/>
    <x v="3"/>
    <d v="1899-12-30T23:29:00"/>
    <n v="29"/>
    <n v="23"/>
    <n v="1"/>
    <s v="USA"/>
    <s v="Not Outlier"/>
    <x v="66"/>
  </r>
  <r>
    <n v="781771"/>
    <n v="1377"/>
    <s v="Germany"/>
    <d v="2023-02-12T00:10:00"/>
    <s v="Other"/>
    <s v="Sue King"/>
    <n v="9605"/>
    <n v="12"/>
    <x v="254"/>
    <d v="1899-12-30T00:10:00"/>
    <n v="10"/>
    <n v="0"/>
    <n v="2"/>
    <s v="Germany"/>
    <s v="Not Outlier"/>
    <x v="43"/>
  </r>
  <r>
    <n v="69918"/>
    <n v="1378"/>
    <s v="Spain"/>
    <d v="2023-03-07T00:09:00"/>
    <s v="App"/>
    <s v="Violeta Benitez"/>
    <n v="8657"/>
    <n v="7"/>
    <x v="151"/>
    <d v="1899-12-30T00:09:00"/>
    <n v="9"/>
    <n v="0"/>
    <n v="3"/>
    <s v="Spain"/>
    <s v="Not Outlier"/>
    <x v="0"/>
  </r>
  <r>
    <n v="33662"/>
    <n v="1381"/>
    <s v="USA"/>
    <d v="2023-01-19T23:07:00"/>
    <s v="Website"/>
    <s v="Valarie Nelson"/>
    <n v="8214"/>
    <n v="19"/>
    <x v="3"/>
    <d v="1899-12-30T23:07:00"/>
    <n v="7"/>
    <n v="23"/>
    <n v="1"/>
    <s v="USA"/>
    <s v="Not Outlier"/>
    <x v="41"/>
  </r>
  <r>
    <n v="1589059"/>
    <n v="1381"/>
    <s v="USA"/>
    <d v="2023-04-13T00:48:00"/>
    <s v="Website"/>
    <s v="Peter Ferguson"/>
    <n v="8578"/>
    <n v="13"/>
    <x v="124"/>
    <d v="1899-12-30T00:48:00"/>
    <n v="48"/>
    <n v="0"/>
    <n v="4"/>
    <s v="USA"/>
    <s v="Not Outlier"/>
    <x v="41"/>
  </r>
  <r>
    <n v="899461"/>
    <n v="1382"/>
    <s v="Spain"/>
    <d v="2023-03-21T00:18:00"/>
    <s v="App"/>
    <s v="Steve Thompson"/>
    <n v="6071"/>
    <n v="21"/>
    <x v="98"/>
    <d v="1899-12-30T00:18:00"/>
    <n v="18"/>
    <n v="0"/>
    <n v="3"/>
    <s v="Spain"/>
    <s v="Not Outlier"/>
    <x v="71"/>
  </r>
  <r>
    <n v="1127861"/>
    <n v="1385"/>
    <s v="USA"/>
    <d v="2023-07-20T01:15:00"/>
    <s v="App"/>
    <s v="Anna O'Hara"/>
    <n v="8302"/>
    <n v="20"/>
    <x v="157"/>
    <d v="1899-12-30T01:15:00"/>
    <n v="15"/>
    <n v="1"/>
    <n v="7"/>
    <s v="USA"/>
    <s v="Not Outlier"/>
    <x v="5"/>
  </r>
  <r>
    <n v="1576077"/>
    <n v="1385"/>
    <s v="USA"/>
    <d v="2023-11-10T23:05:00"/>
    <s v="Website"/>
    <s v="Paul Henriot"/>
    <n v="9058"/>
    <n v="10"/>
    <x v="55"/>
    <d v="1899-12-30T23:05:00"/>
    <n v="5"/>
    <n v="23"/>
    <n v="11"/>
    <s v="USA"/>
    <s v="Not Outlier"/>
    <x v="5"/>
  </r>
  <r>
    <n v="592435"/>
    <n v="1386"/>
    <s v="Austria"/>
    <d v="2023-02-06T23:52:00"/>
    <s v="Whatsapp"/>
    <s v="Mart¡n Sommer"/>
    <n v="2381"/>
    <n v="6"/>
    <x v="130"/>
    <d v="1899-12-30T23:52:00"/>
    <n v="52"/>
    <n v="23"/>
    <n v="2"/>
    <s v="Austria"/>
    <s v="Not Outlier"/>
    <x v="39"/>
  </r>
  <r>
    <n v="1666521"/>
    <n v="1386"/>
    <s v="Austria"/>
    <d v="2023-07-30T23:43:00"/>
    <s v="Website"/>
    <s v="William Brown"/>
    <n v="4645"/>
    <n v="30"/>
    <x v="4"/>
    <d v="1899-12-30T23:43:00"/>
    <n v="43"/>
    <n v="23"/>
    <n v="7"/>
    <s v="Austria"/>
    <s v="Not Outlier"/>
    <x v="39"/>
  </r>
  <r>
    <n v="862127"/>
    <n v="1388"/>
    <s v="Singapore"/>
    <d v="2023-08-02T01:23:00"/>
    <s v="Whatsapp"/>
    <s v="Eric Natividad"/>
    <n v="891"/>
    <n v="2"/>
    <x v="56"/>
    <d v="1899-12-30T01:23:00"/>
    <n v="23"/>
    <n v="1"/>
    <n v="8"/>
    <s v="Singapore"/>
    <s v="Not Outlier"/>
    <x v="7"/>
  </r>
  <r>
    <n v="1438232"/>
    <n v="1388"/>
    <s v="Singapore"/>
    <d v="2023-03-31T00:48:00"/>
    <s v="Whatsapp"/>
    <s v="Janine Labrune"/>
    <n v="8781"/>
    <n v="31"/>
    <x v="265"/>
    <d v="1899-12-30T00:48:00"/>
    <n v="48"/>
    <n v="0"/>
    <n v="3"/>
    <s v="Singapore"/>
    <s v="Not Outlier"/>
    <x v="7"/>
  </r>
  <r>
    <n v="1585483"/>
    <n v="1389"/>
    <s v="USA"/>
    <d v="2023-11-12T00:34:00"/>
    <s v="App"/>
    <s v="Kee Kuo"/>
    <n v="521"/>
    <n v="12"/>
    <x v="221"/>
    <d v="1899-12-30T00:34:00"/>
    <n v="34"/>
    <n v="0"/>
    <n v="11"/>
    <s v="USA"/>
    <s v="Not Outlier"/>
    <x v="34"/>
  </r>
  <r>
    <n v="595284"/>
    <n v="1391"/>
    <s v="USA"/>
    <d v="2023-10-24T00:34:00"/>
    <s v="Website"/>
    <s v="Yoshi Tannamuri"/>
    <n v="8604"/>
    <n v="24"/>
    <x v="252"/>
    <d v="1899-12-30T00:34:00"/>
    <n v="34"/>
    <n v="0"/>
    <n v="10"/>
    <s v="USA"/>
    <s v="Not Outlier"/>
    <x v="44"/>
  </r>
  <r>
    <n v="602342"/>
    <n v="1391"/>
    <s v="USA"/>
    <d v="2023-12-14T23:47:00"/>
    <s v="App"/>
    <s v="Julie Murphy"/>
    <n v="4602"/>
    <n v="14"/>
    <x v="85"/>
    <d v="1899-12-30T23:47:00"/>
    <n v="47"/>
    <n v="23"/>
    <n v="12"/>
    <s v="USA"/>
    <s v="Not Outlier"/>
    <x v="44"/>
  </r>
  <r>
    <n v="908702"/>
    <n v="1392"/>
    <s v="Ireland"/>
    <d v="2023-09-14T23:18:00"/>
    <s v="Website"/>
    <s v="Michael Frick"/>
    <n v="8379"/>
    <n v="14"/>
    <x v="208"/>
    <d v="1899-12-30T23:18:00"/>
    <n v="18"/>
    <n v="23"/>
    <n v="9"/>
    <s v="Ireland"/>
    <s v="Not Outlier"/>
    <x v="2"/>
  </r>
  <r>
    <n v="233409"/>
    <n v="1393"/>
    <s v="Italy"/>
    <d v="2023-11-01T23:05:00"/>
    <s v="Website"/>
    <s v="Kalle Suominen"/>
    <n v="9750"/>
    <n v="1"/>
    <x v="33"/>
    <d v="1899-12-30T23:05:00"/>
    <n v="5"/>
    <n v="23"/>
    <n v="11"/>
    <s v="Italy"/>
    <s v="Not Outlier"/>
    <x v="3"/>
  </r>
  <r>
    <n v="543688"/>
    <n v="1393"/>
    <s v="Italy"/>
    <d v="2023-08-08T00:34:00"/>
    <s v="Website"/>
    <s v="Julie King"/>
    <n v="9836"/>
    <n v="8"/>
    <x v="25"/>
    <d v="1899-12-30T00:34:00"/>
    <n v="34"/>
    <n v="0"/>
    <n v="8"/>
    <s v="Italy"/>
    <s v="Not Outlier"/>
    <x v="3"/>
  </r>
  <r>
    <n v="1079225"/>
    <n v="1393"/>
    <s v="Italy"/>
    <d v="2023-02-24T23:08:00"/>
    <s v="Other"/>
    <s v="Valarie Young"/>
    <n v="3345"/>
    <n v="24"/>
    <x v="93"/>
    <d v="1899-12-30T23:08:00"/>
    <n v="8"/>
    <n v="23"/>
    <n v="2"/>
    <s v="Italy"/>
    <s v="Not Outlier"/>
    <x v="3"/>
  </r>
  <r>
    <n v="1546802"/>
    <n v="1394"/>
    <s v="USA"/>
    <d v="2023-09-01T00:26:00"/>
    <s v="Website"/>
    <s v="Leslie Murphy"/>
    <n v="8149"/>
    <n v="1"/>
    <x v="244"/>
    <d v="1899-12-30T00:26:00"/>
    <n v="26"/>
    <n v="0"/>
    <n v="9"/>
    <s v="USA"/>
    <s v="Not Outlier"/>
    <x v="51"/>
  </r>
  <r>
    <n v="631614"/>
    <n v="1395"/>
    <s v="USA"/>
    <d v="2023-11-08T23:45:00"/>
    <s v="Whatsapp"/>
    <s v="Paul Henriot"/>
    <n v="4587"/>
    <n v="8"/>
    <x v="36"/>
    <d v="1899-12-30T23:45:00"/>
    <n v="45"/>
    <n v="23"/>
    <n v="11"/>
    <s v="USA"/>
    <s v="Not Outlier"/>
    <x v="22"/>
  </r>
  <r>
    <n v="833957"/>
    <n v="1398"/>
    <s v="Denmark"/>
    <d v="2023-12-24T00:18:00"/>
    <s v="Website"/>
    <s v="Leslie Murphy"/>
    <n v="4953"/>
    <n v="24"/>
    <x v="24"/>
    <d v="1899-12-30T00:18:00"/>
    <n v="18"/>
    <n v="0"/>
    <n v="12"/>
    <s v="Denmark"/>
    <s v="Not Outlier"/>
    <x v="68"/>
  </r>
  <r>
    <n v="861875"/>
    <n v="1398"/>
    <s v="Denmark"/>
    <d v="2023-05-12T00:44:00"/>
    <s v="Whatsapp"/>
    <s v="Jytte Petersen"/>
    <n v="3774"/>
    <n v="12"/>
    <x v="253"/>
    <d v="1899-12-30T00:44:00"/>
    <n v="44"/>
    <n v="0"/>
    <n v="5"/>
    <s v="Denmark"/>
    <s v="Not Outlier"/>
    <x v="68"/>
  </r>
  <r>
    <n v="479407"/>
    <n v="1399"/>
    <s v="Australia"/>
    <d v="2023-12-03T22:39:00"/>
    <s v="App"/>
    <s v="Valarie Young"/>
    <n v="1351"/>
    <n v="3"/>
    <x v="78"/>
    <d v="1899-12-30T22:39:00"/>
    <n v="39"/>
    <n v="22"/>
    <n v="12"/>
    <s v="Australia"/>
    <s v="Not Outlier"/>
    <x v="59"/>
  </r>
  <r>
    <n v="984155"/>
    <n v="1399"/>
    <s v="Australia"/>
    <d v="2023-10-25T00:08:00"/>
    <s v="Whatsapp"/>
    <s v="William Brown"/>
    <n v="5521"/>
    <n v="25"/>
    <x v="125"/>
    <d v="1899-12-30T00:08:00"/>
    <n v="8"/>
    <n v="0"/>
    <n v="10"/>
    <s v="Australia"/>
    <s v="Not Outlier"/>
    <x v="59"/>
  </r>
  <r>
    <n v="609243"/>
    <n v="1400"/>
    <s v="USA"/>
    <d v="2023-09-14T00:37:00"/>
    <s v="App"/>
    <s v="Maria Hernandez"/>
    <n v="7072"/>
    <n v="14"/>
    <x v="208"/>
    <d v="1899-12-30T00:37:00"/>
    <n v="37"/>
    <n v="0"/>
    <n v="9"/>
    <s v="USA"/>
    <s v="Not Outlier"/>
    <x v="40"/>
  </r>
  <r>
    <n v="1343925"/>
    <n v="1400"/>
    <s v="USA"/>
    <d v="2023-03-31T00:50:00"/>
    <s v="Website"/>
    <s v="Frederique Citeaux"/>
    <n v="9178"/>
    <n v="31"/>
    <x v="265"/>
    <d v="1899-12-30T00:50:00"/>
    <n v="50"/>
    <n v="0"/>
    <n v="3"/>
    <s v="USA"/>
    <s v="Not Outlier"/>
    <x v="40"/>
  </r>
  <r>
    <n v="1644988"/>
    <n v="1400"/>
    <s v="USA"/>
    <d v="2023-10-27T00:35:00"/>
    <s v="Website"/>
    <s v="Diego Freyre"/>
    <n v="523"/>
    <n v="27"/>
    <x v="192"/>
    <d v="1899-12-30T00:35:00"/>
    <n v="35"/>
    <n v="0"/>
    <n v="10"/>
    <s v="USA"/>
    <s v="Not Outlier"/>
    <x v="40"/>
  </r>
  <r>
    <n v="283610"/>
    <n v="1401"/>
    <s v="Finland"/>
    <d v="2023-01-30T23:52:00"/>
    <s v="Whatsapp"/>
    <s v="Roland Mendel"/>
    <n v="3862"/>
    <n v="30"/>
    <x v="140"/>
    <d v="1899-12-30T23:52:00"/>
    <n v="52"/>
    <n v="23"/>
    <n v="1"/>
    <s v="Finland"/>
    <s v="Not Outlier"/>
    <x v="20"/>
  </r>
  <r>
    <n v="338722"/>
    <n v="1401"/>
    <s v="Finland"/>
    <d v="2023-07-02T01:04:00"/>
    <s v="Other"/>
    <s v="Valarie Nelson"/>
    <n v="8554"/>
    <n v="2"/>
    <x v="137"/>
    <d v="1899-12-30T01:04:00"/>
    <n v="4"/>
    <n v="1"/>
    <n v="7"/>
    <s v="Finland"/>
    <s v="Not Outlier"/>
    <x v="20"/>
  </r>
  <r>
    <n v="933463"/>
    <n v="1401"/>
    <s v="Finland"/>
    <d v="2023-07-08T23:52:00"/>
    <s v="Website"/>
    <s v="Sean Connery"/>
    <n v="7754"/>
    <n v="8"/>
    <x v="23"/>
    <d v="1899-12-30T23:52:00"/>
    <n v="52"/>
    <n v="23"/>
    <n v="7"/>
    <s v="Finland"/>
    <s v="Not Outlier"/>
    <x v="20"/>
  </r>
  <r>
    <n v="1162874"/>
    <n v="1403"/>
    <s v="USA"/>
    <d v="2023-06-08T22:55:00"/>
    <s v="Whatsapp"/>
    <s v="Diego Freyre"/>
    <n v="2610"/>
    <n v="8"/>
    <x v="131"/>
    <d v="1899-12-30T22:55:00"/>
    <n v="55"/>
    <n v="22"/>
    <n v="6"/>
    <s v="USA"/>
    <s v="Not Outlier"/>
    <x v="2"/>
  </r>
  <r>
    <n v="660830"/>
    <n v="1404"/>
    <s v="USA"/>
    <d v="2023-01-06T00:01:00"/>
    <s v="Whatsapp"/>
    <s v="Jesus Fernandez"/>
    <n v="7643"/>
    <n v="6"/>
    <x v="315"/>
    <d v="1899-12-30T00:01:00"/>
    <n v="1"/>
    <n v="0"/>
    <n v="1"/>
    <s v="USA"/>
    <s v="Not Outlier"/>
    <x v="14"/>
  </r>
  <r>
    <n v="566436"/>
    <n v="1406"/>
    <s v="Australia"/>
    <d v="2023-12-17T22:32:00"/>
    <s v="Other"/>
    <s v="Diego Freyre"/>
    <n v="806"/>
    <n v="17"/>
    <x v="136"/>
    <d v="1899-12-30T22:32:00"/>
    <n v="32"/>
    <n v="22"/>
    <n v="12"/>
    <s v="Australia"/>
    <s v="Not Outlier"/>
    <x v="39"/>
  </r>
  <r>
    <n v="1371917"/>
    <n v="1407"/>
    <s v="USA"/>
    <d v="2023-07-25T00:49:00"/>
    <s v="App"/>
    <s v="Victoria Ashworth"/>
    <n v="7060"/>
    <n v="25"/>
    <x v="355"/>
    <d v="1899-12-30T00:49:00"/>
    <n v="49"/>
    <n v="0"/>
    <n v="7"/>
    <s v="USA"/>
    <s v="Not Outlier"/>
    <x v="24"/>
  </r>
  <r>
    <n v="1384019"/>
    <n v="1408"/>
    <s v="USA"/>
    <d v="2023-11-21T01:48:00"/>
    <s v="Whatsapp"/>
    <s v="Valarie Franco"/>
    <n v="4853"/>
    <n v="21"/>
    <x v="156"/>
    <d v="1899-12-30T01:48:00"/>
    <n v="48"/>
    <n v="1"/>
    <n v="11"/>
    <s v="USA"/>
    <s v="Not Outlier"/>
    <x v="58"/>
  </r>
  <r>
    <n v="1508738"/>
    <n v="1408"/>
    <s v="USA"/>
    <d v="2023-08-26T00:50:00"/>
    <s v="Other"/>
    <s v="Marta Hernandez"/>
    <n v="8503"/>
    <n v="26"/>
    <x v="225"/>
    <d v="1899-12-30T00:50:00"/>
    <n v="50"/>
    <n v="0"/>
    <n v="8"/>
    <s v="USA"/>
    <s v="Not Outlier"/>
    <x v="58"/>
  </r>
  <r>
    <n v="1625859"/>
    <n v="1409"/>
    <s v="USA"/>
    <d v="2023-07-17T23:52:00"/>
    <s v="App"/>
    <s v="Diego Freyre"/>
    <n v="3766"/>
    <n v="17"/>
    <x v="179"/>
    <d v="1899-12-30T23:52:00"/>
    <n v="52"/>
    <n v="23"/>
    <n v="7"/>
    <s v="USA"/>
    <s v="Not Outlier"/>
    <x v="22"/>
  </r>
  <r>
    <n v="612088"/>
    <n v="1411"/>
    <s v="Spain"/>
    <d v="2023-10-10T01:41:00"/>
    <s v="Whatsapp"/>
    <s v="Paolo Accorti"/>
    <n v="2946"/>
    <n v="10"/>
    <x v="356"/>
    <d v="1899-12-30T01:41:00"/>
    <n v="41"/>
    <n v="1"/>
    <n v="10"/>
    <s v="Spain"/>
    <s v="Not Outlier"/>
    <x v="63"/>
  </r>
  <r>
    <n v="1665843"/>
    <n v="1411"/>
    <s v="Spain"/>
    <d v="2023-07-01T01:46:00"/>
    <s v="App"/>
    <s v="Wing C Tam"/>
    <n v="687"/>
    <n v="1"/>
    <x v="104"/>
    <d v="1899-12-30T01:46:00"/>
    <n v="46"/>
    <n v="1"/>
    <n v="7"/>
    <s v="Spain"/>
    <s v="Not Outlier"/>
    <x v="63"/>
  </r>
  <r>
    <n v="281454"/>
    <n v="1413"/>
    <s v="Spain"/>
    <d v="2023-09-17T23:51:00"/>
    <s v="Other"/>
    <s v="Laurence Lebihan"/>
    <n v="5802"/>
    <n v="17"/>
    <x v="306"/>
    <d v="1899-12-30T23:51:00"/>
    <n v="51"/>
    <n v="23"/>
    <n v="9"/>
    <s v="Spain"/>
    <s v="Not Outlier"/>
    <x v="67"/>
  </r>
  <r>
    <n v="8568"/>
    <n v="1414"/>
    <s v="USA"/>
    <d v="2023-07-26T00:11:00"/>
    <s v="App"/>
    <s v="Peter Ferguson"/>
    <n v="8969"/>
    <n v="26"/>
    <x v="195"/>
    <d v="1899-12-30T00:11:00"/>
    <n v="11"/>
    <n v="0"/>
    <n v="7"/>
    <s v="USA"/>
    <s v="Not Outlier"/>
    <x v="41"/>
  </r>
  <r>
    <n v="365117"/>
    <n v="1415"/>
    <s v="France"/>
    <d v="2023-05-17T23:32:00"/>
    <s v="App"/>
    <s v="Giovanni Rovelli"/>
    <n v="5905"/>
    <n v="17"/>
    <x v="239"/>
    <d v="1899-12-30T23:32:00"/>
    <n v="32"/>
    <n v="23"/>
    <n v="5"/>
    <s v="France"/>
    <s v="Not Outlier"/>
    <x v="61"/>
  </r>
  <r>
    <n v="1677048"/>
    <n v="1415"/>
    <s v="France"/>
    <d v="2023-10-19T02:29:00"/>
    <s v="Whatsapp"/>
    <s v="Juri Hirano"/>
    <n v="598"/>
    <n v="19"/>
    <x v="203"/>
    <d v="1899-12-30T02:29:00"/>
    <n v="29"/>
    <n v="2"/>
    <n v="10"/>
    <s v="France"/>
    <s v="Not Outlier"/>
    <x v="61"/>
  </r>
  <r>
    <n v="996729"/>
    <n v="1416"/>
    <s v="USA"/>
    <d v="2023-03-30T00:24:00"/>
    <s v="Website"/>
    <s v="Julie King"/>
    <n v="3726"/>
    <n v="30"/>
    <x v="120"/>
    <d v="1899-12-30T00:24:00"/>
    <n v="24"/>
    <n v="0"/>
    <n v="3"/>
    <s v="USA"/>
    <s v="Not Outlier"/>
    <x v="8"/>
  </r>
  <r>
    <n v="1411455"/>
    <n v="1416"/>
    <s v="USA"/>
    <d v="2023-03-25T23:35:00"/>
    <s v="Other"/>
    <s v="Daniel Tonini"/>
    <n v="8932"/>
    <n v="25"/>
    <x v="146"/>
    <d v="1899-12-30T23:35:00"/>
    <n v="35"/>
    <n v="23"/>
    <n v="3"/>
    <s v="USA"/>
    <s v="Not Outlier"/>
    <x v="8"/>
  </r>
  <r>
    <n v="71722"/>
    <n v="1420"/>
    <s v="USA"/>
    <d v="2023-09-15T00:34:00"/>
    <s v="App"/>
    <s v="Georg Pipps"/>
    <n v="8556"/>
    <n v="15"/>
    <x v="335"/>
    <d v="1899-12-30T00:34:00"/>
    <n v="34"/>
    <n v="0"/>
    <n v="9"/>
    <s v="USA"/>
    <s v="Not Outlier"/>
    <x v="41"/>
  </r>
  <r>
    <n v="1070438"/>
    <n v="1420"/>
    <s v="USA"/>
    <d v="2023-09-27T02:23:00"/>
    <s v="Website"/>
    <s v="Sue Taylor"/>
    <n v="9991"/>
    <n v="27"/>
    <x v="347"/>
    <d v="1899-12-30T02:23:00"/>
    <n v="23"/>
    <n v="2"/>
    <n v="9"/>
    <s v="USA"/>
    <s v="Not Outlier"/>
    <x v="41"/>
  </r>
  <r>
    <n v="347036"/>
    <n v="1424"/>
    <s v="Spain"/>
    <d v="2023-02-14T22:47:00"/>
    <s v="Website"/>
    <s v="Sean Connery"/>
    <n v="1632"/>
    <n v="14"/>
    <x v="222"/>
    <d v="1899-12-30T22:47:00"/>
    <n v="47"/>
    <n v="22"/>
    <n v="2"/>
    <s v="Spain"/>
    <s v="Not Outlier"/>
    <x v="1"/>
  </r>
  <r>
    <n v="971900"/>
    <n v="1424"/>
    <s v="Spain"/>
    <d v="2023-03-19T00:16:00"/>
    <s v="Whatsapp"/>
    <s v="Diego Freyre"/>
    <n v="4454"/>
    <n v="19"/>
    <x v="48"/>
    <d v="1899-12-30T00:16:00"/>
    <n v="16"/>
    <n v="0"/>
    <n v="3"/>
    <s v="Spain"/>
    <s v="Not Outlier"/>
    <x v="1"/>
  </r>
  <r>
    <n v="66118"/>
    <n v="1425"/>
    <s v="Australia"/>
    <d v="2023-02-25T00:11:00"/>
    <s v="Other"/>
    <s v="Akiko Shimamura"/>
    <n v="1282"/>
    <n v="25"/>
    <x v="39"/>
    <d v="1899-12-30T00:11:00"/>
    <n v="11"/>
    <n v="0"/>
    <n v="2"/>
    <s v="Australia"/>
    <s v="Not Outlier"/>
    <x v="33"/>
  </r>
  <r>
    <n v="1424531"/>
    <n v="1425"/>
    <s v="Australia"/>
    <d v="2023-04-08T22:59:00"/>
    <s v="App"/>
    <s v="Peter Ferguson"/>
    <n v="5390"/>
    <n v="8"/>
    <x v="346"/>
    <d v="1899-12-30T22:59:00"/>
    <n v="59"/>
    <n v="22"/>
    <n v="4"/>
    <s v="Australia"/>
    <s v="Not Outlier"/>
    <x v="33"/>
  </r>
  <r>
    <n v="661163"/>
    <n v="1426"/>
    <s v="USA"/>
    <d v="2023-03-16T00:50:00"/>
    <s v="Whatsapp"/>
    <s v="Wing C Tam"/>
    <n v="5069"/>
    <n v="16"/>
    <x v="122"/>
    <d v="1899-12-30T00:50:00"/>
    <n v="50"/>
    <n v="0"/>
    <n v="3"/>
    <s v="USA"/>
    <s v="Not Outlier"/>
    <x v="24"/>
  </r>
  <r>
    <n v="673915"/>
    <n v="1426"/>
    <s v="USA"/>
    <d v="2023-11-20T22:52:00"/>
    <s v="Website"/>
    <s v="Laurence Lebihan"/>
    <n v="1043"/>
    <n v="20"/>
    <x v="75"/>
    <d v="1899-12-30T22:52:00"/>
    <n v="52"/>
    <n v="22"/>
    <n v="11"/>
    <s v="USA"/>
    <s v="Not Outlier"/>
    <x v="24"/>
  </r>
  <r>
    <n v="1119400"/>
    <n v="1428"/>
    <s v="France"/>
    <d v="2023-06-07T23:08:00"/>
    <s v="Whatsapp"/>
    <s v="Kee Kuo"/>
    <n v="1558"/>
    <n v="7"/>
    <x v="97"/>
    <d v="1899-12-30T23:08:00"/>
    <n v="8"/>
    <n v="23"/>
    <n v="6"/>
    <s v="France"/>
    <s v="Not Outlier"/>
    <x v="53"/>
  </r>
  <r>
    <n v="568799"/>
    <n v="1429"/>
    <s v="Austria"/>
    <d v="2023-10-11T23:51:00"/>
    <s v="Other"/>
    <s v="Peter Ferguson"/>
    <n v="9085"/>
    <n v="11"/>
    <x v="362"/>
    <d v="1899-12-30T23:51:00"/>
    <n v="51"/>
    <n v="23"/>
    <n v="10"/>
    <s v="Austria"/>
    <s v="Not Outlier"/>
    <x v="13"/>
  </r>
  <r>
    <n v="1213103"/>
    <n v="1429"/>
    <s v="Austria"/>
    <d v="2023-07-06T00:03:00"/>
    <s v="Whatsapp"/>
    <s v="Jan Klaeboe"/>
    <n v="9678"/>
    <n v="6"/>
    <x v="126"/>
    <d v="1899-12-30T00:03:00"/>
    <n v="3"/>
    <n v="0"/>
    <n v="7"/>
    <s v="Austria"/>
    <s v="Not Outlier"/>
    <x v="13"/>
  </r>
  <r>
    <n v="1376427"/>
    <n v="1430"/>
    <s v="USA"/>
    <d v="2023-09-07T23:07:00"/>
    <s v="Other"/>
    <s v="Jeff Young"/>
    <n v="9138"/>
    <n v="7"/>
    <x v="29"/>
    <d v="1899-12-30T23:07:00"/>
    <n v="7"/>
    <n v="23"/>
    <n v="9"/>
    <s v="USA"/>
    <s v="Not Outlier"/>
    <x v="6"/>
  </r>
  <r>
    <n v="455153"/>
    <n v="1431"/>
    <s v="USA"/>
    <d v="2023-05-26T00:37:00"/>
    <s v="Whatsapp"/>
    <s v="Daniel Da Cunha"/>
    <n v="4088"/>
    <n v="26"/>
    <x v="66"/>
    <d v="1899-12-30T00:37:00"/>
    <n v="37"/>
    <n v="0"/>
    <n v="5"/>
    <s v="USA"/>
    <s v="Not Outlier"/>
    <x v="22"/>
  </r>
  <r>
    <n v="1078820"/>
    <n v="1431"/>
    <s v="USA"/>
    <d v="2023-08-09T01:02:00"/>
    <s v="App"/>
    <s v="Daniel Tonini"/>
    <n v="5495"/>
    <n v="9"/>
    <x v="7"/>
    <d v="1899-12-30T01:02:00"/>
    <n v="2"/>
    <n v="1"/>
    <n v="8"/>
    <s v="USA"/>
    <s v="Not Outlier"/>
    <x v="22"/>
  </r>
  <r>
    <n v="799277"/>
    <n v="1432"/>
    <s v="USA"/>
    <d v="2023-11-28T23:31:00"/>
    <s v="App"/>
    <s v="Juri Yoshido"/>
    <n v="9518"/>
    <n v="28"/>
    <x v="337"/>
    <d v="1899-12-30T23:31:00"/>
    <n v="31"/>
    <n v="23"/>
    <n v="11"/>
    <s v="USA"/>
    <s v="Not Outlier"/>
    <x v="30"/>
  </r>
  <r>
    <n v="1565544"/>
    <n v="1432"/>
    <s v="USA"/>
    <d v="2023-01-10T00:53:00"/>
    <s v="Whatsapp"/>
    <s v="Dan Lewis"/>
    <n v="1232"/>
    <n v="10"/>
    <x v="26"/>
    <d v="1899-12-30T00:53:00"/>
    <n v="53"/>
    <n v="0"/>
    <n v="1"/>
    <s v="USA"/>
    <s v="Not Outlier"/>
    <x v="30"/>
  </r>
  <r>
    <n v="1332449"/>
    <n v="1433"/>
    <s v="Australia"/>
    <d v="2023-12-09T00:38:00"/>
    <s v="App"/>
    <s v="Diego Freyre"/>
    <n v="4463"/>
    <n v="9"/>
    <x v="175"/>
    <d v="1899-12-30T00:38:00"/>
    <n v="38"/>
    <n v="0"/>
    <n v="12"/>
    <s v="Australia"/>
    <s v="Not Outlier"/>
    <x v="41"/>
  </r>
  <r>
    <n v="1366848"/>
    <n v="1433"/>
    <s v="Australia"/>
    <d v="2023-06-13T00:58:00"/>
    <s v="Whatsapp"/>
    <s v="Sean Connery"/>
    <n v="2562"/>
    <n v="13"/>
    <x v="61"/>
    <d v="1899-12-30T00:58:00"/>
    <n v="58"/>
    <n v="0"/>
    <n v="6"/>
    <s v="Australia"/>
    <s v="Not Outlier"/>
    <x v="41"/>
  </r>
  <r>
    <n v="995268"/>
    <n v="1434"/>
    <s v="USA"/>
    <d v="2023-06-03T00:29:00"/>
    <s v="Website"/>
    <s v="Anna O'Hara"/>
    <n v="3688"/>
    <n v="3"/>
    <x v="105"/>
    <d v="1899-12-30T00:29:00"/>
    <n v="29"/>
    <n v="0"/>
    <n v="6"/>
    <s v="USA"/>
    <s v="Not Outlier"/>
    <x v="7"/>
  </r>
  <r>
    <n v="1673913"/>
    <n v="1434"/>
    <s v="USA"/>
    <d v="2023-06-26T01:16:00"/>
    <s v="Other"/>
    <s v="Valarie Nelson"/>
    <n v="4928"/>
    <n v="26"/>
    <x v="155"/>
    <d v="1899-12-30T01:16:00"/>
    <n v="16"/>
    <n v="1"/>
    <n v="6"/>
    <s v="USA"/>
    <s v="Not Outlier"/>
    <x v="7"/>
  </r>
  <r>
    <n v="1003235"/>
    <n v="1435"/>
    <s v="France"/>
    <d v="2023-04-05T02:22:00"/>
    <s v="Whatsapp"/>
    <s v="Julie Young"/>
    <n v="9029"/>
    <n v="5"/>
    <x v="81"/>
    <d v="1899-12-30T02:22:00"/>
    <n v="22"/>
    <n v="2"/>
    <n v="4"/>
    <s v="France"/>
    <s v="Not Outlier"/>
    <x v="64"/>
  </r>
  <r>
    <n v="141024"/>
    <n v="1436"/>
    <s v="Spain"/>
    <d v="2023-03-08T02:00:00"/>
    <s v="Other"/>
    <s v="Marie Bertrand"/>
    <n v="9491"/>
    <n v="8"/>
    <x v="50"/>
    <d v="1899-12-30T02:00:00"/>
    <n v="0"/>
    <n v="2"/>
    <n v="3"/>
    <s v="Spain"/>
    <s v="Not Outlier"/>
    <x v="48"/>
  </r>
  <r>
    <n v="509663"/>
    <n v="1437"/>
    <s v="USA"/>
    <d v="2023-06-25T00:03:00"/>
    <s v="App"/>
    <s v="Victoria Ashworth"/>
    <n v="6211"/>
    <n v="25"/>
    <x v="127"/>
    <d v="1899-12-30T00:03:00"/>
    <n v="3"/>
    <n v="0"/>
    <n v="6"/>
    <s v="USA"/>
    <s v="Not Outlier"/>
    <x v="47"/>
  </r>
  <r>
    <n v="341171"/>
    <n v="1438"/>
    <s v="Singapore"/>
    <d v="2023-11-01T01:52:00"/>
    <s v="App"/>
    <s v="Michael Frick"/>
    <n v="1596"/>
    <n v="1"/>
    <x v="33"/>
    <d v="1899-12-30T01:52:00"/>
    <n v="52"/>
    <n v="1"/>
    <n v="11"/>
    <s v="Singapore"/>
    <s v="Not Outlier"/>
    <x v="46"/>
  </r>
  <r>
    <n v="1110547"/>
    <n v="1438"/>
    <s v="Singapore"/>
    <d v="2023-02-14T22:55:00"/>
    <s v="Whatsapp"/>
    <s v="Diego Freyre"/>
    <n v="8840"/>
    <n v="14"/>
    <x v="222"/>
    <d v="1899-12-30T22:55:00"/>
    <n v="55"/>
    <n v="22"/>
    <n v="2"/>
    <s v="Singapore"/>
    <s v="Not Outlier"/>
    <x v="46"/>
  </r>
  <r>
    <n v="1182826"/>
    <n v="1439"/>
    <s v="Spain"/>
    <d v="2023-11-09T23:58:00"/>
    <s v="Website"/>
    <s v="Valarie Nelson"/>
    <n v="3629"/>
    <n v="9"/>
    <x v="119"/>
    <d v="1899-12-30T23:58:00"/>
    <n v="58"/>
    <n v="23"/>
    <n v="11"/>
    <s v="Spain"/>
    <s v="Not Outlier"/>
    <x v="48"/>
  </r>
  <r>
    <n v="1672350"/>
    <n v="1440"/>
    <s v="Spain"/>
    <d v="2023-03-21T00:53:00"/>
    <s v="Website"/>
    <s v="Pirkko Koskitalo"/>
    <n v="4066"/>
    <n v="21"/>
    <x v="98"/>
    <d v="1899-12-30T00:53:00"/>
    <n v="53"/>
    <n v="0"/>
    <n v="3"/>
    <s v="Spain"/>
    <s v="Not Outlier"/>
    <x v="36"/>
  </r>
  <r>
    <n v="133922"/>
    <n v="1441"/>
    <s v="Australia"/>
    <d v="2023-08-18T00:09:00"/>
    <s v="Other"/>
    <s v="Dean Cassidy"/>
    <n v="4932"/>
    <n v="18"/>
    <x v="241"/>
    <d v="1899-12-30T00:09:00"/>
    <n v="9"/>
    <n v="0"/>
    <n v="8"/>
    <s v="Australia"/>
    <s v="Not Outlier"/>
    <x v="7"/>
  </r>
  <r>
    <n v="276276"/>
    <n v="1442"/>
    <s v="USA"/>
    <d v="2023-09-05T01:29:00"/>
    <s v="Website"/>
    <s v="Palle Ibsen"/>
    <n v="5165"/>
    <n v="5"/>
    <x v="96"/>
    <d v="1899-12-30T01:29:00"/>
    <n v="29"/>
    <n v="1"/>
    <n v="9"/>
    <s v="USA"/>
    <s v="Not Outlier"/>
    <x v="6"/>
  </r>
  <r>
    <n v="503957"/>
    <n v="1442"/>
    <s v="USA"/>
    <d v="2023-09-18T01:06:00"/>
    <s v="App"/>
    <s v="Yoshi Tannamuri"/>
    <n v="2938"/>
    <n v="18"/>
    <x v="51"/>
    <d v="1899-12-30T01:06:00"/>
    <n v="6"/>
    <n v="1"/>
    <n v="9"/>
    <s v="USA"/>
    <s v="Not Outlier"/>
    <x v="6"/>
  </r>
  <r>
    <n v="864174"/>
    <n v="1442"/>
    <s v="USA"/>
    <d v="2023-04-11T01:45:00"/>
    <s v="Website"/>
    <s v="Jesus Fernandez"/>
    <n v="1523"/>
    <n v="11"/>
    <x v="167"/>
    <d v="1899-12-30T01:45:00"/>
    <n v="45"/>
    <n v="1"/>
    <n v="4"/>
    <s v="USA"/>
    <s v="Not Outlier"/>
    <x v="6"/>
  </r>
  <r>
    <n v="1175716"/>
    <n v="1442"/>
    <s v="USA"/>
    <d v="2023-04-19T00:48:00"/>
    <s v="Website"/>
    <s v="Akiko Shimamura"/>
    <n v="9617"/>
    <n v="19"/>
    <x v="273"/>
    <d v="1899-12-30T00:48:00"/>
    <n v="48"/>
    <n v="0"/>
    <n v="4"/>
    <s v="USA"/>
    <s v="Not Outlier"/>
    <x v="6"/>
  </r>
  <r>
    <n v="56130"/>
    <n v="1446"/>
    <s v="Germany"/>
    <d v="2023-08-30T23:29:00"/>
    <s v="Website"/>
    <s v="Julie Brown"/>
    <n v="9631"/>
    <n v="30"/>
    <x v="65"/>
    <d v="1899-12-30T23:29:00"/>
    <n v="29"/>
    <n v="23"/>
    <n v="8"/>
    <s v="Germany"/>
    <s v="Not Outlier"/>
    <x v="63"/>
  </r>
  <r>
    <n v="585596"/>
    <n v="1447"/>
    <s v="Singapore"/>
    <d v="2023-10-06T00:36:00"/>
    <s v="Whatsapp"/>
    <s v="Diego Freyre"/>
    <n v="8848"/>
    <n v="6"/>
    <x v="189"/>
    <d v="1899-12-30T00:36:00"/>
    <n v="36"/>
    <n v="0"/>
    <n v="10"/>
    <s v="Singapore"/>
    <s v="Not Outlier"/>
    <x v="21"/>
  </r>
  <r>
    <n v="1137891"/>
    <n v="1447"/>
    <s v="Singapore"/>
    <d v="2023-12-19T22:54:00"/>
    <s v="Whatsapp"/>
    <s v="Valarie Nelson"/>
    <n v="1289"/>
    <n v="19"/>
    <x v="247"/>
    <d v="1899-12-30T22:54:00"/>
    <n v="54"/>
    <n v="22"/>
    <n v="12"/>
    <s v="Singapore"/>
    <s v="Not Outlier"/>
    <x v="21"/>
  </r>
  <r>
    <n v="1225156"/>
    <n v="1447"/>
    <s v="Singapore"/>
    <d v="2023-10-07T23:21:00"/>
    <s v="Whatsapp"/>
    <s v="Eduardo Saavedra"/>
    <n v="520"/>
    <n v="7"/>
    <x v="316"/>
    <d v="1899-12-30T23:21:00"/>
    <n v="21"/>
    <n v="23"/>
    <n v="10"/>
    <s v="Singapore"/>
    <s v="Not Outlier"/>
    <x v="21"/>
  </r>
  <r>
    <n v="1592825"/>
    <n v="1447"/>
    <s v="Singapore"/>
    <d v="2023-07-06T01:23:00"/>
    <s v="App"/>
    <s v="Juri Hirano"/>
    <n v="7216"/>
    <n v="6"/>
    <x v="126"/>
    <d v="1899-12-30T01:23:00"/>
    <n v="23"/>
    <n v="1"/>
    <n v="7"/>
    <s v="Singapore"/>
    <s v="Not Outlier"/>
    <x v="21"/>
  </r>
  <r>
    <n v="434591"/>
    <n v="1450"/>
    <s v="France"/>
    <d v="2023-02-27T01:00:00"/>
    <s v="Other"/>
    <s v="Roland Keitel"/>
    <n v="4060"/>
    <n v="27"/>
    <x v="281"/>
    <d v="1899-12-30T01:00:00"/>
    <n v="0"/>
    <n v="1"/>
    <n v="2"/>
    <s v="France"/>
    <s v="Not Outlier"/>
    <x v="15"/>
  </r>
  <r>
    <n v="1647290"/>
    <n v="1451"/>
    <s v="USA"/>
    <d v="2023-11-06T00:04:00"/>
    <s v="Other"/>
    <s v="Paul Henriot"/>
    <n v="4573"/>
    <n v="6"/>
    <x v="211"/>
    <d v="1899-12-30T00:04:00"/>
    <n v="4"/>
    <n v="0"/>
    <n v="11"/>
    <s v="USA"/>
    <s v="Not Outlier"/>
    <x v="38"/>
  </r>
  <r>
    <n v="361590"/>
    <n v="1452"/>
    <s v="France"/>
    <d v="2023-10-24T23:19:00"/>
    <s v="Whatsapp"/>
    <s v="Anna O'Hara"/>
    <n v="2425"/>
    <n v="24"/>
    <x v="252"/>
    <d v="1899-12-30T23:19:00"/>
    <n v="19"/>
    <n v="23"/>
    <n v="10"/>
    <s v="France"/>
    <s v="Not Outlier"/>
    <x v="19"/>
  </r>
  <r>
    <n v="621177"/>
    <n v="1452"/>
    <s v="France"/>
    <d v="2023-01-28T00:41:00"/>
    <s v="App"/>
    <s v="Catherine Dewey"/>
    <n v="2907"/>
    <n v="28"/>
    <x v="54"/>
    <d v="1899-12-30T00:41:00"/>
    <n v="41"/>
    <n v="0"/>
    <n v="1"/>
    <s v="France"/>
    <s v="Not Outlier"/>
    <x v="19"/>
  </r>
  <r>
    <n v="993369"/>
    <n v="1454"/>
    <s v="Spain"/>
    <d v="2023-08-12T00:46:00"/>
    <s v="Other"/>
    <s v="Victoria Ashworth"/>
    <n v="8577"/>
    <n v="12"/>
    <x v="209"/>
    <d v="1899-12-30T00:46:00"/>
    <n v="46"/>
    <n v="0"/>
    <n v="8"/>
    <s v="Spain"/>
    <s v="Not Outlier"/>
    <x v="61"/>
  </r>
  <r>
    <n v="1137562"/>
    <n v="1456"/>
    <s v="Spain"/>
    <d v="2023-10-28T00:09:00"/>
    <s v="App"/>
    <s v="Sue King"/>
    <n v="9253"/>
    <n v="28"/>
    <x v="92"/>
    <d v="1899-12-30T00:09:00"/>
    <n v="9"/>
    <n v="0"/>
    <n v="10"/>
    <s v="Spain"/>
    <s v="Not Outlier"/>
    <x v="46"/>
  </r>
  <r>
    <n v="1552540"/>
    <n v="1457"/>
    <s v="Australia"/>
    <d v="2023-08-23T23:48:00"/>
    <s v="Other"/>
    <s v="Anna O'Hara"/>
    <n v="9266"/>
    <n v="23"/>
    <x v="34"/>
    <d v="1899-12-30T23:48:00"/>
    <n v="48"/>
    <n v="23"/>
    <n v="8"/>
    <s v="Australia"/>
    <s v="Not Outlier"/>
    <x v="70"/>
  </r>
  <r>
    <n v="618986"/>
    <n v="1458"/>
    <s v="France"/>
    <d v="2023-10-30T00:53:00"/>
    <s v="Website"/>
    <s v="Valarie Nelson"/>
    <n v="3216"/>
    <n v="30"/>
    <x v="71"/>
    <d v="1899-12-30T00:53:00"/>
    <n v="53"/>
    <n v="0"/>
    <n v="10"/>
    <s v="France"/>
    <s v="Not Outlier"/>
    <x v="52"/>
  </r>
  <r>
    <n v="1309217"/>
    <n v="1458"/>
    <s v="France"/>
    <d v="2023-06-26T00:42:00"/>
    <s v="App"/>
    <s v="Matti Karttunen"/>
    <n v="5635"/>
    <n v="26"/>
    <x v="155"/>
    <d v="1899-12-30T00:42:00"/>
    <n v="42"/>
    <n v="0"/>
    <n v="6"/>
    <s v="France"/>
    <s v="Not Outlier"/>
    <x v="52"/>
  </r>
  <r>
    <n v="1359265"/>
    <n v="1458"/>
    <s v="France"/>
    <d v="2023-08-02T22:33:00"/>
    <s v="App"/>
    <s v="Adrian Huxley"/>
    <n v="7400"/>
    <n v="2"/>
    <x v="56"/>
    <d v="1899-12-30T22:33:00"/>
    <n v="33"/>
    <n v="22"/>
    <n v="8"/>
    <s v="France"/>
    <s v="Not Outlier"/>
    <x v="52"/>
  </r>
  <r>
    <n v="153648"/>
    <n v="1459"/>
    <s v="France"/>
    <d v="2023-10-10T00:55:00"/>
    <s v="Website"/>
    <s v="Akiko Shimamura"/>
    <n v="7435"/>
    <n v="10"/>
    <x v="356"/>
    <d v="1899-12-30T00:55:00"/>
    <n v="55"/>
    <n v="0"/>
    <n v="10"/>
    <s v="France"/>
    <s v="Not Outlier"/>
    <x v="14"/>
  </r>
  <r>
    <n v="180507"/>
    <n v="1459"/>
    <s v="France"/>
    <d v="2023-05-15T22:35:00"/>
    <s v="Website"/>
    <s v="Violeta Benitez"/>
    <n v="1697"/>
    <n v="15"/>
    <x v="46"/>
    <d v="1899-12-30T22:35:00"/>
    <n v="35"/>
    <n v="22"/>
    <n v="5"/>
    <s v="France"/>
    <s v="Not Outlier"/>
    <x v="14"/>
  </r>
  <r>
    <n v="510910"/>
    <n v="1461"/>
    <s v="USA"/>
    <d v="2023-01-03T23:34:00"/>
    <s v="Whatsapp"/>
    <s v="Julie Brown"/>
    <n v="1323"/>
    <n v="3"/>
    <x v="317"/>
    <d v="1899-12-30T23:34:00"/>
    <n v="34"/>
    <n v="23"/>
    <n v="1"/>
    <s v="USA"/>
    <s v="Not Outlier"/>
    <x v="56"/>
  </r>
  <r>
    <n v="656865"/>
    <n v="1462"/>
    <s v="USA"/>
    <d v="2023-06-02T00:18:00"/>
    <s v="Whatsapp"/>
    <s v="Roland Mendel"/>
    <n v="7427"/>
    <n v="2"/>
    <x v="268"/>
    <d v="1899-12-30T00:18:00"/>
    <n v="18"/>
    <n v="0"/>
    <n v="6"/>
    <s v="USA"/>
    <s v="Not Outlier"/>
    <x v="7"/>
  </r>
  <r>
    <n v="447970"/>
    <n v="1464"/>
    <s v="France"/>
    <d v="2023-09-12T01:12:00"/>
    <s v="Other"/>
    <s v="Diego Freyre"/>
    <n v="2974"/>
    <n v="12"/>
    <x v="280"/>
    <d v="1899-12-30T01:12:00"/>
    <n v="12"/>
    <n v="1"/>
    <n v="9"/>
    <s v="France"/>
    <s v="Not Outlier"/>
    <x v="69"/>
  </r>
  <r>
    <n v="1670797"/>
    <n v="1465"/>
    <s v="France"/>
    <d v="2023-06-19T01:37:00"/>
    <s v="Other"/>
    <s v="Akiko Shimamura"/>
    <n v="556"/>
    <n v="19"/>
    <x v="325"/>
    <d v="1899-12-30T01:37:00"/>
    <n v="37"/>
    <n v="1"/>
    <n v="6"/>
    <s v="France"/>
    <s v="Not Outlier"/>
    <x v="61"/>
  </r>
  <r>
    <n v="47050"/>
    <n v="1466"/>
    <s v="Ireland"/>
    <d v="2023-11-18T00:16:00"/>
    <s v="Website"/>
    <s v="Carine Schmitt"/>
    <n v="6692"/>
    <n v="18"/>
    <x v="17"/>
    <d v="1899-12-30T00:16:00"/>
    <n v="16"/>
    <n v="0"/>
    <n v="11"/>
    <s v="Ireland"/>
    <s v="Not Outlier"/>
    <x v="1"/>
  </r>
  <r>
    <n v="823294"/>
    <n v="1466"/>
    <s v="Ireland"/>
    <d v="2023-12-01T23:15:00"/>
    <s v="App"/>
    <s v="Giovanni Rovelli"/>
    <n v="255"/>
    <n v="1"/>
    <x v="313"/>
    <d v="1899-12-30T23:15:00"/>
    <n v="15"/>
    <n v="23"/>
    <n v="12"/>
    <s v="Ireland"/>
    <s v="Not Outlier"/>
    <x v="1"/>
  </r>
  <r>
    <n v="1587900"/>
    <n v="1466"/>
    <s v="Ireland"/>
    <d v="2023-05-26T00:18:00"/>
    <s v="Whatsapp"/>
    <s v="Giovanni Rovelli"/>
    <n v="465"/>
    <n v="26"/>
    <x v="66"/>
    <d v="1899-12-30T00:18:00"/>
    <n v="18"/>
    <n v="0"/>
    <n v="5"/>
    <s v="Ireland"/>
    <s v="Not Outlier"/>
    <x v="1"/>
  </r>
  <r>
    <n v="457874"/>
    <n v="1467"/>
    <s v="USA"/>
    <d v="2023-02-16T01:04:00"/>
    <s v="Whatsapp"/>
    <s v="Valarie Nelson"/>
    <n v="3337"/>
    <n v="16"/>
    <x v="67"/>
    <d v="1899-12-30T01:04:00"/>
    <n v="4"/>
    <n v="1"/>
    <n v="2"/>
    <s v="USA"/>
    <s v="Not Outlier"/>
    <x v="39"/>
  </r>
  <r>
    <n v="1204548"/>
    <n v="1467"/>
    <s v="USA"/>
    <d v="2023-07-11T23:35:00"/>
    <s v="Whatsapp"/>
    <s v="Michael Holz"/>
    <n v="5832"/>
    <n v="11"/>
    <x v="183"/>
    <d v="1899-12-30T23:35:00"/>
    <n v="35"/>
    <n v="23"/>
    <n v="7"/>
    <s v="USA"/>
    <s v="Not Outlier"/>
    <x v="39"/>
  </r>
  <r>
    <n v="1015146"/>
    <n v="1469"/>
    <s v="Italy"/>
    <d v="2023-04-11T01:22:00"/>
    <s v="Website"/>
    <s v="Helen Bennett"/>
    <n v="9395"/>
    <n v="11"/>
    <x v="167"/>
    <d v="1899-12-30T01:22:00"/>
    <n v="22"/>
    <n v="1"/>
    <n v="4"/>
    <s v="Italy"/>
    <s v="Not Outlier"/>
    <x v="11"/>
  </r>
  <r>
    <n v="1079355"/>
    <n v="1469"/>
    <s v="Italy"/>
    <d v="2023-03-19T23:46:00"/>
    <s v="Website"/>
    <s v="Victoria Ashworth"/>
    <n v="3196"/>
    <n v="19"/>
    <x v="48"/>
    <d v="1899-12-30T23:46:00"/>
    <n v="46"/>
    <n v="23"/>
    <n v="3"/>
    <s v="Italy"/>
    <s v="Not Outlier"/>
    <x v="11"/>
  </r>
  <r>
    <n v="1404328"/>
    <n v="1469"/>
    <s v="Italy"/>
    <d v="2023-02-23T00:20:00"/>
    <s v="App"/>
    <s v="Giovanni Rovelli"/>
    <n v="4532"/>
    <n v="23"/>
    <x v="275"/>
    <d v="1899-12-30T00:20:00"/>
    <n v="20"/>
    <n v="0"/>
    <n v="2"/>
    <s v="Italy"/>
    <s v="Not Outlier"/>
    <x v="11"/>
  </r>
  <r>
    <n v="439833"/>
    <n v="1472"/>
    <s v="USA"/>
    <d v="2023-06-04T02:23:00"/>
    <s v="Website"/>
    <s v="Kwai Yu"/>
    <n v="3338"/>
    <n v="4"/>
    <x v="68"/>
    <d v="1899-12-30T02:23:00"/>
    <n v="23"/>
    <n v="2"/>
    <n v="6"/>
    <s v="USA"/>
    <s v="Not Outlier"/>
    <x v="31"/>
  </r>
  <r>
    <n v="1376137"/>
    <n v="1472"/>
    <s v="USA"/>
    <d v="2023-11-05T00:28:00"/>
    <s v="Whatsapp"/>
    <s v="Adrian Huxley"/>
    <n v="7325"/>
    <n v="5"/>
    <x v="224"/>
    <d v="1899-12-30T00:28:00"/>
    <n v="28"/>
    <n v="0"/>
    <n v="11"/>
    <s v="USA"/>
    <s v="Not Outlier"/>
    <x v="31"/>
  </r>
  <r>
    <n v="1586243"/>
    <n v="1472"/>
    <s v="USA"/>
    <d v="2023-07-08T01:42:00"/>
    <s v="Website"/>
    <s v="Diego Freyre"/>
    <n v="2468"/>
    <n v="8"/>
    <x v="23"/>
    <d v="1899-12-30T01:42:00"/>
    <n v="42"/>
    <n v="1"/>
    <n v="7"/>
    <s v="USA"/>
    <s v="Not Outlier"/>
    <x v="31"/>
  </r>
  <r>
    <n v="213804"/>
    <n v="1473"/>
    <s v="USA"/>
    <d v="2023-07-08T00:49:00"/>
    <s v="App"/>
    <s v="Maurizio Moroni"/>
    <n v="7453"/>
    <n v="8"/>
    <x v="23"/>
    <d v="1899-12-30T00:49:00"/>
    <n v="49"/>
    <n v="0"/>
    <n v="7"/>
    <s v="USA"/>
    <s v="Not Outlier"/>
    <x v="48"/>
  </r>
  <r>
    <n v="417779"/>
    <n v="1473"/>
    <s v="USA"/>
    <d v="2023-01-31T00:40:00"/>
    <s v="Other"/>
    <s v="Valarie Nelson"/>
    <n v="9335"/>
    <n v="31"/>
    <x v="307"/>
    <d v="1899-12-30T00:40:00"/>
    <n v="40"/>
    <n v="0"/>
    <n v="1"/>
    <s v="USA"/>
    <s v="Not Outlier"/>
    <x v="48"/>
  </r>
  <r>
    <n v="1054349"/>
    <n v="1473"/>
    <s v="USA"/>
    <d v="2023-04-10T23:29:00"/>
    <s v="Other"/>
    <s v="Janine Labrune"/>
    <n v="4060"/>
    <n v="10"/>
    <x v="251"/>
    <d v="1899-12-30T23:29:00"/>
    <n v="29"/>
    <n v="23"/>
    <n v="4"/>
    <s v="USA"/>
    <s v="Not Outlier"/>
    <x v="48"/>
  </r>
  <r>
    <n v="394773"/>
    <n v="1474"/>
    <s v="USA"/>
    <d v="2023-11-01T00:44:00"/>
    <s v="Whatsapp"/>
    <s v="Wing C Tam"/>
    <n v="9148"/>
    <n v="1"/>
    <x v="33"/>
    <d v="1899-12-30T00:44:00"/>
    <n v="44"/>
    <n v="0"/>
    <n v="11"/>
    <s v="USA"/>
    <s v="Not Outlier"/>
    <x v="29"/>
  </r>
  <r>
    <n v="1628939"/>
    <n v="1474"/>
    <s v="USA"/>
    <d v="2023-09-05T00:54:00"/>
    <s v="Website"/>
    <s v="Diego Freyre"/>
    <n v="4675"/>
    <n v="5"/>
    <x v="96"/>
    <d v="1899-12-30T00:54:00"/>
    <n v="54"/>
    <n v="0"/>
    <n v="9"/>
    <s v="USA"/>
    <s v="Not Outlier"/>
    <x v="29"/>
  </r>
  <r>
    <n v="365101"/>
    <n v="1475"/>
    <s v="Spain"/>
    <d v="2023-02-14T23:04:00"/>
    <s v="App"/>
    <s v="Julie Brown"/>
    <n v="433"/>
    <n v="14"/>
    <x v="222"/>
    <d v="1899-12-30T23:04:00"/>
    <n v="4"/>
    <n v="23"/>
    <n v="2"/>
    <s v="Spain"/>
    <s v="Not Outlier"/>
    <x v="29"/>
  </r>
  <r>
    <n v="498746"/>
    <n v="1475"/>
    <s v="Spain"/>
    <d v="2023-06-03T00:09:00"/>
    <s v="App"/>
    <s v="Valarie Franco"/>
    <n v="6335"/>
    <n v="3"/>
    <x v="105"/>
    <d v="1899-12-30T00:09:00"/>
    <n v="9"/>
    <n v="0"/>
    <n v="6"/>
    <s v="Spain"/>
    <s v="Not Outlier"/>
    <x v="29"/>
  </r>
  <r>
    <n v="517568"/>
    <n v="1475"/>
    <s v="Spain"/>
    <d v="2023-10-01T00:30:00"/>
    <s v="Other"/>
    <s v="Valarie Nelson"/>
    <n v="794"/>
    <n v="1"/>
    <x v="5"/>
    <d v="1899-12-30T00:30:00"/>
    <n v="30"/>
    <n v="0"/>
    <n v="10"/>
    <s v="Spain"/>
    <s v="Not Outlier"/>
    <x v="29"/>
  </r>
  <r>
    <n v="1272986"/>
    <n v="1475"/>
    <s v="Spain"/>
    <d v="2023-02-08T01:38:00"/>
    <s v="App"/>
    <s v="Maria Larsson"/>
    <n v="4629"/>
    <n v="8"/>
    <x v="262"/>
    <d v="1899-12-30T01:38:00"/>
    <n v="38"/>
    <n v="1"/>
    <n v="2"/>
    <s v="Spain"/>
    <s v="Not Outlier"/>
    <x v="29"/>
  </r>
  <r>
    <n v="1409687"/>
    <n v="1475"/>
    <s v="Spain"/>
    <d v="2023-04-03T00:54:00"/>
    <s v="Whatsapp"/>
    <s v="Paolo Accorti"/>
    <n v="3268"/>
    <n v="3"/>
    <x v="70"/>
    <d v="1899-12-30T00:54:00"/>
    <n v="54"/>
    <n v="0"/>
    <n v="4"/>
    <s v="Spain"/>
    <s v="Not Outlier"/>
    <x v="29"/>
  </r>
  <r>
    <n v="307999"/>
    <n v="1476"/>
    <s v="Italy"/>
    <d v="2023-07-04T23:33:00"/>
    <s v="Other"/>
    <s v="Steve Thompson"/>
    <n v="5434"/>
    <n v="4"/>
    <x v="190"/>
    <d v="1899-12-30T23:33:00"/>
    <n v="33"/>
    <n v="23"/>
    <n v="7"/>
    <s v="Italy"/>
    <s v="Not Outlier"/>
    <x v="37"/>
  </r>
  <r>
    <n v="573613"/>
    <n v="1477"/>
    <s v="Spain"/>
    <d v="2023-08-18T01:17:00"/>
    <s v="App"/>
    <s v="Victoria Ashworth"/>
    <n v="7954"/>
    <n v="18"/>
    <x v="241"/>
    <d v="1899-12-30T01:17:00"/>
    <n v="17"/>
    <n v="1"/>
    <n v="8"/>
    <s v="Spain"/>
    <s v="Not Outlier"/>
    <x v="69"/>
  </r>
  <r>
    <n v="746060"/>
    <n v="1477"/>
    <s v="Spain"/>
    <d v="2023-03-31T23:52:00"/>
    <s v="App"/>
    <s v="Mary Saveley"/>
    <n v="1387"/>
    <n v="31"/>
    <x v="265"/>
    <d v="1899-12-30T23:52:00"/>
    <n v="52"/>
    <n v="23"/>
    <n v="3"/>
    <s v="Spain"/>
    <s v="Not Outlier"/>
    <x v="69"/>
  </r>
  <r>
    <n v="1258064"/>
    <n v="1478"/>
    <s v="Austria"/>
    <d v="2023-04-26T00:28:00"/>
    <s v="Whatsapp"/>
    <s v="Miguel Barajas"/>
    <n v="6527"/>
    <n v="26"/>
    <x v="198"/>
    <d v="1899-12-30T00:28:00"/>
    <n v="28"/>
    <n v="0"/>
    <n v="4"/>
    <s v="Austria"/>
    <s v="Not Outlier"/>
    <x v="26"/>
  </r>
  <r>
    <n v="757855"/>
    <n v="1479"/>
    <s v="USA"/>
    <d v="2023-11-12T22:36:00"/>
    <s v="Other"/>
    <s v="Allen Nelson"/>
    <n v="5528"/>
    <n v="12"/>
    <x v="221"/>
    <d v="1899-12-30T22:36:00"/>
    <n v="36"/>
    <n v="22"/>
    <n v="11"/>
    <s v="USA"/>
    <s v="Not Outlier"/>
    <x v="65"/>
  </r>
  <r>
    <n v="1059711"/>
    <n v="1479"/>
    <s v="USA"/>
    <d v="2023-03-15T01:01:00"/>
    <s v="Other"/>
    <s v="Eduardo Saavedra"/>
    <n v="5593"/>
    <n v="15"/>
    <x v="106"/>
    <d v="1899-12-30T01:01:00"/>
    <n v="1"/>
    <n v="1"/>
    <n v="3"/>
    <s v="USA"/>
    <s v="Not Outlier"/>
    <x v="65"/>
  </r>
  <r>
    <n v="1158886"/>
    <n v="1479"/>
    <s v="USA"/>
    <d v="2023-09-02T00:45:00"/>
    <s v="Website"/>
    <s v="Michael Frick"/>
    <n v="3135"/>
    <n v="2"/>
    <x v="264"/>
    <d v="1899-12-30T00:45:00"/>
    <n v="45"/>
    <n v="0"/>
    <n v="9"/>
    <s v="USA"/>
    <s v="Not Outlier"/>
    <x v="65"/>
  </r>
  <r>
    <n v="1587832"/>
    <n v="1483"/>
    <s v="USA"/>
    <d v="2023-11-09T23:05:00"/>
    <s v="Website"/>
    <s v="Valarie Nelson"/>
    <n v="3831"/>
    <n v="9"/>
    <x v="119"/>
    <d v="1899-12-30T23:05:00"/>
    <n v="5"/>
    <n v="23"/>
    <n v="11"/>
    <s v="USA"/>
    <s v="Not Outlier"/>
    <x v="6"/>
  </r>
  <r>
    <n v="1599039"/>
    <n v="1483"/>
    <s v="USA"/>
    <d v="2023-01-23T22:54:00"/>
    <s v="Whatsapp"/>
    <s v="Michael Donnermeyer"/>
    <n v="9658"/>
    <n v="23"/>
    <x v="20"/>
    <d v="1899-12-30T22:54:00"/>
    <n v="54"/>
    <n v="22"/>
    <n v="1"/>
    <s v="USA"/>
    <s v="Not Outlier"/>
    <x v="6"/>
  </r>
  <r>
    <n v="525192"/>
    <n v="1484"/>
    <s v="USA"/>
    <d v="2023-01-26T00:09:00"/>
    <s v="Other"/>
    <s v="Jonas Bergulfsen"/>
    <n v="2431"/>
    <n v="26"/>
    <x v="64"/>
    <d v="1899-12-30T00:09:00"/>
    <n v="9"/>
    <n v="0"/>
    <n v="1"/>
    <s v="USA"/>
    <s v="Not Outlier"/>
    <x v="8"/>
  </r>
  <r>
    <n v="112565"/>
    <n v="1485"/>
    <s v="Spain"/>
    <d v="2023-04-25T00:24:00"/>
    <s v="Website"/>
    <s v="Dominique Perrier"/>
    <n v="6159"/>
    <n v="25"/>
    <x v="74"/>
    <d v="1899-12-30T00:24:00"/>
    <n v="24"/>
    <n v="0"/>
    <n v="4"/>
    <s v="Spain"/>
    <s v="Not Outlier"/>
    <x v="11"/>
  </r>
  <r>
    <n v="342826"/>
    <n v="1486"/>
    <s v="USA"/>
    <d v="2023-06-20T22:33:00"/>
    <s v="Other"/>
    <s v="Julie Brown"/>
    <n v="3861"/>
    <n v="20"/>
    <x v="13"/>
    <d v="1899-12-30T22:33:00"/>
    <n v="33"/>
    <n v="22"/>
    <n v="6"/>
    <s v="USA"/>
    <s v="Not Outlier"/>
    <x v="30"/>
  </r>
  <r>
    <n v="1622340"/>
    <n v="1487"/>
    <s v="Italy"/>
    <d v="2023-05-06T00:14:00"/>
    <s v="Whatsapp"/>
    <s v="Kwai Yu"/>
    <n v="4769"/>
    <n v="6"/>
    <x v="113"/>
    <d v="1899-12-30T00:14:00"/>
    <n v="14"/>
    <n v="0"/>
    <n v="5"/>
    <s v="Italy"/>
    <s v="Not Outlier"/>
    <x v="3"/>
  </r>
  <r>
    <n v="595446"/>
    <n v="1488"/>
    <s v="USA"/>
    <d v="2023-05-27T23:14:00"/>
    <s v="Other"/>
    <s v="Steve Thompson"/>
    <n v="3770"/>
    <n v="27"/>
    <x v="16"/>
    <d v="1899-12-30T23:14:00"/>
    <n v="14"/>
    <n v="23"/>
    <n v="5"/>
    <s v="USA"/>
    <s v="Not Outlier"/>
    <x v="46"/>
  </r>
  <r>
    <n v="609984"/>
    <n v="1488"/>
    <s v="USA"/>
    <d v="2023-05-03T01:09:00"/>
    <s v="Other"/>
    <s v="Francisca Cervantes"/>
    <n v="4417"/>
    <n v="3"/>
    <x v="18"/>
    <d v="1899-12-30T01:09:00"/>
    <n v="9"/>
    <n v="1"/>
    <n v="5"/>
    <s v="USA"/>
    <s v="Not Outlier"/>
    <x v="46"/>
  </r>
  <r>
    <n v="661382"/>
    <n v="1488"/>
    <s v="USA"/>
    <d v="2023-01-23T23:14:00"/>
    <s v="Whatsapp"/>
    <s v="Leslie Murphy"/>
    <n v="970"/>
    <n v="23"/>
    <x v="20"/>
    <d v="1899-12-30T23:14:00"/>
    <n v="14"/>
    <n v="23"/>
    <n v="1"/>
    <s v="USA"/>
    <s v="Not Outlier"/>
    <x v="46"/>
  </r>
  <r>
    <n v="1662944"/>
    <n v="1488"/>
    <s v="USA"/>
    <d v="2023-12-20T00:47:00"/>
    <s v="Website"/>
    <s v="Jytte Petersen"/>
    <n v="9411"/>
    <n v="20"/>
    <x v="304"/>
    <d v="1899-12-30T00:47:00"/>
    <n v="47"/>
    <n v="0"/>
    <n v="12"/>
    <s v="USA"/>
    <s v="Not Outlier"/>
    <x v="46"/>
  </r>
  <r>
    <n v="74526"/>
    <n v="1489"/>
    <s v="Spain"/>
    <d v="2023-12-13T01:41:00"/>
    <s v="Website"/>
    <s v="Eduardo Saavedra"/>
    <n v="1132"/>
    <n v="13"/>
    <x v="141"/>
    <d v="1899-12-30T01:41:00"/>
    <n v="41"/>
    <n v="1"/>
    <n v="12"/>
    <s v="Spain"/>
    <s v="Not Outlier"/>
    <x v="23"/>
  </r>
  <r>
    <n v="1543099"/>
    <n v="1489"/>
    <s v="Spain"/>
    <d v="2023-02-17T22:44:00"/>
    <s v="Whatsapp"/>
    <s v="Roland Mendel"/>
    <n v="5530"/>
    <n v="17"/>
    <x v="339"/>
    <d v="1899-12-30T22:44:00"/>
    <n v="44"/>
    <n v="22"/>
    <n v="2"/>
    <s v="Spain"/>
    <s v="Not Outlier"/>
    <x v="23"/>
  </r>
  <r>
    <n v="1639546"/>
    <n v="1491"/>
    <s v="USA"/>
    <d v="2023-04-29T23:00:00"/>
    <s v="App"/>
    <s v="Kalle Suominen"/>
    <n v="4460"/>
    <n v="29"/>
    <x v="312"/>
    <d v="1899-12-30T23:00:00"/>
    <n v="0"/>
    <n v="23"/>
    <n v="4"/>
    <s v="USA"/>
    <s v="Not Outlier"/>
    <x v="52"/>
  </r>
  <r>
    <n v="541762"/>
    <n v="1492"/>
    <s v="USA"/>
    <d v="2023-07-28T23:58:00"/>
    <s v="Website"/>
    <s v="Juri Hirano"/>
    <n v="5062"/>
    <n v="28"/>
    <x v="40"/>
    <d v="1899-12-30T23:58:00"/>
    <n v="58"/>
    <n v="23"/>
    <n v="7"/>
    <s v="USA"/>
    <s v="Not Outlier"/>
    <x v="12"/>
  </r>
  <r>
    <n v="569689"/>
    <n v="1492"/>
    <s v="USA"/>
    <d v="2023-10-28T01:45:00"/>
    <s v="Website"/>
    <s v="Valarie Nelson"/>
    <n v="2171"/>
    <n v="28"/>
    <x v="92"/>
    <d v="1899-12-30T01:45:00"/>
    <n v="45"/>
    <n v="1"/>
    <n v="10"/>
    <s v="USA"/>
    <s v="Not Outlier"/>
    <x v="12"/>
  </r>
  <r>
    <n v="1437527"/>
    <n v="1495"/>
    <s v="Denmark"/>
    <d v="2023-02-25T00:47:00"/>
    <s v="Website"/>
    <s v="Dan Lewis"/>
    <n v="2234"/>
    <n v="25"/>
    <x v="39"/>
    <d v="1899-12-30T00:47:00"/>
    <n v="47"/>
    <n v="0"/>
    <n v="2"/>
    <s v="Denmark"/>
    <s v="Not Outlier"/>
    <x v="40"/>
  </r>
  <r>
    <n v="1418125"/>
    <n v="1496"/>
    <s v="USA"/>
    <d v="2023-08-12T00:46:00"/>
    <s v="Website"/>
    <s v="Allen Nelson"/>
    <n v="8586"/>
    <n v="12"/>
    <x v="209"/>
    <d v="1899-12-30T00:46:00"/>
    <n v="46"/>
    <n v="0"/>
    <n v="8"/>
    <s v="USA"/>
    <s v="Not Outlier"/>
    <x v="66"/>
  </r>
  <r>
    <n v="480827"/>
    <n v="1498"/>
    <s v="Germany"/>
    <d v="2023-01-14T00:06:00"/>
    <s v="Website"/>
    <s v="Sue King"/>
    <n v="3032"/>
    <n v="14"/>
    <x v="100"/>
    <d v="1899-12-30T00:06:00"/>
    <n v="6"/>
    <n v="0"/>
    <n v="1"/>
    <s v="Germany"/>
    <s v="Not Outlier"/>
    <x v="4"/>
  </r>
  <r>
    <n v="141004"/>
    <n v="1499"/>
    <s v="USA"/>
    <d v="2023-05-17T01:21:00"/>
    <s v="Whatsapp"/>
    <s v="Jonas Bergulfsen"/>
    <n v="9940"/>
    <n v="17"/>
    <x v="239"/>
    <d v="1899-12-30T01:21:00"/>
    <n v="21"/>
    <n v="1"/>
    <n v="5"/>
    <s v="USA"/>
    <s v="Not Outlier"/>
    <x v="9"/>
  </r>
  <r>
    <n v="953006"/>
    <n v="1500"/>
    <s v="USA"/>
    <d v="2023-11-16T00:34:00"/>
    <s v="Website"/>
    <s v="Victoria Ashworth"/>
    <n v="9376"/>
    <n v="16"/>
    <x v="233"/>
    <d v="1899-12-30T00:34:00"/>
    <n v="34"/>
    <n v="0"/>
    <n v="11"/>
    <s v="USA"/>
    <s v="Not Outlier"/>
    <x v="17"/>
  </r>
  <r>
    <n v="595956"/>
    <n v="1501"/>
    <s v="USA"/>
    <d v="2023-01-17T01:40:00"/>
    <s v="App"/>
    <s v="Kyung Tseng"/>
    <n v="3537"/>
    <n v="17"/>
    <x v="231"/>
    <d v="1899-12-30T01:40:00"/>
    <n v="40"/>
    <n v="1"/>
    <n v="1"/>
    <s v="USA"/>
    <s v="Not Outlier"/>
    <x v="38"/>
  </r>
  <r>
    <n v="1124146"/>
    <n v="1501"/>
    <s v="USA"/>
    <d v="2023-04-21T00:24:00"/>
    <s v="Website"/>
    <s v="Kalle Suominen"/>
    <n v="3329"/>
    <n v="21"/>
    <x v="328"/>
    <d v="1899-12-30T00:24:00"/>
    <n v="24"/>
    <n v="0"/>
    <n v="4"/>
    <s v="USA"/>
    <s v="Not Outlier"/>
    <x v="38"/>
  </r>
  <r>
    <n v="1489846"/>
    <n v="1501"/>
    <s v="USA"/>
    <d v="2023-05-31T01:46:00"/>
    <s v="App"/>
    <s v="Martine Rance"/>
    <n v="1094"/>
    <n v="31"/>
    <x v="236"/>
    <d v="1899-12-30T01:46:00"/>
    <n v="46"/>
    <n v="1"/>
    <n v="5"/>
    <s v="USA"/>
    <s v="Not Outlier"/>
    <x v="38"/>
  </r>
  <r>
    <n v="448164"/>
    <n v="1502"/>
    <s v="Spain"/>
    <d v="2023-02-04T01:35:00"/>
    <s v="Other"/>
    <s v="Mory Kentary"/>
    <n v="3869"/>
    <n v="4"/>
    <x v="72"/>
    <d v="1899-12-30T01:35:00"/>
    <n v="35"/>
    <n v="1"/>
    <n v="2"/>
    <s v="Spain"/>
    <s v="Not Outlier"/>
    <x v="43"/>
  </r>
  <r>
    <n v="615675"/>
    <n v="1502"/>
    <s v="Spain"/>
    <d v="2023-05-13T00:26:00"/>
    <s v="Whatsapp"/>
    <s v="Valarie Young"/>
    <n v="3875"/>
    <n v="13"/>
    <x v="158"/>
    <d v="1899-12-30T00:26:00"/>
    <n v="26"/>
    <n v="0"/>
    <n v="5"/>
    <s v="Spain"/>
    <s v="Not Outlier"/>
    <x v="43"/>
  </r>
  <r>
    <n v="1230334"/>
    <n v="1502"/>
    <s v="Spain"/>
    <d v="2023-04-25T23:56:00"/>
    <s v="Other"/>
    <s v="Juri Yoshido"/>
    <n v="2395"/>
    <n v="25"/>
    <x v="74"/>
    <d v="1899-12-30T23:56:00"/>
    <n v="56"/>
    <n v="23"/>
    <n v="4"/>
    <s v="Spain"/>
    <s v="Not Outlier"/>
    <x v="43"/>
  </r>
  <r>
    <n v="521761"/>
    <n v="1504"/>
    <s v="France"/>
    <d v="2023-07-06T23:25:00"/>
    <s v="Whatsapp"/>
    <s v="Wendy Victorino"/>
    <n v="4462"/>
    <n v="6"/>
    <x v="126"/>
    <d v="1899-12-30T23:25:00"/>
    <n v="25"/>
    <n v="23"/>
    <n v="7"/>
    <s v="France"/>
    <s v="Not Outlier"/>
    <x v="43"/>
  </r>
  <r>
    <n v="543294"/>
    <n v="1504"/>
    <s v="France"/>
    <d v="2023-09-13T00:27:00"/>
    <s v="Whatsapp"/>
    <s v="Elizabeth Lincoln"/>
    <n v="3639"/>
    <n v="13"/>
    <x v="176"/>
    <d v="1899-12-30T00:27:00"/>
    <n v="27"/>
    <n v="0"/>
    <n v="9"/>
    <s v="France"/>
    <s v="Not Outlier"/>
    <x v="43"/>
  </r>
  <r>
    <n v="1025204"/>
    <n v="1504"/>
    <s v="France"/>
    <d v="2023-07-15T00:17:00"/>
    <s v="Website"/>
    <s v="Giovanni Rovelli"/>
    <n v="1043"/>
    <n v="15"/>
    <x v="212"/>
    <d v="1899-12-30T00:17:00"/>
    <n v="17"/>
    <n v="0"/>
    <n v="7"/>
    <s v="France"/>
    <s v="Not Outlier"/>
    <x v="43"/>
  </r>
  <r>
    <n v="319587"/>
    <n v="1505"/>
    <s v="USA"/>
    <d v="2023-09-30T00:04:00"/>
    <s v="Other"/>
    <s v="Palle Ibsen"/>
    <n v="1648"/>
    <n v="30"/>
    <x v="331"/>
    <d v="1899-12-30T00:04:00"/>
    <n v="4"/>
    <n v="0"/>
    <n v="9"/>
    <s v="USA"/>
    <s v="Not Outlier"/>
    <x v="9"/>
  </r>
  <r>
    <n v="366719"/>
    <n v="1505"/>
    <s v="USA"/>
    <d v="2023-03-04T23:03:00"/>
    <s v="Other"/>
    <s v="Steve Thompson"/>
    <n v="7878"/>
    <n v="4"/>
    <x v="300"/>
    <d v="1899-12-30T23:03:00"/>
    <n v="3"/>
    <n v="23"/>
    <n v="3"/>
    <s v="USA"/>
    <s v="Not Outlier"/>
    <x v="9"/>
  </r>
  <r>
    <n v="1103298"/>
    <n v="1505"/>
    <s v="USA"/>
    <d v="2023-12-31T00:39:00"/>
    <s v="Website"/>
    <s v="Valarie Nelson"/>
    <n v="1147"/>
    <n v="31"/>
    <x v="181"/>
    <d v="1899-12-30T00:39:00"/>
    <n v="39"/>
    <n v="0"/>
    <n v="12"/>
    <s v="USA"/>
    <s v="Not Outlier"/>
    <x v="9"/>
  </r>
  <r>
    <n v="749782"/>
    <n v="1506"/>
    <s v="USA"/>
    <d v="2023-06-18T02:16:00"/>
    <s v="App"/>
    <s v="Valarie Nelson"/>
    <n v="8021"/>
    <n v="18"/>
    <x v="343"/>
    <d v="1899-12-30T02:16:00"/>
    <n v="16"/>
    <n v="2"/>
    <n v="6"/>
    <s v="USA"/>
    <s v="Not Outlier"/>
    <x v="39"/>
  </r>
  <r>
    <n v="1001621"/>
    <n v="1506"/>
    <s v="USA"/>
    <d v="2023-12-08T00:45:00"/>
    <s v="App"/>
    <s v="Victoria Ashworth"/>
    <n v="9768"/>
    <n v="8"/>
    <x v="232"/>
    <d v="1899-12-30T00:45:00"/>
    <n v="45"/>
    <n v="0"/>
    <n v="12"/>
    <s v="USA"/>
    <s v="Not Outlier"/>
    <x v="39"/>
  </r>
  <r>
    <n v="1275955"/>
    <n v="1506"/>
    <s v="USA"/>
    <d v="2023-08-06T01:37:00"/>
    <s v="Whatsapp"/>
    <s v="Diego Freyre"/>
    <n v="8000"/>
    <n v="6"/>
    <x v="123"/>
    <d v="1899-12-30T01:37:00"/>
    <n v="37"/>
    <n v="1"/>
    <n v="8"/>
    <s v="USA"/>
    <s v="Not Outlier"/>
    <x v="39"/>
  </r>
  <r>
    <n v="482210"/>
    <n v="1507"/>
    <s v="USA"/>
    <d v="2023-09-15T01:25:00"/>
    <s v="Other"/>
    <s v="Julie Brown"/>
    <n v="4514"/>
    <n v="15"/>
    <x v="335"/>
    <d v="1899-12-30T01:25:00"/>
    <n v="25"/>
    <n v="1"/>
    <n v="9"/>
    <s v="USA"/>
    <s v="Not Outlier"/>
    <x v="12"/>
  </r>
  <r>
    <n v="742561"/>
    <n v="1509"/>
    <s v="USA"/>
    <d v="2023-01-20T22:39:00"/>
    <s v="Whatsapp"/>
    <s v="Maria Hernandez"/>
    <n v="1879"/>
    <n v="20"/>
    <x v="349"/>
    <d v="1899-12-30T22:39:00"/>
    <n v="39"/>
    <n v="22"/>
    <n v="1"/>
    <s v="USA"/>
    <s v="Not Outlier"/>
    <x v="0"/>
  </r>
  <r>
    <n v="1185440"/>
    <n v="1509"/>
    <s v="USA"/>
    <d v="2023-02-01T00:17:00"/>
    <s v="App"/>
    <s v="Thomas Hardy"/>
    <n v="2567"/>
    <n v="1"/>
    <x v="148"/>
    <d v="1899-12-30T00:17:00"/>
    <n v="17"/>
    <n v="0"/>
    <n v="2"/>
    <s v="USA"/>
    <s v="Not Outlier"/>
    <x v="0"/>
  </r>
  <r>
    <n v="1271055"/>
    <n v="1509"/>
    <s v="USA"/>
    <d v="2023-01-09T00:51:00"/>
    <s v="App"/>
    <s v="Georg Pipps"/>
    <n v="9159"/>
    <n v="9"/>
    <x v="290"/>
    <d v="1899-12-30T00:51:00"/>
    <n v="51"/>
    <n v="0"/>
    <n v="1"/>
    <s v="USA"/>
    <s v="Not Outlier"/>
    <x v="0"/>
  </r>
  <r>
    <n v="533187"/>
    <n v="1510"/>
    <s v="Norway"/>
    <d v="2023-03-13T01:04:00"/>
    <s v="Other"/>
    <s v="Diego Freyre"/>
    <n v="825"/>
    <n v="13"/>
    <x v="8"/>
    <d v="1899-12-30T01:04:00"/>
    <n v="4"/>
    <n v="1"/>
    <n v="3"/>
    <s v="Norway"/>
    <s v="Not Outlier"/>
    <x v="37"/>
  </r>
  <r>
    <n v="546278"/>
    <n v="1510"/>
    <s v="Norway"/>
    <d v="2023-06-04T01:08:00"/>
    <s v="Whatsapp"/>
    <s v="Steve Frick"/>
    <n v="5853"/>
    <n v="4"/>
    <x v="68"/>
    <d v="1899-12-30T01:08:00"/>
    <n v="8"/>
    <n v="1"/>
    <n v="6"/>
    <s v="Norway"/>
    <s v="Not Outlier"/>
    <x v="37"/>
  </r>
  <r>
    <n v="947369"/>
    <n v="1510"/>
    <s v="Norway"/>
    <d v="2023-07-10T00:20:00"/>
    <s v="App"/>
    <s v="Valarie Thompson"/>
    <n v="5208"/>
    <n v="10"/>
    <x v="86"/>
    <d v="1899-12-30T00:20:00"/>
    <n v="20"/>
    <n v="0"/>
    <n v="7"/>
    <s v="Norway"/>
    <s v="Not Outlier"/>
    <x v="37"/>
  </r>
  <r>
    <n v="1335994"/>
    <n v="1510"/>
    <s v="Norway"/>
    <d v="2023-12-16T00:26:00"/>
    <s v="Whatsapp"/>
    <s v="Sue King"/>
    <n v="7950"/>
    <n v="16"/>
    <x v="150"/>
    <d v="1899-12-30T00:26:00"/>
    <n v="26"/>
    <n v="0"/>
    <n v="12"/>
    <s v="Norway"/>
    <s v="Not Outlier"/>
    <x v="37"/>
  </r>
  <r>
    <n v="1441153"/>
    <n v="1510"/>
    <s v="Norway"/>
    <d v="2023-10-14T00:39:00"/>
    <s v="App"/>
    <s v="Laurence Lebihan"/>
    <n v="3392"/>
    <n v="14"/>
    <x v="216"/>
    <d v="1899-12-30T00:39:00"/>
    <n v="39"/>
    <n v="0"/>
    <n v="10"/>
    <s v="Norway"/>
    <s v="Not Outlier"/>
    <x v="37"/>
  </r>
  <r>
    <n v="1218374"/>
    <n v="1511"/>
    <s v="USA"/>
    <d v="2023-01-26T00:03:00"/>
    <s v="App"/>
    <s v="Valarie Nelson"/>
    <n v="44"/>
    <n v="26"/>
    <x v="64"/>
    <d v="1899-12-30T00:03:00"/>
    <n v="3"/>
    <n v="0"/>
    <n v="1"/>
    <s v="USA"/>
    <s v="Not Outlier"/>
    <x v="17"/>
  </r>
  <r>
    <n v="1236880"/>
    <n v="1511"/>
    <s v="USA"/>
    <d v="2023-05-18T22:31:00"/>
    <s v="Other"/>
    <s v="Juri Yoshido"/>
    <n v="1203"/>
    <n v="18"/>
    <x v="282"/>
    <d v="1899-12-30T22:31:00"/>
    <n v="31"/>
    <n v="22"/>
    <n v="5"/>
    <s v="USA"/>
    <s v="Not Outlier"/>
    <x v="17"/>
  </r>
  <r>
    <n v="1449298"/>
    <n v="1511"/>
    <s v="USA"/>
    <d v="2023-06-26T01:29:00"/>
    <s v="Website"/>
    <s v="Michael Holz"/>
    <n v="837"/>
    <n v="26"/>
    <x v="155"/>
    <d v="1899-12-30T01:29:00"/>
    <n v="29"/>
    <n v="1"/>
    <n v="6"/>
    <s v="USA"/>
    <s v="Not Outlier"/>
    <x v="17"/>
  </r>
  <r>
    <n v="1674723"/>
    <n v="1511"/>
    <s v="USA"/>
    <d v="2023-09-09T22:47:00"/>
    <s v="Website"/>
    <s v="Giovanni Rovelli"/>
    <n v="3096"/>
    <n v="9"/>
    <x v="350"/>
    <d v="1899-12-30T22:47:00"/>
    <n v="47"/>
    <n v="22"/>
    <n v="9"/>
    <s v="USA"/>
    <s v="Not Outlier"/>
    <x v="17"/>
  </r>
  <r>
    <n v="946167"/>
    <n v="1512"/>
    <s v="Denmark"/>
    <d v="2023-12-04T23:54:00"/>
    <s v="Website"/>
    <s v="Valarie Nelson"/>
    <n v="236"/>
    <n v="4"/>
    <x v="118"/>
    <d v="1899-12-30T23:54:00"/>
    <n v="54"/>
    <n v="23"/>
    <n v="12"/>
    <s v="Denmark"/>
    <s v="Not Outlier"/>
    <x v="41"/>
  </r>
  <r>
    <n v="1186707"/>
    <n v="1512"/>
    <s v="Denmark"/>
    <d v="2023-02-11T00:21:00"/>
    <s v="Website"/>
    <s v="Mary Saveley"/>
    <n v="2061"/>
    <n v="11"/>
    <x v="35"/>
    <d v="1899-12-30T00:21:00"/>
    <n v="21"/>
    <n v="0"/>
    <n v="2"/>
    <s v="Denmark"/>
    <s v="Not Outlier"/>
    <x v="41"/>
  </r>
  <r>
    <n v="1314895"/>
    <n v="1512"/>
    <s v="Denmark"/>
    <d v="2023-12-18T22:37:00"/>
    <s v="Whatsapp"/>
    <s v="Akiko Shimamura"/>
    <n v="1560"/>
    <n v="18"/>
    <x v="77"/>
    <d v="1899-12-30T22:37:00"/>
    <n v="37"/>
    <n v="22"/>
    <n v="12"/>
    <s v="Denmark"/>
    <s v="Not Outlier"/>
    <x v="41"/>
  </r>
  <r>
    <n v="1494182"/>
    <n v="1512"/>
    <s v="Denmark"/>
    <d v="2023-11-24T23:39:00"/>
    <s v="App"/>
    <s v="Rosa Hernandez"/>
    <n v="775"/>
    <n v="24"/>
    <x v="80"/>
    <d v="1899-12-30T23:39:00"/>
    <n v="39"/>
    <n v="23"/>
    <n v="11"/>
    <s v="Denmark"/>
    <s v="Not Outlier"/>
    <x v="41"/>
  </r>
  <r>
    <n v="1502209"/>
    <n v="1512"/>
    <s v="Denmark"/>
    <d v="2023-02-27T23:36:00"/>
    <s v="Website"/>
    <s v="Ann Brown"/>
    <n v="9349"/>
    <n v="27"/>
    <x v="281"/>
    <d v="1899-12-30T23:36:00"/>
    <n v="36"/>
    <n v="23"/>
    <n v="2"/>
    <s v="Denmark"/>
    <s v="Not Outlier"/>
    <x v="41"/>
  </r>
  <r>
    <n v="313294"/>
    <n v="1513"/>
    <s v="USA"/>
    <d v="2023-06-24T00:09:00"/>
    <s v="App"/>
    <s v="Julie Murphy"/>
    <n v="3975"/>
    <n v="24"/>
    <x v="191"/>
    <d v="1899-12-30T00:09:00"/>
    <n v="9"/>
    <n v="0"/>
    <n v="6"/>
    <s v="USA"/>
    <s v="Not Outlier"/>
    <x v="3"/>
  </r>
  <r>
    <n v="953981"/>
    <n v="1513"/>
    <s v="USA"/>
    <d v="2023-10-05T00:28:00"/>
    <s v="Other"/>
    <s v="Julie Young"/>
    <n v="9670"/>
    <n v="5"/>
    <x v="274"/>
    <d v="1899-12-30T00:28:00"/>
    <n v="28"/>
    <n v="0"/>
    <n v="10"/>
    <s v="USA"/>
    <s v="Not Outlier"/>
    <x v="3"/>
  </r>
  <r>
    <n v="111992"/>
    <n v="1515"/>
    <s v="USA"/>
    <d v="2023-03-26T23:02:00"/>
    <s v="App"/>
    <s v="Henriette Pfalzheim"/>
    <n v="9312"/>
    <n v="26"/>
    <x v="108"/>
    <d v="1899-12-30T23:02:00"/>
    <n v="2"/>
    <n v="23"/>
    <n v="3"/>
    <s v="USA"/>
    <s v="Not Outlier"/>
    <x v="72"/>
  </r>
  <r>
    <n v="162458"/>
    <n v="1515"/>
    <s v="USA"/>
    <d v="2023-12-06T00:58:00"/>
    <s v="Website"/>
    <s v="Anna O'Hara"/>
    <n v="3793"/>
    <n v="6"/>
    <x v="185"/>
    <d v="1899-12-30T00:58:00"/>
    <n v="58"/>
    <n v="0"/>
    <n v="12"/>
    <s v="USA"/>
    <s v="Not Outlier"/>
    <x v="72"/>
  </r>
  <r>
    <n v="1587870"/>
    <n v="1515"/>
    <s v="USA"/>
    <d v="2023-06-01T23:06:00"/>
    <s v="Website"/>
    <s v="Elizabeth Devon"/>
    <n v="3277"/>
    <n v="1"/>
    <x v="169"/>
    <d v="1899-12-30T23:06:00"/>
    <n v="6"/>
    <n v="23"/>
    <n v="6"/>
    <s v="USA"/>
    <s v="Not Outlier"/>
    <x v="72"/>
  </r>
  <r>
    <n v="603880"/>
    <n v="1516"/>
    <s v="Norway"/>
    <d v="2023-02-05T01:37:00"/>
    <s v="Website"/>
    <s v="Anna O'Hara"/>
    <n v="4019"/>
    <n v="5"/>
    <x v="260"/>
    <d v="1899-12-30T01:37:00"/>
    <n v="37"/>
    <n v="1"/>
    <n v="2"/>
    <s v="Norway"/>
    <s v="Not Outlier"/>
    <x v="29"/>
  </r>
  <r>
    <n v="202315"/>
    <n v="1518"/>
    <s v="USA"/>
    <d v="2023-01-04T01:45:00"/>
    <s v="Whatsapp"/>
    <s v="Michael Chandler"/>
    <n v="6344"/>
    <n v="4"/>
    <x v="227"/>
    <d v="1899-12-30T01:45:00"/>
    <n v="45"/>
    <n v="1"/>
    <n v="1"/>
    <s v="USA"/>
    <s v="Not Outlier"/>
    <x v="16"/>
  </r>
  <r>
    <n v="1653886"/>
    <n v="1518"/>
    <s v="USA"/>
    <d v="2023-05-08T01:31:00"/>
    <s v="Other"/>
    <s v="Martine Rance"/>
    <n v="8879"/>
    <n v="8"/>
    <x v="32"/>
    <d v="1899-12-30T01:31:00"/>
    <n v="31"/>
    <n v="1"/>
    <n v="5"/>
    <s v="USA"/>
    <s v="Not Outlier"/>
    <x v="16"/>
  </r>
  <r>
    <n v="73642"/>
    <n v="1519"/>
    <s v="Spain"/>
    <d v="2023-09-25T01:16:00"/>
    <s v="Whatsapp"/>
    <s v="Maria Larsson"/>
    <n v="3758"/>
    <n v="25"/>
    <x v="76"/>
    <d v="1899-12-30T01:16:00"/>
    <n v="16"/>
    <n v="1"/>
    <n v="9"/>
    <s v="Spain"/>
    <s v="Not Outlier"/>
    <x v="21"/>
  </r>
  <r>
    <n v="305291"/>
    <n v="1519"/>
    <s v="Spain"/>
    <d v="2023-08-22T23:10:00"/>
    <s v="Whatsapp"/>
    <s v="Roland Mendel"/>
    <n v="3778"/>
    <n v="22"/>
    <x v="202"/>
    <d v="1899-12-30T23:10:00"/>
    <n v="10"/>
    <n v="23"/>
    <n v="8"/>
    <s v="Spain"/>
    <s v="Not Outlier"/>
    <x v="21"/>
  </r>
  <r>
    <n v="1494501"/>
    <n v="1519"/>
    <s v="Spain"/>
    <d v="2023-09-29T23:29:00"/>
    <s v="Other"/>
    <s v="Paul Henriot"/>
    <n v="5248"/>
    <n v="29"/>
    <x v="200"/>
    <d v="1899-12-30T23:29:00"/>
    <n v="29"/>
    <n v="23"/>
    <n v="9"/>
    <s v="Spain"/>
    <s v="Not Outlier"/>
    <x v="21"/>
  </r>
  <r>
    <n v="1564926"/>
    <n v="1519"/>
    <s v="Spain"/>
    <d v="2023-04-23T22:50:00"/>
    <s v="App"/>
    <s v="Eduardo Saavedra"/>
    <n v="6988"/>
    <n v="23"/>
    <x v="114"/>
    <d v="1899-12-30T22:50:00"/>
    <n v="50"/>
    <n v="22"/>
    <n v="4"/>
    <s v="Spain"/>
    <s v="Not Outlier"/>
    <x v="21"/>
  </r>
  <r>
    <n v="216256"/>
    <n v="1521"/>
    <s v="USA"/>
    <d v="2023-01-26T00:34:00"/>
    <s v="App"/>
    <s v="Christina Berglund"/>
    <n v="3720"/>
    <n v="26"/>
    <x v="64"/>
    <d v="1899-12-30T00:34:00"/>
    <n v="34"/>
    <n v="0"/>
    <n v="1"/>
    <s v="USA"/>
    <s v="Not Outlier"/>
    <x v="49"/>
  </r>
  <r>
    <n v="1678550"/>
    <n v="1521"/>
    <s v="USA"/>
    <d v="2023-11-06T00:46:00"/>
    <s v="Other"/>
    <s v="Elizabeth Lincoln"/>
    <n v="8554"/>
    <n v="6"/>
    <x v="211"/>
    <d v="1899-12-30T00:46:00"/>
    <n v="46"/>
    <n v="0"/>
    <n v="11"/>
    <s v="USA"/>
    <s v="Not Outlier"/>
    <x v="49"/>
  </r>
  <r>
    <n v="281193"/>
    <n v="1522"/>
    <s v="USA"/>
    <d v="2023-03-17T00:14:00"/>
    <s v="Website"/>
    <s v="Arnold Cruz"/>
    <n v="6173"/>
    <n v="17"/>
    <x v="154"/>
    <d v="1899-12-30T00:14:00"/>
    <n v="14"/>
    <n v="0"/>
    <n v="3"/>
    <s v="USA"/>
    <s v="Not Outlier"/>
    <x v="2"/>
  </r>
  <r>
    <n v="120567"/>
    <n v="1523"/>
    <s v="Spain"/>
    <d v="2023-06-30T23:33:00"/>
    <s v="Whatsapp"/>
    <s v="Kalle Suominen"/>
    <n v="1876"/>
    <n v="30"/>
    <x v="204"/>
    <d v="1899-12-30T23:33:00"/>
    <n v="33"/>
    <n v="23"/>
    <n v="6"/>
    <s v="Spain"/>
    <s v="Not Outlier"/>
    <x v="45"/>
  </r>
  <r>
    <n v="1221201"/>
    <n v="1523"/>
    <s v="Spain"/>
    <d v="2023-08-21T00:02:00"/>
    <s v="Website"/>
    <s v="Valarie Nelson"/>
    <n v="9665"/>
    <n v="21"/>
    <x v="11"/>
    <d v="1899-12-30T00:02:00"/>
    <n v="2"/>
    <n v="0"/>
    <n v="8"/>
    <s v="Spain"/>
    <s v="Not Outlier"/>
    <x v="45"/>
  </r>
  <r>
    <n v="15878"/>
    <n v="1524"/>
    <s v="France"/>
    <d v="2023-06-03T01:01:00"/>
    <s v="Whatsapp"/>
    <s v="Diego Freyre"/>
    <n v="2717"/>
    <n v="3"/>
    <x v="105"/>
    <d v="1899-12-30T01:01:00"/>
    <n v="1"/>
    <n v="1"/>
    <n v="6"/>
    <s v="France"/>
    <s v="Not Outlier"/>
    <x v="4"/>
  </r>
  <r>
    <n v="375276"/>
    <n v="1524"/>
    <s v="France"/>
    <d v="2023-04-21T01:16:00"/>
    <s v="App"/>
    <s v="Allen Nelson"/>
    <n v="4766"/>
    <n v="21"/>
    <x v="328"/>
    <d v="1899-12-30T01:16:00"/>
    <n v="16"/>
    <n v="1"/>
    <n v="4"/>
    <s v="France"/>
    <s v="Not Outlier"/>
    <x v="4"/>
  </r>
  <r>
    <n v="1042847"/>
    <n v="1524"/>
    <s v="France"/>
    <d v="2023-02-04T23:32:00"/>
    <s v="Website"/>
    <s v="Julie Young"/>
    <n v="2979"/>
    <n v="4"/>
    <x v="72"/>
    <d v="1899-12-30T23:32:00"/>
    <n v="32"/>
    <n v="23"/>
    <n v="2"/>
    <s v="France"/>
    <s v="Not Outlier"/>
    <x v="4"/>
  </r>
  <r>
    <n v="260160"/>
    <n v="1525"/>
    <s v="Italy"/>
    <d v="2023-11-30T00:48:00"/>
    <s v="Website"/>
    <s v="Georg Pipps"/>
    <n v="586"/>
    <n v="30"/>
    <x v="230"/>
    <d v="1899-12-30T00:48:00"/>
    <n v="48"/>
    <n v="0"/>
    <n v="11"/>
    <s v="Italy"/>
    <s v="Not Outlier"/>
    <x v="65"/>
  </r>
  <r>
    <n v="1138694"/>
    <n v="1525"/>
    <s v="Italy"/>
    <d v="2023-03-01T01:28:00"/>
    <s v="Website"/>
    <s v="Diego Freyre"/>
    <n v="1217"/>
    <n v="1"/>
    <x v="333"/>
    <d v="1899-12-30T01:28:00"/>
    <n v="28"/>
    <n v="1"/>
    <n v="3"/>
    <s v="Italy"/>
    <s v="Not Outlier"/>
    <x v="65"/>
  </r>
  <r>
    <n v="1165350"/>
    <n v="1526"/>
    <s v="USA"/>
    <d v="2023-09-07T01:09:00"/>
    <s v="Website"/>
    <s v="Maria Larsson"/>
    <n v="4870"/>
    <n v="7"/>
    <x v="29"/>
    <d v="1899-12-30T01:09:00"/>
    <n v="9"/>
    <n v="1"/>
    <n v="9"/>
    <s v="USA"/>
    <s v="Not Outlier"/>
    <x v="45"/>
  </r>
  <r>
    <n v="229843"/>
    <n v="1527"/>
    <s v="Italy"/>
    <d v="2023-03-17T22:58:00"/>
    <s v="Other"/>
    <s v="Wing C Tam"/>
    <n v="4155"/>
    <n v="17"/>
    <x v="154"/>
    <d v="1899-12-30T22:58:00"/>
    <n v="58"/>
    <n v="22"/>
    <n v="3"/>
    <s v="Italy"/>
    <s v="Not Outlier"/>
    <x v="69"/>
  </r>
  <r>
    <n v="1366955"/>
    <n v="1529"/>
    <s v="Finland"/>
    <d v="2023-03-20T00:45:00"/>
    <s v="Website"/>
    <s v="Mart¡n Sommer"/>
    <n v="5336"/>
    <n v="20"/>
    <x v="327"/>
    <d v="1899-12-30T00:45:00"/>
    <n v="45"/>
    <n v="0"/>
    <n v="3"/>
    <s v="Finland"/>
    <s v="Not Outlier"/>
    <x v="15"/>
  </r>
  <r>
    <n v="422786"/>
    <n v="1530"/>
    <s v="Austria"/>
    <d v="2023-09-26T01:01:00"/>
    <s v="App"/>
    <s v="Sue Frick"/>
    <n v="642"/>
    <n v="26"/>
    <x v="160"/>
    <d v="1899-12-30T01:01:00"/>
    <n v="1"/>
    <n v="1"/>
    <n v="9"/>
    <s v="Austria"/>
    <s v="Not Outlier"/>
    <x v="33"/>
  </r>
  <r>
    <n v="1305831"/>
    <n v="1531"/>
    <s v="Singapore"/>
    <d v="2023-09-26T23:11:00"/>
    <s v="Whatsapp"/>
    <s v="Jytte Petersen"/>
    <n v="695"/>
    <n v="26"/>
    <x v="160"/>
    <d v="1899-12-30T23:11:00"/>
    <n v="11"/>
    <n v="23"/>
    <n v="9"/>
    <s v="Singapore"/>
    <s v="Not Outlier"/>
    <x v="50"/>
  </r>
  <r>
    <n v="127352"/>
    <n v="1534"/>
    <s v="USA"/>
    <d v="2023-09-12T00:12:00"/>
    <s v="App"/>
    <s v="Valarie Nelson"/>
    <n v="8980"/>
    <n v="12"/>
    <x v="280"/>
    <d v="1899-12-30T00:12:00"/>
    <n v="12"/>
    <n v="0"/>
    <n v="9"/>
    <s v="USA"/>
    <s v="Not Outlier"/>
    <x v="39"/>
  </r>
  <r>
    <n v="1025560"/>
    <n v="1534"/>
    <s v="USA"/>
    <d v="2023-04-13T01:47:00"/>
    <s v="Other"/>
    <s v="Valarie Nelson"/>
    <n v="3748"/>
    <n v="13"/>
    <x v="124"/>
    <d v="1899-12-30T01:47:00"/>
    <n v="47"/>
    <n v="1"/>
    <n v="4"/>
    <s v="USA"/>
    <s v="Not Outlier"/>
    <x v="39"/>
  </r>
  <r>
    <n v="1682186"/>
    <n v="1537"/>
    <s v="USA"/>
    <d v="2023-07-31T00:50:00"/>
    <s v="App"/>
    <s v="Steve Frick"/>
    <n v="9912"/>
    <n v="31"/>
    <x v="341"/>
    <d v="1899-12-30T00:50:00"/>
    <n v="50"/>
    <n v="0"/>
    <n v="7"/>
    <s v="USA"/>
    <s v="Not Outlier"/>
    <x v="31"/>
  </r>
  <r>
    <n v="808789"/>
    <n v="1538"/>
    <s v="USA"/>
    <d v="2023-07-16T23:29:00"/>
    <s v="Whatsapp"/>
    <s v="Georg Pipps"/>
    <n v="5681"/>
    <n v="16"/>
    <x v="267"/>
    <d v="1899-12-30T23:29:00"/>
    <n v="29"/>
    <n v="23"/>
    <n v="7"/>
    <s v="USA"/>
    <s v="Not Outlier"/>
    <x v="54"/>
  </r>
  <r>
    <n v="260615"/>
    <n v="1539"/>
    <s v="USA"/>
    <d v="2023-04-10T23:31:00"/>
    <s v="App"/>
    <s v="Kalle Suominen"/>
    <n v="3646"/>
    <n v="10"/>
    <x v="251"/>
    <d v="1899-12-30T23:31:00"/>
    <n v="31"/>
    <n v="23"/>
    <n v="4"/>
    <s v="USA"/>
    <s v="Not Outlier"/>
    <x v="69"/>
  </r>
  <r>
    <n v="497302"/>
    <n v="1539"/>
    <s v="USA"/>
    <d v="2023-09-08T23:29:00"/>
    <s v="Website"/>
    <s v="Ann Brown"/>
    <n v="7579"/>
    <n v="8"/>
    <x v="258"/>
    <d v="1899-12-30T23:29:00"/>
    <n v="29"/>
    <n v="23"/>
    <n v="9"/>
    <s v="USA"/>
    <s v="Not Outlier"/>
    <x v="69"/>
  </r>
  <r>
    <n v="947335"/>
    <n v="1539"/>
    <s v="USA"/>
    <d v="2023-08-16T00:17:00"/>
    <s v="Website"/>
    <s v="Diego Freyre"/>
    <n v="4146"/>
    <n v="16"/>
    <x v="318"/>
    <d v="1899-12-30T00:17:00"/>
    <n v="17"/>
    <n v="0"/>
    <n v="8"/>
    <s v="USA"/>
    <s v="Not Outlier"/>
    <x v="69"/>
  </r>
  <r>
    <n v="952618"/>
    <n v="1539"/>
    <s v="USA"/>
    <d v="2023-04-07T01:09:00"/>
    <s v="Other"/>
    <s v="Violeta Benitez"/>
    <n v="1048"/>
    <n v="7"/>
    <x v="310"/>
    <d v="1899-12-30T01:09:00"/>
    <n v="9"/>
    <n v="1"/>
    <n v="4"/>
    <s v="USA"/>
    <s v="Not Outlier"/>
    <x v="69"/>
  </r>
  <r>
    <n v="1420227"/>
    <n v="1540"/>
    <s v="Australia"/>
    <d v="2023-03-22T00:32:00"/>
    <s v="Website"/>
    <s v="Valarie Nelson"/>
    <n v="615"/>
    <n v="22"/>
    <x v="295"/>
    <d v="1899-12-30T00:32:00"/>
    <n v="32"/>
    <n v="0"/>
    <n v="3"/>
    <s v="Australia"/>
    <s v="Not Outlier"/>
    <x v="51"/>
  </r>
  <r>
    <n v="57650"/>
    <n v="1542"/>
    <s v="France"/>
    <d v="2023-10-28T00:04:00"/>
    <s v="Whatsapp"/>
    <s v="Julie Murphy"/>
    <n v="1231"/>
    <n v="28"/>
    <x v="92"/>
    <d v="1899-12-30T00:04:00"/>
    <n v="4"/>
    <n v="0"/>
    <n v="10"/>
    <s v="France"/>
    <s v="Not Outlier"/>
    <x v="7"/>
  </r>
  <r>
    <n v="432167"/>
    <n v="1543"/>
    <s v="USA"/>
    <d v="2023-02-12T00:41:00"/>
    <s v="Website"/>
    <s v="Sue King"/>
    <n v="3319"/>
    <n v="12"/>
    <x v="254"/>
    <d v="1899-12-30T00:41:00"/>
    <n v="41"/>
    <n v="0"/>
    <n v="2"/>
    <s v="USA"/>
    <s v="Not Outlier"/>
    <x v="58"/>
  </r>
  <r>
    <n v="954429"/>
    <n v="1544"/>
    <s v="USA"/>
    <d v="2023-11-24T23:47:00"/>
    <s v="App"/>
    <s v="Diego Freyre"/>
    <n v="4753"/>
    <n v="24"/>
    <x v="80"/>
    <d v="1899-12-30T23:47:00"/>
    <n v="47"/>
    <n v="23"/>
    <n v="11"/>
    <s v="USA"/>
    <s v="Not Outlier"/>
    <x v="56"/>
  </r>
  <r>
    <n v="1411077"/>
    <n v="1545"/>
    <s v="Norway"/>
    <d v="2023-06-15T00:04:00"/>
    <s v="Whatsapp"/>
    <s v="Leslie Taylor"/>
    <n v="6186"/>
    <n v="15"/>
    <x v="206"/>
    <d v="1899-12-30T00:04:00"/>
    <n v="4"/>
    <n v="0"/>
    <n v="6"/>
    <s v="Norway"/>
    <s v="Not Outlier"/>
    <x v="30"/>
  </r>
  <r>
    <n v="860417"/>
    <n v="1546"/>
    <s v="Austria"/>
    <d v="2023-12-20T01:13:00"/>
    <s v="Website"/>
    <s v="Diego Freyre"/>
    <n v="2332"/>
    <n v="20"/>
    <x v="304"/>
    <d v="1899-12-30T01:13:00"/>
    <n v="13"/>
    <n v="1"/>
    <n v="12"/>
    <s v="Austria"/>
    <s v="Not Outlier"/>
    <x v="43"/>
  </r>
  <r>
    <n v="179974"/>
    <n v="1547"/>
    <s v="France"/>
    <d v="2023-05-18T00:40:00"/>
    <s v="Website"/>
    <s v="Janine Labrune"/>
    <n v="5106"/>
    <n v="18"/>
    <x v="282"/>
    <d v="1899-12-30T00:40:00"/>
    <n v="40"/>
    <n v="0"/>
    <n v="5"/>
    <s v="France"/>
    <s v="Not Outlier"/>
    <x v="24"/>
  </r>
  <r>
    <n v="417613"/>
    <n v="1547"/>
    <s v="France"/>
    <d v="2023-03-26T01:23:00"/>
    <s v="Website"/>
    <s v="Elizabeth Devon"/>
    <n v="8023"/>
    <n v="26"/>
    <x v="108"/>
    <d v="1899-12-30T01:23:00"/>
    <n v="23"/>
    <n v="1"/>
    <n v="3"/>
    <s v="France"/>
    <s v="Not Outlier"/>
    <x v="24"/>
  </r>
  <r>
    <n v="559948"/>
    <n v="1548"/>
    <s v="France"/>
    <d v="2023-09-08T23:30:00"/>
    <s v="Whatsapp"/>
    <s v="Peter Ferguson"/>
    <n v="1404"/>
    <n v="8"/>
    <x v="258"/>
    <d v="1899-12-30T23:30:00"/>
    <n v="30"/>
    <n v="23"/>
    <n v="9"/>
    <s v="France"/>
    <s v="Not Outlier"/>
    <x v="23"/>
  </r>
  <r>
    <n v="1198240"/>
    <n v="1548"/>
    <s v="France"/>
    <d v="2023-08-23T01:53:00"/>
    <s v="Whatsapp"/>
    <s v="Rosa Hernandez"/>
    <n v="1736"/>
    <n v="23"/>
    <x v="34"/>
    <d v="1899-12-30T01:53:00"/>
    <n v="53"/>
    <n v="1"/>
    <n v="8"/>
    <s v="France"/>
    <s v="Not Outlier"/>
    <x v="23"/>
  </r>
  <r>
    <n v="461110"/>
    <n v="1549"/>
    <s v="USA"/>
    <d v="2023-08-08T02:09:00"/>
    <s v="Other"/>
    <s v="Maria Hernandez"/>
    <n v="4341"/>
    <n v="8"/>
    <x v="25"/>
    <d v="1899-12-30T02:09:00"/>
    <n v="9"/>
    <n v="2"/>
    <n v="8"/>
    <s v="USA"/>
    <s v="Not Outlier"/>
    <x v="35"/>
  </r>
  <r>
    <n v="413694"/>
    <n v="1551"/>
    <s v="USA"/>
    <d v="2023-05-03T01:16:00"/>
    <s v="Other"/>
    <s v="Mary Saveley"/>
    <n v="4835"/>
    <n v="3"/>
    <x v="18"/>
    <d v="1899-12-30T01:16:00"/>
    <n v="16"/>
    <n v="1"/>
    <n v="5"/>
    <s v="USA"/>
    <s v="Not Outlier"/>
    <x v="54"/>
  </r>
  <r>
    <n v="1625256"/>
    <n v="1551"/>
    <s v="USA"/>
    <d v="2023-08-30T01:53:00"/>
    <s v="Whatsapp"/>
    <s v="Jonas Bergulfsen"/>
    <n v="2960"/>
    <n v="30"/>
    <x v="65"/>
    <d v="1899-12-30T01:53:00"/>
    <n v="53"/>
    <n v="1"/>
    <n v="8"/>
    <s v="USA"/>
    <s v="Not Outlier"/>
    <x v="54"/>
  </r>
  <r>
    <n v="14287"/>
    <n v="1552"/>
    <s v="Italy"/>
    <d v="2023-02-18T00:34:00"/>
    <s v="Other"/>
    <s v="Janine Labrune"/>
    <n v="1628"/>
    <n v="18"/>
    <x v="353"/>
    <d v="1899-12-30T00:34:00"/>
    <n v="34"/>
    <n v="0"/>
    <n v="2"/>
    <s v="Italy"/>
    <s v="Not Outlier"/>
    <x v="24"/>
  </r>
  <r>
    <n v="1118626"/>
    <n v="1552"/>
    <s v="Italy"/>
    <d v="2023-12-12T01:37:00"/>
    <s v="Website"/>
    <s v="Matti Karttunen"/>
    <n v="1623"/>
    <n v="12"/>
    <x v="52"/>
    <d v="1899-12-30T01:37:00"/>
    <n v="37"/>
    <n v="1"/>
    <n v="12"/>
    <s v="Italy"/>
    <s v="Not Outlier"/>
    <x v="24"/>
  </r>
  <r>
    <n v="647292"/>
    <n v="1553"/>
    <s v="France"/>
    <d v="2023-01-04T00:48:00"/>
    <s v="Whatsapp"/>
    <s v="Daniel Tonini"/>
    <n v="8207"/>
    <n v="4"/>
    <x v="227"/>
    <d v="1899-12-30T00:48:00"/>
    <n v="48"/>
    <n v="0"/>
    <n v="1"/>
    <s v="France"/>
    <s v="Not Outlier"/>
    <x v="2"/>
  </r>
  <r>
    <n v="1543526"/>
    <n v="1554"/>
    <s v="Germany"/>
    <d v="2023-06-24T00:08:00"/>
    <s v="Website"/>
    <s v="Mary Saveley"/>
    <n v="9175"/>
    <n v="24"/>
    <x v="191"/>
    <d v="1899-12-30T00:08:00"/>
    <n v="8"/>
    <n v="0"/>
    <n v="6"/>
    <s v="Germany"/>
    <s v="Not Outlier"/>
    <x v="63"/>
  </r>
  <r>
    <n v="938620"/>
    <n v="1556"/>
    <s v="Australia"/>
    <d v="2023-04-04T01:54:00"/>
    <s v="Website"/>
    <s v="Victoria Ashworth"/>
    <n v="1142"/>
    <n v="4"/>
    <x v="142"/>
    <d v="1899-12-30T01:54:00"/>
    <n v="54"/>
    <n v="1"/>
    <n v="4"/>
    <s v="Australia"/>
    <s v="Not Outlier"/>
    <x v="3"/>
  </r>
  <r>
    <n v="259823"/>
    <n v="1557"/>
    <s v="USA"/>
    <d v="2023-09-03T23:18:00"/>
    <s v="Website"/>
    <s v="Kwai Yu"/>
    <n v="5762"/>
    <n v="3"/>
    <x v="309"/>
    <d v="1899-12-30T23:18:00"/>
    <n v="18"/>
    <n v="23"/>
    <n v="9"/>
    <s v="USA"/>
    <s v="Not Outlier"/>
    <x v="41"/>
  </r>
  <r>
    <n v="1014215"/>
    <n v="1558"/>
    <s v="Finland"/>
    <d v="2023-06-10T01:02:00"/>
    <s v="App"/>
    <s v="Dean Cassidy"/>
    <n v="858"/>
    <n v="10"/>
    <x v="60"/>
    <d v="1899-12-30T01:02:00"/>
    <n v="2"/>
    <n v="1"/>
    <n v="6"/>
    <s v="Finland"/>
    <s v="Not Outlier"/>
    <x v="31"/>
  </r>
  <r>
    <n v="743589"/>
    <n v="1559"/>
    <s v="Spain"/>
    <d v="2023-12-26T01:09:00"/>
    <s v="Whatsapp"/>
    <s v="Valarie Nelson"/>
    <n v="2636"/>
    <n v="26"/>
    <x v="218"/>
    <d v="1899-12-30T01:09:00"/>
    <n v="9"/>
    <n v="1"/>
    <n v="12"/>
    <s v="Spain"/>
    <s v="Not Outlier"/>
    <x v="58"/>
  </r>
  <r>
    <n v="1512481"/>
    <n v="1560"/>
    <s v="Singapore"/>
    <d v="2023-02-06T00:54:00"/>
    <s v="Other"/>
    <s v="Paul Henriot"/>
    <n v="1363"/>
    <n v="6"/>
    <x v="130"/>
    <d v="1899-12-30T00:54:00"/>
    <n v="54"/>
    <n v="0"/>
    <n v="2"/>
    <s v="Singapore"/>
    <s v="Not Outlier"/>
    <x v="42"/>
  </r>
  <r>
    <n v="923178"/>
    <n v="1561"/>
    <s v="Switzerland"/>
    <d v="2023-10-26T23:58:00"/>
    <s v="Other"/>
    <s v="Kee Kuo"/>
    <n v="6590"/>
    <n v="26"/>
    <x v="15"/>
    <d v="1899-12-30T23:58:00"/>
    <n v="58"/>
    <n v="23"/>
    <n v="10"/>
    <s v="Switzerland"/>
    <s v="Not Outlier"/>
    <x v="41"/>
  </r>
  <r>
    <n v="1061016"/>
    <n v="1561"/>
    <s v="Switzerland"/>
    <d v="2023-09-10T01:31:00"/>
    <s v="App"/>
    <s v="Catherine Dewey"/>
    <n v="7486"/>
    <n v="10"/>
    <x v="139"/>
    <d v="1899-12-30T01:31:00"/>
    <n v="31"/>
    <n v="1"/>
    <n v="9"/>
    <s v="Switzerland"/>
    <s v="Not Outlier"/>
    <x v="41"/>
  </r>
  <r>
    <n v="1165044"/>
    <n v="1562"/>
    <s v="Spain"/>
    <d v="2023-03-23T00:43:00"/>
    <s v="Whatsapp"/>
    <s v="Matti Karttunen"/>
    <n v="8271"/>
    <n v="23"/>
    <x v="323"/>
    <d v="1899-12-30T00:43:00"/>
    <n v="43"/>
    <n v="0"/>
    <n v="3"/>
    <s v="Spain"/>
    <s v="Not Outlier"/>
    <x v="21"/>
  </r>
  <r>
    <n v="1214613"/>
    <n v="1563"/>
    <s v="Norway"/>
    <d v="2023-01-20T01:51:00"/>
    <s v="Website"/>
    <s v="Rosa Hernandez"/>
    <n v="2322"/>
    <n v="20"/>
    <x v="349"/>
    <d v="1899-12-30T01:51:00"/>
    <n v="51"/>
    <n v="1"/>
    <n v="1"/>
    <s v="Norway"/>
    <s v="Not Outlier"/>
    <x v="7"/>
  </r>
  <r>
    <n v="316324"/>
    <n v="1564"/>
    <s v="Singapore"/>
    <d v="2023-03-07T00:20:00"/>
    <s v="Whatsapp"/>
    <s v="Diego Freyre"/>
    <n v="1285"/>
    <n v="7"/>
    <x v="151"/>
    <d v="1899-12-30T00:20:00"/>
    <n v="20"/>
    <n v="0"/>
    <n v="3"/>
    <s v="Singapore"/>
    <s v="Not Outlier"/>
    <x v="28"/>
  </r>
  <r>
    <n v="1472021"/>
    <n v="1564"/>
    <s v="Singapore"/>
    <d v="2023-12-22T00:24:00"/>
    <s v="App"/>
    <s v="Valarie Nelson"/>
    <n v="7609"/>
    <n v="22"/>
    <x v="358"/>
    <d v="1899-12-30T00:24:00"/>
    <n v="24"/>
    <n v="0"/>
    <n v="12"/>
    <s v="Singapore"/>
    <s v="Not Outlier"/>
    <x v="28"/>
  </r>
  <r>
    <n v="261671"/>
    <n v="1566"/>
    <s v="USA"/>
    <d v="2023-08-21T23:32:00"/>
    <s v="App"/>
    <s v="Maria Larsson"/>
    <n v="7957"/>
    <n v="21"/>
    <x v="11"/>
    <d v="1899-12-30T23:32:00"/>
    <n v="32"/>
    <n v="23"/>
    <n v="8"/>
    <s v="USA"/>
    <s v="Not Outlier"/>
    <x v="62"/>
  </r>
  <r>
    <n v="546839"/>
    <n v="1566"/>
    <s v="USA"/>
    <d v="2023-12-10T00:57:00"/>
    <s v="Whatsapp"/>
    <s v="Jytte Petersen"/>
    <n v="8639"/>
    <n v="10"/>
    <x v="110"/>
    <d v="1899-12-30T00:57:00"/>
    <n v="57"/>
    <n v="0"/>
    <n v="12"/>
    <s v="USA"/>
    <s v="Not Outlier"/>
    <x v="62"/>
  </r>
  <r>
    <n v="691913"/>
    <n v="1566"/>
    <s v="USA"/>
    <d v="2023-02-12T01:08:00"/>
    <s v="Whatsapp"/>
    <s v="Kyung Yu"/>
    <n v="6689"/>
    <n v="12"/>
    <x v="254"/>
    <d v="1899-12-30T01:08:00"/>
    <n v="8"/>
    <n v="1"/>
    <n v="2"/>
    <s v="USA"/>
    <s v="Not Outlier"/>
    <x v="62"/>
  </r>
  <r>
    <n v="373612"/>
    <n v="1567"/>
    <s v="USA"/>
    <d v="2023-05-20T23:34:00"/>
    <s v="App"/>
    <s v="Peter Ferguson"/>
    <n v="9653"/>
    <n v="20"/>
    <x v="84"/>
    <d v="1899-12-30T23:34:00"/>
    <n v="34"/>
    <n v="23"/>
    <n v="5"/>
    <s v="USA"/>
    <s v="Not Outlier"/>
    <x v="29"/>
  </r>
  <r>
    <n v="385164"/>
    <n v="1569"/>
    <s v="Spain"/>
    <d v="2023-05-24T00:33:00"/>
    <s v="Other"/>
    <s v="Diego Freyre"/>
    <n v="6376"/>
    <n v="24"/>
    <x v="153"/>
    <d v="1899-12-30T00:33:00"/>
    <n v="33"/>
    <n v="0"/>
    <n v="5"/>
    <s v="Spain"/>
    <s v="Not Outlier"/>
    <x v="21"/>
  </r>
  <r>
    <n v="780895"/>
    <n v="1569"/>
    <s v="Spain"/>
    <d v="2023-04-30T23:52:00"/>
    <s v="Website"/>
    <s v="Mory Kentary"/>
    <n v="5917"/>
    <n v="30"/>
    <x v="220"/>
    <d v="1899-12-30T23:52:00"/>
    <n v="52"/>
    <n v="23"/>
    <n v="4"/>
    <s v="Spain"/>
    <s v="Not Outlier"/>
    <x v="21"/>
  </r>
  <r>
    <n v="1182031"/>
    <n v="1569"/>
    <s v="Spain"/>
    <d v="2023-11-08T00:52:00"/>
    <s v="Whatsapp"/>
    <s v="Sue King"/>
    <n v="3428"/>
    <n v="8"/>
    <x v="36"/>
    <d v="1899-12-30T00:52:00"/>
    <n v="52"/>
    <n v="0"/>
    <n v="11"/>
    <s v="Spain"/>
    <s v="Not Outlier"/>
    <x v="21"/>
  </r>
  <r>
    <n v="340986"/>
    <n v="1570"/>
    <s v="USA"/>
    <d v="2023-09-22T23:36:00"/>
    <s v="Whatsapp"/>
    <s v="Georg Pipps"/>
    <n v="3502"/>
    <n v="22"/>
    <x v="286"/>
    <d v="1899-12-30T23:36:00"/>
    <n v="36"/>
    <n v="23"/>
    <n v="9"/>
    <s v="USA"/>
    <s v="Not Outlier"/>
    <x v="23"/>
  </r>
  <r>
    <n v="1064483"/>
    <n v="1571"/>
    <s v="USA"/>
    <d v="2023-06-20T01:50:00"/>
    <s v="Other"/>
    <s v="Janine Labrune"/>
    <n v="6345"/>
    <n v="20"/>
    <x v="13"/>
    <d v="1899-12-30T01:50:00"/>
    <n v="50"/>
    <n v="1"/>
    <n v="6"/>
    <s v="USA"/>
    <s v="Not Outlier"/>
    <x v="61"/>
  </r>
  <r>
    <n v="238793"/>
    <n v="1574"/>
    <s v="Austria"/>
    <d v="2023-04-10T02:05:00"/>
    <s v="Whatsapp"/>
    <s v="Marie Bertrand"/>
    <n v="3650"/>
    <n v="10"/>
    <x v="251"/>
    <d v="1899-12-30T02:05:00"/>
    <n v="5"/>
    <n v="2"/>
    <n v="4"/>
    <s v="Austria"/>
    <s v="Not Outlier"/>
    <x v="42"/>
  </r>
  <r>
    <n v="1125247"/>
    <n v="1574"/>
    <s v="Austria"/>
    <d v="2023-07-21T00:08:00"/>
    <s v="Other"/>
    <s v="Valarie Nelson"/>
    <n v="905"/>
    <n v="21"/>
    <x v="53"/>
    <d v="1899-12-30T00:08:00"/>
    <n v="8"/>
    <n v="0"/>
    <n v="7"/>
    <s v="Austria"/>
    <s v="Not Outlier"/>
    <x v="42"/>
  </r>
  <r>
    <n v="1605700"/>
    <n v="1574"/>
    <s v="Austria"/>
    <d v="2023-02-09T01:00:00"/>
    <s v="Other"/>
    <s v="Paul Henriot"/>
    <n v="2305"/>
    <n v="9"/>
    <x v="28"/>
    <d v="1899-12-30T01:00:00"/>
    <n v="0"/>
    <n v="1"/>
    <n v="2"/>
    <s v="Austria"/>
    <s v="Not Outlier"/>
    <x v="42"/>
  </r>
  <r>
    <n v="178044"/>
    <n v="1576"/>
    <s v="USA"/>
    <d v="2023-02-04T01:22:00"/>
    <s v="Whatsapp"/>
    <s v="Georg Pipps"/>
    <n v="8097"/>
    <n v="4"/>
    <x v="72"/>
    <d v="1899-12-30T01:22:00"/>
    <n v="22"/>
    <n v="1"/>
    <n v="2"/>
    <s v="USA"/>
    <s v="Not Outlier"/>
    <x v="35"/>
  </r>
  <r>
    <n v="596143"/>
    <n v="1576"/>
    <s v="USA"/>
    <d v="2023-06-30T01:50:00"/>
    <s v="App"/>
    <s v="Diego Freyre"/>
    <n v="1558"/>
    <n v="30"/>
    <x v="204"/>
    <d v="1899-12-30T01:50:00"/>
    <n v="50"/>
    <n v="1"/>
    <n v="6"/>
    <s v="USA"/>
    <s v="Not Outlier"/>
    <x v="35"/>
  </r>
  <r>
    <n v="1093314"/>
    <n v="1576"/>
    <s v="USA"/>
    <d v="2023-04-19T00:44:00"/>
    <s v="Website"/>
    <s v="Wendy Victorino"/>
    <n v="1562"/>
    <n v="19"/>
    <x v="273"/>
    <d v="1899-12-30T00:44:00"/>
    <n v="44"/>
    <n v="0"/>
    <n v="4"/>
    <s v="USA"/>
    <s v="Not Outlier"/>
    <x v="35"/>
  </r>
  <r>
    <n v="233843"/>
    <n v="1577"/>
    <s v="France"/>
    <d v="2023-04-23T00:58:00"/>
    <s v="Website"/>
    <s v="Kyung Yu"/>
    <n v="6392"/>
    <n v="23"/>
    <x v="114"/>
    <d v="1899-12-30T00:58:00"/>
    <n v="58"/>
    <n v="0"/>
    <n v="4"/>
    <s v="France"/>
    <s v="Not Outlier"/>
    <x v="27"/>
  </r>
  <r>
    <n v="935965"/>
    <n v="1578"/>
    <s v="Italy"/>
    <d v="2023-07-30T23:57:00"/>
    <s v="App"/>
    <s v="Jeff Young"/>
    <n v="4078"/>
    <n v="30"/>
    <x v="4"/>
    <d v="1899-12-30T23:57:00"/>
    <n v="57"/>
    <n v="23"/>
    <n v="7"/>
    <s v="Italy"/>
    <s v="Not Outlier"/>
    <x v="59"/>
  </r>
  <r>
    <n v="666686"/>
    <n v="1580"/>
    <s v="Australia"/>
    <d v="2023-12-09T00:31:00"/>
    <s v="Whatsapp"/>
    <s v="Paolo Accorti"/>
    <n v="3933"/>
    <n v="9"/>
    <x v="175"/>
    <d v="1899-12-30T00:31:00"/>
    <n v="31"/>
    <n v="0"/>
    <n v="12"/>
    <s v="Australia"/>
    <s v="Not Outlier"/>
    <x v="10"/>
  </r>
  <r>
    <n v="1632791"/>
    <n v="1581"/>
    <s v="USA"/>
    <d v="2023-10-10T23:27:00"/>
    <s v="Other"/>
    <s v="Eric Natividad"/>
    <n v="3408"/>
    <n v="10"/>
    <x v="356"/>
    <d v="1899-12-30T23:27:00"/>
    <n v="27"/>
    <n v="23"/>
    <n v="10"/>
    <s v="USA"/>
    <s v="Not Outlier"/>
    <x v="33"/>
  </r>
  <r>
    <n v="250181"/>
    <n v="1583"/>
    <s v="Singapore"/>
    <d v="2023-04-20T00:12:00"/>
    <s v="Other"/>
    <s v="Henriette Pfalzheim"/>
    <n v="4036"/>
    <n v="20"/>
    <x v="226"/>
    <d v="1899-12-30T00:12:00"/>
    <n v="12"/>
    <n v="0"/>
    <n v="4"/>
    <s v="Singapore"/>
    <s v="Not Outlier"/>
    <x v="69"/>
  </r>
  <r>
    <n v="338433"/>
    <n v="1583"/>
    <s v="Singapore"/>
    <d v="2023-05-20T23:31:00"/>
    <s v="Whatsapp"/>
    <s v="Matti Karttunen"/>
    <n v="2588"/>
    <n v="20"/>
    <x v="84"/>
    <d v="1899-12-30T23:31:00"/>
    <n v="31"/>
    <n v="23"/>
    <n v="5"/>
    <s v="Singapore"/>
    <s v="Not Outlier"/>
    <x v="69"/>
  </r>
  <r>
    <n v="471886"/>
    <n v="1583"/>
    <s v="Singapore"/>
    <d v="2023-01-02T23:40:00"/>
    <s v="Whatsapp"/>
    <s v="Valarie Nelson"/>
    <n v="4072"/>
    <n v="2"/>
    <x v="121"/>
    <d v="1899-12-30T23:40:00"/>
    <n v="40"/>
    <n v="23"/>
    <n v="1"/>
    <s v="Singapore"/>
    <s v="Not Outlier"/>
    <x v="69"/>
  </r>
  <r>
    <n v="1218403"/>
    <n v="1583"/>
    <s v="Singapore"/>
    <d v="2023-03-10T01:20:00"/>
    <s v="Other"/>
    <s v="Frederique Citeaux"/>
    <n v="8012"/>
    <n v="10"/>
    <x v="248"/>
    <d v="1899-12-30T01:20:00"/>
    <n v="20"/>
    <n v="1"/>
    <n v="3"/>
    <s v="Singapore"/>
    <s v="Not Outlier"/>
    <x v="69"/>
  </r>
  <r>
    <n v="1448727"/>
    <n v="1583"/>
    <s v="Singapore"/>
    <d v="2023-01-25T01:53:00"/>
    <s v="Whatsapp"/>
    <s v="Miguel Barajas"/>
    <n v="8355"/>
    <n v="25"/>
    <x v="249"/>
    <d v="1899-12-30T01:53:00"/>
    <n v="53"/>
    <n v="1"/>
    <n v="1"/>
    <s v="Singapore"/>
    <s v="Not Outlier"/>
    <x v="69"/>
  </r>
  <r>
    <n v="108586"/>
    <n v="1584"/>
    <s v="USA"/>
    <d v="2023-04-03T02:26:00"/>
    <s v="Other"/>
    <s v="Allen Nelson"/>
    <n v="4335"/>
    <n v="3"/>
    <x v="70"/>
    <d v="1899-12-30T02:26:00"/>
    <n v="26"/>
    <n v="2"/>
    <n v="4"/>
    <s v="USA"/>
    <s v="Not Outlier"/>
    <x v="30"/>
  </r>
  <r>
    <n v="804356"/>
    <n v="1586"/>
    <s v="France"/>
    <d v="2023-09-05T02:07:00"/>
    <s v="Whatsapp"/>
    <s v="Diego Freyre"/>
    <n v="9054"/>
    <n v="5"/>
    <x v="96"/>
    <d v="1899-12-30T02:07:00"/>
    <n v="7"/>
    <n v="2"/>
    <n v="9"/>
    <s v="France"/>
    <s v="Not Outlier"/>
    <x v="25"/>
  </r>
  <r>
    <n v="832154"/>
    <n v="1586"/>
    <s v="France"/>
    <d v="2023-05-15T00:57:00"/>
    <s v="Other"/>
    <s v="Tony Calaghan"/>
    <n v="1928"/>
    <n v="15"/>
    <x v="46"/>
    <d v="1899-12-30T00:57:00"/>
    <n v="57"/>
    <n v="0"/>
    <n v="5"/>
    <s v="France"/>
    <s v="Not Outlier"/>
    <x v="25"/>
  </r>
  <r>
    <n v="1011917"/>
    <n v="1586"/>
    <s v="France"/>
    <d v="2023-06-21T01:16:00"/>
    <s v="App"/>
    <s v="Elizabeth Lincoln"/>
    <n v="498"/>
    <n v="21"/>
    <x v="87"/>
    <d v="1899-12-30T01:16:00"/>
    <n v="16"/>
    <n v="1"/>
    <n v="6"/>
    <s v="France"/>
    <s v="Not Outlier"/>
    <x v="25"/>
  </r>
  <r>
    <n v="787058"/>
    <n v="1587"/>
    <s v="USA"/>
    <d v="2023-05-17T00:53:00"/>
    <s v="App"/>
    <s v="Julie Young"/>
    <n v="7663"/>
    <n v="17"/>
    <x v="239"/>
    <d v="1899-12-30T00:53:00"/>
    <n v="53"/>
    <n v="0"/>
    <n v="5"/>
    <s v="USA"/>
    <s v="Not Outlier"/>
    <x v="50"/>
  </r>
  <r>
    <n v="396103"/>
    <n v="1588"/>
    <s v="France"/>
    <d v="2023-12-15T01:23:00"/>
    <s v="Website"/>
    <s v="Arnold Cruz"/>
    <n v="3558"/>
    <n v="15"/>
    <x v="345"/>
    <d v="1899-12-30T01:23:00"/>
    <n v="23"/>
    <n v="1"/>
    <n v="12"/>
    <s v="France"/>
    <s v="Not Outlier"/>
    <x v="66"/>
  </r>
  <r>
    <n v="658249"/>
    <n v="1588"/>
    <s v="France"/>
    <d v="2023-08-22T23:10:00"/>
    <s v="Whatsapp"/>
    <s v="Jytte Petersen"/>
    <n v="6820"/>
    <n v="22"/>
    <x v="202"/>
    <d v="1899-12-30T23:10:00"/>
    <n v="10"/>
    <n v="23"/>
    <n v="8"/>
    <s v="France"/>
    <s v="Not Outlier"/>
    <x v="66"/>
  </r>
  <r>
    <n v="795216"/>
    <n v="1588"/>
    <s v="France"/>
    <d v="2023-12-08T00:09:00"/>
    <s v="Whatsapp"/>
    <s v="Martine Rance"/>
    <n v="1033"/>
    <n v="8"/>
    <x v="232"/>
    <d v="1899-12-30T00:09:00"/>
    <n v="9"/>
    <n v="0"/>
    <n v="12"/>
    <s v="France"/>
    <s v="Not Outlier"/>
    <x v="66"/>
  </r>
  <r>
    <n v="198251"/>
    <n v="1589"/>
    <s v="USA"/>
    <d v="2023-02-12T00:44:00"/>
    <s v="Website"/>
    <s v="Valarie Nelson"/>
    <n v="8821"/>
    <n v="12"/>
    <x v="254"/>
    <d v="1899-12-30T00:44:00"/>
    <n v="44"/>
    <n v="0"/>
    <n v="2"/>
    <s v="USA"/>
    <s v="Not Outlier"/>
    <x v="21"/>
  </r>
  <r>
    <n v="1550154"/>
    <n v="1589"/>
    <s v="USA"/>
    <d v="2023-05-14T01:45:00"/>
    <s v="Website"/>
    <s v="Michael Frick"/>
    <n v="3729"/>
    <n v="14"/>
    <x v="14"/>
    <d v="1899-12-30T01:45:00"/>
    <n v="45"/>
    <n v="1"/>
    <n v="5"/>
    <s v="USA"/>
    <s v="Not Outlier"/>
    <x v="21"/>
  </r>
  <r>
    <n v="353096"/>
    <n v="1590"/>
    <s v="Singapore"/>
    <d v="2023-07-17T00:46:00"/>
    <s v="Website"/>
    <s v="Valarie Nelson"/>
    <n v="8163"/>
    <n v="17"/>
    <x v="179"/>
    <d v="1899-12-30T00:46:00"/>
    <n v="46"/>
    <n v="0"/>
    <n v="7"/>
    <s v="Singapore"/>
    <s v="Not Outlier"/>
    <x v="71"/>
  </r>
  <r>
    <n v="763962"/>
    <n v="1590"/>
    <s v="Singapore"/>
    <d v="2023-01-16T00:27:00"/>
    <s v="Website"/>
    <s v="Dominique Perrier"/>
    <n v="4623"/>
    <n v="16"/>
    <x v="205"/>
    <d v="1899-12-30T00:27:00"/>
    <n v="27"/>
    <n v="0"/>
    <n v="1"/>
    <s v="Singapore"/>
    <s v="Not Outlier"/>
    <x v="71"/>
  </r>
  <r>
    <n v="814705"/>
    <n v="1590"/>
    <s v="Singapore"/>
    <d v="2023-04-08T00:27:00"/>
    <s v="Whatsapp"/>
    <s v="Kyung Tseng"/>
    <n v="6227"/>
    <n v="8"/>
    <x v="346"/>
    <d v="1899-12-30T00:27:00"/>
    <n v="27"/>
    <n v="0"/>
    <n v="4"/>
    <s v="Singapore"/>
    <s v="Not Outlier"/>
    <x v="71"/>
  </r>
  <r>
    <n v="982672"/>
    <n v="1590"/>
    <s v="Singapore"/>
    <d v="2023-12-21T01:52:00"/>
    <s v="Whatsapp"/>
    <s v="Dominique Perrier"/>
    <n v="7371"/>
    <n v="21"/>
    <x v="361"/>
    <d v="1899-12-30T01:52:00"/>
    <n v="52"/>
    <n v="1"/>
    <n v="12"/>
    <s v="Singapore"/>
    <s v="Not Outlier"/>
    <x v="71"/>
  </r>
  <r>
    <n v="251278"/>
    <n v="1591"/>
    <s v="USA"/>
    <d v="2023-04-02T23:05:00"/>
    <s v="Other"/>
    <s v="Diego Freyre"/>
    <n v="2551"/>
    <n v="2"/>
    <x v="197"/>
    <d v="1899-12-30T23:05:00"/>
    <n v="5"/>
    <n v="23"/>
    <n v="4"/>
    <s v="USA"/>
    <s v="Not Outlier"/>
    <x v="44"/>
  </r>
  <r>
    <n v="1105163"/>
    <n v="1591"/>
    <s v="USA"/>
    <d v="2023-04-26T01:24:00"/>
    <s v="Other"/>
    <s v="Paul Henriot"/>
    <n v="9903"/>
    <n v="26"/>
    <x v="198"/>
    <d v="1899-12-30T01:24:00"/>
    <n v="24"/>
    <n v="1"/>
    <n v="4"/>
    <s v="USA"/>
    <s v="Not Outlier"/>
    <x v="44"/>
  </r>
  <r>
    <n v="1570720"/>
    <n v="1593"/>
    <s v="France"/>
    <d v="2023-10-21T22:35:00"/>
    <s v="Website"/>
    <s v="Maurizio Moroni"/>
    <n v="414"/>
    <n v="21"/>
    <x v="186"/>
    <d v="1899-12-30T22:35:00"/>
    <n v="35"/>
    <n v="22"/>
    <n v="10"/>
    <s v="France"/>
    <s v="Not Outlier"/>
    <x v="40"/>
  </r>
  <r>
    <n v="305282"/>
    <n v="1594"/>
    <s v="Australia"/>
    <d v="2023-03-11T00:20:00"/>
    <s v="App"/>
    <s v="Eric Natividad"/>
    <n v="2529"/>
    <n v="11"/>
    <x v="62"/>
    <d v="1899-12-30T00:20:00"/>
    <n v="20"/>
    <n v="0"/>
    <n v="3"/>
    <s v="Australia"/>
    <s v="Not Outlier"/>
    <x v="15"/>
  </r>
  <r>
    <n v="362049"/>
    <n v="1594"/>
    <s v="Australia"/>
    <d v="2023-02-26T01:29:00"/>
    <s v="Other"/>
    <s v="Michael Frick"/>
    <n v="4382"/>
    <n v="26"/>
    <x v="10"/>
    <d v="1899-12-30T01:29:00"/>
    <n v="29"/>
    <n v="1"/>
    <n v="2"/>
    <s v="Australia"/>
    <s v="Not Outlier"/>
    <x v="15"/>
  </r>
  <r>
    <n v="331297"/>
    <n v="1595"/>
    <s v="USA"/>
    <d v="2023-03-17T00:16:00"/>
    <s v="App"/>
    <s v="Michael Holz"/>
    <n v="7756"/>
    <n v="17"/>
    <x v="154"/>
    <d v="1899-12-30T00:16:00"/>
    <n v="16"/>
    <n v="0"/>
    <n v="3"/>
    <s v="USA"/>
    <s v="Not Outlier"/>
    <x v="52"/>
  </r>
  <r>
    <n v="1586149"/>
    <n v="1596"/>
    <s v="USA"/>
    <d v="2023-03-25T23:29:00"/>
    <s v="App"/>
    <s v="Georg Pipps"/>
    <n v="5945"/>
    <n v="25"/>
    <x v="146"/>
    <d v="1899-12-30T23:29:00"/>
    <n v="29"/>
    <n v="23"/>
    <n v="3"/>
    <s v="USA"/>
    <s v="Not Outlier"/>
    <x v="68"/>
  </r>
  <r>
    <n v="844829"/>
    <n v="1597"/>
    <s v="Denmark"/>
    <d v="2023-02-06T00:33:00"/>
    <s v="Website"/>
    <s v="Julie King"/>
    <n v="6954"/>
    <n v="6"/>
    <x v="130"/>
    <d v="1899-12-30T00:33:00"/>
    <n v="33"/>
    <n v="0"/>
    <n v="2"/>
    <s v="Denmark"/>
    <s v="Not Outlier"/>
    <x v="68"/>
  </r>
  <r>
    <n v="1041266"/>
    <n v="1598"/>
    <s v="Switzerland"/>
    <d v="2023-05-23T00:43:00"/>
    <s v="Other"/>
    <s v="Daniel Da Cunha"/>
    <n v="1369"/>
    <n v="23"/>
    <x v="322"/>
    <d v="1899-12-30T00:43:00"/>
    <n v="43"/>
    <n v="0"/>
    <n v="5"/>
    <s v="Switzerland"/>
    <s v="Not Outlier"/>
    <x v="34"/>
  </r>
  <r>
    <n v="118716"/>
    <n v="1599"/>
    <s v="USA"/>
    <d v="2023-12-15T00:10:00"/>
    <s v="Other"/>
    <s v="Christina Berglund"/>
    <n v="4765"/>
    <n v="15"/>
    <x v="345"/>
    <d v="1899-12-30T00:10:00"/>
    <n v="10"/>
    <n v="0"/>
    <n v="12"/>
    <s v="USA"/>
    <s v="Not Outlier"/>
    <x v="2"/>
  </r>
  <r>
    <n v="844669"/>
    <n v="1599"/>
    <s v="USA"/>
    <d v="2023-10-03T00:05:00"/>
    <s v="Website"/>
    <s v="Diego Freyre"/>
    <n v="3252"/>
    <n v="3"/>
    <x v="261"/>
    <d v="1899-12-30T00:05:00"/>
    <n v="5"/>
    <n v="0"/>
    <n v="10"/>
    <s v="USA"/>
    <s v="Not Outlier"/>
    <x v="2"/>
  </r>
  <r>
    <n v="1597150"/>
    <n v="1599"/>
    <s v="USA"/>
    <d v="2023-11-12T00:19:00"/>
    <s v="Whatsapp"/>
    <s v="Janine Labrune"/>
    <n v="3756"/>
    <n v="12"/>
    <x v="221"/>
    <d v="1899-12-30T00:19:00"/>
    <n v="19"/>
    <n v="0"/>
    <n v="11"/>
    <s v="USA"/>
    <s v="Not Outlier"/>
    <x v="2"/>
  </r>
  <r>
    <n v="885987"/>
    <n v="1601"/>
    <s v="France"/>
    <d v="2023-10-27T00:23:00"/>
    <s v="App"/>
    <s v="Yoshi Tannamuri"/>
    <n v="8973"/>
    <n v="27"/>
    <x v="192"/>
    <d v="1899-12-30T00:23:00"/>
    <n v="23"/>
    <n v="0"/>
    <n v="10"/>
    <s v="France"/>
    <s v="Not Outlier"/>
    <x v="19"/>
  </r>
  <r>
    <n v="806906"/>
    <n v="1603"/>
    <s v="USA"/>
    <d v="2023-05-12T23:20:00"/>
    <s v="Website"/>
    <s v="Valarie Nelson"/>
    <n v="585"/>
    <n v="12"/>
    <x v="253"/>
    <d v="1899-12-30T23:20:00"/>
    <n v="20"/>
    <n v="23"/>
    <n v="5"/>
    <s v="USA"/>
    <s v="Not Outlier"/>
    <x v="69"/>
  </r>
  <r>
    <n v="1549353"/>
    <n v="1603"/>
    <s v="USA"/>
    <d v="2023-09-13T01:24:00"/>
    <s v="Website"/>
    <s v="Daniel Tonini"/>
    <n v="2101"/>
    <n v="13"/>
    <x v="176"/>
    <d v="1899-12-30T01:24:00"/>
    <n v="24"/>
    <n v="1"/>
    <n v="9"/>
    <s v="USA"/>
    <s v="Not Outlier"/>
    <x v="69"/>
  </r>
  <r>
    <n v="262661"/>
    <n v="1604"/>
    <s v="Spain"/>
    <d v="2023-06-17T23:51:00"/>
    <s v="Website"/>
    <s v="Diego Freyre"/>
    <n v="2871"/>
    <n v="17"/>
    <x v="348"/>
    <d v="1899-12-30T23:51:00"/>
    <n v="51"/>
    <n v="23"/>
    <n v="6"/>
    <s v="Spain"/>
    <s v="Not Outlier"/>
    <x v="3"/>
  </r>
  <r>
    <n v="930552"/>
    <n v="1605"/>
    <s v="Spain"/>
    <d v="2023-04-05T00:14:00"/>
    <s v="Other"/>
    <s v="Sue King"/>
    <n v="6840"/>
    <n v="5"/>
    <x v="81"/>
    <d v="1899-12-30T00:14:00"/>
    <n v="14"/>
    <n v="0"/>
    <n v="4"/>
    <s v="Spain"/>
    <s v="Not Outlier"/>
    <x v="64"/>
  </r>
  <r>
    <n v="59723"/>
    <n v="1606"/>
    <s v="France"/>
    <d v="2023-11-05T01:05:00"/>
    <s v="Other"/>
    <s v="Michael Frick"/>
    <n v="3606"/>
    <n v="5"/>
    <x v="224"/>
    <d v="1899-12-30T01:05:00"/>
    <n v="5"/>
    <n v="1"/>
    <n v="11"/>
    <s v="France"/>
    <s v="Not Outlier"/>
    <x v="37"/>
  </r>
  <r>
    <n v="888938"/>
    <n v="1606"/>
    <s v="France"/>
    <d v="2023-09-01T01:34:00"/>
    <s v="Other"/>
    <s v="Valarie Nelson"/>
    <n v="1061"/>
    <n v="1"/>
    <x v="244"/>
    <d v="1899-12-30T01:34:00"/>
    <n v="34"/>
    <n v="1"/>
    <n v="9"/>
    <s v="France"/>
    <s v="Not Outlier"/>
    <x v="37"/>
  </r>
  <r>
    <n v="911307"/>
    <n v="1606"/>
    <s v="France"/>
    <d v="2023-08-27T23:32:00"/>
    <s v="Whatsapp"/>
    <s v="Anna O'Hara"/>
    <n v="8205"/>
    <n v="27"/>
    <x v="363"/>
    <d v="1899-12-30T23:32:00"/>
    <n v="32"/>
    <n v="23"/>
    <n v="8"/>
    <s v="France"/>
    <s v="Not Outlier"/>
    <x v="37"/>
  </r>
  <r>
    <n v="930878"/>
    <n v="1606"/>
    <s v="France"/>
    <d v="2023-07-06T01:58:00"/>
    <s v="Website"/>
    <s v="Palle Ibsen"/>
    <n v="3069"/>
    <n v="6"/>
    <x v="126"/>
    <d v="1899-12-30T01:58:00"/>
    <n v="58"/>
    <n v="1"/>
    <n v="7"/>
    <s v="France"/>
    <s v="Not Outlier"/>
    <x v="37"/>
  </r>
  <r>
    <n v="1036624"/>
    <n v="1607"/>
    <s v="Australia"/>
    <d v="2023-07-22T00:44:00"/>
    <s v="App"/>
    <s v="Julie Young"/>
    <n v="667"/>
    <n v="22"/>
    <x v="63"/>
    <d v="1899-12-30T00:44:00"/>
    <n v="44"/>
    <n v="0"/>
    <n v="7"/>
    <s v="Australia"/>
    <s v="Not Outlier"/>
    <x v="7"/>
  </r>
  <r>
    <n v="1224367"/>
    <n v="1608"/>
    <s v="USA"/>
    <d v="2023-02-22T00:29:00"/>
    <s v="App"/>
    <s v="Wing C Tam"/>
    <n v="3078"/>
    <n v="22"/>
    <x v="73"/>
    <d v="1899-12-30T00:29:00"/>
    <n v="29"/>
    <n v="0"/>
    <n v="2"/>
    <s v="USA"/>
    <s v="Not Outlier"/>
    <x v="26"/>
  </r>
  <r>
    <n v="1485067"/>
    <n v="1608"/>
    <s v="USA"/>
    <d v="2023-02-06T00:09:00"/>
    <s v="Whatsapp"/>
    <s v="Maurizio Moroni"/>
    <n v="3382"/>
    <n v="6"/>
    <x v="130"/>
    <d v="1899-12-30T00:09:00"/>
    <n v="9"/>
    <n v="0"/>
    <n v="2"/>
    <s v="USA"/>
    <s v="Not Outlier"/>
    <x v="26"/>
  </r>
  <r>
    <n v="1125245"/>
    <n v="1611"/>
    <s v="France"/>
    <d v="2023-05-28T23:55:00"/>
    <s v="App"/>
    <s v="Janine Labrune"/>
    <n v="4618"/>
    <n v="28"/>
    <x v="342"/>
    <d v="1899-12-30T23:55:00"/>
    <n v="55"/>
    <n v="23"/>
    <n v="5"/>
    <s v="France"/>
    <s v="Not Outlier"/>
    <x v="24"/>
  </r>
  <r>
    <n v="1075762"/>
    <n v="1612"/>
    <s v="Spain"/>
    <d v="2023-10-02T02:14:00"/>
    <s v="App"/>
    <s v="Mary Saveley"/>
    <n v="3402"/>
    <n v="2"/>
    <x v="294"/>
    <d v="1899-12-30T02:14:00"/>
    <n v="14"/>
    <n v="2"/>
    <n v="10"/>
    <s v="Spain"/>
    <s v="Not Outlier"/>
    <x v="4"/>
  </r>
  <r>
    <n v="589161"/>
    <n v="1613"/>
    <s v="USA"/>
    <d v="2023-12-30T23:54:00"/>
    <s v="Website"/>
    <s v="Pascale Cartrain"/>
    <n v="3750"/>
    <n v="30"/>
    <x v="57"/>
    <d v="1899-12-30T23:54:00"/>
    <n v="54"/>
    <n v="23"/>
    <n v="12"/>
    <s v="USA"/>
    <s v="Not Outlier"/>
    <x v="61"/>
  </r>
  <r>
    <n v="1490598"/>
    <n v="1613"/>
    <s v="USA"/>
    <d v="2023-09-15T00:13:00"/>
    <s v="Website"/>
    <s v="Juri Yoshido"/>
    <n v="2270"/>
    <n v="15"/>
    <x v="335"/>
    <d v="1899-12-30T00:13:00"/>
    <n v="13"/>
    <n v="0"/>
    <n v="9"/>
    <s v="USA"/>
    <s v="Not Outlier"/>
    <x v="61"/>
  </r>
  <r>
    <n v="1631258"/>
    <n v="1613"/>
    <s v="USA"/>
    <d v="2023-12-02T23:54:00"/>
    <s v="Website"/>
    <s v="Jeff Young"/>
    <n v="382"/>
    <n v="2"/>
    <x v="196"/>
    <d v="1899-12-30T23:54:00"/>
    <n v="54"/>
    <n v="23"/>
    <n v="12"/>
    <s v="USA"/>
    <s v="Not Outlier"/>
    <x v="61"/>
  </r>
  <r>
    <n v="2822"/>
    <n v="1614"/>
    <s v="USA"/>
    <d v="2023-12-30T00:21:00"/>
    <s v="Whatsapp"/>
    <s v="Daniel Da Cunha"/>
    <n v="3960"/>
    <n v="30"/>
    <x v="57"/>
    <d v="1899-12-30T00:21:00"/>
    <n v="21"/>
    <n v="0"/>
    <n v="12"/>
    <s v="USA"/>
    <s v="Not Outlier"/>
    <x v="24"/>
  </r>
  <r>
    <n v="1472446"/>
    <n v="1614"/>
    <s v="USA"/>
    <d v="2023-11-03T01:48:00"/>
    <s v="Whatsapp"/>
    <s v="Kwai Yu"/>
    <n v="7570"/>
    <n v="3"/>
    <x v="320"/>
    <d v="1899-12-30T01:48:00"/>
    <n v="48"/>
    <n v="1"/>
    <n v="11"/>
    <s v="USA"/>
    <s v="Not Outlier"/>
    <x v="24"/>
  </r>
  <r>
    <n v="560179"/>
    <n v="1615"/>
    <s v="Spain"/>
    <d v="2023-07-05T01:04:00"/>
    <s v="Whatsapp"/>
    <s v="Rosa Hernandez"/>
    <n v="227"/>
    <n v="5"/>
    <x v="171"/>
    <d v="1899-12-30T01:04:00"/>
    <n v="4"/>
    <n v="1"/>
    <n v="7"/>
    <s v="Spain"/>
    <s v="Not Outlier"/>
    <x v="62"/>
  </r>
  <r>
    <n v="593188"/>
    <n v="1615"/>
    <s v="Spain"/>
    <d v="2023-12-08T00:21:00"/>
    <s v="Whatsapp"/>
    <s v="Eric Natividad"/>
    <n v="9830"/>
    <n v="8"/>
    <x v="232"/>
    <d v="1899-12-30T00:21:00"/>
    <n v="21"/>
    <n v="0"/>
    <n v="12"/>
    <s v="Spain"/>
    <s v="Not Outlier"/>
    <x v="62"/>
  </r>
  <r>
    <n v="1063767"/>
    <n v="1616"/>
    <s v="USA"/>
    <d v="2023-07-26T23:44:00"/>
    <s v="App"/>
    <s v="Victoria Ashworth"/>
    <n v="1893"/>
    <n v="26"/>
    <x v="195"/>
    <d v="1899-12-30T23:44:00"/>
    <n v="44"/>
    <n v="23"/>
    <n v="7"/>
    <s v="USA"/>
    <s v="Not Outlier"/>
    <x v="11"/>
  </r>
  <r>
    <n v="1094900"/>
    <n v="1616"/>
    <s v="USA"/>
    <d v="2023-04-30T00:58:00"/>
    <s v="Other"/>
    <s v="Diego Freyre"/>
    <n v="2968"/>
    <n v="30"/>
    <x v="220"/>
    <d v="1899-12-30T00:58:00"/>
    <n v="58"/>
    <n v="0"/>
    <n v="4"/>
    <s v="USA"/>
    <s v="Not Outlier"/>
    <x v="11"/>
  </r>
  <r>
    <n v="1639990"/>
    <n v="1616"/>
    <s v="USA"/>
    <d v="2023-04-30T01:26:00"/>
    <s v="Whatsapp"/>
    <s v="Kyung Yu"/>
    <n v="3972"/>
    <n v="30"/>
    <x v="220"/>
    <d v="1899-12-30T01:26:00"/>
    <n v="26"/>
    <n v="1"/>
    <n v="4"/>
    <s v="USA"/>
    <s v="Not Outlier"/>
    <x v="11"/>
  </r>
  <r>
    <n v="514198"/>
    <n v="1617"/>
    <s v="Austria"/>
    <d v="2023-11-23T01:14:00"/>
    <s v="Other"/>
    <s v="Mary Saveley"/>
    <n v="9711"/>
    <n v="23"/>
    <x v="177"/>
    <d v="1899-12-30T01:14:00"/>
    <n v="14"/>
    <n v="1"/>
    <n v="11"/>
    <s v="Austria"/>
    <s v="Not Outlier"/>
    <x v="45"/>
  </r>
  <r>
    <n v="581918"/>
    <n v="1617"/>
    <s v="Austria"/>
    <d v="2023-11-01T00:48:00"/>
    <s v="Other"/>
    <s v="Anna O'Hara"/>
    <n v="6030"/>
    <n v="1"/>
    <x v="33"/>
    <d v="1899-12-30T00:48:00"/>
    <n v="48"/>
    <n v="0"/>
    <n v="11"/>
    <s v="Austria"/>
    <s v="Not Outlier"/>
    <x v="45"/>
  </r>
  <r>
    <n v="1053680"/>
    <n v="1618"/>
    <s v="USA"/>
    <d v="2023-11-03T01:59:00"/>
    <s v="Other"/>
    <s v="Kalle Suominen"/>
    <n v="6474"/>
    <n v="3"/>
    <x v="320"/>
    <d v="1899-12-30T01:59:00"/>
    <n v="59"/>
    <n v="1"/>
    <n v="11"/>
    <s v="USA"/>
    <s v="Not Outlier"/>
    <x v="45"/>
  </r>
  <r>
    <n v="673115"/>
    <n v="1619"/>
    <s v="USA"/>
    <d v="2023-02-03T23:13:00"/>
    <s v="Whatsapp"/>
    <s v="Marie Bertrand"/>
    <n v="3556"/>
    <n v="3"/>
    <x v="269"/>
    <d v="1899-12-30T23:13:00"/>
    <n v="13"/>
    <n v="23"/>
    <n v="2"/>
    <s v="USA"/>
    <s v="Not Outlier"/>
    <x v="57"/>
  </r>
  <r>
    <n v="394904"/>
    <n v="1620"/>
    <s v="USA"/>
    <d v="2023-10-07T01:42:00"/>
    <s v="App"/>
    <s v="Matti Karttunen"/>
    <n v="3234"/>
    <n v="7"/>
    <x v="316"/>
    <d v="1899-12-30T01:42:00"/>
    <n v="42"/>
    <n v="1"/>
    <n v="10"/>
    <s v="USA"/>
    <s v="Not Outlier"/>
    <x v="44"/>
  </r>
  <r>
    <n v="412431"/>
    <n v="1620"/>
    <s v="USA"/>
    <d v="2023-10-26T23:29:00"/>
    <s v="App"/>
    <s v="Jeff Young"/>
    <n v="4390"/>
    <n v="26"/>
    <x v="15"/>
    <d v="1899-12-30T23:29:00"/>
    <n v="29"/>
    <n v="23"/>
    <n v="10"/>
    <s v="USA"/>
    <s v="Not Outlier"/>
    <x v="44"/>
  </r>
  <r>
    <n v="551997"/>
    <n v="1620"/>
    <s v="USA"/>
    <d v="2023-09-26T23:22:00"/>
    <s v="Whatsapp"/>
    <s v="Kwai Yu"/>
    <n v="5017"/>
    <n v="26"/>
    <x v="160"/>
    <d v="1899-12-30T23:22:00"/>
    <n v="22"/>
    <n v="23"/>
    <n v="9"/>
    <s v="USA"/>
    <s v="Not Outlier"/>
    <x v="44"/>
  </r>
  <r>
    <n v="1164859"/>
    <n v="1620"/>
    <s v="USA"/>
    <d v="2023-04-06T22:39:00"/>
    <s v="Whatsapp"/>
    <s v="Wing C Tam"/>
    <n v="7286"/>
    <n v="6"/>
    <x v="79"/>
    <d v="1899-12-30T22:39:00"/>
    <n v="39"/>
    <n v="22"/>
    <n v="4"/>
    <s v="USA"/>
    <s v="Not Outlier"/>
    <x v="44"/>
  </r>
  <r>
    <n v="885377"/>
    <n v="1622"/>
    <s v="France"/>
    <d v="2023-02-11T00:54:00"/>
    <s v="Other"/>
    <s v="Maria Larsson"/>
    <n v="7139"/>
    <n v="11"/>
    <x v="35"/>
    <d v="1899-12-30T00:54:00"/>
    <n v="54"/>
    <n v="0"/>
    <n v="2"/>
    <s v="France"/>
    <s v="Not Outlier"/>
    <x v="65"/>
  </r>
  <r>
    <n v="453732"/>
    <n v="1623"/>
    <s v="Spain"/>
    <d v="2023-06-14T23:09:00"/>
    <s v="App"/>
    <s v="Rosa Hernandez"/>
    <n v="8537"/>
    <n v="14"/>
    <x v="165"/>
    <d v="1899-12-30T23:09:00"/>
    <n v="9"/>
    <n v="23"/>
    <n v="6"/>
    <s v="Spain"/>
    <s v="Not Outlier"/>
    <x v="23"/>
  </r>
  <r>
    <n v="1347250"/>
    <n v="1624"/>
    <s v="USA"/>
    <d v="2023-06-12T00:50:00"/>
    <s v="App"/>
    <s v="Wing C Tam"/>
    <n v="3030"/>
    <n v="12"/>
    <x v="301"/>
    <d v="1899-12-30T00:50:00"/>
    <n v="50"/>
    <n v="0"/>
    <n v="6"/>
    <s v="USA"/>
    <s v="Not Outlier"/>
    <x v="5"/>
  </r>
  <r>
    <n v="767130"/>
    <n v="1627"/>
    <s v="Australia"/>
    <d v="2023-06-19T22:57:00"/>
    <s v="Whatsapp"/>
    <s v="Roland Keitel"/>
    <n v="4936"/>
    <n v="19"/>
    <x v="325"/>
    <d v="1899-12-30T22:57:00"/>
    <n v="57"/>
    <n v="22"/>
    <n v="6"/>
    <s v="Australia"/>
    <s v="Not Outlier"/>
    <x v="44"/>
  </r>
  <r>
    <n v="110341"/>
    <n v="1628"/>
    <s v="USA"/>
    <d v="2023-04-29T00:55:00"/>
    <s v="Website"/>
    <s v="Veysel Oeztan"/>
    <n v="1411"/>
    <n v="29"/>
    <x v="312"/>
    <d v="1899-12-30T00:55:00"/>
    <n v="55"/>
    <n v="0"/>
    <n v="4"/>
    <s v="USA"/>
    <s v="Not Outlier"/>
    <x v="33"/>
  </r>
  <r>
    <n v="1553612"/>
    <n v="1628"/>
    <s v="USA"/>
    <d v="2023-05-09T00:16:00"/>
    <s v="Website"/>
    <s v="Valarie Nelson"/>
    <n v="6089"/>
    <n v="9"/>
    <x v="47"/>
    <d v="1899-12-30T00:16:00"/>
    <n v="16"/>
    <n v="0"/>
    <n v="5"/>
    <s v="USA"/>
    <s v="Not Outlier"/>
    <x v="33"/>
  </r>
  <r>
    <n v="780651"/>
    <n v="1630"/>
    <s v="France"/>
    <d v="2023-07-23T01:42:00"/>
    <s v="Other"/>
    <s v="Diego Freyre"/>
    <n v="2596"/>
    <n v="23"/>
    <x v="319"/>
    <d v="1899-12-30T01:42:00"/>
    <n v="42"/>
    <n v="1"/>
    <n v="7"/>
    <s v="France"/>
    <s v="Not Outlier"/>
    <x v="54"/>
  </r>
  <r>
    <n v="1125352"/>
    <n v="1633"/>
    <s v="Australia"/>
    <d v="2023-04-27T01:33:00"/>
    <s v="App"/>
    <s v="Elizabeth Devon"/>
    <n v="4193"/>
    <n v="27"/>
    <x v="305"/>
    <d v="1899-12-30T01:33:00"/>
    <n v="33"/>
    <n v="1"/>
    <n v="4"/>
    <s v="Australia"/>
    <s v="Not Outlier"/>
    <x v="62"/>
  </r>
  <r>
    <n v="1475354"/>
    <n v="1633"/>
    <s v="Australia"/>
    <d v="2023-10-09T00:27:00"/>
    <s v="Other"/>
    <s v="Peter Ferguson"/>
    <n v="7693"/>
    <n v="9"/>
    <x v="6"/>
    <d v="1899-12-30T00:27:00"/>
    <n v="27"/>
    <n v="0"/>
    <n v="10"/>
    <s v="Australia"/>
    <s v="Not Outlier"/>
    <x v="62"/>
  </r>
  <r>
    <n v="271858"/>
    <n v="1634"/>
    <s v="Spain"/>
    <d v="2023-12-06T00:02:00"/>
    <s v="App"/>
    <s v="Valarie Franco"/>
    <n v="1755"/>
    <n v="6"/>
    <x v="185"/>
    <d v="1899-12-30T00:02:00"/>
    <n v="2"/>
    <n v="0"/>
    <n v="12"/>
    <s v="Spain"/>
    <s v="Not Outlier"/>
    <x v="40"/>
  </r>
  <r>
    <n v="832627"/>
    <n v="1634"/>
    <s v="Spain"/>
    <d v="2023-06-18T23:56:00"/>
    <s v="Other"/>
    <s v="Maurizio Moroni"/>
    <n v="1375"/>
    <n v="18"/>
    <x v="343"/>
    <d v="1899-12-30T23:56:00"/>
    <n v="56"/>
    <n v="23"/>
    <n v="6"/>
    <s v="Spain"/>
    <s v="Not Outlier"/>
    <x v="40"/>
  </r>
  <r>
    <n v="163919"/>
    <n v="1635"/>
    <s v="USA"/>
    <d v="2023-06-22T00:48:00"/>
    <s v="Website"/>
    <s v="Julie Brown"/>
    <n v="4116"/>
    <n v="22"/>
    <x v="235"/>
    <d v="1899-12-30T00:48:00"/>
    <n v="48"/>
    <n v="0"/>
    <n v="6"/>
    <s v="USA"/>
    <s v="Not Outlier"/>
    <x v="50"/>
  </r>
  <r>
    <n v="860659"/>
    <n v="1635"/>
    <s v="USA"/>
    <d v="2023-11-17T00:56:00"/>
    <s v="App"/>
    <s v="Sue Frick"/>
    <n v="9192"/>
    <n v="17"/>
    <x v="178"/>
    <d v="1899-12-30T00:56:00"/>
    <n v="56"/>
    <n v="0"/>
    <n v="11"/>
    <s v="USA"/>
    <s v="Not Outlier"/>
    <x v="50"/>
  </r>
  <r>
    <n v="356612"/>
    <n v="1636"/>
    <s v="Austria"/>
    <d v="2023-11-30T00:24:00"/>
    <s v="Whatsapp"/>
    <s v="Allen Nelson"/>
    <n v="4576"/>
    <n v="30"/>
    <x v="230"/>
    <d v="1899-12-30T00:24:00"/>
    <n v="24"/>
    <n v="0"/>
    <n v="11"/>
    <s v="Austria"/>
    <s v="Not Outlier"/>
    <x v="21"/>
  </r>
  <r>
    <n v="1063239"/>
    <n v="1639"/>
    <s v="Australia"/>
    <d v="2023-09-25T23:27:00"/>
    <s v="Other"/>
    <s v="Elizabeth Lincoln"/>
    <n v="3101"/>
    <n v="25"/>
    <x v="76"/>
    <d v="1899-12-30T23:27:00"/>
    <n v="27"/>
    <n v="23"/>
    <n v="9"/>
    <s v="Australia"/>
    <s v="Not Outlier"/>
    <x v="53"/>
  </r>
  <r>
    <n v="202389"/>
    <n v="1641"/>
    <s v="Germany"/>
    <d v="2023-07-23T23:39:00"/>
    <s v="Website"/>
    <s v="Roland Mendel"/>
    <n v="1709"/>
    <n v="23"/>
    <x v="319"/>
    <d v="1899-12-30T23:39:00"/>
    <n v="39"/>
    <n v="23"/>
    <n v="7"/>
    <s v="Germany"/>
    <s v="Not Outlier"/>
    <x v="10"/>
  </r>
  <r>
    <n v="1026131"/>
    <n v="1642"/>
    <s v="Italy"/>
    <d v="2023-01-19T00:26:00"/>
    <s v="Website"/>
    <s v="Sean Connery"/>
    <n v="2027"/>
    <n v="19"/>
    <x v="3"/>
    <d v="1899-12-30T00:26:00"/>
    <n v="26"/>
    <n v="0"/>
    <n v="1"/>
    <s v="Italy"/>
    <s v="Not Outlier"/>
    <x v="41"/>
  </r>
  <r>
    <n v="247239"/>
    <n v="1643"/>
    <s v="Australia"/>
    <d v="2023-03-21T01:42:00"/>
    <s v="Website"/>
    <s v="Anna O'Hara"/>
    <n v="9225"/>
    <n v="21"/>
    <x v="98"/>
    <d v="1899-12-30T01:42:00"/>
    <n v="42"/>
    <n v="1"/>
    <n v="3"/>
    <s v="Australia"/>
    <s v="Not Outlier"/>
    <x v="34"/>
  </r>
  <r>
    <n v="999621"/>
    <n v="1643"/>
    <s v="Australia"/>
    <d v="2023-07-31T00:23:00"/>
    <s v="Website"/>
    <s v="Maurizio Moroni"/>
    <n v="4264"/>
    <n v="31"/>
    <x v="341"/>
    <d v="1899-12-30T00:23:00"/>
    <n v="23"/>
    <n v="0"/>
    <n v="7"/>
    <s v="Australia"/>
    <s v="Not Outlier"/>
    <x v="34"/>
  </r>
  <r>
    <n v="1175258"/>
    <n v="1643"/>
    <s v="Australia"/>
    <d v="2023-07-30T00:51:00"/>
    <s v="App"/>
    <s v="Giovanni Rovelli"/>
    <n v="6538"/>
    <n v="30"/>
    <x v="4"/>
    <d v="1899-12-30T00:51:00"/>
    <n v="51"/>
    <n v="0"/>
    <n v="7"/>
    <s v="Australia"/>
    <s v="Not Outlier"/>
    <x v="34"/>
  </r>
  <r>
    <n v="708846"/>
    <n v="1644"/>
    <s v="Australia"/>
    <d v="2023-10-07T00:33:00"/>
    <s v="App"/>
    <s v="Wing C Tam"/>
    <n v="3069"/>
    <n v="7"/>
    <x v="316"/>
    <d v="1899-12-30T00:33:00"/>
    <n v="33"/>
    <n v="0"/>
    <n v="10"/>
    <s v="Australia"/>
    <s v="Not Outlier"/>
    <x v="29"/>
  </r>
  <r>
    <n v="1501027"/>
    <n v="1645"/>
    <s v="Australia"/>
    <d v="2023-07-06T00:27:00"/>
    <s v="Whatsapp"/>
    <s v="Pirkko Koskitalo"/>
    <n v="7105"/>
    <n v="6"/>
    <x v="126"/>
    <d v="1899-12-30T00:27:00"/>
    <n v="27"/>
    <n v="0"/>
    <n v="7"/>
    <s v="Australia"/>
    <s v="Not Outlier"/>
    <x v="60"/>
  </r>
  <r>
    <n v="737790"/>
    <n v="1646"/>
    <s v="Spain"/>
    <d v="2023-06-10T01:41:00"/>
    <s v="App"/>
    <s v="Jonas Bergulfsen"/>
    <n v="7589"/>
    <n v="10"/>
    <x v="60"/>
    <d v="1899-12-30T01:41:00"/>
    <n v="41"/>
    <n v="1"/>
    <n v="6"/>
    <s v="Spain"/>
    <s v="Not Outlier"/>
    <x v="38"/>
  </r>
  <r>
    <n v="232274"/>
    <n v="1647"/>
    <s v="USA"/>
    <d v="2023-12-22T01:24:00"/>
    <s v="Website"/>
    <s v="Jesus Fernandez"/>
    <n v="8947"/>
    <n v="22"/>
    <x v="358"/>
    <d v="1899-12-30T01:24:00"/>
    <n v="24"/>
    <n v="1"/>
    <n v="12"/>
    <s v="USA"/>
    <s v="Not Outlier"/>
    <x v="19"/>
  </r>
  <r>
    <n v="386885"/>
    <n v="1647"/>
    <s v="USA"/>
    <d v="2023-03-06T00:29:00"/>
    <s v="App"/>
    <s v="Maurizio Moroni"/>
    <n v="9165"/>
    <n v="6"/>
    <x v="132"/>
    <d v="1899-12-30T00:29:00"/>
    <n v="29"/>
    <n v="0"/>
    <n v="3"/>
    <s v="USA"/>
    <s v="Not Outlier"/>
    <x v="19"/>
  </r>
  <r>
    <n v="588451"/>
    <n v="1647"/>
    <s v="USA"/>
    <d v="2023-02-06T00:26:00"/>
    <s v="Whatsapp"/>
    <s v="Jan Klaeboe"/>
    <n v="987"/>
    <n v="6"/>
    <x v="130"/>
    <d v="1899-12-30T00:26:00"/>
    <n v="26"/>
    <n v="0"/>
    <n v="2"/>
    <s v="USA"/>
    <s v="Not Outlier"/>
    <x v="19"/>
  </r>
  <r>
    <n v="1542275"/>
    <n v="1647"/>
    <s v="USA"/>
    <d v="2023-08-27T01:43:00"/>
    <s v="Whatsapp"/>
    <s v="Juri Hirano"/>
    <n v="8992"/>
    <n v="27"/>
    <x v="363"/>
    <d v="1899-12-30T01:43:00"/>
    <n v="43"/>
    <n v="1"/>
    <n v="8"/>
    <s v="USA"/>
    <s v="Not Outlier"/>
    <x v="19"/>
  </r>
  <r>
    <n v="1584433"/>
    <n v="1648"/>
    <s v="Germany"/>
    <d v="2023-01-04T01:51:00"/>
    <s v="Website"/>
    <s v="Juri Yoshido"/>
    <n v="1991"/>
    <n v="4"/>
    <x v="227"/>
    <d v="1899-12-30T01:51:00"/>
    <n v="51"/>
    <n v="1"/>
    <n v="1"/>
    <s v="Germany"/>
    <s v="Not Outlier"/>
    <x v="12"/>
  </r>
  <r>
    <n v="952497"/>
    <n v="1649"/>
    <s v="USA"/>
    <d v="2023-10-16T23:33:00"/>
    <s v="Other"/>
    <s v="Diego Freyre"/>
    <n v="1132"/>
    <n v="16"/>
    <x v="116"/>
    <d v="1899-12-30T23:33:00"/>
    <n v="33"/>
    <n v="23"/>
    <n v="10"/>
    <s v="USA"/>
    <s v="Not Outlier"/>
    <x v="15"/>
  </r>
  <r>
    <n v="1218028"/>
    <n v="1649"/>
    <s v="USA"/>
    <d v="2023-01-01T01:04:00"/>
    <s v="Website"/>
    <s v="Diego Freyre"/>
    <n v="3119"/>
    <n v="1"/>
    <x v="115"/>
    <d v="1899-12-30T01:04:00"/>
    <n v="4"/>
    <n v="1"/>
    <n v="1"/>
    <s v="USA"/>
    <s v="Not Outlier"/>
    <x v="15"/>
  </r>
  <r>
    <n v="696792"/>
    <n v="1651"/>
    <s v="Australia"/>
    <d v="2023-06-06T23:49:00"/>
    <s v="Website"/>
    <s v="Christina Berglund"/>
    <n v="9568"/>
    <n v="6"/>
    <x v="194"/>
    <d v="1899-12-30T23:49:00"/>
    <n v="49"/>
    <n v="23"/>
    <n v="6"/>
    <s v="Australia"/>
    <s v="Not Outlier"/>
    <x v="20"/>
  </r>
  <r>
    <n v="1258245"/>
    <n v="1654"/>
    <s v="USA"/>
    <d v="2023-04-04T23:52:00"/>
    <s v="App"/>
    <s v="Michael Holz"/>
    <n v="3634"/>
    <n v="4"/>
    <x v="142"/>
    <d v="1899-12-30T23:52:00"/>
    <n v="52"/>
    <n v="23"/>
    <n v="4"/>
    <s v="USA"/>
    <s v="Not Outlier"/>
    <x v="57"/>
  </r>
  <r>
    <n v="1527612"/>
    <n v="1654"/>
    <s v="USA"/>
    <d v="2023-10-17T22:35:00"/>
    <s v="Other"/>
    <s v="Kyung Yu"/>
    <n v="1813"/>
    <n v="17"/>
    <x v="101"/>
    <d v="1899-12-30T22:35:00"/>
    <n v="35"/>
    <n v="22"/>
    <n v="10"/>
    <s v="USA"/>
    <s v="Not Outlier"/>
    <x v="57"/>
  </r>
  <r>
    <n v="1318200"/>
    <n v="1657"/>
    <s v="Germany"/>
    <d v="2023-12-09T00:24:00"/>
    <s v="Website"/>
    <s v="Valarie Nelson"/>
    <n v="7368"/>
    <n v="9"/>
    <x v="175"/>
    <d v="1899-12-30T00:24:00"/>
    <n v="24"/>
    <n v="0"/>
    <n v="12"/>
    <s v="Germany"/>
    <s v="Not Outlier"/>
    <x v="54"/>
  </r>
  <r>
    <n v="490691"/>
    <n v="1658"/>
    <s v="USA"/>
    <d v="2023-12-30T01:16:00"/>
    <s v="App"/>
    <s v="Julie Young"/>
    <n v="6947"/>
    <n v="30"/>
    <x v="57"/>
    <d v="1899-12-30T01:16:00"/>
    <n v="16"/>
    <n v="1"/>
    <n v="12"/>
    <s v="USA"/>
    <s v="Not Outlier"/>
    <x v="50"/>
  </r>
  <r>
    <n v="752814"/>
    <n v="1661"/>
    <s v="France"/>
    <d v="2023-11-23T23:40:00"/>
    <s v="Whatsapp"/>
    <s v="Roland Mendel"/>
    <n v="7540"/>
    <n v="23"/>
    <x v="177"/>
    <d v="1899-12-30T23:40:00"/>
    <n v="40"/>
    <n v="23"/>
    <n v="11"/>
    <s v="France"/>
    <s v="Not Outlier"/>
    <x v="43"/>
  </r>
  <r>
    <n v="1202375"/>
    <n v="1662"/>
    <s v="Australia"/>
    <d v="2023-02-13T01:16:00"/>
    <s v="Whatsapp"/>
    <s v="Valarie Young"/>
    <n v="2832"/>
    <n v="13"/>
    <x v="59"/>
    <d v="1899-12-30T01:16:00"/>
    <n v="16"/>
    <n v="1"/>
    <n v="2"/>
    <s v="Australia"/>
    <s v="Not Outlier"/>
    <x v="29"/>
  </r>
  <r>
    <n v="104755"/>
    <n v="1663"/>
    <s v="Austria"/>
    <d v="2023-05-20T00:43:00"/>
    <s v="Other"/>
    <s v="Janine Labrune"/>
    <n v="4423"/>
    <n v="20"/>
    <x v="84"/>
    <d v="1899-12-30T00:43:00"/>
    <n v="43"/>
    <n v="0"/>
    <n v="5"/>
    <s v="Austria"/>
    <s v="Not Outlier"/>
    <x v="36"/>
  </r>
  <r>
    <n v="253341"/>
    <n v="1663"/>
    <s v="Austria"/>
    <d v="2023-06-01T01:39:00"/>
    <s v="Website"/>
    <s v="Maurizio Moroni"/>
    <n v="6399"/>
    <n v="1"/>
    <x v="169"/>
    <d v="1899-12-30T01:39:00"/>
    <n v="39"/>
    <n v="1"/>
    <n v="6"/>
    <s v="Austria"/>
    <s v="Not Outlier"/>
    <x v="36"/>
  </r>
  <r>
    <n v="349131"/>
    <n v="1664"/>
    <s v="USA"/>
    <d v="2023-07-08T23:57:00"/>
    <s v="Other"/>
    <s v="Paolo Accorti"/>
    <n v="7000"/>
    <n v="8"/>
    <x v="23"/>
    <d v="1899-12-30T23:57:00"/>
    <n v="57"/>
    <n v="23"/>
    <n v="7"/>
    <s v="USA"/>
    <s v="Not Outlier"/>
    <x v="15"/>
  </r>
  <r>
    <n v="585445"/>
    <n v="1665"/>
    <s v="Switzerland"/>
    <d v="2023-07-06T23:49:00"/>
    <s v="Whatsapp"/>
    <s v="Jeff Young"/>
    <n v="7479"/>
    <n v="6"/>
    <x v="126"/>
    <d v="1899-12-30T23:49:00"/>
    <n v="49"/>
    <n v="23"/>
    <n v="7"/>
    <s v="Switzerland"/>
    <s v="Not Outlier"/>
    <x v="17"/>
  </r>
  <r>
    <n v="629227"/>
    <n v="1665"/>
    <s v="Switzerland"/>
    <d v="2023-11-27T23:34:00"/>
    <s v="Other"/>
    <s v="Helen Bennett"/>
    <n v="2109"/>
    <n v="27"/>
    <x v="91"/>
    <d v="1899-12-30T23:34:00"/>
    <n v="34"/>
    <n v="23"/>
    <n v="11"/>
    <s v="Switzerland"/>
    <s v="Not Outlier"/>
    <x v="17"/>
  </r>
  <r>
    <n v="1240058"/>
    <n v="1665"/>
    <s v="Switzerland"/>
    <d v="2023-01-03T01:15:00"/>
    <s v="App"/>
    <s v="Valarie Nelson"/>
    <n v="1633"/>
    <n v="3"/>
    <x v="317"/>
    <d v="1899-12-30T01:15:00"/>
    <n v="15"/>
    <n v="1"/>
    <n v="1"/>
    <s v="Switzerland"/>
    <s v="Not Outlier"/>
    <x v="17"/>
  </r>
  <r>
    <n v="1555572"/>
    <n v="1665"/>
    <s v="Switzerland"/>
    <d v="2023-03-21T01:03:00"/>
    <s v="App"/>
    <s v="Diego Freyre"/>
    <n v="1259"/>
    <n v="21"/>
    <x v="98"/>
    <d v="1899-12-30T01:03:00"/>
    <n v="3"/>
    <n v="1"/>
    <n v="3"/>
    <s v="Switzerland"/>
    <s v="Not Outlier"/>
    <x v="17"/>
  </r>
  <r>
    <n v="95054"/>
    <n v="1666"/>
    <s v="Spain"/>
    <d v="2023-06-10T00:40:00"/>
    <s v="Other"/>
    <s v="Valarie Nelson"/>
    <n v="2320"/>
    <n v="10"/>
    <x v="60"/>
    <d v="1899-12-30T00:40:00"/>
    <n v="40"/>
    <n v="0"/>
    <n v="6"/>
    <s v="Spain"/>
    <s v="Not Outlier"/>
    <x v="54"/>
  </r>
  <r>
    <n v="547144"/>
    <n v="1666"/>
    <s v="Spain"/>
    <d v="2023-01-14T01:02:00"/>
    <s v="App"/>
    <s v="Akiko Shimamura"/>
    <n v="5455"/>
    <n v="14"/>
    <x v="100"/>
    <d v="1899-12-30T01:02:00"/>
    <n v="2"/>
    <n v="1"/>
    <n v="1"/>
    <s v="Spain"/>
    <s v="Not Outlier"/>
    <x v="54"/>
  </r>
  <r>
    <n v="36759"/>
    <n v="1667"/>
    <s v="France"/>
    <d v="2023-01-23T01:33:00"/>
    <s v="Whatsapp"/>
    <s v="Daniel Da Cunha"/>
    <n v="6587"/>
    <n v="23"/>
    <x v="20"/>
    <d v="1899-12-30T01:33:00"/>
    <n v="33"/>
    <n v="1"/>
    <n v="1"/>
    <s v="France"/>
    <s v="Not Outlier"/>
    <x v="69"/>
  </r>
  <r>
    <n v="870081"/>
    <n v="1667"/>
    <s v="France"/>
    <d v="2023-06-22T00:57:00"/>
    <s v="Website"/>
    <s v="Victoria Ashworth"/>
    <n v="1176"/>
    <n v="22"/>
    <x v="235"/>
    <d v="1899-12-30T00:57:00"/>
    <n v="57"/>
    <n v="0"/>
    <n v="6"/>
    <s v="France"/>
    <s v="Not Outlier"/>
    <x v="69"/>
  </r>
  <r>
    <n v="878611"/>
    <n v="1668"/>
    <s v="USA"/>
    <d v="2023-11-24T00:53:00"/>
    <s v="Whatsapp"/>
    <s v="Roland Mendel"/>
    <n v="3591"/>
    <n v="24"/>
    <x v="80"/>
    <d v="1899-12-30T00:53:00"/>
    <n v="53"/>
    <n v="0"/>
    <n v="11"/>
    <s v="USA"/>
    <s v="Not Outlier"/>
    <x v="58"/>
  </r>
  <r>
    <n v="1483729"/>
    <n v="1668"/>
    <s v="USA"/>
    <d v="2023-09-14T23:47:00"/>
    <s v="Whatsapp"/>
    <s v="Janine Labrune"/>
    <n v="1625"/>
    <n v="14"/>
    <x v="208"/>
    <d v="1899-12-30T23:47:00"/>
    <n v="47"/>
    <n v="23"/>
    <n v="9"/>
    <s v="USA"/>
    <s v="Not Outlier"/>
    <x v="58"/>
  </r>
  <r>
    <n v="49520"/>
    <n v="1670"/>
    <s v="USA"/>
    <d v="2023-07-03T00:01:00"/>
    <s v="Whatsapp"/>
    <s v="Kwai Yu"/>
    <n v="6214"/>
    <n v="3"/>
    <x v="250"/>
    <d v="1899-12-30T00:01:00"/>
    <n v="1"/>
    <n v="0"/>
    <n v="7"/>
    <s v="USA"/>
    <s v="Not Outlier"/>
    <x v="47"/>
  </r>
  <r>
    <n v="581573"/>
    <n v="1670"/>
    <s v="USA"/>
    <d v="2023-08-08T01:06:00"/>
    <s v="App"/>
    <s v="Paul Henriot"/>
    <n v="8547"/>
    <n v="8"/>
    <x v="25"/>
    <d v="1899-12-30T01:06:00"/>
    <n v="6"/>
    <n v="1"/>
    <n v="8"/>
    <s v="USA"/>
    <s v="Not Outlier"/>
    <x v="47"/>
  </r>
  <r>
    <n v="914647"/>
    <n v="1671"/>
    <s v="USA"/>
    <d v="2023-03-25T01:58:00"/>
    <s v="Website"/>
    <s v="Dan Lewis"/>
    <n v="7025"/>
    <n v="25"/>
    <x v="146"/>
    <d v="1899-12-30T01:58:00"/>
    <n v="58"/>
    <n v="1"/>
    <n v="3"/>
    <s v="USA"/>
    <s v="Not Outlier"/>
    <x v="57"/>
  </r>
  <r>
    <n v="1635379"/>
    <n v="1673"/>
    <s v="Spain"/>
    <d v="2023-04-12T00:48:00"/>
    <s v="Whatsapp"/>
    <s v="Wing C Tam"/>
    <n v="5543"/>
    <n v="12"/>
    <x v="1"/>
    <d v="1899-12-30T00:48:00"/>
    <n v="48"/>
    <n v="0"/>
    <n v="4"/>
    <s v="Spain"/>
    <s v="Not Outlier"/>
    <x v="30"/>
  </r>
  <r>
    <n v="414161"/>
    <n v="1675"/>
    <s v="USA"/>
    <d v="2023-12-27T23:49:00"/>
    <s v="Whatsapp"/>
    <s v="Frederique Citeaux"/>
    <n v="3894"/>
    <n v="27"/>
    <x v="357"/>
    <d v="1899-12-30T23:49:00"/>
    <n v="49"/>
    <n v="23"/>
    <n v="12"/>
    <s v="USA"/>
    <s v="Not Outlier"/>
    <x v="53"/>
  </r>
  <r>
    <n v="393726"/>
    <n v="1676"/>
    <s v="Austria"/>
    <d v="2023-03-29T23:56:00"/>
    <s v="Website"/>
    <s v="Giovanni Rovelli"/>
    <n v="2852"/>
    <n v="29"/>
    <x v="338"/>
    <d v="1899-12-30T23:56:00"/>
    <n v="56"/>
    <n v="23"/>
    <n v="3"/>
    <s v="Austria"/>
    <s v="Not Outlier"/>
    <x v="29"/>
  </r>
  <r>
    <n v="756887"/>
    <n v="1676"/>
    <s v="Austria"/>
    <d v="2023-04-20T00:49:00"/>
    <s v="Whatsapp"/>
    <s v="Valarie Nelson"/>
    <n v="5656"/>
    <n v="20"/>
    <x v="226"/>
    <d v="1899-12-30T00:49:00"/>
    <n v="49"/>
    <n v="0"/>
    <n v="4"/>
    <s v="Austria"/>
    <s v="Not Outlier"/>
    <x v="29"/>
  </r>
  <r>
    <n v="786170"/>
    <n v="1676"/>
    <s v="Austria"/>
    <d v="2023-09-13T00:44:00"/>
    <s v="Website"/>
    <s v="Paul Henriot"/>
    <n v="5008"/>
    <n v="13"/>
    <x v="176"/>
    <d v="1899-12-30T00:44:00"/>
    <n v="44"/>
    <n v="0"/>
    <n v="9"/>
    <s v="Austria"/>
    <s v="Not Outlier"/>
    <x v="29"/>
  </r>
  <r>
    <n v="1131650"/>
    <n v="1676"/>
    <s v="Austria"/>
    <d v="2023-01-18T23:08:00"/>
    <s v="Whatsapp"/>
    <s v="Frederique Citeaux"/>
    <n v="3121"/>
    <n v="18"/>
    <x v="145"/>
    <d v="1899-12-30T23:08:00"/>
    <n v="8"/>
    <n v="23"/>
    <n v="1"/>
    <s v="Austria"/>
    <s v="Not Outlier"/>
    <x v="29"/>
  </r>
  <r>
    <n v="277038"/>
    <n v="1677"/>
    <s v="Italy"/>
    <d v="2023-08-01T22:32:00"/>
    <s v="Website"/>
    <s v="Jeff Young"/>
    <n v="2455"/>
    <n v="1"/>
    <x v="257"/>
    <d v="1899-12-30T22:32:00"/>
    <n v="32"/>
    <n v="22"/>
    <n v="8"/>
    <s v="Italy"/>
    <s v="Not Outlier"/>
    <x v="38"/>
  </r>
  <r>
    <n v="780700"/>
    <n v="1677"/>
    <s v="Italy"/>
    <d v="2023-05-09T23:51:00"/>
    <s v="Other"/>
    <s v="Valarie Thompson"/>
    <n v="9948"/>
    <n v="9"/>
    <x v="47"/>
    <d v="1899-12-30T23:51:00"/>
    <n v="51"/>
    <n v="23"/>
    <n v="5"/>
    <s v="Italy"/>
    <s v="Not Outlier"/>
    <x v="38"/>
  </r>
  <r>
    <n v="921826"/>
    <n v="1677"/>
    <s v="Italy"/>
    <d v="2023-04-11T23:58:00"/>
    <s v="Other"/>
    <s v="Matti Karttunen"/>
    <n v="1726"/>
    <n v="11"/>
    <x v="167"/>
    <d v="1899-12-30T23:58:00"/>
    <n v="58"/>
    <n v="23"/>
    <n v="4"/>
    <s v="Italy"/>
    <s v="Not Outlier"/>
    <x v="38"/>
  </r>
  <r>
    <n v="998926"/>
    <n v="1677"/>
    <s v="Italy"/>
    <d v="2023-08-05T01:29:00"/>
    <s v="App"/>
    <s v="Diego Freyre"/>
    <n v="9356"/>
    <n v="5"/>
    <x v="329"/>
    <d v="1899-12-30T01:29:00"/>
    <n v="29"/>
    <n v="1"/>
    <n v="8"/>
    <s v="Italy"/>
    <s v="Not Outlier"/>
    <x v="38"/>
  </r>
  <r>
    <n v="626849"/>
    <n v="1679"/>
    <s v="Australia"/>
    <d v="2023-05-03T00:16:00"/>
    <s v="Website"/>
    <s v="Kwai Yu"/>
    <n v="3639"/>
    <n v="3"/>
    <x v="18"/>
    <d v="1899-12-30T00:16:00"/>
    <n v="16"/>
    <n v="0"/>
    <n v="5"/>
    <s v="Australia"/>
    <s v="Not Outlier"/>
    <x v="14"/>
  </r>
  <r>
    <n v="366083"/>
    <n v="1680"/>
    <s v="USA"/>
    <d v="2023-02-15T01:12:00"/>
    <s v="Other"/>
    <s v="Sean Connery"/>
    <n v="8672"/>
    <n v="15"/>
    <x v="31"/>
    <d v="1899-12-30T01:12:00"/>
    <n v="12"/>
    <n v="1"/>
    <n v="2"/>
    <s v="USA"/>
    <s v="Not Outlier"/>
    <x v="50"/>
  </r>
  <r>
    <n v="9339"/>
    <n v="1681"/>
    <s v="Spain"/>
    <d v="2023-12-18T00:39:00"/>
    <s v="App"/>
    <s v="Michael Frick"/>
    <n v="2782"/>
    <n v="18"/>
    <x v="77"/>
    <d v="1899-12-30T00:39:00"/>
    <n v="39"/>
    <n v="0"/>
    <n v="12"/>
    <s v="Spain"/>
    <s v="Not Outlier"/>
    <x v="11"/>
  </r>
  <r>
    <n v="183352"/>
    <n v="1682"/>
    <s v="France"/>
    <d v="2023-10-16T00:35:00"/>
    <s v="Whatsapp"/>
    <s v="Jeff Young"/>
    <n v="8347"/>
    <n v="16"/>
    <x v="116"/>
    <d v="1899-12-30T00:35:00"/>
    <n v="35"/>
    <n v="0"/>
    <n v="10"/>
    <s v="France"/>
    <s v="Not Outlier"/>
    <x v="18"/>
  </r>
  <r>
    <n v="473503"/>
    <n v="1682"/>
    <s v="France"/>
    <d v="2023-08-08T23:26:00"/>
    <s v="Whatsapp"/>
    <s v="Marta Hernandez"/>
    <n v="1565"/>
    <n v="8"/>
    <x v="25"/>
    <d v="1899-12-30T23:26:00"/>
    <n v="26"/>
    <n v="23"/>
    <n v="8"/>
    <s v="France"/>
    <s v="Not Outlier"/>
    <x v="18"/>
  </r>
  <r>
    <n v="545696"/>
    <n v="1682"/>
    <s v="France"/>
    <d v="2023-06-08T01:05:00"/>
    <s v="App"/>
    <s v="Dean Cassidy"/>
    <n v="9120"/>
    <n v="8"/>
    <x v="131"/>
    <d v="1899-12-30T01:05:00"/>
    <n v="5"/>
    <n v="1"/>
    <n v="6"/>
    <s v="France"/>
    <s v="Not Outlier"/>
    <x v="18"/>
  </r>
  <r>
    <n v="686952"/>
    <n v="1685"/>
    <s v="USA"/>
    <d v="2023-04-13T00:58:00"/>
    <s v="App"/>
    <s v="Valarie Franco"/>
    <n v="6047"/>
    <n v="13"/>
    <x v="124"/>
    <d v="1899-12-30T00:58:00"/>
    <n v="58"/>
    <n v="0"/>
    <n v="4"/>
    <s v="USA"/>
    <s v="Not Outlier"/>
    <x v="66"/>
  </r>
  <r>
    <n v="877616"/>
    <n v="1685"/>
    <s v="USA"/>
    <d v="2023-12-19T00:00:00"/>
    <s v="App"/>
    <s v="Mart¡n Sommer"/>
    <n v="6662"/>
    <n v="19"/>
    <x v="247"/>
    <d v="1899-12-30T00:00:00"/>
    <n v="0"/>
    <n v="0"/>
    <n v="12"/>
    <s v="USA"/>
    <s v="Not Outlier"/>
    <x v="66"/>
  </r>
  <r>
    <n v="1212775"/>
    <n v="1685"/>
    <s v="USA"/>
    <d v="2023-08-25T01:26:00"/>
    <s v="App"/>
    <s v="Michael Holz"/>
    <n v="9604"/>
    <n v="25"/>
    <x v="38"/>
    <d v="1899-12-30T01:26:00"/>
    <n v="26"/>
    <n v="1"/>
    <n v="8"/>
    <s v="USA"/>
    <s v="Not Outlier"/>
    <x v="66"/>
  </r>
  <r>
    <n v="1102470"/>
    <n v="1686"/>
    <s v="France"/>
    <d v="2023-02-16T23:38:00"/>
    <s v="Whatsapp"/>
    <s v="Christina Berglund"/>
    <n v="7654"/>
    <n v="16"/>
    <x v="67"/>
    <d v="1899-12-30T23:38:00"/>
    <n v="38"/>
    <n v="23"/>
    <n v="2"/>
    <s v="France"/>
    <s v="Not Outlier"/>
    <x v="20"/>
  </r>
  <r>
    <n v="1232244"/>
    <n v="1686"/>
    <s v="France"/>
    <d v="2023-04-18T01:45:00"/>
    <s v="Whatsapp"/>
    <s v="Janine Labrune"/>
    <n v="7689"/>
    <n v="18"/>
    <x v="288"/>
    <d v="1899-12-30T01:45:00"/>
    <n v="45"/>
    <n v="1"/>
    <n v="4"/>
    <s v="France"/>
    <s v="Not Outlier"/>
    <x v="20"/>
  </r>
  <r>
    <n v="1385745"/>
    <n v="1686"/>
    <s v="France"/>
    <d v="2023-02-01T01:28:00"/>
    <s v="Other"/>
    <s v="Diego Freyre"/>
    <n v="5128"/>
    <n v="1"/>
    <x v="148"/>
    <d v="1899-12-30T01:28:00"/>
    <n v="28"/>
    <n v="1"/>
    <n v="2"/>
    <s v="France"/>
    <s v="Not Outlier"/>
    <x v="20"/>
  </r>
  <r>
    <n v="454137"/>
    <n v="1687"/>
    <s v="Australia"/>
    <d v="2023-01-15T00:20:00"/>
    <s v="Whatsapp"/>
    <s v="Peter Ferguson"/>
    <n v="2431"/>
    <n v="15"/>
    <x v="103"/>
    <d v="1899-12-30T00:20:00"/>
    <n v="20"/>
    <n v="0"/>
    <n v="1"/>
    <s v="Australia"/>
    <s v="Not Outlier"/>
    <x v="11"/>
  </r>
  <r>
    <n v="1277957"/>
    <n v="1687"/>
    <s v="Australia"/>
    <d v="2023-01-26T01:43:00"/>
    <s v="Website"/>
    <s v="Jan Klaeboe"/>
    <n v="2062"/>
    <n v="26"/>
    <x v="64"/>
    <d v="1899-12-30T01:43:00"/>
    <n v="43"/>
    <n v="1"/>
    <n v="1"/>
    <s v="Australia"/>
    <s v="Not Outlier"/>
    <x v="11"/>
  </r>
  <r>
    <n v="1620752"/>
    <n v="1687"/>
    <s v="Australia"/>
    <d v="2023-10-13T23:37:00"/>
    <s v="Other"/>
    <s v="Valarie Nelson"/>
    <n v="7191"/>
    <n v="13"/>
    <x v="298"/>
    <d v="1899-12-30T23:37:00"/>
    <n v="37"/>
    <n v="23"/>
    <n v="10"/>
    <s v="Australia"/>
    <s v="Not Outlier"/>
    <x v="11"/>
  </r>
  <r>
    <n v="565068"/>
    <n v="1689"/>
    <s v="Australia"/>
    <d v="2023-06-10T23:21:00"/>
    <s v="Whatsapp"/>
    <s v="Maria Larsson"/>
    <n v="1282"/>
    <n v="10"/>
    <x v="60"/>
    <d v="1899-12-30T23:21:00"/>
    <n v="21"/>
    <n v="23"/>
    <n v="6"/>
    <s v="Australia"/>
    <s v="Not Outlier"/>
    <x v="45"/>
  </r>
  <r>
    <n v="1560730"/>
    <n v="1689"/>
    <s v="Australia"/>
    <d v="2023-06-29T00:34:00"/>
    <s v="Whatsapp"/>
    <s v="Peter Ferguson"/>
    <n v="9570"/>
    <n v="29"/>
    <x v="111"/>
    <d v="1899-12-30T00:34:00"/>
    <n v="34"/>
    <n v="0"/>
    <n v="6"/>
    <s v="Australia"/>
    <s v="Not Outlier"/>
    <x v="45"/>
  </r>
  <r>
    <n v="1255720"/>
    <n v="1690"/>
    <s v="Australia"/>
    <d v="2023-09-09T00:20:00"/>
    <s v="App"/>
    <s v="Diego Freyre"/>
    <n v="6466"/>
    <n v="9"/>
    <x v="350"/>
    <d v="1899-12-30T00:20:00"/>
    <n v="20"/>
    <n v="0"/>
    <n v="9"/>
    <s v="Australia"/>
    <s v="Not Outlier"/>
    <x v="53"/>
  </r>
  <r>
    <n v="716091"/>
    <n v="1691"/>
    <s v="USA"/>
    <d v="2023-06-12T01:28:00"/>
    <s v="App"/>
    <s v="Paolo Accorti"/>
    <n v="6454"/>
    <n v="12"/>
    <x v="301"/>
    <d v="1899-12-30T01:28:00"/>
    <n v="28"/>
    <n v="1"/>
    <n v="6"/>
    <s v="USA"/>
    <s v="Not Outlier"/>
    <x v="26"/>
  </r>
  <r>
    <n v="452070"/>
    <n v="1693"/>
    <s v="France"/>
    <d v="2023-05-06T00:22:00"/>
    <s v="Other"/>
    <s v="Jan Klaeboe"/>
    <n v="9332"/>
    <n v="6"/>
    <x v="113"/>
    <d v="1899-12-30T00:22:00"/>
    <n v="22"/>
    <n v="0"/>
    <n v="5"/>
    <s v="France"/>
    <s v="Not Outlier"/>
    <x v="22"/>
  </r>
  <r>
    <n v="182441"/>
    <n v="1694"/>
    <s v="Ireland"/>
    <d v="2023-12-18T23:01:00"/>
    <s v="Whatsapp"/>
    <s v="Eric Natividad"/>
    <n v="1072"/>
    <n v="18"/>
    <x v="77"/>
    <d v="1899-12-30T23:01:00"/>
    <n v="1"/>
    <n v="23"/>
    <n v="12"/>
    <s v="Ireland"/>
    <s v="Not Outlier"/>
    <x v="31"/>
  </r>
  <r>
    <n v="590748"/>
    <n v="1695"/>
    <s v="Spain"/>
    <d v="2023-01-11T22:40:00"/>
    <s v="Other"/>
    <s v="Sue Frick"/>
    <n v="4390"/>
    <n v="11"/>
    <x v="49"/>
    <d v="1899-12-30T22:40:00"/>
    <n v="40"/>
    <n v="22"/>
    <n v="1"/>
    <s v="Spain"/>
    <s v="Not Outlier"/>
    <x v="24"/>
  </r>
  <r>
    <n v="1028877"/>
    <n v="1695"/>
    <s v="Spain"/>
    <d v="2023-07-31T23:32:00"/>
    <s v="Website"/>
    <s v="Mary Saveley"/>
    <n v="8062"/>
    <n v="31"/>
    <x v="341"/>
    <d v="1899-12-30T23:32:00"/>
    <n v="32"/>
    <n v="23"/>
    <n v="7"/>
    <s v="Spain"/>
    <s v="Not Outlier"/>
    <x v="24"/>
  </r>
  <r>
    <n v="1205050"/>
    <n v="1695"/>
    <s v="Spain"/>
    <d v="2023-07-12T00:35:00"/>
    <s v="Other"/>
    <s v="Pirkko Koskitalo"/>
    <n v="9562"/>
    <n v="12"/>
    <x v="326"/>
    <d v="1899-12-30T00:35:00"/>
    <n v="35"/>
    <n v="0"/>
    <n v="7"/>
    <s v="Spain"/>
    <s v="Not Outlier"/>
    <x v="24"/>
  </r>
  <r>
    <n v="312413"/>
    <n v="1696"/>
    <s v="USA"/>
    <d v="2023-09-16T00:17:00"/>
    <s v="App"/>
    <s v="Valarie Nelson"/>
    <n v="7605"/>
    <n v="16"/>
    <x v="207"/>
    <d v="1899-12-30T00:17:00"/>
    <n v="17"/>
    <n v="0"/>
    <n v="9"/>
    <s v="USA"/>
    <s v="Not Outlier"/>
    <x v="58"/>
  </r>
  <r>
    <n v="1055817"/>
    <n v="1697"/>
    <s v="France"/>
    <d v="2023-06-02T23:00:00"/>
    <s v="Website"/>
    <s v="Jytte Petersen"/>
    <n v="8477"/>
    <n v="2"/>
    <x v="268"/>
    <d v="1899-12-30T23:00:00"/>
    <n v="0"/>
    <n v="23"/>
    <n v="6"/>
    <s v="France"/>
    <s v="Not Outlier"/>
    <x v="7"/>
  </r>
  <r>
    <n v="177897"/>
    <n v="1698"/>
    <s v="France"/>
    <d v="2023-08-05T23:20:00"/>
    <s v="App"/>
    <s v="Kee Kuo"/>
    <n v="8289"/>
    <n v="5"/>
    <x v="329"/>
    <d v="1899-12-30T23:20:00"/>
    <n v="20"/>
    <n v="23"/>
    <n v="8"/>
    <s v="France"/>
    <s v="Not Outlier"/>
    <x v="40"/>
  </r>
  <r>
    <n v="1643298"/>
    <n v="1699"/>
    <s v="Australia"/>
    <d v="2023-04-19T23:45:00"/>
    <s v="Website"/>
    <s v="Paul Henriot"/>
    <n v="6207"/>
    <n v="19"/>
    <x v="273"/>
    <d v="1899-12-30T23:45:00"/>
    <n v="45"/>
    <n v="23"/>
    <n v="4"/>
    <s v="Australia"/>
    <s v="Not Outlier"/>
    <x v="54"/>
  </r>
  <r>
    <n v="403651"/>
    <n v="1700"/>
    <s v="USA"/>
    <d v="2023-07-17T00:38:00"/>
    <s v="Other"/>
    <s v="Pirkko Koskitalo"/>
    <n v="8812"/>
    <n v="17"/>
    <x v="179"/>
    <d v="1899-12-30T00:38:00"/>
    <n v="38"/>
    <n v="0"/>
    <n v="7"/>
    <s v="USA"/>
    <s v="Not Outlier"/>
    <x v="24"/>
  </r>
  <r>
    <n v="869884"/>
    <n v="1701"/>
    <s v="USA"/>
    <d v="2023-11-26T00:49:00"/>
    <s v="Whatsapp"/>
    <s v="Elizabeth Lincoln"/>
    <n v="4256"/>
    <n v="26"/>
    <x v="291"/>
    <d v="1899-12-30T00:49:00"/>
    <n v="49"/>
    <n v="0"/>
    <n v="11"/>
    <s v="USA"/>
    <s v="Not Outlier"/>
    <x v="50"/>
  </r>
  <r>
    <n v="1576972"/>
    <n v="1702"/>
    <s v="Italy"/>
    <d v="2023-10-25T00:58:00"/>
    <s v="Other"/>
    <s v="Valarie Nelson"/>
    <n v="8340"/>
    <n v="25"/>
    <x v="125"/>
    <d v="1899-12-30T00:58:00"/>
    <n v="58"/>
    <n v="0"/>
    <n v="10"/>
    <s v="Italy"/>
    <s v="Not Outlier"/>
    <x v="67"/>
  </r>
  <r>
    <n v="155501"/>
    <n v="1703"/>
    <s v="France"/>
    <d v="2023-03-20T23:28:00"/>
    <s v="Whatsapp"/>
    <s v="Kyung Yu"/>
    <n v="2102"/>
    <n v="20"/>
    <x v="327"/>
    <d v="1899-12-30T23:28:00"/>
    <n v="28"/>
    <n v="23"/>
    <n v="3"/>
    <s v="France"/>
    <s v="Not Outlier"/>
    <x v="10"/>
  </r>
  <r>
    <n v="288335"/>
    <n v="1703"/>
    <s v="France"/>
    <d v="2023-07-15T00:46:00"/>
    <s v="Other"/>
    <s v="Elizabeth Devon"/>
    <n v="362"/>
    <n v="15"/>
    <x v="212"/>
    <d v="1899-12-30T00:46:00"/>
    <n v="46"/>
    <n v="0"/>
    <n v="7"/>
    <s v="France"/>
    <s v="Not Outlier"/>
    <x v="10"/>
  </r>
  <r>
    <n v="587346"/>
    <n v="1703"/>
    <s v="France"/>
    <d v="2023-08-16T01:41:00"/>
    <s v="Other"/>
    <s v="Maurizio Moroni"/>
    <n v="6858"/>
    <n v="16"/>
    <x v="318"/>
    <d v="1899-12-30T01:41:00"/>
    <n v="41"/>
    <n v="1"/>
    <n v="8"/>
    <s v="France"/>
    <s v="Not Outlier"/>
    <x v="10"/>
  </r>
  <r>
    <n v="209068"/>
    <n v="1704"/>
    <s v="USA"/>
    <d v="2023-04-03T23:48:00"/>
    <s v="Whatsapp"/>
    <s v="Diego Freyre"/>
    <n v="119"/>
    <n v="3"/>
    <x v="70"/>
    <d v="1899-12-30T23:48:00"/>
    <n v="48"/>
    <n v="23"/>
    <n v="4"/>
    <s v="USA"/>
    <s v="Not Outlier"/>
    <x v="52"/>
  </r>
  <r>
    <n v="701790"/>
    <n v="1704"/>
    <s v="USA"/>
    <d v="2023-02-22T00:40:00"/>
    <s v="Whatsapp"/>
    <s v="Diego Freyre"/>
    <n v="4202"/>
    <n v="22"/>
    <x v="73"/>
    <d v="1899-12-30T00:40:00"/>
    <n v="40"/>
    <n v="0"/>
    <n v="2"/>
    <s v="USA"/>
    <s v="Not Outlier"/>
    <x v="52"/>
  </r>
  <r>
    <n v="298715"/>
    <n v="1706"/>
    <s v="USA"/>
    <d v="2023-04-01T23:52:00"/>
    <s v="Other"/>
    <s v="Kalle Suominen"/>
    <n v="5256"/>
    <n v="1"/>
    <x v="217"/>
    <d v="1899-12-30T23:52:00"/>
    <n v="52"/>
    <n v="23"/>
    <n v="4"/>
    <s v="USA"/>
    <s v="Not Outlier"/>
    <x v="13"/>
  </r>
  <r>
    <n v="1424219"/>
    <n v="1706"/>
    <s v="USA"/>
    <d v="2023-08-01T00:09:00"/>
    <s v="App"/>
    <s v="Mory Kentary"/>
    <n v="2522"/>
    <n v="1"/>
    <x v="257"/>
    <d v="1899-12-30T00:09:00"/>
    <n v="9"/>
    <n v="0"/>
    <n v="8"/>
    <s v="USA"/>
    <s v="Not Outlier"/>
    <x v="13"/>
  </r>
  <r>
    <n v="1365442"/>
    <n v="1707"/>
    <s v="France"/>
    <d v="2023-03-14T00:17:00"/>
    <s v="Other"/>
    <s v="Julie Brown"/>
    <n v="8105"/>
    <n v="14"/>
    <x v="210"/>
    <d v="1899-12-30T00:17:00"/>
    <n v="17"/>
    <n v="0"/>
    <n v="3"/>
    <s v="France"/>
    <s v="Not Outlier"/>
    <x v="10"/>
  </r>
  <r>
    <n v="739012"/>
    <n v="1708"/>
    <s v="France"/>
    <d v="2023-12-18T00:47:00"/>
    <s v="Other"/>
    <s v="Julie Murphy"/>
    <n v="265"/>
    <n v="18"/>
    <x v="77"/>
    <d v="1899-12-30T00:47:00"/>
    <n v="47"/>
    <n v="0"/>
    <n v="12"/>
    <s v="France"/>
    <s v="Not Outlier"/>
    <x v="65"/>
  </r>
  <r>
    <n v="1420448"/>
    <n v="1708"/>
    <s v="France"/>
    <d v="2023-04-09T23:37:00"/>
    <s v="Website"/>
    <s v="Catherine Dewey"/>
    <n v="5060"/>
    <n v="9"/>
    <x v="364"/>
    <d v="1899-12-30T23:37:00"/>
    <n v="37"/>
    <n v="23"/>
    <n v="4"/>
    <s v="France"/>
    <s v="Not Outlier"/>
    <x v="65"/>
  </r>
  <r>
    <n v="1483901"/>
    <n v="1708"/>
    <s v="France"/>
    <d v="2023-07-08T00:50:00"/>
    <s v="Whatsapp"/>
    <s v="Eric Natividad"/>
    <n v="9214"/>
    <n v="8"/>
    <x v="23"/>
    <d v="1899-12-30T00:50:00"/>
    <n v="50"/>
    <n v="0"/>
    <n v="7"/>
    <s v="France"/>
    <s v="Not Outlier"/>
    <x v="65"/>
  </r>
  <r>
    <n v="1313934"/>
    <n v="1710"/>
    <s v="Spain"/>
    <d v="2023-11-12T01:06:00"/>
    <s v="Other"/>
    <s v="Michael Donnermeyer"/>
    <n v="2981"/>
    <n v="12"/>
    <x v="221"/>
    <d v="1899-12-30T01:06:00"/>
    <n v="6"/>
    <n v="1"/>
    <n v="11"/>
    <s v="Spain"/>
    <s v="Not Outlier"/>
    <x v="8"/>
  </r>
  <r>
    <n v="1474092"/>
    <n v="1710"/>
    <s v="Spain"/>
    <d v="2023-06-02T23:51:00"/>
    <s v="Website"/>
    <s v="Diego Freyre"/>
    <n v="7733"/>
    <n v="2"/>
    <x v="268"/>
    <d v="1899-12-30T23:51:00"/>
    <n v="51"/>
    <n v="23"/>
    <n v="6"/>
    <s v="Spain"/>
    <s v="Not Outlier"/>
    <x v="8"/>
  </r>
  <r>
    <n v="183380"/>
    <n v="1712"/>
    <s v="Germany"/>
    <d v="2023-07-06T00:03:00"/>
    <s v="Whatsapp"/>
    <s v="Valarie Nelson"/>
    <n v="1046"/>
    <n v="6"/>
    <x v="126"/>
    <d v="1899-12-30T00:03:00"/>
    <n v="3"/>
    <n v="0"/>
    <n v="7"/>
    <s v="Germany"/>
    <s v="Not Outlier"/>
    <x v="6"/>
  </r>
  <r>
    <n v="488698"/>
    <n v="1714"/>
    <s v="Spain"/>
    <d v="2023-03-11T01:15:00"/>
    <s v="Website"/>
    <s v="Valarie Nelson"/>
    <n v="5107"/>
    <n v="11"/>
    <x v="62"/>
    <d v="1899-12-30T01:15:00"/>
    <n v="15"/>
    <n v="1"/>
    <n v="3"/>
    <s v="Spain"/>
    <s v="Not Outlier"/>
    <x v="43"/>
  </r>
  <r>
    <n v="521330"/>
    <n v="1714"/>
    <s v="Spain"/>
    <d v="2023-08-06T23:19:00"/>
    <s v="Website"/>
    <s v="Valarie Nelson"/>
    <n v="9321"/>
    <n v="6"/>
    <x v="123"/>
    <d v="1899-12-30T23:19:00"/>
    <n v="19"/>
    <n v="23"/>
    <n v="8"/>
    <s v="Spain"/>
    <s v="Not Outlier"/>
    <x v="43"/>
  </r>
  <r>
    <n v="118335"/>
    <n v="1715"/>
    <s v="USA"/>
    <d v="2023-09-25T00:11:00"/>
    <s v="Other"/>
    <s v="Henriette Pfalzheim"/>
    <n v="477"/>
    <n v="25"/>
    <x v="76"/>
    <d v="1899-12-30T00:11:00"/>
    <n v="11"/>
    <n v="0"/>
    <n v="9"/>
    <s v="USA"/>
    <s v="Not Outlier"/>
    <x v="50"/>
  </r>
  <r>
    <n v="153389"/>
    <n v="1715"/>
    <s v="USA"/>
    <d v="2023-10-28T23:21:00"/>
    <s v="App"/>
    <s v="Valarie Nelson"/>
    <n v="2257"/>
    <n v="28"/>
    <x v="92"/>
    <d v="1899-12-30T23:21:00"/>
    <n v="21"/>
    <n v="23"/>
    <n v="10"/>
    <s v="USA"/>
    <s v="Not Outlier"/>
    <x v="50"/>
  </r>
  <r>
    <n v="246033"/>
    <n v="1715"/>
    <s v="USA"/>
    <d v="2023-12-05T23:33:00"/>
    <s v="Other"/>
    <s v="Laurence Lebihan"/>
    <n v="5126"/>
    <n v="5"/>
    <x v="19"/>
    <d v="1899-12-30T23:33:00"/>
    <n v="33"/>
    <n v="23"/>
    <n v="12"/>
    <s v="USA"/>
    <s v="Not Outlier"/>
    <x v="50"/>
  </r>
  <r>
    <n v="723458"/>
    <n v="1716"/>
    <s v="USA"/>
    <d v="2023-04-13T00:07:00"/>
    <s v="Whatsapp"/>
    <s v="Valarie Nelson"/>
    <n v="946"/>
    <n v="13"/>
    <x v="124"/>
    <d v="1899-12-30T00:07:00"/>
    <n v="7"/>
    <n v="0"/>
    <n v="4"/>
    <s v="USA"/>
    <s v="Not Outlier"/>
    <x v="39"/>
  </r>
  <r>
    <n v="721298"/>
    <n v="1717"/>
    <s v="Australia"/>
    <d v="2023-03-28T00:54:00"/>
    <s v="Whatsapp"/>
    <s v="Diego Freyre"/>
    <n v="3875"/>
    <n v="28"/>
    <x v="284"/>
    <d v="1899-12-30T00:54:00"/>
    <n v="54"/>
    <n v="0"/>
    <n v="3"/>
    <s v="Australia"/>
    <s v="Not Outlier"/>
    <x v="43"/>
  </r>
  <r>
    <n v="705322"/>
    <n v="1718"/>
    <s v="USA"/>
    <d v="2023-05-03T23:24:00"/>
    <s v="Whatsapp"/>
    <s v="Jytte Petersen"/>
    <n v="1519"/>
    <n v="3"/>
    <x v="18"/>
    <d v="1899-12-30T23:24:00"/>
    <n v="24"/>
    <n v="23"/>
    <n v="5"/>
    <s v="USA"/>
    <s v="Not Outlier"/>
    <x v="67"/>
  </r>
  <r>
    <n v="1262059"/>
    <n v="1719"/>
    <s v="Italy"/>
    <d v="2023-07-27T01:36:00"/>
    <s v="Other"/>
    <s v="Peter Ferguson"/>
    <n v="1114"/>
    <n v="27"/>
    <x v="234"/>
    <d v="1899-12-30T01:36:00"/>
    <n v="36"/>
    <n v="1"/>
    <n v="7"/>
    <s v="Italy"/>
    <s v="Not Outlier"/>
    <x v="37"/>
  </r>
  <r>
    <n v="961277"/>
    <n v="1721"/>
    <s v="Germany"/>
    <d v="2023-04-30T23:39:00"/>
    <s v="Website"/>
    <s v="Maurizio Moroni"/>
    <n v="8615"/>
    <n v="30"/>
    <x v="220"/>
    <d v="1899-12-30T23:39:00"/>
    <n v="39"/>
    <n v="23"/>
    <n v="4"/>
    <s v="Germany"/>
    <s v="Not Outlier"/>
    <x v="19"/>
  </r>
  <r>
    <n v="1105875"/>
    <n v="1722"/>
    <s v="USA"/>
    <d v="2023-12-15T23:26:00"/>
    <s v="Whatsapp"/>
    <s v="Valarie Nelson"/>
    <n v="4863"/>
    <n v="15"/>
    <x v="345"/>
    <d v="1899-12-30T23:26:00"/>
    <n v="26"/>
    <n v="23"/>
    <n v="12"/>
    <s v="USA"/>
    <s v="Not Outlier"/>
    <x v="23"/>
  </r>
  <r>
    <n v="781125"/>
    <n v="1723"/>
    <s v="Spain"/>
    <d v="2023-01-24T00:58:00"/>
    <s v="Other"/>
    <s v="Elizabeth Devon"/>
    <n v="3855"/>
    <n v="24"/>
    <x v="168"/>
    <d v="1899-12-30T00:58:00"/>
    <n v="58"/>
    <n v="0"/>
    <n v="1"/>
    <s v="Spain"/>
    <s v="Not Outlier"/>
    <x v="6"/>
  </r>
  <r>
    <n v="1223038"/>
    <n v="1723"/>
    <s v="Spain"/>
    <d v="2023-10-13T23:51:00"/>
    <s v="App"/>
    <s v="Jesus Fernandez"/>
    <n v="8273"/>
    <n v="13"/>
    <x v="298"/>
    <d v="1899-12-30T23:51:00"/>
    <n v="51"/>
    <n v="23"/>
    <n v="10"/>
    <s v="Spain"/>
    <s v="Not Outlier"/>
    <x v="6"/>
  </r>
  <r>
    <n v="253281"/>
    <n v="1725"/>
    <s v="USA"/>
    <d v="2023-08-15T23:45:00"/>
    <s v="App"/>
    <s v="Elizabeth Devon"/>
    <n v="8869"/>
    <n v="15"/>
    <x v="293"/>
    <d v="1899-12-30T23:45:00"/>
    <n v="45"/>
    <n v="23"/>
    <n v="8"/>
    <s v="USA"/>
    <s v="Not Outlier"/>
    <x v="2"/>
  </r>
  <r>
    <n v="640940"/>
    <n v="1725"/>
    <s v="USA"/>
    <d v="2023-03-01T23:36:00"/>
    <s v="Whatsapp"/>
    <s v="Yoshi Tannamuri"/>
    <n v="3582"/>
    <n v="1"/>
    <x v="333"/>
    <d v="1899-12-30T23:36:00"/>
    <n v="36"/>
    <n v="23"/>
    <n v="3"/>
    <s v="USA"/>
    <s v="Not Outlier"/>
    <x v="2"/>
  </r>
  <r>
    <n v="348694"/>
    <n v="1726"/>
    <s v="Spain"/>
    <d v="2023-05-25T02:29:00"/>
    <s v="Whatsapp"/>
    <s v="Jytte Petersen"/>
    <n v="4572"/>
    <n v="25"/>
    <x v="22"/>
    <d v="1899-12-30T02:29:00"/>
    <n v="29"/>
    <n v="2"/>
    <n v="5"/>
    <s v="Spain"/>
    <s v="Not Outlier"/>
    <x v="42"/>
  </r>
  <r>
    <n v="446644"/>
    <n v="1728"/>
    <s v="France"/>
    <d v="2023-01-22T00:15:00"/>
    <s v="App"/>
    <s v="Veysel Oeztan"/>
    <n v="8854"/>
    <n v="22"/>
    <x v="299"/>
    <d v="1899-12-30T00:15:00"/>
    <n v="15"/>
    <n v="0"/>
    <n v="1"/>
    <s v="France"/>
    <s v="Not Outlier"/>
    <x v="15"/>
  </r>
  <r>
    <n v="824383"/>
    <n v="1728"/>
    <s v="France"/>
    <d v="2023-01-02T00:48:00"/>
    <s v="Website"/>
    <s v="Pirkko Koskitalo"/>
    <n v="66"/>
    <n v="2"/>
    <x v="121"/>
    <d v="1899-12-30T00:48:00"/>
    <n v="48"/>
    <n v="0"/>
    <n v="1"/>
    <s v="France"/>
    <s v="Not Outlier"/>
    <x v="15"/>
  </r>
  <r>
    <n v="914814"/>
    <n v="1729"/>
    <s v="Australia"/>
    <d v="2023-11-05T23:32:00"/>
    <s v="Whatsapp"/>
    <s v="Julie Brown"/>
    <n v="6744"/>
    <n v="5"/>
    <x v="224"/>
    <d v="1899-12-30T23:32:00"/>
    <n v="32"/>
    <n v="23"/>
    <n v="11"/>
    <s v="Australia"/>
    <s v="Not Outlier"/>
    <x v="18"/>
  </r>
  <r>
    <n v="846419"/>
    <n v="1731"/>
    <s v="Spain"/>
    <d v="2023-06-03T22:40:00"/>
    <s v="App"/>
    <s v="Giovanni Rovelli"/>
    <n v="3664"/>
    <n v="3"/>
    <x v="105"/>
    <d v="1899-12-30T22:40:00"/>
    <n v="40"/>
    <n v="22"/>
    <n v="6"/>
    <s v="Spain"/>
    <s v="Not Outlier"/>
    <x v="7"/>
  </r>
  <r>
    <n v="1297610"/>
    <n v="1732"/>
    <s v="USA"/>
    <d v="2023-10-10T01:24:00"/>
    <s v="Website"/>
    <s v="Valarie Nelson"/>
    <n v="2563"/>
    <n v="10"/>
    <x v="356"/>
    <d v="1899-12-30T01:24:00"/>
    <n v="24"/>
    <n v="1"/>
    <n v="10"/>
    <s v="USA"/>
    <s v="Not Outlier"/>
    <x v="55"/>
  </r>
  <r>
    <n v="1548032"/>
    <n v="1733"/>
    <s v="Italy"/>
    <d v="2023-10-17T01:23:00"/>
    <s v="Whatsapp"/>
    <s v="Adrian Huxley"/>
    <n v="3053"/>
    <n v="17"/>
    <x v="101"/>
    <d v="1899-12-30T01:23:00"/>
    <n v="23"/>
    <n v="1"/>
    <n v="10"/>
    <s v="Italy"/>
    <s v="Not Outlier"/>
    <x v="5"/>
  </r>
  <r>
    <n v="149310"/>
    <n v="1734"/>
    <s v="USA"/>
    <d v="2023-01-15T01:37:00"/>
    <s v="Other"/>
    <s v="Mart¡n Sommer"/>
    <n v="1340"/>
    <n v="15"/>
    <x v="103"/>
    <d v="1899-12-30T01:37:00"/>
    <n v="37"/>
    <n v="1"/>
    <n v="1"/>
    <s v="USA"/>
    <s v="Not Outlier"/>
    <x v="32"/>
  </r>
  <r>
    <n v="862595"/>
    <n v="1734"/>
    <s v="USA"/>
    <d v="2023-06-24T00:46:00"/>
    <s v="Other"/>
    <s v="Diego Freyre"/>
    <n v="2309"/>
    <n v="24"/>
    <x v="191"/>
    <d v="1899-12-30T00:46:00"/>
    <n v="46"/>
    <n v="0"/>
    <n v="6"/>
    <s v="USA"/>
    <s v="Not Outlier"/>
    <x v="32"/>
  </r>
  <r>
    <n v="1254601"/>
    <n v="1734"/>
    <s v="USA"/>
    <d v="2023-05-03T00:42:00"/>
    <s v="Website"/>
    <s v="Anna O'Hara"/>
    <n v="4180"/>
    <n v="3"/>
    <x v="18"/>
    <d v="1899-12-30T00:42:00"/>
    <n v="42"/>
    <n v="0"/>
    <n v="5"/>
    <s v="USA"/>
    <s v="Not Outlier"/>
    <x v="32"/>
  </r>
  <r>
    <n v="1605754"/>
    <n v="1734"/>
    <s v="USA"/>
    <d v="2023-06-09T01:16:00"/>
    <s v="Whatsapp"/>
    <s v="Maurizio Moroni"/>
    <n v="504"/>
    <n v="9"/>
    <x v="2"/>
    <d v="1899-12-30T01:16:00"/>
    <n v="16"/>
    <n v="1"/>
    <n v="6"/>
    <s v="USA"/>
    <s v="Not Outlier"/>
    <x v="32"/>
  </r>
  <r>
    <n v="198841"/>
    <n v="1735"/>
    <s v="Finland"/>
    <d v="2023-07-24T01:23:00"/>
    <s v="Other"/>
    <s v="Julie King"/>
    <n v="4094"/>
    <n v="24"/>
    <x v="12"/>
    <d v="1899-12-30T01:23:00"/>
    <n v="23"/>
    <n v="1"/>
    <n v="7"/>
    <s v="Finland"/>
    <s v="Not Outlier"/>
    <x v="3"/>
  </r>
  <r>
    <n v="1455334"/>
    <n v="1735"/>
    <s v="Finland"/>
    <d v="2023-12-06T00:10:00"/>
    <s v="Whatsapp"/>
    <s v="Marie Bertrand"/>
    <n v="8911"/>
    <n v="6"/>
    <x v="185"/>
    <d v="1899-12-30T00:10:00"/>
    <n v="10"/>
    <n v="0"/>
    <n v="12"/>
    <s v="Finland"/>
    <s v="Not Outlier"/>
    <x v="3"/>
  </r>
  <r>
    <n v="1666505"/>
    <n v="1736"/>
    <s v="USA"/>
    <d v="2023-01-22T01:21:00"/>
    <s v="App"/>
    <s v="Valarie Thompson"/>
    <n v="2955"/>
    <n v="22"/>
    <x v="299"/>
    <d v="1899-12-30T01:21:00"/>
    <n v="21"/>
    <n v="1"/>
    <n v="1"/>
    <s v="USA"/>
    <s v="Not Outlier"/>
    <x v="37"/>
  </r>
  <r>
    <n v="1522932"/>
    <n v="1737"/>
    <s v="Singapore"/>
    <d v="2023-11-08T00:44:00"/>
    <s v="App"/>
    <s v="Jose Pedro Roel"/>
    <n v="2633"/>
    <n v="8"/>
    <x v="36"/>
    <d v="1899-12-30T00:44:00"/>
    <n v="44"/>
    <n v="0"/>
    <n v="11"/>
    <s v="Singapore"/>
    <s v="Not Outlier"/>
    <x v="36"/>
  </r>
  <r>
    <n v="432633"/>
    <n v="1738"/>
    <s v="France"/>
    <d v="2023-02-11T01:11:00"/>
    <s v="Website"/>
    <s v="Michael Holz"/>
    <n v="9557"/>
    <n v="11"/>
    <x v="35"/>
    <d v="1899-12-30T01:11:00"/>
    <n v="11"/>
    <n v="1"/>
    <n v="2"/>
    <s v="France"/>
    <s v="Not Outlier"/>
    <x v="15"/>
  </r>
  <r>
    <n v="102053"/>
    <n v="1739"/>
    <s v="Spain"/>
    <d v="2023-08-17T23:19:00"/>
    <s v="Other"/>
    <s v="Peter Ferguson"/>
    <n v="3746"/>
    <n v="17"/>
    <x v="311"/>
    <d v="1899-12-30T23:19:00"/>
    <n v="19"/>
    <n v="23"/>
    <n v="8"/>
    <s v="Spain"/>
    <s v="Not Outlier"/>
    <x v="68"/>
  </r>
  <r>
    <n v="1316887"/>
    <n v="1739"/>
    <s v="Spain"/>
    <d v="2023-04-07T23:33:00"/>
    <s v="Website"/>
    <s v="Diego Freyre"/>
    <n v="951"/>
    <n v="7"/>
    <x v="310"/>
    <d v="1899-12-30T23:33:00"/>
    <n v="33"/>
    <n v="23"/>
    <n v="4"/>
    <s v="Spain"/>
    <s v="Not Outlier"/>
    <x v="68"/>
  </r>
  <r>
    <n v="369020"/>
    <n v="1740"/>
    <s v="USA"/>
    <d v="2023-09-20T01:03:00"/>
    <s v="Website"/>
    <s v="Paolo Accorti"/>
    <n v="8651"/>
    <n v="20"/>
    <x v="89"/>
    <d v="1899-12-30T01:03:00"/>
    <n v="3"/>
    <n v="1"/>
    <n v="9"/>
    <s v="USA"/>
    <s v="Not Outlier"/>
    <x v="29"/>
  </r>
  <r>
    <n v="1607015"/>
    <n v="1741"/>
    <s v="USA"/>
    <d v="2023-12-26T01:08:00"/>
    <s v="Whatsapp"/>
    <s v="Diego Freyre"/>
    <n v="4369"/>
    <n v="26"/>
    <x v="218"/>
    <d v="1899-12-30T01:08:00"/>
    <n v="8"/>
    <n v="1"/>
    <n v="12"/>
    <s v="USA"/>
    <s v="Not Outlier"/>
    <x v="61"/>
  </r>
  <r>
    <n v="1323847"/>
    <n v="1742"/>
    <s v="USA"/>
    <d v="2023-04-21T01:37:00"/>
    <s v="Whatsapp"/>
    <s v="Allen Nelson"/>
    <n v="4644"/>
    <n v="21"/>
    <x v="328"/>
    <d v="1899-12-30T01:37:00"/>
    <n v="37"/>
    <n v="1"/>
    <n v="4"/>
    <s v="USA"/>
    <s v="Not Outlier"/>
    <x v="70"/>
  </r>
  <r>
    <n v="962603"/>
    <n v="1743"/>
    <s v="USA"/>
    <d v="2023-05-07T00:20:00"/>
    <s v="Website"/>
    <s v="Valarie Franco"/>
    <n v="6171"/>
    <n v="7"/>
    <x v="90"/>
    <d v="1899-12-30T00:20:00"/>
    <n v="20"/>
    <n v="0"/>
    <n v="5"/>
    <s v="USA"/>
    <s v="Not Outlier"/>
    <x v="30"/>
  </r>
  <r>
    <n v="1461756"/>
    <n v="1743"/>
    <s v="USA"/>
    <d v="2023-06-21T00:23:00"/>
    <s v="Website"/>
    <s v="Valarie Franco"/>
    <n v="3339"/>
    <n v="21"/>
    <x v="87"/>
    <d v="1899-12-30T00:23:00"/>
    <n v="23"/>
    <n v="0"/>
    <n v="6"/>
    <s v="USA"/>
    <s v="Not Outlier"/>
    <x v="30"/>
  </r>
  <r>
    <n v="590947"/>
    <n v="1745"/>
    <s v="USA"/>
    <d v="2023-04-23T00:56:00"/>
    <s v="Website"/>
    <s v="Georg Pipps"/>
    <n v="7772"/>
    <n v="23"/>
    <x v="114"/>
    <d v="1899-12-30T00:56:00"/>
    <n v="56"/>
    <n v="0"/>
    <n v="4"/>
    <s v="USA"/>
    <s v="Not Outlier"/>
    <x v="72"/>
  </r>
  <r>
    <n v="608296"/>
    <n v="1745"/>
    <s v="USA"/>
    <d v="2023-04-28T01:10:00"/>
    <s v="App"/>
    <s v="Eric Natividad"/>
    <n v="9769"/>
    <n v="28"/>
    <x v="334"/>
    <d v="1899-12-30T01:10:00"/>
    <n v="10"/>
    <n v="1"/>
    <n v="4"/>
    <s v="USA"/>
    <s v="Not Outlier"/>
    <x v="72"/>
  </r>
  <r>
    <n v="751811"/>
    <n v="1745"/>
    <s v="USA"/>
    <d v="2023-11-27T01:53:00"/>
    <s v="Whatsapp"/>
    <s v="Valarie Nelson"/>
    <n v="2348"/>
    <n v="27"/>
    <x v="91"/>
    <d v="1899-12-30T01:53:00"/>
    <n v="53"/>
    <n v="1"/>
    <n v="11"/>
    <s v="USA"/>
    <s v="Not Outlier"/>
    <x v="72"/>
  </r>
  <r>
    <n v="400957"/>
    <n v="1746"/>
    <s v="Italy"/>
    <d v="2023-09-01T23:32:00"/>
    <s v="Other"/>
    <s v="Michael Donnermeyer"/>
    <n v="382"/>
    <n v="1"/>
    <x v="244"/>
    <d v="1899-12-30T23:32:00"/>
    <n v="32"/>
    <n v="23"/>
    <n v="9"/>
    <s v="Italy"/>
    <s v="Not Outlier"/>
    <x v="16"/>
  </r>
  <r>
    <n v="916383"/>
    <n v="1746"/>
    <s v="Italy"/>
    <d v="2023-12-27T01:00:00"/>
    <s v="Whatsapp"/>
    <s v="Martine Rance"/>
    <n v="3491"/>
    <n v="27"/>
    <x v="357"/>
    <d v="1899-12-30T01:00:00"/>
    <n v="0"/>
    <n v="1"/>
    <n v="12"/>
    <s v="Italy"/>
    <s v="Not Outlier"/>
    <x v="16"/>
  </r>
  <r>
    <n v="1196110"/>
    <n v="1746"/>
    <s v="Italy"/>
    <d v="2023-03-27T00:27:00"/>
    <s v="Other"/>
    <s v="Valarie Nelson"/>
    <n v="4222"/>
    <n v="27"/>
    <x v="172"/>
    <d v="1899-12-30T00:27:00"/>
    <n v="27"/>
    <n v="0"/>
    <n v="3"/>
    <s v="Italy"/>
    <s v="Not Outlier"/>
    <x v="16"/>
  </r>
  <r>
    <n v="1594617"/>
    <n v="1747"/>
    <s v="USA"/>
    <d v="2023-05-16T00:47:00"/>
    <s v="App"/>
    <s v="Mory Kentary"/>
    <n v="4361"/>
    <n v="16"/>
    <x v="161"/>
    <d v="1899-12-30T00:47:00"/>
    <n v="47"/>
    <n v="0"/>
    <n v="5"/>
    <s v="USA"/>
    <s v="Not Outlier"/>
    <x v="44"/>
  </r>
  <r>
    <n v="34477"/>
    <n v="1749"/>
    <s v="Austria"/>
    <d v="2023-04-26T23:49:00"/>
    <s v="App"/>
    <s v="Jean Fresnisre"/>
    <n v="9140"/>
    <n v="26"/>
    <x v="198"/>
    <d v="1899-12-30T23:49:00"/>
    <n v="49"/>
    <n v="23"/>
    <n v="4"/>
    <s v="Austria"/>
    <s v="Not Outlier"/>
    <x v="30"/>
  </r>
  <r>
    <n v="1396650"/>
    <n v="1751"/>
    <s v="USA"/>
    <d v="2023-12-12T00:33:00"/>
    <s v="App"/>
    <s v="Jonas Bergulfsen"/>
    <n v="9911"/>
    <n v="12"/>
    <x v="52"/>
    <d v="1899-12-30T00:33:00"/>
    <n v="33"/>
    <n v="0"/>
    <n v="12"/>
    <s v="USA"/>
    <s v="Not Outlier"/>
    <x v="12"/>
  </r>
  <r>
    <n v="350253"/>
    <n v="1752"/>
    <s v="Australia"/>
    <d v="2023-08-18T22:55:00"/>
    <s v="Other"/>
    <s v="Veysel Oeztan"/>
    <n v="9824"/>
    <n v="18"/>
    <x v="241"/>
    <d v="1899-12-30T22:55:00"/>
    <n v="55"/>
    <n v="22"/>
    <n v="8"/>
    <s v="Australia"/>
    <s v="Not Outlier"/>
    <x v="45"/>
  </r>
  <r>
    <n v="1538322"/>
    <n v="1752"/>
    <s v="Australia"/>
    <d v="2023-10-20T23:44:00"/>
    <s v="Website"/>
    <s v="Jonas Bergulfsen"/>
    <n v="6645"/>
    <n v="20"/>
    <x v="144"/>
    <d v="1899-12-30T23:44:00"/>
    <n v="44"/>
    <n v="23"/>
    <n v="10"/>
    <s v="Australia"/>
    <s v="Not Outlier"/>
    <x v="45"/>
  </r>
  <r>
    <n v="64461"/>
    <n v="1755"/>
    <s v="Spain"/>
    <d v="2023-03-21T23:38:00"/>
    <s v="Whatsapp"/>
    <s v="Kwai Yu"/>
    <n v="7725"/>
    <n v="21"/>
    <x v="98"/>
    <d v="1899-12-30T23:38:00"/>
    <n v="38"/>
    <n v="23"/>
    <n v="3"/>
    <s v="Spain"/>
    <s v="Not Outlier"/>
    <x v="16"/>
  </r>
  <r>
    <n v="613070"/>
    <n v="1755"/>
    <s v="Spain"/>
    <d v="2023-11-21T00:03:00"/>
    <s v="App"/>
    <s v="Maria Larsson"/>
    <n v="895"/>
    <n v="21"/>
    <x v="156"/>
    <d v="1899-12-30T00:03:00"/>
    <n v="3"/>
    <n v="0"/>
    <n v="11"/>
    <s v="Spain"/>
    <s v="Not Outlier"/>
    <x v="16"/>
  </r>
  <r>
    <n v="1358333"/>
    <n v="1755"/>
    <s v="Spain"/>
    <d v="2023-03-16T23:13:00"/>
    <s v="App"/>
    <s v="Giovanni Rovelli"/>
    <n v="1585"/>
    <n v="16"/>
    <x v="122"/>
    <d v="1899-12-30T23:13:00"/>
    <n v="13"/>
    <n v="23"/>
    <n v="3"/>
    <s v="Spain"/>
    <s v="Not Outlier"/>
    <x v="16"/>
  </r>
  <r>
    <n v="683069"/>
    <n v="1757"/>
    <s v="Spain"/>
    <d v="2023-10-20T23:19:00"/>
    <s v="Other"/>
    <s v="Veysel Oeztan"/>
    <n v="8159"/>
    <n v="20"/>
    <x v="144"/>
    <d v="1899-12-30T23:19:00"/>
    <n v="19"/>
    <n v="23"/>
    <n v="10"/>
    <s v="Spain"/>
    <s v="Not Outlier"/>
    <x v="21"/>
  </r>
  <r>
    <n v="1121011"/>
    <n v="1757"/>
    <s v="Spain"/>
    <d v="2023-10-03T01:02:00"/>
    <s v="Other"/>
    <s v="Arnold Cruz"/>
    <n v="1675"/>
    <n v="3"/>
    <x v="261"/>
    <d v="1899-12-30T01:02:00"/>
    <n v="2"/>
    <n v="1"/>
    <n v="10"/>
    <s v="Spain"/>
    <s v="Not Outlier"/>
    <x v="21"/>
  </r>
  <r>
    <n v="165318"/>
    <n v="1759"/>
    <s v="Spain"/>
    <d v="2023-02-09T00:50:00"/>
    <s v="Website"/>
    <s v="Diego Freyre"/>
    <n v="3573"/>
    <n v="9"/>
    <x v="28"/>
    <d v="1899-12-30T00:50:00"/>
    <n v="50"/>
    <n v="0"/>
    <n v="2"/>
    <s v="Spain"/>
    <s v="Not Outlier"/>
    <x v="19"/>
  </r>
  <r>
    <n v="1420854"/>
    <n v="1759"/>
    <s v="Spain"/>
    <d v="2023-10-06T23:27:00"/>
    <s v="Website"/>
    <s v="Giovanni Rovelli"/>
    <n v="1964"/>
    <n v="6"/>
    <x v="189"/>
    <d v="1899-12-30T23:27:00"/>
    <n v="27"/>
    <n v="23"/>
    <n v="10"/>
    <s v="Spain"/>
    <s v="Not Outlier"/>
    <x v="19"/>
  </r>
  <r>
    <n v="205425"/>
    <n v="1760"/>
    <s v="France"/>
    <d v="2023-09-21T01:13:00"/>
    <s v="Other"/>
    <s v="Veysel Oeztan"/>
    <n v="9729"/>
    <n v="21"/>
    <x v="359"/>
    <d v="1899-12-30T01:13:00"/>
    <n v="13"/>
    <n v="1"/>
    <n v="9"/>
    <s v="France"/>
    <s v="Not Outlier"/>
    <x v="17"/>
  </r>
  <r>
    <n v="1217144"/>
    <n v="1762"/>
    <s v="USA"/>
    <d v="2023-12-28T23:30:00"/>
    <s v="Whatsapp"/>
    <s v="Julie Young"/>
    <n v="3046"/>
    <n v="28"/>
    <x v="289"/>
    <d v="1899-12-30T23:30:00"/>
    <n v="30"/>
    <n v="23"/>
    <n v="12"/>
    <s v="USA"/>
    <s v="Not Outlier"/>
    <x v="34"/>
  </r>
  <r>
    <n v="1365869"/>
    <n v="1763"/>
    <s v="USA"/>
    <d v="2023-10-18T22:56:00"/>
    <s v="App"/>
    <s v="Giovanni Rovelli"/>
    <n v="8523"/>
    <n v="18"/>
    <x v="95"/>
    <d v="1899-12-30T22:56:00"/>
    <n v="56"/>
    <n v="22"/>
    <n v="10"/>
    <s v="USA"/>
    <s v="Not Outlier"/>
    <x v="8"/>
  </r>
  <r>
    <n v="627473"/>
    <n v="1766"/>
    <s v="Spain"/>
    <d v="2023-03-27T00:56:00"/>
    <s v="Whatsapp"/>
    <s v="Diego Freyre"/>
    <n v="5427"/>
    <n v="27"/>
    <x v="172"/>
    <d v="1899-12-30T00:56:00"/>
    <n v="56"/>
    <n v="0"/>
    <n v="3"/>
    <s v="Spain"/>
    <s v="Not Outlier"/>
    <x v="25"/>
  </r>
  <r>
    <n v="542381"/>
    <n v="1767"/>
    <s v="France"/>
    <d v="2023-12-26T00:13:00"/>
    <s v="Whatsapp"/>
    <s v="Peter Ferguson"/>
    <n v="6198"/>
    <n v="26"/>
    <x v="218"/>
    <d v="1899-12-30T00:13:00"/>
    <n v="13"/>
    <n v="0"/>
    <n v="12"/>
    <s v="France"/>
    <s v="Not Outlier"/>
    <x v="63"/>
  </r>
  <r>
    <n v="641966"/>
    <n v="1767"/>
    <s v="France"/>
    <d v="2023-02-08T01:37:00"/>
    <s v="Whatsapp"/>
    <s v="Diego Freyre"/>
    <n v="3140"/>
    <n v="8"/>
    <x v="262"/>
    <d v="1899-12-30T01:37:00"/>
    <n v="37"/>
    <n v="1"/>
    <n v="2"/>
    <s v="France"/>
    <s v="Not Outlier"/>
    <x v="63"/>
  </r>
  <r>
    <n v="1426596"/>
    <n v="1768"/>
    <s v="USA"/>
    <d v="2023-12-21T00:34:00"/>
    <s v="App"/>
    <s v="Julie King"/>
    <n v="3187"/>
    <n v="21"/>
    <x v="361"/>
    <d v="1899-12-30T00:34:00"/>
    <n v="34"/>
    <n v="0"/>
    <n v="12"/>
    <s v="USA"/>
    <s v="Not Outlier"/>
    <x v="2"/>
  </r>
  <r>
    <n v="438673"/>
    <n v="1769"/>
    <s v="Spain"/>
    <d v="2023-12-24T22:34:00"/>
    <s v="App"/>
    <s v="Violeta Benitez"/>
    <n v="6941"/>
    <n v="24"/>
    <x v="24"/>
    <d v="1899-12-30T22:34:00"/>
    <n v="34"/>
    <n v="22"/>
    <n v="12"/>
    <s v="Spain"/>
    <s v="Not Outlier"/>
    <x v="15"/>
  </r>
  <r>
    <n v="621694"/>
    <n v="1769"/>
    <s v="Spain"/>
    <d v="2023-12-09T01:35:00"/>
    <s v="Other"/>
    <s v="Giovanni Rovelli"/>
    <n v="1826"/>
    <n v="9"/>
    <x v="175"/>
    <d v="1899-12-30T01:35:00"/>
    <n v="35"/>
    <n v="1"/>
    <n v="12"/>
    <s v="Spain"/>
    <s v="Not Outlier"/>
    <x v="15"/>
  </r>
  <r>
    <n v="1050256"/>
    <n v="1770"/>
    <s v="Austria"/>
    <d v="2023-04-25T01:32:00"/>
    <s v="Other"/>
    <s v="Janine Labrune"/>
    <n v="9723"/>
    <n v="25"/>
    <x v="74"/>
    <d v="1899-12-30T01:32:00"/>
    <n v="32"/>
    <n v="1"/>
    <n v="4"/>
    <s v="Austria"/>
    <s v="Not Outlier"/>
    <x v="49"/>
  </r>
  <r>
    <n v="1311950"/>
    <n v="1770"/>
    <s v="Austria"/>
    <d v="2023-12-30T23:47:00"/>
    <s v="Website"/>
    <s v="Kwai Yu"/>
    <n v="4041"/>
    <n v="30"/>
    <x v="57"/>
    <d v="1899-12-30T23:47:00"/>
    <n v="47"/>
    <n v="23"/>
    <n v="12"/>
    <s v="Austria"/>
    <s v="Not Outlier"/>
    <x v="49"/>
  </r>
  <r>
    <n v="30739"/>
    <n v="1771"/>
    <s v="Italy"/>
    <d v="2023-05-29T00:28:00"/>
    <s v="Other"/>
    <s v="Valarie Young"/>
    <n v="5684"/>
    <n v="29"/>
    <x v="296"/>
    <d v="1899-12-30T00:28:00"/>
    <n v="28"/>
    <n v="0"/>
    <n v="5"/>
    <s v="Italy"/>
    <s v="Not Outlier"/>
    <x v="47"/>
  </r>
  <r>
    <n v="73914"/>
    <n v="1772"/>
    <s v="USA"/>
    <d v="2023-06-23T00:44:00"/>
    <s v="Other"/>
    <s v="Annette Roulet"/>
    <n v="8306"/>
    <n v="23"/>
    <x v="21"/>
    <d v="1899-12-30T00:44:00"/>
    <n v="44"/>
    <n v="0"/>
    <n v="6"/>
    <s v="USA"/>
    <s v="Not Outlier"/>
    <x v="25"/>
  </r>
  <r>
    <n v="656929"/>
    <n v="1773"/>
    <s v="USA"/>
    <d v="2023-12-18T23:41:00"/>
    <s v="App"/>
    <s v="Catherine Dewey"/>
    <n v="2228"/>
    <n v="18"/>
    <x v="77"/>
    <d v="1899-12-30T23:41:00"/>
    <n v="41"/>
    <n v="23"/>
    <n v="12"/>
    <s v="USA"/>
    <s v="Not Outlier"/>
    <x v="19"/>
  </r>
  <r>
    <n v="670170"/>
    <n v="1773"/>
    <s v="USA"/>
    <d v="2023-03-24T22:52:00"/>
    <s v="Whatsapp"/>
    <s v="Palle Ibsen"/>
    <n v="877"/>
    <n v="24"/>
    <x v="302"/>
    <d v="1899-12-30T22:52:00"/>
    <n v="52"/>
    <n v="22"/>
    <n v="3"/>
    <s v="USA"/>
    <s v="Not Outlier"/>
    <x v="19"/>
  </r>
  <r>
    <n v="279963"/>
    <n v="1775"/>
    <s v="USA"/>
    <d v="2023-10-27T00:04:00"/>
    <s v="App"/>
    <s v="Valarie Nelson"/>
    <n v="7812"/>
    <n v="27"/>
    <x v="192"/>
    <d v="1899-12-30T00:04:00"/>
    <n v="4"/>
    <n v="0"/>
    <n v="10"/>
    <s v="USA"/>
    <s v="Not Outlier"/>
    <x v="25"/>
  </r>
  <r>
    <n v="1104089"/>
    <n v="1775"/>
    <s v="USA"/>
    <d v="2023-07-01T01:45:00"/>
    <s v="Whatsapp"/>
    <s v="Diego Freyre"/>
    <n v="6964"/>
    <n v="1"/>
    <x v="104"/>
    <d v="1899-12-30T01:45:00"/>
    <n v="45"/>
    <n v="1"/>
    <n v="7"/>
    <s v="USA"/>
    <s v="Not Outlier"/>
    <x v="25"/>
  </r>
  <r>
    <n v="1520253"/>
    <n v="1775"/>
    <s v="USA"/>
    <d v="2023-09-23T23:52:00"/>
    <s v="Website"/>
    <s v="Tony Calaghan"/>
    <n v="429"/>
    <n v="23"/>
    <x v="163"/>
    <d v="1899-12-30T23:52:00"/>
    <n v="52"/>
    <n v="23"/>
    <n v="9"/>
    <s v="USA"/>
    <s v="Not Outlier"/>
    <x v="25"/>
  </r>
  <r>
    <n v="1087661"/>
    <n v="1776"/>
    <s v="USA"/>
    <d v="2023-12-23T23:09:00"/>
    <s v="Whatsapp"/>
    <s v="Pirkko Koskitalo"/>
    <n v="10"/>
    <n v="23"/>
    <x v="219"/>
    <d v="1899-12-30T23:09:00"/>
    <n v="9"/>
    <n v="23"/>
    <n v="12"/>
    <s v="USA"/>
    <s v="Not Outlier"/>
    <x v="56"/>
  </r>
  <r>
    <n v="864760"/>
    <n v="1777"/>
    <s v="USA"/>
    <d v="2023-09-26T01:13:00"/>
    <s v="App"/>
    <s v="Eduardo Saavedra"/>
    <n v="1621"/>
    <n v="26"/>
    <x v="160"/>
    <d v="1899-12-30T01:13:00"/>
    <n v="13"/>
    <n v="1"/>
    <n v="9"/>
    <s v="USA"/>
    <s v="Not Outlier"/>
    <x v="51"/>
  </r>
  <r>
    <n v="1115208"/>
    <n v="1777"/>
    <s v="USA"/>
    <d v="2023-03-15T22:39:00"/>
    <s v="Whatsapp"/>
    <s v="Juri Yoshido"/>
    <n v="1807"/>
    <n v="15"/>
    <x v="106"/>
    <d v="1899-12-30T22:39:00"/>
    <n v="39"/>
    <n v="22"/>
    <n v="3"/>
    <s v="USA"/>
    <s v="Not Outlier"/>
    <x v="51"/>
  </r>
  <r>
    <n v="930811"/>
    <n v="1778"/>
    <s v="USA"/>
    <d v="2023-01-09T23:51:00"/>
    <s v="Other"/>
    <s v="Anna O'Hara"/>
    <n v="3666"/>
    <n v="9"/>
    <x v="290"/>
    <d v="1899-12-30T23:51:00"/>
    <n v="51"/>
    <n v="23"/>
    <n v="1"/>
    <s v="USA"/>
    <s v="Not Outlier"/>
    <x v="21"/>
  </r>
  <r>
    <n v="1127303"/>
    <n v="1778"/>
    <s v="USA"/>
    <d v="2023-02-14T00:58:00"/>
    <s v="Other"/>
    <s v="Sue King"/>
    <n v="866"/>
    <n v="14"/>
    <x v="222"/>
    <d v="1899-12-30T00:58:00"/>
    <n v="58"/>
    <n v="0"/>
    <n v="2"/>
    <s v="USA"/>
    <s v="Not Outlier"/>
    <x v="21"/>
  </r>
  <r>
    <n v="1044744"/>
    <n v="1780"/>
    <s v="Singapore"/>
    <d v="2023-02-11T00:03:00"/>
    <s v="Website"/>
    <s v="Veysel Oeztan"/>
    <n v="5782"/>
    <n v="11"/>
    <x v="35"/>
    <d v="1899-12-30T00:03:00"/>
    <n v="3"/>
    <n v="0"/>
    <n v="2"/>
    <s v="Singapore"/>
    <s v="Not Outlier"/>
    <x v="70"/>
  </r>
  <r>
    <n v="1526107"/>
    <n v="1781"/>
    <s v="Denmark"/>
    <d v="2023-05-05T22:36:00"/>
    <s v="Website"/>
    <s v="Roland Keitel"/>
    <n v="399"/>
    <n v="5"/>
    <x v="255"/>
    <d v="1899-12-30T22:36:00"/>
    <n v="36"/>
    <n v="22"/>
    <n v="5"/>
    <s v="Denmark"/>
    <s v="Not Outlier"/>
    <x v="34"/>
  </r>
  <r>
    <n v="1360263"/>
    <n v="1782"/>
    <s v="Spain"/>
    <d v="2023-07-24T00:17:00"/>
    <s v="Whatsapp"/>
    <s v="Paul Henriot"/>
    <n v="7986"/>
    <n v="24"/>
    <x v="12"/>
    <d v="1899-12-30T00:17:00"/>
    <n v="17"/>
    <n v="0"/>
    <n v="7"/>
    <s v="Spain"/>
    <s v="Not Outlier"/>
    <x v="45"/>
  </r>
  <r>
    <n v="459426"/>
    <n v="1783"/>
    <s v="USA"/>
    <d v="2023-11-04T00:58:00"/>
    <s v="Other"/>
    <s v="Diego Freyre"/>
    <n v="936"/>
    <n v="4"/>
    <x v="166"/>
    <d v="1899-12-30T00:58:00"/>
    <n v="58"/>
    <n v="0"/>
    <n v="11"/>
    <s v="USA"/>
    <s v="Not Outlier"/>
    <x v="15"/>
  </r>
  <r>
    <n v="1568848"/>
    <n v="1783"/>
    <s v="USA"/>
    <d v="2023-07-16T00:51:00"/>
    <s v="App"/>
    <s v="Paul Henriot"/>
    <n v="8771"/>
    <n v="16"/>
    <x v="267"/>
    <d v="1899-12-30T00:51:00"/>
    <n v="51"/>
    <n v="0"/>
    <n v="7"/>
    <s v="USA"/>
    <s v="Not Outlier"/>
    <x v="15"/>
  </r>
  <r>
    <n v="79407"/>
    <n v="1784"/>
    <s v="USA"/>
    <d v="2023-08-08T22:39:00"/>
    <s v="Whatsapp"/>
    <s v="Catherine Dewey"/>
    <n v="8067"/>
    <n v="8"/>
    <x v="25"/>
    <d v="1899-12-30T22:39:00"/>
    <n v="39"/>
    <n v="22"/>
    <n v="8"/>
    <s v="USA"/>
    <s v="Not Outlier"/>
    <x v="53"/>
  </r>
  <r>
    <n v="220292"/>
    <n v="1785"/>
    <s v="Singapore"/>
    <d v="2023-05-02T00:25:00"/>
    <s v="Website"/>
    <s v="Leslie Young"/>
    <n v="3987"/>
    <n v="2"/>
    <x v="228"/>
    <d v="1899-12-30T00:25:00"/>
    <n v="25"/>
    <n v="0"/>
    <n v="5"/>
    <s v="Singapore"/>
    <s v="Not Outlier"/>
    <x v="25"/>
  </r>
  <r>
    <n v="844797"/>
    <n v="1785"/>
    <s v="Singapore"/>
    <d v="2023-11-01T01:54:00"/>
    <s v="Whatsapp"/>
    <s v="Diego Freyre"/>
    <n v="4452"/>
    <n v="1"/>
    <x v="33"/>
    <d v="1899-12-30T01:54:00"/>
    <n v="54"/>
    <n v="1"/>
    <n v="11"/>
    <s v="Singapore"/>
    <s v="Not Outlier"/>
    <x v="25"/>
  </r>
  <r>
    <n v="1508121"/>
    <n v="1786"/>
    <s v="Singapore"/>
    <d v="2023-04-22T00:58:00"/>
    <s v="Whatsapp"/>
    <s v="Wendy Victorino"/>
    <n v="4650"/>
    <n v="22"/>
    <x v="365"/>
    <d v="1899-12-30T00:58:00"/>
    <n v="58"/>
    <n v="0"/>
    <n v="4"/>
    <s v="Singapore"/>
    <s v="Not Outlier"/>
    <x v="12"/>
  </r>
  <r>
    <n v="1488979"/>
    <n v="1787"/>
    <s v="France"/>
    <d v="2023-08-18T01:21:00"/>
    <s v="App"/>
    <s v="Diego Freyre"/>
    <n v="8980"/>
    <n v="18"/>
    <x v="241"/>
    <d v="1899-12-30T01:21:00"/>
    <n v="21"/>
    <n v="1"/>
    <n v="8"/>
    <s v="France"/>
    <s v="Not Outlier"/>
    <x v="9"/>
  </r>
  <r>
    <n v="991491"/>
    <n v="1789"/>
    <s v="Germany"/>
    <d v="2023-11-09T23:41:00"/>
    <s v="Website"/>
    <s v="Juri Hirano"/>
    <n v="5990"/>
    <n v="9"/>
    <x v="119"/>
    <d v="1899-12-30T23:41:00"/>
    <n v="41"/>
    <n v="23"/>
    <n v="11"/>
    <s v="Germany"/>
    <s v="Not Outlier"/>
    <x v="46"/>
  </r>
  <r>
    <n v="1166621"/>
    <n v="1789"/>
    <s v="Germany"/>
    <d v="2023-07-11T00:09:00"/>
    <s v="Other"/>
    <s v="Michael Chandler"/>
    <n v="2664"/>
    <n v="11"/>
    <x v="183"/>
    <d v="1899-12-30T00:09:00"/>
    <n v="9"/>
    <n v="0"/>
    <n v="7"/>
    <s v="Germany"/>
    <s v="Not Outlier"/>
    <x v="46"/>
  </r>
  <r>
    <n v="1405517"/>
    <n v="1790"/>
    <s v="USA"/>
    <d v="2023-05-29T00:53:00"/>
    <s v="Whatsapp"/>
    <s v="Yoshi Tannamuri"/>
    <n v="8268"/>
    <n v="29"/>
    <x v="296"/>
    <d v="1899-12-30T00:53:00"/>
    <n v="53"/>
    <n v="0"/>
    <n v="5"/>
    <s v="USA"/>
    <s v="Not Outlier"/>
    <x v="10"/>
  </r>
  <r>
    <n v="608204"/>
    <n v="1791"/>
    <s v="USA"/>
    <d v="2023-08-20T01:01:00"/>
    <s v="App"/>
    <s v="Adrian Huxley"/>
    <n v="1936"/>
    <n v="20"/>
    <x v="58"/>
    <d v="1899-12-30T01:01:00"/>
    <n v="1"/>
    <n v="1"/>
    <n v="8"/>
    <s v="USA"/>
    <s v="Not Outlier"/>
    <x v="43"/>
  </r>
  <r>
    <n v="646139"/>
    <n v="1792"/>
    <s v="Denmark"/>
    <d v="2023-08-21T23:33:00"/>
    <s v="App"/>
    <s v="Maria Larsson"/>
    <n v="5161"/>
    <n v="21"/>
    <x v="11"/>
    <d v="1899-12-30T23:33:00"/>
    <n v="33"/>
    <n v="23"/>
    <n v="8"/>
    <s v="Denmark"/>
    <s v="Not Outlier"/>
    <x v="14"/>
  </r>
  <r>
    <n v="1383522"/>
    <n v="1792"/>
    <s v="Denmark"/>
    <d v="2023-04-04T00:55:00"/>
    <s v="Whatsapp"/>
    <s v="Jose Pedro Roel"/>
    <n v="9147"/>
    <n v="4"/>
    <x v="142"/>
    <d v="1899-12-30T00:55:00"/>
    <n v="55"/>
    <n v="0"/>
    <n v="4"/>
    <s v="Denmark"/>
    <s v="Not Outlier"/>
    <x v="14"/>
  </r>
  <r>
    <n v="105735"/>
    <n v="1793"/>
    <s v="France"/>
    <d v="2023-11-24T01:51:00"/>
    <s v="App"/>
    <s v="Arnold Cruz"/>
    <n v="5861"/>
    <n v="24"/>
    <x v="80"/>
    <d v="1899-12-30T01:51:00"/>
    <n v="51"/>
    <n v="1"/>
    <n v="11"/>
    <s v="France"/>
    <s v="Not Outlier"/>
    <x v="16"/>
  </r>
  <r>
    <n v="85142"/>
    <n v="1794"/>
    <s v="Australia"/>
    <d v="2023-02-19T02:16:00"/>
    <s v="Website"/>
    <s v="Sue Frick"/>
    <n v="1569"/>
    <n v="19"/>
    <x v="41"/>
    <d v="1899-12-30T02:16:00"/>
    <n v="16"/>
    <n v="2"/>
    <n v="2"/>
    <s v="Australia"/>
    <s v="Not Outlier"/>
    <x v="50"/>
  </r>
  <r>
    <n v="969517"/>
    <n v="1794"/>
    <s v="Australia"/>
    <d v="2023-12-28T01:14:00"/>
    <s v="Website"/>
    <s v="Diego Freyre"/>
    <n v="7435"/>
    <n v="28"/>
    <x v="289"/>
    <d v="1899-12-30T01:14:00"/>
    <n v="14"/>
    <n v="1"/>
    <n v="12"/>
    <s v="Australia"/>
    <s v="Not Outlier"/>
    <x v="50"/>
  </r>
  <r>
    <n v="1393864"/>
    <n v="1794"/>
    <s v="Australia"/>
    <d v="2023-07-07T01:45:00"/>
    <s v="App"/>
    <s v="Valarie Nelson"/>
    <n v="3135"/>
    <n v="7"/>
    <x v="246"/>
    <d v="1899-12-30T01:45:00"/>
    <n v="45"/>
    <n v="1"/>
    <n v="7"/>
    <s v="Australia"/>
    <s v="Not Outlier"/>
    <x v="50"/>
  </r>
  <r>
    <n v="1529840"/>
    <n v="1794"/>
    <s v="Australia"/>
    <d v="2023-03-03T00:33:00"/>
    <s v="Whatsapp"/>
    <s v="Victoria Ashworth"/>
    <n v="1054"/>
    <n v="3"/>
    <x v="242"/>
    <d v="1899-12-30T00:33:00"/>
    <n v="33"/>
    <n v="0"/>
    <n v="3"/>
    <s v="Australia"/>
    <s v="Not Outlier"/>
    <x v="50"/>
  </r>
  <r>
    <n v="1608036"/>
    <n v="1794"/>
    <s v="Australia"/>
    <d v="2023-08-22T23:43:00"/>
    <s v="Other"/>
    <s v="Jeff Young"/>
    <n v="3016"/>
    <n v="22"/>
    <x v="202"/>
    <d v="1899-12-30T23:43:00"/>
    <n v="43"/>
    <n v="23"/>
    <n v="8"/>
    <s v="Australia"/>
    <s v="Not Outlier"/>
    <x v="50"/>
  </r>
  <r>
    <n v="120228"/>
    <n v="1795"/>
    <s v="France"/>
    <d v="2023-05-03T01:32:00"/>
    <s v="Whatsapp"/>
    <s v="Georg Pipps"/>
    <n v="5864"/>
    <n v="3"/>
    <x v="18"/>
    <d v="1899-12-30T01:32:00"/>
    <n v="32"/>
    <n v="1"/>
    <n v="5"/>
    <s v="France"/>
    <s v="Not Outlier"/>
    <x v="20"/>
  </r>
  <r>
    <n v="918183"/>
    <n v="1795"/>
    <s v="France"/>
    <d v="2023-09-27T01:08:00"/>
    <s v="Website"/>
    <s v="Michael Holz"/>
    <n v="4196"/>
    <n v="27"/>
    <x v="347"/>
    <d v="1899-12-30T01:08:00"/>
    <n v="8"/>
    <n v="1"/>
    <n v="9"/>
    <s v="France"/>
    <s v="Not Outlier"/>
    <x v="20"/>
  </r>
  <r>
    <n v="1578400"/>
    <n v="1795"/>
    <s v="France"/>
    <d v="2023-01-12T00:01:00"/>
    <s v="Other"/>
    <s v="Julie Young"/>
    <n v="5568"/>
    <n v="12"/>
    <x v="266"/>
    <d v="1899-12-30T00:01:00"/>
    <n v="1"/>
    <n v="0"/>
    <n v="1"/>
    <s v="France"/>
    <s v="Not Outlier"/>
    <x v="20"/>
  </r>
  <r>
    <n v="808278"/>
    <n v="1796"/>
    <s v="Denmark"/>
    <d v="2023-09-25T23:39:00"/>
    <s v="Website"/>
    <s v="Giovanni Rovelli"/>
    <n v="1968"/>
    <n v="25"/>
    <x v="76"/>
    <d v="1899-12-30T23:39:00"/>
    <n v="39"/>
    <n v="23"/>
    <n v="9"/>
    <s v="Denmark"/>
    <s v="Not Outlier"/>
    <x v="60"/>
  </r>
  <r>
    <n v="1311384"/>
    <n v="1796"/>
    <s v="Denmark"/>
    <d v="2023-02-17T23:34:00"/>
    <s v="Website"/>
    <s v="Eduardo Saavedra"/>
    <n v="5286"/>
    <n v="17"/>
    <x v="339"/>
    <d v="1899-12-30T23:34:00"/>
    <n v="34"/>
    <n v="23"/>
    <n v="2"/>
    <s v="Denmark"/>
    <s v="Not Outlier"/>
    <x v="60"/>
  </r>
  <r>
    <n v="692808"/>
    <n v="1797"/>
    <s v="USA"/>
    <d v="2023-08-08T00:28:00"/>
    <s v="Other"/>
    <s v="Jan Klaeboe"/>
    <n v="7362"/>
    <n v="8"/>
    <x v="25"/>
    <d v="1899-12-30T00:28:00"/>
    <n v="28"/>
    <n v="0"/>
    <n v="8"/>
    <s v="USA"/>
    <s v="Not Outlier"/>
    <x v="64"/>
  </r>
  <r>
    <n v="734939"/>
    <n v="1797"/>
    <s v="USA"/>
    <d v="2023-02-27T01:23:00"/>
    <s v="Website"/>
    <s v="Peter Ferguson"/>
    <n v="5602"/>
    <n v="27"/>
    <x v="281"/>
    <d v="1899-12-30T01:23:00"/>
    <n v="23"/>
    <n v="1"/>
    <n v="2"/>
    <s v="USA"/>
    <s v="Not Outlier"/>
    <x v="64"/>
  </r>
  <r>
    <n v="833286"/>
    <n v="1797"/>
    <s v="USA"/>
    <d v="2023-12-16T23:42:00"/>
    <s v="Whatsapp"/>
    <s v="Wing C Tam"/>
    <n v="1274"/>
    <n v="16"/>
    <x v="150"/>
    <d v="1899-12-30T23:42:00"/>
    <n v="42"/>
    <n v="23"/>
    <n v="12"/>
    <s v="USA"/>
    <s v="Not Outlier"/>
    <x v="64"/>
  </r>
  <r>
    <n v="910034"/>
    <n v="1798"/>
    <s v="USA"/>
    <d v="2023-09-08T23:31:00"/>
    <s v="Website"/>
    <s v="Mart¡n Sommer"/>
    <n v="3805"/>
    <n v="8"/>
    <x v="258"/>
    <d v="1899-12-30T23:31:00"/>
    <n v="31"/>
    <n v="23"/>
    <n v="9"/>
    <s v="USA"/>
    <s v="Not Outlier"/>
    <x v="0"/>
  </r>
  <r>
    <n v="1259696"/>
    <n v="1798"/>
    <s v="USA"/>
    <d v="2023-04-14T00:38:00"/>
    <s v="Website"/>
    <s v="Christina Berglund"/>
    <n v="4028"/>
    <n v="14"/>
    <x v="82"/>
    <d v="1899-12-30T00:38:00"/>
    <n v="38"/>
    <n v="0"/>
    <n v="4"/>
    <s v="USA"/>
    <s v="Not Outlier"/>
    <x v="0"/>
  </r>
  <r>
    <n v="1657013"/>
    <n v="1799"/>
    <s v="France"/>
    <d v="2023-04-15T00:19:00"/>
    <s v="Whatsapp"/>
    <s v="Jonas Bergulfsen"/>
    <n v="5240"/>
    <n v="15"/>
    <x v="188"/>
    <d v="1899-12-30T00:19:00"/>
    <n v="19"/>
    <n v="0"/>
    <n v="4"/>
    <s v="France"/>
    <s v="Not Outlier"/>
    <x v="4"/>
  </r>
  <r>
    <n v="1633524"/>
    <n v="1801"/>
    <s v="Spain"/>
    <d v="2023-07-12T00:11:00"/>
    <s v="App"/>
    <s v="Maurizio Moroni"/>
    <n v="6028"/>
    <n v="12"/>
    <x v="326"/>
    <d v="1899-12-30T00:11:00"/>
    <n v="11"/>
    <n v="0"/>
    <n v="7"/>
    <s v="Spain"/>
    <s v="Not Outlier"/>
    <x v="20"/>
  </r>
  <r>
    <n v="732319"/>
    <n v="1802"/>
    <s v="France"/>
    <d v="2023-04-24T00:07:00"/>
    <s v="Other"/>
    <s v="Roland Keitel"/>
    <n v="3911"/>
    <n v="24"/>
    <x v="354"/>
    <d v="1899-12-30T00:07:00"/>
    <n v="7"/>
    <n v="0"/>
    <n v="4"/>
    <s v="France"/>
    <s v="Not Outlier"/>
    <x v="44"/>
  </r>
  <r>
    <n v="1250419"/>
    <n v="1802"/>
    <s v="France"/>
    <d v="2023-05-24T01:35:00"/>
    <s v="App"/>
    <s v="Adrian Huxley"/>
    <n v="3390"/>
    <n v="24"/>
    <x v="153"/>
    <d v="1899-12-30T01:35:00"/>
    <n v="35"/>
    <n v="1"/>
    <n v="5"/>
    <s v="France"/>
    <s v="Not Outlier"/>
    <x v="44"/>
  </r>
  <r>
    <n v="1462009"/>
    <n v="1803"/>
    <s v="Spain"/>
    <d v="2023-01-02T00:35:00"/>
    <s v="Whatsapp"/>
    <s v="Valarie Nelson"/>
    <n v="5184"/>
    <n v="2"/>
    <x v="121"/>
    <d v="1899-12-30T00:35:00"/>
    <n v="35"/>
    <n v="0"/>
    <n v="1"/>
    <s v="Spain"/>
    <s v="Not Outlier"/>
    <x v="14"/>
  </r>
  <r>
    <n v="93408"/>
    <n v="1804"/>
    <s v="Australia"/>
    <d v="2023-11-05T22:54:00"/>
    <s v="App"/>
    <s v="Mary Saveley"/>
    <n v="6323"/>
    <n v="5"/>
    <x v="224"/>
    <d v="1899-12-30T22:54:00"/>
    <n v="54"/>
    <n v="22"/>
    <n v="11"/>
    <s v="Australia"/>
    <s v="Not Outlier"/>
    <x v="2"/>
  </r>
  <r>
    <n v="892773"/>
    <n v="1804"/>
    <s v="Australia"/>
    <d v="2023-12-15T23:13:00"/>
    <s v="Other"/>
    <s v="Jonas Bergulfsen"/>
    <n v="999"/>
    <n v="15"/>
    <x v="345"/>
    <d v="1899-12-30T23:13:00"/>
    <n v="13"/>
    <n v="23"/>
    <n v="12"/>
    <s v="Australia"/>
    <s v="Not Outlier"/>
    <x v="2"/>
  </r>
  <r>
    <n v="482277"/>
    <n v="1808"/>
    <s v="Italy"/>
    <d v="2023-11-27T23:08:00"/>
    <s v="Website"/>
    <s v="Giovanni Rovelli"/>
    <n v="5415"/>
    <n v="27"/>
    <x v="91"/>
    <d v="1899-12-30T23:08:00"/>
    <n v="8"/>
    <n v="23"/>
    <n v="11"/>
    <s v="Italy"/>
    <s v="Not Outlier"/>
    <x v="41"/>
  </r>
  <r>
    <n v="1567251"/>
    <n v="1808"/>
    <s v="Italy"/>
    <d v="2023-07-28T01:58:00"/>
    <s v="Whatsapp"/>
    <s v="Janine Labrune"/>
    <n v="5439"/>
    <n v="28"/>
    <x v="40"/>
    <d v="1899-12-30T01:58:00"/>
    <n v="58"/>
    <n v="1"/>
    <n v="7"/>
    <s v="Italy"/>
    <s v="Not Outlier"/>
    <x v="41"/>
  </r>
  <r>
    <n v="247011"/>
    <n v="1809"/>
    <s v="USA"/>
    <d v="2023-12-11T23:29:00"/>
    <s v="Website"/>
    <s v="Julie Brown"/>
    <n v="4533"/>
    <n v="11"/>
    <x v="243"/>
    <d v="1899-12-30T23:29:00"/>
    <n v="29"/>
    <n v="23"/>
    <n v="12"/>
    <s v="USA"/>
    <s v="Not Outlier"/>
    <x v="53"/>
  </r>
  <r>
    <n v="70020"/>
    <n v="1811"/>
    <s v="USA"/>
    <d v="2023-01-17T00:07:00"/>
    <s v="App"/>
    <s v="Jytte Petersen"/>
    <n v="7484"/>
    <n v="17"/>
    <x v="231"/>
    <d v="1899-12-30T00:07:00"/>
    <n v="7"/>
    <n v="0"/>
    <n v="1"/>
    <s v="USA"/>
    <s v="Not Outlier"/>
    <x v="33"/>
  </r>
  <r>
    <n v="504071"/>
    <n v="1811"/>
    <s v="USA"/>
    <d v="2023-08-14T00:32:00"/>
    <s v="Whatsapp"/>
    <s v="Michael Frick"/>
    <n v="2261"/>
    <n v="14"/>
    <x v="324"/>
    <d v="1899-12-30T00:32:00"/>
    <n v="32"/>
    <n v="0"/>
    <n v="8"/>
    <s v="USA"/>
    <s v="Not Outlier"/>
    <x v="33"/>
  </r>
  <r>
    <n v="16243"/>
    <n v="1812"/>
    <s v="Spain"/>
    <d v="2023-07-31T23:19:00"/>
    <s v="Website"/>
    <s v="Jonas Bergulfsen"/>
    <n v="9723"/>
    <n v="31"/>
    <x v="341"/>
    <d v="1899-12-30T23:19:00"/>
    <n v="19"/>
    <n v="23"/>
    <n v="7"/>
    <s v="Spain"/>
    <s v="Not Outlier"/>
    <x v="70"/>
  </r>
  <r>
    <n v="102252"/>
    <n v="1812"/>
    <s v="Spain"/>
    <d v="2023-11-08T00:23:00"/>
    <s v="App"/>
    <s v="Valarie Nelson"/>
    <n v="2944"/>
    <n v="8"/>
    <x v="36"/>
    <d v="1899-12-30T00:23:00"/>
    <n v="23"/>
    <n v="0"/>
    <n v="11"/>
    <s v="Spain"/>
    <s v="Not Outlier"/>
    <x v="70"/>
  </r>
  <r>
    <n v="228562"/>
    <n v="1812"/>
    <s v="Spain"/>
    <d v="2023-10-09T01:28:00"/>
    <s v="Whatsapp"/>
    <s v="Eric Natividad"/>
    <n v="1733"/>
    <n v="9"/>
    <x v="6"/>
    <d v="1899-12-30T01:28:00"/>
    <n v="28"/>
    <n v="1"/>
    <n v="10"/>
    <s v="Spain"/>
    <s v="Not Outlier"/>
    <x v="70"/>
  </r>
  <r>
    <n v="706725"/>
    <n v="1812"/>
    <s v="Spain"/>
    <d v="2023-02-25T00:16:00"/>
    <s v="Website"/>
    <s v="Eric Natividad"/>
    <n v="7569"/>
    <n v="25"/>
    <x v="39"/>
    <d v="1899-12-30T00:16:00"/>
    <n v="16"/>
    <n v="0"/>
    <n v="2"/>
    <s v="Spain"/>
    <s v="Not Outlier"/>
    <x v="70"/>
  </r>
  <r>
    <n v="1491354"/>
    <n v="1812"/>
    <s v="Spain"/>
    <d v="2023-10-26T02:07:00"/>
    <s v="App"/>
    <s v="Miguel Barajas"/>
    <n v="86"/>
    <n v="26"/>
    <x v="15"/>
    <d v="1899-12-30T02:07:00"/>
    <n v="7"/>
    <n v="2"/>
    <n v="10"/>
    <s v="Spain"/>
    <s v="Not Outlier"/>
    <x v="70"/>
  </r>
  <r>
    <n v="761079"/>
    <n v="1813"/>
    <s v="USA"/>
    <d v="2023-08-11T00:13:00"/>
    <s v="Website"/>
    <s v="Dominique Perrier"/>
    <n v="8446"/>
    <n v="11"/>
    <x v="352"/>
    <d v="1899-12-30T00:13:00"/>
    <n v="13"/>
    <n v="0"/>
    <n v="8"/>
    <s v="USA"/>
    <s v="Not Outlier"/>
    <x v="54"/>
  </r>
  <r>
    <n v="430092"/>
    <n v="1814"/>
    <s v="USA"/>
    <d v="2023-10-30T01:22:00"/>
    <s v="Website"/>
    <s v="Elizabeth Devon"/>
    <n v="5251"/>
    <n v="30"/>
    <x v="71"/>
    <d v="1899-12-30T01:22:00"/>
    <n v="22"/>
    <n v="1"/>
    <n v="10"/>
    <s v="USA"/>
    <s v="Not Outlier"/>
    <x v="60"/>
  </r>
  <r>
    <n v="394940"/>
    <n v="1815"/>
    <s v="Austria"/>
    <d v="2023-10-31T00:59:00"/>
    <s v="Whatsapp"/>
    <s v="Maria Larsson"/>
    <n v="4437"/>
    <n v="31"/>
    <x v="256"/>
    <d v="1899-12-30T00:59:00"/>
    <n v="59"/>
    <n v="0"/>
    <n v="10"/>
    <s v="Austria"/>
    <s v="Not Outlier"/>
    <x v="26"/>
  </r>
  <r>
    <n v="1508428"/>
    <n v="1815"/>
    <s v="Austria"/>
    <d v="2023-03-30T00:48:00"/>
    <s v="Other"/>
    <s v="Valarie Nelson"/>
    <n v="5995"/>
    <n v="30"/>
    <x v="120"/>
    <d v="1899-12-30T00:48:00"/>
    <n v="48"/>
    <n v="0"/>
    <n v="3"/>
    <s v="Austria"/>
    <s v="Not Outlier"/>
    <x v="26"/>
  </r>
  <r>
    <n v="172649"/>
    <n v="1816"/>
    <s v="Spain"/>
    <d v="2023-02-24T00:55:00"/>
    <s v="Whatsapp"/>
    <s v="William Brown"/>
    <n v="6377"/>
    <n v="24"/>
    <x v="93"/>
    <d v="1899-12-30T00:55:00"/>
    <n v="55"/>
    <n v="0"/>
    <n v="2"/>
    <s v="Spain"/>
    <s v="Not Outlier"/>
    <x v="4"/>
  </r>
  <r>
    <n v="235760"/>
    <n v="1816"/>
    <s v="Spain"/>
    <d v="2023-11-20T00:57:00"/>
    <s v="Website"/>
    <s v="Victoria Ashworth"/>
    <n v="4835"/>
    <n v="20"/>
    <x v="75"/>
    <d v="1899-12-30T00:57:00"/>
    <n v="57"/>
    <n v="0"/>
    <n v="11"/>
    <s v="Spain"/>
    <s v="Not Outlier"/>
    <x v="4"/>
  </r>
  <r>
    <n v="424079"/>
    <n v="1816"/>
    <s v="Spain"/>
    <d v="2023-12-03T00:09:00"/>
    <s v="App"/>
    <s v="Laurence Lebihan"/>
    <n v="9152"/>
    <n v="3"/>
    <x v="78"/>
    <d v="1899-12-30T00:09:00"/>
    <n v="9"/>
    <n v="0"/>
    <n v="12"/>
    <s v="Spain"/>
    <s v="Not Outlier"/>
    <x v="4"/>
  </r>
  <r>
    <n v="723623"/>
    <n v="1818"/>
    <s v="USA"/>
    <d v="2023-07-03T00:46:00"/>
    <s v="Whatsapp"/>
    <s v="Anna O'Hara"/>
    <n v="9468"/>
    <n v="3"/>
    <x v="250"/>
    <d v="1899-12-30T00:46:00"/>
    <n v="46"/>
    <n v="0"/>
    <n v="7"/>
    <s v="USA"/>
    <s v="Not Outlier"/>
    <x v="21"/>
  </r>
  <r>
    <n v="1490458"/>
    <n v="1820"/>
    <m/>
    <d v="2023-04-04T01:19:00"/>
    <s v="Whatsapp"/>
    <s v="Dominique Perrier"/>
    <n v="3873"/>
    <n v="4"/>
    <x v="142"/>
    <d v="1899-12-30T01:19:00"/>
    <n v="19"/>
    <n v="1"/>
    <n v="4"/>
    <s v="USA"/>
    <s v="Not Outlier"/>
    <x v="61"/>
  </r>
  <r>
    <n v="620937"/>
    <n v="1822"/>
    <s v="USA"/>
    <d v="2023-06-02T00:36:00"/>
    <s v="App"/>
    <s v="Roland Mendel"/>
    <n v="8767"/>
    <n v="2"/>
    <x v="268"/>
    <d v="1899-12-30T00:36:00"/>
    <n v="36"/>
    <n v="0"/>
    <n v="6"/>
    <s v="USA"/>
    <s v="Not Outlier"/>
    <x v="57"/>
  </r>
  <r>
    <n v="1474156"/>
    <n v="1822"/>
    <s v="USA"/>
    <d v="2023-05-30T23:52:00"/>
    <s v="Other"/>
    <s v="Julie Young"/>
    <n v="597"/>
    <n v="30"/>
    <x v="117"/>
    <d v="1899-12-30T23:52:00"/>
    <n v="52"/>
    <n v="23"/>
    <n v="5"/>
    <s v="USA"/>
    <s v="Not Outlier"/>
    <x v="57"/>
  </r>
  <r>
    <n v="924407"/>
    <n v="1824"/>
    <s v="USA"/>
    <d v="2023-09-08T22:32:00"/>
    <s v="Website"/>
    <s v="Peter Ferguson"/>
    <n v="2760"/>
    <n v="8"/>
    <x v="258"/>
    <d v="1899-12-30T22:32:00"/>
    <n v="32"/>
    <n v="22"/>
    <n v="9"/>
    <s v="USA"/>
    <s v="Not Outlier"/>
    <x v="46"/>
  </r>
  <r>
    <n v="1538360"/>
    <n v="1824"/>
    <s v="USA"/>
    <d v="2023-02-03T23:01:00"/>
    <s v="Whatsapp"/>
    <s v="Valarie Nelson"/>
    <n v="4448"/>
    <n v="3"/>
    <x v="269"/>
    <d v="1899-12-30T23:01:00"/>
    <n v="1"/>
    <n v="23"/>
    <n v="2"/>
    <s v="USA"/>
    <s v="Not Outlier"/>
    <x v="46"/>
  </r>
  <r>
    <n v="725071"/>
    <n v="1825"/>
    <s v="Australia"/>
    <d v="2023-02-15T00:32:00"/>
    <s v="Whatsapp"/>
    <s v="Veysel Oeztan"/>
    <n v="8859"/>
    <n v="15"/>
    <x v="31"/>
    <d v="1899-12-30T00:32:00"/>
    <n v="32"/>
    <n v="0"/>
    <n v="2"/>
    <s v="Australia"/>
    <s v="Not Outlier"/>
    <x v="19"/>
  </r>
  <r>
    <n v="1041039"/>
    <n v="1826"/>
    <s v="Italy"/>
    <d v="2023-01-04T23:17:00"/>
    <s v="Whatsapp"/>
    <s v="Peter Ferguson"/>
    <n v="7801"/>
    <n v="4"/>
    <x v="227"/>
    <d v="1899-12-30T23:17:00"/>
    <n v="17"/>
    <n v="23"/>
    <n v="1"/>
    <s v="Italy"/>
    <s v="Not Outlier"/>
    <x v="54"/>
  </r>
  <r>
    <n v="564478"/>
    <n v="1827"/>
    <s v="USA"/>
    <d v="2023-02-10T00:29:00"/>
    <s v="Other"/>
    <s v="Tony Calaghan"/>
    <n v="4891"/>
    <n v="10"/>
    <x v="272"/>
    <d v="1899-12-30T00:29:00"/>
    <n v="29"/>
    <n v="0"/>
    <n v="2"/>
    <s v="USA"/>
    <s v="Not Outlier"/>
    <x v="44"/>
  </r>
  <r>
    <n v="1449820"/>
    <n v="1828"/>
    <s v="Finland"/>
    <d v="2023-11-29T23:40:00"/>
    <s v="Other"/>
    <s v="Henriette Pfalzheim"/>
    <n v="1844"/>
    <n v="29"/>
    <x v="303"/>
    <d v="1899-12-30T23:40:00"/>
    <n v="40"/>
    <n v="23"/>
    <n v="11"/>
    <s v="Finland"/>
    <s v="Not Outlier"/>
    <x v="38"/>
  </r>
  <r>
    <n v="1521124"/>
    <n v="1828"/>
    <s v="Finland"/>
    <d v="2023-03-28T01:53:00"/>
    <s v="Whatsapp"/>
    <s v="Eric Natividad"/>
    <n v="8408"/>
    <n v="28"/>
    <x v="284"/>
    <d v="1899-12-30T01:53:00"/>
    <n v="53"/>
    <n v="1"/>
    <n v="3"/>
    <s v="Finland"/>
    <s v="Not Outlier"/>
    <x v="38"/>
  </r>
  <r>
    <n v="235219"/>
    <n v="1829"/>
    <s v="Australia"/>
    <d v="2023-11-06T00:54:00"/>
    <s v="Website"/>
    <s v="Paolo Accorti"/>
    <n v="4965"/>
    <n v="6"/>
    <x v="211"/>
    <d v="1899-12-30T00:54:00"/>
    <n v="54"/>
    <n v="0"/>
    <n v="11"/>
    <s v="Australia"/>
    <s v="Not Outlier"/>
    <x v="6"/>
  </r>
  <r>
    <n v="292907"/>
    <n v="1829"/>
    <s v="Australia"/>
    <d v="2023-04-22T00:05:00"/>
    <s v="Website"/>
    <s v="Roland Keitel"/>
    <n v="4040"/>
    <n v="22"/>
    <x v="365"/>
    <d v="1899-12-30T00:05:00"/>
    <n v="5"/>
    <n v="0"/>
    <n v="4"/>
    <s v="Australia"/>
    <s v="Not Outlier"/>
    <x v="6"/>
  </r>
  <r>
    <n v="185809"/>
    <n v="1830"/>
    <s v="Australia"/>
    <d v="2023-03-08T02:07:00"/>
    <s v="Whatsapp"/>
    <s v="Wing C Tam"/>
    <n v="3863"/>
    <n v="8"/>
    <x v="50"/>
    <d v="1899-12-30T02:07:00"/>
    <n v="7"/>
    <n v="2"/>
    <n v="3"/>
    <s v="Australia"/>
    <s v="Not Outlier"/>
    <x v="68"/>
  </r>
  <r>
    <n v="196116"/>
    <n v="1831"/>
    <s v="USA"/>
    <d v="2023-11-24T00:08:00"/>
    <s v="App"/>
    <s v="Michael Frick"/>
    <n v="7358"/>
    <n v="24"/>
    <x v="80"/>
    <d v="1899-12-30T00:08:00"/>
    <n v="8"/>
    <n v="0"/>
    <n v="11"/>
    <s v="USA"/>
    <s v="Not Outlier"/>
    <x v="9"/>
  </r>
  <r>
    <n v="461537"/>
    <n v="1833"/>
    <s v="Singapore"/>
    <d v="2023-02-17T01:44:00"/>
    <s v="Whatsapp"/>
    <s v="Jeff Young"/>
    <n v="8344"/>
    <n v="17"/>
    <x v="339"/>
    <d v="1899-12-30T01:44:00"/>
    <n v="44"/>
    <n v="1"/>
    <n v="2"/>
    <s v="Singapore"/>
    <s v="Not Outlier"/>
    <x v="34"/>
  </r>
  <r>
    <n v="1477894"/>
    <n v="1834"/>
    <s v="Australia"/>
    <d v="2023-01-22T23:33:00"/>
    <s v="Website"/>
    <s v="Sue Frick"/>
    <n v="9471"/>
    <n v="22"/>
    <x v="299"/>
    <d v="1899-12-30T23:33:00"/>
    <n v="33"/>
    <n v="23"/>
    <n v="1"/>
    <s v="Australia"/>
    <s v="Not Outlier"/>
    <x v="36"/>
  </r>
  <r>
    <n v="262946"/>
    <n v="1835"/>
    <s v="Finland"/>
    <d v="2023-08-28T23:25:00"/>
    <s v="Whatsapp"/>
    <s v="Maria Hernandez"/>
    <n v="934"/>
    <n v="28"/>
    <x v="128"/>
    <d v="1899-12-30T23:25:00"/>
    <n v="25"/>
    <n v="23"/>
    <n v="8"/>
    <s v="Finland"/>
    <s v="Not Outlier"/>
    <x v="26"/>
  </r>
  <r>
    <n v="1679923"/>
    <n v="1835"/>
    <s v="Finland"/>
    <d v="2023-02-23T23:59:00"/>
    <s v="Whatsapp"/>
    <s v="Diego Freyre"/>
    <n v="2710"/>
    <n v="23"/>
    <x v="275"/>
    <d v="1899-12-30T23:59:00"/>
    <n v="59"/>
    <n v="23"/>
    <n v="2"/>
    <s v="Finland"/>
    <s v="Not Outlier"/>
    <x v="26"/>
  </r>
  <r>
    <n v="513417"/>
    <n v="1836"/>
    <s v="France"/>
    <d v="2023-09-21T00:48:00"/>
    <s v="Other"/>
    <s v="Jeff Young"/>
    <n v="2613"/>
    <n v="21"/>
    <x v="359"/>
    <d v="1899-12-30T00:48:00"/>
    <n v="48"/>
    <n v="0"/>
    <n v="9"/>
    <s v="France"/>
    <s v="Not Outlier"/>
    <x v="42"/>
  </r>
  <r>
    <n v="698222"/>
    <n v="1836"/>
    <s v="France"/>
    <d v="2023-03-22T00:05:00"/>
    <s v="Website"/>
    <s v="Anna O'Hara"/>
    <n v="1804"/>
    <n v="22"/>
    <x v="295"/>
    <d v="1899-12-30T00:05:00"/>
    <n v="5"/>
    <n v="0"/>
    <n v="3"/>
    <s v="France"/>
    <s v="Not Outlier"/>
    <x v="42"/>
  </r>
  <r>
    <n v="315977"/>
    <n v="1837"/>
    <s v="Switzerland"/>
    <d v="2023-09-03T00:01:00"/>
    <s v="Website"/>
    <s v="Jean Fresnisre"/>
    <n v="8432"/>
    <n v="3"/>
    <x v="309"/>
    <d v="1899-12-30T00:01:00"/>
    <n v="1"/>
    <n v="0"/>
    <n v="9"/>
    <s v="Switzerland"/>
    <s v="Not Outlier"/>
    <x v="65"/>
  </r>
  <r>
    <n v="885750"/>
    <n v="1837"/>
    <s v="Switzerland"/>
    <d v="2023-12-07T00:57:00"/>
    <s v="App"/>
    <s v="Marta Hernandez"/>
    <n v="1520"/>
    <n v="7"/>
    <x v="187"/>
    <d v="1899-12-30T00:57:00"/>
    <n v="57"/>
    <n v="0"/>
    <n v="12"/>
    <s v="Switzerland"/>
    <s v="Not Outlier"/>
    <x v="65"/>
  </r>
  <r>
    <n v="1474867"/>
    <n v="1837"/>
    <s v="Switzerland"/>
    <d v="2023-12-08T00:11:00"/>
    <s v="Other"/>
    <s v="Veysel Oeztan"/>
    <n v="6262"/>
    <n v="8"/>
    <x v="232"/>
    <d v="1899-12-30T00:11:00"/>
    <n v="11"/>
    <n v="0"/>
    <n v="12"/>
    <s v="Switzerland"/>
    <s v="Not Outlier"/>
    <x v="65"/>
  </r>
  <r>
    <n v="1595262"/>
    <n v="1837"/>
    <s v="Switzerland"/>
    <d v="2023-09-20T23:31:00"/>
    <s v="Other"/>
    <s v="Diego Freyre"/>
    <n v="8118"/>
    <n v="20"/>
    <x v="89"/>
    <d v="1899-12-30T23:31:00"/>
    <n v="31"/>
    <n v="23"/>
    <n v="9"/>
    <s v="Switzerland"/>
    <s v="Not Outlier"/>
    <x v="65"/>
  </r>
  <r>
    <n v="802352"/>
    <n v="1838"/>
    <s v="USA"/>
    <d v="2023-06-09T01:03:00"/>
    <s v="Website"/>
    <s v="Kee Kuo"/>
    <n v="7995"/>
    <n v="9"/>
    <x v="2"/>
    <d v="1899-12-30T01:03:00"/>
    <n v="3"/>
    <n v="1"/>
    <n v="6"/>
    <s v="USA"/>
    <s v="Not Outlier"/>
    <x v="9"/>
  </r>
  <r>
    <n v="837592"/>
    <n v="1839"/>
    <s v="Germany"/>
    <d v="2023-01-06T01:53:00"/>
    <s v="App"/>
    <s v="Valarie Nelson"/>
    <n v="4917"/>
    <n v="6"/>
    <x v="315"/>
    <d v="1899-12-30T01:53:00"/>
    <n v="53"/>
    <n v="1"/>
    <n v="1"/>
    <s v="Germany"/>
    <s v="Not Outlier"/>
    <x v="43"/>
  </r>
  <r>
    <n v="914101"/>
    <n v="1839"/>
    <s v="Germany"/>
    <d v="2023-08-14T00:15:00"/>
    <s v="Website"/>
    <s v="Arnold Cruz"/>
    <n v="8372"/>
    <n v="14"/>
    <x v="324"/>
    <d v="1899-12-30T00:15:00"/>
    <n v="15"/>
    <n v="0"/>
    <n v="8"/>
    <s v="Germany"/>
    <s v="Not Outlier"/>
    <x v="43"/>
  </r>
  <r>
    <n v="214516"/>
    <n v="1840"/>
    <s v="USA"/>
    <d v="2023-07-27T23:23:00"/>
    <s v="App"/>
    <s v="Roland Keitel"/>
    <n v="1356"/>
    <n v="27"/>
    <x v="234"/>
    <d v="1899-12-30T23:23:00"/>
    <n v="23"/>
    <n v="23"/>
    <n v="7"/>
    <s v="USA"/>
    <s v="Not Outlier"/>
    <x v="31"/>
  </r>
  <r>
    <n v="391706"/>
    <n v="1840"/>
    <s v="USA"/>
    <d v="2023-02-14T23:03:00"/>
    <s v="App"/>
    <s v="Sue Frick"/>
    <n v="5396"/>
    <n v="14"/>
    <x v="222"/>
    <d v="1899-12-30T23:03:00"/>
    <n v="3"/>
    <n v="23"/>
    <n v="2"/>
    <s v="USA"/>
    <s v="Not Outlier"/>
    <x v="31"/>
  </r>
  <r>
    <n v="1146705"/>
    <n v="1840"/>
    <s v="USA"/>
    <d v="2023-07-23T23:36:00"/>
    <s v="Other"/>
    <s v="Eric Natividad"/>
    <n v="6434"/>
    <n v="23"/>
    <x v="319"/>
    <d v="1899-12-30T23:36:00"/>
    <n v="36"/>
    <n v="23"/>
    <n v="7"/>
    <s v="USA"/>
    <s v="Not Outlier"/>
    <x v="31"/>
  </r>
  <r>
    <n v="982983"/>
    <n v="1842"/>
    <s v="Singapore"/>
    <d v="2023-01-12T00:34:00"/>
    <s v="App"/>
    <s v="Peter Ferguson"/>
    <n v="6411"/>
    <n v="12"/>
    <x v="266"/>
    <d v="1899-12-30T00:34:00"/>
    <n v="34"/>
    <n v="0"/>
    <n v="1"/>
    <s v="Singapore"/>
    <s v="Not Outlier"/>
    <x v="44"/>
  </r>
  <r>
    <n v="197952"/>
    <n v="1843"/>
    <s v="USA"/>
    <d v="2023-02-03T00:26:00"/>
    <s v="App"/>
    <s v="Akiko Shimamura"/>
    <n v="1453"/>
    <n v="3"/>
    <x v="269"/>
    <d v="1899-12-30T00:26:00"/>
    <n v="26"/>
    <n v="0"/>
    <n v="2"/>
    <s v="USA"/>
    <s v="Not Outlier"/>
    <x v="21"/>
  </r>
  <r>
    <n v="546758"/>
    <n v="1844"/>
    <s v="Singapore"/>
    <d v="2023-08-02T00:45:00"/>
    <s v="Other"/>
    <s v="Kyung Yu"/>
    <n v="316"/>
    <n v="2"/>
    <x v="56"/>
    <d v="1899-12-30T00:45:00"/>
    <n v="45"/>
    <n v="0"/>
    <n v="8"/>
    <s v="Singapore"/>
    <s v="Not Outlier"/>
    <x v="49"/>
  </r>
  <r>
    <n v="1564030"/>
    <n v="1844"/>
    <s v="Singapore"/>
    <d v="2023-12-30T00:00:00"/>
    <s v="Other"/>
    <s v="Helen Bennett"/>
    <n v="9452"/>
    <n v="30"/>
    <x v="57"/>
    <d v="1899-12-30T00:00:00"/>
    <n v="0"/>
    <n v="0"/>
    <n v="12"/>
    <s v="Singapore"/>
    <s v="Not Outlier"/>
    <x v="49"/>
  </r>
  <r>
    <n v="170991"/>
    <n v="1845"/>
    <s v="Finland"/>
    <d v="2023-07-02T23:42:00"/>
    <s v="Whatsapp"/>
    <s v="Julie Murphy"/>
    <n v="2460"/>
    <n v="2"/>
    <x v="137"/>
    <d v="1899-12-30T23:42:00"/>
    <n v="42"/>
    <n v="23"/>
    <n v="7"/>
    <s v="Finland"/>
    <s v="Not Outlier"/>
    <x v="31"/>
  </r>
  <r>
    <n v="600465"/>
    <n v="1845"/>
    <s v="Finland"/>
    <d v="2023-01-14T01:38:00"/>
    <s v="Whatsapp"/>
    <s v="Valarie Nelson"/>
    <n v="4278"/>
    <n v="14"/>
    <x v="100"/>
    <d v="1899-12-30T01:38:00"/>
    <n v="38"/>
    <n v="1"/>
    <n v="1"/>
    <s v="Finland"/>
    <s v="Not Outlier"/>
    <x v="31"/>
  </r>
  <r>
    <n v="1651135"/>
    <n v="1845"/>
    <s v="Finland"/>
    <d v="2023-12-07T00:09:00"/>
    <s v="Other"/>
    <s v="Dominique Perrier"/>
    <n v="2721"/>
    <n v="7"/>
    <x v="187"/>
    <d v="1899-12-30T00:09:00"/>
    <n v="9"/>
    <n v="0"/>
    <n v="12"/>
    <s v="Finland"/>
    <s v="Not Outlier"/>
    <x v="31"/>
  </r>
  <r>
    <n v="556930"/>
    <n v="1847"/>
    <s v="France"/>
    <d v="2023-01-14T00:23:00"/>
    <s v="Website"/>
    <s v="Martine Rance"/>
    <n v="1675"/>
    <n v="14"/>
    <x v="100"/>
    <d v="1899-12-30T00:23:00"/>
    <n v="23"/>
    <n v="0"/>
    <n v="1"/>
    <s v="France"/>
    <s v="Not Outlier"/>
    <x v="43"/>
  </r>
  <r>
    <n v="140002"/>
    <n v="1848"/>
    <s v="USA"/>
    <d v="2023-10-02T00:49:00"/>
    <s v="Whatsapp"/>
    <s v="Palle Ibsen"/>
    <n v="3536"/>
    <n v="2"/>
    <x v="294"/>
    <d v="1899-12-30T00:49:00"/>
    <n v="49"/>
    <n v="0"/>
    <n v="10"/>
    <s v="USA"/>
    <s v="Not Outlier"/>
    <x v="22"/>
  </r>
  <r>
    <n v="177908"/>
    <n v="1848"/>
    <s v="USA"/>
    <d v="2023-04-29T23:25:00"/>
    <s v="Website"/>
    <s v="Kwai Yu"/>
    <n v="1341"/>
    <n v="29"/>
    <x v="312"/>
    <d v="1899-12-30T23:25:00"/>
    <n v="25"/>
    <n v="23"/>
    <n v="4"/>
    <s v="USA"/>
    <s v="Not Outlier"/>
    <x v="22"/>
  </r>
  <r>
    <n v="405184"/>
    <n v="1848"/>
    <s v="USA"/>
    <d v="2023-03-08T23:05:00"/>
    <s v="Other"/>
    <s v="Sue Frick"/>
    <n v="7111"/>
    <n v="8"/>
    <x v="50"/>
    <d v="1899-12-30T23:05:00"/>
    <n v="5"/>
    <n v="23"/>
    <n v="3"/>
    <s v="USA"/>
    <s v="Not Outlier"/>
    <x v="22"/>
  </r>
  <r>
    <n v="702331"/>
    <n v="1848"/>
    <s v="USA"/>
    <d v="2023-08-28T00:33:00"/>
    <s v="App"/>
    <s v="Diego Freyre"/>
    <n v="5015"/>
    <n v="28"/>
    <x v="128"/>
    <d v="1899-12-30T00:33:00"/>
    <n v="33"/>
    <n v="0"/>
    <n v="8"/>
    <s v="USA"/>
    <s v="Not Outlier"/>
    <x v="22"/>
  </r>
  <r>
    <n v="723551"/>
    <n v="1849"/>
    <s v="Denmark"/>
    <d v="2023-04-23T01:40:00"/>
    <s v="App"/>
    <s v="Julie Brown"/>
    <n v="6416"/>
    <n v="23"/>
    <x v="114"/>
    <d v="1899-12-30T01:40:00"/>
    <n v="40"/>
    <n v="1"/>
    <n v="4"/>
    <s v="Denmark"/>
    <s v="Not Outlier"/>
    <x v="46"/>
  </r>
  <r>
    <n v="1385605"/>
    <n v="1850"/>
    <s v="Germany"/>
    <d v="2023-05-16T00:05:00"/>
    <s v="Website"/>
    <s v="Roland Keitel"/>
    <n v="6075"/>
    <n v="16"/>
    <x v="161"/>
    <d v="1899-12-30T00:05:00"/>
    <n v="5"/>
    <n v="0"/>
    <n v="5"/>
    <s v="Germany"/>
    <s v="Not Outlier"/>
    <x v="36"/>
  </r>
  <r>
    <n v="920645"/>
    <n v="1851"/>
    <s v="Spain"/>
    <d v="2023-03-05T00:58:00"/>
    <s v="Website"/>
    <s v="Miguel Barajas"/>
    <n v="620"/>
    <n v="5"/>
    <x v="238"/>
    <d v="1899-12-30T00:58:00"/>
    <n v="58"/>
    <n v="0"/>
    <n v="3"/>
    <s v="Spain"/>
    <s v="Not Outlier"/>
    <x v="3"/>
  </r>
  <r>
    <n v="1654344"/>
    <n v="1851"/>
    <s v="Spain"/>
    <d v="2023-02-04T00:50:00"/>
    <s v="App"/>
    <s v="Dominique Perrier"/>
    <n v="1085"/>
    <n v="4"/>
    <x v="72"/>
    <d v="1899-12-30T00:50:00"/>
    <n v="50"/>
    <n v="0"/>
    <n v="2"/>
    <s v="Spain"/>
    <s v="Not Outlier"/>
    <x v="3"/>
  </r>
  <r>
    <n v="1439951"/>
    <n v="1852"/>
    <s v="Italy"/>
    <d v="2023-08-08T23:32:00"/>
    <s v="Whatsapp"/>
    <s v="William Brown"/>
    <n v="1905"/>
    <n v="8"/>
    <x v="25"/>
    <d v="1899-12-30T23:32:00"/>
    <n v="32"/>
    <n v="23"/>
    <n v="8"/>
    <s v="Italy"/>
    <s v="Not Outlier"/>
    <x v="65"/>
  </r>
  <r>
    <n v="505298"/>
    <n v="1854"/>
    <s v="USA"/>
    <d v="2023-07-04T00:34:00"/>
    <s v="Other"/>
    <s v="Jeff Young"/>
    <n v="7393"/>
    <n v="4"/>
    <x v="190"/>
    <d v="1899-12-30T00:34:00"/>
    <n v="34"/>
    <n v="0"/>
    <n v="7"/>
    <s v="USA"/>
    <s v="Not Outlier"/>
    <x v="65"/>
  </r>
  <r>
    <n v="652344"/>
    <n v="1854"/>
    <s v="USA"/>
    <d v="2023-09-25T00:54:00"/>
    <s v="Other"/>
    <s v="Peter Ferguson"/>
    <n v="1170"/>
    <n v="25"/>
    <x v="76"/>
    <d v="1899-12-30T00:54:00"/>
    <n v="54"/>
    <n v="0"/>
    <n v="9"/>
    <s v="USA"/>
    <s v="Not Outlier"/>
    <x v="65"/>
  </r>
  <r>
    <n v="1069094"/>
    <n v="1854"/>
    <s v="USA"/>
    <d v="2023-08-27T01:11:00"/>
    <s v="Other"/>
    <s v="Juri Yoshido"/>
    <n v="8536"/>
    <n v="27"/>
    <x v="363"/>
    <d v="1899-12-30T01:11:00"/>
    <n v="11"/>
    <n v="1"/>
    <n v="8"/>
    <s v="USA"/>
    <s v="Not Outlier"/>
    <x v="65"/>
  </r>
  <r>
    <n v="1659887"/>
    <n v="1854"/>
    <s v="USA"/>
    <d v="2023-12-11T00:04:00"/>
    <s v="Website"/>
    <s v="Daniel Da Cunha"/>
    <n v="3461"/>
    <n v="11"/>
    <x v="243"/>
    <d v="1899-12-30T00:04:00"/>
    <n v="4"/>
    <n v="0"/>
    <n v="12"/>
    <s v="USA"/>
    <s v="Not Outlier"/>
    <x v="65"/>
  </r>
  <r>
    <n v="787848"/>
    <n v="1855"/>
    <s v="Denmark"/>
    <d v="2023-06-14T23:57:00"/>
    <s v="Whatsapp"/>
    <s v="Diego Freyre"/>
    <n v="7298"/>
    <n v="14"/>
    <x v="165"/>
    <d v="1899-12-30T23:57:00"/>
    <n v="57"/>
    <n v="23"/>
    <n v="6"/>
    <s v="Denmark"/>
    <s v="Not Outlier"/>
    <x v="68"/>
  </r>
  <r>
    <n v="1139025"/>
    <n v="1855"/>
    <s v="Denmark"/>
    <d v="2023-08-10T00:03:00"/>
    <s v="Other"/>
    <s v="Sue Frick"/>
    <n v="8569"/>
    <n v="10"/>
    <x v="159"/>
    <d v="1899-12-30T00:03:00"/>
    <n v="3"/>
    <n v="0"/>
    <n v="8"/>
    <s v="Denmark"/>
    <s v="Not Outlier"/>
    <x v="68"/>
  </r>
  <r>
    <n v="1291386"/>
    <n v="1855"/>
    <s v="Denmark"/>
    <d v="2023-06-21T01:14:00"/>
    <s v="Website"/>
    <s v="Jeff Young"/>
    <n v="6840"/>
    <n v="21"/>
    <x v="87"/>
    <d v="1899-12-30T01:14:00"/>
    <n v="14"/>
    <n v="1"/>
    <n v="6"/>
    <s v="Denmark"/>
    <s v="Not Outlier"/>
    <x v="68"/>
  </r>
  <r>
    <n v="788243"/>
    <n v="1856"/>
    <s v="USA"/>
    <d v="2023-10-19T00:12:00"/>
    <s v="App"/>
    <s v="Georg Pipps"/>
    <n v="1117"/>
    <n v="19"/>
    <x v="203"/>
    <d v="1899-12-30T00:12:00"/>
    <n v="12"/>
    <n v="0"/>
    <n v="10"/>
    <s v="USA"/>
    <s v="Not Outlier"/>
    <x v="12"/>
  </r>
  <r>
    <n v="941315"/>
    <n v="1856"/>
    <s v="USA"/>
    <d v="2023-04-07T00:11:00"/>
    <s v="App"/>
    <s v="Diego Freyre"/>
    <n v="6848"/>
    <n v="7"/>
    <x v="310"/>
    <d v="1899-12-30T00:11:00"/>
    <n v="11"/>
    <n v="0"/>
    <n v="4"/>
    <s v="USA"/>
    <s v="Not Outlier"/>
    <x v="12"/>
  </r>
  <r>
    <n v="112219"/>
    <n v="1857"/>
    <s v="France"/>
    <d v="2023-05-19T23:07:00"/>
    <s v="Whatsapp"/>
    <s v="Diego Freyre"/>
    <n v="7425"/>
    <n v="19"/>
    <x v="94"/>
    <d v="1899-12-30T23:07:00"/>
    <n v="7"/>
    <n v="23"/>
    <n v="5"/>
    <s v="France"/>
    <s v="Not Outlier"/>
    <x v="4"/>
  </r>
  <r>
    <n v="596235"/>
    <n v="1857"/>
    <s v="France"/>
    <d v="2023-10-28T00:40:00"/>
    <s v="Website"/>
    <s v="Sue Frick"/>
    <n v="657"/>
    <n v="28"/>
    <x v="92"/>
    <d v="1899-12-30T00:40:00"/>
    <n v="40"/>
    <n v="0"/>
    <n v="10"/>
    <s v="France"/>
    <s v="Not Outlier"/>
    <x v="4"/>
  </r>
  <r>
    <n v="1234361"/>
    <n v="1857"/>
    <s v="France"/>
    <d v="2023-09-29T01:59:00"/>
    <s v="Website"/>
    <s v="Akiko Shimamura"/>
    <n v="760"/>
    <n v="29"/>
    <x v="200"/>
    <d v="1899-12-30T01:59:00"/>
    <n v="59"/>
    <n v="1"/>
    <n v="9"/>
    <s v="France"/>
    <s v="Not Outlier"/>
    <x v="4"/>
  </r>
  <r>
    <n v="41110"/>
    <n v="1858"/>
    <s v="USA"/>
    <d v="2023-06-03T00:33:00"/>
    <s v="Website"/>
    <s v="Julie Murphy"/>
    <n v="9844"/>
    <n v="3"/>
    <x v="105"/>
    <d v="1899-12-30T00:33:00"/>
    <n v="33"/>
    <n v="0"/>
    <n v="6"/>
    <s v="USA"/>
    <s v="Not Outlier"/>
    <x v="14"/>
  </r>
  <r>
    <n v="937462"/>
    <n v="1858"/>
    <s v="USA"/>
    <d v="2023-10-20T23:54:00"/>
    <s v="App"/>
    <s v="Diego Freyre"/>
    <n v="2327"/>
    <n v="20"/>
    <x v="144"/>
    <d v="1899-12-30T23:54:00"/>
    <n v="54"/>
    <n v="23"/>
    <n v="10"/>
    <s v="USA"/>
    <s v="Not Outlier"/>
    <x v="14"/>
  </r>
  <r>
    <n v="1668081"/>
    <n v="1858"/>
    <s v="USA"/>
    <d v="2023-03-05T01:04:00"/>
    <s v="App"/>
    <s v="Elizabeth Lincoln"/>
    <n v="7774"/>
    <n v="5"/>
    <x v="238"/>
    <d v="1899-12-30T01:04:00"/>
    <n v="4"/>
    <n v="1"/>
    <n v="3"/>
    <s v="USA"/>
    <s v="Not Outlier"/>
    <x v="14"/>
  </r>
  <r>
    <n v="875005"/>
    <n v="1859"/>
    <s v="Spain"/>
    <d v="2023-06-23T23:41:00"/>
    <s v="Website"/>
    <s v="Diego Freyre"/>
    <n v="538"/>
    <n v="23"/>
    <x v="21"/>
    <d v="1899-12-30T23:41:00"/>
    <n v="41"/>
    <n v="23"/>
    <n v="6"/>
    <s v="Spain"/>
    <s v="Not Outlier"/>
    <x v="62"/>
  </r>
  <r>
    <n v="1541893"/>
    <n v="1860"/>
    <s v="Spain"/>
    <d v="2023-01-30T23:40:00"/>
    <s v="Website"/>
    <s v="Mart¡n Sommer"/>
    <n v="1027"/>
    <n v="30"/>
    <x v="140"/>
    <d v="1899-12-30T23:40:00"/>
    <n v="40"/>
    <n v="23"/>
    <n v="1"/>
    <s v="Spain"/>
    <s v="Not Outlier"/>
    <x v="44"/>
  </r>
  <r>
    <n v="564076"/>
    <n v="1862"/>
    <s v="Australia"/>
    <d v="2023-05-30T23:51:00"/>
    <s v="App"/>
    <s v="Juri Hirano"/>
    <n v="7241"/>
    <n v="30"/>
    <x v="117"/>
    <d v="1899-12-30T23:51:00"/>
    <n v="51"/>
    <n v="23"/>
    <n v="5"/>
    <s v="Australia"/>
    <s v="Not Outlier"/>
    <x v="35"/>
  </r>
  <r>
    <n v="1495611"/>
    <n v="1863"/>
    <s v="Spain"/>
    <d v="2023-10-19T23:24:00"/>
    <s v="App"/>
    <s v="Laurence Lebihan"/>
    <n v="3590"/>
    <n v="19"/>
    <x v="203"/>
    <d v="1899-12-30T23:24:00"/>
    <n v="24"/>
    <n v="23"/>
    <n v="10"/>
    <s v="Spain"/>
    <s v="Not Outlier"/>
    <x v="54"/>
  </r>
  <r>
    <n v="1054639"/>
    <n v="1865"/>
    <s v="France"/>
    <d v="2023-02-26T00:00:00"/>
    <s v="Whatsapp"/>
    <s v="Maria Larsson"/>
    <n v="4421"/>
    <n v="26"/>
    <x v="10"/>
    <d v="1899-12-30T00:00:00"/>
    <n v="0"/>
    <n v="0"/>
    <n v="2"/>
    <s v="France"/>
    <s v="Not Outlier"/>
    <x v="55"/>
  </r>
  <r>
    <n v="1282426"/>
    <n v="1866"/>
    <s v="Spain"/>
    <d v="2023-07-05T00:11:00"/>
    <s v="Whatsapp"/>
    <s v="Ann Brown"/>
    <n v="9455"/>
    <n v="5"/>
    <x v="171"/>
    <d v="1899-12-30T00:11:00"/>
    <n v="11"/>
    <n v="0"/>
    <n v="7"/>
    <s v="Spain"/>
    <s v="Not Outlier"/>
    <x v="20"/>
  </r>
  <r>
    <n v="954631"/>
    <n v="1868"/>
    <s v="France"/>
    <d v="2023-03-03T00:28:00"/>
    <s v="Other"/>
    <s v="Sue Frick"/>
    <n v="8020"/>
    <n v="3"/>
    <x v="242"/>
    <d v="1899-12-30T00:28:00"/>
    <n v="28"/>
    <n v="0"/>
    <n v="3"/>
    <s v="France"/>
    <s v="Not Outlier"/>
    <x v="70"/>
  </r>
  <r>
    <n v="61520"/>
    <n v="1870"/>
    <s v="USA"/>
    <d v="2023-06-22T23:37:00"/>
    <s v="Whatsapp"/>
    <s v="Steve Frick"/>
    <n v="3077"/>
    <n v="22"/>
    <x v="235"/>
    <d v="1899-12-30T23:37:00"/>
    <n v="37"/>
    <n v="23"/>
    <n v="6"/>
    <s v="USA"/>
    <s v="Not Outlier"/>
    <x v="1"/>
  </r>
  <r>
    <n v="170864"/>
    <n v="1870"/>
    <s v="USA"/>
    <d v="2023-05-09T23:56:00"/>
    <s v="Other"/>
    <s v="Julie Young"/>
    <n v="4281"/>
    <n v="9"/>
    <x v="47"/>
    <d v="1899-12-30T23:56:00"/>
    <n v="56"/>
    <n v="23"/>
    <n v="5"/>
    <s v="USA"/>
    <s v="Not Outlier"/>
    <x v="1"/>
  </r>
  <r>
    <n v="1532610"/>
    <n v="1871"/>
    <s v="Italy"/>
    <d v="2023-08-21T00:03:00"/>
    <s v="Whatsapp"/>
    <s v="Marie Bertrand"/>
    <n v="8644"/>
    <n v="21"/>
    <x v="11"/>
    <d v="1899-12-30T00:03:00"/>
    <n v="3"/>
    <n v="0"/>
    <n v="8"/>
    <s v="Italy"/>
    <s v="Not Outlier"/>
    <x v="70"/>
  </r>
  <r>
    <n v="1244668"/>
    <n v="1872"/>
    <s v="France"/>
    <d v="2023-08-21T01:06:00"/>
    <s v="Website"/>
    <s v="Wendy Victorino"/>
    <n v="9021"/>
    <n v="21"/>
    <x v="11"/>
    <d v="1899-12-30T01:06:00"/>
    <n v="6"/>
    <n v="1"/>
    <n v="8"/>
    <s v="France"/>
    <s v="Not Outlier"/>
    <x v="40"/>
  </r>
  <r>
    <n v="379416"/>
    <n v="1873"/>
    <s v="Australia"/>
    <d v="2023-05-27T00:25:00"/>
    <s v="Other"/>
    <s v="Victoria Ashworth"/>
    <n v="7996"/>
    <n v="27"/>
    <x v="16"/>
    <d v="1899-12-30T00:25:00"/>
    <n v="25"/>
    <n v="0"/>
    <n v="5"/>
    <s v="Australia"/>
    <s v="Not Outlier"/>
    <x v="21"/>
  </r>
  <r>
    <n v="1079761"/>
    <n v="1873"/>
    <s v="Australia"/>
    <d v="2023-09-18T01:12:00"/>
    <s v="Whatsapp"/>
    <s v="Carine Schmitt"/>
    <n v="9752"/>
    <n v="18"/>
    <x v="51"/>
    <d v="1899-12-30T01:12:00"/>
    <n v="12"/>
    <n v="1"/>
    <n v="9"/>
    <s v="Australia"/>
    <s v="Not Outlier"/>
    <x v="21"/>
  </r>
  <r>
    <n v="725482"/>
    <n v="1874"/>
    <s v="USA"/>
    <d v="2023-07-11T23:27:00"/>
    <s v="Website"/>
    <s v="Diego Freyre"/>
    <n v="6488"/>
    <n v="11"/>
    <x v="183"/>
    <d v="1899-12-30T23:27:00"/>
    <n v="27"/>
    <n v="23"/>
    <n v="7"/>
    <s v="USA"/>
    <s v="Not Outlier"/>
    <x v="38"/>
  </r>
  <r>
    <n v="974557"/>
    <n v="1874"/>
    <s v="USA"/>
    <d v="2023-01-15T01:08:00"/>
    <s v="Whatsapp"/>
    <s v="Kwai Yu"/>
    <n v="2721"/>
    <n v="15"/>
    <x v="103"/>
    <d v="1899-12-30T01:08:00"/>
    <n v="8"/>
    <n v="1"/>
    <n v="1"/>
    <s v="USA"/>
    <s v="Not Outlier"/>
    <x v="38"/>
  </r>
  <r>
    <n v="1061320"/>
    <n v="1874"/>
    <s v="USA"/>
    <d v="2023-06-25T00:38:00"/>
    <s v="Whatsapp"/>
    <s v="Kwai Yu"/>
    <n v="2899"/>
    <n v="25"/>
    <x v="127"/>
    <d v="1899-12-30T00:38:00"/>
    <n v="38"/>
    <n v="0"/>
    <n v="6"/>
    <s v="USA"/>
    <s v="Not Outlier"/>
    <x v="38"/>
  </r>
  <r>
    <n v="220733"/>
    <n v="1875"/>
    <s v="France"/>
    <d v="2023-01-05T00:11:00"/>
    <s v="Other"/>
    <s v="Maria Larsson"/>
    <n v="6006"/>
    <n v="5"/>
    <x v="129"/>
    <d v="1899-12-30T00:11:00"/>
    <n v="11"/>
    <n v="0"/>
    <n v="1"/>
    <s v="France"/>
    <s v="Not Outlier"/>
    <x v="32"/>
  </r>
  <r>
    <n v="893103"/>
    <n v="1877"/>
    <s v="Spain"/>
    <d v="2023-02-08T23:33:00"/>
    <s v="Other"/>
    <s v="Valarie Nelson"/>
    <n v="1604"/>
    <n v="8"/>
    <x v="262"/>
    <d v="1899-12-30T23:33:00"/>
    <n v="33"/>
    <n v="23"/>
    <n v="2"/>
    <s v="Spain"/>
    <s v="Not Outlier"/>
    <x v="19"/>
  </r>
  <r>
    <n v="988105"/>
    <n v="1877"/>
    <s v="Spain"/>
    <d v="2023-06-25T01:16:00"/>
    <s v="App"/>
    <s v="Marta Hernandez"/>
    <n v="9254"/>
    <n v="25"/>
    <x v="127"/>
    <d v="1899-12-30T01:16:00"/>
    <n v="16"/>
    <n v="1"/>
    <n v="6"/>
    <s v="Spain"/>
    <s v="Not Outlier"/>
    <x v="19"/>
  </r>
  <r>
    <n v="768435"/>
    <n v="1878"/>
    <s v="Spain"/>
    <d v="2023-06-15T00:43:00"/>
    <s v="Website"/>
    <s v="Peter Ferguson"/>
    <n v="1281"/>
    <n v="15"/>
    <x v="206"/>
    <d v="1899-12-30T00:43:00"/>
    <n v="43"/>
    <n v="0"/>
    <n v="6"/>
    <s v="Spain"/>
    <s v="Not Outlier"/>
    <x v="59"/>
  </r>
  <r>
    <n v="1038672"/>
    <n v="1878"/>
    <s v="Spain"/>
    <d v="2023-11-03T22:45:00"/>
    <s v="Other"/>
    <s v="Wendy Victorino"/>
    <n v="5918"/>
    <n v="3"/>
    <x v="320"/>
    <d v="1899-12-30T22:45:00"/>
    <n v="45"/>
    <n v="22"/>
    <n v="11"/>
    <s v="Spain"/>
    <s v="Not Outlier"/>
    <x v="59"/>
  </r>
  <r>
    <n v="1288242"/>
    <n v="1879"/>
    <s v="USA"/>
    <d v="2023-08-23T00:05:00"/>
    <s v="Whatsapp"/>
    <s v="Sean Connery"/>
    <n v="5169"/>
    <n v="23"/>
    <x v="34"/>
    <d v="1899-12-30T00:05:00"/>
    <n v="5"/>
    <n v="0"/>
    <n v="8"/>
    <s v="USA"/>
    <s v="Not Outlier"/>
    <x v="3"/>
  </r>
  <r>
    <n v="343003"/>
    <n v="1880"/>
    <s v="Spain"/>
    <d v="2023-02-19T01:16:00"/>
    <s v="Website"/>
    <s v="Giovanni Rovelli"/>
    <n v="7628"/>
    <n v="19"/>
    <x v="41"/>
    <d v="1899-12-30T01:16:00"/>
    <n v="16"/>
    <n v="1"/>
    <n v="2"/>
    <s v="Spain"/>
    <s v="Not Outlier"/>
    <x v="69"/>
  </r>
  <r>
    <n v="1449918"/>
    <n v="1881"/>
    <s v="France"/>
    <d v="2023-03-22T01:51:00"/>
    <s v="Website"/>
    <s v="Kee Kuo"/>
    <n v="8835"/>
    <n v="22"/>
    <x v="295"/>
    <d v="1899-12-30T01:51:00"/>
    <n v="51"/>
    <n v="1"/>
    <n v="3"/>
    <s v="France"/>
    <s v="Not Outlier"/>
    <x v="31"/>
  </r>
  <r>
    <n v="965923"/>
    <n v="1883"/>
    <s v="USA"/>
    <d v="2023-03-27T01:40:00"/>
    <s v="Other"/>
    <s v="Valarie Nelson"/>
    <n v="1548"/>
    <n v="27"/>
    <x v="172"/>
    <d v="1899-12-30T01:40:00"/>
    <n v="40"/>
    <n v="1"/>
    <n v="3"/>
    <s v="USA"/>
    <s v="Not Outlier"/>
    <x v="21"/>
  </r>
  <r>
    <n v="1000651"/>
    <n v="1883"/>
    <s v="USA"/>
    <d v="2023-03-25T22:47:00"/>
    <s v="Whatsapp"/>
    <s v="Diego Freyre"/>
    <n v="1594"/>
    <n v="25"/>
    <x v="146"/>
    <d v="1899-12-30T22:47:00"/>
    <n v="47"/>
    <n v="22"/>
    <n v="3"/>
    <s v="USA"/>
    <s v="Not Outlier"/>
    <x v="21"/>
  </r>
  <r>
    <n v="533914"/>
    <n v="1884"/>
    <s v="USA"/>
    <d v="2023-05-30T22:56:00"/>
    <s v="Other"/>
    <s v="Kyung Yu"/>
    <n v="5436"/>
    <n v="30"/>
    <x v="117"/>
    <d v="1899-12-30T22:56:00"/>
    <n v="56"/>
    <n v="22"/>
    <n v="5"/>
    <s v="USA"/>
    <s v="Not Outlier"/>
    <x v="0"/>
  </r>
  <r>
    <n v="897997"/>
    <n v="1884"/>
    <s v="USA"/>
    <d v="2023-04-08T23:06:00"/>
    <s v="App"/>
    <s v="Yoshi Tannamuri"/>
    <n v="1149"/>
    <n v="8"/>
    <x v="346"/>
    <d v="1899-12-30T23:06:00"/>
    <n v="6"/>
    <n v="23"/>
    <n v="4"/>
    <s v="USA"/>
    <s v="Not Outlier"/>
    <x v="0"/>
  </r>
  <r>
    <n v="1246866"/>
    <n v="1884"/>
    <s v="USA"/>
    <d v="2023-06-27T23:28:00"/>
    <s v="Website"/>
    <s v="Sue King"/>
    <n v="849"/>
    <n v="27"/>
    <x v="133"/>
    <d v="1899-12-30T23:28:00"/>
    <n v="28"/>
    <n v="23"/>
    <n v="6"/>
    <s v="USA"/>
    <s v="Not Outlier"/>
    <x v="0"/>
  </r>
  <r>
    <n v="391963"/>
    <n v="1885"/>
    <s v="Austria"/>
    <d v="2023-11-10T23:17:00"/>
    <s v="Website"/>
    <s v="Georg Pipps"/>
    <n v="856"/>
    <n v="10"/>
    <x v="55"/>
    <d v="1899-12-30T23:17:00"/>
    <n v="17"/>
    <n v="23"/>
    <n v="11"/>
    <s v="Austria"/>
    <s v="Not Outlier"/>
    <x v="15"/>
  </r>
  <r>
    <n v="705612"/>
    <n v="1886"/>
    <s v="Australia"/>
    <d v="2023-04-29T23:31:00"/>
    <s v="Whatsapp"/>
    <s v="Eric Natividad"/>
    <n v="2657"/>
    <n v="29"/>
    <x v="312"/>
    <d v="1899-12-30T23:31:00"/>
    <n v="31"/>
    <n v="23"/>
    <n v="4"/>
    <s v="Australia"/>
    <s v="Not Outlier"/>
    <x v="41"/>
  </r>
  <r>
    <n v="1100277"/>
    <n v="1886"/>
    <s v="Australia"/>
    <d v="2023-09-27T01:05:00"/>
    <s v="Other"/>
    <s v="Marta Hernandez"/>
    <n v="1924"/>
    <n v="27"/>
    <x v="347"/>
    <d v="1899-12-30T01:05:00"/>
    <n v="5"/>
    <n v="1"/>
    <n v="9"/>
    <s v="Australia"/>
    <s v="Not Outlier"/>
    <x v="41"/>
  </r>
  <r>
    <n v="1507608"/>
    <n v="1886"/>
    <s v="Australia"/>
    <d v="2023-05-31T01:04:00"/>
    <s v="Whatsapp"/>
    <s v="Diego Freyre"/>
    <n v="8078"/>
    <n v="31"/>
    <x v="236"/>
    <d v="1899-12-30T01:04:00"/>
    <n v="4"/>
    <n v="1"/>
    <n v="5"/>
    <s v="Australia"/>
    <s v="Not Outlier"/>
    <x v="41"/>
  </r>
  <r>
    <n v="167720"/>
    <n v="1887"/>
    <s v="Spain"/>
    <d v="2023-12-02T00:35:00"/>
    <s v="App"/>
    <s v="Julie Young"/>
    <n v="8941"/>
    <n v="2"/>
    <x v="196"/>
    <d v="1899-12-30T00:35:00"/>
    <n v="35"/>
    <n v="0"/>
    <n v="12"/>
    <s v="Spain"/>
    <s v="Not Outlier"/>
    <x v="28"/>
  </r>
  <r>
    <n v="1376176"/>
    <n v="1887"/>
    <s v="Spain"/>
    <d v="2023-02-17T23:46:00"/>
    <s v="Website"/>
    <s v="Diego Freyre"/>
    <n v="9141"/>
    <n v="17"/>
    <x v="339"/>
    <d v="1899-12-30T23:46:00"/>
    <n v="46"/>
    <n v="23"/>
    <n v="2"/>
    <s v="Spain"/>
    <s v="Not Outlier"/>
    <x v="28"/>
  </r>
  <r>
    <n v="832361"/>
    <n v="1891"/>
    <s v="Singapore"/>
    <d v="2023-02-25T00:50:00"/>
    <s v="Other"/>
    <s v="Eric Natividad"/>
    <n v="6245"/>
    <n v="25"/>
    <x v="39"/>
    <d v="1899-12-30T00:50:00"/>
    <n v="50"/>
    <n v="0"/>
    <n v="2"/>
    <s v="Singapore"/>
    <s v="Not Outlier"/>
    <x v="72"/>
  </r>
  <r>
    <n v="1371197"/>
    <n v="1891"/>
    <s v="Singapore"/>
    <d v="2023-03-28T00:12:00"/>
    <s v="App"/>
    <s v="Jose Pedro Roel"/>
    <n v="5430"/>
    <n v="28"/>
    <x v="284"/>
    <d v="1899-12-30T00:12:00"/>
    <n v="12"/>
    <n v="0"/>
    <n v="3"/>
    <s v="Singapore"/>
    <s v="Not Outlier"/>
    <x v="72"/>
  </r>
  <r>
    <n v="1386514"/>
    <n v="1892"/>
    <s v="USA"/>
    <d v="2023-05-24T00:29:00"/>
    <s v="Website"/>
    <s v="Valarie Nelson"/>
    <n v="2382"/>
    <n v="24"/>
    <x v="153"/>
    <d v="1899-12-30T00:29:00"/>
    <n v="29"/>
    <n v="0"/>
    <n v="5"/>
    <s v="USA"/>
    <s v="Not Outlier"/>
    <x v="62"/>
  </r>
  <r>
    <n v="376848"/>
    <n v="1893"/>
    <s v="Australia"/>
    <d v="2023-06-21T00:44:00"/>
    <s v="Whatsapp"/>
    <s v="Anna O'Hara"/>
    <n v="2298"/>
    <n v="21"/>
    <x v="87"/>
    <d v="1899-12-30T00:44:00"/>
    <n v="44"/>
    <n v="0"/>
    <n v="6"/>
    <s v="Australia"/>
    <s v="Not Outlier"/>
    <x v="13"/>
  </r>
  <r>
    <n v="1145871"/>
    <n v="1893"/>
    <s v="Australia"/>
    <d v="2023-10-05T00:32:00"/>
    <s v="Whatsapp"/>
    <s v="Pirkko Koskitalo"/>
    <n v="2301"/>
    <n v="5"/>
    <x v="274"/>
    <d v="1899-12-30T00:32:00"/>
    <n v="32"/>
    <n v="0"/>
    <n v="10"/>
    <s v="Australia"/>
    <s v="Not Outlier"/>
    <x v="13"/>
  </r>
  <r>
    <n v="1373323"/>
    <n v="1893"/>
    <s v="Australia"/>
    <d v="2023-02-14T01:08:00"/>
    <s v="App"/>
    <s v="Valarie Nelson"/>
    <n v="8546"/>
    <n v="14"/>
    <x v="222"/>
    <d v="1899-12-30T01:08:00"/>
    <n v="8"/>
    <n v="1"/>
    <n v="2"/>
    <s v="Australia"/>
    <s v="Not Outlier"/>
    <x v="13"/>
  </r>
  <r>
    <n v="1594721"/>
    <n v="1894"/>
    <s v="Spain"/>
    <d v="2023-07-16T23:55:00"/>
    <s v="Other"/>
    <s v="Peter Ferguson"/>
    <n v="5493"/>
    <n v="16"/>
    <x v="267"/>
    <d v="1899-12-30T23:55:00"/>
    <n v="55"/>
    <n v="23"/>
    <n v="7"/>
    <s v="Spain"/>
    <s v="Not Outlier"/>
    <x v="71"/>
  </r>
  <r>
    <n v="603855"/>
    <n v="1895"/>
    <s v="France"/>
    <d v="2023-07-18T22:39:00"/>
    <s v="Website"/>
    <s v="Julie Brown"/>
    <n v="4237"/>
    <n v="18"/>
    <x v="285"/>
    <d v="1899-12-30T22:39:00"/>
    <n v="39"/>
    <n v="22"/>
    <n v="7"/>
    <s v="France"/>
    <s v="Not Outlier"/>
    <x v="36"/>
  </r>
  <r>
    <n v="782836"/>
    <n v="1896"/>
    <s v="France"/>
    <d v="2023-08-03T00:27:00"/>
    <s v="Whatsapp"/>
    <s v="Michael Holz"/>
    <n v="8153"/>
    <n v="3"/>
    <x v="271"/>
    <d v="1899-12-30T00:27:00"/>
    <n v="27"/>
    <n v="0"/>
    <n v="8"/>
    <s v="France"/>
    <s v="Not Outlier"/>
    <x v="19"/>
  </r>
  <r>
    <n v="844243"/>
    <n v="1897"/>
    <s v="USA"/>
    <d v="2023-08-18T22:35:00"/>
    <s v="Other"/>
    <s v="Akiko Shimamura"/>
    <n v="911"/>
    <n v="18"/>
    <x v="241"/>
    <d v="1899-12-30T22:35:00"/>
    <n v="35"/>
    <n v="22"/>
    <n v="8"/>
    <s v="USA"/>
    <s v="Not Outlier"/>
    <x v="41"/>
  </r>
  <r>
    <n v="82480"/>
    <n v="1899"/>
    <s v="USA"/>
    <d v="2023-02-11T23:52:00"/>
    <s v="Website"/>
    <s v="Maria Hernandez"/>
    <n v="3220"/>
    <n v="11"/>
    <x v="35"/>
    <d v="1899-12-30T23:52:00"/>
    <n v="52"/>
    <n v="23"/>
    <n v="2"/>
    <s v="USA"/>
    <s v="Not Outlier"/>
    <x v="22"/>
  </r>
  <r>
    <n v="573756"/>
    <n v="1900"/>
    <s v="Singapore"/>
    <d v="2023-09-10T01:15:00"/>
    <s v="Whatsapp"/>
    <s v="Peter Ferguson"/>
    <n v="7244"/>
    <n v="10"/>
    <x v="139"/>
    <d v="1899-12-30T01:15:00"/>
    <n v="15"/>
    <n v="1"/>
    <n v="9"/>
    <s v="Singapore"/>
    <s v="Not Outlier"/>
    <x v="41"/>
  </r>
  <r>
    <n v="1267886"/>
    <n v="1900"/>
    <s v="Singapore"/>
    <d v="2023-06-09T01:40:00"/>
    <s v="App"/>
    <s v="Valarie Nelson"/>
    <n v="5588"/>
    <n v="9"/>
    <x v="2"/>
    <d v="1899-12-30T01:40:00"/>
    <n v="40"/>
    <n v="1"/>
    <n v="6"/>
    <s v="Singapore"/>
    <s v="Not Outlier"/>
    <x v="41"/>
  </r>
  <r>
    <n v="1474744"/>
    <n v="1900"/>
    <s v="Singapore"/>
    <d v="2023-04-22T00:58:00"/>
    <s v="Website"/>
    <s v="Juri Hirano"/>
    <n v="9529"/>
    <n v="22"/>
    <x v="365"/>
    <d v="1899-12-30T00:58:00"/>
    <n v="58"/>
    <n v="0"/>
    <n v="4"/>
    <s v="Singapore"/>
    <s v="Not Outlier"/>
    <x v="41"/>
  </r>
  <r>
    <n v="404150"/>
    <n v="1902"/>
    <s v="Austria"/>
    <d v="2023-03-30T00:29:00"/>
    <s v="Website"/>
    <s v="Diego Freyre"/>
    <n v="5798"/>
    <n v="30"/>
    <x v="120"/>
    <d v="1899-12-30T00:29:00"/>
    <n v="29"/>
    <n v="0"/>
    <n v="3"/>
    <s v="Austria"/>
    <s v="Not Outlier"/>
    <x v="23"/>
  </r>
  <r>
    <n v="286598"/>
    <n v="1903"/>
    <s v="Australia"/>
    <d v="2023-03-12T00:54:00"/>
    <s v="Whatsapp"/>
    <s v="Diego Freyre"/>
    <n v="8252"/>
    <n v="12"/>
    <x v="287"/>
    <d v="1899-12-30T00:54:00"/>
    <n v="54"/>
    <n v="0"/>
    <n v="3"/>
    <s v="Australia"/>
    <s v="Not Outlier"/>
    <x v="61"/>
  </r>
  <r>
    <n v="1273811"/>
    <n v="1905"/>
    <s v="Spain"/>
    <d v="2023-12-17T23:57:00"/>
    <s v="Website"/>
    <s v="Arnold Cruz"/>
    <n v="5538"/>
    <n v="17"/>
    <x v="136"/>
    <d v="1899-12-30T23:57:00"/>
    <n v="57"/>
    <n v="23"/>
    <n v="12"/>
    <s v="Spain"/>
    <s v="Not Outlier"/>
    <x v="9"/>
  </r>
  <r>
    <n v="1563544"/>
    <n v="1905"/>
    <s v="Spain"/>
    <d v="2023-11-12T01:14:00"/>
    <s v="Website"/>
    <s v="Dean Cassidy"/>
    <n v="4596"/>
    <n v="12"/>
    <x v="221"/>
    <d v="1899-12-30T01:14:00"/>
    <n v="14"/>
    <n v="1"/>
    <n v="11"/>
    <s v="Spain"/>
    <s v="Not Outlier"/>
    <x v="9"/>
  </r>
  <r>
    <n v="574480"/>
    <n v="1907"/>
    <s v="Australia"/>
    <d v="2023-09-28T00:23:00"/>
    <s v="Whatsapp"/>
    <s v="Daniel Da Cunha"/>
    <n v="6577"/>
    <n v="28"/>
    <x v="336"/>
    <d v="1899-12-30T00:23:00"/>
    <n v="23"/>
    <n v="0"/>
    <n v="9"/>
    <s v="Australia"/>
    <s v="Not Outlier"/>
    <x v="31"/>
  </r>
  <r>
    <n v="1246551"/>
    <n v="1907"/>
    <s v="Australia"/>
    <d v="2023-05-26T22:53:00"/>
    <s v="Whatsapp"/>
    <s v="Victoria Ashworth"/>
    <n v="5938"/>
    <n v="26"/>
    <x v="66"/>
    <d v="1899-12-30T22:53:00"/>
    <n v="53"/>
    <n v="22"/>
    <n v="5"/>
    <s v="Australia"/>
    <s v="Not Outlier"/>
    <x v="31"/>
  </r>
  <r>
    <n v="730976"/>
    <n v="1908"/>
    <s v="USA"/>
    <d v="2023-11-01T00:58:00"/>
    <s v="App"/>
    <s v="Dominique Perrier"/>
    <n v="4073"/>
    <n v="1"/>
    <x v="33"/>
    <d v="1899-12-30T00:58:00"/>
    <n v="58"/>
    <n v="0"/>
    <n v="11"/>
    <s v="USA"/>
    <s v="Not Outlier"/>
    <x v="21"/>
  </r>
  <r>
    <n v="1503941"/>
    <n v="1910"/>
    <s v="France"/>
    <d v="2023-11-14T02:00:00"/>
    <s v="Whatsapp"/>
    <s v="Valarie Franco"/>
    <n v="4898"/>
    <n v="14"/>
    <x v="215"/>
    <d v="1899-12-30T02:00:00"/>
    <n v="0"/>
    <n v="2"/>
    <n v="11"/>
    <s v="France"/>
    <s v="Not Outlier"/>
    <x v="38"/>
  </r>
  <r>
    <n v="113406"/>
    <n v="1911"/>
    <s v="Australia"/>
    <d v="2023-03-02T01:48:00"/>
    <s v="Other"/>
    <s v="Elizabeth Devon"/>
    <n v="2500"/>
    <n v="2"/>
    <x v="332"/>
    <d v="1899-12-30T01:48:00"/>
    <n v="48"/>
    <n v="1"/>
    <n v="3"/>
    <s v="Australia"/>
    <s v="Not Outlier"/>
    <x v="12"/>
  </r>
  <r>
    <n v="273923"/>
    <n v="1911"/>
    <s v="Australia"/>
    <d v="2023-01-31T00:58:00"/>
    <s v="Website"/>
    <s v="Kyung Yu"/>
    <n v="4736"/>
    <n v="31"/>
    <x v="307"/>
    <d v="1899-12-30T00:58:00"/>
    <n v="58"/>
    <n v="0"/>
    <n v="1"/>
    <s v="Australia"/>
    <s v="Not Outlier"/>
    <x v="12"/>
  </r>
  <r>
    <n v="495154"/>
    <n v="1911"/>
    <s v="Australia"/>
    <d v="2023-03-06T23:55:00"/>
    <s v="App"/>
    <s v="Pirkko Koskitalo"/>
    <n v="5800"/>
    <n v="6"/>
    <x v="132"/>
    <d v="1899-12-30T23:55:00"/>
    <n v="55"/>
    <n v="23"/>
    <n v="3"/>
    <s v="Australia"/>
    <s v="Not Outlier"/>
    <x v="12"/>
  </r>
  <r>
    <n v="728697"/>
    <n v="1913"/>
    <s v="Italy"/>
    <d v="2023-08-25T00:11:00"/>
    <s v="App"/>
    <s v="Michael Holz"/>
    <n v="6226"/>
    <n v="25"/>
    <x v="38"/>
    <d v="1899-12-30T00:11:00"/>
    <n v="11"/>
    <n v="0"/>
    <n v="8"/>
    <s v="Italy"/>
    <s v="Not Outlier"/>
    <x v="38"/>
  </r>
  <r>
    <n v="850051"/>
    <n v="1914"/>
    <s v="Australia"/>
    <d v="2023-10-31T23:40:00"/>
    <s v="App"/>
    <s v="Frederique Citeaux"/>
    <n v="6638"/>
    <n v="31"/>
    <x v="256"/>
    <d v="1899-12-30T23:40:00"/>
    <n v="40"/>
    <n v="23"/>
    <n v="10"/>
    <s v="Australia"/>
    <s v="Not Outlier"/>
    <x v="40"/>
  </r>
  <r>
    <n v="1337603"/>
    <n v="1915"/>
    <s v="USA"/>
    <d v="2023-02-11T00:15:00"/>
    <s v="App"/>
    <s v="Rosa Hernandez"/>
    <n v="5719"/>
    <n v="11"/>
    <x v="35"/>
    <d v="1899-12-30T00:15:00"/>
    <n v="15"/>
    <n v="0"/>
    <n v="2"/>
    <s v="USA"/>
    <s v="Not Outlier"/>
    <x v="66"/>
  </r>
  <r>
    <n v="260991"/>
    <n v="1916"/>
    <s v="Switzerland"/>
    <d v="2023-02-22T00:19:00"/>
    <s v="Website"/>
    <s v="Matti Karttunen"/>
    <n v="8257"/>
    <n v="22"/>
    <x v="73"/>
    <d v="1899-12-30T00:19:00"/>
    <n v="19"/>
    <n v="0"/>
    <n v="2"/>
    <s v="Switzerland"/>
    <s v="Not Outlier"/>
    <x v="40"/>
  </r>
  <r>
    <n v="1265339"/>
    <n v="1916"/>
    <s v="Switzerland"/>
    <d v="2023-01-02T01:49:00"/>
    <s v="Website"/>
    <s v="Diego Freyre"/>
    <n v="5272"/>
    <n v="2"/>
    <x v="121"/>
    <d v="1899-12-30T01:49:00"/>
    <n v="49"/>
    <n v="1"/>
    <n v="1"/>
    <s v="Switzerland"/>
    <s v="Not Outlier"/>
    <x v="40"/>
  </r>
  <r>
    <n v="1078422"/>
    <n v="1917"/>
    <s v="USA"/>
    <d v="2023-12-06T02:10:00"/>
    <s v="Whatsapp"/>
    <s v="Veysel Oeztan"/>
    <n v="3916"/>
    <n v="6"/>
    <x v="185"/>
    <d v="1899-12-30T02:10:00"/>
    <n v="10"/>
    <n v="2"/>
    <n v="12"/>
    <s v="USA"/>
    <s v="Not Outlier"/>
    <x v="22"/>
  </r>
  <r>
    <n v="1162071"/>
    <n v="1920"/>
    <s v="USA"/>
    <d v="2023-06-26T01:37:00"/>
    <s v="Whatsapp"/>
    <s v="Valarie Nelson"/>
    <n v="2237"/>
    <n v="26"/>
    <x v="155"/>
    <d v="1899-12-30T01:37:00"/>
    <n v="37"/>
    <n v="1"/>
    <n v="6"/>
    <s v="USA"/>
    <s v="Not Outlier"/>
    <x v="26"/>
  </r>
  <r>
    <n v="801394"/>
    <n v="1922"/>
    <s v="Spain"/>
    <d v="2023-04-01T01:46:00"/>
    <s v="Other"/>
    <s v="Henriette Pfalzheim"/>
    <n v="5526"/>
    <n v="1"/>
    <x v="217"/>
    <d v="1899-12-30T01:46:00"/>
    <n v="46"/>
    <n v="1"/>
    <n v="4"/>
    <s v="Spain"/>
    <s v="Not Outlier"/>
    <x v="14"/>
  </r>
  <r>
    <n v="958196"/>
    <n v="1922"/>
    <s v="Spain"/>
    <d v="2023-01-08T00:48:00"/>
    <s v="Other"/>
    <s v="Maria Hernandez"/>
    <n v="3813"/>
    <n v="8"/>
    <x v="340"/>
    <d v="1899-12-30T00:48:00"/>
    <n v="48"/>
    <n v="0"/>
    <n v="1"/>
    <s v="Spain"/>
    <s v="Not Outlier"/>
    <x v="14"/>
  </r>
  <r>
    <n v="1162786"/>
    <n v="1923"/>
    <s v="Italy"/>
    <d v="2023-04-16T22:31:00"/>
    <s v="Website"/>
    <s v="Diego Freyre"/>
    <n v="3405"/>
    <n v="16"/>
    <x v="277"/>
    <d v="1899-12-30T22:31:00"/>
    <n v="31"/>
    <n v="22"/>
    <n v="4"/>
    <s v="Italy"/>
    <s v="Not Outlier"/>
    <x v="34"/>
  </r>
  <r>
    <n v="1526749"/>
    <n v="1926"/>
    <s v="Spain"/>
    <d v="2023-08-13T00:40:00"/>
    <s v="App"/>
    <s v="Kalle Suominen"/>
    <n v="7714"/>
    <n v="13"/>
    <x v="112"/>
    <d v="1899-12-30T00:40:00"/>
    <n v="40"/>
    <n v="0"/>
    <n v="8"/>
    <s v="Spain"/>
    <s v="Not Outlier"/>
    <x v="59"/>
  </r>
  <r>
    <n v="1215680"/>
    <n v="1927"/>
    <s v="Spain"/>
    <d v="2023-08-26T00:46:00"/>
    <s v="Website"/>
    <s v="Diego Freyre"/>
    <n v="1775"/>
    <n v="26"/>
    <x v="225"/>
    <d v="1899-12-30T00:46:00"/>
    <n v="46"/>
    <n v="0"/>
    <n v="8"/>
    <s v="Spain"/>
    <s v="Not Outlier"/>
    <x v="63"/>
  </r>
  <r>
    <n v="1064900"/>
    <n v="1928"/>
    <s v="Australia"/>
    <d v="2023-10-12T00:44:00"/>
    <s v="Website"/>
    <s v="Diego Freyre"/>
    <n v="7612"/>
    <n v="12"/>
    <x v="276"/>
    <d v="1899-12-30T00:44:00"/>
    <n v="44"/>
    <n v="0"/>
    <n v="10"/>
    <s v="Australia"/>
    <s v="Not Outlier"/>
    <x v="32"/>
  </r>
  <r>
    <n v="1482389"/>
    <n v="1928"/>
    <s v="Australia"/>
    <d v="2023-10-17T00:15:00"/>
    <s v="Whatsapp"/>
    <s v="Kalle Suominen"/>
    <n v="32"/>
    <n v="17"/>
    <x v="101"/>
    <d v="1899-12-30T00:15:00"/>
    <n v="15"/>
    <n v="0"/>
    <n v="10"/>
    <s v="Australia"/>
    <s v="Not Outlier"/>
    <x v="32"/>
  </r>
  <r>
    <n v="822544"/>
    <n v="1930"/>
    <s v="USA"/>
    <d v="2023-09-04T02:00:00"/>
    <s v="Other"/>
    <s v="Francisca Cervantes"/>
    <n v="708"/>
    <n v="4"/>
    <x v="283"/>
    <d v="1899-12-30T02:00:00"/>
    <n v="0"/>
    <n v="2"/>
    <n v="9"/>
    <s v="USA"/>
    <s v="Not Outlier"/>
    <x v="48"/>
  </r>
  <r>
    <n v="1607569"/>
    <n v="1930"/>
    <s v="USA"/>
    <d v="2023-09-07T23:47:00"/>
    <s v="Website"/>
    <s v="Maria Hernandez"/>
    <n v="1307"/>
    <n v="7"/>
    <x v="29"/>
    <d v="1899-12-30T23:47:00"/>
    <n v="47"/>
    <n v="23"/>
    <n v="9"/>
    <s v="USA"/>
    <s v="Not Outlier"/>
    <x v="48"/>
  </r>
  <r>
    <n v="1201156"/>
    <n v="1931"/>
    <s v="USA"/>
    <d v="2023-05-01T01:02:00"/>
    <s v="Website"/>
    <s v="Jean Fresnisre"/>
    <n v="2329"/>
    <n v="1"/>
    <x v="44"/>
    <d v="1899-12-30T01:02:00"/>
    <n v="2"/>
    <n v="1"/>
    <n v="5"/>
    <s v="USA"/>
    <s v="Not Outlier"/>
    <x v="3"/>
  </r>
  <r>
    <n v="60770"/>
    <n v="1934"/>
    <s v="Spain"/>
    <d v="2023-01-06T00:47:00"/>
    <s v="App"/>
    <s v="Julie King"/>
    <n v="7606"/>
    <n v="6"/>
    <x v="315"/>
    <d v="1899-12-30T00:47:00"/>
    <n v="47"/>
    <n v="0"/>
    <n v="1"/>
    <s v="Spain"/>
    <s v="Not Outlier"/>
    <x v="29"/>
  </r>
  <r>
    <n v="315899"/>
    <n v="1934"/>
    <s v="Spain"/>
    <d v="2023-10-09T00:56:00"/>
    <s v="Whatsapp"/>
    <s v="Anna O'Hara"/>
    <n v="6965"/>
    <n v="9"/>
    <x v="6"/>
    <d v="1899-12-30T00:56:00"/>
    <n v="56"/>
    <n v="0"/>
    <n v="10"/>
    <s v="Spain"/>
    <s v="Not Outlier"/>
    <x v="29"/>
  </r>
  <r>
    <n v="769050"/>
    <n v="1934"/>
    <s v="Spain"/>
    <d v="2023-03-25T00:01:00"/>
    <s v="App"/>
    <s v="Diego Freyre"/>
    <n v="1290"/>
    <n v="25"/>
    <x v="146"/>
    <d v="1899-12-30T00:01:00"/>
    <n v="1"/>
    <n v="0"/>
    <n v="3"/>
    <s v="Spain"/>
    <s v="Not Outlier"/>
    <x v="29"/>
  </r>
  <r>
    <n v="835376"/>
    <n v="1936"/>
    <s v="Australia"/>
    <d v="2023-03-23T00:22:00"/>
    <s v="App"/>
    <s v="Dean Cassidy"/>
    <n v="6418"/>
    <n v="23"/>
    <x v="323"/>
    <d v="1899-12-30T00:22:00"/>
    <n v="22"/>
    <n v="0"/>
    <n v="3"/>
    <s v="Australia"/>
    <s v="Not Outlier"/>
    <x v="12"/>
  </r>
  <r>
    <n v="1566865"/>
    <n v="1937"/>
    <s v="Austria"/>
    <d v="2023-11-27T01:28:00"/>
    <s v="Other"/>
    <s v="Adrian Huxley"/>
    <n v="1543"/>
    <n v="27"/>
    <x v="91"/>
    <d v="1899-12-30T01:28:00"/>
    <n v="28"/>
    <n v="1"/>
    <n v="11"/>
    <s v="Austria"/>
    <s v="Not Outlier"/>
    <x v="15"/>
  </r>
  <r>
    <n v="384942"/>
    <n v="1938"/>
    <s v="USA"/>
    <d v="2023-10-05T23:20:00"/>
    <s v="Other"/>
    <s v="Jeff Young"/>
    <n v="5617"/>
    <n v="5"/>
    <x v="274"/>
    <d v="1899-12-30T23:20:00"/>
    <n v="20"/>
    <n v="23"/>
    <n v="10"/>
    <s v="USA"/>
    <s v="Not Outlier"/>
    <x v="35"/>
  </r>
  <r>
    <n v="882347"/>
    <n v="1938"/>
    <s v="USA"/>
    <d v="2023-09-18T22:35:00"/>
    <s v="App"/>
    <s v="Valarie Nelson"/>
    <n v="3811"/>
    <n v="18"/>
    <x v="51"/>
    <d v="1899-12-30T22:35:00"/>
    <n v="35"/>
    <n v="22"/>
    <n v="9"/>
    <s v="USA"/>
    <s v="Not Outlier"/>
    <x v="35"/>
  </r>
  <r>
    <n v="1076092"/>
    <n v="1938"/>
    <s v="USA"/>
    <d v="2023-03-01T01:34:00"/>
    <s v="Other"/>
    <s v="Diego Freyre"/>
    <n v="698"/>
    <n v="1"/>
    <x v="333"/>
    <d v="1899-12-30T01:34:00"/>
    <n v="34"/>
    <n v="1"/>
    <n v="3"/>
    <s v="USA"/>
    <s v="Not Outlier"/>
    <x v="35"/>
  </r>
  <r>
    <n v="1417112"/>
    <n v="1938"/>
    <m/>
    <d v="2023-05-18T00:47:00"/>
    <s v="Whatsapp"/>
    <s v="Mart¡n Sommer"/>
    <n v="2520"/>
    <n v="18"/>
    <x v="282"/>
    <d v="1899-12-30T00:47:00"/>
    <n v="47"/>
    <n v="0"/>
    <n v="5"/>
    <s v="USA"/>
    <s v="Not Outlier"/>
    <x v="35"/>
  </r>
  <r>
    <n v="1326076"/>
    <n v="1939"/>
    <s v="USA"/>
    <d v="2023-03-23T00:54:00"/>
    <s v="App"/>
    <s v="Roland Mendel"/>
    <n v="9937"/>
    <n v="23"/>
    <x v="323"/>
    <d v="1899-12-30T00:54:00"/>
    <n v="54"/>
    <n v="0"/>
    <n v="3"/>
    <s v="USA"/>
    <s v="Not Outlier"/>
    <x v="68"/>
  </r>
  <r>
    <n v="603758"/>
    <n v="1940"/>
    <s v="Spain"/>
    <d v="2023-05-11T01:57:00"/>
    <s v="Other"/>
    <s v="Allen Nelson"/>
    <n v="6181"/>
    <n v="11"/>
    <x v="42"/>
    <d v="1899-12-30T01:57:00"/>
    <n v="57"/>
    <n v="1"/>
    <n v="5"/>
    <s v="Spain"/>
    <s v="Not Outlier"/>
    <x v="23"/>
  </r>
  <r>
    <n v="520868"/>
    <n v="1941"/>
    <s v="Spain"/>
    <d v="2023-11-24T00:43:00"/>
    <s v="Other"/>
    <s v="Julie Young"/>
    <n v="870"/>
    <n v="24"/>
    <x v="80"/>
    <d v="1899-12-30T00:43:00"/>
    <n v="43"/>
    <n v="0"/>
    <n v="11"/>
    <s v="Spain"/>
    <s v="Not Outlier"/>
    <x v="60"/>
  </r>
  <r>
    <n v="543420"/>
    <n v="1942"/>
    <s v="USA"/>
    <d v="2023-06-15T23:45:00"/>
    <s v="Website"/>
    <s v="Sue Frick"/>
    <n v="4380"/>
    <n v="15"/>
    <x v="206"/>
    <d v="1899-12-30T23:45:00"/>
    <n v="45"/>
    <n v="23"/>
    <n v="6"/>
    <s v="USA"/>
    <s v="Not Outlier"/>
    <x v="30"/>
  </r>
  <r>
    <n v="273538"/>
    <n v="1944"/>
    <s v="Spain"/>
    <d v="2023-02-18T23:43:00"/>
    <s v="Other"/>
    <s v="Wendy Victorino"/>
    <n v="5193"/>
    <n v="18"/>
    <x v="353"/>
    <d v="1899-12-30T23:43:00"/>
    <n v="43"/>
    <n v="23"/>
    <n v="2"/>
    <s v="Spain"/>
    <s v="Not Outlier"/>
    <x v="6"/>
  </r>
  <r>
    <n v="951780"/>
    <n v="1945"/>
    <s v="USA"/>
    <d v="2023-07-24T00:35:00"/>
    <s v="Whatsapp"/>
    <s v="Jan Klaeboe"/>
    <n v="6963"/>
    <n v="24"/>
    <x v="12"/>
    <d v="1899-12-30T00:35:00"/>
    <n v="35"/>
    <n v="0"/>
    <n v="7"/>
    <s v="USA"/>
    <s v="Not Outlier"/>
    <x v="32"/>
  </r>
  <r>
    <n v="1278430"/>
    <n v="1947"/>
    <s v="Spain"/>
    <d v="2023-08-03T23:52:00"/>
    <s v="Website"/>
    <s v="Michael Donnermeyer"/>
    <n v="2876"/>
    <n v="3"/>
    <x v="271"/>
    <d v="1899-12-30T23:52:00"/>
    <n v="52"/>
    <n v="23"/>
    <n v="8"/>
    <s v="Spain"/>
    <s v="Not Outlier"/>
    <x v="43"/>
  </r>
  <r>
    <n v="1417673"/>
    <n v="1947"/>
    <s v="Spain"/>
    <d v="2023-05-03T01:40:00"/>
    <s v="Website"/>
    <s v="Diego Freyre"/>
    <n v="8765"/>
    <n v="3"/>
    <x v="18"/>
    <d v="1899-12-30T01:40:00"/>
    <n v="40"/>
    <n v="1"/>
    <n v="5"/>
    <s v="Spain"/>
    <s v="Not Outlier"/>
    <x v="43"/>
  </r>
  <r>
    <n v="353582"/>
    <n v="1948"/>
    <s v="USA"/>
    <d v="2023-12-09T23:59:00"/>
    <s v="Other"/>
    <s v="Victoria Ashworth"/>
    <n v="5138"/>
    <n v="9"/>
    <x v="175"/>
    <d v="1899-12-30T23:59:00"/>
    <n v="59"/>
    <n v="23"/>
    <n v="12"/>
    <s v="USA"/>
    <s v="Not Outlier"/>
    <x v="33"/>
  </r>
  <r>
    <n v="532654"/>
    <n v="1948"/>
    <s v="USA"/>
    <d v="2023-11-09T01:38:00"/>
    <s v="Website"/>
    <s v="Valarie Nelson"/>
    <n v="3310"/>
    <n v="9"/>
    <x v="119"/>
    <d v="1899-12-30T01:38:00"/>
    <n v="38"/>
    <n v="1"/>
    <n v="11"/>
    <s v="USA"/>
    <s v="Not Outlier"/>
    <x v="33"/>
  </r>
  <r>
    <n v="624700"/>
    <n v="1948"/>
    <s v="USA"/>
    <d v="2023-12-16T23:19:00"/>
    <s v="Website"/>
    <s v="Thomas Hardy"/>
    <n v="5277"/>
    <n v="16"/>
    <x v="150"/>
    <d v="1899-12-30T23:19:00"/>
    <n v="19"/>
    <n v="23"/>
    <n v="12"/>
    <s v="USA"/>
    <s v="Not Outlier"/>
    <x v="33"/>
  </r>
  <r>
    <n v="722572"/>
    <n v="1948"/>
    <s v="USA"/>
    <d v="2023-01-28T23:35:00"/>
    <s v="Other"/>
    <s v="Juri Yoshido"/>
    <n v="1207"/>
    <n v="28"/>
    <x v="54"/>
    <d v="1899-12-30T23:35:00"/>
    <n v="35"/>
    <n v="23"/>
    <n v="1"/>
    <s v="USA"/>
    <s v="Not Outlier"/>
    <x v="33"/>
  </r>
  <r>
    <n v="990950"/>
    <n v="1948"/>
    <s v="USA"/>
    <d v="2023-06-24T00:12:00"/>
    <s v="Whatsapp"/>
    <s v="Akiko Shimamura"/>
    <n v="2414"/>
    <n v="24"/>
    <x v="191"/>
    <d v="1899-12-30T00:12:00"/>
    <n v="12"/>
    <n v="0"/>
    <n v="6"/>
    <s v="USA"/>
    <s v="Not Outlier"/>
    <x v="33"/>
  </r>
  <r>
    <n v="1308621"/>
    <n v="1948"/>
    <s v="USA"/>
    <d v="2023-10-28T00:16:00"/>
    <s v="Website"/>
    <s v="Ann Brown"/>
    <n v="1684"/>
    <n v="28"/>
    <x v="92"/>
    <d v="1899-12-30T00:16:00"/>
    <n v="16"/>
    <n v="0"/>
    <n v="10"/>
    <s v="USA"/>
    <s v="Not Outlier"/>
    <x v="33"/>
  </r>
  <r>
    <n v="1569922"/>
    <n v="1948"/>
    <s v="USA"/>
    <d v="2023-03-07T23:40:00"/>
    <s v="Website"/>
    <s v="William Brown"/>
    <n v="3425"/>
    <n v="7"/>
    <x v="151"/>
    <d v="1899-12-30T23:40:00"/>
    <n v="40"/>
    <n v="23"/>
    <n v="3"/>
    <s v="USA"/>
    <s v="Not Outlier"/>
    <x v="33"/>
  </r>
  <r>
    <n v="1156649"/>
    <n v="1950"/>
    <s v="Singapore"/>
    <d v="2023-08-03T01:04:00"/>
    <s v="Website"/>
    <s v="Marta Hernandez"/>
    <n v="2647"/>
    <n v="3"/>
    <x v="271"/>
    <d v="1899-12-30T01:04:00"/>
    <n v="4"/>
    <n v="1"/>
    <n v="8"/>
    <s v="Singapore"/>
    <s v="Not Outlier"/>
    <x v="65"/>
  </r>
  <r>
    <n v="214251"/>
    <n v="1952"/>
    <s v="USA"/>
    <d v="2023-04-17T00:57:00"/>
    <s v="Whatsapp"/>
    <s v="Michael Holz"/>
    <n v="492"/>
    <n v="17"/>
    <x v="152"/>
    <d v="1899-12-30T00:57:00"/>
    <n v="57"/>
    <n v="0"/>
    <n v="4"/>
    <s v="USA"/>
    <s v="Not Outlier"/>
    <x v="70"/>
  </r>
  <r>
    <n v="85195"/>
    <n v="1954"/>
    <s v="Finland"/>
    <d v="2023-10-27T23:34:00"/>
    <s v="Whatsapp"/>
    <s v="Juri Yoshido"/>
    <n v="1860"/>
    <n v="27"/>
    <x v="192"/>
    <d v="1899-12-30T23:34:00"/>
    <n v="34"/>
    <n v="23"/>
    <n v="10"/>
    <s v="Finland"/>
    <s v="Not Outlier"/>
    <x v="27"/>
  </r>
  <r>
    <n v="290270"/>
    <n v="1955"/>
    <s v="Spain"/>
    <d v="2023-02-03T01:54:00"/>
    <s v="App"/>
    <s v="Michael Holz"/>
    <n v="2355"/>
    <n v="3"/>
    <x v="269"/>
    <d v="1899-12-30T01:54:00"/>
    <n v="54"/>
    <n v="1"/>
    <n v="2"/>
    <s v="Spain"/>
    <s v="Not Outlier"/>
    <x v="58"/>
  </r>
  <r>
    <n v="1491897"/>
    <n v="1955"/>
    <s v="Spain"/>
    <d v="2023-10-06T01:46:00"/>
    <s v="Whatsapp"/>
    <s v="Marta Hernandez"/>
    <n v="9703"/>
    <n v="6"/>
    <x v="189"/>
    <d v="1899-12-30T01:46:00"/>
    <n v="46"/>
    <n v="1"/>
    <n v="10"/>
    <s v="Spain"/>
    <s v="Not Outlier"/>
    <x v="58"/>
  </r>
  <r>
    <n v="1247542"/>
    <n v="1956"/>
    <s v="Austria"/>
    <d v="2023-08-13T23:49:00"/>
    <s v="App"/>
    <s v="Valarie Nelson"/>
    <n v="632"/>
    <n v="13"/>
    <x v="112"/>
    <d v="1899-12-30T23:49:00"/>
    <n v="49"/>
    <n v="23"/>
    <n v="8"/>
    <s v="Austria"/>
    <s v="Not Outlier"/>
    <x v="50"/>
  </r>
  <r>
    <n v="99495"/>
    <n v="1957"/>
    <s v="USA"/>
    <d v="2023-03-16T23:31:00"/>
    <s v="Website"/>
    <s v="Marta Hernandez"/>
    <n v="1403"/>
    <n v="16"/>
    <x v="122"/>
    <d v="1899-12-30T23:31:00"/>
    <n v="31"/>
    <n v="23"/>
    <n v="3"/>
    <s v="USA"/>
    <s v="Not Outlier"/>
    <x v="25"/>
  </r>
  <r>
    <n v="1284352"/>
    <n v="1957"/>
    <s v="USA"/>
    <d v="2023-06-05T00:01:00"/>
    <s v="Whatsapp"/>
    <s v="Diego Freyre"/>
    <n v="2512"/>
    <n v="5"/>
    <x v="193"/>
    <d v="1899-12-30T00:01:00"/>
    <n v="1"/>
    <n v="0"/>
    <n v="6"/>
    <s v="USA"/>
    <s v="Not Outlier"/>
    <x v="25"/>
  </r>
  <r>
    <n v="1160516"/>
    <n v="1958"/>
    <s v="Ireland"/>
    <d v="2023-08-01T00:06:00"/>
    <s v="App"/>
    <s v="Jeff Young"/>
    <n v="3233"/>
    <n v="1"/>
    <x v="257"/>
    <d v="1899-12-30T00:06:00"/>
    <n v="6"/>
    <n v="0"/>
    <n v="8"/>
    <s v="Ireland"/>
    <s v="Not Outlier"/>
    <x v="37"/>
  </r>
  <r>
    <n v="697123"/>
    <n v="1959"/>
    <s v="Germany"/>
    <d v="2023-11-11T01:50:00"/>
    <s v="App"/>
    <s v="Jeff Young"/>
    <n v="6636"/>
    <n v="11"/>
    <x v="37"/>
    <d v="1899-12-30T01:50:00"/>
    <n v="50"/>
    <n v="1"/>
    <n v="11"/>
    <s v="Germany"/>
    <s v="Not Outlier"/>
    <x v="41"/>
  </r>
  <r>
    <n v="573127"/>
    <n v="1960"/>
    <s v="Ireland"/>
    <d v="2023-12-17T22:31:00"/>
    <s v="Other"/>
    <s v="Paolo Accorti"/>
    <n v="7588"/>
    <n v="17"/>
    <x v="136"/>
    <d v="1899-12-30T22:31:00"/>
    <n v="31"/>
    <n v="22"/>
    <n v="12"/>
    <s v="Ireland"/>
    <s v="Not Outlier"/>
    <x v="43"/>
  </r>
  <r>
    <n v="723480"/>
    <n v="1961"/>
    <s v="Germany"/>
    <d v="2023-02-24T00:47:00"/>
    <s v="App"/>
    <s v="Allen Nelson"/>
    <n v="8332"/>
    <n v="24"/>
    <x v="93"/>
    <d v="1899-12-30T00:47:00"/>
    <n v="47"/>
    <n v="0"/>
    <n v="2"/>
    <s v="Germany"/>
    <s v="Not Outlier"/>
    <x v="65"/>
  </r>
  <r>
    <n v="194632"/>
    <n v="1962"/>
    <s v="USA"/>
    <d v="2023-01-02T00:40:00"/>
    <s v="App"/>
    <s v="Valarie Nelson"/>
    <n v="8267"/>
    <n v="2"/>
    <x v="121"/>
    <d v="1899-12-30T00:40:00"/>
    <n v="40"/>
    <n v="0"/>
    <n v="1"/>
    <s v="USA"/>
    <s v="Not Outlier"/>
    <x v="37"/>
  </r>
  <r>
    <n v="493111"/>
    <n v="1962"/>
    <s v="USA"/>
    <d v="2023-01-09T23:08:00"/>
    <s v="App"/>
    <s v="Marie Bertrand"/>
    <n v="6279"/>
    <n v="9"/>
    <x v="290"/>
    <d v="1899-12-30T23:08:00"/>
    <n v="8"/>
    <n v="23"/>
    <n v="1"/>
    <s v="USA"/>
    <s v="Not Outlier"/>
    <x v="37"/>
  </r>
  <r>
    <n v="1587777"/>
    <n v="1962"/>
    <s v="USA"/>
    <d v="2023-12-11T00:12:00"/>
    <s v="App"/>
    <s v="Janine Labrune"/>
    <n v="9310"/>
    <n v="11"/>
    <x v="243"/>
    <d v="1899-12-30T00:12:00"/>
    <n v="12"/>
    <n v="0"/>
    <n v="12"/>
    <s v="USA"/>
    <s v="Not Outlier"/>
    <x v="37"/>
  </r>
  <r>
    <n v="336670"/>
    <n v="1963"/>
    <s v="Australia"/>
    <d v="2023-07-09T01:20:00"/>
    <s v="Website"/>
    <s v="Daniel Da Cunha"/>
    <n v="7178"/>
    <n v="9"/>
    <x v="321"/>
    <d v="1899-12-30T01:20:00"/>
    <n v="20"/>
    <n v="1"/>
    <n v="7"/>
    <s v="Australia"/>
    <s v="Not Outlier"/>
    <x v="29"/>
  </r>
  <r>
    <n v="1200718"/>
    <n v="1963"/>
    <s v="Australia"/>
    <d v="2023-09-26T00:45:00"/>
    <s v="App"/>
    <s v="Allen Nelson"/>
    <n v="8488"/>
    <n v="26"/>
    <x v="160"/>
    <d v="1899-12-30T00:45:00"/>
    <n v="45"/>
    <n v="0"/>
    <n v="9"/>
    <s v="Australia"/>
    <s v="Not Outlier"/>
    <x v="29"/>
  </r>
  <r>
    <n v="378945"/>
    <n v="1964"/>
    <s v="Spain"/>
    <d v="2023-08-01T23:39:00"/>
    <s v="Other"/>
    <s v="Kyung Yu"/>
    <n v="2444"/>
    <n v="1"/>
    <x v="257"/>
    <d v="1899-12-30T23:39:00"/>
    <n v="39"/>
    <n v="23"/>
    <n v="8"/>
    <s v="Spain"/>
    <s v="Not Outlier"/>
    <x v="5"/>
  </r>
  <r>
    <n v="283068"/>
    <n v="1967"/>
    <s v="Spain"/>
    <d v="2023-11-29T00:12:00"/>
    <s v="Other"/>
    <s v="Michael Chandler"/>
    <n v="3805"/>
    <n v="29"/>
    <x v="303"/>
    <d v="1899-12-30T00:12:00"/>
    <n v="12"/>
    <n v="0"/>
    <n v="11"/>
    <s v="Spain"/>
    <s v="Not Outlier"/>
    <x v="28"/>
  </r>
  <r>
    <n v="1250394"/>
    <n v="1969"/>
    <s v="Spain"/>
    <d v="2023-02-13T00:24:00"/>
    <s v="App"/>
    <s v="Sue Frick"/>
    <n v="9703"/>
    <n v="13"/>
    <x v="59"/>
    <d v="1899-12-30T00:24:00"/>
    <n v="24"/>
    <n v="0"/>
    <n v="2"/>
    <s v="Spain"/>
    <s v="Not Outlier"/>
    <x v="50"/>
  </r>
  <r>
    <n v="924191"/>
    <n v="1970"/>
    <s v="France"/>
    <d v="2023-10-15T01:05:00"/>
    <s v="Other"/>
    <s v="Arnold Cruz"/>
    <n v="925"/>
    <n v="15"/>
    <x v="134"/>
    <d v="1899-12-30T01:05:00"/>
    <n v="5"/>
    <n v="1"/>
    <n v="10"/>
    <s v="France"/>
    <s v="Not Outlier"/>
    <x v="33"/>
  </r>
  <r>
    <n v="1019737"/>
    <n v="1970"/>
    <s v="France"/>
    <d v="2023-06-04T23:45:00"/>
    <s v="Whatsapp"/>
    <s v="Maurizio Moroni"/>
    <n v="5789"/>
    <n v="4"/>
    <x v="68"/>
    <d v="1899-12-30T23:45:00"/>
    <n v="45"/>
    <n v="23"/>
    <n v="6"/>
    <s v="France"/>
    <s v="Not Outlier"/>
    <x v="33"/>
  </r>
  <r>
    <n v="462593"/>
    <n v="1971"/>
    <s v="Spain"/>
    <d v="2023-08-05T01:29:00"/>
    <s v="App"/>
    <s v="Pirkko Koskitalo"/>
    <n v="5397"/>
    <n v="5"/>
    <x v="329"/>
    <d v="1899-12-30T01:29:00"/>
    <n v="29"/>
    <n v="1"/>
    <n v="8"/>
    <s v="Spain"/>
    <s v="Not Outlier"/>
    <x v="68"/>
  </r>
  <r>
    <n v="903650"/>
    <n v="1971"/>
    <s v="Spain"/>
    <d v="2023-03-14T23:46:00"/>
    <s v="Whatsapp"/>
    <s v="Adrian Huxley"/>
    <n v="8993"/>
    <n v="14"/>
    <x v="210"/>
    <d v="1899-12-30T23:46:00"/>
    <n v="46"/>
    <n v="23"/>
    <n v="3"/>
    <s v="Spain"/>
    <s v="Not Outlier"/>
    <x v="68"/>
  </r>
  <r>
    <n v="1075183"/>
    <n v="1971"/>
    <s v="Spain"/>
    <d v="2023-04-24T22:50:00"/>
    <s v="Whatsapp"/>
    <s v="Mart¡n Sommer"/>
    <n v="3747"/>
    <n v="24"/>
    <x v="354"/>
    <d v="1899-12-30T22:50:00"/>
    <n v="50"/>
    <n v="22"/>
    <n v="4"/>
    <s v="Spain"/>
    <s v="Not Outlier"/>
    <x v="68"/>
  </r>
  <r>
    <n v="103711"/>
    <n v="1972"/>
    <s v="USA"/>
    <d v="2023-06-14T00:45:00"/>
    <s v="Website"/>
    <s v="Anna O'Hara"/>
    <n v="9524"/>
    <n v="14"/>
    <x v="165"/>
    <d v="1899-12-30T00:45:00"/>
    <n v="45"/>
    <n v="0"/>
    <n v="6"/>
    <s v="USA"/>
    <s v="Not Outlier"/>
    <x v="24"/>
  </r>
  <r>
    <n v="225264"/>
    <n v="1973"/>
    <s v="USA"/>
    <d v="2023-09-17T01:53:00"/>
    <s v="Website"/>
    <s v="Jeff Young"/>
    <n v="5089"/>
    <n v="17"/>
    <x v="306"/>
    <d v="1899-12-30T01:53:00"/>
    <n v="53"/>
    <n v="1"/>
    <n v="9"/>
    <s v="USA"/>
    <s v="Not Outlier"/>
    <x v="62"/>
  </r>
  <r>
    <n v="193342"/>
    <n v="1974"/>
    <s v="USA"/>
    <d v="2023-03-17T01:43:00"/>
    <s v="Other"/>
    <s v="Kyung Yu"/>
    <n v="242"/>
    <n v="17"/>
    <x v="154"/>
    <d v="1899-12-30T01:43:00"/>
    <n v="43"/>
    <n v="1"/>
    <n v="3"/>
    <s v="USA"/>
    <s v="Not Outlier"/>
    <x v="66"/>
  </r>
  <r>
    <n v="758496"/>
    <n v="1974"/>
    <s v="USA"/>
    <d v="2023-10-09T00:40:00"/>
    <s v="Website"/>
    <s v="Julie Brown"/>
    <n v="2202"/>
    <n v="9"/>
    <x v="6"/>
    <d v="1899-12-30T00:40:00"/>
    <n v="40"/>
    <n v="0"/>
    <n v="10"/>
    <s v="USA"/>
    <s v="Not Outlier"/>
    <x v="66"/>
  </r>
  <r>
    <n v="1674149"/>
    <n v="1974"/>
    <s v="USA"/>
    <d v="2023-08-21T01:09:00"/>
    <s v="App"/>
    <s v="Juri Yoshido"/>
    <n v="2019"/>
    <n v="21"/>
    <x v="11"/>
    <d v="1899-12-30T01:09:00"/>
    <n v="9"/>
    <n v="1"/>
    <n v="8"/>
    <s v="USA"/>
    <s v="Not Outlier"/>
    <x v="66"/>
  </r>
  <r>
    <n v="254112"/>
    <n v="1975"/>
    <s v="USA"/>
    <d v="2023-09-07T23:46:00"/>
    <s v="App"/>
    <s v="Miguel Barajas"/>
    <n v="2037"/>
    <n v="7"/>
    <x v="29"/>
    <d v="1899-12-30T23:46:00"/>
    <n v="46"/>
    <n v="23"/>
    <n v="9"/>
    <s v="USA"/>
    <s v="Not Outlier"/>
    <x v="48"/>
  </r>
  <r>
    <n v="631384"/>
    <n v="1975"/>
    <s v="USA"/>
    <d v="2023-02-06T01:19:00"/>
    <s v="App"/>
    <s v="Diego Freyre"/>
    <n v="5484"/>
    <n v="6"/>
    <x v="130"/>
    <d v="1899-12-30T01:19:00"/>
    <n v="19"/>
    <n v="1"/>
    <n v="2"/>
    <s v="USA"/>
    <s v="Not Outlier"/>
    <x v="48"/>
  </r>
  <r>
    <n v="142160"/>
    <n v="1976"/>
    <s v="Spain"/>
    <d v="2023-02-14T01:03:00"/>
    <s v="Website"/>
    <s v="Paul Henriot"/>
    <n v="7114"/>
    <n v="14"/>
    <x v="222"/>
    <d v="1899-12-30T01:03:00"/>
    <n v="3"/>
    <n v="1"/>
    <n v="2"/>
    <s v="Spain"/>
    <s v="Not Outlier"/>
    <x v="69"/>
  </r>
  <r>
    <n v="670916"/>
    <n v="1977"/>
    <s v="USA"/>
    <d v="2023-04-01T01:10:00"/>
    <s v="Other"/>
    <s v="Marie Bertrand"/>
    <n v="9847"/>
    <n v="1"/>
    <x v="217"/>
    <d v="1899-12-30T01:10:00"/>
    <n v="10"/>
    <n v="1"/>
    <n v="4"/>
    <s v="USA"/>
    <s v="Not Outlier"/>
    <x v="33"/>
  </r>
  <r>
    <n v="1070297"/>
    <n v="1978"/>
    <s v="Spain"/>
    <d v="2023-03-08T22:34:00"/>
    <s v="Whatsapp"/>
    <s v="Sue King"/>
    <n v="904"/>
    <n v="8"/>
    <x v="50"/>
    <d v="1899-12-30T22:34:00"/>
    <n v="34"/>
    <n v="22"/>
    <n v="3"/>
    <s v="Spain"/>
    <s v="Not Outlier"/>
    <x v="37"/>
  </r>
  <r>
    <n v="780193"/>
    <n v="1979"/>
    <s v="Finland"/>
    <d v="2023-08-05T01:48:00"/>
    <s v="Other"/>
    <s v="Jeff Young"/>
    <n v="1562"/>
    <n v="5"/>
    <x v="329"/>
    <d v="1899-12-30T01:48:00"/>
    <n v="48"/>
    <n v="1"/>
    <n v="8"/>
    <s v="Finland"/>
    <s v="Not Outlier"/>
    <x v="54"/>
  </r>
  <r>
    <n v="1173471"/>
    <n v="1979"/>
    <s v="Finland"/>
    <d v="2023-08-20T02:00:00"/>
    <s v="Other"/>
    <s v="Helen Bennett"/>
    <n v="7703"/>
    <n v="20"/>
    <x v="58"/>
    <d v="1899-12-30T02:00:00"/>
    <n v="0"/>
    <n v="2"/>
    <n v="8"/>
    <s v="Finland"/>
    <s v="Not Outlier"/>
    <x v="54"/>
  </r>
  <r>
    <n v="1284119"/>
    <n v="1980"/>
    <s v="Switzerland"/>
    <d v="2023-10-07T01:14:00"/>
    <s v="App"/>
    <s v="Pirkko Koskitalo"/>
    <n v="6976"/>
    <n v="7"/>
    <x v="316"/>
    <d v="1899-12-30T01:14:00"/>
    <n v="14"/>
    <n v="1"/>
    <n v="10"/>
    <s v="Switzerland"/>
    <s v="Not Outlier"/>
    <x v="53"/>
  </r>
  <r>
    <n v="1416529"/>
    <n v="1980"/>
    <s v="Switzerland"/>
    <d v="2023-06-27T00:07:00"/>
    <s v="App"/>
    <s v="Julie Murphy"/>
    <n v="576"/>
    <n v="27"/>
    <x v="133"/>
    <d v="1899-12-30T00:07:00"/>
    <n v="7"/>
    <n v="0"/>
    <n v="6"/>
    <s v="Switzerland"/>
    <s v="Not Outlier"/>
    <x v="53"/>
  </r>
  <r>
    <n v="1483931"/>
    <n v="1980"/>
    <s v="Switzerland"/>
    <d v="2023-04-15T01:24:00"/>
    <s v="Website"/>
    <s v="William Brown"/>
    <n v="4382"/>
    <n v="15"/>
    <x v="188"/>
    <d v="1899-12-30T01:24:00"/>
    <n v="24"/>
    <n v="1"/>
    <n v="4"/>
    <s v="Switzerland"/>
    <s v="Not Outlier"/>
    <x v="53"/>
  </r>
  <r>
    <n v="1513008"/>
    <n v="1980"/>
    <s v="Switzerland"/>
    <d v="2023-07-26T00:57:00"/>
    <s v="App"/>
    <s v="Valarie Nelson"/>
    <n v="4837"/>
    <n v="26"/>
    <x v="195"/>
    <d v="1899-12-30T00:57:00"/>
    <n v="57"/>
    <n v="0"/>
    <n v="7"/>
    <s v="Switzerland"/>
    <s v="Not Outlier"/>
    <x v="53"/>
  </r>
  <r>
    <n v="1291650"/>
    <n v="1982"/>
    <s v="Italy"/>
    <d v="2023-06-03T01:35:00"/>
    <s v="Website"/>
    <s v="Jan Klaeboe"/>
    <n v="5585"/>
    <n v="3"/>
    <x v="105"/>
    <d v="1899-12-30T01:35:00"/>
    <n v="35"/>
    <n v="1"/>
    <n v="6"/>
    <s v="Italy"/>
    <s v="Not Outlier"/>
    <x v="66"/>
  </r>
  <r>
    <n v="1629259"/>
    <n v="1982"/>
    <s v="Italy"/>
    <d v="2023-08-28T01:19:00"/>
    <s v="App"/>
    <s v="Daniel Da Cunha"/>
    <n v="9052"/>
    <n v="28"/>
    <x v="128"/>
    <d v="1899-12-30T01:19:00"/>
    <n v="19"/>
    <n v="1"/>
    <n v="8"/>
    <s v="Italy"/>
    <s v="Not Outlier"/>
    <x v="66"/>
  </r>
  <r>
    <n v="1098350"/>
    <n v="1983"/>
    <s v="Spain"/>
    <d v="2023-02-09T01:39:00"/>
    <s v="Website"/>
    <s v="Kyung Yu"/>
    <n v="7342"/>
    <n v="9"/>
    <x v="28"/>
    <d v="1899-12-30T01:39:00"/>
    <n v="39"/>
    <n v="1"/>
    <n v="2"/>
    <s v="Spain"/>
    <s v="Not Outlier"/>
    <x v="46"/>
  </r>
  <r>
    <n v="1234926"/>
    <n v="1983"/>
    <s v="Spain"/>
    <d v="2023-10-09T23:27:00"/>
    <s v="Whatsapp"/>
    <s v="Julie Brown"/>
    <n v="2280"/>
    <n v="9"/>
    <x v="6"/>
    <d v="1899-12-30T23:27:00"/>
    <n v="27"/>
    <n v="23"/>
    <n v="10"/>
    <s v="Spain"/>
    <s v="Not Outlier"/>
    <x v="46"/>
  </r>
  <r>
    <n v="1245959"/>
    <n v="1983"/>
    <s v="Spain"/>
    <d v="2023-02-24T22:52:00"/>
    <s v="Other"/>
    <s v="Violeta Benitez"/>
    <n v="774"/>
    <n v="24"/>
    <x v="93"/>
    <d v="1899-12-30T22:52:00"/>
    <n v="52"/>
    <n v="22"/>
    <n v="2"/>
    <s v="Spain"/>
    <s v="Not Outlier"/>
    <x v="46"/>
  </r>
  <r>
    <n v="1487429"/>
    <n v="1983"/>
    <s v="Spain"/>
    <d v="2023-03-05T23:31:00"/>
    <s v="Whatsapp"/>
    <s v="Anna O'Hara"/>
    <n v="5465"/>
    <n v="5"/>
    <x v="238"/>
    <d v="1899-12-30T23:31:00"/>
    <n v="31"/>
    <n v="23"/>
    <n v="3"/>
    <s v="Spain"/>
    <s v="Not Outlier"/>
    <x v="46"/>
  </r>
  <r>
    <n v="188856"/>
    <n v="1984"/>
    <s v="Australia"/>
    <d v="2023-11-21T23:01:00"/>
    <s v="Whatsapp"/>
    <s v="Roland Keitel"/>
    <n v="4243"/>
    <n v="21"/>
    <x v="156"/>
    <d v="1899-12-30T23:01:00"/>
    <n v="1"/>
    <n v="23"/>
    <n v="11"/>
    <s v="Australia"/>
    <s v="Not Outlier"/>
    <x v="64"/>
  </r>
  <r>
    <n v="466869"/>
    <n v="1984"/>
    <s v="Australia"/>
    <d v="2023-02-14T14:20:00"/>
    <s v="Other"/>
    <s v="Valarie Franco"/>
    <n v="660"/>
    <n v="14"/>
    <x v="222"/>
    <d v="1899-12-30T14:20:00"/>
    <n v="20"/>
    <n v="14"/>
    <n v="2"/>
    <s v="Australia"/>
    <s v="Not Outlier"/>
    <x v="64"/>
  </r>
  <r>
    <n v="1550005"/>
    <n v="1984"/>
    <s v="Australia"/>
    <d v="2023-03-17T00:55:00"/>
    <s v="Website"/>
    <s v="Yoshi Tannamuri"/>
    <n v="2075"/>
    <n v="17"/>
    <x v="154"/>
    <d v="1899-12-30T00:55:00"/>
    <n v="55"/>
    <n v="0"/>
    <n v="3"/>
    <s v="Australia"/>
    <s v="Not Outlier"/>
    <x v="64"/>
  </r>
  <r>
    <n v="369311"/>
    <n v="1985"/>
    <s v="France"/>
    <d v="2023-11-29T01:21:00"/>
    <s v="Whatsapp"/>
    <s v="Veysel Oeztan"/>
    <n v="5332"/>
    <n v="29"/>
    <x v="303"/>
    <d v="1899-12-30T01:21:00"/>
    <n v="21"/>
    <n v="1"/>
    <n v="11"/>
    <s v="France"/>
    <s v="Not Outlier"/>
    <x v="70"/>
  </r>
  <r>
    <n v="672686"/>
    <n v="1985"/>
    <s v="France"/>
    <d v="2023-11-29T01:42:00"/>
    <s v="Whatsapp"/>
    <s v="Rosa Hernandez"/>
    <n v="2269"/>
    <n v="29"/>
    <x v="303"/>
    <d v="1899-12-30T01:42:00"/>
    <n v="42"/>
    <n v="1"/>
    <n v="11"/>
    <s v="France"/>
    <s v="Not Outlier"/>
    <x v="70"/>
  </r>
  <r>
    <n v="28066"/>
    <n v="1986"/>
    <s v="France"/>
    <d v="2023-05-07T00:07:00"/>
    <s v="App"/>
    <s v="Akiko Shimamura"/>
    <n v="7129"/>
    <n v="7"/>
    <x v="90"/>
    <d v="1899-12-30T00:07:00"/>
    <n v="7"/>
    <n v="0"/>
    <n v="5"/>
    <s v="France"/>
    <s v="Not Outlier"/>
    <x v="54"/>
  </r>
  <r>
    <n v="683536"/>
    <n v="1986"/>
    <s v="France"/>
    <d v="2023-12-18T22:59:00"/>
    <s v="App"/>
    <s v="Jose Pedro Roel"/>
    <n v="4037"/>
    <n v="18"/>
    <x v="77"/>
    <d v="1899-12-30T22:59:00"/>
    <n v="59"/>
    <n v="22"/>
    <n v="12"/>
    <s v="France"/>
    <s v="Not Outlier"/>
    <x v="54"/>
  </r>
  <r>
    <n v="758962"/>
    <n v="1988"/>
    <s v="USA"/>
    <d v="2023-05-12T00:51:00"/>
    <s v="Website"/>
    <s v="Anna O'Hara"/>
    <n v="6385"/>
    <n v="12"/>
    <x v="253"/>
    <d v="1899-12-30T00:51:00"/>
    <n v="51"/>
    <n v="0"/>
    <n v="5"/>
    <s v="USA"/>
    <s v="Not Outlier"/>
    <x v="16"/>
  </r>
  <r>
    <n v="1428328"/>
    <n v="1988"/>
    <s v="USA"/>
    <d v="2023-04-28T01:23:00"/>
    <s v="Website"/>
    <s v="Dean Cassidy"/>
    <n v="2435"/>
    <n v="28"/>
    <x v="334"/>
    <d v="1899-12-30T01:23:00"/>
    <n v="23"/>
    <n v="1"/>
    <n v="4"/>
    <s v="USA"/>
    <s v="Not Outlier"/>
    <x v="16"/>
  </r>
  <r>
    <n v="1160613"/>
    <n v="1990"/>
    <s v="USA"/>
    <d v="2023-12-22T01:14:00"/>
    <s v="Other"/>
    <s v="Diego Freyre"/>
    <n v="8077"/>
    <n v="22"/>
    <x v="358"/>
    <d v="1899-12-30T01:14:00"/>
    <n v="14"/>
    <n v="1"/>
    <n v="12"/>
    <s v="USA"/>
    <s v="Not Outlier"/>
    <x v="28"/>
  </r>
  <r>
    <n v="1399773"/>
    <n v="1990"/>
    <s v="USA"/>
    <d v="2023-01-03T00:04:00"/>
    <s v="Other"/>
    <s v="Mart¡n Sommer"/>
    <n v="6970"/>
    <n v="3"/>
    <x v="317"/>
    <d v="1899-12-30T00:04:00"/>
    <n v="4"/>
    <n v="0"/>
    <n v="1"/>
    <s v="USA"/>
    <s v="Not Outlier"/>
    <x v="28"/>
  </r>
  <r>
    <n v="1465254"/>
    <n v="1992"/>
    <s v="Denmark"/>
    <d v="2023-09-01T00:43:00"/>
    <s v="Website"/>
    <s v="Adrian Huxley"/>
    <n v="5514"/>
    <n v="1"/>
    <x v="244"/>
    <d v="1899-12-30T00:43:00"/>
    <n v="43"/>
    <n v="0"/>
    <n v="9"/>
    <s v="Denmark"/>
    <s v="Not Outlier"/>
    <x v="16"/>
  </r>
  <r>
    <n v="80707"/>
    <n v="1993"/>
    <s v="USA"/>
    <d v="2023-12-09T01:09:00"/>
    <s v="App"/>
    <s v="Juri Yoshido"/>
    <n v="2966"/>
    <n v="9"/>
    <x v="175"/>
    <d v="1899-12-30T01:09:00"/>
    <n v="9"/>
    <n v="1"/>
    <n v="12"/>
    <s v="USA"/>
    <s v="Not Outlier"/>
    <x v="44"/>
  </r>
  <r>
    <n v="528569"/>
    <n v="1993"/>
    <s v="USA"/>
    <d v="2023-06-26T01:42:00"/>
    <s v="App"/>
    <s v="Pirkko Koskitalo"/>
    <n v="613"/>
    <n v="26"/>
    <x v="155"/>
    <d v="1899-12-30T01:42:00"/>
    <n v="42"/>
    <n v="1"/>
    <n v="6"/>
    <s v="USA"/>
    <s v="Not Outlier"/>
    <x v="44"/>
  </r>
  <r>
    <n v="1345016"/>
    <n v="1994"/>
    <s v="Singapore"/>
    <d v="2023-02-15T23:37:00"/>
    <s v="Website"/>
    <s v="Giovanni Rovelli"/>
    <n v="9058"/>
    <n v="15"/>
    <x v="31"/>
    <d v="1899-12-30T23:37:00"/>
    <n v="37"/>
    <n v="23"/>
    <n v="2"/>
    <s v="Singapore"/>
    <s v="Not Outlier"/>
    <x v="26"/>
  </r>
  <r>
    <n v="347302"/>
    <n v="1997"/>
    <s v="Spain"/>
    <d v="2023-02-05T00:12:00"/>
    <s v="Whatsapp"/>
    <s v="Mary Saveley"/>
    <n v="4850"/>
    <n v="5"/>
    <x v="260"/>
    <d v="1899-12-30T00:12:00"/>
    <n v="12"/>
    <n v="0"/>
    <n v="2"/>
    <s v="Spain"/>
    <s v="Not Outlier"/>
    <x v="33"/>
  </r>
  <r>
    <n v="412386"/>
    <n v="1997"/>
    <s v="Spain"/>
    <d v="2023-07-28T01:59:00"/>
    <s v="App"/>
    <s v="Sean Connery"/>
    <n v="2004"/>
    <n v="28"/>
    <x v="40"/>
    <d v="1899-12-30T01:59:00"/>
    <n v="59"/>
    <n v="1"/>
    <n v="7"/>
    <s v="Spain"/>
    <s v="Not Outlier"/>
    <x v="33"/>
  </r>
  <r>
    <n v="764467"/>
    <n v="1998"/>
    <s v="Australia"/>
    <d v="2023-03-16T01:37:00"/>
    <s v="Whatsapp"/>
    <s v="Sean Connery"/>
    <n v="7362"/>
    <n v="16"/>
    <x v="122"/>
    <d v="1899-12-30T01:37:00"/>
    <n v="37"/>
    <n v="1"/>
    <n v="3"/>
    <s v="Australia"/>
    <s v="Not Outlier"/>
    <x v="6"/>
  </r>
  <r>
    <n v="1143333"/>
    <n v="1998"/>
    <s v="Australia"/>
    <d v="2023-06-04T23:51:00"/>
    <s v="App"/>
    <s v="Jeff Young"/>
    <n v="9565"/>
    <n v="4"/>
    <x v="68"/>
    <d v="1899-12-30T23:51:00"/>
    <n v="51"/>
    <n v="23"/>
    <n v="6"/>
    <s v="Australia"/>
    <s v="Not Outlier"/>
    <x v="6"/>
  </r>
  <r>
    <m/>
    <m/>
    <m/>
    <m/>
    <m/>
    <m/>
    <m/>
    <m/>
    <x v="366"/>
    <m/>
    <m/>
    <m/>
    <m/>
    <m/>
    <m/>
    <x v="73"/>
  </r>
  <r>
    <m/>
    <m/>
    <m/>
    <m/>
    <m/>
    <m/>
    <m/>
    <m/>
    <x v="366"/>
    <m/>
    <m/>
    <m/>
    <m/>
    <m/>
    <m/>
    <x v="73"/>
  </r>
  <r>
    <m/>
    <m/>
    <m/>
    <m/>
    <m/>
    <m/>
    <m/>
    <m/>
    <x v="366"/>
    <m/>
    <m/>
    <m/>
    <m/>
    <m/>
    <m/>
    <x v="73"/>
  </r>
  <r>
    <m/>
    <m/>
    <m/>
    <m/>
    <m/>
    <m/>
    <m/>
    <m/>
    <x v="366"/>
    <m/>
    <m/>
    <m/>
    <m/>
    <m/>
    <m/>
    <x v="73"/>
  </r>
  <r>
    <m/>
    <m/>
    <m/>
    <m/>
    <m/>
    <m/>
    <m/>
    <m/>
    <x v="366"/>
    <m/>
    <m/>
    <m/>
    <m/>
    <m/>
    <m/>
    <x v="73"/>
  </r>
  <r>
    <m/>
    <m/>
    <m/>
    <m/>
    <m/>
    <m/>
    <m/>
    <m/>
    <x v="366"/>
    <m/>
    <m/>
    <m/>
    <m/>
    <m/>
    <m/>
    <x v="73"/>
  </r>
  <r>
    <m/>
    <m/>
    <m/>
    <m/>
    <m/>
    <m/>
    <m/>
    <m/>
    <x v="366"/>
    <m/>
    <m/>
    <m/>
    <m/>
    <m/>
    <m/>
    <x v="73"/>
  </r>
  <r>
    <m/>
    <m/>
    <m/>
    <m/>
    <m/>
    <m/>
    <m/>
    <m/>
    <x v="366"/>
    <m/>
    <m/>
    <m/>
    <m/>
    <m/>
    <m/>
    <x v="73"/>
  </r>
  <r>
    <m/>
    <m/>
    <m/>
    <m/>
    <m/>
    <m/>
    <m/>
    <m/>
    <x v="366"/>
    <m/>
    <m/>
    <m/>
    <m/>
    <m/>
    <m/>
    <x v="73"/>
  </r>
  <r>
    <m/>
    <m/>
    <m/>
    <m/>
    <m/>
    <m/>
    <m/>
    <m/>
    <x v="366"/>
    <m/>
    <m/>
    <m/>
    <m/>
    <m/>
    <m/>
    <x v="73"/>
  </r>
  <r>
    <m/>
    <m/>
    <m/>
    <m/>
    <m/>
    <m/>
    <m/>
    <m/>
    <x v="366"/>
    <m/>
    <m/>
    <m/>
    <m/>
    <m/>
    <m/>
    <x v="73"/>
  </r>
  <r>
    <m/>
    <m/>
    <m/>
    <m/>
    <m/>
    <m/>
    <m/>
    <m/>
    <x v="366"/>
    <m/>
    <m/>
    <m/>
    <m/>
    <m/>
    <m/>
    <x v="73"/>
  </r>
  <r>
    <m/>
    <m/>
    <m/>
    <m/>
    <m/>
    <m/>
    <m/>
    <m/>
    <x v="366"/>
    <m/>
    <m/>
    <m/>
    <m/>
    <m/>
    <m/>
    <x v="73"/>
  </r>
  <r>
    <m/>
    <m/>
    <m/>
    <m/>
    <m/>
    <m/>
    <m/>
    <m/>
    <x v="366"/>
    <m/>
    <m/>
    <m/>
    <m/>
    <m/>
    <m/>
    <x v="73"/>
  </r>
  <r>
    <m/>
    <m/>
    <m/>
    <m/>
    <m/>
    <m/>
    <m/>
    <m/>
    <x v="366"/>
    <m/>
    <m/>
    <m/>
    <m/>
    <m/>
    <m/>
    <x v="73"/>
  </r>
  <r>
    <m/>
    <m/>
    <m/>
    <m/>
    <m/>
    <m/>
    <m/>
    <m/>
    <x v="366"/>
    <m/>
    <m/>
    <m/>
    <m/>
    <m/>
    <m/>
    <x v="73"/>
  </r>
  <r>
    <m/>
    <m/>
    <m/>
    <m/>
    <m/>
    <m/>
    <m/>
    <m/>
    <x v="366"/>
    <m/>
    <m/>
    <m/>
    <m/>
    <m/>
    <m/>
    <x v="73"/>
  </r>
  <r>
    <m/>
    <m/>
    <m/>
    <m/>
    <m/>
    <m/>
    <m/>
    <m/>
    <x v="366"/>
    <m/>
    <m/>
    <m/>
    <m/>
    <m/>
    <m/>
    <x v="73"/>
  </r>
  <r>
    <m/>
    <m/>
    <m/>
    <m/>
    <m/>
    <m/>
    <m/>
    <m/>
    <x v="366"/>
    <m/>
    <m/>
    <m/>
    <m/>
    <m/>
    <m/>
    <x v="73"/>
  </r>
  <r>
    <m/>
    <m/>
    <m/>
    <m/>
    <m/>
    <m/>
    <m/>
    <m/>
    <x v="366"/>
    <m/>
    <m/>
    <m/>
    <m/>
    <m/>
    <m/>
    <x v="73"/>
  </r>
  <r>
    <m/>
    <m/>
    <m/>
    <m/>
    <m/>
    <m/>
    <m/>
    <m/>
    <x v="366"/>
    <m/>
    <m/>
    <m/>
    <m/>
    <m/>
    <m/>
    <x v="73"/>
  </r>
  <r>
    <m/>
    <m/>
    <m/>
    <m/>
    <m/>
    <m/>
    <m/>
    <m/>
    <x v="366"/>
    <m/>
    <m/>
    <m/>
    <m/>
    <m/>
    <m/>
    <x v="73"/>
  </r>
  <r>
    <m/>
    <m/>
    <m/>
    <m/>
    <m/>
    <m/>
    <m/>
    <m/>
    <x v="366"/>
    <m/>
    <m/>
    <m/>
    <m/>
    <m/>
    <m/>
    <x v="73"/>
  </r>
  <r>
    <m/>
    <m/>
    <m/>
    <m/>
    <m/>
    <m/>
    <m/>
    <m/>
    <x v="366"/>
    <m/>
    <m/>
    <m/>
    <m/>
    <m/>
    <m/>
    <x v="73"/>
  </r>
  <r>
    <m/>
    <m/>
    <m/>
    <m/>
    <m/>
    <m/>
    <m/>
    <m/>
    <x v="366"/>
    <m/>
    <m/>
    <m/>
    <m/>
    <m/>
    <m/>
    <x v="73"/>
  </r>
  <r>
    <m/>
    <m/>
    <m/>
    <m/>
    <m/>
    <m/>
    <m/>
    <m/>
    <x v="366"/>
    <m/>
    <m/>
    <m/>
    <m/>
    <m/>
    <m/>
    <x v="73"/>
  </r>
  <r>
    <m/>
    <m/>
    <m/>
    <m/>
    <m/>
    <m/>
    <m/>
    <m/>
    <x v="366"/>
    <m/>
    <m/>
    <m/>
    <m/>
    <m/>
    <m/>
    <x v="73"/>
  </r>
  <r>
    <m/>
    <m/>
    <m/>
    <m/>
    <m/>
    <m/>
    <m/>
    <m/>
    <x v="366"/>
    <m/>
    <m/>
    <m/>
    <m/>
    <m/>
    <m/>
    <x v="73"/>
  </r>
  <r>
    <m/>
    <m/>
    <m/>
    <m/>
    <m/>
    <m/>
    <m/>
    <m/>
    <x v="366"/>
    <m/>
    <m/>
    <m/>
    <m/>
    <m/>
    <m/>
    <x v="73"/>
  </r>
  <r>
    <m/>
    <m/>
    <m/>
    <m/>
    <m/>
    <m/>
    <m/>
    <m/>
    <x v="366"/>
    <m/>
    <m/>
    <m/>
    <m/>
    <m/>
    <m/>
    <x v="73"/>
  </r>
  <r>
    <m/>
    <m/>
    <m/>
    <m/>
    <m/>
    <m/>
    <m/>
    <m/>
    <x v="366"/>
    <m/>
    <m/>
    <m/>
    <m/>
    <m/>
    <m/>
    <x v="73"/>
  </r>
  <r>
    <m/>
    <m/>
    <m/>
    <m/>
    <m/>
    <m/>
    <m/>
    <m/>
    <x v="366"/>
    <m/>
    <m/>
    <m/>
    <m/>
    <m/>
    <m/>
    <x v="73"/>
  </r>
  <r>
    <m/>
    <m/>
    <m/>
    <m/>
    <m/>
    <m/>
    <m/>
    <m/>
    <x v="366"/>
    <m/>
    <m/>
    <m/>
    <m/>
    <m/>
    <m/>
    <x v="73"/>
  </r>
  <r>
    <m/>
    <m/>
    <m/>
    <m/>
    <m/>
    <m/>
    <m/>
    <m/>
    <x v="366"/>
    <m/>
    <m/>
    <m/>
    <m/>
    <m/>
    <m/>
    <x v="73"/>
  </r>
  <r>
    <m/>
    <m/>
    <m/>
    <m/>
    <m/>
    <m/>
    <m/>
    <m/>
    <x v="366"/>
    <m/>
    <m/>
    <m/>
    <m/>
    <m/>
    <m/>
    <x v="73"/>
  </r>
  <r>
    <m/>
    <m/>
    <m/>
    <m/>
    <m/>
    <m/>
    <m/>
    <m/>
    <x v="366"/>
    <m/>
    <m/>
    <m/>
    <m/>
    <m/>
    <m/>
    <x v="73"/>
  </r>
  <r>
    <m/>
    <m/>
    <m/>
    <m/>
    <m/>
    <m/>
    <m/>
    <m/>
    <x v="366"/>
    <m/>
    <m/>
    <m/>
    <m/>
    <m/>
    <m/>
    <x v="73"/>
  </r>
  <r>
    <m/>
    <m/>
    <m/>
    <m/>
    <m/>
    <m/>
    <m/>
    <m/>
    <x v="366"/>
    <m/>
    <m/>
    <m/>
    <m/>
    <m/>
    <m/>
    <x v="73"/>
  </r>
  <r>
    <m/>
    <m/>
    <m/>
    <m/>
    <m/>
    <m/>
    <m/>
    <m/>
    <x v="366"/>
    <m/>
    <m/>
    <m/>
    <m/>
    <m/>
    <m/>
    <x v="73"/>
  </r>
  <r>
    <m/>
    <m/>
    <m/>
    <m/>
    <m/>
    <m/>
    <m/>
    <m/>
    <x v="366"/>
    <m/>
    <m/>
    <m/>
    <m/>
    <m/>
    <m/>
    <x v="73"/>
  </r>
  <r>
    <m/>
    <m/>
    <m/>
    <m/>
    <m/>
    <m/>
    <m/>
    <m/>
    <x v="366"/>
    <m/>
    <m/>
    <m/>
    <m/>
    <m/>
    <m/>
    <x v="73"/>
  </r>
  <r>
    <m/>
    <m/>
    <m/>
    <m/>
    <m/>
    <m/>
    <m/>
    <m/>
    <x v="366"/>
    <m/>
    <m/>
    <m/>
    <m/>
    <m/>
    <m/>
    <x v="73"/>
  </r>
  <r>
    <m/>
    <m/>
    <m/>
    <m/>
    <m/>
    <m/>
    <m/>
    <m/>
    <x v="366"/>
    <m/>
    <m/>
    <m/>
    <m/>
    <m/>
    <m/>
    <x v="73"/>
  </r>
  <r>
    <m/>
    <m/>
    <m/>
    <m/>
    <m/>
    <m/>
    <m/>
    <m/>
    <x v="366"/>
    <m/>
    <m/>
    <m/>
    <m/>
    <m/>
    <m/>
    <x v="73"/>
  </r>
  <r>
    <m/>
    <m/>
    <m/>
    <m/>
    <m/>
    <m/>
    <m/>
    <m/>
    <x v="366"/>
    <m/>
    <m/>
    <m/>
    <m/>
    <m/>
    <m/>
    <x v="73"/>
  </r>
  <r>
    <m/>
    <m/>
    <m/>
    <m/>
    <m/>
    <m/>
    <m/>
    <m/>
    <x v="366"/>
    <m/>
    <m/>
    <m/>
    <m/>
    <m/>
    <m/>
    <x v="73"/>
  </r>
  <r>
    <m/>
    <m/>
    <m/>
    <m/>
    <m/>
    <m/>
    <m/>
    <m/>
    <x v="366"/>
    <m/>
    <m/>
    <m/>
    <m/>
    <m/>
    <m/>
    <x v="73"/>
  </r>
  <r>
    <m/>
    <m/>
    <m/>
    <m/>
    <m/>
    <m/>
    <m/>
    <m/>
    <x v="366"/>
    <m/>
    <m/>
    <m/>
    <m/>
    <m/>
    <m/>
    <x v="73"/>
  </r>
  <r>
    <m/>
    <m/>
    <m/>
    <m/>
    <m/>
    <m/>
    <m/>
    <m/>
    <x v="366"/>
    <m/>
    <m/>
    <m/>
    <m/>
    <m/>
    <m/>
    <x v="73"/>
  </r>
  <r>
    <m/>
    <m/>
    <m/>
    <m/>
    <m/>
    <m/>
    <m/>
    <m/>
    <x v="366"/>
    <m/>
    <m/>
    <m/>
    <m/>
    <m/>
    <m/>
    <x v="73"/>
  </r>
  <r>
    <m/>
    <m/>
    <m/>
    <m/>
    <m/>
    <m/>
    <m/>
    <m/>
    <x v="366"/>
    <m/>
    <m/>
    <m/>
    <m/>
    <m/>
    <m/>
    <x v="73"/>
  </r>
  <r>
    <m/>
    <m/>
    <m/>
    <m/>
    <m/>
    <m/>
    <m/>
    <m/>
    <x v="366"/>
    <m/>
    <m/>
    <m/>
    <m/>
    <m/>
    <m/>
    <x v="73"/>
  </r>
  <r>
    <m/>
    <m/>
    <m/>
    <m/>
    <m/>
    <m/>
    <m/>
    <m/>
    <x v="366"/>
    <m/>
    <m/>
    <m/>
    <m/>
    <m/>
    <m/>
    <x v="73"/>
  </r>
  <r>
    <m/>
    <m/>
    <m/>
    <m/>
    <m/>
    <m/>
    <m/>
    <m/>
    <x v="366"/>
    <m/>
    <m/>
    <m/>
    <m/>
    <m/>
    <m/>
    <x v="73"/>
  </r>
  <r>
    <m/>
    <m/>
    <m/>
    <m/>
    <m/>
    <m/>
    <m/>
    <m/>
    <x v="366"/>
    <m/>
    <m/>
    <m/>
    <m/>
    <m/>
    <m/>
    <x v="73"/>
  </r>
  <r>
    <m/>
    <m/>
    <m/>
    <m/>
    <m/>
    <m/>
    <m/>
    <m/>
    <x v="366"/>
    <m/>
    <m/>
    <m/>
    <m/>
    <m/>
    <m/>
    <x v="73"/>
  </r>
  <r>
    <m/>
    <m/>
    <m/>
    <m/>
    <m/>
    <m/>
    <m/>
    <m/>
    <x v="366"/>
    <m/>
    <m/>
    <m/>
    <m/>
    <m/>
    <m/>
    <x v="73"/>
  </r>
  <r>
    <m/>
    <m/>
    <m/>
    <m/>
    <m/>
    <m/>
    <m/>
    <m/>
    <x v="366"/>
    <m/>
    <m/>
    <m/>
    <m/>
    <m/>
    <m/>
    <x v="73"/>
  </r>
  <r>
    <m/>
    <m/>
    <m/>
    <m/>
    <m/>
    <m/>
    <m/>
    <m/>
    <x v="366"/>
    <m/>
    <m/>
    <m/>
    <m/>
    <m/>
    <m/>
    <x v="73"/>
  </r>
  <r>
    <m/>
    <m/>
    <m/>
    <m/>
    <m/>
    <m/>
    <m/>
    <m/>
    <x v="366"/>
    <m/>
    <m/>
    <m/>
    <m/>
    <m/>
    <m/>
    <x v="73"/>
  </r>
  <r>
    <m/>
    <m/>
    <m/>
    <m/>
    <m/>
    <m/>
    <m/>
    <m/>
    <x v="366"/>
    <m/>
    <m/>
    <m/>
    <m/>
    <m/>
    <m/>
    <x v="73"/>
  </r>
  <r>
    <m/>
    <m/>
    <m/>
    <m/>
    <m/>
    <m/>
    <m/>
    <m/>
    <x v="366"/>
    <m/>
    <m/>
    <m/>
    <m/>
    <m/>
    <m/>
    <x v="73"/>
  </r>
  <r>
    <m/>
    <m/>
    <m/>
    <m/>
    <m/>
    <m/>
    <m/>
    <m/>
    <x v="366"/>
    <m/>
    <m/>
    <m/>
    <m/>
    <m/>
    <m/>
    <x v="73"/>
  </r>
  <r>
    <m/>
    <m/>
    <m/>
    <m/>
    <m/>
    <m/>
    <m/>
    <m/>
    <x v="366"/>
    <m/>
    <m/>
    <m/>
    <m/>
    <m/>
    <m/>
    <x v="73"/>
  </r>
  <r>
    <m/>
    <m/>
    <m/>
    <m/>
    <m/>
    <m/>
    <m/>
    <m/>
    <x v="366"/>
    <m/>
    <m/>
    <m/>
    <m/>
    <m/>
    <m/>
    <x v="73"/>
  </r>
  <r>
    <m/>
    <m/>
    <m/>
    <m/>
    <m/>
    <m/>
    <m/>
    <m/>
    <x v="366"/>
    <m/>
    <m/>
    <m/>
    <m/>
    <m/>
    <m/>
    <x v="73"/>
  </r>
  <r>
    <m/>
    <m/>
    <m/>
    <m/>
    <m/>
    <m/>
    <m/>
    <m/>
    <x v="366"/>
    <m/>
    <m/>
    <m/>
    <m/>
    <m/>
    <m/>
    <x v="73"/>
  </r>
  <r>
    <m/>
    <m/>
    <m/>
    <m/>
    <m/>
    <m/>
    <m/>
    <m/>
    <x v="366"/>
    <m/>
    <m/>
    <m/>
    <m/>
    <m/>
    <m/>
    <x v="73"/>
  </r>
  <r>
    <m/>
    <m/>
    <m/>
    <m/>
    <m/>
    <m/>
    <m/>
    <m/>
    <x v="366"/>
    <m/>
    <m/>
    <m/>
    <m/>
    <m/>
    <m/>
    <x v="73"/>
  </r>
  <r>
    <m/>
    <m/>
    <m/>
    <m/>
    <m/>
    <m/>
    <m/>
    <m/>
    <x v="366"/>
    <m/>
    <m/>
    <m/>
    <m/>
    <m/>
    <m/>
    <x v="73"/>
  </r>
  <r>
    <m/>
    <m/>
    <m/>
    <m/>
    <m/>
    <m/>
    <m/>
    <m/>
    <x v="366"/>
    <m/>
    <m/>
    <m/>
    <m/>
    <m/>
    <m/>
    <x v="73"/>
  </r>
  <r>
    <m/>
    <m/>
    <m/>
    <m/>
    <m/>
    <m/>
    <m/>
    <m/>
    <x v="366"/>
    <m/>
    <m/>
    <m/>
    <m/>
    <m/>
    <m/>
    <x v="73"/>
  </r>
  <r>
    <m/>
    <m/>
    <m/>
    <m/>
    <m/>
    <m/>
    <m/>
    <m/>
    <x v="366"/>
    <m/>
    <m/>
    <m/>
    <m/>
    <m/>
    <m/>
    <x v="73"/>
  </r>
  <r>
    <m/>
    <m/>
    <m/>
    <m/>
    <m/>
    <m/>
    <m/>
    <m/>
    <x v="366"/>
    <m/>
    <m/>
    <m/>
    <m/>
    <m/>
    <m/>
    <x v="73"/>
  </r>
  <r>
    <m/>
    <m/>
    <m/>
    <m/>
    <m/>
    <m/>
    <m/>
    <m/>
    <x v="366"/>
    <m/>
    <m/>
    <m/>
    <m/>
    <m/>
    <m/>
    <x v="73"/>
  </r>
  <r>
    <m/>
    <m/>
    <m/>
    <m/>
    <m/>
    <m/>
    <m/>
    <m/>
    <x v="366"/>
    <m/>
    <m/>
    <m/>
    <m/>
    <m/>
    <m/>
    <x v="73"/>
  </r>
  <r>
    <m/>
    <m/>
    <m/>
    <m/>
    <m/>
    <m/>
    <m/>
    <m/>
    <x v="366"/>
    <m/>
    <m/>
    <m/>
    <m/>
    <m/>
    <m/>
    <x v="73"/>
  </r>
  <r>
    <m/>
    <m/>
    <m/>
    <m/>
    <m/>
    <m/>
    <m/>
    <m/>
    <x v="366"/>
    <m/>
    <m/>
    <m/>
    <m/>
    <m/>
    <m/>
    <x v="73"/>
  </r>
  <r>
    <m/>
    <m/>
    <m/>
    <m/>
    <m/>
    <m/>
    <m/>
    <m/>
    <x v="366"/>
    <m/>
    <m/>
    <m/>
    <m/>
    <m/>
    <m/>
    <x v="73"/>
  </r>
  <r>
    <m/>
    <m/>
    <m/>
    <m/>
    <m/>
    <m/>
    <m/>
    <m/>
    <x v="366"/>
    <m/>
    <m/>
    <m/>
    <m/>
    <m/>
    <m/>
    <x v="73"/>
  </r>
  <r>
    <m/>
    <m/>
    <m/>
    <m/>
    <m/>
    <m/>
    <m/>
    <m/>
    <x v="366"/>
    <m/>
    <m/>
    <m/>
    <m/>
    <m/>
    <m/>
    <x v="73"/>
  </r>
  <r>
    <m/>
    <m/>
    <m/>
    <m/>
    <m/>
    <m/>
    <m/>
    <m/>
    <x v="366"/>
    <m/>
    <m/>
    <m/>
    <m/>
    <m/>
    <m/>
    <x v="73"/>
  </r>
  <r>
    <m/>
    <m/>
    <m/>
    <m/>
    <m/>
    <m/>
    <m/>
    <m/>
    <x v="366"/>
    <m/>
    <m/>
    <m/>
    <m/>
    <m/>
    <m/>
    <x v="73"/>
  </r>
  <r>
    <m/>
    <m/>
    <m/>
    <m/>
    <m/>
    <m/>
    <m/>
    <m/>
    <x v="366"/>
    <m/>
    <m/>
    <m/>
    <m/>
    <m/>
    <m/>
    <x v="73"/>
  </r>
  <r>
    <m/>
    <m/>
    <m/>
    <m/>
    <m/>
    <m/>
    <m/>
    <m/>
    <x v="366"/>
    <m/>
    <m/>
    <m/>
    <m/>
    <m/>
    <m/>
    <x v="73"/>
  </r>
  <r>
    <m/>
    <m/>
    <m/>
    <m/>
    <m/>
    <m/>
    <m/>
    <m/>
    <x v="366"/>
    <m/>
    <m/>
    <m/>
    <m/>
    <m/>
    <m/>
    <x v="73"/>
  </r>
  <r>
    <m/>
    <m/>
    <m/>
    <m/>
    <m/>
    <m/>
    <m/>
    <m/>
    <x v="366"/>
    <m/>
    <m/>
    <m/>
    <m/>
    <m/>
    <m/>
    <x v="73"/>
  </r>
  <r>
    <m/>
    <m/>
    <m/>
    <m/>
    <m/>
    <m/>
    <m/>
    <m/>
    <x v="366"/>
    <m/>
    <m/>
    <m/>
    <m/>
    <m/>
    <m/>
    <x v="73"/>
  </r>
  <r>
    <m/>
    <m/>
    <m/>
    <m/>
    <m/>
    <m/>
    <m/>
    <m/>
    <x v="366"/>
    <m/>
    <m/>
    <m/>
    <m/>
    <m/>
    <m/>
    <x v="73"/>
  </r>
  <r>
    <m/>
    <m/>
    <m/>
    <m/>
    <m/>
    <m/>
    <m/>
    <m/>
    <x v="366"/>
    <m/>
    <m/>
    <m/>
    <m/>
    <m/>
    <m/>
    <x v="73"/>
  </r>
  <r>
    <m/>
    <m/>
    <m/>
    <m/>
    <m/>
    <m/>
    <m/>
    <m/>
    <x v="366"/>
    <m/>
    <m/>
    <m/>
    <m/>
    <m/>
    <m/>
    <x v="73"/>
  </r>
  <r>
    <m/>
    <m/>
    <m/>
    <m/>
    <m/>
    <m/>
    <m/>
    <m/>
    <x v="366"/>
    <m/>
    <m/>
    <m/>
    <m/>
    <m/>
    <m/>
    <x v="73"/>
  </r>
  <r>
    <m/>
    <m/>
    <m/>
    <m/>
    <m/>
    <m/>
    <m/>
    <m/>
    <x v="366"/>
    <m/>
    <m/>
    <m/>
    <m/>
    <m/>
    <m/>
    <x v="73"/>
  </r>
  <r>
    <m/>
    <m/>
    <m/>
    <m/>
    <m/>
    <m/>
    <m/>
    <m/>
    <x v="366"/>
    <m/>
    <m/>
    <m/>
    <m/>
    <m/>
    <m/>
    <x v="73"/>
  </r>
  <r>
    <m/>
    <m/>
    <m/>
    <m/>
    <m/>
    <m/>
    <m/>
    <m/>
    <x v="366"/>
    <m/>
    <m/>
    <m/>
    <m/>
    <m/>
    <m/>
    <x v="73"/>
  </r>
  <r>
    <m/>
    <m/>
    <m/>
    <m/>
    <m/>
    <m/>
    <m/>
    <m/>
    <x v="366"/>
    <m/>
    <m/>
    <m/>
    <m/>
    <m/>
    <m/>
    <x v="73"/>
  </r>
  <r>
    <m/>
    <m/>
    <m/>
    <m/>
    <m/>
    <m/>
    <m/>
    <m/>
    <x v="366"/>
    <m/>
    <m/>
    <m/>
    <m/>
    <m/>
    <m/>
    <x v="73"/>
  </r>
  <r>
    <m/>
    <m/>
    <m/>
    <m/>
    <m/>
    <m/>
    <m/>
    <m/>
    <x v="366"/>
    <m/>
    <m/>
    <m/>
    <m/>
    <m/>
    <m/>
    <x v="73"/>
  </r>
  <r>
    <m/>
    <m/>
    <m/>
    <m/>
    <m/>
    <m/>
    <m/>
    <m/>
    <x v="366"/>
    <m/>
    <m/>
    <m/>
    <m/>
    <m/>
    <m/>
    <x v="73"/>
  </r>
  <r>
    <m/>
    <m/>
    <m/>
    <m/>
    <m/>
    <m/>
    <m/>
    <m/>
    <x v="366"/>
    <m/>
    <m/>
    <m/>
    <m/>
    <m/>
    <m/>
    <x v="73"/>
  </r>
  <r>
    <m/>
    <m/>
    <m/>
    <m/>
    <m/>
    <m/>
    <m/>
    <m/>
    <x v="366"/>
    <m/>
    <m/>
    <m/>
    <m/>
    <m/>
    <m/>
    <x v="73"/>
  </r>
  <r>
    <m/>
    <m/>
    <m/>
    <m/>
    <m/>
    <m/>
    <m/>
    <m/>
    <x v="366"/>
    <m/>
    <m/>
    <m/>
    <m/>
    <m/>
    <m/>
    <x v="73"/>
  </r>
  <r>
    <m/>
    <m/>
    <m/>
    <m/>
    <m/>
    <m/>
    <m/>
    <m/>
    <x v="366"/>
    <m/>
    <m/>
    <m/>
    <m/>
    <m/>
    <m/>
    <x v="73"/>
  </r>
  <r>
    <m/>
    <m/>
    <m/>
    <m/>
    <m/>
    <m/>
    <m/>
    <m/>
    <x v="366"/>
    <m/>
    <m/>
    <m/>
    <m/>
    <m/>
    <m/>
    <x v="73"/>
  </r>
  <r>
    <m/>
    <m/>
    <m/>
    <m/>
    <m/>
    <m/>
    <m/>
    <m/>
    <x v="366"/>
    <m/>
    <m/>
    <m/>
    <m/>
    <m/>
    <m/>
    <x v="73"/>
  </r>
  <r>
    <m/>
    <m/>
    <m/>
    <m/>
    <m/>
    <m/>
    <m/>
    <m/>
    <x v="366"/>
    <m/>
    <m/>
    <m/>
    <m/>
    <m/>
    <m/>
    <x v="73"/>
  </r>
  <r>
    <m/>
    <m/>
    <m/>
    <m/>
    <m/>
    <m/>
    <m/>
    <m/>
    <x v="366"/>
    <m/>
    <m/>
    <m/>
    <m/>
    <m/>
    <m/>
    <x v="73"/>
  </r>
  <r>
    <m/>
    <m/>
    <m/>
    <m/>
    <m/>
    <m/>
    <m/>
    <m/>
    <x v="366"/>
    <m/>
    <m/>
    <m/>
    <m/>
    <m/>
    <m/>
    <x v="73"/>
  </r>
  <r>
    <m/>
    <m/>
    <m/>
    <m/>
    <m/>
    <m/>
    <m/>
    <m/>
    <x v="366"/>
    <m/>
    <m/>
    <m/>
    <m/>
    <m/>
    <m/>
    <x v="73"/>
  </r>
  <r>
    <m/>
    <m/>
    <m/>
    <m/>
    <m/>
    <m/>
    <m/>
    <m/>
    <x v="366"/>
    <m/>
    <m/>
    <m/>
    <m/>
    <m/>
    <m/>
    <x v="73"/>
  </r>
  <r>
    <m/>
    <m/>
    <m/>
    <m/>
    <m/>
    <m/>
    <m/>
    <m/>
    <x v="366"/>
    <m/>
    <m/>
    <m/>
    <m/>
    <m/>
    <m/>
    <x v="73"/>
  </r>
  <r>
    <m/>
    <m/>
    <m/>
    <m/>
    <m/>
    <m/>
    <m/>
    <m/>
    <x v="366"/>
    <m/>
    <m/>
    <m/>
    <m/>
    <m/>
    <m/>
    <x v="73"/>
  </r>
  <r>
    <m/>
    <m/>
    <m/>
    <m/>
    <m/>
    <m/>
    <m/>
    <m/>
    <x v="366"/>
    <m/>
    <m/>
    <m/>
    <m/>
    <m/>
    <m/>
    <x v="73"/>
  </r>
  <r>
    <m/>
    <m/>
    <m/>
    <m/>
    <m/>
    <m/>
    <m/>
    <m/>
    <x v="366"/>
    <m/>
    <m/>
    <m/>
    <m/>
    <m/>
    <m/>
    <x v="73"/>
  </r>
  <r>
    <m/>
    <m/>
    <m/>
    <m/>
    <m/>
    <m/>
    <m/>
    <m/>
    <x v="366"/>
    <m/>
    <m/>
    <m/>
    <m/>
    <m/>
    <m/>
    <x v="73"/>
  </r>
  <r>
    <m/>
    <m/>
    <m/>
    <m/>
    <m/>
    <m/>
    <m/>
    <m/>
    <x v="366"/>
    <m/>
    <m/>
    <m/>
    <m/>
    <m/>
    <m/>
    <x v="73"/>
  </r>
  <r>
    <m/>
    <m/>
    <m/>
    <m/>
    <m/>
    <m/>
    <m/>
    <m/>
    <x v="366"/>
    <m/>
    <m/>
    <m/>
    <m/>
    <m/>
    <m/>
    <x v="73"/>
  </r>
  <r>
    <m/>
    <m/>
    <m/>
    <m/>
    <m/>
    <m/>
    <m/>
    <m/>
    <x v="366"/>
    <m/>
    <m/>
    <m/>
    <m/>
    <m/>
    <m/>
    <x v="73"/>
  </r>
  <r>
    <m/>
    <m/>
    <m/>
    <m/>
    <m/>
    <m/>
    <m/>
    <m/>
    <x v="366"/>
    <m/>
    <m/>
    <m/>
    <m/>
    <m/>
    <m/>
    <x v="73"/>
  </r>
  <r>
    <m/>
    <m/>
    <m/>
    <m/>
    <m/>
    <m/>
    <m/>
    <m/>
    <x v="366"/>
    <m/>
    <m/>
    <m/>
    <m/>
    <m/>
    <m/>
    <x v="73"/>
  </r>
  <r>
    <m/>
    <m/>
    <m/>
    <m/>
    <m/>
    <m/>
    <m/>
    <m/>
    <x v="366"/>
    <m/>
    <m/>
    <m/>
    <m/>
    <m/>
    <m/>
    <x v="73"/>
  </r>
  <r>
    <m/>
    <m/>
    <m/>
    <m/>
    <m/>
    <m/>
    <m/>
    <m/>
    <x v="366"/>
    <m/>
    <m/>
    <m/>
    <m/>
    <m/>
    <m/>
    <x v="73"/>
  </r>
  <r>
    <m/>
    <m/>
    <m/>
    <m/>
    <m/>
    <m/>
    <m/>
    <m/>
    <x v="366"/>
    <m/>
    <m/>
    <m/>
    <m/>
    <m/>
    <m/>
    <x v="73"/>
  </r>
  <r>
    <m/>
    <m/>
    <m/>
    <m/>
    <m/>
    <m/>
    <m/>
    <m/>
    <x v="366"/>
    <m/>
    <m/>
    <m/>
    <m/>
    <m/>
    <m/>
    <x v="73"/>
  </r>
  <r>
    <m/>
    <m/>
    <m/>
    <m/>
    <m/>
    <m/>
    <m/>
    <m/>
    <x v="366"/>
    <m/>
    <m/>
    <m/>
    <m/>
    <m/>
    <m/>
    <x v="73"/>
  </r>
  <r>
    <m/>
    <m/>
    <m/>
    <m/>
    <m/>
    <m/>
    <m/>
    <m/>
    <x v="366"/>
    <m/>
    <m/>
    <m/>
    <m/>
    <m/>
    <m/>
    <x v="73"/>
  </r>
  <r>
    <m/>
    <m/>
    <m/>
    <m/>
    <m/>
    <m/>
    <m/>
    <m/>
    <x v="366"/>
    <m/>
    <m/>
    <m/>
    <m/>
    <m/>
    <m/>
    <x v="73"/>
  </r>
  <r>
    <m/>
    <m/>
    <m/>
    <m/>
    <m/>
    <m/>
    <m/>
    <m/>
    <x v="366"/>
    <m/>
    <m/>
    <m/>
    <m/>
    <m/>
    <m/>
    <x v="73"/>
  </r>
  <r>
    <m/>
    <m/>
    <m/>
    <m/>
    <m/>
    <m/>
    <m/>
    <m/>
    <x v="366"/>
    <m/>
    <m/>
    <m/>
    <m/>
    <m/>
    <m/>
    <x v="73"/>
  </r>
  <r>
    <m/>
    <m/>
    <m/>
    <m/>
    <m/>
    <m/>
    <m/>
    <m/>
    <x v="366"/>
    <m/>
    <m/>
    <m/>
    <m/>
    <m/>
    <m/>
    <x v="73"/>
  </r>
  <r>
    <m/>
    <m/>
    <m/>
    <m/>
    <m/>
    <m/>
    <m/>
    <m/>
    <x v="366"/>
    <m/>
    <m/>
    <m/>
    <m/>
    <m/>
    <m/>
    <x v="73"/>
  </r>
  <r>
    <m/>
    <m/>
    <m/>
    <m/>
    <m/>
    <m/>
    <m/>
    <m/>
    <x v="366"/>
    <m/>
    <m/>
    <m/>
    <m/>
    <m/>
    <m/>
    <x v="73"/>
  </r>
  <r>
    <m/>
    <m/>
    <m/>
    <m/>
    <m/>
    <m/>
    <m/>
    <m/>
    <x v="366"/>
    <m/>
    <m/>
    <m/>
    <m/>
    <m/>
    <m/>
    <x v="73"/>
  </r>
  <r>
    <m/>
    <m/>
    <m/>
    <m/>
    <m/>
    <m/>
    <m/>
    <m/>
    <x v="366"/>
    <m/>
    <m/>
    <m/>
    <m/>
    <m/>
    <m/>
    <x v="73"/>
  </r>
  <r>
    <m/>
    <m/>
    <m/>
    <m/>
    <m/>
    <m/>
    <m/>
    <m/>
    <x v="366"/>
    <m/>
    <m/>
    <m/>
    <m/>
    <m/>
    <m/>
    <x v="73"/>
  </r>
  <r>
    <m/>
    <m/>
    <m/>
    <m/>
    <m/>
    <m/>
    <m/>
    <m/>
    <x v="366"/>
    <m/>
    <m/>
    <m/>
    <m/>
    <m/>
    <m/>
    <x v="73"/>
  </r>
  <r>
    <m/>
    <m/>
    <m/>
    <m/>
    <m/>
    <m/>
    <m/>
    <m/>
    <x v="366"/>
    <m/>
    <m/>
    <m/>
    <m/>
    <m/>
    <m/>
    <x v="73"/>
  </r>
  <r>
    <m/>
    <m/>
    <m/>
    <m/>
    <m/>
    <m/>
    <m/>
    <m/>
    <x v="366"/>
    <m/>
    <m/>
    <m/>
    <m/>
    <m/>
    <m/>
    <x v="73"/>
  </r>
  <r>
    <m/>
    <m/>
    <m/>
    <m/>
    <m/>
    <m/>
    <m/>
    <m/>
    <x v="366"/>
    <m/>
    <m/>
    <m/>
    <m/>
    <m/>
    <m/>
    <x v="73"/>
  </r>
  <r>
    <m/>
    <m/>
    <m/>
    <m/>
    <m/>
    <m/>
    <m/>
    <m/>
    <x v="366"/>
    <m/>
    <m/>
    <m/>
    <m/>
    <m/>
    <m/>
    <x v="73"/>
  </r>
  <r>
    <m/>
    <m/>
    <m/>
    <m/>
    <m/>
    <m/>
    <m/>
    <m/>
    <x v="366"/>
    <m/>
    <m/>
    <m/>
    <m/>
    <m/>
    <m/>
    <x v="73"/>
  </r>
  <r>
    <m/>
    <m/>
    <m/>
    <m/>
    <m/>
    <m/>
    <m/>
    <m/>
    <x v="366"/>
    <m/>
    <m/>
    <m/>
    <m/>
    <m/>
    <m/>
    <x v="73"/>
  </r>
  <r>
    <m/>
    <m/>
    <m/>
    <m/>
    <m/>
    <m/>
    <m/>
    <m/>
    <x v="366"/>
    <m/>
    <m/>
    <m/>
    <m/>
    <m/>
    <m/>
    <x v="73"/>
  </r>
  <r>
    <m/>
    <m/>
    <m/>
    <m/>
    <m/>
    <m/>
    <m/>
    <m/>
    <x v="366"/>
    <m/>
    <m/>
    <m/>
    <m/>
    <m/>
    <m/>
    <x v="73"/>
  </r>
  <r>
    <m/>
    <m/>
    <m/>
    <m/>
    <m/>
    <m/>
    <m/>
    <m/>
    <x v="366"/>
    <m/>
    <m/>
    <m/>
    <m/>
    <m/>
    <m/>
    <x v="73"/>
  </r>
  <r>
    <m/>
    <m/>
    <m/>
    <m/>
    <m/>
    <m/>
    <m/>
    <m/>
    <x v="366"/>
    <m/>
    <m/>
    <m/>
    <m/>
    <m/>
    <m/>
    <x v="73"/>
  </r>
  <r>
    <m/>
    <m/>
    <m/>
    <m/>
    <m/>
    <m/>
    <m/>
    <m/>
    <x v="366"/>
    <m/>
    <m/>
    <m/>
    <m/>
    <m/>
    <m/>
    <x v="73"/>
  </r>
  <r>
    <m/>
    <m/>
    <m/>
    <m/>
    <m/>
    <m/>
    <m/>
    <m/>
    <x v="366"/>
    <m/>
    <m/>
    <m/>
    <m/>
    <m/>
    <m/>
    <x v="73"/>
  </r>
  <r>
    <m/>
    <m/>
    <m/>
    <m/>
    <m/>
    <m/>
    <m/>
    <m/>
    <x v="366"/>
    <m/>
    <m/>
    <m/>
    <m/>
    <m/>
    <m/>
    <x v="73"/>
  </r>
  <r>
    <m/>
    <m/>
    <m/>
    <m/>
    <m/>
    <m/>
    <m/>
    <m/>
    <x v="366"/>
    <m/>
    <m/>
    <m/>
    <m/>
    <m/>
    <m/>
    <x v="73"/>
  </r>
  <r>
    <m/>
    <m/>
    <m/>
    <m/>
    <m/>
    <m/>
    <m/>
    <m/>
    <x v="366"/>
    <m/>
    <m/>
    <m/>
    <m/>
    <m/>
    <m/>
    <x v="73"/>
  </r>
  <r>
    <m/>
    <m/>
    <m/>
    <m/>
    <m/>
    <m/>
    <m/>
    <m/>
    <x v="366"/>
    <m/>
    <m/>
    <m/>
    <m/>
    <m/>
    <m/>
    <x v="73"/>
  </r>
  <r>
    <m/>
    <m/>
    <m/>
    <m/>
    <m/>
    <m/>
    <m/>
    <m/>
    <x v="366"/>
    <m/>
    <m/>
    <m/>
    <m/>
    <m/>
    <m/>
    <x v="73"/>
  </r>
  <r>
    <m/>
    <m/>
    <m/>
    <m/>
    <m/>
    <m/>
    <m/>
    <m/>
    <x v="366"/>
    <m/>
    <m/>
    <m/>
    <m/>
    <m/>
    <m/>
    <x v="73"/>
  </r>
  <r>
    <m/>
    <m/>
    <m/>
    <m/>
    <m/>
    <m/>
    <m/>
    <m/>
    <x v="366"/>
    <m/>
    <m/>
    <m/>
    <m/>
    <m/>
    <m/>
    <x v="73"/>
  </r>
  <r>
    <m/>
    <m/>
    <m/>
    <m/>
    <m/>
    <m/>
    <m/>
    <m/>
    <x v="366"/>
    <m/>
    <m/>
    <m/>
    <m/>
    <m/>
    <m/>
    <x v="73"/>
  </r>
  <r>
    <m/>
    <m/>
    <m/>
    <m/>
    <m/>
    <m/>
    <m/>
    <m/>
    <x v="366"/>
    <m/>
    <m/>
    <m/>
    <m/>
    <m/>
    <m/>
    <x v="73"/>
  </r>
  <r>
    <m/>
    <m/>
    <m/>
    <m/>
    <m/>
    <m/>
    <m/>
    <m/>
    <x v="366"/>
    <m/>
    <m/>
    <m/>
    <m/>
    <m/>
    <m/>
    <x v="73"/>
  </r>
  <r>
    <m/>
    <m/>
    <m/>
    <m/>
    <m/>
    <m/>
    <m/>
    <m/>
    <x v="366"/>
    <m/>
    <m/>
    <m/>
    <m/>
    <m/>
    <m/>
    <x v="73"/>
  </r>
  <r>
    <m/>
    <m/>
    <m/>
    <m/>
    <m/>
    <m/>
    <m/>
    <m/>
    <x v="366"/>
    <m/>
    <m/>
    <m/>
    <m/>
    <m/>
    <m/>
    <x v="73"/>
  </r>
  <r>
    <m/>
    <m/>
    <m/>
    <m/>
    <m/>
    <m/>
    <m/>
    <m/>
    <x v="366"/>
    <m/>
    <m/>
    <m/>
    <m/>
    <m/>
    <m/>
    <x v="73"/>
  </r>
  <r>
    <m/>
    <m/>
    <m/>
    <m/>
    <m/>
    <m/>
    <m/>
    <m/>
    <x v="366"/>
    <m/>
    <m/>
    <m/>
    <m/>
    <m/>
    <m/>
    <x v="73"/>
  </r>
  <r>
    <m/>
    <m/>
    <m/>
    <m/>
    <m/>
    <m/>
    <m/>
    <m/>
    <x v="366"/>
    <m/>
    <m/>
    <m/>
    <m/>
    <m/>
    <m/>
    <x v="73"/>
  </r>
  <r>
    <m/>
    <m/>
    <m/>
    <m/>
    <m/>
    <m/>
    <m/>
    <m/>
    <x v="366"/>
    <m/>
    <m/>
    <m/>
    <m/>
    <m/>
    <m/>
    <x v="73"/>
  </r>
  <r>
    <m/>
    <m/>
    <m/>
    <m/>
    <m/>
    <m/>
    <m/>
    <m/>
    <x v="366"/>
    <m/>
    <m/>
    <m/>
    <m/>
    <m/>
    <m/>
    <x v="73"/>
  </r>
  <r>
    <m/>
    <m/>
    <m/>
    <m/>
    <m/>
    <m/>
    <m/>
    <m/>
    <x v="366"/>
    <m/>
    <m/>
    <m/>
    <m/>
    <m/>
    <m/>
    <x v="73"/>
  </r>
  <r>
    <m/>
    <m/>
    <m/>
    <m/>
    <m/>
    <m/>
    <m/>
    <m/>
    <x v="366"/>
    <m/>
    <m/>
    <m/>
    <m/>
    <m/>
    <m/>
    <x v="73"/>
  </r>
  <r>
    <m/>
    <m/>
    <m/>
    <m/>
    <m/>
    <m/>
    <m/>
    <m/>
    <x v="366"/>
    <m/>
    <m/>
    <m/>
    <m/>
    <m/>
    <m/>
    <x v="73"/>
  </r>
  <r>
    <m/>
    <m/>
    <m/>
    <m/>
    <m/>
    <m/>
    <m/>
    <m/>
    <x v="366"/>
    <m/>
    <m/>
    <m/>
    <m/>
    <m/>
    <m/>
    <x v="73"/>
  </r>
  <r>
    <m/>
    <m/>
    <m/>
    <m/>
    <m/>
    <m/>
    <m/>
    <m/>
    <x v="366"/>
    <m/>
    <m/>
    <m/>
    <m/>
    <m/>
    <m/>
    <x v="73"/>
  </r>
  <r>
    <m/>
    <m/>
    <m/>
    <m/>
    <m/>
    <m/>
    <m/>
    <m/>
    <x v="366"/>
    <m/>
    <m/>
    <m/>
    <m/>
    <m/>
    <m/>
    <x v="73"/>
  </r>
  <r>
    <m/>
    <m/>
    <m/>
    <m/>
    <m/>
    <m/>
    <m/>
    <m/>
    <x v="366"/>
    <m/>
    <m/>
    <m/>
    <m/>
    <m/>
    <m/>
    <x v="73"/>
  </r>
  <r>
    <m/>
    <m/>
    <m/>
    <m/>
    <m/>
    <m/>
    <m/>
    <m/>
    <x v="366"/>
    <m/>
    <m/>
    <m/>
    <m/>
    <m/>
    <m/>
    <x v="73"/>
  </r>
  <r>
    <m/>
    <m/>
    <m/>
    <m/>
    <m/>
    <m/>
    <m/>
    <m/>
    <x v="366"/>
    <m/>
    <m/>
    <m/>
    <m/>
    <m/>
    <m/>
    <x v="73"/>
  </r>
  <r>
    <m/>
    <m/>
    <m/>
    <m/>
    <m/>
    <m/>
    <m/>
    <m/>
    <x v="366"/>
    <m/>
    <m/>
    <m/>
    <m/>
    <m/>
    <m/>
    <x v="73"/>
  </r>
  <r>
    <m/>
    <m/>
    <m/>
    <m/>
    <m/>
    <m/>
    <m/>
    <m/>
    <x v="366"/>
    <m/>
    <m/>
    <m/>
    <m/>
    <m/>
    <m/>
    <x v="73"/>
  </r>
  <r>
    <m/>
    <m/>
    <m/>
    <m/>
    <m/>
    <m/>
    <m/>
    <m/>
    <x v="366"/>
    <m/>
    <m/>
    <m/>
    <m/>
    <m/>
    <m/>
    <x v="73"/>
  </r>
  <r>
    <m/>
    <m/>
    <m/>
    <m/>
    <m/>
    <m/>
    <m/>
    <m/>
    <x v="366"/>
    <m/>
    <m/>
    <m/>
    <m/>
    <m/>
    <m/>
    <x v="73"/>
  </r>
  <r>
    <m/>
    <m/>
    <m/>
    <m/>
    <m/>
    <m/>
    <m/>
    <m/>
    <x v="366"/>
    <m/>
    <m/>
    <m/>
    <m/>
    <m/>
    <m/>
    <x v="73"/>
  </r>
  <r>
    <m/>
    <m/>
    <m/>
    <m/>
    <m/>
    <m/>
    <m/>
    <m/>
    <x v="366"/>
    <m/>
    <m/>
    <m/>
    <m/>
    <m/>
    <m/>
    <x v="73"/>
  </r>
  <r>
    <m/>
    <m/>
    <m/>
    <m/>
    <m/>
    <m/>
    <m/>
    <m/>
    <x v="366"/>
    <m/>
    <m/>
    <m/>
    <m/>
    <m/>
    <m/>
    <x v="73"/>
  </r>
  <r>
    <m/>
    <m/>
    <m/>
    <m/>
    <m/>
    <m/>
    <m/>
    <m/>
    <x v="366"/>
    <m/>
    <m/>
    <m/>
    <m/>
    <m/>
    <m/>
    <x v="73"/>
  </r>
  <r>
    <m/>
    <m/>
    <m/>
    <m/>
    <m/>
    <m/>
    <m/>
    <m/>
    <x v="366"/>
    <m/>
    <m/>
    <m/>
    <m/>
    <m/>
    <m/>
    <x v="73"/>
  </r>
  <r>
    <m/>
    <m/>
    <m/>
    <m/>
    <m/>
    <m/>
    <m/>
    <m/>
    <x v="366"/>
    <m/>
    <m/>
    <m/>
    <m/>
    <m/>
    <m/>
    <x v="73"/>
  </r>
  <r>
    <m/>
    <m/>
    <m/>
    <m/>
    <m/>
    <m/>
    <m/>
    <m/>
    <x v="366"/>
    <m/>
    <m/>
    <m/>
    <m/>
    <m/>
    <m/>
    <x v="73"/>
  </r>
  <r>
    <m/>
    <m/>
    <m/>
    <m/>
    <m/>
    <m/>
    <m/>
    <m/>
    <x v="366"/>
    <m/>
    <m/>
    <m/>
    <m/>
    <m/>
    <m/>
    <x v="73"/>
  </r>
  <r>
    <m/>
    <m/>
    <m/>
    <m/>
    <m/>
    <m/>
    <m/>
    <m/>
    <x v="366"/>
    <m/>
    <m/>
    <m/>
    <m/>
    <m/>
    <m/>
    <x v="73"/>
  </r>
  <r>
    <m/>
    <m/>
    <m/>
    <m/>
    <m/>
    <m/>
    <m/>
    <m/>
    <x v="366"/>
    <m/>
    <m/>
    <m/>
    <m/>
    <m/>
    <m/>
    <x v="73"/>
  </r>
  <r>
    <m/>
    <m/>
    <m/>
    <m/>
    <m/>
    <m/>
    <m/>
    <m/>
    <x v="366"/>
    <m/>
    <m/>
    <m/>
    <m/>
    <m/>
    <m/>
    <x v="73"/>
  </r>
  <r>
    <m/>
    <m/>
    <m/>
    <m/>
    <m/>
    <m/>
    <m/>
    <m/>
    <x v="366"/>
    <m/>
    <m/>
    <m/>
    <m/>
    <m/>
    <m/>
    <x v="73"/>
  </r>
  <r>
    <m/>
    <m/>
    <m/>
    <m/>
    <m/>
    <m/>
    <m/>
    <m/>
    <x v="366"/>
    <m/>
    <m/>
    <m/>
    <m/>
    <m/>
    <m/>
    <x v="73"/>
  </r>
  <r>
    <m/>
    <m/>
    <m/>
    <m/>
    <m/>
    <m/>
    <m/>
    <m/>
    <x v="366"/>
    <m/>
    <m/>
    <m/>
    <m/>
    <m/>
    <m/>
    <x v="73"/>
  </r>
  <r>
    <m/>
    <m/>
    <m/>
    <m/>
    <m/>
    <m/>
    <m/>
    <m/>
    <x v="366"/>
    <m/>
    <m/>
    <m/>
    <m/>
    <m/>
    <m/>
    <x v="73"/>
  </r>
  <r>
    <m/>
    <m/>
    <m/>
    <m/>
    <m/>
    <m/>
    <m/>
    <m/>
    <x v="366"/>
    <m/>
    <m/>
    <m/>
    <m/>
    <m/>
    <m/>
    <x v="73"/>
  </r>
  <r>
    <m/>
    <m/>
    <m/>
    <m/>
    <m/>
    <m/>
    <m/>
    <m/>
    <x v="366"/>
    <m/>
    <m/>
    <m/>
    <m/>
    <m/>
    <m/>
    <x v="73"/>
  </r>
  <r>
    <m/>
    <m/>
    <m/>
    <m/>
    <m/>
    <m/>
    <m/>
    <m/>
    <x v="366"/>
    <m/>
    <m/>
    <m/>
    <m/>
    <m/>
    <m/>
    <x v="73"/>
  </r>
  <r>
    <m/>
    <m/>
    <m/>
    <m/>
    <m/>
    <m/>
    <m/>
    <m/>
    <x v="366"/>
    <m/>
    <m/>
    <m/>
    <m/>
    <m/>
    <m/>
    <x v="73"/>
  </r>
  <r>
    <m/>
    <m/>
    <m/>
    <m/>
    <m/>
    <m/>
    <m/>
    <m/>
    <x v="366"/>
    <m/>
    <m/>
    <m/>
    <m/>
    <m/>
    <m/>
    <x v="73"/>
  </r>
  <r>
    <m/>
    <m/>
    <m/>
    <m/>
    <m/>
    <m/>
    <m/>
    <m/>
    <x v="366"/>
    <m/>
    <m/>
    <m/>
    <m/>
    <m/>
    <m/>
    <x v="73"/>
  </r>
  <r>
    <m/>
    <m/>
    <m/>
    <m/>
    <m/>
    <m/>
    <m/>
    <m/>
    <x v="366"/>
    <m/>
    <m/>
    <m/>
    <m/>
    <m/>
    <m/>
    <x v="73"/>
  </r>
  <r>
    <m/>
    <m/>
    <m/>
    <m/>
    <m/>
    <m/>
    <m/>
    <m/>
    <x v="366"/>
    <m/>
    <m/>
    <m/>
    <m/>
    <m/>
    <m/>
    <x v="73"/>
  </r>
  <r>
    <m/>
    <m/>
    <m/>
    <m/>
    <m/>
    <m/>
    <m/>
    <m/>
    <x v="366"/>
    <m/>
    <m/>
    <m/>
    <m/>
    <m/>
    <m/>
    <x v="73"/>
  </r>
  <r>
    <m/>
    <m/>
    <m/>
    <m/>
    <m/>
    <m/>
    <m/>
    <m/>
    <x v="366"/>
    <m/>
    <m/>
    <m/>
    <m/>
    <m/>
    <m/>
    <x v="73"/>
  </r>
  <r>
    <m/>
    <m/>
    <m/>
    <m/>
    <m/>
    <m/>
    <m/>
    <m/>
    <x v="366"/>
    <m/>
    <m/>
    <m/>
    <m/>
    <m/>
    <m/>
    <x v="73"/>
  </r>
  <r>
    <m/>
    <m/>
    <m/>
    <m/>
    <m/>
    <m/>
    <m/>
    <m/>
    <x v="366"/>
    <m/>
    <m/>
    <m/>
    <m/>
    <m/>
    <m/>
    <x v="73"/>
  </r>
  <r>
    <m/>
    <m/>
    <m/>
    <m/>
    <m/>
    <m/>
    <m/>
    <m/>
    <x v="366"/>
    <m/>
    <m/>
    <m/>
    <m/>
    <m/>
    <m/>
    <x v="73"/>
  </r>
  <r>
    <m/>
    <m/>
    <m/>
    <m/>
    <m/>
    <m/>
    <m/>
    <m/>
    <x v="366"/>
    <m/>
    <m/>
    <m/>
    <m/>
    <m/>
    <m/>
    <x v="73"/>
  </r>
  <r>
    <m/>
    <m/>
    <m/>
    <m/>
    <m/>
    <m/>
    <m/>
    <m/>
    <x v="366"/>
    <m/>
    <m/>
    <m/>
    <m/>
    <m/>
    <m/>
    <x v="73"/>
  </r>
  <r>
    <m/>
    <m/>
    <m/>
    <m/>
    <m/>
    <m/>
    <m/>
    <m/>
    <x v="366"/>
    <m/>
    <m/>
    <m/>
    <m/>
    <m/>
    <m/>
    <x v="73"/>
  </r>
  <r>
    <m/>
    <m/>
    <m/>
    <m/>
    <m/>
    <m/>
    <m/>
    <m/>
    <x v="366"/>
    <m/>
    <m/>
    <m/>
    <m/>
    <m/>
    <m/>
    <x v="73"/>
  </r>
  <r>
    <m/>
    <m/>
    <m/>
    <m/>
    <m/>
    <m/>
    <m/>
    <m/>
    <x v="366"/>
    <m/>
    <m/>
    <m/>
    <m/>
    <m/>
    <m/>
    <x v="73"/>
  </r>
  <r>
    <m/>
    <m/>
    <m/>
    <m/>
    <m/>
    <m/>
    <m/>
    <m/>
    <x v="366"/>
    <m/>
    <m/>
    <m/>
    <m/>
    <m/>
    <m/>
    <x v="73"/>
  </r>
  <r>
    <m/>
    <m/>
    <m/>
    <m/>
    <m/>
    <m/>
    <m/>
    <m/>
    <x v="366"/>
    <m/>
    <m/>
    <m/>
    <m/>
    <m/>
    <m/>
    <x v="73"/>
  </r>
  <r>
    <m/>
    <m/>
    <m/>
    <m/>
    <m/>
    <m/>
    <m/>
    <m/>
    <x v="366"/>
    <m/>
    <m/>
    <m/>
    <m/>
    <m/>
    <m/>
    <x v="73"/>
  </r>
  <r>
    <m/>
    <m/>
    <m/>
    <m/>
    <m/>
    <m/>
    <m/>
    <m/>
    <x v="366"/>
    <m/>
    <m/>
    <m/>
    <m/>
    <m/>
    <m/>
    <x v="73"/>
  </r>
  <r>
    <m/>
    <m/>
    <m/>
    <m/>
    <m/>
    <m/>
    <m/>
    <m/>
    <x v="366"/>
    <m/>
    <m/>
    <m/>
    <m/>
    <m/>
    <m/>
    <x v="73"/>
  </r>
  <r>
    <m/>
    <m/>
    <m/>
    <m/>
    <m/>
    <m/>
    <m/>
    <m/>
    <x v="366"/>
    <m/>
    <m/>
    <m/>
    <m/>
    <m/>
    <m/>
    <x v="73"/>
  </r>
  <r>
    <m/>
    <m/>
    <m/>
    <m/>
    <m/>
    <m/>
    <m/>
    <m/>
    <x v="366"/>
    <m/>
    <m/>
    <m/>
    <m/>
    <m/>
    <m/>
    <x v="73"/>
  </r>
  <r>
    <m/>
    <m/>
    <m/>
    <m/>
    <m/>
    <m/>
    <m/>
    <m/>
    <x v="366"/>
    <m/>
    <m/>
    <m/>
    <m/>
    <m/>
    <m/>
    <x v="73"/>
  </r>
  <r>
    <m/>
    <m/>
    <m/>
    <m/>
    <m/>
    <m/>
    <m/>
    <m/>
    <x v="366"/>
    <m/>
    <m/>
    <m/>
    <m/>
    <m/>
    <m/>
    <x v="73"/>
  </r>
  <r>
    <m/>
    <m/>
    <m/>
    <m/>
    <m/>
    <m/>
    <m/>
    <m/>
    <x v="366"/>
    <m/>
    <m/>
    <m/>
    <m/>
    <m/>
    <m/>
    <x v="73"/>
  </r>
  <r>
    <m/>
    <m/>
    <m/>
    <m/>
    <m/>
    <m/>
    <m/>
    <m/>
    <x v="366"/>
    <m/>
    <m/>
    <m/>
    <m/>
    <m/>
    <m/>
    <x v="73"/>
  </r>
  <r>
    <m/>
    <m/>
    <m/>
    <m/>
    <m/>
    <m/>
    <m/>
    <m/>
    <x v="366"/>
    <m/>
    <m/>
    <m/>
    <m/>
    <m/>
    <m/>
    <x v="73"/>
  </r>
  <r>
    <m/>
    <m/>
    <m/>
    <m/>
    <m/>
    <m/>
    <m/>
    <m/>
    <x v="366"/>
    <m/>
    <m/>
    <m/>
    <m/>
    <m/>
    <m/>
    <x v="73"/>
  </r>
  <r>
    <m/>
    <m/>
    <m/>
    <m/>
    <m/>
    <m/>
    <m/>
    <m/>
    <x v="366"/>
    <m/>
    <m/>
    <m/>
    <m/>
    <m/>
    <m/>
    <x v="73"/>
  </r>
  <r>
    <m/>
    <m/>
    <m/>
    <m/>
    <m/>
    <m/>
    <m/>
    <m/>
    <x v="366"/>
    <m/>
    <m/>
    <m/>
    <m/>
    <m/>
    <m/>
    <x v="73"/>
  </r>
  <r>
    <m/>
    <m/>
    <m/>
    <m/>
    <m/>
    <m/>
    <m/>
    <m/>
    <x v="366"/>
    <m/>
    <m/>
    <m/>
    <m/>
    <m/>
    <m/>
    <x v="73"/>
  </r>
  <r>
    <m/>
    <m/>
    <m/>
    <m/>
    <m/>
    <m/>
    <m/>
    <m/>
    <x v="366"/>
    <m/>
    <m/>
    <m/>
    <m/>
    <m/>
    <m/>
    <x v="73"/>
  </r>
  <r>
    <m/>
    <m/>
    <m/>
    <m/>
    <m/>
    <m/>
    <m/>
    <m/>
    <x v="366"/>
    <m/>
    <m/>
    <m/>
    <m/>
    <m/>
    <m/>
    <x v="73"/>
  </r>
  <r>
    <m/>
    <m/>
    <m/>
    <m/>
    <m/>
    <m/>
    <m/>
    <m/>
    <x v="366"/>
    <m/>
    <m/>
    <m/>
    <m/>
    <m/>
    <m/>
    <x v="73"/>
  </r>
  <r>
    <m/>
    <m/>
    <m/>
    <m/>
    <m/>
    <m/>
    <m/>
    <m/>
    <x v="366"/>
    <m/>
    <m/>
    <m/>
    <m/>
    <m/>
    <m/>
    <x v="73"/>
  </r>
  <r>
    <m/>
    <m/>
    <m/>
    <m/>
    <m/>
    <m/>
    <m/>
    <m/>
    <x v="366"/>
    <m/>
    <m/>
    <m/>
    <m/>
    <m/>
    <m/>
    <x v="73"/>
  </r>
  <r>
    <m/>
    <m/>
    <m/>
    <m/>
    <m/>
    <m/>
    <m/>
    <m/>
    <x v="366"/>
    <m/>
    <m/>
    <m/>
    <m/>
    <m/>
    <m/>
    <x v="73"/>
  </r>
  <r>
    <m/>
    <m/>
    <m/>
    <m/>
    <m/>
    <m/>
    <m/>
    <m/>
    <x v="366"/>
    <m/>
    <m/>
    <m/>
    <m/>
    <m/>
    <m/>
    <x v="73"/>
  </r>
  <r>
    <m/>
    <m/>
    <m/>
    <m/>
    <m/>
    <m/>
    <m/>
    <m/>
    <x v="366"/>
    <m/>
    <m/>
    <m/>
    <m/>
    <m/>
    <m/>
    <x v="73"/>
  </r>
  <r>
    <m/>
    <m/>
    <m/>
    <m/>
    <m/>
    <m/>
    <m/>
    <m/>
    <x v="366"/>
    <m/>
    <m/>
    <m/>
    <m/>
    <m/>
    <m/>
    <x v="73"/>
  </r>
  <r>
    <m/>
    <m/>
    <m/>
    <m/>
    <m/>
    <m/>
    <m/>
    <m/>
    <x v="366"/>
    <m/>
    <m/>
    <m/>
    <m/>
    <m/>
    <m/>
    <x v="73"/>
  </r>
  <r>
    <m/>
    <m/>
    <m/>
    <m/>
    <m/>
    <m/>
    <m/>
    <m/>
    <x v="366"/>
    <m/>
    <m/>
    <m/>
    <m/>
    <m/>
    <m/>
    <x v="73"/>
  </r>
  <r>
    <m/>
    <m/>
    <m/>
    <m/>
    <m/>
    <m/>
    <m/>
    <m/>
    <x v="366"/>
    <m/>
    <m/>
    <m/>
    <m/>
    <m/>
    <m/>
    <x v="73"/>
  </r>
  <r>
    <m/>
    <m/>
    <m/>
    <m/>
    <m/>
    <m/>
    <m/>
    <m/>
    <x v="366"/>
    <m/>
    <m/>
    <m/>
    <m/>
    <m/>
    <m/>
    <x v="73"/>
  </r>
  <r>
    <m/>
    <m/>
    <m/>
    <m/>
    <m/>
    <m/>
    <m/>
    <m/>
    <x v="366"/>
    <m/>
    <m/>
    <m/>
    <m/>
    <m/>
    <m/>
    <x v="73"/>
  </r>
  <r>
    <m/>
    <m/>
    <m/>
    <m/>
    <m/>
    <m/>
    <m/>
    <m/>
    <x v="366"/>
    <m/>
    <m/>
    <m/>
    <m/>
    <m/>
    <m/>
    <x v="73"/>
  </r>
  <r>
    <m/>
    <m/>
    <m/>
    <m/>
    <m/>
    <m/>
    <m/>
    <m/>
    <x v="366"/>
    <m/>
    <m/>
    <m/>
    <m/>
    <m/>
    <m/>
    <x v="73"/>
  </r>
  <r>
    <m/>
    <m/>
    <m/>
    <m/>
    <m/>
    <m/>
    <m/>
    <m/>
    <x v="366"/>
    <m/>
    <m/>
    <m/>
    <m/>
    <m/>
    <m/>
    <x v="73"/>
  </r>
  <r>
    <m/>
    <m/>
    <m/>
    <m/>
    <m/>
    <m/>
    <m/>
    <m/>
    <x v="366"/>
    <m/>
    <m/>
    <m/>
    <m/>
    <m/>
    <m/>
    <x v="73"/>
  </r>
  <r>
    <m/>
    <m/>
    <m/>
    <m/>
    <m/>
    <m/>
    <m/>
    <m/>
    <x v="366"/>
    <m/>
    <m/>
    <m/>
    <m/>
    <m/>
    <m/>
    <x v="73"/>
  </r>
  <r>
    <m/>
    <m/>
    <m/>
    <m/>
    <m/>
    <m/>
    <m/>
    <m/>
    <x v="366"/>
    <m/>
    <m/>
    <m/>
    <m/>
    <m/>
    <m/>
    <x v="73"/>
  </r>
  <r>
    <m/>
    <m/>
    <m/>
    <m/>
    <m/>
    <m/>
    <m/>
    <m/>
    <x v="366"/>
    <m/>
    <m/>
    <m/>
    <m/>
    <m/>
    <m/>
    <x v="73"/>
  </r>
  <r>
    <m/>
    <m/>
    <m/>
    <m/>
    <m/>
    <m/>
    <m/>
    <m/>
    <x v="366"/>
    <m/>
    <m/>
    <m/>
    <m/>
    <m/>
    <m/>
    <x v="73"/>
  </r>
  <r>
    <m/>
    <m/>
    <m/>
    <m/>
    <m/>
    <m/>
    <m/>
    <m/>
    <x v="366"/>
    <m/>
    <m/>
    <m/>
    <m/>
    <m/>
    <m/>
    <x v="73"/>
  </r>
  <r>
    <m/>
    <m/>
    <m/>
    <m/>
    <m/>
    <m/>
    <m/>
    <m/>
    <x v="366"/>
    <m/>
    <m/>
    <m/>
    <m/>
    <m/>
    <m/>
    <x v="73"/>
  </r>
  <r>
    <m/>
    <m/>
    <m/>
    <m/>
    <m/>
    <m/>
    <m/>
    <m/>
    <x v="366"/>
    <m/>
    <m/>
    <m/>
    <m/>
    <m/>
    <m/>
    <x v="73"/>
  </r>
  <r>
    <m/>
    <m/>
    <m/>
    <m/>
    <m/>
    <m/>
    <m/>
    <m/>
    <x v="366"/>
    <m/>
    <m/>
    <m/>
    <m/>
    <m/>
    <m/>
    <x v="73"/>
  </r>
  <r>
    <m/>
    <m/>
    <m/>
    <m/>
    <m/>
    <m/>
    <m/>
    <m/>
    <x v="366"/>
    <m/>
    <m/>
    <m/>
    <m/>
    <m/>
    <m/>
    <x v="73"/>
  </r>
  <r>
    <m/>
    <m/>
    <m/>
    <m/>
    <m/>
    <m/>
    <m/>
    <m/>
    <x v="366"/>
    <m/>
    <m/>
    <m/>
    <m/>
    <m/>
    <m/>
    <x v="73"/>
  </r>
  <r>
    <m/>
    <m/>
    <m/>
    <m/>
    <m/>
    <m/>
    <m/>
    <m/>
    <x v="366"/>
    <m/>
    <m/>
    <m/>
    <m/>
    <m/>
    <m/>
    <x v="73"/>
  </r>
  <r>
    <m/>
    <m/>
    <m/>
    <m/>
    <m/>
    <m/>
    <m/>
    <m/>
    <x v="366"/>
    <m/>
    <m/>
    <m/>
    <m/>
    <m/>
    <m/>
    <x v="73"/>
  </r>
  <r>
    <m/>
    <m/>
    <m/>
    <m/>
    <m/>
    <m/>
    <m/>
    <m/>
    <x v="366"/>
    <m/>
    <m/>
    <m/>
    <m/>
    <m/>
    <m/>
    <x v="73"/>
  </r>
  <r>
    <m/>
    <m/>
    <m/>
    <m/>
    <m/>
    <m/>
    <m/>
    <m/>
    <x v="366"/>
    <m/>
    <m/>
    <m/>
    <m/>
    <m/>
    <m/>
    <x v="73"/>
  </r>
  <r>
    <m/>
    <m/>
    <m/>
    <m/>
    <m/>
    <m/>
    <m/>
    <m/>
    <x v="366"/>
    <m/>
    <m/>
    <m/>
    <m/>
    <m/>
    <m/>
    <x v="73"/>
  </r>
  <r>
    <m/>
    <m/>
    <m/>
    <m/>
    <m/>
    <m/>
    <m/>
    <m/>
    <x v="366"/>
    <m/>
    <m/>
    <m/>
    <m/>
    <m/>
    <m/>
    <x v="73"/>
  </r>
  <r>
    <m/>
    <m/>
    <m/>
    <m/>
    <m/>
    <m/>
    <m/>
    <m/>
    <x v="366"/>
    <m/>
    <m/>
    <m/>
    <m/>
    <m/>
    <m/>
    <x v="73"/>
  </r>
  <r>
    <m/>
    <m/>
    <m/>
    <m/>
    <m/>
    <m/>
    <m/>
    <m/>
    <x v="366"/>
    <m/>
    <m/>
    <m/>
    <m/>
    <m/>
    <m/>
    <x v="73"/>
  </r>
  <r>
    <m/>
    <m/>
    <m/>
    <m/>
    <m/>
    <m/>
    <m/>
    <m/>
    <x v="366"/>
    <m/>
    <m/>
    <m/>
    <m/>
    <m/>
    <m/>
    <x v="73"/>
  </r>
  <r>
    <m/>
    <m/>
    <m/>
    <m/>
    <m/>
    <m/>
    <m/>
    <m/>
    <x v="366"/>
    <m/>
    <m/>
    <m/>
    <m/>
    <m/>
    <m/>
    <x v="73"/>
  </r>
  <r>
    <m/>
    <m/>
    <m/>
    <m/>
    <m/>
    <m/>
    <m/>
    <m/>
    <x v="366"/>
    <m/>
    <m/>
    <m/>
    <m/>
    <m/>
    <m/>
    <x v="73"/>
  </r>
  <r>
    <m/>
    <m/>
    <m/>
    <m/>
    <m/>
    <m/>
    <m/>
    <m/>
    <x v="366"/>
    <m/>
    <m/>
    <m/>
    <m/>
    <m/>
    <m/>
    <x v="73"/>
  </r>
  <r>
    <m/>
    <m/>
    <m/>
    <m/>
    <m/>
    <m/>
    <m/>
    <m/>
    <x v="366"/>
    <m/>
    <m/>
    <m/>
    <m/>
    <m/>
    <m/>
    <x v="73"/>
  </r>
  <r>
    <m/>
    <m/>
    <m/>
    <m/>
    <m/>
    <m/>
    <m/>
    <m/>
    <x v="366"/>
    <m/>
    <m/>
    <m/>
    <m/>
    <m/>
    <m/>
    <x v="73"/>
  </r>
  <r>
    <m/>
    <m/>
    <m/>
    <m/>
    <m/>
    <m/>
    <m/>
    <m/>
    <x v="366"/>
    <m/>
    <m/>
    <m/>
    <m/>
    <m/>
    <m/>
    <x v="73"/>
  </r>
  <r>
    <m/>
    <m/>
    <m/>
    <m/>
    <m/>
    <m/>
    <m/>
    <m/>
    <x v="366"/>
    <m/>
    <m/>
    <m/>
    <m/>
    <m/>
    <m/>
    <x v="73"/>
  </r>
  <r>
    <m/>
    <m/>
    <m/>
    <m/>
    <m/>
    <m/>
    <m/>
    <m/>
    <x v="366"/>
    <m/>
    <m/>
    <m/>
    <m/>
    <m/>
    <m/>
    <x v="73"/>
  </r>
  <r>
    <m/>
    <m/>
    <m/>
    <m/>
    <m/>
    <m/>
    <m/>
    <m/>
    <x v="366"/>
    <m/>
    <m/>
    <m/>
    <m/>
    <m/>
    <m/>
    <x v="73"/>
  </r>
  <r>
    <m/>
    <m/>
    <m/>
    <m/>
    <m/>
    <m/>
    <m/>
    <m/>
    <x v="366"/>
    <m/>
    <m/>
    <m/>
    <m/>
    <m/>
    <m/>
    <x v="73"/>
  </r>
  <r>
    <m/>
    <m/>
    <m/>
    <m/>
    <m/>
    <m/>
    <m/>
    <m/>
    <x v="366"/>
    <m/>
    <m/>
    <m/>
    <m/>
    <m/>
    <m/>
    <x v="73"/>
  </r>
  <r>
    <m/>
    <m/>
    <m/>
    <m/>
    <m/>
    <m/>
    <m/>
    <m/>
    <x v="366"/>
    <m/>
    <m/>
    <m/>
    <m/>
    <m/>
    <m/>
    <x v="73"/>
  </r>
  <r>
    <m/>
    <m/>
    <m/>
    <m/>
    <m/>
    <m/>
    <m/>
    <m/>
    <x v="366"/>
    <m/>
    <m/>
    <m/>
    <m/>
    <m/>
    <m/>
    <x v="73"/>
  </r>
  <r>
    <m/>
    <m/>
    <m/>
    <m/>
    <m/>
    <m/>
    <m/>
    <m/>
    <x v="366"/>
    <m/>
    <m/>
    <m/>
    <m/>
    <m/>
    <m/>
    <x v="73"/>
  </r>
  <r>
    <m/>
    <m/>
    <m/>
    <m/>
    <m/>
    <m/>
    <m/>
    <m/>
    <x v="366"/>
    <m/>
    <m/>
    <m/>
    <m/>
    <m/>
    <m/>
    <x v="73"/>
  </r>
  <r>
    <m/>
    <m/>
    <m/>
    <m/>
    <m/>
    <m/>
    <m/>
    <m/>
    <x v="366"/>
    <m/>
    <m/>
    <m/>
    <m/>
    <m/>
    <m/>
    <x v="73"/>
  </r>
  <r>
    <m/>
    <m/>
    <m/>
    <m/>
    <m/>
    <m/>
    <m/>
    <m/>
    <x v="366"/>
    <m/>
    <m/>
    <m/>
    <m/>
    <m/>
    <m/>
    <x v="73"/>
  </r>
  <r>
    <m/>
    <m/>
    <m/>
    <m/>
    <m/>
    <m/>
    <m/>
    <m/>
    <x v="366"/>
    <m/>
    <m/>
    <m/>
    <m/>
    <m/>
    <m/>
    <x v="73"/>
  </r>
  <r>
    <m/>
    <m/>
    <m/>
    <m/>
    <m/>
    <m/>
    <m/>
    <m/>
    <x v="366"/>
    <m/>
    <m/>
    <m/>
    <m/>
    <m/>
    <m/>
    <x v="73"/>
  </r>
  <r>
    <m/>
    <m/>
    <m/>
    <m/>
    <m/>
    <m/>
    <m/>
    <m/>
    <x v="366"/>
    <m/>
    <m/>
    <m/>
    <m/>
    <m/>
    <m/>
    <x v="73"/>
  </r>
  <r>
    <m/>
    <m/>
    <m/>
    <m/>
    <m/>
    <m/>
    <m/>
    <m/>
    <x v="366"/>
    <m/>
    <m/>
    <m/>
    <m/>
    <m/>
    <m/>
    <x v="73"/>
  </r>
  <r>
    <m/>
    <m/>
    <m/>
    <m/>
    <m/>
    <m/>
    <m/>
    <m/>
    <x v="366"/>
    <m/>
    <m/>
    <m/>
    <m/>
    <m/>
    <m/>
    <x v="73"/>
  </r>
  <r>
    <m/>
    <m/>
    <m/>
    <m/>
    <m/>
    <m/>
    <m/>
    <m/>
    <x v="366"/>
    <m/>
    <m/>
    <m/>
    <m/>
    <m/>
    <m/>
    <x v="73"/>
  </r>
  <r>
    <m/>
    <m/>
    <m/>
    <m/>
    <m/>
    <m/>
    <m/>
    <m/>
    <x v="366"/>
    <m/>
    <m/>
    <m/>
    <m/>
    <m/>
    <m/>
    <x v="73"/>
  </r>
  <r>
    <m/>
    <m/>
    <m/>
    <m/>
    <m/>
    <m/>
    <m/>
    <m/>
    <x v="366"/>
    <m/>
    <m/>
    <m/>
    <m/>
    <m/>
    <m/>
    <x v="73"/>
  </r>
  <r>
    <m/>
    <m/>
    <m/>
    <m/>
    <m/>
    <m/>
    <m/>
    <m/>
    <x v="366"/>
    <m/>
    <m/>
    <m/>
    <m/>
    <m/>
    <m/>
    <x v="73"/>
  </r>
  <r>
    <m/>
    <m/>
    <m/>
    <m/>
    <m/>
    <m/>
    <m/>
    <m/>
    <x v="366"/>
    <m/>
    <m/>
    <m/>
    <m/>
    <m/>
    <m/>
    <x v="73"/>
  </r>
  <r>
    <m/>
    <m/>
    <m/>
    <m/>
    <m/>
    <m/>
    <m/>
    <m/>
    <x v="366"/>
    <m/>
    <m/>
    <m/>
    <m/>
    <m/>
    <m/>
    <x v="73"/>
  </r>
  <r>
    <m/>
    <m/>
    <m/>
    <m/>
    <m/>
    <m/>
    <m/>
    <m/>
    <x v="366"/>
    <m/>
    <m/>
    <m/>
    <m/>
    <m/>
    <m/>
    <x v="73"/>
  </r>
  <r>
    <m/>
    <m/>
    <m/>
    <m/>
    <m/>
    <m/>
    <m/>
    <m/>
    <x v="366"/>
    <m/>
    <m/>
    <m/>
    <m/>
    <m/>
    <m/>
    <x v="73"/>
  </r>
  <r>
    <m/>
    <m/>
    <m/>
    <m/>
    <m/>
    <m/>
    <m/>
    <m/>
    <x v="366"/>
    <m/>
    <m/>
    <m/>
    <m/>
    <m/>
    <m/>
    <x v="73"/>
  </r>
  <r>
    <m/>
    <m/>
    <m/>
    <m/>
    <m/>
    <m/>
    <m/>
    <m/>
    <x v="366"/>
    <m/>
    <m/>
    <m/>
    <m/>
    <m/>
    <m/>
    <x v="73"/>
  </r>
  <r>
    <m/>
    <m/>
    <m/>
    <m/>
    <m/>
    <m/>
    <m/>
    <m/>
    <x v="366"/>
    <m/>
    <m/>
    <m/>
    <m/>
    <m/>
    <m/>
    <x v="73"/>
  </r>
  <r>
    <m/>
    <m/>
    <m/>
    <m/>
    <m/>
    <m/>
    <m/>
    <m/>
    <x v="366"/>
    <m/>
    <m/>
    <m/>
    <m/>
    <m/>
    <m/>
    <x v="73"/>
  </r>
  <r>
    <m/>
    <m/>
    <m/>
    <m/>
    <m/>
    <m/>
    <m/>
    <m/>
    <x v="366"/>
    <m/>
    <m/>
    <m/>
    <m/>
    <m/>
    <m/>
    <x v="73"/>
  </r>
  <r>
    <m/>
    <m/>
    <m/>
    <m/>
    <m/>
    <m/>
    <m/>
    <m/>
    <x v="366"/>
    <m/>
    <m/>
    <m/>
    <m/>
    <m/>
    <m/>
    <x v="73"/>
  </r>
  <r>
    <m/>
    <m/>
    <m/>
    <m/>
    <m/>
    <m/>
    <m/>
    <m/>
    <x v="366"/>
    <m/>
    <m/>
    <m/>
    <m/>
    <m/>
    <m/>
    <x v="73"/>
  </r>
  <r>
    <m/>
    <m/>
    <m/>
    <m/>
    <m/>
    <m/>
    <m/>
    <m/>
    <x v="366"/>
    <m/>
    <m/>
    <m/>
    <m/>
    <m/>
    <m/>
    <x v="73"/>
  </r>
  <r>
    <m/>
    <m/>
    <m/>
    <m/>
    <m/>
    <m/>
    <m/>
    <m/>
    <x v="366"/>
    <m/>
    <m/>
    <m/>
    <m/>
    <m/>
    <m/>
    <x v="73"/>
  </r>
  <r>
    <m/>
    <m/>
    <m/>
    <m/>
    <m/>
    <m/>
    <m/>
    <m/>
    <x v="366"/>
    <m/>
    <m/>
    <m/>
    <m/>
    <m/>
    <m/>
    <x v="73"/>
  </r>
  <r>
    <m/>
    <m/>
    <m/>
    <m/>
    <m/>
    <m/>
    <m/>
    <m/>
    <x v="366"/>
    <m/>
    <m/>
    <m/>
    <m/>
    <m/>
    <m/>
    <x v="73"/>
  </r>
  <r>
    <m/>
    <m/>
    <m/>
    <m/>
    <m/>
    <m/>
    <m/>
    <m/>
    <x v="366"/>
    <m/>
    <m/>
    <m/>
    <m/>
    <m/>
    <m/>
    <x v="73"/>
  </r>
  <r>
    <m/>
    <m/>
    <m/>
    <m/>
    <m/>
    <m/>
    <m/>
    <m/>
    <x v="366"/>
    <m/>
    <m/>
    <m/>
    <m/>
    <m/>
    <m/>
    <x v="73"/>
  </r>
  <r>
    <m/>
    <m/>
    <m/>
    <m/>
    <m/>
    <m/>
    <m/>
    <m/>
    <x v="366"/>
    <m/>
    <m/>
    <m/>
    <m/>
    <m/>
    <m/>
    <x v="73"/>
  </r>
  <r>
    <m/>
    <m/>
    <m/>
    <m/>
    <m/>
    <m/>
    <m/>
    <m/>
    <x v="366"/>
    <m/>
    <m/>
    <m/>
    <m/>
    <m/>
    <m/>
    <x v="73"/>
  </r>
  <r>
    <m/>
    <m/>
    <m/>
    <m/>
    <m/>
    <m/>
    <m/>
    <m/>
    <x v="366"/>
    <m/>
    <m/>
    <m/>
    <m/>
    <m/>
    <m/>
    <x v="73"/>
  </r>
  <r>
    <m/>
    <m/>
    <m/>
    <m/>
    <m/>
    <m/>
    <m/>
    <m/>
    <x v="366"/>
    <m/>
    <m/>
    <m/>
    <m/>
    <m/>
    <m/>
    <x v="73"/>
  </r>
  <r>
    <m/>
    <m/>
    <m/>
    <m/>
    <m/>
    <m/>
    <m/>
    <m/>
    <x v="366"/>
    <m/>
    <m/>
    <m/>
    <m/>
    <m/>
    <m/>
    <x v="73"/>
  </r>
  <r>
    <m/>
    <m/>
    <m/>
    <m/>
    <m/>
    <m/>
    <m/>
    <m/>
    <x v="366"/>
    <m/>
    <m/>
    <m/>
    <m/>
    <m/>
    <m/>
    <x v="73"/>
  </r>
  <r>
    <m/>
    <m/>
    <m/>
    <m/>
    <m/>
    <m/>
    <m/>
    <m/>
    <x v="366"/>
    <m/>
    <m/>
    <m/>
    <m/>
    <m/>
    <m/>
    <x v="73"/>
  </r>
  <r>
    <m/>
    <m/>
    <m/>
    <m/>
    <m/>
    <m/>
    <m/>
    <m/>
    <x v="366"/>
    <m/>
    <m/>
    <m/>
    <m/>
    <m/>
    <m/>
    <x v="73"/>
  </r>
  <r>
    <m/>
    <m/>
    <m/>
    <m/>
    <m/>
    <m/>
    <m/>
    <m/>
    <x v="366"/>
    <m/>
    <m/>
    <m/>
    <m/>
    <m/>
    <m/>
    <x v="73"/>
  </r>
  <r>
    <m/>
    <m/>
    <m/>
    <m/>
    <m/>
    <m/>
    <m/>
    <m/>
    <x v="366"/>
    <m/>
    <m/>
    <m/>
    <m/>
    <m/>
    <m/>
    <x v="73"/>
  </r>
  <r>
    <m/>
    <m/>
    <m/>
    <m/>
    <m/>
    <m/>
    <m/>
    <m/>
    <x v="366"/>
    <m/>
    <m/>
    <m/>
    <m/>
    <m/>
    <m/>
    <x v="73"/>
  </r>
  <r>
    <m/>
    <m/>
    <m/>
    <m/>
    <m/>
    <m/>
    <m/>
    <m/>
    <x v="366"/>
    <m/>
    <m/>
    <m/>
    <m/>
    <m/>
    <m/>
    <x v="73"/>
  </r>
  <r>
    <m/>
    <m/>
    <m/>
    <m/>
    <m/>
    <m/>
    <m/>
    <m/>
    <x v="366"/>
    <m/>
    <m/>
    <m/>
    <m/>
    <m/>
    <m/>
    <x v="73"/>
  </r>
  <r>
    <m/>
    <m/>
    <m/>
    <m/>
    <m/>
    <m/>
    <m/>
    <m/>
    <x v="366"/>
    <m/>
    <m/>
    <m/>
    <m/>
    <m/>
    <m/>
    <x v="73"/>
  </r>
  <r>
    <m/>
    <m/>
    <m/>
    <m/>
    <m/>
    <m/>
    <m/>
    <m/>
    <x v="366"/>
    <m/>
    <m/>
    <m/>
    <m/>
    <m/>
    <m/>
    <x v="73"/>
  </r>
  <r>
    <m/>
    <m/>
    <m/>
    <m/>
    <m/>
    <m/>
    <m/>
    <m/>
    <x v="366"/>
    <m/>
    <m/>
    <m/>
    <m/>
    <m/>
    <m/>
    <x v="73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823">
  <r>
    <n v="1265561"/>
    <n v="1"/>
    <x v="0"/>
    <d v="2023-02-28T00:34:00"/>
    <s v="Website"/>
    <s v="Kalle Suominen"/>
    <n v="3338"/>
    <n v="28"/>
    <x v="0"/>
    <d v="1899-12-30T00:34:00"/>
    <n v="34"/>
    <n v="0"/>
    <x v="0"/>
  </r>
  <r>
    <n v="1068397"/>
    <n v="3"/>
    <x v="1"/>
    <d v="2023-04-12T01:01:00"/>
    <s v="Other"/>
    <s v="Julie Brown"/>
    <n v="9183"/>
    <n v="12"/>
    <x v="1"/>
    <d v="1899-12-30T01:01:00"/>
    <n v="1"/>
    <n v="1"/>
    <x v="1"/>
  </r>
  <r>
    <n v="1130025"/>
    <n v="5"/>
    <x v="2"/>
    <d v="2023-06-09T23:02:00"/>
    <s v="Other"/>
    <s v="Jeff Young"/>
    <n v="5739"/>
    <n v="9"/>
    <x v="2"/>
    <d v="1899-12-30T23:02:00"/>
    <n v="2"/>
    <n v="23"/>
    <x v="2"/>
  </r>
  <r>
    <n v="10922"/>
    <n v="7"/>
    <x v="3"/>
    <d v="2023-01-19T22:33:00"/>
    <s v="App"/>
    <s v="Kyung Yu"/>
    <n v="3157"/>
    <n v="19"/>
    <x v="3"/>
    <d v="1899-12-30T22:33:00"/>
    <n v="33"/>
    <n v="22"/>
    <x v="3"/>
  </r>
  <r>
    <n v="990832"/>
    <n v="9"/>
    <x v="0"/>
    <d v="2023-07-30T00:18:00"/>
    <s v="Other"/>
    <s v="Kwai Yu"/>
    <n v="8202"/>
    <n v="30"/>
    <x v="4"/>
    <d v="1899-12-30T00:18:00"/>
    <n v="18"/>
    <n v="0"/>
    <x v="4"/>
  </r>
  <r>
    <n v="1004148"/>
    <n v="9"/>
    <x v="0"/>
    <d v="2023-10-01T01:03:00"/>
    <s v="Whatsapp"/>
    <s v="Adrian Huxley"/>
    <n v="9670"/>
    <n v="1"/>
    <x v="5"/>
    <d v="1899-12-30T01:03:00"/>
    <n v="3"/>
    <n v="1"/>
    <x v="5"/>
  </r>
  <r>
    <n v="213090"/>
    <n v="10"/>
    <x v="4"/>
    <d v="2023-10-09T01:03:00"/>
    <s v="Other"/>
    <s v="Jytte Petersen"/>
    <n v="9353"/>
    <n v="9"/>
    <x v="6"/>
    <d v="1899-12-30T01:03:00"/>
    <n v="3"/>
    <n v="1"/>
    <x v="5"/>
  </r>
  <r>
    <n v="390509"/>
    <n v="11"/>
    <x v="1"/>
    <d v="2023-08-09T00:58:00"/>
    <s v="Other"/>
    <s v="Paul Henriot"/>
    <n v="2754"/>
    <n v="9"/>
    <x v="7"/>
    <d v="1899-12-30T00:58:00"/>
    <n v="58"/>
    <n v="0"/>
    <x v="6"/>
  </r>
  <r>
    <n v="510478"/>
    <n v="12"/>
    <x v="5"/>
    <d v="2023-03-13T23:14:00"/>
    <s v="App"/>
    <s v="Sue King"/>
    <n v="4788"/>
    <n v="13"/>
    <x v="8"/>
    <d v="1899-12-30T23:14:00"/>
    <n v="14"/>
    <n v="23"/>
    <x v="7"/>
  </r>
  <r>
    <n v="537514"/>
    <n v="12"/>
    <x v="5"/>
    <d v="2023-10-08T00:57:00"/>
    <s v="Other"/>
    <s v="Julie Brown"/>
    <n v="8747"/>
    <n v="8"/>
    <x v="9"/>
    <d v="1899-12-30T00:57:00"/>
    <n v="57"/>
    <n v="0"/>
    <x v="5"/>
  </r>
  <r>
    <n v="1033877"/>
    <n v="13"/>
    <x v="5"/>
    <d v="2023-02-26T01:42:00"/>
    <s v="Whatsapp"/>
    <s v="Victoria Ashworth"/>
    <n v="4612"/>
    <n v="26"/>
    <x v="10"/>
    <d v="1899-12-30T01:42:00"/>
    <n v="42"/>
    <n v="1"/>
    <x v="0"/>
  </r>
  <r>
    <n v="675864"/>
    <n v="15"/>
    <x v="6"/>
    <d v="2023-08-21T00:12:00"/>
    <s v="Website"/>
    <s v="Anna O'Hara"/>
    <n v="9493"/>
    <n v="21"/>
    <x v="11"/>
    <d v="1899-12-30T00:12:00"/>
    <n v="12"/>
    <n v="0"/>
    <x v="6"/>
  </r>
  <r>
    <n v="844238"/>
    <n v="16"/>
    <x v="4"/>
    <d v="2023-07-24T00:40:00"/>
    <s v="App"/>
    <s v="Diego Freyre"/>
    <n v="4887"/>
    <n v="24"/>
    <x v="12"/>
    <d v="1899-12-30T00:40:00"/>
    <n v="40"/>
    <n v="0"/>
    <x v="4"/>
  </r>
  <r>
    <n v="1132855"/>
    <n v="16"/>
    <x v="4"/>
    <d v="2023-06-20T02:00:00"/>
    <s v="App"/>
    <s v="Jeff Young"/>
    <n v="4518"/>
    <n v="20"/>
    <x v="13"/>
    <d v="1899-12-30T02:00:00"/>
    <n v="0"/>
    <n v="2"/>
    <x v="2"/>
  </r>
  <r>
    <n v="1547057"/>
    <n v="18"/>
    <x v="1"/>
    <d v="2023-05-14T00:44:00"/>
    <s v="Other"/>
    <s v="Akiko Shimamura"/>
    <n v="9727"/>
    <n v="14"/>
    <x v="14"/>
    <d v="1899-12-30T00:44:00"/>
    <n v="44"/>
    <n v="0"/>
    <x v="8"/>
  </r>
  <r>
    <n v="3971"/>
    <n v="20"/>
    <x v="1"/>
    <d v="2023-10-26T23:11:00"/>
    <s v="Website"/>
    <s v="Julie Brown"/>
    <n v="5545"/>
    <n v="26"/>
    <x v="15"/>
    <d v="1899-12-30T23:11:00"/>
    <n v="11"/>
    <n v="23"/>
    <x v="5"/>
  </r>
  <r>
    <n v="1104509"/>
    <n v="20"/>
    <x v="1"/>
    <d v="2023-05-27T01:26:00"/>
    <s v="Other"/>
    <s v="Janine Labrune"/>
    <n v="5599"/>
    <n v="27"/>
    <x v="16"/>
    <d v="1899-12-30T01:26:00"/>
    <n v="26"/>
    <n v="1"/>
    <x v="8"/>
  </r>
  <r>
    <n v="813036"/>
    <n v="22"/>
    <x v="5"/>
    <d v="2023-11-18T22:41:00"/>
    <s v="App"/>
    <s v="Thomas Hardy"/>
    <n v="5132"/>
    <n v="18"/>
    <x v="17"/>
    <d v="1899-12-30T22:41:00"/>
    <n v="41"/>
    <n v="22"/>
    <x v="9"/>
  </r>
  <r>
    <n v="1036642"/>
    <n v="24"/>
    <x v="5"/>
    <d v="2023-05-03T01:23:00"/>
    <s v="Other"/>
    <s v="Diego Freyre"/>
    <n v="9159"/>
    <n v="3"/>
    <x v="18"/>
    <d v="1899-12-30T01:23:00"/>
    <n v="23"/>
    <n v="1"/>
    <x v="8"/>
  </r>
  <r>
    <n v="1288792"/>
    <n v="25"/>
    <x v="1"/>
    <d v="2023-12-05T01:41:00"/>
    <s v="Whatsapp"/>
    <s v="Anna O'Hara"/>
    <n v="3516"/>
    <n v="5"/>
    <x v="19"/>
    <d v="1899-12-30T01:41:00"/>
    <n v="41"/>
    <n v="1"/>
    <x v="10"/>
  </r>
  <r>
    <n v="13586"/>
    <n v="26"/>
    <x v="0"/>
    <d v="2023-01-23T00:17:00"/>
    <s v="App"/>
    <s v="Adrian Huxley"/>
    <n v="321"/>
    <n v="23"/>
    <x v="20"/>
    <d v="1899-12-30T00:17:00"/>
    <n v="17"/>
    <n v="0"/>
    <x v="3"/>
  </r>
  <r>
    <n v="675163"/>
    <n v="26"/>
    <x v="0"/>
    <d v="2023-06-23T22:33:00"/>
    <s v="Whatsapp"/>
    <s v="Annette Roulet"/>
    <n v="8499"/>
    <n v="23"/>
    <x v="21"/>
    <d v="1899-12-30T22:33:00"/>
    <n v="33"/>
    <n v="22"/>
    <x v="2"/>
  </r>
  <r>
    <n v="1453632"/>
    <n v="26"/>
    <x v="0"/>
    <d v="2023-05-25T00:49:00"/>
    <s v="App"/>
    <s v="Diego Freyre"/>
    <n v="1681"/>
    <n v="25"/>
    <x v="22"/>
    <d v="1899-12-30T00:49:00"/>
    <n v="49"/>
    <n v="0"/>
    <x v="8"/>
  </r>
  <r>
    <n v="1480087"/>
    <n v="26"/>
    <x v="0"/>
    <d v="2023-07-08T23:57:00"/>
    <s v="Website"/>
    <s v="Steve Frick"/>
    <n v="9335"/>
    <n v="8"/>
    <x v="23"/>
    <d v="1899-12-30T23:57:00"/>
    <n v="57"/>
    <n v="23"/>
    <x v="4"/>
  </r>
  <r>
    <n v="257849"/>
    <n v="27"/>
    <x v="1"/>
    <d v="2023-12-24T00:47:00"/>
    <s v="Other"/>
    <s v="Henriette Pfalzheim"/>
    <n v="1534"/>
    <n v="24"/>
    <x v="24"/>
    <d v="1899-12-30T00:47:00"/>
    <n v="47"/>
    <n v="0"/>
    <x v="10"/>
  </r>
  <r>
    <n v="531173"/>
    <n v="27"/>
    <x v="1"/>
    <d v="2023-08-08T02:00:00"/>
    <s v="App"/>
    <s v="Mary Saveley"/>
    <n v="9787"/>
    <n v="8"/>
    <x v="25"/>
    <d v="1899-12-30T02:00:00"/>
    <n v="0"/>
    <n v="2"/>
    <x v="6"/>
  </r>
  <r>
    <n v="668693"/>
    <n v="27"/>
    <x v="1"/>
    <d v="2023-01-10T23:11:00"/>
    <s v="Whatsapp"/>
    <s v="Victoria Ashworth"/>
    <n v="3654"/>
    <n v="10"/>
    <x v="26"/>
    <d v="1899-12-30T23:11:00"/>
    <n v="11"/>
    <n v="23"/>
    <x v="3"/>
  </r>
  <r>
    <n v="672076"/>
    <n v="27"/>
    <x v="1"/>
    <d v="2023-01-07T22:29:00"/>
    <s v="Other"/>
    <s v="Diego Freyre"/>
    <n v="9162"/>
    <n v="7"/>
    <x v="27"/>
    <d v="1899-12-30T22:29:00"/>
    <n v="29"/>
    <n v="22"/>
    <x v="3"/>
  </r>
  <r>
    <n v="1292922"/>
    <n v="27"/>
    <x v="1"/>
    <d v="2023-02-09T01:47:00"/>
    <s v="App"/>
    <s v="Victoria Ashworth"/>
    <n v="1646"/>
    <n v="9"/>
    <x v="28"/>
    <d v="1899-12-30T01:47:00"/>
    <n v="47"/>
    <n v="1"/>
    <x v="0"/>
  </r>
  <r>
    <n v="664724"/>
    <n v="29"/>
    <x v="5"/>
    <d v="2023-09-07T23:40:00"/>
    <s v="App"/>
    <s v="Catherine Dewey"/>
    <n v="6535"/>
    <n v="7"/>
    <x v="29"/>
    <d v="1899-12-30T23:40:00"/>
    <n v="40"/>
    <n v="23"/>
    <x v="11"/>
  </r>
  <r>
    <n v="788290"/>
    <n v="29"/>
    <x v="5"/>
    <d v="2023-08-29T01:11:00"/>
    <s v="App"/>
    <s v="Laurence Lebihan"/>
    <n v="9872"/>
    <n v="29"/>
    <x v="30"/>
    <d v="1899-12-30T01:11:00"/>
    <n v="11"/>
    <n v="1"/>
    <x v="6"/>
  </r>
  <r>
    <n v="569318"/>
    <n v="30"/>
    <x v="0"/>
    <d v="2023-02-15T01:30:00"/>
    <s v="Other"/>
    <s v="Giovanni Rovelli"/>
    <n v="3887"/>
    <n v="15"/>
    <x v="31"/>
    <d v="1899-12-30T01:30:00"/>
    <n v="30"/>
    <n v="1"/>
    <x v="0"/>
  </r>
  <r>
    <n v="998784"/>
    <n v="30"/>
    <x v="0"/>
    <d v="2023-05-08T00:36:00"/>
    <s v="Other"/>
    <s v="Jeff Young"/>
    <n v="3801"/>
    <n v="8"/>
    <x v="32"/>
    <d v="1899-12-30T00:36:00"/>
    <n v="36"/>
    <n v="0"/>
    <x v="8"/>
  </r>
  <r>
    <n v="538560"/>
    <n v="31"/>
    <x v="1"/>
    <d v="2023-11-01T00:21:00"/>
    <s v="App"/>
    <s v="Diego Freyre"/>
    <n v="9928"/>
    <n v="1"/>
    <x v="33"/>
    <d v="1899-12-30T00:21:00"/>
    <n v="21"/>
    <n v="0"/>
    <x v="9"/>
  </r>
  <r>
    <n v="552420"/>
    <n v="31"/>
    <x v="1"/>
    <d v="2023-07-24T23:33:00"/>
    <s v="Other"/>
    <s v="Daniel Da Cunha"/>
    <n v="3937"/>
    <n v="24"/>
    <x v="12"/>
    <d v="1899-12-30T23:33:00"/>
    <n v="33"/>
    <n v="23"/>
    <x v="4"/>
  </r>
  <r>
    <n v="597539"/>
    <n v="31"/>
    <x v="1"/>
    <d v="2023-08-23T01:13:00"/>
    <s v="Whatsapp"/>
    <s v="Paolo Accorti"/>
    <n v="6892"/>
    <n v="23"/>
    <x v="34"/>
    <d v="1899-12-30T01:13:00"/>
    <n v="13"/>
    <n v="1"/>
    <x v="6"/>
  </r>
  <r>
    <n v="1546512"/>
    <n v="33"/>
    <x v="5"/>
    <d v="2023-12-24T00:56:00"/>
    <s v="Other"/>
    <s v="Valarie Nelson"/>
    <n v="9521"/>
    <n v="24"/>
    <x v="24"/>
    <d v="1899-12-30T00:56:00"/>
    <n v="56"/>
    <n v="0"/>
    <x v="10"/>
  </r>
  <r>
    <n v="1617524"/>
    <n v="34"/>
    <x v="7"/>
    <d v="2023-02-11T23:42:00"/>
    <s v="Other"/>
    <s v="Valarie Nelson"/>
    <n v="1527"/>
    <n v="11"/>
    <x v="35"/>
    <d v="1899-12-30T23:42:00"/>
    <n v="42"/>
    <n v="23"/>
    <x v="0"/>
  </r>
  <r>
    <n v="604405"/>
    <n v="36"/>
    <x v="1"/>
    <d v="2023-11-08T00:53:00"/>
    <s v="Website"/>
    <s v="Catherine Dewey"/>
    <n v="6944"/>
    <n v="8"/>
    <x v="36"/>
    <d v="1899-12-30T00:53:00"/>
    <n v="53"/>
    <n v="0"/>
    <x v="9"/>
  </r>
  <r>
    <n v="1243085"/>
    <n v="39"/>
    <x v="1"/>
    <d v="2023-11-11T01:39:00"/>
    <s v="Whatsapp"/>
    <s v="Frederique Citeaux"/>
    <n v="6819"/>
    <n v="11"/>
    <x v="37"/>
    <d v="1899-12-30T01:39:00"/>
    <n v="39"/>
    <n v="1"/>
    <x v="9"/>
  </r>
  <r>
    <n v="245474"/>
    <n v="40"/>
    <x v="7"/>
    <d v="2023-11-18T23:13:00"/>
    <s v="Other"/>
    <s v="Arnold Cruz"/>
    <n v="3933"/>
    <n v="18"/>
    <x v="17"/>
    <d v="1899-12-30T23:13:00"/>
    <n v="13"/>
    <n v="23"/>
    <x v="9"/>
  </r>
  <r>
    <n v="588730"/>
    <n v="40"/>
    <x v="7"/>
    <d v="2023-08-25T00:20:00"/>
    <s v="Other"/>
    <s v="Paul Henriot"/>
    <n v="238"/>
    <n v="25"/>
    <x v="38"/>
    <d v="1899-12-30T00:20:00"/>
    <n v="20"/>
    <n v="0"/>
    <x v="6"/>
  </r>
  <r>
    <n v="926206"/>
    <n v="41"/>
    <x v="7"/>
    <d v="2023-02-25T23:00:00"/>
    <s v="App"/>
    <s v="Kalle Suominen"/>
    <n v="3952"/>
    <n v="25"/>
    <x v="39"/>
    <d v="1899-12-30T23:00:00"/>
    <n v="0"/>
    <n v="23"/>
    <x v="0"/>
  </r>
  <r>
    <n v="310303"/>
    <n v="42"/>
    <x v="5"/>
    <d v="2023-07-28T00:28:00"/>
    <s v="Other"/>
    <s v="Adrian Huxley"/>
    <n v="369"/>
    <n v="28"/>
    <x v="40"/>
    <d v="1899-12-30T00:28:00"/>
    <n v="28"/>
    <n v="0"/>
    <x v="4"/>
  </r>
  <r>
    <n v="1641043"/>
    <n v="42"/>
    <x v="5"/>
    <d v="2023-02-19T23:02:00"/>
    <s v="Other"/>
    <s v="Kwai Yu"/>
    <n v="8182"/>
    <n v="19"/>
    <x v="41"/>
    <d v="1899-12-30T23:02:00"/>
    <n v="2"/>
    <n v="23"/>
    <x v="0"/>
  </r>
  <r>
    <n v="276698"/>
    <n v="43"/>
    <x v="3"/>
    <d v="2023-05-11T01:05:00"/>
    <s v="Other"/>
    <s v="Marie Bertrand"/>
    <n v="9942"/>
    <n v="11"/>
    <x v="42"/>
    <d v="1899-12-30T01:05:00"/>
    <n v="5"/>
    <n v="1"/>
    <x v="8"/>
  </r>
  <r>
    <n v="372217"/>
    <n v="43"/>
    <x v="3"/>
    <d v="2023-09-19T23:19:00"/>
    <s v="Other"/>
    <s v="Valarie Nelson"/>
    <n v="6713"/>
    <n v="19"/>
    <x v="43"/>
    <d v="1899-12-30T23:19:00"/>
    <n v="19"/>
    <n v="23"/>
    <x v="11"/>
  </r>
  <r>
    <n v="572449"/>
    <n v="43"/>
    <x v="3"/>
    <d v="2023-05-01T23:54:00"/>
    <s v="Website"/>
    <s v="Frederique Citeaux"/>
    <n v="2289"/>
    <n v="1"/>
    <x v="44"/>
    <d v="1899-12-30T23:54:00"/>
    <n v="54"/>
    <n v="23"/>
    <x v="8"/>
  </r>
  <r>
    <n v="1219662"/>
    <n v="45"/>
    <x v="1"/>
    <d v="2023-05-10T23:02:00"/>
    <s v="Whatsapp"/>
    <s v="Georg Pipps"/>
    <n v="8683"/>
    <n v="10"/>
    <x v="45"/>
    <d v="1899-12-30T23:02:00"/>
    <n v="2"/>
    <n v="23"/>
    <x v="8"/>
  </r>
  <r>
    <n v="1660467"/>
    <n v="46"/>
    <x v="8"/>
    <d v="2023-09-07T00:41:00"/>
    <s v="Other"/>
    <s v="Janine Labrune"/>
    <n v="7481"/>
    <n v="7"/>
    <x v="29"/>
    <d v="1899-12-30T00:41:00"/>
    <n v="41"/>
    <n v="0"/>
    <x v="11"/>
  </r>
  <r>
    <n v="443374"/>
    <n v="47"/>
    <x v="5"/>
    <d v="2023-05-15T02:14:00"/>
    <s v="Website"/>
    <s v="Rosa Hernandez"/>
    <n v="768"/>
    <n v="15"/>
    <x v="46"/>
    <d v="1899-12-30T02:14:00"/>
    <n v="14"/>
    <n v="2"/>
    <x v="8"/>
  </r>
  <r>
    <n v="1050970"/>
    <n v="47"/>
    <x v="5"/>
    <d v="2023-05-09T01:13:00"/>
    <s v="Website"/>
    <s v="Dean Cassidy"/>
    <n v="2859"/>
    <n v="9"/>
    <x v="47"/>
    <d v="1899-12-30T01:13:00"/>
    <n v="13"/>
    <n v="1"/>
    <x v="8"/>
  </r>
  <r>
    <n v="754474"/>
    <n v="48"/>
    <x v="1"/>
    <d v="2023-03-19T22:54:00"/>
    <s v="Whatsapp"/>
    <s v="Laurence Lebihan"/>
    <n v="5288"/>
    <n v="19"/>
    <x v="48"/>
    <d v="1899-12-30T22:54:00"/>
    <n v="54"/>
    <n v="22"/>
    <x v="7"/>
  </r>
  <r>
    <n v="915353"/>
    <n v="48"/>
    <x v="1"/>
    <d v="2023-07-24T01:33:00"/>
    <s v="Whatsapp"/>
    <s v="Anna O'Hara"/>
    <n v="2128"/>
    <n v="24"/>
    <x v="12"/>
    <d v="1899-12-30T01:33:00"/>
    <n v="33"/>
    <n v="1"/>
    <x v="4"/>
  </r>
  <r>
    <n v="1135081"/>
    <n v="48"/>
    <x v="1"/>
    <d v="2023-01-11T00:03:00"/>
    <s v="Whatsapp"/>
    <s v="Violeta Benitez"/>
    <n v="7107"/>
    <n v="11"/>
    <x v="49"/>
    <d v="1899-12-30T00:03:00"/>
    <n v="3"/>
    <n v="0"/>
    <x v="3"/>
  </r>
  <r>
    <n v="1670695"/>
    <n v="48"/>
    <x v="1"/>
    <d v="2023-03-08T00:34:00"/>
    <s v="App"/>
    <s v="Christina Berglund"/>
    <n v="8888"/>
    <n v="8"/>
    <x v="50"/>
    <d v="1899-12-30T00:34:00"/>
    <n v="34"/>
    <n v="0"/>
    <x v="7"/>
  </r>
  <r>
    <n v="957446"/>
    <n v="49"/>
    <x v="0"/>
    <d v="2023-09-18T00:17:00"/>
    <s v="Other"/>
    <s v="Diego Freyre"/>
    <n v="5585"/>
    <n v="18"/>
    <x v="51"/>
    <d v="1899-12-30T00:17:00"/>
    <n v="17"/>
    <n v="0"/>
    <x v="11"/>
  </r>
  <r>
    <n v="1007141"/>
    <n v="50"/>
    <x v="4"/>
    <d v="2023-12-12T22:12:00"/>
    <s v="App"/>
    <s v="Juri Hirano"/>
    <n v="2689"/>
    <n v="12"/>
    <x v="52"/>
    <d v="1899-12-30T22:12:00"/>
    <n v="12"/>
    <n v="22"/>
    <x v="10"/>
  </r>
  <r>
    <n v="537418"/>
    <n v="51"/>
    <x v="1"/>
    <d v="2023-07-21T22:35:00"/>
    <s v="Whatsapp"/>
    <s v="Anna O'Hara"/>
    <n v="7284"/>
    <n v="21"/>
    <x v="53"/>
    <d v="1899-12-30T22:35:00"/>
    <n v="35"/>
    <n v="22"/>
    <x v="4"/>
  </r>
  <r>
    <n v="636616"/>
    <n v="51"/>
    <x v="1"/>
    <d v="2023-01-28T23:33:00"/>
    <s v="Website"/>
    <s v="Adrian Huxley"/>
    <n v="5103"/>
    <n v="28"/>
    <x v="54"/>
    <d v="1899-12-30T23:33:00"/>
    <n v="33"/>
    <n v="23"/>
    <x v="3"/>
  </r>
  <r>
    <n v="871057"/>
    <n v="52"/>
    <x v="1"/>
    <d v="2023-11-10T00:28:00"/>
    <s v="Website"/>
    <s v="Christina Berglund"/>
    <n v="6246"/>
    <n v="10"/>
    <x v="55"/>
    <d v="1899-12-30T00:28:00"/>
    <n v="28"/>
    <n v="0"/>
    <x v="9"/>
  </r>
  <r>
    <n v="571695"/>
    <n v="53"/>
    <x v="9"/>
    <d v="2023-08-02T00:39:00"/>
    <s v="App"/>
    <s v="Mart¡n Sommer"/>
    <n v="832"/>
    <n v="2"/>
    <x v="56"/>
    <d v="1899-12-30T00:39:00"/>
    <n v="39"/>
    <n v="0"/>
    <x v="6"/>
  </r>
  <r>
    <n v="1165962"/>
    <n v="53"/>
    <x v="10"/>
    <d v="2023-12-30T23:46:00"/>
    <s v="Website"/>
    <s v="Arnold Cruz"/>
    <n v="9977"/>
    <n v="30"/>
    <x v="57"/>
    <d v="1899-12-30T23:46:00"/>
    <n v="46"/>
    <n v="23"/>
    <x v="10"/>
  </r>
  <r>
    <n v="1231036"/>
    <n v="53"/>
    <x v="10"/>
    <d v="2023-08-20T01:30:00"/>
    <s v="Website"/>
    <s v="Victoria Ashworth"/>
    <n v="312"/>
    <n v="20"/>
    <x v="58"/>
    <d v="1899-12-30T01:30:00"/>
    <n v="30"/>
    <n v="1"/>
    <x v="6"/>
  </r>
  <r>
    <n v="1312635"/>
    <n v="55"/>
    <x v="2"/>
    <d v="2023-02-13T23:45:00"/>
    <s v="Website"/>
    <s v="Elizabeth Lincoln"/>
    <n v="2981"/>
    <n v="13"/>
    <x v="59"/>
    <d v="1899-12-30T23:45:00"/>
    <n v="45"/>
    <n v="23"/>
    <x v="0"/>
  </r>
  <r>
    <n v="1255723"/>
    <n v="57"/>
    <x v="11"/>
    <d v="2023-06-10T23:54:00"/>
    <s v="Other"/>
    <s v="Dominique Perrier"/>
    <n v="9161"/>
    <n v="10"/>
    <x v="60"/>
    <d v="1899-12-30T23:54:00"/>
    <n v="54"/>
    <n v="23"/>
    <x v="2"/>
  </r>
  <r>
    <n v="695670"/>
    <n v="58"/>
    <x v="6"/>
    <d v="2023-06-13T02:22:00"/>
    <s v="Whatsapp"/>
    <s v="Michael Frick"/>
    <n v="8331"/>
    <n v="13"/>
    <x v="61"/>
    <d v="1899-12-30T02:22:00"/>
    <n v="22"/>
    <n v="2"/>
    <x v="2"/>
  </r>
  <r>
    <n v="1356717"/>
    <n v="59"/>
    <x v="7"/>
    <d v="2023-03-11T22:29:00"/>
    <s v="App"/>
    <s v="Steve Frick"/>
    <n v="4472"/>
    <n v="11"/>
    <x v="62"/>
    <d v="1899-12-30T22:29:00"/>
    <n v="29"/>
    <n v="22"/>
    <x v="7"/>
  </r>
  <r>
    <n v="1093212"/>
    <n v="60"/>
    <x v="1"/>
    <d v="2023-07-22T01:04:00"/>
    <s v="Other"/>
    <s v="Valarie Franco"/>
    <n v="799"/>
    <n v="22"/>
    <x v="63"/>
    <d v="1899-12-30T01:04:00"/>
    <n v="4"/>
    <n v="1"/>
    <x v="4"/>
  </r>
  <r>
    <n v="88069"/>
    <n v="61"/>
    <x v="5"/>
    <d v="2023-01-26T01:29:00"/>
    <s v="Other"/>
    <s v="Juri Hirano"/>
    <n v="8410"/>
    <n v="26"/>
    <x v="64"/>
    <d v="1899-12-30T01:29:00"/>
    <n v="29"/>
    <n v="1"/>
    <x v="3"/>
  </r>
  <r>
    <n v="499145"/>
    <n v="61"/>
    <x v="5"/>
    <d v="2023-08-30T22:54:00"/>
    <s v="Website"/>
    <s v="Valarie Nelson"/>
    <n v="165"/>
    <n v="30"/>
    <x v="65"/>
    <d v="1899-12-30T22:54:00"/>
    <n v="54"/>
    <n v="22"/>
    <x v="6"/>
  </r>
  <r>
    <n v="1253263"/>
    <n v="61"/>
    <x v="5"/>
    <d v="2023-05-26T01:38:00"/>
    <s v="Whatsapp"/>
    <s v="Valarie Nelson"/>
    <n v="2843"/>
    <n v="26"/>
    <x v="66"/>
    <d v="1899-12-30T01:38:00"/>
    <n v="38"/>
    <n v="1"/>
    <x v="8"/>
  </r>
  <r>
    <n v="1362785"/>
    <n v="61"/>
    <x v="5"/>
    <d v="2023-12-24T23:19:00"/>
    <s v="Other"/>
    <s v="Sue King"/>
    <n v="3114"/>
    <n v="24"/>
    <x v="24"/>
    <d v="1899-12-30T23:19:00"/>
    <n v="19"/>
    <n v="23"/>
    <x v="10"/>
  </r>
  <r>
    <n v="502404"/>
    <n v="62"/>
    <x v="1"/>
    <d v="2023-02-16T23:51:00"/>
    <s v="App"/>
    <s v="Marta Hernandez"/>
    <n v="3368"/>
    <n v="16"/>
    <x v="67"/>
    <d v="1899-12-30T23:51:00"/>
    <n v="51"/>
    <n v="23"/>
    <x v="0"/>
  </r>
  <r>
    <n v="752092"/>
    <n v="62"/>
    <x v="1"/>
    <d v="2023-01-23T01:07:00"/>
    <s v="App"/>
    <s v="Valarie Nelson"/>
    <n v="9268"/>
    <n v="23"/>
    <x v="20"/>
    <d v="1899-12-30T01:07:00"/>
    <n v="7"/>
    <n v="1"/>
    <x v="3"/>
  </r>
  <r>
    <n v="810114"/>
    <n v="62"/>
    <x v="1"/>
    <d v="2023-06-04T01:59:00"/>
    <s v="App"/>
    <s v="Leslie Taylor"/>
    <n v="2084"/>
    <n v="4"/>
    <x v="68"/>
    <d v="1899-12-30T01:59:00"/>
    <n v="59"/>
    <n v="1"/>
    <x v="2"/>
  </r>
  <r>
    <n v="1086327"/>
    <n v="62"/>
    <x v="1"/>
    <d v="2023-01-13T01:58:00"/>
    <s v="App"/>
    <s v="Mart¡n Sommer"/>
    <n v="4910"/>
    <n v="13"/>
    <x v="69"/>
    <d v="1899-12-30T01:58:00"/>
    <n v="58"/>
    <n v="1"/>
    <x v="3"/>
  </r>
  <r>
    <n v="760774"/>
    <n v="63"/>
    <x v="4"/>
    <d v="2023-04-03T00:10:00"/>
    <s v="Website"/>
    <s v="Diego Freyre"/>
    <n v="2846"/>
    <n v="3"/>
    <x v="70"/>
    <d v="1899-12-30T00:10:00"/>
    <n v="10"/>
    <n v="0"/>
    <x v="1"/>
  </r>
  <r>
    <n v="1615509"/>
    <n v="63"/>
    <x v="4"/>
    <d v="2023-10-30T22:32:00"/>
    <s v="Other"/>
    <s v="Dean Cassidy"/>
    <n v="7909"/>
    <n v="30"/>
    <x v="71"/>
    <d v="1899-12-30T22:32:00"/>
    <n v="32"/>
    <n v="22"/>
    <x v="5"/>
  </r>
  <r>
    <n v="1289179"/>
    <n v="65"/>
    <x v="5"/>
    <d v="2023-02-04T01:04:00"/>
    <s v="Website"/>
    <s v="Julie King"/>
    <n v="2409"/>
    <n v="4"/>
    <x v="72"/>
    <d v="1899-12-30T01:04:00"/>
    <n v="4"/>
    <n v="1"/>
    <x v="0"/>
  </r>
  <r>
    <n v="457087"/>
    <n v="66"/>
    <x v="7"/>
    <d v="2023-02-22T23:18:00"/>
    <s v="Website"/>
    <s v="Matti Karttunen"/>
    <n v="1838"/>
    <n v="22"/>
    <x v="73"/>
    <d v="1899-12-30T23:18:00"/>
    <n v="18"/>
    <n v="23"/>
    <x v="0"/>
  </r>
  <r>
    <n v="1123688"/>
    <n v="66"/>
    <x v="7"/>
    <d v="2023-04-25T01:07:00"/>
    <s v="Website"/>
    <s v="Diego Freyre"/>
    <n v="1398"/>
    <n v="25"/>
    <x v="74"/>
    <d v="1899-12-30T01:07:00"/>
    <n v="7"/>
    <n v="1"/>
    <x v="1"/>
  </r>
  <r>
    <n v="195686"/>
    <n v="67"/>
    <x v="10"/>
    <d v="2023-09-07T01:04:00"/>
    <s v="Whatsapp"/>
    <s v="Victoria Ashworth"/>
    <n v="2651"/>
    <n v="7"/>
    <x v="29"/>
    <d v="1899-12-30T01:04:00"/>
    <n v="4"/>
    <n v="1"/>
    <x v="11"/>
  </r>
  <r>
    <n v="232129"/>
    <n v="67"/>
    <x v="10"/>
    <d v="2023-11-20T23:40:00"/>
    <s v="Other"/>
    <s v="Mary Saveley"/>
    <n v="6264"/>
    <n v="20"/>
    <x v="75"/>
    <d v="1899-12-30T23:40:00"/>
    <n v="40"/>
    <n v="23"/>
    <x v="9"/>
  </r>
  <r>
    <n v="1303658"/>
    <n v="67"/>
    <x v="10"/>
    <d v="2023-06-10T01:42:00"/>
    <s v="App"/>
    <s v="Adrian Huxley"/>
    <n v="897"/>
    <n v="10"/>
    <x v="60"/>
    <d v="1899-12-30T01:42:00"/>
    <n v="42"/>
    <n v="1"/>
    <x v="2"/>
  </r>
  <r>
    <n v="1016456"/>
    <n v="69"/>
    <x v="1"/>
    <d v="2023-09-25T22:43:00"/>
    <s v="Whatsapp"/>
    <s v="Akiko Shimamura"/>
    <n v="1984"/>
    <n v="25"/>
    <x v="76"/>
    <d v="1899-12-30T22:43:00"/>
    <n v="43"/>
    <n v="22"/>
    <x v="11"/>
  </r>
  <r>
    <n v="1404963"/>
    <n v="69"/>
    <x v="1"/>
    <d v="2023-12-18T00:55:00"/>
    <s v="Website"/>
    <s v="Francisca Cervantes"/>
    <n v="1572"/>
    <n v="18"/>
    <x v="77"/>
    <d v="1899-12-30T00:55:00"/>
    <n v="55"/>
    <n v="0"/>
    <x v="10"/>
  </r>
  <r>
    <n v="200851"/>
    <n v="71"/>
    <x v="11"/>
    <d v="2023-12-03T23:20:00"/>
    <s v="App"/>
    <s v="Laurence Lebihan"/>
    <n v="8510"/>
    <n v="3"/>
    <x v="78"/>
    <d v="1899-12-30T23:20:00"/>
    <n v="20"/>
    <n v="23"/>
    <x v="10"/>
  </r>
  <r>
    <n v="1681720"/>
    <n v="71"/>
    <x v="11"/>
    <d v="2023-04-06T00:24:00"/>
    <s v="Other"/>
    <s v="Michael Donnermeyer"/>
    <n v="1552"/>
    <n v="6"/>
    <x v="79"/>
    <d v="1899-12-30T00:24:00"/>
    <n v="24"/>
    <n v="0"/>
    <x v="1"/>
  </r>
  <r>
    <n v="157882"/>
    <n v="72"/>
    <x v="5"/>
    <d v="2023-11-24T00:54:00"/>
    <s v="Website"/>
    <s v="Yoshi Tannamuri"/>
    <n v="8982"/>
    <n v="24"/>
    <x v="80"/>
    <d v="1899-12-30T00:54:00"/>
    <n v="54"/>
    <n v="0"/>
    <x v="9"/>
  </r>
  <r>
    <n v="1393397"/>
    <n v="73"/>
    <x v="6"/>
    <d v="2023-04-05T00:32:00"/>
    <s v="Other"/>
    <s v="Paul Henriot"/>
    <n v="7174"/>
    <n v="5"/>
    <x v="81"/>
    <d v="1899-12-30T00:32:00"/>
    <n v="32"/>
    <n v="0"/>
    <x v="1"/>
  </r>
  <r>
    <n v="182197"/>
    <n v="74"/>
    <x v="1"/>
    <d v="2023-06-04T01:54:00"/>
    <s v="App"/>
    <s v="Diego Freyre"/>
    <n v="801"/>
    <n v="4"/>
    <x v="68"/>
    <d v="1899-12-30T01:54:00"/>
    <n v="54"/>
    <n v="1"/>
    <x v="2"/>
  </r>
  <r>
    <n v="435768"/>
    <n v="74"/>
    <x v="1"/>
    <d v="2023-02-13T00:32:00"/>
    <s v="Whatsapp"/>
    <s v="Henriette Pfalzheim"/>
    <n v="5262"/>
    <n v="13"/>
    <x v="59"/>
    <d v="1899-12-30T00:32:00"/>
    <n v="32"/>
    <n v="0"/>
    <x v="0"/>
  </r>
  <r>
    <n v="1649120"/>
    <n v="74"/>
    <x v="1"/>
    <d v="2023-04-14T00:28:00"/>
    <s v="App"/>
    <s v="Julie Brown"/>
    <n v="4798"/>
    <n v="14"/>
    <x v="82"/>
    <d v="1899-12-30T00:28:00"/>
    <n v="28"/>
    <n v="0"/>
    <x v="1"/>
  </r>
  <r>
    <n v="1448694"/>
    <n v="75"/>
    <x v="7"/>
    <d v="2023-05-22T23:39:00"/>
    <s v="App"/>
    <s v="Juri Yoshido"/>
    <n v="1873"/>
    <n v="22"/>
    <x v="83"/>
    <d v="1899-12-30T23:39:00"/>
    <n v="39"/>
    <n v="23"/>
    <x v="8"/>
  </r>
  <r>
    <n v="1428296"/>
    <n v="80"/>
    <x v="1"/>
    <d v="2023-05-20T00:55:00"/>
    <s v="App"/>
    <s v="Jan Klaeboe"/>
    <n v="1637"/>
    <n v="20"/>
    <x v="84"/>
    <d v="1899-12-30T00:55:00"/>
    <n v="55"/>
    <n v="0"/>
    <x v="8"/>
  </r>
  <r>
    <n v="1347720"/>
    <n v="82"/>
    <x v="5"/>
    <d v="2023-12-14T23:40:00"/>
    <s v="Other"/>
    <s v="Matti Karttunen"/>
    <n v="6776"/>
    <n v="14"/>
    <x v="85"/>
    <d v="1899-12-30T23:40:00"/>
    <n v="40"/>
    <n v="23"/>
    <x v="10"/>
  </r>
  <r>
    <n v="734468"/>
    <n v="83"/>
    <x v="10"/>
    <d v="2023-02-15T00:55:00"/>
    <s v="Website"/>
    <s v="Kwai Yu"/>
    <n v="5705"/>
    <n v="15"/>
    <x v="31"/>
    <d v="1899-12-30T00:55:00"/>
    <n v="55"/>
    <n v="0"/>
    <x v="0"/>
  </r>
  <r>
    <n v="504938"/>
    <n v="84"/>
    <x v="1"/>
    <d v="2023-07-10T23:36:00"/>
    <s v="Other"/>
    <s v="Christina Berglund"/>
    <n v="6541"/>
    <n v="10"/>
    <x v="86"/>
    <d v="1899-12-30T23:36:00"/>
    <n v="36"/>
    <n v="23"/>
    <x v="4"/>
  </r>
  <r>
    <n v="1459990"/>
    <n v="85"/>
    <x v="10"/>
    <d v="2023-06-21T23:31:00"/>
    <s v="Website"/>
    <s v="Pirkko Koskitalo"/>
    <n v="1384"/>
    <n v="21"/>
    <x v="87"/>
    <d v="1899-12-30T23:31:00"/>
    <n v="31"/>
    <n v="23"/>
    <x v="2"/>
  </r>
  <r>
    <n v="1127154"/>
    <n v="87"/>
    <x v="11"/>
    <d v="2023-06-09T00:04:00"/>
    <s v="Other"/>
    <s v="Victoria Ashworth"/>
    <n v="9219"/>
    <n v="9"/>
    <x v="2"/>
    <d v="1899-12-30T00:04:00"/>
    <n v="4"/>
    <n v="0"/>
    <x v="2"/>
  </r>
  <r>
    <n v="1257018"/>
    <n v="87"/>
    <x v="11"/>
    <d v="2023-02-04T01:30:00"/>
    <s v="App"/>
    <s v="Maurizio Moroni"/>
    <n v="8149"/>
    <n v="4"/>
    <x v="72"/>
    <d v="1899-12-30T01:30:00"/>
    <n v="30"/>
    <n v="1"/>
    <x v="0"/>
  </r>
  <r>
    <n v="1465193"/>
    <n v="87"/>
    <x v="11"/>
    <d v="2023-04-25T00:30:00"/>
    <s v="Website"/>
    <s v="Wendy Victorino"/>
    <n v="7107"/>
    <n v="25"/>
    <x v="74"/>
    <d v="1899-12-30T00:30:00"/>
    <n v="30"/>
    <n v="0"/>
    <x v="1"/>
  </r>
  <r>
    <n v="72556"/>
    <n v="89"/>
    <x v="10"/>
    <d v="2023-07-13T02:12:00"/>
    <s v="Website"/>
    <s v="Ann Brown"/>
    <n v="427"/>
    <n v="13"/>
    <x v="88"/>
    <d v="1899-12-30T02:12:00"/>
    <n v="12"/>
    <n v="2"/>
    <x v="4"/>
  </r>
  <r>
    <n v="1665934"/>
    <n v="89"/>
    <x v="10"/>
    <d v="2023-09-20T01:16:00"/>
    <s v="Other"/>
    <s v="Eduardo Saavedra"/>
    <n v="4910"/>
    <n v="20"/>
    <x v="89"/>
    <d v="1899-12-30T01:16:00"/>
    <n v="16"/>
    <n v="1"/>
    <x v="11"/>
  </r>
  <r>
    <n v="845718"/>
    <n v="90"/>
    <x v="1"/>
    <d v="2023-02-15T23:01:00"/>
    <s v="Other"/>
    <s v="Valarie Young"/>
    <n v="1208"/>
    <n v="15"/>
    <x v="31"/>
    <d v="1899-12-30T23:01:00"/>
    <n v="1"/>
    <n v="23"/>
    <x v="0"/>
  </r>
  <r>
    <n v="1548735"/>
    <n v="90"/>
    <x v="1"/>
    <d v="2023-08-02T23:20:00"/>
    <s v="Whatsapp"/>
    <s v="Maria Larsson"/>
    <n v="1069"/>
    <n v="2"/>
    <x v="56"/>
    <d v="1899-12-30T23:20:00"/>
    <n v="20"/>
    <n v="23"/>
    <x v="6"/>
  </r>
  <r>
    <n v="287761"/>
    <n v="91"/>
    <x v="5"/>
    <d v="2023-05-07T01:19:00"/>
    <s v="App"/>
    <s v="Diego Freyre"/>
    <n v="3891"/>
    <n v="7"/>
    <x v="90"/>
    <d v="1899-12-30T01:19:00"/>
    <n v="19"/>
    <n v="1"/>
    <x v="8"/>
  </r>
  <r>
    <n v="946580"/>
    <n v="91"/>
    <x v="5"/>
    <d v="2023-11-27T23:02:00"/>
    <s v="App"/>
    <s v="Valarie Young"/>
    <n v="8726"/>
    <n v="27"/>
    <x v="91"/>
    <d v="1899-12-30T23:02:00"/>
    <n v="2"/>
    <n v="23"/>
    <x v="9"/>
  </r>
  <r>
    <n v="759796"/>
    <n v="92"/>
    <x v="2"/>
    <d v="2023-10-28T00:10:00"/>
    <s v="Other"/>
    <s v="Henriette Pfalzheim"/>
    <n v="545"/>
    <n v="28"/>
    <x v="92"/>
    <d v="1899-12-30T00:10:00"/>
    <n v="10"/>
    <n v="0"/>
    <x v="5"/>
  </r>
  <r>
    <n v="631266"/>
    <n v="94"/>
    <x v="2"/>
    <d v="2023-06-04T00:20:00"/>
    <s v="Website"/>
    <s v="Pirkko Koskitalo"/>
    <n v="985"/>
    <n v="4"/>
    <x v="68"/>
    <d v="1899-12-30T00:20:00"/>
    <n v="20"/>
    <n v="0"/>
    <x v="2"/>
  </r>
  <r>
    <n v="635304"/>
    <n v="95"/>
    <x v="11"/>
    <d v="2023-10-08T01:28:00"/>
    <s v="App"/>
    <s v="Julie Murphy"/>
    <n v="201"/>
    <n v="8"/>
    <x v="9"/>
    <d v="1899-12-30T01:28:00"/>
    <n v="28"/>
    <n v="1"/>
    <x v="5"/>
  </r>
  <r>
    <n v="679845"/>
    <n v="95"/>
    <x v="11"/>
    <d v="2023-02-24T00:06:00"/>
    <s v="Other"/>
    <s v="Eric Natividad"/>
    <n v="8415"/>
    <n v="24"/>
    <x v="93"/>
    <d v="1899-12-30T00:06:00"/>
    <n v="6"/>
    <n v="0"/>
    <x v="0"/>
  </r>
  <r>
    <n v="573585"/>
    <n v="97"/>
    <x v="1"/>
    <d v="2023-05-19T23:41:00"/>
    <s v="Whatsapp"/>
    <s v="Valarie Young"/>
    <n v="3551"/>
    <n v="19"/>
    <x v="94"/>
    <d v="1899-12-30T23:41:00"/>
    <n v="41"/>
    <n v="23"/>
    <x v="8"/>
  </r>
  <r>
    <n v="743961"/>
    <n v="98"/>
    <x v="2"/>
    <d v="2023-09-07T00:39:00"/>
    <s v="Other"/>
    <s v="Yoshi Tannamuri"/>
    <n v="2467"/>
    <n v="7"/>
    <x v="29"/>
    <d v="1899-12-30T00:39:00"/>
    <n v="39"/>
    <n v="0"/>
    <x v="11"/>
  </r>
  <r>
    <n v="1589664"/>
    <n v="98"/>
    <x v="2"/>
    <d v="2023-10-18T01:39:00"/>
    <s v="Website"/>
    <s v="Wing C Tam"/>
    <n v="9044"/>
    <n v="18"/>
    <x v="95"/>
    <d v="1899-12-30T01:39:00"/>
    <n v="39"/>
    <n v="1"/>
    <x v="5"/>
  </r>
  <r>
    <n v="1605621"/>
    <n v="98"/>
    <x v="2"/>
    <d v="2023-09-05T01:33:00"/>
    <s v="App"/>
    <s v="Violeta Benitez"/>
    <n v="4118"/>
    <n v="5"/>
    <x v="96"/>
    <d v="1899-12-30T01:33:00"/>
    <n v="33"/>
    <n v="1"/>
    <x v="11"/>
  </r>
  <r>
    <n v="512440"/>
    <n v="99"/>
    <x v="7"/>
    <d v="2023-06-07T00:45:00"/>
    <s v="App"/>
    <s v="Sean Connery"/>
    <n v="4280"/>
    <n v="7"/>
    <x v="97"/>
    <d v="1899-12-30T00:45:00"/>
    <n v="45"/>
    <n v="0"/>
    <x v="2"/>
  </r>
  <r>
    <n v="284363"/>
    <n v="100"/>
    <x v="12"/>
    <d v="2023-03-21T23:28:00"/>
    <s v="Website"/>
    <s v="Veysel Oeztan"/>
    <n v="3844"/>
    <n v="21"/>
    <x v="98"/>
    <d v="1899-12-30T23:28:00"/>
    <n v="28"/>
    <n v="23"/>
    <x v="7"/>
  </r>
  <r>
    <n v="774603"/>
    <n v="101"/>
    <x v="1"/>
    <d v="2023-05-03T00:55:00"/>
    <s v="Other"/>
    <s v="Paul Henriot"/>
    <n v="1913"/>
    <n v="3"/>
    <x v="18"/>
    <d v="1899-12-30T00:55:00"/>
    <n v="55"/>
    <n v="0"/>
    <x v="8"/>
  </r>
  <r>
    <n v="199110"/>
    <n v="104"/>
    <x v="7"/>
    <d v="2023-05-21T00:46:00"/>
    <s v="Whatsapp"/>
    <s v="Arnold Cruz"/>
    <n v="717"/>
    <n v="21"/>
    <x v="99"/>
    <d v="1899-12-30T00:46:00"/>
    <n v="46"/>
    <n v="0"/>
    <x v="8"/>
  </r>
  <r>
    <n v="279106"/>
    <n v="104"/>
    <x v="7"/>
    <d v="2023-01-14T00:54:00"/>
    <s v="Website"/>
    <s v="Diego Freyre"/>
    <n v="4768"/>
    <n v="14"/>
    <x v="100"/>
    <d v="1899-12-30T00:54:00"/>
    <n v="54"/>
    <n v="0"/>
    <x v="3"/>
  </r>
  <r>
    <n v="1524093"/>
    <n v="104"/>
    <x v="7"/>
    <d v="2023-10-17T23:20:00"/>
    <s v="Website"/>
    <s v="Steve Frick"/>
    <n v="6754"/>
    <n v="17"/>
    <x v="101"/>
    <d v="1899-12-30T23:20:00"/>
    <n v="20"/>
    <n v="23"/>
    <x v="5"/>
  </r>
  <r>
    <n v="50199"/>
    <n v="105"/>
    <x v="1"/>
    <d v="2023-01-29T01:26:00"/>
    <s v="Whatsapp"/>
    <s v="Adrian Huxley"/>
    <n v="8898"/>
    <n v="29"/>
    <x v="102"/>
    <d v="1899-12-30T01:26:00"/>
    <n v="26"/>
    <n v="1"/>
    <x v="3"/>
  </r>
  <r>
    <n v="272174"/>
    <n v="105"/>
    <x v="1"/>
    <d v="2023-06-20T01:08:00"/>
    <s v="Whatsapp"/>
    <s v="Valarie Nelson"/>
    <n v="5045"/>
    <n v="20"/>
    <x v="13"/>
    <d v="1899-12-30T01:08:00"/>
    <n v="8"/>
    <n v="1"/>
    <x v="2"/>
  </r>
  <r>
    <n v="1256035"/>
    <n v="105"/>
    <x v="1"/>
    <d v="2023-01-15T23:10:00"/>
    <s v="Whatsapp"/>
    <s v="Michael Holz"/>
    <n v="2774"/>
    <n v="15"/>
    <x v="103"/>
    <d v="1899-12-30T23:10:00"/>
    <n v="10"/>
    <n v="23"/>
    <x v="3"/>
  </r>
  <r>
    <n v="1347929"/>
    <n v="105"/>
    <x v="1"/>
    <d v="2023-02-16T00:21:00"/>
    <s v="Website"/>
    <s v="Juri Hirano"/>
    <n v="5624"/>
    <n v="16"/>
    <x v="67"/>
    <d v="1899-12-30T00:21:00"/>
    <n v="21"/>
    <n v="0"/>
    <x v="0"/>
  </r>
  <r>
    <n v="1660154"/>
    <n v="105"/>
    <x v="1"/>
    <d v="2023-05-10T01:40:00"/>
    <s v="App"/>
    <s v="Wing C Tam"/>
    <n v="9184"/>
    <n v="10"/>
    <x v="45"/>
    <d v="1899-12-30T01:40:00"/>
    <n v="40"/>
    <n v="1"/>
    <x v="8"/>
  </r>
  <r>
    <n v="468652"/>
    <n v="106"/>
    <x v="7"/>
    <d v="2023-07-01T00:27:00"/>
    <s v="Whatsapp"/>
    <s v="Roland Keitel"/>
    <n v="1982"/>
    <n v="1"/>
    <x v="104"/>
    <d v="1899-12-30T00:27:00"/>
    <n v="27"/>
    <n v="0"/>
    <x v="4"/>
  </r>
  <r>
    <n v="1331311"/>
    <n v="106"/>
    <x v="7"/>
    <d v="2023-01-07T00:48:00"/>
    <s v="Whatsapp"/>
    <s v="Diego Freyre"/>
    <n v="1909"/>
    <n v="7"/>
    <x v="27"/>
    <d v="1899-12-30T00:48:00"/>
    <n v="48"/>
    <n v="0"/>
    <x v="3"/>
  </r>
  <r>
    <n v="315549"/>
    <n v="108"/>
    <x v="5"/>
    <d v="2023-03-19T23:39:00"/>
    <s v="Whatsapp"/>
    <s v="Julie Brown"/>
    <n v="7653"/>
    <n v="19"/>
    <x v="48"/>
    <d v="1899-12-30T23:39:00"/>
    <n v="39"/>
    <n v="23"/>
    <x v="7"/>
  </r>
  <r>
    <n v="1516849"/>
    <n v="108"/>
    <x v="5"/>
    <d v="2023-06-03T00:22:00"/>
    <s v="App"/>
    <s v="Pascale Cartrain"/>
    <n v="5536"/>
    <n v="3"/>
    <x v="105"/>
    <d v="1899-12-30T00:22:00"/>
    <n v="22"/>
    <n v="0"/>
    <x v="2"/>
  </r>
  <r>
    <n v="248737"/>
    <n v="109"/>
    <x v="1"/>
    <d v="2023-03-15T00:38:00"/>
    <s v="Website"/>
    <s v="Veysel Oeztan"/>
    <n v="1887"/>
    <n v="15"/>
    <x v="106"/>
    <d v="1899-12-30T00:38:00"/>
    <n v="38"/>
    <n v="0"/>
    <x v="7"/>
  </r>
  <r>
    <n v="534263"/>
    <n v="109"/>
    <x v="1"/>
    <d v="2023-06-16T00:34:00"/>
    <s v="App"/>
    <s v="Marta Hernandez"/>
    <n v="3129"/>
    <n v="16"/>
    <x v="107"/>
    <d v="1899-12-30T00:34:00"/>
    <n v="34"/>
    <n v="0"/>
    <x v="2"/>
  </r>
  <r>
    <n v="784475"/>
    <n v="109"/>
    <x v="1"/>
    <d v="2023-12-24T01:43:00"/>
    <s v="App"/>
    <s v="Violeta Benitez"/>
    <n v="505"/>
    <n v="24"/>
    <x v="24"/>
    <d v="1899-12-30T01:43:00"/>
    <n v="43"/>
    <n v="1"/>
    <x v="10"/>
  </r>
  <r>
    <n v="444540"/>
    <n v="112"/>
    <x v="1"/>
    <d v="2023-09-05T00:24:00"/>
    <s v="Website"/>
    <s v="Anna O'Hara"/>
    <n v="8547"/>
    <n v="5"/>
    <x v="96"/>
    <d v="1899-12-30T00:24:00"/>
    <n v="24"/>
    <n v="0"/>
    <x v="11"/>
  </r>
  <r>
    <n v="1534392"/>
    <n v="112"/>
    <x v="1"/>
    <d v="2023-01-26T23:02:00"/>
    <s v="Website"/>
    <s v="Diego Freyre"/>
    <n v="2347"/>
    <n v="26"/>
    <x v="64"/>
    <d v="1899-12-30T23:02:00"/>
    <n v="2"/>
    <n v="23"/>
    <x v="3"/>
  </r>
  <r>
    <n v="1221647"/>
    <n v="113"/>
    <x v="1"/>
    <d v="2023-03-26T00:36:00"/>
    <s v="Website"/>
    <s v="Leslie Young"/>
    <n v="6210"/>
    <n v="26"/>
    <x v="108"/>
    <d v="1899-12-30T00:36:00"/>
    <n v="36"/>
    <n v="0"/>
    <x v="7"/>
  </r>
  <r>
    <n v="1467283"/>
    <n v="113"/>
    <x v="1"/>
    <d v="2023-08-04T02:26:00"/>
    <s v="Website"/>
    <s v="Yoshi Tannamuri"/>
    <n v="722"/>
    <n v="4"/>
    <x v="109"/>
    <d v="1899-12-30T02:26:00"/>
    <n v="26"/>
    <n v="2"/>
    <x v="6"/>
  </r>
  <r>
    <n v="1594992"/>
    <n v="114"/>
    <x v="1"/>
    <d v="2023-12-10T23:18:00"/>
    <s v="App"/>
    <s v="Elizabeth Lincoln"/>
    <n v="1650"/>
    <n v="10"/>
    <x v="110"/>
    <d v="1899-12-30T23:18:00"/>
    <n v="18"/>
    <n v="23"/>
    <x v="10"/>
  </r>
  <r>
    <n v="451541"/>
    <n v="116"/>
    <x v="2"/>
    <d v="2023-06-29T01:31:00"/>
    <s v="Website"/>
    <s v="Sue King"/>
    <n v="2490"/>
    <n v="29"/>
    <x v="111"/>
    <d v="1899-12-30T01:31:00"/>
    <n v="31"/>
    <n v="1"/>
    <x v="2"/>
  </r>
  <r>
    <n v="425321"/>
    <n v="117"/>
    <x v="11"/>
    <d v="2023-08-13T01:25:00"/>
    <s v="Other"/>
    <s v="Michael Chandler"/>
    <n v="4727"/>
    <n v="13"/>
    <x v="112"/>
    <d v="1899-12-30T01:25:00"/>
    <n v="25"/>
    <n v="1"/>
    <x v="6"/>
  </r>
  <r>
    <n v="1441698"/>
    <n v="118"/>
    <x v="1"/>
    <d v="2023-05-06T23:52:00"/>
    <s v="Website"/>
    <s v="Allen Nelson"/>
    <n v="4154"/>
    <n v="6"/>
    <x v="113"/>
    <d v="1899-12-30T23:52:00"/>
    <n v="52"/>
    <n v="23"/>
    <x v="8"/>
  </r>
  <r>
    <n v="1494087"/>
    <n v="118"/>
    <x v="1"/>
    <d v="2023-04-23T01:37:00"/>
    <s v="Website"/>
    <s v="Kee Kuo"/>
    <n v="6162"/>
    <n v="23"/>
    <x v="114"/>
    <d v="1899-12-30T01:37:00"/>
    <n v="37"/>
    <n v="1"/>
    <x v="1"/>
  </r>
  <r>
    <n v="499444"/>
    <n v="122"/>
    <x v="5"/>
    <d v="2023-07-24T00:03:00"/>
    <s v="Website"/>
    <s v="Wendy Victorino"/>
    <n v="9615"/>
    <n v="24"/>
    <x v="12"/>
    <d v="1899-12-30T00:03:00"/>
    <n v="3"/>
    <n v="0"/>
    <x v="4"/>
  </r>
  <r>
    <n v="1307458"/>
    <n v="122"/>
    <x v="5"/>
    <d v="2023-01-01T01:31:00"/>
    <s v="Whatsapp"/>
    <s v="Georg Pipps"/>
    <n v="943"/>
    <n v="1"/>
    <x v="115"/>
    <d v="1899-12-30T01:31:00"/>
    <n v="31"/>
    <n v="1"/>
    <x v="3"/>
  </r>
  <r>
    <n v="1466316"/>
    <n v="122"/>
    <x v="5"/>
    <d v="2023-01-07T01:51:00"/>
    <s v="Whatsapp"/>
    <s v="Kyung Yu"/>
    <n v="1672"/>
    <n v="7"/>
    <x v="27"/>
    <d v="1899-12-30T01:51:00"/>
    <n v="51"/>
    <n v="1"/>
    <x v="3"/>
  </r>
  <r>
    <n v="499301"/>
    <n v="125"/>
    <x v="5"/>
    <d v="2023-10-16T01:28:00"/>
    <s v="Website"/>
    <s v="Diego Freyre"/>
    <n v="8557"/>
    <n v="16"/>
    <x v="116"/>
    <d v="1899-12-30T01:28:00"/>
    <n v="28"/>
    <n v="1"/>
    <x v="5"/>
  </r>
  <r>
    <n v="1433358"/>
    <n v="125"/>
    <x v="5"/>
    <d v="2023-05-30T00:20:00"/>
    <s v="Other"/>
    <s v="Giovanni Rovelli"/>
    <n v="7762"/>
    <n v="30"/>
    <x v="117"/>
    <d v="1899-12-30T00:20:00"/>
    <n v="20"/>
    <n v="0"/>
    <x v="8"/>
  </r>
  <r>
    <n v="401879"/>
    <n v="126"/>
    <x v="1"/>
    <d v="2023-05-06T23:34:00"/>
    <s v="Whatsapp"/>
    <s v="Helen Bennett"/>
    <n v="1022"/>
    <n v="6"/>
    <x v="113"/>
    <d v="1899-12-30T23:34:00"/>
    <n v="34"/>
    <n v="23"/>
    <x v="8"/>
  </r>
  <r>
    <n v="1093757"/>
    <n v="127"/>
    <x v="2"/>
    <d v="2023-12-04T00:00:00"/>
    <s v="Website"/>
    <s v="Valarie Nelson"/>
    <n v="5671"/>
    <n v="4"/>
    <x v="118"/>
    <d v="1899-12-30T00:00:00"/>
    <n v="0"/>
    <n v="0"/>
    <x v="10"/>
  </r>
  <r>
    <n v="1536698"/>
    <n v="127"/>
    <x v="2"/>
    <d v="2023-11-10T02:07:00"/>
    <s v="Whatsapp"/>
    <s v="Diego Freyre"/>
    <n v="2350"/>
    <n v="10"/>
    <x v="55"/>
    <d v="1899-12-30T02:07:00"/>
    <n v="7"/>
    <n v="2"/>
    <x v="9"/>
  </r>
  <r>
    <n v="73293"/>
    <n v="128"/>
    <x v="1"/>
    <d v="2023-12-12T01:23:00"/>
    <s v="App"/>
    <s v="Matti Karttunen"/>
    <n v="7868"/>
    <n v="12"/>
    <x v="52"/>
    <d v="1899-12-30T01:23:00"/>
    <n v="23"/>
    <n v="1"/>
    <x v="10"/>
  </r>
  <r>
    <n v="98856"/>
    <n v="129"/>
    <x v="1"/>
    <d v="2023-11-09T00:10:00"/>
    <s v="Website"/>
    <s v="Kyung Yu"/>
    <n v="7750"/>
    <n v="9"/>
    <x v="119"/>
    <d v="1899-12-30T00:10:00"/>
    <n v="10"/>
    <n v="0"/>
    <x v="9"/>
  </r>
  <r>
    <n v="1311114"/>
    <n v="130"/>
    <x v="1"/>
    <d v="2023-06-23T01:20:00"/>
    <s v="App"/>
    <s v="Thomas Hardy"/>
    <n v="1596"/>
    <n v="23"/>
    <x v="21"/>
    <d v="1899-12-30T01:20:00"/>
    <n v="20"/>
    <n v="1"/>
    <x v="2"/>
  </r>
  <r>
    <n v="552683"/>
    <n v="131"/>
    <x v="10"/>
    <d v="2023-05-08T01:26:00"/>
    <s v="Other"/>
    <s v="Julie Young"/>
    <n v="6578"/>
    <n v="8"/>
    <x v="32"/>
    <d v="1899-12-30T01:26:00"/>
    <n v="26"/>
    <n v="1"/>
    <x v="8"/>
  </r>
  <r>
    <n v="1590156"/>
    <n v="131"/>
    <x v="10"/>
    <d v="2023-03-30T23:46:00"/>
    <s v="App"/>
    <s v="Diego Freyre"/>
    <n v="8404"/>
    <n v="30"/>
    <x v="120"/>
    <d v="1899-12-30T23:46:00"/>
    <n v="46"/>
    <n v="23"/>
    <x v="7"/>
  </r>
  <r>
    <n v="306798"/>
    <n v="132"/>
    <x v="5"/>
    <d v="2023-01-14T00:29:00"/>
    <s v="Whatsapp"/>
    <s v="Mary Saveley"/>
    <n v="291"/>
    <n v="14"/>
    <x v="100"/>
    <d v="1899-12-30T00:29:00"/>
    <n v="29"/>
    <n v="0"/>
    <x v="3"/>
  </r>
  <r>
    <n v="322784"/>
    <n v="132"/>
    <x v="5"/>
    <d v="2023-01-02T23:21:00"/>
    <s v="Whatsapp"/>
    <s v="Valarie Young"/>
    <n v="5201"/>
    <n v="2"/>
    <x v="121"/>
    <d v="1899-12-30T23:21:00"/>
    <n v="21"/>
    <n v="23"/>
    <x v="3"/>
  </r>
  <r>
    <n v="649787"/>
    <n v="132"/>
    <x v="5"/>
    <d v="2023-03-16T00:42:00"/>
    <s v="Website"/>
    <s v="Valarie Young"/>
    <n v="8578"/>
    <n v="16"/>
    <x v="122"/>
    <d v="1899-12-30T00:42:00"/>
    <n v="42"/>
    <n v="0"/>
    <x v="7"/>
  </r>
  <r>
    <n v="730295"/>
    <n v="134"/>
    <x v="7"/>
    <d v="2023-08-06T00:04:00"/>
    <s v="Whatsapp"/>
    <s v="Jytte Petersen"/>
    <n v="4721"/>
    <n v="6"/>
    <x v="123"/>
    <d v="1899-12-30T00:04:00"/>
    <n v="4"/>
    <n v="0"/>
    <x v="6"/>
  </r>
  <r>
    <n v="1343941"/>
    <n v="135"/>
    <x v="5"/>
    <d v="2023-08-09T23:14:00"/>
    <s v="Other"/>
    <s v="Georg Pipps"/>
    <n v="6934"/>
    <n v="9"/>
    <x v="7"/>
    <d v="1899-12-30T23:14:00"/>
    <n v="14"/>
    <n v="23"/>
    <x v="6"/>
  </r>
  <r>
    <n v="1516974"/>
    <n v="136"/>
    <x v="1"/>
    <d v="2023-05-11T00:55:00"/>
    <s v="Other"/>
    <s v="Jeff Young"/>
    <n v="1042"/>
    <n v="11"/>
    <x v="42"/>
    <d v="1899-12-30T00:55:00"/>
    <n v="55"/>
    <n v="0"/>
    <x v="8"/>
  </r>
  <r>
    <n v="318630"/>
    <n v="137"/>
    <x v="11"/>
    <d v="2023-04-13T23:22:00"/>
    <s v="Whatsapp"/>
    <s v="Annette Roulet"/>
    <n v="9655"/>
    <n v="13"/>
    <x v="124"/>
    <d v="1899-12-30T23:22:00"/>
    <n v="22"/>
    <n v="23"/>
    <x v="1"/>
  </r>
  <r>
    <n v="1147846"/>
    <n v="137"/>
    <x v="11"/>
    <d v="2023-10-25T00:34:00"/>
    <s v="Other"/>
    <s v="Ann Brown"/>
    <n v="792"/>
    <n v="25"/>
    <x v="125"/>
    <d v="1899-12-30T00:34:00"/>
    <n v="34"/>
    <n v="0"/>
    <x v="5"/>
  </r>
  <r>
    <n v="280739"/>
    <n v="138"/>
    <x v="1"/>
    <d v="2023-07-06T23:37:00"/>
    <s v="Whatsapp"/>
    <s v="Janine Labrune"/>
    <n v="2453"/>
    <n v="6"/>
    <x v="126"/>
    <d v="1899-12-30T23:37:00"/>
    <n v="37"/>
    <n v="23"/>
    <x v="4"/>
  </r>
  <r>
    <n v="114309"/>
    <n v="139"/>
    <x v="1"/>
    <d v="2023-06-25T01:42:00"/>
    <s v="Other"/>
    <s v="Maurizio Moroni"/>
    <n v="5868"/>
    <n v="25"/>
    <x v="127"/>
    <d v="1899-12-30T01:42:00"/>
    <n v="42"/>
    <n v="1"/>
    <x v="2"/>
  </r>
  <r>
    <n v="1471380"/>
    <n v="139"/>
    <x v="1"/>
    <d v="2023-08-28T23:02:00"/>
    <s v="Other"/>
    <s v="Diego Freyre"/>
    <n v="2139"/>
    <n v="28"/>
    <x v="128"/>
    <d v="1899-12-30T23:02:00"/>
    <n v="2"/>
    <n v="23"/>
    <x v="6"/>
  </r>
  <r>
    <n v="131508"/>
    <n v="140"/>
    <x v="1"/>
    <d v="2023-02-11T00:50:00"/>
    <s v="Website"/>
    <s v="Leslie Murphy"/>
    <n v="2656"/>
    <n v="11"/>
    <x v="35"/>
    <d v="1899-12-30T00:50:00"/>
    <n v="50"/>
    <n v="0"/>
    <x v="0"/>
  </r>
  <r>
    <n v="85703"/>
    <n v="142"/>
    <x v="11"/>
    <d v="2023-01-05T23:47:00"/>
    <s v="App"/>
    <s v="Jonas Bergulfsen"/>
    <n v="3427"/>
    <n v="5"/>
    <x v="129"/>
    <d v="1899-12-30T23:47:00"/>
    <n v="47"/>
    <n v="23"/>
    <x v="3"/>
  </r>
  <r>
    <n v="1337570"/>
    <n v="143"/>
    <x v="1"/>
    <d v="2023-02-06T23:10:00"/>
    <s v="Whatsapp"/>
    <s v="Violeta Benitez"/>
    <n v="518"/>
    <n v="6"/>
    <x v="130"/>
    <d v="1899-12-30T23:10:00"/>
    <n v="10"/>
    <n v="23"/>
    <x v="0"/>
  </r>
  <r>
    <n v="1642122"/>
    <n v="143"/>
    <x v="1"/>
    <d v="2023-10-28T00:17:00"/>
    <s v="App"/>
    <s v="Palle Ibsen"/>
    <n v="819"/>
    <n v="28"/>
    <x v="92"/>
    <d v="1899-12-30T00:17:00"/>
    <n v="17"/>
    <n v="0"/>
    <x v="5"/>
  </r>
  <r>
    <n v="1089032"/>
    <n v="144"/>
    <x v="2"/>
    <d v="2023-06-08T00:33:00"/>
    <s v="Other"/>
    <s v="Jose Pedro Roel"/>
    <n v="9067"/>
    <n v="8"/>
    <x v="131"/>
    <d v="1899-12-30T00:33:00"/>
    <n v="33"/>
    <n v="0"/>
    <x v="2"/>
  </r>
  <r>
    <n v="1358679"/>
    <n v="144"/>
    <x v="2"/>
    <d v="2023-03-26T01:01:00"/>
    <s v="Website"/>
    <s v="Ann Brown"/>
    <n v="3276"/>
    <n v="26"/>
    <x v="108"/>
    <d v="1899-12-30T01:01:00"/>
    <n v="1"/>
    <n v="1"/>
    <x v="7"/>
  </r>
  <r>
    <n v="1376435"/>
    <n v="145"/>
    <x v="10"/>
    <d v="2023-03-06T23:40:00"/>
    <s v="App"/>
    <s v="Kalle Suominen"/>
    <n v="8109"/>
    <n v="6"/>
    <x v="132"/>
    <d v="1899-12-30T23:40:00"/>
    <n v="40"/>
    <n v="23"/>
    <x v="7"/>
  </r>
  <r>
    <n v="566985"/>
    <n v="146"/>
    <x v="4"/>
    <d v="2023-06-27T00:48:00"/>
    <s v="Other"/>
    <s v="Roland Keitel"/>
    <n v="3344"/>
    <n v="27"/>
    <x v="133"/>
    <d v="1899-12-30T00:48:00"/>
    <n v="48"/>
    <n v="0"/>
    <x v="2"/>
  </r>
  <r>
    <n v="775856"/>
    <n v="146"/>
    <x v="4"/>
    <d v="2023-10-15T00:24:00"/>
    <s v="App"/>
    <s v="Julie King"/>
    <n v="5780"/>
    <n v="15"/>
    <x v="134"/>
    <d v="1899-12-30T00:24:00"/>
    <n v="24"/>
    <n v="0"/>
    <x v="5"/>
  </r>
  <r>
    <n v="1385078"/>
    <n v="146"/>
    <x v="4"/>
    <d v="2023-07-19T01:33:00"/>
    <s v="App"/>
    <s v="Dean Cassidy"/>
    <n v="1972"/>
    <n v="19"/>
    <x v="135"/>
    <d v="1899-12-30T01:33:00"/>
    <n v="33"/>
    <n v="1"/>
    <x v="4"/>
  </r>
  <r>
    <n v="1646930"/>
    <n v="146"/>
    <x v="4"/>
    <d v="2023-06-10T01:09:00"/>
    <s v="Other"/>
    <s v="Julie King"/>
    <n v="5619"/>
    <n v="10"/>
    <x v="60"/>
    <d v="1899-12-30T01:09:00"/>
    <n v="9"/>
    <n v="1"/>
    <x v="2"/>
  </r>
  <r>
    <n v="54569"/>
    <n v="147"/>
    <x v="1"/>
    <d v="2023-12-17T23:21:00"/>
    <s v="App"/>
    <s v="Daniel Da Cunha"/>
    <n v="6561"/>
    <n v="17"/>
    <x v="136"/>
    <d v="1899-12-30T23:21:00"/>
    <n v="21"/>
    <n v="23"/>
    <x v="10"/>
  </r>
  <r>
    <n v="122492"/>
    <n v="147"/>
    <x v="1"/>
    <d v="2023-07-02T22:41:00"/>
    <s v="App"/>
    <s v="Maria Larsson"/>
    <n v="1788"/>
    <n v="2"/>
    <x v="137"/>
    <d v="1899-12-30T22:41:00"/>
    <n v="41"/>
    <n v="22"/>
    <x v="4"/>
  </r>
  <r>
    <n v="361964"/>
    <n v="147"/>
    <x v="1"/>
    <d v="2023-02-20T00:36:00"/>
    <s v="App"/>
    <s v="Kyung Yu"/>
    <n v="2602"/>
    <n v="20"/>
    <x v="138"/>
    <d v="1899-12-30T00:36:00"/>
    <n v="36"/>
    <n v="0"/>
    <x v="0"/>
  </r>
  <r>
    <n v="14971"/>
    <n v="148"/>
    <x v="5"/>
    <d v="2023-09-10T00:06:00"/>
    <s v="Other"/>
    <s v="Violeta Benitez"/>
    <n v="7545"/>
    <n v="10"/>
    <x v="139"/>
    <d v="1899-12-30T00:06:00"/>
    <n v="6"/>
    <n v="0"/>
    <x v="11"/>
  </r>
  <r>
    <n v="226876"/>
    <n v="150"/>
    <x v="1"/>
    <d v="2023-01-30T22:50:00"/>
    <s v="App"/>
    <s v="Valarie Nelson"/>
    <n v="17"/>
    <n v="30"/>
    <x v="140"/>
    <d v="1899-12-30T22:50:00"/>
    <n v="50"/>
    <n v="22"/>
    <x v="3"/>
  </r>
  <r>
    <n v="1528079"/>
    <n v="150"/>
    <x v="1"/>
    <d v="2023-12-13T00:05:00"/>
    <s v="Other"/>
    <s v="Valarie Nelson"/>
    <n v="8608"/>
    <n v="13"/>
    <x v="141"/>
    <d v="1899-12-30T00:05:00"/>
    <n v="5"/>
    <n v="0"/>
    <x v="10"/>
  </r>
  <r>
    <n v="701802"/>
    <n v="151"/>
    <x v="6"/>
    <d v="2023-04-04T01:12:00"/>
    <s v="Other"/>
    <s v="Frederique Citeaux"/>
    <n v="927"/>
    <n v="4"/>
    <x v="142"/>
    <d v="1899-12-30T01:12:00"/>
    <n v="12"/>
    <n v="1"/>
    <x v="1"/>
  </r>
  <r>
    <n v="238602"/>
    <n v="153"/>
    <x v="1"/>
    <d v="2023-04-01T01:12:00"/>
    <s v="Other"/>
    <s v="Jonas Bergulfsen"/>
    <n v="951"/>
    <n v="1"/>
    <x v="143"/>
    <d v="1899-12-30T01:12:00"/>
    <n v="12"/>
    <n v="1"/>
    <x v="1"/>
  </r>
  <r>
    <n v="402508"/>
    <n v="155"/>
    <x v="11"/>
    <d v="2023-10-20T01:40:00"/>
    <s v="Website"/>
    <s v="Ann Brown"/>
    <n v="8064"/>
    <n v="20"/>
    <x v="144"/>
    <d v="1899-12-30T01:40:00"/>
    <n v="40"/>
    <n v="1"/>
    <x v="5"/>
  </r>
  <r>
    <n v="585827"/>
    <n v="156"/>
    <x v="0"/>
    <d v="2023-01-18T23:38:00"/>
    <s v="Website"/>
    <s v="Elizabeth Devon"/>
    <n v="3966"/>
    <n v="18"/>
    <x v="145"/>
    <d v="1899-12-30T23:38:00"/>
    <n v="38"/>
    <n v="23"/>
    <x v="3"/>
  </r>
  <r>
    <n v="95500"/>
    <n v="158"/>
    <x v="1"/>
    <d v="2023-03-25T00:51:00"/>
    <s v="Whatsapp"/>
    <s v="Leslie Murphy"/>
    <n v="7674"/>
    <n v="25"/>
    <x v="146"/>
    <d v="1899-12-30T00:51:00"/>
    <n v="51"/>
    <n v="0"/>
    <x v="7"/>
  </r>
  <r>
    <n v="1074617"/>
    <n v="158"/>
    <x v="1"/>
    <d v="2023-05-04T00:19:00"/>
    <s v="Whatsapp"/>
    <s v="Giovanni Rovelli"/>
    <n v="4729"/>
    <n v="4"/>
    <x v="147"/>
    <d v="1899-12-30T00:19:00"/>
    <n v="19"/>
    <n v="0"/>
    <x v="8"/>
  </r>
  <r>
    <n v="1149537"/>
    <n v="158"/>
    <x v="1"/>
    <d v="2023-02-01T00:20:00"/>
    <s v="Website"/>
    <s v="Steve Frick"/>
    <n v="2663"/>
    <n v="1"/>
    <x v="148"/>
    <d v="1899-12-30T00:20:00"/>
    <n v="20"/>
    <n v="0"/>
    <x v="0"/>
  </r>
  <r>
    <n v="649627"/>
    <n v="159"/>
    <x v="1"/>
    <d v="2023-11-19T00:38:00"/>
    <s v="Other"/>
    <s v="Valarie Nelson"/>
    <n v="5618"/>
    <n v="19"/>
    <x v="149"/>
    <d v="1899-12-30T00:38:00"/>
    <n v="38"/>
    <n v="0"/>
    <x v="9"/>
  </r>
  <r>
    <n v="659390"/>
    <n v="159"/>
    <x v="1"/>
    <d v="2023-12-16T00:15:00"/>
    <s v="App"/>
    <s v="Diego Freyre"/>
    <n v="2372"/>
    <n v="16"/>
    <x v="150"/>
    <d v="1899-12-30T00:15:00"/>
    <n v="15"/>
    <n v="0"/>
    <x v="10"/>
  </r>
  <r>
    <n v="692440"/>
    <n v="159"/>
    <x v="1"/>
    <d v="2023-07-19T23:42:00"/>
    <s v="Other"/>
    <s v="Kwai Yu"/>
    <n v="7041"/>
    <n v="19"/>
    <x v="135"/>
    <d v="1899-12-30T23:42:00"/>
    <n v="42"/>
    <n v="23"/>
    <x v="4"/>
  </r>
  <r>
    <n v="1075177"/>
    <n v="161"/>
    <x v="0"/>
    <d v="2023-03-07T22:36:00"/>
    <s v="App"/>
    <s v="Diego Freyre"/>
    <n v="1124"/>
    <n v="7"/>
    <x v="151"/>
    <d v="1899-12-30T22:36:00"/>
    <n v="36"/>
    <n v="22"/>
    <x v="7"/>
  </r>
  <r>
    <n v="964075"/>
    <n v="162"/>
    <x v="1"/>
    <d v="2023-04-17T23:22:00"/>
    <s v="Other"/>
    <s v="Diego Freyre"/>
    <n v="1275"/>
    <n v="17"/>
    <x v="152"/>
    <d v="1899-12-30T23:22:00"/>
    <n v="22"/>
    <n v="23"/>
    <x v="1"/>
  </r>
  <r>
    <n v="1395839"/>
    <n v="163"/>
    <x v="1"/>
    <d v="2023-05-24T00:16:00"/>
    <s v="Website"/>
    <s v="Diego Freyre"/>
    <n v="2045"/>
    <n v="24"/>
    <x v="153"/>
    <d v="1899-12-30T00:16:00"/>
    <n v="16"/>
    <n v="0"/>
    <x v="8"/>
  </r>
  <r>
    <n v="332513"/>
    <n v="164"/>
    <x v="1"/>
    <d v="2023-03-17T01:16:00"/>
    <s v="App"/>
    <s v="Henriette Pfalzheim"/>
    <n v="9265"/>
    <n v="17"/>
    <x v="154"/>
    <d v="1899-12-30T01:16:00"/>
    <n v="16"/>
    <n v="1"/>
    <x v="7"/>
  </r>
  <r>
    <n v="754402"/>
    <n v="164"/>
    <x v="1"/>
    <d v="2023-06-26T01:26:00"/>
    <s v="Whatsapp"/>
    <s v="Arnold Cruz"/>
    <n v="136"/>
    <n v="26"/>
    <x v="155"/>
    <d v="1899-12-30T01:26:00"/>
    <n v="26"/>
    <n v="1"/>
    <x v="2"/>
  </r>
  <r>
    <n v="1289947"/>
    <n v="164"/>
    <x v="1"/>
    <d v="2023-11-21T23:25:00"/>
    <s v="Website"/>
    <s v="Jeff Young"/>
    <n v="1867"/>
    <n v="21"/>
    <x v="156"/>
    <d v="1899-12-30T23:25:00"/>
    <n v="25"/>
    <n v="23"/>
    <x v="9"/>
  </r>
  <r>
    <n v="1644933"/>
    <n v="164"/>
    <x v="1"/>
    <d v="2023-07-20T00:29:00"/>
    <s v="App"/>
    <s v="Akiko Shimamura"/>
    <n v="3831"/>
    <n v="20"/>
    <x v="157"/>
    <d v="1899-12-30T00:29:00"/>
    <n v="29"/>
    <n v="0"/>
    <x v="4"/>
  </r>
  <r>
    <n v="325850"/>
    <n v="166"/>
    <x v="0"/>
    <d v="2023-05-09T00:47:00"/>
    <s v="Whatsapp"/>
    <s v="Diego Freyre"/>
    <n v="7311"/>
    <n v="9"/>
    <x v="47"/>
    <d v="1899-12-30T00:47:00"/>
    <n v="47"/>
    <n v="0"/>
    <x v="8"/>
  </r>
  <r>
    <n v="877681"/>
    <n v="166"/>
    <x v="0"/>
    <d v="2023-12-24T01:53:00"/>
    <s v="Other"/>
    <s v="Juri Hirano"/>
    <n v="2796"/>
    <n v="24"/>
    <x v="24"/>
    <d v="1899-12-30T01:53:00"/>
    <n v="53"/>
    <n v="1"/>
    <x v="10"/>
  </r>
  <r>
    <n v="296324"/>
    <n v="167"/>
    <x v="7"/>
    <d v="2023-05-13T23:09:00"/>
    <s v="Whatsapp"/>
    <s v="Georg Pipps"/>
    <n v="5732"/>
    <n v="13"/>
    <x v="158"/>
    <d v="1899-12-30T23:09:00"/>
    <n v="9"/>
    <n v="23"/>
    <x v="8"/>
  </r>
  <r>
    <n v="1029432"/>
    <n v="169"/>
    <x v="0"/>
    <d v="2023-08-10T23:03:00"/>
    <s v="App"/>
    <s v="Valarie Franco"/>
    <n v="9527"/>
    <n v="10"/>
    <x v="159"/>
    <d v="1899-12-30T23:03:00"/>
    <n v="3"/>
    <n v="23"/>
    <x v="6"/>
  </r>
  <r>
    <n v="582139"/>
    <n v="170"/>
    <x v="10"/>
    <d v="2023-09-26T02:09:00"/>
    <s v="App"/>
    <s v="Palle Ibsen"/>
    <n v="2002"/>
    <n v="26"/>
    <x v="160"/>
    <d v="1899-12-30T02:09:00"/>
    <n v="9"/>
    <n v="2"/>
    <x v="11"/>
  </r>
  <r>
    <n v="670697"/>
    <n v="171"/>
    <x v="1"/>
    <d v="2023-05-16T00:23:00"/>
    <s v="Whatsapp"/>
    <s v="Jonas Bergulfsen"/>
    <n v="4251"/>
    <n v="16"/>
    <x v="161"/>
    <d v="1899-12-30T00:23:00"/>
    <n v="23"/>
    <n v="0"/>
    <x v="8"/>
  </r>
  <r>
    <n v="40114"/>
    <n v="172"/>
    <x v="1"/>
    <d v="2023-09-24T01:12:00"/>
    <s v="App"/>
    <s v="Veysel Oeztan"/>
    <n v="1841"/>
    <n v="24"/>
    <x v="162"/>
    <d v="1899-12-30T01:12:00"/>
    <n v="12"/>
    <n v="1"/>
    <x v="11"/>
  </r>
  <r>
    <n v="463922"/>
    <n v="172"/>
    <x v="1"/>
    <d v="2023-09-23T01:05:00"/>
    <s v="Website"/>
    <s v="Eric Natividad"/>
    <n v="484"/>
    <n v="23"/>
    <x v="163"/>
    <d v="1899-12-30T01:05:00"/>
    <n v="5"/>
    <n v="1"/>
    <x v="11"/>
  </r>
  <r>
    <n v="320353"/>
    <n v="173"/>
    <x v="11"/>
    <d v="2023-05-25T00:41:00"/>
    <s v="App"/>
    <s v="Veysel Oeztan"/>
    <n v="7229"/>
    <n v="25"/>
    <x v="22"/>
    <d v="1899-12-30T00:41:00"/>
    <n v="41"/>
    <n v="0"/>
    <x v="8"/>
  </r>
  <r>
    <n v="563443"/>
    <n v="173"/>
    <x v="11"/>
    <d v="2023-10-29T00:36:00"/>
    <s v="Other"/>
    <s v="Kwai Yu"/>
    <n v="8023"/>
    <n v="29"/>
    <x v="164"/>
    <d v="1899-12-30T00:36:00"/>
    <n v="36"/>
    <n v="0"/>
    <x v="5"/>
  </r>
  <r>
    <n v="640945"/>
    <n v="174"/>
    <x v="10"/>
    <d v="2023-05-16T00:09:00"/>
    <s v="Whatsapp"/>
    <s v="Steve Thompson"/>
    <n v="5492"/>
    <n v="16"/>
    <x v="161"/>
    <d v="1899-12-30T00:09:00"/>
    <n v="9"/>
    <n v="0"/>
    <x v="8"/>
  </r>
  <r>
    <n v="1155724"/>
    <n v="174"/>
    <x v="10"/>
    <d v="2023-06-14T23:14:00"/>
    <s v="Other"/>
    <s v="Valarie Nelson"/>
    <n v="2828"/>
    <n v="14"/>
    <x v="165"/>
    <d v="1899-12-30T23:14:00"/>
    <n v="14"/>
    <n v="23"/>
    <x v="2"/>
  </r>
  <r>
    <n v="698048"/>
    <n v="175"/>
    <x v="1"/>
    <d v="2023-11-04T01:48:00"/>
    <s v="Other"/>
    <s v="Diego Freyre"/>
    <n v="731"/>
    <n v="4"/>
    <x v="166"/>
    <d v="1899-12-30T01:48:00"/>
    <n v="48"/>
    <n v="1"/>
    <x v="9"/>
  </r>
  <r>
    <n v="1424927"/>
    <n v="176"/>
    <x v="0"/>
    <d v="2023-12-04T00:05:00"/>
    <s v="Website"/>
    <s v="Elizabeth Lincoln"/>
    <n v="9104"/>
    <n v="4"/>
    <x v="118"/>
    <d v="1899-12-30T00:05:00"/>
    <n v="5"/>
    <n v="0"/>
    <x v="10"/>
  </r>
  <r>
    <n v="299065"/>
    <n v="177"/>
    <x v="11"/>
    <d v="2023-04-11T22:47:00"/>
    <s v="Other"/>
    <s v="Matti Karttunen"/>
    <n v="7292"/>
    <n v="11"/>
    <x v="167"/>
    <d v="1899-12-30T22:47:00"/>
    <n v="47"/>
    <n v="22"/>
    <x v="1"/>
  </r>
  <r>
    <n v="661822"/>
    <n v="177"/>
    <x v="11"/>
    <d v="2023-10-15T23:37:00"/>
    <s v="Whatsapp"/>
    <s v="Mary Saveley"/>
    <n v="2352"/>
    <n v="15"/>
    <x v="134"/>
    <d v="1899-12-30T23:37:00"/>
    <n v="37"/>
    <n v="23"/>
    <x v="5"/>
  </r>
  <r>
    <n v="983456"/>
    <n v="177"/>
    <x v="11"/>
    <d v="2023-04-25T01:37:00"/>
    <s v="Other"/>
    <s v="Michael Frick"/>
    <n v="2938"/>
    <n v="25"/>
    <x v="74"/>
    <d v="1899-12-30T01:37:00"/>
    <n v="37"/>
    <n v="1"/>
    <x v="1"/>
  </r>
  <r>
    <n v="477337"/>
    <n v="178"/>
    <x v="11"/>
    <d v="2023-01-24T22:55:00"/>
    <s v="App"/>
    <s v="Diego Freyre"/>
    <n v="8277"/>
    <n v="24"/>
    <x v="168"/>
    <d v="1899-12-30T22:55:00"/>
    <n v="55"/>
    <n v="22"/>
    <x v="3"/>
  </r>
  <r>
    <n v="514550"/>
    <n v="178"/>
    <x v="11"/>
    <d v="2023-06-01T01:37:00"/>
    <s v="App"/>
    <s v="Valarie Franco"/>
    <n v="9871"/>
    <n v="1"/>
    <x v="169"/>
    <d v="1899-12-30T01:37:00"/>
    <n v="37"/>
    <n v="1"/>
    <x v="2"/>
  </r>
  <r>
    <n v="1156199"/>
    <n v="179"/>
    <x v="0"/>
    <d v="2023-08-09T00:11:00"/>
    <s v="Website"/>
    <s v="Kyung Yu"/>
    <n v="893"/>
    <n v="9"/>
    <x v="7"/>
    <d v="1899-12-30T00:11:00"/>
    <n v="11"/>
    <n v="0"/>
    <x v="6"/>
  </r>
  <r>
    <n v="479589"/>
    <n v="180"/>
    <x v="1"/>
    <d v="2023-03-26T23:48:00"/>
    <s v="Other"/>
    <s v="Victoria Ashworth"/>
    <n v="9486"/>
    <n v="26"/>
    <x v="108"/>
    <d v="1899-12-30T23:48:00"/>
    <n v="48"/>
    <n v="23"/>
    <x v="7"/>
  </r>
  <r>
    <n v="717493"/>
    <n v="180"/>
    <x v="1"/>
    <d v="2023-02-21T00:53:00"/>
    <s v="Other"/>
    <s v="Victoria Ashworth"/>
    <n v="1788"/>
    <n v="21"/>
    <x v="170"/>
    <d v="1899-12-30T00:53:00"/>
    <n v="53"/>
    <n v="0"/>
    <x v="0"/>
  </r>
  <r>
    <n v="146917"/>
    <n v="183"/>
    <x v="11"/>
    <d v="2023-02-24T01:46:00"/>
    <s v="Other"/>
    <s v="Julie King"/>
    <n v="2595"/>
    <n v="24"/>
    <x v="93"/>
    <d v="1899-12-30T01:46:00"/>
    <n v="46"/>
    <n v="1"/>
    <x v="0"/>
  </r>
  <r>
    <n v="1312407"/>
    <n v="183"/>
    <x v="11"/>
    <d v="2023-04-04T01:19:00"/>
    <s v="App"/>
    <s v="Catherine Dewey"/>
    <n v="9002"/>
    <n v="4"/>
    <x v="142"/>
    <d v="1899-12-30T01:19:00"/>
    <n v="19"/>
    <n v="1"/>
    <x v="1"/>
  </r>
  <r>
    <n v="686575"/>
    <n v="184"/>
    <x v="3"/>
    <d v="2023-07-05T23:20:00"/>
    <s v="Website"/>
    <s v="Diego Freyre"/>
    <n v="5597"/>
    <n v="5"/>
    <x v="171"/>
    <d v="1899-12-30T23:20:00"/>
    <n v="20"/>
    <n v="23"/>
    <x v="4"/>
  </r>
  <r>
    <n v="749692"/>
    <n v="184"/>
    <x v="3"/>
    <d v="2023-03-27T01:08:00"/>
    <s v="Website"/>
    <s v="Daniel Tonini"/>
    <n v="6601"/>
    <n v="27"/>
    <x v="172"/>
    <d v="1899-12-30T01:08:00"/>
    <n v="8"/>
    <n v="1"/>
    <x v="7"/>
  </r>
  <r>
    <n v="781195"/>
    <n v="184"/>
    <x v="3"/>
    <d v="2023-11-02T00:11:00"/>
    <s v="App"/>
    <s v="Maurizio Moroni"/>
    <n v="5349"/>
    <n v="2"/>
    <x v="173"/>
    <d v="1899-12-30T00:11:00"/>
    <n v="11"/>
    <n v="0"/>
    <x v="9"/>
  </r>
  <r>
    <n v="561027"/>
    <n v="185"/>
    <x v="13"/>
    <d v="2023-11-25T01:20:00"/>
    <s v="Whatsapp"/>
    <s v="Julie King"/>
    <n v="9534"/>
    <n v="25"/>
    <x v="174"/>
    <d v="1899-12-30T01:20:00"/>
    <n v="20"/>
    <n v="1"/>
    <x v="9"/>
  </r>
  <r>
    <n v="208396"/>
    <n v="186"/>
    <x v="3"/>
    <d v="2023-04-17T01:39:00"/>
    <s v="Whatsapp"/>
    <s v="Henriette Pfalzheim"/>
    <n v="9712"/>
    <n v="17"/>
    <x v="152"/>
    <d v="1899-12-30T01:39:00"/>
    <n v="39"/>
    <n v="1"/>
    <x v="1"/>
  </r>
  <r>
    <n v="1668581"/>
    <n v="186"/>
    <x v="3"/>
    <d v="2023-09-24T00:49:00"/>
    <s v="Website"/>
    <s v="Juri Yoshido"/>
    <n v="6296"/>
    <n v="24"/>
    <x v="162"/>
    <d v="1899-12-30T00:49:00"/>
    <n v="49"/>
    <n v="0"/>
    <x v="11"/>
  </r>
  <r>
    <n v="272255"/>
    <n v="187"/>
    <x v="0"/>
    <d v="2023-05-15T23:47:00"/>
    <s v="Whatsapp"/>
    <s v="Diego Freyre"/>
    <n v="1181"/>
    <n v="15"/>
    <x v="46"/>
    <d v="1899-12-30T23:47:00"/>
    <n v="47"/>
    <n v="23"/>
    <x v="8"/>
  </r>
  <r>
    <n v="1017548"/>
    <n v="187"/>
    <x v="0"/>
    <d v="2023-02-13T01:23:00"/>
    <s v="Website"/>
    <s v="Tony Calaghan"/>
    <n v="7555"/>
    <n v="13"/>
    <x v="59"/>
    <d v="1899-12-30T01:23:00"/>
    <n v="23"/>
    <n v="1"/>
    <x v="0"/>
  </r>
  <r>
    <n v="1585229"/>
    <n v="187"/>
    <x v="0"/>
    <d v="2023-02-06T00:16:00"/>
    <s v="App"/>
    <s v="Marta Hernandez"/>
    <n v="7994"/>
    <n v="6"/>
    <x v="130"/>
    <d v="1899-12-30T00:16:00"/>
    <n v="16"/>
    <n v="0"/>
    <x v="0"/>
  </r>
  <r>
    <n v="148706"/>
    <n v="188"/>
    <x v="11"/>
    <d v="2023-12-09T23:20:00"/>
    <s v="App"/>
    <s v="Valarie Nelson"/>
    <n v="4301"/>
    <n v="9"/>
    <x v="175"/>
    <d v="1899-12-30T23:20:00"/>
    <n v="20"/>
    <n v="23"/>
    <x v="10"/>
  </r>
  <r>
    <n v="471520"/>
    <n v="188"/>
    <x v="11"/>
    <d v="2023-09-13T00:39:00"/>
    <s v="Website"/>
    <s v="Diego Freyre"/>
    <n v="8652"/>
    <n v="13"/>
    <x v="176"/>
    <d v="1899-12-30T00:39:00"/>
    <n v="39"/>
    <n v="0"/>
    <x v="11"/>
  </r>
  <r>
    <n v="824598"/>
    <n v="189"/>
    <x v="1"/>
    <d v="2023-11-23T00:49:00"/>
    <s v="Other"/>
    <s v="Diego Freyre"/>
    <n v="5989"/>
    <n v="23"/>
    <x v="177"/>
    <d v="1899-12-30T00:49:00"/>
    <n v="49"/>
    <n v="0"/>
    <x v="9"/>
  </r>
  <r>
    <n v="1169043"/>
    <n v="189"/>
    <x v="1"/>
    <d v="2023-06-25T00:24:00"/>
    <s v="Whatsapp"/>
    <s v="Diego Freyre"/>
    <n v="6955"/>
    <n v="25"/>
    <x v="127"/>
    <d v="1899-12-30T00:24:00"/>
    <n v="24"/>
    <n v="0"/>
    <x v="2"/>
  </r>
  <r>
    <n v="386283"/>
    <n v="190"/>
    <x v="0"/>
    <d v="2023-02-06T23:45:00"/>
    <s v="App"/>
    <s v="Frederique Citeaux"/>
    <n v="8183"/>
    <n v="6"/>
    <x v="130"/>
    <d v="1899-12-30T23:45:00"/>
    <n v="45"/>
    <n v="23"/>
    <x v="0"/>
  </r>
  <r>
    <n v="1230246"/>
    <n v="190"/>
    <x v="0"/>
    <d v="2023-11-23T22:52:00"/>
    <s v="Website"/>
    <s v="Elizabeth Lincoln"/>
    <n v="7244"/>
    <n v="23"/>
    <x v="177"/>
    <d v="1899-12-30T22:52:00"/>
    <n v="52"/>
    <n v="22"/>
    <x v="9"/>
  </r>
  <r>
    <n v="1598652"/>
    <n v="191"/>
    <x v="6"/>
    <d v="2023-10-26T23:32:00"/>
    <s v="App"/>
    <s v="Jan Klaeboe"/>
    <n v="2084"/>
    <n v="26"/>
    <x v="15"/>
    <d v="1899-12-30T23:32:00"/>
    <n v="32"/>
    <n v="23"/>
    <x v="5"/>
  </r>
  <r>
    <n v="750732"/>
    <n v="194"/>
    <x v="11"/>
    <d v="2023-11-17T23:34:00"/>
    <s v="App"/>
    <s v="Roland Keitel"/>
    <n v="8355"/>
    <n v="17"/>
    <x v="178"/>
    <d v="1899-12-30T23:34:00"/>
    <n v="34"/>
    <n v="23"/>
    <x v="9"/>
  </r>
  <r>
    <n v="878771"/>
    <n v="194"/>
    <x v="11"/>
    <d v="2023-07-21T01:58:00"/>
    <s v="Whatsapp"/>
    <s v="Francisca Cervantes"/>
    <n v="7705"/>
    <n v="21"/>
    <x v="53"/>
    <d v="1899-12-30T01:58:00"/>
    <n v="58"/>
    <n v="1"/>
    <x v="4"/>
  </r>
  <r>
    <n v="1039481"/>
    <n v="194"/>
    <x v="11"/>
    <d v="2023-05-14T23:04:00"/>
    <s v="Whatsapp"/>
    <s v="Adrian Huxley"/>
    <n v="8428"/>
    <n v="14"/>
    <x v="14"/>
    <d v="1899-12-30T23:04:00"/>
    <n v="4"/>
    <n v="23"/>
    <x v="8"/>
  </r>
  <r>
    <n v="901917"/>
    <n v="195"/>
    <x v="1"/>
    <d v="2023-07-17T01:39:00"/>
    <s v="Other"/>
    <s v="Akiko Shimamura"/>
    <n v="1318"/>
    <n v="17"/>
    <x v="179"/>
    <d v="1899-12-30T01:39:00"/>
    <n v="39"/>
    <n v="1"/>
    <x v="4"/>
  </r>
  <r>
    <n v="1472256"/>
    <n v="196"/>
    <x v="1"/>
    <d v="2023-12-14T00:09:00"/>
    <s v="App"/>
    <s v="Jean Fresnisre"/>
    <n v="2311"/>
    <n v="14"/>
    <x v="85"/>
    <d v="1899-12-30T00:09:00"/>
    <n v="9"/>
    <n v="0"/>
    <x v="10"/>
  </r>
  <r>
    <n v="506882"/>
    <n v="197"/>
    <x v="1"/>
    <d v="2023-11-02T01:26:00"/>
    <s v="Website"/>
    <s v="Diego Freyre"/>
    <n v="3087"/>
    <n v="2"/>
    <x v="173"/>
    <d v="1899-12-30T01:26:00"/>
    <n v="26"/>
    <n v="1"/>
    <x v="9"/>
  </r>
  <r>
    <n v="971123"/>
    <n v="197"/>
    <x v="1"/>
    <d v="2023-02-02T00:32:00"/>
    <s v="Whatsapp"/>
    <s v="Diego Freyre"/>
    <n v="4194"/>
    <n v="2"/>
    <x v="180"/>
    <d v="1899-12-30T00:32:00"/>
    <n v="32"/>
    <n v="0"/>
    <x v="0"/>
  </r>
  <r>
    <n v="380866"/>
    <n v="202"/>
    <x v="1"/>
    <d v="2023-12-31T01:02:00"/>
    <s v="Other"/>
    <s v="Carine Schmitt"/>
    <n v="526"/>
    <n v="31"/>
    <x v="181"/>
    <d v="1899-12-30T01:02:00"/>
    <n v="2"/>
    <n v="1"/>
    <x v="10"/>
  </r>
  <r>
    <n v="699766"/>
    <n v="202"/>
    <x v="1"/>
    <d v="2023-12-29T01:28:00"/>
    <s v="App"/>
    <s v="Matti Karttunen"/>
    <n v="2379"/>
    <n v="29"/>
    <x v="182"/>
    <d v="1899-12-30T01:28:00"/>
    <n v="28"/>
    <n v="1"/>
    <x v="10"/>
  </r>
  <r>
    <n v="1374086"/>
    <n v="206"/>
    <x v="1"/>
    <d v="2023-09-10T23:42:00"/>
    <s v="Other"/>
    <s v="Akiko Shimamura"/>
    <n v="622"/>
    <n v="10"/>
    <x v="139"/>
    <d v="1899-12-30T23:42:00"/>
    <n v="42"/>
    <n v="23"/>
    <x v="11"/>
  </r>
  <r>
    <n v="130805"/>
    <n v="207"/>
    <x v="2"/>
    <d v="2023-07-11T00:15:00"/>
    <s v="App"/>
    <s v="Maurizio Moroni"/>
    <n v="9542"/>
    <n v="11"/>
    <x v="183"/>
    <d v="1899-12-30T00:15:00"/>
    <n v="15"/>
    <n v="0"/>
    <x v="4"/>
  </r>
  <r>
    <n v="222114"/>
    <n v="208"/>
    <x v="1"/>
    <d v="2023-07-13T23:39:00"/>
    <s v="Website"/>
    <s v="Jytte Petersen"/>
    <n v="4738"/>
    <n v="13"/>
    <x v="88"/>
    <d v="1899-12-30T23:39:00"/>
    <n v="39"/>
    <n v="23"/>
    <x v="4"/>
  </r>
  <r>
    <n v="458560"/>
    <n v="210"/>
    <x v="1"/>
    <d v="2023-08-31T00:00:00"/>
    <s v="Other"/>
    <s v="Georg Pipps"/>
    <n v="9234"/>
    <n v="31"/>
    <x v="184"/>
    <d v="1899-12-30T00:00:00"/>
    <n v="0"/>
    <n v="0"/>
    <x v="6"/>
  </r>
  <r>
    <n v="113132"/>
    <n v="211"/>
    <x v="0"/>
    <d v="2023-12-06T23:57:00"/>
    <s v="Whatsapp"/>
    <s v="Jytte Petersen"/>
    <n v="2270"/>
    <n v="6"/>
    <x v="185"/>
    <d v="1899-12-30T23:57:00"/>
    <n v="57"/>
    <n v="23"/>
    <x v="10"/>
  </r>
  <r>
    <n v="1063742"/>
    <n v="212"/>
    <x v="6"/>
    <d v="2023-10-17T00:44:00"/>
    <s v="Whatsapp"/>
    <s v="Paolo Accorti"/>
    <n v="359"/>
    <n v="17"/>
    <x v="101"/>
    <d v="1899-12-30T00:44:00"/>
    <n v="44"/>
    <n v="0"/>
    <x v="5"/>
  </r>
  <r>
    <n v="125939"/>
    <n v="213"/>
    <x v="1"/>
    <d v="2023-02-28T00:53:00"/>
    <s v="Whatsapp"/>
    <s v="Jytte Petersen"/>
    <n v="6023"/>
    <n v="28"/>
    <x v="0"/>
    <d v="1899-12-30T00:53:00"/>
    <n v="53"/>
    <n v="0"/>
    <x v="0"/>
  </r>
  <r>
    <n v="1103132"/>
    <n v="213"/>
    <x v="1"/>
    <d v="2023-10-28T00:27:00"/>
    <s v="Whatsapp"/>
    <s v="Valarie Nelson"/>
    <n v="2021"/>
    <n v="28"/>
    <x v="92"/>
    <d v="1899-12-30T00:27:00"/>
    <n v="27"/>
    <n v="0"/>
    <x v="5"/>
  </r>
  <r>
    <n v="478198"/>
    <n v="214"/>
    <x v="1"/>
    <d v="2023-10-21T00:56:00"/>
    <s v="Other"/>
    <s v="Diego Freyre"/>
    <n v="9837"/>
    <n v="21"/>
    <x v="186"/>
    <d v="1899-12-30T00:56:00"/>
    <n v="56"/>
    <n v="0"/>
    <x v="5"/>
  </r>
  <r>
    <n v="602700"/>
    <n v="214"/>
    <x v="1"/>
    <d v="2023-07-08T02:06:00"/>
    <s v="Other"/>
    <s v="Valarie Nelson"/>
    <n v="8209"/>
    <n v="8"/>
    <x v="23"/>
    <d v="1899-12-30T02:06:00"/>
    <n v="6"/>
    <n v="2"/>
    <x v="4"/>
  </r>
  <r>
    <n v="999352"/>
    <n v="214"/>
    <x v="1"/>
    <d v="2023-12-07T23:48:00"/>
    <s v="Website"/>
    <s v="Frederique Citeaux"/>
    <n v="8616"/>
    <n v="7"/>
    <x v="187"/>
    <d v="1899-12-30T23:48:00"/>
    <n v="48"/>
    <n v="23"/>
    <x v="10"/>
  </r>
  <r>
    <n v="1502119"/>
    <n v="214"/>
    <x v="1"/>
    <d v="2023-09-23T23:28:00"/>
    <s v="App"/>
    <s v="Eric Natividad"/>
    <n v="8968"/>
    <n v="23"/>
    <x v="163"/>
    <d v="1899-12-30T23:28:00"/>
    <n v="28"/>
    <n v="23"/>
    <x v="11"/>
  </r>
  <r>
    <n v="1604289"/>
    <n v="214"/>
    <x v="1"/>
    <d v="2023-04-15T01:58:00"/>
    <s v="Website"/>
    <s v="Adrian Huxley"/>
    <n v="9600"/>
    <n v="15"/>
    <x v="188"/>
    <d v="1899-12-30T01:58:00"/>
    <n v="58"/>
    <n v="1"/>
    <x v="1"/>
  </r>
  <r>
    <n v="1659401"/>
    <n v="214"/>
    <x v="1"/>
    <d v="2023-07-11T23:22:00"/>
    <s v="Other"/>
    <s v="Rosa Hernandez"/>
    <n v="1671"/>
    <n v="11"/>
    <x v="183"/>
    <d v="1899-12-30T23:22:00"/>
    <n v="22"/>
    <n v="23"/>
    <x v="4"/>
  </r>
  <r>
    <n v="98968"/>
    <n v="215"/>
    <x v="1"/>
    <d v="2023-01-23T00:13:00"/>
    <s v="App"/>
    <s v="Maria Larsson"/>
    <n v="2161"/>
    <n v="23"/>
    <x v="20"/>
    <d v="1899-12-30T00:13:00"/>
    <n v="13"/>
    <n v="0"/>
    <x v="3"/>
  </r>
  <r>
    <n v="1016563"/>
    <n v="216"/>
    <x v="11"/>
    <d v="2023-11-08T23:53:00"/>
    <s v="App"/>
    <s v="Dan Lewis"/>
    <n v="8735"/>
    <n v="8"/>
    <x v="36"/>
    <d v="1899-12-30T23:53:00"/>
    <n v="53"/>
    <n v="23"/>
    <x v="9"/>
  </r>
  <r>
    <n v="388268"/>
    <n v="217"/>
    <x v="1"/>
    <d v="2023-10-21T00:48:00"/>
    <s v="App"/>
    <s v="Wendy Victorino"/>
    <n v="1780"/>
    <n v="21"/>
    <x v="186"/>
    <d v="1899-12-30T00:48:00"/>
    <n v="48"/>
    <n v="0"/>
    <x v="5"/>
  </r>
  <r>
    <n v="1085556"/>
    <n v="217"/>
    <x v="1"/>
    <d v="2023-12-29T01:31:00"/>
    <s v="App"/>
    <s v="Valarie Nelson"/>
    <n v="6006"/>
    <n v="29"/>
    <x v="182"/>
    <d v="1899-12-30T01:31:00"/>
    <n v="31"/>
    <n v="1"/>
    <x v="10"/>
  </r>
  <r>
    <n v="5719"/>
    <n v="218"/>
    <x v="0"/>
    <d v="2023-11-23T01:10:00"/>
    <s v="Website"/>
    <s v="Veysel Oeztan"/>
    <n v="5954"/>
    <n v="23"/>
    <x v="177"/>
    <d v="1899-12-30T01:10:00"/>
    <n v="10"/>
    <n v="1"/>
    <x v="9"/>
  </r>
  <r>
    <n v="174652"/>
    <n v="218"/>
    <x v="0"/>
    <d v="2023-11-24T23:28:00"/>
    <s v="Whatsapp"/>
    <s v="Julie King"/>
    <n v="9736"/>
    <n v="24"/>
    <x v="80"/>
    <d v="1899-12-30T23:28:00"/>
    <n v="28"/>
    <n v="23"/>
    <x v="9"/>
  </r>
  <r>
    <n v="1513796"/>
    <n v="218"/>
    <x v="0"/>
    <d v="2023-06-23T23:56:00"/>
    <s v="Other"/>
    <s v="Diego Freyre"/>
    <n v="520"/>
    <n v="23"/>
    <x v="21"/>
    <d v="1899-12-30T23:56:00"/>
    <n v="56"/>
    <n v="23"/>
    <x v="2"/>
  </r>
  <r>
    <n v="765994"/>
    <n v="220"/>
    <x v="7"/>
    <d v="2023-05-10T00:23:00"/>
    <s v="Website"/>
    <s v="Michael Holz"/>
    <n v="5250"/>
    <n v="10"/>
    <x v="45"/>
    <d v="1899-12-30T00:23:00"/>
    <n v="23"/>
    <n v="0"/>
    <x v="8"/>
  </r>
  <r>
    <n v="1299122"/>
    <n v="220"/>
    <x v="7"/>
    <d v="2023-01-07T23:19:00"/>
    <s v="Website"/>
    <s v="Sue Frick"/>
    <n v="9458"/>
    <n v="7"/>
    <x v="27"/>
    <d v="1899-12-30T23:19:00"/>
    <n v="19"/>
    <n v="23"/>
    <x v="3"/>
  </r>
  <r>
    <n v="328597"/>
    <n v="221"/>
    <x v="7"/>
    <d v="2023-10-06T01:46:00"/>
    <s v="Whatsapp"/>
    <s v="Maurizio Moroni"/>
    <n v="5537"/>
    <n v="6"/>
    <x v="189"/>
    <d v="1899-12-30T01:46:00"/>
    <n v="46"/>
    <n v="1"/>
    <x v="5"/>
  </r>
  <r>
    <n v="783822"/>
    <n v="221"/>
    <x v="7"/>
    <d v="2023-11-23T23:33:00"/>
    <s v="App"/>
    <s v="Diego Freyre"/>
    <n v="5404"/>
    <n v="23"/>
    <x v="177"/>
    <d v="1899-12-30T23:33:00"/>
    <n v="33"/>
    <n v="23"/>
    <x v="9"/>
  </r>
  <r>
    <n v="794297"/>
    <n v="221"/>
    <x v="7"/>
    <d v="2023-07-04T00:50:00"/>
    <s v="Other"/>
    <s v="Julie Brown"/>
    <n v="7199"/>
    <n v="4"/>
    <x v="190"/>
    <d v="1899-12-30T00:50:00"/>
    <n v="50"/>
    <n v="0"/>
    <x v="4"/>
  </r>
  <r>
    <n v="1309990"/>
    <n v="221"/>
    <x v="7"/>
    <d v="2023-06-24T23:59:00"/>
    <s v="Whatsapp"/>
    <s v="Maria Larsson"/>
    <n v="667"/>
    <n v="24"/>
    <x v="191"/>
    <d v="1899-12-30T23:59:00"/>
    <n v="59"/>
    <n v="23"/>
    <x v="2"/>
  </r>
  <r>
    <n v="784839"/>
    <n v="222"/>
    <x v="4"/>
    <d v="2023-10-27T22:41:00"/>
    <s v="Whatsapp"/>
    <s v="Rosa Hernandez"/>
    <n v="6391"/>
    <n v="27"/>
    <x v="192"/>
    <d v="1899-12-30T22:41:00"/>
    <n v="41"/>
    <n v="22"/>
    <x v="5"/>
  </r>
  <r>
    <n v="9839"/>
    <n v="223"/>
    <x v="11"/>
    <d v="2023-06-05T01:05:00"/>
    <s v="Other"/>
    <s v="William Brown"/>
    <n v="7215"/>
    <n v="5"/>
    <x v="193"/>
    <d v="1899-12-30T01:05:00"/>
    <n v="5"/>
    <n v="1"/>
    <x v="2"/>
  </r>
  <r>
    <n v="904533"/>
    <n v="223"/>
    <x v="11"/>
    <d v="2023-06-06T01:23:00"/>
    <s v="App"/>
    <s v="Kyung Yu"/>
    <n v="6781"/>
    <n v="6"/>
    <x v="194"/>
    <d v="1899-12-30T01:23:00"/>
    <n v="23"/>
    <n v="1"/>
    <x v="2"/>
  </r>
  <r>
    <n v="314254"/>
    <n v="224"/>
    <x v="11"/>
    <d v="2023-07-26T00:20:00"/>
    <s v="Other"/>
    <s v="Valarie Nelson"/>
    <n v="2043"/>
    <n v="26"/>
    <x v="195"/>
    <d v="1899-12-30T00:20:00"/>
    <n v="20"/>
    <n v="0"/>
    <x v="4"/>
  </r>
  <r>
    <n v="394768"/>
    <n v="224"/>
    <x v="11"/>
    <d v="2023-12-29T23:26:00"/>
    <s v="Whatsapp"/>
    <s v="Dan Lewis"/>
    <n v="3458"/>
    <n v="29"/>
    <x v="182"/>
    <d v="1899-12-30T23:26:00"/>
    <n v="26"/>
    <n v="23"/>
    <x v="10"/>
  </r>
  <r>
    <n v="1182341"/>
    <n v="225"/>
    <x v="3"/>
    <d v="2023-12-02T23:13:00"/>
    <s v="Website"/>
    <s v="Anna O'Hara"/>
    <n v="567"/>
    <n v="2"/>
    <x v="196"/>
    <d v="1899-12-30T23:13:00"/>
    <n v="13"/>
    <n v="23"/>
    <x v="10"/>
  </r>
  <r>
    <n v="442842"/>
    <n v="226"/>
    <x v="1"/>
    <d v="2023-03-15T22:50:00"/>
    <s v="App"/>
    <s v="Georg Pipps"/>
    <n v="4064"/>
    <n v="15"/>
    <x v="106"/>
    <d v="1899-12-30T22:50:00"/>
    <n v="50"/>
    <n v="22"/>
    <x v="7"/>
  </r>
  <r>
    <n v="762584"/>
    <n v="226"/>
    <x v="1"/>
    <d v="2023-04-02T01:12:00"/>
    <s v="Whatsapp"/>
    <s v="Jytte Petersen"/>
    <n v="6342"/>
    <n v="2"/>
    <x v="197"/>
    <d v="1899-12-30T01:12:00"/>
    <n v="12"/>
    <n v="1"/>
    <x v="1"/>
  </r>
  <r>
    <n v="837273"/>
    <n v="226"/>
    <x v="1"/>
    <d v="2023-12-13T23:28:00"/>
    <s v="Other"/>
    <s v="Kalle Suominen"/>
    <n v="2647"/>
    <n v="13"/>
    <x v="141"/>
    <d v="1899-12-30T23:28:00"/>
    <n v="28"/>
    <n v="23"/>
    <x v="10"/>
  </r>
  <r>
    <n v="1133062"/>
    <n v="226"/>
    <x v="1"/>
    <d v="2023-10-01T23:00:00"/>
    <s v="Website"/>
    <s v="Diego Freyre"/>
    <n v="3501"/>
    <n v="1"/>
    <x v="5"/>
    <d v="1899-12-30T23:00:00"/>
    <n v="0"/>
    <n v="23"/>
    <x v="5"/>
  </r>
  <r>
    <n v="1445405"/>
    <n v="226"/>
    <x v="1"/>
    <d v="2023-04-26T01:08:00"/>
    <s v="Website"/>
    <s v="Dominique Perrier"/>
    <n v="4037"/>
    <n v="26"/>
    <x v="198"/>
    <d v="1899-12-30T01:08:00"/>
    <n v="8"/>
    <n v="1"/>
    <x v="1"/>
  </r>
  <r>
    <n v="1199289"/>
    <n v="228"/>
    <x v="0"/>
    <d v="2023-06-16T01:08:00"/>
    <s v="Website"/>
    <s v="Valarie Nelson"/>
    <n v="1078"/>
    <n v="16"/>
    <x v="107"/>
    <d v="1899-12-30T01:08:00"/>
    <n v="8"/>
    <n v="1"/>
    <x v="2"/>
  </r>
  <r>
    <n v="1362369"/>
    <n v="230"/>
    <x v="1"/>
    <d v="2023-01-05T01:01:00"/>
    <s v="Other"/>
    <s v="Victoria Ashworth"/>
    <n v="9795"/>
    <n v="5"/>
    <x v="129"/>
    <d v="1899-12-30T01:01:00"/>
    <n v="1"/>
    <n v="1"/>
    <x v="3"/>
  </r>
  <r>
    <n v="1626780"/>
    <n v="230"/>
    <x v="1"/>
    <d v="2023-12-25T23:28:00"/>
    <s v="Website"/>
    <s v="Paul Henriot"/>
    <n v="3369"/>
    <n v="25"/>
    <x v="199"/>
    <d v="1899-12-30T23:28:00"/>
    <n v="28"/>
    <n v="23"/>
    <x v="10"/>
  </r>
  <r>
    <n v="337678"/>
    <n v="231"/>
    <x v="1"/>
    <d v="2023-06-25T00:11:00"/>
    <s v="Website"/>
    <s v="Wing C Tam"/>
    <n v="6888"/>
    <n v="25"/>
    <x v="127"/>
    <d v="1899-12-30T00:11:00"/>
    <n v="11"/>
    <n v="0"/>
    <x v="2"/>
  </r>
  <r>
    <n v="1051553"/>
    <n v="231"/>
    <x v="1"/>
    <d v="2023-09-29T00:26:00"/>
    <s v="Whatsapp"/>
    <s v="Kyung Yu"/>
    <n v="8153"/>
    <n v="29"/>
    <x v="200"/>
    <d v="1899-12-30T00:26:00"/>
    <n v="26"/>
    <n v="0"/>
    <x v="11"/>
  </r>
  <r>
    <n v="942544"/>
    <n v="233"/>
    <x v="10"/>
    <d v="2023-06-29T23:09:00"/>
    <s v="Other"/>
    <s v="Adrian Huxley"/>
    <n v="5264"/>
    <n v="29"/>
    <x v="111"/>
    <d v="1899-12-30T23:09:00"/>
    <n v="9"/>
    <n v="23"/>
    <x v="2"/>
  </r>
  <r>
    <n v="1561588"/>
    <n v="237"/>
    <x v="0"/>
    <d v="2023-08-24T23:18:00"/>
    <s v="Other"/>
    <s v="Sue Frick"/>
    <n v="7424"/>
    <n v="24"/>
    <x v="201"/>
    <d v="1899-12-30T23:18:00"/>
    <n v="18"/>
    <n v="23"/>
    <x v="6"/>
  </r>
  <r>
    <n v="940084"/>
    <n v="239"/>
    <x v="11"/>
    <d v="2023-09-19T00:05:00"/>
    <s v="Whatsapp"/>
    <s v="Laurence Lebihan"/>
    <n v="2257"/>
    <n v="19"/>
    <x v="43"/>
    <d v="1899-12-30T00:05:00"/>
    <n v="5"/>
    <n v="0"/>
    <x v="11"/>
  </r>
  <r>
    <n v="1625678"/>
    <n v="239"/>
    <x v="11"/>
    <d v="2023-06-01T00:12:00"/>
    <s v="Other"/>
    <s v="Marie Bertrand"/>
    <n v="1366"/>
    <n v="1"/>
    <x v="169"/>
    <d v="1899-12-30T00:12:00"/>
    <n v="12"/>
    <n v="0"/>
    <x v="2"/>
  </r>
  <r>
    <n v="628471"/>
    <n v="240"/>
    <x v="1"/>
    <d v="2023-04-17T23:59:00"/>
    <s v="Whatsapp"/>
    <s v="Elizabeth Lincoln"/>
    <n v="9883"/>
    <n v="17"/>
    <x v="152"/>
    <d v="1899-12-30T23:59:00"/>
    <n v="59"/>
    <n v="23"/>
    <x v="1"/>
  </r>
  <r>
    <n v="1000209"/>
    <n v="240"/>
    <x v="1"/>
    <d v="2023-08-22T01:00:00"/>
    <s v="App"/>
    <s v="Sue King"/>
    <n v="3641"/>
    <n v="22"/>
    <x v="202"/>
    <d v="1899-12-30T01:00:00"/>
    <n v="0"/>
    <n v="1"/>
    <x v="6"/>
  </r>
  <r>
    <n v="10526"/>
    <n v="241"/>
    <x v="1"/>
    <d v="2023-10-19T22:52:00"/>
    <s v="Website"/>
    <s v="Matti Karttunen"/>
    <n v="6627"/>
    <n v="19"/>
    <x v="203"/>
    <d v="1899-12-30T22:52:00"/>
    <n v="52"/>
    <n v="22"/>
    <x v="5"/>
  </r>
  <r>
    <n v="27076"/>
    <n v="242"/>
    <x v="1"/>
    <d v="2023-06-30T01:13:00"/>
    <s v="Other"/>
    <s v="Steve Thompson"/>
    <n v="4466"/>
    <n v="30"/>
    <x v="204"/>
    <d v="1899-12-30T01:13:00"/>
    <n v="13"/>
    <n v="1"/>
    <x v="2"/>
  </r>
  <r>
    <n v="170046"/>
    <n v="242"/>
    <x v="1"/>
    <d v="2023-01-16T00:57:00"/>
    <s v="App"/>
    <s v="Anna O'Hara"/>
    <n v="9317"/>
    <n v="16"/>
    <x v="205"/>
    <d v="1899-12-30T00:57:00"/>
    <n v="57"/>
    <n v="0"/>
    <x v="3"/>
  </r>
  <r>
    <n v="246988"/>
    <n v="243"/>
    <x v="1"/>
    <d v="2023-06-15T00:40:00"/>
    <s v="Whatsapp"/>
    <s v="Allen Nelson"/>
    <n v="4264"/>
    <n v="15"/>
    <x v="206"/>
    <d v="1899-12-30T00:40:00"/>
    <n v="40"/>
    <n v="0"/>
    <x v="2"/>
  </r>
  <r>
    <n v="922883"/>
    <n v="243"/>
    <x v="1"/>
    <d v="2023-12-18T01:29:00"/>
    <s v="Whatsapp"/>
    <s v="Henriette Pfalzheim"/>
    <n v="4141"/>
    <n v="18"/>
    <x v="77"/>
    <d v="1899-12-30T01:29:00"/>
    <n v="29"/>
    <n v="1"/>
    <x v="10"/>
  </r>
  <r>
    <n v="1256855"/>
    <n v="243"/>
    <x v="1"/>
    <d v="2023-09-16T00:56:00"/>
    <s v="Website"/>
    <s v="Elizabeth Devon"/>
    <n v="2567"/>
    <n v="16"/>
    <x v="207"/>
    <d v="1899-12-30T00:56:00"/>
    <n v="56"/>
    <n v="0"/>
    <x v="11"/>
  </r>
  <r>
    <n v="1462495"/>
    <n v="243"/>
    <x v="1"/>
    <d v="2023-10-28T00:45:00"/>
    <s v="Website"/>
    <s v="Leslie Murphy"/>
    <n v="2850"/>
    <n v="28"/>
    <x v="92"/>
    <d v="1899-12-30T00:45:00"/>
    <n v="45"/>
    <n v="0"/>
    <x v="5"/>
  </r>
  <r>
    <n v="390345"/>
    <n v="245"/>
    <x v="11"/>
    <d v="2023-07-13T00:26:00"/>
    <s v="Whatsapp"/>
    <s v="Rosa Hernandez"/>
    <n v="4767"/>
    <n v="13"/>
    <x v="88"/>
    <d v="1899-12-30T00:26:00"/>
    <n v="26"/>
    <n v="0"/>
    <x v="4"/>
  </r>
  <r>
    <n v="1239461"/>
    <n v="245"/>
    <x v="11"/>
    <d v="2023-09-14T01:17:00"/>
    <s v="Website"/>
    <s v="Julie King"/>
    <n v="653"/>
    <n v="14"/>
    <x v="208"/>
    <d v="1899-12-30T01:17:00"/>
    <n v="17"/>
    <n v="1"/>
    <x v="11"/>
  </r>
  <r>
    <n v="604805"/>
    <n v="246"/>
    <x v="0"/>
    <d v="2023-08-12T01:43:00"/>
    <s v="Other"/>
    <s v="Jonas Bergulfsen"/>
    <n v="4349"/>
    <n v="12"/>
    <x v="209"/>
    <d v="1899-12-30T01:43:00"/>
    <n v="43"/>
    <n v="1"/>
    <x v="6"/>
  </r>
  <r>
    <n v="1008914"/>
    <n v="247"/>
    <x v="0"/>
    <d v="2023-03-14T00:38:00"/>
    <s v="Website"/>
    <s v="Peter Ferguson"/>
    <n v="1718"/>
    <n v="14"/>
    <x v="210"/>
    <d v="1899-12-30T00:38:00"/>
    <n v="38"/>
    <n v="0"/>
    <x v="7"/>
  </r>
  <r>
    <n v="541612"/>
    <n v="248"/>
    <x v="1"/>
    <d v="2023-11-06T00:26:00"/>
    <s v="App"/>
    <s v="Diego Freyre"/>
    <n v="3155"/>
    <n v="6"/>
    <x v="211"/>
    <d v="1899-12-30T00:26:00"/>
    <n v="26"/>
    <n v="0"/>
    <x v="9"/>
  </r>
  <r>
    <n v="1275891"/>
    <n v="248"/>
    <x v="1"/>
    <d v="2023-11-18T22:39:00"/>
    <s v="Other"/>
    <s v="Kyung Tseng"/>
    <n v="1143"/>
    <n v="18"/>
    <x v="17"/>
    <d v="1899-12-30T22:39:00"/>
    <n v="39"/>
    <n v="22"/>
    <x v="9"/>
  </r>
  <r>
    <n v="141306"/>
    <n v="249"/>
    <x v="1"/>
    <d v="2023-01-11T01:46:00"/>
    <s v="Whatsapp"/>
    <s v="Mart¡n Sommer"/>
    <n v="9751"/>
    <n v="11"/>
    <x v="49"/>
    <d v="1899-12-30T01:46:00"/>
    <n v="46"/>
    <n v="1"/>
    <x v="3"/>
  </r>
  <r>
    <n v="534259"/>
    <n v="249"/>
    <x v="1"/>
    <d v="2023-05-03T23:15:00"/>
    <s v="Other"/>
    <s v="Maria Larsson"/>
    <n v="3939"/>
    <n v="3"/>
    <x v="18"/>
    <d v="1899-12-30T23:15:00"/>
    <n v="15"/>
    <n v="23"/>
    <x v="8"/>
  </r>
  <r>
    <n v="990534"/>
    <n v="249"/>
    <x v="1"/>
    <d v="2023-07-15T22:47:00"/>
    <s v="Whatsapp"/>
    <s v="Jonas Bergulfsen"/>
    <n v="3459"/>
    <n v="15"/>
    <x v="212"/>
    <d v="1899-12-30T22:47:00"/>
    <n v="47"/>
    <n v="22"/>
    <x v="4"/>
  </r>
  <r>
    <n v="732301"/>
    <n v="250"/>
    <x v="11"/>
    <d v="2023-11-01T00:05:00"/>
    <s v="Whatsapp"/>
    <s v="Michael Holz"/>
    <n v="4048"/>
    <n v="1"/>
    <x v="33"/>
    <d v="1899-12-30T00:05:00"/>
    <n v="5"/>
    <n v="0"/>
    <x v="9"/>
  </r>
  <r>
    <n v="15113"/>
    <n v="252"/>
    <x v="1"/>
    <d v="2023-03-18T02:00:00"/>
    <s v="App"/>
    <s v="Elizabeth Devon"/>
    <n v="2730"/>
    <n v="18"/>
    <x v="213"/>
    <d v="1899-12-30T02:00:00"/>
    <n v="0"/>
    <n v="2"/>
    <x v="7"/>
  </r>
  <r>
    <n v="685513"/>
    <n v="252"/>
    <x v="1"/>
    <d v="2023-03-13T00:17:00"/>
    <s v="Other"/>
    <s v="Valarie Young"/>
    <n v="7916"/>
    <n v="13"/>
    <x v="8"/>
    <d v="1899-12-30T00:17:00"/>
    <n v="17"/>
    <n v="0"/>
    <x v="7"/>
  </r>
  <r>
    <n v="709317"/>
    <n v="253"/>
    <x v="0"/>
    <d v="2023-09-06T00:01:00"/>
    <s v="Whatsapp"/>
    <s v="Leslie Murphy"/>
    <n v="9441"/>
    <n v="6"/>
    <x v="214"/>
    <d v="1899-12-30T00:01:00"/>
    <n v="1"/>
    <n v="0"/>
    <x v="11"/>
  </r>
  <r>
    <n v="426461"/>
    <n v="254"/>
    <x v="0"/>
    <d v="2023-02-02T01:50:00"/>
    <s v="Whatsapp"/>
    <s v="Diego Freyre"/>
    <n v="6998"/>
    <n v="2"/>
    <x v="180"/>
    <d v="1899-12-30T01:50:00"/>
    <n v="50"/>
    <n v="1"/>
    <x v="0"/>
  </r>
  <r>
    <n v="1346080"/>
    <n v="254"/>
    <x v="0"/>
    <d v="2023-09-24T23:34:00"/>
    <s v="Other"/>
    <s v="Georg Pipps"/>
    <n v="9148"/>
    <n v="24"/>
    <x v="162"/>
    <d v="1899-12-30T23:34:00"/>
    <n v="34"/>
    <n v="23"/>
    <x v="11"/>
  </r>
  <r>
    <n v="638044"/>
    <n v="255"/>
    <x v="10"/>
    <d v="2023-01-29T23:33:00"/>
    <s v="Other"/>
    <s v="Giovanni Rovelli"/>
    <n v="8196"/>
    <n v="29"/>
    <x v="102"/>
    <d v="1899-12-30T23:33:00"/>
    <n v="33"/>
    <n v="23"/>
    <x v="3"/>
  </r>
  <r>
    <n v="1108968"/>
    <n v="255"/>
    <x v="10"/>
    <d v="2023-11-14T01:12:00"/>
    <s v="App"/>
    <s v="Martine Rance"/>
    <n v="2300"/>
    <n v="14"/>
    <x v="215"/>
    <d v="1899-12-30T01:12:00"/>
    <n v="12"/>
    <n v="1"/>
    <x v="9"/>
  </r>
  <r>
    <n v="1228563"/>
    <n v="255"/>
    <x v="10"/>
    <d v="2023-10-14T00:48:00"/>
    <s v="Website"/>
    <s v="William Brown"/>
    <n v="531"/>
    <n v="14"/>
    <x v="216"/>
    <d v="1899-12-30T00:48:00"/>
    <n v="48"/>
    <n v="0"/>
    <x v="5"/>
  </r>
  <r>
    <n v="1525718"/>
    <n v="255"/>
    <x v="10"/>
    <d v="2023-08-23T01:22:00"/>
    <s v="Whatsapp"/>
    <s v="Dean Cassidy"/>
    <n v="1434"/>
    <n v="23"/>
    <x v="34"/>
    <d v="1899-12-30T01:22:00"/>
    <n v="22"/>
    <n v="1"/>
    <x v="6"/>
  </r>
  <r>
    <n v="565931"/>
    <n v="256"/>
    <x v="7"/>
    <d v="2023-07-22T00:20:00"/>
    <s v="Whatsapp"/>
    <s v="Dominique Perrier"/>
    <n v="9251"/>
    <n v="22"/>
    <x v="63"/>
    <d v="1899-12-30T00:20:00"/>
    <n v="20"/>
    <n v="0"/>
    <x v="4"/>
  </r>
  <r>
    <n v="411108"/>
    <n v="258"/>
    <x v="11"/>
    <d v="2023-04-01T23:57:00"/>
    <s v="Other"/>
    <s v="Sue Taylor"/>
    <n v="4801"/>
    <n v="1"/>
    <x v="217"/>
    <d v="1899-12-30T23:57:00"/>
    <n v="57"/>
    <n v="23"/>
    <x v="1"/>
  </r>
  <r>
    <n v="61504"/>
    <n v="260"/>
    <x v="1"/>
    <d v="2023-12-26T00:32:00"/>
    <s v="App"/>
    <s v="Matti Karttunen"/>
    <n v="7129"/>
    <n v="26"/>
    <x v="218"/>
    <d v="1899-12-30T00:32:00"/>
    <n v="32"/>
    <n v="0"/>
    <x v="10"/>
  </r>
  <r>
    <n v="5846"/>
    <n v="264"/>
    <x v="1"/>
    <d v="2023-12-23T01:20:00"/>
    <s v="Website"/>
    <s v="Julie Murphy"/>
    <n v="9887"/>
    <n v="23"/>
    <x v="219"/>
    <d v="1899-12-30T01:20:00"/>
    <n v="20"/>
    <n v="1"/>
    <x v="10"/>
  </r>
  <r>
    <n v="172114"/>
    <n v="264"/>
    <x v="1"/>
    <d v="2023-02-22T00:22:00"/>
    <s v="Whatsapp"/>
    <s v="Michael Frick"/>
    <n v="5214"/>
    <n v="22"/>
    <x v="73"/>
    <d v="1899-12-30T00:22:00"/>
    <n v="22"/>
    <n v="0"/>
    <x v="0"/>
  </r>
  <r>
    <n v="1604175"/>
    <n v="265"/>
    <x v="7"/>
    <d v="2023-04-30T00:17:00"/>
    <s v="Website"/>
    <s v="Dan Lewis"/>
    <n v="5731"/>
    <n v="30"/>
    <x v="220"/>
    <d v="1899-12-30T00:17:00"/>
    <n v="17"/>
    <n v="0"/>
    <x v="1"/>
  </r>
  <r>
    <n v="85001"/>
    <n v="266"/>
    <x v="1"/>
    <d v="2023-11-12T01:08:00"/>
    <s v="Whatsapp"/>
    <s v="Daniel Da Cunha"/>
    <n v="9796"/>
    <n v="12"/>
    <x v="221"/>
    <d v="1899-12-30T01:08:00"/>
    <n v="8"/>
    <n v="1"/>
    <x v="9"/>
  </r>
  <r>
    <n v="1519463"/>
    <n v="266"/>
    <x v="1"/>
    <d v="2023-01-10T23:28:00"/>
    <s v="Whatsapp"/>
    <s v="Valarie Nelson"/>
    <n v="5361"/>
    <n v="10"/>
    <x v="26"/>
    <d v="1899-12-30T23:28:00"/>
    <n v="28"/>
    <n v="23"/>
    <x v="3"/>
  </r>
  <r>
    <n v="688366"/>
    <n v="268"/>
    <x v="11"/>
    <d v="2023-12-12T01:07:00"/>
    <s v="Whatsapp"/>
    <s v="Pirkko Koskitalo"/>
    <n v="345"/>
    <n v="12"/>
    <x v="52"/>
    <d v="1899-12-30T01:07:00"/>
    <n v="7"/>
    <n v="1"/>
    <x v="10"/>
  </r>
  <r>
    <n v="696860"/>
    <n v="270"/>
    <x v="7"/>
    <d v="2023-03-11T00:55:00"/>
    <s v="Other"/>
    <s v="Peter Ferguson"/>
    <n v="4174"/>
    <n v="11"/>
    <x v="62"/>
    <d v="1899-12-30T00:55:00"/>
    <n v="55"/>
    <n v="0"/>
    <x v="7"/>
  </r>
  <r>
    <n v="1239298"/>
    <n v="270"/>
    <x v="7"/>
    <d v="2023-09-24T23:41:00"/>
    <s v="App"/>
    <s v="Palle Ibsen"/>
    <n v="1355"/>
    <n v="24"/>
    <x v="162"/>
    <d v="1899-12-30T23:41:00"/>
    <n v="41"/>
    <n v="23"/>
    <x v="11"/>
  </r>
  <r>
    <n v="1383688"/>
    <n v="271"/>
    <x v="1"/>
    <d v="2023-02-14T01:50:00"/>
    <s v="Other"/>
    <s v="Steve Frick"/>
    <n v="240"/>
    <n v="14"/>
    <x v="222"/>
    <d v="1899-12-30T01:50:00"/>
    <n v="50"/>
    <n v="1"/>
    <x v="0"/>
  </r>
  <r>
    <n v="765043"/>
    <n v="273"/>
    <x v="1"/>
    <d v="2023-10-23T23:19:00"/>
    <s v="Whatsapp"/>
    <s v="Miguel Barajas"/>
    <n v="7579"/>
    <n v="23"/>
    <x v="223"/>
    <d v="1899-12-30T23:19:00"/>
    <n v="19"/>
    <n v="23"/>
    <x v="5"/>
  </r>
  <r>
    <n v="1456673"/>
    <n v="275"/>
    <x v="10"/>
    <d v="2023-07-06T00:10:00"/>
    <s v="Other"/>
    <s v="Mart¡n Sommer"/>
    <n v="4862"/>
    <n v="6"/>
    <x v="126"/>
    <d v="1899-12-30T00:10:00"/>
    <n v="10"/>
    <n v="0"/>
    <x v="4"/>
  </r>
  <r>
    <n v="1646954"/>
    <n v="275"/>
    <x v="10"/>
    <d v="2023-01-23T00:34:00"/>
    <s v="Website"/>
    <s v="Arnold Cruz"/>
    <n v="4944"/>
    <n v="23"/>
    <x v="20"/>
    <d v="1899-12-30T00:34:00"/>
    <n v="34"/>
    <n v="0"/>
    <x v="3"/>
  </r>
  <r>
    <n v="10101"/>
    <n v="276"/>
    <x v="11"/>
    <d v="2023-11-27T22:29:00"/>
    <s v="App"/>
    <s v="Julie King"/>
    <n v="6947"/>
    <n v="27"/>
    <x v="91"/>
    <d v="1899-12-30T22:29:00"/>
    <n v="29"/>
    <n v="22"/>
    <x v="9"/>
  </r>
  <r>
    <n v="27115"/>
    <n v="276"/>
    <x v="11"/>
    <d v="2023-11-05T01:49:00"/>
    <s v="Website"/>
    <s v="Kyung Tseng"/>
    <n v="9943"/>
    <n v="5"/>
    <x v="224"/>
    <d v="1899-12-30T01:49:00"/>
    <n v="49"/>
    <n v="1"/>
    <x v="9"/>
  </r>
  <r>
    <n v="495680"/>
    <n v="276"/>
    <x v="11"/>
    <d v="2023-06-26T00:49:00"/>
    <s v="App"/>
    <s v="Eric Natividad"/>
    <n v="2665"/>
    <n v="26"/>
    <x v="155"/>
    <d v="1899-12-30T00:49:00"/>
    <n v="49"/>
    <n v="0"/>
    <x v="2"/>
  </r>
  <r>
    <n v="1353569"/>
    <n v="276"/>
    <x v="11"/>
    <d v="2023-07-28T01:20:00"/>
    <s v="Whatsapp"/>
    <s v="Sue Frick"/>
    <n v="7760"/>
    <n v="28"/>
    <x v="40"/>
    <d v="1899-12-30T01:20:00"/>
    <n v="20"/>
    <n v="1"/>
    <x v="4"/>
  </r>
  <r>
    <n v="600527"/>
    <n v="278"/>
    <x v="1"/>
    <d v="2023-08-26T23:16:00"/>
    <s v="Whatsapp"/>
    <s v="Valarie Young"/>
    <n v="8597"/>
    <n v="26"/>
    <x v="225"/>
    <d v="1899-12-30T23:16:00"/>
    <n v="16"/>
    <n v="23"/>
    <x v="6"/>
  </r>
  <r>
    <n v="804076"/>
    <n v="279"/>
    <x v="11"/>
    <d v="2023-08-13T00:13:00"/>
    <s v="Other"/>
    <s v="Peter Ferguson"/>
    <n v="4684"/>
    <n v="13"/>
    <x v="112"/>
    <d v="1899-12-30T00:13:00"/>
    <n v="13"/>
    <n v="0"/>
    <x v="6"/>
  </r>
  <r>
    <n v="152504"/>
    <n v="280"/>
    <x v="1"/>
    <d v="2023-04-20T01:03:00"/>
    <s v="Whatsapp"/>
    <s v="Francisca Cervantes"/>
    <n v="6681"/>
    <n v="20"/>
    <x v="226"/>
    <d v="1899-12-30T01:03:00"/>
    <n v="3"/>
    <n v="1"/>
    <x v="1"/>
  </r>
  <r>
    <n v="946964"/>
    <n v="281"/>
    <x v="1"/>
    <d v="2023-02-24T00:44:00"/>
    <s v="Website"/>
    <s v="Jeff Young"/>
    <n v="6535"/>
    <n v="24"/>
    <x v="93"/>
    <d v="1899-12-30T00:44:00"/>
    <n v="44"/>
    <n v="0"/>
    <x v="0"/>
  </r>
  <r>
    <n v="1319964"/>
    <n v="281"/>
    <x v="1"/>
    <d v="2023-02-02T23:45:00"/>
    <s v="Website"/>
    <s v="Juri Yoshido"/>
    <n v="2954"/>
    <n v="2"/>
    <x v="180"/>
    <d v="1899-12-30T23:45:00"/>
    <n v="45"/>
    <n v="23"/>
    <x v="0"/>
  </r>
  <r>
    <n v="1021024"/>
    <n v="283"/>
    <x v="1"/>
    <d v="2023-07-05T00:29:00"/>
    <s v="Whatsapp"/>
    <s v="Victoria Ashworth"/>
    <n v="2928"/>
    <n v="5"/>
    <x v="171"/>
    <d v="1899-12-30T00:29:00"/>
    <n v="29"/>
    <n v="0"/>
    <x v="4"/>
  </r>
  <r>
    <n v="788037"/>
    <n v="284"/>
    <x v="1"/>
    <d v="2023-05-20T00:36:00"/>
    <s v="Whatsapp"/>
    <s v="Jytte Petersen"/>
    <n v="4007"/>
    <n v="20"/>
    <x v="84"/>
    <d v="1899-12-30T00:36:00"/>
    <n v="36"/>
    <n v="0"/>
    <x v="8"/>
  </r>
  <r>
    <n v="561976"/>
    <n v="286"/>
    <x v="1"/>
    <d v="2023-04-04T00:15:00"/>
    <s v="Other"/>
    <s v="Steve Frick"/>
    <n v="3146"/>
    <n v="4"/>
    <x v="142"/>
    <d v="1899-12-30T00:15:00"/>
    <n v="15"/>
    <n v="0"/>
    <x v="1"/>
  </r>
  <r>
    <n v="879819"/>
    <n v="286"/>
    <x v="1"/>
    <d v="2023-06-08T00:51:00"/>
    <s v="Other"/>
    <s v="Valarie Franco"/>
    <n v="6894"/>
    <n v="8"/>
    <x v="131"/>
    <d v="1899-12-30T00:51:00"/>
    <n v="51"/>
    <n v="0"/>
    <x v="2"/>
  </r>
  <r>
    <n v="1432252"/>
    <n v="286"/>
    <x v="1"/>
    <d v="2023-01-04T00:44:00"/>
    <s v="Whatsapp"/>
    <s v="Juri Hirano"/>
    <n v="4443"/>
    <n v="4"/>
    <x v="227"/>
    <d v="1899-12-30T00:44:00"/>
    <n v="44"/>
    <n v="0"/>
    <x v="3"/>
  </r>
  <r>
    <n v="1043105"/>
    <n v="288"/>
    <x v="1"/>
    <d v="2023-08-08T22:55:00"/>
    <s v="Other"/>
    <s v="Jonas Bergulfsen"/>
    <n v="9185"/>
    <n v="8"/>
    <x v="25"/>
    <d v="1899-12-30T22:55:00"/>
    <n v="55"/>
    <n v="22"/>
    <x v="6"/>
  </r>
  <r>
    <n v="1101025"/>
    <n v="289"/>
    <x v="0"/>
    <d v="2023-05-02T00:30:00"/>
    <s v="App"/>
    <s v="Yoshi Tannamuri"/>
    <n v="5344"/>
    <n v="2"/>
    <x v="228"/>
    <d v="1899-12-30T00:30:00"/>
    <n v="30"/>
    <n v="0"/>
    <x v="8"/>
  </r>
  <r>
    <n v="390821"/>
    <n v="291"/>
    <x v="11"/>
    <d v="2023-05-10T01:04:00"/>
    <s v="Website"/>
    <s v="Julie Young"/>
    <n v="2140"/>
    <n v="10"/>
    <x v="45"/>
    <d v="1899-12-30T01:04:00"/>
    <n v="4"/>
    <n v="1"/>
    <x v="8"/>
  </r>
  <r>
    <n v="1133882"/>
    <n v="291"/>
    <x v="11"/>
    <d v="2023-08-07T23:55:00"/>
    <s v="Website"/>
    <s v="Wendy Victorino"/>
    <n v="3789"/>
    <n v="7"/>
    <x v="229"/>
    <d v="1899-12-30T23:55:00"/>
    <n v="55"/>
    <n v="23"/>
    <x v="6"/>
  </r>
  <r>
    <n v="1638003"/>
    <n v="291"/>
    <x v="11"/>
    <d v="2023-11-30T22:47:00"/>
    <s v="Whatsapp"/>
    <s v="Dean Cassidy"/>
    <n v="4753"/>
    <n v="30"/>
    <x v="230"/>
    <d v="1899-12-30T22:47:00"/>
    <n v="47"/>
    <n v="22"/>
    <x v="9"/>
  </r>
  <r>
    <n v="1681214"/>
    <n v="291"/>
    <x v="11"/>
    <d v="2023-05-15T01:00:00"/>
    <s v="Website"/>
    <s v="Jan Klaeboe"/>
    <n v="8168"/>
    <n v="15"/>
    <x v="46"/>
    <d v="1899-12-30T01:00:00"/>
    <n v="0"/>
    <n v="1"/>
    <x v="8"/>
  </r>
  <r>
    <n v="477809"/>
    <n v="292"/>
    <x v="11"/>
    <d v="2023-08-12T23:36:00"/>
    <s v="App"/>
    <s v="Valarie Nelson"/>
    <n v="802"/>
    <n v="12"/>
    <x v="209"/>
    <d v="1899-12-30T23:36:00"/>
    <n v="36"/>
    <n v="23"/>
    <x v="6"/>
  </r>
  <r>
    <n v="413305"/>
    <n v="294"/>
    <x v="0"/>
    <d v="2023-01-17T00:00:00"/>
    <s v="Other"/>
    <s v="Mart¡n Sommer"/>
    <n v="39"/>
    <n v="17"/>
    <x v="231"/>
    <d v="1899-12-30T00:00:00"/>
    <n v="0"/>
    <n v="0"/>
    <x v="3"/>
  </r>
  <r>
    <n v="1506385"/>
    <n v="294"/>
    <x v="0"/>
    <d v="2023-12-08T23:15:00"/>
    <s v="Other"/>
    <s v="Valarie Nelson"/>
    <n v="5490"/>
    <n v="8"/>
    <x v="232"/>
    <d v="1899-12-30T23:15:00"/>
    <n v="15"/>
    <n v="23"/>
    <x v="10"/>
  </r>
  <r>
    <n v="258070"/>
    <n v="295"/>
    <x v="11"/>
    <d v="2023-11-16T23:55:00"/>
    <s v="App"/>
    <s v="Christina Berglund"/>
    <n v="3890"/>
    <n v="16"/>
    <x v="233"/>
    <d v="1899-12-30T23:55:00"/>
    <n v="55"/>
    <n v="23"/>
    <x v="9"/>
  </r>
  <r>
    <n v="1613483"/>
    <n v="296"/>
    <x v="2"/>
    <d v="2023-10-20T01:05:00"/>
    <s v="Other"/>
    <s v="Valarie Franco"/>
    <n v="2248"/>
    <n v="20"/>
    <x v="144"/>
    <d v="1899-12-30T01:05:00"/>
    <n v="5"/>
    <n v="1"/>
    <x v="5"/>
  </r>
  <r>
    <n v="850897"/>
    <n v="297"/>
    <x v="11"/>
    <d v="2023-05-10T00:40:00"/>
    <s v="Whatsapp"/>
    <s v="Wendy Victorino"/>
    <n v="975"/>
    <n v="10"/>
    <x v="45"/>
    <d v="1899-12-30T00:40:00"/>
    <n v="40"/>
    <n v="0"/>
    <x v="8"/>
  </r>
  <r>
    <n v="252920"/>
    <n v="298"/>
    <x v="5"/>
    <d v="2023-07-27T00:48:00"/>
    <s v="Website"/>
    <s v="Jytte Petersen"/>
    <n v="5044"/>
    <n v="27"/>
    <x v="234"/>
    <d v="1899-12-30T00:48:00"/>
    <n v="48"/>
    <n v="0"/>
    <x v="4"/>
  </r>
  <r>
    <n v="1365205"/>
    <n v="298"/>
    <x v="5"/>
    <d v="2023-01-23T22:59:00"/>
    <s v="Website"/>
    <s v="Sue Taylor"/>
    <n v="7140"/>
    <n v="23"/>
    <x v="20"/>
    <d v="1899-12-30T22:59:00"/>
    <n v="59"/>
    <n v="22"/>
    <x v="3"/>
  </r>
  <r>
    <n v="1500639"/>
    <n v="298"/>
    <x v="5"/>
    <d v="2023-06-22T00:55:00"/>
    <s v="Website"/>
    <s v="Kalle Suominen"/>
    <n v="611"/>
    <n v="22"/>
    <x v="235"/>
    <d v="1899-12-30T00:55:00"/>
    <n v="55"/>
    <n v="0"/>
    <x v="2"/>
  </r>
  <r>
    <n v="347767"/>
    <n v="299"/>
    <x v="11"/>
    <d v="2023-09-13T23:41:00"/>
    <s v="App"/>
    <s v="Diego Freyre"/>
    <n v="6931"/>
    <n v="13"/>
    <x v="176"/>
    <d v="1899-12-30T23:41:00"/>
    <n v="41"/>
    <n v="23"/>
    <x v="11"/>
  </r>
  <r>
    <n v="525500"/>
    <n v="299"/>
    <x v="11"/>
    <d v="2023-07-04T01:12:00"/>
    <s v="Other"/>
    <s v="Mart¡n Sommer"/>
    <n v="9056"/>
    <n v="4"/>
    <x v="190"/>
    <d v="1899-12-30T01:12:00"/>
    <n v="12"/>
    <n v="1"/>
    <x v="4"/>
  </r>
  <r>
    <n v="506560"/>
    <n v="301"/>
    <x v="11"/>
    <d v="2023-01-26T00:20:00"/>
    <s v="App"/>
    <s v="Anna O'Hara"/>
    <n v="2071"/>
    <n v="26"/>
    <x v="64"/>
    <d v="1899-12-30T00:20:00"/>
    <n v="20"/>
    <n v="0"/>
    <x v="3"/>
  </r>
  <r>
    <n v="386673"/>
    <n v="302"/>
    <x v="6"/>
    <d v="2023-05-31T01:58:00"/>
    <s v="App"/>
    <s v="Elizabeth Devon"/>
    <n v="1947"/>
    <n v="31"/>
    <x v="236"/>
    <d v="1899-12-30T01:58:00"/>
    <n v="58"/>
    <n v="1"/>
    <x v="8"/>
  </r>
  <r>
    <n v="991744"/>
    <n v="303"/>
    <x v="11"/>
    <d v="2023-10-17T02:29:00"/>
    <s v="Other"/>
    <s v="Tony Calaghan"/>
    <n v="6212"/>
    <n v="17"/>
    <x v="101"/>
    <d v="1899-12-30T02:29:00"/>
    <n v="29"/>
    <n v="2"/>
    <x v="5"/>
  </r>
  <r>
    <n v="1150741"/>
    <n v="304"/>
    <x v="11"/>
    <d v="2023-03-09T01:26:00"/>
    <s v="Other"/>
    <s v="Valarie Franco"/>
    <n v="9404"/>
    <n v="9"/>
    <x v="237"/>
    <d v="1899-12-30T01:26:00"/>
    <n v="26"/>
    <n v="1"/>
    <x v="7"/>
  </r>
  <r>
    <n v="1318274"/>
    <n v="304"/>
    <x v="11"/>
    <d v="2023-03-05T23:33:00"/>
    <s v="Website"/>
    <s v="Valarie Nelson"/>
    <n v="2657"/>
    <n v="5"/>
    <x v="238"/>
    <d v="1899-12-30T23:33:00"/>
    <n v="33"/>
    <n v="23"/>
    <x v="7"/>
  </r>
  <r>
    <n v="33983"/>
    <n v="305"/>
    <x v="7"/>
    <d v="2023-05-17T02:22:00"/>
    <s v="App"/>
    <s v="Julie Brown"/>
    <n v="3894"/>
    <n v="17"/>
    <x v="239"/>
    <d v="1899-12-30T02:22:00"/>
    <n v="22"/>
    <n v="2"/>
    <x v="8"/>
  </r>
  <r>
    <n v="1004136"/>
    <n v="305"/>
    <x v="7"/>
    <d v="2023-04-25T23:44:00"/>
    <s v="Whatsapp"/>
    <s v="Sue Frick"/>
    <n v="4465"/>
    <n v="25"/>
    <x v="74"/>
    <d v="1899-12-30T23:44:00"/>
    <n v="44"/>
    <n v="23"/>
    <x v="1"/>
  </r>
  <r>
    <n v="73057"/>
    <n v="306"/>
    <x v="11"/>
    <d v="2023-11-07T00:55:00"/>
    <s v="App"/>
    <s v="Wing C Tam"/>
    <n v="7936"/>
    <n v="7"/>
    <x v="240"/>
    <d v="1899-12-30T00:55:00"/>
    <n v="55"/>
    <n v="0"/>
    <x v="9"/>
  </r>
  <r>
    <n v="540823"/>
    <n v="306"/>
    <x v="11"/>
    <d v="2023-11-30T00:22:00"/>
    <s v="App"/>
    <s v="Peter Ferguson"/>
    <n v="3011"/>
    <n v="30"/>
    <x v="230"/>
    <d v="1899-12-30T00:22:00"/>
    <n v="22"/>
    <n v="0"/>
    <x v="9"/>
  </r>
  <r>
    <n v="978704"/>
    <n v="307"/>
    <x v="0"/>
    <d v="2023-08-18T00:49:00"/>
    <s v="Other"/>
    <s v="Veysel Oeztan"/>
    <n v="5631"/>
    <n v="18"/>
    <x v="241"/>
    <d v="1899-12-30T00:49:00"/>
    <n v="49"/>
    <n v="0"/>
    <x v="6"/>
  </r>
  <r>
    <n v="1550175"/>
    <n v="308"/>
    <x v="5"/>
    <d v="2023-03-03T23:39:00"/>
    <s v="Website"/>
    <s v="Julie Murphy"/>
    <n v="6486"/>
    <n v="3"/>
    <x v="242"/>
    <d v="1899-12-30T23:39:00"/>
    <n v="39"/>
    <n v="23"/>
    <x v="7"/>
  </r>
  <r>
    <n v="16263"/>
    <n v="311"/>
    <x v="7"/>
    <d v="2023-11-30T22:59:00"/>
    <s v="Website"/>
    <s v="Christina Berglund"/>
    <n v="6673"/>
    <n v="30"/>
    <x v="230"/>
    <d v="1899-12-30T22:59:00"/>
    <n v="59"/>
    <n v="22"/>
    <x v="9"/>
  </r>
  <r>
    <n v="1461908"/>
    <n v="311"/>
    <x v="7"/>
    <d v="2023-07-06T22:57:00"/>
    <s v="Other"/>
    <s v="Wendy Victorino"/>
    <n v="6698"/>
    <n v="6"/>
    <x v="126"/>
    <d v="1899-12-30T22:57:00"/>
    <n v="57"/>
    <n v="22"/>
    <x v="4"/>
  </r>
  <r>
    <n v="846198"/>
    <n v="312"/>
    <x v="10"/>
    <d v="2023-11-05T23:02:00"/>
    <s v="Other"/>
    <s v="Anna O'Hara"/>
    <n v="9762"/>
    <n v="5"/>
    <x v="224"/>
    <d v="1899-12-30T23:02:00"/>
    <n v="2"/>
    <n v="23"/>
    <x v="9"/>
  </r>
  <r>
    <n v="1184082"/>
    <n v="312"/>
    <x v="10"/>
    <d v="2023-02-14T00:57:00"/>
    <s v="Other"/>
    <s v="Jeff Young"/>
    <n v="734"/>
    <n v="14"/>
    <x v="222"/>
    <d v="1899-12-30T00:57:00"/>
    <n v="57"/>
    <n v="0"/>
    <x v="0"/>
  </r>
  <r>
    <n v="1267084"/>
    <n v="312"/>
    <x v="10"/>
    <d v="2023-12-11T23:14:00"/>
    <s v="Other"/>
    <s v="Diego Freyre"/>
    <n v="3305"/>
    <n v="11"/>
    <x v="243"/>
    <d v="1899-12-30T23:14:00"/>
    <n v="14"/>
    <n v="23"/>
    <x v="10"/>
  </r>
  <r>
    <n v="794197"/>
    <n v="313"/>
    <x v="11"/>
    <d v="2023-09-01T23:47:00"/>
    <s v="Other"/>
    <s v="Dan Lewis"/>
    <n v="4130"/>
    <n v="1"/>
    <x v="244"/>
    <d v="1899-12-30T23:47:00"/>
    <n v="47"/>
    <n v="23"/>
    <x v="11"/>
  </r>
  <r>
    <n v="1013457"/>
    <n v="313"/>
    <x v="11"/>
    <d v="2023-07-17T00:44:00"/>
    <s v="Website"/>
    <s v="Diego Freyre"/>
    <n v="3289"/>
    <n v="17"/>
    <x v="179"/>
    <d v="1899-12-30T00:44:00"/>
    <n v="44"/>
    <n v="0"/>
    <x v="4"/>
  </r>
  <r>
    <n v="1600216"/>
    <n v="314"/>
    <x v="5"/>
    <d v="2023-11-19T00:15:00"/>
    <s v="App"/>
    <s v="Giovanni Rovelli"/>
    <n v="8607"/>
    <n v="19"/>
    <x v="149"/>
    <d v="1899-12-30T00:15:00"/>
    <n v="15"/>
    <n v="0"/>
    <x v="9"/>
  </r>
  <r>
    <n v="831130"/>
    <n v="315"/>
    <x v="11"/>
    <d v="2023-09-11T00:35:00"/>
    <s v="Website"/>
    <s v="Eric Natividad"/>
    <n v="7205"/>
    <n v="11"/>
    <x v="245"/>
    <d v="1899-12-30T00:35:00"/>
    <n v="35"/>
    <n v="0"/>
    <x v="11"/>
  </r>
  <r>
    <n v="1656749"/>
    <n v="316"/>
    <x v="11"/>
    <d v="2023-06-06T00:20:00"/>
    <s v="App"/>
    <s v="Matti Karttunen"/>
    <n v="7917"/>
    <n v="6"/>
    <x v="194"/>
    <d v="1899-12-30T00:20:00"/>
    <n v="20"/>
    <n v="0"/>
    <x v="2"/>
  </r>
  <r>
    <n v="251999"/>
    <n v="317"/>
    <x v="0"/>
    <d v="2023-11-02T00:18:00"/>
    <s v="Other"/>
    <s v="Michael Holz"/>
    <n v="8817"/>
    <n v="2"/>
    <x v="173"/>
    <d v="1899-12-30T00:18:00"/>
    <n v="18"/>
    <n v="0"/>
    <x v="9"/>
  </r>
  <r>
    <n v="585616"/>
    <n v="318"/>
    <x v="11"/>
    <d v="2023-02-09T00:24:00"/>
    <s v="Other"/>
    <s v="Valarie Thompson"/>
    <n v="7526"/>
    <n v="9"/>
    <x v="28"/>
    <d v="1899-12-30T00:24:00"/>
    <n v="24"/>
    <n v="0"/>
    <x v="0"/>
  </r>
  <r>
    <n v="1001243"/>
    <n v="318"/>
    <x v="11"/>
    <d v="2023-05-16T01:12:00"/>
    <s v="Whatsapp"/>
    <s v="Violeta Benitez"/>
    <n v="3114"/>
    <n v="16"/>
    <x v="161"/>
    <d v="1899-12-30T01:12:00"/>
    <n v="12"/>
    <n v="1"/>
    <x v="8"/>
  </r>
  <r>
    <n v="501314"/>
    <n v="319"/>
    <x v="11"/>
    <d v="2023-02-06T22:49:00"/>
    <s v="Website"/>
    <s v="Kwai Yu"/>
    <n v="2512"/>
    <n v="6"/>
    <x v="130"/>
    <d v="1899-12-30T22:49:00"/>
    <n v="49"/>
    <n v="22"/>
    <x v="0"/>
  </r>
  <r>
    <n v="1240090"/>
    <n v="319"/>
    <x v="11"/>
    <d v="2023-02-11T00:23:00"/>
    <s v="App"/>
    <s v="Valarie Young"/>
    <n v="286"/>
    <n v="11"/>
    <x v="35"/>
    <d v="1899-12-30T00:23:00"/>
    <n v="23"/>
    <n v="0"/>
    <x v="0"/>
  </r>
  <r>
    <n v="1387867"/>
    <n v="322"/>
    <x v="11"/>
    <d v="2023-05-22T01:12:00"/>
    <s v="Website"/>
    <s v="Kwai Yu"/>
    <n v="7080"/>
    <n v="22"/>
    <x v="83"/>
    <d v="1899-12-30T01:12:00"/>
    <n v="12"/>
    <n v="1"/>
    <x v="8"/>
  </r>
  <r>
    <n v="334028"/>
    <n v="323"/>
    <x v="0"/>
    <d v="2023-07-07T01:21:00"/>
    <s v="App"/>
    <s v="Rosa Hernandez"/>
    <n v="9365"/>
    <n v="7"/>
    <x v="246"/>
    <d v="1899-12-30T01:21:00"/>
    <n v="21"/>
    <n v="1"/>
    <x v="4"/>
  </r>
  <r>
    <n v="1179872"/>
    <n v="323"/>
    <x v="0"/>
    <d v="2023-07-27T00:04:00"/>
    <s v="App"/>
    <s v="Diego Freyre"/>
    <n v="6228"/>
    <n v="27"/>
    <x v="234"/>
    <d v="1899-12-30T00:04:00"/>
    <n v="4"/>
    <n v="0"/>
    <x v="4"/>
  </r>
  <r>
    <n v="535104"/>
    <n v="324"/>
    <x v="7"/>
    <d v="2023-10-30T23:13:00"/>
    <s v="Whatsapp"/>
    <s v="Valarie Young"/>
    <n v="7237"/>
    <n v="30"/>
    <x v="71"/>
    <d v="1899-12-30T23:13:00"/>
    <n v="13"/>
    <n v="23"/>
    <x v="5"/>
  </r>
  <r>
    <n v="1004737"/>
    <n v="324"/>
    <x v="7"/>
    <d v="2023-08-06T02:00:00"/>
    <s v="Other"/>
    <s v="Peter Ferguson"/>
    <n v="9848"/>
    <n v="6"/>
    <x v="123"/>
    <d v="1899-12-30T02:00:00"/>
    <n v="0"/>
    <n v="2"/>
    <x v="6"/>
  </r>
  <r>
    <n v="196148"/>
    <n v="325"/>
    <x v="0"/>
    <d v="2023-01-15T01:09:00"/>
    <s v="Website"/>
    <s v="Marie Bertrand"/>
    <n v="8010"/>
    <n v="15"/>
    <x v="103"/>
    <d v="1899-12-30T01:09:00"/>
    <n v="9"/>
    <n v="1"/>
    <x v="3"/>
  </r>
  <r>
    <n v="401745"/>
    <n v="327"/>
    <x v="11"/>
    <d v="2023-06-25T22:55:00"/>
    <s v="Whatsapp"/>
    <s v="Francisca Cervantes"/>
    <n v="166"/>
    <n v="25"/>
    <x v="127"/>
    <d v="1899-12-30T22:55:00"/>
    <n v="55"/>
    <n v="22"/>
    <x v="2"/>
  </r>
  <r>
    <n v="881346"/>
    <n v="327"/>
    <x v="11"/>
    <d v="2023-12-19T23:40:00"/>
    <s v="Other"/>
    <s v="Wendy Victorino"/>
    <n v="8816"/>
    <n v="19"/>
    <x v="247"/>
    <d v="1899-12-30T23:40:00"/>
    <n v="40"/>
    <n v="23"/>
    <x v="10"/>
  </r>
  <r>
    <n v="1033000"/>
    <n v="327"/>
    <x v="11"/>
    <d v="2023-03-10T23:26:00"/>
    <s v="Whatsapp"/>
    <s v="Valarie Nelson"/>
    <n v="3478"/>
    <n v="10"/>
    <x v="248"/>
    <d v="1899-12-30T23:26:00"/>
    <n v="26"/>
    <n v="23"/>
    <x v="7"/>
  </r>
  <r>
    <n v="1129422"/>
    <n v="327"/>
    <x v="11"/>
    <d v="2023-10-21T01:26:00"/>
    <s v="Website"/>
    <s v="Julie King"/>
    <n v="1595"/>
    <n v="21"/>
    <x v="186"/>
    <d v="1899-12-30T01:26:00"/>
    <n v="26"/>
    <n v="1"/>
    <x v="5"/>
  </r>
  <r>
    <n v="1548655"/>
    <n v="327"/>
    <x v="11"/>
    <d v="2023-08-21T00:46:00"/>
    <s v="Website"/>
    <s v="Kyung Yu"/>
    <n v="8582"/>
    <n v="21"/>
    <x v="11"/>
    <d v="1899-12-30T00:46:00"/>
    <n v="46"/>
    <n v="0"/>
    <x v="6"/>
  </r>
  <r>
    <n v="628945"/>
    <n v="329"/>
    <x v="5"/>
    <d v="2023-06-20T01:20:00"/>
    <s v="Website"/>
    <s v="Francisca Cervantes"/>
    <n v="7750"/>
    <n v="20"/>
    <x v="13"/>
    <d v="1899-12-30T01:20:00"/>
    <n v="20"/>
    <n v="1"/>
    <x v="2"/>
  </r>
  <r>
    <n v="1665250"/>
    <n v="329"/>
    <x v="5"/>
    <d v="2023-05-02T00:32:00"/>
    <s v="Whatsapp"/>
    <s v="Maria Larsson"/>
    <n v="6153"/>
    <n v="2"/>
    <x v="228"/>
    <d v="1899-12-30T00:32:00"/>
    <n v="32"/>
    <n v="0"/>
    <x v="8"/>
  </r>
  <r>
    <n v="607197"/>
    <n v="330"/>
    <x v="11"/>
    <d v="2023-12-18T23:26:00"/>
    <s v="Website"/>
    <s v="Mart¡n Sommer"/>
    <n v="793"/>
    <n v="18"/>
    <x v="77"/>
    <d v="1899-12-30T23:26:00"/>
    <n v="26"/>
    <n v="23"/>
    <x v="10"/>
  </r>
  <r>
    <n v="627652"/>
    <n v="330"/>
    <x v="11"/>
    <d v="2023-12-25T00:42:00"/>
    <s v="Other"/>
    <s v="Catherine Dewey"/>
    <n v="4651"/>
    <n v="25"/>
    <x v="199"/>
    <d v="1899-12-30T00:42:00"/>
    <n v="42"/>
    <n v="0"/>
    <x v="10"/>
  </r>
  <r>
    <n v="848551"/>
    <n v="330"/>
    <x v="11"/>
    <d v="2023-01-25T00:12:00"/>
    <s v="Whatsapp"/>
    <s v="Jeff Young"/>
    <n v="6624"/>
    <n v="25"/>
    <x v="249"/>
    <d v="1899-12-30T00:12:00"/>
    <n v="12"/>
    <n v="0"/>
    <x v="3"/>
  </r>
  <r>
    <n v="281813"/>
    <n v="331"/>
    <x v="3"/>
    <d v="2023-06-21T01:58:00"/>
    <s v="App"/>
    <s v="Valarie Nelson"/>
    <n v="5117"/>
    <n v="21"/>
    <x v="87"/>
    <d v="1899-12-30T01:58:00"/>
    <n v="58"/>
    <n v="1"/>
    <x v="2"/>
  </r>
  <r>
    <n v="1460179"/>
    <n v="331"/>
    <x v="3"/>
    <d v="2023-07-03T01:12:00"/>
    <s v="App"/>
    <s v="Roland Mendel"/>
    <n v="7781"/>
    <n v="3"/>
    <x v="250"/>
    <d v="1899-12-30T01:12:00"/>
    <n v="12"/>
    <n v="1"/>
    <x v="4"/>
  </r>
  <r>
    <n v="1355256"/>
    <n v="332"/>
    <x v="11"/>
    <d v="2023-02-20T00:39:00"/>
    <s v="Whatsapp"/>
    <s v="Jan Klaeboe"/>
    <n v="2173"/>
    <n v="20"/>
    <x v="138"/>
    <d v="1899-12-30T00:39:00"/>
    <n v="39"/>
    <n v="0"/>
    <x v="0"/>
  </r>
  <r>
    <n v="159503"/>
    <n v="333"/>
    <x v="6"/>
    <d v="2023-05-14T00:29:00"/>
    <s v="App"/>
    <s v="Julie Murphy"/>
    <n v="5295"/>
    <n v="14"/>
    <x v="14"/>
    <d v="1899-12-30T00:29:00"/>
    <n v="29"/>
    <n v="0"/>
    <x v="8"/>
  </r>
  <r>
    <n v="383781"/>
    <n v="333"/>
    <x v="6"/>
    <d v="2023-12-14T01:23:00"/>
    <s v="Website"/>
    <s v="Valarie Young"/>
    <n v="75"/>
    <n v="14"/>
    <x v="85"/>
    <d v="1899-12-30T01:23:00"/>
    <n v="23"/>
    <n v="1"/>
    <x v="10"/>
  </r>
  <r>
    <n v="1524999"/>
    <n v="333"/>
    <x v="6"/>
    <d v="2023-01-17T23:25:00"/>
    <s v="Other"/>
    <s v="Valarie Franco"/>
    <n v="1766"/>
    <n v="17"/>
    <x v="231"/>
    <d v="1899-12-30T23:25:00"/>
    <n v="25"/>
    <n v="23"/>
    <x v="3"/>
  </r>
  <r>
    <n v="214073"/>
    <n v="336"/>
    <x v="5"/>
    <d v="2023-01-16T01:37:00"/>
    <s v="Whatsapp"/>
    <s v="Miguel Barajas"/>
    <n v="730"/>
    <n v="16"/>
    <x v="205"/>
    <d v="1899-12-30T01:37:00"/>
    <n v="37"/>
    <n v="1"/>
    <x v="3"/>
  </r>
  <r>
    <n v="389519"/>
    <n v="336"/>
    <x v="5"/>
    <d v="2023-11-19T01:52:00"/>
    <s v="App"/>
    <s v="Jan Klaeboe"/>
    <n v="5243"/>
    <n v="19"/>
    <x v="149"/>
    <d v="1899-12-30T01:52:00"/>
    <n v="52"/>
    <n v="1"/>
    <x v="9"/>
  </r>
  <r>
    <n v="959447"/>
    <n v="336"/>
    <x v="5"/>
    <d v="2023-04-10T01:31:00"/>
    <s v="Whatsapp"/>
    <s v="Kalle Suominen"/>
    <n v="7839"/>
    <n v="10"/>
    <x v="251"/>
    <d v="1899-12-30T01:31:00"/>
    <n v="31"/>
    <n v="1"/>
    <x v="1"/>
  </r>
  <r>
    <n v="1289588"/>
    <n v="336"/>
    <x v="5"/>
    <d v="2023-09-05T23:54:00"/>
    <s v="Whatsapp"/>
    <s v="Valarie Nelson"/>
    <n v="4944"/>
    <n v="5"/>
    <x v="96"/>
    <d v="1899-12-30T23:54:00"/>
    <n v="54"/>
    <n v="23"/>
    <x v="11"/>
  </r>
  <r>
    <n v="1088292"/>
    <n v="337"/>
    <x v="3"/>
    <d v="2023-01-18T00:20:00"/>
    <s v="Whatsapp"/>
    <s v="Eric Natividad"/>
    <n v="3551"/>
    <n v="18"/>
    <x v="145"/>
    <d v="1899-12-30T00:20:00"/>
    <n v="20"/>
    <n v="0"/>
    <x v="3"/>
  </r>
  <r>
    <n v="1166715"/>
    <n v="337"/>
    <x v="3"/>
    <d v="2023-05-10T00:15:00"/>
    <s v="Website"/>
    <s v="Valarie Thompson"/>
    <n v="8874"/>
    <n v="10"/>
    <x v="45"/>
    <d v="1899-12-30T00:15:00"/>
    <n v="15"/>
    <n v="0"/>
    <x v="8"/>
  </r>
  <r>
    <n v="1280199"/>
    <n v="337"/>
    <x v="3"/>
    <d v="2023-10-24T00:37:00"/>
    <s v="Other"/>
    <s v="Akiko Shimamura"/>
    <n v="622"/>
    <n v="24"/>
    <x v="252"/>
    <d v="1899-12-30T00:37:00"/>
    <n v="37"/>
    <n v="0"/>
    <x v="5"/>
  </r>
  <r>
    <n v="846919"/>
    <n v="338"/>
    <x v="11"/>
    <d v="2023-08-20T02:07:00"/>
    <s v="Website"/>
    <s v="Valarie Nelson"/>
    <n v="2100"/>
    <n v="20"/>
    <x v="58"/>
    <d v="1899-12-30T02:07:00"/>
    <n v="7"/>
    <n v="2"/>
    <x v="6"/>
  </r>
  <r>
    <n v="1472426"/>
    <n v="338"/>
    <x v="11"/>
    <d v="2023-09-16T23:57:00"/>
    <s v="Other"/>
    <s v="Janine Labrune"/>
    <n v="2068"/>
    <n v="16"/>
    <x v="207"/>
    <d v="1899-12-30T23:57:00"/>
    <n v="57"/>
    <n v="23"/>
    <x v="11"/>
  </r>
  <r>
    <n v="962712"/>
    <n v="340"/>
    <x v="0"/>
    <d v="2023-03-08T00:19:00"/>
    <s v="Website"/>
    <s v="Dean Cassidy"/>
    <n v="1633"/>
    <n v="8"/>
    <x v="50"/>
    <d v="1899-12-30T00:19:00"/>
    <n v="19"/>
    <n v="0"/>
    <x v="7"/>
  </r>
  <r>
    <n v="1448149"/>
    <n v="340"/>
    <x v="0"/>
    <d v="2023-05-12T23:47:00"/>
    <s v="Whatsapp"/>
    <s v="Dominique Perrier"/>
    <n v="8948"/>
    <n v="12"/>
    <x v="253"/>
    <d v="1899-12-30T23:47:00"/>
    <n v="47"/>
    <n v="23"/>
    <x v="8"/>
  </r>
  <r>
    <n v="1479812"/>
    <n v="340"/>
    <x v="0"/>
    <d v="2023-06-13T00:53:00"/>
    <s v="Whatsapp"/>
    <s v="Dean Cassidy"/>
    <n v="7134"/>
    <n v="13"/>
    <x v="61"/>
    <d v="1899-12-30T00:53:00"/>
    <n v="53"/>
    <n v="0"/>
    <x v="2"/>
  </r>
  <r>
    <n v="66951"/>
    <n v="342"/>
    <x v="11"/>
    <d v="2023-07-27T00:04:00"/>
    <s v="Whatsapp"/>
    <s v="Juri Hirano"/>
    <n v="7338"/>
    <n v="27"/>
    <x v="234"/>
    <d v="1899-12-30T00:04:00"/>
    <n v="4"/>
    <n v="0"/>
    <x v="4"/>
  </r>
  <r>
    <n v="558573"/>
    <n v="342"/>
    <x v="11"/>
    <d v="2023-09-23T00:35:00"/>
    <s v="Other"/>
    <s v="Julie Murphy"/>
    <n v="2278"/>
    <n v="23"/>
    <x v="163"/>
    <d v="1899-12-30T00:35:00"/>
    <n v="35"/>
    <n v="0"/>
    <x v="11"/>
  </r>
  <r>
    <n v="671598"/>
    <n v="342"/>
    <x v="9"/>
    <d v="2023-02-12T00:39:00"/>
    <s v="Website"/>
    <s v="Valarie Nelson"/>
    <n v="8711"/>
    <n v="12"/>
    <x v="254"/>
    <d v="1899-12-30T00:39:00"/>
    <n v="39"/>
    <n v="0"/>
    <x v="0"/>
  </r>
  <r>
    <n v="312250"/>
    <n v="343"/>
    <x v="11"/>
    <d v="2023-11-18T00:28:00"/>
    <s v="Website"/>
    <s v="Maria Larsson"/>
    <n v="8056"/>
    <n v="18"/>
    <x v="17"/>
    <d v="1899-12-30T00:28:00"/>
    <n v="28"/>
    <n v="0"/>
    <x v="9"/>
  </r>
  <r>
    <n v="554150"/>
    <n v="343"/>
    <x v="11"/>
    <d v="2023-05-05T00:03:00"/>
    <s v="Website"/>
    <s v="Julie Brown"/>
    <n v="1090"/>
    <n v="5"/>
    <x v="255"/>
    <d v="1899-12-30T00:03:00"/>
    <n v="3"/>
    <n v="0"/>
    <x v="8"/>
  </r>
  <r>
    <n v="1202392"/>
    <n v="344"/>
    <x v="8"/>
    <d v="2023-10-31T00:04:00"/>
    <s v="Website"/>
    <s v="Veysel Oeztan"/>
    <n v="8051"/>
    <n v="31"/>
    <x v="256"/>
    <d v="1899-12-30T00:04:00"/>
    <n v="4"/>
    <n v="0"/>
    <x v="5"/>
  </r>
  <r>
    <n v="1308737"/>
    <n v="344"/>
    <x v="8"/>
    <d v="2023-08-01T00:56:00"/>
    <s v="Whatsapp"/>
    <s v="Wing C Tam"/>
    <n v="144"/>
    <n v="1"/>
    <x v="257"/>
    <d v="1899-12-30T00:56:00"/>
    <n v="56"/>
    <n v="0"/>
    <x v="6"/>
  </r>
  <r>
    <n v="1395655"/>
    <n v="345"/>
    <x v="11"/>
    <d v="2023-08-12T00:41:00"/>
    <s v="Website"/>
    <s v="Diego Freyre"/>
    <n v="8180"/>
    <n v="12"/>
    <x v="209"/>
    <d v="1899-12-30T00:41:00"/>
    <n v="41"/>
    <n v="0"/>
    <x v="6"/>
  </r>
  <r>
    <n v="895436"/>
    <n v="346"/>
    <x v="5"/>
    <d v="2023-09-08T00:38:00"/>
    <s v="Other"/>
    <s v="Tony Calaghan"/>
    <n v="6750"/>
    <n v="8"/>
    <x v="258"/>
    <d v="1899-12-30T00:38:00"/>
    <n v="38"/>
    <n v="0"/>
    <x v="11"/>
  </r>
  <r>
    <n v="197854"/>
    <n v="347"/>
    <x v="2"/>
    <d v="2023-08-31T00:56:00"/>
    <s v="App"/>
    <s v="Diego Freyre"/>
    <n v="1674"/>
    <n v="31"/>
    <x v="184"/>
    <d v="1899-12-30T00:56:00"/>
    <n v="56"/>
    <n v="0"/>
    <x v="6"/>
  </r>
  <r>
    <n v="1102910"/>
    <n v="347"/>
    <x v="2"/>
    <d v="2023-11-02T23:43:00"/>
    <s v="Other"/>
    <s v="Diego Freyre"/>
    <n v="5043"/>
    <n v="2"/>
    <x v="173"/>
    <d v="1899-12-30T23:43:00"/>
    <n v="43"/>
    <n v="23"/>
    <x v="9"/>
  </r>
  <r>
    <n v="1521957"/>
    <n v="347"/>
    <x v="2"/>
    <d v="2023-11-06T23:18:00"/>
    <s v="Other"/>
    <s v="Maurizio Moroni"/>
    <n v="2198"/>
    <n v="6"/>
    <x v="211"/>
    <d v="1899-12-30T23:18:00"/>
    <n v="18"/>
    <n v="23"/>
    <x v="9"/>
  </r>
  <r>
    <n v="1562703"/>
    <n v="347"/>
    <x v="2"/>
    <d v="2023-09-14T00:25:00"/>
    <s v="Whatsapp"/>
    <s v="Janine Labrune"/>
    <n v="1845"/>
    <n v="14"/>
    <x v="208"/>
    <d v="1899-12-30T00:25:00"/>
    <n v="25"/>
    <n v="0"/>
    <x v="11"/>
  </r>
  <r>
    <n v="1490112"/>
    <n v="348"/>
    <x v="0"/>
    <d v="2023-08-26T01:03:00"/>
    <s v="Other"/>
    <s v="Michael Frick"/>
    <n v="7429"/>
    <n v="26"/>
    <x v="225"/>
    <d v="1899-12-30T01:03:00"/>
    <n v="3"/>
    <n v="1"/>
    <x v="6"/>
  </r>
  <r>
    <n v="912904"/>
    <n v="349"/>
    <x v="2"/>
    <d v="2023-12-06T23:51:00"/>
    <s v="Other"/>
    <s v="Jean Fresnisre"/>
    <n v="2520"/>
    <n v="6"/>
    <x v="185"/>
    <d v="1899-12-30T23:51:00"/>
    <n v="51"/>
    <n v="23"/>
    <x v="10"/>
  </r>
  <r>
    <n v="929955"/>
    <n v="349"/>
    <x v="2"/>
    <d v="2023-01-21T23:42:00"/>
    <s v="Website"/>
    <s v="Valarie Nelson"/>
    <n v="3242"/>
    <n v="21"/>
    <x v="259"/>
    <d v="1899-12-30T23:42:00"/>
    <n v="42"/>
    <n v="23"/>
    <x v="3"/>
  </r>
  <r>
    <n v="414191"/>
    <n v="350"/>
    <x v="6"/>
    <d v="2023-01-10T23:00:00"/>
    <s v="Other"/>
    <s v="Paolo Accorti"/>
    <n v="6814"/>
    <n v="10"/>
    <x v="26"/>
    <d v="1899-12-30T23:00:00"/>
    <n v="0"/>
    <n v="23"/>
    <x v="3"/>
  </r>
  <r>
    <n v="1669358"/>
    <n v="351"/>
    <x v="7"/>
    <d v="2023-02-05T01:52:00"/>
    <s v="Website"/>
    <s v="Janine Labrune"/>
    <n v="462"/>
    <n v="5"/>
    <x v="260"/>
    <d v="1899-12-30T01:52:00"/>
    <n v="52"/>
    <n v="1"/>
    <x v="0"/>
  </r>
  <r>
    <n v="60781"/>
    <n v="353"/>
    <x v="0"/>
    <d v="2023-10-26T01:40:00"/>
    <s v="App"/>
    <s v="Janine Labrune"/>
    <n v="936"/>
    <n v="26"/>
    <x v="15"/>
    <d v="1899-12-30T01:40:00"/>
    <n v="40"/>
    <n v="1"/>
    <x v="5"/>
  </r>
  <r>
    <n v="1237541"/>
    <n v="354"/>
    <x v="11"/>
    <d v="2023-10-03T23:58:00"/>
    <s v="Website"/>
    <s v="Sue King"/>
    <n v="301"/>
    <n v="3"/>
    <x v="261"/>
    <d v="1899-12-30T23:58:00"/>
    <n v="58"/>
    <n v="23"/>
    <x v="5"/>
  </r>
  <r>
    <n v="1288732"/>
    <n v="354"/>
    <x v="11"/>
    <d v="2023-02-08T23:14:00"/>
    <s v="Whatsapp"/>
    <s v="Sue King"/>
    <n v="1265"/>
    <n v="8"/>
    <x v="262"/>
    <d v="1899-12-30T23:14:00"/>
    <n v="14"/>
    <n v="23"/>
    <x v="0"/>
  </r>
  <r>
    <n v="1228500"/>
    <n v="355"/>
    <x v="0"/>
    <d v="2023-03-18T22:32:00"/>
    <s v="Whatsapp"/>
    <s v="Valarie Thompson"/>
    <n v="8156"/>
    <n v="18"/>
    <x v="213"/>
    <d v="1899-12-30T22:32:00"/>
    <n v="32"/>
    <n v="22"/>
    <x v="7"/>
  </r>
  <r>
    <n v="671412"/>
    <n v="356"/>
    <x v="11"/>
    <d v="2023-10-16T00:11:00"/>
    <s v="Whatsapp"/>
    <s v="Diego Freyre"/>
    <n v="1921"/>
    <n v="16"/>
    <x v="116"/>
    <d v="1899-12-30T00:11:00"/>
    <n v="11"/>
    <n v="0"/>
    <x v="5"/>
  </r>
  <r>
    <n v="574845"/>
    <n v="357"/>
    <x v="4"/>
    <d v="2023-12-06T23:40:00"/>
    <s v="Other"/>
    <s v="Julie Young"/>
    <n v="1101"/>
    <n v="6"/>
    <x v="185"/>
    <d v="1899-12-30T23:40:00"/>
    <n v="40"/>
    <n v="23"/>
    <x v="10"/>
  </r>
  <r>
    <n v="976870"/>
    <n v="357"/>
    <x v="4"/>
    <d v="2023-06-28T00:11:00"/>
    <s v="App"/>
    <s v="Julie Brown"/>
    <n v="1226"/>
    <n v="28"/>
    <x v="263"/>
    <d v="1899-12-30T00:11:00"/>
    <n v="11"/>
    <n v="0"/>
    <x v="2"/>
  </r>
  <r>
    <n v="202334"/>
    <n v="358"/>
    <x v="5"/>
    <d v="2023-09-02T00:55:00"/>
    <s v="Other"/>
    <s v="Allen Nelson"/>
    <n v="4560"/>
    <n v="2"/>
    <x v="264"/>
    <d v="1899-12-30T00:55:00"/>
    <n v="55"/>
    <n v="0"/>
    <x v="11"/>
  </r>
  <r>
    <n v="393917"/>
    <n v="359"/>
    <x v="0"/>
    <d v="2023-06-28T00:50:00"/>
    <s v="App"/>
    <s v="Georg Pipps"/>
    <n v="2533"/>
    <n v="28"/>
    <x v="263"/>
    <d v="1899-12-30T00:50:00"/>
    <n v="50"/>
    <n v="0"/>
    <x v="2"/>
  </r>
  <r>
    <n v="447917"/>
    <n v="359"/>
    <x v="0"/>
    <d v="2023-03-18T23:46:00"/>
    <s v="Website"/>
    <s v="Jeff Young"/>
    <n v="9321"/>
    <n v="18"/>
    <x v="213"/>
    <d v="1899-12-30T23:46:00"/>
    <n v="46"/>
    <n v="23"/>
    <x v="7"/>
  </r>
  <r>
    <n v="591821"/>
    <n v="359"/>
    <x v="0"/>
    <d v="2023-03-31T00:28:00"/>
    <s v="App"/>
    <s v="Christina Berglund"/>
    <n v="8262"/>
    <n v="31"/>
    <x v="265"/>
    <d v="1899-12-30T00:28:00"/>
    <n v="28"/>
    <n v="0"/>
    <x v="7"/>
  </r>
  <r>
    <n v="867276"/>
    <n v="360"/>
    <x v="11"/>
    <d v="2023-01-12T01:03:00"/>
    <s v="App"/>
    <s v="Jean Fresnisre"/>
    <n v="6820"/>
    <n v="12"/>
    <x v="266"/>
    <d v="1899-12-30T01:03:00"/>
    <n v="3"/>
    <n v="1"/>
    <x v="3"/>
  </r>
  <r>
    <n v="1675528"/>
    <n v="360"/>
    <x v="11"/>
    <d v="2023-07-30T00:12:00"/>
    <s v="Whatsapp"/>
    <s v="Wing C Tam"/>
    <n v="3204"/>
    <n v="30"/>
    <x v="4"/>
    <d v="1899-12-30T00:12:00"/>
    <n v="12"/>
    <n v="0"/>
    <x v="4"/>
  </r>
  <r>
    <n v="682438"/>
    <n v="361"/>
    <x v="10"/>
    <d v="2023-12-11T01:01:00"/>
    <s v="Whatsapp"/>
    <s v="Ann Brown"/>
    <n v="1181"/>
    <n v="11"/>
    <x v="243"/>
    <d v="1899-12-30T01:01:00"/>
    <n v="1"/>
    <n v="1"/>
    <x v="10"/>
  </r>
  <r>
    <n v="968680"/>
    <n v="362"/>
    <x v="11"/>
    <d v="2023-04-04T22:53:00"/>
    <s v="Other"/>
    <s v="Marie Bertrand"/>
    <n v="4761"/>
    <n v="4"/>
    <x v="142"/>
    <d v="1899-12-30T22:53:00"/>
    <n v="53"/>
    <n v="22"/>
    <x v="1"/>
  </r>
  <r>
    <n v="1130287"/>
    <n v="362"/>
    <x v="11"/>
    <d v="2023-08-30T00:53:00"/>
    <s v="Website"/>
    <s v="Diego Freyre"/>
    <n v="7662"/>
    <n v="30"/>
    <x v="65"/>
    <d v="1899-12-30T00:53:00"/>
    <n v="53"/>
    <n v="0"/>
    <x v="6"/>
  </r>
  <r>
    <n v="1629885"/>
    <n v="366"/>
    <x v="11"/>
    <d v="2023-08-31T23:57:00"/>
    <s v="Other"/>
    <s v="Diego Freyre"/>
    <n v="6675"/>
    <n v="31"/>
    <x v="184"/>
    <d v="1899-12-30T23:57:00"/>
    <n v="57"/>
    <n v="23"/>
    <x v="6"/>
  </r>
  <r>
    <n v="1400596"/>
    <n v="367"/>
    <x v="11"/>
    <d v="2023-08-21T23:08:00"/>
    <s v="Whatsapp"/>
    <s v="Sue Taylor"/>
    <n v="680"/>
    <n v="21"/>
    <x v="11"/>
    <d v="1899-12-30T23:08:00"/>
    <n v="8"/>
    <n v="23"/>
    <x v="6"/>
  </r>
  <r>
    <n v="1438926"/>
    <n v="367"/>
    <x v="11"/>
    <d v="2023-04-26T22:39:00"/>
    <s v="App"/>
    <s v="Paul Henriot"/>
    <n v="3956"/>
    <n v="26"/>
    <x v="198"/>
    <d v="1899-12-30T22:39:00"/>
    <n v="39"/>
    <n v="22"/>
    <x v="1"/>
  </r>
  <r>
    <n v="1642131"/>
    <n v="368"/>
    <x v="8"/>
    <d v="2023-07-16T00:20:00"/>
    <s v="Other"/>
    <s v="Jonas Bergulfsen"/>
    <n v="419"/>
    <n v="16"/>
    <x v="267"/>
    <d v="1899-12-30T00:20:00"/>
    <n v="20"/>
    <n v="0"/>
    <x v="4"/>
  </r>
  <r>
    <n v="906886"/>
    <n v="373"/>
    <x v="11"/>
    <d v="2023-03-09T00:47:00"/>
    <s v="Other"/>
    <s v="Daniel Tonini"/>
    <n v="7915"/>
    <n v="9"/>
    <x v="237"/>
    <d v="1899-12-30T00:47:00"/>
    <n v="47"/>
    <n v="0"/>
    <x v="7"/>
  </r>
  <r>
    <n v="452684"/>
    <n v="374"/>
    <x v="2"/>
    <d v="2023-08-08T01:58:00"/>
    <s v="Website"/>
    <s v="Henriette Pfalzheim"/>
    <n v="9309"/>
    <n v="8"/>
    <x v="25"/>
    <d v="1899-12-30T01:58:00"/>
    <n v="58"/>
    <n v="1"/>
    <x v="6"/>
  </r>
  <r>
    <n v="1370327"/>
    <n v="374"/>
    <x v="2"/>
    <d v="2023-12-18T01:13:00"/>
    <s v="Website"/>
    <s v="Paolo Accorti"/>
    <n v="9133"/>
    <n v="18"/>
    <x v="77"/>
    <d v="1899-12-30T01:13:00"/>
    <n v="13"/>
    <n v="1"/>
    <x v="10"/>
  </r>
  <r>
    <n v="552382"/>
    <n v="375"/>
    <x v="7"/>
    <d v="2023-05-02T00:29:00"/>
    <s v="Website"/>
    <s v="Peter Ferguson"/>
    <n v="626"/>
    <n v="2"/>
    <x v="228"/>
    <d v="1899-12-30T00:29:00"/>
    <n v="29"/>
    <n v="0"/>
    <x v="8"/>
  </r>
  <r>
    <n v="718344"/>
    <n v="375"/>
    <x v="7"/>
    <d v="2023-03-30T23:21:00"/>
    <s v="Whatsapp"/>
    <s v="Palle Ibsen"/>
    <n v="1580"/>
    <n v="30"/>
    <x v="120"/>
    <d v="1899-12-30T23:21:00"/>
    <n v="21"/>
    <n v="23"/>
    <x v="7"/>
  </r>
  <r>
    <n v="1513475"/>
    <n v="375"/>
    <x v="7"/>
    <d v="2023-06-02T00:50:00"/>
    <s v="App"/>
    <s v="Diego Freyre"/>
    <n v="7352"/>
    <n v="2"/>
    <x v="268"/>
    <d v="1899-12-30T00:50:00"/>
    <n v="50"/>
    <n v="0"/>
    <x v="2"/>
  </r>
  <r>
    <n v="401887"/>
    <n v="376"/>
    <x v="11"/>
    <d v="2023-02-03T01:12:00"/>
    <s v="Whatsapp"/>
    <s v="Jytte Petersen"/>
    <n v="9941"/>
    <n v="3"/>
    <x v="269"/>
    <d v="1899-12-30T01:12:00"/>
    <n v="12"/>
    <n v="1"/>
    <x v="0"/>
  </r>
  <r>
    <n v="1469052"/>
    <n v="376"/>
    <x v="11"/>
    <d v="2023-06-15T23:29:00"/>
    <s v="App"/>
    <s v="Michael Frick"/>
    <n v="4580"/>
    <n v="15"/>
    <x v="206"/>
    <d v="1899-12-30T23:29:00"/>
    <n v="29"/>
    <n v="23"/>
    <x v="2"/>
  </r>
  <r>
    <n v="1508707"/>
    <n v="376"/>
    <x v="11"/>
    <d v="2023-02-07T23:22:00"/>
    <s v="App"/>
    <s v="Kwai Yu"/>
    <n v="8491"/>
    <n v="7"/>
    <x v="270"/>
    <d v="1899-12-30T23:22:00"/>
    <n v="22"/>
    <n v="23"/>
    <x v="0"/>
  </r>
  <r>
    <n v="1677717"/>
    <n v="376"/>
    <x v="11"/>
    <d v="2023-06-21T23:56:00"/>
    <s v="Other"/>
    <s v="Peter Ferguson"/>
    <n v="8542"/>
    <n v="21"/>
    <x v="87"/>
    <d v="1899-12-30T23:56:00"/>
    <n v="56"/>
    <n v="23"/>
    <x v="2"/>
  </r>
  <r>
    <n v="595005"/>
    <n v="377"/>
    <x v="11"/>
    <d v="2023-10-09T01:49:00"/>
    <s v="Other"/>
    <s v="Sean Connery"/>
    <n v="1845"/>
    <n v="9"/>
    <x v="6"/>
    <d v="1899-12-30T01:49:00"/>
    <n v="49"/>
    <n v="1"/>
    <x v="5"/>
  </r>
  <r>
    <n v="1106456"/>
    <n v="378"/>
    <x v="14"/>
    <d v="2023-08-03T22:52:00"/>
    <s v="Other"/>
    <s v="Julie Young"/>
    <n v="9636"/>
    <n v="3"/>
    <x v="271"/>
    <d v="1899-12-30T22:52:00"/>
    <n v="52"/>
    <n v="22"/>
    <x v="6"/>
  </r>
  <r>
    <n v="1115759"/>
    <n v="378"/>
    <x v="14"/>
    <d v="2023-02-10T00:06:00"/>
    <s v="Website"/>
    <s v="Marta Hernandez"/>
    <n v="6504"/>
    <n v="10"/>
    <x v="272"/>
    <d v="1899-12-30T00:06:00"/>
    <n v="6"/>
    <n v="0"/>
    <x v="0"/>
  </r>
  <r>
    <n v="1493135"/>
    <n v="378"/>
    <x v="14"/>
    <d v="2023-08-08T23:20:00"/>
    <s v="Whatsapp"/>
    <s v="Henriette Pfalzheim"/>
    <n v="8000"/>
    <n v="8"/>
    <x v="25"/>
    <d v="1899-12-30T23:20:00"/>
    <n v="20"/>
    <n v="23"/>
    <x v="6"/>
  </r>
  <r>
    <n v="1244097"/>
    <n v="380"/>
    <x v="0"/>
    <d v="2023-04-19T00:22:00"/>
    <s v="Whatsapp"/>
    <s v="Diego Freyre"/>
    <n v="1026"/>
    <n v="19"/>
    <x v="273"/>
    <d v="1899-12-30T00:22:00"/>
    <n v="22"/>
    <n v="0"/>
    <x v="1"/>
  </r>
  <r>
    <n v="56703"/>
    <n v="381"/>
    <x v="10"/>
    <d v="2023-10-05T00:22:00"/>
    <s v="Whatsapp"/>
    <s v="Juri Hirano"/>
    <n v="3490"/>
    <n v="5"/>
    <x v="274"/>
    <d v="1899-12-30T00:22:00"/>
    <n v="22"/>
    <n v="0"/>
    <x v="5"/>
  </r>
  <r>
    <n v="300907"/>
    <n v="383"/>
    <x v="0"/>
    <d v="2023-11-12T23:00:00"/>
    <s v="Whatsapp"/>
    <s v="Frederique Citeaux"/>
    <n v="346"/>
    <n v="12"/>
    <x v="221"/>
    <d v="1899-12-30T23:00:00"/>
    <n v="0"/>
    <n v="23"/>
    <x v="9"/>
  </r>
  <r>
    <n v="1642677"/>
    <n v="387"/>
    <x v="7"/>
    <d v="2023-02-04T23:10:00"/>
    <s v="App"/>
    <s v="Maria Hernandez"/>
    <n v="8906"/>
    <n v="4"/>
    <x v="72"/>
    <d v="1899-12-30T23:10:00"/>
    <n v="10"/>
    <n v="23"/>
    <x v="0"/>
  </r>
  <r>
    <n v="639027"/>
    <n v="390"/>
    <x v="11"/>
    <d v="2023-07-24T23:45:00"/>
    <s v="Other"/>
    <s v="Sean Connery"/>
    <n v="2403"/>
    <n v="24"/>
    <x v="12"/>
    <d v="1899-12-30T23:45:00"/>
    <n v="45"/>
    <n v="23"/>
    <x v="4"/>
  </r>
  <r>
    <n v="1310379"/>
    <n v="390"/>
    <x v="11"/>
    <d v="2023-02-23T00:44:00"/>
    <s v="Website"/>
    <s v="Annette Roulet"/>
    <n v="9158"/>
    <n v="23"/>
    <x v="275"/>
    <d v="1899-12-30T00:44:00"/>
    <n v="44"/>
    <n v="0"/>
    <x v="0"/>
  </r>
  <r>
    <n v="53899"/>
    <n v="392"/>
    <x v="11"/>
    <d v="2023-09-23T00:53:00"/>
    <s v="Whatsapp"/>
    <s v="Peter Ferguson"/>
    <n v="8165"/>
    <n v="23"/>
    <x v="163"/>
    <d v="1899-12-30T00:53:00"/>
    <n v="53"/>
    <n v="0"/>
    <x v="11"/>
  </r>
  <r>
    <n v="146599"/>
    <n v="393"/>
    <x v="11"/>
    <d v="2023-05-15T02:07:00"/>
    <s v="Whatsapp"/>
    <s v="Daniel Da Cunha"/>
    <n v="7712"/>
    <n v="15"/>
    <x v="46"/>
    <d v="1899-12-30T02:07:00"/>
    <n v="7"/>
    <n v="2"/>
    <x v="8"/>
  </r>
  <r>
    <n v="352076"/>
    <n v="393"/>
    <x v="11"/>
    <d v="2023-03-26T23:56:00"/>
    <s v="App"/>
    <s v="Daniel Tonini"/>
    <n v="4290"/>
    <n v="26"/>
    <x v="108"/>
    <d v="1899-12-30T23:56:00"/>
    <n v="56"/>
    <n v="23"/>
    <x v="7"/>
  </r>
  <r>
    <n v="894762"/>
    <n v="393"/>
    <x v="11"/>
    <d v="2023-08-03T00:40:00"/>
    <s v="App"/>
    <s v="Juri Hirano"/>
    <n v="4907"/>
    <n v="3"/>
    <x v="271"/>
    <d v="1899-12-30T00:40:00"/>
    <n v="40"/>
    <n v="0"/>
    <x v="6"/>
  </r>
  <r>
    <n v="1164686"/>
    <n v="393"/>
    <x v="11"/>
    <d v="2023-12-29T01:34:00"/>
    <s v="Other"/>
    <s v="Dan Lewis"/>
    <n v="1148"/>
    <n v="29"/>
    <x v="182"/>
    <d v="1899-12-30T01:34:00"/>
    <n v="34"/>
    <n v="1"/>
    <x v="10"/>
  </r>
  <r>
    <n v="1551563"/>
    <n v="394"/>
    <x v="11"/>
    <d v="2023-12-07T01:39:00"/>
    <s v="Whatsapp"/>
    <s v="Diego Freyre"/>
    <n v="932"/>
    <n v="7"/>
    <x v="187"/>
    <d v="1899-12-30T01:39:00"/>
    <n v="39"/>
    <n v="1"/>
    <x v="10"/>
  </r>
  <r>
    <n v="556001"/>
    <n v="395"/>
    <x v="11"/>
    <d v="2023-01-28T00:18:00"/>
    <s v="Other"/>
    <s v="Juri Hirano"/>
    <n v="8901"/>
    <n v="28"/>
    <x v="54"/>
    <d v="1899-12-30T00:18:00"/>
    <n v="18"/>
    <n v="0"/>
    <x v="3"/>
  </r>
  <r>
    <n v="265772"/>
    <n v="396"/>
    <x v="5"/>
    <d v="2023-12-11T00:52:00"/>
    <s v="App"/>
    <s v="Kalle Suominen"/>
    <n v="553"/>
    <n v="11"/>
    <x v="243"/>
    <d v="1899-12-30T00:52:00"/>
    <n v="52"/>
    <n v="0"/>
    <x v="10"/>
  </r>
  <r>
    <n v="477068"/>
    <n v="396"/>
    <x v="5"/>
    <d v="2023-09-19T01:12:00"/>
    <s v="App"/>
    <s v="Jeff Young"/>
    <n v="6110"/>
    <n v="19"/>
    <x v="43"/>
    <d v="1899-12-30T01:12:00"/>
    <n v="12"/>
    <n v="1"/>
    <x v="11"/>
  </r>
  <r>
    <n v="611265"/>
    <n v="396"/>
    <x v="5"/>
    <d v="2023-10-12T00:06:00"/>
    <s v="Other"/>
    <s v="Steve Thompson"/>
    <n v="1305"/>
    <n v="12"/>
    <x v="276"/>
    <d v="1899-12-30T00:06:00"/>
    <n v="6"/>
    <n v="0"/>
    <x v="5"/>
  </r>
  <r>
    <n v="485583"/>
    <n v="399"/>
    <x v="11"/>
    <d v="2023-03-15T01:33:00"/>
    <s v="Website"/>
    <s v="Paolo Accorti"/>
    <n v="5485"/>
    <n v="15"/>
    <x v="106"/>
    <d v="1899-12-30T01:33:00"/>
    <n v="33"/>
    <n v="1"/>
    <x v="7"/>
  </r>
  <r>
    <n v="1325889"/>
    <n v="399"/>
    <x v="11"/>
    <d v="2023-07-03T00:40:00"/>
    <s v="Whatsapp"/>
    <s v="Michael Chandler"/>
    <n v="4141"/>
    <n v="3"/>
    <x v="250"/>
    <d v="1899-12-30T00:40:00"/>
    <n v="40"/>
    <n v="0"/>
    <x v="4"/>
  </r>
  <r>
    <n v="1630634"/>
    <n v="400"/>
    <x v="7"/>
    <d v="2023-03-10T01:04:00"/>
    <s v="Whatsapp"/>
    <s v="Eric Natividad"/>
    <n v="4641"/>
    <n v="10"/>
    <x v="248"/>
    <d v="1899-12-30T01:04:00"/>
    <n v="4"/>
    <n v="1"/>
    <x v="7"/>
  </r>
  <r>
    <n v="237369"/>
    <n v="401"/>
    <x v="11"/>
    <d v="2023-05-10T00:23:00"/>
    <s v="App"/>
    <s v="Palle Ibsen"/>
    <n v="2313"/>
    <n v="10"/>
    <x v="45"/>
    <d v="1899-12-30T00:23:00"/>
    <n v="23"/>
    <n v="0"/>
    <x v="8"/>
  </r>
  <r>
    <n v="1244841"/>
    <n v="402"/>
    <x v="11"/>
    <d v="2023-11-08T00:48:00"/>
    <s v="Website"/>
    <s v="Elizabeth Devon"/>
    <n v="3692"/>
    <n v="8"/>
    <x v="36"/>
    <d v="1899-12-30T00:48:00"/>
    <n v="48"/>
    <n v="0"/>
    <x v="9"/>
  </r>
  <r>
    <n v="487191"/>
    <n v="404"/>
    <x v="6"/>
    <d v="2023-02-07T00:58:00"/>
    <s v="Whatsapp"/>
    <s v="Jose Pedro Roel"/>
    <n v="4492"/>
    <n v="7"/>
    <x v="270"/>
    <d v="1899-12-30T00:58:00"/>
    <n v="58"/>
    <n v="0"/>
    <x v="0"/>
  </r>
  <r>
    <n v="16847"/>
    <n v="406"/>
    <x v="11"/>
    <d v="2023-11-08T00:17:00"/>
    <s v="Other"/>
    <s v="Mart¡n Sommer"/>
    <n v="1802"/>
    <n v="8"/>
    <x v="36"/>
    <d v="1899-12-30T00:17:00"/>
    <n v="17"/>
    <n v="0"/>
    <x v="9"/>
  </r>
  <r>
    <n v="968730"/>
    <n v="407"/>
    <x v="0"/>
    <d v="2023-05-24T00:54:00"/>
    <s v="Whatsapp"/>
    <s v="Jeff Young"/>
    <n v="6326"/>
    <n v="24"/>
    <x v="153"/>
    <d v="1899-12-30T00:54:00"/>
    <n v="54"/>
    <n v="0"/>
    <x v="8"/>
  </r>
  <r>
    <n v="396721"/>
    <n v="410"/>
    <x v="11"/>
    <d v="2023-09-23T22:45:00"/>
    <s v="App"/>
    <s v="Valarie Thompson"/>
    <n v="3567"/>
    <n v="23"/>
    <x v="163"/>
    <d v="1899-12-30T22:45:00"/>
    <n v="45"/>
    <n v="22"/>
    <x v="11"/>
  </r>
  <r>
    <n v="735675"/>
    <n v="412"/>
    <x v="11"/>
    <d v="2023-11-21T01:16:00"/>
    <s v="Other"/>
    <s v="Kalle Suominen"/>
    <n v="2472"/>
    <n v="21"/>
    <x v="156"/>
    <d v="1899-12-30T01:16:00"/>
    <n v="16"/>
    <n v="1"/>
    <x v="9"/>
  </r>
  <r>
    <n v="677135"/>
    <n v="413"/>
    <x v="5"/>
    <d v="2023-05-03T00:17:00"/>
    <s v="Whatsapp"/>
    <s v="Pirkko Koskitalo"/>
    <n v="4602"/>
    <n v="3"/>
    <x v="18"/>
    <d v="1899-12-30T00:17:00"/>
    <n v="17"/>
    <n v="0"/>
    <x v="8"/>
  </r>
  <r>
    <n v="1244975"/>
    <n v="413"/>
    <x v="5"/>
    <d v="2023-10-19T02:09:00"/>
    <s v="Whatsapp"/>
    <s v="Diego Freyre"/>
    <n v="9062"/>
    <n v="19"/>
    <x v="203"/>
    <d v="1899-12-30T02:09:00"/>
    <n v="9"/>
    <n v="2"/>
    <x v="5"/>
  </r>
  <r>
    <n v="1278929"/>
    <n v="413"/>
    <x v="5"/>
    <d v="2023-04-16T23:26:00"/>
    <s v="Website"/>
    <s v="Francisca Cervantes"/>
    <n v="6020"/>
    <n v="16"/>
    <x v="277"/>
    <d v="1899-12-30T23:26:00"/>
    <n v="26"/>
    <n v="23"/>
    <x v="1"/>
  </r>
  <r>
    <n v="251865"/>
    <n v="414"/>
    <x v="11"/>
    <d v="2023-12-07T23:06:00"/>
    <s v="Whatsapp"/>
    <s v="Dominique Perrier"/>
    <n v="6149"/>
    <n v="7"/>
    <x v="187"/>
    <d v="1899-12-30T23:06:00"/>
    <n v="6"/>
    <n v="23"/>
    <x v="10"/>
  </r>
  <r>
    <n v="1276372"/>
    <n v="414"/>
    <x v="11"/>
    <d v="2023-03-03T00:53:00"/>
    <s v="Other"/>
    <s v="Allen Nelson"/>
    <n v="1465"/>
    <n v="3"/>
    <x v="242"/>
    <d v="1899-12-30T00:53:00"/>
    <n v="53"/>
    <n v="0"/>
    <x v="7"/>
  </r>
  <r>
    <n v="1368464"/>
    <n v="414"/>
    <x v="11"/>
    <d v="2023-11-22T00:52:00"/>
    <s v="Other"/>
    <s v="Mary Saveley"/>
    <n v="7424"/>
    <n v="22"/>
    <x v="278"/>
    <d v="1899-12-30T00:52:00"/>
    <n v="52"/>
    <n v="0"/>
    <x v="9"/>
  </r>
  <r>
    <n v="288186"/>
    <n v="415"/>
    <x v="11"/>
    <d v="2023-05-30T23:57:00"/>
    <s v="Whatsapp"/>
    <s v="Michael Holz"/>
    <n v="4166"/>
    <n v="30"/>
    <x v="117"/>
    <d v="1899-12-30T23:57:00"/>
    <n v="57"/>
    <n v="23"/>
    <x v="8"/>
  </r>
  <r>
    <n v="363155"/>
    <n v="416"/>
    <x v="11"/>
    <d v="2023-01-19T00:56:00"/>
    <s v="Whatsapp"/>
    <s v="Julie Murphy"/>
    <n v="3033"/>
    <n v="19"/>
    <x v="3"/>
    <d v="1899-12-30T00:56:00"/>
    <n v="56"/>
    <n v="0"/>
    <x v="3"/>
  </r>
  <r>
    <n v="893771"/>
    <n v="416"/>
    <x v="11"/>
    <d v="2023-09-01T00:34:00"/>
    <s v="Whatsapp"/>
    <s v="Mart¡n Sommer"/>
    <n v="1398"/>
    <n v="1"/>
    <x v="244"/>
    <d v="1899-12-30T00:34:00"/>
    <n v="34"/>
    <n v="0"/>
    <x v="11"/>
  </r>
  <r>
    <n v="587721"/>
    <n v="417"/>
    <x v="0"/>
    <d v="2023-02-09T01:38:00"/>
    <s v="Other"/>
    <s v="Sue King"/>
    <n v="1430"/>
    <n v="9"/>
    <x v="28"/>
    <d v="1899-12-30T01:38:00"/>
    <n v="38"/>
    <n v="1"/>
    <x v="0"/>
  </r>
  <r>
    <n v="866403"/>
    <n v="417"/>
    <x v="0"/>
    <d v="2023-07-02T23:48:00"/>
    <s v="Website"/>
    <s v="Catherine Dewey"/>
    <n v="122"/>
    <n v="2"/>
    <x v="137"/>
    <d v="1899-12-30T23:48:00"/>
    <n v="48"/>
    <n v="23"/>
    <x v="4"/>
  </r>
  <r>
    <n v="892608"/>
    <n v="417"/>
    <x v="0"/>
    <d v="2023-12-10T00:16:00"/>
    <s v="Other"/>
    <s v="Janine Labrune"/>
    <n v="9919"/>
    <n v="10"/>
    <x v="110"/>
    <d v="1899-12-30T00:16:00"/>
    <n v="16"/>
    <n v="0"/>
    <x v="10"/>
  </r>
  <r>
    <n v="262192"/>
    <n v="418"/>
    <x v="3"/>
    <d v="2023-08-26T22:54:00"/>
    <s v="Whatsapp"/>
    <s v="Georg Pipps"/>
    <n v="6532"/>
    <n v="26"/>
    <x v="225"/>
    <d v="1899-12-30T22:54:00"/>
    <n v="54"/>
    <n v="22"/>
    <x v="6"/>
  </r>
  <r>
    <n v="622656"/>
    <n v="418"/>
    <x v="3"/>
    <d v="2023-08-19T00:03:00"/>
    <s v="Other"/>
    <s v="Leslie Taylor"/>
    <n v="6905"/>
    <n v="19"/>
    <x v="279"/>
    <d v="1899-12-30T00:03:00"/>
    <n v="3"/>
    <n v="0"/>
    <x v="6"/>
  </r>
  <r>
    <n v="1457155"/>
    <n v="418"/>
    <x v="3"/>
    <d v="2023-09-13T00:13:00"/>
    <s v="Website"/>
    <s v="Juri Hirano"/>
    <n v="2807"/>
    <n v="13"/>
    <x v="176"/>
    <d v="1899-12-30T00:13:00"/>
    <n v="13"/>
    <n v="0"/>
    <x v="11"/>
  </r>
  <r>
    <n v="354532"/>
    <n v="419"/>
    <x v="0"/>
    <d v="2023-11-21T01:00:00"/>
    <s v="App"/>
    <s v="Daniel Da Cunha"/>
    <n v="1673"/>
    <n v="21"/>
    <x v="156"/>
    <d v="1899-12-30T01:00:00"/>
    <n v="0"/>
    <n v="1"/>
    <x v="9"/>
  </r>
  <r>
    <n v="440925"/>
    <n v="419"/>
    <x v="0"/>
    <d v="2023-01-17T00:19:00"/>
    <s v="Other"/>
    <s v="Kalle Suominen"/>
    <n v="8432"/>
    <n v="17"/>
    <x v="231"/>
    <d v="1899-12-30T00:19:00"/>
    <n v="19"/>
    <n v="0"/>
    <x v="3"/>
  </r>
  <r>
    <n v="591570"/>
    <n v="419"/>
    <x v="0"/>
    <d v="2023-11-30T01:30:00"/>
    <s v="Whatsapp"/>
    <s v="Jonas Bergulfsen"/>
    <n v="8740"/>
    <n v="30"/>
    <x v="230"/>
    <d v="1899-12-30T01:30:00"/>
    <n v="30"/>
    <n v="1"/>
    <x v="9"/>
  </r>
  <r>
    <n v="1047874"/>
    <n v="420"/>
    <x v="5"/>
    <d v="2023-09-12T23:00:00"/>
    <s v="App"/>
    <s v="Julie King"/>
    <n v="4920"/>
    <n v="12"/>
    <x v="280"/>
    <d v="1899-12-30T23:00:00"/>
    <n v="0"/>
    <n v="23"/>
    <x v="11"/>
  </r>
  <r>
    <n v="1288279"/>
    <n v="420"/>
    <x v="5"/>
    <d v="2023-05-27T23:59:00"/>
    <s v="App"/>
    <s v="Victoria Ashworth"/>
    <n v="5628"/>
    <n v="27"/>
    <x v="16"/>
    <d v="1899-12-30T23:59:00"/>
    <n v="59"/>
    <n v="23"/>
    <x v="8"/>
  </r>
  <r>
    <n v="877784"/>
    <n v="422"/>
    <x v="11"/>
    <d v="2023-02-27T22:50:00"/>
    <s v="Other"/>
    <s v="Eric Natividad"/>
    <n v="9049"/>
    <n v="27"/>
    <x v="281"/>
    <d v="1899-12-30T22:50:00"/>
    <n v="50"/>
    <n v="22"/>
    <x v="0"/>
  </r>
  <r>
    <n v="44275"/>
    <n v="423"/>
    <x v="3"/>
    <d v="2023-03-31T01:45:00"/>
    <s v="App"/>
    <s v="Janine Labrune"/>
    <n v="7290"/>
    <n v="31"/>
    <x v="265"/>
    <d v="1899-12-30T01:45:00"/>
    <n v="45"/>
    <n v="1"/>
    <x v="7"/>
  </r>
  <r>
    <n v="139357"/>
    <n v="423"/>
    <x v="3"/>
    <d v="2023-05-18T23:38:00"/>
    <s v="Other"/>
    <s v="Valarie Nelson"/>
    <n v="5563"/>
    <n v="18"/>
    <x v="282"/>
    <d v="1899-12-30T23:38:00"/>
    <n v="38"/>
    <n v="23"/>
    <x v="8"/>
  </r>
  <r>
    <n v="529816"/>
    <n v="424"/>
    <x v="5"/>
    <d v="2023-09-04T23:49:00"/>
    <s v="Website"/>
    <s v="Ann Brown"/>
    <n v="4135"/>
    <n v="4"/>
    <x v="283"/>
    <d v="1899-12-30T23:49:00"/>
    <n v="49"/>
    <n v="23"/>
    <x v="11"/>
  </r>
  <r>
    <n v="961533"/>
    <n v="424"/>
    <x v="5"/>
    <d v="2023-03-28T00:56:00"/>
    <s v="Website"/>
    <s v="Jose Pedro Roel"/>
    <n v="1084"/>
    <n v="28"/>
    <x v="284"/>
    <d v="1899-12-30T00:56:00"/>
    <n v="56"/>
    <n v="0"/>
    <x v="7"/>
  </r>
  <r>
    <n v="720311"/>
    <n v="425"/>
    <x v="11"/>
    <d v="2023-02-27T00:22:00"/>
    <s v="Website"/>
    <s v="Diego Freyre"/>
    <n v="4868"/>
    <n v="27"/>
    <x v="281"/>
    <d v="1899-12-30T00:22:00"/>
    <n v="22"/>
    <n v="0"/>
    <x v="0"/>
  </r>
  <r>
    <n v="1006791"/>
    <n v="425"/>
    <x v="11"/>
    <d v="2023-07-18T22:51:00"/>
    <s v="Website"/>
    <s v="Julie Young"/>
    <n v="8280"/>
    <n v="18"/>
    <x v="285"/>
    <d v="1899-12-30T22:51:00"/>
    <n v="51"/>
    <n v="22"/>
    <x v="4"/>
  </r>
  <r>
    <n v="598766"/>
    <n v="426"/>
    <x v="3"/>
    <d v="2023-03-14T23:25:00"/>
    <s v="Whatsapp"/>
    <s v="Maria Larsson"/>
    <n v="6288"/>
    <n v="14"/>
    <x v="210"/>
    <d v="1899-12-30T23:25:00"/>
    <n v="25"/>
    <n v="23"/>
    <x v="7"/>
  </r>
  <r>
    <n v="1034415"/>
    <n v="427"/>
    <x v="11"/>
    <d v="2023-04-03T00:59:00"/>
    <s v="Website"/>
    <s v="Laurence Lebihan"/>
    <n v="3464"/>
    <n v="3"/>
    <x v="70"/>
    <d v="1899-12-30T00:59:00"/>
    <n v="59"/>
    <n v="0"/>
    <x v="1"/>
  </r>
  <r>
    <n v="1599499"/>
    <n v="427"/>
    <x v="11"/>
    <d v="2023-03-13T23:51:00"/>
    <s v="Website"/>
    <s v="Steve Frick"/>
    <n v="3608"/>
    <n v="13"/>
    <x v="8"/>
    <d v="1899-12-30T23:51:00"/>
    <n v="51"/>
    <n v="23"/>
    <x v="7"/>
  </r>
  <r>
    <n v="568627"/>
    <n v="428"/>
    <x v="7"/>
    <d v="2023-02-08T23:01:00"/>
    <s v="Whatsapp"/>
    <s v="Victoria Ashworth"/>
    <n v="8884"/>
    <n v="8"/>
    <x v="262"/>
    <d v="1899-12-30T23:01:00"/>
    <n v="1"/>
    <n v="23"/>
    <x v="0"/>
  </r>
  <r>
    <n v="870973"/>
    <n v="429"/>
    <x v="6"/>
    <d v="2023-10-26T23:23:00"/>
    <s v="App"/>
    <s v="Janine Labrune"/>
    <n v="2728"/>
    <n v="26"/>
    <x v="15"/>
    <d v="1899-12-30T23:23:00"/>
    <n v="23"/>
    <n v="23"/>
    <x v="5"/>
  </r>
  <r>
    <n v="49060"/>
    <n v="430"/>
    <x v="11"/>
    <d v="2023-09-22T00:33:00"/>
    <s v="Other"/>
    <s v="Kyung Yu"/>
    <n v="5513"/>
    <n v="22"/>
    <x v="286"/>
    <d v="1899-12-30T00:33:00"/>
    <n v="33"/>
    <n v="0"/>
    <x v="11"/>
  </r>
  <r>
    <n v="988444"/>
    <n v="430"/>
    <x v="11"/>
    <d v="2023-08-04T01:09:00"/>
    <s v="Other"/>
    <s v="Matti Karttunen"/>
    <n v="9958"/>
    <n v="4"/>
    <x v="109"/>
    <d v="1899-12-30T01:09:00"/>
    <n v="9"/>
    <n v="1"/>
    <x v="6"/>
  </r>
  <r>
    <n v="1134801"/>
    <n v="430"/>
    <x v="11"/>
    <d v="2023-03-12T23:29:00"/>
    <s v="Website"/>
    <s v="Diego Freyre"/>
    <n v="3505"/>
    <n v="12"/>
    <x v="287"/>
    <d v="1899-12-30T23:29:00"/>
    <n v="29"/>
    <n v="23"/>
    <x v="7"/>
  </r>
  <r>
    <n v="1290822"/>
    <n v="430"/>
    <x v="11"/>
    <d v="2023-04-18T01:22:00"/>
    <s v="App"/>
    <s v="Frederique Citeaux"/>
    <n v="3136"/>
    <n v="18"/>
    <x v="288"/>
    <d v="1899-12-30T01:22:00"/>
    <n v="22"/>
    <n v="1"/>
    <x v="1"/>
  </r>
  <r>
    <n v="1558851"/>
    <n v="431"/>
    <x v="11"/>
    <d v="2023-12-28T23:23:00"/>
    <s v="Website"/>
    <s v="Juri Hirano"/>
    <n v="3075"/>
    <n v="28"/>
    <x v="289"/>
    <d v="1899-12-30T23:23:00"/>
    <n v="23"/>
    <n v="23"/>
    <x v="10"/>
  </r>
  <r>
    <n v="37971"/>
    <n v="433"/>
    <x v="11"/>
    <d v="2023-06-24T01:28:00"/>
    <s v="Whatsapp"/>
    <s v="Julie Brown"/>
    <n v="7884"/>
    <n v="24"/>
    <x v="191"/>
    <d v="1899-12-30T01:28:00"/>
    <n v="28"/>
    <n v="1"/>
    <x v="2"/>
  </r>
  <r>
    <n v="411162"/>
    <n v="433"/>
    <x v="11"/>
    <d v="2023-08-06T00:26:00"/>
    <s v="App"/>
    <s v="Julie Brown"/>
    <n v="2485"/>
    <n v="6"/>
    <x v="123"/>
    <d v="1899-12-30T00:26:00"/>
    <n v="26"/>
    <n v="0"/>
    <x v="6"/>
  </r>
  <r>
    <n v="1238511"/>
    <n v="433"/>
    <x v="11"/>
    <d v="2023-01-09T00:24:00"/>
    <s v="Whatsapp"/>
    <s v="Anna O'Hara"/>
    <n v="7820"/>
    <n v="9"/>
    <x v="290"/>
    <d v="1899-12-30T00:24:00"/>
    <n v="24"/>
    <n v="0"/>
    <x v="3"/>
  </r>
  <r>
    <n v="568873"/>
    <n v="435"/>
    <x v="11"/>
    <d v="2023-04-15T22:41:00"/>
    <s v="Other"/>
    <s v="Adrian Huxley"/>
    <n v="8247"/>
    <n v="15"/>
    <x v="188"/>
    <d v="1899-12-30T22:41:00"/>
    <n v="41"/>
    <n v="22"/>
    <x v="1"/>
  </r>
  <r>
    <n v="813819"/>
    <n v="437"/>
    <x v="1"/>
    <d v="2023-02-24T23:21:00"/>
    <s v="App"/>
    <s v="Eduardo Saavedra"/>
    <n v="8001"/>
    <n v="24"/>
    <x v="93"/>
    <d v="1899-12-30T23:21:00"/>
    <n v="21"/>
    <n v="23"/>
    <x v="0"/>
  </r>
  <r>
    <n v="484489"/>
    <n v="439"/>
    <x v="5"/>
    <d v="2023-11-26T00:24:00"/>
    <s v="Whatsapp"/>
    <s v="Mart¡n Sommer"/>
    <n v="6346"/>
    <n v="26"/>
    <x v="291"/>
    <d v="1899-12-30T00:24:00"/>
    <n v="24"/>
    <n v="0"/>
    <x v="9"/>
  </r>
  <r>
    <n v="421069"/>
    <n v="440"/>
    <x v="6"/>
    <d v="2023-04-30T23:10:00"/>
    <s v="App"/>
    <s v="Julie Young"/>
    <n v="1791"/>
    <n v="30"/>
    <x v="220"/>
    <d v="1899-12-30T23:10:00"/>
    <n v="10"/>
    <n v="23"/>
    <x v="1"/>
  </r>
  <r>
    <n v="1083336"/>
    <n v="441"/>
    <x v="1"/>
    <d v="2023-02-19T00:07:00"/>
    <s v="Website"/>
    <s v="Diego Freyre"/>
    <n v="5859"/>
    <n v="19"/>
    <x v="41"/>
    <d v="1899-12-30T00:07:00"/>
    <n v="7"/>
    <n v="0"/>
    <x v="0"/>
  </r>
  <r>
    <n v="1595227"/>
    <n v="441"/>
    <x v="1"/>
    <d v="2023-07-14T00:48:00"/>
    <s v="Whatsapp"/>
    <s v="Sue Frick"/>
    <n v="4974"/>
    <n v="14"/>
    <x v="292"/>
    <d v="1899-12-30T00:48:00"/>
    <n v="48"/>
    <n v="0"/>
    <x v="4"/>
  </r>
  <r>
    <n v="588548"/>
    <n v="442"/>
    <x v="1"/>
    <d v="2023-03-17T00:42:00"/>
    <s v="Whatsapp"/>
    <s v="Diego Freyre"/>
    <n v="4334"/>
    <n v="17"/>
    <x v="154"/>
    <d v="1899-12-30T00:42:00"/>
    <n v="42"/>
    <n v="0"/>
    <x v="7"/>
  </r>
  <r>
    <n v="692962"/>
    <n v="442"/>
    <x v="1"/>
    <d v="2023-07-17T00:31:00"/>
    <s v="Website"/>
    <s v="Henriette Pfalzheim"/>
    <n v="1328"/>
    <n v="17"/>
    <x v="179"/>
    <d v="1899-12-30T00:31:00"/>
    <n v="31"/>
    <n v="0"/>
    <x v="4"/>
  </r>
  <r>
    <n v="935674"/>
    <n v="442"/>
    <x v="1"/>
    <d v="2023-08-04T00:54:00"/>
    <s v="Other"/>
    <s v="Mary Saveley"/>
    <n v="5395"/>
    <n v="4"/>
    <x v="109"/>
    <d v="1899-12-30T00:54:00"/>
    <n v="54"/>
    <n v="0"/>
    <x v="6"/>
  </r>
  <r>
    <n v="1018548"/>
    <n v="442"/>
    <x v="1"/>
    <d v="2023-03-07T23:24:00"/>
    <s v="App"/>
    <s v="William Brown"/>
    <n v="8622"/>
    <n v="7"/>
    <x v="151"/>
    <d v="1899-12-30T23:24:00"/>
    <n v="24"/>
    <n v="23"/>
    <x v="7"/>
  </r>
  <r>
    <n v="139611"/>
    <n v="444"/>
    <x v="5"/>
    <d v="2023-10-21T01:15:00"/>
    <s v="App"/>
    <s v="Paolo Accorti"/>
    <n v="6827"/>
    <n v="21"/>
    <x v="186"/>
    <d v="1899-12-30T01:15:00"/>
    <n v="15"/>
    <n v="1"/>
    <x v="5"/>
  </r>
  <r>
    <n v="687364"/>
    <n v="444"/>
    <x v="5"/>
    <d v="2023-08-15T23:40:00"/>
    <s v="Website"/>
    <s v="Diego Freyre"/>
    <n v="4487"/>
    <n v="15"/>
    <x v="293"/>
    <d v="1899-12-30T23:40:00"/>
    <n v="40"/>
    <n v="23"/>
    <x v="6"/>
  </r>
  <r>
    <n v="849992"/>
    <n v="445"/>
    <x v="1"/>
    <d v="2023-01-14T23:01:00"/>
    <s v="Whatsapp"/>
    <s v="Mary Saveley"/>
    <n v="4522"/>
    <n v="14"/>
    <x v="100"/>
    <d v="1899-12-30T23:01:00"/>
    <n v="1"/>
    <n v="23"/>
    <x v="3"/>
  </r>
  <r>
    <n v="20076"/>
    <n v="446"/>
    <x v="1"/>
    <d v="2023-03-16T23:20:00"/>
    <s v="Website"/>
    <s v="Eric Natividad"/>
    <n v="2311"/>
    <n v="16"/>
    <x v="122"/>
    <d v="1899-12-30T23:20:00"/>
    <n v="20"/>
    <n v="23"/>
    <x v="7"/>
  </r>
  <r>
    <n v="170058"/>
    <n v="446"/>
    <x v="1"/>
    <d v="2023-11-11T00:50:00"/>
    <s v="App"/>
    <s v="Martine Rance"/>
    <n v="8184"/>
    <n v="11"/>
    <x v="37"/>
    <d v="1899-12-30T00:50:00"/>
    <n v="50"/>
    <n v="0"/>
    <x v="9"/>
  </r>
  <r>
    <n v="619879"/>
    <n v="446"/>
    <x v="1"/>
    <d v="2023-01-11T01:22:00"/>
    <s v="Other"/>
    <s v="Allen Nelson"/>
    <n v="2645"/>
    <n v="11"/>
    <x v="49"/>
    <d v="1899-12-30T01:22:00"/>
    <n v="22"/>
    <n v="1"/>
    <x v="3"/>
  </r>
  <r>
    <n v="685841"/>
    <n v="446"/>
    <x v="1"/>
    <d v="2023-10-02T22:56:00"/>
    <s v="App"/>
    <s v="Steve Frick"/>
    <n v="7514"/>
    <n v="2"/>
    <x v="294"/>
    <d v="1899-12-30T22:56:00"/>
    <n v="56"/>
    <n v="22"/>
    <x v="5"/>
  </r>
  <r>
    <n v="1311758"/>
    <n v="446"/>
    <x v="1"/>
    <d v="2023-10-30T00:45:00"/>
    <s v="Whatsapp"/>
    <s v="Michael Chandler"/>
    <n v="7083"/>
    <n v="30"/>
    <x v="71"/>
    <d v="1899-12-30T00:45:00"/>
    <n v="45"/>
    <n v="0"/>
    <x v="5"/>
  </r>
  <r>
    <n v="783763"/>
    <n v="447"/>
    <x v="1"/>
    <d v="2023-07-20T01:32:00"/>
    <s v="App"/>
    <s v="Jan Klaeboe"/>
    <n v="3794"/>
    <n v="20"/>
    <x v="157"/>
    <d v="1899-12-30T01:32:00"/>
    <n v="32"/>
    <n v="1"/>
    <x v="4"/>
  </r>
  <r>
    <n v="918347"/>
    <n v="449"/>
    <x v="1"/>
    <d v="2023-08-02T23:47:00"/>
    <s v="Website"/>
    <s v="Jytte Petersen"/>
    <n v="1241"/>
    <n v="2"/>
    <x v="56"/>
    <d v="1899-12-30T23:47:00"/>
    <n v="47"/>
    <n v="23"/>
    <x v="6"/>
  </r>
  <r>
    <n v="1271264"/>
    <n v="450"/>
    <x v="10"/>
    <d v="2023-09-29T01:13:00"/>
    <s v="Website"/>
    <s v="Dan Lewis"/>
    <n v="2686"/>
    <n v="29"/>
    <x v="200"/>
    <d v="1899-12-30T01:13:00"/>
    <n v="13"/>
    <n v="1"/>
    <x v="11"/>
  </r>
  <r>
    <n v="1630533"/>
    <n v="450"/>
    <x v="10"/>
    <d v="2023-04-11T00:46:00"/>
    <s v="Other"/>
    <s v="Diego Freyre"/>
    <n v="1269"/>
    <n v="11"/>
    <x v="167"/>
    <d v="1899-12-30T00:46:00"/>
    <n v="46"/>
    <n v="0"/>
    <x v="1"/>
  </r>
  <r>
    <n v="20342"/>
    <n v="451"/>
    <x v="4"/>
    <d v="2023-03-03T00:58:00"/>
    <s v="Other"/>
    <s v="Maria Hernandez"/>
    <n v="3940"/>
    <n v="3"/>
    <x v="242"/>
    <d v="1899-12-30T00:58:00"/>
    <n v="58"/>
    <n v="0"/>
    <x v="7"/>
  </r>
  <r>
    <n v="750826"/>
    <n v="451"/>
    <x v="4"/>
    <d v="2023-04-13T23:39:00"/>
    <s v="Website"/>
    <s v="Peter Ferguson"/>
    <n v="9467"/>
    <n v="13"/>
    <x v="124"/>
    <d v="1899-12-30T23:39:00"/>
    <n v="39"/>
    <n v="23"/>
    <x v="1"/>
  </r>
  <r>
    <n v="772763"/>
    <n v="452"/>
    <x v="5"/>
    <d v="2023-03-22T00:10:00"/>
    <s v="Whatsapp"/>
    <s v="Carine Schmitt"/>
    <n v="5141"/>
    <n v="22"/>
    <x v="295"/>
    <d v="1899-12-30T00:10:00"/>
    <n v="10"/>
    <n v="0"/>
    <x v="7"/>
  </r>
  <r>
    <n v="936455"/>
    <n v="452"/>
    <x v="5"/>
    <d v="2023-01-14T00:46:00"/>
    <s v="Whatsapp"/>
    <s v="Wendy Victorino"/>
    <n v="9527"/>
    <n v="14"/>
    <x v="100"/>
    <d v="1899-12-30T00:46:00"/>
    <n v="46"/>
    <n v="0"/>
    <x v="3"/>
  </r>
  <r>
    <n v="51688"/>
    <n v="453"/>
    <x v="0"/>
    <d v="2023-12-18T00:35:00"/>
    <s v="Other"/>
    <s v="Violeta Benitez"/>
    <n v="4365"/>
    <n v="18"/>
    <x v="77"/>
    <d v="1899-12-30T00:35:00"/>
    <n v="35"/>
    <n v="0"/>
    <x v="10"/>
  </r>
  <r>
    <n v="1350108"/>
    <n v="453"/>
    <x v="0"/>
    <d v="2023-04-11T23:11:00"/>
    <s v="Website"/>
    <s v="Arnold Cruz"/>
    <n v="4256"/>
    <n v="11"/>
    <x v="167"/>
    <d v="1899-12-30T23:11:00"/>
    <n v="11"/>
    <n v="23"/>
    <x v="1"/>
  </r>
  <r>
    <n v="1466718"/>
    <n v="453"/>
    <x v="0"/>
    <d v="2023-05-26T00:01:00"/>
    <s v="Website"/>
    <s v="Marta Hernandez"/>
    <n v="9174"/>
    <n v="26"/>
    <x v="66"/>
    <d v="1899-12-30T00:01:00"/>
    <n v="1"/>
    <n v="0"/>
    <x v="8"/>
  </r>
  <r>
    <n v="1622599"/>
    <n v="453"/>
    <x v="0"/>
    <d v="2023-01-14T23:51:00"/>
    <s v="App"/>
    <s v="Marta Hernandez"/>
    <n v="8568"/>
    <n v="14"/>
    <x v="100"/>
    <d v="1899-12-30T23:51:00"/>
    <n v="51"/>
    <n v="23"/>
    <x v="3"/>
  </r>
  <r>
    <n v="1165654"/>
    <n v="454"/>
    <x v="1"/>
    <d v="2023-10-27T23:25:00"/>
    <s v="Website"/>
    <s v="Thomas Hardy"/>
    <n v="7755"/>
    <n v="27"/>
    <x v="192"/>
    <d v="1899-12-30T23:25:00"/>
    <n v="25"/>
    <n v="23"/>
    <x v="5"/>
  </r>
  <r>
    <n v="691946"/>
    <n v="455"/>
    <x v="6"/>
    <d v="2023-02-03T23:46:00"/>
    <s v="Whatsapp"/>
    <s v="Michael Holz"/>
    <n v="1893"/>
    <n v="3"/>
    <x v="269"/>
    <d v="1899-12-30T23:46:00"/>
    <n v="46"/>
    <n v="23"/>
    <x v="0"/>
  </r>
  <r>
    <n v="1643238"/>
    <n v="455"/>
    <x v="6"/>
    <d v="2023-03-31T02:00:00"/>
    <s v="Whatsapp"/>
    <s v="Diego Freyre"/>
    <n v="3777"/>
    <n v="31"/>
    <x v="265"/>
    <d v="1899-12-30T02:00:00"/>
    <n v="0"/>
    <n v="2"/>
    <x v="7"/>
  </r>
  <r>
    <n v="671201"/>
    <n v="456"/>
    <x v="7"/>
    <d v="2023-05-29T01:20:00"/>
    <s v="Whatsapp"/>
    <s v="Diego Freyre"/>
    <n v="9565"/>
    <n v="29"/>
    <x v="296"/>
    <d v="1899-12-30T01:20:00"/>
    <n v="20"/>
    <n v="1"/>
    <x v="8"/>
  </r>
  <r>
    <n v="280459"/>
    <n v="457"/>
    <x v="2"/>
    <d v="2023-09-26T23:42:00"/>
    <s v="Whatsapp"/>
    <s v="Diego Freyre"/>
    <n v="3197"/>
    <n v="26"/>
    <x v="160"/>
    <d v="1899-12-30T23:42:00"/>
    <n v="42"/>
    <n v="23"/>
    <x v="11"/>
  </r>
  <r>
    <n v="846161"/>
    <n v="458"/>
    <x v="8"/>
    <d v="2023-07-17T00:03:00"/>
    <s v="Whatsapp"/>
    <s v="Sue King"/>
    <n v="2523"/>
    <n v="17"/>
    <x v="179"/>
    <d v="1899-12-30T00:03:00"/>
    <n v="3"/>
    <n v="0"/>
    <x v="4"/>
  </r>
  <r>
    <n v="1255175"/>
    <n v="458"/>
    <x v="8"/>
    <d v="2023-11-24T23:17:00"/>
    <s v="App"/>
    <s v="Henriette Pfalzheim"/>
    <n v="505"/>
    <n v="24"/>
    <x v="80"/>
    <d v="1899-12-30T23:17:00"/>
    <n v="17"/>
    <n v="23"/>
    <x v="9"/>
  </r>
  <r>
    <n v="517514"/>
    <n v="459"/>
    <x v="10"/>
    <d v="2023-04-13T22:55:00"/>
    <s v="Other"/>
    <s v="Daniel Tonini"/>
    <n v="1379"/>
    <n v="13"/>
    <x v="124"/>
    <d v="1899-12-30T22:55:00"/>
    <n v="55"/>
    <n v="22"/>
    <x v="1"/>
  </r>
  <r>
    <n v="544675"/>
    <n v="459"/>
    <x v="10"/>
    <d v="2023-05-13T01:53:00"/>
    <s v="Whatsapp"/>
    <s v="Jan Klaeboe"/>
    <n v="6757"/>
    <n v="13"/>
    <x v="158"/>
    <d v="1899-12-30T01:53:00"/>
    <n v="53"/>
    <n v="1"/>
    <x v="8"/>
  </r>
  <r>
    <n v="1677075"/>
    <n v="460"/>
    <x v="7"/>
    <d v="2023-10-12T23:57:00"/>
    <s v="App"/>
    <s v="Steve Thompson"/>
    <n v="7376"/>
    <n v="12"/>
    <x v="276"/>
    <d v="1899-12-30T23:57:00"/>
    <n v="57"/>
    <n v="23"/>
    <x v="5"/>
  </r>
  <r>
    <n v="871258"/>
    <n v="461"/>
    <x v="7"/>
    <d v="2023-05-26T00:34:00"/>
    <s v="App"/>
    <s v="Maria Hernandez"/>
    <n v="2564"/>
    <n v="26"/>
    <x v="66"/>
    <d v="1899-12-30T00:34:00"/>
    <n v="34"/>
    <n v="0"/>
    <x v="8"/>
  </r>
  <r>
    <n v="1291973"/>
    <n v="461"/>
    <x v="7"/>
    <d v="2023-01-07T01:23:00"/>
    <s v="Other"/>
    <s v="Diego Freyre"/>
    <n v="5976"/>
    <n v="7"/>
    <x v="27"/>
    <d v="1899-12-30T01:23:00"/>
    <n v="23"/>
    <n v="1"/>
    <x v="3"/>
  </r>
  <r>
    <n v="1370775"/>
    <n v="462"/>
    <x v="1"/>
    <d v="2023-04-23T01:49:00"/>
    <s v="Website"/>
    <s v="Wendy Victorino"/>
    <n v="1949"/>
    <n v="23"/>
    <x v="114"/>
    <d v="1899-12-30T01:49:00"/>
    <n v="49"/>
    <n v="1"/>
    <x v="1"/>
  </r>
  <r>
    <n v="1059637"/>
    <n v="463"/>
    <x v="6"/>
    <d v="2023-08-09T01:26:00"/>
    <s v="App"/>
    <s v="Wing C Tam"/>
    <n v="3285"/>
    <n v="9"/>
    <x v="7"/>
    <d v="1899-12-30T01:26:00"/>
    <n v="26"/>
    <n v="1"/>
    <x v="6"/>
  </r>
  <r>
    <n v="1357382"/>
    <n v="463"/>
    <x v="6"/>
    <d v="2023-12-14T01:42:00"/>
    <s v="Website"/>
    <s v="Helen Bennett"/>
    <n v="2708"/>
    <n v="14"/>
    <x v="85"/>
    <d v="1899-12-30T01:42:00"/>
    <n v="42"/>
    <n v="1"/>
    <x v="10"/>
  </r>
  <r>
    <n v="57568"/>
    <n v="464"/>
    <x v="10"/>
    <d v="2023-03-21T00:54:00"/>
    <s v="Website"/>
    <s v="Veysel Oeztan"/>
    <n v="5877"/>
    <n v="21"/>
    <x v="98"/>
    <d v="1899-12-30T00:54:00"/>
    <n v="54"/>
    <n v="0"/>
    <x v="7"/>
  </r>
  <r>
    <n v="884628"/>
    <n v="464"/>
    <x v="10"/>
    <d v="2023-12-06T00:01:00"/>
    <s v="Website"/>
    <s v="Kyung Yu"/>
    <n v="7177"/>
    <n v="6"/>
    <x v="185"/>
    <d v="1899-12-30T00:01:00"/>
    <n v="1"/>
    <n v="0"/>
    <x v="10"/>
  </r>
  <r>
    <n v="445200"/>
    <n v="465"/>
    <x v="1"/>
    <d v="2023-06-16T02:10:00"/>
    <s v="Website"/>
    <s v="Palle Ibsen"/>
    <n v="2670"/>
    <n v="16"/>
    <x v="107"/>
    <d v="1899-12-30T02:10:00"/>
    <n v="10"/>
    <n v="2"/>
    <x v="2"/>
  </r>
  <r>
    <n v="541964"/>
    <n v="465"/>
    <x v="1"/>
    <d v="2023-10-22T23:56:00"/>
    <s v="Whatsapp"/>
    <s v="Mory Kentary"/>
    <n v="3372"/>
    <n v="22"/>
    <x v="297"/>
    <d v="1899-12-30T23:56:00"/>
    <n v="56"/>
    <n v="23"/>
    <x v="5"/>
  </r>
  <r>
    <n v="1449763"/>
    <n v="465"/>
    <x v="1"/>
    <d v="2023-03-12T01:07:00"/>
    <s v="App"/>
    <s v="Matti Karttunen"/>
    <n v="425"/>
    <n v="12"/>
    <x v="287"/>
    <d v="1899-12-30T01:07:00"/>
    <n v="7"/>
    <n v="1"/>
    <x v="7"/>
  </r>
  <r>
    <n v="1475178"/>
    <n v="466"/>
    <x v="10"/>
    <d v="2023-04-12T00:10:00"/>
    <s v="Whatsapp"/>
    <s v="Mory Kentary"/>
    <n v="1408"/>
    <n v="12"/>
    <x v="1"/>
    <d v="1899-12-30T00:10:00"/>
    <n v="10"/>
    <n v="0"/>
    <x v="1"/>
  </r>
  <r>
    <n v="10667"/>
    <n v="467"/>
    <x v="0"/>
    <d v="2023-10-13T01:01:00"/>
    <s v="Whatsapp"/>
    <s v="Jonas Bergulfsen"/>
    <n v="840"/>
    <n v="13"/>
    <x v="298"/>
    <d v="1899-12-30T01:01:00"/>
    <n v="1"/>
    <n v="1"/>
    <x v="5"/>
  </r>
  <r>
    <n v="1219899"/>
    <n v="469"/>
    <x v="0"/>
    <d v="2023-07-07T00:15:00"/>
    <s v="Other"/>
    <s v="Ann Brown"/>
    <n v="2819"/>
    <n v="7"/>
    <x v="246"/>
    <d v="1899-12-30T00:15:00"/>
    <n v="15"/>
    <n v="0"/>
    <x v="4"/>
  </r>
  <r>
    <n v="347243"/>
    <n v="470"/>
    <x v="1"/>
    <d v="2023-06-02T23:47:00"/>
    <s v="Website"/>
    <s v="Diego Freyre"/>
    <n v="5127"/>
    <n v="2"/>
    <x v="268"/>
    <d v="1899-12-30T23:47:00"/>
    <n v="47"/>
    <n v="23"/>
    <x v="2"/>
  </r>
  <r>
    <n v="1650492"/>
    <n v="473"/>
    <x v="12"/>
    <d v="2023-12-02T00:17:00"/>
    <s v="Whatsapp"/>
    <s v="Martine Rance"/>
    <n v="8148"/>
    <n v="2"/>
    <x v="196"/>
    <d v="1899-12-30T00:17:00"/>
    <n v="17"/>
    <n v="0"/>
    <x v="10"/>
  </r>
  <r>
    <n v="920294"/>
    <n v="474"/>
    <x v="8"/>
    <d v="2023-10-05T01:21:00"/>
    <s v="Whatsapp"/>
    <s v="Juri Yoshido"/>
    <n v="6177"/>
    <n v="5"/>
    <x v="274"/>
    <d v="1899-12-30T01:21:00"/>
    <n v="21"/>
    <n v="1"/>
    <x v="5"/>
  </r>
  <r>
    <n v="997669"/>
    <n v="475"/>
    <x v="1"/>
    <d v="2023-01-22T23:19:00"/>
    <s v="App"/>
    <s v="Valarie Young"/>
    <n v="4684"/>
    <n v="22"/>
    <x v="299"/>
    <d v="1899-12-30T23:19:00"/>
    <n v="19"/>
    <n v="23"/>
    <x v="3"/>
  </r>
  <r>
    <n v="625994"/>
    <n v="476"/>
    <x v="1"/>
    <d v="2023-05-21T23:11:00"/>
    <s v="Website"/>
    <s v="Michael Chandler"/>
    <n v="7369"/>
    <n v="21"/>
    <x v="99"/>
    <d v="1899-12-30T23:11:00"/>
    <n v="11"/>
    <n v="23"/>
    <x v="8"/>
  </r>
  <r>
    <n v="551810"/>
    <n v="477"/>
    <x v="7"/>
    <d v="2023-06-08T00:35:00"/>
    <s v="App"/>
    <s v="Maurizio Moroni"/>
    <n v="8174"/>
    <n v="8"/>
    <x v="131"/>
    <d v="1899-12-30T00:35:00"/>
    <n v="35"/>
    <n v="0"/>
    <x v="2"/>
  </r>
  <r>
    <n v="58309"/>
    <n v="479"/>
    <x v="8"/>
    <d v="2023-01-12T23:35:00"/>
    <s v="Website"/>
    <s v="Mory Kentary"/>
    <n v="9668"/>
    <n v="12"/>
    <x v="266"/>
    <d v="1899-12-30T23:35:00"/>
    <n v="35"/>
    <n v="23"/>
    <x v="3"/>
  </r>
  <r>
    <n v="1665167"/>
    <n v="479"/>
    <x v="8"/>
    <d v="2023-03-04T01:46:00"/>
    <s v="App"/>
    <s v="Diego Freyre"/>
    <n v="6692"/>
    <n v="4"/>
    <x v="300"/>
    <d v="1899-12-30T01:46:00"/>
    <n v="46"/>
    <n v="1"/>
    <x v="7"/>
  </r>
  <r>
    <n v="61005"/>
    <n v="480"/>
    <x v="8"/>
    <d v="2023-01-02T00:46:00"/>
    <s v="Other"/>
    <s v="Marta Hernandez"/>
    <n v="7727"/>
    <n v="2"/>
    <x v="121"/>
    <d v="1899-12-30T00:46:00"/>
    <n v="46"/>
    <n v="0"/>
    <x v="3"/>
  </r>
  <r>
    <n v="1322635"/>
    <n v="481"/>
    <x v="7"/>
    <d v="2023-02-25T23:46:00"/>
    <s v="Whatsapp"/>
    <s v="Valarie Nelson"/>
    <n v="1854"/>
    <n v="25"/>
    <x v="39"/>
    <d v="1899-12-30T23:46:00"/>
    <n v="46"/>
    <n v="23"/>
    <x v="0"/>
  </r>
  <r>
    <n v="1051057"/>
    <n v="482"/>
    <x v="0"/>
    <d v="2023-05-02T23:57:00"/>
    <s v="Other"/>
    <s v="Steve Frick"/>
    <n v="4768"/>
    <n v="2"/>
    <x v="228"/>
    <d v="1899-12-30T23:57:00"/>
    <n v="57"/>
    <n v="23"/>
    <x v="8"/>
  </r>
  <r>
    <n v="976000"/>
    <n v="484"/>
    <x v="1"/>
    <d v="2023-06-12T23:43:00"/>
    <s v="App"/>
    <s v="Daniel Da Cunha"/>
    <n v="6536"/>
    <n v="12"/>
    <x v="301"/>
    <d v="1899-12-30T23:43:00"/>
    <n v="43"/>
    <n v="23"/>
    <x v="2"/>
  </r>
  <r>
    <n v="1163680"/>
    <n v="485"/>
    <x v="0"/>
    <d v="2023-03-26T00:35:00"/>
    <s v="App"/>
    <s v="Georg Pipps"/>
    <n v="890"/>
    <n v="26"/>
    <x v="108"/>
    <d v="1899-12-30T00:35:00"/>
    <n v="35"/>
    <n v="0"/>
    <x v="7"/>
  </r>
  <r>
    <n v="1198103"/>
    <n v="485"/>
    <x v="0"/>
    <d v="2023-03-24T01:56:00"/>
    <s v="App"/>
    <s v="Adrian Huxley"/>
    <n v="1994"/>
    <n v="24"/>
    <x v="302"/>
    <d v="1899-12-30T01:56:00"/>
    <n v="56"/>
    <n v="1"/>
    <x v="7"/>
  </r>
  <r>
    <n v="316364"/>
    <n v="486"/>
    <x v="13"/>
    <d v="2023-11-09T00:19:00"/>
    <s v="Website"/>
    <s v="Rosa Hernandez"/>
    <n v="1699"/>
    <n v="9"/>
    <x v="119"/>
    <d v="1899-12-30T00:19:00"/>
    <n v="19"/>
    <n v="0"/>
    <x v="9"/>
  </r>
  <r>
    <n v="389725"/>
    <n v="487"/>
    <x v="7"/>
    <d v="2023-11-07T01:47:00"/>
    <s v="Whatsapp"/>
    <s v="Violeta Benitez"/>
    <n v="206"/>
    <n v="7"/>
    <x v="240"/>
    <d v="1899-12-30T01:47:00"/>
    <n v="47"/>
    <n v="1"/>
    <x v="9"/>
  </r>
  <r>
    <n v="539212"/>
    <n v="488"/>
    <x v="1"/>
    <d v="2023-11-29T01:52:00"/>
    <s v="Whatsapp"/>
    <s v="Janine Labrune"/>
    <n v="8345"/>
    <n v="29"/>
    <x v="303"/>
    <d v="1899-12-30T01:52:00"/>
    <n v="52"/>
    <n v="1"/>
    <x v="9"/>
  </r>
  <r>
    <n v="34978"/>
    <n v="492"/>
    <x v="5"/>
    <d v="2023-07-13T01:50:00"/>
    <s v="App"/>
    <s v="Kwai Yu"/>
    <n v="1494"/>
    <n v="13"/>
    <x v="88"/>
    <d v="1899-12-30T01:50:00"/>
    <n v="50"/>
    <n v="1"/>
    <x v="4"/>
  </r>
  <r>
    <n v="817610"/>
    <n v="493"/>
    <x v="1"/>
    <d v="2023-01-04T23:36:00"/>
    <s v="Website"/>
    <s v="Catherine Dewey"/>
    <n v="4047"/>
    <n v="4"/>
    <x v="227"/>
    <d v="1899-12-30T23:36:00"/>
    <n v="36"/>
    <n v="23"/>
    <x v="3"/>
  </r>
  <r>
    <n v="1437873"/>
    <n v="493"/>
    <x v="1"/>
    <d v="2023-05-06T23:51:00"/>
    <s v="Website"/>
    <s v="Adrian Huxley"/>
    <n v="5373"/>
    <n v="6"/>
    <x v="113"/>
    <d v="1899-12-30T23:51:00"/>
    <n v="51"/>
    <n v="23"/>
    <x v="8"/>
  </r>
  <r>
    <n v="449457"/>
    <n v="494"/>
    <x v="0"/>
    <d v="2023-11-02T01:10:00"/>
    <s v="App"/>
    <s v="Maurizio Moroni"/>
    <n v="3426"/>
    <n v="2"/>
    <x v="173"/>
    <d v="1899-12-30T01:10:00"/>
    <n v="10"/>
    <n v="1"/>
    <x v="9"/>
  </r>
  <r>
    <n v="759664"/>
    <n v="494"/>
    <x v="0"/>
    <d v="2023-07-18T23:40:00"/>
    <s v="Whatsapp"/>
    <s v="Veysel Oeztan"/>
    <n v="8605"/>
    <n v="18"/>
    <x v="285"/>
    <d v="1899-12-30T23:40:00"/>
    <n v="40"/>
    <n v="23"/>
    <x v="4"/>
  </r>
  <r>
    <n v="1050351"/>
    <n v="497"/>
    <x v="1"/>
    <d v="2023-07-14T00:01:00"/>
    <s v="App"/>
    <s v="Marta Hernandez"/>
    <n v="9863"/>
    <n v="14"/>
    <x v="292"/>
    <d v="1899-12-30T00:01:00"/>
    <n v="1"/>
    <n v="0"/>
    <x v="4"/>
  </r>
  <r>
    <n v="1290759"/>
    <n v="497"/>
    <x v="1"/>
    <d v="2023-02-19T00:53:00"/>
    <s v="Website"/>
    <s v="Valarie Thompson"/>
    <n v="6538"/>
    <n v="19"/>
    <x v="41"/>
    <d v="1899-12-30T00:53:00"/>
    <n v="53"/>
    <n v="0"/>
    <x v="0"/>
  </r>
  <r>
    <n v="17912"/>
    <n v="498"/>
    <x v="6"/>
    <d v="2023-03-21T22:56:00"/>
    <s v="Other"/>
    <s v="Juri Hirano"/>
    <n v="9179"/>
    <n v="21"/>
    <x v="98"/>
    <d v="1899-12-30T22:56:00"/>
    <n v="56"/>
    <n v="22"/>
    <x v="7"/>
  </r>
  <r>
    <n v="921540"/>
    <n v="499"/>
    <x v="7"/>
    <d v="2023-12-20T23:51:00"/>
    <s v="App"/>
    <s v="Michael Holz"/>
    <n v="2164"/>
    <n v="20"/>
    <x v="304"/>
    <d v="1899-12-30T23:51:00"/>
    <n v="51"/>
    <n v="23"/>
    <x v="10"/>
  </r>
  <r>
    <n v="1530454"/>
    <n v="499"/>
    <x v="7"/>
    <d v="2023-04-27T23:01:00"/>
    <s v="Website"/>
    <s v="Palle Ibsen"/>
    <n v="7456"/>
    <n v="27"/>
    <x v="305"/>
    <d v="1899-12-30T23:01:00"/>
    <n v="1"/>
    <n v="23"/>
    <x v="1"/>
  </r>
  <r>
    <n v="1655697"/>
    <n v="499"/>
    <x v="7"/>
    <d v="2023-05-05T00:56:00"/>
    <s v="Other"/>
    <s v="Miguel Barajas"/>
    <n v="3864"/>
    <n v="5"/>
    <x v="255"/>
    <d v="1899-12-30T00:56:00"/>
    <n v="56"/>
    <n v="0"/>
    <x v="8"/>
  </r>
  <r>
    <n v="187746"/>
    <n v="500"/>
    <x v="1"/>
    <d v="2023-10-21T00:12:00"/>
    <s v="Other"/>
    <s v="Mary Saveley"/>
    <n v="946"/>
    <n v="21"/>
    <x v="186"/>
    <d v="1899-12-30T00:12:00"/>
    <n v="12"/>
    <n v="0"/>
    <x v="5"/>
  </r>
  <r>
    <n v="114621"/>
    <n v="501"/>
    <x v="5"/>
    <d v="2023-12-23T23:51:00"/>
    <s v="Whatsapp"/>
    <s v="Miguel Barajas"/>
    <n v="3842"/>
    <n v="23"/>
    <x v="219"/>
    <d v="1899-12-30T23:51:00"/>
    <n v="51"/>
    <n v="23"/>
    <x v="10"/>
  </r>
  <r>
    <n v="242256"/>
    <n v="504"/>
    <x v="8"/>
    <d v="2023-07-16T01:51:00"/>
    <s v="Other"/>
    <s v="Valarie Nelson"/>
    <n v="3986"/>
    <n v="16"/>
    <x v="267"/>
    <d v="1899-12-30T01:51:00"/>
    <n v="51"/>
    <n v="1"/>
    <x v="4"/>
  </r>
  <r>
    <n v="1213344"/>
    <n v="504"/>
    <x v="8"/>
    <d v="2023-06-04T00:18:00"/>
    <s v="Other"/>
    <s v="Henriette Pfalzheim"/>
    <n v="4603"/>
    <n v="4"/>
    <x v="68"/>
    <d v="1899-12-30T00:18:00"/>
    <n v="18"/>
    <n v="0"/>
    <x v="2"/>
  </r>
  <r>
    <n v="482555"/>
    <n v="506"/>
    <x v="1"/>
    <d v="2023-01-25T16:44:00"/>
    <s v="App"/>
    <s v="Sean Connery"/>
    <n v="6355"/>
    <n v="25"/>
    <x v="249"/>
    <d v="1899-12-30T16:44:00"/>
    <n v="44"/>
    <n v="16"/>
    <x v="3"/>
  </r>
  <r>
    <n v="443577"/>
    <n v="507"/>
    <x v="1"/>
    <d v="2023-09-17T01:34:00"/>
    <s v="App"/>
    <s v="Laurence Lebihan"/>
    <n v="7940"/>
    <n v="17"/>
    <x v="306"/>
    <d v="1899-12-30T01:34:00"/>
    <n v="34"/>
    <n v="1"/>
    <x v="11"/>
  </r>
  <r>
    <n v="81431"/>
    <n v="508"/>
    <x v="14"/>
    <d v="2023-07-15T00:39:00"/>
    <s v="App"/>
    <s v="Helen Bennett"/>
    <n v="9101"/>
    <n v="15"/>
    <x v="212"/>
    <d v="1899-12-30T00:39:00"/>
    <n v="39"/>
    <n v="0"/>
    <x v="4"/>
  </r>
  <r>
    <n v="1557337"/>
    <n v="508"/>
    <x v="14"/>
    <d v="2023-01-31T00:49:00"/>
    <s v="App"/>
    <s v="Peter Ferguson"/>
    <n v="4679"/>
    <n v="31"/>
    <x v="307"/>
    <d v="1899-12-30T00:49:00"/>
    <n v="49"/>
    <n v="0"/>
    <x v="3"/>
  </r>
  <r>
    <n v="812612"/>
    <n v="509"/>
    <x v="0"/>
    <d v="2023-11-26T01:29:00"/>
    <s v="Whatsapp"/>
    <s v="Maria Larsson"/>
    <n v="3471"/>
    <n v="26"/>
    <x v="291"/>
    <d v="1899-12-30T01:29:00"/>
    <n v="29"/>
    <n v="1"/>
    <x v="9"/>
  </r>
  <r>
    <n v="845773"/>
    <n v="509"/>
    <x v="0"/>
    <d v="2023-10-20T00:35:00"/>
    <s v="Other"/>
    <s v="Victoria Ashworth"/>
    <n v="1906"/>
    <n v="20"/>
    <x v="144"/>
    <d v="1899-12-30T00:35:00"/>
    <n v="35"/>
    <n v="0"/>
    <x v="5"/>
  </r>
  <r>
    <n v="872066"/>
    <n v="510"/>
    <x v="1"/>
    <d v="2023-10-04T23:49:00"/>
    <s v="App"/>
    <s v="Diego Freyre"/>
    <n v="7354"/>
    <n v="4"/>
    <x v="308"/>
    <d v="1899-12-30T23:49:00"/>
    <n v="49"/>
    <n v="23"/>
    <x v="5"/>
  </r>
  <r>
    <n v="1479085"/>
    <n v="510"/>
    <x v="1"/>
    <d v="2023-11-21T22:41:00"/>
    <s v="Other"/>
    <s v="Janine Labrune"/>
    <n v="6503"/>
    <n v="21"/>
    <x v="156"/>
    <d v="1899-12-30T22:41:00"/>
    <n v="41"/>
    <n v="22"/>
    <x v="9"/>
  </r>
  <r>
    <n v="311285"/>
    <n v="511"/>
    <x v="1"/>
    <d v="2023-10-14T23:47:00"/>
    <s v="Website"/>
    <s v="Paolo Accorti"/>
    <n v="3345"/>
    <n v="14"/>
    <x v="216"/>
    <d v="1899-12-30T23:47:00"/>
    <n v="47"/>
    <n v="23"/>
    <x v="5"/>
  </r>
  <r>
    <n v="593583"/>
    <n v="513"/>
    <x v="1"/>
    <d v="2023-08-22T01:08:00"/>
    <s v="Other"/>
    <s v="Tony Calaghan"/>
    <n v="9848"/>
    <n v="22"/>
    <x v="202"/>
    <d v="1899-12-30T01:08:00"/>
    <n v="8"/>
    <n v="1"/>
    <x v="6"/>
  </r>
  <r>
    <n v="175577"/>
    <n v="515"/>
    <x v="5"/>
    <d v="2023-11-21T01:53:00"/>
    <s v="Other"/>
    <s v="Marta Hernandez"/>
    <n v="5334"/>
    <n v="21"/>
    <x v="156"/>
    <d v="1899-12-30T01:53:00"/>
    <n v="53"/>
    <n v="1"/>
    <x v="9"/>
  </r>
  <r>
    <n v="506188"/>
    <n v="515"/>
    <x v="5"/>
    <d v="2023-02-13T00:36:00"/>
    <s v="Other"/>
    <s v="Diego Freyre"/>
    <n v="2177"/>
    <n v="13"/>
    <x v="59"/>
    <d v="1899-12-30T00:36:00"/>
    <n v="36"/>
    <n v="0"/>
    <x v="0"/>
  </r>
  <r>
    <n v="133285"/>
    <n v="516"/>
    <x v="0"/>
    <d v="2023-02-11T01:24:00"/>
    <s v="Other"/>
    <s v="Mary Saveley"/>
    <n v="7837"/>
    <n v="11"/>
    <x v="35"/>
    <d v="1899-12-30T01:24:00"/>
    <n v="24"/>
    <n v="1"/>
    <x v="0"/>
  </r>
  <r>
    <n v="171269"/>
    <n v="516"/>
    <x v="0"/>
    <d v="2023-08-22T00:18:00"/>
    <s v="Whatsapp"/>
    <s v="Dominique Perrier"/>
    <n v="5709"/>
    <n v="22"/>
    <x v="202"/>
    <d v="1899-12-30T00:18:00"/>
    <n v="18"/>
    <n v="0"/>
    <x v="6"/>
  </r>
  <r>
    <n v="596287"/>
    <n v="516"/>
    <x v="0"/>
    <d v="2023-09-03T00:51:00"/>
    <s v="Website"/>
    <s v="Adrian Huxley"/>
    <n v="5995"/>
    <n v="3"/>
    <x v="309"/>
    <d v="1899-12-30T00:51:00"/>
    <n v="51"/>
    <n v="0"/>
    <x v="11"/>
  </r>
  <r>
    <n v="115590"/>
    <n v="517"/>
    <x v="7"/>
    <d v="2023-02-02T23:52:00"/>
    <s v="Other"/>
    <s v="Michael Holz"/>
    <n v="9953"/>
    <n v="2"/>
    <x v="180"/>
    <d v="1899-12-30T23:52:00"/>
    <n v="52"/>
    <n v="23"/>
    <x v="0"/>
  </r>
  <r>
    <n v="1069668"/>
    <n v="517"/>
    <x v="7"/>
    <d v="2023-04-07T01:00:00"/>
    <s v="Website"/>
    <s v="Roland Keitel"/>
    <n v="8146"/>
    <n v="7"/>
    <x v="310"/>
    <d v="1899-12-30T01:00:00"/>
    <n v="0"/>
    <n v="1"/>
    <x v="1"/>
  </r>
  <r>
    <n v="268811"/>
    <n v="519"/>
    <x v="0"/>
    <d v="2023-02-06T01:33:00"/>
    <s v="Other"/>
    <s v="Jose Pedro Roel"/>
    <n v="9147"/>
    <n v="6"/>
    <x v="130"/>
    <d v="1899-12-30T01:33:00"/>
    <n v="33"/>
    <n v="1"/>
    <x v="0"/>
  </r>
  <r>
    <n v="344182"/>
    <n v="519"/>
    <x v="0"/>
    <d v="2023-07-20T01:09:00"/>
    <s v="Other"/>
    <s v="Valarie Nelson"/>
    <n v="9637"/>
    <n v="20"/>
    <x v="157"/>
    <d v="1899-12-30T01:09:00"/>
    <n v="9"/>
    <n v="1"/>
    <x v="4"/>
  </r>
  <r>
    <n v="694715"/>
    <n v="519"/>
    <x v="0"/>
    <d v="2023-08-01T23:07:00"/>
    <s v="Other"/>
    <s v="Yoshi Tannamuri"/>
    <n v="6870"/>
    <n v="1"/>
    <x v="257"/>
    <d v="1899-12-30T23:07:00"/>
    <n v="7"/>
    <n v="23"/>
    <x v="6"/>
  </r>
  <r>
    <n v="101815"/>
    <n v="520"/>
    <x v="5"/>
    <d v="2023-09-18T01:37:00"/>
    <s v="Whatsapp"/>
    <s v="Christina Berglund"/>
    <n v="5420"/>
    <n v="18"/>
    <x v="51"/>
    <d v="1899-12-30T01:37:00"/>
    <n v="37"/>
    <n v="1"/>
    <x v="11"/>
  </r>
  <r>
    <n v="695237"/>
    <n v="520"/>
    <x v="5"/>
    <d v="2023-01-11T23:40:00"/>
    <s v="Website"/>
    <s v="Violeta Benitez"/>
    <n v="1232"/>
    <n v="11"/>
    <x v="49"/>
    <d v="1899-12-30T23:40:00"/>
    <n v="40"/>
    <n v="23"/>
    <x v="3"/>
  </r>
  <r>
    <n v="1632433"/>
    <n v="520"/>
    <x v="5"/>
    <d v="2023-10-05T00:05:00"/>
    <s v="Website"/>
    <s v="Diego Freyre"/>
    <n v="2927"/>
    <n v="5"/>
    <x v="274"/>
    <d v="1899-12-30T00:05:00"/>
    <n v="5"/>
    <n v="0"/>
    <x v="5"/>
  </r>
  <r>
    <n v="960685"/>
    <n v="522"/>
    <x v="1"/>
    <d v="2023-11-24T00:50:00"/>
    <s v="Whatsapp"/>
    <s v="Eric Natividad"/>
    <n v="9772"/>
    <n v="24"/>
    <x v="80"/>
    <d v="1899-12-30T00:50:00"/>
    <n v="50"/>
    <n v="0"/>
    <x v="9"/>
  </r>
  <r>
    <n v="1189996"/>
    <n v="522"/>
    <x v="1"/>
    <d v="2023-12-04T00:22:00"/>
    <s v="App"/>
    <s v="Diego Freyre"/>
    <n v="4719"/>
    <n v="4"/>
    <x v="118"/>
    <d v="1899-12-30T00:22:00"/>
    <n v="22"/>
    <n v="0"/>
    <x v="10"/>
  </r>
  <r>
    <n v="1334431"/>
    <n v="522"/>
    <x v="1"/>
    <d v="2023-09-26T00:42:00"/>
    <s v="Whatsapp"/>
    <s v="Michael Holz"/>
    <n v="6918"/>
    <n v="26"/>
    <x v="160"/>
    <d v="1899-12-30T00:42:00"/>
    <n v="42"/>
    <n v="0"/>
    <x v="11"/>
  </r>
  <r>
    <n v="671670"/>
    <n v="523"/>
    <x v="1"/>
    <d v="2023-08-17T01:05:00"/>
    <s v="Whatsapp"/>
    <s v="Juri Yoshido"/>
    <n v="6441"/>
    <n v="17"/>
    <x v="311"/>
    <d v="1899-12-30T01:05:00"/>
    <n v="5"/>
    <n v="1"/>
    <x v="6"/>
  </r>
  <r>
    <n v="1018145"/>
    <n v="523"/>
    <x v="1"/>
    <d v="2023-11-09T23:20:00"/>
    <s v="Other"/>
    <s v="Diego Freyre"/>
    <n v="9449"/>
    <n v="9"/>
    <x v="119"/>
    <d v="1899-12-30T23:20:00"/>
    <n v="20"/>
    <n v="23"/>
    <x v="9"/>
  </r>
  <r>
    <n v="1580986"/>
    <n v="523"/>
    <x v="1"/>
    <d v="2023-09-06T02:05:00"/>
    <s v="Website"/>
    <s v="Dominique Perrier"/>
    <n v="438"/>
    <n v="6"/>
    <x v="214"/>
    <d v="1899-12-30T02:05:00"/>
    <n v="5"/>
    <n v="2"/>
    <x v="11"/>
  </r>
  <r>
    <n v="2011"/>
    <n v="525"/>
    <x v="11"/>
    <d v="2023-04-29T23:40:00"/>
    <s v="Whatsapp"/>
    <s v="Paul Henriot"/>
    <n v="4551"/>
    <n v="29"/>
    <x v="312"/>
    <d v="1899-12-30T23:40:00"/>
    <n v="40"/>
    <n v="23"/>
    <x v="1"/>
  </r>
  <r>
    <n v="49544"/>
    <n v="526"/>
    <x v="1"/>
    <d v="2023-10-28T00:04:00"/>
    <s v="Website"/>
    <s v="Akiko Shimamura"/>
    <n v="7802"/>
    <n v="28"/>
    <x v="92"/>
    <d v="1899-12-30T00:04:00"/>
    <n v="4"/>
    <n v="0"/>
    <x v="5"/>
  </r>
  <r>
    <n v="1188487"/>
    <n v="526"/>
    <x v="1"/>
    <d v="2023-12-16T01:52:00"/>
    <s v="Website"/>
    <s v="Frederique Citeaux"/>
    <n v="2527"/>
    <n v="16"/>
    <x v="150"/>
    <d v="1899-12-30T01:52:00"/>
    <n v="52"/>
    <n v="1"/>
    <x v="10"/>
  </r>
  <r>
    <n v="1609306"/>
    <n v="529"/>
    <x v="11"/>
    <d v="2023-12-01T01:21:00"/>
    <s v="App"/>
    <s v="Kalle Suominen"/>
    <n v="847"/>
    <n v="1"/>
    <x v="313"/>
    <d v="1899-12-30T01:21:00"/>
    <n v="21"/>
    <n v="1"/>
    <x v="10"/>
  </r>
  <r>
    <n v="34125"/>
    <n v="530"/>
    <x v="7"/>
    <d v="2023-10-18T00:57:00"/>
    <s v="Whatsapp"/>
    <s v="Anna O'Hara"/>
    <n v="4341"/>
    <n v="18"/>
    <x v="95"/>
    <d v="1899-12-30T00:57:00"/>
    <n v="57"/>
    <n v="0"/>
    <x v="5"/>
  </r>
  <r>
    <n v="273817"/>
    <n v="530"/>
    <x v="7"/>
    <d v="2023-05-05T01:21:00"/>
    <s v="Website"/>
    <s v="Valarie Nelson"/>
    <n v="4051"/>
    <n v="5"/>
    <x v="255"/>
    <d v="1899-12-30T01:21:00"/>
    <n v="21"/>
    <n v="1"/>
    <x v="8"/>
  </r>
  <r>
    <n v="1440438"/>
    <n v="531"/>
    <x v="1"/>
    <d v="2023-01-05T01:09:00"/>
    <s v="Website"/>
    <s v="Maurizio Moroni"/>
    <n v="1288"/>
    <n v="5"/>
    <x v="129"/>
    <d v="1899-12-30T01:09:00"/>
    <n v="9"/>
    <n v="1"/>
    <x v="3"/>
  </r>
  <r>
    <n v="127157"/>
    <n v="532"/>
    <x v="1"/>
    <d v="2023-02-15T23:57:00"/>
    <s v="App"/>
    <s v="Eric Natividad"/>
    <n v="2367"/>
    <n v="15"/>
    <x v="31"/>
    <d v="1899-12-30T23:57:00"/>
    <n v="57"/>
    <n v="23"/>
    <x v="0"/>
  </r>
  <r>
    <n v="160692"/>
    <n v="532"/>
    <x v="1"/>
    <d v="2023-11-06T01:04:00"/>
    <s v="Whatsapp"/>
    <s v="Valarie Nelson"/>
    <n v="679"/>
    <n v="6"/>
    <x v="211"/>
    <d v="1899-12-30T01:04:00"/>
    <n v="4"/>
    <n v="1"/>
    <x v="9"/>
  </r>
  <r>
    <n v="299700"/>
    <n v="533"/>
    <x v="1"/>
    <d v="2023-10-09T01:32:00"/>
    <s v="Whatsapp"/>
    <s v="Maria Larsson"/>
    <n v="7166"/>
    <n v="9"/>
    <x v="6"/>
    <d v="1899-12-30T01:32:00"/>
    <n v="32"/>
    <n v="1"/>
    <x v="5"/>
  </r>
  <r>
    <n v="968501"/>
    <n v="534"/>
    <x v="11"/>
    <d v="2023-09-26T00:47:00"/>
    <s v="Whatsapp"/>
    <s v="Michael Frick"/>
    <n v="98"/>
    <n v="26"/>
    <x v="160"/>
    <d v="1899-12-30T00:47:00"/>
    <n v="47"/>
    <n v="0"/>
    <x v="11"/>
  </r>
  <r>
    <n v="550510"/>
    <n v="536"/>
    <x v="6"/>
    <d v="2023-04-20T23:35:00"/>
    <s v="Whatsapp"/>
    <s v="William Brown"/>
    <n v="4540"/>
    <n v="20"/>
    <x v="226"/>
    <d v="1899-12-30T23:35:00"/>
    <n v="35"/>
    <n v="23"/>
    <x v="1"/>
  </r>
  <r>
    <n v="1423052"/>
    <n v="536"/>
    <x v="6"/>
    <d v="2023-01-27T00:58:00"/>
    <s v="Website"/>
    <s v="Juri Hirano"/>
    <n v="8357"/>
    <n v="27"/>
    <x v="314"/>
    <d v="1899-12-30T00:58:00"/>
    <n v="58"/>
    <n v="0"/>
    <x v="3"/>
  </r>
  <r>
    <n v="1033341"/>
    <n v="537"/>
    <x v="7"/>
    <d v="2023-12-06T00:44:00"/>
    <s v="Other"/>
    <s v="Valarie Young"/>
    <n v="1935"/>
    <n v="6"/>
    <x v="185"/>
    <d v="1899-12-30T00:44:00"/>
    <n v="44"/>
    <n v="0"/>
    <x v="10"/>
  </r>
  <r>
    <n v="1294009"/>
    <n v="538"/>
    <x v="11"/>
    <d v="2023-01-06T01:46:00"/>
    <s v="Other"/>
    <s v="Sue King"/>
    <n v="4279"/>
    <n v="6"/>
    <x v="315"/>
    <d v="1899-12-30T01:46:00"/>
    <n v="46"/>
    <n v="1"/>
    <x v="3"/>
  </r>
  <r>
    <n v="1045700"/>
    <n v="539"/>
    <x v="11"/>
    <d v="2023-12-02T00:38:00"/>
    <s v="Whatsapp"/>
    <s v="Mory Kentary"/>
    <n v="5012"/>
    <n v="2"/>
    <x v="196"/>
    <d v="1899-12-30T00:38:00"/>
    <n v="38"/>
    <n v="0"/>
    <x v="10"/>
  </r>
  <r>
    <n v="498278"/>
    <n v="540"/>
    <x v="7"/>
    <d v="2023-06-13T01:07:00"/>
    <s v="Other"/>
    <s v="Steve Frick"/>
    <n v="4974"/>
    <n v="13"/>
    <x v="61"/>
    <d v="1899-12-30T01:07:00"/>
    <n v="7"/>
    <n v="1"/>
    <x v="2"/>
  </r>
  <r>
    <n v="209185"/>
    <n v="541"/>
    <x v="1"/>
    <d v="2023-08-28T00:16:00"/>
    <s v="App"/>
    <s v="Diego Freyre"/>
    <n v="4430"/>
    <n v="28"/>
    <x v="128"/>
    <d v="1899-12-30T00:16:00"/>
    <n v="16"/>
    <n v="0"/>
    <x v="6"/>
  </r>
  <r>
    <n v="769009"/>
    <n v="541"/>
    <x v="1"/>
    <d v="2023-10-07T22:59:00"/>
    <s v="Whatsapp"/>
    <s v="Kalle Suominen"/>
    <n v="2143"/>
    <n v="7"/>
    <x v="316"/>
    <d v="1899-12-30T22:59:00"/>
    <n v="59"/>
    <n v="22"/>
    <x v="5"/>
  </r>
  <r>
    <n v="642754"/>
    <n v="542"/>
    <x v="7"/>
    <d v="2023-02-06T00:40:00"/>
    <s v="Whatsapp"/>
    <s v="Sue Frick"/>
    <n v="4849"/>
    <n v="6"/>
    <x v="130"/>
    <d v="1899-12-30T00:40:00"/>
    <n v="40"/>
    <n v="0"/>
    <x v="0"/>
  </r>
  <r>
    <n v="743932"/>
    <n v="543"/>
    <x v="0"/>
    <d v="2023-08-26T00:28:00"/>
    <s v="Other"/>
    <s v="Sean Connery"/>
    <n v="5966"/>
    <n v="26"/>
    <x v="225"/>
    <d v="1899-12-30T00:28:00"/>
    <n v="28"/>
    <n v="0"/>
    <x v="6"/>
  </r>
  <r>
    <n v="1486000"/>
    <n v="545"/>
    <x v="1"/>
    <d v="2023-12-23T01:10:00"/>
    <s v="Website"/>
    <s v="Valarie Nelson"/>
    <n v="2377"/>
    <n v="23"/>
    <x v="219"/>
    <d v="1899-12-30T01:10:00"/>
    <n v="10"/>
    <n v="1"/>
    <x v="10"/>
  </r>
  <r>
    <n v="1330979"/>
    <n v="546"/>
    <x v="1"/>
    <d v="2023-01-03T23:33:00"/>
    <s v="App"/>
    <s v="Valarie Young"/>
    <n v="4461"/>
    <n v="3"/>
    <x v="317"/>
    <d v="1899-12-30T23:33:00"/>
    <n v="33"/>
    <n v="23"/>
    <x v="3"/>
  </r>
  <r>
    <n v="1617273"/>
    <n v="547"/>
    <x v="1"/>
    <d v="2023-08-18T00:04:00"/>
    <s v="App"/>
    <s v="Wendy Victorino"/>
    <n v="2095"/>
    <n v="18"/>
    <x v="241"/>
    <d v="1899-12-30T00:04:00"/>
    <n v="4"/>
    <n v="0"/>
    <x v="6"/>
  </r>
  <r>
    <n v="500630"/>
    <n v="548"/>
    <x v="1"/>
    <d v="2023-06-14T00:29:00"/>
    <s v="Other"/>
    <s v="Kyung Yu"/>
    <n v="3906"/>
    <n v="14"/>
    <x v="165"/>
    <d v="1899-12-30T00:29:00"/>
    <n v="29"/>
    <n v="0"/>
    <x v="2"/>
  </r>
  <r>
    <n v="588588"/>
    <n v="548"/>
    <x v="1"/>
    <d v="2023-08-31T00:27:00"/>
    <s v="Whatsapp"/>
    <s v="Violeta Benitez"/>
    <n v="1656"/>
    <n v="31"/>
    <x v="184"/>
    <d v="1899-12-30T00:27:00"/>
    <n v="27"/>
    <n v="0"/>
    <x v="6"/>
  </r>
  <r>
    <n v="831974"/>
    <n v="548"/>
    <x v="1"/>
    <d v="2023-12-26T00:54:00"/>
    <s v="Website"/>
    <s v="Valarie Nelson"/>
    <n v="6182"/>
    <n v="26"/>
    <x v="218"/>
    <d v="1899-12-30T00:54:00"/>
    <n v="54"/>
    <n v="0"/>
    <x v="10"/>
  </r>
  <r>
    <n v="1535140"/>
    <n v="548"/>
    <x v="1"/>
    <d v="2023-05-25T00:58:00"/>
    <s v="Other"/>
    <s v="Paul Henriot"/>
    <n v="5570"/>
    <n v="25"/>
    <x v="22"/>
    <d v="1899-12-30T00:58:00"/>
    <n v="58"/>
    <n v="0"/>
    <x v="8"/>
  </r>
  <r>
    <n v="910121"/>
    <n v="549"/>
    <x v="1"/>
    <d v="2023-08-16T00:19:00"/>
    <s v="App"/>
    <s v="Diego Freyre"/>
    <n v="767"/>
    <n v="16"/>
    <x v="318"/>
    <d v="1899-12-30T00:19:00"/>
    <n v="19"/>
    <n v="0"/>
    <x v="6"/>
  </r>
  <r>
    <n v="924612"/>
    <n v="549"/>
    <x v="1"/>
    <d v="2023-03-16T00:54:00"/>
    <s v="App"/>
    <s v="Diego Freyre"/>
    <n v="7323"/>
    <n v="16"/>
    <x v="122"/>
    <d v="1899-12-30T00:54:00"/>
    <n v="54"/>
    <n v="0"/>
    <x v="7"/>
  </r>
  <r>
    <n v="467965"/>
    <n v="550"/>
    <x v="1"/>
    <d v="2023-10-02T23:43:00"/>
    <s v="Whatsapp"/>
    <s v="Sue Taylor"/>
    <n v="8296"/>
    <n v="2"/>
    <x v="294"/>
    <d v="1899-12-30T23:43:00"/>
    <n v="43"/>
    <n v="23"/>
    <x v="5"/>
  </r>
  <r>
    <n v="1445568"/>
    <n v="550"/>
    <x v="1"/>
    <d v="2023-07-23T02:16:00"/>
    <s v="App"/>
    <s v="Michael Holz"/>
    <n v="3612"/>
    <n v="23"/>
    <x v="319"/>
    <d v="1899-12-30T02:16:00"/>
    <n v="16"/>
    <n v="2"/>
    <x v="4"/>
  </r>
  <r>
    <n v="1480961"/>
    <n v="550"/>
    <x v="1"/>
    <d v="2023-01-16T01:04:00"/>
    <s v="Website"/>
    <s v="Eduardo Saavedra"/>
    <n v="8407"/>
    <n v="16"/>
    <x v="205"/>
    <d v="1899-12-30T01:04:00"/>
    <n v="4"/>
    <n v="1"/>
    <x v="3"/>
  </r>
  <r>
    <n v="38528"/>
    <n v="551"/>
    <x v="14"/>
    <d v="2023-10-20T00:40:00"/>
    <s v="Other"/>
    <s v="Martine Rance"/>
    <n v="7036"/>
    <n v="20"/>
    <x v="144"/>
    <d v="1899-12-30T00:40:00"/>
    <n v="40"/>
    <n v="0"/>
    <x v="5"/>
  </r>
  <r>
    <n v="1675193"/>
    <n v="552"/>
    <x v="11"/>
    <d v="2023-11-12T23:47:00"/>
    <s v="Whatsapp"/>
    <s v="Peter Ferguson"/>
    <n v="2913"/>
    <n v="12"/>
    <x v="221"/>
    <d v="1899-12-30T23:47:00"/>
    <n v="47"/>
    <n v="23"/>
    <x v="9"/>
  </r>
  <r>
    <n v="410734"/>
    <n v="555"/>
    <x v="1"/>
    <d v="2023-05-06T01:13:00"/>
    <s v="Website"/>
    <s v="Sue King"/>
    <n v="3175"/>
    <n v="6"/>
    <x v="113"/>
    <d v="1899-12-30T01:13:00"/>
    <n v="13"/>
    <n v="1"/>
    <x v="8"/>
  </r>
  <r>
    <n v="1556551"/>
    <n v="556"/>
    <x v="0"/>
    <d v="2023-04-11T00:35:00"/>
    <s v="App"/>
    <s v="Giovanni Rovelli"/>
    <n v="4482"/>
    <n v="11"/>
    <x v="167"/>
    <d v="1899-12-30T00:35:00"/>
    <n v="35"/>
    <n v="0"/>
    <x v="1"/>
  </r>
  <r>
    <n v="867012"/>
    <n v="557"/>
    <x v="6"/>
    <d v="2023-02-26T00:16:00"/>
    <s v="App"/>
    <s v="Helen Bennett"/>
    <n v="7900"/>
    <n v="26"/>
    <x v="10"/>
    <d v="1899-12-30T00:16:00"/>
    <n v="16"/>
    <n v="0"/>
    <x v="0"/>
  </r>
  <r>
    <n v="1454722"/>
    <n v="557"/>
    <x v="6"/>
    <d v="2023-06-14T00:51:00"/>
    <s v="Other"/>
    <s v="Valarie Nelson"/>
    <n v="7460"/>
    <n v="14"/>
    <x v="165"/>
    <d v="1899-12-30T00:51:00"/>
    <n v="51"/>
    <n v="0"/>
    <x v="2"/>
  </r>
  <r>
    <n v="847595"/>
    <n v="558"/>
    <x v="11"/>
    <d v="2023-07-08T01:22:00"/>
    <s v="Other"/>
    <s v="Sean Connery"/>
    <n v="7327"/>
    <n v="8"/>
    <x v="23"/>
    <d v="1899-12-30T01:22:00"/>
    <n v="22"/>
    <n v="1"/>
    <x v="4"/>
  </r>
  <r>
    <n v="993889"/>
    <n v="562"/>
    <x v="3"/>
    <d v="2023-03-21T23:36:00"/>
    <s v="Other"/>
    <s v="Carine Schmitt"/>
    <n v="2862"/>
    <n v="21"/>
    <x v="98"/>
    <d v="1899-12-30T23:36:00"/>
    <n v="36"/>
    <n v="23"/>
    <x v="7"/>
  </r>
  <r>
    <n v="1182819"/>
    <n v="562"/>
    <x v="3"/>
    <d v="2023-08-23T23:26:00"/>
    <s v="Whatsapp"/>
    <s v="Giovanni Rovelli"/>
    <n v="7031"/>
    <n v="23"/>
    <x v="34"/>
    <d v="1899-12-30T23:26:00"/>
    <n v="26"/>
    <n v="23"/>
    <x v="6"/>
  </r>
  <r>
    <n v="11114"/>
    <n v="563"/>
    <x v="0"/>
    <d v="2023-03-17T23:16:00"/>
    <s v="Website"/>
    <s v="Kwai Yu"/>
    <n v="6371"/>
    <n v="17"/>
    <x v="154"/>
    <d v="1899-12-30T23:16:00"/>
    <n v="16"/>
    <n v="23"/>
    <x v="7"/>
  </r>
  <r>
    <n v="491960"/>
    <n v="564"/>
    <x v="1"/>
    <d v="2023-07-10T00:08:00"/>
    <s v="Other"/>
    <s v="Diego Freyre"/>
    <n v="1650"/>
    <n v="10"/>
    <x v="86"/>
    <d v="1899-12-30T00:08:00"/>
    <n v="8"/>
    <n v="0"/>
    <x v="4"/>
  </r>
  <r>
    <n v="1605731"/>
    <n v="564"/>
    <x v="1"/>
    <d v="2023-06-24T00:02:00"/>
    <s v="Whatsapp"/>
    <s v="William Brown"/>
    <n v="6271"/>
    <n v="24"/>
    <x v="191"/>
    <d v="1899-12-30T00:02:00"/>
    <n v="2"/>
    <n v="0"/>
    <x v="2"/>
  </r>
  <r>
    <n v="385361"/>
    <n v="565"/>
    <x v="0"/>
    <d v="2023-11-19T23:24:00"/>
    <s v="App"/>
    <s v="Valarie Thompson"/>
    <n v="9005"/>
    <n v="19"/>
    <x v="149"/>
    <d v="1899-12-30T23:24:00"/>
    <n v="24"/>
    <n v="23"/>
    <x v="9"/>
  </r>
  <r>
    <n v="7615"/>
    <n v="566"/>
    <x v="1"/>
    <d v="2023-11-03T23:46:00"/>
    <s v="Whatsapp"/>
    <s v="Dominique Perrier"/>
    <n v="8303"/>
    <n v="3"/>
    <x v="320"/>
    <d v="1899-12-30T23:46:00"/>
    <n v="46"/>
    <n v="23"/>
    <x v="9"/>
  </r>
  <r>
    <n v="950100"/>
    <n v="567"/>
    <x v="7"/>
    <d v="2023-12-07T23:10:00"/>
    <s v="Website"/>
    <s v="Frederique Citeaux"/>
    <n v="4903"/>
    <n v="7"/>
    <x v="187"/>
    <d v="1899-12-30T23:10:00"/>
    <n v="10"/>
    <n v="23"/>
    <x v="10"/>
  </r>
  <r>
    <n v="1682358"/>
    <n v="567"/>
    <x v="7"/>
    <d v="2023-03-27T23:19:00"/>
    <s v="Website"/>
    <s v="Helen Bennett"/>
    <n v="4540"/>
    <n v="27"/>
    <x v="172"/>
    <d v="1899-12-30T23:19:00"/>
    <n v="19"/>
    <n v="23"/>
    <x v="7"/>
  </r>
  <r>
    <n v="571764"/>
    <n v="568"/>
    <x v="0"/>
    <d v="2023-08-08T00:12:00"/>
    <s v="Other"/>
    <s v="Mary Saveley"/>
    <n v="1895"/>
    <n v="8"/>
    <x v="25"/>
    <d v="1899-12-30T00:12:00"/>
    <n v="12"/>
    <n v="0"/>
    <x v="6"/>
  </r>
  <r>
    <n v="740564"/>
    <n v="569"/>
    <x v="1"/>
    <d v="2023-02-13T00:48:00"/>
    <s v="Whatsapp"/>
    <s v="Adrian Huxley"/>
    <n v="1398"/>
    <n v="13"/>
    <x v="59"/>
    <d v="1899-12-30T00:48:00"/>
    <n v="48"/>
    <n v="0"/>
    <x v="0"/>
  </r>
  <r>
    <n v="858083"/>
    <n v="569"/>
    <x v="1"/>
    <d v="2023-03-19T00:25:00"/>
    <s v="Website"/>
    <s v="Victoria Ashworth"/>
    <n v="5575"/>
    <n v="19"/>
    <x v="48"/>
    <d v="1899-12-30T00:25:00"/>
    <n v="25"/>
    <n v="0"/>
    <x v="7"/>
  </r>
  <r>
    <n v="1407976"/>
    <n v="569"/>
    <x v="1"/>
    <d v="2023-04-02T23:21:00"/>
    <s v="Other"/>
    <s v="Steve Thompson"/>
    <n v="8751"/>
    <n v="2"/>
    <x v="197"/>
    <d v="1899-12-30T23:21:00"/>
    <n v="21"/>
    <n v="23"/>
    <x v="1"/>
  </r>
  <r>
    <n v="182299"/>
    <n v="570"/>
    <x v="11"/>
    <d v="2023-10-13T00:33:00"/>
    <s v="App"/>
    <s v="Diego Freyre"/>
    <n v="2238"/>
    <n v="13"/>
    <x v="298"/>
    <d v="1899-12-30T00:33:00"/>
    <n v="33"/>
    <n v="0"/>
    <x v="5"/>
  </r>
  <r>
    <n v="69722"/>
    <n v="571"/>
    <x v="8"/>
    <d v="2023-09-05T00:58:00"/>
    <s v="Website"/>
    <s v="Tony Calaghan"/>
    <n v="1269"/>
    <n v="5"/>
    <x v="96"/>
    <d v="1899-12-30T00:58:00"/>
    <n v="58"/>
    <n v="0"/>
    <x v="11"/>
  </r>
  <r>
    <n v="583129"/>
    <n v="575"/>
    <x v="11"/>
    <d v="2023-11-18T22:53:00"/>
    <s v="Whatsapp"/>
    <s v="Veysel Oeztan"/>
    <n v="7035"/>
    <n v="18"/>
    <x v="17"/>
    <d v="1899-12-30T22:53:00"/>
    <n v="53"/>
    <n v="22"/>
    <x v="9"/>
  </r>
  <r>
    <n v="1020737"/>
    <n v="575"/>
    <x v="11"/>
    <d v="2023-12-07T01:58:00"/>
    <s v="App"/>
    <s v="Roland Keitel"/>
    <n v="7392"/>
    <n v="7"/>
    <x v="187"/>
    <d v="1899-12-30T01:58:00"/>
    <n v="58"/>
    <n v="1"/>
    <x v="10"/>
  </r>
  <r>
    <n v="397428"/>
    <n v="576"/>
    <x v="1"/>
    <d v="2023-05-10T23:04:00"/>
    <s v="App"/>
    <s v="Sue Frick"/>
    <n v="1426"/>
    <n v="10"/>
    <x v="45"/>
    <d v="1899-12-30T23:04:00"/>
    <n v="4"/>
    <n v="23"/>
    <x v="8"/>
  </r>
  <r>
    <n v="992007"/>
    <n v="576"/>
    <x v="1"/>
    <d v="2023-08-02T23:57:00"/>
    <s v="App"/>
    <s v="Maria Larsson"/>
    <n v="839"/>
    <n v="2"/>
    <x v="56"/>
    <d v="1899-12-30T23:57:00"/>
    <n v="57"/>
    <n v="23"/>
    <x v="6"/>
  </r>
  <r>
    <n v="483229"/>
    <n v="577"/>
    <x v="0"/>
    <d v="2023-02-13T01:07:00"/>
    <s v="App"/>
    <s v="Jeff Young"/>
    <n v="1958"/>
    <n v="13"/>
    <x v="59"/>
    <d v="1899-12-30T01:07:00"/>
    <n v="7"/>
    <n v="1"/>
    <x v="0"/>
  </r>
  <r>
    <n v="1052606"/>
    <n v="577"/>
    <x v="0"/>
    <d v="2023-11-03T00:10:00"/>
    <s v="App"/>
    <s v="Eduardo Saavedra"/>
    <n v="701"/>
    <n v="3"/>
    <x v="320"/>
    <d v="1899-12-30T00:10:00"/>
    <n v="10"/>
    <n v="0"/>
    <x v="9"/>
  </r>
  <r>
    <n v="721053"/>
    <n v="579"/>
    <x v="1"/>
    <d v="2023-04-23T00:03:00"/>
    <s v="Other"/>
    <s v="Akiko Shimamura"/>
    <n v="5093"/>
    <n v="23"/>
    <x v="114"/>
    <d v="1899-12-30T00:03:00"/>
    <n v="3"/>
    <n v="0"/>
    <x v="1"/>
  </r>
  <r>
    <n v="957373"/>
    <n v="580"/>
    <x v="1"/>
    <d v="2023-06-16T23:05:00"/>
    <s v="Other"/>
    <s v="Adrian Huxley"/>
    <n v="4659"/>
    <n v="16"/>
    <x v="107"/>
    <d v="1899-12-30T23:05:00"/>
    <n v="5"/>
    <n v="23"/>
    <x v="2"/>
  </r>
  <r>
    <n v="886188"/>
    <n v="581"/>
    <x v="1"/>
    <d v="2023-10-03T01:12:00"/>
    <s v="Website"/>
    <s v="Roland Keitel"/>
    <n v="5000"/>
    <n v="3"/>
    <x v="261"/>
    <d v="1899-12-30T01:12:00"/>
    <n v="12"/>
    <n v="1"/>
    <x v="5"/>
  </r>
  <r>
    <n v="1107821"/>
    <n v="581"/>
    <x v="1"/>
    <d v="2023-10-18T00:25:00"/>
    <s v="Website"/>
    <s v="Julie Brown"/>
    <n v="3452"/>
    <n v="18"/>
    <x v="95"/>
    <d v="1899-12-30T00:25:00"/>
    <n v="25"/>
    <n v="0"/>
    <x v="5"/>
  </r>
  <r>
    <n v="1273418"/>
    <n v="581"/>
    <x v="1"/>
    <d v="2023-11-23T23:16:00"/>
    <s v="Whatsapp"/>
    <s v="Annette Roulet"/>
    <n v="5316"/>
    <n v="23"/>
    <x v="177"/>
    <d v="1899-12-30T23:16:00"/>
    <n v="16"/>
    <n v="23"/>
    <x v="9"/>
  </r>
  <r>
    <n v="101471"/>
    <n v="584"/>
    <x v="1"/>
    <d v="2023-11-25T01:12:00"/>
    <s v="Other"/>
    <s v="Yoshi Tannamuri"/>
    <n v="9105"/>
    <n v="25"/>
    <x v="174"/>
    <d v="1899-12-30T01:12:00"/>
    <n v="12"/>
    <n v="1"/>
    <x v="9"/>
  </r>
  <r>
    <n v="1104723"/>
    <n v="584"/>
    <x v="1"/>
    <d v="2023-01-26T23:40:00"/>
    <s v="Website"/>
    <s v="Arnold Cruz"/>
    <n v="1066"/>
    <n v="26"/>
    <x v="64"/>
    <d v="1899-12-30T23:40:00"/>
    <n v="40"/>
    <n v="23"/>
    <x v="3"/>
  </r>
  <r>
    <n v="1075036"/>
    <n v="587"/>
    <x v="1"/>
    <d v="2023-05-16T23:29:00"/>
    <s v="Whatsapp"/>
    <s v="Sean Connery"/>
    <n v="5378"/>
    <n v="16"/>
    <x v="161"/>
    <d v="1899-12-30T23:29:00"/>
    <n v="29"/>
    <n v="23"/>
    <x v="8"/>
  </r>
  <r>
    <n v="1115751"/>
    <n v="587"/>
    <x v="1"/>
    <d v="2023-06-06T23:48:00"/>
    <s v="Whatsapp"/>
    <s v="Miguel Barajas"/>
    <n v="3833"/>
    <n v="6"/>
    <x v="194"/>
    <d v="1899-12-30T23:48:00"/>
    <n v="48"/>
    <n v="23"/>
    <x v="2"/>
  </r>
  <r>
    <n v="1032588"/>
    <n v="588"/>
    <x v="10"/>
    <d v="2023-11-11T00:50:00"/>
    <s v="Other"/>
    <s v="Daniel Tonini"/>
    <n v="6085"/>
    <n v="11"/>
    <x v="37"/>
    <d v="1899-12-30T00:50:00"/>
    <n v="50"/>
    <n v="0"/>
    <x v="9"/>
  </r>
  <r>
    <n v="1369791"/>
    <n v="588"/>
    <x v="10"/>
    <d v="2023-02-07T01:07:00"/>
    <s v="App"/>
    <s v="Kee Kuo"/>
    <n v="6758"/>
    <n v="7"/>
    <x v="270"/>
    <d v="1899-12-30T01:07:00"/>
    <n v="7"/>
    <n v="1"/>
    <x v="0"/>
  </r>
  <r>
    <n v="229056"/>
    <n v="594"/>
    <x v="1"/>
    <d v="2023-06-06T01:58:00"/>
    <s v="Other"/>
    <s v="Maurizio Moroni"/>
    <n v="4328"/>
    <n v="6"/>
    <x v="194"/>
    <d v="1899-12-30T01:58:00"/>
    <n v="58"/>
    <n v="1"/>
    <x v="2"/>
  </r>
  <r>
    <n v="327243"/>
    <n v="595"/>
    <x v="1"/>
    <d v="2023-05-08T00:54:00"/>
    <s v="Other"/>
    <s v="Mory Kentary"/>
    <n v="8969"/>
    <n v="8"/>
    <x v="32"/>
    <d v="1899-12-30T00:54:00"/>
    <n v="54"/>
    <n v="0"/>
    <x v="8"/>
  </r>
  <r>
    <n v="497663"/>
    <n v="596"/>
    <x v="8"/>
    <d v="2023-11-06T00:03:00"/>
    <s v="Other"/>
    <s v="Jose Pedro Roel"/>
    <n v="6580"/>
    <n v="6"/>
    <x v="211"/>
    <d v="1899-12-30T00:03:00"/>
    <n v="3"/>
    <n v="0"/>
    <x v="9"/>
  </r>
  <r>
    <n v="857496"/>
    <n v="597"/>
    <x v="0"/>
    <d v="2023-03-12T01:04:00"/>
    <s v="Website"/>
    <s v="Diego Freyre"/>
    <n v="4933"/>
    <n v="12"/>
    <x v="287"/>
    <d v="1899-12-30T01:04:00"/>
    <n v="4"/>
    <n v="1"/>
    <x v="7"/>
  </r>
  <r>
    <n v="1659771"/>
    <n v="597"/>
    <x v="0"/>
    <d v="2023-11-17T01:14:00"/>
    <s v="App"/>
    <s v="Georg Pipps"/>
    <n v="2382"/>
    <n v="17"/>
    <x v="178"/>
    <d v="1899-12-30T01:14:00"/>
    <n v="14"/>
    <n v="1"/>
    <x v="9"/>
  </r>
  <r>
    <n v="375561"/>
    <n v="599"/>
    <x v="7"/>
    <d v="2023-12-29T00:24:00"/>
    <s v="App"/>
    <s v="Julie Brown"/>
    <n v="3609"/>
    <n v="29"/>
    <x v="182"/>
    <d v="1899-12-30T00:24:00"/>
    <n v="24"/>
    <n v="0"/>
    <x v="10"/>
  </r>
  <r>
    <n v="865712"/>
    <n v="599"/>
    <x v="7"/>
    <d v="2023-09-05T01:39:00"/>
    <s v="Website"/>
    <s v="Mary Saveley"/>
    <n v="8680"/>
    <n v="5"/>
    <x v="96"/>
    <d v="1899-12-30T01:39:00"/>
    <n v="39"/>
    <n v="1"/>
    <x v="11"/>
  </r>
  <r>
    <n v="1194493"/>
    <n v="600"/>
    <x v="1"/>
    <d v="2023-07-03T00:13:00"/>
    <s v="Other"/>
    <s v="Sue King"/>
    <n v="3567"/>
    <n v="3"/>
    <x v="250"/>
    <d v="1899-12-30T00:13:00"/>
    <n v="13"/>
    <n v="0"/>
    <x v="4"/>
  </r>
  <r>
    <n v="1171525"/>
    <n v="602"/>
    <x v="13"/>
    <d v="2023-03-03T23:49:00"/>
    <s v="Other"/>
    <s v="Michael Donnermeyer"/>
    <n v="849"/>
    <n v="3"/>
    <x v="242"/>
    <d v="1899-12-30T23:49:00"/>
    <n v="49"/>
    <n v="23"/>
    <x v="7"/>
  </r>
  <r>
    <n v="1454237"/>
    <n v="604"/>
    <x v="13"/>
    <d v="2023-11-20T00:40:00"/>
    <s v="App"/>
    <s v="Diego Freyre"/>
    <n v="8617"/>
    <n v="20"/>
    <x v="75"/>
    <d v="1899-12-30T00:40:00"/>
    <n v="40"/>
    <n v="0"/>
    <x v="9"/>
  </r>
  <r>
    <n v="706696"/>
    <n v="606"/>
    <x v="1"/>
    <d v="2023-07-09T00:41:00"/>
    <s v="Other"/>
    <s v="Diego Freyre"/>
    <n v="3500"/>
    <n v="9"/>
    <x v="321"/>
    <d v="1899-12-30T00:41:00"/>
    <n v="41"/>
    <n v="0"/>
    <x v="4"/>
  </r>
  <r>
    <n v="1088350"/>
    <n v="606"/>
    <x v="1"/>
    <d v="2023-11-26T00:37:00"/>
    <s v="Website"/>
    <s v="Ann Brown"/>
    <n v="3144"/>
    <n v="26"/>
    <x v="291"/>
    <d v="1899-12-30T00:37:00"/>
    <n v="37"/>
    <n v="0"/>
    <x v="9"/>
  </r>
  <r>
    <n v="1391623"/>
    <n v="606"/>
    <x v="1"/>
    <d v="2023-07-10T23:24:00"/>
    <s v="Website"/>
    <s v="Marie Bertrand"/>
    <n v="6445"/>
    <n v="10"/>
    <x v="86"/>
    <d v="1899-12-30T23:24:00"/>
    <n v="24"/>
    <n v="23"/>
    <x v="4"/>
  </r>
  <r>
    <n v="1389485"/>
    <n v="607"/>
    <x v="3"/>
    <d v="2023-11-06T00:33:00"/>
    <s v="Website"/>
    <s v="Marta Hernandez"/>
    <n v="8449"/>
    <n v="6"/>
    <x v="211"/>
    <d v="1899-12-30T00:33:00"/>
    <n v="33"/>
    <n v="0"/>
    <x v="9"/>
  </r>
  <r>
    <n v="942316"/>
    <n v="608"/>
    <x v="2"/>
    <d v="2023-01-04T00:48:00"/>
    <s v="Whatsapp"/>
    <s v="Sue Frick"/>
    <n v="455"/>
    <n v="4"/>
    <x v="227"/>
    <d v="1899-12-30T00:48:00"/>
    <n v="48"/>
    <n v="0"/>
    <x v="3"/>
  </r>
  <r>
    <n v="950345"/>
    <n v="608"/>
    <x v="2"/>
    <d v="2023-02-13T02:00:00"/>
    <s v="Other"/>
    <s v="Jeff Young"/>
    <n v="4841"/>
    <n v="13"/>
    <x v="59"/>
    <d v="1899-12-30T02:00:00"/>
    <n v="0"/>
    <n v="2"/>
    <x v="0"/>
  </r>
  <r>
    <n v="411449"/>
    <n v="609"/>
    <x v="1"/>
    <d v="2023-05-01T00:10:00"/>
    <s v="Whatsapp"/>
    <s v="Giovanni Rovelli"/>
    <n v="4109"/>
    <n v="1"/>
    <x v="44"/>
    <d v="1899-12-30T00:10:00"/>
    <n v="10"/>
    <n v="0"/>
    <x v="8"/>
  </r>
  <r>
    <n v="831821"/>
    <n v="609"/>
    <x v="1"/>
    <d v="2023-05-23T00:35:00"/>
    <s v="App"/>
    <s v="Jeff Young"/>
    <n v="1827"/>
    <n v="23"/>
    <x v="322"/>
    <d v="1899-12-30T00:35:00"/>
    <n v="35"/>
    <n v="0"/>
    <x v="8"/>
  </r>
  <r>
    <n v="1412551"/>
    <n v="610"/>
    <x v="0"/>
    <d v="2023-09-07T00:11:00"/>
    <s v="Other"/>
    <s v="Valarie Nelson"/>
    <n v="425"/>
    <n v="7"/>
    <x v="29"/>
    <d v="1899-12-30T00:11:00"/>
    <n v="11"/>
    <n v="0"/>
    <x v="11"/>
  </r>
  <r>
    <n v="1509554"/>
    <n v="610"/>
    <x v="0"/>
    <d v="2023-04-16T00:34:00"/>
    <s v="App"/>
    <s v="Yoshi Tannamuri"/>
    <n v="4098"/>
    <n v="16"/>
    <x v="277"/>
    <d v="1899-12-30T00:34:00"/>
    <n v="34"/>
    <n v="0"/>
    <x v="1"/>
  </r>
  <r>
    <n v="609375"/>
    <n v="612"/>
    <x v="9"/>
    <d v="2023-04-26T00:11:00"/>
    <s v="Other"/>
    <s v="Giovanni Rovelli"/>
    <n v="9567"/>
    <n v="26"/>
    <x v="198"/>
    <d v="1899-12-30T00:11:00"/>
    <n v="11"/>
    <n v="0"/>
    <x v="1"/>
  </r>
  <r>
    <n v="214557"/>
    <n v="613"/>
    <x v="11"/>
    <d v="2023-06-05T00:28:00"/>
    <s v="Whatsapp"/>
    <s v="Henriette Pfalzheim"/>
    <n v="5981"/>
    <n v="5"/>
    <x v="193"/>
    <d v="1899-12-30T00:28:00"/>
    <n v="28"/>
    <n v="0"/>
    <x v="2"/>
  </r>
  <r>
    <n v="674745"/>
    <n v="613"/>
    <x v="11"/>
    <d v="2023-02-21T01:01:00"/>
    <s v="Whatsapp"/>
    <s v="Jeff Young"/>
    <n v="4027"/>
    <n v="21"/>
    <x v="170"/>
    <d v="1899-12-30T01:01:00"/>
    <n v="1"/>
    <n v="1"/>
    <x v="0"/>
  </r>
  <r>
    <n v="1373414"/>
    <n v="613"/>
    <x v="11"/>
    <d v="2023-02-13T23:46:00"/>
    <s v="Whatsapp"/>
    <s v="Diego Freyre"/>
    <n v="5539"/>
    <n v="13"/>
    <x v="59"/>
    <d v="1899-12-30T23:46:00"/>
    <n v="46"/>
    <n v="23"/>
    <x v="0"/>
  </r>
  <r>
    <n v="165674"/>
    <n v="614"/>
    <x v="1"/>
    <d v="2023-11-29T00:34:00"/>
    <s v="App"/>
    <s v="Kwai Yu"/>
    <n v="8831"/>
    <n v="29"/>
    <x v="303"/>
    <d v="1899-12-30T00:34:00"/>
    <n v="34"/>
    <n v="0"/>
    <x v="9"/>
  </r>
  <r>
    <n v="171420"/>
    <n v="614"/>
    <x v="1"/>
    <d v="2023-01-17T00:51:00"/>
    <s v="Website"/>
    <s v="Martine Rance"/>
    <n v="8738"/>
    <n v="17"/>
    <x v="231"/>
    <d v="1899-12-30T00:51:00"/>
    <n v="51"/>
    <n v="0"/>
    <x v="3"/>
  </r>
  <r>
    <n v="533511"/>
    <n v="615"/>
    <x v="0"/>
    <d v="2023-03-23T00:04:00"/>
    <s v="Website"/>
    <s v="Wendy Victorino"/>
    <n v="4159"/>
    <n v="23"/>
    <x v="323"/>
    <d v="1899-12-30T00:04:00"/>
    <n v="4"/>
    <n v="0"/>
    <x v="7"/>
  </r>
  <r>
    <n v="1496982"/>
    <n v="616"/>
    <x v="0"/>
    <d v="2023-07-02T01:03:00"/>
    <s v="Website"/>
    <s v="Diego Freyre"/>
    <n v="4824"/>
    <n v="2"/>
    <x v="137"/>
    <d v="1899-12-30T01:03:00"/>
    <n v="3"/>
    <n v="1"/>
    <x v="4"/>
  </r>
  <r>
    <n v="908364"/>
    <n v="617"/>
    <x v="1"/>
    <d v="2023-06-01T23:55:00"/>
    <s v="Other"/>
    <s v="Valarie Nelson"/>
    <n v="5116"/>
    <n v="1"/>
    <x v="169"/>
    <d v="1899-12-30T23:55:00"/>
    <n v="55"/>
    <n v="23"/>
    <x v="2"/>
  </r>
  <r>
    <n v="183654"/>
    <n v="618"/>
    <x v="8"/>
    <d v="2023-08-14T23:02:00"/>
    <s v="Other"/>
    <s v="Diego Freyre"/>
    <n v="1434"/>
    <n v="14"/>
    <x v="324"/>
    <d v="1899-12-30T23:02:00"/>
    <n v="2"/>
    <n v="23"/>
    <x v="6"/>
  </r>
  <r>
    <n v="1582591"/>
    <n v="618"/>
    <x v="8"/>
    <d v="2023-10-05T01:34:00"/>
    <s v="App"/>
    <s v="Michael Frick"/>
    <n v="6609"/>
    <n v="5"/>
    <x v="274"/>
    <d v="1899-12-30T01:34:00"/>
    <n v="34"/>
    <n v="1"/>
    <x v="5"/>
  </r>
  <r>
    <n v="1481396"/>
    <n v="619"/>
    <x v="1"/>
    <d v="2023-11-23T01:11:00"/>
    <s v="App"/>
    <s v="Dan Lewis"/>
    <n v="3557"/>
    <n v="23"/>
    <x v="177"/>
    <d v="1899-12-30T01:11:00"/>
    <n v="11"/>
    <n v="1"/>
    <x v="9"/>
  </r>
  <r>
    <n v="127349"/>
    <n v="620"/>
    <x v="3"/>
    <d v="2023-04-11T00:36:00"/>
    <s v="Whatsapp"/>
    <s v="Jeff Young"/>
    <n v="4477"/>
    <n v="11"/>
    <x v="167"/>
    <d v="1899-12-30T00:36:00"/>
    <n v="36"/>
    <n v="0"/>
    <x v="1"/>
  </r>
  <r>
    <n v="1347158"/>
    <n v="621"/>
    <x v="1"/>
    <d v="2023-08-23T23:25:00"/>
    <s v="Website"/>
    <s v="Dan Lewis"/>
    <n v="468"/>
    <n v="23"/>
    <x v="34"/>
    <d v="1899-12-30T23:25:00"/>
    <n v="25"/>
    <n v="23"/>
    <x v="6"/>
  </r>
  <r>
    <n v="1503619"/>
    <n v="621"/>
    <x v="1"/>
    <d v="2023-01-17T00:54:00"/>
    <s v="Other"/>
    <s v="Steve Frick"/>
    <n v="4436"/>
    <n v="17"/>
    <x v="231"/>
    <d v="1899-12-30T00:54:00"/>
    <n v="54"/>
    <n v="0"/>
    <x v="3"/>
  </r>
  <r>
    <n v="535352"/>
    <n v="622"/>
    <x v="11"/>
    <d v="2023-07-23T23:26:00"/>
    <s v="Website"/>
    <s v="Peter Ferguson"/>
    <n v="9155"/>
    <n v="23"/>
    <x v="319"/>
    <d v="1899-12-30T23:26:00"/>
    <n v="26"/>
    <n v="23"/>
    <x v="4"/>
  </r>
  <r>
    <n v="841572"/>
    <n v="622"/>
    <x v="11"/>
    <d v="2023-02-28T22:36:00"/>
    <s v="App"/>
    <s v="Jeff Young"/>
    <n v="7748"/>
    <n v="28"/>
    <x v="0"/>
    <d v="1899-12-30T22:36:00"/>
    <n v="36"/>
    <n v="22"/>
    <x v="0"/>
  </r>
  <r>
    <n v="869899"/>
    <n v="623"/>
    <x v="11"/>
    <d v="2023-06-20T01:37:00"/>
    <s v="App"/>
    <s v="Paolo Accorti"/>
    <n v="7143"/>
    <n v="20"/>
    <x v="13"/>
    <d v="1899-12-30T01:37:00"/>
    <n v="37"/>
    <n v="1"/>
    <x v="2"/>
  </r>
  <r>
    <n v="1443815"/>
    <n v="623"/>
    <x v="11"/>
    <d v="2023-01-26T23:58:00"/>
    <s v="App"/>
    <s v="Anna O'Hara"/>
    <n v="9333"/>
    <n v="26"/>
    <x v="64"/>
    <d v="1899-12-30T23:58:00"/>
    <n v="58"/>
    <n v="23"/>
    <x v="3"/>
  </r>
  <r>
    <n v="1558722"/>
    <n v="623"/>
    <x v="11"/>
    <d v="2023-07-27T01:37:00"/>
    <s v="Website"/>
    <s v="Diego Freyre"/>
    <n v="1232"/>
    <n v="27"/>
    <x v="234"/>
    <d v="1899-12-30T01:37:00"/>
    <n v="37"/>
    <n v="1"/>
    <x v="4"/>
  </r>
  <r>
    <n v="122068"/>
    <n v="624"/>
    <x v="7"/>
    <d v="2023-10-01T01:43:00"/>
    <s v="Other"/>
    <s v="Janine Labrune"/>
    <n v="3030"/>
    <n v="1"/>
    <x v="5"/>
    <d v="1899-12-30T01:43:00"/>
    <n v="43"/>
    <n v="1"/>
    <x v="5"/>
  </r>
  <r>
    <n v="312581"/>
    <n v="624"/>
    <x v="7"/>
    <d v="2023-08-07T00:48:00"/>
    <s v="Whatsapp"/>
    <s v="Valarie Young"/>
    <n v="5721"/>
    <n v="7"/>
    <x v="229"/>
    <d v="1899-12-30T00:48:00"/>
    <n v="48"/>
    <n v="0"/>
    <x v="6"/>
  </r>
  <r>
    <n v="148310"/>
    <n v="625"/>
    <x v="11"/>
    <d v="2023-05-03T00:22:00"/>
    <s v="Other"/>
    <s v="Jonas Bergulfsen"/>
    <n v="2291"/>
    <n v="3"/>
    <x v="18"/>
    <d v="1899-12-30T00:22:00"/>
    <n v="22"/>
    <n v="0"/>
    <x v="8"/>
  </r>
  <r>
    <n v="663055"/>
    <n v="626"/>
    <x v="1"/>
    <d v="2023-06-19T23:25:00"/>
    <s v="App"/>
    <s v="Helen Bennett"/>
    <n v="6976"/>
    <n v="19"/>
    <x v="325"/>
    <d v="1899-12-30T23:25:00"/>
    <n v="25"/>
    <n v="23"/>
    <x v="2"/>
  </r>
  <r>
    <n v="1338945"/>
    <n v="627"/>
    <x v="8"/>
    <d v="2023-02-24T00:15:00"/>
    <s v="Whatsapp"/>
    <s v="Peter Ferguson"/>
    <n v="4854"/>
    <n v="24"/>
    <x v="93"/>
    <d v="1899-12-30T00:15:00"/>
    <n v="15"/>
    <n v="0"/>
    <x v="0"/>
  </r>
  <r>
    <n v="134419"/>
    <n v="628"/>
    <x v="0"/>
    <d v="2023-02-03T22:55:00"/>
    <s v="Website"/>
    <s v="Jesus Fernandez"/>
    <n v="2768"/>
    <n v="3"/>
    <x v="269"/>
    <d v="1899-12-30T22:55:00"/>
    <n v="55"/>
    <n v="22"/>
    <x v="0"/>
  </r>
  <r>
    <n v="333900"/>
    <n v="629"/>
    <x v="1"/>
    <d v="2023-11-12T01:08:00"/>
    <s v="Other"/>
    <s v="Violeta Benitez"/>
    <n v="8694"/>
    <n v="12"/>
    <x v="221"/>
    <d v="1899-12-30T01:08:00"/>
    <n v="8"/>
    <n v="1"/>
    <x v="9"/>
  </r>
  <r>
    <n v="1107986"/>
    <n v="632"/>
    <x v="1"/>
    <d v="2023-09-18T00:30:00"/>
    <s v="Other"/>
    <s v="Anna O'Hara"/>
    <n v="384"/>
    <n v="18"/>
    <x v="51"/>
    <d v="1899-12-30T00:30:00"/>
    <n v="30"/>
    <n v="0"/>
    <x v="11"/>
  </r>
  <r>
    <n v="1675253"/>
    <n v="632"/>
    <x v="1"/>
    <d v="2023-08-26T00:18:00"/>
    <s v="Website"/>
    <s v="Diego Freyre"/>
    <n v="3340"/>
    <n v="26"/>
    <x v="225"/>
    <d v="1899-12-30T00:18:00"/>
    <n v="18"/>
    <n v="0"/>
    <x v="6"/>
  </r>
  <r>
    <n v="243485"/>
    <n v="633"/>
    <x v="0"/>
    <d v="2023-07-12T00:16:00"/>
    <s v="Website"/>
    <s v="Julie King"/>
    <n v="6552"/>
    <n v="12"/>
    <x v="326"/>
    <d v="1899-12-30T00:16:00"/>
    <n v="16"/>
    <n v="0"/>
    <x v="4"/>
  </r>
  <r>
    <n v="624736"/>
    <n v="633"/>
    <x v="0"/>
    <d v="2023-05-21T01:42:00"/>
    <s v="Website"/>
    <s v="Eduardo Saavedra"/>
    <n v="486"/>
    <n v="21"/>
    <x v="99"/>
    <d v="1899-12-30T01:42:00"/>
    <n v="42"/>
    <n v="1"/>
    <x v="8"/>
  </r>
  <r>
    <n v="1371439"/>
    <n v="633"/>
    <x v="0"/>
    <d v="2023-10-18T00:07:00"/>
    <s v="Other"/>
    <s v="Valarie Nelson"/>
    <n v="4266"/>
    <n v="18"/>
    <x v="95"/>
    <d v="1899-12-30T00:07:00"/>
    <n v="7"/>
    <n v="0"/>
    <x v="5"/>
  </r>
  <r>
    <n v="725371"/>
    <n v="634"/>
    <x v="1"/>
    <d v="2023-01-02T23:37:00"/>
    <s v="Website"/>
    <s v="Henriette Pfalzheim"/>
    <n v="7071"/>
    <n v="2"/>
    <x v="121"/>
    <d v="1899-12-30T23:37:00"/>
    <n v="37"/>
    <n v="23"/>
    <x v="3"/>
  </r>
  <r>
    <n v="1052119"/>
    <n v="634"/>
    <x v="1"/>
    <d v="2023-08-15T00:10:00"/>
    <s v="Whatsapp"/>
    <s v="Kwai Yu"/>
    <n v="4462"/>
    <n v="15"/>
    <x v="293"/>
    <d v="1899-12-30T00:10:00"/>
    <n v="10"/>
    <n v="0"/>
    <x v="6"/>
  </r>
  <r>
    <n v="1567280"/>
    <n v="634"/>
    <x v="1"/>
    <d v="2023-11-23T22:58:00"/>
    <s v="App"/>
    <s v="Violeta Benitez"/>
    <n v="9698"/>
    <n v="23"/>
    <x v="177"/>
    <d v="1899-12-30T22:58:00"/>
    <n v="58"/>
    <n v="22"/>
    <x v="9"/>
  </r>
  <r>
    <n v="453466"/>
    <n v="637"/>
    <x v="1"/>
    <d v="2023-03-11T01:23:00"/>
    <s v="Other"/>
    <s v="Violeta Benitez"/>
    <n v="6625"/>
    <n v="11"/>
    <x v="62"/>
    <d v="1899-12-30T01:23:00"/>
    <n v="23"/>
    <n v="1"/>
    <x v="7"/>
  </r>
  <r>
    <n v="1401727"/>
    <n v="637"/>
    <x v="1"/>
    <d v="2023-08-14T00:35:00"/>
    <s v="Other"/>
    <s v="Maria Hernandez"/>
    <n v="4277"/>
    <n v="14"/>
    <x v="324"/>
    <d v="1899-12-30T00:35:00"/>
    <n v="35"/>
    <n v="0"/>
    <x v="6"/>
  </r>
  <r>
    <n v="360154"/>
    <n v="638"/>
    <x v="0"/>
    <d v="2023-05-24T00:50:00"/>
    <s v="Other"/>
    <s v="Diego Freyre"/>
    <n v="9618"/>
    <n v="24"/>
    <x v="153"/>
    <d v="1899-12-30T00:50:00"/>
    <n v="50"/>
    <n v="0"/>
    <x v="8"/>
  </r>
  <r>
    <n v="50499"/>
    <n v="639"/>
    <x v="1"/>
    <d v="2023-04-02T23:08:00"/>
    <s v="Website"/>
    <s v="Tony Calaghan"/>
    <n v="3514"/>
    <n v="2"/>
    <x v="197"/>
    <d v="1899-12-30T23:08:00"/>
    <n v="8"/>
    <n v="23"/>
    <x v="1"/>
  </r>
  <r>
    <n v="943149"/>
    <n v="640"/>
    <x v="0"/>
    <d v="2023-09-24T22:47:00"/>
    <s v="Whatsapp"/>
    <s v="Sue King"/>
    <n v="6730"/>
    <n v="24"/>
    <x v="162"/>
    <d v="1899-12-30T22:47:00"/>
    <n v="47"/>
    <n v="22"/>
    <x v="11"/>
  </r>
  <r>
    <n v="1274561"/>
    <n v="640"/>
    <x v="0"/>
    <d v="2023-09-19T01:57:00"/>
    <s v="App"/>
    <s v="Valarie Thompson"/>
    <n v="3448"/>
    <n v="19"/>
    <x v="43"/>
    <d v="1899-12-30T01:57:00"/>
    <n v="57"/>
    <n v="1"/>
    <x v="11"/>
  </r>
  <r>
    <n v="1297796"/>
    <n v="640"/>
    <x v="0"/>
    <d v="2023-02-26T00:40:00"/>
    <s v="App"/>
    <s v="Diego Freyre"/>
    <n v="9438"/>
    <n v="26"/>
    <x v="10"/>
    <d v="1899-12-30T00:40:00"/>
    <n v="40"/>
    <n v="0"/>
    <x v="0"/>
  </r>
  <r>
    <n v="1676930"/>
    <n v="640"/>
    <x v="0"/>
    <d v="2023-11-24T23:41:00"/>
    <s v="Website"/>
    <s v="Diego Freyre"/>
    <n v="598"/>
    <n v="24"/>
    <x v="80"/>
    <d v="1899-12-30T23:41:00"/>
    <n v="41"/>
    <n v="23"/>
    <x v="9"/>
  </r>
  <r>
    <n v="688175"/>
    <n v="642"/>
    <x v="0"/>
    <d v="2023-11-08T00:52:00"/>
    <s v="App"/>
    <s v="Valarie Nelson"/>
    <n v="1612"/>
    <n v="8"/>
    <x v="36"/>
    <d v="1899-12-30T00:52:00"/>
    <n v="52"/>
    <n v="0"/>
    <x v="9"/>
  </r>
  <r>
    <n v="1177486"/>
    <n v="642"/>
    <x v="0"/>
    <d v="2023-12-18T01:38:00"/>
    <s v="App"/>
    <s v="Ann Brown"/>
    <n v="2740"/>
    <n v="18"/>
    <x v="77"/>
    <d v="1899-12-30T01:38:00"/>
    <n v="38"/>
    <n v="1"/>
    <x v="10"/>
  </r>
  <r>
    <n v="544608"/>
    <n v="643"/>
    <x v="11"/>
    <d v="2023-09-23T01:56:00"/>
    <s v="App"/>
    <s v="Janine Labrune"/>
    <n v="3678"/>
    <n v="23"/>
    <x v="163"/>
    <d v="1899-12-30T01:56:00"/>
    <n v="56"/>
    <n v="1"/>
    <x v="11"/>
  </r>
  <r>
    <n v="1043175"/>
    <n v="644"/>
    <x v="3"/>
    <d v="2023-06-29T23:34:00"/>
    <s v="Website"/>
    <s v="Juri Hirano"/>
    <n v="3317"/>
    <n v="29"/>
    <x v="111"/>
    <d v="1899-12-30T23:34:00"/>
    <n v="34"/>
    <n v="23"/>
    <x v="2"/>
  </r>
  <r>
    <n v="180775"/>
    <n v="645"/>
    <x v="2"/>
    <d v="2023-03-20T00:05:00"/>
    <s v="Website"/>
    <s v="Elizabeth Devon"/>
    <n v="4981"/>
    <n v="20"/>
    <x v="327"/>
    <d v="1899-12-30T00:05:00"/>
    <n v="5"/>
    <n v="0"/>
    <x v="7"/>
  </r>
  <r>
    <n v="476585"/>
    <n v="645"/>
    <x v="2"/>
    <d v="2023-04-21T00:30:00"/>
    <s v="App"/>
    <s v="Marie Bertrand"/>
    <n v="7949"/>
    <n v="21"/>
    <x v="328"/>
    <d v="1899-12-30T00:30:00"/>
    <n v="30"/>
    <n v="0"/>
    <x v="1"/>
  </r>
  <r>
    <n v="912973"/>
    <n v="646"/>
    <x v="3"/>
    <d v="2023-12-20T23:25:00"/>
    <s v="Whatsapp"/>
    <s v="Diego Freyre"/>
    <n v="816"/>
    <n v="20"/>
    <x v="304"/>
    <d v="1899-12-30T23:25:00"/>
    <n v="25"/>
    <n v="23"/>
    <x v="10"/>
  </r>
  <r>
    <n v="1074708"/>
    <n v="647"/>
    <x v="7"/>
    <d v="2023-03-12T23:36:00"/>
    <s v="App"/>
    <s v="Valarie Nelson"/>
    <n v="7648"/>
    <n v="12"/>
    <x v="287"/>
    <d v="1899-12-30T23:36:00"/>
    <n v="36"/>
    <n v="23"/>
    <x v="7"/>
  </r>
  <r>
    <n v="1543135"/>
    <n v="647"/>
    <x v="7"/>
    <d v="2023-06-07T01:04:00"/>
    <s v="App"/>
    <s v="Ann Brown"/>
    <n v="9026"/>
    <n v="7"/>
    <x v="97"/>
    <d v="1899-12-30T01:04:00"/>
    <n v="4"/>
    <n v="1"/>
    <x v="2"/>
  </r>
  <r>
    <n v="320251"/>
    <n v="648"/>
    <x v="13"/>
    <d v="2023-11-11T01:40:00"/>
    <s v="App"/>
    <s v="Jean Fresnisre"/>
    <n v="8979"/>
    <n v="11"/>
    <x v="37"/>
    <d v="1899-12-30T01:40:00"/>
    <n v="40"/>
    <n v="1"/>
    <x v="9"/>
  </r>
  <r>
    <n v="529245"/>
    <n v="650"/>
    <x v="0"/>
    <d v="2023-02-16T00:23:00"/>
    <s v="Whatsapp"/>
    <s v="Eric Natividad"/>
    <n v="1465"/>
    <n v="16"/>
    <x v="67"/>
    <d v="1899-12-30T00:23:00"/>
    <n v="23"/>
    <n v="0"/>
    <x v="0"/>
  </r>
  <r>
    <n v="402186"/>
    <n v="651"/>
    <x v="1"/>
    <d v="2023-08-05T00:03:00"/>
    <s v="Website"/>
    <s v="Pascale Cartrain"/>
    <n v="8800"/>
    <n v="5"/>
    <x v="329"/>
    <d v="1899-12-30T00:03:00"/>
    <n v="3"/>
    <n v="0"/>
    <x v="6"/>
  </r>
  <r>
    <n v="960053"/>
    <n v="651"/>
    <x v="1"/>
    <d v="2023-08-01T00:20:00"/>
    <s v="Website"/>
    <s v="Tony Calaghan"/>
    <n v="3417"/>
    <n v="1"/>
    <x v="257"/>
    <d v="1899-12-30T00:20:00"/>
    <n v="20"/>
    <n v="0"/>
    <x v="6"/>
  </r>
  <r>
    <n v="1494544"/>
    <n v="651"/>
    <x v="1"/>
    <d v="2023-06-20T01:59:00"/>
    <s v="App"/>
    <s v="Diego Freyre"/>
    <n v="1370"/>
    <n v="20"/>
    <x v="13"/>
    <d v="1899-12-30T01:59:00"/>
    <n v="59"/>
    <n v="1"/>
    <x v="2"/>
  </r>
  <r>
    <n v="31707"/>
    <n v="652"/>
    <x v="1"/>
    <d v="2023-05-11T00:31:00"/>
    <s v="Other"/>
    <s v="Peter Ferguson"/>
    <n v="8379"/>
    <n v="11"/>
    <x v="42"/>
    <d v="1899-12-30T00:31:00"/>
    <n v="31"/>
    <n v="0"/>
    <x v="8"/>
  </r>
  <r>
    <n v="800145"/>
    <n v="653"/>
    <x v="0"/>
    <d v="2023-04-01T00:49:00"/>
    <s v="Other"/>
    <s v="Miguel Barajas"/>
    <n v="2086"/>
    <n v="1"/>
    <x v="217"/>
    <d v="1899-12-30T00:49:00"/>
    <n v="49"/>
    <n v="0"/>
    <x v="1"/>
  </r>
  <r>
    <n v="347273"/>
    <n v="654"/>
    <x v="0"/>
    <d v="2023-06-08T00:18:00"/>
    <s v="Other"/>
    <s v="Steve Thompson"/>
    <n v="9105"/>
    <n v="8"/>
    <x v="131"/>
    <d v="1899-12-30T00:18:00"/>
    <n v="18"/>
    <n v="0"/>
    <x v="2"/>
  </r>
  <r>
    <n v="1086104"/>
    <n v="654"/>
    <x v="0"/>
    <d v="2023-09-22T00:22:00"/>
    <s v="Website"/>
    <s v="Marie Bertrand"/>
    <n v="1737"/>
    <n v="22"/>
    <x v="286"/>
    <d v="1899-12-30T00:22:00"/>
    <n v="22"/>
    <n v="0"/>
    <x v="11"/>
  </r>
  <r>
    <n v="1646606"/>
    <n v="654"/>
    <x v="0"/>
    <d v="2023-11-13T23:33:00"/>
    <s v="App"/>
    <s v="Daniel Da Cunha"/>
    <n v="673"/>
    <n v="13"/>
    <x v="330"/>
    <d v="1899-12-30T23:33:00"/>
    <n v="33"/>
    <n v="23"/>
    <x v="9"/>
  </r>
  <r>
    <n v="775306"/>
    <n v="655"/>
    <x v="1"/>
    <d v="2023-06-24T23:02:00"/>
    <s v="Website"/>
    <s v="Anna O'Hara"/>
    <n v="7346"/>
    <n v="24"/>
    <x v="191"/>
    <d v="1899-12-30T23:02:00"/>
    <n v="2"/>
    <n v="23"/>
    <x v="2"/>
  </r>
  <r>
    <n v="1452068"/>
    <n v="658"/>
    <x v="11"/>
    <d v="2023-09-30T01:26:00"/>
    <s v="Website"/>
    <s v="Rosa Hernandez"/>
    <n v="1299"/>
    <n v="30"/>
    <x v="331"/>
    <d v="1899-12-30T01:26:00"/>
    <n v="26"/>
    <n v="1"/>
    <x v="11"/>
  </r>
  <r>
    <n v="1366020"/>
    <n v="659"/>
    <x v="7"/>
    <d v="2023-08-10T23:20:00"/>
    <s v="App"/>
    <s v="Valarie Nelson"/>
    <n v="9989"/>
    <n v="10"/>
    <x v="159"/>
    <d v="1899-12-30T23:20:00"/>
    <n v="20"/>
    <n v="23"/>
    <x v="6"/>
  </r>
  <r>
    <n v="1571075"/>
    <n v="660"/>
    <x v="1"/>
    <d v="2023-05-25T01:24:00"/>
    <s v="Other"/>
    <s v="Arnold Cruz"/>
    <n v="4346"/>
    <n v="25"/>
    <x v="22"/>
    <d v="1899-12-30T01:24:00"/>
    <n v="24"/>
    <n v="1"/>
    <x v="8"/>
  </r>
  <r>
    <n v="1134072"/>
    <n v="662"/>
    <x v="1"/>
    <d v="2023-12-06T00:49:00"/>
    <s v="App"/>
    <s v="Elizabeth Devon"/>
    <n v="3885"/>
    <n v="6"/>
    <x v="185"/>
    <d v="1899-12-30T00:49:00"/>
    <n v="49"/>
    <n v="0"/>
    <x v="10"/>
  </r>
  <r>
    <n v="1111675"/>
    <n v="665"/>
    <x v="0"/>
    <d v="2023-02-26T23:36:00"/>
    <s v="Other"/>
    <s v="Dominique Perrier"/>
    <n v="5031"/>
    <n v="26"/>
    <x v="10"/>
    <d v="1899-12-30T23:36:00"/>
    <n v="36"/>
    <n v="23"/>
    <x v="0"/>
  </r>
  <r>
    <n v="1061512"/>
    <n v="666"/>
    <x v="0"/>
    <d v="2023-03-02T01:24:00"/>
    <s v="Whatsapp"/>
    <s v="Jean Fresnisre"/>
    <n v="1743"/>
    <n v="2"/>
    <x v="332"/>
    <d v="1899-12-30T01:24:00"/>
    <n v="24"/>
    <n v="1"/>
    <x v="7"/>
  </r>
  <r>
    <n v="515145"/>
    <n v="667"/>
    <x v="0"/>
    <d v="2023-11-21T22:31:00"/>
    <s v="Other"/>
    <s v="Paolo Accorti"/>
    <n v="6458"/>
    <n v="21"/>
    <x v="156"/>
    <d v="1899-12-30T22:31:00"/>
    <n v="31"/>
    <n v="22"/>
    <x v="9"/>
  </r>
  <r>
    <n v="909180"/>
    <n v="667"/>
    <x v="0"/>
    <d v="2023-06-01T00:48:00"/>
    <s v="Whatsapp"/>
    <s v="Julie Murphy"/>
    <n v="1650"/>
    <n v="1"/>
    <x v="169"/>
    <d v="1899-12-30T00:48:00"/>
    <n v="48"/>
    <n v="0"/>
    <x v="2"/>
  </r>
  <r>
    <n v="539679"/>
    <n v="668"/>
    <x v="0"/>
    <d v="2023-05-07T00:28:00"/>
    <s v="Website"/>
    <s v="Giovanni Rovelli"/>
    <n v="24"/>
    <n v="7"/>
    <x v="90"/>
    <d v="1899-12-30T00:28:00"/>
    <n v="28"/>
    <n v="0"/>
    <x v="8"/>
  </r>
  <r>
    <n v="1471535"/>
    <n v="668"/>
    <x v="0"/>
    <d v="2023-12-24T23:07:00"/>
    <s v="App"/>
    <s v="Valarie Nelson"/>
    <n v="6311"/>
    <n v="24"/>
    <x v="24"/>
    <d v="1899-12-30T23:07:00"/>
    <n v="7"/>
    <n v="23"/>
    <x v="10"/>
  </r>
  <r>
    <n v="294015"/>
    <n v="669"/>
    <x v="1"/>
    <d v="2023-09-03T23:27:00"/>
    <s v="App"/>
    <s v="Henriette Pfalzheim"/>
    <n v="9046"/>
    <n v="3"/>
    <x v="309"/>
    <d v="1899-12-30T23:27:00"/>
    <n v="27"/>
    <n v="23"/>
    <x v="11"/>
  </r>
  <r>
    <n v="837435"/>
    <n v="670"/>
    <x v="7"/>
    <d v="2023-09-04T23:52:00"/>
    <s v="Whatsapp"/>
    <s v="Kyung Yu"/>
    <n v="4671"/>
    <n v="4"/>
    <x v="283"/>
    <d v="1899-12-30T23:52:00"/>
    <n v="52"/>
    <n v="23"/>
    <x v="11"/>
  </r>
  <r>
    <n v="593240"/>
    <n v="672"/>
    <x v="1"/>
    <d v="2023-12-05T00:38:00"/>
    <s v="Whatsapp"/>
    <s v="Maria Hernandez"/>
    <n v="7472"/>
    <n v="5"/>
    <x v="19"/>
    <d v="1899-12-30T00:38:00"/>
    <n v="38"/>
    <n v="0"/>
    <x v="10"/>
  </r>
  <r>
    <n v="655800"/>
    <n v="672"/>
    <x v="1"/>
    <d v="2023-01-18T23:39:00"/>
    <s v="Whatsapp"/>
    <s v="Julie Brown"/>
    <n v="6855"/>
    <n v="18"/>
    <x v="145"/>
    <d v="1899-12-30T23:39:00"/>
    <n v="39"/>
    <n v="23"/>
    <x v="3"/>
  </r>
  <r>
    <n v="569033"/>
    <n v="674"/>
    <x v="1"/>
    <d v="2023-10-31T23:56:00"/>
    <s v="Website"/>
    <s v="Julie Brown"/>
    <n v="8931"/>
    <n v="31"/>
    <x v="256"/>
    <d v="1899-12-30T23:56:00"/>
    <n v="56"/>
    <n v="23"/>
    <x v="5"/>
  </r>
  <r>
    <n v="81061"/>
    <n v="676"/>
    <x v="11"/>
    <d v="2023-03-30T00:28:00"/>
    <s v="Website"/>
    <s v="Francisca Cervantes"/>
    <n v="4219"/>
    <n v="30"/>
    <x v="120"/>
    <d v="1899-12-30T00:28:00"/>
    <n v="28"/>
    <n v="0"/>
    <x v="7"/>
  </r>
  <r>
    <n v="1602189"/>
    <n v="676"/>
    <x v="11"/>
    <d v="2023-07-09T00:52:00"/>
    <s v="App"/>
    <s v="Eduardo Saavedra"/>
    <n v="179"/>
    <n v="9"/>
    <x v="321"/>
    <d v="1899-12-30T00:52:00"/>
    <n v="52"/>
    <n v="0"/>
    <x v="4"/>
  </r>
  <r>
    <n v="275961"/>
    <n v="679"/>
    <x v="3"/>
    <d v="2023-11-18T23:58:00"/>
    <s v="Website"/>
    <s v="Marta Hernandez"/>
    <n v="2936"/>
    <n v="18"/>
    <x v="17"/>
    <d v="1899-12-30T23:58:00"/>
    <n v="58"/>
    <n v="23"/>
    <x v="9"/>
  </r>
  <r>
    <n v="510973"/>
    <n v="679"/>
    <x v="3"/>
    <d v="2023-02-19T01:04:00"/>
    <s v="Other"/>
    <s v="Giovanni Rovelli"/>
    <n v="7192"/>
    <n v="19"/>
    <x v="41"/>
    <d v="1899-12-30T01:04:00"/>
    <n v="4"/>
    <n v="1"/>
    <x v="0"/>
  </r>
  <r>
    <n v="231094"/>
    <n v="680"/>
    <x v="1"/>
    <d v="2023-11-29T00:51:00"/>
    <s v="Other"/>
    <s v="Leslie Murphy"/>
    <n v="7379"/>
    <n v="29"/>
    <x v="303"/>
    <d v="1899-12-30T00:51:00"/>
    <n v="51"/>
    <n v="0"/>
    <x v="9"/>
  </r>
  <r>
    <n v="768093"/>
    <n v="680"/>
    <x v="1"/>
    <d v="2023-03-01T00:30:00"/>
    <s v="Other"/>
    <s v="Arnold Cruz"/>
    <n v="8126"/>
    <n v="1"/>
    <x v="333"/>
    <d v="1899-12-30T00:30:00"/>
    <n v="30"/>
    <n v="0"/>
    <x v="7"/>
  </r>
  <r>
    <n v="1343250"/>
    <n v="681"/>
    <x v="1"/>
    <d v="2023-11-04T23:02:00"/>
    <s v="App"/>
    <s v="Diego Freyre"/>
    <n v="6365"/>
    <n v="4"/>
    <x v="166"/>
    <d v="1899-12-30T23:02:00"/>
    <n v="2"/>
    <n v="23"/>
    <x v="9"/>
  </r>
  <r>
    <n v="464859"/>
    <n v="683"/>
    <x v="7"/>
    <d v="2023-01-14T23:38:00"/>
    <s v="Other"/>
    <s v="Steve Frick"/>
    <n v="6431"/>
    <n v="14"/>
    <x v="100"/>
    <d v="1899-12-30T23:38:00"/>
    <n v="38"/>
    <n v="23"/>
    <x v="3"/>
  </r>
  <r>
    <n v="1181602"/>
    <n v="683"/>
    <x v="7"/>
    <d v="2023-07-27T00:34:00"/>
    <s v="Website"/>
    <s v="Victoria Ashworth"/>
    <n v="8578"/>
    <n v="27"/>
    <x v="234"/>
    <d v="1899-12-30T00:34:00"/>
    <n v="34"/>
    <n v="0"/>
    <x v="4"/>
  </r>
  <r>
    <n v="1422378"/>
    <n v="684"/>
    <x v="8"/>
    <d v="2023-11-06T00:11:00"/>
    <s v="Website"/>
    <s v="Diego Freyre"/>
    <n v="3274"/>
    <n v="6"/>
    <x v="211"/>
    <d v="1899-12-30T00:11:00"/>
    <n v="11"/>
    <n v="0"/>
    <x v="9"/>
  </r>
  <r>
    <n v="1499914"/>
    <n v="684"/>
    <x v="8"/>
    <d v="2023-02-07T22:41:00"/>
    <s v="Whatsapp"/>
    <s v="Diego Freyre"/>
    <n v="7716"/>
    <n v="7"/>
    <x v="270"/>
    <d v="1899-12-30T22:41:00"/>
    <n v="41"/>
    <n v="22"/>
    <x v="0"/>
  </r>
  <r>
    <n v="441275"/>
    <n v="685"/>
    <x v="7"/>
    <d v="2023-01-18T23:36:00"/>
    <s v="Other"/>
    <s v="Matti Karttunen"/>
    <n v="7319"/>
    <n v="18"/>
    <x v="145"/>
    <d v="1899-12-30T23:36:00"/>
    <n v="36"/>
    <n v="23"/>
    <x v="3"/>
  </r>
  <r>
    <n v="461731"/>
    <n v="685"/>
    <x v="7"/>
    <d v="2023-11-09T01:39:00"/>
    <s v="Website"/>
    <s v="Kalle Suominen"/>
    <n v="5092"/>
    <n v="9"/>
    <x v="119"/>
    <d v="1899-12-30T01:39:00"/>
    <n v="39"/>
    <n v="1"/>
    <x v="9"/>
  </r>
  <r>
    <n v="549930"/>
    <n v="685"/>
    <x v="7"/>
    <d v="2023-06-26T23:54:00"/>
    <s v="App"/>
    <s v="Paul Henriot"/>
    <n v="8311"/>
    <n v="26"/>
    <x v="155"/>
    <d v="1899-12-30T23:54:00"/>
    <n v="54"/>
    <n v="23"/>
    <x v="2"/>
  </r>
  <r>
    <n v="823885"/>
    <n v="687"/>
    <x v="0"/>
    <d v="2023-05-08T01:04:00"/>
    <s v="Whatsapp"/>
    <s v="Pascale Cartrain"/>
    <n v="5519"/>
    <n v="8"/>
    <x v="32"/>
    <d v="1899-12-30T01:04:00"/>
    <n v="4"/>
    <n v="1"/>
    <x v="8"/>
  </r>
  <r>
    <n v="1178982"/>
    <n v="687"/>
    <x v="0"/>
    <d v="2023-04-28T01:04:00"/>
    <s v="Whatsapp"/>
    <s v="Pirkko Koskitalo"/>
    <n v="52"/>
    <n v="28"/>
    <x v="334"/>
    <d v="1899-12-30T01:04:00"/>
    <n v="4"/>
    <n v="1"/>
    <x v="1"/>
  </r>
  <r>
    <n v="82755"/>
    <n v="689"/>
    <x v="0"/>
    <d v="2023-11-02T01:19:00"/>
    <s v="App"/>
    <s v="Diego Freyre"/>
    <n v="5551"/>
    <n v="2"/>
    <x v="173"/>
    <d v="1899-12-30T01:19:00"/>
    <n v="19"/>
    <n v="1"/>
    <x v="9"/>
  </r>
  <r>
    <n v="1580103"/>
    <n v="689"/>
    <x v="0"/>
    <d v="2023-03-07T00:57:00"/>
    <s v="Other"/>
    <s v="Anna O'Hara"/>
    <n v="5667"/>
    <n v="7"/>
    <x v="151"/>
    <d v="1899-12-30T00:57:00"/>
    <n v="57"/>
    <n v="0"/>
    <x v="7"/>
  </r>
  <r>
    <n v="457958"/>
    <n v="690"/>
    <x v="6"/>
    <d v="2023-01-03T00:44:00"/>
    <s v="Other"/>
    <s v="Jytte Petersen"/>
    <n v="2923"/>
    <n v="3"/>
    <x v="317"/>
    <d v="1899-12-30T00:44:00"/>
    <n v="44"/>
    <n v="0"/>
    <x v="3"/>
  </r>
  <r>
    <n v="561511"/>
    <n v="690"/>
    <x v="6"/>
    <d v="2023-12-01T01:15:00"/>
    <s v="Other"/>
    <s v="Marta Hernandez"/>
    <n v="6808"/>
    <n v="1"/>
    <x v="313"/>
    <d v="1899-12-30T01:15:00"/>
    <n v="15"/>
    <n v="1"/>
    <x v="10"/>
  </r>
  <r>
    <n v="303923"/>
    <n v="691"/>
    <x v="4"/>
    <d v="2023-05-30T23:02:00"/>
    <s v="Website"/>
    <s v="Valarie Nelson"/>
    <n v="5642"/>
    <n v="30"/>
    <x v="117"/>
    <d v="1899-12-30T23:02:00"/>
    <n v="2"/>
    <n v="23"/>
    <x v="8"/>
  </r>
  <r>
    <n v="1039541"/>
    <n v="694"/>
    <x v="8"/>
    <d v="2023-01-23T00:23:00"/>
    <s v="Other"/>
    <s v="Kwai Yu"/>
    <n v="8648"/>
    <n v="23"/>
    <x v="20"/>
    <d v="1899-12-30T00:23:00"/>
    <n v="23"/>
    <n v="0"/>
    <x v="3"/>
  </r>
  <r>
    <n v="1551349"/>
    <n v="694"/>
    <x v="8"/>
    <d v="2023-10-28T01:13:00"/>
    <s v="App"/>
    <s v="Mart¡n Sommer"/>
    <n v="9059"/>
    <n v="28"/>
    <x v="92"/>
    <d v="1899-12-30T01:13:00"/>
    <n v="13"/>
    <n v="1"/>
    <x v="5"/>
  </r>
  <r>
    <n v="573406"/>
    <n v="695"/>
    <x v="0"/>
    <d v="2023-09-19T23:58:00"/>
    <s v="Other"/>
    <s v="Daniel Tonini"/>
    <n v="989"/>
    <n v="19"/>
    <x v="43"/>
    <d v="1899-12-30T23:58:00"/>
    <n v="58"/>
    <n v="23"/>
    <x v="11"/>
  </r>
  <r>
    <n v="1679147"/>
    <n v="696"/>
    <x v="0"/>
    <d v="2023-04-16T23:36:00"/>
    <s v="Other"/>
    <s v="Sue Frick"/>
    <n v="4669"/>
    <n v="16"/>
    <x v="277"/>
    <d v="1899-12-30T23:36:00"/>
    <n v="36"/>
    <n v="23"/>
    <x v="1"/>
  </r>
  <r>
    <n v="158217"/>
    <n v="698"/>
    <x v="7"/>
    <d v="2023-05-29T02:00:00"/>
    <s v="Whatsapp"/>
    <s v="Valarie Young"/>
    <n v="424"/>
    <n v="29"/>
    <x v="296"/>
    <d v="1899-12-30T02:00:00"/>
    <n v="0"/>
    <n v="2"/>
    <x v="8"/>
  </r>
  <r>
    <n v="1664973"/>
    <n v="698"/>
    <x v="7"/>
    <d v="2023-08-10T00:54:00"/>
    <s v="Whatsapp"/>
    <s v="Ann Brown"/>
    <n v="1301"/>
    <n v="10"/>
    <x v="159"/>
    <d v="1899-12-30T00:54:00"/>
    <n v="54"/>
    <n v="0"/>
    <x v="6"/>
  </r>
  <r>
    <n v="1553858"/>
    <n v="699"/>
    <x v="1"/>
    <d v="2023-08-31T01:16:00"/>
    <s v="App"/>
    <s v="Jean Fresnisre"/>
    <n v="7598"/>
    <n v="31"/>
    <x v="184"/>
    <d v="1899-12-30T01:16:00"/>
    <n v="16"/>
    <n v="1"/>
    <x v="6"/>
  </r>
  <r>
    <n v="823894"/>
    <n v="700"/>
    <x v="1"/>
    <d v="2023-04-17T00:58:00"/>
    <s v="Website"/>
    <s v="Ann Brown"/>
    <n v="1666"/>
    <n v="17"/>
    <x v="152"/>
    <d v="1899-12-30T00:58:00"/>
    <n v="58"/>
    <n v="0"/>
    <x v="1"/>
  </r>
  <r>
    <n v="1242334"/>
    <n v="701"/>
    <x v="11"/>
    <d v="2023-02-08T23:15:00"/>
    <s v="Website"/>
    <s v="Diego Freyre"/>
    <n v="4664"/>
    <n v="8"/>
    <x v="262"/>
    <d v="1899-12-30T23:15:00"/>
    <n v="15"/>
    <n v="23"/>
    <x v="0"/>
  </r>
  <r>
    <n v="1429209"/>
    <n v="701"/>
    <x v="11"/>
    <d v="2023-12-04T01:16:00"/>
    <s v="Whatsapp"/>
    <s v="Steve Frick"/>
    <n v="1494"/>
    <n v="4"/>
    <x v="118"/>
    <d v="1899-12-30T01:16:00"/>
    <n v="16"/>
    <n v="1"/>
    <x v="10"/>
  </r>
  <r>
    <n v="423933"/>
    <n v="703"/>
    <x v="1"/>
    <d v="2023-03-22T01:31:00"/>
    <s v="Whatsapp"/>
    <s v="Arnold Cruz"/>
    <n v="4027"/>
    <n v="22"/>
    <x v="295"/>
    <d v="1899-12-30T01:31:00"/>
    <n v="31"/>
    <n v="1"/>
    <x v="7"/>
  </r>
  <r>
    <n v="617035"/>
    <n v="704"/>
    <x v="1"/>
    <d v="2023-07-08T23:25:00"/>
    <s v="App"/>
    <s v="Victoria Ashworth"/>
    <n v="777"/>
    <n v="8"/>
    <x v="23"/>
    <d v="1899-12-30T23:25:00"/>
    <n v="25"/>
    <n v="23"/>
    <x v="4"/>
  </r>
  <r>
    <n v="805121"/>
    <n v="704"/>
    <x v="1"/>
    <d v="2023-09-05T01:46:00"/>
    <s v="Website"/>
    <s v="Kalle Suominen"/>
    <n v="6764"/>
    <n v="5"/>
    <x v="96"/>
    <d v="1899-12-30T01:46:00"/>
    <n v="46"/>
    <n v="1"/>
    <x v="11"/>
  </r>
  <r>
    <n v="976435"/>
    <n v="704"/>
    <x v="1"/>
    <d v="2023-09-26T01:20:00"/>
    <s v="Website"/>
    <s v="Julie Young"/>
    <n v="5887"/>
    <n v="26"/>
    <x v="160"/>
    <d v="1899-12-30T01:20:00"/>
    <n v="20"/>
    <n v="1"/>
    <x v="11"/>
  </r>
  <r>
    <n v="576171"/>
    <n v="707"/>
    <x v="0"/>
    <d v="2023-11-01T23:36:00"/>
    <s v="Whatsapp"/>
    <s v="Valarie Nelson"/>
    <n v="9989"/>
    <n v="1"/>
    <x v="33"/>
    <d v="1899-12-30T23:36:00"/>
    <n v="36"/>
    <n v="23"/>
    <x v="9"/>
  </r>
  <r>
    <n v="864744"/>
    <n v="709"/>
    <x v="0"/>
    <d v="2023-01-29T23:39:00"/>
    <s v="Other"/>
    <s v="Wing C Tam"/>
    <n v="2914"/>
    <n v="29"/>
    <x v="102"/>
    <d v="1899-12-30T23:39:00"/>
    <n v="39"/>
    <n v="23"/>
    <x v="3"/>
  </r>
  <r>
    <n v="897460"/>
    <n v="711"/>
    <x v="1"/>
    <d v="2023-09-24T23:05:00"/>
    <s v="App"/>
    <s v="Mary Saveley"/>
    <n v="3851"/>
    <n v="24"/>
    <x v="162"/>
    <d v="1899-12-30T23:05:00"/>
    <n v="5"/>
    <n v="23"/>
    <x v="11"/>
  </r>
  <r>
    <n v="968469"/>
    <n v="711"/>
    <x v="1"/>
    <d v="2023-09-17T00:15:00"/>
    <s v="App"/>
    <s v="Palle Ibsen"/>
    <n v="187"/>
    <n v="17"/>
    <x v="306"/>
    <d v="1899-12-30T00:15:00"/>
    <n v="15"/>
    <n v="0"/>
    <x v="11"/>
  </r>
  <r>
    <n v="202059"/>
    <n v="712"/>
    <x v="1"/>
    <d v="2023-03-27T01:24:00"/>
    <s v="Whatsapp"/>
    <s v="Valarie Nelson"/>
    <n v="7202"/>
    <n v="27"/>
    <x v="172"/>
    <d v="1899-12-30T01:24:00"/>
    <n v="24"/>
    <n v="1"/>
    <x v="7"/>
  </r>
  <r>
    <n v="854481"/>
    <n v="712"/>
    <x v="1"/>
    <d v="2023-12-18T22:44:00"/>
    <s v="Other"/>
    <s v="Elizabeth Devon"/>
    <n v="1745"/>
    <n v="18"/>
    <x v="77"/>
    <d v="1899-12-30T22:44:00"/>
    <n v="44"/>
    <n v="22"/>
    <x v="10"/>
  </r>
  <r>
    <n v="935551"/>
    <n v="712"/>
    <x v="1"/>
    <d v="2023-12-14T01:36:00"/>
    <s v="Whatsapp"/>
    <s v="Thomas Hardy"/>
    <n v="6779"/>
    <n v="14"/>
    <x v="85"/>
    <d v="1899-12-30T01:36:00"/>
    <n v="36"/>
    <n v="1"/>
    <x v="10"/>
  </r>
  <r>
    <n v="279515"/>
    <n v="713"/>
    <x v="8"/>
    <d v="2023-09-15T23:00:00"/>
    <s v="App"/>
    <s v="Valarie Nelson"/>
    <n v="4633"/>
    <n v="15"/>
    <x v="335"/>
    <d v="1899-12-30T23:00:00"/>
    <n v="0"/>
    <n v="23"/>
    <x v="11"/>
  </r>
  <r>
    <n v="1165475"/>
    <n v="713"/>
    <x v="8"/>
    <d v="2023-11-01T23:19:00"/>
    <s v="Website"/>
    <s v="Annette Roulet"/>
    <n v="4856"/>
    <n v="1"/>
    <x v="33"/>
    <d v="1899-12-30T23:19:00"/>
    <n v="19"/>
    <n v="23"/>
    <x v="9"/>
  </r>
  <r>
    <n v="1544633"/>
    <n v="714"/>
    <x v="1"/>
    <d v="2023-08-19T01:09:00"/>
    <s v="Other"/>
    <s v="Yoshi Tannamuri"/>
    <n v="347"/>
    <n v="19"/>
    <x v="279"/>
    <d v="1899-12-30T01:09:00"/>
    <n v="9"/>
    <n v="1"/>
    <x v="6"/>
  </r>
  <r>
    <n v="165080"/>
    <n v="715"/>
    <x v="1"/>
    <d v="2023-12-23T23:22:00"/>
    <s v="Website"/>
    <s v="Jean Fresnisre"/>
    <n v="3378"/>
    <n v="23"/>
    <x v="219"/>
    <d v="1899-12-30T23:22:00"/>
    <n v="22"/>
    <n v="23"/>
    <x v="10"/>
  </r>
  <r>
    <n v="1585349"/>
    <n v="716"/>
    <x v="11"/>
    <d v="2023-02-25T23:13:00"/>
    <s v="App"/>
    <s v="Matti Karttunen"/>
    <n v="9212"/>
    <n v="25"/>
    <x v="39"/>
    <d v="1899-12-30T23:13:00"/>
    <n v="13"/>
    <n v="23"/>
    <x v="0"/>
  </r>
  <r>
    <n v="812395"/>
    <n v="717"/>
    <x v="7"/>
    <d v="2023-08-01T23:24:00"/>
    <s v="Other"/>
    <s v="Wing C Tam"/>
    <n v="9421"/>
    <n v="1"/>
    <x v="257"/>
    <d v="1899-12-30T23:24:00"/>
    <n v="24"/>
    <n v="23"/>
    <x v="6"/>
  </r>
  <r>
    <n v="151746"/>
    <n v="718"/>
    <x v="4"/>
    <d v="2023-05-24T01:59:00"/>
    <s v="App"/>
    <s v="Roland Mendel"/>
    <n v="7817"/>
    <n v="24"/>
    <x v="153"/>
    <d v="1899-12-30T01:59:00"/>
    <n v="59"/>
    <n v="1"/>
    <x v="8"/>
  </r>
  <r>
    <n v="1373309"/>
    <n v="718"/>
    <x v="4"/>
    <d v="2023-06-24T00:53:00"/>
    <s v="Other"/>
    <s v="Sue King"/>
    <n v="2634"/>
    <n v="24"/>
    <x v="191"/>
    <d v="1899-12-30T00:53:00"/>
    <n v="53"/>
    <n v="0"/>
    <x v="2"/>
  </r>
  <r>
    <n v="88156"/>
    <n v="719"/>
    <x v="4"/>
    <d v="2023-12-14T01:07:00"/>
    <s v="Other"/>
    <s v="Eric Natividad"/>
    <n v="9836"/>
    <n v="14"/>
    <x v="85"/>
    <d v="1899-12-30T01:07:00"/>
    <n v="7"/>
    <n v="1"/>
    <x v="10"/>
  </r>
  <r>
    <n v="1061210"/>
    <n v="721"/>
    <x v="11"/>
    <d v="2023-12-07T00:09:00"/>
    <s v="Whatsapp"/>
    <s v="Helen Bennett"/>
    <n v="1496"/>
    <n v="7"/>
    <x v="187"/>
    <d v="1899-12-30T00:09:00"/>
    <n v="9"/>
    <n v="0"/>
    <x v="10"/>
  </r>
  <r>
    <n v="1312340"/>
    <n v="721"/>
    <x v="11"/>
    <d v="2023-09-28T00:20:00"/>
    <s v="App"/>
    <s v="Diego Freyre"/>
    <n v="9364"/>
    <n v="28"/>
    <x v="336"/>
    <d v="1899-12-30T00:20:00"/>
    <n v="20"/>
    <n v="0"/>
    <x v="11"/>
  </r>
  <r>
    <n v="296042"/>
    <n v="722"/>
    <x v="1"/>
    <d v="2023-08-29T00:48:00"/>
    <s v="Whatsapp"/>
    <s v="Kwai Yu"/>
    <n v="3962"/>
    <n v="29"/>
    <x v="30"/>
    <d v="1899-12-30T00:48:00"/>
    <n v="48"/>
    <n v="0"/>
    <x v="6"/>
  </r>
  <r>
    <n v="1182759"/>
    <n v="722"/>
    <x v="1"/>
    <d v="2023-01-07T01:06:00"/>
    <s v="Website"/>
    <s v="Palle Ibsen"/>
    <n v="2645"/>
    <n v="7"/>
    <x v="27"/>
    <d v="1899-12-30T01:06:00"/>
    <n v="6"/>
    <n v="1"/>
    <x v="3"/>
  </r>
  <r>
    <n v="60635"/>
    <n v="723"/>
    <x v="2"/>
    <d v="2023-01-13T00:07:00"/>
    <s v="Other"/>
    <s v="William Brown"/>
    <n v="2575"/>
    <n v="13"/>
    <x v="69"/>
    <d v="1899-12-30T00:07:00"/>
    <n v="7"/>
    <n v="0"/>
    <x v="3"/>
  </r>
  <r>
    <n v="106529"/>
    <n v="723"/>
    <x v="2"/>
    <d v="2023-01-27T00:01:00"/>
    <s v="Other"/>
    <s v="Valarie Nelson"/>
    <n v="6130"/>
    <n v="27"/>
    <x v="314"/>
    <d v="1899-12-30T00:01:00"/>
    <n v="1"/>
    <n v="0"/>
    <x v="3"/>
  </r>
  <r>
    <n v="630634"/>
    <n v="723"/>
    <x v="2"/>
    <d v="2023-09-13T23:47:00"/>
    <s v="Other"/>
    <s v="Diego Freyre"/>
    <n v="2225"/>
    <n v="13"/>
    <x v="176"/>
    <d v="1899-12-30T23:47:00"/>
    <n v="47"/>
    <n v="23"/>
    <x v="11"/>
  </r>
  <r>
    <n v="1242726"/>
    <n v="724"/>
    <x v="1"/>
    <d v="2023-01-26T23:36:00"/>
    <s v="Website"/>
    <s v="Mary Saveley"/>
    <n v="3036"/>
    <n v="26"/>
    <x v="64"/>
    <d v="1899-12-30T23:36:00"/>
    <n v="36"/>
    <n v="23"/>
    <x v="3"/>
  </r>
  <r>
    <n v="28720"/>
    <n v="725"/>
    <x v="1"/>
    <d v="2023-02-23T00:53:00"/>
    <s v="Whatsapp"/>
    <s v="Paolo Accorti"/>
    <n v="405"/>
    <n v="23"/>
    <x v="275"/>
    <d v="1899-12-30T00:53:00"/>
    <n v="53"/>
    <n v="0"/>
    <x v="0"/>
  </r>
  <r>
    <n v="86258"/>
    <n v="726"/>
    <x v="1"/>
    <d v="2023-11-23T01:53:00"/>
    <s v="App"/>
    <s v="Mart¡n Sommer"/>
    <n v="6129"/>
    <n v="23"/>
    <x v="177"/>
    <d v="1899-12-30T01:53:00"/>
    <n v="53"/>
    <n v="1"/>
    <x v="9"/>
  </r>
  <r>
    <n v="1453804"/>
    <n v="727"/>
    <x v="0"/>
    <d v="2023-01-15T22:36:00"/>
    <s v="App"/>
    <s v="Kalle Suominen"/>
    <n v="9801"/>
    <n v="15"/>
    <x v="103"/>
    <d v="1899-12-30T22:36:00"/>
    <n v="36"/>
    <n v="22"/>
    <x v="3"/>
  </r>
  <r>
    <n v="1672683"/>
    <n v="727"/>
    <x v="0"/>
    <d v="2023-12-03T22:33:00"/>
    <s v="Whatsapp"/>
    <s v="Valarie Nelson"/>
    <n v="8160"/>
    <n v="3"/>
    <x v="78"/>
    <d v="1899-12-30T22:33:00"/>
    <n v="33"/>
    <n v="22"/>
    <x v="10"/>
  </r>
  <r>
    <n v="1206775"/>
    <n v="728"/>
    <x v="11"/>
    <d v="2023-10-03T23:22:00"/>
    <s v="App"/>
    <s v="Elizabeth Devon"/>
    <n v="967"/>
    <n v="3"/>
    <x v="261"/>
    <d v="1899-12-30T23:22:00"/>
    <n v="22"/>
    <n v="23"/>
    <x v="5"/>
  </r>
  <r>
    <n v="1213449"/>
    <n v="729"/>
    <x v="10"/>
    <d v="2023-03-07T00:23:00"/>
    <s v="Other"/>
    <s v="Violeta Benitez"/>
    <n v="3344"/>
    <n v="7"/>
    <x v="151"/>
    <d v="1899-12-30T00:23:00"/>
    <n v="23"/>
    <n v="0"/>
    <x v="7"/>
  </r>
  <r>
    <n v="1583961"/>
    <n v="729"/>
    <x v="10"/>
    <d v="2023-05-06T00:39:00"/>
    <s v="Whatsapp"/>
    <s v="Dominique Perrier"/>
    <n v="6820"/>
    <n v="6"/>
    <x v="113"/>
    <d v="1899-12-30T00:39:00"/>
    <n v="39"/>
    <n v="0"/>
    <x v="8"/>
  </r>
  <r>
    <n v="1612026"/>
    <n v="730"/>
    <x v="13"/>
    <d v="2023-01-25T01:29:00"/>
    <s v="App"/>
    <s v="Jose Pedro Roel"/>
    <n v="5053"/>
    <n v="25"/>
    <x v="249"/>
    <d v="1899-12-30T01:29:00"/>
    <n v="29"/>
    <n v="1"/>
    <x v="3"/>
  </r>
  <r>
    <n v="308888"/>
    <n v="731"/>
    <x v="0"/>
    <d v="2023-04-06T01:09:00"/>
    <s v="Website"/>
    <s v="Kyung Tseng"/>
    <n v="5383"/>
    <n v="6"/>
    <x v="79"/>
    <d v="1899-12-30T01:09:00"/>
    <n v="9"/>
    <n v="1"/>
    <x v="1"/>
  </r>
  <r>
    <n v="936199"/>
    <n v="734"/>
    <x v="10"/>
    <d v="2023-06-07T00:23:00"/>
    <s v="Website"/>
    <s v="Diego Freyre"/>
    <n v="6734"/>
    <n v="7"/>
    <x v="97"/>
    <d v="1899-12-30T00:23:00"/>
    <n v="23"/>
    <n v="0"/>
    <x v="2"/>
  </r>
  <r>
    <n v="1348880"/>
    <n v="735"/>
    <x v="11"/>
    <d v="2023-01-25T00:31:00"/>
    <s v="Whatsapp"/>
    <s v="Annette Roulet"/>
    <n v="9491"/>
    <n v="25"/>
    <x v="249"/>
    <d v="1899-12-30T00:31:00"/>
    <n v="31"/>
    <n v="0"/>
    <x v="3"/>
  </r>
  <r>
    <n v="557919"/>
    <n v="736"/>
    <x v="1"/>
    <d v="2023-11-07T01:51:00"/>
    <s v="Whatsapp"/>
    <s v="Veysel Oeztan"/>
    <n v="1848"/>
    <n v="7"/>
    <x v="240"/>
    <d v="1899-12-30T01:51:00"/>
    <n v="51"/>
    <n v="1"/>
    <x v="9"/>
  </r>
  <r>
    <n v="740082"/>
    <n v="736"/>
    <x v="1"/>
    <d v="2023-04-10T23:51:00"/>
    <s v="App"/>
    <s v="Mart¡n Sommer"/>
    <n v="2994"/>
    <n v="10"/>
    <x v="251"/>
    <d v="1899-12-30T23:51:00"/>
    <n v="51"/>
    <n v="23"/>
    <x v="1"/>
  </r>
  <r>
    <n v="800421"/>
    <n v="736"/>
    <x v="1"/>
    <d v="2023-07-26T02:00:00"/>
    <s v="App"/>
    <s v="Matti Karttunen"/>
    <n v="3687"/>
    <n v="26"/>
    <x v="195"/>
    <d v="1899-12-30T02:00:00"/>
    <n v="0"/>
    <n v="2"/>
    <x v="4"/>
  </r>
  <r>
    <n v="840743"/>
    <n v="736"/>
    <x v="1"/>
    <d v="2023-11-01T23:25:00"/>
    <s v="Website"/>
    <s v="Michael Frick"/>
    <n v="3437"/>
    <n v="1"/>
    <x v="33"/>
    <d v="1899-12-30T23:25:00"/>
    <n v="25"/>
    <n v="23"/>
    <x v="9"/>
  </r>
  <r>
    <n v="1469471"/>
    <n v="736"/>
    <x v="1"/>
    <d v="2023-04-27T00:10:00"/>
    <s v="App"/>
    <s v="Valarie Nelson"/>
    <n v="4917"/>
    <n v="27"/>
    <x v="305"/>
    <d v="1899-12-30T00:10:00"/>
    <n v="10"/>
    <n v="0"/>
    <x v="1"/>
  </r>
  <r>
    <n v="75706"/>
    <n v="737"/>
    <x v="11"/>
    <d v="2023-04-05T23:51:00"/>
    <s v="Website"/>
    <s v="Valarie Thompson"/>
    <n v="989"/>
    <n v="5"/>
    <x v="81"/>
    <d v="1899-12-30T23:51:00"/>
    <n v="51"/>
    <n v="23"/>
    <x v="1"/>
  </r>
  <r>
    <n v="160435"/>
    <n v="737"/>
    <x v="11"/>
    <d v="2023-06-06T23:15:00"/>
    <s v="Other"/>
    <s v="Peter Ferguson"/>
    <n v="2127"/>
    <n v="6"/>
    <x v="194"/>
    <d v="1899-12-30T23:15:00"/>
    <n v="15"/>
    <n v="23"/>
    <x v="2"/>
  </r>
  <r>
    <n v="536530"/>
    <n v="738"/>
    <x v="0"/>
    <d v="2023-04-27T23:58:00"/>
    <s v="Whatsapp"/>
    <s v="Valarie Nelson"/>
    <n v="891"/>
    <n v="27"/>
    <x v="305"/>
    <d v="1899-12-30T23:58:00"/>
    <n v="58"/>
    <n v="23"/>
    <x v="1"/>
  </r>
  <r>
    <n v="794975"/>
    <n v="738"/>
    <x v="0"/>
    <d v="2023-02-22T01:24:00"/>
    <s v="App"/>
    <s v="Anna O'Hara"/>
    <n v="1230"/>
    <n v="22"/>
    <x v="73"/>
    <d v="1899-12-30T01:24:00"/>
    <n v="24"/>
    <n v="1"/>
    <x v="0"/>
  </r>
  <r>
    <n v="1503185"/>
    <n v="738"/>
    <x v="0"/>
    <d v="2023-08-02T00:34:00"/>
    <s v="Whatsapp"/>
    <s v="Jose Pedro Roel"/>
    <n v="7706"/>
    <n v="2"/>
    <x v="56"/>
    <d v="1899-12-30T00:34:00"/>
    <n v="34"/>
    <n v="0"/>
    <x v="6"/>
  </r>
  <r>
    <n v="1069023"/>
    <n v="739"/>
    <x v="11"/>
    <d v="2023-02-14T00:41:00"/>
    <s v="App"/>
    <s v="Valarie Nelson"/>
    <n v="4804"/>
    <n v="14"/>
    <x v="222"/>
    <d v="1899-12-30T00:41:00"/>
    <n v="41"/>
    <n v="0"/>
    <x v="0"/>
  </r>
  <r>
    <n v="896228"/>
    <n v="741"/>
    <x v="1"/>
    <d v="2023-11-05T00:12:00"/>
    <s v="Whatsapp"/>
    <s v="Francisca Cervantes"/>
    <n v="3208"/>
    <n v="5"/>
    <x v="224"/>
    <d v="1899-12-30T00:12:00"/>
    <n v="12"/>
    <n v="0"/>
    <x v="9"/>
  </r>
  <r>
    <n v="1140822"/>
    <n v="741"/>
    <x v="1"/>
    <d v="2023-11-11T00:29:00"/>
    <s v="App"/>
    <s v="Diego Freyre"/>
    <n v="2833"/>
    <n v="11"/>
    <x v="37"/>
    <d v="1899-12-30T00:29:00"/>
    <n v="29"/>
    <n v="0"/>
    <x v="9"/>
  </r>
  <r>
    <n v="1627081"/>
    <n v="741"/>
    <x v="1"/>
    <d v="2023-01-09T01:36:00"/>
    <s v="Other"/>
    <s v="Valarie Nelson"/>
    <n v="5636"/>
    <n v="9"/>
    <x v="290"/>
    <d v="1899-12-30T01:36:00"/>
    <n v="36"/>
    <n v="1"/>
    <x v="3"/>
  </r>
  <r>
    <n v="1536982"/>
    <n v="742"/>
    <x v="1"/>
    <d v="2023-04-02T00:12:00"/>
    <s v="Other"/>
    <s v="Julie King"/>
    <n v="5486"/>
    <n v="2"/>
    <x v="197"/>
    <d v="1899-12-30T00:12:00"/>
    <n v="12"/>
    <n v="0"/>
    <x v="1"/>
  </r>
  <r>
    <n v="2889"/>
    <n v="743"/>
    <x v="1"/>
    <d v="2023-11-28T00:31:00"/>
    <s v="Whatsapp"/>
    <s v="Julie Young"/>
    <n v="8397"/>
    <n v="28"/>
    <x v="337"/>
    <d v="1899-12-30T00:31:00"/>
    <n v="31"/>
    <n v="0"/>
    <x v="9"/>
  </r>
  <r>
    <n v="37737"/>
    <n v="744"/>
    <x v="8"/>
    <d v="2023-10-24T00:05:00"/>
    <s v="Website"/>
    <s v="Julie Young"/>
    <n v="9738"/>
    <n v="24"/>
    <x v="252"/>
    <d v="1899-12-30T00:05:00"/>
    <n v="5"/>
    <n v="0"/>
    <x v="5"/>
  </r>
  <r>
    <n v="737066"/>
    <n v="744"/>
    <x v="8"/>
    <d v="2023-02-21T00:20:00"/>
    <s v="Other"/>
    <s v="Valarie Nelson"/>
    <n v="9597"/>
    <n v="21"/>
    <x v="170"/>
    <d v="1899-12-30T00:20:00"/>
    <n v="20"/>
    <n v="0"/>
    <x v="0"/>
  </r>
  <r>
    <n v="1014724"/>
    <n v="744"/>
    <x v="8"/>
    <d v="2023-12-17T23:53:00"/>
    <s v="Other"/>
    <s v="Steve Frick"/>
    <n v="231"/>
    <n v="17"/>
    <x v="136"/>
    <d v="1899-12-30T23:53:00"/>
    <n v="53"/>
    <n v="23"/>
    <x v="10"/>
  </r>
  <r>
    <n v="1130380"/>
    <n v="745"/>
    <x v="7"/>
    <d v="2023-11-20T22:55:00"/>
    <s v="Website"/>
    <s v="Mary Saveley"/>
    <n v="7425"/>
    <n v="20"/>
    <x v="75"/>
    <d v="1899-12-30T22:55:00"/>
    <n v="55"/>
    <n v="22"/>
    <x v="9"/>
  </r>
  <r>
    <n v="888702"/>
    <n v="746"/>
    <x v="1"/>
    <d v="2023-09-19T00:52:00"/>
    <s v="App"/>
    <s v="Peter Ferguson"/>
    <n v="98"/>
    <n v="19"/>
    <x v="43"/>
    <d v="1899-12-30T00:52:00"/>
    <n v="52"/>
    <n v="0"/>
    <x v="11"/>
  </r>
  <r>
    <n v="1500373"/>
    <n v="746"/>
    <x v="1"/>
    <d v="2023-04-19T22:50:00"/>
    <s v="Whatsapp"/>
    <s v="Jeff Young"/>
    <n v="1017"/>
    <n v="19"/>
    <x v="273"/>
    <d v="1899-12-30T22:50:00"/>
    <n v="50"/>
    <n v="22"/>
    <x v="1"/>
  </r>
  <r>
    <n v="1234702"/>
    <n v="747"/>
    <x v="10"/>
    <d v="2023-10-03T00:12:00"/>
    <s v="Other"/>
    <s v="Pirkko Koskitalo"/>
    <n v="8157"/>
    <n v="3"/>
    <x v="261"/>
    <d v="1899-12-30T00:12:00"/>
    <n v="12"/>
    <n v="0"/>
    <x v="5"/>
  </r>
  <r>
    <n v="80630"/>
    <n v="748"/>
    <x v="1"/>
    <d v="2023-05-13T23:32:00"/>
    <s v="Whatsapp"/>
    <s v="Elizabeth Lincoln"/>
    <n v="62"/>
    <n v="13"/>
    <x v="158"/>
    <d v="1899-12-30T23:32:00"/>
    <n v="32"/>
    <n v="23"/>
    <x v="8"/>
  </r>
  <r>
    <n v="719899"/>
    <n v="748"/>
    <x v="1"/>
    <d v="2023-03-08T23:29:00"/>
    <s v="App"/>
    <s v="Marie Bertrand"/>
    <n v="2445"/>
    <n v="8"/>
    <x v="50"/>
    <d v="1899-12-30T23:29:00"/>
    <n v="29"/>
    <n v="23"/>
    <x v="7"/>
  </r>
  <r>
    <n v="1252899"/>
    <n v="749"/>
    <x v="3"/>
    <d v="2023-12-01T01:41:00"/>
    <s v="App"/>
    <s v="Laurence Lebihan"/>
    <n v="3812"/>
    <n v="1"/>
    <x v="313"/>
    <d v="1899-12-30T01:41:00"/>
    <n v="41"/>
    <n v="1"/>
    <x v="10"/>
  </r>
  <r>
    <n v="1405341"/>
    <n v="749"/>
    <x v="3"/>
    <d v="2023-07-08T01:28:00"/>
    <s v="Website"/>
    <s v="Sean Connery"/>
    <n v="1177"/>
    <n v="8"/>
    <x v="23"/>
    <d v="1899-12-30T01:28:00"/>
    <n v="28"/>
    <n v="1"/>
    <x v="4"/>
  </r>
  <r>
    <n v="1005091"/>
    <n v="750"/>
    <x v="8"/>
    <d v="2023-03-29T23:19:00"/>
    <s v="App"/>
    <s v="Diego Freyre"/>
    <n v="6680"/>
    <n v="29"/>
    <x v="338"/>
    <d v="1899-12-30T23:19:00"/>
    <n v="19"/>
    <n v="23"/>
    <x v="7"/>
  </r>
  <r>
    <n v="408889"/>
    <n v="751"/>
    <x v="11"/>
    <d v="2023-02-20T00:01:00"/>
    <s v="App"/>
    <s v="Victoria Ashworth"/>
    <n v="8398"/>
    <n v="20"/>
    <x v="138"/>
    <d v="1899-12-30T00:01:00"/>
    <n v="1"/>
    <n v="0"/>
    <x v="0"/>
  </r>
  <r>
    <n v="224155"/>
    <n v="753"/>
    <x v="1"/>
    <d v="2023-10-13T00:00:00"/>
    <s v="App"/>
    <s v="Eric Natividad"/>
    <n v="4988"/>
    <n v="13"/>
    <x v="298"/>
    <d v="1899-12-30T00:00:00"/>
    <n v="0"/>
    <n v="0"/>
    <x v="5"/>
  </r>
  <r>
    <n v="951047"/>
    <n v="753"/>
    <x v="1"/>
    <d v="2023-01-12T23:45:00"/>
    <s v="Whatsapp"/>
    <s v="Diego Freyre"/>
    <n v="1714"/>
    <n v="12"/>
    <x v="266"/>
    <d v="1899-12-30T23:45:00"/>
    <n v="45"/>
    <n v="23"/>
    <x v="3"/>
  </r>
  <r>
    <n v="1664960"/>
    <n v="754"/>
    <x v="10"/>
    <d v="2023-05-24T22:53:00"/>
    <s v="Website"/>
    <s v="Georg Pipps"/>
    <n v="4918"/>
    <n v="24"/>
    <x v="153"/>
    <d v="1899-12-30T22:53:00"/>
    <n v="53"/>
    <n v="22"/>
    <x v="8"/>
  </r>
  <r>
    <n v="1292166"/>
    <n v="758"/>
    <x v="1"/>
    <d v="2023-02-17T00:03:00"/>
    <s v="Other"/>
    <s v="Violeta Benitez"/>
    <n v="7030"/>
    <n v="17"/>
    <x v="339"/>
    <d v="1899-12-30T00:03:00"/>
    <n v="3"/>
    <n v="0"/>
    <x v="0"/>
  </r>
  <r>
    <n v="788263"/>
    <n v="759"/>
    <x v="1"/>
    <d v="2023-01-08T01:04:00"/>
    <s v="App"/>
    <s v="Arnold Cruz"/>
    <n v="8883"/>
    <n v="8"/>
    <x v="340"/>
    <d v="1899-12-30T01:04:00"/>
    <n v="4"/>
    <n v="1"/>
    <x v="3"/>
  </r>
  <r>
    <n v="964231"/>
    <n v="759"/>
    <x v="1"/>
    <d v="2023-10-27T01:14:00"/>
    <s v="Website"/>
    <s v="Wendy Victorino"/>
    <n v="6583"/>
    <n v="27"/>
    <x v="192"/>
    <d v="1899-12-30T01:14:00"/>
    <n v="14"/>
    <n v="1"/>
    <x v="5"/>
  </r>
  <r>
    <n v="1140100"/>
    <n v="759"/>
    <x v="1"/>
    <d v="2023-06-07T01:04:00"/>
    <s v="Website"/>
    <s v="Adrian Huxley"/>
    <n v="6772"/>
    <n v="7"/>
    <x v="97"/>
    <d v="1899-12-30T01:04:00"/>
    <n v="4"/>
    <n v="1"/>
    <x v="2"/>
  </r>
  <r>
    <n v="522201"/>
    <n v="760"/>
    <x v="11"/>
    <d v="2023-11-10T23:46:00"/>
    <s v="Other"/>
    <s v="Adrian Huxley"/>
    <n v="9296"/>
    <n v="10"/>
    <x v="55"/>
    <d v="1899-12-30T23:46:00"/>
    <n v="46"/>
    <n v="23"/>
    <x v="9"/>
  </r>
  <r>
    <n v="1360843"/>
    <n v="760"/>
    <x v="11"/>
    <d v="2023-06-02T00:34:00"/>
    <s v="Website"/>
    <s v="William Brown"/>
    <n v="2752"/>
    <n v="2"/>
    <x v="268"/>
    <d v="1899-12-30T00:34:00"/>
    <n v="34"/>
    <n v="0"/>
    <x v="2"/>
  </r>
  <r>
    <n v="1536418"/>
    <n v="760"/>
    <x v="11"/>
    <d v="2023-06-06T22:40:00"/>
    <s v="Website"/>
    <s v="Valarie Nelson"/>
    <n v="5883"/>
    <n v="6"/>
    <x v="194"/>
    <d v="1899-12-30T22:40:00"/>
    <n v="40"/>
    <n v="22"/>
    <x v="2"/>
  </r>
  <r>
    <n v="561399"/>
    <n v="761"/>
    <x v="2"/>
    <d v="2023-10-26T00:48:00"/>
    <s v="Other"/>
    <s v="Janine Labrune"/>
    <n v="6729"/>
    <n v="26"/>
    <x v="15"/>
    <d v="1899-12-30T00:48:00"/>
    <n v="48"/>
    <n v="0"/>
    <x v="5"/>
  </r>
  <r>
    <n v="387103"/>
    <n v="762"/>
    <x v="2"/>
    <d v="2023-05-31T00:25:00"/>
    <s v="Website"/>
    <s v="Sue King"/>
    <n v="1379"/>
    <n v="31"/>
    <x v="236"/>
    <d v="1899-12-30T00:25:00"/>
    <n v="25"/>
    <n v="0"/>
    <x v="8"/>
  </r>
  <r>
    <n v="1654315"/>
    <n v="762"/>
    <x v="2"/>
    <d v="2023-08-31T00:20:00"/>
    <s v="App"/>
    <s v="Michael Frick"/>
    <n v="4846"/>
    <n v="31"/>
    <x v="184"/>
    <d v="1899-12-30T00:20:00"/>
    <n v="20"/>
    <n v="0"/>
    <x v="6"/>
  </r>
  <r>
    <n v="63153"/>
    <n v="765"/>
    <x v="4"/>
    <d v="2023-03-28T23:27:00"/>
    <s v="Whatsapp"/>
    <s v="Kyung Yu"/>
    <n v="5427"/>
    <n v="28"/>
    <x v="284"/>
    <d v="1899-12-30T23:27:00"/>
    <n v="27"/>
    <n v="23"/>
    <x v="7"/>
  </r>
  <r>
    <n v="130037"/>
    <n v="765"/>
    <x v="4"/>
    <d v="2023-05-16T01:11:00"/>
    <s v="App"/>
    <s v="Eric Natividad"/>
    <n v="7380"/>
    <n v="16"/>
    <x v="161"/>
    <d v="1899-12-30T01:11:00"/>
    <n v="11"/>
    <n v="1"/>
    <x v="8"/>
  </r>
  <r>
    <n v="238839"/>
    <n v="766"/>
    <x v="1"/>
    <d v="2023-06-15T00:52:00"/>
    <s v="App"/>
    <s v="Jeff Young"/>
    <n v="1367"/>
    <n v="15"/>
    <x v="206"/>
    <d v="1899-12-30T00:52:00"/>
    <n v="52"/>
    <n v="0"/>
    <x v="2"/>
  </r>
  <r>
    <n v="305175"/>
    <n v="766"/>
    <x v="1"/>
    <d v="2023-08-06T00:17:00"/>
    <s v="Whatsapp"/>
    <s v="Juri Hirano"/>
    <n v="1876"/>
    <n v="6"/>
    <x v="123"/>
    <d v="1899-12-30T00:17:00"/>
    <n v="17"/>
    <n v="0"/>
    <x v="6"/>
  </r>
  <r>
    <n v="659698"/>
    <n v="767"/>
    <x v="1"/>
    <d v="2023-08-30T01:20:00"/>
    <s v="Website"/>
    <s v="Valarie Nelson"/>
    <n v="6482"/>
    <n v="30"/>
    <x v="65"/>
    <d v="1899-12-30T01:20:00"/>
    <n v="20"/>
    <n v="1"/>
    <x v="6"/>
  </r>
  <r>
    <n v="978487"/>
    <n v="767"/>
    <x v="1"/>
    <d v="2023-06-20T23:31:00"/>
    <s v="Other"/>
    <s v="Juri Hirano"/>
    <n v="8162"/>
    <n v="20"/>
    <x v="13"/>
    <d v="1899-12-30T23:31:00"/>
    <n v="31"/>
    <n v="23"/>
    <x v="2"/>
  </r>
  <r>
    <n v="807901"/>
    <n v="768"/>
    <x v="1"/>
    <d v="2023-02-14T01:37:00"/>
    <s v="Other"/>
    <s v="Elizabeth Devon"/>
    <n v="1538"/>
    <n v="14"/>
    <x v="222"/>
    <d v="1899-12-30T01:37:00"/>
    <n v="37"/>
    <n v="1"/>
    <x v="0"/>
  </r>
  <r>
    <n v="1400564"/>
    <n v="768"/>
    <x v="1"/>
    <d v="2023-09-19T01:26:00"/>
    <s v="App"/>
    <s v="Adrian Huxley"/>
    <n v="5190"/>
    <n v="19"/>
    <x v="43"/>
    <d v="1899-12-30T01:26:00"/>
    <n v="26"/>
    <n v="1"/>
    <x v="11"/>
  </r>
  <r>
    <n v="55920"/>
    <n v="769"/>
    <x v="0"/>
    <d v="2023-02-07T23:14:00"/>
    <s v="Other"/>
    <s v="Julie Young"/>
    <n v="9946"/>
    <n v="7"/>
    <x v="270"/>
    <d v="1899-12-30T23:14:00"/>
    <n v="14"/>
    <n v="23"/>
    <x v="0"/>
  </r>
  <r>
    <n v="636888"/>
    <n v="770"/>
    <x v="11"/>
    <d v="2023-11-26T01:27:00"/>
    <s v="Website"/>
    <s v="Eric Natividad"/>
    <n v="3115"/>
    <n v="26"/>
    <x v="291"/>
    <d v="1899-12-30T01:27:00"/>
    <n v="27"/>
    <n v="1"/>
    <x v="9"/>
  </r>
  <r>
    <n v="429796"/>
    <n v="771"/>
    <x v="2"/>
    <d v="2023-09-02T00:44:00"/>
    <s v="Website"/>
    <s v="Pirkko Koskitalo"/>
    <n v="9994"/>
    <n v="2"/>
    <x v="264"/>
    <d v="1899-12-30T00:44:00"/>
    <n v="44"/>
    <n v="0"/>
    <x v="11"/>
  </r>
  <r>
    <n v="1099712"/>
    <n v="772"/>
    <x v="0"/>
    <d v="2023-09-06T01:29:00"/>
    <s v="App"/>
    <s v="Maria Larsson"/>
    <n v="9284"/>
    <n v="6"/>
    <x v="214"/>
    <d v="1899-12-30T01:29:00"/>
    <n v="29"/>
    <n v="1"/>
    <x v="11"/>
  </r>
  <r>
    <n v="76181"/>
    <n v="773"/>
    <x v="1"/>
    <d v="2023-10-21T00:48:00"/>
    <s v="Whatsapp"/>
    <s v="Kwai Yu"/>
    <n v="2221"/>
    <n v="21"/>
    <x v="186"/>
    <d v="1899-12-30T00:48:00"/>
    <n v="48"/>
    <n v="0"/>
    <x v="5"/>
  </r>
  <r>
    <n v="602695"/>
    <n v="773"/>
    <x v="1"/>
    <d v="2023-07-16T23:57:00"/>
    <s v="Other"/>
    <s v="Peter Ferguson"/>
    <n v="469"/>
    <n v="16"/>
    <x v="267"/>
    <d v="1899-12-30T23:57:00"/>
    <n v="57"/>
    <n v="23"/>
    <x v="4"/>
  </r>
  <r>
    <n v="999060"/>
    <n v="773"/>
    <x v="1"/>
    <d v="2023-05-17T00:56:00"/>
    <s v="Whatsapp"/>
    <s v="Valarie Thompson"/>
    <n v="2259"/>
    <n v="17"/>
    <x v="239"/>
    <d v="1899-12-30T00:56:00"/>
    <n v="56"/>
    <n v="0"/>
    <x v="8"/>
  </r>
  <r>
    <n v="268063"/>
    <n v="775"/>
    <x v="3"/>
    <d v="2023-01-30T01:58:00"/>
    <s v="Whatsapp"/>
    <s v="Eric Natividad"/>
    <n v="4938"/>
    <n v="30"/>
    <x v="140"/>
    <d v="1899-12-30T01:58:00"/>
    <n v="58"/>
    <n v="1"/>
    <x v="3"/>
  </r>
  <r>
    <n v="382755"/>
    <n v="777"/>
    <x v="1"/>
    <d v="2023-07-31T23:14:00"/>
    <s v="App"/>
    <s v="Palle Ibsen"/>
    <n v="1008"/>
    <n v="31"/>
    <x v="341"/>
    <d v="1899-12-30T23:14:00"/>
    <n v="14"/>
    <n v="23"/>
    <x v="4"/>
  </r>
  <r>
    <n v="943915"/>
    <n v="778"/>
    <x v="0"/>
    <d v="2023-03-04T01:32:00"/>
    <s v="Other"/>
    <s v="Anna O'Hara"/>
    <n v="8064"/>
    <n v="4"/>
    <x v="300"/>
    <d v="1899-12-30T01:32:00"/>
    <n v="32"/>
    <n v="1"/>
    <x v="7"/>
  </r>
  <r>
    <n v="312391"/>
    <n v="780"/>
    <x v="11"/>
    <d v="2023-12-16T23:05:00"/>
    <s v="Website"/>
    <s v="Daniel Tonini"/>
    <n v="3848"/>
    <n v="16"/>
    <x v="150"/>
    <d v="1899-12-30T23:05:00"/>
    <n v="5"/>
    <n v="23"/>
    <x v="10"/>
  </r>
  <r>
    <n v="427737"/>
    <n v="780"/>
    <x v="11"/>
    <d v="2023-12-28T00:58:00"/>
    <s v="Whatsapp"/>
    <s v="Michael Holz"/>
    <n v="4456"/>
    <n v="28"/>
    <x v="289"/>
    <d v="1899-12-30T00:58:00"/>
    <n v="58"/>
    <n v="0"/>
    <x v="10"/>
  </r>
  <r>
    <n v="618196"/>
    <n v="780"/>
    <x v="11"/>
    <d v="2023-11-20T01:35:00"/>
    <s v="Whatsapp"/>
    <s v="Peter Ferguson"/>
    <n v="9962"/>
    <n v="20"/>
    <x v="75"/>
    <d v="1899-12-30T01:35:00"/>
    <n v="35"/>
    <n v="1"/>
    <x v="9"/>
  </r>
  <r>
    <n v="878658"/>
    <n v="780"/>
    <x v="11"/>
    <d v="2023-10-18T01:28:00"/>
    <s v="Other"/>
    <s v="Ann Brown"/>
    <n v="3114"/>
    <n v="18"/>
    <x v="95"/>
    <d v="1899-12-30T01:28:00"/>
    <n v="28"/>
    <n v="1"/>
    <x v="5"/>
  </r>
  <r>
    <n v="623784"/>
    <n v="781"/>
    <x v="8"/>
    <d v="2023-11-10T01:46:00"/>
    <s v="App"/>
    <s v="Matti Karttunen"/>
    <n v="6494"/>
    <n v="10"/>
    <x v="55"/>
    <d v="1899-12-30T01:46:00"/>
    <n v="46"/>
    <n v="1"/>
    <x v="9"/>
  </r>
  <r>
    <n v="641229"/>
    <n v="781"/>
    <x v="8"/>
    <d v="2023-01-10T23:46:00"/>
    <s v="Whatsapp"/>
    <s v="Kyung Tseng"/>
    <n v="5740"/>
    <n v="10"/>
    <x v="26"/>
    <d v="1899-12-30T23:46:00"/>
    <n v="46"/>
    <n v="23"/>
    <x v="3"/>
  </r>
  <r>
    <n v="1198743"/>
    <n v="782"/>
    <x v="1"/>
    <d v="2023-07-01T01:05:00"/>
    <s v="App"/>
    <s v="Laurence Lebihan"/>
    <n v="2152"/>
    <n v="1"/>
    <x v="104"/>
    <d v="1899-12-30T01:05:00"/>
    <n v="5"/>
    <n v="1"/>
    <x v="4"/>
  </r>
  <r>
    <n v="837731"/>
    <n v="783"/>
    <x v="1"/>
    <d v="2023-08-28T23:18:00"/>
    <s v="Other"/>
    <s v="Kwai Yu"/>
    <n v="3632"/>
    <n v="28"/>
    <x v="128"/>
    <d v="1899-12-30T23:18:00"/>
    <n v="18"/>
    <n v="23"/>
    <x v="6"/>
  </r>
  <r>
    <n v="78613"/>
    <n v="784"/>
    <x v="1"/>
    <d v="2023-03-14T00:02:00"/>
    <s v="Whatsapp"/>
    <s v="Jean Fresnisre"/>
    <n v="6104"/>
    <n v="14"/>
    <x v="210"/>
    <d v="1899-12-30T00:02:00"/>
    <n v="2"/>
    <n v="0"/>
    <x v="7"/>
  </r>
  <r>
    <n v="559015"/>
    <n v="785"/>
    <x v="12"/>
    <d v="2023-05-13T00:46:00"/>
    <s v="Other"/>
    <s v="Mory Kentary"/>
    <n v="9196"/>
    <n v="13"/>
    <x v="158"/>
    <d v="1899-12-30T00:46:00"/>
    <n v="46"/>
    <n v="0"/>
    <x v="8"/>
  </r>
  <r>
    <n v="583059"/>
    <n v="786"/>
    <x v="2"/>
    <d v="2023-11-10T22:52:00"/>
    <s v="Website"/>
    <s v="Julie King"/>
    <n v="6333"/>
    <n v="10"/>
    <x v="55"/>
    <d v="1899-12-30T22:52:00"/>
    <n v="52"/>
    <n v="22"/>
    <x v="9"/>
  </r>
  <r>
    <n v="1253641"/>
    <n v="786"/>
    <x v="2"/>
    <d v="2023-01-30T01:50:00"/>
    <s v="Website"/>
    <s v="Allen Nelson"/>
    <n v="2881"/>
    <n v="30"/>
    <x v="140"/>
    <d v="1899-12-30T01:50:00"/>
    <n v="50"/>
    <n v="1"/>
    <x v="3"/>
  </r>
  <r>
    <n v="629953"/>
    <n v="787"/>
    <x v="13"/>
    <d v="2023-04-29T00:45:00"/>
    <s v="Website"/>
    <s v="Jytte Petersen"/>
    <n v="9460"/>
    <n v="29"/>
    <x v="312"/>
    <d v="1899-12-30T00:45:00"/>
    <n v="45"/>
    <n v="0"/>
    <x v="1"/>
  </r>
  <r>
    <n v="1081894"/>
    <n v="787"/>
    <x v="13"/>
    <d v="2023-02-08T01:35:00"/>
    <s v="Other"/>
    <s v="Julie Young"/>
    <n v="5113"/>
    <n v="8"/>
    <x v="262"/>
    <d v="1899-12-30T01:35:00"/>
    <n v="35"/>
    <n v="1"/>
    <x v="0"/>
  </r>
  <r>
    <n v="610023"/>
    <n v="789"/>
    <x v="0"/>
    <d v="2023-05-28T01:14:00"/>
    <s v="Whatsapp"/>
    <s v="Sean Connery"/>
    <n v="620"/>
    <n v="28"/>
    <x v="342"/>
    <d v="1899-12-30T01:14:00"/>
    <n v="14"/>
    <n v="1"/>
    <x v="8"/>
  </r>
  <r>
    <n v="917785"/>
    <n v="789"/>
    <x v="0"/>
    <d v="2023-05-07T00:02:00"/>
    <s v="Whatsapp"/>
    <s v="Henriette Pfalzheim"/>
    <n v="9379"/>
    <n v="7"/>
    <x v="90"/>
    <d v="1899-12-30T00:02:00"/>
    <n v="2"/>
    <n v="0"/>
    <x v="8"/>
  </r>
  <r>
    <n v="1414158"/>
    <n v="789"/>
    <x v="0"/>
    <d v="2023-03-20T01:05:00"/>
    <s v="App"/>
    <s v="Michael Frick"/>
    <n v="8686"/>
    <n v="20"/>
    <x v="327"/>
    <d v="1899-12-30T01:05:00"/>
    <n v="5"/>
    <n v="1"/>
    <x v="7"/>
  </r>
  <r>
    <n v="177753"/>
    <n v="790"/>
    <x v="11"/>
    <d v="2023-08-06T00:44:00"/>
    <s v="App"/>
    <s v="Jonas Bergulfsen"/>
    <n v="5420"/>
    <n v="6"/>
    <x v="123"/>
    <d v="1899-12-30T00:44:00"/>
    <n v="44"/>
    <n v="0"/>
    <x v="6"/>
  </r>
  <r>
    <n v="1230163"/>
    <n v="793"/>
    <x v="1"/>
    <d v="2023-06-05T22:41:00"/>
    <s v="Whatsapp"/>
    <s v="Catherine Dewey"/>
    <n v="7586"/>
    <n v="5"/>
    <x v="193"/>
    <d v="1899-12-30T22:41:00"/>
    <n v="41"/>
    <n v="22"/>
    <x v="2"/>
  </r>
  <r>
    <n v="635137"/>
    <n v="795"/>
    <x v="8"/>
    <d v="2023-07-07T00:26:00"/>
    <s v="App"/>
    <s v="Jonas Bergulfsen"/>
    <n v="7566"/>
    <n v="7"/>
    <x v="246"/>
    <d v="1899-12-30T00:26:00"/>
    <n v="26"/>
    <n v="0"/>
    <x v="4"/>
  </r>
  <r>
    <n v="525405"/>
    <n v="796"/>
    <x v="8"/>
    <d v="2023-01-17T00:15:00"/>
    <s v="Website"/>
    <s v="Marie Bertrand"/>
    <n v="6640"/>
    <n v="17"/>
    <x v="231"/>
    <d v="1899-12-30T00:15:00"/>
    <n v="15"/>
    <n v="0"/>
    <x v="3"/>
  </r>
  <r>
    <n v="1579155"/>
    <n v="796"/>
    <x v="8"/>
    <d v="2023-02-16T00:54:00"/>
    <s v="App"/>
    <s v="Julie Brown"/>
    <n v="799"/>
    <n v="16"/>
    <x v="67"/>
    <d v="1899-12-30T00:54:00"/>
    <n v="54"/>
    <n v="0"/>
    <x v="0"/>
  </r>
  <r>
    <n v="493809"/>
    <n v="799"/>
    <x v="1"/>
    <d v="2023-02-12T02:00:00"/>
    <s v="Whatsapp"/>
    <s v="Jeff Young"/>
    <n v="8809"/>
    <n v="12"/>
    <x v="254"/>
    <d v="1899-12-30T02:00:00"/>
    <n v="0"/>
    <n v="2"/>
    <x v="0"/>
  </r>
  <r>
    <n v="44241"/>
    <n v="800"/>
    <x v="12"/>
    <d v="2023-10-15T00:32:00"/>
    <s v="Whatsapp"/>
    <s v="Julie King"/>
    <n v="3306"/>
    <n v="15"/>
    <x v="134"/>
    <d v="1899-12-30T00:32:00"/>
    <n v="32"/>
    <n v="0"/>
    <x v="5"/>
  </r>
  <r>
    <n v="614468"/>
    <n v="801"/>
    <x v="0"/>
    <d v="2023-09-16T01:04:00"/>
    <s v="Website"/>
    <s v="Daniel Tonini"/>
    <n v="1451"/>
    <n v="16"/>
    <x v="207"/>
    <d v="1899-12-30T01:04:00"/>
    <n v="4"/>
    <n v="1"/>
    <x v="11"/>
  </r>
  <r>
    <n v="959426"/>
    <n v="801"/>
    <x v="0"/>
    <d v="2023-11-06T00:09:00"/>
    <s v="App"/>
    <s v="Jeff Young"/>
    <n v="6481"/>
    <n v="6"/>
    <x v="211"/>
    <d v="1899-12-30T00:09:00"/>
    <n v="9"/>
    <n v="0"/>
    <x v="9"/>
  </r>
  <r>
    <n v="219884"/>
    <n v="802"/>
    <x v="0"/>
    <d v="2023-01-19T23:41:00"/>
    <s v="Whatsapp"/>
    <s v="Kalle Suominen"/>
    <n v="2233"/>
    <n v="19"/>
    <x v="3"/>
    <d v="1899-12-30T23:41:00"/>
    <n v="41"/>
    <n v="23"/>
    <x v="3"/>
  </r>
  <r>
    <n v="1654679"/>
    <n v="804"/>
    <x v="6"/>
    <d v="2023-06-18T23:39:00"/>
    <s v="Other"/>
    <s v="Juri Yoshido"/>
    <n v="8264"/>
    <n v="18"/>
    <x v="343"/>
    <d v="1899-12-30T23:39:00"/>
    <n v="39"/>
    <n v="23"/>
    <x v="2"/>
  </r>
  <r>
    <n v="1409071"/>
    <n v="807"/>
    <x v="8"/>
    <d v="2023-04-25T23:14:00"/>
    <s v="Whatsapp"/>
    <s v="Kyung Tseng"/>
    <n v="1067"/>
    <n v="25"/>
    <x v="74"/>
    <d v="1899-12-30T23:14:00"/>
    <n v="14"/>
    <n v="23"/>
    <x v="1"/>
  </r>
  <r>
    <n v="246834"/>
    <n v="808"/>
    <x v="1"/>
    <d v="2023-07-27T00:34:00"/>
    <s v="Other"/>
    <s v="Valarie Nelson"/>
    <n v="9507"/>
    <n v="27"/>
    <x v="234"/>
    <d v="1899-12-30T00:34:00"/>
    <n v="34"/>
    <n v="0"/>
    <x v="4"/>
  </r>
  <r>
    <n v="1031465"/>
    <n v="808"/>
    <x v="1"/>
    <d v="2023-11-22T23:17:00"/>
    <s v="Website"/>
    <s v="Paolo Accorti"/>
    <n v="7817"/>
    <n v="22"/>
    <x v="278"/>
    <d v="1899-12-30T23:17:00"/>
    <n v="17"/>
    <n v="23"/>
    <x v="9"/>
  </r>
  <r>
    <n v="691268"/>
    <n v="809"/>
    <x v="1"/>
    <d v="2023-05-22T00:53:00"/>
    <s v="Website"/>
    <s v="Sue King"/>
    <n v="9498"/>
    <n v="22"/>
    <x v="83"/>
    <d v="1899-12-30T00:53:00"/>
    <n v="53"/>
    <n v="0"/>
    <x v="8"/>
  </r>
  <r>
    <n v="1391439"/>
    <n v="811"/>
    <x v="11"/>
    <d v="2023-11-16T22:35:00"/>
    <s v="Website"/>
    <s v="Jonas Bergulfsen"/>
    <n v="6152"/>
    <n v="16"/>
    <x v="233"/>
    <d v="1899-12-30T22:35:00"/>
    <n v="35"/>
    <n v="22"/>
    <x v="9"/>
  </r>
  <r>
    <n v="139755"/>
    <n v="813"/>
    <x v="3"/>
    <d v="2023-07-29T23:31:00"/>
    <s v="Other"/>
    <s v="Victoria Ashworth"/>
    <n v="7305"/>
    <n v="29"/>
    <x v="344"/>
    <d v="1899-12-30T23:31:00"/>
    <n v="31"/>
    <n v="23"/>
    <x v="4"/>
  </r>
  <r>
    <n v="145667"/>
    <n v="813"/>
    <x v="3"/>
    <d v="2023-08-02T00:13:00"/>
    <s v="Other"/>
    <s v="Valarie Nelson"/>
    <n v="8841"/>
    <n v="2"/>
    <x v="56"/>
    <d v="1899-12-30T00:13:00"/>
    <n v="13"/>
    <n v="0"/>
    <x v="6"/>
  </r>
  <r>
    <n v="166687"/>
    <n v="813"/>
    <x v="3"/>
    <d v="2023-05-21T00:35:00"/>
    <s v="Website"/>
    <s v="Daniel Da Cunha"/>
    <n v="2254"/>
    <n v="21"/>
    <x v="99"/>
    <d v="1899-12-30T00:35:00"/>
    <n v="35"/>
    <n v="0"/>
    <x v="8"/>
  </r>
  <r>
    <n v="687698"/>
    <n v="814"/>
    <x v="1"/>
    <d v="2023-01-16T00:45:00"/>
    <s v="App"/>
    <s v="Michael Holz"/>
    <n v="4616"/>
    <n v="16"/>
    <x v="205"/>
    <d v="1899-12-30T00:45:00"/>
    <n v="45"/>
    <n v="0"/>
    <x v="3"/>
  </r>
  <r>
    <n v="1018282"/>
    <n v="814"/>
    <x v="1"/>
    <d v="2023-12-07T00:33:00"/>
    <s v="App"/>
    <s v="Paul Henriot"/>
    <n v="6590"/>
    <n v="7"/>
    <x v="187"/>
    <d v="1899-12-30T00:33:00"/>
    <n v="33"/>
    <n v="0"/>
    <x v="10"/>
  </r>
  <r>
    <n v="128831"/>
    <n v="816"/>
    <x v="11"/>
    <d v="2023-11-25T01:04:00"/>
    <s v="Whatsapp"/>
    <s v="Diego Freyre"/>
    <n v="483"/>
    <n v="25"/>
    <x v="174"/>
    <d v="1899-12-30T01:04:00"/>
    <n v="4"/>
    <n v="1"/>
    <x v="9"/>
  </r>
  <r>
    <n v="1256522"/>
    <n v="816"/>
    <x v="11"/>
    <d v="2023-05-25T22:40:00"/>
    <s v="Other"/>
    <s v="Jytte Petersen"/>
    <n v="7805"/>
    <n v="25"/>
    <x v="22"/>
    <d v="1899-12-30T22:40:00"/>
    <n v="40"/>
    <n v="22"/>
    <x v="8"/>
  </r>
  <r>
    <n v="517712"/>
    <n v="817"/>
    <x v="1"/>
    <d v="2023-08-20T00:57:00"/>
    <s v="Other"/>
    <s v="Valarie Young"/>
    <n v="8560"/>
    <n v="20"/>
    <x v="58"/>
    <d v="1899-12-30T00:57:00"/>
    <n v="57"/>
    <n v="0"/>
    <x v="6"/>
  </r>
  <r>
    <n v="789675"/>
    <n v="817"/>
    <x v="1"/>
    <d v="2023-10-12T00:15:00"/>
    <s v="Website"/>
    <s v="Valarie Nelson"/>
    <n v="627"/>
    <n v="12"/>
    <x v="276"/>
    <d v="1899-12-30T00:15:00"/>
    <n v="15"/>
    <n v="0"/>
    <x v="5"/>
  </r>
  <r>
    <n v="243319"/>
    <n v="818"/>
    <x v="0"/>
    <d v="2023-05-26T23:22:00"/>
    <s v="Whatsapp"/>
    <s v="Valarie Nelson"/>
    <n v="2539"/>
    <n v="26"/>
    <x v="66"/>
    <d v="1899-12-30T23:22:00"/>
    <n v="22"/>
    <n v="23"/>
    <x v="8"/>
  </r>
  <r>
    <n v="599162"/>
    <n v="818"/>
    <x v="0"/>
    <d v="2023-03-30T00:07:00"/>
    <s v="Website"/>
    <s v="Daniel Tonini"/>
    <n v="6921"/>
    <n v="30"/>
    <x v="120"/>
    <d v="1899-12-30T00:07:00"/>
    <n v="7"/>
    <n v="0"/>
    <x v="7"/>
  </r>
  <r>
    <n v="1665135"/>
    <n v="818"/>
    <x v="0"/>
    <d v="2023-12-31T01:14:00"/>
    <s v="Whatsapp"/>
    <s v="Valarie Nelson"/>
    <n v="4905"/>
    <n v="31"/>
    <x v="181"/>
    <d v="1899-12-30T01:14:00"/>
    <n v="14"/>
    <n v="1"/>
    <x v="10"/>
  </r>
  <r>
    <n v="1287324"/>
    <n v="819"/>
    <x v="12"/>
    <d v="2023-03-03T00:06:00"/>
    <s v="Whatsapp"/>
    <s v="Sue Frick"/>
    <n v="930"/>
    <n v="3"/>
    <x v="242"/>
    <d v="1899-12-30T00:06:00"/>
    <n v="6"/>
    <n v="0"/>
    <x v="7"/>
  </r>
  <r>
    <n v="92317"/>
    <n v="820"/>
    <x v="10"/>
    <d v="2023-02-10T01:26:00"/>
    <s v="Website"/>
    <s v="Francisca Cervantes"/>
    <n v="6790"/>
    <n v="10"/>
    <x v="272"/>
    <d v="1899-12-30T01:26:00"/>
    <n v="26"/>
    <n v="1"/>
    <x v="0"/>
  </r>
  <r>
    <n v="164155"/>
    <n v="820"/>
    <x v="10"/>
    <d v="2023-05-21T00:49:00"/>
    <s v="Other"/>
    <s v="Anna O'Hara"/>
    <n v="6498"/>
    <n v="21"/>
    <x v="99"/>
    <d v="1899-12-30T00:49:00"/>
    <n v="49"/>
    <n v="0"/>
    <x v="8"/>
  </r>
  <r>
    <n v="318961"/>
    <n v="821"/>
    <x v="10"/>
    <d v="2023-05-09T01:14:00"/>
    <s v="Website"/>
    <s v="Anna O'Hara"/>
    <n v="7028"/>
    <n v="9"/>
    <x v="47"/>
    <d v="1899-12-30T01:14:00"/>
    <n v="14"/>
    <n v="1"/>
    <x v="8"/>
  </r>
  <r>
    <n v="1599786"/>
    <n v="821"/>
    <x v="10"/>
    <d v="2023-01-19T23:25:00"/>
    <s v="App"/>
    <s v="Helen Bennett"/>
    <n v="480"/>
    <n v="19"/>
    <x v="3"/>
    <d v="1899-12-30T23:25:00"/>
    <n v="25"/>
    <n v="23"/>
    <x v="3"/>
  </r>
  <r>
    <n v="1509587"/>
    <n v="822"/>
    <x v="1"/>
    <d v="2023-12-08T00:16:00"/>
    <s v="Whatsapp"/>
    <s v="Jonas Bergulfsen"/>
    <n v="43"/>
    <n v="8"/>
    <x v="232"/>
    <d v="1899-12-30T00:16:00"/>
    <n v="16"/>
    <n v="0"/>
    <x v="10"/>
  </r>
  <r>
    <n v="1594427"/>
    <n v="822"/>
    <x v="1"/>
    <d v="2023-12-12T22:47:00"/>
    <s v="App"/>
    <s v="Steve Thompson"/>
    <n v="4417"/>
    <n v="12"/>
    <x v="52"/>
    <d v="1899-12-30T22:47:00"/>
    <n v="47"/>
    <n v="22"/>
    <x v="10"/>
  </r>
  <r>
    <n v="1427947"/>
    <n v="823"/>
    <x v="0"/>
    <d v="2023-01-25T02:12:00"/>
    <s v="Website"/>
    <s v="Janine Labrune"/>
    <n v="4859"/>
    <n v="25"/>
    <x v="249"/>
    <d v="1899-12-30T02:12:00"/>
    <n v="12"/>
    <n v="2"/>
    <x v="3"/>
  </r>
  <r>
    <n v="1640444"/>
    <n v="823"/>
    <x v="0"/>
    <d v="2023-02-03T23:54:00"/>
    <s v="Website"/>
    <s v="Valarie Nelson"/>
    <n v="6055"/>
    <n v="3"/>
    <x v="269"/>
    <d v="1899-12-30T23:54:00"/>
    <n v="54"/>
    <n v="23"/>
    <x v="0"/>
  </r>
  <r>
    <n v="770892"/>
    <n v="824"/>
    <x v="1"/>
    <d v="2023-08-02T02:26:00"/>
    <s v="Website"/>
    <s v="Valarie Nelson"/>
    <n v="8032"/>
    <n v="2"/>
    <x v="56"/>
    <d v="1899-12-30T02:26:00"/>
    <n v="26"/>
    <n v="2"/>
    <x v="6"/>
  </r>
  <r>
    <n v="27493"/>
    <n v="827"/>
    <x v="3"/>
    <d v="2023-10-26T00:12:00"/>
    <s v="Whatsapp"/>
    <s v="Leslie Murphy"/>
    <n v="2811"/>
    <n v="26"/>
    <x v="15"/>
    <d v="1899-12-30T00:12:00"/>
    <n v="12"/>
    <n v="0"/>
    <x v="5"/>
  </r>
  <r>
    <n v="83818"/>
    <n v="827"/>
    <x v="3"/>
    <d v="2023-04-17T00:40:00"/>
    <s v="App"/>
    <s v="Pirkko Koskitalo"/>
    <n v="7643"/>
    <n v="17"/>
    <x v="152"/>
    <d v="1899-12-30T00:40:00"/>
    <n v="40"/>
    <n v="0"/>
    <x v="1"/>
  </r>
  <r>
    <n v="611594"/>
    <n v="827"/>
    <x v="3"/>
    <d v="2023-01-07T00:06:00"/>
    <s v="Website"/>
    <s v="Kyung Tseng"/>
    <n v="4635"/>
    <n v="7"/>
    <x v="27"/>
    <d v="1899-12-30T00:06:00"/>
    <n v="6"/>
    <n v="0"/>
    <x v="3"/>
  </r>
  <r>
    <n v="1488818"/>
    <n v="827"/>
    <x v="3"/>
    <d v="2023-05-06T00:49:00"/>
    <s v="Other"/>
    <s v="Martine Rance"/>
    <n v="8763"/>
    <n v="6"/>
    <x v="113"/>
    <d v="1899-12-30T00:49:00"/>
    <n v="49"/>
    <n v="0"/>
    <x v="8"/>
  </r>
  <r>
    <n v="83365"/>
    <n v="829"/>
    <x v="1"/>
    <d v="2023-05-05T23:58:00"/>
    <s v="Whatsapp"/>
    <s v="Paul Henriot"/>
    <n v="7937"/>
    <n v="5"/>
    <x v="255"/>
    <d v="1899-12-30T23:58:00"/>
    <n v="58"/>
    <n v="23"/>
    <x v="8"/>
  </r>
  <r>
    <n v="688473"/>
    <n v="829"/>
    <x v="1"/>
    <d v="2023-09-25T01:13:00"/>
    <s v="App"/>
    <s v="Diego Freyre"/>
    <n v="2835"/>
    <n v="25"/>
    <x v="76"/>
    <d v="1899-12-30T01:13:00"/>
    <n v="13"/>
    <n v="1"/>
    <x v="11"/>
  </r>
  <r>
    <n v="1422755"/>
    <n v="830"/>
    <x v="0"/>
    <d v="2023-10-27T00:04:00"/>
    <s v="App"/>
    <s v="Julie Young"/>
    <n v="7502"/>
    <n v="27"/>
    <x v="192"/>
    <d v="1899-12-30T00:04:00"/>
    <n v="4"/>
    <n v="0"/>
    <x v="5"/>
  </r>
  <r>
    <n v="218379"/>
    <n v="831"/>
    <x v="10"/>
    <d v="2023-02-19T23:18:00"/>
    <s v="App"/>
    <s v="Georg Pipps"/>
    <n v="8241"/>
    <n v="19"/>
    <x v="41"/>
    <d v="1899-12-30T23:18:00"/>
    <n v="18"/>
    <n v="23"/>
    <x v="0"/>
  </r>
  <r>
    <n v="525782"/>
    <n v="833"/>
    <x v="14"/>
    <d v="2023-06-02T00:24:00"/>
    <s v="Other"/>
    <s v="Juri Hirano"/>
    <n v="257"/>
    <n v="2"/>
    <x v="268"/>
    <d v="1899-12-30T00:24:00"/>
    <n v="24"/>
    <n v="0"/>
    <x v="2"/>
  </r>
  <r>
    <n v="606775"/>
    <n v="834"/>
    <x v="8"/>
    <d v="2023-02-25T23:52:00"/>
    <s v="Other"/>
    <s v="Julie Murphy"/>
    <n v="7873"/>
    <n v="25"/>
    <x v="39"/>
    <d v="1899-12-30T23:52:00"/>
    <n v="52"/>
    <n v="23"/>
    <x v="0"/>
  </r>
  <r>
    <n v="304668"/>
    <n v="835"/>
    <x v="7"/>
    <d v="2023-02-12T00:44:00"/>
    <s v="App"/>
    <s v="Mart¡n Sommer"/>
    <n v="3450"/>
    <n v="12"/>
    <x v="254"/>
    <d v="1899-12-30T00:44:00"/>
    <n v="44"/>
    <n v="0"/>
    <x v="0"/>
  </r>
  <r>
    <n v="795276"/>
    <n v="836"/>
    <x v="11"/>
    <d v="2023-04-18T22:55:00"/>
    <s v="Whatsapp"/>
    <s v="Henriette Pfalzheim"/>
    <n v="1032"/>
    <n v="18"/>
    <x v="288"/>
    <d v="1899-12-30T22:55:00"/>
    <n v="55"/>
    <n v="22"/>
    <x v="1"/>
  </r>
  <r>
    <n v="814175"/>
    <n v="836"/>
    <x v="11"/>
    <d v="2023-03-30T00:55:00"/>
    <s v="Website"/>
    <s v="Valarie Thompson"/>
    <n v="7467"/>
    <n v="30"/>
    <x v="120"/>
    <d v="1899-12-30T00:55:00"/>
    <n v="55"/>
    <n v="0"/>
    <x v="7"/>
  </r>
  <r>
    <n v="1119156"/>
    <n v="837"/>
    <x v="7"/>
    <d v="2023-12-25T01:25:00"/>
    <s v="App"/>
    <s v="Jonas Bergulfsen"/>
    <n v="2932"/>
    <n v="25"/>
    <x v="199"/>
    <d v="1899-12-30T01:25:00"/>
    <n v="25"/>
    <n v="1"/>
    <x v="10"/>
  </r>
  <r>
    <n v="310236"/>
    <n v="839"/>
    <x v="11"/>
    <d v="2023-04-18T00:04:00"/>
    <s v="Website"/>
    <s v="Akiko Shimamura"/>
    <n v="221"/>
    <n v="18"/>
    <x v="288"/>
    <d v="1899-12-30T00:04:00"/>
    <n v="4"/>
    <n v="0"/>
    <x v="1"/>
  </r>
  <r>
    <n v="1038558"/>
    <n v="840"/>
    <x v="8"/>
    <d v="2023-07-03T01:46:00"/>
    <s v="App"/>
    <s v="Anna O'Hara"/>
    <n v="5596"/>
    <n v="3"/>
    <x v="250"/>
    <d v="1899-12-30T01:46:00"/>
    <n v="46"/>
    <n v="1"/>
    <x v="4"/>
  </r>
  <r>
    <n v="484688"/>
    <n v="841"/>
    <x v="1"/>
    <d v="2023-05-22T00:08:00"/>
    <s v="App"/>
    <s v="Frederique Citeaux"/>
    <n v="5991"/>
    <n v="22"/>
    <x v="83"/>
    <d v="1899-12-30T00:08:00"/>
    <n v="8"/>
    <n v="0"/>
    <x v="8"/>
  </r>
  <r>
    <n v="1007700"/>
    <n v="841"/>
    <x v="1"/>
    <d v="2023-09-10T23:34:00"/>
    <s v="Website"/>
    <s v="Mory Kentary"/>
    <n v="7646"/>
    <n v="10"/>
    <x v="139"/>
    <d v="1899-12-30T23:34:00"/>
    <n v="34"/>
    <n v="23"/>
    <x v="11"/>
  </r>
  <r>
    <n v="576486"/>
    <n v="842"/>
    <x v="0"/>
    <d v="2023-06-20T01:39:00"/>
    <s v="Other"/>
    <s v="Valarie Nelson"/>
    <n v="2847"/>
    <n v="20"/>
    <x v="13"/>
    <d v="1899-12-30T01:39:00"/>
    <n v="39"/>
    <n v="1"/>
    <x v="2"/>
  </r>
  <r>
    <n v="797415"/>
    <n v="842"/>
    <x v="0"/>
    <d v="2023-12-09T00:00:00"/>
    <s v="Website"/>
    <s v="Dominique Perrier"/>
    <n v="7700"/>
    <n v="9"/>
    <x v="175"/>
    <d v="1899-12-30T00:00:00"/>
    <n v="0"/>
    <n v="0"/>
    <x v="10"/>
  </r>
  <r>
    <n v="899739"/>
    <n v="842"/>
    <x v="0"/>
    <d v="2023-01-06T00:48:00"/>
    <s v="App"/>
    <s v="Valarie Nelson"/>
    <n v="3937"/>
    <n v="6"/>
    <x v="315"/>
    <d v="1899-12-30T00:48:00"/>
    <n v="48"/>
    <n v="0"/>
    <x v="3"/>
  </r>
  <r>
    <n v="1648466"/>
    <n v="842"/>
    <x v="0"/>
    <d v="2023-01-22T23:47:00"/>
    <s v="Whatsapp"/>
    <s v="Julie Young"/>
    <n v="3076"/>
    <n v="22"/>
    <x v="299"/>
    <d v="1899-12-30T23:47:00"/>
    <n v="47"/>
    <n v="23"/>
    <x v="3"/>
  </r>
  <r>
    <n v="1409459"/>
    <n v="843"/>
    <x v="1"/>
    <d v="2023-05-21T00:22:00"/>
    <s v="App"/>
    <s v="Sue Frick"/>
    <n v="6955"/>
    <n v="21"/>
    <x v="99"/>
    <d v="1899-12-30T00:22:00"/>
    <n v="22"/>
    <n v="0"/>
    <x v="8"/>
  </r>
  <r>
    <n v="911597"/>
    <n v="844"/>
    <x v="10"/>
    <d v="2023-01-15T22:54:00"/>
    <s v="Website"/>
    <s v="Valarie Nelson"/>
    <n v="5409"/>
    <n v="15"/>
    <x v="103"/>
    <d v="1899-12-30T22:54:00"/>
    <n v="54"/>
    <n v="22"/>
    <x v="3"/>
  </r>
  <r>
    <n v="255781"/>
    <n v="847"/>
    <x v="11"/>
    <d v="2023-08-26T22:47:00"/>
    <s v="Other"/>
    <s v="Roland Keitel"/>
    <n v="298"/>
    <n v="26"/>
    <x v="225"/>
    <d v="1899-12-30T22:47:00"/>
    <n v="47"/>
    <n v="22"/>
    <x v="6"/>
  </r>
  <r>
    <n v="520860"/>
    <n v="848"/>
    <x v="1"/>
    <d v="2023-01-23T22:39:00"/>
    <s v="App"/>
    <s v="Daniel Da Cunha"/>
    <n v="7161"/>
    <n v="23"/>
    <x v="20"/>
    <d v="1899-12-30T22:39:00"/>
    <n v="39"/>
    <n v="22"/>
    <x v="3"/>
  </r>
  <r>
    <n v="737059"/>
    <n v="849"/>
    <x v="0"/>
    <d v="2023-10-08T00:44:00"/>
    <s v="App"/>
    <s v="Diego Freyre"/>
    <n v="8652"/>
    <n v="8"/>
    <x v="9"/>
    <d v="1899-12-30T00:44:00"/>
    <n v="44"/>
    <n v="0"/>
    <x v="5"/>
  </r>
  <r>
    <n v="875015"/>
    <n v="849"/>
    <x v="0"/>
    <d v="2023-08-24T00:25:00"/>
    <s v="Whatsapp"/>
    <s v="Valarie Nelson"/>
    <n v="235"/>
    <n v="24"/>
    <x v="201"/>
    <d v="1899-12-30T00:25:00"/>
    <n v="25"/>
    <n v="0"/>
    <x v="6"/>
  </r>
  <r>
    <n v="969765"/>
    <n v="850"/>
    <x v="1"/>
    <d v="2023-02-16T01:46:00"/>
    <s v="App"/>
    <s v="Valarie Nelson"/>
    <n v="3206"/>
    <n v="16"/>
    <x v="67"/>
    <d v="1899-12-30T01:46:00"/>
    <n v="46"/>
    <n v="1"/>
    <x v="0"/>
  </r>
  <r>
    <n v="675362"/>
    <n v="851"/>
    <x v="3"/>
    <d v="2023-05-15T23:16:00"/>
    <s v="Other"/>
    <s v="Kalle Suominen"/>
    <n v="6791"/>
    <n v="15"/>
    <x v="46"/>
    <d v="1899-12-30T23:16:00"/>
    <n v="16"/>
    <n v="23"/>
    <x v="8"/>
  </r>
  <r>
    <n v="482282"/>
    <n v="852"/>
    <x v="1"/>
    <d v="2023-08-16T01:02:00"/>
    <s v="Other"/>
    <s v="Valarie Nelson"/>
    <n v="348"/>
    <n v="16"/>
    <x v="318"/>
    <d v="1899-12-30T01:02:00"/>
    <n v="2"/>
    <n v="1"/>
    <x v="6"/>
  </r>
  <r>
    <n v="562295"/>
    <n v="853"/>
    <x v="1"/>
    <d v="2023-07-21T00:02:00"/>
    <s v="Whatsapp"/>
    <s v="Kyung Yu"/>
    <n v="3046"/>
    <n v="21"/>
    <x v="53"/>
    <d v="1899-12-30T00:02:00"/>
    <n v="2"/>
    <n v="0"/>
    <x v="4"/>
  </r>
  <r>
    <n v="637916"/>
    <n v="853"/>
    <x v="1"/>
    <d v="2023-07-30T00:24:00"/>
    <s v="Other"/>
    <s v="Maria Hernandez"/>
    <n v="613"/>
    <n v="30"/>
    <x v="4"/>
    <d v="1899-12-30T00:24:00"/>
    <n v="24"/>
    <n v="0"/>
    <x v="4"/>
  </r>
  <r>
    <n v="1171504"/>
    <n v="853"/>
    <x v="1"/>
    <d v="2023-05-07T00:23:00"/>
    <s v="Website"/>
    <s v="Jan Klaeboe"/>
    <n v="4396"/>
    <n v="7"/>
    <x v="90"/>
    <d v="1899-12-30T00:23:00"/>
    <n v="23"/>
    <n v="0"/>
    <x v="8"/>
  </r>
  <r>
    <n v="1657910"/>
    <n v="853"/>
    <x v="1"/>
    <d v="2023-06-25T00:39:00"/>
    <s v="Website"/>
    <s v="Kee Kuo"/>
    <n v="8403"/>
    <n v="25"/>
    <x v="127"/>
    <d v="1899-12-30T00:39:00"/>
    <n v="39"/>
    <n v="0"/>
    <x v="2"/>
  </r>
  <r>
    <n v="534708"/>
    <n v="854"/>
    <x v="1"/>
    <d v="2023-09-10T00:52:00"/>
    <s v="Other"/>
    <s v="Yoshi Tannamuri"/>
    <n v="577"/>
    <n v="10"/>
    <x v="139"/>
    <d v="1899-12-30T00:52:00"/>
    <n v="52"/>
    <n v="0"/>
    <x v="11"/>
  </r>
  <r>
    <n v="895383"/>
    <n v="854"/>
    <x v="1"/>
    <d v="2023-06-13T01:42:00"/>
    <s v="Other"/>
    <s v="Roland Mendel"/>
    <n v="7452"/>
    <n v="13"/>
    <x v="61"/>
    <d v="1899-12-30T01:42:00"/>
    <n v="42"/>
    <n v="1"/>
    <x v="2"/>
  </r>
  <r>
    <n v="972030"/>
    <n v="854"/>
    <x v="1"/>
    <d v="2023-03-31T01:46:00"/>
    <s v="Whatsapp"/>
    <s v="Diego Freyre"/>
    <n v="6426"/>
    <n v="31"/>
    <x v="265"/>
    <d v="1899-12-30T01:46:00"/>
    <n v="46"/>
    <n v="1"/>
    <x v="7"/>
  </r>
  <r>
    <n v="1597"/>
    <n v="856"/>
    <x v="1"/>
    <d v="2023-12-15T00:50:00"/>
    <s v="Other"/>
    <s v="Kwai Yu"/>
    <n v="412"/>
    <n v="15"/>
    <x v="345"/>
    <d v="1899-12-30T00:50:00"/>
    <n v="50"/>
    <n v="0"/>
    <x v="10"/>
  </r>
  <r>
    <n v="109103"/>
    <n v="856"/>
    <x v="1"/>
    <d v="2023-03-01T23:29:00"/>
    <s v="App"/>
    <s v="Julie Brown"/>
    <n v="936"/>
    <n v="1"/>
    <x v="333"/>
    <d v="1899-12-30T23:29:00"/>
    <n v="29"/>
    <n v="23"/>
    <x v="7"/>
  </r>
  <r>
    <n v="1056320"/>
    <n v="856"/>
    <x v="1"/>
    <d v="2023-04-08T01:13:00"/>
    <s v="Whatsapp"/>
    <s v="Eric Natividad"/>
    <n v="6535"/>
    <n v="8"/>
    <x v="346"/>
    <d v="1899-12-30T01:13:00"/>
    <n v="13"/>
    <n v="1"/>
    <x v="1"/>
  </r>
  <r>
    <n v="1336012"/>
    <n v="856"/>
    <x v="1"/>
    <d v="2023-04-12T23:39:00"/>
    <s v="Whatsapp"/>
    <s v="Michael Holz"/>
    <n v="7915"/>
    <n v="12"/>
    <x v="1"/>
    <d v="1899-12-30T23:39:00"/>
    <n v="39"/>
    <n v="23"/>
    <x v="1"/>
  </r>
  <r>
    <n v="818956"/>
    <n v="857"/>
    <x v="1"/>
    <d v="2023-07-05T00:34:00"/>
    <s v="Whatsapp"/>
    <s v="Elizabeth Lincoln"/>
    <n v="1268"/>
    <n v="5"/>
    <x v="171"/>
    <d v="1899-12-30T00:34:00"/>
    <n v="34"/>
    <n v="0"/>
    <x v="4"/>
  </r>
  <r>
    <n v="1183427"/>
    <n v="857"/>
    <x v="1"/>
    <d v="2023-02-05T22:35:00"/>
    <s v="Website"/>
    <s v="Valarie Young"/>
    <n v="3095"/>
    <n v="5"/>
    <x v="260"/>
    <d v="1899-12-30T22:35:00"/>
    <n v="35"/>
    <n v="22"/>
    <x v="0"/>
  </r>
  <r>
    <n v="1214829"/>
    <n v="859"/>
    <x v="1"/>
    <d v="2023-10-20T00:35:00"/>
    <s v="Whatsapp"/>
    <s v="Peter Ferguson"/>
    <n v="7575"/>
    <n v="20"/>
    <x v="144"/>
    <d v="1899-12-30T00:35:00"/>
    <n v="35"/>
    <n v="0"/>
    <x v="5"/>
  </r>
  <r>
    <n v="1649225"/>
    <n v="859"/>
    <x v="1"/>
    <d v="2023-09-12T23:05:00"/>
    <s v="Other"/>
    <s v="Anna O'Hara"/>
    <n v="811"/>
    <n v="12"/>
    <x v="280"/>
    <d v="1899-12-30T23:05:00"/>
    <n v="5"/>
    <n v="23"/>
    <x v="11"/>
  </r>
  <r>
    <n v="1671351"/>
    <n v="861"/>
    <x v="1"/>
    <d v="2023-11-25T00:08:00"/>
    <s v="Whatsapp"/>
    <s v="Diego Freyre"/>
    <n v="4300"/>
    <n v="25"/>
    <x v="174"/>
    <d v="1899-12-30T00:08:00"/>
    <n v="8"/>
    <n v="0"/>
    <x v="9"/>
  </r>
  <r>
    <n v="750814"/>
    <n v="862"/>
    <x v="1"/>
    <d v="2023-04-23T23:47:00"/>
    <s v="Other"/>
    <s v="Julie Murphy"/>
    <n v="1843"/>
    <n v="23"/>
    <x v="114"/>
    <d v="1899-12-30T23:47:00"/>
    <n v="47"/>
    <n v="23"/>
    <x v="1"/>
  </r>
  <r>
    <n v="1045182"/>
    <n v="862"/>
    <x v="1"/>
    <d v="2023-02-26T01:40:00"/>
    <s v="Whatsapp"/>
    <s v="Julie Murphy"/>
    <n v="8821"/>
    <n v="26"/>
    <x v="10"/>
    <d v="1899-12-30T01:40:00"/>
    <n v="40"/>
    <n v="1"/>
    <x v="0"/>
  </r>
  <r>
    <n v="1086091"/>
    <n v="863"/>
    <x v="12"/>
    <d v="2023-09-10T23:34:00"/>
    <s v="App"/>
    <s v="Jonas Bergulfsen"/>
    <n v="6063"/>
    <n v="10"/>
    <x v="139"/>
    <d v="1899-12-30T23:34:00"/>
    <n v="34"/>
    <n v="23"/>
    <x v="11"/>
  </r>
  <r>
    <n v="1163316"/>
    <n v="863"/>
    <x v="12"/>
    <d v="2023-02-02T00:30:00"/>
    <s v="Website"/>
    <s v="Janine Labrune"/>
    <n v="5671"/>
    <n v="2"/>
    <x v="180"/>
    <d v="1899-12-30T00:30:00"/>
    <n v="30"/>
    <n v="0"/>
    <x v="0"/>
  </r>
  <r>
    <n v="241334"/>
    <n v="864"/>
    <x v="1"/>
    <d v="2023-01-13T00:39:00"/>
    <s v="Whatsapp"/>
    <s v="Akiko Shimamura"/>
    <n v="3422"/>
    <n v="13"/>
    <x v="69"/>
    <d v="1899-12-30T00:39:00"/>
    <n v="39"/>
    <n v="0"/>
    <x v="3"/>
  </r>
  <r>
    <n v="508458"/>
    <n v="864"/>
    <x v="1"/>
    <d v="2023-06-09T01:23:00"/>
    <s v="Website"/>
    <s v="Janine Labrune"/>
    <n v="1522"/>
    <n v="9"/>
    <x v="2"/>
    <d v="1899-12-30T01:23:00"/>
    <n v="23"/>
    <n v="1"/>
    <x v="2"/>
  </r>
  <r>
    <n v="993121"/>
    <n v="864"/>
    <x v="1"/>
    <d v="2023-05-08T23:56:00"/>
    <s v="Other"/>
    <s v="Diego Freyre"/>
    <n v="4384"/>
    <n v="8"/>
    <x v="32"/>
    <d v="1899-12-30T23:56:00"/>
    <n v="56"/>
    <n v="23"/>
    <x v="8"/>
  </r>
  <r>
    <n v="1480900"/>
    <n v="866"/>
    <x v="3"/>
    <d v="2023-01-02T00:12:00"/>
    <s v="App"/>
    <s v="Kwai Yu"/>
    <n v="2284"/>
    <n v="2"/>
    <x v="121"/>
    <d v="1899-12-30T00:12:00"/>
    <n v="12"/>
    <n v="0"/>
    <x v="3"/>
  </r>
  <r>
    <n v="323100"/>
    <n v="867"/>
    <x v="1"/>
    <d v="2023-05-29T00:15:00"/>
    <s v="Other"/>
    <s v="Jeff Young"/>
    <n v="6684"/>
    <n v="29"/>
    <x v="296"/>
    <d v="1899-12-30T00:15:00"/>
    <n v="15"/>
    <n v="0"/>
    <x v="8"/>
  </r>
  <r>
    <n v="185213"/>
    <n v="868"/>
    <x v="14"/>
    <d v="2023-04-16T22:40:00"/>
    <s v="App"/>
    <s v="Maurizio Moroni"/>
    <n v="4245"/>
    <n v="16"/>
    <x v="277"/>
    <d v="1899-12-30T22:40:00"/>
    <n v="40"/>
    <n v="22"/>
    <x v="1"/>
  </r>
  <r>
    <n v="626705"/>
    <n v="868"/>
    <x v="14"/>
    <d v="2023-09-23T01:31:00"/>
    <s v="App"/>
    <s v="Valarie Thompson"/>
    <n v="2713"/>
    <n v="23"/>
    <x v="163"/>
    <d v="1899-12-30T01:31:00"/>
    <n v="31"/>
    <n v="1"/>
    <x v="11"/>
  </r>
  <r>
    <n v="1077723"/>
    <n v="868"/>
    <x v="14"/>
    <d v="2023-01-02T00:24:00"/>
    <s v="Whatsapp"/>
    <s v="Paolo Accorti"/>
    <n v="3711"/>
    <n v="2"/>
    <x v="121"/>
    <d v="1899-12-30T00:24:00"/>
    <n v="24"/>
    <n v="0"/>
    <x v="3"/>
  </r>
  <r>
    <n v="1157103"/>
    <n v="868"/>
    <x v="14"/>
    <d v="2023-09-27T01:35:00"/>
    <s v="Whatsapp"/>
    <s v="Palle Ibsen"/>
    <n v="6840"/>
    <n v="27"/>
    <x v="347"/>
    <d v="1899-12-30T01:35:00"/>
    <n v="35"/>
    <n v="1"/>
    <x v="11"/>
  </r>
  <r>
    <n v="275855"/>
    <n v="869"/>
    <x v="13"/>
    <d v="2023-08-24T23:51:00"/>
    <s v="App"/>
    <s v="Kwai Yu"/>
    <n v="7700"/>
    <n v="24"/>
    <x v="201"/>
    <d v="1899-12-30T23:51:00"/>
    <n v="51"/>
    <n v="23"/>
    <x v="6"/>
  </r>
  <r>
    <n v="395235"/>
    <n v="869"/>
    <x v="13"/>
    <d v="2023-10-06T00:00:00"/>
    <s v="Other"/>
    <s v="Annette Roulet"/>
    <n v="6921"/>
    <n v="6"/>
    <x v="189"/>
    <d v="1899-12-30T00:00:00"/>
    <n v="0"/>
    <n v="0"/>
    <x v="5"/>
  </r>
  <r>
    <n v="1243807"/>
    <n v="869"/>
    <x v="13"/>
    <d v="2023-06-22T01:24:00"/>
    <s v="Website"/>
    <s v="Jeff Young"/>
    <n v="5634"/>
    <n v="22"/>
    <x v="235"/>
    <d v="1899-12-30T01:24:00"/>
    <n v="24"/>
    <n v="1"/>
    <x v="2"/>
  </r>
  <r>
    <n v="424517"/>
    <n v="870"/>
    <x v="11"/>
    <d v="2023-01-08T00:38:00"/>
    <s v="App"/>
    <s v="Valarie Nelson"/>
    <n v="2515"/>
    <n v="8"/>
    <x v="340"/>
    <d v="1899-12-30T00:38:00"/>
    <n v="38"/>
    <n v="0"/>
    <x v="3"/>
  </r>
  <r>
    <n v="1218457"/>
    <n v="870"/>
    <x v="11"/>
    <d v="2023-01-31T00:48:00"/>
    <s v="App"/>
    <s v="Georg Pipps"/>
    <n v="7602"/>
    <n v="31"/>
    <x v="307"/>
    <d v="1899-12-30T00:48:00"/>
    <n v="48"/>
    <n v="0"/>
    <x v="3"/>
  </r>
  <r>
    <n v="41478"/>
    <n v="871"/>
    <x v="10"/>
    <d v="2023-05-12T00:22:00"/>
    <s v="Website"/>
    <s v="Mory Kentary"/>
    <n v="2454"/>
    <n v="12"/>
    <x v="253"/>
    <d v="1899-12-30T00:22:00"/>
    <n v="22"/>
    <n v="0"/>
    <x v="8"/>
  </r>
  <r>
    <n v="1543232"/>
    <n v="871"/>
    <x v="10"/>
    <d v="2023-06-26T00:25:00"/>
    <s v="Website"/>
    <s v="Francisca Cervantes"/>
    <n v="2237"/>
    <n v="26"/>
    <x v="155"/>
    <d v="1899-12-30T00:25:00"/>
    <n v="25"/>
    <n v="0"/>
    <x v="2"/>
  </r>
  <r>
    <n v="862868"/>
    <n v="872"/>
    <x v="0"/>
    <d v="2023-06-17T23:20:00"/>
    <s v="App"/>
    <s v="Valarie Nelson"/>
    <n v="735"/>
    <n v="17"/>
    <x v="348"/>
    <d v="1899-12-30T23:20:00"/>
    <n v="20"/>
    <n v="23"/>
    <x v="2"/>
  </r>
  <r>
    <n v="1180153"/>
    <n v="873"/>
    <x v="8"/>
    <d v="2023-10-22T00:29:00"/>
    <s v="Other"/>
    <s v="Paul Henriot"/>
    <n v="3374"/>
    <n v="22"/>
    <x v="297"/>
    <d v="1899-12-30T00:29:00"/>
    <n v="29"/>
    <n v="0"/>
    <x v="5"/>
  </r>
  <r>
    <n v="1102591"/>
    <n v="874"/>
    <x v="1"/>
    <d v="2023-09-01T14:20:00"/>
    <s v="App"/>
    <s v="Mart¡n Sommer"/>
    <n v="8227"/>
    <n v="1"/>
    <x v="244"/>
    <d v="1899-12-30T14:20:00"/>
    <n v="20"/>
    <n v="14"/>
    <x v="11"/>
  </r>
  <r>
    <n v="25923"/>
    <n v="875"/>
    <x v="1"/>
    <d v="2023-10-27T01:07:00"/>
    <s v="App"/>
    <s v="Yoshi Tannamuri"/>
    <n v="8826"/>
    <n v="27"/>
    <x v="192"/>
    <d v="1899-12-30T01:07:00"/>
    <n v="7"/>
    <n v="1"/>
    <x v="5"/>
  </r>
  <r>
    <n v="638603"/>
    <n v="876"/>
    <x v="1"/>
    <d v="2023-05-28T01:55:00"/>
    <s v="App"/>
    <s v="Francisca Cervantes"/>
    <n v="4319"/>
    <n v="28"/>
    <x v="342"/>
    <d v="1899-12-30T01:55:00"/>
    <n v="55"/>
    <n v="1"/>
    <x v="8"/>
  </r>
  <r>
    <n v="187527"/>
    <n v="877"/>
    <x v="11"/>
    <d v="2023-04-07T01:22:00"/>
    <s v="Whatsapp"/>
    <s v="Leslie Murphy"/>
    <n v="6774"/>
    <n v="7"/>
    <x v="310"/>
    <d v="1899-12-30T01:22:00"/>
    <n v="22"/>
    <n v="1"/>
    <x v="1"/>
  </r>
  <r>
    <n v="471801"/>
    <n v="878"/>
    <x v="11"/>
    <d v="2023-01-19T01:26:00"/>
    <s v="Website"/>
    <s v="Valarie Nelson"/>
    <n v="1740"/>
    <n v="19"/>
    <x v="3"/>
    <d v="1899-12-30T01:26:00"/>
    <n v="26"/>
    <n v="1"/>
    <x v="3"/>
  </r>
  <r>
    <n v="373284"/>
    <n v="879"/>
    <x v="1"/>
    <d v="2023-01-24T22:51:00"/>
    <s v="Website"/>
    <s v="Valarie Young"/>
    <n v="4368"/>
    <n v="24"/>
    <x v="168"/>
    <d v="1899-12-30T22:51:00"/>
    <n v="51"/>
    <n v="22"/>
    <x v="3"/>
  </r>
  <r>
    <n v="741193"/>
    <n v="879"/>
    <x v="1"/>
    <d v="2023-06-20T00:02:00"/>
    <s v="App"/>
    <s v="Sue Taylor"/>
    <n v="4307"/>
    <n v="20"/>
    <x v="13"/>
    <d v="1899-12-30T00:02:00"/>
    <n v="2"/>
    <n v="0"/>
    <x v="2"/>
  </r>
  <r>
    <n v="890131"/>
    <n v="879"/>
    <x v="1"/>
    <d v="2023-09-28T01:51:00"/>
    <s v="Website"/>
    <s v="Valarie Nelson"/>
    <n v="3832"/>
    <n v="28"/>
    <x v="336"/>
    <d v="1899-12-30T01:51:00"/>
    <n v="51"/>
    <n v="1"/>
    <x v="11"/>
  </r>
  <r>
    <n v="441310"/>
    <n v="880"/>
    <x v="11"/>
    <d v="2023-11-28T23:29:00"/>
    <s v="Website"/>
    <s v="Maria Larsson"/>
    <n v="3544"/>
    <n v="28"/>
    <x v="337"/>
    <d v="1899-12-30T23:29:00"/>
    <n v="29"/>
    <n v="23"/>
    <x v="9"/>
  </r>
  <r>
    <n v="1589657"/>
    <n v="880"/>
    <x v="11"/>
    <d v="2023-04-12T23:45:00"/>
    <s v="Other"/>
    <s v="Diego Freyre"/>
    <n v="3223"/>
    <n v="12"/>
    <x v="1"/>
    <d v="1899-12-30T23:45:00"/>
    <n v="45"/>
    <n v="23"/>
    <x v="1"/>
  </r>
  <r>
    <n v="733263"/>
    <n v="881"/>
    <x v="0"/>
    <d v="2023-10-25T00:34:00"/>
    <s v="Whatsapp"/>
    <s v="Henriette Pfalzheim"/>
    <n v="9697"/>
    <n v="25"/>
    <x v="125"/>
    <d v="1899-12-30T00:34:00"/>
    <n v="34"/>
    <n v="0"/>
    <x v="5"/>
  </r>
  <r>
    <n v="966739"/>
    <n v="881"/>
    <x v="0"/>
    <d v="2023-08-20T00:41:00"/>
    <s v="Other"/>
    <s v="Kwai Yu"/>
    <n v="4693"/>
    <n v="20"/>
    <x v="58"/>
    <d v="1899-12-30T00:41:00"/>
    <n v="41"/>
    <n v="0"/>
    <x v="6"/>
  </r>
  <r>
    <n v="822906"/>
    <n v="882"/>
    <x v="3"/>
    <d v="2023-10-02T00:29:00"/>
    <s v="App"/>
    <s v="Helen Bennett"/>
    <n v="8093"/>
    <n v="2"/>
    <x v="294"/>
    <d v="1899-12-30T00:29:00"/>
    <n v="29"/>
    <n v="0"/>
    <x v="5"/>
  </r>
  <r>
    <n v="1359599"/>
    <n v="883"/>
    <x v="1"/>
    <d v="2023-09-19T00:12:00"/>
    <s v="Other"/>
    <s v="Diego Freyre"/>
    <n v="2508"/>
    <n v="19"/>
    <x v="43"/>
    <d v="1899-12-30T00:12:00"/>
    <n v="12"/>
    <n v="0"/>
    <x v="11"/>
  </r>
  <r>
    <n v="153794"/>
    <n v="887"/>
    <x v="1"/>
    <d v="2023-01-14T00:27:00"/>
    <s v="Other"/>
    <s v="Adrian Huxley"/>
    <n v="3781"/>
    <n v="14"/>
    <x v="100"/>
    <d v="1899-12-30T00:27:00"/>
    <n v="27"/>
    <n v="0"/>
    <x v="3"/>
  </r>
  <r>
    <n v="1232656"/>
    <n v="888"/>
    <x v="2"/>
    <d v="2023-04-04T02:58:00"/>
    <s v="Other"/>
    <s v="Christina Berglund"/>
    <n v="1139"/>
    <n v="4"/>
    <x v="142"/>
    <d v="1899-12-30T02:58:00"/>
    <n v="58"/>
    <n v="2"/>
    <x v="1"/>
  </r>
  <r>
    <n v="1389680"/>
    <n v="888"/>
    <x v="2"/>
    <d v="2023-01-10T00:22:00"/>
    <s v="Whatsapp"/>
    <s v="Palle Ibsen"/>
    <n v="9670"/>
    <n v="10"/>
    <x v="26"/>
    <d v="1899-12-30T00:22:00"/>
    <n v="22"/>
    <n v="0"/>
    <x v="3"/>
  </r>
  <r>
    <n v="396045"/>
    <n v="892"/>
    <x v="1"/>
    <d v="2023-05-13T00:44:00"/>
    <s v="Whatsapp"/>
    <s v="Thomas Hardy"/>
    <n v="4913"/>
    <n v="13"/>
    <x v="158"/>
    <d v="1899-12-30T00:44:00"/>
    <n v="44"/>
    <n v="0"/>
    <x v="8"/>
  </r>
  <r>
    <n v="1354758"/>
    <n v="892"/>
    <x v="1"/>
    <d v="2023-11-08T00:11:00"/>
    <s v="Website"/>
    <s v="Janine Labrune"/>
    <n v="4217"/>
    <n v="8"/>
    <x v="36"/>
    <d v="1899-12-30T00:11:00"/>
    <n v="11"/>
    <n v="0"/>
    <x v="9"/>
  </r>
  <r>
    <n v="813822"/>
    <n v="894"/>
    <x v="7"/>
    <d v="2023-04-14T22:50:00"/>
    <s v="Whatsapp"/>
    <s v="Michael Chandler"/>
    <n v="3283"/>
    <n v="14"/>
    <x v="82"/>
    <d v="1899-12-30T22:50:00"/>
    <n v="50"/>
    <n v="22"/>
    <x v="1"/>
  </r>
  <r>
    <n v="1616083"/>
    <n v="894"/>
    <x v="7"/>
    <d v="2023-06-13T00:54:00"/>
    <s v="App"/>
    <s v="Roland Keitel"/>
    <n v="9153"/>
    <n v="13"/>
    <x v="61"/>
    <d v="1899-12-30T00:54:00"/>
    <n v="54"/>
    <n v="0"/>
    <x v="2"/>
  </r>
  <r>
    <n v="1478839"/>
    <n v="896"/>
    <x v="7"/>
    <d v="2023-02-07T01:43:00"/>
    <s v="Website"/>
    <s v="Julie King"/>
    <n v="6444"/>
    <n v="7"/>
    <x v="270"/>
    <d v="1899-12-30T01:43:00"/>
    <n v="43"/>
    <n v="1"/>
    <x v="0"/>
  </r>
  <r>
    <n v="967619"/>
    <n v="897"/>
    <x v="1"/>
    <d v="2023-06-27T23:21:00"/>
    <s v="App"/>
    <s v="Marta Hernandez"/>
    <n v="3504"/>
    <n v="27"/>
    <x v="133"/>
    <d v="1899-12-30T23:21:00"/>
    <n v="21"/>
    <n v="23"/>
    <x v="2"/>
  </r>
  <r>
    <n v="1036614"/>
    <n v="898"/>
    <x v="1"/>
    <d v="2023-01-20T00:00:00"/>
    <s v="Whatsapp"/>
    <s v="Daniel Da Cunha"/>
    <n v="4272"/>
    <n v="20"/>
    <x v="349"/>
    <d v="1899-12-30T00:00:00"/>
    <n v="0"/>
    <n v="0"/>
    <x v="3"/>
  </r>
  <r>
    <n v="1180567"/>
    <n v="898"/>
    <x v="1"/>
    <d v="2023-09-09T22:56:00"/>
    <s v="Other"/>
    <s v="Sue Frick"/>
    <n v="7717"/>
    <n v="9"/>
    <x v="350"/>
    <d v="1899-12-30T22:56:00"/>
    <n v="56"/>
    <n v="22"/>
    <x v="11"/>
  </r>
  <r>
    <n v="1440486"/>
    <n v="898"/>
    <x v="1"/>
    <d v="2023-11-23T00:28:00"/>
    <s v="Website"/>
    <s v="Arnold Cruz"/>
    <n v="7417"/>
    <n v="23"/>
    <x v="177"/>
    <d v="1899-12-30T00:28:00"/>
    <n v="28"/>
    <n v="0"/>
    <x v="9"/>
  </r>
  <r>
    <n v="400313"/>
    <n v="899"/>
    <x v="1"/>
    <d v="2023-04-18T00:43:00"/>
    <s v="Whatsapp"/>
    <s v="Jan Klaeboe"/>
    <n v="6891"/>
    <n v="18"/>
    <x v="288"/>
    <d v="1899-12-30T00:43:00"/>
    <n v="43"/>
    <n v="0"/>
    <x v="1"/>
  </r>
  <r>
    <n v="445784"/>
    <n v="899"/>
    <x v="1"/>
    <d v="2023-07-20T01:02:00"/>
    <s v="Whatsapp"/>
    <s v="Jean Fresnisre"/>
    <n v="7646"/>
    <n v="20"/>
    <x v="157"/>
    <d v="1899-12-30T01:02:00"/>
    <n v="2"/>
    <n v="1"/>
    <x v="4"/>
  </r>
  <r>
    <n v="696736"/>
    <n v="899"/>
    <x v="1"/>
    <d v="2023-11-19T00:57:00"/>
    <s v="App"/>
    <s v="Rosa Hernandez"/>
    <n v="2627"/>
    <n v="19"/>
    <x v="149"/>
    <d v="1899-12-30T00:57:00"/>
    <n v="57"/>
    <n v="0"/>
    <x v="9"/>
  </r>
  <r>
    <n v="1026611"/>
    <n v="899"/>
    <x v="1"/>
    <d v="2023-01-31T00:58:00"/>
    <s v="Website"/>
    <s v="Diego Freyre"/>
    <n v="2950"/>
    <n v="31"/>
    <x v="307"/>
    <d v="1899-12-30T00:58:00"/>
    <n v="58"/>
    <n v="0"/>
    <x v="3"/>
  </r>
  <r>
    <n v="1485939"/>
    <n v="899"/>
    <x v="1"/>
    <d v="2023-02-23T00:00:00"/>
    <s v="Whatsapp"/>
    <s v="Laurence Lebihan"/>
    <n v="902"/>
    <n v="23"/>
    <x v="275"/>
    <d v="1899-12-30T00:00:00"/>
    <n v="0"/>
    <n v="0"/>
    <x v="0"/>
  </r>
  <r>
    <n v="1383231"/>
    <n v="900"/>
    <x v="1"/>
    <d v="2023-07-27T23:49:00"/>
    <s v="Whatsapp"/>
    <s v="Maurizio Moroni"/>
    <n v="2730"/>
    <n v="27"/>
    <x v="234"/>
    <d v="1899-12-30T23:49:00"/>
    <n v="49"/>
    <n v="23"/>
    <x v="4"/>
  </r>
  <r>
    <n v="642874"/>
    <n v="901"/>
    <x v="1"/>
    <d v="2023-10-07T00:54:00"/>
    <s v="Website"/>
    <s v="Adrian Huxley"/>
    <n v="1789"/>
    <n v="7"/>
    <x v="316"/>
    <d v="1899-12-30T00:54:00"/>
    <n v="54"/>
    <n v="0"/>
    <x v="5"/>
  </r>
  <r>
    <n v="1656071"/>
    <n v="901"/>
    <x v="1"/>
    <d v="2023-11-05T00:01:00"/>
    <s v="App"/>
    <s v="Marta Hernandez"/>
    <n v="634"/>
    <n v="5"/>
    <x v="224"/>
    <d v="1899-12-30T00:01:00"/>
    <n v="1"/>
    <n v="0"/>
    <x v="9"/>
  </r>
  <r>
    <n v="1335910"/>
    <n v="902"/>
    <x v="1"/>
    <d v="2023-12-18T23:26:00"/>
    <s v="Other"/>
    <s v="Maurizio Moroni"/>
    <n v="355"/>
    <n v="18"/>
    <x v="77"/>
    <d v="1899-12-30T23:26:00"/>
    <n v="26"/>
    <n v="23"/>
    <x v="10"/>
  </r>
  <r>
    <n v="1616804"/>
    <n v="902"/>
    <x v="1"/>
    <d v="2023-04-07T23:00:00"/>
    <s v="App"/>
    <s v="Diego Freyre"/>
    <n v="8265"/>
    <n v="7"/>
    <x v="310"/>
    <d v="1899-12-30T23:00:00"/>
    <n v="0"/>
    <n v="23"/>
    <x v="1"/>
  </r>
  <r>
    <n v="339088"/>
    <n v="904"/>
    <x v="11"/>
    <d v="2023-07-31T00:49:00"/>
    <s v="App"/>
    <s v="Jytte Petersen"/>
    <n v="4909"/>
    <n v="31"/>
    <x v="341"/>
    <d v="1899-12-30T00:49:00"/>
    <n v="49"/>
    <n v="0"/>
    <x v="4"/>
  </r>
  <r>
    <n v="44486"/>
    <n v="905"/>
    <x v="1"/>
    <d v="2023-06-09T00:41:00"/>
    <s v="Website"/>
    <s v="Marta Hernandez"/>
    <n v="8730"/>
    <n v="9"/>
    <x v="2"/>
    <d v="1899-12-30T00:41:00"/>
    <n v="41"/>
    <n v="0"/>
    <x v="2"/>
  </r>
  <r>
    <n v="593879"/>
    <n v="907"/>
    <x v="2"/>
    <d v="2023-06-04T01:36:00"/>
    <s v="Other"/>
    <s v="Francisca Cervantes"/>
    <n v="5944"/>
    <n v="4"/>
    <x v="68"/>
    <d v="1899-12-30T01:36:00"/>
    <n v="36"/>
    <n v="1"/>
    <x v="2"/>
  </r>
  <r>
    <n v="879541"/>
    <n v="907"/>
    <x v="2"/>
    <d v="2023-08-26T22:58:00"/>
    <s v="Whatsapp"/>
    <s v="Mary Saveley"/>
    <n v="1465"/>
    <n v="26"/>
    <x v="225"/>
    <d v="1899-12-30T22:58:00"/>
    <n v="58"/>
    <n v="22"/>
    <x v="6"/>
  </r>
  <r>
    <n v="904997"/>
    <n v="909"/>
    <x v="11"/>
    <d v="2023-11-07T22:47:00"/>
    <s v="Website"/>
    <s v="Maria Larsson"/>
    <n v="9811"/>
    <n v="7"/>
    <x v="240"/>
    <d v="1899-12-30T22:47:00"/>
    <n v="47"/>
    <n v="22"/>
    <x v="9"/>
  </r>
  <r>
    <n v="1280103"/>
    <n v="909"/>
    <x v="11"/>
    <d v="2023-10-06T01:10:00"/>
    <s v="Other"/>
    <s v="Giovanni Rovelli"/>
    <n v="2054"/>
    <n v="6"/>
    <x v="189"/>
    <d v="1899-12-30T01:10:00"/>
    <n v="10"/>
    <n v="1"/>
    <x v="5"/>
  </r>
  <r>
    <n v="1358621"/>
    <n v="909"/>
    <x v="11"/>
    <d v="2023-11-23T22:52:00"/>
    <s v="App"/>
    <s v="Akiko Shimamura"/>
    <n v="7200"/>
    <n v="23"/>
    <x v="177"/>
    <d v="1899-12-30T22:52:00"/>
    <n v="52"/>
    <n v="22"/>
    <x v="9"/>
  </r>
  <r>
    <n v="1288824"/>
    <n v="912"/>
    <x v="1"/>
    <d v="2023-01-04T00:03:00"/>
    <s v="App"/>
    <s v="Palle Ibsen"/>
    <n v="8079"/>
    <n v="4"/>
    <x v="227"/>
    <d v="1899-12-30T00:03:00"/>
    <n v="3"/>
    <n v="0"/>
    <x v="3"/>
  </r>
  <r>
    <n v="1528540"/>
    <n v="913"/>
    <x v="1"/>
    <d v="2023-02-03T01:54:00"/>
    <s v="Whatsapp"/>
    <s v="Kwai Yu"/>
    <n v="9004"/>
    <n v="3"/>
    <x v="269"/>
    <d v="1899-12-30T01:54:00"/>
    <n v="54"/>
    <n v="1"/>
    <x v="0"/>
  </r>
  <r>
    <n v="1380014"/>
    <n v="914"/>
    <x v="1"/>
    <d v="2023-12-14T00:57:00"/>
    <s v="Other"/>
    <s v="Eric Natividad"/>
    <n v="5389"/>
    <n v="14"/>
    <x v="85"/>
    <d v="1899-12-30T00:57:00"/>
    <n v="57"/>
    <n v="0"/>
    <x v="10"/>
  </r>
  <r>
    <n v="34504"/>
    <n v="915"/>
    <x v="0"/>
    <d v="2023-02-06T00:55:00"/>
    <s v="Other"/>
    <s v="Diego Freyre"/>
    <n v="9163"/>
    <n v="6"/>
    <x v="130"/>
    <d v="1899-12-30T00:55:00"/>
    <n v="55"/>
    <n v="0"/>
    <x v="0"/>
  </r>
  <r>
    <n v="778907"/>
    <n v="915"/>
    <x v="0"/>
    <d v="2023-11-08T00:09:00"/>
    <s v="Other"/>
    <s v="Veysel Oeztan"/>
    <n v="8273"/>
    <n v="8"/>
    <x v="36"/>
    <d v="1899-12-30T00:09:00"/>
    <n v="9"/>
    <n v="0"/>
    <x v="9"/>
  </r>
  <r>
    <n v="1409549"/>
    <n v="915"/>
    <x v="0"/>
    <d v="2023-07-22T00:03:00"/>
    <s v="App"/>
    <s v="Georg Pipps"/>
    <n v="8235"/>
    <n v="22"/>
    <x v="63"/>
    <d v="1899-12-30T00:03:00"/>
    <n v="3"/>
    <n v="0"/>
    <x v="4"/>
  </r>
  <r>
    <n v="689972"/>
    <n v="916"/>
    <x v="9"/>
    <d v="2023-02-08T01:49:00"/>
    <s v="Other"/>
    <s v="Elizabeth Devon"/>
    <n v="2682"/>
    <n v="8"/>
    <x v="262"/>
    <d v="1899-12-30T01:49:00"/>
    <n v="49"/>
    <n v="1"/>
    <x v="0"/>
  </r>
  <r>
    <n v="825424"/>
    <n v="916"/>
    <x v="0"/>
    <d v="2023-06-17T00:50:00"/>
    <s v="Whatsapp"/>
    <s v="Sue Frick"/>
    <n v="7143"/>
    <n v="17"/>
    <x v="348"/>
    <d v="1899-12-30T00:50:00"/>
    <n v="50"/>
    <n v="0"/>
    <x v="2"/>
  </r>
  <r>
    <n v="611767"/>
    <n v="917"/>
    <x v="4"/>
    <d v="2023-04-28T23:59:00"/>
    <s v="App"/>
    <s v="Sue Frick"/>
    <n v="1716"/>
    <n v="28"/>
    <x v="334"/>
    <d v="1899-12-30T23:59:00"/>
    <n v="59"/>
    <n v="23"/>
    <x v="1"/>
  </r>
  <r>
    <n v="1562821"/>
    <n v="917"/>
    <x v="4"/>
    <d v="2023-06-13T00:11:00"/>
    <s v="Whatsapp"/>
    <s v="Jan Klaeboe"/>
    <n v="5545"/>
    <n v="13"/>
    <x v="61"/>
    <d v="1899-12-30T00:11:00"/>
    <n v="11"/>
    <n v="0"/>
    <x v="2"/>
  </r>
  <r>
    <n v="930116"/>
    <n v="918"/>
    <x v="7"/>
    <d v="2023-08-18T23:37:00"/>
    <s v="App"/>
    <s v="Victoria Ashworth"/>
    <n v="4873"/>
    <n v="18"/>
    <x v="241"/>
    <d v="1899-12-30T23:37:00"/>
    <n v="37"/>
    <n v="23"/>
    <x v="6"/>
  </r>
  <r>
    <n v="268861"/>
    <n v="919"/>
    <x v="2"/>
    <d v="2023-07-09T01:00:00"/>
    <s v="App"/>
    <s v="Steve Frick"/>
    <n v="4370"/>
    <n v="9"/>
    <x v="321"/>
    <d v="1899-12-30T01:00:00"/>
    <n v="0"/>
    <n v="1"/>
    <x v="4"/>
  </r>
  <r>
    <n v="745795"/>
    <n v="919"/>
    <x v="2"/>
    <d v="2023-03-01T00:51:00"/>
    <s v="Other"/>
    <s v="Steve Thompson"/>
    <n v="8983"/>
    <n v="1"/>
    <x v="333"/>
    <d v="1899-12-30T00:51:00"/>
    <n v="51"/>
    <n v="0"/>
    <x v="7"/>
  </r>
  <r>
    <n v="520080"/>
    <n v="922"/>
    <x v="14"/>
    <d v="2023-10-18T01:34:00"/>
    <s v="Whatsapp"/>
    <s v="Laurence Lebihan"/>
    <n v="917"/>
    <n v="18"/>
    <x v="95"/>
    <d v="1899-12-30T01:34:00"/>
    <n v="34"/>
    <n v="1"/>
    <x v="5"/>
  </r>
  <r>
    <n v="721384"/>
    <n v="922"/>
    <x v="14"/>
    <d v="2023-03-17T00:04:00"/>
    <s v="Whatsapp"/>
    <s v="Valarie Nelson"/>
    <n v="1833"/>
    <n v="17"/>
    <x v="154"/>
    <d v="1899-12-30T00:04:00"/>
    <n v="4"/>
    <n v="0"/>
    <x v="7"/>
  </r>
  <r>
    <n v="837272"/>
    <n v="924"/>
    <x v="11"/>
    <d v="2023-04-07T00:55:00"/>
    <s v="App"/>
    <s v="Roland Keitel"/>
    <n v="3774"/>
    <n v="7"/>
    <x v="310"/>
    <d v="1899-12-30T00:55:00"/>
    <n v="55"/>
    <n v="0"/>
    <x v="1"/>
  </r>
  <r>
    <n v="531700"/>
    <n v="925"/>
    <x v="1"/>
    <d v="2023-06-05T00:51:00"/>
    <s v="App"/>
    <s v="Valarie Franco"/>
    <n v="8597"/>
    <n v="5"/>
    <x v="193"/>
    <d v="1899-12-30T00:51:00"/>
    <n v="51"/>
    <n v="0"/>
    <x v="2"/>
  </r>
  <r>
    <n v="391564"/>
    <n v="926"/>
    <x v="1"/>
    <d v="2023-05-03T23:32:00"/>
    <s v="Other"/>
    <s v="Diego Freyre"/>
    <n v="3051"/>
    <n v="3"/>
    <x v="18"/>
    <d v="1899-12-30T23:32:00"/>
    <n v="32"/>
    <n v="23"/>
    <x v="8"/>
  </r>
  <r>
    <n v="825270"/>
    <n v="926"/>
    <x v="1"/>
    <d v="2023-01-13T23:22:00"/>
    <s v="App"/>
    <s v="Paul Henriot"/>
    <n v="9917"/>
    <n v="13"/>
    <x v="69"/>
    <d v="1899-12-30T23:22:00"/>
    <n v="22"/>
    <n v="23"/>
    <x v="3"/>
  </r>
  <r>
    <n v="363764"/>
    <n v="927"/>
    <x v="11"/>
    <d v="2023-06-20T00:23:00"/>
    <s v="Website"/>
    <s v="Adrian Huxley"/>
    <n v="6014"/>
    <n v="20"/>
    <x v="13"/>
    <d v="1899-12-30T00:23:00"/>
    <n v="23"/>
    <n v="0"/>
    <x v="2"/>
  </r>
  <r>
    <n v="650459"/>
    <n v="928"/>
    <x v="13"/>
    <d v="2023-05-09T00:37:00"/>
    <s v="App"/>
    <s v="Victoria Ashworth"/>
    <n v="6510"/>
    <n v="9"/>
    <x v="47"/>
    <d v="1899-12-30T00:37:00"/>
    <n v="37"/>
    <n v="0"/>
    <x v="8"/>
  </r>
  <r>
    <n v="751921"/>
    <n v="928"/>
    <x v="13"/>
    <d v="2023-06-22T01:29:00"/>
    <s v="Website"/>
    <s v="Allen Nelson"/>
    <n v="9633"/>
    <n v="22"/>
    <x v="235"/>
    <d v="1899-12-30T01:29:00"/>
    <n v="29"/>
    <n v="1"/>
    <x v="2"/>
  </r>
  <r>
    <n v="761261"/>
    <n v="930"/>
    <x v="7"/>
    <d v="2023-06-18T23:31:00"/>
    <s v="Other"/>
    <s v="Michael Holz"/>
    <n v="2321"/>
    <n v="18"/>
    <x v="343"/>
    <d v="1899-12-30T23:31:00"/>
    <n v="31"/>
    <n v="23"/>
    <x v="2"/>
  </r>
  <r>
    <n v="149497"/>
    <n v="931"/>
    <x v="1"/>
    <d v="2023-04-10T23:39:00"/>
    <s v="Other"/>
    <s v="Juri Hirano"/>
    <n v="7840"/>
    <n v="10"/>
    <x v="251"/>
    <d v="1899-12-30T23:39:00"/>
    <n v="39"/>
    <n v="23"/>
    <x v="1"/>
  </r>
  <r>
    <n v="374946"/>
    <n v="931"/>
    <x v="1"/>
    <d v="2023-09-17T00:38:00"/>
    <s v="Whatsapp"/>
    <s v="Daniel Da Cunha"/>
    <n v="8553"/>
    <n v="17"/>
    <x v="306"/>
    <d v="1899-12-30T00:38:00"/>
    <n v="38"/>
    <n v="0"/>
    <x v="11"/>
  </r>
  <r>
    <n v="797824"/>
    <n v="931"/>
    <x v="1"/>
    <d v="2023-08-26T23:38:00"/>
    <s v="Other"/>
    <s v="Michael Frick"/>
    <n v="7354"/>
    <n v="26"/>
    <x v="225"/>
    <d v="1899-12-30T23:38:00"/>
    <n v="38"/>
    <n v="23"/>
    <x v="6"/>
  </r>
  <r>
    <n v="1580615"/>
    <n v="932"/>
    <x v="14"/>
    <d v="2023-11-15T00:23:00"/>
    <s v="Website"/>
    <s v="Martine Rance"/>
    <n v="1629"/>
    <n v="15"/>
    <x v="351"/>
    <d v="1899-12-30T00:23:00"/>
    <n v="23"/>
    <n v="0"/>
    <x v="9"/>
  </r>
  <r>
    <n v="1631401"/>
    <n v="932"/>
    <x v="14"/>
    <d v="2023-06-25T01:54:00"/>
    <s v="Whatsapp"/>
    <s v="Valarie Nelson"/>
    <n v="638"/>
    <n v="25"/>
    <x v="127"/>
    <d v="1899-12-30T01:54:00"/>
    <n v="54"/>
    <n v="1"/>
    <x v="2"/>
  </r>
  <r>
    <n v="507043"/>
    <n v="933"/>
    <x v="1"/>
    <d v="2023-07-19T01:46:00"/>
    <s v="Whatsapp"/>
    <s v="Diego Freyre"/>
    <n v="6796"/>
    <n v="19"/>
    <x v="135"/>
    <d v="1899-12-30T01:46:00"/>
    <n v="46"/>
    <n v="1"/>
    <x v="4"/>
  </r>
  <r>
    <n v="711277"/>
    <n v="933"/>
    <x v="1"/>
    <d v="2023-08-11T23:08:00"/>
    <s v="Whatsapp"/>
    <s v="Helen Bennett"/>
    <n v="2857"/>
    <n v="11"/>
    <x v="352"/>
    <d v="1899-12-30T23:08:00"/>
    <n v="8"/>
    <n v="23"/>
    <x v="6"/>
  </r>
  <r>
    <n v="1127964"/>
    <n v="934"/>
    <x v="1"/>
    <d v="2023-11-05T00:23:00"/>
    <s v="App"/>
    <s v="Palle Ibsen"/>
    <n v="927"/>
    <n v="5"/>
    <x v="224"/>
    <d v="1899-12-30T00:23:00"/>
    <n v="23"/>
    <n v="0"/>
    <x v="9"/>
  </r>
  <r>
    <n v="305510"/>
    <n v="935"/>
    <x v="0"/>
    <d v="2023-11-21T02:00:00"/>
    <s v="Website"/>
    <s v="Tony Calaghan"/>
    <n v="6989"/>
    <n v="21"/>
    <x v="156"/>
    <d v="1899-12-30T02:00:00"/>
    <n v="0"/>
    <n v="2"/>
    <x v="9"/>
  </r>
  <r>
    <n v="805282"/>
    <n v="935"/>
    <x v="0"/>
    <d v="2023-08-10T00:22:00"/>
    <s v="Whatsapp"/>
    <s v="Diego Freyre"/>
    <n v="7748"/>
    <n v="10"/>
    <x v="159"/>
    <d v="1899-12-30T00:22:00"/>
    <n v="22"/>
    <n v="0"/>
    <x v="6"/>
  </r>
  <r>
    <n v="211600"/>
    <n v="937"/>
    <x v="6"/>
    <d v="2023-08-05T01:16:00"/>
    <s v="Other"/>
    <s v="Michael Holz"/>
    <n v="8720"/>
    <n v="5"/>
    <x v="329"/>
    <d v="1899-12-30T01:16:00"/>
    <n v="16"/>
    <n v="1"/>
    <x v="6"/>
  </r>
  <r>
    <n v="1086644"/>
    <n v="940"/>
    <x v="1"/>
    <d v="2023-08-21T01:23:00"/>
    <s v="Website"/>
    <s v="Juri Hirano"/>
    <n v="9735"/>
    <n v="21"/>
    <x v="11"/>
    <d v="1899-12-30T01:23:00"/>
    <n v="23"/>
    <n v="1"/>
    <x v="6"/>
  </r>
  <r>
    <n v="692957"/>
    <n v="941"/>
    <x v="1"/>
    <d v="2023-12-02T23:46:00"/>
    <s v="Website"/>
    <s v="Marta Hernandez"/>
    <n v="8917"/>
    <n v="2"/>
    <x v="196"/>
    <d v="1899-12-30T23:46:00"/>
    <n v="46"/>
    <n v="23"/>
    <x v="10"/>
  </r>
  <r>
    <n v="1190887"/>
    <n v="942"/>
    <x v="1"/>
    <d v="2023-02-08T00:23:00"/>
    <s v="Website"/>
    <s v="Elizabeth Devon"/>
    <n v="2060"/>
    <n v="8"/>
    <x v="262"/>
    <d v="1899-12-30T00:23:00"/>
    <n v="23"/>
    <n v="0"/>
    <x v="0"/>
  </r>
  <r>
    <n v="4801"/>
    <n v="945"/>
    <x v="0"/>
    <d v="2023-02-18T00:23:00"/>
    <s v="Other"/>
    <s v="Martine Rance"/>
    <n v="4674"/>
    <n v="18"/>
    <x v="353"/>
    <d v="1899-12-30T00:23:00"/>
    <n v="23"/>
    <n v="0"/>
    <x v="0"/>
  </r>
  <r>
    <n v="775387"/>
    <n v="945"/>
    <x v="0"/>
    <d v="2023-09-16T23:07:00"/>
    <s v="Whatsapp"/>
    <s v="Palle Ibsen"/>
    <n v="8620"/>
    <n v="16"/>
    <x v="207"/>
    <d v="1899-12-30T23:07:00"/>
    <n v="7"/>
    <n v="23"/>
    <x v="11"/>
  </r>
  <r>
    <n v="748762"/>
    <n v="946"/>
    <x v="11"/>
    <d v="2023-09-11T00:40:00"/>
    <s v="Website"/>
    <s v="Paolo Accorti"/>
    <n v="9843"/>
    <n v="11"/>
    <x v="245"/>
    <d v="1899-12-30T00:40:00"/>
    <n v="40"/>
    <n v="0"/>
    <x v="11"/>
  </r>
  <r>
    <n v="563575"/>
    <n v="947"/>
    <x v="7"/>
    <d v="2023-04-05T23:41:00"/>
    <s v="App"/>
    <s v="Akiko Shimamura"/>
    <n v="2260"/>
    <n v="5"/>
    <x v="81"/>
    <d v="1899-12-30T23:41:00"/>
    <n v="41"/>
    <n v="23"/>
    <x v="1"/>
  </r>
  <r>
    <n v="85897"/>
    <n v="948"/>
    <x v="8"/>
    <d v="2023-01-29T23:39:00"/>
    <s v="Website"/>
    <s v="Marie Bertrand"/>
    <n v="4650"/>
    <n v="29"/>
    <x v="102"/>
    <d v="1899-12-30T23:39:00"/>
    <n v="39"/>
    <n v="23"/>
    <x v="3"/>
  </r>
  <r>
    <n v="145440"/>
    <n v="948"/>
    <x v="8"/>
    <d v="2023-08-19T01:19:00"/>
    <s v="Whatsapp"/>
    <s v="Valarie Nelson"/>
    <n v="140"/>
    <n v="19"/>
    <x v="279"/>
    <d v="1899-12-30T01:19:00"/>
    <n v="19"/>
    <n v="1"/>
    <x v="6"/>
  </r>
  <r>
    <n v="1506022"/>
    <n v="949"/>
    <x v="4"/>
    <d v="2023-01-06T00:29:00"/>
    <s v="Whatsapp"/>
    <s v="Sue Taylor"/>
    <n v="8624"/>
    <n v="6"/>
    <x v="315"/>
    <d v="1899-12-30T00:29:00"/>
    <n v="29"/>
    <n v="0"/>
    <x v="3"/>
  </r>
  <r>
    <n v="1028549"/>
    <n v="950"/>
    <x v="0"/>
    <d v="2023-06-05T01:04:00"/>
    <s v="Website"/>
    <s v="Mart¡n Sommer"/>
    <n v="6236"/>
    <n v="5"/>
    <x v="193"/>
    <d v="1899-12-30T01:04:00"/>
    <n v="4"/>
    <n v="1"/>
    <x v="2"/>
  </r>
  <r>
    <n v="1170043"/>
    <n v="950"/>
    <x v="0"/>
    <d v="2023-11-20T01:42:00"/>
    <s v="Other"/>
    <s v="Allen Nelson"/>
    <n v="6767"/>
    <n v="20"/>
    <x v="75"/>
    <d v="1899-12-30T01:42:00"/>
    <n v="42"/>
    <n v="1"/>
    <x v="9"/>
  </r>
  <r>
    <n v="622405"/>
    <n v="953"/>
    <x v="1"/>
    <d v="2023-09-24T01:23:00"/>
    <s v="Whatsapp"/>
    <s v="Georg Pipps"/>
    <n v="9431"/>
    <n v="24"/>
    <x v="162"/>
    <d v="1899-12-30T01:23:00"/>
    <n v="23"/>
    <n v="1"/>
    <x v="11"/>
  </r>
  <r>
    <n v="28841"/>
    <n v="954"/>
    <x v="11"/>
    <d v="2023-01-19T01:08:00"/>
    <s v="App"/>
    <s v="Maria Larsson"/>
    <n v="8558"/>
    <n v="19"/>
    <x v="3"/>
    <d v="1899-12-30T01:08:00"/>
    <n v="8"/>
    <n v="1"/>
    <x v="3"/>
  </r>
  <r>
    <n v="883497"/>
    <n v="954"/>
    <x v="11"/>
    <d v="2023-08-03T00:58:00"/>
    <s v="Website"/>
    <s v="Adrian Huxley"/>
    <n v="1216"/>
    <n v="3"/>
    <x v="271"/>
    <d v="1899-12-30T00:58:00"/>
    <n v="58"/>
    <n v="0"/>
    <x v="6"/>
  </r>
  <r>
    <n v="679362"/>
    <n v="955"/>
    <x v="11"/>
    <d v="2023-03-22T00:34:00"/>
    <s v="App"/>
    <s v="Michael Chandler"/>
    <n v="1750"/>
    <n v="22"/>
    <x v="295"/>
    <d v="1899-12-30T00:34:00"/>
    <n v="34"/>
    <n v="0"/>
    <x v="7"/>
  </r>
  <r>
    <n v="691227"/>
    <n v="955"/>
    <x v="11"/>
    <d v="2023-07-09T00:49:00"/>
    <s v="Whatsapp"/>
    <s v="Valarie Nelson"/>
    <n v="5936"/>
    <n v="9"/>
    <x v="321"/>
    <d v="1899-12-30T00:49:00"/>
    <n v="49"/>
    <n v="0"/>
    <x v="4"/>
  </r>
  <r>
    <n v="283066"/>
    <n v="956"/>
    <x v="0"/>
    <d v="2023-02-06T01:53:00"/>
    <s v="App"/>
    <s v="Allen Nelson"/>
    <n v="5819"/>
    <n v="6"/>
    <x v="130"/>
    <d v="1899-12-30T01:53:00"/>
    <n v="53"/>
    <n v="1"/>
    <x v="0"/>
  </r>
  <r>
    <n v="829375"/>
    <n v="956"/>
    <x v="0"/>
    <d v="2023-09-14T00:16:00"/>
    <s v="Other"/>
    <s v="Diego Freyre"/>
    <n v="1515"/>
    <n v="14"/>
    <x v="208"/>
    <d v="1899-12-30T00:16:00"/>
    <n v="16"/>
    <n v="0"/>
    <x v="11"/>
  </r>
  <r>
    <n v="719496"/>
    <n v="958"/>
    <x v="1"/>
    <d v="2023-04-05T23:14:00"/>
    <s v="App"/>
    <s v="Christina Berglund"/>
    <n v="8062"/>
    <n v="5"/>
    <x v="81"/>
    <d v="1899-12-30T23:14:00"/>
    <n v="14"/>
    <n v="23"/>
    <x v="1"/>
  </r>
  <r>
    <n v="1163648"/>
    <n v="958"/>
    <x v="1"/>
    <d v="2023-03-02T00:57:00"/>
    <s v="App"/>
    <s v="Giovanni Rovelli"/>
    <n v="9428"/>
    <n v="2"/>
    <x v="332"/>
    <d v="1899-12-30T00:57:00"/>
    <n v="57"/>
    <n v="0"/>
    <x v="7"/>
  </r>
  <r>
    <n v="1252385"/>
    <n v="958"/>
    <x v="1"/>
    <d v="2023-02-26T23:38:00"/>
    <s v="App"/>
    <s v="Arnold Cruz"/>
    <n v="9723"/>
    <n v="26"/>
    <x v="10"/>
    <d v="1899-12-30T23:38:00"/>
    <n v="38"/>
    <n v="23"/>
    <x v="0"/>
  </r>
  <r>
    <n v="1197422"/>
    <n v="960"/>
    <x v="1"/>
    <d v="2023-12-24T23:45:00"/>
    <s v="App"/>
    <s v="Diego Freyre"/>
    <n v="6726"/>
    <n v="24"/>
    <x v="24"/>
    <d v="1899-12-30T23:45:00"/>
    <n v="45"/>
    <n v="23"/>
    <x v="10"/>
  </r>
  <r>
    <n v="484525"/>
    <n v="961"/>
    <x v="1"/>
    <d v="2023-12-10T23:55:00"/>
    <s v="Whatsapp"/>
    <s v="Mary Saveley"/>
    <n v="3218"/>
    <n v="10"/>
    <x v="110"/>
    <d v="1899-12-30T23:55:00"/>
    <n v="55"/>
    <n v="23"/>
    <x v="10"/>
  </r>
  <r>
    <n v="513459"/>
    <n v="961"/>
    <x v="1"/>
    <d v="2023-02-09T00:06:00"/>
    <s v="Other"/>
    <s v="Mart¡n Sommer"/>
    <n v="9907"/>
    <n v="9"/>
    <x v="28"/>
    <d v="1899-12-30T00:06:00"/>
    <n v="6"/>
    <n v="0"/>
    <x v="0"/>
  </r>
  <r>
    <n v="30449"/>
    <n v="962"/>
    <x v="1"/>
    <d v="2023-07-01T23:42:00"/>
    <s v="App"/>
    <s v="Valarie Nelson"/>
    <n v="660"/>
    <n v="1"/>
    <x v="104"/>
    <d v="1899-12-30T23:42:00"/>
    <n v="42"/>
    <n v="23"/>
    <x v="4"/>
  </r>
  <r>
    <n v="396352"/>
    <n v="965"/>
    <x v="7"/>
    <d v="2023-06-13T01:46:00"/>
    <s v="App"/>
    <s v="Mory Kentary"/>
    <n v="6855"/>
    <n v="13"/>
    <x v="61"/>
    <d v="1899-12-30T01:46:00"/>
    <n v="46"/>
    <n v="1"/>
    <x v="2"/>
  </r>
  <r>
    <n v="477915"/>
    <n v="965"/>
    <x v="7"/>
    <d v="2023-05-21T00:27:00"/>
    <s v="App"/>
    <s v="Valarie Nelson"/>
    <n v="5391"/>
    <n v="21"/>
    <x v="99"/>
    <d v="1899-12-30T00:27:00"/>
    <n v="27"/>
    <n v="0"/>
    <x v="8"/>
  </r>
  <r>
    <n v="314530"/>
    <n v="967"/>
    <x v="7"/>
    <d v="2023-11-11T00:50:00"/>
    <s v="Whatsapp"/>
    <s v="Anna O'Hara"/>
    <n v="4214"/>
    <n v="11"/>
    <x v="37"/>
    <d v="1899-12-30T00:50:00"/>
    <n v="50"/>
    <n v="0"/>
    <x v="9"/>
  </r>
  <r>
    <n v="411916"/>
    <n v="967"/>
    <x v="7"/>
    <d v="2023-07-29T00:10:00"/>
    <s v="Whatsapp"/>
    <s v="Valarie Nelson"/>
    <n v="2961"/>
    <n v="29"/>
    <x v="344"/>
    <d v="1899-12-30T00:10:00"/>
    <n v="10"/>
    <n v="0"/>
    <x v="4"/>
  </r>
  <r>
    <n v="1085382"/>
    <n v="969"/>
    <x v="1"/>
    <d v="2023-03-10T01:10:00"/>
    <s v="Other"/>
    <s v="Anna O'Hara"/>
    <n v="5959"/>
    <n v="10"/>
    <x v="248"/>
    <d v="1899-12-30T01:10:00"/>
    <n v="10"/>
    <n v="1"/>
    <x v="7"/>
  </r>
  <r>
    <n v="426515"/>
    <n v="971"/>
    <x v="0"/>
    <d v="2023-10-20T00:53:00"/>
    <s v="Whatsapp"/>
    <s v="Diego Freyre"/>
    <n v="6753"/>
    <n v="20"/>
    <x v="144"/>
    <d v="1899-12-30T00:53:00"/>
    <n v="53"/>
    <n v="0"/>
    <x v="5"/>
  </r>
  <r>
    <n v="1234676"/>
    <n v="972"/>
    <x v="0"/>
    <d v="2023-01-03T00:39:00"/>
    <s v="App"/>
    <s v="Diego Freyre"/>
    <n v="9851"/>
    <n v="3"/>
    <x v="317"/>
    <d v="1899-12-30T00:39:00"/>
    <n v="39"/>
    <n v="0"/>
    <x v="3"/>
  </r>
  <r>
    <n v="1070209"/>
    <n v="973"/>
    <x v="1"/>
    <d v="2023-08-10T00:32:00"/>
    <s v="Other"/>
    <s v="Victoria Ashworth"/>
    <n v="7741"/>
    <n v="10"/>
    <x v="159"/>
    <d v="1899-12-30T00:32:00"/>
    <n v="32"/>
    <n v="0"/>
    <x v="6"/>
  </r>
  <r>
    <n v="1444921"/>
    <n v="973"/>
    <x v="1"/>
    <d v="2023-09-17T00:13:00"/>
    <s v="App"/>
    <s v="Henriette Pfalzheim"/>
    <n v="7329"/>
    <n v="17"/>
    <x v="306"/>
    <d v="1899-12-30T00:13:00"/>
    <n v="13"/>
    <n v="0"/>
    <x v="11"/>
  </r>
  <r>
    <n v="489835"/>
    <n v="974"/>
    <x v="0"/>
    <d v="2023-10-09T01:26:00"/>
    <s v="Other"/>
    <s v="Laurence Lebihan"/>
    <n v="6589"/>
    <n v="9"/>
    <x v="6"/>
    <d v="1899-12-30T01:26:00"/>
    <n v="26"/>
    <n v="1"/>
    <x v="5"/>
  </r>
  <r>
    <n v="1274337"/>
    <n v="974"/>
    <x v="0"/>
    <d v="2023-11-01T02:06:00"/>
    <s v="Whatsapp"/>
    <s v="Michael Chandler"/>
    <n v="856"/>
    <n v="1"/>
    <x v="33"/>
    <d v="1899-12-30T02:06:00"/>
    <n v="6"/>
    <n v="2"/>
    <x v="9"/>
  </r>
  <r>
    <n v="21461"/>
    <n v="975"/>
    <x v="0"/>
    <d v="2023-02-20T23:40:00"/>
    <s v="Website"/>
    <s v="Tony Calaghan"/>
    <n v="5888"/>
    <n v="20"/>
    <x v="138"/>
    <d v="1899-12-30T23:40:00"/>
    <n v="40"/>
    <n v="23"/>
    <x v="0"/>
  </r>
  <r>
    <n v="754290"/>
    <n v="977"/>
    <x v="11"/>
    <d v="2023-03-05T01:51:00"/>
    <s v="App"/>
    <s v="Catherine Dewey"/>
    <n v="7063"/>
    <n v="5"/>
    <x v="238"/>
    <d v="1899-12-30T01:51:00"/>
    <n v="51"/>
    <n v="1"/>
    <x v="7"/>
  </r>
  <r>
    <n v="1058847"/>
    <n v="977"/>
    <x v="11"/>
    <d v="2023-09-09T23:10:00"/>
    <s v="Website"/>
    <s v="Jesus Fernandez"/>
    <n v="2786"/>
    <n v="9"/>
    <x v="350"/>
    <d v="1899-12-30T23:10:00"/>
    <n v="10"/>
    <n v="23"/>
    <x v="11"/>
  </r>
  <r>
    <n v="1624567"/>
    <n v="977"/>
    <x v="11"/>
    <d v="2023-07-20T01:58:00"/>
    <s v="Website"/>
    <s v="Palle Ibsen"/>
    <n v="1814"/>
    <n v="20"/>
    <x v="157"/>
    <d v="1899-12-30T01:58:00"/>
    <n v="58"/>
    <n v="1"/>
    <x v="4"/>
  </r>
  <r>
    <n v="149877"/>
    <n v="978"/>
    <x v="1"/>
    <d v="2023-01-20T23:29:00"/>
    <s v="Other"/>
    <s v="Eric Natividad"/>
    <n v="5106"/>
    <n v="20"/>
    <x v="349"/>
    <d v="1899-12-30T23:29:00"/>
    <n v="29"/>
    <n v="23"/>
    <x v="3"/>
  </r>
  <r>
    <n v="1500165"/>
    <n v="979"/>
    <x v="7"/>
    <d v="2023-05-15T23:21:00"/>
    <s v="Whatsapp"/>
    <s v="Marie Bertrand"/>
    <n v="3867"/>
    <n v="15"/>
    <x v="46"/>
    <d v="1899-12-30T23:21:00"/>
    <n v="21"/>
    <n v="23"/>
    <x v="8"/>
  </r>
  <r>
    <n v="1508568"/>
    <n v="979"/>
    <x v="7"/>
    <d v="2023-12-24T00:49:00"/>
    <s v="Other"/>
    <s v="Kyung Yu"/>
    <n v="3218"/>
    <n v="24"/>
    <x v="24"/>
    <d v="1899-12-30T00:49:00"/>
    <n v="49"/>
    <n v="0"/>
    <x v="10"/>
  </r>
  <r>
    <n v="899991"/>
    <n v="980"/>
    <x v="1"/>
    <d v="2023-01-09T23:45:00"/>
    <s v="App"/>
    <s v="Leslie Murphy"/>
    <n v="4447"/>
    <n v="9"/>
    <x v="290"/>
    <d v="1899-12-30T23:45:00"/>
    <n v="45"/>
    <n v="23"/>
    <x v="3"/>
  </r>
  <r>
    <n v="1485425"/>
    <n v="980"/>
    <x v="1"/>
    <d v="2023-07-18T22:55:00"/>
    <s v="App"/>
    <s v="Arnold Cruz"/>
    <n v="9648"/>
    <n v="18"/>
    <x v="285"/>
    <d v="1899-12-30T22:55:00"/>
    <n v="55"/>
    <n v="22"/>
    <x v="4"/>
  </r>
  <r>
    <n v="918151"/>
    <n v="981"/>
    <x v="1"/>
    <d v="2023-04-27T01:16:00"/>
    <s v="App"/>
    <s v="Dominique Perrier"/>
    <n v="1322"/>
    <n v="27"/>
    <x v="305"/>
    <d v="1899-12-30T01:16:00"/>
    <n v="16"/>
    <n v="1"/>
    <x v="1"/>
  </r>
  <r>
    <n v="931367"/>
    <n v="981"/>
    <x v="1"/>
    <d v="2023-06-12T01:53:00"/>
    <s v="Website"/>
    <s v="Giovanni Rovelli"/>
    <n v="2393"/>
    <n v="12"/>
    <x v="301"/>
    <d v="1899-12-30T01:53:00"/>
    <n v="53"/>
    <n v="1"/>
    <x v="2"/>
  </r>
  <r>
    <n v="742778"/>
    <n v="982"/>
    <x v="1"/>
    <d v="2023-07-14T23:32:00"/>
    <s v="Whatsapp"/>
    <s v="Giovanni Rovelli"/>
    <n v="8688"/>
    <n v="14"/>
    <x v="292"/>
    <d v="1899-12-30T23:32:00"/>
    <n v="32"/>
    <n v="23"/>
    <x v="4"/>
  </r>
  <r>
    <n v="859166"/>
    <n v="982"/>
    <x v="1"/>
    <d v="2023-06-26T01:09:00"/>
    <s v="App"/>
    <s v="Julie Young"/>
    <n v="34"/>
    <n v="26"/>
    <x v="155"/>
    <d v="1899-12-30T01:09:00"/>
    <n v="9"/>
    <n v="1"/>
    <x v="2"/>
  </r>
  <r>
    <n v="1168908"/>
    <n v="982"/>
    <x v="1"/>
    <d v="2023-10-16T01:12:00"/>
    <s v="Whatsapp"/>
    <s v="Kyung Tseng"/>
    <n v="6598"/>
    <n v="16"/>
    <x v="116"/>
    <d v="1899-12-30T01:12:00"/>
    <n v="12"/>
    <n v="1"/>
    <x v="5"/>
  </r>
  <r>
    <n v="1515579"/>
    <n v="982"/>
    <x v="1"/>
    <d v="2023-05-06T00:51:00"/>
    <s v="App"/>
    <s v="Diego Freyre"/>
    <n v="811"/>
    <n v="6"/>
    <x v="113"/>
    <d v="1899-12-30T00:51:00"/>
    <n v="51"/>
    <n v="0"/>
    <x v="8"/>
  </r>
  <r>
    <n v="28318"/>
    <n v="983"/>
    <x v="1"/>
    <d v="2023-02-17T00:49:00"/>
    <s v="Website"/>
    <s v="Adrian Huxley"/>
    <n v="5284"/>
    <n v="17"/>
    <x v="339"/>
    <d v="1899-12-30T00:49:00"/>
    <n v="49"/>
    <n v="0"/>
    <x v="0"/>
  </r>
  <r>
    <n v="659911"/>
    <n v="983"/>
    <x v="1"/>
    <d v="2023-08-06T01:17:00"/>
    <s v="Other"/>
    <s v="Diego Freyre"/>
    <n v="1431"/>
    <n v="6"/>
    <x v="123"/>
    <d v="1899-12-30T01:17:00"/>
    <n v="17"/>
    <n v="1"/>
    <x v="6"/>
  </r>
  <r>
    <n v="1562667"/>
    <n v="984"/>
    <x v="0"/>
    <d v="2023-07-06T23:41:00"/>
    <s v="Other"/>
    <s v="Diego Freyre"/>
    <n v="424"/>
    <n v="6"/>
    <x v="126"/>
    <d v="1899-12-30T23:41:00"/>
    <n v="41"/>
    <n v="23"/>
    <x v="4"/>
  </r>
  <r>
    <n v="95657"/>
    <n v="985"/>
    <x v="1"/>
    <d v="2023-05-12T23:40:00"/>
    <s v="Other"/>
    <s v="Wendy Victorino"/>
    <n v="8990"/>
    <n v="12"/>
    <x v="253"/>
    <d v="1899-12-30T23:40:00"/>
    <n v="40"/>
    <n v="23"/>
    <x v="8"/>
  </r>
  <r>
    <n v="690812"/>
    <n v="985"/>
    <x v="1"/>
    <d v="2023-08-29T00:07:00"/>
    <s v="App"/>
    <s v="Maurizio Moroni"/>
    <n v="3887"/>
    <n v="29"/>
    <x v="30"/>
    <d v="1899-12-30T00:07:00"/>
    <n v="7"/>
    <n v="0"/>
    <x v="6"/>
  </r>
  <r>
    <n v="1329378"/>
    <n v="985"/>
    <x v="1"/>
    <d v="2023-02-10T23:33:00"/>
    <s v="Website"/>
    <s v="Veysel Oeztan"/>
    <n v="5704"/>
    <n v="10"/>
    <x v="272"/>
    <d v="1899-12-30T23:33:00"/>
    <n v="33"/>
    <n v="23"/>
    <x v="0"/>
  </r>
  <r>
    <n v="1101866"/>
    <n v="986"/>
    <x v="7"/>
    <d v="2023-06-17T01:01:00"/>
    <s v="Website"/>
    <s v="Michael Frick"/>
    <n v="9741"/>
    <n v="17"/>
    <x v="348"/>
    <d v="1899-12-30T01:01:00"/>
    <n v="1"/>
    <n v="1"/>
    <x v="2"/>
  </r>
  <r>
    <n v="42094"/>
    <n v="987"/>
    <x v="1"/>
    <d v="2023-06-16T22:35:00"/>
    <s v="Website"/>
    <s v="Peter Ferguson"/>
    <n v="4039"/>
    <n v="16"/>
    <x v="107"/>
    <d v="1899-12-30T22:35:00"/>
    <n v="35"/>
    <n v="22"/>
    <x v="2"/>
  </r>
  <r>
    <n v="592705"/>
    <n v="987"/>
    <x v="1"/>
    <d v="2023-04-24T01:43:00"/>
    <s v="App"/>
    <s v="Adrian Huxley"/>
    <n v="5893"/>
    <n v="24"/>
    <x v="354"/>
    <d v="1899-12-30T01:43:00"/>
    <n v="43"/>
    <n v="1"/>
    <x v="1"/>
  </r>
  <r>
    <n v="1271599"/>
    <n v="987"/>
    <x v="1"/>
    <d v="2023-07-18T23:25:00"/>
    <s v="App"/>
    <s v="Wing C Tam"/>
    <n v="2478"/>
    <n v="18"/>
    <x v="285"/>
    <d v="1899-12-30T23:25:00"/>
    <n v="25"/>
    <n v="23"/>
    <x v="4"/>
  </r>
  <r>
    <n v="585826"/>
    <n v="988"/>
    <x v="1"/>
    <d v="2023-12-25T01:35:00"/>
    <s v="Other"/>
    <s v="Frederique Citeaux"/>
    <n v="6591"/>
    <n v="25"/>
    <x v="199"/>
    <d v="1899-12-30T01:35:00"/>
    <n v="35"/>
    <n v="1"/>
    <x v="10"/>
  </r>
  <r>
    <n v="123546"/>
    <n v="990"/>
    <x v="6"/>
    <d v="2023-05-16T00:44:00"/>
    <s v="App"/>
    <s v="Georg Pipps"/>
    <n v="9475"/>
    <n v="16"/>
    <x v="161"/>
    <d v="1899-12-30T00:44:00"/>
    <n v="44"/>
    <n v="0"/>
    <x v="8"/>
  </r>
  <r>
    <n v="633156"/>
    <n v="990"/>
    <x v="6"/>
    <d v="2023-02-09T00:04:00"/>
    <s v="App"/>
    <s v="Juri Yoshido"/>
    <n v="9361"/>
    <n v="9"/>
    <x v="28"/>
    <d v="1899-12-30T00:04:00"/>
    <n v="4"/>
    <n v="0"/>
    <x v="0"/>
  </r>
  <r>
    <n v="1311873"/>
    <n v="990"/>
    <x v="6"/>
    <d v="2023-03-10T01:11:00"/>
    <s v="Website"/>
    <s v="Valarie Thompson"/>
    <n v="2981"/>
    <n v="10"/>
    <x v="248"/>
    <d v="1899-12-30T01:11:00"/>
    <n v="11"/>
    <n v="1"/>
    <x v="7"/>
  </r>
  <r>
    <n v="94709"/>
    <n v="991"/>
    <x v="1"/>
    <d v="2023-05-15T22:36:00"/>
    <s v="Website"/>
    <s v="Wendy Victorino"/>
    <n v="1850"/>
    <n v="15"/>
    <x v="46"/>
    <d v="1899-12-30T22:36:00"/>
    <n v="36"/>
    <n v="22"/>
    <x v="8"/>
  </r>
  <r>
    <n v="152609"/>
    <n v="991"/>
    <x v="1"/>
    <d v="2023-08-12T01:29:00"/>
    <s v="Whatsapp"/>
    <s v="Mary Saveley"/>
    <n v="7294"/>
    <n v="12"/>
    <x v="209"/>
    <d v="1899-12-30T01:29:00"/>
    <n v="29"/>
    <n v="1"/>
    <x v="6"/>
  </r>
  <r>
    <n v="875981"/>
    <n v="991"/>
    <x v="1"/>
    <d v="2023-09-05T01:14:00"/>
    <s v="Website"/>
    <s v="Jonas Bergulfsen"/>
    <n v="6567"/>
    <n v="5"/>
    <x v="96"/>
    <d v="1899-12-30T01:14:00"/>
    <n v="14"/>
    <n v="1"/>
    <x v="11"/>
  </r>
  <r>
    <n v="1667673"/>
    <n v="991"/>
    <x v="1"/>
    <d v="2023-09-09T23:31:00"/>
    <s v="App"/>
    <s v="Catherine Dewey"/>
    <n v="1581"/>
    <n v="9"/>
    <x v="350"/>
    <d v="1899-12-30T23:31:00"/>
    <n v="31"/>
    <n v="23"/>
    <x v="11"/>
  </r>
  <r>
    <n v="1514182"/>
    <n v="992"/>
    <x v="1"/>
    <d v="2023-01-14T00:18:00"/>
    <s v="App"/>
    <s v="Janine Labrune"/>
    <n v="4187"/>
    <n v="14"/>
    <x v="100"/>
    <d v="1899-12-30T00:18:00"/>
    <n v="18"/>
    <n v="0"/>
    <x v="3"/>
  </r>
  <r>
    <n v="1648180"/>
    <n v="993"/>
    <x v="8"/>
    <d v="2023-01-02T00:28:00"/>
    <s v="App"/>
    <s v="Valarie Nelson"/>
    <n v="4526"/>
    <n v="2"/>
    <x v="121"/>
    <d v="1899-12-30T00:28:00"/>
    <n v="28"/>
    <n v="0"/>
    <x v="3"/>
  </r>
  <r>
    <n v="560929"/>
    <n v="995"/>
    <x v="0"/>
    <d v="2023-01-21T00:03:00"/>
    <s v="Other"/>
    <s v="William Brown"/>
    <n v="2792"/>
    <n v="21"/>
    <x v="259"/>
    <d v="1899-12-30T00:03:00"/>
    <n v="3"/>
    <n v="0"/>
    <x v="3"/>
  </r>
  <r>
    <n v="979166"/>
    <n v="995"/>
    <x v="0"/>
    <d v="2023-03-12T23:36:00"/>
    <s v="App"/>
    <s v="Julie Murphy"/>
    <n v="6809"/>
    <n v="12"/>
    <x v="287"/>
    <d v="1899-12-30T23:36:00"/>
    <n v="36"/>
    <n v="23"/>
    <x v="7"/>
  </r>
  <r>
    <n v="431955"/>
    <n v="997"/>
    <x v="11"/>
    <d v="2023-03-12T01:01:00"/>
    <s v="Whatsapp"/>
    <s v="Maurizio Moroni"/>
    <n v="9387"/>
    <n v="12"/>
    <x v="287"/>
    <d v="1899-12-30T01:01:00"/>
    <n v="1"/>
    <n v="1"/>
    <x v="7"/>
  </r>
  <r>
    <n v="1159317"/>
    <n v="997"/>
    <x v="11"/>
    <d v="2023-12-06T00:48:00"/>
    <s v="Other"/>
    <s v="Valarie Nelson"/>
    <n v="9148"/>
    <n v="6"/>
    <x v="185"/>
    <d v="1899-12-30T00:48:00"/>
    <n v="48"/>
    <n v="0"/>
    <x v="10"/>
  </r>
  <r>
    <n v="1317983"/>
    <n v="997"/>
    <x v="11"/>
    <d v="2023-12-12T01:27:00"/>
    <s v="Website"/>
    <s v="Pirkko Koskitalo"/>
    <n v="7185"/>
    <n v="12"/>
    <x v="52"/>
    <d v="1899-12-30T01:27:00"/>
    <n v="27"/>
    <n v="1"/>
    <x v="10"/>
  </r>
  <r>
    <n v="535213"/>
    <n v="998"/>
    <x v="4"/>
    <d v="2023-08-20T01:06:00"/>
    <s v="Website"/>
    <s v="Christina Berglund"/>
    <n v="1196"/>
    <n v="20"/>
    <x v="58"/>
    <d v="1899-12-30T01:06:00"/>
    <n v="6"/>
    <n v="1"/>
    <x v="6"/>
  </r>
  <r>
    <n v="622835"/>
    <n v="998"/>
    <x v="4"/>
    <d v="2023-11-28T01:47:00"/>
    <s v="Whatsapp"/>
    <s v="Wing C Tam"/>
    <n v="678"/>
    <n v="28"/>
    <x v="337"/>
    <d v="1899-12-30T01:47:00"/>
    <n v="47"/>
    <n v="1"/>
    <x v="9"/>
  </r>
  <r>
    <n v="1662668"/>
    <n v="1000"/>
    <x v="11"/>
    <d v="2023-10-06T00:15:00"/>
    <s v="Website"/>
    <s v="Elizabeth Devon"/>
    <n v="4805"/>
    <n v="6"/>
    <x v="189"/>
    <d v="1899-12-30T00:15:00"/>
    <n v="15"/>
    <n v="0"/>
    <x v="5"/>
  </r>
  <r>
    <n v="712741"/>
    <n v="1001"/>
    <x v="1"/>
    <d v="2023-12-20T00:20:00"/>
    <s v="Other"/>
    <s v="Catherine Dewey"/>
    <n v="1475"/>
    <n v="20"/>
    <x v="304"/>
    <d v="1899-12-30T00:20:00"/>
    <n v="20"/>
    <n v="0"/>
    <x v="10"/>
  </r>
  <r>
    <n v="619949"/>
    <n v="1002"/>
    <x v="11"/>
    <d v="2023-03-16T01:14:00"/>
    <s v="App"/>
    <s v="Julie Brown"/>
    <n v="1392"/>
    <n v="16"/>
    <x v="122"/>
    <d v="1899-12-30T01:14:00"/>
    <n v="14"/>
    <n v="1"/>
    <x v="7"/>
  </r>
  <r>
    <n v="1480394"/>
    <n v="1003"/>
    <x v="1"/>
    <d v="2023-06-04T00:36:00"/>
    <s v="Website"/>
    <s v="Kyung Yu"/>
    <n v="2616"/>
    <n v="4"/>
    <x v="68"/>
    <d v="1899-12-30T00:36:00"/>
    <n v="36"/>
    <n v="0"/>
    <x v="2"/>
  </r>
  <r>
    <n v="57478"/>
    <n v="1004"/>
    <x v="1"/>
    <d v="2023-02-06T00:03:00"/>
    <s v="Other"/>
    <s v="Martine Rance"/>
    <n v="7689"/>
    <n v="6"/>
    <x v="130"/>
    <d v="1899-12-30T00:03:00"/>
    <n v="3"/>
    <n v="0"/>
    <x v="0"/>
  </r>
  <r>
    <n v="1376269"/>
    <n v="1006"/>
    <x v="7"/>
    <d v="2023-09-11T00:31:00"/>
    <s v="Website"/>
    <s v="Maria Hernandez"/>
    <n v="1068"/>
    <n v="11"/>
    <x v="245"/>
    <d v="1899-12-30T00:31:00"/>
    <n v="31"/>
    <n v="0"/>
    <x v="11"/>
  </r>
  <r>
    <n v="89811"/>
    <n v="1007"/>
    <x v="1"/>
    <d v="2023-07-30T23:40:00"/>
    <s v="Website"/>
    <s v="Roland Mendel"/>
    <n v="3761"/>
    <n v="30"/>
    <x v="4"/>
    <d v="1899-12-30T23:40:00"/>
    <n v="40"/>
    <n v="23"/>
    <x v="4"/>
  </r>
  <r>
    <n v="510541"/>
    <n v="1007"/>
    <x v="1"/>
    <d v="2023-03-03T00:11:00"/>
    <s v="Whatsapp"/>
    <s v="Sue Taylor"/>
    <n v="8601"/>
    <n v="3"/>
    <x v="242"/>
    <d v="1899-12-30T00:11:00"/>
    <n v="11"/>
    <n v="0"/>
    <x v="7"/>
  </r>
  <r>
    <n v="812864"/>
    <n v="1007"/>
    <x v="1"/>
    <d v="2023-08-11T00:11:00"/>
    <s v="Website"/>
    <s v="Annette Roulet"/>
    <n v="9730"/>
    <n v="11"/>
    <x v="352"/>
    <d v="1899-12-30T00:11:00"/>
    <n v="11"/>
    <n v="0"/>
    <x v="6"/>
  </r>
  <r>
    <n v="867382"/>
    <n v="1007"/>
    <x v="1"/>
    <d v="2023-01-28T00:35:00"/>
    <s v="Website"/>
    <s v="Catherine Dewey"/>
    <n v="2855"/>
    <n v="28"/>
    <x v="54"/>
    <d v="1899-12-30T00:35:00"/>
    <n v="35"/>
    <n v="0"/>
    <x v="3"/>
  </r>
  <r>
    <n v="533763"/>
    <n v="1008"/>
    <x v="3"/>
    <d v="2023-06-26T00:29:00"/>
    <s v="App"/>
    <s v="Valarie Nelson"/>
    <n v="4873"/>
    <n v="26"/>
    <x v="155"/>
    <d v="1899-12-30T00:29:00"/>
    <n v="29"/>
    <n v="0"/>
    <x v="2"/>
  </r>
  <r>
    <n v="537900"/>
    <n v="1009"/>
    <x v="1"/>
    <d v="2023-01-10T00:17:00"/>
    <s v="Whatsapp"/>
    <s v="Anna O'Hara"/>
    <n v="3462"/>
    <n v="10"/>
    <x v="26"/>
    <d v="1899-12-30T00:17:00"/>
    <n v="17"/>
    <n v="0"/>
    <x v="3"/>
  </r>
  <r>
    <n v="1585425"/>
    <n v="1009"/>
    <x v="1"/>
    <d v="2023-03-22T23:33:00"/>
    <s v="Other"/>
    <s v="Jonas Bergulfsen"/>
    <n v="3322"/>
    <n v="22"/>
    <x v="295"/>
    <d v="1899-12-30T23:33:00"/>
    <n v="33"/>
    <n v="23"/>
    <x v="7"/>
  </r>
  <r>
    <n v="573466"/>
    <n v="1010"/>
    <x v="5"/>
    <d v="2023-08-15T00:24:00"/>
    <s v="Website"/>
    <s v="Valarie Nelson"/>
    <n v="8552"/>
    <n v="15"/>
    <x v="293"/>
    <d v="1899-12-30T00:24:00"/>
    <n v="24"/>
    <n v="0"/>
    <x v="6"/>
  </r>
  <r>
    <n v="848868"/>
    <n v="1010"/>
    <x v="5"/>
    <d v="2023-07-25T23:44:00"/>
    <s v="App"/>
    <s v="Thomas Hardy"/>
    <n v="7710"/>
    <n v="25"/>
    <x v="355"/>
    <d v="1899-12-30T23:44:00"/>
    <n v="44"/>
    <n v="23"/>
    <x v="4"/>
  </r>
  <r>
    <n v="106294"/>
    <n v="1011"/>
    <x v="0"/>
    <d v="2023-04-04T22:59:00"/>
    <s v="Whatsapp"/>
    <s v="Laurence Lebihan"/>
    <n v="4430"/>
    <n v="4"/>
    <x v="142"/>
    <d v="1899-12-30T22:59:00"/>
    <n v="59"/>
    <n v="22"/>
    <x v="1"/>
  </r>
  <r>
    <n v="1336024"/>
    <n v="1011"/>
    <x v="0"/>
    <d v="2023-08-24T00:18:00"/>
    <s v="Other"/>
    <s v="Jan Klaeboe"/>
    <n v="8888"/>
    <n v="24"/>
    <x v="201"/>
    <d v="1899-12-30T00:18:00"/>
    <n v="18"/>
    <n v="0"/>
    <x v="6"/>
  </r>
  <r>
    <n v="70005"/>
    <n v="1014"/>
    <x v="11"/>
    <d v="2023-06-09T00:05:00"/>
    <s v="App"/>
    <s v="Diego Freyre"/>
    <n v="3582"/>
    <n v="9"/>
    <x v="2"/>
    <d v="1899-12-30T00:05:00"/>
    <n v="5"/>
    <n v="0"/>
    <x v="2"/>
  </r>
  <r>
    <n v="354439"/>
    <n v="1014"/>
    <x v="11"/>
    <d v="2023-01-04T00:29:00"/>
    <s v="Other"/>
    <s v="Sue King"/>
    <n v="2885"/>
    <n v="4"/>
    <x v="227"/>
    <d v="1899-12-30T00:29:00"/>
    <n v="29"/>
    <n v="0"/>
    <x v="3"/>
  </r>
  <r>
    <n v="152762"/>
    <n v="1015"/>
    <x v="10"/>
    <d v="2023-06-20T22:41:00"/>
    <s v="Website"/>
    <s v="Daniel Tonini"/>
    <n v="9099"/>
    <n v="20"/>
    <x v="13"/>
    <d v="1899-12-30T22:41:00"/>
    <n v="41"/>
    <n v="22"/>
    <x v="2"/>
  </r>
  <r>
    <n v="1284756"/>
    <n v="1015"/>
    <x v="10"/>
    <d v="2023-11-07T00:06:00"/>
    <s v="App"/>
    <s v="Paul Henriot"/>
    <n v="8923"/>
    <n v="7"/>
    <x v="240"/>
    <d v="1899-12-30T00:06:00"/>
    <n v="6"/>
    <n v="0"/>
    <x v="9"/>
  </r>
  <r>
    <n v="10508"/>
    <n v="1016"/>
    <x v="11"/>
    <d v="2023-08-24T23:13:00"/>
    <s v="Whatsapp"/>
    <s v="Marta Hernandez"/>
    <n v="4247"/>
    <n v="24"/>
    <x v="201"/>
    <d v="1899-12-30T23:13:00"/>
    <n v="13"/>
    <n v="23"/>
    <x v="6"/>
  </r>
  <r>
    <n v="23598"/>
    <n v="1017"/>
    <x v="11"/>
    <d v="2023-10-10T00:52:00"/>
    <s v="App"/>
    <s v="Mary Saveley"/>
    <n v="3015"/>
    <n v="10"/>
    <x v="356"/>
    <d v="1899-12-30T00:52:00"/>
    <n v="52"/>
    <n v="0"/>
    <x v="5"/>
  </r>
  <r>
    <n v="1366911"/>
    <n v="1017"/>
    <x v="11"/>
    <d v="2023-08-30T23:40:00"/>
    <s v="Other"/>
    <s v="Jeff Young"/>
    <n v="1302"/>
    <n v="30"/>
    <x v="65"/>
    <d v="1899-12-30T23:40:00"/>
    <n v="40"/>
    <n v="23"/>
    <x v="6"/>
  </r>
  <r>
    <n v="1064762"/>
    <n v="1018"/>
    <x v="0"/>
    <d v="2023-10-25T00:53:00"/>
    <s v="Whatsapp"/>
    <s v="Christina Berglund"/>
    <n v="1726"/>
    <n v="25"/>
    <x v="125"/>
    <d v="1899-12-30T00:53:00"/>
    <n v="53"/>
    <n v="0"/>
    <x v="5"/>
  </r>
  <r>
    <n v="1141931"/>
    <n v="1018"/>
    <x v="0"/>
    <d v="2023-07-02T22:49:00"/>
    <s v="Website"/>
    <s v="Marie Bertrand"/>
    <n v="9219"/>
    <n v="2"/>
    <x v="137"/>
    <d v="1899-12-30T22:49:00"/>
    <n v="49"/>
    <n v="22"/>
    <x v="4"/>
  </r>
  <r>
    <n v="532196"/>
    <n v="1019"/>
    <x v="10"/>
    <d v="2023-10-08T00:48:00"/>
    <s v="Other"/>
    <s v="Wendy Victorino"/>
    <n v="3019"/>
    <n v="8"/>
    <x v="9"/>
    <d v="1899-12-30T00:48:00"/>
    <n v="48"/>
    <n v="0"/>
    <x v="5"/>
  </r>
  <r>
    <n v="746275"/>
    <n v="1020"/>
    <x v="7"/>
    <d v="2023-05-13T01:19:00"/>
    <s v="App"/>
    <s v="Diego Freyre"/>
    <n v="3551"/>
    <n v="13"/>
    <x v="158"/>
    <d v="1899-12-30T01:19:00"/>
    <n v="19"/>
    <n v="1"/>
    <x v="8"/>
  </r>
  <r>
    <n v="178761"/>
    <n v="1021"/>
    <x v="3"/>
    <d v="2023-02-25T22:36:00"/>
    <s v="Website"/>
    <s v="Juri Hirano"/>
    <n v="2487"/>
    <n v="25"/>
    <x v="39"/>
    <d v="1899-12-30T22:36:00"/>
    <n v="36"/>
    <n v="22"/>
    <x v="0"/>
  </r>
  <r>
    <n v="1665582"/>
    <n v="1022"/>
    <x v="11"/>
    <d v="2023-06-24T00:16:00"/>
    <s v="Other"/>
    <s v="Jesus Fernandez"/>
    <n v="7517"/>
    <n v="24"/>
    <x v="191"/>
    <d v="1899-12-30T00:16:00"/>
    <n v="16"/>
    <n v="0"/>
    <x v="2"/>
  </r>
  <r>
    <n v="883461"/>
    <n v="1023"/>
    <x v="6"/>
    <d v="2023-11-05T23:05:00"/>
    <s v="Whatsapp"/>
    <s v="Wendy Victorino"/>
    <n v="7192"/>
    <n v="5"/>
    <x v="224"/>
    <d v="1899-12-30T23:05:00"/>
    <n v="5"/>
    <n v="23"/>
    <x v="9"/>
  </r>
  <r>
    <n v="1661217"/>
    <n v="1025"/>
    <x v="7"/>
    <d v="2023-09-03T23:21:00"/>
    <s v="Website"/>
    <s v="Valarie Nelson"/>
    <n v="9380"/>
    <n v="3"/>
    <x v="309"/>
    <d v="1899-12-30T23:21:00"/>
    <n v="21"/>
    <n v="23"/>
    <x v="11"/>
  </r>
  <r>
    <n v="1057228"/>
    <n v="1029"/>
    <x v="5"/>
    <d v="2023-09-30T23:50:00"/>
    <s v="Website"/>
    <s v="Diego Freyre"/>
    <n v="9442"/>
    <n v="30"/>
    <x v="331"/>
    <d v="1899-12-30T23:50:00"/>
    <n v="50"/>
    <n v="23"/>
    <x v="11"/>
  </r>
  <r>
    <n v="416161"/>
    <n v="1030"/>
    <x v="11"/>
    <d v="2023-02-16T01:13:00"/>
    <s v="Website"/>
    <s v="Wendy Victorino"/>
    <n v="5555"/>
    <n v="16"/>
    <x v="67"/>
    <d v="1899-12-30T01:13:00"/>
    <n v="13"/>
    <n v="1"/>
    <x v="0"/>
  </r>
  <r>
    <n v="451694"/>
    <n v="1031"/>
    <x v="7"/>
    <d v="2023-05-27T23:34:00"/>
    <s v="Whatsapp"/>
    <s v="Michael Holz"/>
    <n v="3713"/>
    <n v="27"/>
    <x v="16"/>
    <d v="1899-12-30T23:34:00"/>
    <n v="34"/>
    <n v="23"/>
    <x v="8"/>
  </r>
  <r>
    <n v="1154586"/>
    <n v="1031"/>
    <x v="7"/>
    <d v="2023-10-08T00:03:00"/>
    <s v="Whatsapp"/>
    <s v="Wendy Victorino"/>
    <n v="5173"/>
    <n v="8"/>
    <x v="9"/>
    <d v="1899-12-30T00:03:00"/>
    <n v="3"/>
    <n v="0"/>
    <x v="5"/>
  </r>
  <r>
    <n v="1561328"/>
    <n v="1031"/>
    <x v="7"/>
    <d v="2023-10-30T23:49:00"/>
    <s v="Whatsapp"/>
    <s v="Elizabeth Lincoln"/>
    <n v="2619"/>
    <n v="30"/>
    <x v="71"/>
    <d v="1899-12-30T23:49:00"/>
    <n v="49"/>
    <n v="23"/>
    <x v="5"/>
  </r>
  <r>
    <n v="1635802"/>
    <n v="1031"/>
    <x v="7"/>
    <d v="2023-12-27T23:52:00"/>
    <s v="Website"/>
    <s v="Mary Saveley"/>
    <n v="67"/>
    <n v="27"/>
    <x v="357"/>
    <d v="1899-12-30T23:52:00"/>
    <n v="52"/>
    <n v="23"/>
    <x v="10"/>
  </r>
  <r>
    <n v="313756"/>
    <n v="1032"/>
    <x v="0"/>
    <d v="2023-12-28T01:31:00"/>
    <s v="App"/>
    <s v="Peter Ferguson"/>
    <n v="1340"/>
    <n v="28"/>
    <x v="289"/>
    <d v="1899-12-30T01:31:00"/>
    <n v="31"/>
    <n v="1"/>
    <x v="10"/>
  </r>
  <r>
    <n v="1532546"/>
    <n v="1032"/>
    <x v="0"/>
    <d v="2023-11-15T00:35:00"/>
    <s v="App"/>
    <s v="Jonas Bergulfsen"/>
    <n v="5274"/>
    <n v="15"/>
    <x v="351"/>
    <d v="1899-12-30T00:35:00"/>
    <n v="35"/>
    <n v="0"/>
    <x v="9"/>
  </r>
  <r>
    <n v="1359304"/>
    <n v="1033"/>
    <x v="11"/>
    <d v="2023-07-16T23:16:00"/>
    <s v="App"/>
    <s v="Pirkko Koskitalo"/>
    <n v="941"/>
    <n v="16"/>
    <x v="267"/>
    <d v="1899-12-30T23:16:00"/>
    <n v="16"/>
    <n v="23"/>
    <x v="4"/>
  </r>
  <r>
    <n v="515694"/>
    <n v="1034"/>
    <x v="10"/>
    <d v="2023-12-02T01:30:00"/>
    <s v="Other"/>
    <s v="Wendy Victorino"/>
    <n v="462"/>
    <n v="2"/>
    <x v="196"/>
    <d v="1899-12-30T01:30:00"/>
    <n v="30"/>
    <n v="1"/>
    <x v="10"/>
  </r>
  <r>
    <n v="1650779"/>
    <n v="1034"/>
    <x v="10"/>
    <d v="2023-04-12T00:48:00"/>
    <s v="Other"/>
    <s v="Diego Freyre"/>
    <n v="8843"/>
    <n v="12"/>
    <x v="1"/>
    <d v="1899-12-30T00:48:00"/>
    <n v="48"/>
    <n v="0"/>
    <x v="1"/>
  </r>
  <r>
    <n v="1269964"/>
    <n v="1035"/>
    <x v="11"/>
    <d v="2023-02-12T00:40:00"/>
    <s v="Whatsapp"/>
    <s v="Giovanni Rovelli"/>
    <n v="9940"/>
    <n v="12"/>
    <x v="254"/>
    <d v="1899-12-30T00:40:00"/>
    <n v="40"/>
    <n v="0"/>
    <x v="0"/>
  </r>
  <r>
    <n v="519130"/>
    <n v="1036"/>
    <x v="11"/>
    <d v="2023-09-28T00:35:00"/>
    <s v="Website"/>
    <s v="Victoria Ashworth"/>
    <n v="6750"/>
    <n v="28"/>
    <x v="336"/>
    <d v="1899-12-30T00:35:00"/>
    <n v="35"/>
    <n v="0"/>
    <x v="11"/>
  </r>
  <r>
    <n v="1236573"/>
    <n v="1036"/>
    <x v="11"/>
    <d v="2023-08-28T23:54:00"/>
    <s v="Website"/>
    <s v="Valarie Nelson"/>
    <n v="1114"/>
    <n v="28"/>
    <x v="128"/>
    <d v="1899-12-30T23:54:00"/>
    <n v="54"/>
    <n v="23"/>
    <x v="6"/>
  </r>
  <r>
    <n v="1438726"/>
    <n v="1037"/>
    <x v="11"/>
    <d v="2023-09-25T00:02:00"/>
    <s v="Whatsapp"/>
    <s v="Diego Freyre"/>
    <n v="2991"/>
    <n v="25"/>
    <x v="76"/>
    <d v="1899-12-30T00:02:00"/>
    <n v="2"/>
    <n v="0"/>
    <x v="11"/>
  </r>
  <r>
    <n v="327268"/>
    <n v="1038"/>
    <x v="0"/>
    <d v="2023-11-06T01:14:00"/>
    <s v="Website"/>
    <s v="Elizabeth Devon"/>
    <n v="6977"/>
    <n v="6"/>
    <x v="211"/>
    <d v="1899-12-30T01:14:00"/>
    <n v="14"/>
    <n v="1"/>
    <x v="9"/>
  </r>
  <r>
    <n v="654071"/>
    <n v="1039"/>
    <x v="5"/>
    <d v="2023-11-28T00:26:00"/>
    <s v="App"/>
    <s v="Allen Nelson"/>
    <n v="5670"/>
    <n v="28"/>
    <x v="337"/>
    <d v="1899-12-30T00:26:00"/>
    <n v="26"/>
    <n v="0"/>
    <x v="9"/>
  </r>
  <r>
    <n v="493810"/>
    <n v="1040"/>
    <x v="11"/>
    <d v="2023-07-15T23:00:00"/>
    <s v="App"/>
    <s v="Kalle Suominen"/>
    <n v="1550"/>
    <n v="15"/>
    <x v="212"/>
    <d v="1899-12-30T23:00:00"/>
    <n v="0"/>
    <n v="23"/>
    <x v="4"/>
  </r>
  <r>
    <n v="575162"/>
    <n v="1040"/>
    <x v="11"/>
    <d v="2023-11-21T23:15:00"/>
    <s v="Website"/>
    <s v="Diego Freyre"/>
    <n v="1854"/>
    <n v="21"/>
    <x v="156"/>
    <d v="1899-12-30T23:15:00"/>
    <n v="15"/>
    <n v="23"/>
    <x v="9"/>
  </r>
  <r>
    <n v="419211"/>
    <n v="1044"/>
    <x v="11"/>
    <d v="2023-03-24T23:50:00"/>
    <s v="Other"/>
    <s v="Rosa Hernandez"/>
    <n v="4918"/>
    <n v="24"/>
    <x v="302"/>
    <d v="1899-12-30T23:50:00"/>
    <n v="50"/>
    <n v="23"/>
    <x v="7"/>
  </r>
  <r>
    <n v="615484"/>
    <n v="1044"/>
    <x v="11"/>
    <d v="2023-04-27T23:54:00"/>
    <s v="App"/>
    <s v="Valarie Nelson"/>
    <n v="8774"/>
    <n v="27"/>
    <x v="305"/>
    <d v="1899-12-30T23:54:00"/>
    <n v="54"/>
    <n v="23"/>
    <x v="1"/>
  </r>
  <r>
    <n v="975249"/>
    <n v="1044"/>
    <x v="11"/>
    <d v="2023-12-22T01:21:00"/>
    <s v="Other"/>
    <s v="Peter Ferguson"/>
    <n v="3988"/>
    <n v="22"/>
    <x v="358"/>
    <d v="1899-12-30T01:21:00"/>
    <n v="21"/>
    <n v="1"/>
    <x v="10"/>
  </r>
  <r>
    <n v="573331"/>
    <n v="1045"/>
    <x v="5"/>
    <d v="2023-10-02T01:19:00"/>
    <s v="Website"/>
    <s v="Veysel Oeztan"/>
    <n v="8506"/>
    <n v="2"/>
    <x v="294"/>
    <d v="1899-12-30T01:19:00"/>
    <n v="19"/>
    <n v="1"/>
    <x v="5"/>
  </r>
  <r>
    <n v="1321272"/>
    <n v="1045"/>
    <x v="5"/>
    <d v="2023-07-27T00:09:00"/>
    <s v="App"/>
    <s v="Laurence Lebihan"/>
    <n v="4967"/>
    <n v="27"/>
    <x v="234"/>
    <d v="1899-12-30T00:09:00"/>
    <n v="9"/>
    <n v="0"/>
    <x v="4"/>
  </r>
  <r>
    <n v="448027"/>
    <n v="1046"/>
    <x v="11"/>
    <d v="2023-07-09T00:58:00"/>
    <s v="Website"/>
    <s v="Valarie Thompson"/>
    <n v="532"/>
    <n v="9"/>
    <x v="321"/>
    <d v="1899-12-30T00:58:00"/>
    <n v="58"/>
    <n v="0"/>
    <x v="4"/>
  </r>
  <r>
    <n v="103812"/>
    <n v="1047"/>
    <x v="10"/>
    <d v="2023-12-13T00:30:00"/>
    <s v="Website"/>
    <s v="Jean Fresnisre"/>
    <n v="3954"/>
    <n v="13"/>
    <x v="141"/>
    <d v="1899-12-30T00:30:00"/>
    <n v="30"/>
    <n v="0"/>
    <x v="10"/>
  </r>
  <r>
    <n v="1203312"/>
    <n v="1047"/>
    <x v="10"/>
    <d v="2023-01-12T23:54:00"/>
    <s v="Website"/>
    <s v="Diego Freyre"/>
    <n v="5488"/>
    <n v="12"/>
    <x v="266"/>
    <d v="1899-12-30T23:54:00"/>
    <n v="54"/>
    <n v="23"/>
    <x v="3"/>
  </r>
  <r>
    <n v="366394"/>
    <n v="1048"/>
    <x v="11"/>
    <d v="2023-09-01T00:45:00"/>
    <s v="Other"/>
    <s v="Diego Freyre"/>
    <n v="3380"/>
    <n v="1"/>
    <x v="244"/>
    <d v="1899-12-30T00:45:00"/>
    <n v="45"/>
    <n v="0"/>
    <x v="11"/>
  </r>
  <r>
    <n v="1582168"/>
    <n v="1048"/>
    <x v="11"/>
    <d v="2023-11-24T00:52:00"/>
    <s v="Website"/>
    <s v="Martine Rance"/>
    <n v="9234"/>
    <n v="24"/>
    <x v="80"/>
    <d v="1899-12-30T00:52:00"/>
    <n v="52"/>
    <n v="0"/>
    <x v="9"/>
  </r>
  <r>
    <n v="1497326"/>
    <n v="1050"/>
    <x v="0"/>
    <d v="2023-11-29T01:29:00"/>
    <s v="Website"/>
    <s v="Valarie Nelson"/>
    <n v="1670"/>
    <n v="29"/>
    <x v="303"/>
    <d v="1899-12-30T01:29:00"/>
    <n v="29"/>
    <n v="1"/>
    <x v="9"/>
  </r>
  <r>
    <n v="1219438"/>
    <n v="1051"/>
    <x v="5"/>
    <d v="2023-01-10T01:15:00"/>
    <s v="Website"/>
    <s v="Jytte Petersen"/>
    <n v="3777"/>
    <n v="10"/>
    <x v="26"/>
    <d v="1899-12-30T01:15:00"/>
    <n v="15"/>
    <n v="1"/>
    <x v="3"/>
  </r>
  <r>
    <n v="1352087"/>
    <n v="1051"/>
    <x v="5"/>
    <d v="2023-06-18T00:23:00"/>
    <s v="App"/>
    <s v="Valarie Thompson"/>
    <n v="4016"/>
    <n v="18"/>
    <x v="343"/>
    <d v="1899-12-30T00:23:00"/>
    <n v="23"/>
    <n v="0"/>
    <x v="2"/>
  </r>
  <r>
    <n v="303207"/>
    <n v="1052"/>
    <x v="6"/>
    <d v="2023-11-19T23:54:00"/>
    <s v="App"/>
    <s v="Jonas Bergulfsen"/>
    <n v="1054"/>
    <n v="19"/>
    <x v="149"/>
    <d v="1899-12-30T23:54:00"/>
    <n v="54"/>
    <n v="23"/>
    <x v="9"/>
  </r>
  <r>
    <n v="571316"/>
    <n v="1052"/>
    <x v="6"/>
    <d v="2023-05-18T01:59:00"/>
    <s v="Website"/>
    <s v="Diego Freyre"/>
    <n v="1658"/>
    <n v="18"/>
    <x v="282"/>
    <d v="1899-12-30T01:59:00"/>
    <n v="59"/>
    <n v="1"/>
    <x v="8"/>
  </r>
  <r>
    <n v="1436270"/>
    <n v="1052"/>
    <x v="6"/>
    <d v="2023-06-24T01:41:00"/>
    <s v="App"/>
    <s v="Eduardo Saavedra"/>
    <n v="1360"/>
    <n v="24"/>
    <x v="191"/>
    <d v="1899-12-30T01:41:00"/>
    <n v="41"/>
    <n v="1"/>
    <x v="2"/>
  </r>
  <r>
    <n v="706153"/>
    <n v="1053"/>
    <x v="11"/>
    <d v="2023-03-22T00:32:00"/>
    <s v="App"/>
    <s v="Diego Freyre"/>
    <n v="777"/>
    <n v="22"/>
    <x v="295"/>
    <d v="1899-12-30T00:32:00"/>
    <n v="32"/>
    <n v="0"/>
    <x v="7"/>
  </r>
  <r>
    <n v="1031756"/>
    <n v="1053"/>
    <x v="11"/>
    <d v="2023-04-08T23:56:00"/>
    <s v="Website"/>
    <s v="Wendy Victorino"/>
    <n v="8172"/>
    <n v="8"/>
    <x v="346"/>
    <d v="1899-12-30T23:56:00"/>
    <n v="56"/>
    <n v="23"/>
    <x v="1"/>
  </r>
  <r>
    <n v="400062"/>
    <n v="1054"/>
    <x v="11"/>
    <d v="2023-09-03T23:17:00"/>
    <s v="Other"/>
    <s v="Allen Nelson"/>
    <n v="1436"/>
    <n v="3"/>
    <x v="309"/>
    <d v="1899-12-30T23:17:00"/>
    <n v="17"/>
    <n v="23"/>
    <x v="11"/>
  </r>
  <r>
    <n v="839161"/>
    <n v="1055"/>
    <x v="11"/>
    <d v="2023-08-22T00:44:00"/>
    <s v="App"/>
    <s v="Victoria Ashworth"/>
    <n v="9736"/>
    <n v="22"/>
    <x v="202"/>
    <d v="1899-12-30T00:44:00"/>
    <n v="44"/>
    <n v="0"/>
    <x v="6"/>
  </r>
  <r>
    <n v="35391"/>
    <n v="1057"/>
    <x v="5"/>
    <d v="2023-05-10T01:48:00"/>
    <s v="Website"/>
    <s v="Peter Ferguson"/>
    <n v="6287"/>
    <n v="10"/>
    <x v="45"/>
    <d v="1899-12-30T01:48:00"/>
    <n v="48"/>
    <n v="1"/>
    <x v="8"/>
  </r>
  <r>
    <n v="188610"/>
    <n v="1057"/>
    <x v="5"/>
    <d v="2023-02-05T23:44:00"/>
    <s v="App"/>
    <s v="Dean Cassidy"/>
    <n v="597"/>
    <n v="5"/>
    <x v="260"/>
    <d v="1899-12-30T23:44:00"/>
    <n v="44"/>
    <n v="23"/>
    <x v="0"/>
  </r>
  <r>
    <n v="425673"/>
    <n v="1058"/>
    <x v="11"/>
    <d v="2023-09-27T00:44:00"/>
    <s v="Website"/>
    <s v="Veysel Oeztan"/>
    <n v="491"/>
    <n v="27"/>
    <x v="347"/>
    <d v="1899-12-30T00:44:00"/>
    <n v="44"/>
    <n v="0"/>
    <x v="11"/>
  </r>
  <r>
    <n v="628608"/>
    <n v="1060"/>
    <x v="11"/>
    <d v="2023-01-01T00:44:00"/>
    <s v="App"/>
    <s v="Michael Donnermeyer"/>
    <n v="89"/>
    <n v="1"/>
    <x v="115"/>
    <d v="1899-12-30T00:44:00"/>
    <n v="44"/>
    <n v="0"/>
    <x v="3"/>
  </r>
  <r>
    <n v="708480"/>
    <n v="1060"/>
    <x v="11"/>
    <d v="2023-10-19T23:33:00"/>
    <s v="App"/>
    <s v="Jesus Fernandez"/>
    <n v="2493"/>
    <n v="19"/>
    <x v="203"/>
    <d v="1899-12-30T23:33:00"/>
    <n v="33"/>
    <n v="23"/>
    <x v="5"/>
  </r>
  <r>
    <n v="1046974"/>
    <n v="1060"/>
    <x v="11"/>
    <d v="2023-12-20T22:59:00"/>
    <s v="App"/>
    <s v="Rosa Hernandez"/>
    <n v="2067"/>
    <n v="20"/>
    <x v="304"/>
    <d v="1899-12-30T22:59:00"/>
    <n v="59"/>
    <n v="22"/>
    <x v="10"/>
  </r>
  <r>
    <n v="734449"/>
    <n v="1061"/>
    <x v="8"/>
    <d v="2023-10-26T02:12:00"/>
    <s v="Whatsapp"/>
    <s v="Kee Kuo"/>
    <n v="8005"/>
    <n v="26"/>
    <x v="15"/>
    <d v="1899-12-30T02:12:00"/>
    <n v="12"/>
    <n v="2"/>
    <x v="5"/>
  </r>
  <r>
    <n v="876685"/>
    <n v="1061"/>
    <x v="8"/>
    <d v="2023-01-24T23:39:00"/>
    <s v="Website"/>
    <s v="Marie Bertrand"/>
    <n v="3507"/>
    <n v="24"/>
    <x v="168"/>
    <d v="1899-12-30T23:39:00"/>
    <n v="39"/>
    <n v="23"/>
    <x v="3"/>
  </r>
  <r>
    <n v="1361770"/>
    <n v="1061"/>
    <x v="8"/>
    <d v="2023-04-26T00:06:00"/>
    <s v="App"/>
    <s v="Maurizio Moroni"/>
    <n v="8962"/>
    <n v="26"/>
    <x v="198"/>
    <d v="1899-12-30T00:06:00"/>
    <n v="6"/>
    <n v="0"/>
    <x v="1"/>
  </r>
  <r>
    <n v="397931"/>
    <n v="1062"/>
    <x v="11"/>
    <d v="2023-07-24T00:23:00"/>
    <s v="App"/>
    <s v="Diego Freyre"/>
    <n v="8407"/>
    <n v="24"/>
    <x v="12"/>
    <d v="1899-12-30T00:23:00"/>
    <n v="23"/>
    <n v="0"/>
    <x v="4"/>
  </r>
  <r>
    <n v="474022"/>
    <n v="1063"/>
    <x v="11"/>
    <d v="2023-03-08T22:52:00"/>
    <s v="Other"/>
    <s v="Palle Ibsen"/>
    <n v="2476"/>
    <n v="8"/>
    <x v="50"/>
    <d v="1899-12-30T22:52:00"/>
    <n v="52"/>
    <n v="22"/>
    <x v="7"/>
  </r>
  <r>
    <n v="1064785"/>
    <n v="1063"/>
    <x v="11"/>
    <d v="2023-03-25T00:58:00"/>
    <s v="Whatsapp"/>
    <s v="Maria Hernandez"/>
    <n v="9830"/>
    <n v="25"/>
    <x v="146"/>
    <d v="1899-12-30T00:58:00"/>
    <n v="58"/>
    <n v="0"/>
    <x v="7"/>
  </r>
  <r>
    <n v="1180828"/>
    <n v="1063"/>
    <x v="11"/>
    <d v="2023-07-07T23:15:00"/>
    <s v="Whatsapp"/>
    <s v="Sean Connery"/>
    <n v="7190"/>
    <n v="7"/>
    <x v="246"/>
    <d v="1899-12-30T23:15:00"/>
    <n v="15"/>
    <n v="23"/>
    <x v="4"/>
  </r>
  <r>
    <n v="986036"/>
    <n v="1064"/>
    <x v="13"/>
    <d v="2023-10-30T22:33:00"/>
    <s v="App"/>
    <s v="Janine Labrune"/>
    <n v="855"/>
    <n v="30"/>
    <x v="71"/>
    <d v="1899-12-30T22:33:00"/>
    <n v="33"/>
    <n v="22"/>
    <x v="5"/>
  </r>
  <r>
    <n v="43427"/>
    <n v="1066"/>
    <x v="11"/>
    <d v="2023-03-18T23:24:00"/>
    <s v="Whatsapp"/>
    <s v="Rosa Hernandez"/>
    <n v="959"/>
    <n v="18"/>
    <x v="213"/>
    <d v="1899-12-30T23:24:00"/>
    <n v="24"/>
    <n v="23"/>
    <x v="7"/>
  </r>
  <r>
    <n v="990780"/>
    <n v="1068"/>
    <x v="5"/>
    <d v="2023-11-06T23:47:00"/>
    <s v="Other"/>
    <s v="Kyung Yu"/>
    <n v="6407"/>
    <n v="6"/>
    <x v="211"/>
    <d v="1899-12-30T23:47:00"/>
    <n v="47"/>
    <n v="23"/>
    <x v="9"/>
  </r>
  <r>
    <n v="1173348"/>
    <n v="1068"/>
    <x v="5"/>
    <d v="2023-12-17T01:17:00"/>
    <s v="App"/>
    <s v="Francisca Cervantes"/>
    <n v="8654"/>
    <n v="17"/>
    <x v="136"/>
    <d v="1899-12-30T01:17:00"/>
    <n v="17"/>
    <n v="1"/>
    <x v="10"/>
  </r>
  <r>
    <n v="288332"/>
    <n v="1069"/>
    <x v="7"/>
    <d v="2023-01-16T00:23:00"/>
    <s v="Website"/>
    <s v="Pirkko Koskitalo"/>
    <n v="610"/>
    <n v="16"/>
    <x v="205"/>
    <d v="1899-12-30T00:23:00"/>
    <n v="23"/>
    <n v="0"/>
    <x v="3"/>
  </r>
  <r>
    <n v="1545246"/>
    <n v="1069"/>
    <x v="7"/>
    <d v="2023-02-27T01:13:00"/>
    <s v="Website"/>
    <s v="Wendy Victorino"/>
    <n v="5132"/>
    <n v="27"/>
    <x v="281"/>
    <d v="1899-12-30T01:13:00"/>
    <n v="13"/>
    <n v="1"/>
    <x v="0"/>
  </r>
  <r>
    <n v="69942"/>
    <n v="1070"/>
    <x v="3"/>
    <d v="2023-12-13T22:59:00"/>
    <s v="Website"/>
    <s v="Elizabeth Devon"/>
    <n v="3418"/>
    <n v="13"/>
    <x v="141"/>
    <d v="1899-12-30T22:59:00"/>
    <n v="59"/>
    <n v="22"/>
    <x v="10"/>
  </r>
  <r>
    <n v="153440"/>
    <n v="1070"/>
    <x v="3"/>
    <d v="2023-11-17T22:50:00"/>
    <s v="App"/>
    <s v="Leslie Murphy"/>
    <n v="5399"/>
    <n v="17"/>
    <x v="178"/>
    <d v="1899-12-30T22:50:00"/>
    <n v="50"/>
    <n v="22"/>
    <x v="9"/>
  </r>
  <r>
    <n v="382563"/>
    <n v="1070"/>
    <x v="3"/>
    <d v="2023-10-16T01:22:00"/>
    <s v="Website"/>
    <s v="Anna O'Hara"/>
    <n v="471"/>
    <n v="16"/>
    <x v="116"/>
    <d v="1899-12-30T01:22:00"/>
    <n v="22"/>
    <n v="1"/>
    <x v="5"/>
  </r>
  <r>
    <n v="798176"/>
    <n v="1070"/>
    <x v="3"/>
    <d v="2023-12-23T01:15:00"/>
    <s v="Whatsapp"/>
    <s v="Dominique Perrier"/>
    <n v="311"/>
    <n v="23"/>
    <x v="219"/>
    <d v="1899-12-30T01:15:00"/>
    <n v="15"/>
    <n v="1"/>
    <x v="10"/>
  </r>
  <r>
    <n v="1044084"/>
    <n v="1073"/>
    <x v="5"/>
    <d v="2023-04-24T01:12:00"/>
    <s v="Whatsapp"/>
    <s v="Martine Rance"/>
    <n v="1891"/>
    <n v="24"/>
    <x v="354"/>
    <d v="1899-12-30T01:12:00"/>
    <n v="12"/>
    <n v="1"/>
    <x v="1"/>
  </r>
  <r>
    <n v="1466372"/>
    <n v="1073"/>
    <x v="5"/>
    <d v="2023-11-16T22:59:00"/>
    <s v="Website"/>
    <s v="Maria Larsson"/>
    <n v="8940"/>
    <n v="16"/>
    <x v="233"/>
    <d v="1899-12-30T22:59:00"/>
    <n v="59"/>
    <n v="22"/>
    <x v="9"/>
  </r>
  <r>
    <n v="1283493"/>
    <n v="1075"/>
    <x v="2"/>
    <d v="2023-10-27T01:09:00"/>
    <s v="Website"/>
    <s v="Adrian Huxley"/>
    <n v="4773"/>
    <n v="27"/>
    <x v="192"/>
    <d v="1899-12-30T01:09:00"/>
    <n v="9"/>
    <n v="1"/>
    <x v="5"/>
  </r>
  <r>
    <n v="961949"/>
    <n v="1076"/>
    <x v="11"/>
    <d v="2023-10-05T00:01:00"/>
    <s v="Website"/>
    <s v="Steve Frick"/>
    <n v="2153"/>
    <n v="5"/>
    <x v="274"/>
    <d v="1899-12-30T00:01:00"/>
    <n v="1"/>
    <n v="0"/>
    <x v="5"/>
  </r>
  <r>
    <n v="1354438"/>
    <n v="1076"/>
    <x v="11"/>
    <d v="2023-02-03T23:46:00"/>
    <s v="App"/>
    <s v="Diego Freyre"/>
    <n v="4766"/>
    <n v="3"/>
    <x v="269"/>
    <d v="1899-12-30T23:46:00"/>
    <n v="46"/>
    <n v="23"/>
    <x v="0"/>
  </r>
  <r>
    <n v="890922"/>
    <n v="1077"/>
    <x v="11"/>
    <d v="2023-08-01T23:22:00"/>
    <s v="Whatsapp"/>
    <s v="Jean Fresnisre"/>
    <n v="2256"/>
    <n v="1"/>
    <x v="257"/>
    <d v="1899-12-30T23:22:00"/>
    <n v="22"/>
    <n v="23"/>
    <x v="6"/>
  </r>
  <r>
    <n v="978518"/>
    <n v="1078"/>
    <x v="7"/>
    <d v="2023-01-01T01:04:00"/>
    <s v="Website"/>
    <s v="Martine Rance"/>
    <n v="448"/>
    <n v="1"/>
    <x v="115"/>
    <d v="1899-12-30T01:04:00"/>
    <n v="4"/>
    <n v="1"/>
    <x v="3"/>
  </r>
  <r>
    <n v="653986"/>
    <n v="1079"/>
    <x v="11"/>
    <d v="2023-10-03T23:26:00"/>
    <s v="Other"/>
    <s v="Valarie Nelson"/>
    <n v="6834"/>
    <n v="3"/>
    <x v="261"/>
    <d v="1899-12-30T23:26:00"/>
    <n v="26"/>
    <n v="23"/>
    <x v="5"/>
  </r>
  <r>
    <n v="767976"/>
    <n v="1079"/>
    <x v="11"/>
    <d v="2023-10-14T00:45:00"/>
    <s v="App"/>
    <s v="Christina Berglund"/>
    <n v="4080"/>
    <n v="14"/>
    <x v="216"/>
    <d v="1899-12-30T00:45:00"/>
    <n v="45"/>
    <n v="0"/>
    <x v="5"/>
  </r>
  <r>
    <n v="919424"/>
    <n v="1079"/>
    <x v="11"/>
    <d v="2023-06-12T23:43:00"/>
    <s v="App"/>
    <s v="Dominique Perrier"/>
    <n v="9932"/>
    <n v="12"/>
    <x v="301"/>
    <d v="1899-12-30T23:43:00"/>
    <n v="43"/>
    <n v="23"/>
    <x v="2"/>
  </r>
  <r>
    <n v="1563696"/>
    <n v="1079"/>
    <x v="11"/>
    <d v="2023-04-17T23:39:00"/>
    <s v="Website"/>
    <s v="Steve Frick"/>
    <n v="2297"/>
    <n v="17"/>
    <x v="152"/>
    <d v="1899-12-30T23:39:00"/>
    <n v="39"/>
    <n v="23"/>
    <x v="1"/>
  </r>
  <r>
    <n v="365718"/>
    <n v="1080"/>
    <x v="11"/>
    <d v="2023-09-28T22:47:00"/>
    <s v="Website"/>
    <s v="Valarie Nelson"/>
    <n v="5697"/>
    <n v="28"/>
    <x v="336"/>
    <d v="1899-12-30T22:47:00"/>
    <n v="47"/>
    <n v="22"/>
    <x v="11"/>
  </r>
  <r>
    <n v="700751"/>
    <n v="1082"/>
    <x v="11"/>
    <d v="2023-04-07T00:29:00"/>
    <s v="Whatsapp"/>
    <s v="Diego Freyre"/>
    <n v="1547"/>
    <n v="7"/>
    <x v="310"/>
    <d v="1899-12-30T00:29:00"/>
    <n v="29"/>
    <n v="0"/>
    <x v="1"/>
  </r>
  <r>
    <n v="47212"/>
    <n v="1083"/>
    <x v="5"/>
    <d v="2023-07-09T23:33:00"/>
    <s v="Other"/>
    <s v="Steve Frick"/>
    <n v="1067"/>
    <n v="9"/>
    <x v="321"/>
    <d v="1899-12-30T23:33:00"/>
    <n v="33"/>
    <n v="23"/>
    <x v="4"/>
  </r>
  <r>
    <n v="406996"/>
    <n v="1083"/>
    <x v="5"/>
    <d v="2023-04-24T23:00:00"/>
    <s v="App"/>
    <s v="Maurizio Moroni"/>
    <n v="9682"/>
    <n v="24"/>
    <x v="354"/>
    <d v="1899-12-30T23:00:00"/>
    <n v="0"/>
    <n v="23"/>
    <x v="1"/>
  </r>
  <r>
    <n v="1290448"/>
    <n v="1083"/>
    <x v="5"/>
    <d v="2023-02-14T01:35:00"/>
    <s v="Whatsapp"/>
    <s v="Diego Freyre"/>
    <n v="9507"/>
    <n v="14"/>
    <x v="222"/>
    <d v="1899-12-30T01:35:00"/>
    <n v="35"/>
    <n v="1"/>
    <x v="0"/>
  </r>
  <r>
    <n v="1291392"/>
    <n v="1083"/>
    <x v="5"/>
    <d v="2023-07-12T00:36:00"/>
    <s v="App"/>
    <s v="Diego Freyre"/>
    <n v="7984"/>
    <n v="12"/>
    <x v="326"/>
    <d v="1899-12-30T00:36:00"/>
    <n v="36"/>
    <n v="0"/>
    <x v="4"/>
  </r>
  <r>
    <n v="671270"/>
    <n v="1084"/>
    <x v="11"/>
    <d v="2023-12-09T23:46:00"/>
    <s v="Other"/>
    <s v="Akiko Shimamura"/>
    <n v="258"/>
    <n v="9"/>
    <x v="175"/>
    <d v="1899-12-30T23:46:00"/>
    <n v="46"/>
    <n v="23"/>
    <x v="10"/>
  </r>
  <r>
    <n v="1081409"/>
    <n v="1084"/>
    <x v="11"/>
    <d v="2023-10-01T00:58:00"/>
    <s v="Whatsapp"/>
    <s v="Daniel Da Cunha"/>
    <n v="7433"/>
    <n v="1"/>
    <x v="5"/>
    <d v="1899-12-30T00:58:00"/>
    <n v="58"/>
    <n v="0"/>
    <x v="5"/>
  </r>
  <r>
    <n v="1580632"/>
    <n v="1084"/>
    <x v="11"/>
    <d v="2023-10-17T01:12:00"/>
    <s v="Other"/>
    <s v="Diego Freyre"/>
    <n v="9219"/>
    <n v="17"/>
    <x v="101"/>
    <d v="1899-12-30T01:12:00"/>
    <n v="12"/>
    <n v="1"/>
    <x v="5"/>
  </r>
  <r>
    <n v="295823"/>
    <n v="1085"/>
    <x v="5"/>
    <d v="2023-01-18T00:11:00"/>
    <s v="Other"/>
    <s v="Violeta Benitez"/>
    <n v="2562"/>
    <n v="18"/>
    <x v="145"/>
    <d v="1899-12-30T00:11:00"/>
    <n v="11"/>
    <n v="0"/>
    <x v="3"/>
  </r>
  <r>
    <n v="964791"/>
    <n v="1085"/>
    <x v="5"/>
    <d v="2023-10-27T00:04:00"/>
    <s v="Whatsapp"/>
    <s v="Valarie Nelson"/>
    <n v="4514"/>
    <n v="27"/>
    <x v="192"/>
    <d v="1899-12-30T00:04:00"/>
    <n v="4"/>
    <n v="0"/>
    <x v="5"/>
  </r>
  <r>
    <n v="1461613"/>
    <n v="1086"/>
    <x v="0"/>
    <d v="2023-10-27T23:19:00"/>
    <s v="Other"/>
    <s v="Mary Saveley"/>
    <n v="8282"/>
    <n v="27"/>
    <x v="192"/>
    <d v="1899-12-30T23:19:00"/>
    <n v="19"/>
    <n v="23"/>
    <x v="5"/>
  </r>
  <r>
    <n v="421505"/>
    <n v="1088"/>
    <x v="11"/>
    <d v="2023-03-28T01:26:00"/>
    <s v="Other"/>
    <s v="Diego Freyre"/>
    <n v="6441"/>
    <n v="28"/>
    <x v="284"/>
    <d v="1899-12-30T01:26:00"/>
    <n v="26"/>
    <n v="1"/>
    <x v="7"/>
  </r>
  <r>
    <n v="875813"/>
    <n v="1088"/>
    <x v="11"/>
    <d v="2023-04-30T00:11:00"/>
    <s v="Whatsapp"/>
    <s v="Juri Yoshido"/>
    <n v="1198"/>
    <n v="30"/>
    <x v="220"/>
    <d v="1899-12-30T00:11:00"/>
    <n v="11"/>
    <n v="0"/>
    <x v="1"/>
  </r>
  <r>
    <n v="1629891"/>
    <n v="1088"/>
    <x v="11"/>
    <d v="2023-06-20T00:23:00"/>
    <s v="Other"/>
    <s v="Janine Labrune"/>
    <n v="5428"/>
    <n v="20"/>
    <x v="13"/>
    <d v="1899-12-30T00:23:00"/>
    <n v="23"/>
    <n v="0"/>
    <x v="2"/>
  </r>
  <r>
    <n v="914288"/>
    <n v="1090"/>
    <x v="0"/>
    <d v="2023-05-29T00:52:00"/>
    <s v="App"/>
    <s v="Laurence Lebihan"/>
    <n v="1968"/>
    <n v="29"/>
    <x v="296"/>
    <d v="1899-12-30T00:52:00"/>
    <n v="52"/>
    <n v="0"/>
    <x v="8"/>
  </r>
  <r>
    <n v="28901"/>
    <n v="1093"/>
    <x v="11"/>
    <d v="2023-11-16T23:46:00"/>
    <s v="App"/>
    <s v="Daniel Tonini"/>
    <n v="5536"/>
    <n v="16"/>
    <x v="233"/>
    <d v="1899-12-30T23:46:00"/>
    <n v="46"/>
    <n v="23"/>
    <x v="9"/>
  </r>
  <r>
    <n v="1498622"/>
    <n v="1094"/>
    <x v="11"/>
    <d v="2023-09-22T00:11:00"/>
    <s v="App"/>
    <s v="Elizabeth Devon"/>
    <n v="6659"/>
    <n v="22"/>
    <x v="286"/>
    <d v="1899-12-30T00:11:00"/>
    <n v="11"/>
    <n v="0"/>
    <x v="11"/>
  </r>
  <r>
    <n v="937222"/>
    <n v="1095"/>
    <x v="11"/>
    <d v="2023-01-27T01:04:00"/>
    <s v="Other"/>
    <s v="Elizabeth Devon"/>
    <n v="2890"/>
    <n v="27"/>
    <x v="314"/>
    <d v="1899-12-30T01:04:00"/>
    <n v="4"/>
    <n v="1"/>
    <x v="3"/>
  </r>
  <r>
    <n v="610367"/>
    <n v="1096"/>
    <x v="5"/>
    <d v="2023-01-10T00:01:00"/>
    <s v="App"/>
    <s v="Yoshi Tannamuri"/>
    <n v="5230"/>
    <n v="10"/>
    <x v="26"/>
    <d v="1899-12-30T00:01:00"/>
    <n v="1"/>
    <n v="0"/>
    <x v="3"/>
  </r>
  <r>
    <n v="1097967"/>
    <n v="1097"/>
    <x v="11"/>
    <d v="2023-03-11T01:44:00"/>
    <s v="Other"/>
    <s v="Valarie Nelson"/>
    <n v="9517"/>
    <n v="11"/>
    <x v="62"/>
    <d v="1899-12-30T01:44:00"/>
    <n v="44"/>
    <n v="1"/>
    <x v="7"/>
  </r>
  <r>
    <n v="1129509"/>
    <n v="1097"/>
    <x v="11"/>
    <d v="2023-06-04T01:16:00"/>
    <s v="Website"/>
    <s v="Valarie Nelson"/>
    <n v="7051"/>
    <n v="4"/>
    <x v="68"/>
    <d v="1899-12-30T01:16:00"/>
    <n v="16"/>
    <n v="1"/>
    <x v="2"/>
  </r>
  <r>
    <n v="963906"/>
    <n v="1098"/>
    <x v="3"/>
    <d v="2023-05-19T00:39:00"/>
    <s v="Website"/>
    <s v="Roland Keitel"/>
    <n v="3431"/>
    <n v="19"/>
    <x v="94"/>
    <d v="1899-12-30T00:39:00"/>
    <n v="39"/>
    <n v="0"/>
    <x v="8"/>
  </r>
  <r>
    <n v="1152358"/>
    <n v="1098"/>
    <x v="3"/>
    <d v="2023-08-04T01:23:00"/>
    <s v="Other"/>
    <s v="Valarie Nelson"/>
    <n v="596"/>
    <n v="4"/>
    <x v="109"/>
    <d v="1899-12-30T01:23:00"/>
    <n v="23"/>
    <n v="1"/>
    <x v="6"/>
  </r>
  <r>
    <n v="1641217"/>
    <n v="1098"/>
    <x v="3"/>
    <d v="2023-05-06T00:44:00"/>
    <s v="Website"/>
    <s v="Victoria Ashworth"/>
    <n v="8834"/>
    <n v="6"/>
    <x v="113"/>
    <d v="1899-12-30T00:44:00"/>
    <n v="44"/>
    <n v="0"/>
    <x v="8"/>
  </r>
  <r>
    <n v="130920"/>
    <n v="1099"/>
    <x v="0"/>
    <d v="2023-04-19T23:47:00"/>
    <s v="App"/>
    <s v="Wing C Tam"/>
    <n v="5261"/>
    <n v="19"/>
    <x v="273"/>
    <d v="1899-12-30T23:47:00"/>
    <n v="47"/>
    <n v="23"/>
    <x v="1"/>
  </r>
  <r>
    <n v="152738"/>
    <n v="1099"/>
    <x v="0"/>
    <d v="2023-07-04T00:11:00"/>
    <s v="Website"/>
    <s v="Yoshi Tannamuri"/>
    <n v="177"/>
    <n v="4"/>
    <x v="190"/>
    <d v="1899-12-30T00:11:00"/>
    <n v="11"/>
    <n v="0"/>
    <x v="4"/>
  </r>
  <r>
    <n v="1409253"/>
    <n v="1099"/>
    <x v="0"/>
    <d v="2023-04-03T23:29:00"/>
    <s v="Whatsapp"/>
    <s v="Diego Freyre"/>
    <n v="136"/>
    <n v="3"/>
    <x v="70"/>
    <d v="1899-12-30T23:29:00"/>
    <n v="29"/>
    <n v="23"/>
    <x v="1"/>
  </r>
  <r>
    <n v="157238"/>
    <n v="1100"/>
    <x v="5"/>
    <d v="2023-03-26T00:34:00"/>
    <s v="Other"/>
    <s v="Daniel Tonini"/>
    <n v="5281"/>
    <n v="26"/>
    <x v="108"/>
    <d v="1899-12-30T00:34:00"/>
    <n v="34"/>
    <n v="0"/>
    <x v="7"/>
  </r>
  <r>
    <n v="1068168"/>
    <n v="1101"/>
    <x v="11"/>
    <d v="2023-03-08T01:22:00"/>
    <s v="App"/>
    <s v="Akiko Shimamura"/>
    <n v="5967"/>
    <n v="8"/>
    <x v="50"/>
    <d v="1899-12-30T01:22:00"/>
    <n v="22"/>
    <n v="1"/>
    <x v="7"/>
  </r>
  <r>
    <n v="1611854"/>
    <n v="1101"/>
    <x v="11"/>
    <d v="2023-07-08T23:58:00"/>
    <s v="Other"/>
    <s v="Maurizio Moroni"/>
    <n v="508"/>
    <n v="8"/>
    <x v="23"/>
    <d v="1899-12-30T23:58:00"/>
    <n v="58"/>
    <n v="23"/>
    <x v="4"/>
  </r>
  <r>
    <n v="217952"/>
    <n v="1102"/>
    <x v="11"/>
    <d v="2023-09-24T23:49:00"/>
    <s v="Whatsapp"/>
    <s v="Kwai Yu"/>
    <n v="3521"/>
    <n v="24"/>
    <x v="162"/>
    <d v="1899-12-30T23:49:00"/>
    <n v="49"/>
    <n v="23"/>
    <x v="11"/>
  </r>
  <r>
    <n v="863202"/>
    <n v="1103"/>
    <x v="11"/>
    <d v="2023-08-21T01:24:00"/>
    <s v="Whatsapp"/>
    <s v="Diego Freyre"/>
    <n v="5136"/>
    <n v="21"/>
    <x v="11"/>
    <d v="1899-12-30T01:24:00"/>
    <n v="24"/>
    <n v="1"/>
    <x v="6"/>
  </r>
  <r>
    <n v="858912"/>
    <n v="1105"/>
    <x v="0"/>
    <d v="2023-06-09T00:08:00"/>
    <s v="Other"/>
    <s v="Laurence Lebihan"/>
    <n v="4421"/>
    <n v="9"/>
    <x v="2"/>
    <d v="1899-12-30T00:08:00"/>
    <n v="8"/>
    <n v="0"/>
    <x v="2"/>
  </r>
  <r>
    <n v="138329"/>
    <n v="1108"/>
    <x v="11"/>
    <d v="2023-07-31T01:10:00"/>
    <s v="App"/>
    <s v="Kyung Yu"/>
    <n v="7219"/>
    <n v="31"/>
    <x v="341"/>
    <d v="1899-12-30T01:10:00"/>
    <n v="10"/>
    <n v="1"/>
    <x v="4"/>
  </r>
  <r>
    <n v="584321"/>
    <n v="1108"/>
    <x v="11"/>
    <d v="2023-03-01T23:28:00"/>
    <s v="App"/>
    <s v="Valarie Young"/>
    <n v="6956"/>
    <n v="1"/>
    <x v="333"/>
    <d v="1899-12-30T23:28:00"/>
    <n v="28"/>
    <n v="23"/>
    <x v="7"/>
  </r>
  <r>
    <n v="1115197"/>
    <n v="1108"/>
    <x v="11"/>
    <d v="2023-07-29T00:02:00"/>
    <s v="Website"/>
    <s v="Dominique Perrier"/>
    <n v="1278"/>
    <n v="29"/>
    <x v="344"/>
    <d v="1899-12-30T00:02:00"/>
    <n v="2"/>
    <n v="0"/>
    <x v="4"/>
  </r>
  <r>
    <n v="368675"/>
    <n v="1109"/>
    <x v="11"/>
    <d v="2023-10-17T23:44:00"/>
    <s v="Website"/>
    <s v="Jytte Petersen"/>
    <n v="6922"/>
    <n v="17"/>
    <x v="101"/>
    <d v="1899-12-30T23:44:00"/>
    <n v="44"/>
    <n v="23"/>
    <x v="5"/>
  </r>
  <r>
    <n v="492948"/>
    <n v="1109"/>
    <x v="11"/>
    <d v="2023-08-22T00:53:00"/>
    <s v="Website"/>
    <s v="Adrian Huxley"/>
    <n v="709"/>
    <n v="22"/>
    <x v="202"/>
    <d v="1899-12-30T00:53:00"/>
    <n v="53"/>
    <n v="0"/>
    <x v="6"/>
  </r>
  <r>
    <n v="548423"/>
    <n v="1109"/>
    <x v="11"/>
    <d v="2023-09-21T01:16:00"/>
    <s v="Other"/>
    <s v="Tony Calaghan"/>
    <n v="3958"/>
    <n v="21"/>
    <x v="359"/>
    <d v="1899-12-30T01:16:00"/>
    <n v="16"/>
    <n v="1"/>
    <x v="11"/>
  </r>
  <r>
    <n v="1454915"/>
    <n v="1109"/>
    <x v="11"/>
    <d v="2023-09-26T23:40:00"/>
    <s v="Whatsapp"/>
    <s v="Jonas Bergulfsen"/>
    <n v="5760"/>
    <n v="26"/>
    <x v="160"/>
    <d v="1899-12-30T23:40:00"/>
    <n v="40"/>
    <n v="23"/>
    <x v="11"/>
  </r>
  <r>
    <n v="1509701"/>
    <n v="1109"/>
    <x v="11"/>
    <d v="2023-10-27T00:35:00"/>
    <s v="Other"/>
    <s v="Valarie Nelson"/>
    <n v="1460"/>
    <n v="27"/>
    <x v="192"/>
    <d v="1899-12-30T00:35:00"/>
    <n v="35"/>
    <n v="0"/>
    <x v="5"/>
  </r>
  <r>
    <n v="850122"/>
    <n v="1112"/>
    <x v="5"/>
    <d v="2023-06-19T01:43:00"/>
    <s v="Website"/>
    <s v="Paolo Accorti"/>
    <n v="8887"/>
    <n v="19"/>
    <x v="325"/>
    <d v="1899-12-30T01:43:00"/>
    <n v="43"/>
    <n v="1"/>
    <x v="2"/>
  </r>
  <r>
    <n v="953922"/>
    <n v="1112"/>
    <x v="5"/>
    <d v="2023-10-07T00:04:00"/>
    <s v="Website"/>
    <s v="Laurence Lebihan"/>
    <n v="4161"/>
    <n v="7"/>
    <x v="316"/>
    <d v="1899-12-30T00:04:00"/>
    <n v="4"/>
    <n v="0"/>
    <x v="5"/>
  </r>
  <r>
    <n v="645557"/>
    <n v="1114"/>
    <x v="11"/>
    <d v="2023-09-16T23:33:00"/>
    <s v="Whatsapp"/>
    <s v="Paolo Accorti"/>
    <n v="1567"/>
    <n v="16"/>
    <x v="207"/>
    <d v="1899-12-30T23:33:00"/>
    <n v="33"/>
    <n v="23"/>
    <x v="11"/>
  </r>
  <r>
    <n v="1211500"/>
    <n v="1120"/>
    <x v="2"/>
    <d v="2023-10-07T00:29:00"/>
    <s v="Other"/>
    <s v="Maurizio Moroni"/>
    <n v="845"/>
    <n v="7"/>
    <x v="316"/>
    <d v="1899-12-30T00:29:00"/>
    <n v="29"/>
    <n v="0"/>
    <x v="5"/>
  </r>
  <r>
    <n v="1318579"/>
    <n v="1120"/>
    <x v="2"/>
    <d v="2023-11-02T01:55:00"/>
    <s v="App"/>
    <s v="Sue Frick"/>
    <n v="8857"/>
    <n v="2"/>
    <x v="173"/>
    <d v="1899-12-30T01:55:00"/>
    <n v="55"/>
    <n v="1"/>
    <x v="9"/>
  </r>
  <r>
    <n v="341843"/>
    <n v="1121"/>
    <x v="11"/>
    <d v="2023-05-29T00:08:00"/>
    <s v="Other"/>
    <s v="Adrian Huxley"/>
    <n v="863"/>
    <n v="29"/>
    <x v="296"/>
    <d v="1899-12-30T00:08:00"/>
    <n v="8"/>
    <n v="0"/>
    <x v="8"/>
  </r>
  <r>
    <n v="94344"/>
    <n v="1122"/>
    <x v="6"/>
    <d v="2023-03-14T00:49:00"/>
    <s v="Whatsapp"/>
    <s v="Valarie Franco"/>
    <n v="5649"/>
    <n v="14"/>
    <x v="210"/>
    <d v="1899-12-30T00:49:00"/>
    <n v="49"/>
    <n v="0"/>
    <x v="7"/>
  </r>
  <r>
    <n v="268418"/>
    <n v="1123"/>
    <x v="0"/>
    <d v="2023-07-28T23:32:00"/>
    <s v="App"/>
    <s v="Ann Brown"/>
    <n v="8306"/>
    <n v="28"/>
    <x v="40"/>
    <d v="1899-12-30T23:32:00"/>
    <n v="32"/>
    <n v="23"/>
    <x v="4"/>
  </r>
  <r>
    <n v="511431"/>
    <n v="1125"/>
    <x v="3"/>
    <d v="2023-08-07T01:35:00"/>
    <s v="App"/>
    <s v="Valarie Nelson"/>
    <n v="1624"/>
    <n v="7"/>
    <x v="229"/>
    <d v="1899-12-30T01:35:00"/>
    <n v="35"/>
    <n v="1"/>
    <x v="6"/>
  </r>
  <r>
    <n v="530067"/>
    <n v="1126"/>
    <x v="0"/>
    <d v="2023-08-17T01:17:00"/>
    <s v="Other"/>
    <s v="Jose Pedro Roel"/>
    <n v="8259"/>
    <n v="17"/>
    <x v="311"/>
    <d v="1899-12-30T01:17:00"/>
    <n v="17"/>
    <n v="1"/>
    <x v="6"/>
  </r>
  <r>
    <n v="1610660"/>
    <n v="1126"/>
    <x v="0"/>
    <d v="2023-03-15T23:51:00"/>
    <s v="Website"/>
    <s v="Eric Natividad"/>
    <n v="4580"/>
    <n v="15"/>
    <x v="106"/>
    <d v="1899-12-30T23:51:00"/>
    <n v="51"/>
    <n v="23"/>
    <x v="7"/>
  </r>
  <r>
    <n v="914311"/>
    <n v="1127"/>
    <x v="4"/>
    <d v="2023-04-05T00:17:00"/>
    <s v="Whatsapp"/>
    <s v="Valarie Nelson"/>
    <n v="6090"/>
    <n v="5"/>
    <x v="81"/>
    <d v="1899-12-30T00:17:00"/>
    <n v="17"/>
    <n v="0"/>
    <x v="1"/>
  </r>
  <r>
    <n v="1379500"/>
    <n v="1128"/>
    <x v="0"/>
    <d v="2023-07-25T02:22:00"/>
    <s v="Whatsapp"/>
    <s v="Tony Calaghan"/>
    <n v="4248"/>
    <n v="25"/>
    <x v="355"/>
    <d v="1899-12-30T02:22:00"/>
    <n v="22"/>
    <n v="2"/>
    <x v="4"/>
  </r>
  <r>
    <n v="1421840"/>
    <n v="1128"/>
    <x v="0"/>
    <d v="2023-09-09T23:38:00"/>
    <s v="App"/>
    <s v="Peter Ferguson"/>
    <n v="1084"/>
    <n v="9"/>
    <x v="350"/>
    <d v="1899-12-30T23:38:00"/>
    <n v="38"/>
    <n v="23"/>
    <x v="11"/>
  </r>
  <r>
    <n v="38242"/>
    <n v="1131"/>
    <x v="7"/>
    <d v="2023-01-03T00:29:00"/>
    <s v="Whatsapp"/>
    <s v="Juri Hirano"/>
    <n v="9299"/>
    <n v="3"/>
    <x v="317"/>
    <d v="1899-12-30T00:29:00"/>
    <n v="29"/>
    <n v="0"/>
    <x v="3"/>
  </r>
  <r>
    <n v="272165"/>
    <n v="1133"/>
    <x v="11"/>
    <d v="2023-04-04T01:16:00"/>
    <s v="Other"/>
    <s v="Sue Taylor"/>
    <n v="6204"/>
    <n v="4"/>
    <x v="142"/>
    <d v="1899-12-30T01:16:00"/>
    <n v="16"/>
    <n v="1"/>
    <x v="1"/>
  </r>
  <r>
    <n v="329474"/>
    <n v="1133"/>
    <x v="11"/>
    <d v="2023-12-08T00:32:00"/>
    <s v="Website"/>
    <s v="Sue King"/>
    <n v="7243"/>
    <n v="8"/>
    <x v="232"/>
    <d v="1899-12-30T00:32:00"/>
    <n v="32"/>
    <n v="0"/>
    <x v="10"/>
  </r>
  <r>
    <n v="306831"/>
    <n v="1135"/>
    <x v="11"/>
    <d v="2023-06-13T00:35:00"/>
    <s v="Whatsapp"/>
    <s v="Yoshi Tannamuri"/>
    <n v="4730"/>
    <n v="13"/>
    <x v="61"/>
    <d v="1899-12-30T00:35:00"/>
    <n v="35"/>
    <n v="0"/>
    <x v="2"/>
  </r>
  <r>
    <n v="426056"/>
    <n v="1138"/>
    <x v="7"/>
    <d v="2023-04-18T23:44:00"/>
    <s v="App"/>
    <s v="Valarie Young"/>
    <n v="3481"/>
    <n v="18"/>
    <x v="288"/>
    <d v="1899-12-30T23:44:00"/>
    <n v="44"/>
    <n v="23"/>
    <x v="1"/>
  </r>
  <r>
    <n v="1392838"/>
    <n v="1138"/>
    <x v="7"/>
    <d v="2023-07-30T23:31:00"/>
    <s v="Other"/>
    <s v="Jeff Young"/>
    <n v="1617"/>
    <n v="30"/>
    <x v="4"/>
    <d v="1899-12-30T23:31:00"/>
    <n v="31"/>
    <n v="23"/>
    <x v="4"/>
  </r>
  <r>
    <n v="590513"/>
    <n v="1139"/>
    <x v="1"/>
    <d v="2023-08-14T23:10:00"/>
    <s v="Whatsapp"/>
    <s v="Diego Freyre"/>
    <n v="4446"/>
    <n v="14"/>
    <x v="324"/>
    <d v="1899-12-30T23:10:00"/>
    <n v="10"/>
    <n v="23"/>
    <x v="6"/>
  </r>
  <r>
    <n v="1212151"/>
    <n v="1139"/>
    <x v="1"/>
    <d v="2023-01-09T23:33:00"/>
    <s v="Whatsapp"/>
    <s v="Sue King"/>
    <n v="374"/>
    <n v="9"/>
    <x v="290"/>
    <d v="1899-12-30T23:33:00"/>
    <n v="33"/>
    <n v="23"/>
    <x v="3"/>
  </r>
  <r>
    <n v="1396020"/>
    <n v="1139"/>
    <x v="1"/>
    <d v="2023-12-22T23:33:00"/>
    <s v="Other"/>
    <s v="Diego Freyre"/>
    <n v="5055"/>
    <n v="22"/>
    <x v="358"/>
    <d v="1899-12-30T23:33:00"/>
    <n v="33"/>
    <n v="23"/>
    <x v="10"/>
  </r>
  <r>
    <n v="316858"/>
    <n v="1140"/>
    <x v="8"/>
    <d v="2023-03-18T00:39:00"/>
    <s v="Other"/>
    <s v="Laurence Lebihan"/>
    <n v="3160"/>
    <n v="18"/>
    <x v="213"/>
    <d v="1899-12-30T00:39:00"/>
    <n v="39"/>
    <n v="0"/>
    <x v="7"/>
  </r>
  <r>
    <n v="1443406"/>
    <n v="1141"/>
    <x v="0"/>
    <d v="2023-07-24T01:19:00"/>
    <s v="Whatsapp"/>
    <s v="Julie Brown"/>
    <n v="8328"/>
    <n v="24"/>
    <x v="12"/>
    <d v="1899-12-30T01:19:00"/>
    <n v="19"/>
    <n v="1"/>
    <x v="4"/>
  </r>
  <r>
    <n v="1460925"/>
    <n v="1141"/>
    <x v="0"/>
    <d v="2023-02-06T00:27:00"/>
    <s v="App"/>
    <s v="Ann Brown"/>
    <n v="2472"/>
    <n v="6"/>
    <x v="130"/>
    <d v="1899-12-30T00:27:00"/>
    <n v="27"/>
    <n v="0"/>
    <x v="0"/>
  </r>
  <r>
    <n v="1340302"/>
    <n v="1142"/>
    <x v="1"/>
    <d v="2023-12-03T01:17:00"/>
    <s v="Whatsapp"/>
    <s v="Kalle Suominen"/>
    <n v="9786"/>
    <n v="3"/>
    <x v="78"/>
    <d v="1899-12-30T01:17:00"/>
    <n v="17"/>
    <n v="1"/>
    <x v="10"/>
  </r>
  <r>
    <n v="935343"/>
    <n v="1143"/>
    <x v="10"/>
    <d v="2023-09-27T23:28:00"/>
    <s v="Website"/>
    <s v="Jeff Young"/>
    <n v="1325"/>
    <n v="27"/>
    <x v="347"/>
    <d v="1899-12-30T23:28:00"/>
    <n v="28"/>
    <n v="23"/>
    <x v="11"/>
  </r>
  <r>
    <n v="993964"/>
    <n v="1143"/>
    <x v="10"/>
    <d v="2023-12-28T23:59:00"/>
    <s v="Whatsapp"/>
    <s v="Paul Henriot"/>
    <n v="8644"/>
    <n v="28"/>
    <x v="289"/>
    <d v="1899-12-30T23:59:00"/>
    <n v="59"/>
    <n v="23"/>
    <x v="10"/>
  </r>
  <r>
    <n v="1192105"/>
    <n v="1143"/>
    <x v="10"/>
    <d v="2023-01-31T23:56:00"/>
    <s v="Whatsapp"/>
    <s v="Victoria Ashworth"/>
    <n v="2021"/>
    <n v="31"/>
    <x v="307"/>
    <d v="1899-12-30T23:56:00"/>
    <n v="56"/>
    <n v="23"/>
    <x v="3"/>
  </r>
  <r>
    <n v="306677"/>
    <n v="1145"/>
    <x v="1"/>
    <d v="2023-08-20T23:45:00"/>
    <s v="Other"/>
    <s v="Francisca Cervantes"/>
    <n v="6771"/>
    <n v="20"/>
    <x v="58"/>
    <d v="1899-12-30T23:45:00"/>
    <n v="45"/>
    <n v="23"/>
    <x v="6"/>
  </r>
  <r>
    <n v="1314166"/>
    <n v="1145"/>
    <x v="1"/>
    <d v="2023-03-30T01:28:00"/>
    <s v="Other"/>
    <s v="Christina Berglund"/>
    <n v="9152"/>
    <n v="30"/>
    <x v="120"/>
    <d v="1899-12-30T01:28:00"/>
    <n v="28"/>
    <n v="1"/>
    <x v="7"/>
  </r>
  <r>
    <n v="1669169"/>
    <n v="1146"/>
    <x v="1"/>
    <d v="2023-05-12T23:36:00"/>
    <s v="Website"/>
    <s v="Victoria Ashworth"/>
    <n v="8796"/>
    <n v="12"/>
    <x v="253"/>
    <d v="1899-12-30T23:36:00"/>
    <n v="36"/>
    <n v="23"/>
    <x v="8"/>
  </r>
  <r>
    <n v="816536"/>
    <n v="1147"/>
    <x v="0"/>
    <d v="2023-09-11T23:28:00"/>
    <s v="Whatsapp"/>
    <s v="Diego Freyre"/>
    <n v="5485"/>
    <n v="11"/>
    <x v="245"/>
    <d v="1899-12-30T23:28:00"/>
    <n v="28"/>
    <n v="23"/>
    <x v="11"/>
  </r>
  <r>
    <n v="1197876"/>
    <n v="1148"/>
    <x v="8"/>
    <d v="2023-12-03T00:34:00"/>
    <s v="Other"/>
    <s v="Sue Frick"/>
    <n v="6055"/>
    <n v="3"/>
    <x v="78"/>
    <d v="1899-12-30T00:34:00"/>
    <n v="34"/>
    <n v="0"/>
    <x v="10"/>
  </r>
  <r>
    <n v="1056575"/>
    <n v="1149"/>
    <x v="1"/>
    <d v="2023-04-01T01:23:00"/>
    <s v="Other"/>
    <s v="Ann Brown"/>
    <n v="1439"/>
    <n v="1"/>
    <x v="217"/>
    <d v="1899-12-30T01:23:00"/>
    <n v="23"/>
    <n v="1"/>
    <x v="1"/>
  </r>
  <r>
    <n v="89864"/>
    <n v="1150"/>
    <x v="1"/>
    <d v="2023-10-16T01:51:00"/>
    <s v="Other"/>
    <s v="Ann Brown"/>
    <n v="8022"/>
    <n v="16"/>
    <x v="116"/>
    <d v="1899-12-30T01:51:00"/>
    <n v="51"/>
    <n v="1"/>
    <x v="5"/>
  </r>
  <r>
    <n v="363439"/>
    <n v="1150"/>
    <x v="1"/>
    <d v="2023-07-13T23:48:00"/>
    <s v="Website"/>
    <s v="Mart¡n Sommer"/>
    <n v="8067"/>
    <n v="13"/>
    <x v="88"/>
    <d v="1899-12-30T23:48:00"/>
    <n v="48"/>
    <n v="23"/>
    <x v="4"/>
  </r>
  <r>
    <n v="840518"/>
    <n v="1150"/>
    <x v="1"/>
    <d v="2023-09-25T23:20:00"/>
    <s v="Other"/>
    <s v="Palle Ibsen"/>
    <n v="4427"/>
    <n v="25"/>
    <x v="76"/>
    <d v="1899-12-30T23:20:00"/>
    <n v="20"/>
    <n v="23"/>
    <x v="11"/>
  </r>
  <r>
    <n v="342057"/>
    <n v="1152"/>
    <x v="5"/>
    <d v="2023-06-04T00:53:00"/>
    <s v="Other"/>
    <s v="Sue Taylor"/>
    <n v="9941"/>
    <n v="4"/>
    <x v="68"/>
    <d v="1899-12-30T00:53:00"/>
    <n v="53"/>
    <n v="0"/>
    <x v="2"/>
  </r>
  <r>
    <n v="1638963"/>
    <n v="1152"/>
    <x v="5"/>
    <d v="2023-03-06T01:32:00"/>
    <s v="Website"/>
    <s v="Roland Keitel"/>
    <n v="1352"/>
    <n v="6"/>
    <x v="132"/>
    <d v="1899-12-30T01:32:00"/>
    <n v="32"/>
    <n v="1"/>
    <x v="7"/>
  </r>
  <r>
    <n v="464531"/>
    <n v="1153"/>
    <x v="10"/>
    <d v="2023-02-14T00:30:00"/>
    <s v="Other"/>
    <s v="Maurizio Moroni"/>
    <n v="4951"/>
    <n v="14"/>
    <x v="222"/>
    <d v="1899-12-30T00:30:00"/>
    <n v="30"/>
    <n v="0"/>
    <x v="0"/>
  </r>
  <r>
    <n v="706669"/>
    <n v="1153"/>
    <x v="10"/>
    <d v="2023-05-06T01:45:00"/>
    <s v="Website"/>
    <s v="Valarie Nelson"/>
    <n v="4666"/>
    <n v="6"/>
    <x v="113"/>
    <d v="1899-12-30T01:45:00"/>
    <n v="45"/>
    <n v="1"/>
    <x v="8"/>
  </r>
  <r>
    <n v="1156227"/>
    <n v="1154"/>
    <x v="5"/>
    <d v="2023-07-21T23:34:00"/>
    <s v="Whatsapp"/>
    <s v="Kwai Yu"/>
    <n v="2490"/>
    <n v="21"/>
    <x v="53"/>
    <d v="1899-12-30T23:34:00"/>
    <n v="34"/>
    <n v="23"/>
    <x v="4"/>
  </r>
  <r>
    <n v="548714"/>
    <n v="1156"/>
    <x v="4"/>
    <d v="2023-06-22T00:31:00"/>
    <s v="App"/>
    <s v="Diego Freyre"/>
    <n v="6145"/>
    <n v="22"/>
    <x v="235"/>
    <d v="1899-12-30T00:31:00"/>
    <n v="31"/>
    <n v="0"/>
    <x v="2"/>
  </r>
  <r>
    <n v="887239"/>
    <n v="1157"/>
    <x v="3"/>
    <d v="2023-06-24T02:05:00"/>
    <s v="Website"/>
    <s v="Christina Berglund"/>
    <n v="9005"/>
    <n v="24"/>
    <x v="191"/>
    <d v="1899-12-30T02:05:00"/>
    <n v="5"/>
    <n v="2"/>
    <x v="2"/>
  </r>
  <r>
    <n v="1487293"/>
    <n v="1157"/>
    <x v="3"/>
    <d v="2023-01-26T01:15:00"/>
    <s v="Whatsapp"/>
    <s v="Julie Brown"/>
    <n v="2092"/>
    <n v="26"/>
    <x v="64"/>
    <d v="1899-12-30T01:15:00"/>
    <n v="15"/>
    <n v="1"/>
    <x v="3"/>
  </r>
  <r>
    <n v="1489446"/>
    <n v="1158"/>
    <x v="4"/>
    <d v="2023-10-26T02:00:00"/>
    <s v="Website"/>
    <s v="Dominique Perrier"/>
    <n v="4889"/>
    <n v="26"/>
    <x v="15"/>
    <d v="1899-12-30T02:00:00"/>
    <n v="0"/>
    <n v="2"/>
    <x v="5"/>
  </r>
  <r>
    <n v="812558"/>
    <n v="1160"/>
    <x v="7"/>
    <d v="2023-06-23T01:03:00"/>
    <s v="App"/>
    <s v="Matti Karttunen"/>
    <n v="4185"/>
    <n v="23"/>
    <x v="21"/>
    <d v="1899-12-30T01:03:00"/>
    <n v="3"/>
    <n v="1"/>
    <x v="2"/>
  </r>
  <r>
    <n v="1223016"/>
    <n v="1161"/>
    <x v="5"/>
    <d v="2023-09-11T23:41:00"/>
    <s v="Whatsapp"/>
    <s v="Maria Larsson"/>
    <n v="4739"/>
    <n v="11"/>
    <x v="245"/>
    <d v="1899-12-30T23:41:00"/>
    <n v="41"/>
    <n v="23"/>
    <x v="11"/>
  </r>
  <r>
    <n v="779276"/>
    <n v="1162"/>
    <x v="1"/>
    <d v="2023-06-10T23:57:00"/>
    <s v="Website"/>
    <s v="Valarie Young"/>
    <n v="4738"/>
    <n v="10"/>
    <x v="60"/>
    <d v="1899-12-30T23:57:00"/>
    <n v="57"/>
    <n v="23"/>
    <x v="2"/>
  </r>
  <r>
    <n v="1076764"/>
    <n v="1162"/>
    <x v="1"/>
    <d v="2023-12-04T00:39:00"/>
    <s v="Website"/>
    <s v="Frederique Citeaux"/>
    <n v="1938"/>
    <n v="4"/>
    <x v="118"/>
    <d v="1899-12-30T00:39:00"/>
    <n v="39"/>
    <n v="0"/>
    <x v="10"/>
  </r>
  <r>
    <n v="1513980"/>
    <n v="1164"/>
    <x v="1"/>
    <d v="2023-02-14T23:42:00"/>
    <s v="Website"/>
    <s v="Diego Freyre"/>
    <n v="5236"/>
    <n v="14"/>
    <x v="222"/>
    <d v="1899-12-30T23:42:00"/>
    <n v="42"/>
    <n v="23"/>
    <x v="0"/>
  </r>
  <r>
    <n v="383194"/>
    <n v="1167"/>
    <x v="1"/>
    <d v="2023-05-29T22:43:00"/>
    <s v="Whatsapp"/>
    <s v="Julie King"/>
    <n v="6812"/>
    <n v="29"/>
    <x v="296"/>
    <d v="1899-12-30T22:43:00"/>
    <n v="43"/>
    <n v="22"/>
    <x v="8"/>
  </r>
  <r>
    <n v="1612028"/>
    <n v="1167"/>
    <x v="1"/>
    <d v="2023-01-18T23:58:00"/>
    <s v="Whatsapp"/>
    <s v="Steve Frick"/>
    <n v="9324"/>
    <n v="18"/>
    <x v="145"/>
    <d v="1899-12-30T23:58:00"/>
    <n v="58"/>
    <n v="23"/>
    <x v="3"/>
  </r>
  <r>
    <n v="98453"/>
    <n v="1169"/>
    <x v="0"/>
    <d v="2023-04-29T00:10:00"/>
    <s v="Whatsapp"/>
    <s v="Adrian Huxley"/>
    <n v="2261"/>
    <n v="29"/>
    <x v="312"/>
    <d v="1899-12-30T00:10:00"/>
    <n v="10"/>
    <n v="0"/>
    <x v="1"/>
  </r>
  <r>
    <n v="364332"/>
    <n v="1169"/>
    <x v="0"/>
    <d v="2023-02-24T01:00:00"/>
    <s v="Other"/>
    <s v="Sue Taylor"/>
    <n v="6539"/>
    <n v="24"/>
    <x v="93"/>
    <d v="1899-12-30T01:00:00"/>
    <n v="0"/>
    <n v="1"/>
    <x v="0"/>
  </r>
  <r>
    <n v="370729"/>
    <n v="1170"/>
    <x v="6"/>
    <d v="2023-02-25T02:00:00"/>
    <s v="App"/>
    <s v="Daniel Tonini"/>
    <n v="2725"/>
    <n v="25"/>
    <x v="39"/>
    <d v="1899-12-30T02:00:00"/>
    <n v="0"/>
    <n v="2"/>
    <x v="0"/>
  </r>
  <r>
    <n v="588329"/>
    <n v="1170"/>
    <x v="6"/>
    <d v="2023-09-01T01:50:00"/>
    <s v="Other"/>
    <s v="Michael Holz"/>
    <n v="987"/>
    <n v="1"/>
    <x v="244"/>
    <d v="1899-12-30T01:50:00"/>
    <n v="50"/>
    <n v="1"/>
    <x v="11"/>
  </r>
  <r>
    <n v="973367"/>
    <n v="1170"/>
    <x v="6"/>
    <d v="2023-09-01T01:16:00"/>
    <s v="App"/>
    <s v="Janine Labrune"/>
    <n v="8512"/>
    <n v="1"/>
    <x v="244"/>
    <d v="1899-12-30T01:16:00"/>
    <n v="16"/>
    <n v="1"/>
    <x v="11"/>
  </r>
  <r>
    <n v="1335084"/>
    <n v="1170"/>
    <x v="6"/>
    <d v="2023-07-21T00:37:00"/>
    <s v="Whatsapp"/>
    <s v="Pirkko Koskitalo"/>
    <n v="5783"/>
    <n v="21"/>
    <x v="53"/>
    <d v="1899-12-30T00:37:00"/>
    <n v="37"/>
    <n v="0"/>
    <x v="4"/>
  </r>
  <r>
    <n v="1203146"/>
    <n v="1172"/>
    <x v="7"/>
    <d v="2023-11-09T00:31:00"/>
    <s v="App"/>
    <s v="Diego Freyre"/>
    <n v="6152"/>
    <n v="9"/>
    <x v="119"/>
    <d v="1899-12-30T00:31:00"/>
    <n v="31"/>
    <n v="0"/>
    <x v="9"/>
  </r>
  <r>
    <n v="448776"/>
    <n v="1173"/>
    <x v="1"/>
    <d v="2023-12-13T00:07:00"/>
    <s v="Whatsapp"/>
    <s v="Elizabeth Devon"/>
    <n v="4703"/>
    <n v="13"/>
    <x v="141"/>
    <d v="1899-12-30T00:07:00"/>
    <n v="7"/>
    <n v="0"/>
    <x v="10"/>
  </r>
  <r>
    <n v="1667133"/>
    <n v="1173"/>
    <x v="1"/>
    <d v="2023-08-14T00:11:00"/>
    <s v="Other"/>
    <s v="Jean Fresnisre"/>
    <n v="8164"/>
    <n v="14"/>
    <x v="324"/>
    <d v="1899-12-30T00:11:00"/>
    <n v="11"/>
    <n v="0"/>
    <x v="6"/>
  </r>
  <r>
    <n v="1289856"/>
    <n v="1174"/>
    <x v="1"/>
    <d v="2023-07-08T00:26:00"/>
    <s v="Whatsapp"/>
    <s v="Valarie Young"/>
    <n v="5660"/>
    <n v="8"/>
    <x v="23"/>
    <d v="1899-12-30T00:26:00"/>
    <n v="26"/>
    <n v="0"/>
    <x v="4"/>
  </r>
  <r>
    <n v="1004722"/>
    <n v="1176"/>
    <x v="1"/>
    <d v="2023-06-04T01:21:00"/>
    <s v="Whatsapp"/>
    <s v="Giovanni Rovelli"/>
    <n v="315"/>
    <n v="4"/>
    <x v="68"/>
    <d v="1899-12-30T01:21:00"/>
    <n v="21"/>
    <n v="1"/>
    <x v="2"/>
  </r>
  <r>
    <n v="1144813"/>
    <n v="1176"/>
    <x v="1"/>
    <d v="2023-11-09T01:06:00"/>
    <s v="Other"/>
    <s v="Kalle Suominen"/>
    <n v="1665"/>
    <n v="9"/>
    <x v="119"/>
    <d v="1899-12-30T01:06:00"/>
    <n v="6"/>
    <n v="1"/>
    <x v="9"/>
  </r>
  <r>
    <n v="1190330"/>
    <n v="1176"/>
    <x v="1"/>
    <d v="2023-04-17T00:26:00"/>
    <s v="Whatsapp"/>
    <s v="Wendy Victorino"/>
    <n v="5495"/>
    <n v="17"/>
    <x v="152"/>
    <d v="1899-12-30T00:26:00"/>
    <n v="26"/>
    <n v="0"/>
    <x v="1"/>
  </r>
  <r>
    <n v="1584769"/>
    <n v="1176"/>
    <x v="1"/>
    <d v="2023-10-08T23:22:00"/>
    <s v="Whatsapp"/>
    <s v="Miguel Barajas"/>
    <n v="1945"/>
    <n v="8"/>
    <x v="9"/>
    <d v="1899-12-30T23:22:00"/>
    <n v="22"/>
    <n v="23"/>
    <x v="5"/>
  </r>
  <r>
    <n v="289882"/>
    <n v="1177"/>
    <x v="2"/>
    <d v="2023-11-04T01:04:00"/>
    <s v="Whatsapp"/>
    <s v="Maurizio Moroni"/>
    <n v="4569"/>
    <n v="4"/>
    <x v="166"/>
    <d v="1899-12-30T01:04:00"/>
    <n v="4"/>
    <n v="1"/>
    <x v="9"/>
  </r>
  <r>
    <n v="1162801"/>
    <n v="1177"/>
    <x v="2"/>
    <d v="2023-05-02T01:30:00"/>
    <s v="Other"/>
    <s v="Diego Freyre"/>
    <n v="8149"/>
    <n v="2"/>
    <x v="228"/>
    <d v="1899-12-30T01:30:00"/>
    <n v="30"/>
    <n v="1"/>
    <x v="8"/>
  </r>
  <r>
    <n v="443968"/>
    <n v="1179"/>
    <x v="5"/>
    <d v="2023-10-12T00:39:00"/>
    <s v="App"/>
    <s v="Annette Roulet"/>
    <n v="7784"/>
    <n v="12"/>
    <x v="276"/>
    <d v="1899-12-30T00:39:00"/>
    <n v="39"/>
    <n v="0"/>
    <x v="5"/>
  </r>
  <r>
    <n v="1136468"/>
    <n v="1179"/>
    <x v="5"/>
    <d v="2023-11-06T01:07:00"/>
    <s v="Other"/>
    <s v="Victoria Ashworth"/>
    <n v="8751"/>
    <n v="6"/>
    <x v="211"/>
    <d v="1899-12-30T01:07:00"/>
    <n v="7"/>
    <n v="1"/>
    <x v="9"/>
  </r>
  <r>
    <n v="101807"/>
    <n v="1181"/>
    <x v="3"/>
    <d v="2023-11-02T00:27:00"/>
    <s v="Whatsapp"/>
    <s v="Valarie Young"/>
    <n v="3541"/>
    <n v="2"/>
    <x v="173"/>
    <d v="1899-12-30T00:27:00"/>
    <n v="27"/>
    <n v="0"/>
    <x v="9"/>
  </r>
  <r>
    <n v="1189460"/>
    <n v="1181"/>
    <x v="3"/>
    <d v="2023-07-03T00:28:00"/>
    <s v="App"/>
    <s v="Jeff Young"/>
    <n v="4527"/>
    <n v="3"/>
    <x v="250"/>
    <d v="1899-12-30T00:28:00"/>
    <n v="28"/>
    <n v="0"/>
    <x v="4"/>
  </r>
  <r>
    <n v="404700"/>
    <n v="1182"/>
    <x v="1"/>
    <d v="2023-11-26T22:59:00"/>
    <s v="Other"/>
    <s v="Paul Henriot"/>
    <n v="2761"/>
    <n v="26"/>
    <x v="291"/>
    <d v="1899-12-30T22:59:00"/>
    <n v="59"/>
    <n v="22"/>
    <x v="9"/>
  </r>
  <r>
    <n v="1272310"/>
    <n v="1183"/>
    <x v="0"/>
    <d v="2023-08-01T00:07:00"/>
    <s v="Other"/>
    <s v="Matti Karttunen"/>
    <n v="7092"/>
    <n v="1"/>
    <x v="257"/>
    <d v="1899-12-30T00:07:00"/>
    <n v="7"/>
    <n v="0"/>
    <x v="6"/>
  </r>
  <r>
    <n v="102931"/>
    <n v="1185"/>
    <x v="7"/>
    <d v="2023-06-15T22:57:00"/>
    <s v="Whatsapp"/>
    <s v="Anna O'Hara"/>
    <n v="3433"/>
    <n v="15"/>
    <x v="206"/>
    <d v="1899-12-30T22:57:00"/>
    <n v="57"/>
    <n v="22"/>
    <x v="2"/>
  </r>
  <r>
    <n v="335011"/>
    <n v="1188"/>
    <x v="1"/>
    <d v="2023-11-27T23:43:00"/>
    <s v="App"/>
    <s v="Peter Ferguson"/>
    <n v="4882"/>
    <n v="27"/>
    <x v="91"/>
    <d v="1899-12-30T23:43:00"/>
    <n v="43"/>
    <n v="23"/>
    <x v="9"/>
  </r>
  <r>
    <n v="177047"/>
    <n v="1189"/>
    <x v="0"/>
    <d v="2023-08-13T23:18:00"/>
    <s v="App"/>
    <s v="Matti Karttunen"/>
    <n v="2516"/>
    <n v="13"/>
    <x v="112"/>
    <d v="1899-12-30T23:18:00"/>
    <n v="18"/>
    <n v="23"/>
    <x v="6"/>
  </r>
  <r>
    <n v="331797"/>
    <n v="1190"/>
    <x v="4"/>
    <d v="2023-10-15T01:46:00"/>
    <s v="Whatsapp"/>
    <s v="Jan Klaeboe"/>
    <n v="5185"/>
    <n v="15"/>
    <x v="134"/>
    <d v="1899-12-30T01:46:00"/>
    <n v="46"/>
    <n v="1"/>
    <x v="5"/>
  </r>
  <r>
    <n v="658815"/>
    <n v="1190"/>
    <x v="4"/>
    <d v="2023-11-25T00:15:00"/>
    <s v="Whatsapp"/>
    <s v="Eric Natividad"/>
    <n v="5243"/>
    <n v="25"/>
    <x v="174"/>
    <d v="1899-12-30T00:15:00"/>
    <n v="15"/>
    <n v="0"/>
    <x v="9"/>
  </r>
  <r>
    <n v="1151977"/>
    <n v="1190"/>
    <x v="4"/>
    <d v="2023-12-31T01:46:00"/>
    <s v="App"/>
    <s v="Sue Taylor"/>
    <n v="4385"/>
    <n v="31"/>
    <x v="181"/>
    <d v="1899-12-30T01:46:00"/>
    <n v="46"/>
    <n v="1"/>
    <x v="10"/>
  </r>
  <r>
    <n v="165835"/>
    <n v="1191"/>
    <x v="7"/>
    <d v="2023-05-31T00:16:00"/>
    <s v="App"/>
    <s v="Paul Henriot"/>
    <n v="2282"/>
    <n v="31"/>
    <x v="236"/>
    <d v="1899-12-30T00:16:00"/>
    <n v="16"/>
    <n v="0"/>
    <x v="8"/>
  </r>
  <r>
    <n v="772693"/>
    <n v="1191"/>
    <x v="7"/>
    <d v="2023-05-01T23:29:00"/>
    <s v="App"/>
    <s v="Rosa Hernandez"/>
    <n v="8999"/>
    <n v="1"/>
    <x v="44"/>
    <d v="1899-12-30T23:29:00"/>
    <n v="29"/>
    <n v="23"/>
    <x v="8"/>
  </r>
  <r>
    <n v="1335543"/>
    <n v="1191"/>
    <x v="7"/>
    <d v="2023-02-02T00:54:00"/>
    <s v="Website"/>
    <s v="Elizabeth Devon"/>
    <n v="2295"/>
    <n v="2"/>
    <x v="180"/>
    <d v="1899-12-30T00:54:00"/>
    <n v="54"/>
    <n v="0"/>
    <x v="0"/>
  </r>
  <r>
    <n v="1343766"/>
    <n v="1191"/>
    <x v="7"/>
    <d v="2023-04-21T00:01:00"/>
    <s v="App"/>
    <s v="Valarie Nelson"/>
    <n v="7282"/>
    <n v="21"/>
    <x v="328"/>
    <d v="1899-12-30T00:01:00"/>
    <n v="1"/>
    <n v="0"/>
    <x v="1"/>
  </r>
  <r>
    <n v="797735"/>
    <n v="1192"/>
    <x v="1"/>
    <d v="2023-12-16T01:10:00"/>
    <s v="Website"/>
    <s v="Martine Rance"/>
    <n v="322"/>
    <n v="16"/>
    <x v="150"/>
    <d v="1899-12-30T01:10:00"/>
    <n v="10"/>
    <n v="1"/>
    <x v="10"/>
  </r>
  <r>
    <n v="1114314"/>
    <n v="1192"/>
    <x v="1"/>
    <d v="2023-04-01T00:56:00"/>
    <s v="Other"/>
    <s v="Michael Frick"/>
    <n v="3962"/>
    <n v="1"/>
    <x v="217"/>
    <d v="1899-12-30T00:56:00"/>
    <n v="56"/>
    <n v="0"/>
    <x v="1"/>
  </r>
  <r>
    <n v="561728"/>
    <n v="1193"/>
    <x v="10"/>
    <d v="2023-03-26T23:02:00"/>
    <s v="Website"/>
    <s v="Carine Schmitt"/>
    <n v="9790"/>
    <n v="26"/>
    <x v="108"/>
    <d v="1899-12-30T23:02:00"/>
    <n v="2"/>
    <n v="23"/>
    <x v="7"/>
  </r>
  <r>
    <n v="1229912"/>
    <n v="1193"/>
    <x v="10"/>
    <d v="2023-12-08T23:51:00"/>
    <s v="Other"/>
    <s v="Jean Fresnisre"/>
    <n v="3977"/>
    <n v="8"/>
    <x v="232"/>
    <d v="1899-12-30T23:51:00"/>
    <n v="51"/>
    <n v="23"/>
    <x v="10"/>
  </r>
  <r>
    <n v="442615"/>
    <n v="1196"/>
    <x v="1"/>
    <d v="2023-11-25T22:36:00"/>
    <s v="App"/>
    <s v="Frederique Citeaux"/>
    <n v="6526"/>
    <n v="25"/>
    <x v="174"/>
    <d v="1899-12-30T22:36:00"/>
    <n v="36"/>
    <n v="22"/>
    <x v="9"/>
  </r>
  <r>
    <n v="1259011"/>
    <n v="1198"/>
    <x v="1"/>
    <d v="2023-06-10T01:43:00"/>
    <s v="Website"/>
    <s v="Roland Keitel"/>
    <n v="247"/>
    <n v="10"/>
    <x v="60"/>
    <d v="1899-12-30T01:43:00"/>
    <n v="43"/>
    <n v="1"/>
    <x v="2"/>
  </r>
  <r>
    <n v="581118"/>
    <n v="1199"/>
    <x v="10"/>
    <d v="2023-11-27T00:22:00"/>
    <s v="Website"/>
    <s v="Carine Schmitt"/>
    <n v="3254"/>
    <n v="27"/>
    <x v="91"/>
    <d v="1899-12-30T00:22:00"/>
    <n v="22"/>
    <n v="0"/>
    <x v="9"/>
  </r>
  <r>
    <n v="1259418"/>
    <n v="1199"/>
    <x v="10"/>
    <d v="2023-01-27T00:21:00"/>
    <s v="App"/>
    <s v="Henriette Pfalzheim"/>
    <n v="7775"/>
    <n v="27"/>
    <x v="314"/>
    <d v="1899-12-30T00:21:00"/>
    <n v="21"/>
    <n v="0"/>
    <x v="3"/>
  </r>
  <r>
    <n v="423114"/>
    <n v="1201"/>
    <x v="0"/>
    <d v="2023-02-26T23:50:00"/>
    <s v="Website"/>
    <s v="Adrian Huxley"/>
    <n v="6057"/>
    <n v="26"/>
    <x v="10"/>
    <d v="1899-12-30T23:50:00"/>
    <n v="50"/>
    <n v="23"/>
    <x v="0"/>
  </r>
  <r>
    <n v="630561"/>
    <n v="1201"/>
    <x v="0"/>
    <d v="2023-08-28T01:11:00"/>
    <s v="Whatsapp"/>
    <s v="Pascale Cartrain"/>
    <n v="6934"/>
    <n v="28"/>
    <x v="128"/>
    <d v="1899-12-30T01:11:00"/>
    <n v="11"/>
    <n v="1"/>
    <x v="6"/>
  </r>
  <r>
    <n v="834746"/>
    <n v="1204"/>
    <x v="1"/>
    <d v="2023-03-14T00:51:00"/>
    <s v="Whatsapp"/>
    <s v="Valarie Franco"/>
    <n v="3237"/>
    <n v="14"/>
    <x v="210"/>
    <d v="1899-12-30T00:51:00"/>
    <n v="51"/>
    <n v="0"/>
    <x v="7"/>
  </r>
  <r>
    <n v="1055786"/>
    <n v="1205"/>
    <x v="5"/>
    <d v="2023-08-05T01:16:00"/>
    <s v="App"/>
    <s v="Dominique Perrier"/>
    <n v="7809"/>
    <n v="5"/>
    <x v="329"/>
    <d v="1899-12-30T01:16:00"/>
    <n v="16"/>
    <n v="1"/>
    <x v="6"/>
  </r>
  <r>
    <n v="51913"/>
    <n v="1208"/>
    <x v="1"/>
    <d v="2023-11-11T00:20:00"/>
    <s v="Website"/>
    <s v="Dominique Perrier"/>
    <n v="1733"/>
    <n v="11"/>
    <x v="37"/>
    <d v="1899-12-30T00:20:00"/>
    <n v="20"/>
    <n v="0"/>
    <x v="9"/>
  </r>
  <r>
    <n v="946141"/>
    <n v="1208"/>
    <x v="1"/>
    <d v="2023-04-20T01:26:00"/>
    <s v="Other"/>
    <s v="Julie King"/>
    <n v="6931"/>
    <n v="20"/>
    <x v="226"/>
    <d v="1899-12-30T01:26:00"/>
    <n v="26"/>
    <n v="1"/>
    <x v="1"/>
  </r>
  <r>
    <n v="373452"/>
    <n v="1209"/>
    <x v="8"/>
    <d v="2023-07-28T22:12:00"/>
    <s v="Other"/>
    <s v="Victoria Ashworth"/>
    <n v="8190"/>
    <n v="28"/>
    <x v="40"/>
    <d v="1899-12-30T22:12:00"/>
    <n v="12"/>
    <n v="22"/>
    <x v="4"/>
  </r>
  <r>
    <n v="996929"/>
    <n v="1209"/>
    <x v="8"/>
    <d v="2023-05-27T00:50:00"/>
    <s v="Whatsapp"/>
    <s v="Veysel Oeztan"/>
    <n v="3144"/>
    <n v="27"/>
    <x v="16"/>
    <d v="1899-12-30T00:50:00"/>
    <n v="50"/>
    <n v="0"/>
    <x v="8"/>
  </r>
  <r>
    <n v="116342"/>
    <n v="1210"/>
    <x v="5"/>
    <d v="2023-12-17T00:58:00"/>
    <s v="Other"/>
    <s v="Roland Keitel"/>
    <n v="2323"/>
    <n v="17"/>
    <x v="136"/>
    <d v="1899-12-30T00:58:00"/>
    <n v="58"/>
    <n v="0"/>
    <x v="10"/>
  </r>
  <r>
    <n v="194894"/>
    <n v="1210"/>
    <x v="5"/>
    <d v="2023-11-06T22:44:00"/>
    <s v="App"/>
    <s v="Paolo Accorti"/>
    <n v="8013"/>
    <n v="6"/>
    <x v="211"/>
    <d v="1899-12-30T22:44:00"/>
    <n v="44"/>
    <n v="22"/>
    <x v="9"/>
  </r>
  <r>
    <n v="155731"/>
    <n v="1212"/>
    <x v="3"/>
    <d v="2023-11-01T23:36:00"/>
    <s v="Whatsapp"/>
    <s v="Maria Larsson"/>
    <n v="8205"/>
    <n v="1"/>
    <x v="33"/>
    <d v="1899-12-30T23:36:00"/>
    <n v="36"/>
    <n v="23"/>
    <x v="9"/>
  </r>
  <r>
    <n v="464722"/>
    <n v="1215"/>
    <x v="1"/>
    <d v="2023-01-03T01:01:00"/>
    <s v="Whatsapp"/>
    <s v="Jose Pedro Roel"/>
    <n v="7137"/>
    <n v="3"/>
    <x v="317"/>
    <d v="1899-12-30T01:01:00"/>
    <n v="1"/>
    <n v="1"/>
    <x v="3"/>
  </r>
  <r>
    <n v="821575"/>
    <n v="1215"/>
    <x v="1"/>
    <d v="2023-01-11T00:54:00"/>
    <s v="Website"/>
    <s v="Michael Donnermeyer"/>
    <n v="4655"/>
    <n v="11"/>
    <x v="49"/>
    <d v="1899-12-30T00:54:00"/>
    <n v="54"/>
    <n v="0"/>
    <x v="3"/>
  </r>
  <r>
    <n v="1058164"/>
    <n v="1215"/>
    <x v="1"/>
    <d v="2023-07-22T01:40:00"/>
    <s v="App"/>
    <s v="Maria Larsson"/>
    <n v="4073"/>
    <n v="22"/>
    <x v="63"/>
    <d v="1899-12-30T01:40:00"/>
    <n v="40"/>
    <n v="1"/>
    <x v="4"/>
  </r>
  <r>
    <n v="1291584"/>
    <n v="1215"/>
    <x v="1"/>
    <d v="2023-05-28T00:41:00"/>
    <s v="App"/>
    <s v="Wendy Victorino"/>
    <n v="813"/>
    <n v="28"/>
    <x v="342"/>
    <d v="1899-12-30T00:41:00"/>
    <n v="41"/>
    <n v="0"/>
    <x v="8"/>
  </r>
  <r>
    <n v="1273432"/>
    <n v="1216"/>
    <x v="7"/>
    <d v="2023-02-06T23:47:00"/>
    <s v="Other"/>
    <s v="Thomas Hardy"/>
    <n v="3235"/>
    <n v="6"/>
    <x v="130"/>
    <d v="1899-12-30T23:47:00"/>
    <n v="47"/>
    <n v="23"/>
    <x v="0"/>
  </r>
  <r>
    <n v="1339556"/>
    <n v="1216"/>
    <x v="7"/>
    <d v="2023-09-23T01:20:00"/>
    <s v="Website"/>
    <s v="Diego Freyre"/>
    <n v="1757"/>
    <n v="23"/>
    <x v="163"/>
    <d v="1899-12-30T01:20:00"/>
    <n v="20"/>
    <n v="1"/>
    <x v="11"/>
  </r>
  <r>
    <n v="666564"/>
    <n v="1217"/>
    <x v="1"/>
    <d v="2023-01-22T00:21:00"/>
    <s v="Other"/>
    <s v="Valarie Nelson"/>
    <n v="5348"/>
    <n v="22"/>
    <x v="299"/>
    <d v="1899-12-30T00:21:00"/>
    <n v="21"/>
    <n v="0"/>
    <x v="3"/>
  </r>
  <r>
    <n v="863877"/>
    <n v="1217"/>
    <x v="1"/>
    <d v="2023-12-15T00:55:00"/>
    <s v="Website"/>
    <s v="Violeta Benitez"/>
    <n v="509"/>
    <n v="15"/>
    <x v="345"/>
    <d v="1899-12-30T00:55:00"/>
    <n v="55"/>
    <n v="0"/>
    <x v="10"/>
  </r>
  <r>
    <n v="1444534"/>
    <n v="1217"/>
    <x v="1"/>
    <d v="2023-12-14T00:40:00"/>
    <s v="Whatsapp"/>
    <s v="Martine Rance"/>
    <n v="4597"/>
    <n v="14"/>
    <x v="85"/>
    <d v="1899-12-30T00:40:00"/>
    <n v="40"/>
    <n v="0"/>
    <x v="10"/>
  </r>
  <r>
    <n v="12200"/>
    <n v="1218"/>
    <x v="1"/>
    <d v="2023-06-11T00:12:00"/>
    <s v="Whatsapp"/>
    <s v="Georg Pipps"/>
    <n v="1774"/>
    <n v="11"/>
    <x v="360"/>
    <d v="1899-12-30T00:12:00"/>
    <n v="12"/>
    <n v="0"/>
    <x v="2"/>
  </r>
  <r>
    <n v="58546"/>
    <n v="1218"/>
    <x v="1"/>
    <d v="2023-07-21T00:11:00"/>
    <s v="Other"/>
    <s v="Peter Ferguson"/>
    <n v="736"/>
    <n v="21"/>
    <x v="53"/>
    <d v="1899-12-30T00:11:00"/>
    <n v="11"/>
    <n v="0"/>
    <x v="4"/>
  </r>
  <r>
    <n v="284974"/>
    <n v="1218"/>
    <x v="1"/>
    <d v="2023-09-11T01:36:00"/>
    <s v="Website"/>
    <s v="Valarie Young"/>
    <n v="5755"/>
    <n v="11"/>
    <x v="245"/>
    <d v="1899-12-30T01:36:00"/>
    <n v="36"/>
    <n v="1"/>
    <x v="11"/>
  </r>
  <r>
    <n v="10208"/>
    <n v="1219"/>
    <x v="1"/>
    <d v="2023-10-04T01:42:00"/>
    <s v="Website"/>
    <s v="Janine Labrune"/>
    <n v="3866"/>
    <n v="4"/>
    <x v="308"/>
    <d v="1899-12-30T01:42:00"/>
    <n v="42"/>
    <n v="1"/>
    <x v="5"/>
  </r>
  <r>
    <n v="631808"/>
    <n v="1219"/>
    <x v="1"/>
    <d v="2023-11-04T01:06:00"/>
    <s v="Other"/>
    <s v="Sue Frick"/>
    <n v="9502"/>
    <n v="4"/>
    <x v="166"/>
    <d v="1899-12-30T01:06:00"/>
    <n v="6"/>
    <n v="1"/>
    <x v="9"/>
  </r>
  <r>
    <n v="767512"/>
    <n v="1219"/>
    <x v="1"/>
    <d v="2023-12-30T00:35:00"/>
    <s v="App"/>
    <s v="Henriette Pfalzheim"/>
    <n v="4002"/>
    <n v="30"/>
    <x v="57"/>
    <d v="1899-12-30T00:35:00"/>
    <n v="35"/>
    <n v="0"/>
    <x v="10"/>
  </r>
  <r>
    <n v="1425405"/>
    <n v="1220"/>
    <x v="1"/>
    <d v="2023-05-24T00:07:00"/>
    <s v="Whatsapp"/>
    <s v="Sue Frick"/>
    <n v="6403"/>
    <n v="24"/>
    <x v="153"/>
    <d v="1899-12-30T00:07:00"/>
    <n v="7"/>
    <n v="0"/>
    <x v="8"/>
  </r>
  <r>
    <n v="309642"/>
    <n v="1222"/>
    <x v="5"/>
    <d v="2023-09-16T00:34:00"/>
    <s v="Other"/>
    <s v="Leslie Murphy"/>
    <n v="2898"/>
    <n v="16"/>
    <x v="207"/>
    <d v="1899-12-30T00:34:00"/>
    <n v="34"/>
    <n v="0"/>
    <x v="11"/>
  </r>
  <r>
    <n v="485658"/>
    <n v="1222"/>
    <x v="5"/>
    <d v="2023-03-03T00:04:00"/>
    <s v="Whatsapp"/>
    <s v="Wendy Victorino"/>
    <n v="6370"/>
    <n v="3"/>
    <x v="242"/>
    <d v="1899-12-30T00:04:00"/>
    <n v="4"/>
    <n v="0"/>
    <x v="7"/>
  </r>
  <r>
    <n v="43722"/>
    <n v="1223"/>
    <x v="1"/>
    <d v="2023-11-03T23:31:00"/>
    <s v="Other"/>
    <s v="William Brown"/>
    <n v="6074"/>
    <n v="3"/>
    <x v="320"/>
    <d v="1899-12-30T23:31:00"/>
    <n v="31"/>
    <n v="23"/>
    <x v="9"/>
  </r>
  <r>
    <n v="109547"/>
    <n v="1223"/>
    <x v="1"/>
    <d v="2023-02-08T00:10:00"/>
    <s v="App"/>
    <s v="Anna O'Hara"/>
    <n v="719"/>
    <n v="8"/>
    <x v="262"/>
    <d v="1899-12-30T00:10:00"/>
    <n v="10"/>
    <n v="0"/>
    <x v="0"/>
  </r>
  <r>
    <n v="588686"/>
    <n v="1224"/>
    <x v="0"/>
    <d v="2023-07-17T23:17:00"/>
    <s v="Website"/>
    <s v="Rosa Hernandez"/>
    <n v="9207"/>
    <n v="17"/>
    <x v="179"/>
    <d v="1899-12-30T23:17:00"/>
    <n v="17"/>
    <n v="23"/>
    <x v="4"/>
  </r>
  <r>
    <n v="1677682"/>
    <n v="1224"/>
    <x v="0"/>
    <d v="2023-03-26T22:55:00"/>
    <s v="Other"/>
    <s v="Mory Kentary"/>
    <n v="8833"/>
    <n v="26"/>
    <x v="108"/>
    <d v="1899-12-30T22:55:00"/>
    <n v="55"/>
    <n v="22"/>
    <x v="7"/>
  </r>
  <r>
    <n v="985800"/>
    <n v="1225"/>
    <x v="5"/>
    <d v="2023-12-16T00:53:00"/>
    <s v="Website"/>
    <s v="Julie King"/>
    <n v="3508"/>
    <n v="16"/>
    <x v="150"/>
    <d v="1899-12-30T00:53:00"/>
    <n v="53"/>
    <n v="0"/>
    <x v="10"/>
  </r>
  <r>
    <n v="703166"/>
    <n v="1228"/>
    <x v="1"/>
    <d v="2023-11-03T00:22:00"/>
    <s v="Whatsapp"/>
    <s v="Georg Pipps"/>
    <n v="2916"/>
    <n v="3"/>
    <x v="320"/>
    <d v="1899-12-30T00:22:00"/>
    <n v="22"/>
    <n v="0"/>
    <x v="9"/>
  </r>
  <r>
    <n v="480878"/>
    <n v="1229"/>
    <x v="7"/>
    <d v="2023-05-26T01:37:00"/>
    <s v="Whatsapp"/>
    <s v="Sue Taylor"/>
    <n v="9502"/>
    <n v="26"/>
    <x v="66"/>
    <d v="1899-12-30T01:37:00"/>
    <n v="37"/>
    <n v="1"/>
    <x v="8"/>
  </r>
  <r>
    <n v="710673"/>
    <n v="1229"/>
    <x v="7"/>
    <d v="2023-06-13T01:26:00"/>
    <s v="App"/>
    <s v="Catherine Dewey"/>
    <n v="6405"/>
    <n v="13"/>
    <x v="61"/>
    <d v="1899-12-30T01:26:00"/>
    <n v="26"/>
    <n v="1"/>
    <x v="2"/>
  </r>
  <r>
    <n v="1473392"/>
    <n v="1230"/>
    <x v="5"/>
    <d v="2023-09-14T01:42:00"/>
    <s v="Whatsapp"/>
    <s v="Peter Ferguson"/>
    <n v="4758"/>
    <n v="14"/>
    <x v="208"/>
    <d v="1899-12-30T01:42:00"/>
    <n v="42"/>
    <n v="1"/>
    <x v="11"/>
  </r>
  <r>
    <n v="1558773"/>
    <n v="1230"/>
    <x v="5"/>
    <d v="2023-08-05T00:57:00"/>
    <s v="Website"/>
    <s v="Pascale Cartrain"/>
    <n v="5890"/>
    <n v="5"/>
    <x v="329"/>
    <d v="1899-12-30T00:57:00"/>
    <n v="57"/>
    <n v="0"/>
    <x v="6"/>
  </r>
  <r>
    <n v="425030"/>
    <n v="1231"/>
    <x v="13"/>
    <d v="2023-02-27T01:24:00"/>
    <s v="Whatsapp"/>
    <s v="Allen Nelson"/>
    <n v="5268"/>
    <n v="27"/>
    <x v="281"/>
    <d v="1899-12-30T01:24:00"/>
    <n v="24"/>
    <n v="1"/>
    <x v="0"/>
  </r>
  <r>
    <n v="1254623"/>
    <n v="1234"/>
    <x v="1"/>
    <d v="2023-02-01T00:27:00"/>
    <s v="Whatsapp"/>
    <s v="Veysel Oeztan"/>
    <n v="3138"/>
    <n v="1"/>
    <x v="148"/>
    <d v="1899-12-30T00:27:00"/>
    <n v="27"/>
    <n v="0"/>
    <x v="0"/>
  </r>
  <r>
    <n v="1492578"/>
    <n v="1234"/>
    <x v="1"/>
    <d v="2023-08-26T00:22:00"/>
    <s v="Whatsapp"/>
    <s v="Matti Karttunen"/>
    <n v="3400"/>
    <n v="26"/>
    <x v="225"/>
    <d v="1899-12-30T00:22:00"/>
    <n v="22"/>
    <n v="0"/>
    <x v="6"/>
  </r>
  <r>
    <n v="1149488"/>
    <n v="1235"/>
    <x v="3"/>
    <d v="2023-04-17T00:36:00"/>
    <s v="Website"/>
    <s v="Jose Pedro Roel"/>
    <n v="2062"/>
    <n v="17"/>
    <x v="152"/>
    <d v="1899-12-30T00:36:00"/>
    <n v="36"/>
    <n v="0"/>
    <x v="1"/>
  </r>
  <r>
    <n v="1635597"/>
    <n v="1235"/>
    <x v="3"/>
    <d v="2023-09-03T23:09:00"/>
    <s v="Whatsapp"/>
    <s v="Leslie Murphy"/>
    <n v="7590"/>
    <n v="3"/>
    <x v="309"/>
    <d v="1899-12-30T23:09:00"/>
    <n v="9"/>
    <n v="23"/>
    <x v="11"/>
  </r>
  <r>
    <n v="664585"/>
    <n v="1236"/>
    <x v="1"/>
    <d v="2023-06-10T00:50:00"/>
    <s v="Whatsapp"/>
    <s v="Kwai Yu"/>
    <n v="9357"/>
    <n v="10"/>
    <x v="60"/>
    <d v="1899-12-30T00:50:00"/>
    <n v="50"/>
    <n v="0"/>
    <x v="2"/>
  </r>
  <r>
    <n v="874091"/>
    <n v="1236"/>
    <x v="1"/>
    <d v="2023-07-14T23:18:00"/>
    <s v="Website"/>
    <s v="Akiko Shimamura"/>
    <n v="54"/>
    <n v="14"/>
    <x v="292"/>
    <d v="1899-12-30T23:18:00"/>
    <n v="18"/>
    <n v="23"/>
    <x v="4"/>
  </r>
  <r>
    <n v="1023043"/>
    <n v="1237"/>
    <x v="1"/>
    <d v="2023-08-28T00:25:00"/>
    <s v="App"/>
    <s v="Sue King"/>
    <n v="534"/>
    <n v="28"/>
    <x v="128"/>
    <d v="1899-12-30T00:25:00"/>
    <n v="25"/>
    <n v="0"/>
    <x v="6"/>
  </r>
  <r>
    <n v="1604334"/>
    <n v="1237"/>
    <x v="1"/>
    <d v="2023-12-17T23:32:00"/>
    <s v="Whatsapp"/>
    <s v="Janine Labrune"/>
    <n v="4433"/>
    <n v="17"/>
    <x v="136"/>
    <d v="1899-12-30T23:32:00"/>
    <n v="32"/>
    <n v="23"/>
    <x v="10"/>
  </r>
  <r>
    <n v="1609928"/>
    <n v="1237"/>
    <x v="1"/>
    <d v="2023-06-05T00:58:00"/>
    <s v="App"/>
    <s v="Pirkko Koskitalo"/>
    <n v="373"/>
    <n v="5"/>
    <x v="193"/>
    <d v="1899-12-30T00:58:00"/>
    <n v="58"/>
    <n v="0"/>
    <x v="2"/>
  </r>
  <r>
    <n v="1352182"/>
    <n v="1238"/>
    <x v="1"/>
    <d v="2023-05-08T01:10:00"/>
    <s v="Website"/>
    <s v="Elizabeth Lincoln"/>
    <n v="2508"/>
    <n v="8"/>
    <x v="32"/>
    <d v="1899-12-30T01:10:00"/>
    <n v="10"/>
    <n v="1"/>
    <x v="8"/>
  </r>
  <r>
    <n v="635743"/>
    <n v="1239"/>
    <x v="5"/>
    <d v="2023-12-06T22:37:00"/>
    <s v="App"/>
    <s v="Mart¡n Sommer"/>
    <n v="782"/>
    <n v="6"/>
    <x v="185"/>
    <d v="1899-12-30T22:37:00"/>
    <n v="37"/>
    <n v="22"/>
    <x v="10"/>
  </r>
  <r>
    <n v="992535"/>
    <n v="1239"/>
    <x v="5"/>
    <d v="2023-01-12T22:55:00"/>
    <s v="Other"/>
    <s v="Elizabeth Devon"/>
    <n v="2549"/>
    <n v="12"/>
    <x v="266"/>
    <d v="1899-12-30T22:55:00"/>
    <n v="55"/>
    <n v="22"/>
    <x v="3"/>
  </r>
  <r>
    <n v="31216"/>
    <n v="1240"/>
    <x v="6"/>
    <d v="2023-09-25T23:46:00"/>
    <s v="Website"/>
    <s v="Julie Murphy"/>
    <n v="8294"/>
    <n v="25"/>
    <x v="76"/>
    <d v="1899-12-30T23:46:00"/>
    <n v="46"/>
    <n v="23"/>
    <x v="11"/>
  </r>
  <r>
    <n v="456612"/>
    <n v="1240"/>
    <x v="6"/>
    <d v="2023-02-28T00:33:00"/>
    <s v="Whatsapp"/>
    <s v="Pascale Cartrain"/>
    <n v="1900"/>
    <n v="28"/>
    <x v="0"/>
    <d v="1899-12-30T00:33:00"/>
    <n v="33"/>
    <n v="0"/>
    <x v="0"/>
  </r>
  <r>
    <n v="82314"/>
    <n v="1242"/>
    <x v="5"/>
    <d v="2023-12-21T00:51:00"/>
    <s v="App"/>
    <s v="Jonas Bergulfsen"/>
    <n v="9870"/>
    <n v="21"/>
    <x v="361"/>
    <d v="1899-12-30T00:51:00"/>
    <n v="51"/>
    <n v="0"/>
    <x v="10"/>
  </r>
  <r>
    <n v="704734"/>
    <n v="1243"/>
    <x v="5"/>
    <d v="2023-09-25T22:35:00"/>
    <s v="Website"/>
    <s v="Janine Labrune"/>
    <n v="9313"/>
    <n v="25"/>
    <x v="76"/>
    <d v="1899-12-30T22:35:00"/>
    <n v="35"/>
    <n v="22"/>
    <x v="11"/>
  </r>
  <r>
    <n v="951353"/>
    <n v="1243"/>
    <x v="5"/>
    <d v="2023-07-10T00:29:00"/>
    <s v="App"/>
    <s v="Wendy Victorino"/>
    <n v="9524"/>
    <n v="10"/>
    <x v="86"/>
    <d v="1899-12-30T00:29:00"/>
    <n v="29"/>
    <n v="0"/>
    <x v="4"/>
  </r>
  <r>
    <n v="1056710"/>
    <n v="1243"/>
    <x v="5"/>
    <d v="2023-07-31T00:40:00"/>
    <s v="Whatsapp"/>
    <s v="Valarie Nelson"/>
    <n v="1855"/>
    <n v="31"/>
    <x v="341"/>
    <d v="1899-12-30T00:40:00"/>
    <n v="40"/>
    <n v="0"/>
    <x v="4"/>
  </r>
  <r>
    <n v="1320558"/>
    <n v="1243"/>
    <x v="5"/>
    <d v="2023-07-12T23:36:00"/>
    <s v="Website"/>
    <s v="Arnold Cruz"/>
    <n v="6197"/>
    <n v="12"/>
    <x v="326"/>
    <d v="1899-12-30T23:36:00"/>
    <n v="36"/>
    <n v="23"/>
    <x v="4"/>
  </r>
  <r>
    <n v="1512442"/>
    <n v="1243"/>
    <x v="5"/>
    <d v="2023-06-18T00:35:00"/>
    <s v="App"/>
    <s v="Jeff Young"/>
    <n v="7379"/>
    <n v="18"/>
    <x v="343"/>
    <d v="1899-12-30T00:35:00"/>
    <n v="35"/>
    <n v="0"/>
    <x v="2"/>
  </r>
  <r>
    <n v="221857"/>
    <n v="1244"/>
    <x v="5"/>
    <d v="2023-07-17T01:14:00"/>
    <s v="Other"/>
    <s v="Georg Pipps"/>
    <n v="4142"/>
    <n v="17"/>
    <x v="179"/>
    <d v="1899-12-30T01:14:00"/>
    <n v="14"/>
    <n v="1"/>
    <x v="4"/>
  </r>
  <r>
    <n v="1486426"/>
    <n v="1244"/>
    <x v="5"/>
    <d v="2023-10-30T23:38:00"/>
    <s v="App"/>
    <s v="Julie Young"/>
    <n v="8227"/>
    <n v="30"/>
    <x v="71"/>
    <d v="1899-12-30T23:38:00"/>
    <n v="38"/>
    <n v="23"/>
    <x v="5"/>
  </r>
  <r>
    <n v="889356"/>
    <n v="1246"/>
    <x v="0"/>
    <d v="2023-03-17T00:39:00"/>
    <s v="Other"/>
    <s v="Anna O'Hara"/>
    <n v="2670"/>
    <n v="17"/>
    <x v="154"/>
    <d v="1899-12-30T00:39:00"/>
    <n v="39"/>
    <n v="0"/>
    <x v="7"/>
  </r>
  <r>
    <n v="74485"/>
    <n v="1247"/>
    <x v="1"/>
    <d v="2023-12-14T00:20:00"/>
    <s v="App"/>
    <s v="Thomas Hardy"/>
    <n v="4523"/>
    <n v="14"/>
    <x v="85"/>
    <d v="1899-12-30T00:20:00"/>
    <n v="20"/>
    <n v="0"/>
    <x v="10"/>
  </r>
  <r>
    <n v="1336827"/>
    <n v="1247"/>
    <x v="1"/>
    <d v="2023-04-17T23:41:00"/>
    <s v="App"/>
    <s v="Henriette Pfalzheim"/>
    <n v="8526"/>
    <n v="17"/>
    <x v="152"/>
    <d v="1899-12-30T23:41:00"/>
    <n v="41"/>
    <n v="23"/>
    <x v="1"/>
  </r>
  <r>
    <n v="1062871"/>
    <n v="1248"/>
    <x v="1"/>
    <d v="2023-02-06T01:25:00"/>
    <s v="Website"/>
    <s v="Catherine Dewey"/>
    <n v="6459"/>
    <n v="6"/>
    <x v="130"/>
    <d v="1899-12-30T01:25:00"/>
    <n v="25"/>
    <n v="1"/>
    <x v="0"/>
  </r>
  <r>
    <n v="489692"/>
    <n v="1249"/>
    <x v="1"/>
    <d v="2023-09-23T00:23:00"/>
    <s v="Whatsapp"/>
    <s v="Victoria Ashworth"/>
    <n v="9580"/>
    <n v="23"/>
    <x v="163"/>
    <d v="1899-12-30T00:23:00"/>
    <n v="23"/>
    <n v="0"/>
    <x v="11"/>
  </r>
  <r>
    <n v="196872"/>
    <n v="1250"/>
    <x v="1"/>
    <d v="2023-09-25T01:13:00"/>
    <s v="App"/>
    <s v="Mart¡n Sommer"/>
    <n v="5888"/>
    <n v="25"/>
    <x v="76"/>
    <d v="1899-12-30T01:13:00"/>
    <n v="13"/>
    <n v="1"/>
    <x v="11"/>
  </r>
  <r>
    <n v="1129725"/>
    <n v="1250"/>
    <x v="1"/>
    <d v="2023-11-09T00:08:00"/>
    <s v="Whatsapp"/>
    <s v="Valarie Young"/>
    <n v="9660"/>
    <n v="9"/>
    <x v="119"/>
    <d v="1899-12-30T00:08:00"/>
    <n v="8"/>
    <n v="0"/>
    <x v="9"/>
  </r>
  <r>
    <n v="33963"/>
    <n v="1251"/>
    <x v="1"/>
    <d v="2023-10-06T23:40:00"/>
    <s v="Other"/>
    <s v="Allen Nelson"/>
    <n v="6147"/>
    <n v="6"/>
    <x v="189"/>
    <d v="1899-12-30T23:40:00"/>
    <n v="40"/>
    <n v="23"/>
    <x v="5"/>
  </r>
  <r>
    <n v="883228"/>
    <n v="1251"/>
    <x v="1"/>
    <d v="2023-04-19T01:24:00"/>
    <s v="Other"/>
    <s v="Leslie Murphy"/>
    <n v="381"/>
    <n v="19"/>
    <x v="273"/>
    <d v="1899-12-30T01:24:00"/>
    <n v="24"/>
    <n v="1"/>
    <x v="1"/>
  </r>
  <r>
    <n v="1095387"/>
    <n v="1251"/>
    <x v="1"/>
    <d v="2023-11-16T02:09:00"/>
    <s v="Whatsapp"/>
    <s v="Wendy Victorino"/>
    <n v="2942"/>
    <n v="16"/>
    <x v="233"/>
    <d v="1899-12-30T02:09:00"/>
    <n v="9"/>
    <n v="2"/>
    <x v="9"/>
  </r>
  <r>
    <n v="1060684"/>
    <n v="1252"/>
    <x v="1"/>
    <d v="2023-04-07T23:50:00"/>
    <s v="Other"/>
    <s v="Mary Saveley"/>
    <n v="4684"/>
    <n v="7"/>
    <x v="310"/>
    <d v="1899-12-30T23:50:00"/>
    <n v="50"/>
    <n v="23"/>
    <x v="1"/>
  </r>
  <r>
    <n v="1241751"/>
    <n v="1252"/>
    <x v="1"/>
    <d v="2023-05-04T23:40:00"/>
    <s v="Whatsapp"/>
    <s v="Jeff Young"/>
    <n v="6106"/>
    <n v="4"/>
    <x v="147"/>
    <d v="1899-12-30T23:40:00"/>
    <n v="40"/>
    <n v="23"/>
    <x v="8"/>
  </r>
  <r>
    <n v="572221"/>
    <n v="1253"/>
    <x v="1"/>
    <d v="2023-07-25T23:27:00"/>
    <s v="Whatsapp"/>
    <s v="Diego Freyre"/>
    <n v="9800"/>
    <n v="25"/>
    <x v="355"/>
    <d v="1899-12-30T23:27:00"/>
    <n v="27"/>
    <n v="23"/>
    <x v="4"/>
  </r>
  <r>
    <n v="1012304"/>
    <n v="1253"/>
    <x v="1"/>
    <d v="2023-01-22T00:24:00"/>
    <s v="Website"/>
    <s v="Sue Frick"/>
    <n v="6132"/>
    <n v="22"/>
    <x v="299"/>
    <d v="1899-12-30T00:24:00"/>
    <n v="24"/>
    <n v="0"/>
    <x v="3"/>
  </r>
  <r>
    <n v="713425"/>
    <n v="1254"/>
    <x v="0"/>
    <d v="2023-11-28T00:55:00"/>
    <s v="Other"/>
    <s v="Valarie Nelson"/>
    <n v="918"/>
    <n v="28"/>
    <x v="337"/>
    <d v="1899-12-30T00:55:00"/>
    <n v="55"/>
    <n v="0"/>
    <x v="9"/>
  </r>
  <r>
    <n v="439986"/>
    <n v="1256"/>
    <x v="5"/>
    <d v="2023-07-22T00:53:00"/>
    <s v="App"/>
    <s v="Peter Ferguson"/>
    <n v="6038"/>
    <n v="22"/>
    <x v="63"/>
    <d v="1899-12-30T00:53:00"/>
    <n v="53"/>
    <n v="0"/>
    <x v="4"/>
  </r>
  <r>
    <n v="1016109"/>
    <n v="1256"/>
    <x v="5"/>
    <d v="2023-12-30T23:14:00"/>
    <s v="Other"/>
    <s v="Giovanni Rovelli"/>
    <n v="8981"/>
    <n v="30"/>
    <x v="57"/>
    <d v="1899-12-30T23:14:00"/>
    <n v="14"/>
    <n v="23"/>
    <x v="10"/>
  </r>
  <r>
    <n v="53119"/>
    <n v="1257"/>
    <x v="1"/>
    <d v="2023-04-14T01:28:00"/>
    <s v="App"/>
    <s v="Kwai Yu"/>
    <n v="6403"/>
    <n v="14"/>
    <x v="82"/>
    <d v="1899-12-30T01:28:00"/>
    <n v="28"/>
    <n v="1"/>
    <x v="1"/>
  </r>
  <r>
    <n v="383311"/>
    <n v="1257"/>
    <x v="1"/>
    <d v="2023-08-16T23:53:00"/>
    <s v="Whatsapp"/>
    <s v="Veysel Oeztan"/>
    <n v="362"/>
    <n v="16"/>
    <x v="318"/>
    <d v="1899-12-30T23:53:00"/>
    <n v="53"/>
    <n v="23"/>
    <x v="6"/>
  </r>
  <r>
    <n v="1226095"/>
    <n v="1257"/>
    <x v="1"/>
    <d v="2023-10-31T00:20:00"/>
    <s v="Whatsapp"/>
    <s v="Mary Saveley"/>
    <n v="782"/>
    <n v="31"/>
    <x v="256"/>
    <d v="1899-12-30T00:20:00"/>
    <n v="20"/>
    <n v="0"/>
    <x v="5"/>
  </r>
  <r>
    <n v="1046125"/>
    <n v="1258"/>
    <x v="1"/>
    <d v="2023-04-08T00:29:00"/>
    <s v="Other"/>
    <s v="Peter Ferguson"/>
    <n v="9104"/>
    <n v="8"/>
    <x v="346"/>
    <d v="1899-12-30T00:29:00"/>
    <n v="29"/>
    <n v="0"/>
    <x v="1"/>
  </r>
  <r>
    <n v="419676"/>
    <n v="1259"/>
    <x v="1"/>
    <d v="2023-05-14T01:40:00"/>
    <s v="Whatsapp"/>
    <s v="Laurence Lebihan"/>
    <n v="7702"/>
    <n v="14"/>
    <x v="14"/>
    <d v="1899-12-30T01:40:00"/>
    <n v="40"/>
    <n v="1"/>
    <x v="8"/>
  </r>
  <r>
    <n v="1047821"/>
    <n v="1259"/>
    <x v="1"/>
    <d v="2023-06-27T23:05:00"/>
    <s v="Whatsapp"/>
    <s v="Sue Frick"/>
    <n v="4812"/>
    <n v="27"/>
    <x v="133"/>
    <d v="1899-12-30T23:05:00"/>
    <n v="5"/>
    <n v="23"/>
    <x v="2"/>
  </r>
  <r>
    <n v="195704"/>
    <n v="1260"/>
    <x v="0"/>
    <d v="2023-02-16T00:25:00"/>
    <s v="Whatsapp"/>
    <s v="Palle Ibsen"/>
    <n v="6946"/>
    <n v="16"/>
    <x v="67"/>
    <d v="1899-12-30T00:25:00"/>
    <n v="25"/>
    <n v="0"/>
    <x v="0"/>
  </r>
  <r>
    <n v="112919"/>
    <n v="1262"/>
    <x v="1"/>
    <d v="2023-08-03T00:09:00"/>
    <s v="Other"/>
    <s v="Michael Holz"/>
    <n v="3155"/>
    <n v="3"/>
    <x v="271"/>
    <d v="1899-12-30T00:09:00"/>
    <n v="9"/>
    <n v="0"/>
    <x v="6"/>
  </r>
  <r>
    <n v="1461194"/>
    <n v="1262"/>
    <x v="1"/>
    <d v="2023-04-29T01:37:00"/>
    <s v="App"/>
    <s v="Jose Pedro Roel"/>
    <n v="9700"/>
    <n v="29"/>
    <x v="312"/>
    <d v="1899-12-30T01:37:00"/>
    <n v="37"/>
    <n v="1"/>
    <x v="1"/>
  </r>
  <r>
    <n v="942561"/>
    <n v="1263"/>
    <x v="1"/>
    <d v="2023-10-13T23:52:00"/>
    <s v="Other"/>
    <s v="Victoria Ashworth"/>
    <n v="1046"/>
    <n v="13"/>
    <x v="298"/>
    <d v="1899-12-30T23:52:00"/>
    <n v="52"/>
    <n v="23"/>
    <x v="5"/>
  </r>
  <r>
    <n v="1237283"/>
    <n v="1263"/>
    <x v="1"/>
    <d v="2023-02-21T01:19:00"/>
    <s v="Other"/>
    <s v="Victoria Ashworth"/>
    <n v="3809"/>
    <n v="21"/>
    <x v="170"/>
    <d v="1899-12-30T01:19:00"/>
    <n v="19"/>
    <n v="1"/>
    <x v="0"/>
  </r>
  <r>
    <n v="118960"/>
    <n v="1265"/>
    <x v="1"/>
    <d v="2023-03-19T00:27:00"/>
    <s v="Website"/>
    <s v="Kwai Yu"/>
    <n v="3942"/>
    <n v="19"/>
    <x v="48"/>
    <d v="1899-12-30T00:27:00"/>
    <n v="27"/>
    <n v="0"/>
    <x v="7"/>
  </r>
  <r>
    <n v="570816"/>
    <n v="1266"/>
    <x v="1"/>
    <d v="2023-01-01T02:58:00"/>
    <s v="Website"/>
    <s v="Sean Connery"/>
    <n v="1195"/>
    <n v="1"/>
    <x v="115"/>
    <d v="1899-12-30T02:58:00"/>
    <n v="58"/>
    <n v="2"/>
    <x v="3"/>
  </r>
  <r>
    <n v="804031"/>
    <n v="1267"/>
    <x v="10"/>
    <d v="2023-01-02T01:19:00"/>
    <s v="Other"/>
    <s v="Arnold Cruz"/>
    <n v="9935"/>
    <n v="2"/>
    <x v="121"/>
    <d v="1899-12-30T01:19:00"/>
    <n v="19"/>
    <n v="1"/>
    <x v="3"/>
  </r>
  <r>
    <n v="935947"/>
    <n v="1267"/>
    <x v="10"/>
    <d v="2023-07-09T01:19:00"/>
    <s v="App"/>
    <s v="Frederique Citeaux"/>
    <n v="5054"/>
    <n v="9"/>
    <x v="321"/>
    <d v="1899-12-30T01:19:00"/>
    <n v="19"/>
    <n v="1"/>
    <x v="4"/>
  </r>
  <r>
    <n v="1542373"/>
    <n v="1267"/>
    <x v="10"/>
    <d v="2023-05-13T00:40:00"/>
    <s v="Whatsapp"/>
    <s v="Eric Natividad"/>
    <n v="3468"/>
    <n v="13"/>
    <x v="158"/>
    <d v="1899-12-30T00:40:00"/>
    <n v="40"/>
    <n v="0"/>
    <x v="8"/>
  </r>
  <r>
    <n v="341522"/>
    <n v="1268"/>
    <x v="1"/>
    <d v="2023-08-12T00:34:00"/>
    <s v="Whatsapp"/>
    <s v="Julie Murphy"/>
    <n v="1649"/>
    <n v="12"/>
    <x v="209"/>
    <d v="1899-12-30T00:34:00"/>
    <n v="34"/>
    <n v="0"/>
    <x v="6"/>
  </r>
  <r>
    <n v="232261"/>
    <n v="1269"/>
    <x v="14"/>
    <d v="2023-08-31T22:35:00"/>
    <s v="Whatsapp"/>
    <s v="Dean Cassidy"/>
    <n v="434"/>
    <n v="31"/>
    <x v="184"/>
    <d v="1899-12-30T22:35:00"/>
    <n v="35"/>
    <n v="22"/>
    <x v="6"/>
  </r>
  <r>
    <n v="611976"/>
    <n v="1269"/>
    <x v="14"/>
    <d v="2023-11-11T23:14:00"/>
    <s v="Whatsapp"/>
    <s v="Georg Pipps"/>
    <n v="3073"/>
    <n v="11"/>
    <x v="37"/>
    <d v="1899-12-30T23:14:00"/>
    <n v="14"/>
    <n v="23"/>
    <x v="9"/>
  </r>
  <r>
    <n v="1003833"/>
    <n v="1270"/>
    <x v="1"/>
    <d v="2023-03-14T23:37:00"/>
    <s v="App"/>
    <s v="Diego Freyre"/>
    <n v="5170"/>
    <n v="14"/>
    <x v="210"/>
    <d v="1899-12-30T23:37:00"/>
    <n v="37"/>
    <n v="23"/>
    <x v="7"/>
  </r>
  <r>
    <n v="846209"/>
    <n v="1271"/>
    <x v="0"/>
    <d v="2023-02-20T00:58:00"/>
    <s v="Website"/>
    <s v="Julie Brown"/>
    <n v="9945"/>
    <n v="20"/>
    <x v="138"/>
    <d v="1899-12-30T00:58:00"/>
    <n v="58"/>
    <n v="0"/>
    <x v="0"/>
  </r>
  <r>
    <n v="1446428"/>
    <n v="1271"/>
    <x v="0"/>
    <d v="2023-12-31T23:34:00"/>
    <s v="Other"/>
    <s v="Jytte Petersen"/>
    <n v="4354"/>
    <n v="31"/>
    <x v="181"/>
    <d v="1899-12-30T23:34:00"/>
    <n v="34"/>
    <n v="23"/>
    <x v="10"/>
  </r>
  <r>
    <n v="1564843"/>
    <n v="1271"/>
    <x v="0"/>
    <d v="2023-02-16T01:53:00"/>
    <s v="Other"/>
    <s v="Giovanni Rovelli"/>
    <n v="2114"/>
    <n v="16"/>
    <x v="67"/>
    <d v="1899-12-30T01:53:00"/>
    <n v="53"/>
    <n v="1"/>
    <x v="0"/>
  </r>
  <r>
    <n v="228177"/>
    <n v="1272"/>
    <x v="7"/>
    <d v="2023-05-08T00:53:00"/>
    <s v="Website"/>
    <s v="Diego Freyre"/>
    <n v="8567"/>
    <n v="8"/>
    <x v="32"/>
    <d v="1899-12-30T00:53:00"/>
    <n v="53"/>
    <n v="0"/>
    <x v="8"/>
  </r>
  <r>
    <n v="861120"/>
    <n v="1274"/>
    <x v="1"/>
    <d v="2023-06-23T00:26:00"/>
    <s v="Whatsapp"/>
    <s v="Adrian Huxley"/>
    <n v="6826"/>
    <n v="23"/>
    <x v="21"/>
    <d v="1899-12-30T00:26:00"/>
    <n v="26"/>
    <n v="0"/>
    <x v="2"/>
  </r>
  <r>
    <n v="1386601"/>
    <n v="1276"/>
    <x v="0"/>
    <d v="2023-04-10T00:40:00"/>
    <s v="App"/>
    <s v="Valarie Nelson"/>
    <n v="4677"/>
    <n v="10"/>
    <x v="251"/>
    <d v="1899-12-30T00:40:00"/>
    <n v="40"/>
    <n v="0"/>
    <x v="1"/>
  </r>
  <r>
    <n v="1452251"/>
    <n v="1276"/>
    <x v="0"/>
    <d v="2023-03-24T22:54:00"/>
    <s v="Other"/>
    <s v="Paul Henriot"/>
    <n v="9140"/>
    <n v="24"/>
    <x v="302"/>
    <d v="1899-12-30T22:54:00"/>
    <n v="54"/>
    <n v="22"/>
    <x v="7"/>
  </r>
  <r>
    <n v="748997"/>
    <n v="1277"/>
    <x v="14"/>
    <d v="2023-06-14T00:13:00"/>
    <s v="Other"/>
    <s v="Leslie Taylor"/>
    <n v="9873"/>
    <n v="14"/>
    <x v="165"/>
    <d v="1899-12-30T00:13:00"/>
    <n v="13"/>
    <n v="0"/>
    <x v="2"/>
  </r>
  <r>
    <n v="623935"/>
    <n v="1278"/>
    <x v="1"/>
    <d v="2023-04-11T01:24:00"/>
    <s v="Other"/>
    <s v="Maria Larsson"/>
    <n v="7665"/>
    <n v="11"/>
    <x v="167"/>
    <d v="1899-12-30T01:24:00"/>
    <n v="24"/>
    <n v="1"/>
    <x v="1"/>
  </r>
  <r>
    <n v="680722"/>
    <n v="1278"/>
    <x v="1"/>
    <d v="2023-04-16T02:00:00"/>
    <s v="Website"/>
    <s v="Jean Fresnisre"/>
    <n v="421"/>
    <n v="16"/>
    <x v="277"/>
    <d v="1899-12-30T02:00:00"/>
    <n v="0"/>
    <n v="2"/>
    <x v="1"/>
  </r>
  <r>
    <n v="471691"/>
    <n v="1279"/>
    <x v="1"/>
    <d v="2023-04-10T01:45:00"/>
    <s v="Website"/>
    <s v="Wendy Victorino"/>
    <n v="1314"/>
    <n v="10"/>
    <x v="251"/>
    <d v="1899-12-30T01:45:00"/>
    <n v="45"/>
    <n v="1"/>
    <x v="1"/>
  </r>
  <r>
    <n v="103462"/>
    <n v="1280"/>
    <x v="1"/>
    <d v="2023-10-13T00:35:00"/>
    <s v="Whatsapp"/>
    <s v="Julie Brown"/>
    <n v="9693"/>
    <n v="13"/>
    <x v="298"/>
    <d v="1899-12-30T00:35:00"/>
    <n v="35"/>
    <n v="0"/>
    <x v="5"/>
  </r>
  <r>
    <n v="264917"/>
    <n v="1281"/>
    <x v="5"/>
    <d v="2023-07-23T00:15:00"/>
    <s v="Website"/>
    <s v="Jeff Young"/>
    <n v="1214"/>
    <n v="23"/>
    <x v="319"/>
    <d v="1899-12-30T00:15:00"/>
    <n v="15"/>
    <n v="0"/>
    <x v="4"/>
  </r>
  <r>
    <n v="52659"/>
    <n v="1282"/>
    <x v="0"/>
    <d v="2023-06-07T00:55:00"/>
    <s v="Whatsapp"/>
    <s v="Diego Freyre"/>
    <n v="3865"/>
    <n v="7"/>
    <x v="97"/>
    <d v="1899-12-30T00:55:00"/>
    <n v="55"/>
    <n v="0"/>
    <x v="2"/>
  </r>
  <r>
    <n v="1350840"/>
    <n v="1282"/>
    <x v="0"/>
    <d v="2023-07-01T22:52:00"/>
    <s v="Website"/>
    <s v="Mory Kentary"/>
    <n v="6519"/>
    <n v="1"/>
    <x v="104"/>
    <d v="1899-12-30T22:52:00"/>
    <n v="52"/>
    <n v="22"/>
    <x v="4"/>
  </r>
  <r>
    <n v="577243"/>
    <n v="1283"/>
    <x v="1"/>
    <d v="2023-01-31T01:24:00"/>
    <s v="Other"/>
    <s v="Rosa Hernandez"/>
    <n v="4138"/>
    <n v="31"/>
    <x v="307"/>
    <d v="1899-12-30T01:24:00"/>
    <n v="24"/>
    <n v="1"/>
    <x v="3"/>
  </r>
  <r>
    <n v="267881"/>
    <n v="1284"/>
    <x v="5"/>
    <d v="2023-10-23T00:17:00"/>
    <s v="Whatsapp"/>
    <s v="Pirkko Koskitalo"/>
    <n v="395"/>
    <n v="23"/>
    <x v="223"/>
    <d v="1899-12-30T00:17:00"/>
    <n v="17"/>
    <n v="0"/>
    <x v="5"/>
  </r>
  <r>
    <n v="325939"/>
    <n v="1285"/>
    <x v="5"/>
    <d v="2023-12-24T22:53:00"/>
    <s v="Whatsapp"/>
    <s v="Michael Holz"/>
    <n v="4569"/>
    <n v="24"/>
    <x v="24"/>
    <d v="1899-12-30T22:53:00"/>
    <n v="53"/>
    <n v="22"/>
    <x v="10"/>
  </r>
  <r>
    <n v="1470933"/>
    <n v="1285"/>
    <x v="5"/>
    <d v="2023-08-02T00:55:00"/>
    <s v="Other"/>
    <s v="Mart¡n Sommer"/>
    <n v="5249"/>
    <n v="2"/>
    <x v="56"/>
    <d v="1899-12-30T00:55:00"/>
    <n v="55"/>
    <n v="0"/>
    <x v="6"/>
  </r>
  <r>
    <n v="926690"/>
    <n v="1286"/>
    <x v="1"/>
    <d v="2023-05-12T00:04:00"/>
    <s v="Website"/>
    <s v="Diego Freyre"/>
    <n v="197"/>
    <n v="12"/>
    <x v="253"/>
    <d v="1899-12-30T00:04:00"/>
    <n v="4"/>
    <n v="0"/>
    <x v="8"/>
  </r>
  <r>
    <n v="472645"/>
    <n v="1290"/>
    <x v="1"/>
    <d v="2023-11-13T01:24:00"/>
    <s v="Other"/>
    <s v="Kwai Yu"/>
    <n v="3018"/>
    <n v="13"/>
    <x v="330"/>
    <d v="1899-12-30T01:24:00"/>
    <n v="24"/>
    <n v="1"/>
    <x v="9"/>
  </r>
  <r>
    <n v="624499"/>
    <n v="1290"/>
    <x v="1"/>
    <d v="2023-01-06T00:40:00"/>
    <s v="Other"/>
    <s v="Annette Roulet"/>
    <n v="4403"/>
    <n v="6"/>
    <x v="315"/>
    <d v="1899-12-30T00:40:00"/>
    <n v="40"/>
    <n v="0"/>
    <x v="3"/>
  </r>
  <r>
    <n v="726616"/>
    <n v="1290"/>
    <x v="1"/>
    <d v="2023-08-06T23:38:00"/>
    <s v="Whatsapp"/>
    <s v="Dominique Perrier"/>
    <n v="6697"/>
    <n v="6"/>
    <x v="123"/>
    <d v="1899-12-30T23:38:00"/>
    <n v="38"/>
    <n v="23"/>
    <x v="6"/>
  </r>
  <r>
    <n v="1587760"/>
    <n v="1290"/>
    <x v="1"/>
    <d v="2023-12-02T00:38:00"/>
    <s v="App"/>
    <s v="Wing C Tam"/>
    <n v="9238"/>
    <n v="2"/>
    <x v="196"/>
    <d v="1899-12-30T00:38:00"/>
    <n v="38"/>
    <n v="0"/>
    <x v="10"/>
  </r>
  <r>
    <n v="75315"/>
    <n v="1291"/>
    <x v="1"/>
    <d v="2023-07-31T00:47:00"/>
    <s v="Website"/>
    <s v="Michael Chandler"/>
    <n v="7931"/>
    <n v="31"/>
    <x v="341"/>
    <d v="1899-12-30T00:47:00"/>
    <n v="47"/>
    <n v="0"/>
    <x v="4"/>
  </r>
  <r>
    <n v="1024270"/>
    <n v="1292"/>
    <x v="1"/>
    <d v="2023-05-04T01:52:00"/>
    <s v="Whatsapp"/>
    <s v="Julie Brown"/>
    <n v="114"/>
    <n v="4"/>
    <x v="147"/>
    <d v="1899-12-30T01:52:00"/>
    <n v="52"/>
    <n v="1"/>
    <x v="8"/>
  </r>
  <r>
    <n v="191639"/>
    <n v="1293"/>
    <x v="1"/>
    <d v="2023-04-26T23:40:00"/>
    <s v="App"/>
    <s v="Kalle Suominen"/>
    <n v="957"/>
    <n v="26"/>
    <x v="198"/>
    <d v="1899-12-30T23:40:00"/>
    <n v="40"/>
    <n v="23"/>
    <x v="1"/>
  </r>
  <r>
    <n v="408798"/>
    <n v="1293"/>
    <x v="1"/>
    <d v="2023-01-31T01:32:00"/>
    <s v="Whatsapp"/>
    <s v="Valarie Young"/>
    <n v="9889"/>
    <n v="31"/>
    <x v="307"/>
    <d v="1899-12-30T01:32:00"/>
    <n v="32"/>
    <n v="1"/>
    <x v="3"/>
  </r>
  <r>
    <n v="492855"/>
    <n v="1294"/>
    <x v="0"/>
    <d v="2023-12-25T23:02:00"/>
    <s v="App"/>
    <s v="Sue Frick"/>
    <n v="9532"/>
    <n v="25"/>
    <x v="199"/>
    <d v="1899-12-30T23:02:00"/>
    <n v="2"/>
    <n v="23"/>
    <x v="10"/>
  </r>
  <r>
    <n v="829148"/>
    <n v="1294"/>
    <x v="0"/>
    <d v="2023-01-17T00:34:00"/>
    <s v="Whatsapp"/>
    <s v="Sean Connery"/>
    <n v="2908"/>
    <n v="17"/>
    <x v="231"/>
    <d v="1899-12-30T00:34:00"/>
    <n v="34"/>
    <n v="0"/>
    <x v="3"/>
  </r>
  <r>
    <n v="1013492"/>
    <n v="1294"/>
    <x v="0"/>
    <d v="2023-11-23T23:39:00"/>
    <s v="App"/>
    <s v="Janine Labrune"/>
    <n v="4442"/>
    <n v="23"/>
    <x v="177"/>
    <d v="1899-12-30T23:39:00"/>
    <n v="39"/>
    <n v="23"/>
    <x v="9"/>
  </r>
  <r>
    <n v="1091560"/>
    <n v="1294"/>
    <x v="0"/>
    <d v="2023-05-24T23:18:00"/>
    <s v="App"/>
    <s v="Mary Saveley"/>
    <n v="8903"/>
    <n v="24"/>
    <x v="153"/>
    <d v="1899-12-30T23:18:00"/>
    <n v="18"/>
    <n v="23"/>
    <x v="8"/>
  </r>
  <r>
    <n v="748106"/>
    <n v="1295"/>
    <x v="8"/>
    <d v="2023-10-27T23:58:00"/>
    <s v="Website"/>
    <s v="Sue Frick"/>
    <n v="5025"/>
    <n v="27"/>
    <x v="192"/>
    <d v="1899-12-30T23:58:00"/>
    <n v="58"/>
    <n v="23"/>
    <x v="5"/>
  </r>
  <r>
    <n v="1122327"/>
    <n v="1295"/>
    <x v="8"/>
    <d v="2023-08-02T16:44:00"/>
    <s v="App"/>
    <s v="Georg Pipps"/>
    <n v="6240"/>
    <n v="2"/>
    <x v="56"/>
    <d v="1899-12-30T16:44:00"/>
    <n v="44"/>
    <n v="16"/>
    <x v="6"/>
  </r>
  <r>
    <n v="568908"/>
    <n v="1297"/>
    <x v="1"/>
    <d v="2023-05-27T22:52:00"/>
    <s v="Other"/>
    <s v="Sue Taylor"/>
    <n v="3377"/>
    <n v="27"/>
    <x v="16"/>
    <d v="1899-12-30T22:52:00"/>
    <n v="52"/>
    <n v="22"/>
    <x v="8"/>
  </r>
  <r>
    <n v="723357"/>
    <n v="1297"/>
    <x v="1"/>
    <d v="2023-03-04T01:05:00"/>
    <s v="Website"/>
    <s v="Laurence Lebihan"/>
    <n v="4674"/>
    <n v="4"/>
    <x v="300"/>
    <d v="1899-12-30T01:05:00"/>
    <n v="5"/>
    <n v="1"/>
    <x v="7"/>
  </r>
  <r>
    <n v="1260670"/>
    <n v="1301"/>
    <x v="5"/>
    <d v="2023-01-08T01:08:00"/>
    <s v="Whatsapp"/>
    <s v="Rosa Hernandez"/>
    <n v="1655"/>
    <n v="8"/>
    <x v="340"/>
    <d v="1899-12-30T01:08:00"/>
    <n v="8"/>
    <n v="1"/>
    <x v="3"/>
  </r>
  <r>
    <n v="174998"/>
    <n v="1303"/>
    <x v="5"/>
    <d v="2023-03-01T23:52:00"/>
    <s v="Whatsapp"/>
    <s v="Miguel Barajas"/>
    <n v="5209"/>
    <n v="1"/>
    <x v="333"/>
    <d v="1899-12-30T23:52:00"/>
    <n v="52"/>
    <n v="23"/>
    <x v="7"/>
  </r>
  <r>
    <n v="1001825"/>
    <n v="1304"/>
    <x v="10"/>
    <d v="2023-06-01T23:03:00"/>
    <s v="Website"/>
    <s v="Paul Henriot"/>
    <n v="7174"/>
    <n v="1"/>
    <x v="169"/>
    <d v="1899-12-30T23:03:00"/>
    <n v="3"/>
    <n v="23"/>
    <x v="2"/>
  </r>
  <r>
    <n v="1680806"/>
    <n v="1304"/>
    <x v="10"/>
    <d v="2023-06-23T00:29:00"/>
    <s v="App"/>
    <s v="Janine Labrune"/>
    <n v="3072"/>
    <n v="23"/>
    <x v="21"/>
    <d v="1899-12-30T00:29:00"/>
    <n v="29"/>
    <n v="0"/>
    <x v="2"/>
  </r>
  <r>
    <n v="508989"/>
    <n v="1307"/>
    <x v="0"/>
    <d v="2023-03-03T01:06:00"/>
    <s v="Other"/>
    <s v="Roland Keitel"/>
    <n v="3733"/>
    <n v="3"/>
    <x v="242"/>
    <d v="1899-12-30T01:06:00"/>
    <n v="6"/>
    <n v="1"/>
    <x v="7"/>
  </r>
  <r>
    <n v="1666083"/>
    <n v="1307"/>
    <x v="0"/>
    <d v="2023-01-19T01:08:00"/>
    <s v="Other"/>
    <s v="Mary Saveley"/>
    <n v="4117"/>
    <n v="19"/>
    <x v="3"/>
    <d v="1899-12-30T01:08:00"/>
    <n v="8"/>
    <n v="1"/>
    <x v="3"/>
  </r>
  <r>
    <n v="769005"/>
    <n v="1308"/>
    <x v="5"/>
    <d v="2023-12-31T01:51:00"/>
    <s v="Other"/>
    <s v="Diego Freyre"/>
    <n v="6183"/>
    <n v="31"/>
    <x v="181"/>
    <d v="1899-12-30T01:51:00"/>
    <n v="51"/>
    <n v="1"/>
    <x v="10"/>
  </r>
  <r>
    <n v="867108"/>
    <n v="1310"/>
    <x v="5"/>
    <d v="2023-08-09T01:16:00"/>
    <s v="Other"/>
    <s v="Kwai Yu"/>
    <n v="9531"/>
    <n v="9"/>
    <x v="7"/>
    <d v="1899-12-30T01:16:00"/>
    <n v="16"/>
    <n v="1"/>
    <x v="6"/>
  </r>
  <r>
    <n v="941028"/>
    <n v="1311"/>
    <x v="1"/>
    <d v="2023-09-19T23:27:00"/>
    <s v="App"/>
    <s v="Julie Young"/>
    <n v="9422"/>
    <n v="19"/>
    <x v="43"/>
    <d v="1899-12-30T23:27:00"/>
    <n v="27"/>
    <n v="23"/>
    <x v="11"/>
  </r>
  <r>
    <n v="381897"/>
    <n v="1314"/>
    <x v="1"/>
    <d v="2023-07-13T23:53:00"/>
    <s v="Whatsapp"/>
    <s v="Paul Henriot"/>
    <n v="3916"/>
    <n v="13"/>
    <x v="88"/>
    <d v="1899-12-30T23:53:00"/>
    <n v="53"/>
    <n v="23"/>
    <x v="4"/>
  </r>
  <r>
    <n v="22486"/>
    <n v="1315"/>
    <x v="1"/>
    <d v="2023-07-03T00:45:00"/>
    <s v="App"/>
    <s v="Francisca Cervantes"/>
    <n v="2819"/>
    <n v="3"/>
    <x v="250"/>
    <d v="1899-12-30T00:45:00"/>
    <n v="45"/>
    <n v="0"/>
    <x v="4"/>
  </r>
  <r>
    <n v="1355679"/>
    <n v="1315"/>
    <x v="1"/>
    <d v="2023-10-03T01:05:00"/>
    <s v="Whatsapp"/>
    <s v="Michael Donnermeyer"/>
    <n v="8855"/>
    <n v="3"/>
    <x v="261"/>
    <d v="1899-12-30T01:05:00"/>
    <n v="5"/>
    <n v="1"/>
    <x v="5"/>
  </r>
  <r>
    <n v="474847"/>
    <n v="1316"/>
    <x v="7"/>
    <d v="2023-10-03T00:25:00"/>
    <s v="Website"/>
    <s v="Michael Frick"/>
    <n v="4155"/>
    <n v="3"/>
    <x v="261"/>
    <d v="1899-12-30T00:25:00"/>
    <n v="25"/>
    <n v="0"/>
    <x v="5"/>
  </r>
  <r>
    <n v="1268060"/>
    <n v="1316"/>
    <x v="7"/>
    <d v="2023-01-04T01:50:00"/>
    <s v="Whatsapp"/>
    <s v="Georg Pipps"/>
    <n v="3876"/>
    <n v="4"/>
    <x v="227"/>
    <d v="1899-12-30T01:50:00"/>
    <n v="50"/>
    <n v="1"/>
    <x v="3"/>
  </r>
  <r>
    <n v="500116"/>
    <n v="1317"/>
    <x v="0"/>
    <d v="2023-05-26T01:04:00"/>
    <s v="Other"/>
    <s v="Valarie Nelson"/>
    <n v="4269"/>
    <n v="26"/>
    <x v="66"/>
    <d v="1899-12-30T01:04:00"/>
    <n v="4"/>
    <n v="1"/>
    <x v="8"/>
  </r>
  <r>
    <n v="368229"/>
    <n v="1318"/>
    <x v="1"/>
    <d v="2023-11-19T23:37:00"/>
    <s v="App"/>
    <s v="Diego Freyre"/>
    <n v="4702"/>
    <n v="19"/>
    <x v="149"/>
    <d v="1899-12-30T23:37:00"/>
    <n v="37"/>
    <n v="23"/>
    <x v="9"/>
  </r>
  <r>
    <n v="447240"/>
    <n v="1318"/>
    <x v="1"/>
    <d v="2023-11-16T23:08:00"/>
    <s v="Other"/>
    <s v="Valarie Young"/>
    <n v="6512"/>
    <n v="16"/>
    <x v="233"/>
    <d v="1899-12-30T23:08:00"/>
    <n v="8"/>
    <n v="23"/>
    <x v="9"/>
  </r>
  <r>
    <n v="662950"/>
    <n v="1320"/>
    <x v="6"/>
    <d v="2023-06-21T23:34:00"/>
    <s v="App"/>
    <s v="Catherine Dewey"/>
    <n v="8477"/>
    <n v="21"/>
    <x v="87"/>
    <d v="1899-12-30T23:34:00"/>
    <n v="34"/>
    <n v="23"/>
    <x v="2"/>
  </r>
  <r>
    <n v="1024120"/>
    <n v="1323"/>
    <x v="14"/>
    <d v="2023-02-07T00:48:00"/>
    <s v="Website"/>
    <s v="Sue Taylor"/>
    <n v="2228"/>
    <n v="7"/>
    <x v="270"/>
    <d v="1899-12-30T00:48:00"/>
    <n v="48"/>
    <n v="0"/>
    <x v="0"/>
  </r>
  <r>
    <n v="169945"/>
    <n v="1325"/>
    <x v="5"/>
    <d v="2023-07-04T00:54:00"/>
    <s v="Whatsapp"/>
    <s v="Julie Brown"/>
    <n v="9136"/>
    <n v="4"/>
    <x v="190"/>
    <d v="1899-12-30T00:54:00"/>
    <n v="54"/>
    <n v="0"/>
    <x v="4"/>
  </r>
  <r>
    <n v="1313997"/>
    <n v="1327"/>
    <x v="0"/>
    <d v="2023-02-27T00:04:00"/>
    <s v="Website"/>
    <s v="Francisca Cervantes"/>
    <n v="8609"/>
    <n v="27"/>
    <x v="281"/>
    <d v="1899-12-30T00:04:00"/>
    <n v="4"/>
    <n v="0"/>
    <x v="0"/>
  </r>
  <r>
    <n v="1000225"/>
    <n v="1329"/>
    <x v="1"/>
    <d v="2023-08-25T23:04:00"/>
    <s v="Website"/>
    <s v="Wendy Victorino"/>
    <n v="3066"/>
    <n v="25"/>
    <x v="38"/>
    <d v="1899-12-30T23:04:00"/>
    <n v="4"/>
    <n v="23"/>
    <x v="6"/>
  </r>
  <r>
    <n v="690697"/>
    <n v="1330"/>
    <x v="7"/>
    <d v="2023-03-02T00:12:00"/>
    <s v="Website"/>
    <s v="Wendy Victorino"/>
    <n v="2726"/>
    <n v="2"/>
    <x v="332"/>
    <d v="1899-12-30T00:12:00"/>
    <n v="12"/>
    <n v="0"/>
    <x v="7"/>
  </r>
  <r>
    <n v="1586073"/>
    <n v="1330"/>
    <x v="7"/>
    <d v="2023-09-10T00:40:00"/>
    <s v="App"/>
    <s v="Rosa Hernandez"/>
    <n v="9985"/>
    <n v="10"/>
    <x v="139"/>
    <d v="1899-12-30T00:40:00"/>
    <n v="40"/>
    <n v="0"/>
    <x v="11"/>
  </r>
  <r>
    <n v="84351"/>
    <n v="1331"/>
    <x v="1"/>
    <d v="2023-04-19T00:13:00"/>
    <s v="Whatsapp"/>
    <s v="Julie Brown"/>
    <n v="4824"/>
    <n v="19"/>
    <x v="273"/>
    <d v="1899-12-30T00:13:00"/>
    <n v="13"/>
    <n v="0"/>
    <x v="1"/>
  </r>
  <r>
    <n v="1279393"/>
    <n v="1340"/>
    <x v="10"/>
    <d v="2023-09-08T01:01:00"/>
    <s v="Other"/>
    <s v="Helen Bennett"/>
    <n v="9753"/>
    <n v="8"/>
    <x v="258"/>
    <d v="1899-12-30T01:01:00"/>
    <n v="1"/>
    <n v="1"/>
    <x v="11"/>
  </r>
  <r>
    <n v="1201138"/>
    <n v="1342"/>
    <x v="1"/>
    <d v="2023-03-14T00:57:00"/>
    <s v="Website"/>
    <s v="Michael Chandler"/>
    <n v="6081"/>
    <n v="14"/>
    <x v="210"/>
    <d v="1899-12-30T00:57:00"/>
    <n v="57"/>
    <n v="0"/>
    <x v="7"/>
  </r>
  <r>
    <n v="1229877"/>
    <n v="1342"/>
    <x v="1"/>
    <d v="2023-08-06T23:01:00"/>
    <s v="Other"/>
    <s v="Kwai Yu"/>
    <n v="3454"/>
    <n v="6"/>
    <x v="123"/>
    <d v="1899-12-30T23:01:00"/>
    <n v="1"/>
    <n v="23"/>
    <x v="6"/>
  </r>
  <r>
    <n v="1477405"/>
    <n v="1342"/>
    <x v="1"/>
    <d v="2023-10-04T01:32:00"/>
    <s v="Whatsapp"/>
    <s v="Elizabeth Lincoln"/>
    <n v="6068"/>
    <n v="4"/>
    <x v="308"/>
    <d v="1899-12-30T01:32:00"/>
    <n v="32"/>
    <n v="1"/>
    <x v="5"/>
  </r>
  <r>
    <n v="479363"/>
    <n v="1343"/>
    <x v="1"/>
    <d v="2023-07-08T00:02:00"/>
    <s v="Other"/>
    <s v="Janine Labrune"/>
    <n v="1941"/>
    <n v="8"/>
    <x v="23"/>
    <d v="1899-12-30T00:02:00"/>
    <n v="2"/>
    <n v="0"/>
    <x v="4"/>
  </r>
  <r>
    <n v="944561"/>
    <n v="1343"/>
    <x v="1"/>
    <d v="2023-02-24T23:00:00"/>
    <s v="App"/>
    <s v="Palle Ibsen"/>
    <n v="439"/>
    <n v="24"/>
    <x v="93"/>
    <d v="1899-12-30T23:00:00"/>
    <n v="0"/>
    <n v="23"/>
    <x v="0"/>
  </r>
  <r>
    <n v="137231"/>
    <n v="1344"/>
    <x v="5"/>
    <d v="2023-10-17T00:00:00"/>
    <s v="Whatsapp"/>
    <s v="Kalle Suominen"/>
    <n v="6898"/>
    <n v="17"/>
    <x v="101"/>
    <d v="1899-12-30T00:00:00"/>
    <n v="0"/>
    <n v="0"/>
    <x v="5"/>
  </r>
  <r>
    <n v="213254"/>
    <n v="1344"/>
    <x v="5"/>
    <d v="2023-07-28T00:35:00"/>
    <s v="App"/>
    <s v="Elizabeth Devon"/>
    <n v="3943"/>
    <n v="28"/>
    <x v="40"/>
    <d v="1899-12-30T00:35:00"/>
    <n v="35"/>
    <n v="0"/>
    <x v="4"/>
  </r>
  <r>
    <n v="711681"/>
    <n v="1344"/>
    <x v="5"/>
    <d v="2023-05-22T00:35:00"/>
    <s v="Website"/>
    <s v="Kwai Yu"/>
    <n v="3885"/>
    <n v="22"/>
    <x v="83"/>
    <d v="1899-12-30T00:35:00"/>
    <n v="35"/>
    <n v="0"/>
    <x v="8"/>
  </r>
  <r>
    <n v="1000578"/>
    <n v="1344"/>
    <x v="5"/>
    <d v="2023-05-24T23:32:00"/>
    <s v="App"/>
    <s v="Jan Klaeboe"/>
    <n v="2515"/>
    <n v="24"/>
    <x v="153"/>
    <d v="1899-12-30T23:32:00"/>
    <n v="32"/>
    <n v="23"/>
    <x v="8"/>
  </r>
  <r>
    <n v="353572"/>
    <n v="1346"/>
    <x v="1"/>
    <d v="2023-02-24T23:36:00"/>
    <s v="Whatsapp"/>
    <s v="Valarie Young"/>
    <n v="4976"/>
    <n v="24"/>
    <x v="93"/>
    <d v="1899-12-30T23:36:00"/>
    <n v="36"/>
    <n v="23"/>
    <x v="0"/>
  </r>
  <r>
    <n v="723244"/>
    <n v="1347"/>
    <x v="0"/>
    <d v="2023-08-23T00:11:00"/>
    <s v="Whatsapp"/>
    <s v="Arnold Cruz"/>
    <n v="6759"/>
    <n v="23"/>
    <x v="34"/>
    <d v="1899-12-30T00:11:00"/>
    <n v="11"/>
    <n v="0"/>
    <x v="6"/>
  </r>
  <r>
    <n v="289906"/>
    <n v="1349"/>
    <x v="7"/>
    <d v="2023-04-15T23:54:00"/>
    <s v="Other"/>
    <s v="Eric Natividad"/>
    <n v="2771"/>
    <n v="15"/>
    <x v="188"/>
    <d v="1899-12-30T23:54:00"/>
    <n v="54"/>
    <n v="23"/>
    <x v="1"/>
  </r>
  <r>
    <n v="1153425"/>
    <n v="1349"/>
    <x v="7"/>
    <d v="2023-07-05T01:06:00"/>
    <s v="Other"/>
    <s v="Diego Freyre"/>
    <n v="4412"/>
    <n v="5"/>
    <x v="171"/>
    <d v="1899-12-30T01:06:00"/>
    <n v="6"/>
    <n v="1"/>
    <x v="4"/>
  </r>
  <r>
    <n v="841079"/>
    <n v="1350"/>
    <x v="5"/>
    <d v="2023-07-03T01:22:00"/>
    <s v="Other"/>
    <s v="Maria Hernandez"/>
    <n v="9133"/>
    <n v="3"/>
    <x v="250"/>
    <d v="1899-12-30T01:22:00"/>
    <n v="22"/>
    <n v="1"/>
    <x v="4"/>
  </r>
  <r>
    <n v="1361969"/>
    <n v="1350"/>
    <x v="5"/>
    <d v="2023-05-05T02:00:00"/>
    <s v="Whatsapp"/>
    <s v="Valarie Young"/>
    <n v="3695"/>
    <n v="5"/>
    <x v="255"/>
    <d v="1899-12-30T02:00:00"/>
    <n v="0"/>
    <n v="2"/>
    <x v="8"/>
  </r>
  <r>
    <n v="521015"/>
    <n v="1351"/>
    <x v="5"/>
    <d v="2023-04-04T01:09:00"/>
    <s v="Website"/>
    <s v="Diego Freyre"/>
    <n v="9200"/>
    <n v="4"/>
    <x v="142"/>
    <d v="1899-12-30T01:09:00"/>
    <n v="9"/>
    <n v="1"/>
    <x v="1"/>
  </r>
  <r>
    <n v="184958"/>
    <n v="1354"/>
    <x v="3"/>
    <d v="2023-08-12T00:58:00"/>
    <s v="Other"/>
    <s v="Eric Natividad"/>
    <n v="39"/>
    <n v="12"/>
    <x v="209"/>
    <d v="1899-12-30T00:58:00"/>
    <n v="58"/>
    <n v="0"/>
    <x v="6"/>
  </r>
  <r>
    <n v="367308"/>
    <n v="1355"/>
    <x v="5"/>
    <d v="2023-01-15T02:22:00"/>
    <s v="Other"/>
    <s v="Mary Saveley"/>
    <n v="6648"/>
    <n v="15"/>
    <x v="103"/>
    <d v="1899-12-30T02:22:00"/>
    <n v="22"/>
    <n v="2"/>
    <x v="3"/>
  </r>
  <r>
    <n v="931763"/>
    <n v="1355"/>
    <x v="5"/>
    <d v="2023-05-26T00:12:00"/>
    <s v="Other"/>
    <s v="Valarie Nelson"/>
    <n v="2372"/>
    <n v="26"/>
    <x v="66"/>
    <d v="1899-12-30T00:12:00"/>
    <n v="12"/>
    <n v="0"/>
    <x v="8"/>
  </r>
  <r>
    <n v="995410"/>
    <n v="1355"/>
    <x v="5"/>
    <d v="2023-04-29T01:00:00"/>
    <s v="Website"/>
    <s v="Palle Ibsen"/>
    <n v="114"/>
    <n v="29"/>
    <x v="312"/>
    <d v="1899-12-30T01:00:00"/>
    <n v="0"/>
    <n v="1"/>
    <x v="1"/>
  </r>
  <r>
    <n v="1112646"/>
    <n v="1355"/>
    <x v="5"/>
    <d v="2023-09-27T00:27:00"/>
    <s v="Whatsapp"/>
    <s v="Martine Rance"/>
    <n v="8949"/>
    <n v="27"/>
    <x v="347"/>
    <d v="1899-12-30T00:27:00"/>
    <n v="27"/>
    <n v="0"/>
    <x v="11"/>
  </r>
  <r>
    <n v="276403"/>
    <n v="1356"/>
    <x v="9"/>
    <d v="2023-09-14T23:58:00"/>
    <s v="Website"/>
    <s v="Michael Frick"/>
    <n v="8633"/>
    <n v="14"/>
    <x v="208"/>
    <d v="1899-12-30T23:58:00"/>
    <n v="58"/>
    <n v="23"/>
    <x v="11"/>
  </r>
  <r>
    <n v="254795"/>
    <n v="1357"/>
    <x v="12"/>
    <d v="2023-05-28T01:23:00"/>
    <s v="Other"/>
    <s v="Michael Holz"/>
    <n v="7938"/>
    <n v="28"/>
    <x v="342"/>
    <d v="1899-12-30T01:23:00"/>
    <n v="23"/>
    <n v="1"/>
    <x v="8"/>
  </r>
  <r>
    <n v="302110"/>
    <n v="1357"/>
    <x v="12"/>
    <d v="2023-10-15T01:26:00"/>
    <s v="App"/>
    <s v="Georg Pipps"/>
    <n v="4576"/>
    <n v="15"/>
    <x v="134"/>
    <d v="1899-12-30T01:26:00"/>
    <n v="26"/>
    <n v="1"/>
    <x v="5"/>
  </r>
  <r>
    <n v="493043"/>
    <n v="1357"/>
    <x v="12"/>
    <d v="2023-09-12T22:55:00"/>
    <s v="Other"/>
    <s v="Diego Freyre"/>
    <n v="852"/>
    <n v="12"/>
    <x v="280"/>
    <d v="1899-12-30T22:55:00"/>
    <n v="55"/>
    <n v="22"/>
    <x v="11"/>
  </r>
  <r>
    <n v="611621"/>
    <n v="1357"/>
    <x v="12"/>
    <d v="2023-05-31T00:05:00"/>
    <s v="Website"/>
    <s v="Diego Freyre"/>
    <n v="9926"/>
    <n v="31"/>
    <x v="236"/>
    <d v="1899-12-30T00:05:00"/>
    <n v="5"/>
    <n v="0"/>
    <x v="8"/>
  </r>
  <r>
    <n v="1314159"/>
    <n v="1357"/>
    <x v="12"/>
    <d v="2023-07-23T00:26:00"/>
    <s v="App"/>
    <s v="Helen Bennett"/>
    <n v="3684"/>
    <n v="23"/>
    <x v="319"/>
    <d v="1899-12-30T00:26:00"/>
    <n v="26"/>
    <n v="0"/>
    <x v="4"/>
  </r>
  <r>
    <n v="1558891"/>
    <n v="1358"/>
    <x v="7"/>
    <d v="2023-01-22T00:28:00"/>
    <s v="Other"/>
    <s v="Mory Kentary"/>
    <n v="9227"/>
    <n v="22"/>
    <x v="299"/>
    <d v="1899-12-30T00:28:00"/>
    <n v="28"/>
    <n v="0"/>
    <x v="3"/>
  </r>
  <r>
    <n v="1014185"/>
    <n v="1359"/>
    <x v="1"/>
    <d v="2023-11-15T00:25:00"/>
    <s v="App"/>
    <s v="Jan Klaeboe"/>
    <n v="2585"/>
    <n v="15"/>
    <x v="351"/>
    <d v="1899-12-30T00:25:00"/>
    <n v="25"/>
    <n v="0"/>
    <x v="9"/>
  </r>
  <r>
    <n v="1441631"/>
    <n v="1359"/>
    <x v="1"/>
    <d v="2023-05-17T00:51:00"/>
    <s v="Website"/>
    <s v="Valarie Nelson"/>
    <n v="6438"/>
    <n v="17"/>
    <x v="239"/>
    <d v="1899-12-30T00:51:00"/>
    <n v="51"/>
    <n v="0"/>
    <x v="8"/>
  </r>
  <r>
    <n v="389648"/>
    <n v="1360"/>
    <x v="5"/>
    <d v="2023-01-14T00:17:00"/>
    <s v="App"/>
    <s v="Diego Freyre"/>
    <n v="6153"/>
    <n v="14"/>
    <x v="100"/>
    <d v="1899-12-30T00:17:00"/>
    <n v="17"/>
    <n v="0"/>
    <x v="3"/>
  </r>
  <r>
    <n v="800248"/>
    <n v="1360"/>
    <x v="5"/>
    <d v="2023-07-23T01:21:00"/>
    <s v="Website"/>
    <s v="Marie Bertrand"/>
    <n v="4265"/>
    <n v="23"/>
    <x v="319"/>
    <d v="1899-12-30T01:21:00"/>
    <n v="21"/>
    <n v="1"/>
    <x v="4"/>
  </r>
  <r>
    <n v="151991"/>
    <n v="1361"/>
    <x v="5"/>
    <d v="2023-01-23T23:24:00"/>
    <s v="Whatsapp"/>
    <s v="Tony Calaghan"/>
    <n v="1045"/>
    <n v="23"/>
    <x v="20"/>
    <d v="1899-12-30T23:24:00"/>
    <n v="24"/>
    <n v="23"/>
    <x v="3"/>
  </r>
  <r>
    <n v="1055810"/>
    <n v="1362"/>
    <x v="8"/>
    <d v="2023-01-09T23:49:00"/>
    <s v="App"/>
    <s v="Maurizio Moroni"/>
    <n v="563"/>
    <n v="9"/>
    <x v="290"/>
    <d v="1899-12-30T23:49:00"/>
    <n v="49"/>
    <n v="23"/>
    <x v="3"/>
  </r>
  <r>
    <n v="425554"/>
    <n v="1363"/>
    <x v="0"/>
    <d v="2023-09-02T23:27:00"/>
    <s v="Website"/>
    <s v="Roland Mendel"/>
    <n v="6327"/>
    <n v="2"/>
    <x v="264"/>
    <d v="1899-12-30T23:27:00"/>
    <n v="27"/>
    <n v="23"/>
    <x v="11"/>
  </r>
  <r>
    <n v="547283"/>
    <n v="1363"/>
    <x v="0"/>
    <d v="2023-04-24T00:04:00"/>
    <s v="Whatsapp"/>
    <s v="Dan Lewis"/>
    <n v="2149"/>
    <n v="24"/>
    <x v="354"/>
    <d v="1899-12-30T00:04:00"/>
    <n v="4"/>
    <n v="0"/>
    <x v="1"/>
  </r>
  <r>
    <n v="1479736"/>
    <n v="1363"/>
    <x v="0"/>
    <d v="2023-10-07T00:44:00"/>
    <s v="Other"/>
    <s v="Marta Hernandez"/>
    <n v="2193"/>
    <n v="7"/>
    <x v="316"/>
    <d v="1899-12-30T00:44:00"/>
    <n v="44"/>
    <n v="0"/>
    <x v="5"/>
  </r>
  <r>
    <n v="1191785"/>
    <n v="1364"/>
    <x v="0"/>
    <d v="2023-11-17T23:58:00"/>
    <s v="Whatsapp"/>
    <s v="Diego Freyre"/>
    <n v="8977"/>
    <n v="17"/>
    <x v="178"/>
    <d v="1899-12-30T23:58:00"/>
    <n v="58"/>
    <n v="23"/>
    <x v="9"/>
  </r>
  <r>
    <n v="1536890"/>
    <n v="1364"/>
    <x v="0"/>
    <d v="2023-08-16T01:22:00"/>
    <s v="App"/>
    <s v="Diego Freyre"/>
    <n v="7711"/>
    <n v="16"/>
    <x v="318"/>
    <d v="1899-12-30T01:22:00"/>
    <n v="22"/>
    <n v="1"/>
    <x v="6"/>
  </r>
  <r>
    <n v="541737"/>
    <n v="1365"/>
    <x v="1"/>
    <d v="2023-12-23T00:23:00"/>
    <s v="Whatsapp"/>
    <s v="Julie Young"/>
    <n v="1362"/>
    <n v="23"/>
    <x v="219"/>
    <d v="1899-12-30T00:23:00"/>
    <n v="23"/>
    <n v="0"/>
    <x v="10"/>
  </r>
  <r>
    <n v="731345"/>
    <n v="1365"/>
    <x v="1"/>
    <d v="2023-03-28T22:59:00"/>
    <s v="Website"/>
    <s v="Miguel Barajas"/>
    <n v="5198"/>
    <n v="28"/>
    <x v="284"/>
    <d v="1899-12-30T22:59:00"/>
    <n v="59"/>
    <n v="22"/>
    <x v="7"/>
  </r>
  <r>
    <n v="710669"/>
    <n v="1366"/>
    <x v="1"/>
    <d v="2023-12-15T00:04:00"/>
    <s v="Website"/>
    <s v="Mary Saveley"/>
    <n v="5405"/>
    <n v="15"/>
    <x v="345"/>
    <d v="1899-12-30T00:04:00"/>
    <n v="4"/>
    <n v="0"/>
    <x v="10"/>
  </r>
  <r>
    <n v="1398659"/>
    <n v="1366"/>
    <x v="1"/>
    <d v="2023-11-29T00:01:00"/>
    <s v="App"/>
    <s v="Julie Murphy"/>
    <n v="1845"/>
    <n v="29"/>
    <x v="303"/>
    <d v="1899-12-30T00:01:00"/>
    <n v="1"/>
    <n v="0"/>
    <x v="9"/>
  </r>
  <r>
    <n v="4111"/>
    <n v="1367"/>
    <x v="10"/>
    <d v="2023-03-08T22:52:00"/>
    <s v="App"/>
    <s v="Juri Hirano"/>
    <n v="7800"/>
    <n v="8"/>
    <x v="50"/>
    <d v="1899-12-30T22:52:00"/>
    <n v="52"/>
    <n v="22"/>
    <x v="7"/>
  </r>
  <r>
    <n v="234705"/>
    <n v="1367"/>
    <x v="10"/>
    <d v="2023-09-15T00:01:00"/>
    <s v="Other"/>
    <s v="Valarie Nelson"/>
    <n v="1662"/>
    <n v="15"/>
    <x v="335"/>
    <d v="1899-12-30T00:01:00"/>
    <n v="1"/>
    <n v="0"/>
    <x v="11"/>
  </r>
  <r>
    <n v="341838"/>
    <n v="1367"/>
    <x v="10"/>
    <d v="2023-11-18T01:37:00"/>
    <s v="Website"/>
    <s v="Peter Ferguson"/>
    <n v="7477"/>
    <n v="18"/>
    <x v="17"/>
    <d v="1899-12-30T01:37:00"/>
    <n v="37"/>
    <n v="1"/>
    <x v="9"/>
  </r>
  <r>
    <n v="731161"/>
    <n v="1367"/>
    <x v="10"/>
    <d v="2023-06-02T00:09:00"/>
    <s v="Other"/>
    <s v="Sean Connery"/>
    <n v="3548"/>
    <n v="2"/>
    <x v="268"/>
    <d v="1899-12-30T00:09:00"/>
    <n v="9"/>
    <n v="0"/>
    <x v="2"/>
  </r>
  <r>
    <n v="1071701"/>
    <n v="1367"/>
    <x v="10"/>
    <d v="2023-01-16T00:53:00"/>
    <s v="Website"/>
    <s v="Julie Brown"/>
    <n v="1445"/>
    <n v="16"/>
    <x v="205"/>
    <d v="1899-12-30T00:53:00"/>
    <n v="53"/>
    <n v="0"/>
    <x v="3"/>
  </r>
  <r>
    <n v="1254071"/>
    <n v="1367"/>
    <x v="10"/>
    <d v="2023-02-26T00:26:00"/>
    <s v="Whatsapp"/>
    <s v="Julie Brown"/>
    <n v="3090"/>
    <n v="26"/>
    <x v="10"/>
    <d v="1899-12-30T00:26:00"/>
    <n v="26"/>
    <n v="0"/>
    <x v="0"/>
  </r>
  <r>
    <n v="1079090"/>
    <n v="1368"/>
    <x v="1"/>
    <d v="2023-04-02T00:15:00"/>
    <s v="Website"/>
    <s v="Valarie Nelson"/>
    <n v="6597"/>
    <n v="2"/>
    <x v="197"/>
    <d v="1899-12-30T00:15:00"/>
    <n v="15"/>
    <n v="0"/>
    <x v="1"/>
  </r>
  <r>
    <n v="1666856"/>
    <n v="1370"/>
    <x v="12"/>
    <d v="2023-10-04T01:20:00"/>
    <s v="Other"/>
    <s v="Kwai Yu"/>
    <n v="148"/>
    <n v="4"/>
    <x v="308"/>
    <d v="1899-12-30T01:20:00"/>
    <n v="20"/>
    <n v="1"/>
    <x v="5"/>
  </r>
  <r>
    <n v="1249517"/>
    <n v="1371"/>
    <x v="1"/>
    <d v="2023-02-06T00:36:00"/>
    <s v="Whatsapp"/>
    <s v="Diego Freyre"/>
    <n v="985"/>
    <n v="6"/>
    <x v="130"/>
    <d v="1899-12-30T00:36:00"/>
    <n v="36"/>
    <n v="0"/>
    <x v="0"/>
  </r>
  <r>
    <n v="698175"/>
    <n v="1372"/>
    <x v="0"/>
    <d v="2023-06-17T01:33:00"/>
    <s v="Website"/>
    <s v="Pascale Cartrain"/>
    <n v="6322"/>
    <n v="17"/>
    <x v="348"/>
    <d v="1899-12-30T01:33:00"/>
    <n v="33"/>
    <n v="1"/>
    <x v="2"/>
  </r>
  <r>
    <n v="241257"/>
    <n v="1374"/>
    <x v="0"/>
    <d v="2023-04-11T01:34:00"/>
    <s v="Other"/>
    <s v="Paul Henriot"/>
    <n v="6819"/>
    <n v="11"/>
    <x v="167"/>
    <d v="1899-12-30T01:34:00"/>
    <n v="34"/>
    <n v="1"/>
    <x v="1"/>
  </r>
  <r>
    <n v="660187"/>
    <n v="1374"/>
    <x v="0"/>
    <d v="2023-07-23T23:02:00"/>
    <s v="Other"/>
    <s v="Violeta Benitez"/>
    <n v="6369"/>
    <n v="23"/>
    <x v="319"/>
    <d v="1899-12-30T23:02:00"/>
    <n v="2"/>
    <n v="23"/>
    <x v="4"/>
  </r>
  <r>
    <n v="894938"/>
    <n v="1376"/>
    <x v="1"/>
    <d v="2023-01-19T23:29:00"/>
    <s v="App"/>
    <s v="Eric Natividad"/>
    <n v="7358"/>
    <n v="19"/>
    <x v="3"/>
    <d v="1899-12-30T23:29:00"/>
    <n v="29"/>
    <n v="23"/>
    <x v="3"/>
  </r>
  <r>
    <n v="781771"/>
    <n v="1377"/>
    <x v="6"/>
    <d v="2023-02-12T00:10:00"/>
    <s v="Other"/>
    <s v="Sue King"/>
    <n v="9605"/>
    <n v="12"/>
    <x v="254"/>
    <d v="1899-12-30T00:10:00"/>
    <n v="10"/>
    <n v="0"/>
    <x v="0"/>
  </r>
  <r>
    <n v="69918"/>
    <n v="1378"/>
    <x v="5"/>
    <d v="2023-03-07T00:09:00"/>
    <s v="App"/>
    <s v="Violeta Benitez"/>
    <n v="8657"/>
    <n v="7"/>
    <x v="151"/>
    <d v="1899-12-30T00:09:00"/>
    <n v="9"/>
    <n v="0"/>
    <x v="7"/>
  </r>
  <r>
    <n v="33662"/>
    <n v="1381"/>
    <x v="1"/>
    <d v="2023-01-19T23:07:00"/>
    <s v="Website"/>
    <s v="Valarie Nelson"/>
    <n v="8214"/>
    <n v="19"/>
    <x v="3"/>
    <d v="1899-12-30T23:07:00"/>
    <n v="7"/>
    <n v="23"/>
    <x v="3"/>
  </r>
  <r>
    <n v="1589059"/>
    <n v="1381"/>
    <x v="1"/>
    <d v="2023-04-13T00:48:00"/>
    <s v="Website"/>
    <s v="Peter Ferguson"/>
    <n v="8578"/>
    <n v="13"/>
    <x v="124"/>
    <d v="1899-12-30T00:48:00"/>
    <n v="48"/>
    <n v="0"/>
    <x v="1"/>
  </r>
  <r>
    <n v="899461"/>
    <n v="1382"/>
    <x v="5"/>
    <d v="2023-03-21T00:18:00"/>
    <s v="App"/>
    <s v="Steve Thompson"/>
    <n v="6071"/>
    <n v="21"/>
    <x v="98"/>
    <d v="1899-12-30T00:18:00"/>
    <n v="18"/>
    <n v="0"/>
    <x v="7"/>
  </r>
  <r>
    <n v="1127861"/>
    <n v="1385"/>
    <x v="1"/>
    <d v="2023-07-20T01:15:00"/>
    <s v="App"/>
    <s v="Anna O'Hara"/>
    <n v="8302"/>
    <n v="20"/>
    <x v="157"/>
    <d v="1899-12-30T01:15:00"/>
    <n v="15"/>
    <n v="1"/>
    <x v="4"/>
  </r>
  <r>
    <n v="1576077"/>
    <n v="1385"/>
    <x v="1"/>
    <d v="2023-11-10T23:05:00"/>
    <s v="Website"/>
    <s v="Paul Henriot"/>
    <n v="9058"/>
    <n v="10"/>
    <x v="55"/>
    <d v="1899-12-30T23:05:00"/>
    <n v="5"/>
    <n v="23"/>
    <x v="9"/>
  </r>
  <r>
    <n v="592435"/>
    <n v="1386"/>
    <x v="13"/>
    <d v="2023-02-06T23:52:00"/>
    <s v="Whatsapp"/>
    <s v="Mart¡n Sommer"/>
    <n v="2381"/>
    <n v="6"/>
    <x v="130"/>
    <d v="1899-12-30T23:52:00"/>
    <n v="52"/>
    <n v="23"/>
    <x v="0"/>
  </r>
  <r>
    <n v="1666521"/>
    <n v="1386"/>
    <x v="13"/>
    <d v="2023-07-30T23:43:00"/>
    <s v="Website"/>
    <s v="William Brown"/>
    <n v="4645"/>
    <n v="30"/>
    <x v="4"/>
    <d v="1899-12-30T23:43:00"/>
    <n v="43"/>
    <n v="23"/>
    <x v="4"/>
  </r>
  <r>
    <n v="862127"/>
    <n v="1388"/>
    <x v="3"/>
    <d v="2023-08-02T01:23:00"/>
    <s v="Whatsapp"/>
    <s v="Eric Natividad"/>
    <n v="891"/>
    <n v="2"/>
    <x v="56"/>
    <d v="1899-12-30T01:23:00"/>
    <n v="23"/>
    <n v="1"/>
    <x v="6"/>
  </r>
  <r>
    <n v="1438232"/>
    <n v="1388"/>
    <x v="3"/>
    <d v="2023-03-31T00:48:00"/>
    <s v="Whatsapp"/>
    <s v="Janine Labrune"/>
    <n v="8781"/>
    <n v="31"/>
    <x v="265"/>
    <d v="1899-12-30T00:48:00"/>
    <n v="48"/>
    <n v="0"/>
    <x v="7"/>
  </r>
  <r>
    <n v="1585483"/>
    <n v="1389"/>
    <x v="1"/>
    <d v="2023-11-12T00:34:00"/>
    <s v="App"/>
    <s v="Kee Kuo"/>
    <n v="521"/>
    <n v="12"/>
    <x v="221"/>
    <d v="1899-12-30T00:34:00"/>
    <n v="34"/>
    <n v="0"/>
    <x v="9"/>
  </r>
  <r>
    <n v="595284"/>
    <n v="1391"/>
    <x v="1"/>
    <d v="2023-10-24T00:34:00"/>
    <s v="Website"/>
    <s v="Yoshi Tannamuri"/>
    <n v="8604"/>
    <n v="24"/>
    <x v="252"/>
    <d v="1899-12-30T00:34:00"/>
    <n v="34"/>
    <n v="0"/>
    <x v="5"/>
  </r>
  <r>
    <n v="602342"/>
    <n v="1391"/>
    <x v="1"/>
    <d v="2023-12-14T23:47:00"/>
    <s v="App"/>
    <s v="Julie Murphy"/>
    <n v="4602"/>
    <n v="14"/>
    <x v="85"/>
    <d v="1899-12-30T23:47:00"/>
    <n v="47"/>
    <n v="23"/>
    <x v="10"/>
  </r>
  <r>
    <n v="908702"/>
    <n v="1392"/>
    <x v="12"/>
    <d v="2023-09-14T23:18:00"/>
    <s v="Website"/>
    <s v="Michael Frick"/>
    <n v="8379"/>
    <n v="14"/>
    <x v="208"/>
    <d v="1899-12-30T23:18:00"/>
    <n v="18"/>
    <n v="23"/>
    <x v="11"/>
  </r>
  <r>
    <n v="233409"/>
    <n v="1393"/>
    <x v="10"/>
    <d v="2023-11-01T23:05:00"/>
    <s v="Website"/>
    <s v="Kalle Suominen"/>
    <n v="9750"/>
    <n v="1"/>
    <x v="33"/>
    <d v="1899-12-30T23:05:00"/>
    <n v="5"/>
    <n v="23"/>
    <x v="9"/>
  </r>
  <r>
    <n v="543688"/>
    <n v="1393"/>
    <x v="10"/>
    <d v="2023-08-08T00:34:00"/>
    <s v="Website"/>
    <s v="Julie King"/>
    <n v="9836"/>
    <n v="8"/>
    <x v="25"/>
    <d v="1899-12-30T00:34:00"/>
    <n v="34"/>
    <n v="0"/>
    <x v="6"/>
  </r>
  <r>
    <n v="1079225"/>
    <n v="1393"/>
    <x v="10"/>
    <d v="2023-02-24T23:08:00"/>
    <s v="Other"/>
    <s v="Valarie Young"/>
    <n v="3345"/>
    <n v="24"/>
    <x v="93"/>
    <d v="1899-12-30T23:08:00"/>
    <n v="8"/>
    <n v="23"/>
    <x v="0"/>
  </r>
  <r>
    <n v="1546802"/>
    <n v="1394"/>
    <x v="1"/>
    <d v="2023-09-01T00:26:00"/>
    <s v="Website"/>
    <s v="Leslie Murphy"/>
    <n v="8149"/>
    <n v="1"/>
    <x v="244"/>
    <d v="1899-12-30T00:26:00"/>
    <n v="26"/>
    <n v="0"/>
    <x v="11"/>
  </r>
  <r>
    <n v="631614"/>
    <n v="1395"/>
    <x v="1"/>
    <d v="2023-11-08T23:45:00"/>
    <s v="Whatsapp"/>
    <s v="Paul Henriot"/>
    <n v="4587"/>
    <n v="8"/>
    <x v="36"/>
    <d v="1899-12-30T23:45:00"/>
    <n v="45"/>
    <n v="23"/>
    <x v="9"/>
  </r>
  <r>
    <n v="833957"/>
    <n v="1398"/>
    <x v="2"/>
    <d v="2023-12-24T00:18:00"/>
    <s v="Website"/>
    <s v="Leslie Murphy"/>
    <n v="4953"/>
    <n v="24"/>
    <x v="24"/>
    <d v="1899-12-30T00:18:00"/>
    <n v="18"/>
    <n v="0"/>
    <x v="10"/>
  </r>
  <r>
    <n v="861875"/>
    <n v="1398"/>
    <x v="2"/>
    <d v="2023-05-12T00:44:00"/>
    <s v="Whatsapp"/>
    <s v="Jytte Petersen"/>
    <n v="3774"/>
    <n v="12"/>
    <x v="253"/>
    <d v="1899-12-30T00:44:00"/>
    <n v="44"/>
    <n v="0"/>
    <x v="8"/>
  </r>
  <r>
    <n v="479407"/>
    <n v="1399"/>
    <x v="7"/>
    <d v="2023-12-03T22:39:00"/>
    <s v="App"/>
    <s v="Valarie Young"/>
    <n v="1351"/>
    <n v="3"/>
    <x v="78"/>
    <d v="1899-12-30T22:39:00"/>
    <n v="39"/>
    <n v="22"/>
    <x v="10"/>
  </r>
  <r>
    <n v="984155"/>
    <n v="1399"/>
    <x v="7"/>
    <d v="2023-10-25T00:08:00"/>
    <s v="Whatsapp"/>
    <s v="William Brown"/>
    <n v="5521"/>
    <n v="25"/>
    <x v="125"/>
    <d v="1899-12-30T00:08:00"/>
    <n v="8"/>
    <n v="0"/>
    <x v="5"/>
  </r>
  <r>
    <n v="609243"/>
    <n v="1400"/>
    <x v="1"/>
    <d v="2023-09-14T00:37:00"/>
    <s v="App"/>
    <s v="Maria Hernandez"/>
    <n v="7072"/>
    <n v="14"/>
    <x v="208"/>
    <d v="1899-12-30T00:37:00"/>
    <n v="37"/>
    <n v="0"/>
    <x v="11"/>
  </r>
  <r>
    <n v="1343925"/>
    <n v="1400"/>
    <x v="1"/>
    <d v="2023-03-31T00:50:00"/>
    <s v="Website"/>
    <s v="Frederique Citeaux"/>
    <n v="9178"/>
    <n v="31"/>
    <x v="265"/>
    <d v="1899-12-30T00:50:00"/>
    <n v="50"/>
    <n v="0"/>
    <x v="7"/>
  </r>
  <r>
    <n v="1644988"/>
    <n v="1400"/>
    <x v="1"/>
    <d v="2023-10-27T00:35:00"/>
    <s v="Website"/>
    <s v="Diego Freyre"/>
    <n v="523"/>
    <n v="27"/>
    <x v="192"/>
    <d v="1899-12-30T00:35:00"/>
    <n v="35"/>
    <n v="0"/>
    <x v="5"/>
  </r>
  <r>
    <n v="283610"/>
    <n v="1401"/>
    <x v="8"/>
    <d v="2023-01-30T23:52:00"/>
    <s v="Whatsapp"/>
    <s v="Roland Mendel"/>
    <n v="3862"/>
    <n v="30"/>
    <x v="140"/>
    <d v="1899-12-30T23:52:00"/>
    <n v="52"/>
    <n v="23"/>
    <x v="3"/>
  </r>
  <r>
    <n v="338722"/>
    <n v="1401"/>
    <x v="8"/>
    <d v="2023-07-02T01:04:00"/>
    <s v="Other"/>
    <s v="Valarie Nelson"/>
    <n v="8554"/>
    <n v="2"/>
    <x v="137"/>
    <d v="1899-12-30T01:04:00"/>
    <n v="4"/>
    <n v="1"/>
    <x v="4"/>
  </r>
  <r>
    <n v="933463"/>
    <n v="1401"/>
    <x v="8"/>
    <d v="2023-07-08T23:52:00"/>
    <s v="Website"/>
    <s v="Sean Connery"/>
    <n v="7754"/>
    <n v="8"/>
    <x v="23"/>
    <d v="1899-12-30T23:52:00"/>
    <n v="52"/>
    <n v="23"/>
    <x v="4"/>
  </r>
  <r>
    <n v="1162874"/>
    <n v="1403"/>
    <x v="1"/>
    <d v="2023-06-08T22:55:00"/>
    <s v="Whatsapp"/>
    <s v="Diego Freyre"/>
    <n v="2610"/>
    <n v="8"/>
    <x v="131"/>
    <d v="1899-12-30T22:55:00"/>
    <n v="55"/>
    <n v="22"/>
    <x v="2"/>
  </r>
  <r>
    <n v="660830"/>
    <n v="1404"/>
    <x v="1"/>
    <d v="2023-01-06T00:01:00"/>
    <s v="Whatsapp"/>
    <s v="Jesus Fernandez"/>
    <n v="7643"/>
    <n v="6"/>
    <x v="315"/>
    <d v="1899-12-30T00:01:00"/>
    <n v="1"/>
    <n v="0"/>
    <x v="3"/>
  </r>
  <r>
    <n v="566436"/>
    <n v="1406"/>
    <x v="7"/>
    <d v="2023-12-17T22:32:00"/>
    <s v="Other"/>
    <s v="Diego Freyre"/>
    <n v="806"/>
    <n v="17"/>
    <x v="136"/>
    <d v="1899-12-30T22:32:00"/>
    <n v="32"/>
    <n v="22"/>
    <x v="10"/>
  </r>
  <r>
    <n v="1371917"/>
    <n v="1407"/>
    <x v="1"/>
    <d v="2023-07-25T00:49:00"/>
    <s v="App"/>
    <s v="Victoria Ashworth"/>
    <n v="7060"/>
    <n v="25"/>
    <x v="355"/>
    <d v="1899-12-30T00:49:00"/>
    <n v="49"/>
    <n v="0"/>
    <x v="4"/>
  </r>
  <r>
    <n v="1384019"/>
    <n v="1408"/>
    <x v="1"/>
    <d v="2023-11-21T01:48:00"/>
    <s v="Whatsapp"/>
    <s v="Valarie Franco"/>
    <n v="4853"/>
    <n v="21"/>
    <x v="156"/>
    <d v="1899-12-30T01:48:00"/>
    <n v="48"/>
    <n v="1"/>
    <x v="9"/>
  </r>
  <r>
    <n v="1508738"/>
    <n v="1408"/>
    <x v="1"/>
    <d v="2023-08-26T00:50:00"/>
    <s v="Other"/>
    <s v="Marta Hernandez"/>
    <n v="8503"/>
    <n v="26"/>
    <x v="225"/>
    <d v="1899-12-30T00:50:00"/>
    <n v="50"/>
    <n v="0"/>
    <x v="6"/>
  </r>
  <r>
    <n v="1625859"/>
    <n v="1409"/>
    <x v="1"/>
    <d v="2023-07-17T23:52:00"/>
    <s v="App"/>
    <s v="Diego Freyre"/>
    <n v="3766"/>
    <n v="17"/>
    <x v="179"/>
    <d v="1899-12-30T23:52:00"/>
    <n v="52"/>
    <n v="23"/>
    <x v="4"/>
  </r>
  <r>
    <n v="612088"/>
    <n v="1411"/>
    <x v="5"/>
    <d v="2023-10-10T01:41:00"/>
    <s v="Whatsapp"/>
    <s v="Paolo Accorti"/>
    <n v="2946"/>
    <n v="10"/>
    <x v="356"/>
    <d v="1899-12-30T01:41:00"/>
    <n v="41"/>
    <n v="1"/>
    <x v="5"/>
  </r>
  <r>
    <n v="1665843"/>
    <n v="1411"/>
    <x v="5"/>
    <d v="2023-07-01T01:46:00"/>
    <s v="App"/>
    <s v="Wing C Tam"/>
    <n v="687"/>
    <n v="1"/>
    <x v="104"/>
    <d v="1899-12-30T01:46:00"/>
    <n v="46"/>
    <n v="1"/>
    <x v="4"/>
  </r>
  <r>
    <n v="281454"/>
    <n v="1413"/>
    <x v="5"/>
    <d v="2023-09-17T23:51:00"/>
    <s v="Other"/>
    <s v="Laurence Lebihan"/>
    <n v="5802"/>
    <n v="17"/>
    <x v="306"/>
    <d v="1899-12-30T23:51:00"/>
    <n v="51"/>
    <n v="23"/>
    <x v="11"/>
  </r>
  <r>
    <n v="8568"/>
    <n v="1414"/>
    <x v="1"/>
    <d v="2023-07-26T00:11:00"/>
    <s v="App"/>
    <s v="Peter Ferguson"/>
    <n v="8969"/>
    <n v="26"/>
    <x v="195"/>
    <d v="1899-12-30T00:11:00"/>
    <n v="11"/>
    <n v="0"/>
    <x v="4"/>
  </r>
  <r>
    <n v="365117"/>
    <n v="1415"/>
    <x v="0"/>
    <d v="2023-05-17T23:32:00"/>
    <s v="App"/>
    <s v="Giovanni Rovelli"/>
    <n v="5905"/>
    <n v="17"/>
    <x v="239"/>
    <d v="1899-12-30T23:32:00"/>
    <n v="32"/>
    <n v="23"/>
    <x v="8"/>
  </r>
  <r>
    <n v="1677048"/>
    <n v="1415"/>
    <x v="0"/>
    <d v="2023-10-19T02:29:00"/>
    <s v="Whatsapp"/>
    <s v="Juri Hirano"/>
    <n v="598"/>
    <n v="19"/>
    <x v="203"/>
    <d v="1899-12-30T02:29:00"/>
    <n v="29"/>
    <n v="2"/>
    <x v="5"/>
  </r>
  <r>
    <n v="996729"/>
    <n v="1416"/>
    <x v="1"/>
    <d v="2023-03-30T00:24:00"/>
    <s v="Website"/>
    <s v="Julie King"/>
    <n v="3726"/>
    <n v="30"/>
    <x v="120"/>
    <d v="1899-12-30T00:24:00"/>
    <n v="24"/>
    <n v="0"/>
    <x v="7"/>
  </r>
  <r>
    <n v="1411455"/>
    <n v="1416"/>
    <x v="1"/>
    <d v="2023-03-25T23:35:00"/>
    <s v="Other"/>
    <s v="Daniel Tonini"/>
    <n v="8932"/>
    <n v="25"/>
    <x v="146"/>
    <d v="1899-12-30T23:35:00"/>
    <n v="35"/>
    <n v="23"/>
    <x v="7"/>
  </r>
  <r>
    <n v="71722"/>
    <n v="1420"/>
    <x v="1"/>
    <d v="2023-09-15T00:34:00"/>
    <s v="App"/>
    <s v="Georg Pipps"/>
    <n v="8556"/>
    <n v="15"/>
    <x v="335"/>
    <d v="1899-12-30T00:34:00"/>
    <n v="34"/>
    <n v="0"/>
    <x v="11"/>
  </r>
  <r>
    <n v="1070438"/>
    <n v="1420"/>
    <x v="1"/>
    <d v="2023-09-27T02:23:00"/>
    <s v="Website"/>
    <s v="Sue Taylor"/>
    <n v="9991"/>
    <n v="27"/>
    <x v="347"/>
    <d v="1899-12-30T02:23:00"/>
    <n v="23"/>
    <n v="2"/>
    <x v="11"/>
  </r>
  <r>
    <n v="347036"/>
    <n v="1424"/>
    <x v="5"/>
    <d v="2023-02-14T22:47:00"/>
    <s v="Website"/>
    <s v="Sean Connery"/>
    <n v="1632"/>
    <n v="14"/>
    <x v="222"/>
    <d v="1899-12-30T22:47:00"/>
    <n v="47"/>
    <n v="22"/>
    <x v="0"/>
  </r>
  <r>
    <n v="971900"/>
    <n v="1424"/>
    <x v="5"/>
    <d v="2023-03-19T00:16:00"/>
    <s v="Whatsapp"/>
    <s v="Diego Freyre"/>
    <n v="4454"/>
    <n v="19"/>
    <x v="48"/>
    <d v="1899-12-30T00:16:00"/>
    <n v="16"/>
    <n v="0"/>
    <x v="7"/>
  </r>
  <r>
    <n v="66118"/>
    <n v="1425"/>
    <x v="7"/>
    <d v="2023-02-25T00:11:00"/>
    <s v="Other"/>
    <s v="Akiko Shimamura"/>
    <n v="1282"/>
    <n v="25"/>
    <x v="39"/>
    <d v="1899-12-30T00:11:00"/>
    <n v="11"/>
    <n v="0"/>
    <x v="0"/>
  </r>
  <r>
    <n v="1424531"/>
    <n v="1425"/>
    <x v="7"/>
    <d v="2023-04-08T22:59:00"/>
    <s v="App"/>
    <s v="Peter Ferguson"/>
    <n v="5390"/>
    <n v="8"/>
    <x v="346"/>
    <d v="1899-12-30T22:59:00"/>
    <n v="59"/>
    <n v="22"/>
    <x v="1"/>
  </r>
  <r>
    <n v="661163"/>
    <n v="1426"/>
    <x v="1"/>
    <d v="2023-03-16T00:50:00"/>
    <s v="Whatsapp"/>
    <s v="Wing C Tam"/>
    <n v="5069"/>
    <n v="16"/>
    <x v="122"/>
    <d v="1899-12-30T00:50:00"/>
    <n v="50"/>
    <n v="0"/>
    <x v="7"/>
  </r>
  <r>
    <n v="673915"/>
    <n v="1426"/>
    <x v="1"/>
    <d v="2023-11-20T22:52:00"/>
    <s v="Website"/>
    <s v="Laurence Lebihan"/>
    <n v="1043"/>
    <n v="20"/>
    <x v="75"/>
    <d v="1899-12-30T22:52:00"/>
    <n v="52"/>
    <n v="22"/>
    <x v="9"/>
  </r>
  <r>
    <n v="1119400"/>
    <n v="1428"/>
    <x v="0"/>
    <d v="2023-06-07T23:08:00"/>
    <s v="Whatsapp"/>
    <s v="Kee Kuo"/>
    <n v="1558"/>
    <n v="7"/>
    <x v="97"/>
    <d v="1899-12-30T23:08:00"/>
    <n v="8"/>
    <n v="23"/>
    <x v="2"/>
  </r>
  <r>
    <n v="568799"/>
    <n v="1429"/>
    <x v="13"/>
    <d v="2023-10-11T23:51:00"/>
    <s v="Other"/>
    <s v="Peter Ferguson"/>
    <n v="9085"/>
    <n v="11"/>
    <x v="362"/>
    <d v="1899-12-30T23:51:00"/>
    <n v="51"/>
    <n v="23"/>
    <x v="5"/>
  </r>
  <r>
    <n v="1213103"/>
    <n v="1429"/>
    <x v="13"/>
    <d v="2023-07-06T00:03:00"/>
    <s v="Whatsapp"/>
    <s v="Jan Klaeboe"/>
    <n v="9678"/>
    <n v="6"/>
    <x v="126"/>
    <d v="1899-12-30T00:03:00"/>
    <n v="3"/>
    <n v="0"/>
    <x v="4"/>
  </r>
  <r>
    <n v="1376427"/>
    <n v="1430"/>
    <x v="1"/>
    <d v="2023-09-07T23:07:00"/>
    <s v="Other"/>
    <s v="Jeff Young"/>
    <n v="9138"/>
    <n v="7"/>
    <x v="29"/>
    <d v="1899-12-30T23:07:00"/>
    <n v="7"/>
    <n v="23"/>
    <x v="11"/>
  </r>
  <r>
    <n v="455153"/>
    <n v="1431"/>
    <x v="1"/>
    <d v="2023-05-26T00:37:00"/>
    <s v="Whatsapp"/>
    <s v="Daniel Da Cunha"/>
    <n v="4088"/>
    <n v="26"/>
    <x v="66"/>
    <d v="1899-12-30T00:37:00"/>
    <n v="37"/>
    <n v="0"/>
    <x v="8"/>
  </r>
  <r>
    <n v="1078820"/>
    <n v="1431"/>
    <x v="1"/>
    <d v="2023-08-09T01:02:00"/>
    <s v="App"/>
    <s v="Daniel Tonini"/>
    <n v="5495"/>
    <n v="9"/>
    <x v="7"/>
    <d v="1899-12-30T01:02:00"/>
    <n v="2"/>
    <n v="1"/>
    <x v="6"/>
  </r>
  <r>
    <n v="799277"/>
    <n v="1432"/>
    <x v="1"/>
    <d v="2023-11-28T23:31:00"/>
    <s v="App"/>
    <s v="Juri Yoshido"/>
    <n v="9518"/>
    <n v="28"/>
    <x v="337"/>
    <d v="1899-12-30T23:31:00"/>
    <n v="31"/>
    <n v="23"/>
    <x v="9"/>
  </r>
  <r>
    <n v="1565544"/>
    <n v="1432"/>
    <x v="1"/>
    <d v="2023-01-10T00:53:00"/>
    <s v="Whatsapp"/>
    <s v="Dan Lewis"/>
    <n v="1232"/>
    <n v="10"/>
    <x v="26"/>
    <d v="1899-12-30T00:53:00"/>
    <n v="53"/>
    <n v="0"/>
    <x v="3"/>
  </r>
  <r>
    <n v="1332449"/>
    <n v="1433"/>
    <x v="7"/>
    <d v="2023-12-09T00:38:00"/>
    <s v="App"/>
    <s v="Diego Freyre"/>
    <n v="4463"/>
    <n v="9"/>
    <x v="175"/>
    <d v="1899-12-30T00:38:00"/>
    <n v="38"/>
    <n v="0"/>
    <x v="10"/>
  </r>
  <r>
    <n v="1366848"/>
    <n v="1433"/>
    <x v="7"/>
    <d v="2023-06-13T00:58:00"/>
    <s v="Whatsapp"/>
    <s v="Sean Connery"/>
    <n v="2562"/>
    <n v="13"/>
    <x v="61"/>
    <d v="1899-12-30T00:58:00"/>
    <n v="58"/>
    <n v="0"/>
    <x v="2"/>
  </r>
  <r>
    <n v="995268"/>
    <n v="1434"/>
    <x v="1"/>
    <d v="2023-06-03T00:29:00"/>
    <s v="Website"/>
    <s v="Anna O'Hara"/>
    <n v="3688"/>
    <n v="3"/>
    <x v="105"/>
    <d v="1899-12-30T00:29:00"/>
    <n v="29"/>
    <n v="0"/>
    <x v="2"/>
  </r>
  <r>
    <n v="1673913"/>
    <n v="1434"/>
    <x v="1"/>
    <d v="2023-06-26T01:16:00"/>
    <s v="Other"/>
    <s v="Valarie Nelson"/>
    <n v="4928"/>
    <n v="26"/>
    <x v="155"/>
    <d v="1899-12-30T01:16:00"/>
    <n v="16"/>
    <n v="1"/>
    <x v="2"/>
  </r>
  <r>
    <n v="1003235"/>
    <n v="1435"/>
    <x v="0"/>
    <d v="2023-04-05T02:22:00"/>
    <s v="Whatsapp"/>
    <s v="Julie Young"/>
    <n v="9029"/>
    <n v="5"/>
    <x v="81"/>
    <d v="1899-12-30T02:22:00"/>
    <n v="22"/>
    <n v="2"/>
    <x v="1"/>
  </r>
  <r>
    <n v="141024"/>
    <n v="1436"/>
    <x v="5"/>
    <d v="2023-03-08T02:00:00"/>
    <s v="Other"/>
    <s v="Marie Bertrand"/>
    <n v="9491"/>
    <n v="8"/>
    <x v="50"/>
    <d v="1899-12-30T02:00:00"/>
    <n v="0"/>
    <n v="2"/>
    <x v="7"/>
  </r>
  <r>
    <n v="509663"/>
    <n v="1437"/>
    <x v="1"/>
    <d v="2023-06-25T00:03:00"/>
    <s v="App"/>
    <s v="Victoria Ashworth"/>
    <n v="6211"/>
    <n v="25"/>
    <x v="127"/>
    <d v="1899-12-30T00:03:00"/>
    <n v="3"/>
    <n v="0"/>
    <x v="2"/>
  </r>
  <r>
    <n v="341171"/>
    <n v="1438"/>
    <x v="3"/>
    <d v="2023-11-01T01:52:00"/>
    <s v="App"/>
    <s v="Michael Frick"/>
    <n v="1596"/>
    <n v="1"/>
    <x v="33"/>
    <d v="1899-12-30T01:52:00"/>
    <n v="52"/>
    <n v="1"/>
    <x v="9"/>
  </r>
  <r>
    <n v="1110547"/>
    <n v="1438"/>
    <x v="3"/>
    <d v="2023-02-14T22:55:00"/>
    <s v="Whatsapp"/>
    <s v="Diego Freyre"/>
    <n v="8840"/>
    <n v="14"/>
    <x v="222"/>
    <d v="1899-12-30T22:55:00"/>
    <n v="55"/>
    <n v="22"/>
    <x v="0"/>
  </r>
  <r>
    <n v="1182826"/>
    <n v="1439"/>
    <x v="5"/>
    <d v="2023-11-09T23:58:00"/>
    <s v="Website"/>
    <s v="Valarie Nelson"/>
    <n v="3629"/>
    <n v="9"/>
    <x v="119"/>
    <d v="1899-12-30T23:58:00"/>
    <n v="58"/>
    <n v="23"/>
    <x v="9"/>
  </r>
  <r>
    <n v="1672350"/>
    <n v="1440"/>
    <x v="5"/>
    <d v="2023-03-21T00:53:00"/>
    <s v="Website"/>
    <s v="Pirkko Koskitalo"/>
    <n v="4066"/>
    <n v="21"/>
    <x v="98"/>
    <d v="1899-12-30T00:53:00"/>
    <n v="53"/>
    <n v="0"/>
    <x v="7"/>
  </r>
  <r>
    <n v="133922"/>
    <n v="1441"/>
    <x v="7"/>
    <d v="2023-08-18T00:09:00"/>
    <s v="Other"/>
    <s v="Dean Cassidy"/>
    <n v="4932"/>
    <n v="18"/>
    <x v="241"/>
    <d v="1899-12-30T00:09:00"/>
    <n v="9"/>
    <n v="0"/>
    <x v="6"/>
  </r>
  <r>
    <n v="276276"/>
    <n v="1442"/>
    <x v="1"/>
    <d v="2023-09-05T01:29:00"/>
    <s v="Website"/>
    <s v="Palle Ibsen"/>
    <n v="5165"/>
    <n v="5"/>
    <x v="96"/>
    <d v="1899-12-30T01:29:00"/>
    <n v="29"/>
    <n v="1"/>
    <x v="11"/>
  </r>
  <r>
    <n v="503957"/>
    <n v="1442"/>
    <x v="1"/>
    <d v="2023-09-18T01:06:00"/>
    <s v="App"/>
    <s v="Yoshi Tannamuri"/>
    <n v="2938"/>
    <n v="18"/>
    <x v="51"/>
    <d v="1899-12-30T01:06:00"/>
    <n v="6"/>
    <n v="1"/>
    <x v="11"/>
  </r>
  <r>
    <n v="864174"/>
    <n v="1442"/>
    <x v="1"/>
    <d v="2023-04-11T01:45:00"/>
    <s v="Website"/>
    <s v="Jesus Fernandez"/>
    <n v="1523"/>
    <n v="11"/>
    <x v="167"/>
    <d v="1899-12-30T01:45:00"/>
    <n v="45"/>
    <n v="1"/>
    <x v="1"/>
  </r>
  <r>
    <n v="1175716"/>
    <n v="1442"/>
    <x v="1"/>
    <d v="2023-04-19T00:48:00"/>
    <s v="Website"/>
    <s v="Akiko Shimamura"/>
    <n v="9617"/>
    <n v="19"/>
    <x v="273"/>
    <d v="1899-12-30T00:48:00"/>
    <n v="48"/>
    <n v="0"/>
    <x v="1"/>
  </r>
  <r>
    <n v="56130"/>
    <n v="1446"/>
    <x v="6"/>
    <d v="2023-08-30T23:29:00"/>
    <s v="Website"/>
    <s v="Julie Brown"/>
    <n v="9631"/>
    <n v="30"/>
    <x v="65"/>
    <d v="1899-12-30T23:29:00"/>
    <n v="29"/>
    <n v="23"/>
    <x v="6"/>
  </r>
  <r>
    <n v="585596"/>
    <n v="1447"/>
    <x v="3"/>
    <d v="2023-10-06T00:36:00"/>
    <s v="Whatsapp"/>
    <s v="Diego Freyre"/>
    <n v="8848"/>
    <n v="6"/>
    <x v="189"/>
    <d v="1899-12-30T00:36:00"/>
    <n v="36"/>
    <n v="0"/>
    <x v="5"/>
  </r>
  <r>
    <n v="1137891"/>
    <n v="1447"/>
    <x v="3"/>
    <d v="2023-12-19T22:54:00"/>
    <s v="Whatsapp"/>
    <s v="Valarie Nelson"/>
    <n v="1289"/>
    <n v="19"/>
    <x v="247"/>
    <d v="1899-12-30T22:54:00"/>
    <n v="54"/>
    <n v="22"/>
    <x v="10"/>
  </r>
  <r>
    <n v="1225156"/>
    <n v="1447"/>
    <x v="3"/>
    <d v="2023-10-07T23:21:00"/>
    <s v="Whatsapp"/>
    <s v="Eduardo Saavedra"/>
    <n v="520"/>
    <n v="7"/>
    <x v="316"/>
    <d v="1899-12-30T23:21:00"/>
    <n v="21"/>
    <n v="23"/>
    <x v="5"/>
  </r>
  <r>
    <n v="1592825"/>
    <n v="1447"/>
    <x v="3"/>
    <d v="2023-07-06T01:23:00"/>
    <s v="App"/>
    <s v="Juri Hirano"/>
    <n v="7216"/>
    <n v="6"/>
    <x v="126"/>
    <d v="1899-12-30T01:23:00"/>
    <n v="23"/>
    <n v="1"/>
    <x v="4"/>
  </r>
  <r>
    <n v="434591"/>
    <n v="1450"/>
    <x v="0"/>
    <d v="2023-02-27T01:00:00"/>
    <s v="Other"/>
    <s v="Roland Keitel"/>
    <n v="4060"/>
    <n v="27"/>
    <x v="281"/>
    <d v="1899-12-30T01:00:00"/>
    <n v="0"/>
    <n v="1"/>
    <x v="0"/>
  </r>
  <r>
    <n v="1647290"/>
    <n v="1451"/>
    <x v="1"/>
    <d v="2023-11-06T00:04:00"/>
    <s v="Other"/>
    <s v="Paul Henriot"/>
    <n v="4573"/>
    <n v="6"/>
    <x v="211"/>
    <d v="1899-12-30T00:04:00"/>
    <n v="4"/>
    <n v="0"/>
    <x v="9"/>
  </r>
  <r>
    <n v="361590"/>
    <n v="1452"/>
    <x v="0"/>
    <d v="2023-10-24T23:19:00"/>
    <s v="Whatsapp"/>
    <s v="Anna O'Hara"/>
    <n v="2425"/>
    <n v="24"/>
    <x v="252"/>
    <d v="1899-12-30T23:19:00"/>
    <n v="19"/>
    <n v="23"/>
    <x v="5"/>
  </r>
  <r>
    <n v="621177"/>
    <n v="1452"/>
    <x v="0"/>
    <d v="2023-01-28T00:41:00"/>
    <s v="App"/>
    <s v="Catherine Dewey"/>
    <n v="2907"/>
    <n v="28"/>
    <x v="54"/>
    <d v="1899-12-30T00:41:00"/>
    <n v="41"/>
    <n v="0"/>
    <x v="3"/>
  </r>
  <r>
    <n v="993369"/>
    <n v="1454"/>
    <x v="5"/>
    <d v="2023-08-12T00:46:00"/>
    <s v="Other"/>
    <s v="Victoria Ashworth"/>
    <n v="8577"/>
    <n v="12"/>
    <x v="209"/>
    <d v="1899-12-30T00:46:00"/>
    <n v="46"/>
    <n v="0"/>
    <x v="6"/>
  </r>
  <r>
    <n v="1137562"/>
    <n v="1456"/>
    <x v="5"/>
    <d v="2023-10-28T00:09:00"/>
    <s v="App"/>
    <s v="Sue King"/>
    <n v="9253"/>
    <n v="28"/>
    <x v="92"/>
    <d v="1899-12-30T00:09:00"/>
    <n v="9"/>
    <n v="0"/>
    <x v="5"/>
  </r>
  <r>
    <n v="1552540"/>
    <n v="1457"/>
    <x v="7"/>
    <d v="2023-08-23T23:48:00"/>
    <s v="Other"/>
    <s v="Anna O'Hara"/>
    <n v="9266"/>
    <n v="23"/>
    <x v="34"/>
    <d v="1899-12-30T23:48:00"/>
    <n v="48"/>
    <n v="23"/>
    <x v="6"/>
  </r>
  <r>
    <n v="618986"/>
    <n v="1458"/>
    <x v="0"/>
    <d v="2023-10-30T00:53:00"/>
    <s v="Website"/>
    <s v="Valarie Nelson"/>
    <n v="3216"/>
    <n v="30"/>
    <x v="71"/>
    <d v="1899-12-30T00:53:00"/>
    <n v="53"/>
    <n v="0"/>
    <x v="5"/>
  </r>
  <r>
    <n v="1309217"/>
    <n v="1458"/>
    <x v="0"/>
    <d v="2023-06-26T00:42:00"/>
    <s v="App"/>
    <s v="Matti Karttunen"/>
    <n v="5635"/>
    <n v="26"/>
    <x v="155"/>
    <d v="1899-12-30T00:42:00"/>
    <n v="42"/>
    <n v="0"/>
    <x v="2"/>
  </r>
  <r>
    <n v="1359265"/>
    <n v="1458"/>
    <x v="0"/>
    <d v="2023-08-02T22:33:00"/>
    <s v="App"/>
    <s v="Adrian Huxley"/>
    <n v="7400"/>
    <n v="2"/>
    <x v="56"/>
    <d v="1899-12-30T22:33:00"/>
    <n v="33"/>
    <n v="22"/>
    <x v="6"/>
  </r>
  <r>
    <n v="153648"/>
    <n v="1459"/>
    <x v="0"/>
    <d v="2023-10-10T00:55:00"/>
    <s v="Website"/>
    <s v="Akiko Shimamura"/>
    <n v="7435"/>
    <n v="10"/>
    <x v="356"/>
    <d v="1899-12-30T00:55:00"/>
    <n v="55"/>
    <n v="0"/>
    <x v="5"/>
  </r>
  <r>
    <n v="180507"/>
    <n v="1459"/>
    <x v="0"/>
    <d v="2023-05-15T22:35:00"/>
    <s v="Website"/>
    <s v="Violeta Benitez"/>
    <n v="1697"/>
    <n v="15"/>
    <x v="46"/>
    <d v="1899-12-30T22:35:00"/>
    <n v="35"/>
    <n v="22"/>
    <x v="8"/>
  </r>
  <r>
    <n v="510910"/>
    <n v="1461"/>
    <x v="1"/>
    <d v="2023-01-03T23:34:00"/>
    <s v="Whatsapp"/>
    <s v="Julie Brown"/>
    <n v="1323"/>
    <n v="3"/>
    <x v="317"/>
    <d v="1899-12-30T23:34:00"/>
    <n v="34"/>
    <n v="23"/>
    <x v="3"/>
  </r>
  <r>
    <n v="656865"/>
    <n v="1462"/>
    <x v="1"/>
    <d v="2023-06-02T00:18:00"/>
    <s v="Whatsapp"/>
    <s v="Roland Mendel"/>
    <n v="7427"/>
    <n v="2"/>
    <x v="268"/>
    <d v="1899-12-30T00:18:00"/>
    <n v="18"/>
    <n v="0"/>
    <x v="2"/>
  </r>
  <r>
    <n v="447970"/>
    <n v="1464"/>
    <x v="0"/>
    <d v="2023-09-12T01:12:00"/>
    <s v="Other"/>
    <s v="Diego Freyre"/>
    <n v="2974"/>
    <n v="12"/>
    <x v="280"/>
    <d v="1899-12-30T01:12:00"/>
    <n v="12"/>
    <n v="1"/>
    <x v="11"/>
  </r>
  <r>
    <n v="1670797"/>
    <n v="1465"/>
    <x v="0"/>
    <d v="2023-06-19T01:37:00"/>
    <s v="Other"/>
    <s v="Akiko Shimamura"/>
    <n v="556"/>
    <n v="19"/>
    <x v="325"/>
    <d v="1899-12-30T01:37:00"/>
    <n v="37"/>
    <n v="1"/>
    <x v="2"/>
  </r>
  <r>
    <n v="47050"/>
    <n v="1466"/>
    <x v="12"/>
    <d v="2023-11-18T00:16:00"/>
    <s v="Website"/>
    <s v="Carine Schmitt"/>
    <n v="6692"/>
    <n v="18"/>
    <x v="17"/>
    <d v="1899-12-30T00:16:00"/>
    <n v="16"/>
    <n v="0"/>
    <x v="9"/>
  </r>
  <r>
    <n v="823294"/>
    <n v="1466"/>
    <x v="12"/>
    <d v="2023-12-01T23:15:00"/>
    <s v="App"/>
    <s v="Giovanni Rovelli"/>
    <n v="255"/>
    <n v="1"/>
    <x v="313"/>
    <d v="1899-12-30T23:15:00"/>
    <n v="15"/>
    <n v="23"/>
    <x v="10"/>
  </r>
  <r>
    <n v="1587900"/>
    <n v="1466"/>
    <x v="12"/>
    <d v="2023-05-26T00:18:00"/>
    <s v="Whatsapp"/>
    <s v="Giovanni Rovelli"/>
    <n v="465"/>
    <n v="26"/>
    <x v="66"/>
    <d v="1899-12-30T00:18:00"/>
    <n v="18"/>
    <n v="0"/>
    <x v="8"/>
  </r>
  <r>
    <n v="457874"/>
    <n v="1467"/>
    <x v="1"/>
    <d v="2023-02-16T01:04:00"/>
    <s v="Whatsapp"/>
    <s v="Valarie Nelson"/>
    <n v="3337"/>
    <n v="16"/>
    <x v="67"/>
    <d v="1899-12-30T01:04:00"/>
    <n v="4"/>
    <n v="1"/>
    <x v="0"/>
  </r>
  <r>
    <n v="1204548"/>
    <n v="1467"/>
    <x v="1"/>
    <d v="2023-07-11T23:35:00"/>
    <s v="Whatsapp"/>
    <s v="Michael Holz"/>
    <n v="5832"/>
    <n v="11"/>
    <x v="183"/>
    <d v="1899-12-30T23:35:00"/>
    <n v="35"/>
    <n v="23"/>
    <x v="4"/>
  </r>
  <r>
    <n v="1015146"/>
    <n v="1469"/>
    <x v="10"/>
    <d v="2023-04-11T01:22:00"/>
    <s v="Website"/>
    <s v="Helen Bennett"/>
    <n v="9395"/>
    <n v="11"/>
    <x v="167"/>
    <d v="1899-12-30T01:22:00"/>
    <n v="22"/>
    <n v="1"/>
    <x v="1"/>
  </r>
  <r>
    <n v="1079355"/>
    <n v="1469"/>
    <x v="10"/>
    <d v="2023-03-19T23:46:00"/>
    <s v="Website"/>
    <s v="Victoria Ashworth"/>
    <n v="3196"/>
    <n v="19"/>
    <x v="48"/>
    <d v="1899-12-30T23:46:00"/>
    <n v="46"/>
    <n v="23"/>
    <x v="7"/>
  </r>
  <r>
    <n v="1404328"/>
    <n v="1469"/>
    <x v="10"/>
    <d v="2023-02-23T00:20:00"/>
    <s v="App"/>
    <s v="Giovanni Rovelli"/>
    <n v="4532"/>
    <n v="23"/>
    <x v="275"/>
    <d v="1899-12-30T00:20:00"/>
    <n v="20"/>
    <n v="0"/>
    <x v="0"/>
  </r>
  <r>
    <n v="439833"/>
    <n v="1472"/>
    <x v="1"/>
    <d v="2023-06-04T02:23:00"/>
    <s v="Website"/>
    <s v="Kwai Yu"/>
    <n v="3338"/>
    <n v="4"/>
    <x v="68"/>
    <d v="1899-12-30T02:23:00"/>
    <n v="23"/>
    <n v="2"/>
    <x v="2"/>
  </r>
  <r>
    <n v="1376137"/>
    <n v="1472"/>
    <x v="1"/>
    <d v="2023-11-05T00:28:00"/>
    <s v="Whatsapp"/>
    <s v="Adrian Huxley"/>
    <n v="7325"/>
    <n v="5"/>
    <x v="224"/>
    <d v="1899-12-30T00:28:00"/>
    <n v="28"/>
    <n v="0"/>
    <x v="9"/>
  </r>
  <r>
    <n v="1586243"/>
    <n v="1472"/>
    <x v="1"/>
    <d v="2023-07-08T01:42:00"/>
    <s v="Website"/>
    <s v="Diego Freyre"/>
    <n v="2468"/>
    <n v="8"/>
    <x v="23"/>
    <d v="1899-12-30T01:42:00"/>
    <n v="42"/>
    <n v="1"/>
    <x v="4"/>
  </r>
  <r>
    <n v="213804"/>
    <n v="1473"/>
    <x v="1"/>
    <d v="2023-07-08T00:49:00"/>
    <s v="App"/>
    <s v="Maurizio Moroni"/>
    <n v="7453"/>
    <n v="8"/>
    <x v="23"/>
    <d v="1899-12-30T00:49:00"/>
    <n v="49"/>
    <n v="0"/>
    <x v="4"/>
  </r>
  <r>
    <n v="417779"/>
    <n v="1473"/>
    <x v="1"/>
    <d v="2023-01-31T00:40:00"/>
    <s v="Other"/>
    <s v="Valarie Nelson"/>
    <n v="9335"/>
    <n v="31"/>
    <x v="307"/>
    <d v="1899-12-30T00:40:00"/>
    <n v="40"/>
    <n v="0"/>
    <x v="3"/>
  </r>
  <r>
    <n v="1054349"/>
    <n v="1473"/>
    <x v="1"/>
    <d v="2023-04-10T23:29:00"/>
    <s v="Other"/>
    <s v="Janine Labrune"/>
    <n v="4060"/>
    <n v="10"/>
    <x v="251"/>
    <d v="1899-12-30T23:29:00"/>
    <n v="29"/>
    <n v="23"/>
    <x v="1"/>
  </r>
  <r>
    <n v="394773"/>
    <n v="1474"/>
    <x v="1"/>
    <d v="2023-11-01T00:44:00"/>
    <s v="Whatsapp"/>
    <s v="Wing C Tam"/>
    <n v="9148"/>
    <n v="1"/>
    <x v="33"/>
    <d v="1899-12-30T00:44:00"/>
    <n v="44"/>
    <n v="0"/>
    <x v="9"/>
  </r>
  <r>
    <n v="1628939"/>
    <n v="1474"/>
    <x v="1"/>
    <d v="2023-09-05T00:54:00"/>
    <s v="Website"/>
    <s v="Diego Freyre"/>
    <n v="4675"/>
    <n v="5"/>
    <x v="96"/>
    <d v="1899-12-30T00:54:00"/>
    <n v="54"/>
    <n v="0"/>
    <x v="11"/>
  </r>
  <r>
    <n v="365101"/>
    <n v="1475"/>
    <x v="5"/>
    <d v="2023-02-14T23:04:00"/>
    <s v="App"/>
    <s v="Julie Brown"/>
    <n v="433"/>
    <n v="14"/>
    <x v="222"/>
    <d v="1899-12-30T23:04:00"/>
    <n v="4"/>
    <n v="23"/>
    <x v="0"/>
  </r>
  <r>
    <n v="498746"/>
    <n v="1475"/>
    <x v="5"/>
    <d v="2023-06-03T00:09:00"/>
    <s v="App"/>
    <s v="Valarie Franco"/>
    <n v="6335"/>
    <n v="3"/>
    <x v="105"/>
    <d v="1899-12-30T00:09:00"/>
    <n v="9"/>
    <n v="0"/>
    <x v="2"/>
  </r>
  <r>
    <n v="517568"/>
    <n v="1475"/>
    <x v="5"/>
    <d v="2023-10-01T00:30:00"/>
    <s v="Other"/>
    <s v="Valarie Nelson"/>
    <n v="794"/>
    <n v="1"/>
    <x v="5"/>
    <d v="1899-12-30T00:30:00"/>
    <n v="30"/>
    <n v="0"/>
    <x v="5"/>
  </r>
  <r>
    <n v="1272986"/>
    <n v="1475"/>
    <x v="5"/>
    <d v="2023-02-08T01:38:00"/>
    <s v="App"/>
    <s v="Maria Larsson"/>
    <n v="4629"/>
    <n v="8"/>
    <x v="262"/>
    <d v="1899-12-30T01:38:00"/>
    <n v="38"/>
    <n v="1"/>
    <x v="0"/>
  </r>
  <r>
    <n v="1409687"/>
    <n v="1475"/>
    <x v="5"/>
    <d v="2023-04-03T00:54:00"/>
    <s v="Whatsapp"/>
    <s v="Paolo Accorti"/>
    <n v="3268"/>
    <n v="3"/>
    <x v="70"/>
    <d v="1899-12-30T00:54:00"/>
    <n v="54"/>
    <n v="0"/>
    <x v="1"/>
  </r>
  <r>
    <n v="307999"/>
    <n v="1476"/>
    <x v="10"/>
    <d v="2023-07-04T23:33:00"/>
    <s v="Other"/>
    <s v="Steve Thompson"/>
    <n v="5434"/>
    <n v="4"/>
    <x v="190"/>
    <d v="1899-12-30T23:33:00"/>
    <n v="33"/>
    <n v="23"/>
    <x v="4"/>
  </r>
  <r>
    <n v="573613"/>
    <n v="1477"/>
    <x v="5"/>
    <d v="2023-08-18T01:17:00"/>
    <s v="App"/>
    <s v="Victoria Ashworth"/>
    <n v="7954"/>
    <n v="18"/>
    <x v="241"/>
    <d v="1899-12-30T01:17:00"/>
    <n v="17"/>
    <n v="1"/>
    <x v="6"/>
  </r>
  <r>
    <n v="746060"/>
    <n v="1477"/>
    <x v="5"/>
    <d v="2023-03-31T23:52:00"/>
    <s v="App"/>
    <s v="Mary Saveley"/>
    <n v="1387"/>
    <n v="31"/>
    <x v="265"/>
    <d v="1899-12-30T23:52:00"/>
    <n v="52"/>
    <n v="23"/>
    <x v="7"/>
  </r>
  <r>
    <n v="1258064"/>
    <n v="1478"/>
    <x v="13"/>
    <d v="2023-04-26T00:28:00"/>
    <s v="Whatsapp"/>
    <s v="Miguel Barajas"/>
    <n v="6527"/>
    <n v="26"/>
    <x v="198"/>
    <d v="1899-12-30T00:28:00"/>
    <n v="28"/>
    <n v="0"/>
    <x v="1"/>
  </r>
  <r>
    <n v="757855"/>
    <n v="1479"/>
    <x v="1"/>
    <d v="2023-11-12T22:36:00"/>
    <s v="Other"/>
    <s v="Allen Nelson"/>
    <n v="5528"/>
    <n v="12"/>
    <x v="221"/>
    <d v="1899-12-30T22:36:00"/>
    <n v="36"/>
    <n v="22"/>
    <x v="9"/>
  </r>
  <r>
    <n v="1059711"/>
    <n v="1479"/>
    <x v="1"/>
    <d v="2023-03-15T01:01:00"/>
    <s v="Other"/>
    <s v="Eduardo Saavedra"/>
    <n v="5593"/>
    <n v="15"/>
    <x v="106"/>
    <d v="1899-12-30T01:01:00"/>
    <n v="1"/>
    <n v="1"/>
    <x v="7"/>
  </r>
  <r>
    <n v="1158886"/>
    <n v="1479"/>
    <x v="1"/>
    <d v="2023-09-02T00:45:00"/>
    <s v="Website"/>
    <s v="Michael Frick"/>
    <n v="3135"/>
    <n v="2"/>
    <x v="264"/>
    <d v="1899-12-30T00:45:00"/>
    <n v="45"/>
    <n v="0"/>
    <x v="11"/>
  </r>
  <r>
    <n v="1587832"/>
    <n v="1483"/>
    <x v="1"/>
    <d v="2023-11-09T23:05:00"/>
    <s v="Website"/>
    <s v="Valarie Nelson"/>
    <n v="3831"/>
    <n v="9"/>
    <x v="119"/>
    <d v="1899-12-30T23:05:00"/>
    <n v="5"/>
    <n v="23"/>
    <x v="9"/>
  </r>
  <r>
    <n v="1599039"/>
    <n v="1483"/>
    <x v="1"/>
    <d v="2023-01-23T22:54:00"/>
    <s v="Whatsapp"/>
    <s v="Michael Donnermeyer"/>
    <n v="9658"/>
    <n v="23"/>
    <x v="20"/>
    <d v="1899-12-30T22:54:00"/>
    <n v="54"/>
    <n v="22"/>
    <x v="3"/>
  </r>
  <r>
    <n v="525192"/>
    <n v="1484"/>
    <x v="1"/>
    <d v="2023-01-26T00:09:00"/>
    <s v="Other"/>
    <s v="Jonas Bergulfsen"/>
    <n v="2431"/>
    <n v="26"/>
    <x v="64"/>
    <d v="1899-12-30T00:09:00"/>
    <n v="9"/>
    <n v="0"/>
    <x v="3"/>
  </r>
  <r>
    <n v="112565"/>
    <n v="1485"/>
    <x v="5"/>
    <d v="2023-04-25T00:24:00"/>
    <s v="Website"/>
    <s v="Dominique Perrier"/>
    <n v="6159"/>
    <n v="25"/>
    <x v="74"/>
    <d v="1899-12-30T00:24:00"/>
    <n v="24"/>
    <n v="0"/>
    <x v="1"/>
  </r>
  <r>
    <n v="342826"/>
    <n v="1486"/>
    <x v="1"/>
    <d v="2023-06-20T22:33:00"/>
    <s v="Other"/>
    <s v="Julie Brown"/>
    <n v="3861"/>
    <n v="20"/>
    <x v="13"/>
    <d v="1899-12-30T22:33:00"/>
    <n v="33"/>
    <n v="22"/>
    <x v="2"/>
  </r>
  <r>
    <n v="1622340"/>
    <n v="1487"/>
    <x v="10"/>
    <d v="2023-05-06T00:14:00"/>
    <s v="Whatsapp"/>
    <s v="Kwai Yu"/>
    <n v="4769"/>
    <n v="6"/>
    <x v="113"/>
    <d v="1899-12-30T00:14:00"/>
    <n v="14"/>
    <n v="0"/>
    <x v="8"/>
  </r>
  <r>
    <n v="595446"/>
    <n v="1488"/>
    <x v="1"/>
    <d v="2023-05-27T23:14:00"/>
    <s v="Other"/>
    <s v="Steve Thompson"/>
    <n v="3770"/>
    <n v="27"/>
    <x v="16"/>
    <d v="1899-12-30T23:14:00"/>
    <n v="14"/>
    <n v="23"/>
    <x v="8"/>
  </r>
  <r>
    <n v="609984"/>
    <n v="1488"/>
    <x v="1"/>
    <d v="2023-05-03T01:09:00"/>
    <s v="Other"/>
    <s v="Francisca Cervantes"/>
    <n v="4417"/>
    <n v="3"/>
    <x v="18"/>
    <d v="1899-12-30T01:09:00"/>
    <n v="9"/>
    <n v="1"/>
    <x v="8"/>
  </r>
  <r>
    <n v="661382"/>
    <n v="1488"/>
    <x v="1"/>
    <d v="2023-01-23T23:14:00"/>
    <s v="Whatsapp"/>
    <s v="Leslie Murphy"/>
    <n v="970"/>
    <n v="23"/>
    <x v="20"/>
    <d v="1899-12-30T23:14:00"/>
    <n v="14"/>
    <n v="23"/>
    <x v="3"/>
  </r>
  <r>
    <n v="1662944"/>
    <n v="1488"/>
    <x v="1"/>
    <d v="2023-12-20T00:47:00"/>
    <s v="Website"/>
    <s v="Jytte Petersen"/>
    <n v="9411"/>
    <n v="20"/>
    <x v="304"/>
    <d v="1899-12-30T00:47:00"/>
    <n v="47"/>
    <n v="0"/>
    <x v="10"/>
  </r>
  <r>
    <n v="74526"/>
    <n v="1489"/>
    <x v="5"/>
    <d v="2023-12-13T01:41:00"/>
    <s v="Website"/>
    <s v="Eduardo Saavedra"/>
    <n v="1132"/>
    <n v="13"/>
    <x v="141"/>
    <d v="1899-12-30T01:41:00"/>
    <n v="41"/>
    <n v="1"/>
    <x v="10"/>
  </r>
  <r>
    <n v="1543099"/>
    <n v="1489"/>
    <x v="5"/>
    <d v="2023-02-17T22:44:00"/>
    <s v="Whatsapp"/>
    <s v="Roland Mendel"/>
    <n v="5530"/>
    <n v="17"/>
    <x v="339"/>
    <d v="1899-12-30T22:44:00"/>
    <n v="44"/>
    <n v="22"/>
    <x v="0"/>
  </r>
  <r>
    <n v="1639546"/>
    <n v="1491"/>
    <x v="1"/>
    <d v="2023-04-29T23:00:00"/>
    <s v="App"/>
    <s v="Kalle Suominen"/>
    <n v="4460"/>
    <n v="29"/>
    <x v="312"/>
    <d v="1899-12-30T23:00:00"/>
    <n v="0"/>
    <n v="23"/>
    <x v="1"/>
  </r>
  <r>
    <n v="541762"/>
    <n v="1492"/>
    <x v="1"/>
    <d v="2023-07-28T23:58:00"/>
    <s v="Website"/>
    <s v="Juri Hirano"/>
    <n v="5062"/>
    <n v="28"/>
    <x v="40"/>
    <d v="1899-12-30T23:58:00"/>
    <n v="58"/>
    <n v="23"/>
    <x v="4"/>
  </r>
  <r>
    <n v="569689"/>
    <n v="1492"/>
    <x v="1"/>
    <d v="2023-10-28T01:45:00"/>
    <s v="Website"/>
    <s v="Valarie Nelson"/>
    <n v="2171"/>
    <n v="28"/>
    <x v="92"/>
    <d v="1899-12-30T01:45:00"/>
    <n v="45"/>
    <n v="1"/>
    <x v="5"/>
  </r>
  <r>
    <n v="1437527"/>
    <n v="1495"/>
    <x v="2"/>
    <d v="2023-02-25T00:47:00"/>
    <s v="Website"/>
    <s v="Dan Lewis"/>
    <n v="2234"/>
    <n v="25"/>
    <x v="39"/>
    <d v="1899-12-30T00:47:00"/>
    <n v="47"/>
    <n v="0"/>
    <x v="0"/>
  </r>
  <r>
    <n v="1418125"/>
    <n v="1496"/>
    <x v="1"/>
    <d v="2023-08-12T00:46:00"/>
    <s v="Website"/>
    <s v="Allen Nelson"/>
    <n v="8586"/>
    <n v="12"/>
    <x v="209"/>
    <d v="1899-12-30T00:46:00"/>
    <n v="46"/>
    <n v="0"/>
    <x v="6"/>
  </r>
  <r>
    <n v="480827"/>
    <n v="1498"/>
    <x v="6"/>
    <d v="2023-01-14T00:06:00"/>
    <s v="Website"/>
    <s v="Sue King"/>
    <n v="3032"/>
    <n v="14"/>
    <x v="100"/>
    <d v="1899-12-30T00:06:00"/>
    <n v="6"/>
    <n v="0"/>
    <x v="3"/>
  </r>
  <r>
    <n v="141004"/>
    <n v="1499"/>
    <x v="1"/>
    <d v="2023-05-17T01:21:00"/>
    <s v="Whatsapp"/>
    <s v="Jonas Bergulfsen"/>
    <n v="9940"/>
    <n v="17"/>
    <x v="239"/>
    <d v="1899-12-30T01:21:00"/>
    <n v="21"/>
    <n v="1"/>
    <x v="8"/>
  </r>
  <r>
    <n v="953006"/>
    <n v="1500"/>
    <x v="1"/>
    <d v="2023-11-16T00:34:00"/>
    <s v="Website"/>
    <s v="Victoria Ashworth"/>
    <n v="9376"/>
    <n v="16"/>
    <x v="233"/>
    <d v="1899-12-30T00:34:00"/>
    <n v="34"/>
    <n v="0"/>
    <x v="9"/>
  </r>
  <r>
    <n v="595956"/>
    <n v="1501"/>
    <x v="1"/>
    <d v="2023-01-17T01:40:00"/>
    <s v="App"/>
    <s v="Kyung Tseng"/>
    <n v="3537"/>
    <n v="17"/>
    <x v="231"/>
    <d v="1899-12-30T01:40:00"/>
    <n v="40"/>
    <n v="1"/>
    <x v="3"/>
  </r>
  <r>
    <n v="1124146"/>
    <n v="1501"/>
    <x v="1"/>
    <d v="2023-04-21T00:24:00"/>
    <s v="Website"/>
    <s v="Kalle Suominen"/>
    <n v="3329"/>
    <n v="21"/>
    <x v="328"/>
    <d v="1899-12-30T00:24:00"/>
    <n v="24"/>
    <n v="0"/>
    <x v="1"/>
  </r>
  <r>
    <n v="1489846"/>
    <n v="1501"/>
    <x v="1"/>
    <d v="2023-05-31T01:46:00"/>
    <s v="App"/>
    <s v="Martine Rance"/>
    <n v="1094"/>
    <n v="31"/>
    <x v="236"/>
    <d v="1899-12-30T01:46:00"/>
    <n v="46"/>
    <n v="1"/>
    <x v="8"/>
  </r>
  <r>
    <n v="448164"/>
    <n v="1502"/>
    <x v="5"/>
    <d v="2023-02-04T01:35:00"/>
    <s v="Other"/>
    <s v="Mory Kentary"/>
    <n v="3869"/>
    <n v="4"/>
    <x v="72"/>
    <d v="1899-12-30T01:35:00"/>
    <n v="35"/>
    <n v="1"/>
    <x v="0"/>
  </r>
  <r>
    <n v="615675"/>
    <n v="1502"/>
    <x v="5"/>
    <d v="2023-05-13T00:26:00"/>
    <s v="Whatsapp"/>
    <s v="Valarie Young"/>
    <n v="3875"/>
    <n v="13"/>
    <x v="158"/>
    <d v="1899-12-30T00:26:00"/>
    <n v="26"/>
    <n v="0"/>
    <x v="8"/>
  </r>
  <r>
    <n v="1230334"/>
    <n v="1502"/>
    <x v="5"/>
    <d v="2023-04-25T23:56:00"/>
    <s v="Other"/>
    <s v="Juri Yoshido"/>
    <n v="2395"/>
    <n v="25"/>
    <x v="74"/>
    <d v="1899-12-30T23:56:00"/>
    <n v="56"/>
    <n v="23"/>
    <x v="1"/>
  </r>
  <r>
    <n v="521761"/>
    <n v="1504"/>
    <x v="0"/>
    <d v="2023-07-06T23:25:00"/>
    <s v="Whatsapp"/>
    <s v="Wendy Victorino"/>
    <n v="4462"/>
    <n v="6"/>
    <x v="126"/>
    <d v="1899-12-30T23:25:00"/>
    <n v="25"/>
    <n v="23"/>
    <x v="4"/>
  </r>
  <r>
    <n v="543294"/>
    <n v="1504"/>
    <x v="0"/>
    <d v="2023-09-13T00:27:00"/>
    <s v="Whatsapp"/>
    <s v="Elizabeth Lincoln"/>
    <n v="3639"/>
    <n v="13"/>
    <x v="176"/>
    <d v="1899-12-30T00:27:00"/>
    <n v="27"/>
    <n v="0"/>
    <x v="11"/>
  </r>
  <r>
    <n v="1025204"/>
    <n v="1504"/>
    <x v="0"/>
    <d v="2023-07-15T00:17:00"/>
    <s v="Website"/>
    <s v="Giovanni Rovelli"/>
    <n v="1043"/>
    <n v="15"/>
    <x v="212"/>
    <d v="1899-12-30T00:17:00"/>
    <n v="17"/>
    <n v="0"/>
    <x v="4"/>
  </r>
  <r>
    <n v="319587"/>
    <n v="1505"/>
    <x v="1"/>
    <d v="2023-09-30T00:04:00"/>
    <s v="Other"/>
    <s v="Palle Ibsen"/>
    <n v="1648"/>
    <n v="30"/>
    <x v="331"/>
    <d v="1899-12-30T00:04:00"/>
    <n v="4"/>
    <n v="0"/>
    <x v="11"/>
  </r>
  <r>
    <n v="366719"/>
    <n v="1505"/>
    <x v="1"/>
    <d v="2023-03-04T23:03:00"/>
    <s v="Other"/>
    <s v="Steve Thompson"/>
    <n v="7878"/>
    <n v="4"/>
    <x v="300"/>
    <d v="1899-12-30T23:03:00"/>
    <n v="3"/>
    <n v="23"/>
    <x v="7"/>
  </r>
  <r>
    <n v="1103298"/>
    <n v="1505"/>
    <x v="1"/>
    <d v="2023-12-31T00:39:00"/>
    <s v="Website"/>
    <s v="Valarie Nelson"/>
    <n v="1147"/>
    <n v="31"/>
    <x v="181"/>
    <d v="1899-12-30T00:39:00"/>
    <n v="39"/>
    <n v="0"/>
    <x v="10"/>
  </r>
  <r>
    <n v="749782"/>
    <n v="1506"/>
    <x v="1"/>
    <d v="2023-06-18T02:16:00"/>
    <s v="App"/>
    <s v="Valarie Nelson"/>
    <n v="8021"/>
    <n v="18"/>
    <x v="343"/>
    <d v="1899-12-30T02:16:00"/>
    <n v="16"/>
    <n v="2"/>
    <x v="2"/>
  </r>
  <r>
    <n v="1001621"/>
    <n v="1506"/>
    <x v="1"/>
    <d v="2023-12-08T00:45:00"/>
    <s v="App"/>
    <s v="Victoria Ashworth"/>
    <n v="9768"/>
    <n v="8"/>
    <x v="232"/>
    <d v="1899-12-30T00:45:00"/>
    <n v="45"/>
    <n v="0"/>
    <x v="10"/>
  </r>
  <r>
    <n v="1275955"/>
    <n v="1506"/>
    <x v="1"/>
    <d v="2023-08-06T01:37:00"/>
    <s v="Whatsapp"/>
    <s v="Diego Freyre"/>
    <n v="8000"/>
    <n v="6"/>
    <x v="123"/>
    <d v="1899-12-30T01:37:00"/>
    <n v="37"/>
    <n v="1"/>
    <x v="6"/>
  </r>
  <r>
    <n v="482210"/>
    <n v="1507"/>
    <x v="1"/>
    <d v="2023-09-15T01:25:00"/>
    <s v="Other"/>
    <s v="Julie Brown"/>
    <n v="4514"/>
    <n v="15"/>
    <x v="335"/>
    <d v="1899-12-30T01:25:00"/>
    <n v="25"/>
    <n v="1"/>
    <x v="11"/>
  </r>
  <r>
    <n v="742561"/>
    <n v="1509"/>
    <x v="1"/>
    <d v="2023-01-20T22:39:00"/>
    <s v="Whatsapp"/>
    <s v="Maria Hernandez"/>
    <n v="1879"/>
    <n v="20"/>
    <x v="349"/>
    <d v="1899-12-30T22:39:00"/>
    <n v="39"/>
    <n v="22"/>
    <x v="3"/>
  </r>
  <r>
    <n v="1185440"/>
    <n v="1509"/>
    <x v="1"/>
    <d v="2023-02-01T00:17:00"/>
    <s v="App"/>
    <s v="Thomas Hardy"/>
    <n v="2567"/>
    <n v="1"/>
    <x v="148"/>
    <d v="1899-12-30T00:17:00"/>
    <n v="17"/>
    <n v="0"/>
    <x v="0"/>
  </r>
  <r>
    <n v="1271055"/>
    <n v="1509"/>
    <x v="1"/>
    <d v="2023-01-09T00:51:00"/>
    <s v="App"/>
    <s v="Georg Pipps"/>
    <n v="9159"/>
    <n v="9"/>
    <x v="290"/>
    <d v="1899-12-30T00:51:00"/>
    <n v="51"/>
    <n v="0"/>
    <x v="3"/>
  </r>
  <r>
    <n v="533187"/>
    <n v="1510"/>
    <x v="4"/>
    <d v="2023-03-13T01:04:00"/>
    <s v="Other"/>
    <s v="Diego Freyre"/>
    <n v="825"/>
    <n v="13"/>
    <x v="8"/>
    <d v="1899-12-30T01:04:00"/>
    <n v="4"/>
    <n v="1"/>
    <x v="7"/>
  </r>
  <r>
    <n v="546278"/>
    <n v="1510"/>
    <x v="4"/>
    <d v="2023-06-04T01:08:00"/>
    <s v="Whatsapp"/>
    <s v="Steve Frick"/>
    <n v="5853"/>
    <n v="4"/>
    <x v="68"/>
    <d v="1899-12-30T01:08:00"/>
    <n v="8"/>
    <n v="1"/>
    <x v="2"/>
  </r>
  <r>
    <n v="947369"/>
    <n v="1510"/>
    <x v="4"/>
    <d v="2023-07-10T00:20:00"/>
    <s v="App"/>
    <s v="Valarie Thompson"/>
    <n v="5208"/>
    <n v="10"/>
    <x v="86"/>
    <d v="1899-12-30T00:20:00"/>
    <n v="20"/>
    <n v="0"/>
    <x v="4"/>
  </r>
  <r>
    <n v="1335994"/>
    <n v="1510"/>
    <x v="4"/>
    <d v="2023-12-16T00:26:00"/>
    <s v="Whatsapp"/>
    <s v="Sue King"/>
    <n v="7950"/>
    <n v="16"/>
    <x v="150"/>
    <d v="1899-12-30T00:26:00"/>
    <n v="26"/>
    <n v="0"/>
    <x v="10"/>
  </r>
  <r>
    <n v="1441153"/>
    <n v="1510"/>
    <x v="4"/>
    <d v="2023-10-14T00:39:00"/>
    <s v="App"/>
    <s v="Laurence Lebihan"/>
    <n v="3392"/>
    <n v="14"/>
    <x v="216"/>
    <d v="1899-12-30T00:39:00"/>
    <n v="39"/>
    <n v="0"/>
    <x v="5"/>
  </r>
  <r>
    <n v="1218374"/>
    <n v="1511"/>
    <x v="1"/>
    <d v="2023-01-26T00:03:00"/>
    <s v="App"/>
    <s v="Valarie Nelson"/>
    <n v="44"/>
    <n v="26"/>
    <x v="64"/>
    <d v="1899-12-30T00:03:00"/>
    <n v="3"/>
    <n v="0"/>
    <x v="3"/>
  </r>
  <r>
    <n v="1236880"/>
    <n v="1511"/>
    <x v="1"/>
    <d v="2023-05-18T22:31:00"/>
    <s v="Other"/>
    <s v="Juri Yoshido"/>
    <n v="1203"/>
    <n v="18"/>
    <x v="282"/>
    <d v="1899-12-30T22:31:00"/>
    <n v="31"/>
    <n v="22"/>
    <x v="8"/>
  </r>
  <r>
    <n v="1449298"/>
    <n v="1511"/>
    <x v="1"/>
    <d v="2023-06-26T01:29:00"/>
    <s v="Website"/>
    <s v="Michael Holz"/>
    <n v="837"/>
    <n v="26"/>
    <x v="155"/>
    <d v="1899-12-30T01:29:00"/>
    <n v="29"/>
    <n v="1"/>
    <x v="2"/>
  </r>
  <r>
    <n v="1674723"/>
    <n v="1511"/>
    <x v="1"/>
    <d v="2023-09-09T22:47:00"/>
    <s v="Website"/>
    <s v="Giovanni Rovelli"/>
    <n v="3096"/>
    <n v="9"/>
    <x v="350"/>
    <d v="1899-12-30T22:47:00"/>
    <n v="47"/>
    <n v="22"/>
    <x v="11"/>
  </r>
  <r>
    <n v="946167"/>
    <n v="1512"/>
    <x v="2"/>
    <d v="2023-12-04T23:54:00"/>
    <s v="Website"/>
    <s v="Valarie Nelson"/>
    <n v="236"/>
    <n v="4"/>
    <x v="118"/>
    <d v="1899-12-30T23:54:00"/>
    <n v="54"/>
    <n v="23"/>
    <x v="10"/>
  </r>
  <r>
    <n v="1186707"/>
    <n v="1512"/>
    <x v="2"/>
    <d v="2023-02-11T00:21:00"/>
    <s v="Website"/>
    <s v="Mary Saveley"/>
    <n v="2061"/>
    <n v="11"/>
    <x v="35"/>
    <d v="1899-12-30T00:21:00"/>
    <n v="21"/>
    <n v="0"/>
    <x v="0"/>
  </r>
  <r>
    <n v="1314895"/>
    <n v="1512"/>
    <x v="2"/>
    <d v="2023-12-18T22:37:00"/>
    <s v="Whatsapp"/>
    <s v="Akiko Shimamura"/>
    <n v="1560"/>
    <n v="18"/>
    <x v="77"/>
    <d v="1899-12-30T22:37:00"/>
    <n v="37"/>
    <n v="22"/>
    <x v="10"/>
  </r>
  <r>
    <n v="1494182"/>
    <n v="1512"/>
    <x v="2"/>
    <d v="2023-11-24T23:39:00"/>
    <s v="App"/>
    <s v="Rosa Hernandez"/>
    <n v="775"/>
    <n v="24"/>
    <x v="80"/>
    <d v="1899-12-30T23:39:00"/>
    <n v="39"/>
    <n v="23"/>
    <x v="9"/>
  </r>
  <r>
    <n v="1502209"/>
    <n v="1512"/>
    <x v="2"/>
    <d v="2023-02-27T23:36:00"/>
    <s v="Website"/>
    <s v="Ann Brown"/>
    <n v="9349"/>
    <n v="27"/>
    <x v="281"/>
    <d v="1899-12-30T23:36:00"/>
    <n v="36"/>
    <n v="23"/>
    <x v="0"/>
  </r>
  <r>
    <n v="313294"/>
    <n v="1513"/>
    <x v="1"/>
    <d v="2023-06-24T00:09:00"/>
    <s v="App"/>
    <s v="Julie Murphy"/>
    <n v="3975"/>
    <n v="24"/>
    <x v="191"/>
    <d v="1899-12-30T00:09:00"/>
    <n v="9"/>
    <n v="0"/>
    <x v="2"/>
  </r>
  <r>
    <n v="953981"/>
    <n v="1513"/>
    <x v="1"/>
    <d v="2023-10-05T00:28:00"/>
    <s v="Other"/>
    <s v="Julie Young"/>
    <n v="9670"/>
    <n v="5"/>
    <x v="274"/>
    <d v="1899-12-30T00:28:00"/>
    <n v="28"/>
    <n v="0"/>
    <x v="5"/>
  </r>
  <r>
    <n v="111992"/>
    <n v="1515"/>
    <x v="1"/>
    <d v="2023-03-26T23:02:00"/>
    <s v="App"/>
    <s v="Henriette Pfalzheim"/>
    <n v="9312"/>
    <n v="26"/>
    <x v="108"/>
    <d v="1899-12-30T23:02:00"/>
    <n v="2"/>
    <n v="23"/>
    <x v="7"/>
  </r>
  <r>
    <n v="162458"/>
    <n v="1515"/>
    <x v="1"/>
    <d v="2023-12-06T00:58:00"/>
    <s v="Website"/>
    <s v="Anna O'Hara"/>
    <n v="3793"/>
    <n v="6"/>
    <x v="185"/>
    <d v="1899-12-30T00:58:00"/>
    <n v="58"/>
    <n v="0"/>
    <x v="10"/>
  </r>
  <r>
    <n v="1587870"/>
    <n v="1515"/>
    <x v="1"/>
    <d v="2023-06-01T23:06:00"/>
    <s v="Website"/>
    <s v="Elizabeth Devon"/>
    <n v="3277"/>
    <n v="1"/>
    <x v="169"/>
    <d v="1899-12-30T23:06:00"/>
    <n v="6"/>
    <n v="23"/>
    <x v="2"/>
  </r>
  <r>
    <n v="603880"/>
    <n v="1516"/>
    <x v="4"/>
    <d v="2023-02-05T01:37:00"/>
    <s v="Website"/>
    <s v="Anna O'Hara"/>
    <n v="4019"/>
    <n v="5"/>
    <x v="260"/>
    <d v="1899-12-30T01:37:00"/>
    <n v="37"/>
    <n v="1"/>
    <x v="0"/>
  </r>
  <r>
    <n v="202315"/>
    <n v="1518"/>
    <x v="1"/>
    <d v="2023-01-04T01:45:00"/>
    <s v="Whatsapp"/>
    <s v="Michael Chandler"/>
    <n v="6344"/>
    <n v="4"/>
    <x v="227"/>
    <d v="1899-12-30T01:45:00"/>
    <n v="45"/>
    <n v="1"/>
    <x v="3"/>
  </r>
  <r>
    <n v="1653886"/>
    <n v="1518"/>
    <x v="1"/>
    <d v="2023-05-08T01:31:00"/>
    <s v="Other"/>
    <s v="Martine Rance"/>
    <n v="8879"/>
    <n v="8"/>
    <x v="32"/>
    <d v="1899-12-30T01:31:00"/>
    <n v="31"/>
    <n v="1"/>
    <x v="8"/>
  </r>
  <r>
    <n v="73642"/>
    <n v="1519"/>
    <x v="5"/>
    <d v="2023-09-25T01:16:00"/>
    <s v="Whatsapp"/>
    <s v="Maria Larsson"/>
    <n v="3758"/>
    <n v="25"/>
    <x v="76"/>
    <d v="1899-12-30T01:16:00"/>
    <n v="16"/>
    <n v="1"/>
    <x v="11"/>
  </r>
  <r>
    <n v="305291"/>
    <n v="1519"/>
    <x v="5"/>
    <d v="2023-08-22T23:10:00"/>
    <s v="Whatsapp"/>
    <s v="Roland Mendel"/>
    <n v="3778"/>
    <n v="22"/>
    <x v="202"/>
    <d v="1899-12-30T23:10:00"/>
    <n v="10"/>
    <n v="23"/>
    <x v="6"/>
  </r>
  <r>
    <n v="1494501"/>
    <n v="1519"/>
    <x v="5"/>
    <d v="2023-09-29T23:29:00"/>
    <s v="Other"/>
    <s v="Paul Henriot"/>
    <n v="5248"/>
    <n v="29"/>
    <x v="200"/>
    <d v="1899-12-30T23:29:00"/>
    <n v="29"/>
    <n v="23"/>
    <x v="11"/>
  </r>
  <r>
    <n v="1564926"/>
    <n v="1519"/>
    <x v="5"/>
    <d v="2023-04-23T22:50:00"/>
    <s v="App"/>
    <s v="Eduardo Saavedra"/>
    <n v="6988"/>
    <n v="23"/>
    <x v="114"/>
    <d v="1899-12-30T22:50:00"/>
    <n v="50"/>
    <n v="22"/>
    <x v="1"/>
  </r>
  <r>
    <n v="216256"/>
    <n v="1521"/>
    <x v="1"/>
    <d v="2023-01-26T00:34:00"/>
    <s v="App"/>
    <s v="Christina Berglund"/>
    <n v="3720"/>
    <n v="26"/>
    <x v="64"/>
    <d v="1899-12-30T00:34:00"/>
    <n v="34"/>
    <n v="0"/>
    <x v="3"/>
  </r>
  <r>
    <n v="1678550"/>
    <n v="1521"/>
    <x v="1"/>
    <d v="2023-11-06T00:46:00"/>
    <s v="Other"/>
    <s v="Elizabeth Lincoln"/>
    <n v="8554"/>
    <n v="6"/>
    <x v="211"/>
    <d v="1899-12-30T00:46:00"/>
    <n v="46"/>
    <n v="0"/>
    <x v="9"/>
  </r>
  <r>
    <n v="281193"/>
    <n v="1522"/>
    <x v="1"/>
    <d v="2023-03-17T00:14:00"/>
    <s v="Website"/>
    <s v="Arnold Cruz"/>
    <n v="6173"/>
    <n v="17"/>
    <x v="154"/>
    <d v="1899-12-30T00:14:00"/>
    <n v="14"/>
    <n v="0"/>
    <x v="7"/>
  </r>
  <r>
    <n v="120567"/>
    <n v="1523"/>
    <x v="5"/>
    <d v="2023-06-30T23:33:00"/>
    <s v="Whatsapp"/>
    <s v="Kalle Suominen"/>
    <n v="1876"/>
    <n v="30"/>
    <x v="204"/>
    <d v="1899-12-30T23:33:00"/>
    <n v="33"/>
    <n v="23"/>
    <x v="2"/>
  </r>
  <r>
    <n v="1221201"/>
    <n v="1523"/>
    <x v="5"/>
    <d v="2023-08-21T00:02:00"/>
    <s v="Website"/>
    <s v="Valarie Nelson"/>
    <n v="9665"/>
    <n v="21"/>
    <x v="11"/>
    <d v="1899-12-30T00:02:00"/>
    <n v="2"/>
    <n v="0"/>
    <x v="6"/>
  </r>
  <r>
    <n v="15878"/>
    <n v="1524"/>
    <x v="0"/>
    <d v="2023-06-03T01:01:00"/>
    <s v="Whatsapp"/>
    <s v="Diego Freyre"/>
    <n v="2717"/>
    <n v="3"/>
    <x v="105"/>
    <d v="1899-12-30T01:01:00"/>
    <n v="1"/>
    <n v="1"/>
    <x v="2"/>
  </r>
  <r>
    <n v="375276"/>
    <n v="1524"/>
    <x v="0"/>
    <d v="2023-04-21T01:16:00"/>
    <s v="App"/>
    <s v="Allen Nelson"/>
    <n v="4766"/>
    <n v="21"/>
    <x v="328"/>
    <d v="1899-12-30T01:16:00"/>
    <n v="16"/>
    <n v="1"/>
    <x v="1"/>
  </r>
  <r>
    <n v="1042847"/>
    <n v="1524"/>
    <x v="0"/>
    <d v="2023-02-04T23:32:00"/>
    <s v="Website"/>
    <s v="Julie Young"/>
    <n v="2979"/>
    <n v="4"/>
    <x v="72"/>
    <d v="1899-12-30T23:32:00"/>
    <n v="32"/>
    <n v="23"/>
    <x v="0"/>
  </r>
  <r>
    <n v="260160"/>
    <n v="1525"/>
    <x v="10"/>
    <d v="2023-11-30T00:48:00"/>
    <s v="Website"/>
    <s v="Georg Pipps"/>
    <n v="586"/>
    <n v="30"/>
    <x v="230"/>
    <d v="1899-12-30T00:48:00"/>
    <n v="48"/>
    <n v="0"/>
    <x v="9"/>
  </r>
  <r>
    <n v="1138694"/>
    <n v="1525"/>
    <x v="10"/>
    <d v="2023-03-01T01:28:00"/>
    <s v="Website"/>
    <s v="Diego Freyre"/>
    <n v="1217"/>
    <n v="1"/>
    <x v="333"/>
    <d v="1899-12-30T01:28:00"/>
    <n v="28"/>
    <n v="1"/>
    <x v="7"/>
  </r>
  <r>
    <n v="1165350"/>
    <n v="1526"/>
    <x v="1"/>
    <d v="2023-09-07T01:09:00"/>
    <s v="Website"/>
    <s v="Maria Larsson"/>
    <n v="4870"/>
    <n v="7"/>
    <x v="29"/>
    <d v="1899-12-30T01:09:00"/>
    <n v="9"/>
    <n v="1"/>
    <x v="11"/>
  </r>
  <r>
    <n v="229843"/>
    <n v="1527"/>
    <x v="10"/>
    <d v="2023-03-17T22:58:00"/>
    <s v="Other"/>
    <s v="Wing C Tam"/>
    <n v="4155"/>
    <n v="17"/>
    <x v="154"/>
    <d v="1899-12-30T22:58:00"/>
    <n v="58"/>
    <n v="22"/>
    <x v="7"/>
  </r>
  <r>
    <n v="1366955"/>
    <n v="1529"/>
    <x v="8"/>
    <d v="2023-03-20T00:45:00"/>
    <s v="Website"/>
    <s v="Mart¡n Sommer"/>
    <n v="5336"/>
    <n v="20"/>
    <x v="327"/>
    <d v="1899-12-30T00:45:00"/>
    <n v="45"/>
    <n v="0"/>
    <x v="7"/>
  </r>
  <r>
    <n v="422786"/>
    <n v="1530"/>
    <x v="13"/>
    <d v="2023-09-26T01:01:00"/>
    <s v="App"/>
    <s v="Sue Frick"/>
    <n v="642"/>
    <n v="26"/>
    <x v="160"/>
    <d v="1899-12-30T01:01:00"/>
    <n v="1"/>
    <n v="1"/>
    <x v="11"/>
  </r>
  <r>
    <n v="1305831"/>
    <n v="1531"/>
    <x v="3"/>
    <d v="2023-09-26T23:11:00"/>
    <s v="Whatsapp"/>
    <s v="Jytte Petersen"/>
    <n v="695"/>
    <n v="26"/>
    <x v="160"/>
    <d v="1899-12-30T23:11:00"/>
    <n v="11"/>
    <n v="23"/>
    <x v="11"/>
  </r>
  <r>
    <n v="127352"/>
    <n v="1534"/>
    <x v="1"/>
    <d v="2023-09-12T00:12:00"/>
    <s v="App"/>
    <s v="Valarie Nelson"/>
    <n v="8980"/>
    <n v="12"/>
    <x v="280"/>
    <d v="1899-12-30T00:12:00"/>
    <n v="12"/>
    <n v="0"/>
    <x v="11"/>
  </r>
  <r>
    <n v="1025560"/>
    <n v="1534"/>
    <x v="1"/>
    <d v="2023-04-13T01:47:00"/>
    <s v="Other"/>
    <s v="Valarie Nelson"/>
    <n v="3748"/>
    <n v="13"/>
    <x v="124"/>
    <d v="1899-12-30T01:47:00"/>
    <n v="47"/>
    <n v="1"/>
    <x v="1"/>
  </r>
  <r>
    <n v="1682186"/>
    <n v="1537"/>
    <x v="1"/>
    <d v="2023-07-31T00:50:00"/>
    <s v="App"/>
    <s v="Steve Frick"/>
    <n v="9912"/>
    <n v="31"/>
    <x v="341"/>
    <d v="1899-12-30T00:50:00"/>
    <n v="50"/>
    <n v="0"/>
    <x v="4"/>
  </r>
  <r>
    <n v="808789"/>
    <n v="1538"/>
    <x v="1"/>
    <d v="2023-07-16T23:29:00"/>
    <s v="Whatsapp"/>
    <s v="Georg Pipps"/>
    <n v="5681"/>
    <n v="16"/>
    <x v="267"/>
    <d v="1899-12-30T23:29:00"/>
    <n v="29"/>
    <n v="23"/>
    <x v="4"/>
  </r>
  <r>
    <n v="260615"/>
    <n v="1539"/>
    <x v="1"/>
    <d v="2023-04-10T23:31:00"/>
    <s v="App"/>
    <s v="Kalle Suominen"/>
    <n v="3646"/>
    <n v="10"/>
    <x v="251"/>
    <d v="1899-12-30T23:31:00"/>
    <n v="31"/>
    <n v="23"/>
    <x v="1"/>
  </r>
  <r>
    <n v="497302"/>
    <n v="1539"/>
    <x v="1"/>
    <d v="2023-09-08T23:29:00"/>
    <s v="Website"/>
    <s v="Ann Brown"/>
    <n v="7579"/>
    <n v="8"/>
    <x v="258"/>
    <d v="1899-12-30T23:29:00"/>
    <n v="29"/>
    <n v="23"/>
    <x v="11"/>
  </r>
  <r>
    <n v="947335"/>
    <n v="1539"/>
    <x v="1"/>
    <d v="2023-08-16T00:17:00"/>
    <s v="Website"/>
    <s v="Diego Freyre"/>
    <n v="4146"/>
    <n v="16"/>
    <x v="318"/>
    <d v="1899-12-30T00:17:00"/>
    <n v="17"/>
    <n v="0"/>
    <x v="6"/>
  </r>
  <r>
    <n v="952618"/>
    <n v="1539"/>
    <x v="1"/>
    <d v="2023-04-07T01:09:00"/>
    <s v="Other"/>
    <s v="Violeta Benitez"/>
    <n v="1048"/>
    <n v="7"/>
    <x v="310"/>
    <d v="1899-12-30T01:09:00"/>
    <n v="9"/>
    <n v="1"/>
    <x v="1"/>
  </r>
  <r>
    <n v="1420227"/>
    <n v="1540"/>
    <x v="7"/>
    <d v="2023-03-22T00:32:00"/>
    <s v="Website"/>
    <s v="Valarie Nelson"/>
    <n v="615"/>
    <n v="22"/>
    <x v="295"/>
    <d v="1899-12-30T00:32:00"/>
    <n v="32"/>
    <n v="0"/>
    <x v="7"/>
  </r>
  <r>
    <n v="57650"/>
    <n v="1542"/>
    <x v="0"/>
    <d v="2023-10-28T00:04:00"/>
    <s v="Whatsapp"/>
    <s v="Julie Murphy"/>
    <n v="1231"/>
    <n v="28"/>
    <x v="92"/>
    <d v="1899-12-30T00:04:00"/>
    <n v="4"/>
    <n v="0"/>
    <x v="5"/>
  </r>
  <r>
    <n v="432167"/>
    <n v="1543"/>
    <x v="1"/>
    <d v="2023-02-12T00:41:00"/>
    <s v="Website"/>
    <s v="Sue King"/>
    <n v="3319"/>
    <n v="12"/>
    <x v="254"/>
    <d v="1899-12-30T00:41:00"/>
    <n v="41"/>
    <n v="0"/>
    <x v="0"/>
  </r>
  <r>
    <n v="954429"/>
    <n v="1544"/>
    <x v="1"/>
    <d v="2023-11-24T23:47:00"/>
    <s v="App"/>
    <s v="Diego Freyre"/>
    <n v="4753"/>
    <n v="24"/>
    <x v="80"/>
    <d v="1899-12-30T23:47:00"/>
    <n v="47"/>
    <n v="23"/>
    <x v="9"/>
  </r>
  <r>
    <n v="1411077"/>
    <n v="1545"/>
    <x v="4"/>
    <d v="2023-06-15T00:04:00"/>
    <s v="Whatsapp"/>
    <s v="Leslie Taylor"/>
    <n v="6186"/>
    <n v="15"/>
    <x v="206"/>
    <d v="1899-12-30T00:04:00"/>
    <n v="4"/>
    <n v="0"/>
    <x v="2"/>
  </r>
  <r>
    <n v="860417"/>
    <n v="1546"/>
    <x v="13"/>
    <d v="2023-12-20T01:13:00"/>
    <s v="Website"/>
    <s v="Diego Freyre"/>
    <n v="2332"/>
    <n v="20"/>
    <x v="304"/>
    <d v="1899-12-30T01:13:00"/>
    <n v="13"/>
    <n v="1"/>
    <x v="10"/>
  </r>
  <r>
    <n v="179974"/>
    <n v="1547"/>
    <x v="0"/>
    <d v="2023-05-18T00:40:00"/>
    <s v="Website"/>
    <s v="Janine Labrune"/>
    <n v="5106"/>
    <n v="18"/>
    <x v="282"/>
    <d v="1899-12-30T00:40:00"/>
    <n v="40"/>
    <n v="0"/>
    <x v="8"/>
  </r>
  <r>
    <n v="417613"/>
    <n v="1547"/>
    <x v="0"/>
    <d v="2023-03-26T01:23:00"/>
    <s v="Website"/>
    <s v="Elizabeth Devon"/>
    <n v="8023"/>
    <n v="26"/>
    <x v="108"/>
    <d v="1899-12-30T01:23:00"/>
    <n v="23"/>
    <n v="1"/>
    <x v="7"/>
  </r>
  <r>
    <n v="559948"/>
    <n v="1548"/>
    <x v="0"/>
    <d v="2023-09-08T23:30:00"/>
    <s v="Whatsapp"/>
    <s v="Peter Ferguson"/>
    <n v="1404"/>
    <n v="8"/>
    <x v="258"/>
    <d v="1899-12-30T23:30:00"/>
    <n v="30"/>
    <n v="23"/>
    <x v="11"/>
  </r>
  <r>
    <n v="1198240"/>
    <n v="1548"/>
    <x v="0"/>
    <d v="2023-08-23T01:53:00"/>
    <s v="Whatsapp"/>
    <s v="Rosa Hernandez"/>
    <n v="1736"/>
    <n v="23"/>
    <x v="34"/>
    <d v="1899-12-30T01:53:00"/>
    <n v="53"/>
    <n v="1"/>
    <x v="6"/>
  </r>
  <r>
    <n v="461110"/>
    <n v="1549"/>
    <x v="1"/>
    <d v="2023-08-08T02:09:00"/>
    <s v="Other"/>
    <s v="Maria Hernandez"/>
    <n v="4341"/>
    <n v="8"/>
    <x v="25"/>
    <d v="1899-12-30T02:09:00"/>
    <n v="9"/>
    <n v="2"/>
    <x v="6"/>
  </r>
  <r>
    <n v="413694"/>
    <n v="1551"/>
    <x v="1"/>
    <d v="2023-05-03T01:16:00"/>
    <s v="Other"/>
    <s v="Mary Saveley"/>
    <n v="4835"/>
    <n v="3"/>
    <x v="18"/>
    <d v="1899-12-30T01:16:00"/>
    <n v="16"/>
    <n v="1"/>
    <x v="8"/>
  </r>
  <r>
    <n v="1625256"/>
    <n v="1551"/>
    <x v="1"/>
    <d v="2023-08-30T01:53:00"/>
    <s v="Whatsapp"/>
    <s v="Jonas Bergulfsen"/>
    <n v="2960"/>
    <n v="30"/>
    <x v="65"/>
    <d v="1899-12-30T01:53:00"/>
    <n v="53"/>
    <n v="1"/>
    <x v="6"/>
  </r>
  <r>
    <n v="14287"/>
    <n v="1552"/>
    <x v="10"/>
    <d v="2023-02-18T00:34:00"/>
    <s v="Other"/>
    <s v="Janine Labrune"/>
    <n v="1628"/>
    <n v="18"/>
    <x v="353"/>
    <d v="1899-12-30T00:34:00"/>
    <n v="34"/>
    <n v="0"/>
    <x v="0"/>
  </r>
  <r>
    <n v="1118626"/>
    <n v="1552"/>
    <x v="10"/>
    <d v="2023-12-12T01:37:00"/>
    <s v="Website"/>
    <s v="Matti Karttunen"/>
    <n v="1623"/>
    <n v="12"/>
    <x v="52"/>
    <d v="1899-12-30T01:37:00"/>
    <n v="37"/>
    <n v="1"/>
    <x v="10"/>
  </r>
  <r>
    <n v="647292"/>
    <n v="1553"/>
    <x v="0"/>
    <d v="2023-01-04T00:48:00"/>
    <s v="Whatsapp"/>
    <s v="Daniel Tonini"/>
    <n v="8207"/>
    <n v="4"/>
    <x v="227"/>
    <d v="1899-12-30T00:48:00"/>
    <n v="48"/>
    <n v="0"/>
    <x v="3"/>
  </r>
  <r>
    <n v="1543526"/>
    <n v="1554"/>
    <x v="6"/>
    <d v="2023-06-24T00:08:00"/>
    <s v="Website"/>
    <s v="Mary Saveley"/>
    <n v="9175"/>
    <n v="24"/>
    <x v="191"/>
    <d v="1899-12-30T00:08:00"/>
    <n v="8"/>
    <n v="0"/>
    <x v="2"/>
  </r>
  <r>
    <n v="938620"/>
    <n v="1556"/>
    <x v="7"/>
    <d v="2023-04-04T01:54:00"/>
    <s v="Website"/>
    <s v="Victoria Ashworth"/>
    <n v="1142"/>
    <n v="4"/>
    <x v="142"/>
    <d v="1899-12-30T01:54:00"/>
    <n v="54"/>
    <n v="1"/>
    <x v="1"/>
  </r>
  <r>
    <n v="259823"/>
    <n v="1557"/>
    <x v="1"/>
    <d v="2023-09-03T23:18:00"/>
    <s v="Website"/>
    <s v="Kwai Yu"/>
    <n v="5762"/>
    <n v="3"/>
    <x v="309"/>
    <d v="1899-12-30T23:18:00"/>
    <n v="18"/>
    <n v="23"/>
    <x v="11"/>
  </r>
  <r>
    <n v="1014215"/>
    <n v="1558"/>
    <x v="8"/>
    <d v="2023-06-10T01:02:00"/>
    <s v="App"/>
    <s v="Dean Cassidy"/>
    <n v="858"/>
    <n v="10"/>
    <x v="60"/>
    <d v="1899-12-30T01:02:00"/>
    <n v="2"/>
    <n v="1"/>
    <x v="2"/>
  </r>
  <r>
    <n v="743589"/>
    <n v="1559"/>
    <x v="5"/>
    <d v="2023-12-26T01:09:00"/>
    <s v="Whatsapp"/>
    <s v="Valarie Nelson"/>
    <n v="2636"/>
    <n v="26"/>
    <x v="218"/>
    <d v="1899-12-30T01:09:00"/>
    <n v="9"/>
    <n v="1"/>
    <x v="10"/>
  </r>
  <r>
    <n v="1512481"/>
    <n v="1560"/>
    <x v="3"/>
    <d v="2023-02-06T00:54:00"/>
    <s v="Other"/>
    <s v="Paul Henriot"/>
    <n v="1363"/>
    <n v="6"/>
    <x v="130"/>
    <d v="1899-12-30T00:54:00"/>
    <n v="54"/>
    <n v="0"/>
    <x v="0"/>
  </r>
  <r>
    <n v="923178"/>
    <n v="1561"/>
    <x v="14"/>
    <d v="2023-10-26T23:58:00"/>
    <s v="Other"/>
    <s v="Kee Kuo"/>
    <n v="6590"/>
    <n v="26"/>
    <x v="15"/>
    <d v="1899-12-30T23:58:00"/>
    <n v="58"/>
    <n v="23"/>
    <x v="5"/>
  </r>
  <r>
    <n v="1061016"/>
    <n v="1561"/>
    <x v="14"/>
    <d v="2023-09-10T01:31:00"/>
    <s v="App"/>
    <s v="Catherine Dewey"/>
    <n v="7486"/>
    <n v="10"/>
    <x v="139"/>
    <d v="1899-12-30T01:31:00"/>
    <n v="31"/>
    <n v="1"/>
    <x v="11"/>
  </r>
  <r>
    <n v="1165044"/>
    <n v="1562"/>
    <x v="5"/>
    <d v="2023-03-23T00:43:00"/>
    <s v="Whatsapp"/>
    <s v="Matti Karttunen"/>
    <n v="8271"/>
    <n v="23"/>
    <x v="323"/>
    <d v="1899-12-30T00:43:00"/>
    <n v="43"/>
    <n v="0"/>
    <x v="7"/>
  </r>
  <r>
    <n v="1214613"/>
    <n v="1563"/>
    <x v="4"/>
    <d v="2023-01-20T01:51:00"/>
    <s v="Website"/>
    <s v="Rosa Hernandez"/>
    <n v="2322"/>
    <n v="20"/>
    <x v="349"/>
    <d v="1899-12-30T01:51:00"/>
    <n v="51"/>
    <n v="1"/>
    <x v="3"/>
  </r>
  <r>
    <n v="316324"/>
    <n v="1564"/>
    <x v="3"/>
    <d v="2023-03-07T00:20:00"/>
    <s v="Whatsapp"/>
    <s v="Diego Freyre"/>
    <n v="1285"/>
    <n v="7"/>
    <x v="151"/>
    <d v="1899-12-30T00:20:00"/>
    <n v="20"/>
    <n v="0"/>
    <x v="7"/>
  </r>
  <r>
    <n v="1472021"/>
    <n v="1564"/>
    <x v="3"/>
    <d v="2023-12-22T00:24:00"/>
    <s v="App"/>
    <s v="Valarie Nelson"/>
    <n v="7609"/>
    <n v="22"/>
    <x v="358"/>
    <d v="1899-12-30T00:24:00"/>
    <n v="24"/>
    <n v="0"/>
    <x v="10"/>
  </r>
  <r>
    <n v="261671"/>
    <n v="1566"/>
    <x v="1"/>
    <d v="2023-08-21T23:32:00"/>
    <s v="App"/>
    <s v="Maria Larsson"/>
    <n v="7957"/>
    <n v="21"/>
    <x v="11"/>
    <d v="1899-12-30T23:32:00"/>
    <n v="32"/>
    <n v="23"/>
    <x v="6"/>
  </r>
  <r>
    <n v="546839"/>
    <n v="1566"/>
    <x v="1"/>
    <d v="2023-12-10T00:57:00"/>
    <s v="Whatsapp"/>
    <s v="Jytte Petersen"/>
    <n v="8639"/>
    <n v="10"/>
    <x v="110"/>
    <d v="1899-12-30T00:57:00"/>
    <n v="57"/>
    <n v="0"/>
    <x v="10"/>
  </r>
  <r>
    <n v="691913"/>
    <n v="1566"/>
    <x v="1"/>
    <d v="2023-02-12T01:08:00"/>
    <s v="Whatsapp"/>
    <s v="Kyung Yu"/>
    <n v="6689"/>
    <n v="12"/>
    <x v="254"/>
    <d v="1899-12-30T01:08:00"/>
    <n v="8"/>
    <n v="1"/>
    <x v="0"/>
  </r>
  <r>
    <n v="373612"/>
    <n v="1567"/>
    <x v="1"/>
    <d v="2023-05-20T23:34:00"/>
    <s v="App"/>
    <s v="Peter Ferguson"/>
    <n v="9653"/>
    <n v="20"/>
    <x v="84"/>
    <d v="1899-12-30T23:34:00"/>
    <n v="34"/>
    <n v="23"/>
    <x v="8"/>
  </r>
  <r>
    <n v="385164"/>
    <n v="1569"/>
    <x v="5"/>
    <d v="2023-05-24T00:33:00"/>
    <s v="Other"/>
    <s v="Diego Freyre"/>
    <n v="6376"/>
    <n v="24"/>
    <x v="153"/>
    <d v="1899-12-30T00:33:00"/>
    <n v="33"/>
    <n v="0"/>
    <x v="8"/>
  </r>
  <r>
    <n v="780895"/>
    <n v="1569"/>
    <x v="5"/>
    <d v="2023-04-30T23:52:00"/>
    <s v="Website"/>
    <s v="Mory Kentary"/>
    <n v="5917"/>
    <n v="30"/>
    <x v="220"/>
    <d v="1899-12-30T23:52:00"/>
    <n v="52"/>
    <n v="23"/>
    <x v="1"/>
  </r>
  <r>
    <n v="1182031"/>
    <n v="1569"/>
    <x v="5"/>
    <d v="2023-11-08T00:52:00"/>
    <s v="Whatsapp"/>
    <s v="Sue King"/>
    <n v="3428"/>
    <n v="8"/>
    <x v="36"/>
    <d v="1899-12-30T00:52:00"/>
    <n v="52"/>
    <n v="0"/>
    <x v="9"/>
  </r>
  <r>
    <n v="340986"/>
    <n v="1570"/>
    <x v="1"/>
    <d v="2023-09-22T23:36:00"/>
    <s v="Whatsapp"/>
    <s v="Georg Pipps"/>
    <n v="3502"/>
    <n v="22"/>
    <x v="286"/>
    <d v="1899-12-30T23:36:00"/>
    <n v="36"/>
    <n v="23"/>
    <x v="11"/>
  </r>
  <r>
    <n v="1064483"/>
    <n v="1571"/>
    <x v="1"/>
    <d v="2023-06-20T01:50:00"/>
    <s v="Other"/>
    <s v="Janine Labrune"/>
    <n v="6345"/>
    <n v="20"/>
    <x v="13"/>
    <d v="1899-12-30T01:50:00"/>
    <n v="50"/>
    <n v="1"/>
    <x v="2"/>
  </r>
  <r>
    <n v="238793"/>
    <n v="1574"/>
    <x v="13"/>
    <d v="2023-04-10T02:05:00"/>
    <s v="Whatsapp"/>
    <s v="Marie Bertrand"/>
    <n v="3650"/>
    <n v="10"/>
    <x v="251"/>
    <d v="1899-12-30T02:05:00"/>
    <n v="5"/>
    <n v="2"/>
    <x v="1"/>
  </r>
  <r>
    <n v="1125247"/>
    <n v="1574"/>
    <x v="13"/>
    <d v="2023-07-21T00:08:00"/>
    <s v="Other"/>
    <s v="Valarie Nelson"/>
    <n v="905"/>
    <n v="21"/>
    <x v="53"/>
    <d v="1899-12-30T00:08:00"/>
    <n v="8"/>
    <n v="0"/>
    <x v="4"/>
  </r>
  <r>
    <n v="1605700"/>
    <n v="1574"/>
    <x v="13"/>
    <d v="2023-02-09T01:00:00"/>
    <s v="Other"/>
    <s v="Paul Henriot"/>
    <n v="2305"/>
    <n v="9"/>
    <x v="28"/>
    <d v="1899-12-30T01:00:00"/>
    <n v="0"/>
    <n v="1"/>
    <x v="0"/>
  </r>
  <r>
    <n v="178044"/>
    <n v="1576"/>
    <x v="1"/>
    <d v="2023-02-04T01:22:00"/>
    <s v="Whatsapp"/>
    <s v="Georg Pipps"/>
    <n v="8097"/>
    <n v="4"/>
    <x v="72"/>
    <d v="1899-12-30T01:22:00"/>
    <n v="22"/>
    <n v="1"/>
    <x v="0"/>
  </r>
  <r>
    <n v="596143"/>
    <n v="1576"/>
    <x v="1"/>
    <d v="2023-06-30T01:50:00"/>
    <s v="App"/>
    <s v="Diego Freyre"/>
    <n v="1558"/>
    <n v="30"/>
    <x v="204"/>
    <d v="1899-12-30T01:50:00"/>
    <n v="50"/>
    <n v="1"/>
    <x v="2"/>
  </r>
  <r>
    <n v="1093314"/>
    <n v="1576"/>
    <x v="1"/>
    <d v="2023-04-19T00:44:00"/>
    <s v="Website"/>
    <s v="Wendy Victorino"/>
    <n v="1562"/>
    <n v="19"/>
    <x v="273"/>
    <d v="1899-12-30T00:44:00"/>
    <n v="44"/>
    <n v="0"/>
    <x v="1"/>
  </r>
  <r>
    <n v="233843"/>
    <n v="1577"/>
    <x v="0"/>
    <d v="2023-04-23T00:58:00"/>
    <s v="Website"/>
    <s v="Kyung Yu"/>
    <n v="6392"/>
    <n v="23"/>
    <x v="114"/>
    <d v="1899-12-30T00:58:00"/>
    <n v="58"/>
    <n v="0"/>
    <x v="1"/>
  </r>
  <r>
    <n v="935965"/>
    <n v="1578"/>
    <x v="10"/>
    <d v="2023-07-30T23:57:00"/>
    <s v="App"/>
    <s v="Jeff Young"/>
    <n v="4078"/>
    <n v="30"/>
    <x v="4"/>
    <d v="1899-12-30T23:57:00"/>
    <n v="57"/>
    <n v="23"/>
    <x v="4"/>
  </r>
  <r>
    <n v="666686"/>
    <n v="1580"/>
    <x v="7"/>
    <d v="2023-12-09T00:31:00"/>
    <s v="Whatsapp"/>
    <s v="Paolo Accorti"/>
    <n v="3933"/>
    <n v="9"/>
    <x v="175"/>
    <d v="1899-12-30T00:31:00"/>
    <n v="31"/>
    <n v="0"/>
    <x v="10"/>
  </r>
  <r>
    <n v="1632791"/>
    <n v="1581"/>
    <x v="1"/>
    <d v="2023-10-10T23:27:00"/>
    <s v="Other"/>
    <s v="Eric Natividad"/>
    <n v="3408"/>
    <n v="10"/>
    <x v="356"/>
    <d v="1899-12-30T23:27:00"/>
    <n v="27"/>
    <n v="23"/>
    <x v="5"/>
  </r>
  <r>
    <n v="250181"/>
    <n v="1583"/>
    <x v="3"/>
    <d v="2023-04-20T00:12:00"/>
    <s v="Other"/>
    <s v="Henriette Pfalzheim"/>
    <n v="4036"/>
    <n v="20"/>
    <x v="226"/>
    <d v="1899-12-30T00:12:00"/>
    <n v="12"/>
    <n v="0"/>
    <x v="1"/>
  </r>
  <r>
    <n v="338433"/>
    <n v="1583"/>
    <x v="3"/>
    <d v="2023-05-20T23:31:00"/>
    <s v="Whatsapp"/>
    <s v="Matti Karttunen"/>
    <n v="2588"/>
    <n v="20"/>
    <x v="84"/>
    <d v="1899-12-30T23:31:00"/>
    <n v="31"/>
    <n v="23"/>
    <x v="8"/>
  </r>
  <r>
    <n v="471886"/>
    <n v="1583"/>
    <x v="3"/>
    <d v="2023-01-02T23:40:00"/>
    <s v="Whatsapp"/>
    <s v="Valarie Nelson"/>
    <n v="4072"/>
    <n v="2"/>
    <x v="121"/>
    <d v="1899-12-30T23:40:00"/>
    <n v="40"/>
    <n v="23"/>
    <x v="3"/>
  </r>
  <r>
    <n v="1218403"/>
    <n v="1583"/>
    <x v="3"/>
    <d v="2023-03-10T01:20:00"/>
    <s v="Other"/>
    <s v="Frederique Citeaux"/>
    <n v="8012"/>
    <n v="10"/>
    <x v="248"/>
    <d v="1899-12-30T01:20:00"/>
    <n v="20"/>
    <n v="1"/>
    <x v="7"/>
  </r>
  <r>
    <n v="1448727"/>
    <n v="1583"/>
    <x v="3"/>
    <d v="2023-01-25T01:53:00"/>
    <s v="Whatsapp"/>
    <s v="Miguel Barajas"/>
    <n v="8355"/>
    <n v="25"/>
    <x v="249"/>
    <d v="1899-12-30T01:53:00"/>
    <n v="53"/>
    <n v="1"/>
    <x v="3"/>
  </r>
  <r>
    <n v="108586"/>
    <n v="1584"/>
    <x v="1"/>
    <d v="2023-04-03T02:26:00"/>
    <s v="Other"/>
    <s v="Allen Nelson"/>
    <n v="4335"/>
    <n v="3"/>
    <x v="70"/>
    <d v="1899-12-30T02:26:00"/>
    <n v="26"/>
    <n v="2"/>
    <x v="1"/>
  </r>
  <r>
    <n v="804356"/>
    <n v="1586"/>
    <x v="0"/>
    <d v="2023-09-05T02:07:00"/>
    <s v="Whatsapp"/>
    <s v="Diego Freyre"/>
    <n v="9054"/>
    <n v="5"/>
    <x v="96"/>
    <d v="1899-12-30T02:07:00"/>
    <n v="7"/>
    <n v="2"/>
    <x v="11"/>
  </r>
  <r>
    <n v="832154"/>
    <n v="1586"/>
    <x v="0"/>
    <d v="2023-05-15T00:57:00"/>
    <s v="Other"/>
    <s v="Tony Calaghan"/>
    <n v="1928"/>
    <n v="15"/>
    <x v="46"/>
    <d v="1899-12-30T00:57:00"/>
    <n v="57"/>
    <n v="0"/>
    <x v="8"/>
  </r>
  <r>
    <n v="1011917"/>
    <n v="1586"/>
    <x v="0"/>
    <d v="2023-06-21T01:16:00"/>
    <s v="App"/>
    <s v="Elizabeth Lincoln"/>
    <n v="498"/>
    <n v="21"/>
    <x v="87"/>
    <d v="1899-12-30T01:16:00"/>
    <n v="16"/>
    <n v="1"/>
    <x v="2"/>
  </r>
  <r>
    <n v="787058"/>
    <n v="1587"/>
    <x v="1"/>
    <d v="2023-05-17T00:53:00"/>
    <s v="App"/>
    <s v="Julie Young"/>
    <n v="7663"/>
    <n v="17"/>
    <x v="239"/>
    <d v="1899-12-30T00:53:00"/>
    <n v="53"/>
    <n v="0"/>
    <x v="8"/>
  </r>
  <r>
    <n v="396103"/>
    <n v="1588"/>
    <x v="0"/>
    <d v="2023-12-15T01:23:00"/>
    <s v="Website"/>
    <s v="Arnold Cruz"/>
    <n v="3558"/>
    <n v="15"/>
    <x v="345"/>
    <d v="1899-12-30T01:23:00"/>
    <n v="23"/>
    <n v="1"/>
    <x v="10"/>
  </r>
  <r>
    <n v="658249"/>
    <n v="1588"/>
    <x v="0"/>
    <d v="2023-08-22T23:10:00"/>
    <s v="Whatsapp"/>
    <s v="Jytte Petersen"/>
    <n v="6820"/>
    <n v="22"/>
    <x v="202"/>
    <d v="1899-12-30T23:10:00"/>
    <n v="10"/>
    <n v="23"/>
    <x v="6"/>
  </r>
  <r>
    <n v="795216"/>
    <n v="1588"/>
    <x v="0"/>
    <d v="2023-12-08T00:09:00"/>
    <s v="Whatsapp"/>
    <s v="Martine Rance"/>
    <n v="1033"/>
    <n v="8"/>
    <x v="232"/>
    <d v="1899-12-30T00:09:00"/>
    <n v="9"/>
    <n v="0"/>
    <x v="10"/>
  </r>
  <r>
    <n v="198251"/>
    <n v="1589"/>
    <x v="1"/>
    <d v="2023-02-12T00:44:00"/>
    <s v="Website"/>
    <s v="Valarie Nelson"/>
    <n v="8821"/>
    <n v="12"/>
    <x v="254"/>
    <d v="1899-12-30T00:44:00"/>
    <n v="44"/>
    <n v="0"/>
    <x v="0"/>
  </r>
  <r>
    <n v="1550154"/>
    <n v="1589"/>
    <x v="1"/>
    <d v="2023-05-14T01:45:00"/>
    <s v="Website"/>
    <s v="Michael Frick"/>
    <n v="3729"/>
    <n v="14"/>
    <x v="14"/>
    <d v="1899-12-30T01:45:00"/>
    <n v="45"/>
    <n v="1"/>
    <x v="8"/>
  </r>
  <r>
    <n v="353096"/>
    <n v="1590"/>
    <x v="3"/>
    <d v="2023-07-17T00:46:00"/>
    <s v="Website"/>
    <s v="Valarie Nelson"/>
    <n v="8163"/>
    <n v="17"/>
    <x v="179"/>
    <d v="1899-12-30T00:46:00"/>
    <n v="46"/>
    <n v="0"/>
    <x v="4"/>
  </r>
  <r>
    <n v="763962"/>
    <n v="1590"/>
    <x v="3"/>
    <d v="2023-01-16T00:27:00"/>
    <s v="Website"/>
    <s v="Dominique Perrier"/>
    <n v="4623"/>
    <n v="16"/>
    <x v="205"/>
    <d v="1899-12-30T00:27:00"/>
    <n v="27"/>
    <n v="0"/>
    <x v="3"/>
  </r>
  <r>
    <n v="814705"/>
    <n v="1590"/>
    <x v="3"/>
    <d v="2023-04-08T00:27:00"/>
    <s v="Whatsapp"/>
    <s v="Kyung Tseng"/>
    <n v="6227"/>
    <n v="8"/>
    <x v="346"/>
    <d v="1899-12-30T00:27:00"/>
    <n v="27"/>
    <n v="0"/>
    <x v="1"/>
  </r>
  <r>
    <n v="982672"/>
    <n v="1590"/>
    <x v="3"/>
    <d v="2023-12-21T01:52:00"/>
    <s v="Whatsapp"/>
    <s v="Dominique Perrier"/>
    <n v="7371"/>
    <n v="21"/>
    <x v="361"/>
    <d v="1899-12-30T01:52:00"/>
    <n v="52"/>
    <n v="1"/>
    <x v="10"/>
  </r>
  <r>
    <n v="251278"/>
    <n v="1591"/>
    <x v="1"/>
    <d v="2023-04-02T23:05:00"/>
    <s v="Other"/>
    <s v="Diego Freyre"/>
    <n v="2551"/>
    <n v="2"/>
    <x v="197"/>
    <d v="1899-12-30T23:05:00"/>
    <n v="5"/>
    <n v="23"/>
    <x v="1"/>
  </r>
  <r>
    <n v="1105163"/>
    <n v="1591"/>
    <x v="1"/>
    <d v="2023-04-26T01:24:00"/>
    <s v="Other"/>
    <s v="Paul Henriot"/>
    <n v="9903"/>
    <n v="26"/>
    <x v="198"/>
    <d v="1899-12-30T01:24:00"/>
    <n v="24"/>
    <n v="1"/>
    <x v="1"/>
  </r>
  <r>
    <n v="1570720"/>
    <n v="1593"/>
    <x v="0"/>
    <d v="2023-10-21T22:35:00"/>
    <s v="Website"/>
    <s v="Maurizio Moroni"/>
    <n v="414"/>
    <n v="21"/>
    <x v="186"/>
    <d v="1899-12-30T22:35:00"/>
    <n v="35"/>
    <n v="22"/>
    <x v="5"/>
  </r>
  <r>
    <n v="305282"/>
    <n v="1594"/>
    <x v="7"/>
    <d v="2023-03-11T00:20:00"/>
    <s v="App"/>
    <s v="Eric Natividad"/>
    <n v="2529"/>
    <n v="11"/>
    <x v="62"/>
    <d v="1899-12-30T00:20:00"/>
    <n v="20"/>
    <n v="0"/>
    <x v="7"/>
  </r>
  <r>
    <n v="362049"/>
    <n v="1594"/>
    <x v="7"/>
    <d v="2023-02-26T01:29:00"/>
    <s v="Other"/>
    <s v="Michael Frick"/>
    <n v="4382"/>
    <n v="26"/>
    <x v="10"/>
    <d v="1899-12-30T01:29:00"/>
    <n v="29"/>
    <n v="1"/>
    <x v="0"/>
  </r>
  <r>
    <n v="331297"/>
    <n v="1595"/>
    <x v="1"/>
    <d v="2023-03-17T00:16:00"/>
    <s v="App"/>
    <s v="Michael Holz"/>
    <n v="7756"/>
    <n v="17"/>
    <x v="154"/>
    <d v="1899-12-30T00:16:00"/>
    <n v="16"/>
    <n v="0"/>
    <x v="7"/>
  </r>
  <r>
    <n v="1586149"/>
    <n v="1596"/>
    <x v="1"/>
    <d v="2023-03-25T23:29:00"/>
    <s v="App"/>
    <s v="Georg Pipps"/>
    <n v="5945"/>
    <n v="25"/>
    <x v="146"/>
    <d v="1899-12-30T23:29:00"/>
    <n v="29"/>
    <n v="23"/>
    <x v="7"/>
  </r>
  <r>
    <n v="844829"/>
    <n v="1597"/>
    <x v="2"/>
    <d v="2023-02-06T00:33:00"/>
    <s v="Website"/>
    <s v="Julie King"/>
    <n v="6954"/>
    <n v="6"/>
    <x v="130"/>
    <d v="1899-12-30T00:33:00"/>
    <n v="33"/>
    <n v="0"/>
    <x v="0"/>
  </r>
  <r>
    <n v="1041266"/>
    <n v="1598"/>
    <x v="14"/>
    <d v="2023-05-23T00:43:00"/>
    <s v="Other"/>
    <s v="Daniel Da Cunha"/>
    <n v="1369"/>
    <n v="23"/>
    <x v="322"/>
    <d v="1899-12-30T00:43:00"/>
    <n v="43"/>
    <n v="0"/>
    <x v="8"/>
  </r>
  <r>
    <n v="118716"/>
    <n v="1599"/>
    <x v="1"/>
    <d v="2023-12-15T00:10:00"/>
    <s v="Other"/>
    <s v="Christina Berglund"/>
    <n v="4765"/>
    <n v="15"/>
    <x v="345"/>
    <d v="1899-12-30T00:10:00"/>
    <n v="10"/>
    <n v="0"/>
    <x v="10"/>
  </r>
  <r>
    <n v="844669"/>
    <n v="1599"/>
    <x v="1"/>
    <d v="2023-10-03T00:05:00"/>
    <s v="Website"/>
    <s v="Diego Freyre"/>
    <n v="3252"/>
    <n v="3"/>
    <x v="261"/>
    <d v="1899-12-30T00:05:00"/>
    <n v="5"/>
    <n v="0"/>
    <x v="5"/>
  </r>
  <r>
    <n v="1597150"/>
    <n v="1599"/>
    <x v="1"/>
    <d v="2023-11-12T00:19:00"/>
    <s v="Whatsapp"/>
    <s v="Janine Labrune"/>
    <n v="3756"/>
    <n v="12"/>
    <x v="221"/>
    <d v="1899-12-30T00:19:00"/>
    <n v="19"/>
    <n v="0"/>
    <x v="9"/>
  </r>
  <r>
    <n v="885987"/>
    <n v="1601"/>
    <x v="0"/>
    <d v="2023-10-27T00:23:00"/>
    <s v="App"/>
    <s v="Yoshi Tannamuri"/>
    <n v="8973"/>
    <n v="27"/>
    <x v="192"/>
    <d v="1899-12-30T00:23:00"/>
    <n v="23"/>
    <n v="0"/>
    <x v="5"/>
  </r>
  <r>
    <n v="806906"/>
    <n v="1603"/>
    <x v="1"/>
    <d v="2023-05-12T23:20:00"/>
    <s v="Website"/>
    <s v="Valarie Nelson"/>
    <n v="585"/>
    <n v="12"/>
    <x v="253"/>
    <d v="1899-12-30T23:20:00"/>
    <n v="20"/>
    <n v="23"/>
    <x v="8"/>
  </r>
  <r>
    <n v="1549353"/>
    <n v="1603"/>
    <x v="1"/>
    <d v="2023-09-13T01:24:00"/>
    <s v="Website"/>
    <s v="Daniel Tonini"/>
    <n v="2101"/>
    <n v="13"/>
    <x v="176"/>
    <d v="1899-12-30T01:24:00"/>
    <n v="24"/>
    <n v="1"/>
    <x v="11"/>
  </r>
  <r>
    <n v="262661"/>
    <n v="1604"/>
    <x v="5"/>
    <d v="2023-06-17T23:51:00"/>
    <s v="Website"/>
    <s v="Diego Freyre"/>
    <n v="2871"/>
    <n v="17"/>
    <x v="348"/>
    <d v="1899-12-30T23:51:00"/>
    <n v="51"/>
    <n v="23"/>
    <x v="2"/>
  </r>
  <r>
    <n v="930552"/>
    <n v="1605"/>
    <x v="5"/>
    <d v="2023-04-05T00:14:00"/>
    <s v="Other"/>
    <s v="Sue King"/>
    <n v="6840"/>
    <n v="5"/>
    <x v="81"/>
    <d v="1899-12-30T00:14:00"/>
    <n v="14"/>
    <n v="0"/>
    <x v="1"/>
  </r>
  <r>
    <n v="59723"/>
    <n v="1606"/>
    <x v="0"/>
    <d v="2023-11-05T01:05:00"/>
    <s v="Other"/>
    <s v="Michael Frick"/>
    <n v="3606"/>
    <n v="5"/>
    <x v="224"/>
    <d v="1899-12-30T01:05:00"/>
    <n v="5"/>
    <n v="1"/>
    <x v="9"/>
  </r>
  <r>
    <n v="888938"/>
    <n v="1606"/>
    <x v="0"/>
    <d v="2023-09-01T01:34:00"/>
    <s v="Other"/>
    <s v="Valarie Nelson"/>
    <n v="1061"/>
    <n v="1"/>
    <x v="244"/>
    <d v="1899-12-30T01:34:00"/>
    <n v="34"/>
    <n v="1"/>
    <x v="11"/>
  </r>
  <r>
    <n v="911307"/>
    <n v="1606"/>
    <x v="0"/>
    <d v="2023-08-27T23:32:00"/>
    <s v="Whatsapp"/>
    <s v="Anna O'Hara"/>
    <n v="8205"/>
    <n v="27"/>
    <x v="363"/>
    <d v="1899-12-30T23:32:00"/>
    <n v="32"/>
    <n v="23"/>
    <x v="6"/>
  </r>
  <r>
    <n v="930878"/>
    <n v="1606"/>
    <x v="0"/>
    <d v="2023-07-06T01:58:00"/>
    <s v="Website"/>
    <s v="Palle Ibsen"/>
    <n v="3069"/>
    <n v="6"/>
    <x v="126"/>
    <d v="1899-12-30T01:58:00"/>
    <n v="58"/>
    <n v="1"/>
    <x v="4"/>
  </r>
  <r>
    <n v="1036624"/>
    <n v="1607"/>
    <x v="7"/>
    <d v="2023-07-22T00:44:00"/>
    <s v="App"/>
    <s v="Julie Young"/>
    <n v="667"/>
    <n v="22"/>
    <x v="63"/>
    <d v="1899-12-30T00:44:00"/>
    <n v="44"/>
    <n v="0"/>
    <x v="4"/>
  </r>
  <r>
    <n v="1224367"/>
    <n v="1608"/>
    <x v="1"/>
    <d v="2023-02-22T00:29:00"/>
    <s v="App"/>
    <s v="Wing C Tam"/>
    <n v="3078"/>
    <n v="22"/>
    <x v="73"/>
    <d v="1899-12-30T00:29:00"/>
    <n v="29"/>
    <n v="0"/>
    <x v="0"/>
  </r>
  <r>
    <n v="1485067"/>
    <n v="1608"/>
    <x v="1"/>
    <d v="2023-02-06T00:09:00"/>
    <s v="Whatsapp"/>
    <s v="Maurizio Moroni"/>
    <n v="3382"/>
    <n v="6"/>
    <x v="130"/>
    <d v="1899-12-30T00:09:00"/>
    <n v="9"/>
    <n v="0"/>
    <x v="0"/>
  </r>
  <r>
    <n v="1125245"/>
    <n v="1611"/>
    <x v="0"/>
    <d v="2023-05-28T23:55:00"/>
    <s v="App"/>
    <s v="Janine Labrune"/>
    <n v="4618"/>
    <n v="28"/>
    <x v="342"/>
    <d v="1899-12-30T23:55:00"/>
    <n v="55"/>
    <n v="23"/>
    <x v="8"/>
  </r>
  <r>
    <n v="1075762"/>
    <n v="1612"/>
    <x v="5"/>
    <d v="2023-10-02T02:14:00"/>
    <s v="App"/>
    <s v="Mary Saveley"/>
    <n v="3402"/>
    <n v="2"/>
    <x v="294"/>
    <d v="1899-12-30T02:14:00"/>
    <n v="14"/>
    <n v="2"/>
    <x v="5"/>
  </r>
  <r>
    <n v="589161"/>
    <n v="1613"/>
    <x v="1"/>
    <d v="2023-12-30T23:54:00"/>
    <s v="Website"/>
    <s v="Pascale Cartrain"/>
    <n v="3750"/>
    <n v="30"/>
    <x v="57"/>
    <d v="1899-12-30T23:54:00"/>
    <n v="54"/>
    <n v="23"/>
    <x v="10"/>
  </r>
  <r>
    <n v="1490598"/>
    <n v="1613"/>
    <x v="1"/>
    <d v="2023-09-15T00:13:00"/>
    <s v="Website"/>
    <s v="Juri Yoshido"/>
    <n v="2270"/>
    <n v="15"/>
    <x v="335"/>
    <d v="1899-12-30T00:13:00"/>
    <n v="13"/>
    <n v="0"/>
    <x v="11"/>
  </r>
  <r>
    <n v="1631258"/>
    <n v="1613"/>
    <x v="1"/>
    <d v="2023-12-02T23:54:00"/>
    <s v="Website"/>
    <s v="Jeff Young"/>
    <n v="382"/>
    <n v="2"/>
    <x v="196"/>
    <d v="1899-12-30T23:54:00"/>
    <n v="54"/>
    <n v="23"/>
    <x v="10"/>
  </r>
  <r>
    <n v="2822"/>
    <n v="1614"/>
    <x v="1"/>
    <d v="2023-12-30T00:21:00"/>
    <s v="Whatsapp"/>
    <s v="Daniel Da Cunha"/>
    <n v="3960"/>
    <n v="30"/>
    <x v="57"/>
    <d v="1899-12-30T00:21:00"/>
    <n v="21"/>
    <n v="0"/>
    <x v="10"/>
  </r>
  <r>
    <n v="1472446"/>
    <n v="1614"/>
    <x v="1"/>
    <d v="2023-11-03T01:48:00"/>
    <s v="Whatsapp"/>
    <s v="Kwai Yu"/>
    <n v="7570"/>
    <n v="3"/>
    <x v="320"/>
    <d v="1899-12-30T01:48:00"/>
    <n v="48"/>
    <n v="1"/>
    <x v="9"/>
  </r>
  <r>
    <n v="560179"/>
    <n v="1615"/>
    <x v="5"/>
    <d v="2023-07-05T01:04:00"/>
    <s v="Whatsapp"/>
    <s v="Rosa Hernandez"/>
    <n v="227"/>
    <n v="5"/>
    <x v="171"/>
    <d v="1899-12-30T01:04:00"/>
    <n v="4"/>
    <n v="1"/>
    <x v="4"/>
  </r>
  <r>
    <n v="593188"/>
    <n v="1615"/>
    <x v="5"/>
    <d v="2023-12-08T00:21:00"/>
    <s v="Whatsapp"/>
    <s v="Eric Natividad"/>
    <n v="9830"/>
    <n v="8"/>
    <x v="232"/>
    <d v="1899-12-30T00:21:00"/>
    <n v="21"/>
    <n v="0"/>
    <x v="10"/>
  </r>
  <r>
    <n v="1063767"/>
    <n v="1616"/>
    <x v="1"/>
    <d v="2023-07-26T23:44:00"/>
    <s v="App"/>
    <s v="Victoria Ashworth"/>
    <n v="1893"/>
    <n v="26"/>
    <x v="195"/>
    <d v="1899-12-30T23:44:00"/>
    <n v="44"/>
    <n v="23"/>
    <x v="4"/>
  </r>
  <r>
    <n v="1094900"/>
    <n v="1616"/>
    <x v="1"/>
    <d v="2023-04-30T00:58:00"/>
    <s v="Other"/>
    <s v="Diego Freyre"/>
    <n v="2968"/>
    <n v="30"/>
    <x v="220"/>
    <d v="1899-12-30T00:58:00"/>
    <n v="58"/>
    <n v="0"/>
    <x v="1"/>
  </r>
  <r>
    <n v="1639990"/>
    <n v="1616"/>
    <x v="1"/>
    <d v="2023-04-30T01:26:00"/>
    <s v="Whatsapp"/>
    <s v="Kyung Yu"/>
    <n v="3972"/>
    <n v="30"/>
    <x v="220"/>
    <d v="1899-12-30T01:26:00"/>
    <n v="26"/>
    <n v="1"/>
    <x v="1"/>
  </r>
  <r>
    <n v="514198"/>
    <n v="1617"/>
    <x v="13"/>
    <d v="2023-11-23T01:14:00"/>
    <s v="Other"/>
    <s v="Mary Saveley"/>
    <n v="9711"/>
    <n v="23"/>
    <x v="177"/>
    <d v="1899-12-30T01:14:00"/>
    <n v="14"/>
    <n v="1"/>
    <x v="9"/>
  </r>
  <r>
    <n v="581918"/>
    <n v="1617"/>
    <x v="13"/>
    <d v="2023-11-01T00:48:00"/>
    <s v="Other"/>
    <s v="Anna O'Hara"/>
    <n v="6030"/>
    <n v="1"/>
    <x v="33"/>
    <d v="1899-12-30T00:48:00"/>
    <n v="48"/>
    <n v="0"/>
    <x v="9"/>
  </r>
  <r>
    <n v="1053680"/>
    <n v="1618"/>
    <x v="1"/>
    <d v="2023-11-03T01:59:00"/>
    <s v="Other"/>
    <s v="Kalle Suominen"/>
    <n v="6474"/>
    <n v="3"/>
    <x v="320"/>
    <d v="1899-12-30T01:59:00"/>
    <n v="59"/>
    <n v="1"/>
    <x v="9"/>
  </r>
  <r>
    <n v="673115"/>
    <n v="1619"/>
    <x v="1"/>
    <d v="2023-02-03T23:13:00"/>
    <s v="Whatsapp"/>
    <s v="Marie Bertrand"/>
    <n v="3556"/>
    <n v="3"/>
    <x v="269"/>
    <d v="1899-12-30T23:13:00"/>
    <n v="13"/>
    <n v="23"/>
    <x v="0"/>
  </r>
  <r>
    <n v="394904"/>
    <n v="1620"/>
    <x v="1"/>
    <d v="2023-10-07T01:42:00"/>
    <s v="App"/>
    <s v="Matti Karttunen"/>
    <n v="3234"/>
    <n v="7"/>
    <x v="316"/>
    <d v="1899-12-30T01:42:00"/>
    <n v="42"/>
    <n v="1"/>
    <x v="5"/>
  </r>
  <r>
    <n v="412431"/>
    <n v="1620"/>
    <x v="1"/>
    <d v="2023-10-26T23:29:00"/>
    <s v="App"/>
    <s v="Jeff Young"/>
    <n v="4390"/>
    <n v="26"/>
    <x v="15"/>
    <d v="1899-12-30T23:29:00"/>
    <n v="29"/>
    <n v="23"/>
    <x v="5"/>
  </r>
  <r>
    <n v="551997"/>
    <n v="1620"/>
    <x v="1"/>
    <d v="2023-09-26T23:22:00"/>
    <s v="Whatsapp"/>
    <s v="Kwai Yu"/>
    <n v="5017"/>
    <n v="26"/>
    <x v="160"/>
    <d v="1899-12-30T23:22:00"/>
    <n v="22"/>
    <n v="23"/>
    <x v="11"/>
  </r>
  <r>
    <n v="1164859"/>
    <n v="1620"/>
    <x v="1"/>
    <d v="2023-04-06T22:39:00"/>
    <s v="Whatsapp"/>
    <s v="Wing C Tam"/>
    <n v="7286"/>
    <n v="6"/>
    <x v="79"/>
    <d v="1899-12-30T22:39:00"/>
    <n v="39"/>
    <n v="22"/>
    <x v="1"/>
  </r>
  <r>
    <n v="885377"/>
    <n v="1622"/>
    <x v="0"/>
    <d v="2023-02-11T00:54:00"/>
    <s v="Other"/>
    <s v="Maria Larsson"/>
    <n v="7139"/>
    <n v="11"/>
    <x v="35"/>
    <d v="1899-12-30T00:54:00"/>
    <n v="54"/>
    <n v="0"/>
    <x v="0"/>
  </r>
  <r>
    <n v="453732"/>
    <n v="1623"/>
    <x v="5"/>
    <d v="2023-06-14T23:09:00"/>
    <s v="App"/>
    <s v="Rosa Hernandez"/>
    <n v="8537"/>
    <n v="14"/>
    <x v="165"/>
    <d v="1899-12-30T23:09:00"/>
    <n v="9"/>
    <n v="23"/>
    <x v="2"/>
  </r>
  <r>
    <n v="1347250"/>
    <n v="1624"/>
    <x v="1"/>
    <d v="2023-06-12T00:50:00"/>
    <s v="App"/>
    <s v="Wing C Tam"/>
    <n v="3030"/>
    <n v="12"/>
    <x v="301"/>
    <d v="1899-12-30T00:50:00"/>
    <n v="50"/>
    <n v="0"/>
    <x v="2"/>
  </r>
  <r>
    <n v="767130"/>
    <n v="1627"/>
    <x v="7"/>
    <d v="2023-06-19T22:57:00"/>
    <s v="Whatsapp"/>
    <s v="Roland Keitel"/>
    <n v="4936"/>
    <n v="19"/>
    <x v="325"/>
    <d v="1899-12-30T22:57:00"/>
    <n v="57"/>
    <n v="22"/>
    <x v="2"/>
  </r>
  <r>
    <n v="110341"/>
    <n v="1628"/>
    <x v="1"/>
    <d v="2023-04-29T00:55:00"/>
    <s v="Website"/>
    <s v="Veysel Oeztan"/>
    <n v="1411"/>
    <n v="29"/>
    <x v="312"/>
    <d v="1899-12-30T00:55:00"/>
    <n v="55"/>
    <n v="0"/>
    <x v="1"/>
  </r>
  <r>
    <n v="1553612"/>
    <n v="1628"/>
    <x v="1"/>
    <d v="2023-05-09T00:16:00"/>
    <s v="Website"/>
    <s v="Valarie Nelson"/>
    <n v="6089"/>
    <n v="9"/>
    <x v="47"/>
    <d v="1899-12-30T00:16:00"/>
    <n v="16"/>
    <n v="0"/>
    <x v="8"/>
  </r>
  <r>
    <n v="780651"/>
    <n v="1630"/>
    <x v="0"/>
    <d v="2023-07-23T01:42:00"/>
    <s v="Other"/>
    <s v="Diego Freyre"/>
    <n v="2596"/>
    <n v="23"/>
    <x v="319"/>
    <d v="1899-12-30T01:42:00"/>
    <n v="42"/>
    <n v="1"/>
    <x v="4"/>
  </r>
  <r>
    <n v="1125352"/>
    <n v="1633"/>
    <x v="7"/>
    <d v="2023-04-27T01:33:00"/>
    <s v="App"/>
    <s v="Elizabeth Devon"/>
    <n v="4193"/>
    <n v="27"/>
    <x v="305"/>
    <d v="1899-12-30T01:33:00"/>
    <n v="33"/>
    <n v="1"/>
    <x v="1"/>
  </r>
  <r>
    <n v="1475354"/>
    <n v="1633"/>
    <x v="7"/>
    <d v="2023-10-09T00:27:00"/>
    <s v="Other"/>
    <s v="Peter Ferguson"/>
    <n v="7693"/>
    <n v="9"/>
    <x v="6"/>
    <d v="1899-12-30T00:27:00"/>
    <n v="27"/>
    <n v="0"/>
    <x v="5"/>
  </r>
  <r>
    <n v="271858"/>
    <n v="1634"/>
    <x v="5"/>
    <d v="2023-12-06T00:02:00"/>
    <s v="App"/>
    <s v="Valarie Franco"/>
    <n v="1755"/>
    <n v="6"/>
    <x v="185"/>
    <d v="1899-12-30T00:02:00"/>
    <n v="2"/>
    <n v="0"/>
    <x v="10"/>
  </r>
  <r>
    <n v="832627"/>
    <n v="1634"/>
    <x v="5"/>
    <d v="2023-06-18T23:56:00"/>
    <s v="Other"/>
    <s v="Maurizio Moroni"/>
    <n v="1375"/>
    <n v="18"/>
    <x v="343"/>
    <d v="1899-12-30T23:56:00"/>
    <n v="56"/>
    <n v="23"/>
    <x v="2"/>
  </r>
  <r>
    <n v="163919"/>
    <n v="1635"/>
    <x v="1"/>
    <d v="2023-06-22T00:48:00"/>
    <s v="Website"/>
    <s v="Julie Brown"/>
    <n v="4116"/>
    <n v="22"/>
    <x v="235"/>
    <d v="1899-12-30T00:48:00"/>
    <n v="48"/>
    <n v="0"/>
    <x v="2"/>
  </r>
  <r>
    <n v="860659"/>
    <n v="1635"/>
    <x v="1"/>
    <d v="2023-11-17T00:56:00"/>
    <s v="App"/>
    <s v="Sue Frick"/>
    <n v="9192"/>
    <n v="17"/>
    <x v="178"/>
    <d v="1899-12-30T00:56:00"/>
    <n v="56"/>
    <n v="0"/>
    <x v="9"/>
  </r>
  <r>
    <n v="356612"/>
    <n v="1636"/>
    <x v="13"/>
    <d v="2023-11-30T00:24:00"/>
    <s v="Whatsapp"/>
    <s v="Allen Nelson"/>
    <n v="4576"/>
    <n v="30"/>
    <x v="230"/>
    <d v="1899-12-30T00:24:00"/>
    <n v="24"/>
    <n v="0"/>
    <x v="9"/>
  </r>
  <r>
    <n v="1063239"/>
    <n v="1639"/>
    <x v="7"/>
    <d v="2023-09-25T23:27:00"/>
    <s v="Other"/>
    <s v="Elizabeth Lincoln"/>
    <n v="3101"/>
    <n v="25"/>
    <x v="76"/>
    <d v="1899-12-30T23:27:00"/>
    <n v="27"/>
    <n v="23"/>
    <x v="11"/>
  </r>
  <r>
    <n v="202389"/>
    <n v="1641"/>
    <x v="6"/>
    <d v="2023-07-23T23:39:00"/>
    <s v="Website"/>
    <s v="Roland Mendel"/>
    <n v="1709"/>
    <n v="23"/>
    <x v="319"/>
    <d v="1899-12-30T23:39:00"/>
    <n v="39"/>
    <n v="23"/>
    <x v="4"/>
  </r>
  <r>
    <n v="1026131"/>
    <n v="1642"/>
    <x v="10"/>
    <d v="2023-01-19T00:26:00"/>
    <s v="Website"/>
    <s v="Sean Connery"/>
    <n v="2027"/>
    <n v="19"/>
    <x v="3"/>
    <d v="1899-12-30T00:26:00"/>
    <n v="26"/>
    <n v="0"/>
    <x v="3"/>
  </r>
  <r>
    <n v="247239"/>
    <n v="1643"/>
    <x v="7"/>
    <d v="2023-03-21T01:42:00"/>
    <s v="Website"/>
    <s v="Anna O'Hara"/>
    <n v="9225"/>
    <n v="21"/>
    <x v="98"/>
    <d v="1899-12-30T01:42:00"/>
    <n v="42"/>
    <n v="1"/>
    <x v="7"/>
  </r>
  <r>
    <n v="999621"/>
    <n v="1643"/>
    <x v="7"/>
    <d v="2023-07-31T00:23:00"/>
    <s v="Website"/>
    <s v="Maurizio Moroni"/>
    <n v="4264"/>
    <n v="31"/>
    <x v="341"/>
    <d v="1899-12-30T00:23:00"/>
    <n v="23"/>
    <n v="0"/>
    <x v="4"/>
  </r>
  <r>
    <n v="1175258"/>
    <n v="1643"/>
    <x v="7"/>
    <d v="2023-07-30T00:51:00"/>
    <s v="App"/>
    <s v="Giovanni Rovelli"/>
    <n v="6538"/>
    <n v="30"/>
    <x v="4"/>
    <d v="1899-12-30T00:51:00"/>
    <n v="51"/>
    <n v="0"/>
    <x v="4"/>
  </r>
  <r>
    <n v="708846"/>
    <n v="1644"/>
    <x v="7"/>
    <d v="2023-10-07T00:33:00"/>
    <s v="App"/>
    <s v="Wing C Tam"/>
    <n v="3069"/>
    <n v="7"/>
    <x v="316"/>
    <d v="1899-12-30T00:33:00"/>
    <n v="33"/>
    <n v="0"/>
    <x v="5"/>
  </r>
  <r>
    <n v="1501027"/>
    <n v="1645"/>
    <x v="7"/>
    <d v="2023-07-06T00:27:00"/>
    <s v="Whatsapp"/>
    <s v="Pirkko Koskitalo"/>
    <n v="7105"/>
    <n v="6"/>
    <x v="126"/>
    <d v="1899-12-30T00:27:00"/>
    <n v="27"/>
    <n v="0"/>
    <x v="4"/>
  </r>
  <r>
    <n v="737790"/>
    <n v="1646"/>
    <x v="5"/>
    <d v="2023-06-10T01:41:00"/>
    <s v="App"/>
    <s v="Jonas Bergulfsen"/>
    <n v="7589"/>
    <n v="10"/>
    <x v="60"/>
    <d v="1899-12-30T01:41:00"/>
    <n v="41"/>
    <n v="1"/>
    <x v="2"/>
  </r>
  <r>
    <n v="232274"/>
    <n v="1647"/>
    <x v="1"/>
    <d v="2023-12-22T01:24:00"/>
    <s v="Website"/>
    <s v="Jesus Fernandez"/>
    <n v="8947"/>
    <n v="22"/>
    <x v="358"/>
    <d v="1899-12-30T01:24:00"/>
    <n v="24"/>
    <n v="1"/>
    <x v="10"/>
  </r>
  <r>
    <n v="386885"/>
    <n v="1647"/>
    <x v="1"/>
    <d v="2023-03-06T00:29:00"/>
    <s v="App"/>
    <s v="Maurizio Moroni"/>
    <n v="9165"/>
    <n v="6"/>
    <x v="132"/>
    <d v="1899-12-30T00:29:00"/>
    <n v="29"/>
    <n v="0"/>
    <x v="7"/>
  </r>
  <r>
    <n v="588451"/>
    <n v="1647"/>
    <x v="1"/>
    <d v="2023-02-06T00:26:00"/>
    <s v="Whatsapp"/>
    <s v="Jan Klaeboe"/>
    <n v="987"/>
    <n v="6"/>
    <x v="130"/>
    <d v="1899-12-30T00:26:00"/>
    <n v="26"/>
    <n v="0"/>
    <x v="0"/>
  </r>
  <r>
    <n v="1542275"/>
    <n v="1647"/>
    <x v="1"/>
    <d v="2023-08-27T01:43:00"/>
    <s v="Whatsapp"/>
    <s v="Juri Hirano"/>
    <n v="8992"/>
    <n v="27"/>
    <x v="363"/>
    <d v="1899-12-30T01:43:00"/>
    <n v="43"/>
    <n v="1"/>
    <x v="6"/>
  </r>
  <r>
    <n v="1584433"/>
    <n v="1648"/>
    <x v="6"/>
    <d v="2023-01-04T01:51:00"/>
    <s v="Website"/>
    <s v="Juri Yoshido"/>
    <n v="1991"/>
    <n v="4"/>
    <x v="227"/>
    <d v="1899-12-30T01:51:00"/>
    <n v="51"/>
    <n v="1"/>
    <x v="3"/>
  </r>
  <r>
    <n v="952497"/>
    <n v="1649"/>
    <x v="1"/>
    <d v="2023-10-16T23:33:00"/>
    <s v="Other"/>
    <s v="Diego Freyre"/>
    <n v="1132"/>
    <n v="16"/>
    <x v="116"/>
    <d v="1899-12-30T23:33:00"/>
    <n v="33"/>
    <n v="23"/>
    <x v="5"/>
  </r>
  <r>
    <n v="1218028"/>
    <n v="1649"/>
    <x v="1"/>
    <d v="2023-01-01T01:04:00"/>
    <s v="Website"/>
    <s v="Diego Freyre"/>
    <n v="3119"/>
    <n v="1"/>
    <x v="115"/>
    <d v="1899-12-30T01:04:00"/>
    <n v="4"/>
    <n v="1"/>
    <x v="3"/>
  </r>
  <r>
    <n v="696792"/>
    <n v="1651"/>
    <x v="7"/>
    <d v="2023-06-06T23:49:00"/>
    <s v="Website"/>
    <s v="Christina Berglund"/>
    <n v="9568"/>
    <n v="6"/>
    <x v="194"/>
    <d v="1899-12-30T23:49:00"/>
    <n v="49"/>
    <n v="23"/>
    <x v="2"/>
  </r>
  <r>
    <n v="1258245"/>
    <n v="1654"/>
    <x v="1"/>
    <d v="2023-04-04T23:52:00"/>
    <s v="App"/>
    <s v="Michael Holz"/>
    <n v="3634"/>
    <n v="4"/>
    <x v="142"/>
    <d v="1899-12-30T23:52:00"/>
    <n v="52"/>
    <n v="23"/>
    <x v="1"/>
  </r>
  <r>
    <n v="1527612"/>
    <n v="1654"/>
    <x v="1"/>
    <d v="2023-10-17T22:35:00"/>
    <s v="Other"/>
    <s v="Kyung Yu"/>
    <n v="1813"/>
    <n v="17"/>
    <x v="101"/>
    <d v="1899-12-30T22:35:00"/>
    <n v="35"/>
    <n v="22"/>
    <x v="5"/>
  </r>
  <r>
    <n v="1318200"/>
    <n v="1657"/>
    <x v="6"/>
    <d v="2023-12-09T00:24:00"/>
    <s v="Website"/>
    <s v="Valarie Nelson"/>
    <n v="7368"/>
    <n v="9"/>
    <x v="175"/>
    <d v="1899-12-30T00:24:00"/>
    <n v="24"/>
    <n v="0"/>
    <x v="10"/>
  </r>
  <r>
    <n v="490691"/>
    <n v="1658"/>
    <x v="1"/>
    <d v="2023-12-30T01:16:00"/>
    <s v="App"/>
    <s v="Julie Young"/>
    <n v="6947"/>
    <n v="30"/>
    <x v="57"/>
    <d v="1899-12-30T01:16:00"/>
    <n v="16"/>
    <n v="1"/>
    <x v="10"/>
  </r>
  <r>
    <n v="752814"/>
    <n v="1661"/>
    <x v="0"/>
    <d v="2023-11-23T23:40:00"/>
    <s v="Whatsapp"/>
    <s v="Roland Mendel"/>
    <n v="7540"/>
    <n v="23"/>
    <x v="177"/>
    <d v="1899-12-30T23:40:00"/>
    <n v="40"/>
    <n v="23"/>
    <x v="9"/>
  </r>
  <r>
    <n v="1202375"/>
    <n v="1662"/>
    <x v="7"/>
    <d v="2023-02-13T01:16:00"/>
    <s v="Whatsapp"/>
    <s v="Valarie Young"/>
    <n v="2832"/>
    <n v="13"/>
    <x v="59"/>
    <d v="1899-12-30T01:16:00"/>
    <n v="16"/>
    <n v="1"/>
    <x v="0"/>
  </r>
  <r>
    <n v="104755"/>
    <n v="1663"/>
    <x v="13"/>
    <d v="2023-05-20T00:43:00"/>
    <s v="Other"/>
    <s v="Janine Labrune"/>
    <n v="4423"/>
    <n v="20"/>
    <x v="84"/>
    <d v="1899-12-30T00:43:00"/>
    <n v="43"/>
    <n v="0"/>
    <x v="8"/>
  </r>
  <r>
    <n v="253341"/>
    <n v="1663"/>
    <x v="13"/>
    <d v="2023-06-01T01:39:00"/>
    <s v="Website"/>
    <s v="Maurizio Moroni"/>
    <n v="6399"/>
    <n v="1"/>
    <x v="169"/>
    <d v="1899-12-30T01:39:00"/>
    <n v="39"/>
    <n v="1"/>
    <x v="2"/>
  </r>
  <r>
    <n v="349131"/>
    <n v="1664"/>
    <x v="1"/>
    <d v="2023-07-08T23:57:00"/>
    <s v="Other"/>
    <s v="Paolo Accorti"/>
    <n v="7000"/>
    <n v="8"/>
    <x v="23"/>
    <d v="1899-12-30T23:57:00"/>
    <n v="57"/>
    <n v="23"/>
    <x v="4"/>
  </r>
  <r>
    <n v="585445"/>
    <n v="1665"/>
    <x v="14"/>
    <d v="2023-07-06T23:49:00"/>
    <s v="Whatsapp"/>
    <s v="Jeff Young"/>
    <n v="7479"/>
    <n v="6"/>
    <x v="126"/>
    <d v="1899-12-30T23:49:00"/>
    <n v="49"/>
    <n v="23"/>
    <x v="4"/>
  </r>
  <r>
    <n v="629227"/>
    <n v="1665"/>
    <x v="14"/>
    <d v="2023-11-27T23:34:00"/>
    <s v="Other"/>
    <s v="Helen Bennett"/>
    <n v="2109"/>
    <n v="27"/>
    <x v="91"/>
    <d v="1899-12-30T23:34:00"/>
    <n v="34"/>
    <n v="23"/>
    <x v="9"/>
  </r>
  <r>
    <n v="1240058"/>
    <n v="1665"/>
    <x v="14"/>
    <d v="2023-01-03T01:15:00"/>
    <s v="App"/>
    <s v="Valarie Nelson"/>
    <n v="1633"/>
    <n v="3"/>
    <x v="317"/>
    <d v="1899-12-30T01:15:00"/>
    <n v="15"/>
    <n v="1"/>
    <x v="3"/>
  </r>
  <r>
    <n v="1555572"/>
    <n v="1665"/>
    <x v="14"/>
    <d v="2023-03-21T01:03:00"/>
    <s v="App"/>
    <s v="Diego Freyre"/>
    <n v="1259"/>
    <n v="21"/>
    <x v="98"/>
    <d v="1899-12-30T01:03:00"/>
    <n v="3"/>
    <n v="1"/>
    <x v="7"/>
  </r>
  <r>
    <n v="95054"/>
    <n v="1666"/>
    <x v="5"/>
    <d v="2023-06-10T00:40:00"/>
    <s v="Other"/>
    <s v="Valarie Nelson"/>
    <n v="2320"/>
    <n v="10"/>
    <x v="60"/>
    <d v="1899-12-30T00:40:00"/>
    <n v="40"/>
    <n v="0"/>
    <x v="2"/>
  </r>
  <r>
    <n v="547144"/>
    <n v="1666"/>
    <x v="5"/>
    <d v="2023-01-14T01:02:00"/>
    <s v="App"/>
    <s v="Akiko Shimamura"/>
    <n v="5455"/>
    <n v="14"/>
    <x v="100"/>
    <d v="1899-12-30T01:02:00"/>
    <n v="2"/>
    <n v="1"/>
    <x v="3"/>
  </r>
  <r>
    <n v="36759"/>
    <n v="1667"/>
    <x v="0"/>
    <d v="2023-01-23T01:33:00"/>
    <s v="Whatsapp"/>
    <s v="Daniel Da Cunha"/>
    <n v="6587"/>
    <n v="23"/>
    <x v="20"/>
    <d v="1899-12-30T01:33:00"/>
    <n v="33"/>
    <n v="1"/>
    <x v="3"/>
  </r>
  <r>
    <n v="870081"/>
    <n v="1667"/>
    <x v="0"/>
    <d v="2023-06-22T00:57:00"/>
    <s v="Website"/>
    <s v="Victoria Ashworth"/>
    <n v="1176"/>
    <n v="22"/>
    <x v="235"/>
    <d v="1899-12-30T00:57:00"/>
    <n v="57"/>
    <n v="0"/>
    <x v="2"/>
  </r>
  <r>
    <n v="878611"/>
    <n v="1668"/>
    <x v="1"/>
    <d v="2023-11-24T00:53:00"/>
    <s v="Whatsapp"/>
    <s v="Roland Mendel"/>
    <n v="3591"/>
    <n v="24"/>
    <x v="80"/>
    <d v="1899-12-30T00:53:00"/>
    <n v="53"/>
    <n v="0"/>
    <x v="9"/>
  </r>
  <r>
    <n v="1483729"/>
    <n v="1668"/>
    <x v="1"/>
    <d v="2023-09-14T23:47:00"/>
    <s v="Whatsapp"/>
    <s v="Janine Labrune"/>
    <n v="1625"/>
    <n v="14"/>
    <x v="208"/>
    <d v="1899-12-30T23:47:00"/>
    <n v="47"/>
    <n v="23"/>
    <x v="11"/>
  </r>
  <r>
    <n v="49520"/>
    <n v="1670"/>
    <x v="1"/>
    <d v="2023-07-03T00:01:00"/>
    <s v="Whatsapp"/>
    <s v="Kwai Yu"/>
    <n v="6214"/>
    <n v="3"/>
    <x v="250"/>
    <d v="1899-12-30T00:01:00"/>
    <n v="1"/>
    <n v="0"/>
    <x v="4"/>
  </r>
  <r>
    <n v="581573"/>
    <n v="1670"/>
    <x v="1"/>
    <d v="2023-08-08T01:06:00"/>
    <s v="App"/>
    <s v="Paul Henriot"/>
    <n v="8547"/>
    <n v="8"/>
    <x v="25"/>
    <d v="1899-12-30T01:06:00"/>
    <n v="6"/>
    <n v="1"/>
    <x v="6"/>
  </r>
  <r>
    <n v="914647"/>
    <n v="1671"/>
    <x v="1"/>
    <d v="2023-03-25T01:58:00"/>
    <s v="Website"/>
    <s v="Dan Lewis"/>
    <n v="7025"/>
    <n v="25"/>
    <x v="146"/>
    <d v="1899-12-30T01:58:00"/>
    <n v="58"/>
    <n v="1"/>
    <x v="7"/>
  </r>
  <r>
    <n v="1635379"/>
    <n v="1673"/>
    <x v="5"/>
    <d v="2023-04-12T00:48:00"/>
    <s v="Whatsapp"/>
    <s v="Wing C Tam"/>
    <n v="5543"/>
    <n v="12"/>
    <x v="1"/>
    <d v="1899-12-30T00:48:00"/>
    <n v="48"/>
    <n v="0"/>
    <x v="1"/>
  </r>
  <r>
    <n v="414161"/>
    <n v="1675"/>
    <x v="1"/>
    <d v="2023-12-27T23:49:00"/>
    <s v="Whatsapp"/>
    <s v="Frederique Citeaux"/>
    <n v="3894"/>
    <n v="27"/>
    <x v="357"/>
    <d v="1899-12-30T23:49:00"/>
    <n v="49"/>
    <n v="23"/>
    <x v="10"/>
  </r>
  <r>
    <n v="393726"/>
    <n v="1676"/>
    <x v="13"/>
    <d v="2023-03-29T23:56:00"/>
    <s v="Website"/>
    <s v="Giovanni Rovelli"/>
    <n v="2852"/>
    <n v="29"/>
    <x v="338"/>
    <d v="1899-12-30T23:56:00"/>
    <n v="56"/>
    <n v="23"/>
    <x v="7"/>
  </r>
  <r>
    <n v="756887"/>
    <n v="1676"/>
    <x v="13"/>
    <d v="2023-04-20T00:49:00"/>
    <s v="Whatsapp"/>
    <s v="Valarie Nelson"/>
    <n v="5656"/>
    <n v="20"/>
    <x v="226"/>
    <d v="1899-12-30T00:49:00"/>
    <n v="49"/>
    <n v="0"/>
    <x v="1"/>
  </r>
  <r>
    <n v="786170"/>
    <n v="1676"/>
    <x v="13"/>
    <d v="2023-09-13T00:44:00"/>
    <s v="Website"/>
    <s v="Paul Henriot"/>
    <n v="5008"/>
    <n v="13"/>
    <x v="176"/>
    <d v="1899-12-30T00:44:00"/>
    <n v="44"/>
    <n v="0"/>
    <x v="11"/>
  </r>
  <r>
    <n v="1131650"/>
    <n v="1676"/>
    <x v="13"/>
    <d v="2023-01-18T23:08:00"/>
    <s v="Whatsapp"/>
    <s v="Frederique Citeaux"/>
    <n v="3121"/>
    <n v="18"/>
    <x v="145"/>
    <d v="1899-12-30T23:08:00"/>
    <n v="8"/>
    <n v="23"/>
    <x v="3"/>
  </r>
  <r>
    <n v="277038"/>
    <n v="1677"/>
    <x v="10"/>
    <d v="2023-08-01T22:32:00"/>
    <s v="Website"/>
    <s v="Jeff Young"/>
    <n v="2455"/>
    <n v="1"/>
    <x v="257"/>
    <d v="1899-12-30T22:32:00"/>
    <n v="32"/>
    <n v="22"/>
    <x v="6"/>
  </r>
  <r>
    <n v="780700"/>
    <n v="1677"/>
    <x v="10"/>
    <d v="2023-05-09T23:51:00"/>
    <s v="Other"/>
    <s v="Valarie Thompson"/>
    <n v="9948"/>
    <n v="9"/>
    <x v="47"/>
    <d v="1899-12-30T23:51:00"/>
    <n v="51"/>
    <n v="23"/>
    <x v="8"/>
  </r>
  <r>
    <n v="921826"/>
    <n v="1677"/>
    <x v="10"/>
    <d v="2023-04-11T23:58:00"/>
    <s v="Other"/>
    <s v="Matti Karttunen"/>
    <n v="1726"/>
    <n v="11"/>
    <x v="167"/>
    <d v="1899-12-30T23:58:00"/>
    <n v="58"/>
    <n v="23"/>
    <x v="1"/>
  </r>
  <r>
    <n v="998926"/>
    <n v="1677"/>
    <x v="10"/>
    <d v="2023-08-05T01:29:00"/>
    <s v="App"/>
    <s v="Diego Freyre"/>
    <n v="9356"/>
    <n v="5"/>
    <x v="329"/>
    <d v="1899-12-30T01:29:00"/>
    <n v="29"/>
    <n v="1"/>
    <x v="6"/>
  </r>
  <r>
    <n v="626849"/>
    <n v="1679"/>
    <x v="7"/>
    <d v="2023-05-03T00:16:00"/>
    <s v="Website"/>
    <s v="Kwai Yu"/>
    <n v="3639"/>
    <n v="3"/>
    <x v="18"/>
    <d v="1899-12-30T00:16:00"/>
    <n v="16"/>
    <n v="0"/>
    <x v="8"/>
  </r>
  <r>
    <n v="366083"/>
    <n v="1680"/>
    <x v="1"/>
    <d v="2023-02-15T01:12:00"/>
    <s v="Other"/>
    <s v="Sean Connery"/>
    <n v="8672"/>
    <n v="15"/>
    <x v="31"/>
    <d v="1899-12-30T01:12:00"/>
    <n v="12"/>
    <n v="1"/>
    <x v="0"/>
  </r>
  <r>
    <n v="9339"/>
    <n v="1681"/>
    <x v="5"/>
    <d v="2023-12-18T00:39:00"/>
    <s v="App"/>
    <s v="Michael Frick"/>
    <n v="2782"/>
    <n v="18"/>
    <x v="77"/>
    <d v="1899-12-30T00:39:00"/>
    <n v="39"/>
    <n v="0"/>
    <x v="10"/>
  </r>
  <r>
    <n v="183352"/>
    <n v="1682"/>
    <x v="0"/>
    <d v="2023-10-16T00:35:00"/>
    <s v="Whatsapp"/>
    <s v="Jeff Young"/>
    <n v="8347"/>
    <n v="16"/>
    <x v="116"/>
    <d v="1899-12-30T00:35:00"/>
    <n v="35"/>
    <n v="0"/>
    <x v="5"/>
  </r>
  <r>
    <n v="473503"/>
    <n v="1682"/>
    <x v="0"/>
    <d v="2023-08-08T23:26:00"/>
    <s v="Whatsapp"/>
    <s v="Marta Hernandez"/>
    <n v="1565"/>
    <n v="8"/>
    <x v="25"/>
    <d v="1899-12-30T23:26:00"/>
    <n v="26"/>
    <n v="23"/>
    <x v="6"/>
  </r>
  <r>
    <n v="545696"/>
    <n v="1682"/>
    <x v="0"/>
    <d v="2023-06-08T01:05:00"/>
    <s v="App"/>
    <s v="Dean Cassidy"/>
    <n v="9120"/>
    <n v="8"/>
    <x v="131"/>
    <d v="1899-12-30T01:05:00"/>
    <n v="5"/>
    <n v="1"/>
    <x v="2"/>
  </r>
  <r>
    <n v="686952"/>
    <n v="1685"/>
    <x v="1"/>
    <d v="2023-04-13T00:58:00"/>
    <s v="App"/>
    <s v="Valarie Franco"/>
    <n v="6047"/>
    <n v="13"/>
    <x v="124"/>
    <d v="1899-12-30T00:58:00"/>
    <n v="58"/>
    <n v="0"/>
    <x v="1"/>
  </r>
  <r>
    <n v="877616"/>
    <n v="1685"/>
    <x v="1"/>
    <d v="2023-12-19T00:00:00"/>
    <s v="App"/>
    <s v="Mart¡n Sommer"/>
    <n v="6662"/>
    <n v="19"/>
    <x v="247"/>
    <d v="1899-12-30T00:00:00"/>
    <n v="0"/>
    <n v="0"/>
    <x v="10"/>
  </r>
  <r>
    <n v="1212775"/>
    <n v="1685"/>
    <x v="1"/>
    <d v="2023-08-25T01:26:00"/>
    <s v="App"/>
    <s v="Michael Holz"/>
    <n v="9604"/>
    <n v="25"/>
    <x v="38"/>
    <d v="1899-12-30T01:26:00"/>
    <n v="26"/>
    <n v="1"/>
    <x v="6"/>
  </r>
  <r>
    <n v="1102470"/>
    <n v="1686"/>
    <x v="0"/>
    <d v="2023-02-16T23:38:00"/>
    <s v="Whatsapp"/>
    <s v="Christina Berglund"/>
    <n v="7654"/>
    <n v="16"/>
    <x v="67"/>
    <d v="1899-12-30T23:38:00"/>
    <n v="38"/>
    <n v="23"/>
    <x v="0"/>
  </r>
  <r>
    <n v="1232244"/>
    <n v="1686"/>
    <x v="0"/>
    <d v="2023-04-18T01:45:00"/>
    <s v="Whatsapp"/>
    <s v="Janine Labrune"/>
    <n v="7689"/>
    <n v="18"/>
    <x v="288"/>
    <d v="1899-12-30T01:45:00"/>
    <n v="45"/>
    <n v="1"/>
    <x v="1"/>
  </r>
  <r>
    <n v="1385745"/>
    <n v="1686"/>
    <x v="0"/>
    <d v="2023-02-01T01:28:00"/>
    <s v="Other"/>
    <s v="Diego Freyre"/>
    <n v="5128"/>
    <n v="1"/>
    <x v="148"/>
    <d v="1899-12-30T01:28:00"/>
    <n v="28"/>
    <n v="1"/>
    <x v="0"/>
  </r>
  <r>
    <n v="454137"/>
    <n v="1687"/>
    <x v="7"/>
    <d v="2023-01-15T00:20:00"/>
    <s v="Whatsapp"/>
    <s v="Peter Ferguson"/>
    <n v="2431"/>
    <n v="15"/>
    <x v="103"/>
    <d v="1899-12-30T00:20:00"/>
    <n v="20"/>
    <n v="0"/>
    <x v="3"/>
  </r>
  <r>
    <n v="1277957"/>
    <n v="1687"/>
    <x v="7"/>
    <d v="2023-01-26T01:43:00"/>
    <s v="Website"/>
    <s v="Jan Klaeboe"/>
    <n v="2062"/>
    <n v="26"/>
    <x v="64"/>
    <d v="1899-12-30T01:43:00"/>
    <n v="43"/>
    <n v="1"/>
    <x v="3"/>
  </r>
  <r>
    <n v="1620752"/>
    <n v="1687"/>
    <x v="7"/>
    <d v="2023-10-13T23:37:00"/>
    <s v="Other"/>
    <s v="Valarie Nelson"/>
    <n v="7191"/>
    <n v="13"/>
    <x v="298"/>
    <d v="1899-12-30T23:37:00"/>
    <n v="37"/>
    <n v="23"/>
    <x v="5"/>
  </r>
  <r>
    <n v="565068"/>
    <n v="1689"/>
    <x v="7"/>
    <d v="2023-06-10T23:21:00"/>
    <s v="Whatsapp"/>
    <s v="Maria Larsson"/>
    <n v="1282"/>
    <n v="10"/>
    <x v="60"/>
    <d v="1899-12-30T23:21:00"/>
    <n v="21"/>
    <n v="23"/>
    <x v="2"/>
  </r>
  <r>
    <n v="1560730"/>
    <n v="1689"/>
    <x v="7"/>
    <d v="2023-06-29T00:34:00"/>
    <s v="Whatsapp"/>
    <s v="Peter Ferguson"/>
    <n v="9570"/>
    <n v="29"/>
    <x v="111"/>
    <d v="1899-12-30T00:34:00"/>
    <n v="34"/>
    <n v="0"/>
    <x v="2"/>
  </r>
  <r>
    <n v="1255720"/>
    <n v="1690"/>
    <x v="7"/>
    <d v="2023-09-09T00:20:00"/>
    <s v="App"/>
    <s v="Diego Freyre"/>
    <n v="6466"/>
    <n v="9"/>
    <x v="350"/>
    <d v="1899-12-30T00:20:00"/>
    <n v="20"/>
    <n v="0"/>
    <x v="11"/>
  </r>
  <r>
    <n v="716091"/>
    <n v="1691"/>
    <x v="1"/>
    <d v="2023-06-12T01:28:00"/>
    <s v="App"/>
    <s v="Paolo Accorti"/>
    <n v="6454"/>
    <n v="12"/>
    <x v="301"/>
    <d v="1899-12-30T01:28:00"/>
    <n v="28"/>
    <n v="1"/>
    <x v="2"/>
  </r>
  <r>
    <n v="452070"/>
    <n v="1693"/>
    <x v="0"/>
    <d v="2023-05-06T00:22:00"/>
    <s v="Other"/>
    <s v="Jan Klaeboe"/>
    <n v="9332"/>
    <n v="6"/>
    <x v="113"/>
    <d v="1899-12-30T00:22:00"/>
    <n v="22"/>
    <n v="0"/>
    <x v="8"/>
  </r>
  <r>
    <n v="182441"/>
    <n v="1694"/>
    <x v="12"/>
    <d v="2023-12-18T23:01:00"/>
    <s v="Whatsapp"/>
    <s v="Eric Natividad"/>
    <n v="1072"/>
    <n v="18"/>
    <x v="77"/>
    <d v="1899-12-30T23:01:00"/>
    <n v="1"/>
    <n v="23"/>
    <x v="10"/>
  </r>
  <r>
    <n v="590748"/>
    <n v="1695"/>
    <x v="5"/>
    <d v="2023-01-11T22:40:00"/>
    <s v="Other"/>
    <s v="Sue Frick"/>
    <n v="4390"/>
    <n v="11"/>
    <x v="49"/>
    <d v="1899-12-30T22:40:00"/>
    <n v="40"/>
    <n v="22"/>
    <x v="3"/>
  </r>
  <r>
    <n v="1028877"/>
    <n v="1695"/>
    <x v="5"/>
    <d v="2023-07-31T23:32:00"/>
    <s v="Website"/>
    <s v="Mary Saveley"/>
    <n v="8062"/>
    <n v="31"/>
    <x v="341"/>
    <d v="1899-12-30T23:32:00"/>
    <n v="32"/>
    <n v="23"/>
    <x v="4"/>
  </r>
  <r>
    <n v="1205050"/>
    <n v="1695"/>
    <x v="5"/>
    <d v="2023-07-12T00:35:00"/>
    <s v="Other"/>
    <s v="Pirkko Koskitalo"/>
    <n v="9562"/>
    <n v="12"/>
    <x v="326"/>
    <d v="1899-12-30T00:35:00"/>
    <n v="35"/>
    <n v="0"/>
    <x v="4"/>
  </r>
  <r>
    <n v="312413"/>
    <n v="1696"/>
    <x v="1"/>
    <d v="2023-09-16T00:17:00"/>
    <s v="App"/>
    <s v="Valarie Nelson"/>
    <n v="7605"/>
    <n v="16"/>
    <x v="207"/>
    <d v="1899-12-30T00:17:00"/>
    <n v="17"/>
    <n v="0"/>
    <x v="11"/>
  </r>
  <r>
    <n v="1055817"/>
    <n v="1697"/>
    <x v="0"/>
    <d v="2023-06-02T23:00:00"/>
    <s v="Website"/>
    <s v="Jytte Petersen"/>
    <n v="8477"/>
    <n v="2"/>
    <x v="268"/>
    <d v="1899-12-30T23:00:00"/>
    <n v="0"/>
    <n v="23"/>
    <x v="2"/>
  </r>
  <r>
    <n v="177897"/>
    <n v="1698"/>
    <x v="0"/>
    <d v="2023-08-05T23:20:00"/>
    <s v="App"/>
    <s v="Kee Kuo"/>
    <n v="8289"/>
    <n v="5"/>
    <x v="329"/>
    <d v="1899-12-30T23:20:00"/>
    <n v="20"/>
    <n v="23"/>
    <x v="6"/>
  </r>
  <r>
    <n v="1643298"/>
    <n v="1699"/>
    <x v="7"/>
    <d v="2023-04-19T23:45:00"/>
    <s v="Website"/>
    <s v="Paul Henriot"/>
    <n v="6207"/>
    <n v="19"/>
    <x v="273"/>
    <d v="1899-12-30T23:45:00"/>
    <n v="45"/>
    <n v="23"/>
    <x v="1"/>
  </r>
  <r>
    <n v="403651"/>
    <n v="1700"/>
    <x v="1"/>
    <d v="2023-07-17T00:38:00"/>
    <s v="Other"/>
    <s v="Pirkko Koskitalo"/>
    <n v="8812"/>
    <n v="17"/>
    <x v="179"/>
    <d v="1899-12-30T00:38:00"/>
    <n v="38"/>
    <n v="0"/>
    <x v="4"/>
  </r>
  <r>
    <n v="869884"/>
    <n v="1701"/>
    <x v="1"/>
    <d v="2023-11-26T00:49:00"/>
    <s v="Whatsapp"/>
    <s v="Elizabeth Lincoln"/>
    <n v="4256"/>
    <n v="26"/>
    <x v="291"/>
    <d v="1899-12-30T00:49:00"/>
    <n v="49"/>
    <n v="0"/>
    <x v="9"/>
  </r>
  <r>
    <n v="1576972"/>
    <n v="1702"/>
    <x v="10"/>
    <d v="2023-10-25T00:58:00"/>
    <s v="Other"/>
    <s v="Valarie Nelson"/>
    <n v="8340"/>
    <n v="25"/>
    <x v="125"/>
    <d v="1899-12-30T00:58:00"/>
    <n v="58"/>
    <n v="0"/>
    <x v="5"/>
  </r>
  <r>
    <n v="155501"/>
    <n v="1703"/>
    <x v="0"/>
    <d v="2023-03-20T23:28:00"/>
    <s v="Whatsapp"/>
    <s v="Kyung Yu"/>
    <n v="2102"/>
    <n v="20"/>
    <x v="327"/>
    <d v="1899-12-30T23:28:00"/>
    <n v="28"/>
    <n v="23"/>
    <x v="7"/>
  </r>
  <r>
    <n v="288335"/>
    <n v="1703"/>
    <x v="0"/>
    <d v="2023-07-15T00:46:00"/>
    <s v="Other"/>
    <s v="Elizabeth Devon"/>
    <n v="362"/>
    <n v="15"/>
    <x v="212"/>
    <d v="1899-12-30T00:46:00"/>
    <n v="46"/>
    <n v="0"/>
    <x v="4"/>
  </r>
  <r>
    <n v="587346"/>
    <n v="1703"/>
    <x v="0"/>
    <d v="2023-08-16T01:41:00"/>
    <s v="Other"/>
    <s v="Maurizio Moroni"/>
    <n v="6858"/>
    <n v="16"/>
    <x v="318"/>
    <d v="1899-12-30T01:41:00"/>
    <n v="41"/>
    <n v="1"/>
    <x v="6"/>
  </r>
  <r>
    <n v="209068"/>
    <n v="1704"/>
    <x v="1"/>
    <d v="2023-04-03T23:48:00"/>
    <s v="Whatsapp"/>
    <s v="Diego Freyre"/>
    <n v="119"/>
    <n v="3"/>
    <x v="70"/>
    <d v="1899-12-30T23:48:00"/>
    <n v="48"/>
    <n v="23"/>
    <x v="1"/>
  </r>
  <r>
    <n v="701790"/>
    <n v="1704"/>
    <x v="1"/>
    <d v="2023-02-22T00:40:00"/>
    <s v="Whatsapp"/>
    <s v="Diego Freyre"/>
    <n v="4202"/>
    <n v="22"/>
    <x v="73"/>
    <d v="1899-12-30T00:40:00"/>
    <n v="40"/>
    <n v="0"/>
    <x v="0"/>
  </r>
  <r>
    <n v="298715"/>
    <n v="1706"/>
    <x v="1"/>
    <d v="2023-04-01T23:52:00"/>
    <s v="Other"/>
    <s v="Kalle Suominen"/>
    <n v="5256"/>
    <n v="1"/>
    <x v="217"/>
    <d v="1899-12-30T23:52:00"/>
    <n v="52"/>
    <n v="23"/>
    <x v="1"/>
  </r>
  <r>
    <n v="1424219"/>
    <n v="1706"/>
    <x v="1"/>
    <d v="2023-08-01T00:09:00"/>
    <s v="App"/>
    <s v="Mory Kentary"/>
    <n v="2522"/>
    <n v="1"/>
    <x v="257"/>
    <d v="1899-12-30T00:09:00"/>
    <n v="9"/>
    <n v="0"/>
    <x v="6"/>
  </r>
  <r>
    <n v="1365442"/>
    <n v="1707"/>
    <x v="0"/>
    <d v="2023-03-14T00:17:00"/>
    <s v="Other"/>
    <s v="Julie Brown"/>
    <n v="8105"/>
    <n v="14"/>
    <x v="210"/>
    <d v="1899-12-30T00:17:00"/>
    <n v="17"/>
    <n v="0"/>
    <x v="7"/>
  </r>
  <r>
    <n v="739012"/>
    <n v="1708"/>
    <x v="0"/>
    <d v="2023-12-18T00:47:00"/>
    <s v="Other"/>
    <s v="Julie Murphy"/>
    <n v="265"/>
    <n v="18"/>
    <x v="77"/>
    <d v="1899-12-30T00:47:00"/>
    <n v="47"/>
    <n v="0"/>
    <x v="10"/>
  </r>
  <r>
    <n v="1420448"/>
    <n v="1708"/>
    <x v="0"/>
    <d v="2023-04-09T23:37:00"/>
    <s v="Website"/>
    <s v="Catherine Dewey"/>
    <n v="5060"/>
    <n v="9"/>
    <x v="364"/>
    <d v="1899-12-30T23:37:00"/>
    <n v="37"/>
    <n v="23"/>
    <x v="1"/>
  </r>
  <r>
    <n v="1483901"/>
    <n v="1708"/>
    <x v="0"/>
    <d v="2023-07-08T00:50:00"/>
    <s v="Whatsapp"/>
    <s v="Eric Natividad"/>
    <n v="9214"/>
    <n v="8"/>
    <x v="23"/>
    <d v="1899-12-30T00:50:00"/>
    <n v="50"/>
    <n v="0"/>
    <x v="4"/>
  </r>
  <r>
    <n v="1313934"/>
    <n v="1710"/>
    <x v="5"/>
    <d v="2023-11-12T01:06:00"/>
    <s v="Other"/>
    <s v="Michael Donnermeyer"/>
    <n v="2981"/>
    <n v="12"/>
    <x v="221"/>
    <d v="1899-12-30T01:06:00"/>
    <n v="6"/>
    <n v="1"/>
    <x v="9"/>
  </r>
  <r>
    <n v="1474092"/>
    <n v="1710"/>
    <x v="5"/>
    <d v="2023-06-02T23:51:00"/>
    <s v="Website"/>
    <s v="Diego Freyre"/>
    <n v="7733"/>
    <n v="2"/>
    <x v="268"/>
    <d v="1899-12-30T23:51:00"/>
    <n v="51"/>
    <n v="23"/>
    <x v="2"/>
  </r>
  <r>
    <n v="183380"/>
    <n v="1712"/>
    <x v="6"/>
    <d v="2023-07-06T00:03:00"/>
    <s v="Whatsapp"/>
    <s v="Valarie Nelson"/>
    <n v="1046"/>
    <n v="6"/>
    <x v="126"/>
    <d v="1899-12-30T00:03:00"/>
    <n v="3"/>
    <n v="0"/>
    <x v="4"/>
  </r>
  <r>
    <n v="488698"/>
    <n v="1714"/>
    <x v="5"/>
    <d v="2023-03-11T01:15:00"/>
    <s v="Website"/>
    <s v="Valarie Nelson"/>
    <n v="5107"/>
    <n v="11"/>
    <x v="62"/>
    <d v="1899-12-30T01:15:00"/>
    <n v="15"/>
    <n v="1"/>
    <x v="7"/>
  </r>
  <r>
    <n v="521330"/>
    <n v="1714"/>
    <x v="5"/>
    <d v="2023-08-06T23:19:00"/>
    <s v="Website"/>
    <s v="Valarie Nelson"/>
    <n v="9321"/>
    <n v="6"/>
    <x v="123"/>
    <d v="1899-12-30T23:19:00"/>
    <n v="19"/>
    <n v="23"/>
    <x v="6"/>
  </r>
  <r>
    <n v="118335"/>
    <n v="1715"/>
    <x v="1"/>
    <d v="2023-09-25T00:11:00"/>
    <s v="Other"/>
    <s v="Henriette Pfalzheim"/>
    <n v="477"/>
    <n v="25"/>
    <x v="76"/>
    <d v="1899-12-30T00:11:00"/>
    <n v="11"/>
    <n v="0"/>
    <x v="11"/>
  </r>
  <r>
    <n v="153389"/>
    <n v="1715"/>
    <x v="1"/>
    <d v="2023-10-28T23:21:00"/>
    <s v="App"/>
    <s v="Valarie Nelson"/>
    <n v="2257"/>
    <n v="28"/>
    <x v="92"/>
    <d v="1899-12-30T23:21:00"/>
    <n v="21"/>
    <n v="23"/>
    <x v="5"/>
  </r>
  <r>
    <n v="246033"/>
    <n v="1715"/>
    <x v="1"/>
    <d v="2023-12-05T23:33:00"/>
    <s v="Other"/>
    <s v="Laurence Lebihan"/>
    <n v="5126"/>
    <n v="5"/>
    <x v="19"/>
    <d v="1899-12-30T23:33:00"/>
    <n v="33"/>
    <n v="23"/>
    <x v="10"/>
  </r>
  <r>
    <n v="723458"/>
    <n v="1716"/>
    <x v="1"/>
    <d v="2023-04-13T00:07:00"/>
    <s v="Whatsapp"/>
    <s v="Valarie Nelson"/>
    <n v="946"/>
    <n v="13"/>
    <x v="124"/>
    <d v="1899-12-30T00:07:00"/>
    <n v="7"/>
    <n v="0"/>
    <x v="1"/>
  </r>
  <r>
    <n v="721298"/>
    <n v="1717"/>
    <x v="7"/>
    <d v="2023-03-28T00:54:00"/>
    <s v="Whatsapp"/>
    <s v="Diego Freyre"/>
    <n v="3875"/>
    <n v="28"/>
    <x v="284"/>
    <d v="1899-12-30T00:54:00"/>
    <n v="54"/>
    <n v="0"/>
    <x v="7"/>
  </r>
  <r>
    <n v="705322"/>
    <n v="1718"/>
    <x v="1"/>
    <d v="2023-05-03T23:24:00"/>
    <s v="Whatsapp"/>
    <s v="Jytte Petersen"/>
    <n v="1519"/>
    <n v="3"/>
    <x v="18"/>
    <d v="1899-12-30T23:24:00"/>
    <n v="24"/>
    <n v="23"/>
    <x v="8"/>
  </r>
  <r>
    <n v="1262059"/>
    <n v="1719"/>
    <x v="10"/>
    <d v="2023-07-27T01:36:00"/>
    <s v="Other"/>
    <s v="Peter Ferguson"/>
    <n v="1114"/>
    <n v="27"/>
    <x v="234"/>
    <d v="1899-12-30T01:36:00"/>
    <n v="36"/>
    <n v="1"/>
    <x v="4"/>
  </r>
  <r>
    <n v="961277"/>
    <n v="1721"/>
    <x v="6"/>
    <d v="2023-04-30T23:39:00"/>
    <s v="Website"/>
    <s v="Maurizio Moroni"/>
    <n v="8615"/>
    <n v="30"/>
    <x v="220"/>
    <d v="1899-12-30T23:39:00"/>
    <n v="39"/>
    <n v="23"/>
    <x v="1"/>
  </r>
  <r>
    <n v="1105875"/>
    <n v="1722"/>
    <x v="1"/>
    <d v="2023-12-15T23:26:00"/>
    <s v="Whatsapp"/>
    <s v="Valarie Nelson"/>
    <n v="4863"/>
    <n v="15"/>
    <x v="345"/>
    <d v="1899-12-30T23:26:00"/>
    <n v="26"/>
    <n v="23"/>
    <x v="10"/>
  </r>
  <r>
    <n v="781125"/>
    <n v="1723"/>
    <x v="5"/>
    <d v="2023-01-24T00:58:00"/>
    <s v="Other"/>
    <s v="Elizabeth Devon"/>
    <n v="3855"/>
    <n v="24"/>
    <x v="168"/>
    <d v="1899-12-30T00:58:00"/>
    <n v="58"/>
    <n v="0"/>
    <x v="3"/>
  </r>
  <r>
    <n v="1223038"/>
    <n v="1723"/>
    <x v="5"/>
    <d v="2023-10-13T23:51:00"/>
    <s v="App"/>
    <s v="Jesus Fernandez"/>
    <n v="8273"/>
    <n v="13"/>
    <x v="298"/>
    <d v="1899-12-30T23:51:00"/>
    <n v="51"/>
    <n v="23"/>
    <x v="5"/>
  </r>
  <r>
    <n v="253281"/>
    <n v="1725"/>
    <x v="1"/>
    <d v="2023-08-15T23:45:00"/>
    <s v="App"/>
    <s v="Elizabeth Devon"/>
    <n v="8869"/>
    <n v="15"/>
    <x v="293"/>
    <d v="1899-12-30T23:45:00"/>
    <n v="45"/>
    <n v="23"/>
    <x v="6"/>
  </r>
  <r>
    <n v="640940"/>
    <n v="1725"/>
    <x v="1"/>
    <d v="2023-03-01T23:36:00"/>
    <s v="Whatsapp"/>
    <s v="Yoshi Tannamuri"/>
    <n v="3582"/>
    <n v="1"/>
    <x v="333"/>
    <d v="1899-12-30T23:36:00"/>
    <n v="36"/>
    <n v="23"/>
    <x v="7"/>
  </r>
  <r>
    <n v="348694"/>
    <n v="1726"/>
    <x v="5"/>
    <d v="2023-05-25T02:29:00"/>
    <s v="Whatsapp"/>
    <s v="Jytte Petersen"/>
    <n v="4572"/>
    <n v="25"/>
    <x v="22"/>
    <d v="1899-12-30T02:29:00"/>
    <n v="29"/>
    <n v="2"/>
    <x v="8"/>
  </r>
  <r>
    <n v="446644"/>
    <n v="1728"/>
    <x v="0"/>
    <d v="2023-01-22T00:15:00"/>
    <s v="App"/>
    <s v="Veysel Oeztan"/>
    <n v="8854"/>
    <n v="22"/>
    <x v="299"/>
    <d v="1899-12-30T00:15:00"/>
    <n v="15"/>
    <n v="0"/>
    <x v="3"/>
  </r>
  <r>
    <n v="824383"/>
    <n v="1728"/>
    <x v="0"/>
    <d v="2023-01-02T00:48:00"/>
    <s v="Website"/>
    <s v="Pirkko Koskitalo"/>
    <n v="66"/>
    <n v="2"/>
    <x v="121"/>
    <d v="1899-12-30T00:48:00"/>
    <n v="48"/>
    <n v="0"/>
    <x v="3"/>
  </r>
  <r>
    <n v="914814"/>
    <n v="1729"/>
    <x v="7"/>
    <d v="2023-11-05T23:32:00"/>
    <s v="Whatsapp"/>
    <s v="Julie Brown"/>
    <n v="6744"/>
    <n v="5"/>
    <x v="224"/>
    <d v="1899-12-30T23:32:00"/>
    <n v="32"/>
    <n v="23"/>
    <x v="9"/>
  </r>
  <r>
    <n v="846419"/>
    <n v="1731"/>
    <x v="5"/>
    <d v="2023-06-03T22:40:00"/>
    <s v="App"/>
    <s v="Giovanni Rovelli"/>
    <n v="3664"/>
    <n v="3"/>
    <x v="105"/>
    <d v="1899-12-30T22:40:00"/>
    <n v="40"/>
    <n v="22"/>
    <x v="2"/>
  </r>
  <r>
    <n v="1297610"/>
    <n v="1732"/>
    <x v="1"/>
    <d v="2023-10-10T01:24:00"/>
    <s v="Website"/>
    <s v="Valarie Nelson"/>
    <n v="2563"/>
    <n v="10"/>
    <x v="356"/>
    <d v="1899-12-30T01:24:00"/>
    <n v="24"/>
    <n v="1"/>
    <x v="5"/>
  </r>
  <r>
    <n v="1548032"/>
    <n v="1733"/>
    <x v="10"/>
    <d v="2023-10-17T01:23:00"/>
    <s v="Whatsapp"/>
    <s v="Adrian Huxley"/>
    <n v="3053"/>
    <n v="17"/>
    <x v="101"/>
    <d v="1899-12-30T01:23:00"/>
    <n v="23"/>
    <n v="1"/>
    <x v="5"/>
  </r>
  <r>
    <n v="149310"/>
    <n v="1734"/>
    <x v="1"/>
    <d v="2023-01-15T01:37:00"/>
    <s v="Other"/>
    <s v="Mart¡n Sommer"/>
    <n v="1340"/>
    <n v="15"/>
    <x v="103"/>
    <d v="1899-12-30T01:37:00"/>
    <n v="37"/>
    <n v="1"/>
    <x v="3"/>
  </r>
  <r>
    <n v="862595"/>
    <n v="1734"/>
    <x v="1"/>
    <d v="2023-06-24T00:46:00"/>
    <s v="Other"/>
    <s v="Diego Freyre"/>
    <n v="2309"/>
    <n v="24"/>
    <x v="191"/>
    <d v="1899-12-30T00:46:00"/>
    <n v="46"/>
    <n v="0"/>
    <x v="2"/>
  </r>
  <r>
    <n v="1254601"/>
    <n v="1734"/>
    <x v="1"/>
    <d v="2023-05-03T00:42:00"/>
    <s v="Website"/>
    <s v="Anna O'Hara"/>
    <n v="4180"/>
    <n v="3"/>
    <x v="18"/>
    <d v="1899-12-30T00:42:00"/>
    <n v="42"/>
    <n v="0"/>
    <x v="8"/>
  </r>
  <r>
    <n v="1605754"/>
    <n v="1734"/>
    <x v="1"/>
    <d v="2023-06-09T01:16:00"/>
    <s v="Whatsapp"/>
    <s v="Maurizio Moroni"/>
    <n v="504"/>
    <n v="9"/>
    <x v="2"/>
    <d v="1899-12-30T01:16:00"/>
    <n v="16"/>
    <n v="1"/>
    <x v="2"/>
  </r>
  <r>
    <n v="198841"/>
    <n v="1735"/>
    <x v="8"/>
    <d v="2023-07-24T01:23:00"/>
    <s v="Other"/>
    <s v="Julie King"/>
    <n v="4094"/>
    <n v="24"/>
    <x v="12"/>
    <d v="1899-12-30T01:23:00"/>
    <n v="23"/>
    <n v="1"/>
    <x v="4"/>
  </r>
  <r>
    <n v="1455334"/>
    <n v="1735"/>
    <x v="8"/>
    <d v="2023-12-06T00:10:00"/>
    <s v="Whatsapp"/>
    <s v="Marie Bertrand"/>
    <n v="8911"/>
    <n v="6"/>
    <x v="185"/>
    <d v="1899-12-30T00:10:00"/>
    <n v="10"/>
    <n v="0"/>
    <x v="10"/>
  </r>
  <r>
    <n v="1666505"/>
    <n v="1736"/>
    <x v="1"/>
    <d v="2023-01-22T01:21:00"/>
    <s v="App"/>
    <s v="Valarie Thompson"/>
    <n v="2955"/>
    <n v="22"/>
    <x v="299"/>
    <d v="1899-12-30T01:21:00"/>
    <n v="21"/>
    <n v="1"/>
    <x v="3"/>
  </r>
  <r>
    <n v="1522932"/>
    <n v="1737"/>
    <x v="3"/>
    <d v="2023-11-08T00:44:00"/>
    <s v="App"/>
    <s v="Jose Pedro Roel"/>
    <n v="2633"/>
    <n v="8"/>
    <x v="36"/>
    <d v="1899-12-30T00:44:00"/>
    <n v="44"/>
    <n v="0"/>
    <x v="9"/>
  </r>
  <r>
    <n v="432633"/>
    <n v="1738"/>
    <x v="0"/>
    <d v="2023-02-11T01:11:00"/>
    <s v="Website"/>
    <s v="Michael Holz"/>
    <n v="9557"/>
    <n v="11"/>
    <x v="35"/>
    <d v="1899-12-30T01:11:00"/>
    <n v="11"/>
    <n v="1"/>
    <x v="0"/>
  </r>
  <r>
    <n v="102053"/>
    <n v="1739"/>
    <x v="5"/>
    <d v="2023-08-17T23:19:00"/>
    <s v="Other"/>
    <s v="Peter Ferguson"/>
    <n v="3746"/>
    <n v="17"/>
    <x v="311"/>
    <d v="1899-12-30T23:19:00"/>
    <n v="19"/>
    <n v="23"/>
    <x v="6"/>
  </r>
  <r>
    <n v="1316887"/>
    <n v="1739"/>
    <x v="5"/>
    <d v="2023-04-07T23:33:00"/>
    <s v="Website"/>
    <s v="Diego Freyre"/>
    <n v="951"/>
    <n v="7"/>
    <x v="310"/>
    <d v="1899-12-30T23:33:00"/>
    <n v="33"/>
    <n v="23"/>
    <x v="1"/>
  </r>
  <r>
    <n v="369020"/>
    <n v="1740"/>
    <x v="1"/>
    <d v="2023-09-20T01:03:00"/>
    <s v="Website"/>
    <s v="Paolo Accorti"/>
    <n v="8651"/>
    <n v="20"/>
    <x v="89"/>
    <d v="1899-12-30T01:03:00"/>
    <n v="3"/>
    <n v="1"/>
    <x v="11"/>
  </r>
  <r>
    <n v="1607015"/>
    <n v="1741"/>
    <x v="1"/>
    <d v="2023-12-26T01:08:00"/>
    <s v="Whatsapp"/>
    <s v="Diego Freyre"/>
    <n v="4369"/>
    <n v="26"/>
    <x v="218"/>
    <d v="1899-12-30T01:08:00"/>
    <n v="8"/>
    <n v="1"/>
    <x v="10"/>
  </r>
  <r>
    <n v="1323847"/>
    <n v="1742"/>
    <x v="1"/>
    <d v="2023-04-21T01:37:00"/>
    <s v="Whatsapp"/>
    <s v="Allen Nelson"/>
    <n v="4644"/>
    <n v="21"/>
    <x v="328"/>
    <d v="1899-12-30T01:37:00"/>
    <n v="37"/>
    <n v="1"/>
    <x v="1"/>
  </r>
  <r>
    <n v="962603"/>
    <n v="1743"/>
    <x v="1"/>
    <d v="2023-05-07T00:20:00"/>
    <s v="Website"/>
    <s v="Valarie Franco"/>
    <n v="6171"/>
    <n v="7"/>
    <x v="90"/>
    <d v="1899-12-30T00:20:00"/>
    <n v="20"/>
    <n v="0"/>
    <x v="8"/>
  </r>
  <r>
    <n v="1461756"/>
    <n v="1743"/>
    <x v="1"/>
    <d v="2023-06-21T00:23:00"/>
    <s v="Website"/>
    <s v="Valarie Franco"/>
    <n v="3339"/>
    <n v="21"/>
    <x v="87"/>
    <d v="1899-12-30T00:23:00"/>
    <n v="23"/>
    <n v="0"/>
    <x v="2"/>
  </r>
  <r>
    <n v="590947"/>
    <n v="1745"/>
    <x v="1"/>
    <d v="2023-04-23T00:56:00"/>
    <s v="Website"/>
    <s v="Georg Pipps"/>
    <n v="7772"/>
    <n v="23"/>
    <x v="114"/>
    <d v="1899-12-30T00:56:00"/>
    <n v="56"/>
    <n v="0"/>
    <x v="1"/>
  </r>
  <r>
    <n v="608296"/>
    <n v="1745"/>
    <x v="1"/>
    <d v="2023-04-28T01:10:00"/>
    <s v="App"/>
    <s v="Eric Natividad"/>
    <n v="9769"/>
    <n v="28"/>
    <x v="334"/>
    <d v="1899-12-30T01:10:00"/>
    <n v="10"/>
    <n v="1"/>
    <x v="1"/>
  </r>
  <r>
    <n v="751811"/>
    <n v="1745"/>
    <x v="1"/>
    <d v="2023-11-27T01:53:00"/>
    <s v="Whatsapp"/>
    <s v="Valarie Nelson"/>
    <n v="2348"/>
    <n v="27"/>
    <x v="91"/>
    <d v="1899-12-30T01:53:00"/>
    <n v="53"/>
    <n v="1"/>
    <x v="9"/>
  </r>
  <r>
    <n v="400957"/>
    <n v="1746"/>
    <x v="10"/>
    <d v="2023-09-01T23:32:00"/>
    <s v="Other"/>
    <s v="Michael Donnermeyer"/>
    <n v="382"/>
    <n v="1"/>
    <x v="244"/>
    <d v="1899-12-30T23:32:00"/>
    <n v="32"/>
    <n v="23"/>
    <x v="11"/>
  </r>
  <r>
    <n v="916383"/>
    <n v="1746"/>
    <x v="10"/>
    <d v="2023-12-27T01:00:00"/>
    <s v="Whatsapp"/>
    <s v="Martine Rance"/>
    <n v="3491"/>
    <n v="27"/>
    <x v="357"/>
    <d v="1899-12-30T01:00:00"/>
    <n v="0"/>
    <n v="1"/>
    <x v="10"/>
  </r>
  <r>
    <n v="1196110"/>
    <n v="1746"/>
    <x v="10"/>
    <d v="2023-03-27T00:27:00"/>
    <s v="Other"/>
    <s v="Valarie Nelson"/>
    <n v="4222"/>
    <n v="27"/>
    <x v="172"/>
    <d v="1899-12-30T00:27:00"/>
    <n v="27"/>
    <n v="0"/>
    <x v="7"/>
  </r>
  <r>
    <n v="1594617"/>
    <n v="1747"/>
    <x v="1"/>
    <d v="2023-05-16T00:47:00"/>
    <s v="App"/>
    <s v="Mory Kentary"/>
    <n v="4361"/>
    <n v="16"/>
    <x v="161"/>
    <d v="1899-12-30T00:47:00"/>
    <n v="47"/>
    <n v="0"/>
    <x v="8"/>
  </r>
  <r>
    <n v="34477"/>
    <n v="1749"/>
    <x v="13"/>
    <d v="2023-04-26T23:49:00"/>
    <s v="App"/>
    <s v="Jean Fresnisre"/>
    <n v="9140"/>
    <n v="26"/>
    <x v="198"/>
    <d v="1899-12-30T23:49:00"/>
    <n v="49"/>
    <n v="23"/>
    <x v="1"/>
  </r>
  <r>
    <n v="1396650"/>
    <n v="1751"/>
    <x v="1"/>
    <d v="2023-12-12T00:33:00"/>
    <s v="App"/>
    <s v="Jonas Bergulfsen"/>
    <n v="9911"/>
    <n v="12"/>
    <x v="52"/>
    <d v="1899-12-30T00:33:00"/>
    <n v="33"/>
    <n v="0"/>
    <x v="10"/>
  </r>
  <r>
    <n v="350253"/>
    <n v="1752"/>
    <x v="7"/>
    <d v="2023-08-18T22:55:00"/>
    <s v="Other"/>
    <s v="Veysel Oeztan"/>
    <n v="9824"/>
    <n v="18"/>
    <x v="241"/>
    <d v="1899-12-30T22:55:00"/>
    <n v="55"/>
    <n v="22"/>
    <x v="6"/>
  </r>
  <r>
    <n v="1538322"/>
    <n v="1752"/>
    <x v="7"/>
    <d v="2023-10-20T23:44:00"/>
    <s v="Website"/>
    <s v="Jonas Bergulfsen"/>
    <n v="6645"/>
    <n v="20"/>
    <x v="144"/>
    <d v="1899-12-30T23:44:00"/>
    <n v="44"/>
    <n v="23"/>
    <x v="5"/>
  </r>
  <r>
    <n v="64461"/>
    <n v="1755"/>
    <x v="5"/>
    <d v="2023-03-21T23:38:00"/>
    <s v="Whatsapp"/>
    <s v="Kwai Yu"/>
    <n v="7725"/>
    <n v="21"/>
    <x v="98"/>
    <d v="1899-12-30T23:38:00"/>
    <n v="38"/>
    <n v="23"/>
    <x v="7"/>
  </r>
  <r>
    <n v="613070"/>
    <n v="1755"/>
    <x v="5"/>
    <d v="2023-11-21T00:03:00"/>
    <s v="App"/>
    <s v="Maria Larsson"/>
    <n v="895"/>
    <n v="21"/>
    <x v="156"/>
    <d v="1899-12-30T00:03:00"/>
    <n v="3"/>
    <n v="0"/>
    <x v="9"/>
  </r>
  <r>
    <n v="1358333"/>
    <n v="1755"/>
    <x v="5"/>
    <d v="2023-03-16T23:13:00"/>
    <s v="App"/>
    <s v="Giovanni Rovelli"/>
    <n v="1585"/>
    <n v="16"/>
    <x v="122"/>
    <d v="1899-12-30T23:13:00"/>
    <n v="13"/>
    <n v="23"/>
    <x v="7"/>
  </r>
  <r>
    <n v="683069"/>
    <n v="1757"/>
    <x v="5"/>
    <d v="2023-10-20T23:19:00"/>
    <s v="Other"/>
    <s v="Veysel Oeztan"/>
    <n v="8159"/>
    <n v="20"/>
    <x v="144"/>
    <d v="1899-12-30T23:19:00"/>
    <n v="19"/>
    <n v="23"/>
    <x v="5"/>
  </r>
  <r>
    <n v="1121011"/>
    <n v="1757"/>
    <x v="5"/>
    <d v="2023-10-03T01:02:00"/>
    <s v="Other"/>
    <s v="Arnold Cruz"/>
    <n v="1675"/>
    <n v="3"/>
    <x v="261"/>
    <d v="1899-12-30T01:02:00"/>
    <n v="2"/>
    <n v="1"/>
    <x v="5"/>
  </r>
  <r>
    <n v="165318"/>
    <n v="1759"/>
    <x v="5"/>
    <d v="2023-02-09T00:50:00"/>
    <s v="Website"/>
    <s v="Diego Freyre"/>
    <n v="3573"/>
    <n v="9"/>
    <x v="28"/>
    <d v="1899-12-30T00:50:00"/>
    <n v="50"/>
    <n v="0"/>
    <x v="0"/>
  </r>
  <r>
    <n v="1420854"/>
    <n v="1759"/>
    <x v="5"/>
    <d v="2023-10-06T23:27:00"/>
    <s v="Website"/>
    <s v="Giovanni Rovelli"/>
    <n v="1964"/>
    <n v="6"/>
    <x v="189"/>
    <d v="1899-12-30T23:27:00"/>
    <n v="27"/>
    <n v="23"/>
    <x v="5"/>
  </r>
  <r>
    <n v="205425"/>
    <n v="1760"/>
    <x v="0"/>
    <d v="2023-09-21T01:13:00"/>
    <s v="Other"/>
    <s v="Veysel Oeztan"/>
    <n v="9729"/>
    <n v="21"/>
    <x v="359"/>
    <d v="1899-12-30T01:13:00"/>
    <n v="13"/>
    <n v="1"/>
    <x v="11"/>
  </r>
  <r>
    <n v="1217144"/>
    <n v="1762"/>
    <x v="1"/>
    <d v="2023-12-28T23:30:00"/>
    <s v="Whatsapp"/>
    <s v="Julie Young"/>
    <n v="3046"/>
    <n v="28"/>
    <x v="289"/>
    <d v="1899-12-30T23:30:00"/>
    <n v="30"/>
    <n v="23"/>
    <x v="10"/>
  </r>
  <r>
    <n v="1365869"/>
    <n v="1763"/>
    <x v="1"/>
    <d v="2023-10-18T22:56:00"/>
    <s v="App"/>
    <s v="Giovanni Rovelli"/>
    <n v="8523"/>
    <n v="18"/>
    <x v="95"/>
    <d v="1899-12-30T22:56:00"/>
    <n v="56"/>
    <n v="22"/>
    <x v="5"/>
  </r>
  <r>
    <n v="627473"/>
    <n v="1766"/>
    <x v="5"/>
    <d v="2023-03-27T00:56:00"/>
    <s v="Whatsapp"/>
    <s v="Diego Freyre"/>
    <n v="5427"/>
    <n v="27"/>
    <x v="172"/>
    <d v="1899-12-30T00:56:00"/>
    <n v="56"/>
    <n v="0"/>
    <x v="7"/>
  </r>
  <r>
    <n v="542381"/>
    <n v="1767"/>
    <x v="0"/>
    <d v="2023-12-26T00:13:00"/>
    <s v="Whatsapp"/>
    <s v="Peter Ferguson"/>
    <n v="6198"/>
    <n v="26"/>
    <x v="218"/>
    <d v="1899-12-30T00:13:00"/>
    <n v="13"/>
    <n v="0"/>
    <x v="10"/>
  </r>
  <r>
    <n v="641966"/>
    <n v="1767"/>
    <x v="0"/>
    <d v="2023-02-08T01:37:00"/>
    <s v="Whatsapp"/>
    <s v="Diego Freyre"/>
    <n v="3140"/>
    <n v="8"/>
    <x v="262"/>
    <d v="1899-12-30T01:37:00"/>
    <n v="37"/>
    <n v="1"/>
    <x v="0"/>
  </r>
  <r>
    <n v="1426596"/>
    <n v="1768"/>
    <x v="1"/>
    <d v="2023-12-21T00:34:00"/>
    <s v="App"/>
    <s v="Julie King"/>
    <n v="3187"/>
    <n v="21"/>
    <x v="361"/>
    <d v="1899-12-30T00:34:00"/>
    <n v="34"/>
    <n v="0"/>
    <x v="10"/>
  </r>
  <r>
    <n v="438673"/>
    <n v="1769"/>
    <x v="5"/>
    <d v="2023-12-24T22:34:00"/>
    <s v="App"/>
    <s v="Violeta Benitez"/>
    <n v="6941"/>
    <n v="24"/>
    <x v="24"/>
    <d v="1899-12-30T22:34:00"/>
    <n v="34"/>
    <n v="22"/>
    <x v="10"/>
  </r>
  <r>
    <n v="621694"/>
    <n v="1769"/>
    <x v="5"/>
    <d v="2023-12-09T01:35:00"/>
    <s v="Other"/>
    <s v="Giovanni Rovelli"/>
    <n v="1826"/>
    <n v="9"/>
    <x v="175"/>
    <d v="1899-12-30T01:35:00"/>
    <n v="35"/>
    <n v="1"/>
    <x v="10"/>
  </r>
  <r>
    <n v="1050256"/>
    <n v="1770"/>
    <x v="13"/>
    <d v="2023-04-25T01:32:00"/>
    <s v="Other"/>
    <s v="Janine Labrune"/>
    <n v="9723"/>
    <n v="25"/>
    <x v="74"/>
    <d v="1899-12-30T01:32:00"/>
    <n v="32"/>
    <n v="1"/>
    <x v="1"/>
  </r>
  <r>
    <n v="1311950"/>
    <n v="1770"/>
    <x v="13"/>
    <d v="2023-12-30T23:47:00"/>
    <s v="Website"/>
    <s v="Kwai Yu"/>
    <n v="4041"/>
    <n v="30"/>
    <x v="57"/>
    <d v="1899-12-30T23:47:00"/>
    <n v="47"/>
    <n v="23"/>
    <x v="10"/>
  </r>
  <r>
    <n v="30739"/>
    <n v="1771"/>
    <x v="10"/>
    <d v="2023-05-29T00:28:00"/>
    <s v="Other"/>
    <s v="Valarie Young"/>
    <n v="5684"/>
    <n v="29"/>
    <x v="296"/>
    <d v="1899-12-30T00:28:00"/>
    <n v="28"/>
    <n v="0"/>
    <x v="8"/>
  </r>
  <r>
    <n v="73914"/>
    <n v="1772"/>
    <x v="1"/>
    <d v="2023-06-23T00:44:00"/>
    <s v="Other"/>
    <s v="Annette Roulet"/>
    <n v="8306"/>
    <n v="23"/>
    <x v="21"/>
    <d v="1899-12-30T00:44:00"/>
    <n v="44"/>
    <n v="0"/>
    <x v="2"/>
  </r>
  <r>
    <n v="656929"/>
    <n v="1773"/>
    <x v="1"/>
    <d v="2023-12-18T23:41:00"/>
    <s v="App"/>
    <s v="Catherine Dewey"/>
    <n v="2228"/>
    <n v="18"/>
    <x v="77"/>
    <d v="1899-12-30T23:41:00"/>
    <n v="41"/>
    <n v="23"/>
    <x v="10"/>
  </r>
  <r>
    <n v="670170"/>
    <n v="1773"/>
    <x v="1"/>
    <d v="2023-03-24T22:52:00"/>
    <s v="Whatsapp"/>
    <s v="Palle Ibsen"/>
    <n v="877"/>
    <n v="24"/>
    <x v="302"/>
    <d v="1899-12-30T22:52:00"/>
    <n v="52"/>
    <n v="22"/>
    <x v="7"/>
  </r>
  <r>
    <n v="279963"/>
    <n v="1775"/>
    <x v="1"/>
    <d v="2023-10-27T00:04:00"/>
    <s v="App"/>
    <s v="Valarie Nelson"/>
    <n v="7812"/>
    <n v="27"/>
    <x v="192"/>
    <d v="1899-12-30T00:04:00"/>
    <n v="4"/>
    <n v="0"/>
    <x v="5"/>
  </r>
  <r>
    <n v="1104089"/>
    <n v="1775"/>
    <x v="1"/>
    <d v="2023-07-01T01:45:00"/>
    <s v="Whatsapp"/>
    <s v="Diego Freyre"/>
    <n v="6964"/>
    <n v="1"/>
    <x v="104"/>
    <d v="1899-12-30T01:45:00"/>
    <n v="45"/>
    <n v="1"/>
    <x v="4"/>
  </r>
  <r>
    <n v="1520253"/>
    <n v="1775"/>
    <x v="1"/>
    <d v="2023-09-23T23:52:00"/>
    <s v="Website"/>
    <s v="Tony Calaghan"/>
    <n v="429"/>
    <n v="23"/>
    <x v="163"/>
    <d v="1899-12-30T23:52:00"/>
    <n v="52"/>
    <n v="23"/>
    <x v="11"/>
  </r>
  <r>
    <n v="1087661"/>
    <n v="1776"/>
    <x v="1"/>
    <d v="2023-12-23T23:09:00"/>
    <s v="Whatsapp"/>
    <s v="Pirkko Koskitalo"/>
    <n v="10"/>
    <n v="23"/>
    <x v="219"/>
    <d v="1899-12-30T23:09:00"/>
    <n v="9"/>
    <n v="23"/>
    <x v="10"/>
  </r>
  <r>
    <n v="864760"/>
    <n v="1777"/>
    <x v="1"/>
    <d v="2023-09-26T01:13:00"/>
    <s v="App"/>
    <s v="Eduardo Saavedra"/>
    <n v="1621"/>
    <n v="26"/>
    <x v="160"/>
    <d v="1899-12-30T01:13:00"/>
    <n v="13"/>
    <n v="1"/>
    <x v="11"/>
  </r>
  <r>
    <n v="1115208"/>
    <n v="1777"/>
    <x v="1"/>
    <d v="2023-03-15T22:39:00"/>
    <s v="Whatsapp"/>
    <s v="Juri Yoshido"/>
    <n v="1807"/>
    <n v="15"/>
    <x v="106"/>
    <d v="1899-12-30T22:39:00"/>
    <n v="39"/>
    <n v="22"/>
    <x v="7"/>
  </r>
  <r>
    <n v="930811"/>
    <n v="1778"/>
    <x v="1"/>
    <d v="2023-01-09T23:51:00"/>
    <s v="Other"/>
    <s v="Anna O'Hara"/>
    <n v="3666"/>
    <n v="9"/>
    <x v="290"/>
    <d v="1899-12-30T23:51:00"/>
    <n v="51"/>
    <n v="23"/>
    <x v="3"/>
  </r>
  <r>
    <n v="1127303"/>
    <n v="1778"/>
    <x v="1"/>
    <d v="2023-02-14T00:58:00"/>
    <s v="Other"/>
    <s v="Sue King"/>
    <n v="866"/>
    <n v="14"/>
    <x v="222"/>
    <d v="1899-12-30T00:58:00"/>
    <n v="58"/>
    <n v="0"/>
    <x v="0"/>
  </r>
  <r>
    <n v="1044744"/>
    <n v="1780"/>
    <x v="3"/>
    <d v="2023-02-11T00:03:00"/>
    <s v="Website"/>
    <s v="Veysel Oeztan"/>
    <n v="5782"/>
    <n v="11"/>
    <x v="35"/>
    <d v="1899-12-30T00:03:00"/>
    <n v="3"/>
    <n v="0"/>
    <x v="0"/>
  </r>
  <r>
    <n v="1526107"/>
    <n v="1781"/>
    <x v="2"/>
    <d v="2023-05-05T22:36:00"/>
    <s v="Website"/>
    <s v="Roland Keitel"/>
    <n v="399"/>
    <n v="5"/>
    <x v="255"/>
    <d v="1899-12-30T22:36:00"/>
    <n v="36"/>
    <n v="22"/>
    <x v="8"/>
  </r>
  <r>
    <n v="1360263"/>
    <n v="1782"/>
    <x v="5"/>
    <d v="2023-07-24T00:17:00"/>
    <s v="Whatsapp"/>
    <s v="Paul Henriot"/>
    <n v="7986"/>
    <n v="24"/>
    <x v="12"/>
    <d v="1899-12-30T00:17:00"/>
    <n v="17"/>
    <n v="0"/>
    <x v="4"/>
  </r>
  <r>
    <n v="459426"/>
    <n v="1783"/>
    <x v="1"/>
    <d v="2023-11-04T00:58:00"/>
    <s v="Other"/>
    <s v="Diego Freyre"/>
    <n v="936"/>
    <n v="4"/>
    <x v="166"/>
    <d v="1899-12-30T00:58:00"/>
    <n v="58"/>
    <n v="0"/>
    <x v="9"/>
  </r>
  <r>
    <n v="1568848"/>
    <n v="1783"/>
    <x v="1"/>
    <d v="2023-07-16T00:51:00"/>
    <s v="App"/>
    <s v="Paul Henriot"/>
    <n v="8771"/>
    <n v="16"/>
    <x v="267"/>
    <d v="1899-12-30T00:51:00"/>
    <n v="51"/>
    <n v="0"/>
    <x v="4"/>
  </r>
  <r>
    <n v="79407"/>
    <n v="1784"/>
    <x v="1"/>
    <d v="2023-08-08T22:39:00"/>
    <s v="Whatsapp"/>
    <s v="Catherine Dewey"/>
    <n v="8067"/>
    <n v="8"/>
    <x v="25"/>
    <d v="1899-12-30T22:39:00"/>
    <n v="39"/>
    <n v="22"/>
    <x v="6"/>
  </r>
  <r>
    <n v="220292"/>
    <n v="1785"/>
    <x v="3"/>
    <d v="2023-05-02T00:25:00"/>
    <s v="Website"/>
    <s v="Leslie Young"/>
    <n v="3987"/>
    <n v="2"/>
    <x v="228"/>
    <d v="1899-12-30T00:25:00"/>
    <n v="25"/>
    <n v="0"/>
    <x v="8"/>
  </r>
  <r>
    <n v="844797"/>
    <n v="1785"/>
    <x v="3"/>
    <d v="2023-11-01T01:54:00"/>
    <s v="Whatsapp"/>
    <s v="Diego Freyre"/>
    <n v="4452"/>
    <n v="1"/>
    <x v="33"/>
    <d v="1899-12-30T01:54:00"/>
    <n v="54"/>
    <n v="1"/>
    <x v="9"/>
  </r>
  <r>
    <n v="1508121"/>
    <n v="1786"/>
    <x v="3"/>
    <d v="2023-04-22T00:58:00"/>
    <s v="Whatsapp"/>
    <s v="Wendy Victorino"/>
    <n v="4650"/>
    <n v="22"/>
    <x v="365"/>
    <d v="1899-12-30T00:58:00"/>
    <n v="58"/>
    <n v="0"/>
    <x v="1"/>
  </r>
  <r>
    <n v="1488979"/>
    <n v="1787"/>
    <x v="0"/>
    <d v="2023-08-18T01:21:00"/>
    <s v="App"/>
    <s v="Diego Freyre"/>
    <n v="8980"/>
    <n v="18"/>
    <x v="241"/>
    <d v="1899-12-30T01:21:00"/>
    <n v="21"/>
    <n v="1"/>
    <x v="6"/>
  </r>
  <r>
    <n v="991491"/>
    <n v="1789"/>
    <x v="6"/>
    <d v="2023-11-09T23:41:00"/>
    <s v="Website"/>
    <s v="Juri Hirano"/>
    <n v="5990"/>
    <n v="9"/>
    <x v="119"/>
    <d v="1899-12-30T23:41:00"/>
    <n v="41"/>
    <n v="23"/>
    <x v="9"/>
  </r>
  <r>
    <n v="1166621"/>
    <n v="1789"/>
    <x v="6"/>
    <d v="2023-07-11T00:09:00"/>
    <s v="Other"/>
    <s v="Michael Chandler"/>
    <n v="2664"/>
    <n v="11"/>
    <x v="183"/>
    <d v="1899-12-30T00:09:00"/>
    <n v="9"/>
    <n v="0"/>
    <x v="4"/>
  </r>
  <r>
    <n v="1405517"/>
    <n v="1790"/>
    <x v="1"/>
    <d v="2023-05-29T00:53:00"/>
    <s v="Whatsapp"/>
    <s v="Yoshi Tannamuri"/>
    <n v="8268"/>
    <n v="29"/>
    <x v="296"/>
    <d v="1899-12-30T00:53:00"/>
    <n v="53"/>
    <n v="0"/>
    <x v="8"/>
  </r>
  <r>
    <n v="608204"/>
    <n v="1791"/>
    <x v="1"/>
    <d v="2023-08-20T01:01:00"/>
    <s v="App"/>
    <s v="Adrian Huxley"/>
    <n v="1936"/>
    <n v="20"/>
    <x v="58"/>
    <d v="1899-12-30T01:01:00"/>
    <n v="1"/>
    <n v="1"/>
    <x v="6"/>
  </r>
  <r>
    <n v="646139"/>
    <n v="1792"/>
    <x v="2"/>
    <d v="2023-08-21T23:33:00"/>
    <s v="App"/>
    <s v="Maria Larsson"/>
    <n v="5161"/>
    <n v="21"/>
    <x v="11"/>
    <d v="1899-12-30T23:33:00"/>
    <n v="33"/>
    <n v="23"/>
    <x v="6"/>
  </r>
  <r>
    <n v="1383522"/>
    <n v="1792"/>
    <x v="2"/>
    <d v="2023-04-04T00:55:00"/>
    <s v="Whatsapp"/>
    <s v="Jose Pedro Roel"/>
    <n v="9147"/>
    <n v="4"/>
    <x v="142"/>
    <d v="1899-12-30T00:55:00"/>
    <n v="55"/>
    <n v="0"/>
    <x v="1"/>
  </r>
  <r>
    <n v="105735"/>
    <n v="1793"/>
    <x v="0"/>
    <d v="2023-11-24T01:51:00"/>
    <s v="App"/>
    <s v="Arnold Cruz"/>
    <n v="5861"/>
    <n v="24"/>
    <x v="80"/>
    <d v="1899-12-30T01:51:00"/>
    <n v="51"/>
    <n v="1"/>
    <x v="9"/>
  </r>
  <r>
    <n v="85142"/>
    <n v="1794"/>
    <x v="7"/>
    <d v="2023-02-19T02:16:00"/>
    <s v="Website"/>
    <s v="Sue Frick"/>
    <n v="1569"/>
    <n v="19"/>
    <x v="41"/>
    <d v="1899-12-30T02:16:00"/>
    <n v="16"/>
    <n v="2"/>
    <x v="0"/>
  </r>
  <r>
    <n v="969517"/>
    <n v="1794"/>
    <x v="7"/>
    <d v="2023-12-28T01:14:00"/>
    <s v="Website"/>
    <s v="Diego Freyre"/>
    <n v="7435"/>
    <n v="28"/>
    <x v="289"/>
    <d v="1899-12-30T01:14:00"/>
    <n v="14"/>
    <n v="1"/>
    <x v="10"/>
  </r>
  <r>
    <n v="1393864"/>
    <n v="1794"/>
    <x v="7"/>
    <d v="2023-07-07T01:45:00"/>
    <s v="App"/>
    <s v="Valarie Nelson"/>
    <n v="3135"/>
    <n v="7"/>
    <x v="246"/>
    <d v="1899-12-30T01:45:00"/>
    <n v="45"/>
    <n v="1"/>
    <x v="4"/>
  </r>
  <r>
    <n v="1529840"/>
    <n v="1794"/>
    <x v="7"/>
    <d v="2023-03-03T00:33:00"/>
    <s v="Whatsapp"/>
    <s v="Victoria Ashworth"/>
    <n v="1054"/>
    <n v="3"/>
    <x v="242"/>
    <d v="1899-12-30T00:33:00"/>
    <n v="33"/>
    <n v="0"/>
    <x v="7"/>
  </r>
  <r>
    <n v="1608036"/>
    <n v="1794"/>
    <x v="7"/>
    <d v="2023-08-22T23:43:00"/>
    <s v="Other"/>
    <s v="Jeff Young"/>
    <n v="3016"/>
    <n v="22"/>
    <x v="202"/>
    <d v="1899-12-30T23:43:00"/>
    <n v="43"/>
    <n v="23"/>
    <x v="6"/>
  </r>
  <r>
    <n v="120228"/>
    <n v="1795"/>
    <x v="0"/>
    <d v="2023-05-03T01:32:00"/>
    <s v="Whatsapp"/>
    <s v="Georg Pipps"/>
    <n v="5864"/>
    <n v="3"/>
    <x v="18"/>
    <d v="1899-12-30T01:32:00"/>
    <n v="32"/>
    <n v="1"/>
    <x v="8"/>
  </r>
  <r>
    <n v="918183"/>
    <n v="1795"/>
    <x v="0"/>
    <d v="2023-09-27T01:08:00"/>
    <s v="Website"/>
    <s v="Michael Holz"/>
    <n v="4196"/>
    <n v="27"/>
    <x v="347"/>
    <d v="1899-12-30T01:08:00"/>
    <n v="8"/>
    <n v="1"/>
    <x v="11"/>
  </r>
  <r>
    <n v="1578400"/>
    <n v="1795"/>
    <x v="0"/>
    <d v="2023-01-12T00:01:00"/>
    <s v="Other"/>
    <s v="Julie Young"/>
    <n v="5568"/>
    <n v="12"/>
    <x v="266"/>
    <d v="1899-12-30T00:01:00"/>
    <n v="1"/>
    <n v="0"/>
    <x v="3"/>
  </r>
  <r>
    <n v="808278"/>
    <n v="1796"/>
    <x v="2"/>
    <d v="2023-09-25T23:39:00"/>
    <s v="Website"/>
    <s v="Giovanni Rovelli"/>
    <n v="1968"/>
    <n v="25"/>
    <x v="76"/>
    <d v="1899-12-30T23:39:00"/>
    <n v="39"/>
    <n v="23"/>
    <x v="11"/>
  </r>
  <r>
    <n v="1311384"/>
    <n v="1796"/>
    <x v="2"/>
    <d v="2023-02-17T23:34:00"/>
    <s v="Website"/>
    <s v="Eduardo Saavedra"/>
    <n v="5286"/>
    <n v="17"/>
    <x v="339"/>
    <d v="1899-12-30T23:34:00"/>
    <n v="34"/>
    <n v="23"/>
    <x v="0"/>
  </r>
  <r>
    <n v="692808"/>
    <n v="1797"/>
    <x v="1"/>
    <d v="2023-08-08T00:28:00"/>
    <s v="Other"/>
    <s v="Jan Klaeboe"/>
    <n v="7362"/>
    <n v="8"/>
    <x v="25"/>
    <d v="1899-12-30T00:28:00"/>
    <n v="28"/>
    <n v="0"/>
    <x v="6"/>
  </r>
  <r>
    <n v="734939"/>
    <n v="1797"/>
    <x v="1"/>
    <d v="2023-02-27T01:23:00"/>
    <s v="Website"/>
    <s v="Peter Ferguson"/>
    <n v="5602"/>
    <n v="27"/>
    <x v="281"/>
    <d v="1899-12-30T01:23:00"/>
    <n v="23"/>
    <n v="1"/>
    <x v="0"/>
  </r>
  <r>
    <n v="833286"/>
    <n v="1797"/>
    <x v="1"/>
    <d v="2023-12-16T23:42:00"/>
    <s v="Whatsapp"/>
    <s v="Wing C Tam"/>
    <n v="1274"/>
    <n v="16"/>
    <x v="150"/>
    <d v="1899-12-30T23:42:00"/>
    <n v="42"/>
    <n v="23"/>
    <x v="10"/>
  </r>
  <r>
    <n v="910034"/>
    <n v="1798"/>
    <x v="1"/>
    <d v="2023-09-08T23:31:00"/>
    <s v="Website"/>
    <s v="Mart¡n Sommer"/>
    <n v="3805"/>
    <n v="8"/>
    <x v="258"/>
    <d v="1899-12-30T23:31:00"/>
    <n v="31"/>
    <n v="23"/>
    <x v="11"/>
  </r>
  <r>
    <n v="1259696"/>
    <n v="1798"/>
    <x v="1"/>
    <d v="2023-04-14T00:38:00"/>
    <s v="Website"/>
    <s v="Christina Berglund"/>
    <n v="4028"/>
    <n v="14"/>
    <x v="82"/>
    <d v="1899-12-30T00:38:00"/>
    <n v="38"/>
    <n v="0"/>
    <x v="1"/>
  </r>
  <r>
    <n v="1657013"/>
    <n v="1799"/>
    <x v="0"/>
    <d v="2023-04-15T00:19:00"/>
    <s v="Whatsapp"/>
    <s v="Jonas Bergulfsen"/>
    <n v="5240"/>
    <n v="15"/>
    <x v="188"/>
    <d v="1899-12-30T00:19:00"/>
    <n v="19"/>
    <n v="0"/>
    <x v="1"/>
  </r>
  <r>
    <n v="1633524"/>
    <n v="1801"/>
    <x v="5"/>
    <d v="2023-07-12T00:11:00"/>
    <s v="App"/>
    <s v="Maurizio Moroni"/>
    <n v="6028"/>
    <n v="12"/>
    <x v="326"/>
    <d v="1899-12-30T00:11:00"/>
    <n v="11"/>
    <n v="0"/>
    <x v="4"/>
  </r>
  <r>
    <n v="732319"/>
    <n v="1802"/>
    <x v="0"/>
    <d v="2023-04-24T00:07:00"/>
    <s v="Other"/>
    <s v="Roland Keitel"/>
    <n v="3911"/>
    <n v="24"/>
    <x v="354"/>
    <d v="1899-12-30T00:07:00"/>
    <n v="7"/>
    <n v="0"/>
    <x v="1"/>
  </r>
  <r>
    <n v="1250419"/>
    <n v="1802"/>
    <x v="0"/>
    <d v="2023-05-24T01:35:00"/>
    <s v="App"/>
    <s v="Adrian Huxley"/>
    <n v="3390"/>
    <n v="24"/>
    <x v="153"/>
    <d v="1899-12-30T01:35:00"/>
    <n v="35"/>
    <n v="1"/>
    <x v="8"/>
  </r>
  <r>
    <n v="1462009"/>
    <n v="1803"/>
    <x v="5"/>
    <d v="2023-01-02T00:35:00"/>
    <s v="Whatsapp"/>
    <s v="Valarie Nelson"/>
    <n v="5184"/>
    <n v="2"/>
    <x v="121"/>
    <d v="1899-12-30T00:35:00"/>
    <n v="35"/>
    <n v="0"/>
    <x v="3"/>
  </r>
  <r>
    <n v="93408"/>
    <n v="1804"/>
    <x v="7"/>
    <d v="2023-11-05T22:54:00"/>
    <s v="App"/>
    <s v="Mary Saveley"/>
    <n v="6323"/>
    <n v="5"/>
    <x v="224"/>
    <d v="1899-12-30T22:54:00"/>
    <n v="54"/>
    <n v="22"/>
    <x v="9"/>
  </r>
  <r>
    <n v="892773"/>
    <n v="1804"/>
    <x v="7"/>
    <d v="2023-12-15T23:13:00"/>
    <s v="Other"/>
    <s v="Jonas Bergulfsen"/>
    <n v="999"/>
    <n v="15"/>
    <x v="345"/>
    <d v="1899-12-30T23:13:00"/>
    <n v="13"/>
    <n v="23"/>
    <x v="10"/>
  </r>
  <r>
    <n v="482277"/>
    <n v="1808"/>
    <x v="10"/>
    <d v="2023-11-27T23:08:00"/>
    <s v="Website"/>
    <s v="Giovanni Rovelli"/>
    <n v="5415"/>
    <n v="27"/>
    <x v="91"/>
    <d v="1899-12-30T23:08:00"/>
    <n v="8"/>
    <n v="23"/>
    <x v="9"/>
  </r>
  <r>
    <n v="1567251"/>
    <n v="1808"/>
    <x v="10"/>
    <d v="2023-07-28T01:58:00"/>
    <s v="Whatsapp"/>
    <s v="Janine Labrune"/>
    <n v="5439"/>
    <n v="28"/>
    <x v="40"/>
    <d v="1899-12-30T01:58:00"/>
    <n v="58"/>
    <n v="1"/>
    <x v="4"/>
  </r>
  <r>
    <n v="247011"/>
    <n v="1809"/>
    <x v="1"/>
    <d v="2023-12-11T23:29:00"/>
    <s v="Website"/>
    <s v="Julie Brown"/>
    <n v="4533"/>
    <n v="11"/>
    <x v="243"/>
    <d v="1899-12-30T23:29:00"/>
    <n v="29"/>
    <n v="23"/>
    <x v="10"/>
  </r>
  <r>
    <n v="70020"/>
    <n v="1811"/>
    <x v="1"/>
    <d v="2023-01-17T00:07:00"/>
    <s v="App"/>
    <s v="Jytte Petersen"/>
    <n v="7484"/>
    <n v="17"/>
    <x v="231"/>
    <d v="1899-12-30T00:07:00"/>
    <n v="7"/>
    <n v="0"/>
    <x v="3"/>
  </r>
  <r>
    <n v="504071"/>
    <n v="1811"/>
    <x v="1"/>
    <d v="2023-08-14T00:32:00"/>
    <s v="Whatsapp"/>
    <s v="Michael Frick"/>
    <n v="2261"/>
    <n v="14"/>
    <x v="324"/>
    <d v="1899-12-30T00:32:00"/>
    <n v="32"/>
    <n v="0"/>
    <x v="6"/>
  </r>
  <r>
    <n v="16243"/>
    <n v="1812"/>
    <x v="5"/>
    <d v="2023-07-31T23:19:00"/>
    <s v="Website"/>
    <s v="Jonas Bergulfsen"/>
    <n v="9723"/>
    <n v="31"/>
    <x v="341"/>
    <d v="1899-12-30T23:19:00"/>
    <n v="19"/>
    <n v="23"/>
    <x v="4"/>
  </r>
  <r>
    <n v="102252"/>
    <n v="1812"/>
    <x v="5"/>
    <d v="2023-11-08T00:23:00"/>
    <s v="App"/>
    <s v="Valarie Nelson"/>
    <n v="2944"/>
    <n v="8"/>
    <x v="36"/>
    <d v="1899-12-30T00:23:00"/>
    <n v="23"/>
    <n v="0"/>
    <x v="9"/>
  </r>
  <r>
    <n v="228562"/>
    <n v="1812"/>
    <x v="5"/>
    <d v="2023-10-09T01:28:00"/>
    <s v="Whatsapp"/>
    <s v="Eric Natividad"/>
    <n v="1733"/>
    <n v="9"/>
    <x v="6"/>
    <d v="1899-12-30T01:28:00"/>
    <n v="28"/>
    <n v="1"/>
    <x v="5"/>
  </r>
  <r>
    <n v="706725"/>
    <n v="1812"/>
    <x v="5"/>
    <d v="2023-02-25T00:16:00"/>
    <s v="Website"/>
    <s v="Eric Natividad"/>
    <n v="7569"/>
    <n v="25"/>
    <x v="39"/>
    <d v="1899-12-30T00:16:00"/>
    <n v="16"/>
    <n v="0"/>
    <x v="0"/>
  </r>
  <r>
    <n v="1491354"/>
    <n v="1812"/>
    <x v="5"/>
    <d v="2023-10-26T02:07:00"/>
    <s v="App"/>
    <s v="Miguel Barajas"/>
    <n v="86"/>
    <n v="26"/>
    <x v="15"/>
    <d v="1899-12-30T02:07:00"/>
    <n v="7"/>
    <n v="2"/>
    <x v="5"/>
  </r>
  <r>
    <n v="761079"/>
    <n v="1813"/>
    <x v="1"/>
    <d v="2023-08-11T00:13:00"/>
    <s v="Website"/>
    <s v="Dominique Perrier"/>
    <n v="8446"/>
    <n v="11"/>
    <x v="352"/>
    <d v="1899-12-30T00:13:00"/>
    <n v="13"/>
    <n v="0"/>
    <x v="6"/>
  </r>
  <r>
    <n v="430092"/>
    <n v="1814"/>
    <x v="1"/>
    <d v="2023-10-30T01:22:00"/>
    <s v="Website"/>
    <s v="Elizabeth Devon"/>
    <n v="5251"/>
    <n v="30"/>
    <x v="71"/>
    <d v="1899-12-30T01:22:00"/>
    <n v="22"/>
    <n v="1"/>
    <x v="5"/>
  </r>
  <r>
    <n v="394940"/>
    <n v="1815"/>
    <x v="13"/>
    <d v="2023-10-31T00:59:00"/>
    <s v="Whatsapp"/>
    <s v="Maria Larsson"/>
    <n v="4437"/>
    <n v="31"/>
    <x v="256"/>
    <d v="1899-12-30T00:59:00"/>
    <n v="59"/>
    <n v="0"/>
    <x v="5"/>
  </r>
  <r>
    <n v="1508428"/>
    <n v="1815"/>
    <x v="13"/>
    <d v="2023-03-30T00:48:00"/>
    <s v="Other"/>
    <s v="Valarie Nelson"/>
    <n v="5995"/>
    <n v="30"/>
    <x v="120"/>
    <d v="1899-12-30T00:48:00"/>
    <n v="48"/>
    <n v="0"/>
    <x v="7"/>
  </r>
  <r>
    <n v="172649"/>
    <n v="1816"/>
    <x v="5"/>
    <d v="2023-02-24T00:55:00"/>
    <s v="Whatsapp"/>
    <s v="William Brown"/>
    <n v="6377"/>
    <n v="24"/>
    <x v="93"/>
    <d v="1899-12-30T00:55:00"/>
    <n v="55"/>
    <n v="0"/>
    <x v="0"/>
  </r>
  <r>
    <n v="235760"/>
    <n v="1816"/>
    <x v="5"/>
    <d v="2023-11-20T00:57:00"/>
    <s v="Website"/>
    <s v="Victoria Ashworth"/>
    <n v="4835"/>
    <n v="20"/>
    <x v="75"/>
    <d v="1899-12-30T00:57:00"/>
    <n v="57"/>
    <n v="0"/>
    <x v="9"/>
  </r>
  <r>
    <n v="424079"/>
    <n v="1816"/>
    <x v="5"/>
    <d v="2023-12-03T00:09:00"/>
    <s v="App"/>
    <s v="Laurence Lebihan"/>
    <n v="9152"/>
    <n v="3"/>
    <x v="78"/>
    <d v="1899-12-30T00:09:00"/>
    <n v="9"/>
    <n v="0"/>
    <x v="10"/>
  </r>
  <r>
    <n v="723623"/>
    <n v="1818"/>
    <x v="1"/>
    <d v="2023-07-03T00:46:00"/>
    <s v="Whatsapp"/>
    <s v="Anna O'Hara"/>
    <n v="9468"/>
    <n v="3"/>
    <x v="250"/>
    <d v="1899-12-30T00:46:00"/>
    <n v="46"/>
    <n v="0"/>
    <x v="4"/>
  </r>
  <r>
    <n v="1490458"/>
    <n v="1820"/>
    <x v="9"/>
    <d v="2023-04-04T01:19:00"/>
    <s v="Whatsapp"/>
    <s v="Dominique Perrier"/>
    <n v="3873"/>
    <n v="4"/>
    <x v="142"/>
    <d v="1899-12-30T01:19:00"/>
    <n v="19"/>
    <n v="1"/>
    <x v="1"/>
  </r>
  <r>
    <n v="620937"/>
    <n v="1822"/>
    <x v="1"/>
    <d v="2023-06-02T00:36:00"/>
    <s v="App"/>
    <s v="Roland Mendel"/>
    <n v="8767"/>
    <n v="2"/>
    <x v="268"/>
    <d v="1899-12-30T00:36:00"/>
    <n v="36"/>
    <n v="0"/>
    <x v="2"/>
  </r>
  <r>
    <n v="1474156"/>
    <n v="1822"/>
    <x v="1"/>
    <d v="2023-05-30T23:52:00"/>
    <s v="Other"/>
    <s v="Julie Young"/>
    <n v="597"/>
    <n v="30"/>
    <x v="117"/>
    <d v="1899-12-30T23:52:00"/>
    <n v="52"/>
    <n v="23"/>
    <x v="8"/>
  </r>
  <r>
    <n v="924407"/>
    <n v="1824"/>
    <x v="1"/>
    <d v="2023-09-08T22:32:00"/>
    <s v="Website"/>
    <s v="Peter Ferguson"/>
    <n v="2760"/>
    <n v="8"/>
    <x v="258"/>
    <d v="1899-12-30T22:32:00"/>
    <n v="32"/>
    <n v="22"/>
    <x v="11"/>
  </r>
  <r>
    <n v="1538360"/>
    <n v="1824"/>
    <x v="1"/>
    <d v="2023-02-03T23:01:00"/>
    <s v="Whatsapp"/>
    <s v="Valarie Nelson"/>
    <n v="4448"/>
    <n v="3"/>
    <x v="269"/>
    <d v="1899-12-30T23:01:00"/>
    <n v="1"/>
    <n v="23"/>
    <x v="0"/>
  </r>
  <r>
    <n v="725071"/>
    <n v="1825"/>
    <x v="7"/>
    <d v="2023-02-15T00:32:00"/>
    <s v="Whatsapp"/>
    <s v="Veysel Oeztan"/>
    <n v="8859"/>
    <n v="15"/>
    <x v="31"/>
    <d v="1899-12-30T00:32:00"/>
    <n v="32"/>
    <n v="0"/>
    <x v="0"/>
  </r>
  <r>
    <n v="1041039"/>
    <n v="1826"/>
    <x v="10"/>
    <d v="2023-01-04T23:17:00"/>
    <s v="Whatsapp"/>
    <s v="Peter Ferguson"/>
    <n v="7801"/>
    <n v="4"/>
    <x v="227"/>
    <d v="1899-12-30T23:17:00"/>
    <n v="17"/>
    <n v="23"/>
    <x v="3"/>
  </r>
  <r>
    <n v="564478"/>
    <n v="1827"/>
    <x v="1"/>
    <d v="2023-02-10T00:29:00"/>
    <s v="Other"/>
    <s v="Tony Calaghan"/>
    <n v="4891"/>
    <n v="10"/>
    <x v="272"/>
    <d v="1899-12-30T00:29:00"/>
    <n v="29"/>
    <n v="0"/>
    <x v="0"/>
  </r>
  <r>
    <n v="1449820"/>
    <n v="1828"/>
    <x v="8"/>
    <d v="2023-11-29T23:40:00"/>
    <s v="Other"/>
    <s v="Henriette Pfalzheim"/>
    <n v="1844"/>
    <n v="29"/>
    <x v="303"/>
    <d v="1899-12-30T23:40:00"/>
    <n v="40"/>
    <n v="23"/>
    <x v="9"/>
  </r>
  <r>
    <n v="1521124"/>
    <n v="1828"/>
    <x v="8"/>
    <d v="2023-03-28T01:53:00"/>
    <s v="Whatsapp"/>
    <s v="Eric Natividad"/>
    <n v="8408"/>
    <n v="28"/>
    <x v="284"/>
    <d v="1899-12-30T01:53:00"/>
    <n v="53"/>
    <n v="1"/>
    <x v="7"/>
  </r>
  <r>
    <n v="235219"/>
    <n v="1829"/>
    <x v="7"/>
    <d v="2023-11-06T00:54:00"/>
    <s v="Website"/>
    <s v="Paolo Accorti"/>
    <n v="4965"/>
    <n v="6"/>
    <x v="211"/>
    <d v="1899-12-30T00:54:00"/>
    <n v="54"/>
    <n v="0"/>
    <x v="9"/>
  </r>
  <r>
    <n v="292907"/>
    <n v="1829"/>
    <x v="7"/>
    <d v="2023-04-22T00:05:00"/>
    <s v="Website"/>
    <s v="Roland Keitel"/>
    <n v="4040"/>
    <n v="22"/>
    <x v="365"/>
    <d v="1899-12-30T00:05:00"/>
    <n v="5"/>
    <n v="0"/>
    <x v="1"/>
  </r>
  <r>
    <n v="185809"/>
    <n v="1830"/>
    <x v="7"/>
    <d v="2023-03-08T02:07:00"/>
    <s v="Whatsapp"/>
    <s v="Wing C Tam"/>
    <n v="3863"/>
    <n v="8"/>
    <x v="50"/>
    <d v="1899-12-30T02:07:00"/>
    <n v="7"/>
    <n v="2"/>
    <x v="7"/>
  </r>
  <r>
    <n v="196116"/>
    <n v="1831"/>
    <x v="1"/>
    <d v="2023-11-24T00:08:00"/>
    <s v="App"/>
    <s v="Michael Frick"/>
    <n v="7358"/>
    <n v="24"/>
    <x v="80"/>
    <d v="1899-12-30T00:08:00"/>
    <n v="8"/>
    <n v="0"/>
    <x v="9"/>
  </r>
  <r>
    <n v="461537"/>
    <n v="1833"/>
    <x v="3"/>
    <d v="2023-02-17T01:44:00"/>
    <s v="Whatsapp"/>
    <s v="Jeff Young"/>
    <n v="8344"/>
    <n v="17"/>
    <x v="339"/>
    <d v="1899-12-30T01:44:00"/>
    <n v="44"/>
    <n v="1"/>
    <x v="0"/>
  </r>
  <r>
    <n v="1477894"/>
    <n v="1834"/>
    <x v="7"/>
    <d v="2023-01-22T23:33:00"/>
    <s v="Website"/>
    <s v="Sue Frick"/>
    <n v="9471"/>
    <n v="22"/>
    <x v="299"/>
    <d v="1899-12-30T23:33:00"/>
    <n v="33"/>
    <n v="23"/>
    <x v="3"/>
  </r>
  <r>
    <n v="262946"/>
    <n v="1835"/>
    <x v="8"/>
    <d v="2023-08-28T23:25:00"/>
    <s v="Whatsapp"/>
    <s v="Maria Hernandez"/>
    <n v="934"/>
    <n v="28"/>
    <x v="128"/>
    <d v="1899-12-30T23:25:00"/>
    <n v="25"/>
    <n v="23"/>
    <x v="6"/>
  </r>
  <r>
    <n v="1679923"/>
    <n v="1835"/>
    <x v="8"/>
    <d v="2023-02-23T23:59:00"/>
    <s v="Whatsapp"/>
    <s v="Diego Freyre"/>
    <n v="2710"/>
    <n v="23"/>
    <x v="275"/>
    <d v="1899-12-30T23:59:00"/>
    <n v="59"/>
    <n v="23"/>
    <x v="0"/>
  </r>
  <r>
    <n v="513417"/>
    <n v="1836"/>
    <x v="0"/>
    <d v="2023-09-21T00:48:00"/>
    <s v="Other"/>
    <s v="Jeff Young"/>
    <n v="2613"/>
    <n v="21"/>
    <x v="359"/>
    <d v="1899-12-30T00:48:00"/>
    <n v="48"/>
    <n v="0"/>
    <x v="11"/>
  </r>
  <r>
    <n v="698222"/>
    <n v="1836"/>
    <x v="0"/>
    <d v="2023-03-22T00:05:00"/>
    <s v="Website"/>
    <s v="Anna O'Hara"/>
    <n v="1804"/>
    <n v="22"/>
    <x v="295"/>
    <d v="1899-12-30T00:05:00"/>
    <n v="5"/>
    <n v="0"/>
    <x v="7"/>
  </r>
  <r>
    <n v="315977"/>
    <n v="1837"/>
    <x v="14"/>
    <d v="2023-09-03T00:01:00"/>
    <s v="Website"/>
    <s v="Jean Fresnisre"/>
    <n v="8432"/>
    <n v="3"/>
    <x v="309"/>
    <d v="1899-12-30T00:01:00"/>
    <n v="1"/>
    <n v="0"/>
    <x v="11"/>
  </r>
  <r>
    <n v="885750"/>
    <n v="1837"/>
    <x v="14"/>
    <d v="2023-12-07T00:57:00"/>
    <s v="App"/>
    <s v="Marta Hernandez"/>
    <n v="1520"/>
    <n v="7"/>
    <x v="187"/>
    <d v="1899-12-30T00:57:00"/>
    <n v="57"/>
    <n v="0"/>
    <x v="10"/>
  </r>
  <r>
    <n v="1474867"/>
    <n v="1837"/>
    <x v="14"/>
    <d v="2023-12-08T00:11:00"/>
    <s v="Other"/>
    <s v="Veysel Oeztan"/>
    <n v="6262"/>
    <n v="8"/>
    <x v="232"/>
    <d v="1899-12-30T00:11:00"/>
    <n v="11"/>
    <n v="0"/>
    <x v="10"/>
  </r>
  <r>
    <n v="1595262"/>
    <n v="1837"/>
    <x v="14"/>
    <d v="2023-09-20T23:31:00"/>
    <s v="Other"/>
    <s v="Diego Freyre"/>
    <n v="8118"/>
    <n v="20"/>
    <x v="89"/>
    <d v="1899-12-30T23:31:00"/>
    <n v="31"/>
    <n v="23"/>
    <x v="11"/>
  </r>
  <r>
    <n v="802352"/>
    <n v="1838"/>
    <x v="1"/>
    <d v="2023-06-09T01:03:00"/>
    <s v="Website"/>
    <s v="Kee Kuo"/>
    <n v="7995"/>
    <n v="9"/>
    <x v="2"/>
    <d v="1899-12-30T01:03:00"/>
    <n v="3"/>
    <n v="1"/>
    <x v="2"/>
  </r>
  <r>
    <n v="837592"/>
    <n v="1839"/>
    <x v="6"/>
    <d v="2023-01-06T01:53:00"/>
    <s v="App"/>
    <s v="Valarie Nelson"/>
    <n v="4917"/>
    <n v="6"/>
    <x v="315"/>
    <d v="1899-12-30T01:53:00"/>
    <n v="53"/>
    <n v="1"/>
    <x v="3"/>
  </r>
  <r>
    <n v="914101"/>
    <n v="1839"/>
    <x v="6"/>
    <d v="2023-08-14T00:15:00"/>
    <s v="Website"/>
    <s v="Arnold Cruz"/>
    <n v="8372"/>
    <n v="14"/>
    <x v="324"/>
    <d v="1899-12-30T00:15:00"/>
    <n v="15"/>
    <n v="0"/>
    <x v="6"/>
  </r>
  <r>
    <n v="214516"/>
    <n v="1840"/>
    <x v="1"/>
    <d v="2023-07-27T23:23:00"/>
    <s v="App"/>
    <s v="Roland Keitel"/>
    <n v="1356"/>
    <n v="27"/>
    <x v="234"/>
    <d v="1899-12-30T23:23:00"/>
    <n v="23"/>
    <n v="23"/>
    <x v="4"/>
  </r>
  <r>
    <n v="391706"/>
    <n v="1840"/>
    <x v="1"/>
    <d v="2023-02-14T23:03:00"/>
    <s v="App"/>
    <s v="Sue Frick"/>
    <n v="5396"/>
    <n v="14"/>
    <x v="222"/>
    <d v="1899-12-30T23:03:00"/>
    <n v="3"/>
    <n v="23"/>
    <x v="0"/>
  </r>
  <r>
    <n v="1146705"/>
    <n v="1840"/>
    <x v="1"/>
    <d v="2023-07-23T23:36:00"/>
    <s v="Other"/>
    <s v="Eric Natividad"/>
    <n v="6434"/>
    <n v="23"/>
    <x v="319"/>
    <d v="1899-12-30T23:36:00"/>
    <n v="36"/>
    <n v="23"/>
    <x v="4"/>
  </r>
  <r>
    <n v="982983"/>
    <n v="1842"/>
    <x v="3"/>
    <d v="2023-01-12T00:34:00"/>
    <s v="App"/>
    <s v="Peter Ferguson"/>
    <n v="6411"/>
    <n v="12"/>
    <x v="266"/>
    <d v="1899-12-30T00:34:00"/>
    <n v="34"/>
    <n v="0"/>
    <x v="3"/>
  </r>
  <r>
    <n v="197952"/>
    <n v="1843"/>
    <x v="1"/>
    <d v="2023-02-03T00:26:00"/>
    <s v="App"/>
    <s v="Akiko Shimamura"/>
    <n v="1453"/>
    <n v="3"/>
    <x v="269"/>
    <d v="1899-12-30T00:26:00"/>
    <n v="26"/>
    <n v="0"/>
    <x v="0"/>
  </r>
  <r>
    <n v="546758"/>
    <n v="1844"/>
    <x v="3"/>
    <d v="2023-08-02T00:45:00"/>
    <s v="Other"/>
    <s v="Kyung Yu"/>
    <n v="316"/>
    <n v="2"/>
    <x v="56"/>
    <d v="1899-12-30T00:45:00"/>
    <n v="45"/>
    <n v="0"/>
    <x v="6"/>
  </r>
  <r>
    <n v="1564030"/>
    <n v="1844"/>
    <x v="3"/>
    <d v="2023-12-30T00:00:00"/>
    <s v="Other"/>
    <s v="Helen Bennett"/>
    <n v="9452"/>
    <n v="30"/>
    <x v="57"/>
    <d v="1899-12-30T00:00:00"/>
    <n v="0"/>
    <n v="0"/>
    <x v="10"/>
  </r>
  <r>
    <n v="170991"/>
    <n v="1845"/>
    <x v="8"/>
    <d v="2023-07-02T23:42:00"/>
    <s v="Whatsapp"/>
    <s v="Julie Murphy"/>
    <n v="2460"/>
    <n v="2"/>
    <x v="137"/>
    <d v="1899-12-30T23:42:00"/>
    <n v="42"/>
    <n v="23"/>
    <x v="4"/>
  </r>
  <r>
    <n v="600465"/>
    <n v="1845"/>
    <x v="8"/>
    <d v="2023-01-14T01:38:00"/>
    <s v="Whatsapp"/>
    <s v="Valarie Nelson"/>
    <n v="4278"/>
    <n v="14"/>
    <x v="100"/>
    <d v="1899-12-30T01:38:00"/>
    <n v="38"/>
    <n v="1"/>
    <x v="3"/>
  </r>
  <r>
    <n v="1651135"/>
    <n v="1845"/>
    <x v="8"/>
    <d v="2023-12-07T00:09:00"/>
    <s v="Other"/>
    <s v="Dominique Perrier"/>
    <n v="2721"/>
    <n v="7"/>
    <x v="187"/>
    <d v="1899-12-30T00:09:00"/>
    <n v="9"/>
    <n v="0"/>
    <x v="10"/>
  </r>
  <r>
    <n v="556930"/>
    <n v="1847"/>
    <x v="0"/>
    <d v="2023-01-14T00:23:00"/>
    <s v="Website"/>
    <s v="Martine Rance"/>
    <n v="1675"/>
    <n v="14"/>
    <x v="100"/>
    <d v="1899-12-30T00:23:00"/>
    <n v="23"/>
    <n v="0"/>
    <x v="3"/>
  </r>
  <r>
    <n v="140002"/>
    <n v="1848"/>
    <x v="1"/>
    <d v="2023-10-02T00:49:00"/>
    <s v="Whatsapp"/>
    <s v="Palle Ibsen"/>
    <n v="3536"/>
    <n v="2"/>
    <x v="294"/>
    <d v="1899-12-30T00:49:00"/>
    <n v="49"/>
    <n v="0"/>
    <x v="5"/>
  </r>
  <r>
    <n v="177908"/>
    <n v="1848"/>
    <x v="1"/>
    <d v="2023-04-29T23:25:00"/>
    <s v="Website"/>
    <s v="Kwai Yu"/>
    <n v="1341"/>
    <n v="29"/>
    <x v="312"/>
    <d v="1899-12-30T23:25:00"/>
    <n v="25"/>
    <n v="23"/>
    <x v="1"/>
  </r>
  <r>
    <n v="405184"/>
    <n v="1848"/>
    <x v="1"/>
    <d v="2023-03-08T23:05:00"/>
    <s v="Other"/>
    <s v="Sue Frick"/>
    <n v="7111"/>
    <n v="8"/>
    <x v="50"/>
    <d v="1899-12-30T23:05:00"/>
    <n v="5"/>
    <n v="23"/>
    <x v="7"/>
  </r>
  <r>
    <n v="702331"/>
    <n v="1848"/>
    <x v="1"/>
    <d v="2023-08-28T00:33:00"/>
    <s v="App"/>
    <s v="Diego Freyre"/>
    <n v="5015"/>
    <n v="28"/>
    <x v="128"/>
    <d v="1899-12-30T00:33:00"/>
    <n v="33"/>
    <n v="0"/>
    <x v="6"/>
  </r>
  <r>
    <n v="723551"/>
    <n v="1849"/>
    <x v="2"/>
    <d v="2023-04-23T01:40:00"/>
    <s v="App"/>
    <s v="Julie Brown"/>
    <n v="6416"/>
    <n v="23"/>
    <x v="114"/>
    <d v="1899-12-30T01:40:00"/>
    <n v="40"/>
    <n v="1"/>
    <x v="1"/>
  </r>
  <r>
    <n v="1385605"/>
    <n v="1850"/>
    <x v="6"/>
    <d v="2023-05-16T00:05:00"/>
    <s v="Website"/>
    <s v="Roland Keitel"/>
    <n v="6075"/>
    <n v="16"/>
    <x v="161"/>
    <d v="1899-12-30T00:05:00"/>
    <n v="5"/>
    <n v="0"/>
    <x v="8"/>
  </r>
  <r>
    <n v="920645"/>
    <n v="1851"/>
    <x v="5"/>
    <d v="2023-03-05T00:58:00"/>
    <s v="Website"/>
    <s v="Miguel Barajas"/>
    <n v="620"/>
    <n v="5"/>
    <x v="238"/>
    <d v="1899-12-30T00:58:00"/>
    <n v="58"/>
    <n v="0"/>
    <x v="7"/>
  </r>
  <r>
    <n v="1654344"/>
    <n v="1851"/>
    <x v="5"/>
    <d v="2023-02-04T00:50:00"/>
    <s v="App"/>
    <s v="Dominique Perrier"/>
    <n v="1085"/>
    <n v="4"/>
    <x v="72"/>
    <d v="1899-12-30T00:50:00"/>
    <n v="50"/>
    <n v="0"/>
    <x v="0"/>
  </r>
  <r>
    <n v="1439951"/>
    <n v="1852"/>
    <x v="10"/>
    <d v="2023-08-08T23:32:00"/>
    <s v="Whatsapp"/>
    <s v="William Brown"/>
    <n v="1905"/>
    <n v="8"/>
    <x v="25"/>
    <d v="1899-12-30T23:32:00"/>
    <n v="32"/>
    <n v="23"/>
    <x v="6"/>
  </r>
  <r>
    <n v="505298"/>
    <n v="1854"/>
    <x v="1"/>
    <d v="2023-07-04T00:34:00"/>
    <s v="Other"/>
    <s v="Jeff Young"/>
    <n v="7393"/>
    <n v="4"/>
    <x v="190"/>
    <d v="1899-12-30T00:34:00"/>
    <n v="34"/>
    <n v="0"/>
    <x v="4"/>
  </r>
  <r>
    <n v="652344"/>
    <n v="1854"/>
    <x v="1"/>
    <d v="2023-09-25T00:54:00"/>
    <s v="Other"/>
    <s v="Peter Ferguson"/>
    <n v="1170"/>
    <n v="25"/>
    <x v="76"/>
    <d v="1899-12-30T00:54:00"/>
    <n v="54"/>
    <n v="0"/>
    <x v="11"/>
  </r>
  <r>
    <n v="1069094"/>
    <n v="1854"/>
    <x v="1"/>
    <d v="2023-08-27T01:11:00"/>
    <s v="Other"/>
    <s v="Juri Yoshido"/>
    <n v="8536"/>
    <n v="27"/>
    <x v="363"/>
    <d v="1899-12-30T01:11:00"/>
    <n v="11"/>
    <n v="1"/>
    <x v="6"/>
  </r>
  <r>
    <n v="1659887"/>
    <n v="1854"/>
    <x v="1"/>
    <d v="2023-12-11T00:04:00"/>
    <s v="Website"/>
    <s v="Daniel Da Cunha"/>
    <n v="3461"/>
    <n v="11"/>
    <x v="243"/>
    <d v="1899-12-30T00:04:00"/>
    <n v="4"/>
    <n v="0"/>
    <x v="10"/>
  </r>
  <r>
    <n v="787848"/>
    <n v="1855"/>
    <x v="2"/>
    <d v="2023-06-14T23:57:00"/>
    <s v="Whatsapp"/>
    <s v="Diego Freyre"/>
    <n v="7298"/>
    <n v="14"/>
    <x v="165"/>
    <d v="1899-12-30T23:57:00"/>
    <n v="57"/>
    <n v="23"/>
    <x v="2"/>
  </r>
  <r>
    <n v="1139025"/>
    <n v="1855"/>
    <x v="2"/>
    <d v="2023-08-10T00:03:00"/>
    <s v="Other"/>
    <s v="Sue Frick"/>
    <n v="8569"/>
    <n v="10"/>
    <x v="159"/>
    <d v="1899-12-30T00:03:00"/>
    <n v="3"/>
    <n v="0"/>
    <x v="6"/>
  </r>
  <r>
    <n v="1291386"/>
    <n v="1855"/>
    <x v="2"/>
    <d v="2023-06-21T01:14:00"/>
    <s v="Website"/>
    <s v="Jeff Young"/>
    <n v="6840"/>
    <n v="21"/>
    <x v="87"/>
    <d v="1899-12-30T01:14:00"/>
    <n v="14"/>
    <n v="1"/>
    <x v="2"/>
  </r>
  <r>
    <n v="788243"/>
    <n v="1856"/>
    <x v="1"/>
    <d v="2023-10-19T00:12:00"/>
    <s v="App"/>
    <s v="Georg Pipps"/>
    <n v="1117"/>
    <n v="19"/>
    <x v="203"/>
    <d v="1899-12-30T00:12:00"/>
    <n v="12"/>
    <n v="0"/>
    <x v="5"/>
  </r>
  <r>
    <n v="941315"/>
    <n v="1856"/>
    <x v="1"/>
    <d v="2023-04-07T00:11:00"/>
    <s v="App"/>
    <s v="Diego Freyre"/>
    <n v="6848"/>
    <n v="7"/>
    <x v="310"/>
    <d v="1899-12-30T00:11:00"/>
    <n v="11"/>
    <n v="0"/>
    <x v="1"/>
  </r>
  <r>
    <n v="112219"/>
    <n v="1857"/>
    <x v="0"/>
    <d v="2023-05-19T23:07:00"/>
    <s v="Whatsapp"/>
    <s v="Diego Freyre"/>
    <n v="7425"/>
    <n v="19"/>
    <x v="94"/>
    <d v="1899-12-30T23:07:00"/>
    <n v="7"/>
    <n v="23"/>
    <x v="8"/>
  </r>
  <r>
    <n v="596235"/>
    <n v="1857"/>
    <x v="0"/>
    <d v="2023-10-28T00:40:00"/>
    <s v="Website"/>
    <s v="Sue Frick"/>
    <n v="657"/>
    <n v="28"/>
    <x v="92"/>
    <d v="1899-12-30T00:40:00"/>
    <n v="40"/>
    <n v="0"/>
    <x v="5"/>
  </r>
  <r>
    <n v="1234361"/>
    <n v="1857"/>
    <x v="0"/>
    <d v="2023-09-29T01:59:00"/>
    <s v="Website"/>
    <s v="Akiko Shimamura"/>
    <n v="760"/>
    <n v="29"/>
    <x v="200"/>
    <d v="1899-12-30T01:59:00"/>
    <n v="59"/>
    <n v="1"/>
    <x v="11"/>
  </r>
  <r>
    <n v="41110"/>
    <n v="1858"/>
    <x v="1"/>
    <d v="2023-06-03T00:33:00"/>
    <s v="Website"/>
    <s v="Julie Murphy"/>
    <n v="9844"/>
    <n v="3"/>
    <x v="105"/>
    <d v="1899-12-30T00:33:00"/>
    <n v="33"/>
    <n v="0"/>
    <x v="2"/>
  </r>
  <r>
    <n v="937462"/>
    <n v="1858"/>
    <x v="1"/>
    <d v="2023-10-20T23:54:00"/>
    <s v="App"/>
    <s v="Diego Freyre"/>
    <n v="2327"/>
    <n v="20"/>
    <x v="144"/>
    <d v="1899-12-30T23:54:00"/>
    <n v="54"/>
    <n v="23"/>
    <x v="5"/>
  </r>
  <r>
    <n v="1668081"/>
    <n v="1858"/>
    <x v="1"/>
    <d v="2023-03-05T01:04:00"/>
    <s v="App"/>
    <s v="Elizabeth Lincoln"/>
    <n v="7774"/>
    <n v="5"/>
    <x v="238"/>
    <d v="1899-12-30T01:04:00"/>
    <n v="4"/>
    <n v="1"/>
    <x v="7"/>
  </r>
  <r>
    <n v="875005"/>
    <n v="1859"/>
    <x v="5"/>
    <d v="2023-06-23T23:41:00"/>
    <s v="Website"/>
    <s v="Diego Freyre"/>
    <n v="538"/>
    <n v="23"/>
    <x v="21"/>
    <d v="1899-12-30T23:41:00"/>
    <n v="41"/>
    <n v="23"/>
    <x v="2"/>
  </r>
  <r>
    <n v="1541893"/>
    <n v="1860"/>
    <x v="5"/>
    <d v="2023-01-30T23:40:00"/>
    <s v="Website"/>
    <s v="Mart¡n Sommer"/>
    <n v="1027"/>
    <n v="30"/>
    <x v="140"/>
    <d v="1899-12-30T23:40:00"/>
    <n v="40"/>
    <n v="23"/>
    <x v="3"/>
  </r>
  <r>
    <n v="564076"/>
    <n v="1862"/>
    <x v="7"/>
    <d v="2023-05-30T23:51:00"/>
    <s v="App"/>
    <s v="Juri Hirano"/>
    <n v="7241"/>
    <n v="30"/>
    <x v="117"/>
    <d v="1899-12-30T23:51:00"/>
    <n v="51"/>
    <n v="23"/>
    <x v="8"/>
  </r>
  <r>
    <n v="1495611"/>
    <n v="1863"/>
    <x v="5"/>
    <d v="2023-10-19T23:24:00"/>
    <s v="App"/>
    <s v="Laurence Lebihan"/>
    <n v="3590"/>
    <n v="19"/>
    <x v="203"/>
    <d v="1899-12-30T23:24:00"/>
    <n v="24"/>
    <n v="23"/>
    <x v="5"/>
  </r>
  <r>
    <n v="1054639"/>
    <n v="1865"/>
    <x v="0"/>
    <d v="2023-02-26T00:00:00"/>
    <s v="Whatsapp"/>
    <s v="Maria Larsson"/>
    <n v="4421"/>
    <n v="26"/>
    <x v="10"/>
    <d v="1899-12-30T00:00:00"/>
    <n v="0"/>
    <n v="0"/>
    <x v="0"/>
  </r>
  <r>
    <n v="1282426"/>
    <n v="1866"/>
    <x v="5"/>
    <d v="2023-07-05T00:11:00"/>
    <s v="Whatsapp"/>
    <s v="Ann Brown"/>
    <n v="9455"/>
    <n v="5"/>
    <x v="171"/>
    <d v="1899-12-30T00:11:00"/>
    <n v="11"/>
    <n v="0"/>
    <x v="4"/>
  </r>
  <r>
    <n v="954631"/>
    <n v="1868"/>
    <x v="0"/>
    <d v="2023-03-03T00:28:00"/>
    <s v="Other"/>
    <s v="Sue Frick"/>
    <n v="8020"/>
    <n v="3"/>
    <x v="242"/>
    <d v="1899-12-30T00:28:00"/>
    <n v="28"/>
    <n v="0"/>
    <x v="7"/>
  </r>
  <r>
    <n v="61520"/>
    <n v="1870"/>
    <x v="1"/>
    <d v="2023-06-22T23:37:00"/>
    <s v="Whatsapp"/>
    <s v="Steve Frick"/>
    <n v="3077"/>
    <n v="22"/>
    <x v="235"/>
    <d v="1899-12-30T23:37:00"/>
    <n v="37"/>
    <n v="23"/>
    <x v="2"/>
  </r>
  <r>
    <n v="170864"/>
    <n v="1870"/>
    <x v="1"/>
    <d v="2023-05-09T23:56:00"/>
    <s v="Other"/>
    <s v="Julie Young"/>
    <n v="4281"/>
    <n v="9"/>
    <x v="47"/>
    <d v="1899-12-30T23:56:00"/>
    <n v="56"/>
    <n v="23"/>
    <x v="8"/>
  </r>
  <r>
    <n v="1532610"/>
    <n v="1871"/>
    <x v="10"/>
    <d v="2023-08-21T00:03:00"/>
    <s v="Whatsapp"/>
    <s v="Marie Bertrand"/>
    <n v="8644"/>
    <n v="21"/>
    <x v="11"/>
    <d v="1899-12-30T00:03:00"/>
    <n v="3"/>
    <n v="0"/>
    <x v="6"/>
  </r>
  <r>
    <n v="1244668"/>
    <n v="1872"/>
    <x v="0"/>
    <d v="2023-08-21T01:06:00"/>
    <s v="Website"/>
    <s v="Wendy Victorino"/>
    <n v="9021"/>
    <n v="21"/>
    <x v="11"/>
    <d v="1899-12-30T01:06:00"/>
    <n v="6"/>
    <n v="1"/>
    <x v="6"/>
  </r>
  <r>
    <n v="379416"/>
    <n v="1873"/>
    <x v="7"/>
    <d v="2023-05-27T00:25:00"/>
    <s v="Other"/>
    <s v="Victoria Ashworth"/>
    <n v="7996"/>
    <n v="27"/>
    <x v="16"/>
    <d v="1899-12-30T00:25:00"/>
    <n v="25"/>
    <n v="0"/>
    <x v="8"/>
  </r>
  <r>
    <n v="1079761"/>
    <n v="1873"/>
    <x v="7"/>
    <d v="2023-09-18T01:12:00"/>
    <s v="Whatsapp"/>
    <s v="Carine Schmitt"/>
    <n v="9752"/>
    <n v="18"/>
    <x v="51"/>
    <d v="1899-12-30T01:12:00"/>
    <n v="12"/>
    <n v="1"/>
    <x v="11"/>
  </r>
  <r>
    <n v="725482"/>
    <n v="1874"/>
    <x v="1"/>
    <d v="2023-07-11T23:27:00"/>
    <s v="Website"/>
    <s v="Diego Freyre"/>
    <n v="6488"/>
    <n v="11"/>
    <x v="183"/>
    <d v="1899-12-30T23:27:00"/>
    <n v="27"/>
    <n v="23"/>
    <x v="4"/>
  </r>
  <r>
    <n v="974557"/>
    <n v="1874"/>
    <x v="1"/>
    <d v="2023-01-15T01:08:00"/>
    <s v="Whatsapp"/>
    <s v="Kwai Yu"/>
    <n v="2721"/>
    <n v="15"/>
    <x v="103"/>
    <d v="1899-12-30T01:08:00"/>
    <n v="8"/>
    <n v="1"/>
    <x v="3"/>
  </r>
  <r>
    <n v="1061320"/>
    <n v="1874"/>
    <x v="1"/>
    <d v="2023-06-25T00:38:00"/>
    <s v="Whatsapp"/>
    <s v="Kwai Yu"/>
    <n v="2899"/>
    <n v="25"/>
    <x v="127"/>
    <d v="1899-12-30T00:38:00"/>
    <n v="38"/>
    <n v="0"/>
    <x v="2"/>
  </r>
  <r>
    <n v="220733"/>
    <n v="1875"/>
    <x v="0"/>
    <d v="2023-01-05T00:11:00"/>
    <s v="Other"/>
    <s v="Maria Larsson"/>
    <n v="6006"/>
    <n v="5"/>
    <x v="129"/>
    <d v="1899-12-30T00:11:00"/>
    <n v="11"/>
    <n v="0"/>
    <x v="3"/>
  </r>
  <r>
    <n v="893103"/>
    <n v="1877"/>
    <x v="5"/>
    <d v="2023-02-08T23:33:00"/>
    <s v="Other"/>
    <s v="Valarie Nelson"/>
    <n v="1604"/>
    <n v="8"/>
    <x v="262"/>
    <d v="1899-12-30T23:33:00"/>
    <n v="33"/>
    <n v="23"/>
    <x v="0"/>
  </r>
  <r>
    <n v="988105"/>
    <n v="1877"/>
    <x v="5"/>
    <d v="2023-06-25T01:16:00"/>
    <s v="App"/>
    <s v="Marta Hernandez"/>
    <n v="9254"/>
    <n v="25"/>
    <x v="127"/>
    <d v="1899-12-30T01:16:00"/>
    <n v="16"/>
    <n v="1"/>
    <x v="2"/>
  </r>
  <r>
    <n v="768435"/>
    <n v="1878"/>
    <x v="5"/>
    <d v="2023-06-15T00:43:00"/>
    <s v="Website"/>
    <s v="Peter Ferguson"/>
    <n v="1281"/>
    <n v="15"/>
    <x v="206"/>
    <d v="1899-12-30T00:43:00"/>
    <n v="43"/>
    <n v="0"/>
    <x v="2"/>
  </r>
  <r>
    <n v="1038672"/>
    <n v="1878"/>
    <x v="5"/>
    <d v="2023-11-03T22:45:00"/>
    <s v="Other"/>
    <s v="Wendy Victorino"/>
    <n v="5918"/>
    <n v="3"/>
    <x v="320"/>
    <d v="1899-12-30T22:45:00"/>
    <n v="45"/>
    <n v="22"/>
    <x v="9"/>
  </r>
  <r>
    <n v="1288242"/>
    <n v="1879"/>
    <x v="1"/>
    <d v="2023-08-23T00:05:00"/>
    <s v="Whatsapp"/>
    <s v="Sean Connery"/>
    <n v="5169"/>
    <n v="23"/>
    <x v="34"/>
    <d v="1899-12-30T00:05:00"/>
    <n v="5"/>
    <n v="0"/>
    <x v="6"/>
  </r>
  <r>
    <n v="343003"/>
    <n v="1880"/>
    <x v="5"/>
    <d v="2023-02-19T01:16:00"/>
    <s v="Website"/>
    <s v="Giovanni Rovelli"/>
    <n v="7628"/>
    <n v="19"/>
    <x v="41"/>
    <d v="1899-12-30T01:16:00"/>
    <n v="16"/>
    <n v="1"/>
    <x v="0"/>
  </r>
  <r>
    <n v="1449918"/>
    <n v="1881"/>
    <x v="0"/>
    <d v="2023-03-22T01:51:00"/>
    <s v="Website"/>
    <s v="Kee Kuo"/>
    <n v="8835"/>
    <n v="22"/>
    <x v="295"/>
    <d v="1899-12-30T01:51:00"/>
    <n v="51"/>
    <n v="1"/>
    <x v="7"/>
  </r>
  <r>
    <n v="965923"/>
    <n v="1883"/>
    <x v="1"/>
    <d v="2023-03-27T01:40:00"/>
    <s v="Other"/>
    <s v="Valarie Nelson"/>
    <n v="1548"/>
    <n v="27"/>
    <x v="172"/>
    <d v="1899-12-30T01:40:00"/>
    <n v="40"/>
    <n v="1"/>
    <x v="7"/>
  </r>
  <r>
    <n v="1000651"/>
    <n v="1883"/>
    <x v="1"/>
    <d v="2023-03-25T22:47:00"/>
    <s v="Whatsapp"/>
    <s v="Diego Freyre"/>
    <n v="1594"/>
    <n v="25"/>
    <x v="146"/>
    <d v="1899-12-30T22:47:00"/>
    <n v="47"/>
    <n v="22"/>
    <x v="7"/>
  </r>
  <r>
    <n v="533914"/>
    <n v="1884"/>
    <x v="1"/>
    <d v="2023-05-30T22:56:00"/>
    <s v="Other"/>
    <s v="Kyung Yu"/>
    <n v="5436"/>
    <n v="30"/>
    <x v="117"/>
    <d v="1899-12-30T22:56:00"/>
    <n v="56"/>
    <n v="22"/>
    <x v="8"/>
  </r>
  <r>
    <n v="897997"/>
    <n v="1884"/>
    <x v="1"/>
    <d v="2023-04-08T23:06:00"/>
    <s v="App"/>
    <s v="Yoshi Tannamuri"/>
    <n v="1149"/>
    <n v="8"/>
    <x v="346"/>
    <d v="1899-12-30T23:06:00"/>
    <n v="6"/>
    <n v="23"/>
    <x v="1"/>
  </r>
  <r>
    <n v="1246866"/>
    <n v="1884"/>
    <x v="1"/>
    <d v="2023-06-27T23:28:00"/>
    <s v="Website"/>
    <s v="Sue King"/>
    <n v="849"/>
    <n v="27"/>
    <x v="133"/>
    <d v="1899-12-30T23:28:00"/>
    <n v="28"/>
    <n v="23"/>
    <x v="2"/>
  </r>
  <r>
    <n v="391963"/>
    <n v="1885"/>
    <x v="13"/>
    <d v="2023-11-10T23:17:00"/>
    <s v="Website"/>
    <s v="Georg Pipps"/>
    <n v="856"/>
    <n v="10"/>
    <x v="55"/>
    <d v="1899-12-30T23:17:00"/>
    <n v="17"/>
    <n v="23"/>
    <x v="9"/>
  </r>
  <r>
    <n v="705612"/>
    <n v="1886"/>
    <x v="7"/>
    <d v="2023-04-29T23:31:00"/>
    <s v="Whatsapp"/>
    <s v="Eric Natividad"/>
    <n v="2657"/>
    <n v="29"/>
    <x v="312"/>
    <d v="1899-12-30T23:31:00"/>
    <n v="31"/>
    <n v="23"/>
    <x v="1"/>
  </r>
  <r>
    <n v="1100277"/>
    <n v="1886"/>
    <x v="7"/>
    <d v="2023-09-27T01:05:00"/>
    <s v="Other"/>
    <s v="Marta Hernandez"/>
    <n v="1924"/>
    <n v="27"/>
    <x v="347"/>
    <d v="1899-12-30T01:05:00"/>
    <n v="5"/>
    <n v="1"/>
    <x v="11"/>
  </r>
  <r>
    <n v="1507608"/>
    <n v="1886"/>
    <x v="7"/>
    <d v="2023-05-31T01:04:00"/>
    <s v="Whatsapp"/>
    <s v="Diego Freyre"/>
    <n v="8078"/>
    <n v="31"/>
    <x v="236"/>
    <d v="1899-12-30T01:04:00"/>
    <n v="4"/>
    <n v="1"/>
    <x v="8"/>
  </r>
  <r>
    <n v="167720"/>
    <n v="1887"/>
    <x v="5"/>
    <d v="2023-12-02T00:35:00"/>
    <s v="App"/>
    <s v="Julie Young"/>
    <n v="8941"/>
    <n v="2"/>
    <x v="196"/>
    <d v="1899-12-30T00:35:00"/>
    <n v="35"/>
    <n v="0"/>
    <x v="10"/>
  </r>
  <r>
    <n v="1376176"/>
    <n v="1887"/>
    <x v="5"/>
    <d v="2023-02-17T23:46:00"/>
    <s v="Website"/>
    <s v="Diego Freyre"/>
    <n v="9141"/>
    <n v="17"/>
    <x v="339"/>
    <d v="1899-12-30T23:46:00"/>
    <n v="46"/>
    <n v="23"/>
    <x v="0"/>
  </r>
  <r>
    <n v="832361"/>
    <n v="1891"/>
    <x v="3"/>
    <d v="2023-02-25T00:50:00"/>
    <s v="Other"/>
    <s v="Eric Natividad"/>
    <n v="6245"/>
    <n v="25"/>
    <x v="39"/>
    <d v="1899-12-30T00:50:00"/>
    <n v="50"/>
    <n v="0"/>
    <x v="0"/>
  </r>
  <r>
    <n v="1371197"/>
    <n v="1891"/>
    <x v="3"/>
    <d v="2023-03-28T00:12:00"/>
    <s v="App"/>
    <s v="Jose Pedro Roel"/>
    <n v="5430"/>
    <n v="28"/>
    <x v="284"/>
    <d v="1899-12-30T00:12:00"/>
    <n v="12"/>
    <n v="0"/>
    <x v="7"/>
  </r>
  <r>
    <n v="1386514"/>
    <n v="1892"/>
    <x v="1"/>
    <d v="2023-05-24T00:29:00"/>
    <s v="Website"/>
    <s v="Valarie Nelson"/>
    <n v="2382"/>
    <n v="24"/>
    <x v="153"/>
    <d v="1899-12-30T00:29:00"/>
    <n v="29"/>
    <n v="0"/>
    <x v="8"/>
  </r>
  <r>
    <n v="376848"/>
    <n v="1893"/>
    <x v="7"/>
    <d v="2023-06-21T00:44:00"/>
    <s v="Whatsapp"/>
    <s v="Anna O'Hara"/>
    <n v="2298"/>
    <n v="21"/>
    <x v="87"/>
    <d v="1899-12-30T00:44:00"/>
    <n v="44"/>
    <n v="0"/>
    <x v="2"/>
  </r>
  <r>
    <n v="1145871"/>
    <n v="1893"/>
    <x v="7"/>
    <d v="2023-10-05T00:32:00"/>
    <s v="Whatsapp"/>
    <s v="Pirkko Koskitalo"/>
    <n v="2301"/>
    <n v="5"/>
    <x v="274"/>
    <d v="1899-12-30T00:32:00"/>
    <n v="32"/>
    <n v="0"/>
    <x v="5"/>
  </r>
  <r>
    <n v="1373323"/>
    <n v="1893"/>
    <x v="7"/>
    <d v="2023-02-14T01:08:00"/>
    <s v="App"/>
    <s v="Valarie Nelson"/>
    <n v="8546"/>
    <n v="14"/>
    <x v="222"/>
    <d v="1899-12-30T01:08:00"/>
    <n v="8"/>
    <n v="1"/>
    <x v="0"/>
  </r>
  <r>
    <n v="1594721"/>
    <n v="1894"/>
    <x v="5"/>
    <d v="2023-07-16T23:55:00"/>
    <s v="Other"/>
    <s v="Peter Ferguson"/>
    <n v="5493"/>
    <n v="16"/>
    <x v="267"/>
    <d v="1899-12-30T23:55:00"/>
    <n v="55"/>
    <n v="23"/>
    <x v="4"/>
  </r>
  <r>
    <n v="603855"/>
    <n v="1895"/>
    <x v="0"/>
    <d v="2023-07-18T22:39:00"/>
    <s v="Website"/>
    <s v="Julie Brown"/>
    <n v="4237"/>
    <n v="18"/>
    <x v="285"/>
    <d v="1899-12-30T22:39:00"/>
    <n v="39"/>
    <n v="22"/>
    <x v="4"/>
  </r>
  <r>
    <n v="782836"/>
    <n v="1896"/>
    <x v="0"/>
    <d v="2023-08-03T00:27:00"/>
    <s v="Whatsapp"/>
    <s v="Michael Holz"/>
    <n v="8153"/>
    <n v="3"/>
    <x v="271"/>
    <d v="1899-12-30T00:27:00"/>
    <n v="27"/>
    <n v="0"/>
    <x v="6"/>
  </r>
  <r>
    <n v="844243"/>
    <n v="1897"/>
    <x v="1"/>
    <d v="2023-08-18T22:35:00"/>
    <s v="Other"/>
    <s v="Akiko Shimamura"/>
    <n v="911"/>
    <n v="18"/>
    <x v="241"/>
    <d v="1899-12-30T22:35:00"/>
    <n v="35"/>
    <n v="22"/>
    <x v="6"/>
  </r>
  <r>
    <n v="82480"/>
    <n v="1899"/>
    <x v="1"/>
    <d v="2023-02-11T23:52:00"/>
    <s v="Website"/>
    <s v="Maria Hernandez"/>
    <n v="3220"/>
    <n v="11"/>
    <x v="35"/>
    <d v="1899-12-30T23:52:00"/>
    <n v="52"/>
    <n v="23"/>
    <x v="0"/>
  </r>
  <r>
    <n v="573756"/>
    <n v="1900"/>
    <x v="3"/>
    <d v="2023-09-10T01:15:00"/>
    <s v="Whatsapp"/>
    <s v="Peter Ferguson"/>
    <n v="7244"/>
    <n v="10"/>
    <x v="139"/>
    <d v="1899-12-30T01:15:00"/>
    <n v="15"/>
    <n v="1"/>
    <x v="11"/>
  </r>
  <r>
    <n v="1267886"/>
    <n v="1900"/>
    <x v="3"/>
    <d v="2023-06-09T01:40:00"/>
    <s v="App"/>
    <s v="Valarie Nelson"/>
    <n v="5588"/>
    <n v="9"/>
    <x v="2"/>
    <d v="1899-12-30T01:40:00"/>
    <n v="40"/>
    <n v="1"/>
    <x v="2"/>
  </r>
  <r>
    <n v="1474744"/>
    <n v="1900"/>
    <x v="3"/>
    <d v="2023-04-22T00:58:00"/>
    <s v="Website"/>
    <s v="Juri Hirano"/>
    <n v="9529"/>
    <n v="22"/>
    <x v="365"/>
    <d v="1899-12-30T00:58:00"/>
    <n v="58"/>
    <n v="0"/>
    <x v="1"/>
  </r>
  <r>
    <n v="404150"/>
    <n v="1902"/>
    <x v="13"/>
    <d v="2023-03-30T00:29:00"/>
    <s v="Website"/>
    <s v="Diego Freyre"/>
    <n v="5798"/>
    <n v="30"/>
    <x v="120"/>
    <d v="1899-12-30T00:29:00"/>
    <n v="29"/>
    <n v="0"/>
    <x v="7"/>
  </r>
  <r>
    <n v="286598"/>
    <n v="1903"/>
    <x v="7"/>
    <d v="2023-03-12T00:54:00"/>
    <s v="Whatsapp"/>
    <s v="Diego Freyre"/>
    <n v="8252"/>
    <n v="12"/>
    <x v="287"/>
    <d v="1899-12-30T00:54:00"/>
    <n v="54"/>
    <n v="0"/>
    <x v="7"/>
  </r>
  <r>
    <n v="1273811"/>
    <n v="1905"/>
    <x v="5"/>
    <d v="2023-12-17T23:57:00"/>
    <s v="Website"/>
    <s v="Arnold Cruz"/>
    <n v="5538"/>
    <n v="17"/>
    <x v="136"/>
    <d v="1899-12-30T23:57:00"/>
    <n v="57"/>
    <n v="23"/>
    <x v="10"/>
  </r>
  <r>
    <n v="1563544"/>
    <n v="1905"/>
    <x v="5"/>
    <d v="2023-11-12T01:14:00"/>
    <s v="Website"/>
    <s v="Dean Cassidy"/>
    <n v="4596"/>
    <n v="12"/>
    <x v="221"/>
    <d v="1899-12-30T01:14:00"/>
    <n v="14"/>
    <n v="1"/>
    <x v="9"/>
  </r>
  <r>
    <n v="574480"/>
    <n v="1907"/>
    <x v="7"/>
    <d v="2023-09-28T00:23:00"/>
    <s v="Whatsapp"/>
    <s v="Daniel Da Cunha"/>
    <n v="6577"/>
    <n v="28"/>
    <x v="336"/>
    <d v="1899-12-30T00:23:00"/>
    <n v="23"/>
    <n v="0"/>
    <x v="11"/>
  </r>
  <r>
    <n v="1246551"/>
    <n v="1907"/>
    <x v="7"/>
    <d v="2023-05-26T22:53:00"/>
    <s v="Whatsapp"/>
    <s v="Victoria Ashworth"/>
    <n v="5938"/>
    <n v="26"/>
    <x v="66"/>
    <d v="1899-12-30T22:53:00"/>
    <n v="53"/>
    <n v="22"/>
    <x v="8"/>
  </r>
  <r>
    <n v="730976"/>
    <n v="1908"/>
    <x v="1"/>
    <d v="2023-11-01T00:58:00"/>
    <s v="App"/>
    <s v="Dominique Perrier"/>
    <n v="4073"/>
    <n v="1"/>
    <x v="33"/>
    <d v="1899-12-30T00:58:00"/>
    <n v="58"/>
    <n v="0"/>
    <x v="9"/>
  </r>
  <r>
    <n v="1503941"/>
    <n v="1910"/>
    <x v="0"/>
    <d v="2023-11-14T02:00:00"/>
    <s v="Whatsapp"/>
    <s v="Valarie Franco"/>
    <n v="4898"/>
    <n v="14"/>
    <x v="215"/>
    <d v="1899-12-30T02:00:00"/>
    <n v="0"/>
    <n v="2"/>
    <x v="9"/>
  </r>
  <r>
    <n v="113406"/>
    <n v="1911"/>
    <x v="7"/>
    <d v="2023-03-02T01:48:00"/>
    <s v="Other"/>
    <s v="Elizabeth Devon"/>
    <n v="2500"/>
    <n v="2"/>
    <x v="332"/>
    <d v="1899-12-30T01:48:00"/>
    <n v="48"/>
    <n v="1"/>
    <x v="7"/>
  </r>
  <r>
    <n v="273923"/>
    <n v="1911"/>
    <x v="7"/>
    <d v="2023-01-31T00:58:00"/>
    <s v="Website"/>
    <s v="Kyung Yu"/>
    <n v="4736"/>
    <n v="31"/>
    <x v="307"/>
    <d v="1899-12-30T00:58:00"/>
    <n v="58"/>
    <n v="0"/>
    <x v="3"/>
  </r>
  <r>
    <n v="495154"/>
    <n v="1911"/>
    <x v="7"/>
    <d v="2023-03-06T23:55:00"/>
    <s v="App"/>
    <s v="Pirkko Koskitalo"/>
    <n v="5800"/>
    <n v="6"/>
    <x v="132"/>
    <d v="1899-12-30T23:55:00"/>
    <n v="55"/>
    <n v="23"/>
    <x v="7"/>
  </r>
  <r>
    <n v="728697"/>
    <n v="1913"/>
    <x v="10"/>
    <d v="2023-08-25T00:11:00"/>
    <s v="App"/>
    <s v="Michael Holz"/>
    <n v="6226"/>
    <n v="25"/>
    <x v="38"/>
    <d v="1899-12-30T00:11:00"/>
    <n v="11"/>
    <n v="0"/>
    <x v="6"/>
  </r>
  <r>
    <n v="850051"/>
    <n v="1914"/>
    <x v="7"/>
    <d v="2023-10-31T23:40:00"/>
    <s v="App"/>
    <s v="Frederique Citeaux"/>
    <n v="6638"/>
    <n v="31"/>
    <x v="256"/>
    <d v="1899-12-30T23:40:00"/>
    <n v="40"/>
    <n v="23"/>
    <x v="5"/>
  </r>
  <r>
    <n v="1337603"/>
    <n v="1915"/>
    <x v="1"/>
    <d v="2023-02-11T00:15:00"/>
    <s v="App"/>
    <s v="Rosa Hernandez"/>
    <n v="5719"/>
    <n v="11"/>
    <x v="35"/>
    <d v="1899-12-30T00:15:00"/>
    <n v="15"/>
    <n v="0"/>
    <x v="0"/>
  </r>
  <r>
    <n v="260991"/>
    <n v="1916"/>
    <x v="14"/>
    <d v="2023-02-22T00:19:00"/>
    <s v="Website"/>
    <s v="Matti Karttunen"/>
    <n v="8257"/>
    <n v="22"/>
    <x v="73"/>
    <d v="1899-12-30T00:19:00"/>
    <n v="19"/>
    <n v="0"/>
    <x v="0"/>
  </r>
  <r>
    <n v="1265339"/>
    <n v="1916"/>
    <x v="14"/>
    <d v="2023-01-02T01:49:00"/>
    <s v="Website"/>
    <s v="Diego Freyre"/>
    <n v="5272"/>
    <n v="2"/>
    <x v="121"/>
    <d v="1899-12-30T01:49:00"/>
    <n v="49"/>
    <n v="1"/>
    <x v="3"/>
  </r>
  <r>
    <n v="1078422"/>
    <n v="1917"/>
    <x v="1"/>
    <d v="2023-12-06T02:10:00"/>
    <s v="Whatsapp"/>
    <s v="Veysel Oeztan"/>
    <n v="3916"/>
    <n v="6"/>
    <x v="185"/>
    <d v="1899-12-30T02:10:00"/>
    <n v="10"/>
    <n v="2"/>
    <x v="10"/>
  </r>
  <r>
    <n v="1162071"/>
    <n v="1920"/>
    <x v="1"/>
    <d v="2023-06-26T01:37:00"/>
    <s v="Whatsapp"/>
    <s v="Valarie Nelson"/>
    <n v="2237"/>
    <n v="26"/>
    <x v="155"/>
    <d v="1899-12-30T01:37:00"/>
    <n v="37"/>
    <n v="1"/>
    <x v="2"/>
  </r>
  <r>
    <n v="801394"/>
    <n v="1922"/>
    <x v="5"/>
    <d v="2023-04-01T01:46:00"/>
    <s v="Other"/>
    <s v="Henriette Pfalzheim"/>
    <n v="5526"/>
    <n v="1"/>
    <x v="217"/>
    <d v="1899-12-30T01:46:00"/>
    <n v="46"/>
    <n v="1"/>
    <x v="1"/>
  </r>
  <r>
    <n v="958196"/>
    <n v="1922"/>
    <x v="5"/>
    <d v="2023-01-08T00:48:00"/>
    <s v="Other"/>
    <s v="Maria Hernandez"/>
    <n v="3813"/>
    <n v="8"/>
    <x v="340"/>
    <d v="1899-12-30T00:48:00"/>
    <n v="48"/>
    <n v="0"/>
    <x v="3"/>
  </r>
  <r>
    <n v="1162786"/>
    <n v="1923"/>
    <x v="10"/>
    <d v="2023-04-16T22:31:00"/>
    <s v="Website"/>
    <s v="Diego Freyre"/>
    <n v="3405"/>
    <n v="16"/>
    <x v="277"/>
    <d v="1899-12-30T22:31:00"/>
    <n v="31"/>
    <n v="22"/>
    <x v="1"/>
  </r>
  <r>
    <n v="1526749"/>
    <n v="1926"/>
    <x v="5"/>
    <d v="2023-08-13T00:40:00"/>
    <s v="App"/>
    <s v="Kalle Suominen"/>
    <n v="7714"/>
    <n v="13"/>
    <x v="112"/>
    <d v="1899-12-30T00:40:00"/>
    <n v="40"/>
    <n v="0"/>
    <x v="6"/>
  </r>
  <r>
    <n v="1215680"/>
    <n v="1927"/>
    <x v="5"/>
    <d v="2023-08-26T00:46:00"/>
    <s v="Website"/>
    <s v="Diego Freyre"/>
    <n v="1775"/>
    <n v="26"/>
    <x v="225"/>
    <d v="1899-12-30T00:46:00"/>
    <n v="46"/>
    <n v="0"/>
    <x v="6"/>
  </r>
  <r>
    <n v="1064900"/>
    <n v="1928"/>
    <x v="7"/>
    <d v="2023-10-12T00:44:00"/>
    <s v="Website"/>
    <s v="Diego Freyre"/>
    <n v="7612"/>
    <n v="12"/>
    <x v="276"/>
    <d v="1899-12-30T00:44:00"/>
    <n v="44"/>
    <n v="0"/>
    <x v="5"/>
  </r>
  <r>
    <n v="1482389"/>
    <n v="1928"/>
    <x v="7"/>
    <d v="2023-10-17T00:15:00"/>
    <s v="Whatsapp"/>
    <s v="Kalle Suominen"/>
    <n v="32"/>
    <n v="17"/>
    <x v="101"/>
    <d v="1899-12-30T00:15:00"/>
    <n v="15"/>
    <n v="0"/>
    <x v="5"/>
  </r>
  <r>
    <n v="822544"/>
    <n v="1930"/>
    <x v="1"/>
    <d v="2023-09-04T02:00:00"/>
    <s v="Other"/>
    <s v="Francisca Cervantes"/>
    <n v="708"/>
    <n v="4"/>
    <x v="283"/>
    <d v="1899-12-30T02:00:00"/>
    <n v="0"/>
    <n v="2"/>
    <x v="11"/>
  </r>
  <r>
    <n v="1607569"/>
    <n v="1930"/>
    <x v="1"/>
    <d v="2023-09-07T23:47:00"/>
    <s v="Website"/>
    <s v="Maria Hernandez"/>
    <n v="1307"/>
    <n v="7"/>
    <x v="29"/>
    <d v="1899-12-30T23:47:00"/>
    <n v="47"/>
    <n v="23"/>
    <x v="11"/>
  </r>
  <r>
    <n v="1201156"/>
    <n v="1931"/>
    <x v="1"/>
    <d v="2023-05-01T01:02:00"/>
    <s v="Website"/>
    <s v="Jean Fresnisre"/>
    <n v="2329"/>
    <n v="1"/>
    <x v="44"/>
    <d v="1899-12-30T01:02:00"/>
    <n v="2"/>
    <n v="1"/>
    <x v="8"/>
  </r>
  <r>
    <n v="60770"/>
    <n v="1934"/>
    <x v="5"/>
    <d v="2023-01-06T00:47:00"/>
    <s v="App"/>
    <s v="Julie King"/>
    <n v="7606"/>
    <n v="6"/>
    <x v="315"/>
    <d v="1899-12-30T00:47:00"/>
    <n v="47"/>
    <n v="0"/>
    <x v="3"/>
  </r>
  <r>
    <n v="315899"/>
    <n v="1934"/>
    <x v="5"/>
    <d v="2023-10-09T00:56:00"/>
    <s v="Whatsapp"/>
    <s v="Anna O'Hara"/>
    <n v="6965"/>
    <n v="9"/>
    <x v="6"/>
    <d v="1899-12-30T00:56:00"/>
    <n v="56"/>
    <n v="0"/>
    <x v="5"/>
  </r>
  <r>
    <n v="769050"/>
    <n v="1934"/>
    <x v="5"/>
    <d v="2023-03-25T00:01:00"/>
    <s v="App"/>
    <s v="Diego Freyre"/>
    <n v="1290"/>
    <n v="25"/>
    <x v="146"/>
    <d v="1899-12-30T00:01:00"/>
    <n v="1"/>
    <n v="0"/>
    <x v="7"/>
  </r>
  <r>
    <n v="835376"/>
    <n v="1936"/>
    <x v="7"/>
    <d v="2023-03-23T00:22:00"/>
    <s v="App"/>
    <s v="Dean Cassidy"/>
    <n v="6418"/>
    <n v="23"/>
    <x v="323"/>
    <d v="1899-12-30T00:22:00"/>
    <n v="22"/>
    <n v="0"/>
    <x v="7"/>
  </r>
  <r>
    <n v="1566865"/>
    <n v="1937"/>
    <x v="13"/>
    <d v="2023-11-27T01:28:00"/>
    <s v="Other"/>
    <s v="Adrian Huxley"/>
    <n v="1543"/>
    <n v="27"/>
    <x v="91"/>
    <d v="1899-12-30T01:28:00"/>
    <n v="28"/>
    <n v="1"/>
    <x v="9"/>
  </r>
  <r>
    <n v="384942"/>
    <n v="1938"/>
    <x v="1"/>
    <d v="2023-10-05T23:20:00"/>
    <s v="Other"/>
    <s v="Jeff Young"/>
    <n v="5617"/>
    <n v="5"/>
    <x v="274"/>
    <d v="1899-12-30T23:20:00"/>
    <n v="20"/>
    <n v="23"/>
    <x v="5"/>
  </r>
  <r>
    <n v="882347"/>
    <n v="1938"/>
    <x v="1"/>
    <d v="2023-09-18T22:35:00"/>
    <s v="App"/>
    <s v="Valarie Nelson"/>
    <n v="3811"/>
    <n v="18"/>
    <x v="51"/>
    <d v="1899-12-30T22:35:00"/>
    <n v="35"/>
    <n v="22"/>
    <x v="11"/>
  </r>
  <r>
    <n v="1076092"/>
    <n v="1938"/>
    <x v="1"/>
    <d v="2023-03-01T01:34:00"/>
    <s v="Other"/>
    <s v="Diego Freyre"/>
    <n v="698"/>
    <n v="1"/>
    <x v="333"/>
    <d v="1899-12-30T01:34:00"/>
    <n v="34"/>
    <n v="1"/>
    <x v="7"/>
  </r>
  <r>
    <n v="1417112"/>
    <n v="1938"/>
    <x v="9"/>
    <d v="2023-05-18T00:47:00"/>
    <s v="Whatsapp"/>
    <s v="Mart¡n Sommer"/>
    <n v="2520"/>
    <n v="18"/>
    <x v="282"/>
    <d v="1899-12-30T00:47:00"/>
    <n v="47"/>
    <n v="0"/>
    <x v="8"/>
  </r>
  <r>
    <n v="1326076"/>
    <n v="1939"/>
    <x v="1"/>
    <d v="2023-03-23T00:54:00"/>
    <s v="App"/>
    <s v="Roland Mendel"/>
    <n v="9937"/>
    <n v="23"/>
    <x v="323"/>
    <d v="1899-12-30T00:54:00"/>
    <n v="54"/>
    <n v="0"/>
    <x v="7"/>
  </r>
  <r>
    <n v="603758"/>
    <n v="1940"/>
    <x v="5"/>
    <d v="2023-05-11T01:57:00"/>
    <s v="Other"/>
    <s v="Allen Nelson"/>
    <n v="6181"/>
    <n v="11"/>
    <x v="42"/>
    <d v="1899-12-30T01:57:00"/>
    <n v="57"/>
    <n v="1"/>
    <x v="8"/>
  </r>
  <r>
    <n v="520868"/>
    <n v="1941"/>
    <x v="5"/>
    <d v="2023-11-24T00:43:00"/>
    <s v="Other"/>
    <s v="Julie Young"/>
    <n v="870"/>
    <n v="24"/>
    <x v="80"/>
    <d v="1899-12-30T00:43:00"/>
    <n v="43"/>
    <n v="0"/>
    <x v="9"/>
  </r>
  <r>
    <n v="543420"/>
    <n v="1942"/>
    <x v="1"/>
    <d v="2023-06-15T23:45:00"/>
    <s v="Website"/>
    <s v="Sue Frick"/>
    <n v="4380"/>
    <n v="15"/>
    <x v="206"/>
    <d v="1899-12-30T23:45:00"/>
    <n v="45"/>
    <n v="23"/>
    <x v="2"/>
  </r>
  <r>
    <n v="273538"/>
    <n v="1944"/>
    <x v="5"/>
    <d v="2023-02-18T23:43:00"/>
    <s v="Other"/>
    <s v="Wendy Victorino"/>
    <n v="5193"/>
    <n v="18"/>
    <x v="353"/>
    <d v="1899-12-30T23:43:00"/>
    <n v="43"/>
    <n v="23"/>
    <x v="0"/>
  </r>
  <r>
    <n v="951780"/>
    <n v="1945"/>
    <x v="1"/>
    <d v="2023-07-24T00:35:00"/>
    <s v="Whatsapp"/>
    <s v="Jan Klaeboe"/>
    <n v="6963"/>
    <n v="24"/>
    <x v="12"/>
    <d v="1899-12-30T00:35:00"/>
    <n v="35"/>
    <n v="0"/>
    <x v="4"/>
  </r>
  <r>
    <n v="1278430"/>
    <n v="1947"/>
    <x v="5"/>
    <d v="2023-08-03T23:52:00"/>
    <s v="Website"/>
    <s v="Michael Donnermeyer"/>
    <n v="2876"/>
    <n v="3"/>
    <x v="271"/>
    <d v="1899-12-30T23:52:00"/>
    <n v="52"/>
    <n v="23"/>
    <x v="6"/>
  </r>
  <r>
    <n v="1417673"/>
    <n v="1947"/>
    <x v="5"/>
    <d v="2023-05-03T01:40:00"/>
    <s v="Website"/>
    <s v="Diego Freyre"/>
    <n v="8765"/>
    <n v="3"/>
    <x v="18"/>
    <d v="1899-12-30T01:40:00"/>
    <n v="40"/>
    <n v="1"/>
    <x v="8"/>
  </r>
  <r>
    <n v="353582"/>
    <n v="1948"/>
    <x v="1"/>
    <d v="2023-12-09T23:59:00"/>
    <s v="Other"/>
    <s v="Victoria Ashworth"/>
    <n v="5138"/>
    <n v="9"/>
    <x v="175"/>
    <d v="1899-12-30T23:59:00"/>
    <n v="59"/>
    <n v="23"/>
    <x v="10"/>
  </r>
  <r>
    <n v="532654"/>
    <n v="1948"/>
    <x v="1"/>
    <d v="2023-11-09T01:38:00"/>
    <s v="Website"/>
    <s v="Valarie Nelson"/>
    <n v="3310"/>
    <n v="9"/>
    <x v="119"/>
    <d v="1899-12-30T01:38:00"/>
    <n v="38"/>
    <n v="1"/>
    <x v="9"/>
  </r>
  <r>
    <n v="624700"/>
    <n v="1948"/>
    <x v="1"/>
    <d v="2023-12-16T23:19:00"/>
    <s v="Website"/>
    <s v="Thomas Hardy"/>
    <n v="5277"/>
    <n v="16"/>
    <x v="150"/>
    <d v="1899-12-30T23:19:00"/>
    <n v="19"/>
    <n v="23"/>
    <x v="10"/>
  </r>
  <r>
    <n v="722572"/>
    <n v="1948"/>
    <x v="1"/>
    <d v="2023-01-28T23:35:00"/>
    <s v="Other"/>
    <s v="Juri Yoshido"/>
    <n v="1207"/>
    <n v="28"/>
    <x v="54"/>
    <d v="1899-12-30T23:35:00"/>
    <n v="35"/>
    <n v="23"/>
    <x v="3"/>
  </r>
  <r>
    <n v="990950"/>
    <n v="1948"/>
    <x v="1"/>
    <d v="2023-06-24T00:12:00"/>
    <s v="Whatsapp"/>
    <s v="Akiko Shimamura"/>
    <n v="2414"/>
    <n v="24"/>
    <x v="191"/>
    <d v="1899-12-30T00:12:00"/>
    <n v="12"/>
    <n v="0"/>
    <x v="2"/>
  </r>
  <r>
    <n v="1308621"/>
    <n v="1948"/>
    <x v="1"/>
    <d v="2023-10-28T00:16:00"/>
    <s v="Website"/>
    <s v="Ann Brown"/>
    <n v="1684"/>
    <n v="28"/>
    <x v="92"/>
    <d v="1899-12-30T00:16:00"/>
    <n v="16"/>
    <n v="0"/>
    <x v="5"/>
  </r>
  <r>
    <n v="1569922"/>
    <n v="1948"/>
    <x v="1"/>
    <d v="2023-03-07T23:40:00"/>
    <s v="Website"/>
    <s v="William Brown"/>
    <n v="3425"/>
    <n v="7"/>
    <x v="151"/>
    <d v="1899-12-30T23:40:00"/>
    <n v="40"/>
    <n v="23"/>
    <x v="7"/>
  </r>
  <r>
    <n v="1156649"/>
    <n v="1950"/>
    <x v="3"/>
    <d v="2023-08-03T01:04:00"/>
    <s v="Website"/>
    <s v="Marta Hernandez"/>
    <n v="2647"/>
    <n v="3"/>
    <x v="271"/>
    <d v="1899-12-30T01:04:00"/>
    <n v="4"/>
    <n v="1"/>
    <x v="6"/>
  </r>
  <r>
    <n v="214251"/>
    <n v="1952"/>
    <x v="1"/>
    <d v="2023-04-17T00:57:00"/>
    <s v="Whatsapp"/>
    <s v="Michael Holz"/>
    <n v="492"/>
    <n v="17"/>
    <x v="152"/>
    <d v="1899-12-30T00:57:00"/>
    <n v="57"/>
    <n v="0"/>
    <x v="1"/>
  </r>
  <r>
    <n v="85195"/>
    <n v="1954"/>
    <x v="8"/>
    <d v="2023-10-27T23:34:00"/>
    <s v="Whatsapp"/>
    <s v="Juri Yoshido"/>
    <n v="1860"/>
    <n v="27"/>
    <x v="192"/>
    <d v="1899-12-30T23:34:00"/>
    <n v="34"/>
    <n v="23"/>
    <x v="5"/>
  </r>
  <r>
    <n v="290270"/>
    <n v="1955"/>
    <x v="5"/>
    <d v="2023-02-03T01:54:00"/>
    <s v="App"/>
    <s v="Michael Holz"/>
    <n v="2355"/>
    <n v="3"/>
    <x v="269"/>
    <d v="1899-12-30T01:54:00"/>
    <n v="54"/>
    <n v="1"/>
    <x v="0"/>
  </r>
  <r>
    <n v="1491897"/>
    <n v="1955"/>
    <x v="5"/>
    <d v="2023-10-06T01:46:00"/>
    <s v="Whatsapp"/>
    <s v="Marta Hernandez"/>
    <n v="9703"/>
    <n v="6"/>
    <x v="189"/>
    <d v="1899-12-30T01:46:00"/>
    <n v="46"/>
    <n v="1"/>
    <x v="5"/>
  </r>
  <r>
    <n v="1247542"/>
    <n v="1956"/>
    <x v="13"/>
    <d v="2023-08-13T23:49:00"/>
    <s v="App"/>
    <s v="Valarie Nelson"/>
    <n v="632"/>
    <n v="13"/>
    <x v="112"/>
    <d v="1899-12-30T23:49:00"/>
    <n v="49"/>
    <n v="23"/>
    <x v="6"/>
  </r>
  <r>
    <n v="99495"/>
    <n v="1957"/>
    <x v="1"/>
    <d v="2023-03-16T23:31:00"/>
    <s v="Website"/>
    <s v="Marta Hernandez"/>
    <n v="1403"/>
    <n v="16"/>
    <x v="122"/>
    <d v="1899-12-30T23:31:00"/>
    <n v="31"/>
    <n v="23"/>
    <x v="7"/>
  </r>
  <r>
    <n v="1284352"/>
    <n v="1957"/>
    <x v="1"/>
    <d v="2023-06-05T00:01:00"/>
    <s v="Whatsapp"/>
    <s v="Diego Freyre"/>
    <n v="2512"/>
    <n v="5"/>
    <x v="193"/>
    <d v="1899-12-30T00:01:00"/>
    <n v="1"/>
    <n v="0"/>
    <x v="2"/>
  </r>
  <r>
    <n v="1160516"/>
    <n v="1958"/>
    <x v="12"/>
    <d v="2023-08-01T00:06:00"/>
    <s v="App"/>
    <s v="Jeff Young"/>
    <n v="3233"/>
    <n v="1"/>
    <x v="257"/>
    <d v="1899-12-30T00:06:00"/>
    <n v="6"/>
    <n v="0"/>
    <x v="6"/>
  </r>
  <r>
    <n v="697123"/>
    <n v="1959"/>
    <x v="6"/>
    <d v="2023-11-11T01:50:00"/>
    <s v="App"/>
    <s v="Jeff Young"/>
    <n v="6636"/>
    <n v="11"/>
    <x v="37"/>
    <d v="1899-12-30T01:50:00"/>
    <n v="50"/>
    <n v="1"/>
    <x v="9"/>
  </r>
  <r>
    <n v="573127"/>
    <n v="1960"/>
    <x v="12"/>
    <d v="2023-12-17T22:31:00"/>
    <s v="Other"/>
    <s v="Paolo Accorti"/>
    <n v="7588"/>
    <n v="17"/>
    <x v="136"/>
    <d v="1899-12-30T22:31:00"/>
    <n v="31"/>
    <n v="22"/>
    <x v="10"/>
  </r>
  <r>
    <n v="723480"/>
    <n v="1961"/>
    <x v="6"/>
    <d v="2023-02-24T00:47:00"/>
    <s v="App"/>
    <s v="Allen Nelson"/>
    <n v="8332"/>
    <n v="24"/>
    <x v="93"/>
    <d v="1899-12-30T00:47:00"/>
    <n v="47"/>
    <n v="0"/>
    <x v="0"/>
  </r>
  <r>
    <n v="194632"/>
    <n v="1962"/>
    <x v="1"/>
    <d v="2023-01-02T00:40:00"/>
    <s v="App"/>
    <s v="Valarie Nelson"/>
    <n v="8267"/>
    <n v="2"/>
    <x v="121"/>
    <d v="1899-12-30T00:40:00"/>
    <n v="40"/>
    <n v="0"/>
    <x v="3"/>
  </r>
  <r>
    <n v="493111"/>
    <n v="1962"/>
    <x v="1"/>
    <d v="2023-01-09T23:08:00"/>
    <s v="App"/>
    <s v="Marie Bertrand"/>
    <n v="6279"/>
    <n v="9"/>
    <x v="290"/>
    <d v="1899-12-30T23:08:00"/>
    <n v="8"/>
    <n v="23"/>
    <x v="3"/>
  </r>
  <r>
    <n v="1587777"/>
    <n v="1962"/>
    <x v="1"/>
    <d v="2023-12-11T00:12:00"/>
    <s v="App"/>
    <s v="Janine Labrune"/>
    <n v="9310"/>
    <n v="11"/>
    <x v="243"/>
    <d v="1899-12-30T00:12:00"/>
    <n v="12"/>
    <n v="0"/>
    <x v="10"/>
  </r>
  <r>
    <n v="336670"/>
    <n v="1963"/>
    <x v="7"/>
    <d v="2023-07-09T01:20:00"/>
    <s v="Website"/>
    <s v="Daniel Da Cunha"/>
    <n v="7178"/>
    <n v="9"/>
    <x v="321"/>
    <d v="1899-12-30T01:20:00"/>
    <n v="20"/>
    <n v="1"/>
    <x v="4"/>
  </r>
  <r>
    <n v="1200718"/>
    <n v="1963"/>
    <x v="7"/>
    <d v="2023-09-26T00:45:00"/>
    <s v="App"/>
    <s v="Allen Nelson"/>
    <n v="8488"/>
    <n v="26"/>
    <x v="160"/>
    <d v="1899-12-30T00:45:00"/>
    <n v="45"/>
    <n v="0"/>
    <x v="11"/>
  </r>
  <r>
    <n v="378945"/>
    <n v="1964"/>
    <x v="5"/>
    <d v="2023-08-01T23:39:00"/>
    <s v="Other"/>
    <s v="Kyung Yu"/>
    <n v="2444"/>
    <n v="1"/>
    <x v="257"/>
    <d v="1899-12-30T23:39:00"/>
    <n v="39"/>
    <n v="23"/>
    <x v="6"/>
  </r>
  <r>
    <n v="283068"/>
    <n v="1967"/>
    <x v="5"/>
    <d v="2023-11-29T00:12:00"/>
    <s v="Other"/>
    <s v="Michael Chandler"/>
    <n v="3805"/>
    <n v="29"/>
    <x v="303"/>
    <d v="1899-12-30T00:12:00"/>
    <n v="12"/>
    <n v="0"/>
    <x v="9"/>
  </r>
  <r>
    <n v="1250394"/>
    <n v="1969"/>
    <x v="5"/>
    <d v="2023-02-13T00:24:00"/>
    <s v="App"/>
    <s v="Sue Frick"/>
    <n v="9703"/>
    <n v="13"/>
    <x v="59"/>
    <d v="1899-12-30T00:24:00"/>
    <n v="24"/>
    <n v="0"/>
    <x v="0"/>
  </r>
  <r>
    <n v="924191"/>
    <n v="1970"/>
    <x v="0"/>
    <d v="2023-10-15T01:05:00"/>
    <s v="Other"/>
    <s v="Arnold Cruz"/>
    <n v="925"/>
    <n v="15"/>
    <x v="134"/>
    <d v="1899-12-30T01:05:00"/>
    <n v="5"/>
    <n v="1"/>
    <x v="5"/>
  </r>
  <r>
    <n v="1019737"/>
    <n v="1970"/>
    <x v="0"/>
    <d v="2023-06-04T23:45:00"/>
    <s v="Whatsapp"/>
    <s v="Maurizio Moroni"/>
    <n v="5789"/>
    <n v="4"/>
    <x v="68"/>
    <d v="1899-12-30T23:45:00"/>
    <n v="45"/>
    <n v="23"/>
    <x v="2"/>
  </r>
  <r>
    <n v="462593"/>
    <n v="1971"/>
    <x v="5"/>
    <d v="2023-08-05T01:29:00"/>
    <s v="App"/>
    <s v="Pirkko Koskitalo"/>
    <n v="5397"/>
    <n v="5"/>
    <x v="329"/>
    <d v="1899-12-30T01:29:00"/>
    <n v="29"/>
    <n v="1"/>
    <x v="6"/>
  </r>
  <r>
    <n v="903650"/>
    <n v="1971"/>
    <x v="5"/>
    <d v="2023-03-14T23:46:00"/>
    <s v="Whatsapp"/>
    <s v="Adrian Huxley"/>
    <n v="8993"/>
    <n v="14"/>
    <x v="210"/>
    <d v="1899-12-30T23:46:00"/>
    <n v="46"/>
    <n v="23"/>
    <x v="7"/>
  </r>
  <r>
    <n v="1075183"/>
    <n v="1971"/>
    <x v="5"/>
    <d v="2023-04-24T22:50:00"/>
    <s v="Whatsapp"/>
    <s v="Mart¡n Sommer"/>
    <n v="3747"/>
    <n v="24"/>
    <x v="354"/>
    <d v="1899-12-30T22:50:00"/>
    <n v="50"/>
    <n v="22"/>
    <x v="1"/>
  </r>
  <r>
    <n v="103711"/>
    <n v="1972"/>
    <x v="1"/>
    <d v="2023-06-14T00:45:00"/>
    <s v="Website"/>
    <s v="Anna O'Hara"/>
    <n v="9524"/>
    <n v="14"/>
    <x v="165"/>
    <d v="1899-12-30T00:45:00"/>
    <n v="45"/>
    <n v="0"/>
    <x v="2"/>
  </r>
  <r>
    <n v="225264"/>
    <n v="1973"/>
    <x v="1"/>
    <d v="2023-09-17T01:53:00"/>
    <s v="Website"/>
    <s v="Jeff Young"/>
    <n v="5089"/>
    <n v="17"/>
    <x v="306"/>
    <d v="1899-12-30T01:53:00"/>
    <n v="53"/>
    <n v="1"/>
    <x v="11"/>
  </r>
  <r>
    <n v="193342"/>
    <n v="1974"/>
    <x v="1"/>
    <d v="2023-03-17T01:43:00"/>
    <s v="Other"/>
    <s v="Kyung Yu"/>
    <n v="242"/>
    <n v="17"/>
    <x v="154"/>
    <d v="1899-12-30T01:43:00"/>
    <n v="43"/>
    <n v="1"/>
    <x v="7"/>
  </r>
  <r>
    <n v="758496"/>
    <n v="1974"/>
    <x v="1"/>
    <d v="2023-10-09T00:40:00"/>
    <s v="Website"/>
    <s v="Julie Brown"/>
    <n v="2202"/>
    <n v="9"/>
    <x v="6"/>
    <d v="1899-12-30T00:40:00"/>
    <n v="40"/>
    <n v="0"/>
    <x v="5"/>
  </r>
  <r>
    <n v="1674149"/>
    <n v="1974"/>
    <x v="1"/>
    <d v="2023-08-21T01:09:00"/>
    <s v="App"/>
    <s v="Juri Yoshido"/>
    <n v="2019"/>
    <n v="21"/>
    <x v="11"/>
    <d v="1899-12-30T01:09:00"/>
    <n v="9"/>
    <n v="1"/>
    <x v="6"/>
  </r>
  <r>
    <n v="254112"/>
    <n v="1975"/>
    <x v="1"/>
    <d v="2023-09-07T23:46:00"/>
    <s v="App"/>
    <s v="Miguel Barajas"/>
    <n v="2037"/>
    <n v="7"/>
    <x v="29"/>
    <d v="1899-12-30T23:46:00"/>
    <n v="46"/>
    <n v="23"/>
    <x v="11"/>
  </r>
  <r>
    <n v="631384"/>
    <n v="1975"/>
    <x v="1"/>
    <d v="2023-02-06T01:19:00"/>
    <s v="App"/>
    <s v="Diego Freyre"/>
    <n v="5484"/>
    <n v="6"/>
    <x v="130"/>
    <d v="1899-12-30T01:19:00"/>
    <n v="19"/>
    <n v="1"/>
    <x v="0"/>
  </r>
  <r>
    <n v="142160"/>
    <n v="1976"/>
    <x v="5"/>
    <d v="2023-02-14T01:03:00"/>
    <s v="Website"/>
    <s v="Paul Henriot"/>
    <n v="7114"/>
    <n v="14"/>
    <x v="222"/>
    <d v="1899-12-30T01:03:00"/>
    <n v="3"/>
    <n v="1"/>
    <x v="0"/>
  </r>
  <r>
    <n v="670916"/>
    <n v="1977"/>
    <x v="1"/>
    <d v="2023-04-01T01:10:00"/>
    <s v="Other"/>
    <s v="Marie Bertrand"/>
    <n v="9847"/>
    <n v="1"/>
    <x v="217"/>
    <d v="1899-12-30T01:10:00"/>
    <n v="10"/>
    <n v="1"/>
    <x v="1"/>
  </r>
  <r>
    <n v="1070297"/>
    <n v="1978"/>
    <x v="5"/>
    <d v="2023-03-08T22:34:00"/>
    <s v="Whatsapp"/>
    <s v="Sue King"/>
    <n v="904"/>
    <n v="8"/>
    <x v="50"/>
    <d v="1899-12-30T22:34:00"/>
    <n v="34"/>
    <n v="22"/>
    <x v="7"/>
  </r>
  <r>
    <n v="780193"/>
    <n v="1979"/>
    <x v="8"/>
    <d v="2023-08-05T01:48:00"/>
    <s v="Other"/>
    <s v="Jeff Young"/>
    <n v="1562"/>
    <n v="5"/>
    <x v="329"/>
    <d v="1899-12-30T01:48:00"/>
    <n v="48"/>
    <n v="1"/>
    <x v="6"/>
  </r>
  <r>
    <n v="1173471"/>
    <n v="1979"/>
    <x v="8"/>
    <d v="2023-08-20T02:00:00"/>
    <s v="Other"/>
    <s v="Helen Bennett"/>
    <n v="7703"/>
    <n v="20"/>
    <x v="58"/>
    <d v="1899-12-30T02:00:00"/>
    <n v="0"/>
    <n v="2"/>
    <x v="6"/>
  </r>
  <r>
    <n v="1284119"/>
    <n v="1980"/>
    <x v="14"/>
    <d v="2023-10-07T01:14:00"/>
    <s v="App"/>
    <s v="Pirkko Koskitalo"/>
    <n v="6976"/>
    <n v="7"/>
    <x v="316"/>
    <d v="1899-12-30T01:14:00"/>
    <n v="14"/>
    <n v="1"/>
    <x v="5"/>
  </r>
  <r>
    <n v="1416529"/>
    <n v="1980"/>
    <x v="14"/>
    <d v="2023-06-27T00:07:00"/>
    <s v="App"/>
    <s v="Julie Murphy"/>
    <n v="576"/>
    <n v="27"/>
    <x v="133"/>
    <d v="1899-12-30T00:07:00"/>
    <n v="7"/>
    <n v="0"/>
    <x v="2"/>
  </r>
  <r>
    <n v="1483931"/>
    <n v="1980"/>
    <x v="14"/>
    <d v="2023-04-15T01:24:00"/>
    <s v="Website"/>
    <s v="William Brown"/>
    <n v="4382"/>
    <n v="15"/>
    <x v="188"/>
    <d v="1899-12-30T01:24:00"/>
    <n v="24"/>
    <n v="1"/>
    <x v="1"/>
  </r>
  <r>
    <n v="1513008"/>
    <n v="1980"/>
    <x v="14"/>
    <d v="2023-07-26T00:57:00"/>
    <s v="App"/>
    <s v="Valarie Nelson"/>
    <n v="4837"/>
    <n v="26"/>
    <x v="195"/>
    <d v="1899-12-30T00:57:00"/>
    <n v="57"/>
    <n v="0"/>
    <x v="4"/>
  </r>
  <r>
    <n v="1291650"/>
    <n v="1982"/>
    <x v="10"/>
    <d v="2023-06-03T01:35:00"/>
    <s v="Website"/>
    <s v="Jan Klaeboe"/>
    <n v="5585"/>
    <n v="3"/>
    <x v="105"/>
    <d v="1899-12-30T01:35:00"/>
    <n v="35"/>
    <n v="1"/>
    <x v="2"/>
  </r>
  <r>
    <n v="1629259"/>
    <n v="1982"/>
    <x v="10"/>
    <d v="2023-08-28T01:19:00"/>
    <s v="App"/>
    <s v="Daniel Da Cunha"/>
    <n v="9052"/>
    <n v="28"/>
    <x v="128"/>
    <d v="1899-12-30T01:19:00"/>
    <n v="19"/>
    <n v="1"/>
    <x v="6"/>
  </r>
  <r>
    <n v="1098350"/>
    <n v="1983"/>
    <x v="5"/>
    <d v="2023-02-09T01:39:00"/>
    <s v="Website"/>
    <s v="Kyung Yu"/>
    <n v="7342"/>
    <n v="9"/>
    <x v="28"/>
    <d v="1899-12-30T01:39:00"/>
    <n v="39"/>
    <n v="1"/>
    <x v="0"/>
  </r>
  <r>
    <n v="1234926"/>
    <n v="1983"/>
    <x v="5"/>
    <d v="2023-10-09T23:27:00"/>
    <s v="Whatsapp"/>
    <s v="Julie Brown"/>
    <n v="2280"/>
    <n v="9"/>
    <x v="6"/>
    <d v="1899-12-30T23:27:00"/>
    <n v="27"/>
    <n v="23"/>
    <x v="5"/>
  </r>
  <r>
    <n v="1245959"/>
    <n v="1983"/>
    <x v="5"/>
    <d v="2023-02-24T22:52:00"/>
    <s v="Other"/>
    <s v="Violeta Benitez"/>
    <n v="774"/>
    <n v="24"/>
    <x v="93"/>
    <d v="1899-12-30T22:52:00"/>
    <n v="52"/>
    <n v="22"/>
    <x v="0"/>
  </r>
  <r>
    <n v="1487429"/>
    <n v="1983"/>
    <x v="5"/>
    <d v="2023-03-05T23:31:00"/>
    <s v="Whatsapp"/>
    <s v="Anna O'Hara"/>
    <n v="5465"/>
    <n v="5"/>
    <x v="238"/>
    <d v="1899-12-30T23:31:00"/>
    <n v="31"/>
    <n v="23"/>
    <x v="7"/>
  </r>
  <r>
    <n v="188856"/>
    <n v="1984"/>
    <x v="7"/>
    <d v="2023-11-21T23:01:00"/>
    <s v="Whatsapp"/>
    <s v="Roland Keitel"/>
    <n v="4243"/>
    <n v="21"/>
    <x v="156"/>
    <d v="1899-12-30T23:01:00"/>
    <n v="1"/>
    <n v="23"/>
    <x v="9"/>
  </r>
  <r>
    <n v="466869"/>
    <n v="1984"/>
    <x v="7"/>
    <d v="2023-02-14T14:20:00"/>
    <s v="Other"/>
    <s v="Valarie Franco"/>
    <n v="660"/>
    <n v="14"/>
    <x v="222"/>
    <d v="1899-12-30T14:20:00"/>
    <n v="20"/>
    <n v="14"/>
    <x v="0"/>
  </r>
  <r>
    <n v="1550005"/>
    <n v="1984"/>
    <x v="7"/>
    <d v="2023-03-17T00:55:00"/>
    <s v="Website"/>
    <s v="Yoshi Tannamuri"/>
    <n v="2075"/>
    <n v="17"/>
    <x v="154"/>
    <d v="1899-12-30T00:55:00"/>
    <n v="55"/>
    <n v="0"/>
    <x v="7"/>
  </r>
  <r>
    <n v="369311"/>
    <n v="1985"/>
    <x v="0"/>
    <d v="2023-11-29T01:21:00"/>
    <s v="Whatsapp"/>
    <s v="Veysel Oeztan"/>
    <n v="5332"/>
    <n v="29"/>
    <x v="303"/>
    <d v="1899-12-30T01:21:00"/>
    <n v="21"/>
    <n v="1"/>
    <x v="9"/>
  </r>
  <r>
    <n v="672686"/>
    <n v="1985"/>
    <x v="0"/>
    <d v="2023-11-29T01:42:00"/>
    <s v="Whatsapp"/>
    <s v="Rosa Hernandez"/>
    <n v="2269"/>
    <n v="29"/>
    <x v="303"/>
    <d v="1899-12-30T01:42:00"/>
    <n v="42"/>
    <n v="1"/>
    <x v="9"/>
  </r>
  <r>
    <n v="28066"/>
    <n v="1986"/>
    <x v="0"/>
    <d v="2023-05-07T00:07:00"/>
    <s v="App"/>
    <s v="Akiko Shimamura"/>
    <n v="7129"/>
    <n v="7"/>
    <x v="90"/>
    <d v="1899-12-30T00:07:00"/>
    <n v="7"/>
    <n v="0"/>
    <x v="8"/>
  </r>
  <r>
    <n v="683536"/>
    <n v="1986"/>
    <x v="0"/>
    <d v="2023-12-18T22:59:00"/>
    <s v="App"/>
    <s v="Jose Pedro Roel"/>
    <n v="4037"/>
    <n v="18"/>
    <x v="77"/>
    <d v="1899-12-30T22:59:00"/>
    <n v="59"/>
    <n v="22"/>
    <x v="10"/>
  </r>
  <r>
    <n v="758962"/>
    <n v="1988"/>
    <x v="1"/>
    <d v="2023-05-12T00:51:00"/>
    <s v="Website"/>
    <s v="Anna O'Hara"/>
    <n v="6385"/>
    <n v="12"/>
    <x v="253"/>
    <d v="1899-12-30T00:51:00"/>
    <n v="51"/>
    <n v="0"/>
    <x v="8"/>
  </r>
  <r>
    <n v="1428328"/>
    <n v="1988"/>
    <x v="1"/>
    <d v="2023-04-28T01:23:00"/>
    <s v="Website"/>
    <s v="Dean Cassidy"/>
    <n v="2435"/>
    <n v="28"/>
    <x v="334"/>
    <d v="1899-12-30T01:23:00"/>
    <n v="23"/>
    <n v="1"/>
    <x v="1"/>
  </r>
  <r>
    <n v="1160613"/>
    <n v="1990"/>
    <x v="1"/>
    <d v="2023-12-22T01:14:00"/>
    <s v="Other"/>
    <s v="Diego Freyre"/>
    <n v="8077"/>
    <n v="22"/>
    <x v="358"/>
    <d v="1899-12-30T01:14:00"/>
    <n v="14"/>
    <n v="1"/>
    <x v="10"/>
  </r>
  <r>
    <n v="1399773"/>
    <n v="1990"/>
    <x v="1"/>
    <d v="2023-01-03T00:04:00"/>
    <s v="Other"/>
    <s v="Mart¡n Sommer"/>
    <n v="6970"/>
    <n v="3"/>
    <x v="317"/>
    <d v="1899-12-30T00:04:00"/>
    <n v="4"/>
    <n v="0"/>
    <x v="3"/>
  </r>
  <r>
    <n v="1465254"/>
    <n v="1992"/>
    <x v="2"/>
    <d v="2023-09-01T00:43:00"/>
    <s v="Website"/>
    <s v="Adrian Huxley"/>
    <n v="5514"/>
    <n v="1"/>
    <x v="244"/>
    <d v="1899-12-30T00:43:00"/>
    <n v="43"/>
    <n v="0"/>
    <x v="11"/>
  </r>
  <r>
    <n v="80707"/>
    <n v="1993"/>
    <x v="1"/>
    <d v="2023-12-09T01:09:00"/>
    <s v="App"/>
    <s v="Juri Yoshido"/>
    <n v="2966"/>
    <n v="9"/>
    <x v="175"/>
    <d v="1899-12-30T01:09:00"/>
    <n v="9"/>
    <n v="1"/>
    <x v="10"/>
  </r>
  <r>
    <n v="528569"/>
    <n v="1993"/>
    <x v="1"/>
    <d v="2023-06-26T01:42:00"/>
    <s v="App"/>
    <s v="Pirkko Koskitalo"/>
    <n v="613"/>
    <n v="26"/>
    <x v="155"/>
    <d v="1899-12-30T01:42:00"/>
    <n v="42"/>
    <n v="1"/>
    <x v="2"/>
  </r>
  <r>
    <n v="1345016"/>
    <n v="1994"/>
    <x v="3"/>
    <d v="2023-02-15T23:37:00"/>
    <s v="Website"/>
    <s v="Giovanni Rovelli"/>
    <n v="9058"/>
    <n v="15"/>
    <x v="31"/>
    <d v="1899-12-30T23:37:00"/>
    <n v="37"/>
    <n v="23"/>
    <x v="0"/>
  </r>
  <r>
    <n v="347302"/>
    <n v="1997"/>
    <x v="5"/>
    <d v="2023-02-05T00:12:00"/>
    <s v="Whatsapp"/>
    <s v="Mary Saveley"/>
    <n v="4850"/>
    <n v="5"/>
    <x v="260"/>
    <d v="1899-12-30T00:12:00"/>
    <n v="12"/>
    <n v="0"/>
    <x v="0"/>
  </r>
  <r>
    <n v="412386"/>
    <n v="1997"/>
    <x v="5"/>
    <d v="2023-07-28T01:59:00"/>
    <s v="App"/>
    <s v="Sean Connery"/>
    <n v="2004"/>
    <n v="28"/>
    <x v="40"/>
    <d v="1899-12-30T01:59:00"/>
    <n v="59"/>
    <n v="1"/>
    <x v="4"/>
  </r>
  <r>
    <n v="764467"/>
    <n v="1998"/>
    <x v="7"/>
    <d v="2023-03-16T01:37:00"/>
    <s v="Whatsapp"/>
    <s v="Sean Connery"/>
    <n v="7362"/>
    <n v="16"/>
    <x v="122"/>
    <d v="1899-12-30T01:37:00"/>
    <n v="37"/>
    <n v="1"/>
    <x v="7"/>
  </r>
  <r>
    <n v="1143333"/>
    <n v="1998"/>
    <x v="7"/>
    <d v="2023-06-04T23:51:00"/>
    <s v="App"/>
    <s v="Jeff Young"/>
    <n v="9565"/>
    <n v="4"/>
    <x v="68"/>
    <d v="1899-12-30T23:51:00"/>
    <n v="51"/>
    <n v="23"/>
    <x v="2"/>
  </r>
  <r>
    <m/>
    <m/>
    <x v="9"/>
    <m/>
    <m/>
    <m/>
    <m/>
    <m/>
    <x v="366"/>
    <m/>
    <m/>
    <m/>
    <x v="12"/>
  </r>
  <r>
    <m/>
    <m/>
    <x v="9"/>
    <m/>
    <m/>
    <m/>
    <m/>
    <m/>
    <x v="366"/>
    <m/>
    <m/>
    <m/>
    <x v="12"/>
  </r>
  <r>
    <m/>
    <m/>
    <x v="9"/>
    <m/>
    <m/>
    <m/>
    <m/>
    <m/>
    <x v="366"/>
    <m/>
    <m/>
    <m/>
    <x v="12"/>
  </r>
  <r>
    <m/>
    <m/>
    <x v="9"/>
    <m/>
    <m/>
    <m/>
    <m/>
    <m/>
    <x v="366"/>
    <m/>
    <m/>
    <m/>
    <x v="12"/>
  </r>
  <r>
    <m/>
    <m/>
    <x v="9"/>
    <m/>
    <m/>
    <m/>
    <m/>
    <m/>
    <x v="366"/>
    <m/>
    <m/>
    <m/>
    <x v="12"/>
  </r>
  <r>
    <m/>
    <m/>
    <x v="9"/>
    <m/>
    <m/>
    <m/>
    <m/>
    <m/>
    <x v="366"/>
    <m/>
    <m/>
    <m/>
    <x v="12"/>
  </r>
  <r>
    <m/>
    <m/>
    <x v="9"/>
    <m/>
    <m/>
    <m/>
    <m/>
    <m/>
    <x v="366"/>
    <m/>
    <m/>
    <m/>
    <x v="12"/>
  </r>
  <r>
    <m/>
    <m/>
    <x v="9"/>
    <m/>
    <m/>
    <m/>
    <m/>
    <m/>
    <x v="366"/>
    <m/>
    <m/>
    <m/>
    <x v="12"/>
  </r>
  <r>
    <m/>
    <m/>
    <x v="9"/>
    <m/>
    <m/>
    <m/>
    <m/>
    <m/>
    <x v="366"/>
    <m/>
    <m/>
    <m/>
    <x v="12"/>
  </r>
  <r>
    <m/>
    <m/>
    <x v="9"/>
    <m/>
    <m/>
    <m/>
    <m/>
    <m/>
    <x v="366"/>
    <m/>
    <m/>
    <m/>
    <x v="12"/>
  </r>
  <r>
    <m/>
    <m/>
    <x v="9"/>
    <m/>
    <m/>
    <m/>
    <m/>
    <m/>
    <x v="366"/>
    <m/>
    <m/>
    <m/>
    <x v="12"/>
  </r>
  <r>
    <m/>
    <m/>
    <x v="9"/>
    <m/>
    <m/>
    <m/>
    <m/>
    <m/>
    <x v="366"/>
    <m/>
    <m/>
    <m/>
    <x v="12"/>
  </r>
  <r>
    <m/>
    <m/>
    <x v="9"/>
    <m/>
    <m/>
    <m/>
    <m/>
    <m/>
    <x v="366"/>
    <m/>
    <m/>
    <m/>
    <x v="12"/>
  </r>
  <r>
    <m/>
    <m/>
    <x v="9"/>
    <m/>
    <m/>
    <m/>
    <m/>
    <m/>
    <x v="366"/>
    <m/>
    <m/>
    <m/>
    <x v="12"/>
  </r>
  <r>
    <m/>
    <m/>
    <x v="9"/>
    <m/>
    <m/>
    <m/>
    <m/>
    <m/>
    <x v="366"/>
    <m/>
    <m/>
    <m/>
    <x v="12"/>
  </r>
  <r>
    <m/>
    <m/>
    <x v="9"/>
    <m/>
    <m/>
    <m/>
    <m/>
    <m/>
    <x v="366"/>
    <m/>
    <m/>
    <m/>
    <x v="12"/>
  </r>
  <r>
    <m/>
    <m/>
    <x v="9"/>
    <m/>
    <m/>
    <m/>
    <m/>
    <m/>
    <x v="366"/>
    <m/>
    <m/>
    <m/>
    <x v="12"/>
  </r>
  <r>
    <m/>
    <m/>
    <x v="9"/>
    <m/>
    <m/>
    <m/>
    <m/>
    <m/>
    <x v="366"/>
    <m/>
    <m/>
    <m/>
    <x v="12"/>
  </r>
  <r>
    <m/>
    <m/>
    <x v="9"/>
    <m/>
    <m/>
    <m/>
    <m/>
    <m/>
    <x v="366"/>
    <m/>
    <m/>
    <m/>
    <x v="12"/>
  </r>
  <r>
    <m/>
    <m/>
    <x v="9"/>
    <m/>
    <m/>
    <m/>
    <m/>
    <m/>
    <x v="366"/>
    <m/>
    <m/>
    <m/>
    <x v="12"/>
  </r>
  <r>
    <m/>
    <m/>
    <x v="9"/>
    <m/>
    <m/>
    <m/>
    <m/>
    <m/>
    <x v="366"/>
    <m/>
    <m/>
    <m/>
    <x v="12"/>
  </r>
  <r>
    <m/>
    <m/>
    <x v="9"/>
    <m/>
    <m/>
    <m/>
    <m/>
    <m/>
    <x v="366"/>
    <m/>
    <m/>
    <m/>
    <x v="12"/>
  </r>
  <r>
    <m/>
    <m/>
    <x v="9"/>
    <m/>
    <m/>
    <m/>
    <m/>
    <m/>
    <x v="366"/>
    <m/>
    <m/>
    <m/>
    <x v="12"/>
  </r>
  <r>
    <m/>
    <m/>
    <x v="9"/>
    <m/>
    <m/>
    <m/>
    <m/>
    <m/>
    <x v="366"/>
    <m/>
    <m/>
    <m/>
    <x v="12"/>
  </r>
  <r>
    <m/>
    <m/>
    <x v="9"/>
    <m/>
    <m/>
    <m/>
    <m/>
    <m/>
    <x v="366"/>
    <m/>
    <m/>
    <m/>
    <x v="12"/>
  </r>
  <r>
    <m/>
    <m/>
    <x v="9"/>
    <m/>
    <m/>
    <m/>
    <m/>
    <m/>
    <x v="366"/>
    <m/>
    <m/>
    <m/>
    <x v="12"/>
  </r>
  <r>
    <m/>
    <m/>
    <x v="9"/>
    <m/>
    <m/>
    <m/>
    <m/>
    <m/>
    <x v="366"/>
    <m/>
    <m/>
    <m/>
    <x v="12"/>
  </r>
  <r>
    <m/>
    <m/>
    <x v="9"/>
    <m/>
    <m/>
    <m/>
    <m/>
    <m/>
    <x v="366"/>
    <m/>
    <m/>
    <m/>
    <x v="12"/>
  </r>
  <r>
    <m/>
    <m/>
    <x v="9"/>
    <m/>
    <m/>
    <m/>
    <m/>
    <m/>
    <x v="366"/>
    <m/>
    <m/>
    <m/>
    <x v="12"/>
  </r>
  <r>
    <m/>
    <m/>
    <x v="9"/>
    <m/>
    <m/>
    <m/>
    <m/>
    <m/>
    <x v="366"/>
    <m/>
    <m/>
    <m/>
    <x v="12"/>
  </r>
  <r>
    <m/>
    <m/>
    <x v="9"/>
    <m/>
    <m/>
    <m/>
    <m/>
    <m/>
    <x v="366"/>
    <m/>
    <m/>
    <m/>
    <x v="12"/>
  </r>
  <r>
    <m/>
    <m/>
    <x v="9"/>
    <m/>
    <m/>
    <m/>
    <m/>
    <m/>
    <x v="366"/>
    <m/>
    <m/>
    <m/>
    <x v="12"/>
  </r>
  <r>
    <m/>
    <m/>
    <x v="9"/>
    <m/>
    <m/>
    <m/>
    <m/>
    <m/>
    <x v="366"/>
    <m/>
    <m/>
    <m/>
    <x v="12"/>
  </r>
  <r>
    <m/>
    <m/>
    <x v="9"/>
    <m/>
    <m/>
    <m/>
    <m/>
    <m/>
    <x v="366"/>
    <m/>
    <m/>
    <m/>
    <x v="12"/>
  </r>
  <r>
    <m/>
    <m/>
    <x v="9"/>
    <m/>
    <m/>
    <m/>
    <m/>
    <m/>
    <x v="366"/>
    <m/>
    <m/>
    <m/>
    <x v="12"/>
  </r>
  <r>
    <m/>
    <m/>
    <x v="9"/>
    <m/>
    <m/>
    <m/>
    <m/>
    <m/>
    <x v="366"/>
    <m/>
    <m/>
    <m/>
    <x v="12"/>
  </r>
  <r>
    <m/>
    <m/>
    <x v="9"/>
    <m/>
    <m/>
    <m/>
    <m/>
    <m/>
    <x v="366"/>
    <m/>
    <m/>
    <m/>
    <x v="12"/>
  </r>
  <r>
    <m/>
    <m/>
    <x v="9"/>
    <m/>
    <m/>
    <m/>
    <m/>
    <m/>
    <x v="366"/>
    <m/>
    <m/>
    <m/>
    <x v="12"/>
  </r>
  <r>
    <m/>
    <m/>
    <x v="9"/>
    <m/>
    <m/>
    <m/>
    <m/>
    <m/>
    <x v="366"/>
    <m/>
    <m/>
    <m/>
    <x v="12"/>
  </r>
  <r>
    <m/>
    <m/>
    <x v="9"/>
    <m/>
    <m/>
    <m/>
    <m/>
    <m/>
    <x v="366"/>
    <m/>
    <m/>
    <m/>
    <x v="12"/>
  </r>
  <r>
    <m/>
    <m/>
    <x v="9"/>
    <m/>
    <m/>
    <m/>
    <m/>
    <m/>
    <x v="366"/>
    <m/>
    <m/>
    <m/>
    <x v="12"/>
  </r>
  <r>
    <m/>
    <m/>
    <x v="9"/>
    <m/>
    <m/>
    <m/>
    <m/>
    <m/>
    <x v="366"/>
    <m/>
    <m/>
    <m/>
    <x v="12"/>
  </r>
  <r>
    <m/>
    <m/>
    <x v="9"/>
    <m/>
    <m/>
    <m/>
    <m/>
    <m/>
    <x v="366"/>
    <m/>
    <m/>
    <m/>
    <x v="12"/>
  </r>
  <r>
    <m/>
    <m/>
    <x v="9"/>
    <m/>
    <m/>
    <m/>
    <m/>
    <m/>
    <x v="366"/>
    <m/>
    <m/>
    <m/>
    <x v="12"/>
  </r>
  <r>
    <m/>
    <m/>
    <x v="9"/>
    <m/>
    <m/>
    <m/>
    <m/>
    <m/>
    <x v="366"/>
    <m/>
    <m/>
    <m/>
    <x v="12"/>
  </r>
  <r>
    <m/>
    <m/>
    <x v="9"/>
    <m/>
    <m/>
    <m/>
    <m/>
    <m/>
    <x v="366"/>
    <m/>
    <m/>
    <m/>
    <x v="12"/>
  </r>
  <r>
    <m/>
    <m/>
    <x v="9"/>
    <m/>
    <m/>
    <m/>
    <m/>
    <m/>
    <x v="366"/>
    <m/>
    <m/>
    <m/>
    <x v="12"/>
  </r>
  <r>
    <m/>
    <m/>
    <x v="9"/>
    <m/>
    <m/>
    <m/>
    <m/>
    <m/>
    <x v="366"/>
    <m/>
    <m/>
    <m/>
    <x v="12"/>
  </r>
  <r>
    <m/>
    <m/>
    <x v="9"/>
    <m/>
    <m/>
    <m/>
    <m/>
    <m/>
    <x v="366"/>
    <m/>
    <m/>
    <m/>
    <x v="12"/>
  </r>
  <r>
    <m/>
    <m/>
    <x v="9"/>
    <m/>
    <m/>
    <m/>
    <m/>
    <m/>
    <x v="366"/>
    <m/>
    <m/>
    <m/>
    <x v="12"/>
  </r>
  <r>
    <m/>
    <m/>
    <x v="9"/>
    <m/>
    <m/>
    <m/>
    <m/>
    <m/>
    <x v="366"/>
    <m/>
    <m/>
    <m/>
    <x v="12"/>
  </r>
  <r>
    <m/>
    <m/>
    <x v="9"/>
    <m/>
    <m/>
    <m/>
    <m/>
    <m/>
    <x v="366"/>
    <m/>
    <m/>
    <m/>
    <x v="12"/>
  </r>
  <r>
    <m/>
    <m/>
    <x v="9"/>
    <m/>
    <m/>
    <m/>
    <m/>
    <m/>
    <x v="366"/>
    <m/>
    <m/>
    <m/>
    <x v="12"/>
  </r>
  <r>
    <m/>
    <m/>
    <x v="9"/>
    <m/>
    <m/>
    <m/>
    <m/>
    <m/>
    <x v="366"/>
    <m/>
    <m/>
    <m/>
    <x v="12"/>
  </r>
  <r>
    <m/>
    <m/>
    <x v="9"/>
    <m/>
    <m/>
    <m/>
    <m/>
    <m/>
    <x v="366"/>
    <m/>
    <m/>
    <m/>
    <x v="12"/>
  </r>
  <r>
    <m/>
    <m/>
    <x v="9"/>
    <m/>
    <m/>
    <m/>
    <m/>
    <m/>
    <x v="366"/>
    <m/>
    <m/>
    <m/>
    <x v="12"/>
  </r>
  <r>
    <m/>
    <m/>
    <x v="9"/>
    <m/>
    <m/>
    <m/>
    <m/>
    <m/>
    <x v="366"/>
    <m/>
    <m/>
    <m/>
    <x v="12"/>
  </r>
  <r>
    <m/>
    <m/>
    <x v="9"/>
    <m/>
    <m/>
    <m/>
    <m/>
    <m/>
    <x v="366"/>
    <m/>
    <m/>
    <m/>
    <x v="12"/>
  </r>
  <r>
    <m/>
    <m/>
    <x v="9"/>
    <m/>
    <m/>
    <m/>
    <m/>
    <m/>
    <x v="366"/>
    <m/>
    <m/>
    <m/>
    <x v="12"/>
  </r>
  <r>
    <m/>
    <m/>
    <x v="9"/>
    <m/>
    <m/>
    <m/>
    <m/>
    <m/>
    <x v="366"/>
    <m/>
    <m/>
    <m/>
    <x v="12"/>
  </r>
  <r>
    <m/>
    <m/>
    <x v="9"/>
    <m/>
    <m/>
    <m/>
    <m/>
    <m/>
    <x v="366"/>
    <m/>
    <m/>
    <m/>
    <x v="12"/>
  </r>
  <r>
    <m/>
    <m/>
    <x v="9"/>
    <m/>
    <m/>
    <m/>
    <m/>
    <m/>
    <x v="366"/>
    <m/>
    <m/>
    <m/>
    <x v="12"/>
  </r>
  <r>
    <m/>
    <m/>
    <x v="9"/>
    <m/>
    <m/>
    <m/>
    <m/>
    <m/>
    <x v="366"/>
    <m/>
    <m/>
    <m/>
    <x v="12"/>
  </r>
  <r>
    <m/>
    <m/>
    <x v="9"/>
    <m/>
    <m/>
    <m/>
    <m/>
    <m/>
    <x v="366"/>
    <m/>
    <m/>
    <m/>
    <x v="12"/>
  </r>
  <r>
    <m/>
    <m/>
    <x v="9"/>
    <m/>
    <m/>
    <m/>
    <m/>
    <m/>
    <x v="366"/>
    <m/>
    <m/>
    <m/>
    <x v="12"/>
  </r>
  <r>
    <m/>
    <m/>
    <x v="9"/>
    <m/>
    <m/>
    <m/>
    <m/>
    <m/>
    <x v="366"/>
    <m/>
    <m/>
    <m/>
    <x v="12"/>
  </r>
  <r>
    <m/>
    <m/>
    <x v="9"/>
    <m/>
    <m/>
    <m/>
    <m/>
    <m/>
    <x v="366"/>
    <m/>
    <m/>
    <m/>
    <x v="12"/>
  </r>
  <r>
    <m/>
    <m/>
    <x v="9"/>
    <m/>
    <m/>
    <m/>
    <m/>
    <m/>
    <x v="366"/>
    <m/>
    <m/>
    <m/>
    <x v="12"/>
  </r>
  <r>
    <m/>
    <m/>
    <x v="9"/>
    <m/>
    <m/>
    <m/>
    <m/>
    <m/>
    <x v="366"/>
    <m/>
    <m/>
    <m/>
    <x v="12"/>
  </r>
  <r>
    <m/>
    <m/>
    <x v="9"/>
    <m/>
    <m/>
    <m/>
    <m/>
    <m/>
    <x v="366"/>
    <m/>
    <m/>
    <m/>
    <x v="12"/>
  </r>
  <r>
    <m/>
    <m/>
    <x v="9"/>
    <m/>
    <m/>
    <m/>
    <m/>
    <m/>
    <x v="366"/>
    <m/>
    <m/>
    <m/>
    <x v="12"/>
  </r>
  <r>
    <m/>
    <m/>
    <x v="9"/>
    <m/>
    <m/>
    <m/>
    <m/>
    <m/>
    <x v="366"/>
    <m/>
    <m/>
    <m/>
    <x v="12"/>
  </r>
  <r>
    <m/>
    <m/>
    <x v="9"/>
    <m/>
    <m/>
    <m/>
    <m/>
    <m/>
    <x v="366"/>
    <m/>
    <m/>
    <m/>
    <x v="12"/>
  </r>
  <r>
    <m/>
    <m/>
    <x v="9"/>
    <m/>
    <m/>
    <m/>
    <m/>
    <m/>
    <x v="366"/>
    <m/>
    <m/>
    <m/>
    <x v="12"/>
  </r>
  <r>
    <m/>
    <m/>
    <x v="9"/>
    <m/>
    <m/>
    <m/>
    <m/>
    <m/>
    <x v="366"/>
    <m/>
    <m/>
    <m/>
    <x v="12"/>
  </r>
  <r>
    <m/>
    <m/>
    <x v="9"/>
    <m/>
    <m/>
    <m/>
    <m/>
    <m/>
    <x v="366"/>
    <m/>
    <m/>
    <m/>
    <x v="12"/>
  </r>
  <r>
    <m/>
    <m/>
    <x v="9"/>
    <m/>
    <m/>
    <m/>
    <m/>
    <m/>
    <x v="366"/>
    <m/>
    <m/>
    <m/>
    <x v="12"/>
  </r>
  <r>
    <m/>
    <m/>
    <x v="9"/>
    <m/>
    <m/>
    <m/>
    <m/>
    <m/>
    <x v="366"/>
    <m/>
    <m/>
    <m/>
    <x v="12"/>
  </r>
  <r>
    <m/>
    <m/>
    <x v="9"/>
    <m/>
    <m/>
    <m/>
    <m/>
    <m/>
    <x v="366"/>
    <m/>
    <m/>
    <m/>
    <x v="12"/>
  </r>
  <r>
    <m/>
    <m/>
    <x v="9"/>
    <m/>
    <m/>
    <m/>
    <m/>
    <m/>
    <x v="366"/>
    <m/>
    <m/>
    <m/>
    <x v="12"/>
  </r>
  <r>
    <m/>
    <m/>
    <x v="9"/>
    <m/>
    <m/>
    <m/>
    <m/>
    <m/>
    <x v="366"/>
    <m/>
    <m/>
    <m/>
    <x v="12"/>
  </r>
  <r>
    <m/>
    <m/>
    <x v="9"/>
    <m/>
    <m/>
    <m/>
    <m/>
    <m/>
    <x v="366"/>
    <m/>
    <m/>
    <m/>
    <x v="12"/>
  </r>
  <r>
    <m/>
    <m/>
    <x v="9"/>
    <m/>
    <m/>
    <m/>
    <m/>
    <m/>
    <x v="366"/>
    <m/>
    <m/>
    <m/>
    <x v="12"/>
  </r>
  <r>
    <m/>
    <m/>
    <x v="9"/>
    <m/>
    <m/>
    <m/>
    <m/>
    <m/>
    <x v="366"/>
    <m/>
    <m/>
    <m/>
    <x v="12"/>
  </r>
  <r>
    <m/>
    <m/>
    <x v="9"/>
    <m/>
    <m/>
    <m/>
    <m/>
    <m/>
    <x v="366"/>
    <m/>
    <m/>
    <m/>
    <x v="12"/>
  </r>
  <r>
    <m/>
    <m/>
    <x v="9"/>
    <m/>
    <m/>
    <m/>
    <m/>
    <m/>
    <x v="366"/>
    <m/>
    <m/>
    <m/>
    <x v="12"/>
  </r>
  <r>
    <m/>
    <m/>
    <x v="9"/>
    <m/>
    <m/>
    <m/>
    <m/>
    <m/>
    <x v="366"/>
    <m/>
    <m/>
    <m/>
    <x v="12"/>
  </r>
  <r>
    <m/>
    <m/>
    <x v="9"/>
    <m/>
    <m/>
    <m/>
    <m/>
    <m/>
    <x v="366"/>
    <m/>
    <m/>
    <m/>
    <x v="12"/>
  </r>
  <r>
    <m/>
    <m/>
    <x v="9"/>
    <m/>
    <m/>
    <m/>
    <m/>
    <m/>
    <x v="366"/>
    <m/>
    <m/>
    <m/>
    <x v="12"/>
  </r>
  <r>
    <m/>
    <m/>
    <x v="9"/>
    <m/>
    <m/>
    <m/>
    <m/>
    <m/>
    <x v="366"/>
    <m/>
    <m/>
    <m/>
    <x v="12"/>
  </r>
  <r>
    <m/>
    <m/>
    <x v="9"/>
    <m/>
    <m/>
    <m/>
    <m/>
    <m/>
    <x v="366"/>
    <m/>
    <m/>
    <m/>
    <x v="12"/>
  </r>
  <r>
    <m/>
    <m/>
    <x v="9"/>
    <m/>
    <m/>
    <m/>
    <m/>
    <m/>
    <x v="366"/>
    <m/>
    <m/>
    <m/>
    <x v="12"/>
  </r>
  <r>
    <m/>
    <m/>
    <x v="9"/>
    <m/>
    <m/>
    <m/>
    <m/>
    <m/>
    <x v="366"/>
    <m/>
    <m/>
    <m/>
    <x v="12"/>
  </r>
  <r>
    <m/>
    <m/>
    <x v="9"/>
    <m/>
    <m/>
    <m/>
    <m/>
    <m/>
    <x v="366"/>
    <m/>
    <m/>
    <m/>
    <x v="12"/>
  </r>
  <r>
    <m/>
    <m/>
    <x v="9"/>
    <m/>
    <m/>
    <m/>
    <m/>
    <m/>
    <x v="366"/>
    <m/>
    <m/>
    <m/>
    <x v="12"/>
  </r>
  <r>
    <m/>
    <m/>
    <x v="9"/>
    <m/>
    <m/>
    <m/>
    <m/>
    <m/>
    <x v="366"/>
    <m/>
    <m/>
    <m/>
    <x v="12"/>
  </r>
  <r>
    <m/>
    <m/>
    <x v="9"/>
    <m/>
    <m/>
    <m/>
    <m/>
    <m/>
    <x v="366"/>
    <m/>
    <m/>
    <m/>
    <x v="12"/>
  </r>
  <r>
    <m/>
    <m/>
    <x v="9"/>
    <m/>
    <m/>
    <m/>
    <m/>
    <m/>
    <x v="366"/>
    <m/>
    <m/>
    <m/>
    <x v="12"/>
  </r>
  <r>
    <m/>
    <m/>
    <x v="9"/>
    <m/>
    <m/>
    <m/>
    <m/>
    <m/>
    <x v="366"/>
    <m/>
    <m/>
    <m/>
    <x v="12"/>
  </r>
  <r>
    <m/>
    <m/>
    <x v="9"/>
    <m/>
    <m/>
    <m/>
    <m/>
    <m/>
    <x v="366"/>
    <m/>
    <m/>
    <m/>
    <x v="12"/>
  </r>
  <r>
    <m/>
    <m/>
    <x v="9"/>
    <m/>
    <m/>
    <m/>
    <m/>
    <m/>
    <x v="366"/>
    <m/>
    <m/>
    <m/>
    <x v="12"/>
  </r>
  <r>
    <m/>
    <m/>
    <x v="9"/>
    <m/>
    <m/>
    <m/>
    <m/>
    <m/>
    <x v="366"/>
    <m/>
    <m/>
    <m/>
    <x v="12"/>
  </r>
  <r>
    <m/>
    <m/>
    <x v="9"/>
    <m/>
    <m/>
    <m/>
    <m/>
    <m/>
    <x v="366"/>
    <m/>
    <m/>
    <m/>
    <x v="12"/>
  </r>
  <r>
    <m/>
    <m/>
    <x v="9"/>
    <m/>
    <m/>
    <m/>
    <m/>
    <m/>
    <x v="366"/>
    <m/>
    <m/>
    <m/>
    <x v="12"/>
  </r>
  <r>
    <m/>
    <m/>
    <x v="9"/>
    <m/>
    <m/>
    <m/>
    <m/>
    <m/>
    <x v="366"/>
    <m/>
    <m/>
    <m/>
    <x v="12"/>
  </r>
  <r>
    <m/>
    <m/>
    <x v="9"/>
    <m/>
    <m/>
    <m/>
    <m/>
    <m/>
    <x v="366"/>
    <m/>
    <m/>
    <m/>
    <x v="12"/>
  </r>
  <r>
    <m/>
    <m/>
    <x v="9"/>
    <m/>
    <m/>
    <m/>
    <m/>
    <m/>
    <x v="366"/>
    <m/>
    <m/>
    <m/>
    <x v="12"/>
  </r>
  <r>
    <m/>
    <m/>
    <x v="9"/>
    <m/>
    <m/>
    <m/>
    <m/>
    <m/>
    <x v="366"/>
    <m/>
    <m/>
    <m/>
    <x v="12"/>
  </r>
  <r>
    <m/>
    <m/>
    <x v="9"/>
    <m/>
    <m/>
    <m/>
    <m/>
    <m/>
    <x v="366"/>
    <m/>
    <m/>
    <m/>
    <x v="12"/>
  </r>
  <r>
    <m/>
    <m/>
    <x v="9"/>
    <m/>
    <m/>
    <m/>
    <m/>
    <m/>
    <x v="366"/>
    <m/>
    <m/>
    <m/>
    <x v="12"/>
  </r>
  <r>
    <m/>
    <m/>
    <x v="9"/>
    <m/>
    <m/>
    <m/>
    <m/>
    <m/>
    <x v="366"/>
    <m/>
    <m/>
    <m/>
    <x v="12"/>
  </r>
  <r>
    <m/>
    <m/>
    <x v="9"/>
    <m/>
    <m/>
    <m/>
    <m/>
    <m/>
    <x v="366"/>
    <m/>
    <m/>
    <m/>
    <x v="12"/>
  </r>
  <r>
    <m/>
    <m/>
    <x v="9"/>
    <m/>
    <m/>
    <m/>
    <m/>
    <m/>
    <x v="366"/>
    <m/>
    <m/>
    <m/>
    <x v="12"/>
  </r>
  <r>
    <m/>
    <m/>
    <x v="9"/>
    <m/>
    <m/>
    <m/>
    <m/>
    <m/>
    <x v="366"/>
    <m/>
    <m/>
    <m/>
    <x v="12"/>
  </r>
  <r>
    <m/>
    <m/>
    <x v="9"/>
    <m/>
    <m/>
    <m/>
    <m/>
    <m/>
    <x v="366"/>
    <m/>
    <m/>
    <m/>
    <x v="12"/>
  </r>
  <r>
    <m/>
    <m/>
    <x v="9"/>
    <m/>
    <m/>
    <m/>
    <m/>
    <m/>
    <x v="366"/>
    <m/>
    <m/>
    <m/>
    <x v="12"/>
  </r>
  <r>
    <m/>
    <m/>
    <x v="9"/>
    <m/>
    <m/>
    <m/>
    <m/>
    <m/>
    <x v="366"/>
    <m/>
    <m/>
    <m/>
    <x v="12"/>
  </r>
  <r>
    <m/>
    <m/>
    <x v="9"/>
    <m/>
    <m/>
    <m/>
    <m/>
    <m/>
    <x v="366"/>
    <m/>
    <m/>
    <m/>
    <x v="12"/>
  </r>
  <r>
    <m/>
    <m/>
    <x v="9"/>
    <m/>
    <m/>
    <m/>
    <m/>
    <m/>
    <x v="366"/>
    <m/>
    <m/>
    <m/>
    <x v="12"/>
  </r>
  <r>
    <m/>
    <m/>
    <x v="9"/>
    <m/>
    <m/>
    <m/>
    <m/>
    <m/>
    <x v="366"/>
    <m/>
    <m/>
    <m/>
    <x v="12"/>
  </r>
  <r>
    <m/>
    <m/>
    <x v="9"/>
    <m/>
    <m/>
    <m/>
    <m/>
    <m/>
    <x v="366"/>
    <m/>
    <m/>
    <m/>
    <x v="12"/>
  </r>
  <r>
    <m/>
    <m/>
    <x v="9"/>
    <m/>
    <m/>
    <m/>
    <m/>
    <m/>
    <x v="366"/>
    <m/>
    <m/>
    <m/>
    <x v="12"/>
  </r>
  <r>
    <m/>
    <m/>
    <x v="9"/>
    <m/>
    <m/>
    <m/>
    <m/>
    <m/>
    <x v="366"/>
    <m/>
    <m/>
    <m/>
    <x v="12"/>
  </r>
  <r>
    <m/>
    <m/>
    <x v="9"/>
    <m/>
    <m/>
    <m/>
    <m/>
    <m/>
    <x v="366"/>
    <m/>
    <m/>
    <m/>
    <x v="12"/>
  </r>
  <r>
    <m/>
    <m/>
    <x v="9"/>
    <m/>
    <m/>
    <m/>
    <m/>
    <m/>
    <x v="366"/>
    <m/>
    <m/>
    <m/>
    <x v="12"/>
  </r>
  <r>
    <m/>
    <m/>
    <x v="9"/>
    <m/>
    <m/>
    <m/>
    <m/>
    <m/>
    <x v="366"/>
    <m/>
    <m/>
    <m/>
    <x v="12"/>
  </r>
  <r>
    <m/>
    <m/>
    <x v="9"/>
    <m/>
    <m/>
    <m/>
    <m/>
    <m/>
    <x v="366"/>
    <m/>
    <m/>
    <m/>
    <x v="12"/>
  </r>
  <r>
    <m/>
    <m/>
    <x v="9"/>
    <m/>
    <m/>
    <m/>
    <m/>
    <m/>
    <x v="366"/>
    <m/>
    <m/>
    <m/>
    <x v="12"/>
  </r>
  <r>
    <m/>
    <m/>
    <x v="9"/>
    <m/>
    <m/>
    <m/>
    <m/>
    <m/>
    <x v="366"/>
    <m/>
    <m/>
    <m/>
    <x v="12"/>
  </r>
  <r>
    <m/>
    <m/>
    <x v="9"/>
    <m/>
    <m/>
    <m/>
    <m/>
    <m/>
    <x v="366"/>
    <m/>
    <m/>
    <m/>
    <x v="12"/>
  </r>
  <r>
    <m/>
    <m/>
    <x v="9"/>
    <m/>
    <m/>
    <m/>
    <m/>
    <m/>
    <x v="366"/>
    <m/>
    <m/>
    <m/>
    <x v="12"/>
  </r>
  <r>
    <m/>
    <m/>
    <x v="9"/>
    <m/>
    <m/>
    <m/>
    <m/>
    <m/>
    <x v="366"/>
    <m/>
    <m/>
    <m/>
    <x v="12"/>
  </r>
  <r>
    <m/>
    <m/>
    <x v="9"/>
    <m/>
    <m/>
    <m/>
    <m/>
    <m/>
    <x v="366"/>
    <m/>
    <m/>
    <m/>
    <x v="12"/>
  </r>
  <r>
    <m/>
    <m/>
    <x v="9"/>
    <m/>
    <m/>
    <m/>
    <m/>
    <m/>
    <x v="366"/>
    <m/>
    <m/>
    <m/>
    <x v="12"/>
  </r>
  <r>
    <m/>
    <m/>
    <x v="9"/>
    <m/>
    <m/>
    <m/>
    <m/>
    <m/>
    <x v="366"/>
    <m/>
    <m/>
    <m/>
    <x v="12"/>
  </r>
  <r>
    <m/>
    <m/>
    <x v="9"/>
    <m/>
    <m/>
    <m/>
    <m/>
    <m/>
    <x v="366"/>
    <m/>
    <m/>
    <m/>
    <x v="12"/>
  </r>
  <r>
    <m/>
    <m/>
    <x v="9"/>
    <m/>
    <m/>
    <m/>
    <m/>
    <m/>
    <x v="366"/>
    <m/>
    <m/>
    <m/>
    <x v="12"/>
  </r>
  <r>
    <m/>
    <m/>
    <x v="9"/>
    <m/>
    <m/>
    <m/>
    <m/>
    <m/>
    <x v="366"/>
    <m/>
    <m/>
    <m/>
    <x v="12"/>
  </r>
  <r>
    <m/>
    <m/>
    <x v="9"/>
    <m/>
    <m/>
    <m/>
    <m/>
    <m/>
    <x v="366"/>
    <m/>
    <m/>
    <m/>
    <x v="12"/>
  </r>
  <r>
    <m/>
    <m/>
    <x v="9"/>
    <m/>
    <m/>
    <m/>
    <m/>
    <m/>
    <x v="366"/>
    <m/>
    <m/>
    <m/>
    <x v="12"/>
  </r>
  <r>
    <m/>
    <m/>
    <x v="9"/>
    <m/>
    <m/>
    <m/>
    <m/>
    <m/>
    <x v="366"/>
    <m/>
    <m/>
    <m/>
    <x v="12"/>
  </r>
  <r>
    <m/>
    <m/>
    <x v="9"/>
    <m/>
    <m/>
    <m/>
    <m/>
    <m/>
    <x v="366"/>
    <m/>
    <m/>
    <m/>
    <x v="12"/>
  </r>
  <r>
    <m/>
    <m/>
    <x v="9"/>
    <m/>
    <m/>
    <m/>
    <m/>
    <m/>
    <x v="366"/>
    <m/>
    <m/>
    <m/>
    <x v="12"/>
  </r>
  <r>
    <m/>
    <m/>
    <x v="9"/>
    <m/>
    <m/>
    <m/>
    <m/>
    <m/>
    <x v="366"/>
    <m/>
    <m/>
    <m/>
    <x v="12"/>
  </r>
  <r>
    <m/>
    <m/>
    <x v="9"/>
    <m/>
    <m/>
    <m/>
    <m/>
    <m/>
    <x v="366"/>
    <m/>
    <m/>
    <m/>
    <x v="12"/>
  </r>
  <r>
    <m/>
    <m/>
    <x v="9"/>
    <m/>
    <m/>
    <m/>
    <m/>
    <m/>
    <x v="366"/>
    <m/>
    <m/>
    <m/>
    <x v="12"/>
  </r>
  <r>
    <m/>
    <m/>
    <x v="9"/>
    <m/>
    <m/>
    <m/>
    <m/>
    <m/>
    <x v="366"/>
    <m/>
    <m/>
    <m/>
    <x v="12"/>
  </r>
  <r>
    <m/>
    <m/>
    <x v="9"/>
    <m/>
    <m/>
    <m/>
    <m/>
    <m/>
    <x v="366"/>
    <m/>
    <m/>
    <m/>
    <x v="12"/>
  </r>
  <r>
    <m/>
    <m/>
    <x v="9"/>
    <m/>
    <m/>
    <m/>
    <m/>
    <m/>
    <x v="366"/>
    <m/>
    <m/>
    <m/>
    <x v="12"/>
  </r>
  <r>
    <m/>
    <m/>
    <x v="9"/>
    <m/>
    <m/>
    <m/>
    <m/>
    <m/>
    <x v="366"/>
    <m/>
    <m/>
    <m/>
    <x v="12"/>
  </r>
  <r>
    <m/>
    <m/>
    <x v="9"/>
    <m/>
    <m/>
    <m/>
    <m/>
    <m/>
    <x v="366"/>
    <m/>
    <m/>
    <m/>
    <x v="12"/>
  </r>
  <r>
    <m/>
    <m/>
    <x v="9"/>
    <m/>
    <m/>
    <m/>
    <m/>
    <m/>
    <x v="366"/>
    <m/>
    <m/>
    <m/>
    <x v="12"/>
  </r>
  <r>
    <m/>
    <m/>
    <x v="9"/>
    <m/>
    <m/>
    <m/>
    <m/>
    <m/>
    <x v="366"/>
    <m/>
    <m/>
    <m/>
    <x v="12"/>
  </r>
  <r>
    <m/>
    <m/>
    <x v="9"/>
    <m/>
    <m/>
    <m/>
    <m/>
    <m/>
    <x v="366"/>
    <m/>
    <m/>
    <m/>
    <x v="12"/>
  </r>
  <r>
    <m/>
    <m/>
    <x v="9"/>
    <m/>
    <m/>
    <m/>
    <m/>
    <m/>
    <x v="366"/>
    <m/>
    <m/>
    <m/>
    <x v="12"/>
  </r>
  <r>
    <m/>
    <m/>
    <x v="9"/>
    <m/>
    <m/>
    <m/>
    <m/>
    <m/>
    <x v="366"/>
    <m/>
    <m/>
    <m/>
    <x v="12"/>
  </r>
  <r>
    <m/>
    <m/>
    <x v="9"/>
    <m/>
    <m/>
    <m/>
    <m/>
    <m/>
    <x v="366"/>
    <m/>
    <m/>
    <m/>
    <x v="12"/>
  </r>
  <r>
    <m/>
    <m/>
    <x v="9"/>
    <m/>
    <m/>
    <m/>
    <m/>
    <m/>
    <x v="366"/>
    <m/>
    <m/>
    <m/>
    <x v="12"/>
  </r>
  <r>
    <m/>
    <m/>
    <x v="9"/>
    <m/>
    <m/>
    <m/>
    <m/>
    <m/>
    <x v="366"/>
    <m/>
    <m/>
    <m/>
    <x v="12"/>
  </r>
  <r>
    <m/>
    <m/>
    <x v="9"/>
    <m/>
    <m/>
    <m/>
    <m/>
    <m/>
    <x v="366"/>
    <m/>
    <m/>
    <m/>
    <x v="12"/>
  </r>
  <r>
    <m/>
    <m/>
    <x v="9"/>
    <m/>
    <m/>
    <m/>
    <m/>
    <m/>
    <x v="366"/>
    <m/>
    <m/>
    <m/>
    <x v="12"/>
  </r>
  <r>
    <m/>
    <m/>
    <x v="9"/>
    <m/>
    <m/>
    <m/>
    <m/>
    <m/>
    <x v="366"/>
    <m/>
    <m/>
    <m/>
    <x v="12"/>
  </r>
  <r>
    <m/>
    <m/>
    <x v="9"/>
    <m/>
    <m/>
    <m/>
    <m/>
    <m/>
    <x v="366"/>
    <m/>
    <m/>
    <m/>
    <x v="12"/>
  </r>
  <r>
    <m/>
    <m/>
    <x v="9"/>
    <m/>
    <m/>
    <m/>
    <m/>
    <m/>
    <x v="366"/>
    <m/>
    <m/>
    <m/>
    <x v="12"/>
  </r>
  <r>
    <m/>
    <m/>
    <x v="9"/>
    <m/>
    <m/>
    <m/>
    <m/>
    <m/>
    <x v="366"/>
    <m/>
    <m/>
    <m/>
    <x v="12"/>
  </r>
  <r>
    <m/>
    <m/>
    <x v="9"/>
    <m/>
    <m/>
    <m/>
    <m/>
    <m/>
    <x v="366"/>
    <m/>
    <m/>
    <m/>
    <x v="12"/>
  </r>
  <r>
    <m/>
    <m/>
    <x v="9"/>
    <m/>
    <m/>
    <m/>
    <m/>
    <m/>
    <x v="366"/>
    <m/>
    <m/>
    <m/>
    <x v="12"/>
  </r>
  <r>
    <m/>
    <m/>
    <x v="9"/>
    <m/>
    <m/>
    <m/>
    <m/>
    <m/>
    <x v="366"/>
    <m/>
    <m/>
    <m/>
    <x v="12"/>
  </r>
  <r>
    <m/>
    <m/>
    <x v="9"/>
    <m/>
    <m/>
    <m/>
    <m/>
    <m/>
    <x v="366"/>
    <m/>
    <m/>
    <m/>
    <x v="12"/>
  </r>
  <r>
    <m/>
    <m/>
    <x v="9"/>
    <m/>
    <m/>
    <m/>
    <m/>
    <m/>
    <x v="366"/>
    <m/>
    <m/>
    <m/>
    <x v="12"/>
  </r>
  <r>
    <m/>
    <m/>
    <x v="9"/>
    <m/>
    <m/>
    <m/>
    <m/>
    <m/>
    <x v="366"/>
    <m/>
    <m/>
    <m/>
    <x v="12"/>
  </r>
  <r>
    <m/>
    <m/>
    <x v="9"/>
    <m/>
    <m/>
    <m/>
    <m/>
    <m/>
    <x v="366"/>
    <m/>
    <m/>
    <m/>
    <x v="12"/>
  </r>
  <r>
    <m/>
    <m/>
    <x v="9"/>
    <m/>
    <m/>
    <m/>
    <m/>
    <m/>
    <x v="366"/>
    <m/>
    <m/>
    <m/>
    <x v="12"/>
  </r>
  <r>
    <m/>
    <m/>
    <x v="9"/>
    <m/>
    <m/>
    <m/>
    <m/>
    <m/>
    <x v="366"/>
    <m/>
    <m/>
    <m/>
    <x v="12"/>
  </r>
  <r>
    <m/>
    <m/>
    <x v="9"/>
    <m/>
    <m/>
    <m/>
    <m/>
    <m/>
    <x v="366"/>
    <m/>
    <m/>
    <m/>
    <x v="12"/>
  </r>
  <r>
    <m/>
    <m/>
    <x v="9"/>
    <m/>
    <m/>
    <m/>
    <m/>
    <m/>
    <x v="366"/>
    <m/>
    <m/>
    <m/>
    <x v="12"/>
  </r>
  <r>
    <m/>
    <m/>
    <x v="9"/>
    <m/>
    <m/>
    <m/>
    <m/>
    <m/>
    <x v="366"/>
    <m/>
    <m/>
    <m/>
    <x v="12"/>
  </r>
  <r>
    <m/>
    <m/>
    <x v="9"/>
    <m/>
    <m/>
    <m/>
    <m/>
    <m/>
    <x v="366"/>
    <m/>
    <m/>
    <m/>
    <x v="12"/>
  </r>
  <r>
    <m/>
    <m/>
    <x v="9"/>
    <m/>
    <m/>
    <m/>
    <m/>
    <m/>
    <x v="366"/>
    <m/>
    <m/>
    <m/>
    <x v="12"/>
  </r>
  <r>
    <m/>
    <m/>
    <x v="9"/>
    <m/>
    <m/>
    <m/>
    <m/>
    <m/>
    <x v="366"/>
    <m/>
    <m/>
    <m/>
    <x v="12"/>
  </r>
  <r>
    <m/>
    <m/>
    <x v="9"/>
    <m/>
    <m/>
    <m/>
    <m/>
    <m/>
    <x v="366"/>
    <m/>
    <m/>
    <m/>
    <x v="12"/>
  </r>
  <r>
    <m/>
    <m/>
    <x v="9"/>
    <m/>
    <m/>
    <m/>
    <m/>
    <m/>
    <x v="366"/>
    <m/>
    <m/>
    <m/>
    <x v="12"/>
  </r>
  <r>
    <m/>
    <m/>
    <x v="9"/>
    <m/>
    <m/>
    <m/>
    <m/>
    <m/>
    <x v="366"/>
    <m/>
    <m/>
    <m/>
    <x v="12"/>
  </r>
  <r>
    <m/>
    <m/>
    <x v="9"/>
    <m/>
    <m/>
    <m/>
    <m/>
    <m/>
    <x v="366"/>
    <m/>
    <m/>
    <m/>
    <x v="12"/>
  </r>
  <r>
    <m/>
    <m/>
    <x v="9"/>
    <m/>
    <m/>
    <m/>
    <m/>
    <m/>
    <x v="366"/>
    <m/>
    <m/>
    <m/>
    <x v="12"/>
  </r>
  <r>
    <m/>
    <m/>
    <x v="9"/>
    <m/>
    <m/>
    <m/>
    <m/>
    <m/>
    <x v="366"/>
    <m/>
    <m/>
    <m/>
    <x v="12"/>
  </r>
  <r>
    <m/>
    <m/>
    <x v="9"/>
    <m/>
    <m/>
    <m/>
    <m/>
    <m/>
    <x v="366"/>
    <m/>
    <m/>
    <m/>
    <x v="12"/>
  </r>
  <r>
    <m/>
    <m/>
    <x v="9"/>
    <m/>
    <m/>
    <m/>
    <m/>
    <m/>
    <x v="366"/>
    <m/>
    <m/>
    <m/>
    <x v="12"/>
  </r>
  <r>
    <m/>
    <m/>
    <x v="9"/>
    <m/>
    <m/>
    <m/>
    <m/>
    <m/>
    <x v="366"/>
    <m/>
    <m/>
    <m/>
    <x v="12"/>
  </r>
  <r>
    <m/>
    <m/>
    <x v="9"/>
    <m/>
    <m/>
    <m/>
    <m/>
    <m/>
    <x v="366"/>
    <m/>
    <m/>
    <m/>
    <x v="12"/>
  </r>
  <r>
    <m/>
    <m/>
    <x v="9"/>
    <m/>
    <m/>
    <m/>
    <m/>
    <m/>
    <x v="366"/>
    <m/>
    <m/>
    <m/>
    <x v="12"/>
  </r>
  <r>
    <m/>
    <m/>
    <x v="9"/>
    <m/>
    <m/>
    <m/>
    <m/>
    <m/>
    <x v="366"/>
    <m/>
    <m/>
    <m/>
    <x v="12"/>
  </r>
  <r>
    <m/>
    <m/>
    <x v="9"/>
    <m/>
    <m/>
    <m/>
    <m/>
    <m/>
    <x v="366"/>
    <m/>
    <m/>
    <m/>
    <x v="12"/>
  </r>
  <r>
    <m/>
    <m/>
    <x v="9"/>
    <m/>
    <m/>
    <m/>
    <m/>
    <m/>
    <x v="366"/>
    <m/>
    <m/>
    <m/>
    <x v="12"/>
  </r>
  <r>
    <m/>
    <m/>
    <x v="9"/>
    <m/>
    <m/>
    <m/>
    <m/>
    <m/>
    <x v="366"/>
    <m/>
    <m/>
    <m/>
    <x v="12"/>
  </r>
  <r>
    <m/>
    <m/>
    <x v="9"/>
    <m/>
    <m/>
    <m/>
    <m/>
    <m/>
    <x v="366"/>
    <m/>
    <m/>
    <m/>
    <x v="12"/>
  </r>
  <r>
    <m/>
    <m/>
    <x v="9"/>
    <m/>
    <m/>
    <m/>
    <m/>
    <m/>
    <x v="366"/>
    <m/>
    <m/>
    <m/>
    <x v="12"/>
  </r>
  <r>
    <m/>
    <m/>
    <x v="9"/>
    <m/>
    <m/>
    <m/>
    <m/>
    <m/>
    <x v="366"/>
    <m/>
    <m/>
    <m/>
    <x v="12"/>
  </r>
  <r>
    <m/>
    <m/>
    <x v="9"/>
    <m/>
    <m/>
    <m/>
    <m/>
    <m/>
    <x v="366"/>
    <m/>
    <m/>
    <m/>
    <x v="12"/>
  </r>
  <r>
    <m/>
    <m/>
    <x v="9"/>
    <m/>
    <m/>
    <m/>
    <m/>
    <m/>
    <x v="366"/>
    <m/>
    <m/>
    <m/>
    <x v="12"/>
  </r>
  <r>
    <m/>
    <m/>
    <x v="9"/>
    <m/>
    <m/>
    <m/>
    <m/>
    <m/>
    <x v="366"/>
    <m/>
    <m/>
    <m/>
    <x v="12"/>
  </r>
  <r>
    <m/>
    <m/>
    <x v="9"/>
    <m/>
    <m/>
    <m/>
    <m/>
    <m/>
    <x v="366"/>
    <m/>
    <m/>
    <m/>
    <x v="12"/>
  </r>
  <r>
    <m/>
    <m/>
    <x v="9"/>
    <m/>
    <m/>
    <m/>
    <m/>
    <m/>
    <x v="366"/>
    <m/>
    <m/>
    <m/>
    <x v="12"/>
  </r>
  <r>
    <m/>
    <m/>
    <x v="9"/>
    <m/>
    <m/>
    <m/>
    <m/>
    <m/>
    <x v="366"/>
    <m/>
    <m/>
    <m/>
    <x v="12"/>
  </r>
  <r>
    <m/>
    <m/>
    <x v="9"/>
    <m/>
    <m/>
    <m/>
    <m/>
    <m/>
    <x v="366"/>
    <m/>
    <m/>
    <m/>
    <x v="12"/>
  </r>
  <r>
    <m/>
    <m/>
    <x v="9"/>
    <m/>
    <m/>
    <m/>
    <m/>
    <m/>
    <x v="366"/>
    <m/>
    <m/>
    <m/>
    <x v="12"/>
  </r>
  <r>
    <m/>
    <m/>
    <x v="9"/>
    <m/>
    <m/>
    <m/>
    <m/>
    <m/>
    <x v="366"/>
    <m/>
    <m/>
    <m/>
    <x v="12"/>
  </r>
  <r>
    <m/>
    <m/>
    <x v="9"/>
    <m/>
    <m/>
    <m/>
    <m/>
    <m/>
    <x v="366"/>
    <m/>
    <m/>
    <m/>
    <x v="12"/>
  </r>
  <r>
    <m/>
    <m/>
    <x v="9"/>
    <m/>
    <m/>
    <m/>
    <m/>
    <m/>
    <x v="366"/>
    <m/>
    <m/>
    <m/>
    <x v="12"/>
  </r>
  <r>
    <m/>
    <m/>
    <x v="9"/>
    <m/>
    <m/>
    <m/>
    <m/>
    <m/>
    <x v="366"/>
    <m/>
    <m/>
    <m/>
    <x v="12"/>
  </r>
  <r>
    <m/>
    <m/>
    <x v="9"/>
    <m/>
    <m/>
    <m/>
    <m/>
    <m/>
    <x v="366"/>
    <m/>
    <m/>
    <m/>
    <x v="12"/>
  </r>
  <r>
    <m/>
    <m/>
    <x v="9"/>
    <m/>
    <m/>
    <m/>
    <m/>
    <m/>
    <x v="366"/>
    <m/>
    <m/>
    <m/>
    <x v="12"/>
  </r>
  <r>
    <m/>
    <m/>
    <x v="9"/>
    <m/>
    <m/>
    <m/>
    <m/>
    <m/>
    <x v="366"/>
    <m/>
    <m/>
    <m/>
    <x v="12"/>
  </r>
  <r>
    <m/>
    <m/>
    <x v="9"/>
    <m/>
    <m/>
    <m/>
    <m/>
    <m/>
    <x v="366"/>
    <m/>
    <m/>
    <m/>
    <x v="12"/>
  </r>
  <r>
    <m/>
    <m/>
    <x v="9"/>
    <m/>
    <m/>
    <m/>
    <m/>
    <m/>
    <x v="366"/>
    <m/>
    <m/>
    <m/>
    <x v="12"/>
  </r>
  <r>
    <m/>
    <m/>
    <x v="9"/>
    <m/>
    <m/>
    <m/>
    <m/>
    <m/>
    <x v="366"/>
    <m/>
    <m/>
    <m/>
    <x v="12"/>
  </r>
  <r>
    <m/>
    <m/>
    <x v="9"/>
    <m/>
    <m/>
    <m/>
    <m/>
    <m/>
    <x v="366"/>
    <m/>
    <m/>
    <m/>
    <x v="12"/>
  </r>
  <r>
    <m/>
    <m/>
    <x v="9"/>
    <m/>
    <m/>
    <m/>
    <m/>
    <m/>
    <x v="366"/>
    <m/>
    <m/>
    <m/>
    <x v="12"/>
  </r>
  <r>
    <m/>
    <m/>
    <x v="9"/>
    <m/>
    <m/>
    <m/>
    <m/>
    <m/>
    <x v="366"/>
    <m/>
    <m/>
    <m/>
    <x v="12"/>
  </r>
  <r>
    <m/>
    <m/>
    <x v="9"/>
    <m/>
    <m/>
    <m/>
    <m/>
    <m/>
    <x v="366"/>
    <m/>
    <m/>
    <m/>
    <x v="12"/>
  </r>
  <r>
    <m/>
    <m/>
    <x v="9"/>
    <m/>
    <m/>
    <m/>
    <m/>
    <m/>
    <x v="366"/>
    <m/>
    <m/>
    <m/>
    <x v="12"/>
  </r>
  <r>
    <m/>
    <m/>
    <x v="9"/>
    <m/>
    <m/>
    <m/>
    <m/>
    <m/>
    <x v="366"/>
    <m/>
    <m/>
    <m/>
    <x v="12"/>
  </r>
  <r>
    <m/>
    <m/>
    <x v="9"/>
    <m/>
    <m/>
    <m/>
    <m/>
    <m/>
    <x v="366"/>
    <m/>
    <m/>
    <m/>
    <x v="12"/>
  </r>
  <r>
    <m/>
    <m/>
    <x v="9"/>
    <m/>
    <m/>
    <m/>
    <m/>
    <m/>
    <x v="366"/>
    <m/>
    <m/>
    <m/>
    <x v="12"/>
  </r>
  <r>
    <m/>
    <m/>
    <x v="9"/>
    <m/>
    <m/>
    <m/>
    <m/>
    <m/>
    <x v="366"/>
    <m/>
    <m/>
    <m/>
    <x v="12"/>
  </r>
  <r>
    <m/>
    <m/>
    <x v="9"/>
    <m/>
    <m/>
    <m/>
    <m/>
    <m/>
    <x v="366"/>
    <m/>
    <m/>
    <m/>
    <x v="12"/>
  </r>
  <r>
    <m/>
    <m/>
    <x v="9"/>
    <m/>
    <m/>
    <m/>
    <m/>
    <m/>
    <x v="366"/>
    <m/>
    <m/>
    <m/>
    <x v="12"/>
  </r>
  <r>
    <m/>
    <m/>
    <x v="9"/>
    <m/>
    <m/>
    <m/>
    <m/>
    <m/>
    <x v="366"/>
    <m/>
    <m/>
    <m/>
    <x v="12"/>
  </r>
  <r>
    <m/>
    <m/>
    <x v="9"/>
    <m/>
    <m/>
    <m/>
    <m/>
    <m/>
    <x v="366"/>
    <m/>
    <m/>
    <m/>
    <x v="12"/>
  </r>
  <r>
    <m/>
    <m/>
    <x v="9"/>
    <m/>
    <m/>
    <m/>
    <m/>
    <m/>
    <x v="366"/>
    <m/>
    <m/>
    <m/>
    <x v="12"/>
  </r>
  <r>
    <m/>
    <m/>
    <x v="9"/>
    <m/>
    <m/>
    <m/>
    <m/>
    <m/>
    <x v="366"/>
    <m/>
    <m/>
    <m/>
    <x v="12"/>
  </r>
  <r>
    <m/>
    <m/>
    <x v="9"/>
    <m/>
    <m/>
    <m/>
    <m/>
    <m/>
    <x v="366"/>
    <m/>
    <m/>
    <m/>
    <x v="12"/>
  </r>
  <r>
    <m/>
    <m/>
    <x v="9"/>
    <m/>
    <m/>
    <m/>
    <m/>
    <m/>
    <x v="366"/>
    <m/>
    <m/>
    <m/>
    <x v="12"/>
  </r>
  <r>
    <m/>
    <m/>
    <x v="9"/>
    <m/>
    <m/>
    <m/>
    <m/>
    <m/>
    <x v="366"/>
    <m/>
    <m/>
    <m/>
    <x v="12"/>
  </r>
  <r>
    <m/>
    <m/>
    <x v="9"/>
    <m/>
    <m/>
    <m/>
    <m/>
    <m/>
    <x v="366"/>
    <m/>
    <m/>
    <m/>
    <x v="12"/>
  </r>
  <r>
    <m/>
    <m/>
    <x v="9"/>
    <m/>
    <m/>
    <m/>
    <m/>
    <m/>
    <x v="366"/>
    <m/>
    <m/>
    <m/>
    <x v="12"/>
  </r>
  <r>
    <m/>
    <m/>
    <x v="9"/>
    <m/>
    <m/>
    <m/>
    <m/>
    <m/>
    <x v="366"/>
    <m/>
    <m/>
    <m/>
    <x v="12"/>
  </r>
  <r>
    <m/>
    <m/>
    <x v="9"/>
    <m/>
    <m/>
    <m/>
    <m/>
    <m/>
    <x v="366"/>
    <m/>
    <m/>
    <m/>
    <x v="12"/>
  </r>
  <r>
    <m/>
    <m/>
    <x v="9"/>
    <m/>
    <m/>
    <m/>
    <m/>
    <m/>
    <x v="366"/>
    <m/>
    <m/>
    <m/>
    <x v="12"/>
  </r>
  <r>
    <m/>
    <m/>
    <x v="9"/>
    <m/>
    <m/>
    <m/>
    <m/>
    <m/>
    <x v="366"/>
    <m/>
    <m/>
    <m/>
    <x v="12"/>
  </r>
  <r>
    <m/>
    <m/>
    <x v="9"/>
    <m/>
    <m/>
    <m/>
    <m/>
    <m/>
    <x v="366"/>
    <m/>
    <m/>
    <m/>
    <x v="12"/>
  </r>
  <r>
    <m/>
    <m/>
    <x v="9"/>
    <m/>
    <m/>
    <m/>
    <m/>
    <m/>
    <x v="366"/>
    <m/>
    <m/>
    <m/>
    <x v="12"/>
  </r>
  <r>
    <m/>
    <m/>
    <x v="9"/>
    <m/>
    <m/>
    <m/>
    <m/>
    <m/>
    <x v="366"/>
    <m/>
    <m/>
    <m/>
    <x v="12"/>
  </r>
  <r>
    <m/>
    <m/>
    <x v="9"/>
    <m/>
    <m/>
    <m/>
    <m/>
    <m/>
    <x v="366"/>
    <m/>
    <m/>
    <m/>
    <x v="12"/>
  </r>
  <r>
    <m/>
    <m/>
    <x v="9"/>
    <m/>
    <m/>
    <m/>
    <m/>
    <m/>
    <x v="366"/>
    <m/>
    <m/>
    <m/>
    <x v="12"/>
  </r>
  <r>
    <m/>
    <m/>
    <x v="9"/>
    <m/>
    <m/>
    <m/>
    <m/>
    <m/>
    <x v="366"/>
    <m/>
    <m/>
    <m/>
    <x v="12"/>
  </r>
  <r>
    <m/>
    <m/>
    <x v="9"/>
    <m/>
    <m/>
    <m/>
    <m/>
    <m/>
    <x v="366"/>
    <m/>
    <m/>
    <m/>
    <x v="12"/>
  </r>
  <r>
    <m/>
    <m/>
    <x v="9"/>
    <m/>
    <m/>
    <m/>
    <m/>
    <m/>
    <x v="366"/>
    <m/>
    <m/>
    <m/>
    <x v="12"/>
  </r>
  <r>
    <m/>
    <m/>
    <x v="9"/>
    <m/>
    <m/>
    <m/>
    <m/>
    <m/>
    <x v="366"/>
    <m/>
    <m/>
    <m/>
    <x v="12"/>
  </r>
  <r>
    <m/>
    <m/>
    <x v="9"/>
    <m/>
    <m/>
    <m/>
    <m/>
    <m/>
    <x v="366"/>
    <m/>
    <m/>
    <m/>
    <x v="12"/>
  </r>
  <r>
    <m/>
    <m/>
    <x v="9"/>
    <m/>
    <m/>
    <m/>
    <m/>
    <m/>
    <x v="366"/>
    <m/>
    <m/>
    <m/>
    <x v="12"/>
  </r>
  <r>
    <m/>
    <m/>
    <x v="9"/>
    <m/>
    <m/>
    <m/>
    <m/>
    <m/>
    <x v="366"/>
    <m/>
    <m/>
    <m/>
    <x v="12"/>
  </r>
  <r>
    <m/>
    <m/>
    <x v="9"/>
    <m/>
    <m/>
    <m/>
    <m/>
    <m/>
    <x v="366"/>
    <m/>
    <m/>
    <m/>
    <x v="12"/>
  </r>
  <r>
    <m/>
    <m/>
    <x v="9"/>
    <m/>
    <m/>
    <m/>
    <m/>
    <m/>
    <x v="366"/>
    <m/>
    <m/>
    <m/>
    <x v="12"/>
  </r>
  <r>
    <m/>
    <m/>
    <x v="9"/>
    <m/>
    <m/>
    <m/>
    <m/>
    <m/>
    <x v="366"/>
    <m/>
    <m/>
    <m/>
    <x v="12"/>
  </r>
  <r>
    <m/>
    <m/>
    <x v="9"/>
    <m/>
    <m/>
    <m/>
    <m/>
    <m/>
    <x v="366"/>
    <m/>
    <m/>
    <m/>
    <x v="12"/>
  </r>
  <r>
    <m/>
    <m/>
    <x v="9"/>
    <m/>
    <m/>
    <m/>
    <m/>
    <m/>
    <x v="366"/>
    <m/>
    <m/>
    <m/>
    <x v="12"/>
  </r>
  <r>
    <m/>
    <m/>
    <x v="9"/>
    <m/>
    <m/>
    <m/>
    <m/>
    <m/>
    <x v="366"/>
    <m/>
    <m/>
    <m/>
    <x v="12"/>
  </r>
  <r>
    <m/>
    <m/>
    <x v="9"/>
    <m/>
    <m/>
    <m/>
    <m/>
    <m/>
    <x v="366"/>
    <m/>
    <m/>
    <m/>
    <x v="12"/>
  </r>
  <r>
    <m/>
    <m/>
    <x v="9"/>
    <m/>
    <m/>
    <m/>
    <m/>
    <m/>
    <x v="366"/>
    <m/>
    <m/>
    <m/>
    <x v="12"/>
  </r>
  <r>
    <m/>
    <m/>
    <x v="9"/>
    <m/>
    <m/>
    <m/>
    <m/>
    <m/>
    <x v="366"/>
    <m/>
    <m/>
    <m/>
    <x v="12"/>
  </r>
  <r>
    <m/>
    <m/>
    <x v="9"/>
    <m/>
    <m/>
    <m/>
    <m/>
    <m/>
    <x v="366"/>
    <m/>
    <m/>
    <m/>
    <x v="12"/>
  </r>
  <r>
    <m/>
    <m/>
    <x v="9"/>
    <m/>
    <m/>
    <m/>
    <m/>
    <m/>
    <x v="366"/>
    <m/>
    <m/>
    <m/>
    <x v="12"/>
  </r>
  <r>
    <m/>
    <m/>
    <x v="9"/>
    <m/>
    <m/>
    <m/>
    <m/>
    <m/>
    <x v="366"/>
    <m/>
    <m/>
    <m/>
    <x v="12"/>
  </r>
  <r>
    <m/>
    <m/>
    <x v="9"/>
    <m/>
    <m/>
    <m/>
    <m/>
    <m/>
    <x v="366"/>
    <m/>
    <m/>
    <m/>
    <x v="12"/>
  </r>
  <r>
    <m/>
    <m/>
    <x v="9"/>
    <m/>
    <m/>
    <m/>
    <m/>
    <m/>
    <x v="366"/>
    <m/>
    <m/>
    <m/>
    <x v="12"/>
  </r>
  <r>
    <m/>
    <m/>
    <x v="9"/>
    <m/>
    <m/>
    <m/>
    <m/>
    <m/>
    <x v="366"/>
    <m/>
    <m/>
    <m/>
    <x v="12"/>
  </r>
  <r>
    <m/>
    <m/>
    <x v="9"/>
    <m/>
    <m/>
    <m/>
    <m/>
    <m/>
    <x v="366"/>
    <m/>
    <m/>
    <m/>
    <x v="12"/>
  </r>
  <r>
    <m/>
    <m/>
    <x v="9"/>
    <m/>
    <m/>
    <m/>
    <m/>
    <m/>
    <x v="366"/>
    <m/>
    <m/>
    <m/>
    <x v="12"/>
  </r>
  <r>
    <m/>
    <m/>
    <x v="9"/>
    <m/>
    <m/>
    <m/>
    <m/>
    <m/>
    <x v="366"/>
    <m/>
    <m/>
    <m/>
    <x v="12"/>
  </r>
  <r>
    <m/>
    <m/>
    <x v="9"/>
    <m/>
    <m/>
    <m/>
    <m/>
    <m/>
    <x v="366"/>
    <m/>
    <m/>
    <m/>
    <x v="12"/>
  </r>
  <r>
    <m/>
    <m/>
    <x v="9"/>
    <m/>
    <m/>
    <m/>
    <m/>
    <m/>
    <x v="366"/>
    <m/>
    <m/>
    <m/>
    <x v="12"/>
  </r>
  <r>
    <m/>
    <m/>
    <x v="9"/>
    <m/>
    <m/>
    <m/>
    <m/>
    <m/>
    <x v="366"/>
    <m/>
    <m/>
    <m/>
    <x v="12"/>
  </r>
  <r>
    <m/>
    <m/>
    <x v="9"/>
    <m/>
    <m/>
    <m/>
    <m/>
    <m/>
    <x v="366"/>
    <m/>
    <m/>
    <m/>
    <x v="12"/>
  </r>
  <r>
    <m/>
    <m/>
    <x v="9"/>
    <m/>
    <m/>
    <m/>
    <m/>
    <m/>
    <x v="366"/>
    <m/>
    <m/>
    <m/>
    <x v="12"/>
  </r>
  <r>
    <m/>
    <m/>
    <x v="9"/>
    <m/>
    <m/>
    <m/>
    <m/>
    <m/>
    <x v="366"/>
    <m/>
    <m/>
    <m/>
    <x v="12"/>
  </r>
  <r>
    <m/>
    <m/>
    <x v="9"/>
    <m/>
    <m/>
    <m/>
    <m/>
    <m/>
    <x v="366"/>
    <m/>
    <m/>
    <m/>
    <x v="12"/>
  </r>
  <r>
    <m/>
    <m/>
    <x v="9"/>
    <m/>
    <m/>
    <m/>
    <m/>
    <m/>
    <x v="366"/>
    <m/>
    <m/>
    <m/>
    <x v="12"/>
  </r>
  <r>
    <m/>
    <m/>
    <x v="9"/>
    <m/>
    <m/>
    <m/>
    <m/>
    <m/>
    <x v="366"/>
    <m/>
    <m/>
    <m/>
    <x v="12"/>
  </r>
  <r>
    <m/>
    <m/>
    <x v="9"/>
    <m/>
    <m/>
    <m/>
    <m/>
    <m/>
    <x v="366"/>
    <m/>
    <m/>
    <m/>
    <x v="12"/>
  </r>
  <r>
    <m/>
    <m/>
    <x v="9"/>
    <m/>
    <m/>
    <m/>
    <m/>
    <m/>
    <x v="366"/>
    <m/>
    <m/>
    <m/>
    <x v="12"/>
  </r>
  <r>
    <m/>
    <m/>
    <x v="9"/>
    <m/>
    <m/>
    <m/>
    <m/>
    <m/>
    <x v="366"/>
    <m/>
    <m/>
    <m/>
    <x v="12"/>
  </r>
  <r>
    <m/>
    <m/>
    <x v="9"/>
    <m/>
    <m/>
    <m/>
    <m/>
    <m/>
    <x v="366"/>
    <m/>
    <m/>
    <m/>
    <x v="12"/>
  </r>
  <r>
    <m/>
    <m/>
    <x v="9"/>
    <m/>
    <m/>
    <m/>
    <m/>
    <m/>
    <x v="366"/>
    <m/>
    <m/>
    <m/>
    <x v="12"/>
  </r>
  <r>
    <m/>
    <m/>
    <x v="9"/>
    <m/>
    <m/>
    <m/>
    <m/>
    <m/>
    <x v="366"/>
    <m/>
    <m/>
    <m/>
    <x v="12"/>
  </r>
  <r>
    <m/>
    <m/>
    <x v="9"/>
    <m/>
    <m/>
    <m/>
    <m/>
    <m/>
    <x v="366"/>
    <m/>
    <m/>
    <m/>
    <x v="12"/>
  </r>
  <r>
    <m/>
    <m/>
    <x v="9"/>
    <m/>
    <m/>
    <m/>
    <m/>
    <m/>
    <x v="366"/>
    <m/>
    <m/>
    <m/>
    <x v="12"/>
  </r>
  <r>
    <m/>
    <m/>
    <x v="9"/>
    <m/>
    <m/>
    <m/>
    <m/>
    <m/>
    <x v="366"/>
    <m/>
    <m/>
    <m/>
    <x v="12"/>
  </r>
  <r>
    <m/>
    <m/>
    <x v="9"/>
    <m/>
    <m/>
    <m/>
    <m/>
    <m/>
    <x v="366"/>
    <m/>
    <m/>
    <m/>
    <x v="12"/>
  </r>
  <r>
    <m/>
    <m/>
    <x v="9"/>
    <m/>
    <m/>
    <m/>
    <m/>
    <m/>
    <x v="366"/>
    <m/>
    <m/>
    <m/>
    <x v="12"/>
  </r>
  <r>
    <m/>
    <m/>
    <x v="9"/>
    <m/>
    <m/>
    <m/>
    <m/>
    <m/>
    <x v="366"/>
    <m/>
    <m/>
    <m/>
    <x v="12"/>
  </r>
  <r>
    <m/>
    <m/>
    <x v="9"/>
    <m/>
    <m/>
    <m/>
    <m/>
    <m/>
    <x v="366"/>
    <m/>
    <m/>
    <m/>
    <x v="12"/>
  </r>
  <r>
    <m/>
    <m/>
    <x v="9"/>
    <m/>
    <m/>
    <m/>
    <m/>
    <m/>
    <x v="366"/>
    <m/>
    <m/>
    <m/>
    <x v="12"/>
  </r>
  <r>
    <m/>
    <m/>
    <x v="9"/>
    <m/>
    <m/>
    <m/>
    <m/>
    <m/>
    <x v="366"/>
    <m/>
    <m/>
    <m/>
    <x v="12"/>
  </r>
  <r>
    <m/>
    <m/>
    <x v="9"/>
    <m/>
    <m/>
    <m/>
    <m/>
    <m/>
    <x v="366"/>
    <m/>
    <m/>
    <m/>
    <x v="12"/>
  </r>
  <r>
    <m/>
    <m/>
    <x v="9"/>
    <m/>
    <m/>
    <m/>
    <m/>
    <m/>
    <x v="366"/>
    <m/>
    <m/>
    <m/>
    <x v="12"/>
  </r>
  <r>
    <m/>
    <m/>
    <x v="9"/>
    <m/>
    <m/>
    <m/>
    <m/>
    <m/>
    <x v="366"/>
    <m/>
    <m/>
    <m/>
    <x v="12"/>
  </r>
  <r>
    <m/>
    <m/>
    <x v="9"/>
    <m/>
    <m/>
    <m/>
    <m/>
    <m/>
    <x v="366"/>
    <m/>
    <m/>
    <m/>
    <x v="12"/>
  </r>
  <r>
    <m/>
    <m/>
    <x v="9"/>
    <m/>
    <m/>
    <m/>
    <m/>
    <m/>
    <x v="366"/>
    <m/>
    <m/>
    <m/>
    <x v="12"/>
  </r>
  <r>
    <m/>
    <m/>
    <x v="9"/>
    <m/>
    <m/>
    <m/>
    <m/>
    <m/>
    <x v="366"/>
    <m/>
    <m/>
    <m/>
    <x v="12"/>
  </r>
  <r>
    <m/>
    <m/>
    <x v="9"/>
    <m/>
    <m/>
    <m/>
    <m/>
    <m/>
    <x v="366"/>
    <m/>
    <m/>
    <m/>
    <x v="12"/>
  </r>
  <r>
    <m/>
    <m/>
    <x v="9"/>
    <m/>
    <m/>
    <m/>
    <m/>
    <m/>
    <x v="366"/>
    <m/>
    <m/>
    <m/>
    <x v="12"/>
  </r>
  <r>
    <m/>
    <m/>
    <x v="9"/>
    <m/>
    <m/>
    <m/>
    <m/>
    <m/>
    <x v="366"/>
    <m/>
    <m/>
    <m/>
    <x v="12"/>
  </r>
  <r>
    <m/>
    <m/>
    <x v="9"/>
    <m/>
    <m/>
    <m/>
    <m/>
    <m/>
    <x v="366"/>
    <m/>
    <m/>
    <m/>
    <x v="12"/>
  </r>
  <r>
    <m/>
    <m/>
    <x v="9"/>
    <m/>
    <m/>
    <m/>
    <m/>
    <m/>
    <x v="366"/>
    <m/>
    <m/>
    <m/>
    <x v="12"/>
  </r>
  <r>
    <m/>
    <m/>
    <x v="9"/>
    <m/>
    <m/>
    <m/>
    <m/>
    <m/>
    <x v="366"/>
    <m/>
    <m/>
    <m/>
    <x v="12"/>
  </r>
  <r>
    <m/>
    <m/>
    <x v="9"/>
    <m/>
    <m/>
    <m/>
    <m/>
    <m/>
    <x v="366"/>
    <m/>
    <m/>
    <m/>
    <x v="12"/>
  </r>
  <r>
    <m/>
    <m/>
    <x v="9"/>
    <m/>
    <m/>
    <m/>
    <m/>
    <m/>
    <x v="366"/>
    <m/>
    <m/>
    <m/>
    <x v="12"/>
  </r>
  <r>
    <m/>
    <m/>
    <x v="9"/>
    <m/>
    <m/>
    <m/>
    <m/>
    <m/>
    <x v="366"/>
    <m/>
    <m/>
    <m/>
    <x v="12"/>
  </r>
  <r>
    <m/>
    <m/>
    <x v="9"/>
    <m/>
    <m/>
    <m/>
    <m/>
    <m/>
    <x v="366"/>
    <m/>
    <m/>
    <m/>
    <x v="12"/>
  </r>
  <r>
    <m/>
    <m/>
    <x v="9"/>
    <m/>
    <m/>
    <m/>
    <m/>
    <m/>
    <x v="366"/>
    <m/>
    <m/>
    <m/>
    <x v="12"/>
  </r>
  <r>
    <m/>
    <m/>
    <x v="9"/>
    <m/>
    <m/>
    <m/>
    <m/>
    <m/>
    <x v="366"/>
    <m/>
    <m/>
    <m/>
    <x v="12"/>
  </r>
  <r>
    <m/>
    <m/>
    <x v="9"/>
    <m/>
    <m/>
    <m/>
    <m/>
    <m/>
    <x v="366"/>
    <m/>
    <m/>
    <m/>
    <x v="12"/>
  </r>
  <r>
    <m/>
    <m/>
    <x v="9"/>
    <m/>
    <m/>
    <m/>
    <m/>
    <m/>
    <x v="366"/>
    <m/>
    <m/>
    <m/>
    <x v="12"/>
  </r>
  <r>
    <m/>
    <m/>
    <x v="9"/>
    <m/>
    <m/>
    <m/>
    <m/>
    <m/>
    <x v="366"/>
    <m/>
    <m/>
    <m/>
    <x v="12"/>
  </r>
  <r>
    <m/>
    <m/>
    <x v="9"/>
    <m/>
    <m/>
    <m/>
    <m/>
    <m/>
    <x v="366"/>
    <m/>
    <m/>
    <m/>
    <x v="12"/>
  </r>
  <r>
    <m/>
    <m/>
    <x v="9"/>
    <m/>
    <m/>
    <m/>
    <m/>
    <m/>
    <x v="366"/>
    <m/>
    <m/>
    <m/>
    <x v="12"/>
  </r>
  <r>
    <m/>
    <m/>
    <x v="9"/>
    <m/>
    <m/>
    <m/>
    <m/>
    <m/>
    <x v="366"/>
    <m/>
    <m/>
    <m/>
    <x v="12"/>
  </r>
  <r>
    <m/>
    <m/>
    <x v="9"/>
    <m/>
    <m/>
    <m/>
    <m/>
    <m/>
    <x v="366"/>
    <m/>
    <m/>
    <m/>
    <x v="12"/>
  </r>
  <r>
    <m/>
    <m/>
    <x v="9"/>
    <m/>
    <m/>
    <m/>
    <m/>
    <m/>
    <x v="366"/>
    <m/>
    <m/>
    <m/>
    <x v="12"/>
  </r>
  <r>
    <m/>
    <m/>
    <x v="9"/>
    <m/>
    <m/>
    <m/>
    <m/>
    <m/>
    <x v="366"/>
    <m/>
    <m/>
    <m/>
    <x v="12"/>
  </r>
  <r>
    <m/>
    <m/>
    <x v="9"/>
    <m/>
    <m/>
    <m/>
    <m/>
    <m/>
    <x v="366"/>
    <m/>
    <m/>
    <m/>
    <x v="12"/>
  </r>
  <r>
    <m/>
    <m/>
    <x v="9"/>
    <m/>
    <m/>
    <m/>
    <m/>
    <m/>
    <x v="366"/>
    <m/>
    <m/>
    <m/>
    <x v="12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2">
  <r>
    <s v="Kalle Suominen"/>
    <s v="Amelia"/>
    <s v="Johnson"/>
    <s v="Epsilon"/>
    <n v="100000"/>
    <x v="0"/>
    <n v="135017"/>
    <x v="0"/>
  </r>
  <r>
    <s v="Julie Brown"/>
    <s v="Lukas"/>
    <s v="Schmidt"/>
    <s v="Alpha"/>
    <n v="200000"/>
    <x v="1"/>
    <n v="192740"/>
    <x v="1"/>
  </r>
  <r>
    <s v="Jeff Young"/>
    <s v="Olivia"/>
    <s v="Jensen"/>
    <s v="Beta"/>
    <n v="200000"/>
    <x v="2"/>
    <n v="227134"/>
    <x v="0"/>
  </r>
  <r>
    <s v="Kyung Yu"/>
    <s v="Sofia"/>
    <s v="Laine"/>
    <s v="Gamma"/>
    <n v="100000"/>
    <x v="3"/>
    <n v="130274"/>
    <x v="0"/>
  </r>
  <r>
    <s v="Adrian Huxley"/>
    <s v="Chloe"/>
    <s v="Dupont"/>
    <s v="Beta"/>
    <n v="200000"/>
    <x v="4"/>
    <n v="182094"/>
    <x v="1"/>
  </r>
  <r>
    <s v="Kwai Yu"/>
    <s v="Alexander"/>
    <s v="Müller"/>
    <s v="Alpha"/>
    <n v="200000"/>
    <x v="5"/>
    <n v="219735"/>
    <x v="0"/>
  </r>
  <r>
    <s v="Jytte Petersen"/>
    <s v="Liam"/>
    <s v="O'Sullivan"/>
    <s v="Beta"/>
    <n v="100000"/>
    <x v="6"/>
    <n v="145221"/>
    <x v="0"/>
  </r>
  <r>
    <s v="Paul Henriot"/>
    <s v="Sophia"/>
    <s v="Rossi"/>
    <s v="Beta"/>
    <n v="200000"/>
    <x v="7"/>
    <n v="195983"/>
    <x v="1"/>
  </r>
  <r>
    <s v="Sue King"/>
    <s v="Emma"/>
    <s v="Hansen"/>
    <s v="Gamma"/>
    <n v="100000"/>
    <x v="8"/>
    <n v="107896"/>
    <x v="0"/>
  </r>
  <r>
    <s v="Victoria Ashworth"/>
    <s v="Ethan"/>
    <s v="Lee"/>
    <s v="Beta"/>
    <n v="250000"/>
    <x v="9"/>
    <n v="261093"/>
    <x v="0"/>
  </r>
  <r>
    <s v="Anna O'Hara"/>
    <s v="Isabella"/>
    <s v="Garcia"/>
    <s v="Alpha"/>
    <n v="200000"/>
    <x v="10"/>
    <n v="242439"/>
    <x v="0"/>
  </r>
  <r>
    <s v="Diego Freyre"/>
    <s v="Noah"/>
    <s v="Meier"/>
    <s v="Alpha"/>
    <n v="1000000"/>
    <x v="11"/>
    <n v="1089868"/>
    <x v="0"/>
  </r>
  <r>
    <s v="Akiko Shimamura"/>
    <s v="Ava"/>
    <s v="Williams"/>
    <s v="Epsilon"/>
    <n v="100000"/>
    <x v="12"/>
    <n v="88953"/>
    <x v="1"/>
  </r>
  <r>
    <s v="Janine Labrune"/>
    <s v="Dev"/>
    <s v="Patel"/>
    <s v="Delta"/>
    <n v="200000"/>
    <x v="13"/>
    <n v="203887"/>
    <x v="0"/>
  </r>
  <r>
    <s v="Thomas Hardy"/>
    <s v="Mia"/>
    <s v="Khan"/>
    <s v="Epsilon"/>
    <n v="50000"/>
    <x v="14"/>
    <n v="49487"/>
    <x v="1"/>
  </r>
  <r>
    <s v="Annette Roulet"/>
    <s v="William"/>
    <s v="Brown"/>
    <s v="Gamma"/>
    <n v="100000"/>
    <x v="15"/>
    <n v="84119"/>
    <x v="1"/>
  </r>
  <r>
    <s v="Steve Frick"/>
    <s v="Sophie"/>
    <s v="Gruber"/>
    <s v="Delta"/>
    <n v="100000"/>
    <x v="16"/>
    <n v="98119"/>
    <x v="1"/>
  </r>
  <r>
    <s v="Mary Saveley"/>
    <s v="Lucas"/>
    <s v="Nielsen"/>
    <s v="Gamma"/>
    <n v="150000"/>
    <x v="17"/>
    <n v="173391"/>
    <x v="0"/>
  </r>
  <r>
    <s v="Henriette Pfalzheim"/>
    <s v="Aino"/>
    <s v="Virtanen"/>
    <s v="Beta"/>
    <n v="150000"/>
    <x v="18"/>
    <n v="145237"/>
    <x v="1"/>
  </r>
  <r>
    <s v="Laurence Lebihan"/>
    <s v="Emily"/>
    <s v="Dubois"/>
    <s v="Delta"/>
    <n v="150000"/>
    <x v="19"/>
    <n v="115291"/>
    <x v="1"/>
  </r>
  <r>
    <s v="Catherine Dewey"/>
    <s v="Benjamin"/>
    <s v="Weber"/>
    <s v="Epsilon"/>
    <n v="100000"/>
    <x v="20"/>
    <n v="98950"/>
    <x v="1"/>
  </r>
  <r>
    <s v="Giovanni Rovelli"/>
    <s v="Emily"/>
    <s v="Murphy"/>
    <s v="Alpha"/>
    <n v="150000"/>
    <x v="21"/>
    <n v="175816"/>
    <x v="0"/>
  </r>
  <r>
    <s v="Paolo Accorti"/>
    <s v="Marco"/>
    <s v="Bianchi"/>
    <s v="Alpha"/>
    <n v="150000"/>
    <x v="22"/>
    <n v="137504"/>
    <x v="1"/>
  </r>
  <r>
    <s v="Daniel Da Cunha"/>
    <s v="Lucas"/>
    <s v="Olsen"/>
    <s v="Gamma"/>
    <n v="100000"/>
    <x v="23"/>
    <n v="108833"/>
    <x v="0"/>
  </r>
  <r>
    <s v="Valarie Nelson"/>
    <s v="Benjamin"/>
    <s v="Chen"/>
    <s v="Delta"/>
    <n v="1000000"/>
    <x v="24"/>
    <n v="776835"/>
    <x v="1"/>
  </r>
  <r>
    <s v="Frederique Citeaux"/>
    <s v="Daniela"/>
    <s v="Hernandez"/>
    <s v="Gamma"/>
    <n v="100000"/>
    <x v="25"/>
    <n v="94689"/>
    <x v="1"/>
  </r>
  <r>
    <s v="Arnold Cruz"/>
    <s v="Liam"/>
    <s v="Baumann"/>
    <s v="Beta"/>
    <n v="100000"/>
    <x v="26"/>
    <n v="132192"/>
    <x v="0"/>
  </r>
  <r>
    <s v="Marie Bertrand"/>
    <s v="Charlotte"/>
    <s v="Miller"/>
    <s v="Gamma"/>
    <n v="150000"/>
    <x v="27"/>
    <n v="125181"/>
    <x v="1"/>
  </r>
  <r>
    <s v="Georg Pipps"/>
    <s v="Priya"/>
    <s v="Kapoor"/>
    <s v="Alpha"/>
    <n v="150000"/>
    <x v="28"/>
    <n v="188709"/>
    <x v="0"/>
  </r>
  <r>
    <s v="Dean Cassidy"/>
    <s v="Oliver"/>
    <s v="Kumar"/>
    <s v="Beta"/>
    <n v="50000"/>
    <x v="29"/>
    <n v="57084"/>
    <x v="0"/>
  </r>
  <r>
    <s v="Rosa Hernandez"/>
    <s v="Amelia"/>
    <s v="Johnson"/>
    <s v="Epsilon"/>
    <n v="100000"/>
    <x v="0"/>
    <n v="92100"/>
    <x v="1"/>
  </r>
  <r>
    <s v="Violeta Benitez"/>
    <s v="Lukas"/>
    <s v="Schmidt"/>
    <s v="Alpha"/>
    <n v="100000"/>
    <x v="1"/>
    <n v="94314"/>
    <x v="1"/>
  </r>
  <r>
    <s v="Christina Berglund"/>
    <s v="Olivia"/>
    <s v="Jensen"/>
    <s v="Beta"/>
    <n v="100000"/>
    <x v="2"/>
    <n v="110015"/>
    <x v="0"/>
  </r>
  <r>
    <s v="Juri Hirano"/>
    <s v="Sofia"/>
    <s v="Laine"/>
    <s v="Gamma"/>
    <n v="150000"/>
    <x v="3"/>
    <n v="167417"/>
    <x v="0"/>
  </r>
  <r>
    <s v="Mart¡n Sommer"/>
    <s v="Chloe"/>
    <s v="Dupont"/>
    <s v="Beta"/>
    <n v="150000"/>
    <x v="4"/>
    <n v="139565"/>
    <x v="1"/>
  </r>
  <r>
    <s v="Elizabeth Lincoln"/>
    <s v="Alexander"/>
    <s v="Müller"/>
    <s v="Alpha"/>
    <n v="80000"/>
    <x v="5"/>
    <n v="71209"/>
    <x v="1"/>
  </r>
  <r>
    <s v="Dominique Perrier"/>
    <s v="Liam"/>
    <s v="O'Sullivan"/>
    <s v="Beta"/>
    <n v="150000"/>
    <x v="6"/>
    <n v="143869"/>
    <x v="1"/>
  </r>
  <r>
    <s v="Michael Frick"/>
    <s v="Sophia"/>
    <s v="Rossi"/>
    <s v="Beta"/>
    <n v="150000"/>
    <x v="7"/>
    <n v="123241"/>
    <x v="1"/>
  </r>
  <r>
    <s v="Valarie Franco"/>
    <s v="Emma"/>
    <s v="Hansen"/>
    <s v="Gamma"/>
    <n v="100000"/>
    <x v="8"/>
    <n v="92050"/>
    <x v="1"/>
  </r>
  <r>
    <s v="Leslie Taylor"/>
    <s v="Ethan"/>
    <s v="Lee"/>
    <s v="Beta"/>
    <n v="30000"/>
    <x v="9"/>
    <n v="25048"/>
    <x v="1"/>
  </r>
  <r>
    <s v="Marta Hernandez"/>
    <s v="Isabella"/>
    <s v="Garcia"/>
    <s v="Alpha"/>
    <n v="150000"/>
    <x v="10"/>
    <n v="144598"/>
    <x v="1"/>
  </r>
  <r>
    <s v="Julie King"/>
    <s v="Noah"/>
    <s v="Meier"/>
    <s v="Alpha"/>
    <n v="100000"/>
    <x v="11"/>
    <n v="130563"/>
    <x v="0"/>
  </r>
  <r>
    <s v="Matti Karttunen"/>
    <s v="Ava"/>
    <s v="Williams"/>
    <s v="Epsilon"/>
    <n v="150000"/>
    <x v="12"/>
    <n v="133448"/>
    <x v="1"/>
  </r>
  <r>
    <s v="Francisca Cervantes"/>
    <s v="Dev"/>
    <s v="Patel"/>
    <s v="Delta"/>
    <n v="100000"/>
    <x v="13"/>
    <n v="88589"/>
    <x v="1"/>
  </r>
  <r>
    <s v="Michael Donnermeyer"/>
    <s v="Mia"/>
    <s v="Khan"/>
    <s v="Epsilon"/>
    <n v="30000"/>
    <x v="14"/>
    <n v="31897"/>
    <x v="0"/>
  </r>
  <r>
    <s v="Yoshi Tannamuri"/>
    <s v="William"/>
    <s v="Brown"/>
    <s v="Gamma"/>
    <n v="100000"/>
    <x v="15"/>
    <n v="93064"/>
    <x v="1"/>
  </r>
  <r>
    <s v="Juri Yoshido"/>
    <s v="Sophie"/>
    <s v="Gruber"/>
    <s v="Delta"/>
    <n v="100000"/>
    <x v="16"/>
    <n v="78336"/>
    <x v="1"/>
  </r>
  <r>
    <s v="Jan Klaeboe"/>
    <s v="Lucas"/>
    <s v="Nielsen"/>
    <s v="Gamma"/>
    <n v="150000"/>
    <x v="17"/>
    <n v="107830"/>
    <x v="1"/>
  </r>
  <r>
    <s v="Pirkko Koskitalo"/>
    <s v="Aino"/>
    <s v="Virtanen"/>
    <s v="Beta"/>
    <n v="100000"/>
    <x v="18"/>
    <n v="99157"/>
    <x v="1"/>
  </r>
  <r>
    <s v="Maurizio Moroni"/>
    <s v="Emily"/>
    <s v="Dubois"/>
    <s v="Delta"/>
    <n v="150000"/>
    <x v="19"/>
    <n v="164789"/>
    <x v="0"/>
  </r>
  <r>
    <s v="Wendy Victorino"/>
    <s v="Benjamin"/>
    <s v="Weber"/>
    <s v="Epsilon"/>
    <n v="250000"/>
    <x v="20"/>
    <n v="171694"/>
    <x v="1"/>
  </r>
  <r>
    <s v="Eduardo Saavedra"/>
    <s v="Emily"/>
    <s v="Murphy"/>
    <s v="Alpha"/>
    <n v="50000"/>
    <x v="21"/>
    <n v="45184"/>
    <x v="1"/>
  </r>
  <r>
    <s v="Ann Brown"/>
    <s v="Marco"/>
    <s v="Bianchi"/>
    <s v="Alpha"/>
    <n v="100000"/>
    <x v="22"/>
    <n v="89991"/>
    <x v="1"/>
  </r>
  <r>
    <s v="Valarie Young"/>
    <s v="Lucas"/>
    <s v="Olsen"/>
    <s v="Gamma"/>
    <n v="150000"/>
    <x v="23"/>
    <n v="166573"/>
    <x v="0"/>
  </r>
  <r>
    <s v="Maria Larsson"/>
    <s v="Benjamin"/>
    <s v="Chen"/>
    <s v="Delta"/>
    <n v="150000"/>
    <x v="24"/>
    <n v="156971"/>
    <x v="0"/>
  </r>
  <r>
    <s v="Eric Natividad"/>
    <s v="Daniela"/>
    <s v="Hernandez"/>
    <s v="Gamma"/>
    <n v="200000"/>
    <x v="25"/>
    <n v="201398"/>
    <x v="0"/>
  </r>
  <r>
    <s v="Julie Murphy"/>
    <s v="Liam"/>
    <s v="Baumann"/>
    <s v="Beta"/>
    <n v="150000"/>
    <x v="26"/>
    <n v="88917"/>
    <x v="1"/>
  </r>
  <r>
    <s v="Wing C Tam"/>
    <s v="Charlotte"/>
    <s v="Miller"/>
    <s v="Gamma"/>
    <n v="100000"/>
    <x v="27"/>
    <n v="115877"/>
    <x v="0"/>
  </r>
  <r>
    <s v="Sean Connery"/>
    <s v="Priya"/>
    <s v="Kapoor"/>
    <s v="Alpha"/>
    <n v="100000"/>
    <x v="28"/>
    <n v="87374"/>
    <x v="1"/>
  </r>
  <r>
    <s v="Veysel Oeztan"/>
    <s v="Oliver"/>
    <s v="Kumar"/>
    <s v="Beta"/>
    <n v="150000"/>
    <x v="29"/>
    <n v="155548"/>
    <x v="0"/>
  </r>
  <r>
    <s v="Michael Holz"/>
    <s v="Amelia"/>
    <s v="Johnson"/>
    <s v="Epsilon"/>
    <n v="150000"/>
    <x v="0"/>
    <n v="156627"/>
    <x v="0"/>
  </r>
  <r>
    <s v="Roland Keitel"/>
    <s v="Lukas"/>
    <s v="Schmidt"/>
    <s v="Alpha"/>
    <n v="80000"/>
    <x v="1"/>
    <n v="87550"/>
    <x v="0"/>
  </r>
  <r>
    <s v="Pascale Cartrain"/>
    <s v="Olivia"/>
    <s v="Jensen"/>
    <s v="Beta"/>
    <n v="50000"/>
    <x v="2"/>
    <n v="44651"/>
    <x v="1"/>
  </r>
  <r>
    <s v="Leslie Young"/>
    <s v="Sofia"/>
    <s v="Laine"/>
    <s v="Gamma"/>
    <n v="30000"/>
    <x v="3"/>
    <n v="10197"/>
    <x v="1"/>
  </r>
  <r>
    <s v="Michael Chandler"/>
    <s v="Chloe"/>
    <s v="Dupont"/>
    <s v="Beta"/>
    <n v="80000"/>
    <x v="4"/>
    <n v="56034"/>
    <x v="1"/>
  </r>
  <r>
    <s v="Allen Nelson"/>
    <s v="Alexander"/>
    <s v="Müller"/>
    <s v="Alpha"/>
    <n v="100000"/>
    <x v="5"/>
    <n v="116145"/>
    <x v="0"/>
  </r>
  <r>
    <s v="Kee Kuo"/>
    <s v="Liam"/>
    <s v="O'Sullivan"/>
    <s v="Beta"/>
    <n v="200000"/>
    <x v="6"/>
    <n v="63116"/>
    <x v="1"/>
  </r>
  <r>
    <s v="Helen Bennett"/>
    <s v="Sophia"/>
    <s v="Rossi"/>
    <s v="Beta"/>
    <n v="100000"/>
    <x v="7"/>
    <n v="87269"/>
    <x v="1"/>
  </r>
  <r>
    <s v="Julie Young"/>
    <s v="Emma"/>
    <s v="Hansen"/>
    <s v="Gamma"/>
    <n v="150000"/>
    <x v="8"/>
    <n v="158488"/>
    <x v="0"/>
  </r>
  <r>
    <s v="Leslie Murphy"/>
    <s v="Ethan"/>
    <s v="Lee"/>
    <s v="Beta"/>
    <n v="100000"/>
    <x v="9"/>
    <n v="74372"/>
    <x v="1"/>
  </r>
  <r>
    <s v="Jonas Bergulfsen"/>
    <s v="Isabella"/>
    <s v="Garcia"/>
    <s v="Alpha"/>
    <n v="150000"/>
    <x v="10"/>
    <n v="153373"/>
    <x v="0"/>
  </r>
  <r>
    <s v="Palle Ibsen"/>
    <s v="Noah"/>
    <s v="Meier"/>
    <s v="Alpha"/>
    <n v="100000"/>
    <x v="11"/>
    <n v="86682"/>
    <x v="1"/>
  </r>
  <r>
    <s v="Jose Pedro Roel"/>
    <s v="Ava"/>
    <s v="Williams"/>
    <s v="Epsilon"/>
    <n v="100000"/>
    <x v="12"/>
    <n v="91534"/>
    <x v="1"/>
  </r>
  <r>
    <s v="Elizabeth Devon"/>
    <s v="Dev"/>
    <s v="Patel"/>
    <s v="Delta"/>
    <n v="100000"/>
    <x v="13"/>
    <n v="107329"/>
    <x v="0"/>
  </r>
  <r>
    <s v="Steve Thompson"/>
    <s v="Mia"/>
    <s v="Khan"/>
    <s v="Epsilon"/>
    <n v="100000"/>
    <x v="14"/>
    <n v="73048"/>
    <x v="1"/>
  </r>
  <r>
    <s v="Daniel Tonini"/>
    <s v="William"/>
    <s v="Brown"/>
    <s v="Gamma"/>
    <n v="100000"/>
    <x v="15"/>
    <n v="86855"/>
    <x v="1"/>
  </r>
  <r>
    <s v="Tony Calaghan"/>
    <s v="Sophie"/>
    <s v="Gruber"/>
    <s v="Delta"/>
    <n v="80000"/>
    <x v="16"/>
    <n v="67941"/>
    <x v="1"/>
  </r>
  <r>
    <s v="Jean Fresnisre"/>
    <s v="Lucas"/>
    <s v="Nielsen"/>
    <s v="Gamma"/>
    <n v="100000"/>
    <x v="17"/>
    <n v="85772"/>
    <x v="1"/>
  </r>
  <r>
    <s v="Carine Schmitt"/>
    <s v="Aino"/>
    <s v="Virtanen"/>
    <s v="Beta"/>
    <n v="30000"/>
    <x v="18"/>
    <n v="38017"/>
    <x v="0"/>
  </r>
  <r>
    <s v="Dan Lewis"/>
    <s v="Emily"/>
    <s v="Dubois"/>
    <s v="Delta"/>
    <n v="30000"/>
    <x v="19"/>
    <n v="42553"/>
    <x v="0"/>
  </r>
  <r>
    <s v="Sue Frick"/>
    <s v="Benjamin"/>
    <s v="Weber"/>
    <s v="Epsilon"/>
    <n v="200000"/>
    <x v="20"/>
    <n v="195359"/>
    <x v="1"/>
  </r>
  <r>
    <s v="William Brown"/>
    <s v="Emily"/>
    <s v="Murphy"/>
    <s v="Alpha"/>
    <n v="80000"/>
    <x v="21"/>
    <n v="67627"/>
    <x v="1"/>
  </r>
  <r>
    <s v="Peter Ferguson"/>
    <s v="Marco"/>
    <s v="Bianchi"/>
    <s v="Alpha"/>
    <n v="250000"/>
    <x v="22"/>
    <n v="261772"/>
    <x v="0"/>
  </r>
  <r>
    <s v="Kyung Tseng"/>
    <s v="Lucas"/>
    <s v="Olsen"/>
    <s v="Gamma"/>
    <n v="100000"/>
    <x v="23"/>
    <n v="44273"/>
    <x v="1"/>
  </r>
  <r>
    <s v="Martine Rance"/>
    <s v="Benjamin"/>
    <s v="Chen"/>
    <s v="Delta"/>
    <n v="150000"/>
    <x v="24"/>
    <n v="98774"/>
    <x v="1"/>
  </r>
  <r>
    <s v="Sue Taylor"/>
    <s v="Daniela"/>
    <s v="Hernandez"/>
    <s v="Gamma"/>
    <n v="100000"/>
    <x v="25"/>
    <n v="94616"/>
    <x v="1"/>
  </r>
  <r>
    <s v="Miguel Barajas"/>
    <s v="Liam"/>
    <s v="Baumann"/>
    <s v="Beta"/>
    <n v="50000"/>
    <x v="26"/>
    <n v="51911"/>
    <x v="0"/>
  </r>
  <r>
    <s v="Valarie Thompson"/>
    <s v="Charlotte"/>
    <s v="Miller"/>
    <s v="Gamma"/>
    <n v="80000"/>
    <x v="27"/>
    <n v="86182"/>
    <x v="0"/>
  </r>
  <r>
    <s v="Roland Mendel"/>
    <s v="Priya"/>
    <s v="Kapoor"/>
    <s v="Alpha"/>
    <n v="100000"/>
    <x v="28"/>
    <n v="85279"/>
    <x v="1"/>
  </r>
  <r>
    <s v="Maria Hernandez"/>
    <s v="Oliver"/>
    <s v="Kumar"/>
    <s v="Beta"/>
    <n v="80000"/>
    <x v="29"/>
    <n v="70369"/>
    <x v="1"/>
  </r>
  <r>
    <s v="Mory Kentary"/>
    <s v="Noah"/>
    <s v="Meier"/>
    <s v="Alpha"/>
    <n v="100000"/>
    <x v="11"/>
    <n v="95828"/>
    <x v="1"/>
  </r>
  <r>
    <s v="Jesus Fernandez"/>
    <s v="Ava"/>
    <s v="Williams"/>
    <s v="Epsilon"/>
    <n v="50000"/>
    <x v="12"/>
    <n v="41950"/>
    <x v="1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2">
  <r>
    <s v="Kalle Suominen"/>
    <s v="Amelia"/>
    <s v="Johnson"/>
    <x v="0"/>
    <n v="100000"/>
    <s v="Amelia Johnson"/>
    <n v="135017"/>
    <s v="Exceeded Target"/>
  </r>
  <r>
    <s v="Julie Brown"/>
    <s v="Lukas"/>
    <s v="Schmidt"/>
    <x v="1"/>
    <n v="200000"/>
    <s v="Lukas Schmidt"/>
    <n v="192740"/>
    <s v="Target Not Met"/>
  </r>
  <r>
    <s v="Jeff Young"/>
    <s v="Olivia"/>
    <s v="Jensen"/>
    <x v="2"/>
    <n v="200000"/>
    <s v="Olivia Jensen"/>
    <n v="227134"/>
    <s v="Exceeded Target"/>
  </r>
  <r>
    <s v="Kyung Yu"/>
    <s v="Sofia"/>
    <s v="Laine"/>
    <x v="3"/>
    <n v="100000"/>
    <s v="Sofia Laine"/>
    <n v="130274"/>
    <s v="Exceeded Target"/>
  </r>
  <r>
    <s v="Adrian Huxley"/>
    <s v="Chloe"/>
    <s v="Dupont"/>
    <x v="2"/>
    <n v="200000"/>
    <s v="Chloe Dupont"/>
    <n v="182094"/>
    <s v="Target Not Met"/>
  </r>
  <r>
    <s v="Kwai Yu"/>
    <s v="Alexander"/>
    <s v="Müller"/>
    <x v="1"/>
    <n v="200000"/>
    <s v="Alexander Müller"/>
    <n v="219735"/>
    <s v="Exceeded Target"/>
  </r>
  <r>
    <s v="Jytte Petersen"/>
    <s v="Liam"/>
    <s v="O'Sullivan"/>
    <x v="2"/>
    <n v="100000"/>
    <s v="Liam O'Sullivan"/>
    <n v="145221"/>
    <s v="Exceeded Target"/>
  </r>
  <r>
    <s v="Paul Henriot"/>
    <s v="Sophia"/>
    <s v="Rossi"/>
    <x v="2"/>
    <n v="200000"/>
    <s v="Sophia Rossi"/>
    <n v="195983"/>
    <s v="Target Not Met"/>
  </r>
  <r>
    <s v="Sue King"/>
    <s v="Emma"/>
    <s v="Hansen"/>
    <x v="3"/>
    <n v="100000"/>
    <s v="Emma Hansen"/>
    <n v="107896"/>
    <s v="Exceeded Target"/>
  </r>
  <r>
    <s v="Victoria Ashworth"/>
    <s v="Ethan"/>
    <s v="Lee"/>
    <x v="2"/>
    <n v="250000"/>
    <s v="Ethan Lee"/>
    <n v="261093"/>
    <s v="Exceeded Target"/>
  </r>
  <r>
    <s v="Anna O'Hara"/>
    <s v="Isabella"/>
    <s v="Garcia"/>
    <x v="1"/>
    <n v="200000"/>
    <s v="Isabella Garcia"/>
    <n v="242439"/>
    <s v="Exceeded Target"/>
  </r>
  <r>
    <s v="Diego Freyre"/>
    <s v="Noah"/>
    <s v="Meier"/>
    <x v="1"/>
    <n v="1000000"/>
    <s v="Noah Meier"/>
    <n v="1089868"/>
    <s v="Exceeded Target"/>
  </r>
  <r>
    <s v="Akiko Shimamura"/>
    <s v="Ava"/>
    <s v="Williams"/>
    <x v="0"/>
    <n v="100000"/>
    <s v="Ava Williams"/>
    <n v="88953"/>
    <s v="Target Not Met"/>
  </r>
  <r>
    <s v="Janine Labrune"/>
    <s v="Dev"/>
    <s v="Patel"/>
    <x v="4"/>
    <n v="200000"/>
    <s v="Dev Patel"/>
    <n v="203887"/>
    <s v="Exceeded Target"/>
  </r>
  <r>
    <s v="Thomas Hardy"/>
    <s v="Mia"/>
    <s v="Khan"/>
    <x v="0"/>
    <n v="50000"/>
    <s v="Mia Khan"/>
    <n v="49487"/>
    <s v="Target Not Met"/>
  </r>
  <r>
    <s v="Annette Roulet"/>
    <s v="William"/>
    <s v="Brown"/>
    <x v="3"/>
    <n v="100000"/>
    <s v="William Brown"/>
    <n v="84119"/>
    <s v="Target Not Met"/>
  </r>
  <r>
    <s v="Steve Frick"/>
    <s v="Sophie"/>
    <s v="Gruber"/>
    <x v="4"/>
    <n v="100000"/>
    <s v="Sophie Gruber"/>
    <n v="98119"/>
    <s v="Target Not Met"/>
  </r>
  <r>
    <s v="Mary Saveley"/>
    <s v="Lucas"/>
    <s v="Nielsen"/>
    <x v="3"/>
    <n v="150000"/>
    <s v="Lucas Nielsen"/>
    <n v="173391"/>
    <s v="Exceeded Target"/>
  </r>
  <r>
    <s v="Henriette Pfalzheim"/>
    <s v="Aino"/>
    <s v="Virtanen"/>
    <x v="2"/>
    <n v="150000"/>
    <s v="Aino Virtanen"/>
    <n v="145237"/>
    <s v="Target Not Met"/>
  </r>
  <r>
    <s v="Laurence Lebihan"/>
    <s v="Emily"/>
    <s v="Dubois"/>
    <x v="4"/>
    <n v="150000"/>
    <s v="Emily Dubois"/>
    <n v="115291"/>
    <s v="Target Not Met"/>
  </r>
  <r>
    <s v="Catherine Dewey"/>
    <s v="Benjamin"/>
    <s v="Weber"/>
    <x v="0"/>
    <n v="100000"/>
    <s v="Benjamin Weber"/>
    <n v="98950"/>
    <s v="Target Not Met"/>
  </r>
  <r>
    <s v="Giovanni Rovelli"/>
    <s v="Emily"/>
    <s v="Murphy"/>
    <x v="1"/>
    <n v="150000"/>
    <s v="Emily Murphy"/>
    <n v="175816"/>
    <s v="Exceeded Target"/>
  </r>
  <r>
    <s v="Paolo Accorti"/>
    <s v="Marco"/>
    <s v="Bianchi"/>
    <x v="1"/>
    <n v="150000"/>
    <s v="Marco Bianchi"/>
    <n v="137504"/>
    <s v="Target Not Met"/>
  </r>
  <r>
    <s v="Daniel Da Cunha"/>
    <s v="Lucas"/>
    <s v="Olsen"/>
    <x v="3"/>
    <n v="100000"/>
    <s v="Lucas Olsen"/>
    <n v="108833"/>
    <s v="Exceeded Target"/>
  </r>
  <r>
    <s v="Valarie Nelson"/>
    <s v="Benjamin"/>
    <s v="Chen"/>
    <x v="4"/>
    <n v="1000000"/>
    <s v="Benjamin Chen"/>
    <n v="776835"/>
    <s v="Target Not Met"/>
  </r>
  <r>
    <s v="Frederique Citeaux"/>
    <s v="Daniela"/>
    <s v="Hernandez"/>
    <x v="3"/>
    <n v="100000"/>
    <s v="Daniela Hernandez"/>
    <n v="94689"/>
    <s v="Target Not Met"/>
  </r>
  <r>
    <s v="Arnold Cruz"/>
    <s v="Liam"/>
    <s v="Baumann"/>
    <x v="2"/>
    <n v="100000"/>
    <s v="Liam Baumann"/>
    <n v="132192"/>
    <s v="Exceeded Target"/>
  </r>
  <r>
    <s v="Marie Bertrand"/>
    <s v="Charlotte"/>
    <s v="Miller"/>
    <x v="3"/>
    <n v="150000"/>
    <s v="Charlotte Miller"/>
    <n v="125181"/>
    <s v="Target Not Met"/>
  </r>
  <r>
    <s v="Georg Pipps"/>
    <s v="Priya"/>
    <s v="Kapoor"/>
    <x v="1"/>
    <n v="150000"/>
    <s v="Priya Kapoor"/>
    <n v="188709"/>
    <s v="Exceeded Target"/>
  </r>
  <r>
    <s v="Dean Cassidy"/>
    <s v="Oliver"/>
    <s v="Kumar"/>
    <x v="2"/>
    <n v="50000"/>
    <s v="Oliver Kumar"/>
    <n v="57084"/>
    <s v="Exceeded Target"/>
  </r>
  <r>
    <s v="Rosa Hernandez"/>
    <s v="Amelia"/>
    <s v="Johnson"/>
    <x v="0"/>
    <n v="100000"/>
    <s v="Amelia Johnson"/>
    <n v="92100"/>
    <s v="Target Not Met"/>
  </r>
  <r>
    <s v="Violeta Benitez"/>
    <s v="Lukas"/>
    <s v="Schmidt"/>
    <x v="1"/>
    <n v="100000"/>
    <s v="Lukas Schmidt"/>
    <n v="94314"/>
    <s v="Target Not Met"/>
  </r>
  <r>
    <s v="Christina Berglund"/>
    <s v="Olivia"/>
    <s v="Jensen"/>
    <x v="2"/>
    <n v="100000"/>
    <s v="Olivia Jensen"/>
    <n v="110015"/>
    <s v="Exceeded Target"/>
  </r>
  <r>
    <s v="Juri Hirano"/>
    <s v="Sofia"/>
    <s v="Laine"/>
    <x v="3"/>
    <n v="150000"/>
    <s v="Sofia Laine"/>
    <n v="167417"/>
    <s v="Exceeded Target"/>
  </r>
  <r>
    <s v="Mart¡n Sommer"/>
    <s v="Chloe"/>
    <s v="Dupont"/>
    <x v="2"/>
    <n v="150000"/>
    <s v="Chloe Dupont"/>
    <n v="139565"/>
    <s v="Target Not Met"/>
  </r>
  <r>
    <s v="Elizabeth Lincoln"/>
    <s v="Alexander"/>
    <s v="Müller"/>
    <x v="1"/>
    <n v="80000"/>
    <s v="Alexander Müller"/>
    <n v="71209"/>
    <s v="Target Not Met"/>
  </r>
  <r>
    <s v="Dominique Perrier"/>
    <s v="Liam"/>
    <s v="O'Sullivan"/>
    <x v="2"/>
    <n v="150000"/>
    <s v="Liam O'Sullivan"/>
    <n v="143869"/>
    <s v="Target Not Met"/>
  </r>
  <r>
    <s v="Michael Frick"/>
    <s v="Sophia"/>
    <s v="Rossi"/>
    <x v="2"/>
    <n v="150000"/>
    <s v="Sophia Rossi"/>
    <n v="123241"/>
    <s v="Target Not Met"/>
  </r>
  <r>
    <s v="Valarie Franco"/>
    <s v="Emma"/>
    <s v="Hansen"/>
    <x v="3"/>
    <n v="100000"/>
    <s v="Emma Hansen"/>
    <n v="92050"/>
    <s v="Target Not Met"/>
  </r>
  <r>
    <s v="Leslie Taylor"/>
    <s v="Ethan"/>
    <s v="Lee"/>
    <x v="2"/>
    <n v="30000"/>
    <s v="Ethan Lee"/>
    <n v="25048"/>
    <s v="Target Not Met"/>
  </r>
  <r>
    <s v="Marta Hernandez"/>
    <s v="Isabella"/>
    <s v="Garcia"/>
    <x v="1"/>
    <n v="150000"/>
    <s v="Isabella Garcia"/>
    <n v="144598"/>
    <s v="Target Not Met"/>
  </r>
  <r>
    <s v="Julie King"/>
    <s v="Noah"/>
    <s v="Meier"/>
    <x v="1"/>
    <n v="100000"/>
    <s v="Noah Meier"/>
    <n v="130563"/>
    <s v="Exceeded Target"/>
  </r>
  <r>
    <s v="Matti Karttunen"/>
    <s v="Ava"/>
    <s v="Williams"/>
    <x v="0"/>
    <n v="150000"/>
    <s v="Ava Williams"/>
    <n v="133448"/>
    <s v="Target Not Met"/>
  </r>
  <r>
    <s v="Francisca Cervantes"/>
    <s v="Dev"/>
    <s v="Patel"/>
    <x v="4"/>
    <n v="100000"/>
    <s v="Dev Patel"/>
    <n v="88589"/>
    <s v="Target Not Met"/>
  </r>
  <r>
    <s v="Michael Donnermeyer"/>
    <s v="Mia"/>
    <s v="Khan"/>
    <x v="0"/>
    <n v="30000"/>
    <s v="Mia Khan"/>
    <n v="31897"/>
    <s v="Exceeded Target"/>
  </r>
  <r>
    <s v="Yoshi Tannamuri"/>
    <s v="William"/>
    <s v="Brown"/>
    <x v="3"/>
    <n v="100000"/>
    <s v="William Brown"/>
    <n v="93064"/>
    <s v="Target Not Met"/>
  </r>
  <r>
    <s v="Juri Yoshido"/>
    <s v="Sophie"/>
    <s v="Gruber"/>
    <x v="4"/>
    <n v="100000"/>
    <s v="Sophie Gruber"/>
    <n v="78336"/>
    <s v="Target Not Met"/>
  </r>
  <r>
    <s v="Jan Klaeboe"/>
    <s v="Lucas"/>
    <s v="Nielsen"/>
    <x v="3"/>
    <n v="150000"/>
    <s v="Lucas Nielsen"/>
    <n v="107830"/>
    <s v="Target Not Met"/>
  </r>
  <r>
    <s v="Pirkko Koskitalo"/>
    <s v="Aino"/>
    <s v="Virtanen"/>
    <x v="2"/>
    <n v="100000"/>
    <s v="Aino Virtanen"/>
    <n v="99157"/>
    <s v="Target Not Met"/>
  </r>
  <r>
    <s v="Maurizio Moroni"/>
    <s v="Emily"/>
    <s v="Dubois"/>
    <x v="4"/>
    <n v="150000"/>
    <s v="Emily Dubois"/>
    <n v="164789"/>
    <s v="Exceeded Target"/>
  </r>
  <r>
    <s v="Wendy Victorino"/>
    <s v="Benjamin"/>
    <s v="Weber"/>
    <x v="0"/>
    <n v="250000"/>
    <s v="Benjamin Weber"/>
    <n v="171694"/>
    <s v="Target Not Met"/>
  </r>
  <r>
    <s v="Eduardo Saavedra"/>
    <s v="Emily"/>
    <s v="Murphy"/>
    <x v="1"/>
    <n v="50000"/>
    <s v="Emily Murphy"/>
    <n v="45184"/>
    <s v="Target Not Met"/>
  </r>
  <r>
    <s v="Ann Brown"/>
    <s v="Marco"/>
    <s v="Bianchi"/>
    <x v="1"/>
    <n v="100000"/>
    <s v="Marco Bianchi"/>
    <n v="89991"/>
    <s v="Target Not Met"/>
  </r>
  <r>
    <s v="Valarie Young"/>
    <s v="Lucas"/>
    <s v="Olsen"/>
    <x v="3"/>
    <n v="150000"/>
    <s v="Lucas Olsen"/>
    <n v="166573"/>
    <s v="Exceeded Target"/>
  </r>
  <r>
    <s v="Maria Larsson"/>
    <s v="Benjamin"/>
    <s v="Chen"/>
    <x v="4"/>
    <n v="150000"/>
    <s v="Benjamin Chen"/>
    <n v="156971"/>
    <s v="Exceeded Target"/>
  </r>
  <r>
    <s v="Eric Natividad"/>
    <s v="Daniela"/>
    <s v="Hernandez"/>
    <x v="3"/>
    <n v="200000"/>
    <s v="Daniela Hernandez"/>
    <n v="201398"/>
    <s v="Exceeded Target"/>
  </r>
  <r>
    <s v="Julie Murphy"/>
    <s v="Liam"/>
    <s v="Baumann"/>
    <x v="2"/>
    <n v="150000"/>
    <s v="Liam Baumann"/>
    <n v="88917"/>
    <s v="Target Not Met"/>
  </r>
  <r>
    <s v="Wing C Tam"/>
    <s v="Charlotte"/>
    <s v="Miller"/>
    <x v="3"/>
    <n v="100000"/>
    <s v="Charlotte Miller"/>
    <n v="115877"/>
    <s v="Exceeded Target"/>
  </r>
  <r>
    <s v="Sean Connery"/>
    <s v="Priya"/>
    <s v="Kapoor"/>
    <x v="1"/>
    <n v="100000"/>
    <s v="Priya Kapoor"/>
    <n v="87374"/>
    <s v="Target Not Met"/>
  </r>
  <r>
    <s v="Veysel Oeztan"/>
    <s v="Oliver"/>
    <s v="Kumar"/>
    <x v="2"/>
    <n v="150000"/>
    <s v="Oliver Kumar"/>
    <n v="155548"/>
    <s v="Exceeded Target"/>
  </r>
  <r>
    <s v="Michael Holz"/>
    <s v="Amelia"/>
    <s v="Johnson"/>
    <x v="0"/>
    <n v="150000"/>
    <s v="Amelia Johnson"/>
    <n v="156627"/>
    <s v="Exceeded Target"/>
  </r>
  <r>
    <s v="Roland Keitel"/>
    <s v="Lukas"/>
    <s v="Schmidt"/>
    <x v="1"/>
    <n v="80000"/>
    <s v="Lukas Schmidt"/>
    <n v="87550"/>
    <s v="Exceeded Target"/>
  </r>
  <r>
    <s v="Pascale Cartrain"/>
    <s v="Olivia"/>
    <s v="Jensen"/>
    <x v="2"/>
    <n v="50000"/>
    <s v="Olivia Jensen"/>
    <n v="44651"/>
    <s v="Target Not Met"/>
  </r>
  <r>
    <s v="Leslie Young"/>
    <s v="Sofia"/>
    <s v="Laine"/>
    <x v="3"/>
    <n v="30000"/>
    <s v="Sofia Laine"/>
    <n v="10197"/>
    <s v="Target Not Met"/>
  </r>
  <r>
    <s v="Michael Chandler"/>
    <s v="Chloe"/>
    <s v="Dupont"/>
    <x v="2"/>
    <n v="80000"/>
    <s v="Chloe Dupont"/>
    <n v="56034"/>
    <s v="Target Not Met"/>
  </r>
  <r>
    <s v="Allen Nelson"/>
    <s v="Alexander"/>
    <s v="Müller"/>
    <x v="1"/>
    <n v="100000"/>
    <s v="Alexander Müller"/>
    <n v="116145"/>
    <s v="Exceeded Target"/>
  </r>
  <r>
    <s v="Kee Kuo"/>
    <s v="Liam"/>
    <s v="O'Sullivan"/>
    <x v="2"/>
    <n v="200000"/>
    <s v="Liam O'Sullivan"/>
    <n v="63116"/>
    <s v="Target Not Met"/>
  </r>
  <r>
    <s v="Helen Bennett"/>
    <s v="Sophia"/>
    <s v="Rossi"/>
    <x v="2"/>
    <n v="100000"/>
    <s v="Sophia Rossi"/>
    <n v="87269"/>
    <s v="Target Not Met"/>
  </r>
  <r>
    <s v="Julie Young"/>
    <s v="Emma"/>
    <s v="Hansen"/>
    <x v="3"/>
    <n v="150000"/>
    <s v="Emma Hansen"/>
    <n v="158488"/>
    <s v="Exceeded Target"/>
  </r>
  <r>
    <s v="Leslie Murphy"/>
    <s v="Ethan"/>
    <s v="Lee"/>
    <x v="2"/>
    <n v="100000"/>
    <s v="Ethan Lee"/>
    <n v="74372"/>
    <s v="Target Not Met"/>
  </r>
  <r>
    <s v="Jonas Bergulfsen"/>
    <s v="Isabella"/>
    <s v="Garcia"/>
    <x v="1"/>
    <n v="150000"/>
    <s v="Isabella Garcia"/>
    <n v="153373"/>
    <s v="Exceeded Target"/>
  </r>
  <r>
    <s v="Palle Ibsen"/>
    <s v="Noah"/>
    <s v="Meier"/>
    <x v="1"/>
    <n v="100000"/>
    <s v="Noah Meier"/>
    <n v="86682"/>
    <s v="Target Not Met"/>
  </r>
  <r>
    <s v="Jose Pedro Roel"/>
    <s v="Ava"/>
    <s v="Williams"/>
    <x v="0"/>
    <n v="100000"/>
    <s v="Ava Williams"/>
    <n v="91534"/>
    <s v="Target Not Met"/>
  </r>
  <r>
    <s v="Elizabeth Devon"/>
    <s v="Dev"/>
    <s v="Patel"/>
    <x v="4"/>
    <n v="100000"/>
    <s v="Dev Patel"/>
    <n v="107329"/>
    <s v="Exceeded Target"/>
  </r>
  <r>
    <s v="Steve Thompson"/>
    <s v="Mia"/>
    <s v="Khan"/>
    <x v="0"/>
    <n v="100000"/>
    <s v="Mia Khan"/>
    <n v="73048"/>
    <s v="Target Not Met"/>
  </r>
  <r>
    <s v="Daniel Tonini"/>
    <s v="William"/>
    <s v="Brown"/>
    <x v="3"/>
    <n v="100000"/>
    <s v="William Brown"/>
    <n v="86855"/>
    <s v="Target Not Met"/>
  </r>
  <r>
    <s v="Tony Calaghan"/>
    <s v="Sophie"/>
    <s v="Gruber"/>
    <x v="4"/>
    <n v="80000"/>
    <s v="Sophie Gruber"/>
    <n v="67941"/>
    <s v="Target Not Met"/>
  </r>
  <r>
    <s v="Jean Fresnisre"/>
    <s v="Lucas"/>
    <s v="Nielsen"/>
    <x v="3"/>
    <n v="100000"/>
    <s v="Lucas Nielsen"/>
    <n v="85772"/>
    <s v="Target Not Met"/>
  </r>
  <r>
    <s v="Carine Schmitt"/>
    <s v="Aino"/>
    <s v="Virtanen"/>
    <x v="2"/>
    <n v="30000"/>
    <s v="Aino Virtanen"/>
    <n v="38017"/>
    <s v="Exceeded Target"/>
  </r>
  <r>
    <s v="Dan Lewis"/>
    <s v="Emily"/>
    <s v="Dubois"/>
    <x v="4"/>
    <n v="30000"/>
    <s v="Emily Dubois"/>
    <n v="42553"/>
    <s v="Exceeded Target"/>
  </r>
  <r>
    <s v="Sue Frick"/>
    <s v="Benjamin"/>
    <s v="Weber"/>
    <x v="0"/>
    <n v="200000"/>
    <s v="Benjamin Weber"/>
    <n v="195359"/>
    <s v="Target Not Met"/>
  </r>
  <r>
    <s v="William Brown"/>
    <s v="Emily"/>
    <s v="Murphy"/>
    <x v="1"/>
    <n v="80000"/>
    <s v="Emily Murphy"/>
    <n v="67627"/>
    <s v="Target Not Met"/>
  </r>
  <r>
    <s v="Peter Ferguson"/>
    <s v="Marco"/>
    <s v="Bianchi"/>
    <x v="1"/>
    <n v="250000"/>
    <s v="Marco Bianchi"/>
    <n v="261772"/>
    <s v="Exceeded Target"/>
  </r>
  <r>
    <s v="Kyung Tseng"/>
    <s v="Lucas"/>
    <s v="Olsen"/>
    <x v="3"/>
    <n v="100000"/>
    <s v="Lucas Olsen"/>
    <n v="44273"/>
    <s v="Target Not Met"/>
  </r>
  <r>
    <s v="Martine Rance"/>
    <s v="Benjamin"/>
    <s v="Chen"/>
    <x v="4"/>
    <n v="150000"/>
    <s v="Benjamin Chen"/>
    <n v="98774"/>
    <s v="Target Not Met"/>
  </r>
  <r>
    <s v="Sue Taylor"/>
    <s v="Daniela"/>
    <s v="Hernandez"/>
    <x v="3"/>
    <n v="100000"/>
    <s v="Daniela Hernandez"/>
    <n v="94616"/>
    <s v="Target Not Met"/>
  </r>
  <r>
    <s v="Miguel Barajas"/>
    <s v="Liam"/>
    <s v="Baumann"/>
    <x v="2"/>
    <n v="50000"/>
    <s v="Liam Baumann"/>
    <n v="51911"/>
    <s v="Exceeded Target"/>
  </r>
  <r>
    <s v="Valarie Thompson"/>
    <s v="Charlotte"/>
    <s v="Miller"/>
    <x v="3"/>
    <n v="80000"/>
    <s v="Charlotte Miller"/>
    <n v="86182"/>
    <s v="Exceeded Target"/>
  </r>
  <r>
    <s v="Roland Mendel"/>
    <s v="Priya"/>
    <s v="Kapoor"/>
    <x v="1"/>
    <n v="100000"/>
    <s v="Priya Kapoor"/>
    <n v="85279"/>
    <s v="Target Not Met"/>
  </r>
  <r>
    <s v="Maria Hernandez"/>
    <s v="Oliver"/>
    <s v="Kumar"/>
    <x v="2"/>
    <n v="80000"/>
    <s v="Oliver Kumar"/>
    <n v="70369"/>
    <s v="Target Not Met"/>
  </r>
  <r>
    <s v="Mory Kentary"/>
    <s v="Noah"/>
    <s v="Meier"/>
    <x v="1"/>
    <n v="100000"/>
    <s v="Noah Meier"/>
    <n v="95828"/>
    <s v="Target Not Met"/>
  </r>
  <r>
    <s v="Jesus Fernandez"/>
    <s v="Ava"/>
    <s v="Williams"/>
    <x v="0"/>
    <n v="50000"/>
    <s v="Ava Williams"/>
    <n v="41950"/>
    <s v="Target Not Met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2">
  <r>
    <s v="Kalle Suominen"/>
    <s v="Amelia"/>
    <s v="Johnson"/>
    <x v="0"/>
    <n v="100000"/>
    <s v="Amelia Johnson"/>
    <n v="135017"/>
    <s v="Exceeded Target"/>
    <n v="35017"/>
    <n v="1.3501700000000001"/>
  </r>
  <r>
    <s v="Julie Brown"/>
    <s v="Lukas"/>
    <s v="Schmidt"/>
    <x v="1"/>
    <n v="200000"/>
    <s v="Lukas Schmidt"/>
    <n v="192740"/>
    <s v="Target Not Met"/>
    <n v="-7260"/>
    <n v="0.9637"/>
  </r>
  <r>
    <s v="Jeff Young"/>
    <s v="Olivia"/>
    <s v="Jensen"/>
    <x v="2"/>
    <n v="200000"/>
    <s v="Olivia Jensen"/>
    <n v="227134"/>
    <s v="Exceeded Target"/>
    <n v="27134"/>
    <n v="1.13567"/>
  </r>
  <r>
    <s v="Kyung Yu"/>
    <s v="Sofia"/>
    <s v="Laine"/>
    <x v="3"/>
    <n v="100000"/>
    <s v="Sofia Laine"/>
    <n v="130274"/>
    <s v="Exceeded Target"/>
    <n v="30274"/>
    <n v="1.30274"/>
  </r>
  <r>
    <s v="Adrian Huxley"/>
    <s v="Chloe"/>
    <s v="Dupont"/>
    <x v="2"/>
    <n v="200000"/>
    <s v="Chloe Dupont"/>
    <n v="182094"/>
    <s v="Target Not Met"/>
    <n v="-17906"/>
    <n v="0.91047"/>
  </r>
  <r>
    <s v="Kwai Yu"/>
    <s v="Alexander"/>
    <s v="Müller"/>
    <x v="1"/>
    <n v="200000"/>
    <s v="Alexander Müller"/>
    <n v="219735"/>
    <s v="Exceeded Target"/>
    <n v="19735"/>
    <n v="1.0986750000000001"/>
  </r>
  <r>
    <s v="Jytte Petersen"/>
    <s v="Liam"/>
    <s v="O'Sullivan"/>
    <x v="2"/>
    <n v="100000"/>
    <s v="Liam O'Sullivan"/>
    <n v="145221"/>
    <s v="Exceeded Target"/>
    <n v="45221"/>
    <n v="1.45221"/>
  </r>
  <r>
    <s v="Paul Henriot"/>
    <s v="Sophia"/>
    <s v="Rossi"/>
    <x v="2"/>
    <n v="200000"/>
    <s v="Sophia Rossi"/>
    <n v="195983"/>
    <s v="Target Not Met"/>
    <n v="-4017"/>
    <n v="0.97991499999999998"/>
  </r>
  <r>
    <s v="Sue King"/>
    <s v="Emma"/>
    <s v="Hansen"/>
    <x v="3"/>
    <n v="100000"/>
    <s v="Emma Hansen"/>
    <n v="107896"/>
    <s v="Exceeded Target"/>
    <n v="7896"/>
    <n v="1.0789599999999999"/>
  </r>
  <r>
    <s v="Victoria Ashworth"/>
    <s v="Ethan"/>
    <s v="Lee"/>
    <x v="2"/>
    <n v="250000"/>
    <s v="Ethan Lee"/>
    <n v="261093"/>
    <s v="Exceeded Target"/>
    <n v="11093"/>
    <n v="1.0443720000000001"/>
  </r>
  <r>
    <s v="Anna O'Hara"/>
    <s v="Isabella"/>
    <s v="Garcia"/>
    <x v="1"/>
    <n v="200000"/>
    <s v="Isabella Garcia"/>
    <n v="242439"/>
    <s v="Exceeded Target"/>
    <n v="42439"/>
    <n v="1.2121949999999999"/>
  </r>
  <r>
    <s v="Diego Freyre"/>
    <s v="Noah"/>
    <s v="Meier"/>
    <x v="1"/>
    <n v="1000000"/>
    <s v="Noah Meier"/>
    <n v="1089868"/>
    <s v="Exceeded Target"/>
    <n v="89868"/>
    <n v="1.0898680000000001"/>
  </r>
  <r>
    <s v="Akiko Shimamura"/>
    <s v="Ava"/>
    <s v="Williams"/>
    <x v="0"/>
    <n v="100000"/>
    <s v="Ava Williams"/>
    <n v="88953"/>
    <s v="Target Not Met"/>
    <n v="-11047"/>
    <n v="0.88953000000000004"/>
  </r>
  <r>
    <s v="Janine Labrune"/>
    <s v="Dev"/>
    <s v="Patel"/>
    <x v="4"/>
    <n v="200000"/>
    <s v="Dev Patel"/>
    <n v="203887"/>
    <s v="Exceeded Target"/>
    <n v="3887"/>
    <n v="1.0194350000000001"/>
  </r>
  <r>
    <s v="Thomas Hardy"/>
    <s v="Mia"/>
    <s v="Khan"/>
    <x v="0"/>
    <n v="50000"/>
    <s v="Mia Khan"/>
    <n v="49487"/>
    <s v="Target Not Met"/>
    <n v="-513"/>
    <n v="0.98973999999999995"/>
  </r>
  <r>
    <s v="Annette Roulet"/>
    <s v="William"/>
    <s v="Brown"/>
    <x v="3"/>
    <n v="100000"/>
    <s v="William Brown"/>
    <n v="84119"/>
    <s v="Target Not Met"/>
    <n v="-15881"/>
    <n v="0.84118999999999999"/>
  </r>
  <r>
    <s v="Steve Frick"/>
    <s v="Sophie"/>
    <s v="Gruber"/>
    <x v="4"/>
    <n v="100000"/>
    <s v="Sophie Gruber"/>
    <n v="98119"/>
    <s v="Target Not Met"/>
    <n v="-1881"/>
    <n v="0.98119000000000001"/>
  </r>
  <r>
    <s v="Mary Saveley"/>
    <s v="Lucas"/>
    <s v="Nielsen"/>
    <x v="3"/>
    <n v="150000"/>
    <s v="Lucas Nielsen"/>
    <n v="173391"/>
    <s v="Exceeded Target"/>
    <n v="23391"/>
    <n v="1.15594"/>
  </r>
  <r>
    <s v="Henriette Pfalzheim"/>
    <s v="Aino"/>
    <s v="Virtanen"/>
    <x v="2"/>
    <n v="150000"/>
    <s v="Aino Virtanen"/>
    <n v="145237"/>
    <s v="Target Not Met"/>
    <n v="-4763"/>
    <n v="0.9682466666666667"/>
  </r>
  <r>
    <s v="Laurence Lebihan"/>
    <s v="Emily"/>
    <s v="Dubois"/>
    <x v="4"/>
    <n v="150000"/>
    <s v="Emily Dubois"/>
    <n v="115291"/>
    <s v="Target Not Met"/>
    <n v="-34709"/>
    <n v="0.76860666666666666"/>
  </r>
  <r>
    <s v="Catherine Dewey"/>
    <s v="Benjamin"/>
    <s v="Weber"/>
    <x v="0"/>
    <n v="100000"/>
    <s v="Benjamin Weber"/>
    <n v="98950"/>
    <s v="Target Not Met"/>
    <n v="-1050"/>
    <n v="0.98950000000000005"/>
  </r>
  <r>
    <s v="Giovanni Rovelli"/>
    <s v="Emily"/>
    <s v="Murphy"/>
    <x v="1"/>
    <n v="150000"/>
    <s v="Emily Murphy"/>
    <n v="175816"/>
    <s v="Exceeded Target"/>
    <n v="25816"/>
    <n v="1.1721066666666666"/>
  </r>
  <r>
    <s v="Paolo Accorti"/>
    <s v="Marco"/>
    <s v="Bianchi"/>
    <x v="1"/>
    <n v="150000"/>
    <s v="Marco Bianchi"/>
    <n v="137504"/>
    <s v="Target Not Met"/>
    <n v="-12496"/>
    <n v="0.91669333333333336"/>
  </r>
  <r>
    <s v="Daniel Da Cunha"/>
    <s v="Lucas"/>
    <s v="Olsen"/>
    <x v="3"/>
    <n v="100000"/>
    <s v="Lucas Olsen"/>
    <n v="108833"/>
    <s v="Exceeded Target"/>
    <n v="8833"/>
    <n v="1.08833"/>
  </r>
  <r>
    <s v="Valarie Nelson"/>
    <s v="Benjamin"/>
    <s v="Chen"/>
    <x v="4"/>
    <n v="1000000"/>
    <s v="Benjamin Chen"/>
    <n v="776835"/>
    <s v="Target Not Met"/>
    <n v="-223165"/>
    <n v="0.77683500000000005"/>
  </r>
  <r>
    <s v="Frederique Citeaux"/>
    <s v="Daniela"/>
    <s v="Hernandez"/>
    <x v="3"/>
    <n v="100000"/>
    <s v="Daniela Hernandez"/>
    <n v="94689"/>
    <s v="Target Not Met"/>
    <n v="-5311"/>
    <n v="0.94689000000000001"/>
  </r>
  <r>
    <s v="Arnold Cruz"/>
    <s v="Liam"/>
    <s v="Baumann"/>
    <x v="2"/>
    <n v="100000"/>
    <s v="Liam Baumann"/>
    <n v="132192"/>
    <s v="Exceeded Target"/>
    <n v="32192"/>
    <n v="1.32192"/>
  </r>
  <r>
    <s v="Marie Bertrand"/>
    <s v="Charlotte"/>
    <s v="Miller"/>
    <x v="3"/>
    <n v="150000"/>
    <s v="Charlotte Miller"/>
    <n v="125181"/>
    <s v="Target Not Met"/>
    <n v="-24819"/>
    <n v="0.83453999999999995"/>
  </r>
  <r>
    <s v="Georg Pipps"/>
    <s v="Priya"/>
    <s v="Kapoor"/>
    <x v="1"/>
    <n v="150000"/>
    <s v="Priya Kapoor"/>
    <n v="188709"/>
    <s v="Exceeded Target"/>
    <n v="38709"/>
    <n v="1.25806"/>
  </r>
  <r>
    <s v="Dean Cassidy"/>
    <s v="Oliver"/>
    <s v="Kumar"/>
    <x v="2"/>
    <n v="50000"/>
    <s v="Oliver Kumar"/>
    <n v="57084"/>
    <s v="Exceeded Target"/>
    <n v="7084"/>
    <n v="1.14168"/>
  </r>
  <r>
    <s v="Rosa Hernandez"/>
    <s v="Amelia"/>
    <s v="Johnson"/>
    <x v="0"/>
    <n v="100000"/>
    <s v="Amelia Johnson"/>
    <n v="92100"/>
    <s v="Target Not Met"/>
    <n v="-7900"/>
    <n v="0.92100000000000004"/>
  </r>
  <r>
    <s v="Violeta Benitez"/>
    <s v="Lukas"/>
    <s v="Schmidt"/>
    <x v="1"/>
    <n v="100000"/>
    <s v="Lukas Schmidt"/>
    <n v="94314"/>
    <s v="Target Not Met"/>
    <n v="-5686"/>
    <n v="0.94313999999999998"/>
  </r>
  <r>
    <s v="Christina Berglund"/>
    <s v="Olivia"/>
    <s v="Jensen"/>
    <x v="2"/>
    <n v="100000"/>
    <s v="Olivia Jensen"/>
    <n v="110015"/>
    <s v="Exceeded Target"/>
    <n v="10015"/>
    <n v="1.10015"/>
  </r>
  <r>
    <s v="Juri Hirano"/>
    <s v="Sofia"/>
    <s v="Laine"/>
    <x v="3"/>
    <n v="150000"/>
    <s v="Sofia Laine"/>
    <n v="167417"/>
    <s v="Exceeded Target"/>
    <n v="17417"/>
    <n v="1.1161133333333333"/>
  </r>
  <r>
    <s v="Mart¡n Sommer"/>
    <s v="Chloe"/>
    <s v="Dupont"/>
    <x v="2"/>
    <n v="150000"/>
    <s v="Chloe Dupont"/>
    <n v="139565"/>
    <s v="Target Not Met"/>
    <n v="-10435"/>
    <n v="0.93043333333333333"/>
  </r>
  <r>
    <s v="Elizabeth Lincoln"/>
    <s v="Alexander"/>
    <s v="Müller"/>
    <x v="1"/>
    <n v="80000"/>
    <s v="Alexander Müller"/>
    <n v="71209"/>
    <s v="Target Not Met"/>
    <n v="-8791"/>
    <n v="0.89011249999999997"/>
  </r>
  <r>
    <s v="Dominique Perrier"/>
    <s v="Liam"/>
    <s v="O'Sullivan"/>
    <x v="2"/>
    <n v="150000"/>
    <s v="Liam O'Sullivan"/>
    <n v="143869"/>
    <s v="Target Not Met"/>
    <n v="-6131"/>
    <n v="0.95912666666666668"/>
  </r>
  <r>
    <s v="Michael Frick"/>
    <s v="Sophia"/>
    <s v="Rossi"/>
    <x v="2"/>
    <n v="150000"/>
    <s v="Sophia Rossi"/>
    <n v="123241"/>
    <s v="Target Not Met"/>
    <n v="-26759"/>
    <n v="0.82160666666666671"/>
  </r>
  <r>
    <s v="Valarie Franco"/>
    <s v="Emma"/>
    <s v="Hansen"/>
    <x v="3"/>
    <n v="100000"/>
    <s v="Emma Hansen"/>
    <n v="92050"/>
    <s v="Target Not Met"/>
    <n v="-7950"/>
    <n v="0.92049999999999998"/>
  </r>
  <r>
    <s v="Leslie Taylor"/>
    <s v="Ethan"/>
    <s v="Lee"/>
    <x v="2"/>
    <n v="30000"/>
    <s v="Ethan Lee"/>
    <n v="25048"/>
    <s v="Target Not Met"/>
    <n v="-4952"/>
    <n v="0.83493333333333331"/>
  </r>
  <r>
    <s v="Marta Hernandez"/>
    <s v="Isabella"/>
    <s v="Garcia"/>
    <x v="1"/>
    <n v="150000"/>
    <s v="Isabella Garcia"/>
    <n v="144598"/>
    <s v="Target Not Met"/>
    <n v="-5402"/>
    <n v="0.96398666666666666"/>
  </r>
  <r>
    <s v="Julie King"/>
    <s v="Noah"/>
    <s v="Meier"/>
    <x v="1"/>
    <n v="100000"/>
    <s v="Noah Meier"/>
    <n v="130563"/>
    <s v="Exceeded Target"/>
    <n v="30563"/>
    <n v="1.3056300000000001"/>
  </r>
  <r>
    <s v="Matti Karttunen"/>
    <s v="Ava"/>
    <s v="Williams"/>
    <x v="0"/>
    <n v="150000"/>
    <s v="Ava Williams"/>
    <n v="133448"/>
    <s v="Target Not Met"/>
    <n v="-16552"/>
    <n v="0.8896533333333333"/>
  </r>
  <r>
    <s v="Francisca Cervantes"/>
    <s v="Dev"/>
    <s v="Patel"/>
    <x v="4"/>
    <n v="100000"/>
    <s v="Dev Patel"/>
    <n v="88589"/>
    <s v="Target Not Met"/>
    <n v="-11411"/>
    <n v="0.88588999999999996"/>
  </r>
  <r>
    <s v="Michael Donnermeyer"/>
    <s v="Mia"/>
    <s v="Khan"/>
    <x v="0"/>
    <n v="30000"/>
    <s v="Mia Khan"/>
    <n v="31897"/>
    <s v="Exceeded Target"/>
    <n v="1897"/>
    <n v="1.0632333333333333"/>
  </r>
  <r>
    <s v="Yoshi Tannamuri"/>
    <s v="William"/>
    <s v="Brown"/>
    <x v="3"/>
    <n v="100000"/>
    <s v="William Brown"/>
    <n v="93064"/>
    <s v="Target Not Met"/>
    <n v="-6936"/>
    <n v="0.93064000000000002"/>
  </r>
  <r>
    <s v="Juri Yoshido"/>
    <s v="Sophie"/>
    <s v="Gruber"/>
    <x v="4"/>
    <n v="100000"/>
    <s v="Sophie Gruber"/>
    <n v="78336"/>
    <s v="Target Not Met"/>
    <n v="-21664"/>
    <n v="0.78335999999999995"/>
  </r>
  <r>
    <s v="Jan Klaeboe"/>
    <s v="Lucas"/>
    <s v="Nielsen"/>
    <x v="3"/>
    <n v="150000"/>
    <s v="Lucas Nielsen"/>
    <n v="107830"/>
    <s v="Target Not Met"/>
    <n v="-42170"/>
    <n v="0.71886666666666665"/>
  </r>
  <r>
    <s v="Pirkko Koskitalo"/>
    <s v="Aino"/>
    <s v="Virtanen"/>
    <x v="2"/>
    <n v="100000"/>
    <s v="Aino Virtanen"/>
    <n v="99157"/>
    <s v="Target Not Met"/>
    <n v="-843"/>
    <n v="0.99156999999999995"/>
  </r>
  <r>
    <s v="Maurizio Moroni"/>
    <s v="Emily"/>
    <s v="Dubois"/>
    <x v="4"/>
    <n v="150000"/>
    <s v="Emily Dubois"/>
    <n v="164789"/>
    <s v="Exceeded Target"/>
    <n v="14789"/>
    <n v="1.0985933333333333"/>
  </r>
  <r>
    <s v="Wendy Victorino"/>
    <s v="Benjamin"/>
    <s v="Weber"/>
    <x v="0"/>
    <n v="250000"/>
    <s v="Benjamin Weber"/>
    <n v="171694"/>
    <s v="Target Not Met"/>
    <n v="-78306"/>
    <n v="0.68677600000000005"/>
  </r>
  <r>
    <s v="Eduardo Saavedra"/>
    <s v="Emily"/>
    <s v="Murphy"/>
    <x v="1"/>
    <n v="50000"/>
    <s v="Emily Murphy"/>
    <n v="45184"/>
    <s v="Target Not Met"/>
    <n v="-4816"/>
    <n v="0.90368000000000004"/>
  </r>
  <r>
    <s v="Ann Brown"/>
    <s v="Marco"/>
    <s v="Bianchi"/>
    <x v="1"/>
    <n v="100000"/>
    <s v="Marco Bianchi"/>
    <n v="89991"/>
    <s v="Target Not Met"/>
    <n v="-10009"/>
    <n v="0.89990999999999999"/>
  </r>
  <r>
    <s v="Valarie Young"/>
    <s v="Lucas"/>
    <s v="Olsen"/>
    <x v="3"/>
    <n v="150000"/>
    <s v="Lucas Olsen"/>
    <n v="166573"/>
    <s v="Exceeded Target"/>
    <n v="16573"/>
    <n v="1.1104866666666666"/>
  </r>
  <r>
    <s v="Maria Larsson"/>
    <s v="Benjamin"/>
    <s v="Chen"/>
    <x v="4"/>
    <n v="150000"/>
    <s v="Benjamin Chen"/>
    <n v="156971"/>
    <s v="Exceeded Target"/>
    <n v="6971"/>
    <n v="1.0464733333333334"/>
  </r>
  <r>
    <s v="Eric Natividad"/>
    <s v="Daniela"/>
    <s v="Hernandez"/>
    <x v="3"/>
    <n v="200000"/>
    <s v="Daniela Hernandez"/>
    <n v="201398"/>
    <s v="Exceeded Target"/>
    <n v="1398"/>
    <n v="1.0069900000000001"/>
  </r>
  <r>
    <s v="Julie Murphy"/>
    <s v="Liam"/>
    <s v="Baumann"/>
    <x v="2"/>
    <n v="150000"/>
    <s v="Liam Baumann"/>
    <n v="88917"/>
    <s v="Target Not Met"/>
    <n v="-61083"/>
    <n v="0.59277999999999997"/>
  </r>
  <r>
    <s v="Wing C Tam"/>
    <s v="Charlotte"/>
    <s v="Miller"/>
    <x v="3"/>
    <n v="100000"/>
    <s v="Charlotte Miller"/>
    <n v="115877"/>
    <s v="Exceeded Target"/>
    <n v="15877"/>
    <n v="1.1587700000000001"/>
  </r>
  <r>
    <s v="Sean Connery"/>
    <s v="Priya"/>
    <s v="Kapoor"/>
    <x v="1"/>
    <n v="100000"/>
    <s v="Priya Kapoor"/>
    <n v="87374"/>
    <s v="Target Not Met"/>
    <n v="-12626"/>
    <n v="0.87373999999999996"/>
  </r>
  <r>
    <s v="Veysel Oeztan"/>
    <s v="Oliver"/>
    <s v="Kumar"/>
    <x v="2"/>
    <n v="150000"/>
    <s v="Oliver Kumar"/>
    <n v="155548"/>
    <s v="Exceeded Target"/>
    <n v="5548"/>
    <n v="1.0369866666666667"/>
  </r>
  <r>
    <s v="Michael Holz"/>
    <s v="Amelia"/>
    <s v="Johnson"/>
    <x v="0"/>
    <n v="150000"/>
    <s v="Amelia Johnson"/>
    <n v="156627"/>
    <s v="Exceeded Target"/>
    <n v="6627"/>
    <n v="1.0441800000000001"/>
  </r>
  <r>
    <s v="Roland Keitel"/>
    <s v="Lukas"/>
    <s v="Schmidt"/>
    <x v="1"/>
    <n v="80000"/>
    <s v="Lukas Schmidt"/>
    <n v="87550"/>
    <s v="Exceeded Target"/>
    <n v="7550"/>
    <n v="1.0943750000000001"/>
  </r>
  <r>
    <s v="Pascale Cartrain"/>
    <s v="Olivia"/>
    <s v="Jensen"/>
    <x v="2"/>
    <n v="50000"/>
    <s v="Olivia Jensen"/>
    <n v="44651"/>
    <s v="Target Not Met"/>
    <n v="-5349"/>
    <n v="0.89302000000000004"/>
  </r>
  <r>
    <s v="Leslie Young"/>
    <s v="Sofia"/>
    <s v="Laine"/>
    <x v="3"/>
    <n v="30000"/>
    <s v="Sofia Laine"/>
    <n v="10197"/>
    <s v="Target Not Met"/>
    <n v="-19803"/>
    <n v="0.33989999999999998"/>
  </r>
  <r>
    <s v="Michael Chandler"/>
    <s v="Chloe"/>
    <s v="Dupont"/>
    <x v="2"/>
    <n v="80000"/>
    <s v="Chloe Dupont"/>
    <n v="56034"/>
    <s v="Target Not Met"/>
    <n v="-23966"/>
    <n v="0.70042499999999996"/>
  </r>
  <r>
    <s v="Allen Nelson"/>
    <s v="Alexander"/>
    <s v="Müller"/>
    <x v="1"/>
    <n v="100000"/>
    <s v="Alexander Müller"/>
    <n v="116145"/>
    <s v="Exceeded Target"/>
    <n v="16145"/>
    <n v="1.1614500000000001"/>
  </r>
  <r>
    <s v="Kee Kuo"/>
    <s v="Liam"/>
    <s v="O'Sullivan"/>
    <x v="2"/>
    <n v="200000"/>
    <s v="Liam O'Sullivan"/>
    <n v="63116"/>
    <s v="Target Not Met"/>
    <n v="-136884"/>
    <n v="0.31558000000000003"/>
  </r>
  <r>
    <s v="Helen Bennett"/>
    <s v="Sophia"/>
    <s v="Rossi"/>
    <x v="2"/>
    <n v="100000"/>
    <s v="Sophia Rossi"/>
    <n v="87269"/>
    <s v="Target Not Met"/>
    <n v="-12731"/>
    <n v="0.87268999999999997"/>
  </r>
  <r>
    <s v="Julie Young"/>
    <s v="Emma"/>
    <s v="Hansen"/>
    <x v="3"/>
    <n v="150000"/>
    <s v="Emma Hansen"/>
    <n v="158488"/>
    <s v="Exceeded Target"/>
    <n v="8488"/>
    <n v="1.0565866666666666"/>
  </r>
  <r>
    <s v="Leslie Murphy"/>
    <s v="Ethan"/>
    <s v="Lee"/>
    <x v="2"/>
    <n v="100000"/>
    <s v="Ethan Lee"/>
    <n v="74372"/>
    <s v="Target Not Met"/>
    <n v="-25628"/>
    <n v="0.74372000000000005"/>
  </r>
  <r>
    <s v="Jonas Bergulfsen"/>
    <s v="Isabella"/>
    <s v="Garcia"/>
    <x v="1"/>
    <n v="150000"/>
    <s v="Isabella Garcia"/>
    <n v="153373"/>
    <s v="Exceeded Target"/>
    <n v="3373"/>
    <n v="1.0224866666666668"/>
  </r>
  <r>
    <s v="Palle Ibsen"/>
    <s v="Noah"/>
    <s v="Meier"/>
    <x v="1"/>
    <n v="100000"/>
    <s v="Noah Meier"/>
    <n v="86682"/>
    <s v="Target Not Met"/>
    <n v="-13318"/>
    <n v="0.86682000000000003"/>
  </r>
  <r>
    <s v="Jose Pedro Roel"/>
    <s v="Ava"/>
    <s v="Williams"/>
    <x v="0"/>
    <n v="100000"/>
    <s v="Ava Williams"/>
    <n v="91534"/>
    <s v="Target Not Met"/>
    <n v="-8466"/>
    <n v="0.91534000000000004"/>
  </r>
  <r>
    <s v="Elizabeth Devon"/>
    <s v="Dev"/>
    <s v="Patel"/>
    <x v="4"/>
    <n v="100000"/>
    <s v="Dev Patel"/>
    <n v="107329"/>
    <s v="Exceeded Target"/>
    <n v="7329"/>
    <n v="1.0732900000000001"/>
  </r>
  <r>
    <s v="Steve Thompson"/>
    <s v="Mia"/>
    <s v="Khan"/>
    <x v="0"/>
    <n v="100000"/>
    <s v="Mia Khan"/>
    <n v="73048"/>
    <s v="Target Not Met"/>
    <n v="-26952"/>
    <n v="0.73048000000000002"/>
  </r>
  <r>
    <s v="Daniel Tonini"/>
    <s v="William"/>
    <s v="Brown"/>
    <x v="3"/>
    <n v="100000"/>
    <s v="William Brown"/>
    <n v="86855"/>
    <s v="Target Not Met"/>
    <n v="-13145"/>
    <n v="0.86855000000000004"/>
  </r>
  <r>
    <s v="Tony Calaghan"/>
    <s v="Sophie"/>
    <s v="Gruber"/>
    <x v="4"/>
    <n v="80000"/>
    <s v="Sophie Gruber"/>
    <n v="67941"/>
    <s v="Target Not Met"/>
    <n v="-12059"/>
    <n v="0.84926250000000003"/>
  </r>
  <r>
    <s v="Jean Fresnisre"/>
    <s v="Lucas"/>
    <s v="Nielsen"/>
    <x v="3"/>
    <n v="100000"/>
    <s v="Lucas Nielsen"/>
    <n v="85772"/>
    <s v="Target Not Met"/>
    <n v="-14228"/>
    <n v="0.85772000000000004"/>
  </r>
  <r>
    <s v="Carine Schmitt"/>
    <s v="Aino"/>
    <s v="Virtanen"/>
    <x v="2"/>
    <n v="30000"/>
    <s v="Aino Virtanen"/>
    <n v="38017"/>
    <s v="Exceeded Target"/>
    <n v="8017"/>
    <n v="1.2672333333333334"/>
  </r>
  <r>
    <s v="Dan Lewis"/>
    <s v="Emily"/>
    <s v="Dubois"/>
    <x v="4"/>
    <n v="30000"/>
    <s v="Emily Dubois"/>
    <n v="42553"/>
    <s v="Exceeded Target"/>
    <n v="12553"/>
    <n v="1.4184333333333334"/>
  </r>
  <r>
    <s v="Sue Frick"/>
    <s v="Benjamin"/>
    <s v="Weber"/>
    <x v="0"/>
    <n v="200000"/>
    <s v="Benjamin Weber"/>
    <n v="195359"/>
    <s v="Target Not Met"/>
    <n v="-4641"/>
    <n v="0.97679499999999997"/>
  </r>
  <r>
    <s v="William Brown"/>
    <s v="Emily"/>
    <s v="Murphy"/>
    <x v="1"/>
    <n v="80000"/>
    <s v="Emily Murphy"/>
    <n v="67627"/>
    <s v="Target Not Met"/>
    <n v="-12373"/>
    <n v="0.84533749999999996"/>
  </r>
  <r>
    <s v="Peter Ferguson"/>
    <s v="Marco"/>
    <s v="Bianchi"/>
    <x v="1"/>
    <n v="250000"/>
    <s v="Marco Bianchi"/>
    <n v="261772"/>
    <s v="Exceeded Target"/>
    <n v="11772"/>
    <n v="1.047088"/>
  </r>
  <r>
    <s v="Kyung Tseng"/>
    <s v="Lucas"/>
    <s v="Olsen"/>
    <x v="3"/>
    <n v="100000"/>
    <s v="Lucas Olsen"/>
    <n v="44273"/>
    <s v="Target Not Met"/>
    <n v="-55727"/>
    <n v="0.44273000000000001"/>
  </r>
  <r>
    <s v="Martine Rance"/>
    <s v="Benjamin"/>
    <s v="Chen"/>
    <x v="4"/>
    <n v="150000"/>
    <s v="Benjamin Chen"/>
    <n v="98774"/>
    <s v="Target Not Met"/>
    <n v="-51226"/>
    <n v="0.65849333333333337"/>
  </r>
  <r>
    <s v="Sue Taylor"/>
    <s v="Daniela"/>
    <s v="Hernandez"/>
    <x v="3"/>
    <n v="100000"/>
    <s v="Daniela Hernandez"/>
    <n v="94616"/>
    <s v="Target Not Met"/>
    <n v="-5384"/>
    <n v="0.94616"/>
  </r>
  <r>
    <s v="Miguel Barajas"/>
    <s v="Liam"/>
    <s v="Baumann"/>
    <x v="2"/>
    <n v="50000"/>
    <s v="Liam Baumann"/>
    <n v="51911"/>
    <s v="Exceeded Target"/>
    <n v="1911"/>
    <n v="1.0382199999999999"/>
  </r>
  <r>
    <s v="Valarie Thompson"/>
    <s v="Charlotte"/>
    <s v="Miller"/>
    <x v="3"/>
    <n v="80000"/>
    <s v="Charlotte Miller"/>
    <n v="86182"/>
    <s v="Exceeded Target"/>
    <n v="6182"/>
    <n v="1.077275"/>
  </r>
  <r>
    <s v="Roland Mendel"/>
    <s v="Priya"/>
    <s v="Kapoor"/>
    <x v="1"/>
    <n v="100000"/>
    <s v="Priya Kapoor"/>
    <n v="85279"/>
    <s v="Target Not Met"/>
    <n v="-14721"/>
    <n v="0.85279000000000005"/>
  </r>
  <r>
    <s v="Maria Hernandez"/>
    <s v="Oliver"/>
    <s v="Kumar"/>
    <x v="2"/>
    <n v="80000"/>
    <s v="Oliver Kumar"/>
    <n v="70369"/>
    <s v="Target Not Met"/>
    <n v="-9631"/>
    <n v="0.87961250000000002"/>
  </r>
  <r>
    <s v="Mory Kentary"/>
    <s v="Noah"/>
    <s v="Meier"/>
    <x v="1"/>
    <n v="100000"/>
    <s v="Noah Meier"/>
    <n v="95828"/>
    <s v="Target Not Met"/>
    <n v="-4172"/>
    <n v="0.95828000000000002"/>
  </r>
  <r>
    <s v="Jesus Fernandez"/>
    <s v="Ava"/>
    <s v="Williams"/>
    <x v="0"/>
    <n v="50000"/>
    <s v="Ava Williams"/>
    <n v="41950"/>
    <s v="Target Not Met"/>
    <n v="-8050"/>
    <n v="0.83899999999999997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500">
  <r>
    <n v="1"/>
    <x v="0"/>
    <x v="0"/>
    <n v="31"/>
    <x v="0"/>
    <n v="31"/>
  </r>
  <r>
    <n v="2"/>
    <x v="1"/>
    <x v="0"/>
    <n v="49"/>
    <x v="0"/>
    <n v="49"/>
  </r>
  <r>
    <n v="3"/>
    <x v="2"/>
    <x v="0"/>
    <n v="39"/>
    <x v="0"/>
    <n v="39"/>
  </r>
  <r>
    <n v="4"/>
    <x v="3"/>
    <x v="0"/>
    <m/>
    <x v="0"/>
    <n v="39.666666666666664"/>
  </r>
  <r>
    <n v="5"/>
    <x v="4"/>
    <x v="0"/>
    <n v="81"/>
    <x v="0"/>
    <n v="81"/>
  </r>
  <r>
    <n v="6"/>
    <x v="2"/>
    <x v="1"/>
    <n v="62"/>
    <x v="0"/>
    <n v="62"/>
  </r>
  <r>
    <n v="7"/>
    <x v="5"/>
    <x v="0"/>
    <n v="76"/>
    <x v="0"/>
    <n v="76"/>
  </r>
  <r>
    <n v="8"/>
    <x v="0"/>
    <x v="1"/>
    <n v="70"/>
    <x v="0"/>
    <n v="70"/>
  </r>
  <r>
    <n v="9"/>
    <x v="0"/>
    <x v="1"/>
    <n v="75"/>
    <x v="0"/>
    <n v="75"/>
  </r>
  <r>
    <n v="10"/>
    <x v="6"/>
    <x v="1"/>
    <n v="32"/>
    <x v="0"/>
    <n v="32"/>
  </r>
  <r>
    <n v="11"/>
    <x v="2"/>
    <x v="1"/>
    <n v="82"/>
    <x v="0"/>
    <n v="82"/>
  </r>
  <r>
    <n v="12"/>
    <x v="1"/>
    <x v="1"/>
    <n v="65"/>
    <x v="0"/>
    <n v="65"/>
  </r>
  <r>
    <n v="13"/>
    <x v="1"/>
    <x v="1"/>
    <n v="84"/>
    <x v="0"/>
    <n v="84"/>
  </r>
  <r>
    <n v="14"/>
    <x v="3"/>
    <x v="0"/>
    <n v="64"/>
    <x v="0"/>
    <n v="64"/>
  </r>
  <r>
    <n v="15"/>
    <x v="7"/>
    <x v="1"/>
    <n v="48"/>
    <x v="0"/>
    <n v="48"/>
  </r>
  <r>
    <n v="16"/>
    <x v="6"/>
    <x v="1"/>
    <n v="81"/>
    <x v="0"/>
    <n v="81"/>
  </r>
  <r>
    <n v="17"/>
    <x v="2"/>
    <x v="0"/>
    <n v="63"/>
    <x v="0"/>
    <n v="63"/>
  </r>
  <r>
    <n v="18"/>
    <x v="2"/>
    <x v="1"/>
    <n v="85"/>
    <x v="0"/>
    <n v="85"/>
  </r>
  <r>
    <n v="19"/>
    <x v="2"/>
    <x v="1"/>
    <n v="35"/>
    <x v="0"/>
    <n v="35"/>
  </r>
  <r>
    <n v="20"/>
    <x v="2"/>
    <x v="1"/>
    <n v="38"/>
    <x v="0"/>
    <n v="38"/>
  </r>
  <r>
    <n v="21"/>
    <x v="1"/>
    <x v="1"/>
    <n v="68"/>
    <x v="0"/>
    <n v="68"/>
  </r>
  <r>
    <n v="22"/>
    <x v="1"/>
    <x v="1"/>
    <n v="78"/>
    <x v="0"/>
    <n v="78"/>
  </r>
  <r>
    <n v="23"/>
    <x v="1"/>
    <x v="1"/>
    <n v="62"/>
    <x v="0"/>
    <n v="62"/>
  </r>
  <r>
    <n v="24"/>
    <x v="1"/>
    <x v="1"/>
    <n v="47"/>
    <x v="0"/>
    <n v="47"/>
  </r>
  <r>
    <n v="25"/>
    <x v="2"/>
    <x v="0"/>
    <n v="59"/>
    <x v="0"/>
    <n v="59"/>
  </r>
  <r>
    <n v="26"/>
    <x v="0"/>
    <x v="0"/>
    <n v="27"/>
    <x v="0"/>
    <n v="27"/>
  </r>
  <r>
    <n v="27"/>
    <x v="2"/>
    <x v="1"/>
    <n v="66"/>
    <x v="0"/>
    <n v="66"/>
  </r>
  <r>
    <n v="28"/>
    <x v="5"/>
    <x v="0"/>
    <n v="77"/>
    <x v="0"/>
    <n v="77"/>
  </r>
  <r>
    <n v="29"/>
    <x v="1"/>
    <x v="1"/>
    <n v="19"/>
    <x v="0"/>
    <n v="19"/>
  </r>
  <r>
    <n v="30"/>
    <x v="0"/>
    <x v="1"/>
    <n v="72"/>
    <x v="0"/>
    <n v="72"/>
  </r>
  <r>
    <n v="31"/>
    <x v="2"/>
    <x v="0"/>
    <n v="22"/>
    <x v="0"/>
    <n v="22"/>
  </r>
  <r>
    <n v="32"/>
    <x v="1"/>
    <x v="1"/>
    <n v="55"/>
    <x v="0"/>
    <n v="55"/>
  </r>
  <r>
    <n v="33"/>
    <x v="1"/>
    <x v="0"/>
    <n v="53"/>
    <x v="0"/>
    <n v="53"/>
  </r>
  <r>
    <n v="34"/>
    <x v="3"/>
    <x v="1"/>
    <n v="20"/>
    <x v="0"/>
    <n v="20"/>
  </r>
  <r>
    <n v="35"/>
    <x v="3"/>
    <x v="0"/>
    <n v="19"/>
    <x v="0"/>
    <n v="19"/>
  </r>
  <r>
    <n v="36"/>
    <x v="2"/>
    <x v="0"/>
    <n v="63"/>
    <x v="0"/>
    <n v="63"/>
  </r>
  <r>
    <n v="37"/>
    <x v="1"/>
    <x v="0"/>
    <n v="35"/>
    <x v="0"/>
    <n v="35"/>
  </r>
  <r>
    <n v="38"/>
    <x v="8"/>
    <x v="0"/>
    <n v="53"/>
    <x v="0"/>
    <n v="53"/>
  </r>
  <r>
    <n v="39"/>
    <x v="2"/>
    <x v="1"/>
    <n v="46"/>
    <x v="0"/>
    <n v="46"/>
  </r>
  <r>
    <n v="40"/>
    <x v="3"/>
    <x v="1"/>
    <n v="37"/>
    <x v="0"/>
    <n v="37"/>
  </r>
  <r>
    <n v="41"/>
    <x v="3"/>
    <x v="1"/>
    <n v="42"/>
    <x v="0"/>
    <n v="42"/>
  </r>
  <r>
    <n v="42"/>
    <x v="1"/>
    <x v="1"/>
    <n v="43"/>
    <x v="0"/>
    <n v="43"/>
  </r>
  <r>
    <n v="43"/>
    <x v="5"/>
    <x v="1"/>
    <n v="55"/>
    <x v="0"/>
    <n v="55"/>
  </r>
  <r>
    <n v="44"/>
    <x v="5"/>
    <x v="0"/>
    <n v="90"/>
    <x v="0"/>
    <n v="90"/>
  </r>
  <r>
    <n v="45"/>
    <x v="2"/>
    <x v="0"/>
    <n v="89"/>
    <x v="0"/>
    <n v="89"/>
  </r>
  <r>
    <n v="46"/>
    <x v="9"/>
    <x v="1"/>
    <n v="66"/>
    <x v="0"/>
    <n v="66"/>
  </r>
  <r>
    <n v="47"/>
    <x v="1"/>
    <x v="0"/>
    <n v="25"/>
    <x v="0"/>
    <n v="25"/>
  </r>
  <r>
    <n v="48"/>
    <x v="2"/>
    <x v="1"/>
    <n v="66"/>
    <x v="0"/>
    <n v="66"/>
  </r>
  <r>
    <n v="49"/>
    <x v="0"/>
    <x v="1"/>
    <n v="30"/>
    <x v="0"/>
    <n v="30"/>
  </r>
  <r>
    <n v="50"/>
    <x v="6"/>
    <x v="1"/>
    <n v="83"/>
    <x v="0"/>
    <n v="83"/>
  </r>
  <r>
    <n v="51"/>
    <x v="2"/>
    <x v="1"/>
    <n v="63"/>
    <x v="0"/>
    <n v="63"/>
  </r>
  <r>
    <n v="52"/>
    <x v="2"/>
    <x v="1"/>
    <n v="75"/>
    <x v="0"/>
    <n v="75"/>
  </r>
  <r>
    <n v="53"/>
    <x v="10"/>
    <x v="0"/>
    <n v="62"/>
    <x v="0"/>
    <n v="62"/>
  </r>
  <r>
    <n v="54"/>
    <x v="11"/>
    <x v="1"/>
    <n v="52"/>
    <x v="0"/>
    <n v="52"/>
  </r>
  <r>
    <n v="55"/>
    <x v="4"/>
    <x v="1"/>
    <n v="32"/>
    <x v="0"/>
    <n v="32"/>
  </r>
  <r>
    <n v="56"/>
    <x v="3"/>
    <x v="1"/>
    <n v="32"/>
    <x v="0"/>
    <n v="32"/>
  </r>
  <r>
    <n v="57"/>
    <x v="11"/>
    <x v="0"/>
    <n v="79"/>
    <x v="0"/>
    <n v="79"/>
  </r>
  <r>
    <n v="58"/>
    <x v="7"/>
    <x v="0"/>
    <n v="29"/>
    <x v="0"/>
    <n v="29"/>
  </r>
  <r>
    <n v="59"/>
    <x v="3"/>
    <x v="1"/>
    <n v="70"/>
    <x v="0"/>
    <n v="70"/>
  </r>
  <r>
    <n v="60"/>
    <x v="2"/>
    <x v="0"/>
    <n v="60"/>
    <x v="0"/>
    <n v="60"/>
  </r>
  <r>
    <n v="61"/>
    <x v="1"/>
    <x v="1"/>
    <n v="47"/>
    <x v="0"/>
    <n v="47"/>
  </r>
  <r>
    <n v="62"/>
    <x v="2"/>
    <x v="1"/>
    <n v="42"/>
    <x v="0"/>
    <n v="42"/>
  </r>
  <r>
    <n v="63"/>
    <x v="6"/>
    <x v="0"/>
    <n v="23"/>
    <x v="0"/>
    <n v="23"/>
  </r>
  <r>
    <n v="64"/>
    <x v="2"/>
    <x v="0"/>
    <n v="74"/>
    <x v="0"/>
    <n v="74"/>
  </r>
  <r>
    <n v="65"/>
    <x v="1"/>
    <x v="1"/>
    <n v="37"/>
    <x v="0"/>
    <n v="37"/>
  </r>
  <r>
    <n v="66"/>
    <x v="3"/>
    <x v="0"/>
    <n v="30"/>
    <x v="0"/>
    <n v="30"/>
  </r>
  <r>
    <n v="67"/>
    <x v="10"/>
    <x v="0"/>
    <n v="51"/>
    <x v="0"/>
    <n v="51"/>
  </r>
  <r>
    <n v="68"/>
    <x v="9"/>
    <x v="1"/>
    <n v="42"/>
    <x v="0"/>
    <n v="42"/>
  </r>
  <r>
    <n v="69"/>
    <x v="2"/>
    <x v="0"/>
    <n v="39"/>
    <x v="0"/>
    <n v="39"/>
  </r>
  <r>
    <n v="70"/>
    <x v="1"/>
    <x v="0"/>
    <n v="38"/>
    <x v="0"/>
    <n v="38"/>
  </r>
  <r>
    <n v="71"/>
    <x v="11"/>
    <x v="0"/>
    <n v="48"/>
    <x v="0"/>
    <n v="48"/>
  </r>
  <r>
    <n v="72"/>
    <x v="1"/>
    <x v="1"/>
    <n v="18"/>
    <x v="0"/>
    <n v="18"/>
  </r>
  <r>
    <n v="73"/>
    <x v="7"/>
    <x v="1"/>
    <n v="34"/>
    <x v="0"/>
    <n v="34"/>
  </r>
  <r>
    <n v="74"/>
    <x v="2"/>
    <x v="1"/>
    <n v="28"/>
    <x v="0"/>
    <n v="28"/>
  </r>
  <r>
    <n v="75"/>
    <x v="3"/>
    <x v="1"/>
    <n v="36"/>
    <x v="0"/>
    <n v="36"/>
  </r>
  <r>
    <n v="76"/>
    <x v="2"/>
    <x v="0"/>
    <n v="56"/>
    <x v="0"/>
    <n v="56"/>
  </r>
  <r>
    <n v="77"/>
    <x v="2"/>
    <x v="0"/>
    <n v="38"/>
    <x v="0"/>
    <n v="38"/>
  </r>
  <r>
    <n v="78"/>
    <x v="3"/>
    <x v="0"/>
    <n v="68"/>
    <x v="0"/>
    <n v="68"/>
  </r>
  <r>
    <n v="79"/>
    <x v="11"/>
    <x v="1"/>
    <n v="28"/>
    <x v="0"/>
    <n v="28"/>
  </r>
  <r>
    <n v="80"/>
    <x v="2"/>
    <x v="0"/>
    <n v="37"/>
    <x v="0"/>
    <n v="37"/>
  </r>
  <r>
    <n v="81"/>
    <x v="2"/>
    <x v="0"/>
    <n v="86"/>
    <x v="0"/>
    <n v="86"/>
  </r>
  <r>
    <n v="82"/>
    <x v="1"/>
    <x v="1"/>
    <n v="28"/>
    <x v="0"/>
    <n v="28"/>
  </r>
  <r>
    <n v="83"/>
    <x v="10"/>
    <x v="1"/>
    <n v="31"/>
    <x v="0"/>
    <n v="31"/>
  </r>
  <r>
    <n v="84"/>
    <x v="2"/>
    <x v="0"/>
    <n v="85"/>
    <x v="0"/>
    <n v="85"/>
  </r>
  <r>
    <n v="85"/>
    <x v="10"/>
    <x v="0"/>
    <n v="20"/>
    <x v="0"/>
    <n v="20"/>
  </r>
  <r>
    <n v="86"/>
    <x v="10"/>
    <x v="1"/>
    <n v="89"/>
    <x v="0"/>
    <n v="89"/>
  </r>
  <r>
    <n v="87"/>
    <x v="11"/>
    <x v="0"/>
    <n v="62"/>
    <x v="0"/>
    <n v="62"/>
  </r>
  <r>
    <n v="88"/>
    <x v="2"/>
    <x v="0"/>
    <n v="76"/>
    <x v="0"/>
    <n v="76"/>
  </r>
  <r>
    <n v="89"/>
    <x v="10"/>
    <x v="0"/>
    <n v="33"/>
    <x v="0"/>
    <n v="33"/>
  </r>
  <r>
    <n v="90"/>
    <x v="2"/>
    <x v="1"/>
    <n v="48"/>
    <x v="0"/>
    <n v="48"/>
  </r>
  <r>
    <n v="91"/>
    <x v="1"/>
    <x v="0"/>
    <n v="61"/>
    <x v="0"/>
    <n v="61"/>
  </r>
  <r>
    <n v="92"/>
    <x v="4"/>
    <x v="0"/>
    <n v="75"/>
    <x v="0"/>
    <n v="75"/>
  </r>
  <r>
    <n v="93"/>
    <x v="1"/>
    <x v="0"/>
    <n v="87"/>
    <x v="0"/>
    <n v="87"/>
  </r>
  <r>
    <n v="94"/>
    <x v="4"/>
    <x v="0"/>
    <n v="65"/>
    <x v="0"/>
    <n v="65"/>
  </r>
  <r>
    <n v="95"/>
    <x v="11"/>
    <x v="0"/>
    <n v="50"/>
    <x v="0"/>
    <n v="50"/>
  </r>
  <r>
    <n v="96"/>
    <x v="2"/>
    <x v="0"/>
    <n v="43"/>
    <x v="0"/>
    <n v="43"/>
  </r>
  <r>
    <n v="97"/>
    <x v="2"/>
    <x v="1"/>
    <n v="84"/>
    <x v="0"/>
    <n v="84"/>
  </r>
  <r>
    <n v="98"/>
    <x v="4"/>
    <x v="0"/>
    <n v="35"/>
    <x v="0"/>
    <n v="35"/>
  </r>
  <r>
    <n v="99"/>
    <x v="3"/>
    <x v="1"/>
    <n v="79"/>
    <x v="0"/>
    <n v="79"/>
  </r>
  <r>
    <n v="100"/>
    <x v="12"/>
    <x v="0"/>
    <n v="85"/>
    <x v="0"/>
    <n v="85"/>
  </r>
  <r>
    <n v="101"/>
    <x v="2"/>
    <x v="1"/>
    <n v="63"/>
    <x v="0"/>
    <n v="63"/>
  </r>
  <r>
    <n v="102"/>
    <x v="2"/>
    <x v="1"/>
    <n v="43"/>
    <x v="0"/>
    <n v="43"/>
  </r>
  <r>
    <n v="103"/>
    <x v="11"/>
    <x v="0"/>
    <n v="24"/>
    <x v="0"/>
    <n v="24"/>
  </r>
  <r>
    <n v="104"/>
    <x v="3"/>
    <x v="0"/>
    <n v="46"/>
    <x v="0"/>
    <n v="46"/>
  </r>
  <r>
    <n v="105"/>
    <x v="2"/>
    <x v="0"/>
    <n v="80"/>
    <x v="0"/>
    <n v="80"/>
  </r>
  <r>
    <n v="106"/>
    <x v="3"/>
    <x v="1"/>
    <n v="40"/>
    <x v="0"/>
    <n v="40"/>
  </r>
  <r>
    <n v="107"/>
    <x v="2"/>
    <x v="0"/>
    <n v="48"/>
    <x v="0"/>
    <n v="48"/>
  </r>
  <r>
    <n v="108"/>
    <x v="1"/>
    <x v="0"/>
    <n v="63"/>
    <x v="0"/>
    <n v="63"/>
  </r>
  <r>
    <n v="109"/>
    <x v="2"/>
    <x v="1"/>
    <n v="32"/>
    <x v="0"/>
    <n v="32"/>
  </r>
  <r>
    <n v="110"/>
    <x v="2"/>
    <x v="0"/>
    <n v="78"/>
    <x v="0"/>
    <n v="78"/>
  </r>
  <r>
    <n v="111"/>
    <x v="11"/>
    <x v="1"/>
    <n v="27"/>
    <x v="0"/>
    <n v="27"/>
  </r>
  <r>
    <n v="112"/>
    <x v="2"/>
    <x v="0"/>
    <n v="70"/>
    <x v="0"/>
    <n v="70"/>
  </r>
  <r>
    <n v="113"/>
    <x v="2"/>
    <x v="1"/>
    <n v="72"/>
    <x v="0"/>
    <n v="72"/>
  </r>
  <r>
    <n v="114"/>
    <x v="2"/>
    <x v="0"/>
    <n v="38"/>
    <x v="0"/>
    <n v="38"/>
  </r>
  <r>
    <n v="115"/>
    <x v="2"/>
    <x v="1"/>
    <n v="64"/>
    <x v="0"/>
    <n v="64"/>
  </r>
  <r>
    <n v="116"/>
    <x v="4"/>
    <x v="0"/>
    <n v="88"/>
    <x v="0"/>
    <n v="88"/>
  </r>
  <r>
    <n v="117"/>
    <x v="11"/>
    <x v="1"/>
    <n v="28"/>
    <x v="0"/>
    <n v="28"/>
  </r>
  <r>
    <n v="118"/>
    <x v="2"/>
    <x v="1"/>
    <n v="25"/>
    <x v="0"/>
    <n v="25"/>
  </r>
  <r>
    <n v="119"/>
    <x v="3"/>
    <x v="1"/>
    <n v="90"/>
    <x v="0"/>
    <n v="90"/>
  </r>
  <r>
    <n v="120"/>
    <x v="2"/>
    <x v="0"/>
    <n v="77"/>
    <x v="0"/>
    <n v="77"/>
  </r>
  <r>
    <n v="121"/>
    <x v="11"/>
    <x v="1"/>
    <n v="25"/>
    <x v="0"/>
    <n v="25"/>
  </r>
  <r>
    <n v="122"/>
    <x v="1"/>
    <x v="0"/>
    <n v="41"/>
    <x v="0"/>
    <n v="41"/>
  </r>
  <r>
    <n v="123"/>
    <x v="9"/>
    <x v="1"/>
    <n v="69"/>
    <x v="0"/>
    <n v="69"/>
  </r>
  <r>
    <n v="124"/>
    <x v="11"/>
    <x v="1"/>
    <n v="52"/>
    <x v="0"/>
    <n v="52"/>
  </r>
  <r>
    <n v="125"/>
    <x v="1"/>
    <x v="1"/>
    <n v="58"/>
    <x v="0"/>
    <n v="58"/>
  </r>
  <r>
    <n v="126"/>
    <x v="2"/>
    <x v="1"/>
    <n v="67"/>
    <x v="0"/>
    <n v="67"/>
  </r>
  <r>
    <n v="127"/>
    <x v="4"/>
    <x v="1"/>
    <n v="57"/>
    <x v="0"/>
    <n v="57"/>
  </r>
  <r>
    <n v="128"/>
    <x v="2"/>
    <x v="1"/>
    <n v="55"/>
    <x v="0"/>
    <n v="55"/>
  </r>
  <r>
    <n v="129"/>
    <x v="2"/>
    <x v="1"/>
    <n v="21"/>
    <x v="0"/>
    <n v="21"/>
  </r>
  <r>
    <n v="130"/>
    <x v="2"/>
    <x v="1"/>
    <n v="50"/>
    <x v="0"/>
    <n v="50"/>
  </r>
  <r>
    <n v="131"/>
    <x v="10"/>
    <x v="1"/>
    <n v="90"/>
    <x v="0"/>
    <n v="90"/>
  </r>
  <r>
    <n v="132"/>
    <x v="1"/>
    <x v="1"/>
    <n v="50"/>
    <x v="0"/>
    <n v="50"/>
  </r>
  <r>
    <n v="133"/>
    <x v="4"/>
    <x v="1"/>
    <n v="71"/>
    <x v="0"/>
    <n v="71"/>
  </r>
  <r>
    <n v="134"/>
    <x v="3"/>
    <x v="0"/>
    <n v="82"/>
    <x v="0"/>
    <n v="82"/>
  </r>
  <r>
    <n v="135"/>
    <x v="1"/>
    <x v="1"/>
    <n v="27"/>
    <x v="0"/>
    <n v="27"/>
  </r>
  <r>
    <n v="136"/>
    <x v="2"/>
    <x v="1"/>
    <n v="36"/>
    <x v="0"/>
    <n v="36"/>
  </r>
  <r>
    <n v="137"/>
    <x v="11"/>
    <x v="0"/>
    <n v="25"/>
    <x v="0"/>
    <n v="25"/>
  </r>
  <r>
    <n v="138"/>
    <x v="2"/>
    <x v="1"/>
    <n v="27"/>
    <x v="0"/>
    <n v="27"/>
  </r>
  <r>
    <n v="139"/>
    <x v="2"/>
    <x v="1"/>
    <n v="75"/>
    <x v="0"/>
    <n v="75"/>
  </r>
  <r>
    <n v="140"/>
    <x v="2"/>
    <x v="0"/>
    <n v="58"/>
    <x v="0"/>
    <n v="58"/>
  </r>
  <r>
    <n v="141"/>
    <x v="2"/>
    <x v="0"/>
    <n v="38"/>
    <x v="0"/>
    <n v="38"/>
  </r>
  <r>
    <n v="142"/>
    <x v="11"/>
    <x v="0"/>
    <n v="77"/>
    <x v="0"/>
    <n v="77"/>
  </r>
  <r>
    <n v="143"/>
    <x v="2"/>
    <x v="0"/>
    <n v="46"/>
    <x v="0"/>
    <n v="46"/>
  </r>
  <r>
    <n v="144"/>
    <x v="4"/>
    <x v="0"/>
    <n v="27"/>
    <x v="0"/>
    <n v="27"/>
  </r>
  <r>
    <n v="145"/>
    <x v="10"/>
    <x v="0"/>
    <n v="18"/>
    <x v="0"/>
    <n v="18"/>
  </r>
  <r>
    <n v="146"/>
    <x v="6"/>
    <x v="0"/>
    <n v="85"/>
    <x v="0"/>
    <n v="85"/>
  </r>
  <r>
    <n v="147"/>
    <x v="2"/>
    <x v="1"/>
    <n v="29"/>
    <x v="0"/>
    <n v="29"/>
  </r>
  <r>
    <n v="148"/>
    <x v="1"/>
    <x v="1"/>
    <n v="33"/>
    <x v="0"/>
    <n v="33"/>
  </r>
  <r>
    <n v="149"/>
    <x v="4"/>
    <x v="1"/>
    <n v="73"/>
    <x v="0"/>
    <n v="73"/>
  </r>
  <r>
    <n v="150"/>
    <x v="2"/>
    <x v="1"/>
    <n v="31"/>
    <x v="0"/>
    <n v="31"/>
  </r>
  <r>
    <n v="151"/>
    <x v="7"/>
    <x v="0"/>
    <n v="76"/>
    <x v="0"/>
    <n v="76"/>
  </r>
  <r>
    <n v="152"/>
    <x v="10"/>
    <x v="1"/>
    <n v="26"/>
    <x v="0"/>
    <n v="26"/>
  </r>
  <r>
    <n v="153"/>
    <x v="2"/>
    <x v="0"/>
    <n v="19"/>
    <x v="0"/>
    <n v="19"/>
  </r>
  <r>
    <n v="154"/>
    <x v="10"/>
    <x v="0"/>
    <n v="37"/>
    <x v="0"/>
    <n v="37"/>
  </r>
  <r>
    <n v="155"/>
    <x v="11"/>
    <x v="0"/>
    <n v="56"/>
    <x v="0"/>
    <n v="56"/>
  </r>
  <r>
    <n v="156"/>
    <x v="0"/>
    <x v="1"/>
    <n v="32"/>
    <x v="0"/>
    <n v="32"/>
  </r>
  <r>
    <n v="157"/>
    <x v="3"/>
    <x v="1"/>
    <n v="50"/>
    <x v="0"/>
    <n v="50"/>
  </r>
  <r>
    <n v="158"/>
    <x v="2"/>
    <x v="1"/>
    <n v="41"/>
    <x v="0"/>
    <n v="41"/>
  </r>
  <r>
    <n v="159"/>
    <x v="2"/>
    <x v="0"/>
    <n v="25"/>
    <x v="0"/>
    <n v="25"/>
  </r>
  <r>
    <n v="160"/>
    <x v="2"/>
    <x v="0"/>
    <n v="48"/>
    <x v="0"/>
    <n v="48"/>
  </r>
  <r>
    <n v="161"/>
    <x v="0"/>
    <x v="1"/>
    <n v="68"/>
    <x v="0"/>
    <n v="68"/>
  </r>
  <r>
    <n v="162"/>
    <x v="2"/>
    <x v="1"/>
    <n v="63"/>
    <x v="0"/>
    <n v="63"/>
  </r>
  <r>
    <n v="163"/>
    <x v="2"/>
    <x v="1"/>
    <n v="81"/>
    <x v="0"/>
    <n v="81"/>
  </r>
  <r>
    <n v="164"/>
    <x v="2"/>
    <x v="0"/>
    <n v="36"/>
    <x v="0"/>
    <n v="36"/>
  </r>
  <r>
    <n v="165"/>
    <x v="13"/>
    <x v="0"/>
    <n v="32"/>
    <x v="0"/>
    <n v="32"/>
  </r>
  <r>
    <n v="166"/>
    <x v="0"/>
    <x v="0"/>
    <n v="27"/>
    <x v="0"/>
    <n v="27"/>
  </r>
  <r>
    <n v="167"/>
    <x v="3"/>
    <x v="1"/>
    <n v="27"/>
    <x v="0"/>
    <n v="27"/>
  </r>
  <r>
    <n v="168"/>
    <x v="0"/>
    <x v="1"/>
    <n v="55"/>
    <x v="0"/>
    <n v="55"/>
  </r>
  <r>
    <n v="169"/>
    <x v="0"/>
    <x v="1"/>
    <n v="42"/>
    <x v="0"/>
    <n v="42"/>
  </r>
  <r>
    <n v="170"/>
    <x v="10"/>
    <x v="0"/>
    <n v="83"/>
    <x v="0"/>
    <n v="83"/>
  </r>
  <r>
    <n v="171"/>
    <x v="2"/>
    <x v="0"/>
    <n v="31"/>
    <x v="0"/>
    <n v="31"/>
  </r>
  <r>
    <n v="172"/>
    <x v="2"/>
    <x v="0"/>
    <n v="36"/>
    <x v="0"/>
    <n v="36"/>
  </r>
  <r>
    <n v="173"/>
    <x v="11"/>
    <x v="0"/>
    <n v="59"/>
    <x v="0"/>
    <n v="59"/>
  </r>
  <r>
    <n v="174"/>
    <x v="10"/>
    <x v="0"/>
    <n v="68"/>
    <x v="0"/>
    <n v="68"/>
  </r>
  <r>
    <n v="175"/>
    <x v="2"/>
    <x v="0"/>
    <n v="70"/>
    <x v="0"/>
    <n v="70"/>
  </r>
  <r>
    <n v="176"/>
    <x v="0"/>
    <x v="0"/>
    <n v="46"/>
    <x v="0"/>
    <n v="46"/>
  </r>
  <r>
    <n v="177"/>
    <x v="11"/>
    <x v="0"/>
    <n v="75"/>
    <x v="0"/>
    <n v="75"/>
  </r>
  <r>
    <n v="178"/>
    <x v="11"/>
    <x v="1"/>
    <n v="24"/>
    <x v="0"/>
    <n v="24"/>
  </r>
  <r>
    <n v="179"/>
    <x v="0"/>
    <x v="1"/>
    <n v="27"/>
    <x v="0"/>
    <n v="27"/>
  </r>
  <r>
    <n v="180"/>
    <x v="2"/>
    <x v="1"/>
    <n v="81"/>
    <x v="0"/>
    <n v="81"/>
  </r>
  <r>
    <n v="181"/>
    <x v="8"/>
    <x v="1"/>
    <n v="28"/>
    <x v="0"/>
    <n v="28"/>
  </r>
  <r>
    <n v="182"/>
    <x v="3"/>
    <x v="0"/>
    <n v="77"/>
    <x v="0"/>
    <n v="77"/>
  </r>
  <r>
    <n v="183"/>
    <x v="11"/>
    <x v="0"/>
    <n v="66"/>
    <x v="0"/>
    <n v="66"/>
  </r>
  <r>
    <n v="184"/>
    <x v="5"/>
    <x v="0"/>
    <n v="79"/>
    <x v="0"/>
    <n v="79"/>
  </r>
  <r>
    <n v="185"/>
    <x v="8"/>
    <x v="0"/>
    <n v="86"/>
    <x v="0"/>
    <n v="86"/>
  </r>
  <r>
    <n v="186"/>
    <x v="5"/>
    <x v="1"/>
    <n v="63"/>
    <x v="0"/>
    <n v="63"/>
  </r>
  <r>
    <n v="187"/>
    <x v="0"/>
    <x v="1"/>
    <n v="68"/>
    <x v="0"/>
    <n v="68"/>
  </r>
  <r>
    <n v="188"/>
    <x v="11"/>
    <x v="1"/>
    <n v="72"/>
    <x v="0"/>
    <n v="72"/>
  </r>
  <r>
    <n v="189"/>
    <x v="2"/>
    <x v="1"/>
    <n v="59"/>
    <x v="0"/>
    <n v="59"/>
  </r>
  <r>
    <n v="190"/>
    <x v="0"/>
    <x v="0"/>
    <n v="71"/>
    <x v="0"/>
    <n v="71"/>
  </r>
  <r>
    <n v="191"/>
    <x v="7"/>
    <x v="1"/>
    <n v="23"/>
    <x v="0"/>
    <n v="23"/>
  </r>
  <r>
    <n v="192"/>
    <x v="2"/>
    <x v="1"/>
    <n v="66"/>
    <x v="0"/>
    <n v="66"/>
  </r>
  <r>
    <n v="193"/>
    <x v="11"/>
    <x v="1"/>
    <n v="84"/>
    <x v="0"/>
    <n v="84"/>
  </r>
  <r>
    <n v="194"/>
    <x v="11"/>
    <x v="1"/>
    <n v="64"/>
    <x v="0"/>
    <n v="64"/>
  </r>
  <r>
    <n v="195"/>
    <x v="2"/>
    <x v="1"/>
    <n v="51"/>
    <x v="0"/>
    <n v="51"/>
  </r>
  <r>
    <n v="196"/>
    <x v="2"/>
    <x v="0"/>
    <n v="77"/>
    <x v="0"/>
    <n v="77"/>
  </r>
  <r>
    <n v="197"/>
    <x v="2"/>
    <x v="0"/>
    <n v="38"/>
    <x v="0"/>
    <n v="38"/>
  </r>
  <r>
    <n v="198"/>
    <x v="2"/>
    <x v="0"/>
    <n v="30"/>
    <x v="0"/>
    <n v="30"/>
  </r>
  <r>
    <n v="199"/>
    <x v="3"/>
    <x v="1"/>
    <n v="67"/>
    <x v="0"/>
    <n v="67"/>
  </r>
  <r>
    <n v="200"/>
    <x v="10"/>
    <x v="0"/>
    <n v="27"/>
    <x v="0"/>
    <n v="27"/>
  </r>
  <r>
    <n v="201"/>
    <x v="3"/>
    <x v="1"/>
    <n v="50"/>
    <x v="0"/>
    <n v="50"/>
  </r>
  <r>
    <n v="202"/>
    <x v="2"/>
    <x v="0"/>
    <n v="86"/>
    <x v="0"/>
    <n v="86"/>
  </r>
  <r>
    <n v="203"/>
    <x v="9"/>
    <x v="1"/>
    <n v="75"/>
    <x v="0"/>
    <n v="75"/>
  </r>
  <r>
    <n v="204"/>
    <x v="0"/>
    <x v="0"/>
    <n v="89"/>
    <x v="0"/>
    <n v="89"/>
  </r>
  <r>
    <n v="205"/>
    <x v="10"/>
    <x v="1"/>
    <n v="45"/>
    <x v="0"/>
    <n v="45"/>
  </r>
  <r>
    <n v="206"/>
    <x v="2"/>
    <x v="1"/>
    <n v="56"/>
    <x v="0"/>
    <n v="56"/>
  </r>
  <r>
    <n v="207"/>
    <x v="4"/>
    <x v="0"/>
    <n v="76"/>
    <x v="0"/>
    <n v="76"/>
  </r>
  <r>
    <n v="208"/>
    <x v="2"/>
    <x v="1"/>
    <n v="19"/>
    <x v="0"/>
    <n v="19"/>
  </r>
  <r>
    <n v="209"/>
    <x v="0"/>
    <x v="0"/>
    <n v="79"/>
    <x v="0"/>
    <n v="79"/>
  </r>
  <r>
    <n v="210"/>
    <x v="2"/>
    <x v="0"/>
    <n v="59"/>
    <x v="0"/>
    <n v="59"/>
  </r>
  <r>
    <n v="211"/>
    <x v="0"/>
    <x v="1"/>
    <n v="79"/>
    <x v="0"/>
    <n v="79"/>
  </r>
  <r>
    <n v="212"/>
    <x v="7"/>
    <x v="1"/>
    <n v="19"/>
    <x v="0"/>
    <n v="19"/>
  </r>
  <r>
    <n v="213"/>
    <x v="2"/>
    <x v="1"/>
    <n v="52"/>
    <x v="0"/>
    <n v="52"/>
  </r>
  <r>
    <n v="214"/>
    <x v="2"/>
    <x v="1"/>
    <n v="18"/>
    <x v="0"/>
    <n v="18"/>
  </r>
  <r>
    <n v="215"/>
    <x v="2"/>
    <x v="0"/>
    <n v="60"/>
    <x v="0"/>
    <n v="60"/>
  </r>
  <r>
    <n v="216"/>
    <x v="11"/>
    <x v="0"/>
    <n v="45"/>
    <x v="0"/>
    <n v="45"/>
  </r>
  <r>
    <n v="217"/>
    <x v="2"/>
    <x v="1"/>
    <n v="60"/>
    <x v="0"/>
    <n v="60"/>
  </r>
  <r>
    <n v="218"/>
    <x v="0"/>
    <x v="1"/>
    <n v="34"/>
    <x v="0"/>
    <n v="34"/>
  </r>
  <r>
    <n v="219"/>
    <x v="2"/>
    <x v="0"/>
    <n v="36"/>
    <x v="0"/>
    <n v="36"/>
  </r>
  <r>
    <n v="220"/>
    <x v="3"/>
    <x v="0"/>
    <n v="71"/>
    <x v="0"/>
    <n v="71"/>
  </r>
  <r>
    <n v="221"/>
    <x v="3"/>
    <x v="0"/>
    <n v="64"/>
    <x v="0"/>
    <n v="64"/>
  </r>
  <r>
    <n v="222"/>
    <x v="6"/>
    <x v="0"/>
    <n v="37"/>
    <x v="0"/>
    <n v="37"/>
  </r>
  <r>
    <n v="223"/>
    <x v="11"/>
    <x v="0"/>
    <n v="41"/>
    <x v="0"/>
    <n v="41"/>
  </r>
  <r>
    <n v="224"/>
    <x v="11"/>
    <x v="0"/>
    <n v="64"/>
    <x v="0"/>
    <n v="64"/>
  </r>
  <r>
    <n v="225"/>
    <x v="5"/>
    <x v="1"/>
    <n v="83"/>
    <x v="0"/>
    <n v="83"/>
  </r>
  <r>
    <n v="226"/>
    <x v="2"/>
    <x v="0"/>
    <n v="31"/>
    <x v="0"/>
    <n v="31"/>
  </r>
  <r>
    <n v="227"/>
    <x v="2"/>
    <x v="1"/>
    <n v="77"/>
    <x v="0"/>
    <n v="77"/>
  </r>
  <r>
    <n v="228"/>
    <x v="0"/>
    <x v="1"/>
    <n v="34"/>
    <x v="0"/>
    <n v="34"/>
  </r>
  <r>
    <n v="229"/>
    <x v="0"/>
    <x v="0"/>
    <n v="54"/>
    <x v="0"/>
    <n v="54"/>
  </r>
  <r>
    <n v="230"/>
    <x v="2"/>
    <x v="0"/>
    <n v="79"/>
    <x v="0"/>
    <n v="79"/>
  </r>
  <r>
    <n v="231"/>
    <x v="2"/>
    <x v="0"/>
    <n v="41"/>
    <x v="0"/>
    <n v="41"/>
  </r>
  <r>
    <n v="232"/>
    <x v="2"/>
    <x v="1"/>
    <n v="45"/>
    <x v="0"/>
    <n v="45"/>
  </r>
  <r>
    <n v="233"/>
    <x v="10"/>
    <x v="1"/>
    <n v="30"/>
    <x v="0"/>
    <n v="30"/>
  </r>
  <r>
    <n v="234"/>
    <x v="8"/>
    <x v="0"/>
    <n v="37"/>
    <x v="0"/>
    <n v="37"/>
  </r>
  <r>
    <n v="235"/>
    <x v="2"/>
    <x v="0"/>
    <n v="41"/>
    <x v="0"/>
    <n v="41"/>
  </r>
  <r>
    <n v="236"/>
    <x v="2"/>
    <x v="1"/>
    <n v="80"/>
    <x v="0"/>
    <n v="80"/>
  </r>
  <r>
    <n v="237"/>
    <x v="0"/>
    <x v="1"/>
    <n v="57"/>
    <x v="0"/>
    <n v="57"/>
  </r>
  <r>
    <n v="238"/>
    <x v="10"/>
    <x v="0"/>
    <n v="41"/>
    <x v="0"/>
    <n v="41"/>
  </r>
  <r>
    <n v="239"/>
    <x v="11"/>
    <x v="1"/>
    <n v="77"/>
    <x v="0"/>
    <n v="77"/>
  </r>
  <r>
    <n v="240"/>
    <x v="2"/>
    <x v="0"/>
    <n v="63"/>
    <x v="0"/>
    <n v="63"/>
  </r>
  <r>
    <n v="241"/>
    <x v="2"/>
    <x v="1"/>
    <n v="22"/>
    <x v="0"/>
    <n v="22"/>
  </r>
  <r>
    <n v="242"/>
    <x v="2"/>
    <x v="1"/>
    <n v="87"/>
    <x v="0"/>
    <n v="87"/>
  </r>
  <r>
    <n v="243"/>
    <x v="2"/>
    <x v="0"/>
    <n v="18"/>
    <x v="0"/>
    <n v="18"/>
  </r>
  <r>
    <n v="244"/>
    <x v="5"/>
    <x v="1"/>
    <n v="69"/>
    <x v="0"/>
    <n v="69"/>
  </r>
  <r>
    <n v="245"/>
    <x v="11"/>
    <x v="0"/>
    <n v="63"/>
    <x v="0"/>
    <n v="63"/>
  </r>
  <r>
    <n v="246"/>
    <x v="0"/>
    <x v="1"/>
    <n v="67"/>
    <x v="0"/>
    <n v="67"/>
  </r>
  <r>
    <n v="247"/>
    <x v="0"/>
    <x v="0"/>
    <n v="45"/>
    <x v="0"/>
    <n v="45"/>
  </r>
  <r>
    <n v="248"/>
    <x v="2"/>
    <x v="1"/>
    <n v="47"/>
    <x v="0"/>
    <n v="47"/>
  </r>
  <r>
    <n v="249"/>
    <x v="2"/>
    <x v="0"/>
    <n v="58"/>
    <x v="0"/>
    <n v="58"/>
  </r>
  <r>
    <n v="250"/>
    <x v="11"/>
    <x v="1"/>
    <n v="51"/>
    <x v="0"/>
    <n v="51"/>
  </r>
  <r>
    <n v="251"/>
    <x v="0"/>
    <x v="0"/>
    <n v="49"/>
    <x v="0"/>
    <n v="49"/>
  </r>
  <r>
    <n v="252"/>
    <x v="2"/>
    <x v="1"/>
    <n v="89"/>
    <x v="0"/>
    <n v="89"/>
  </r>
  <r>
    <n v="253"/>
    <x v="0"/>
    <x v="1"/>
    <n v="67"/>
    <x v="0"/>
    <n v="67"/>
  </r>
  <r>
    <n v="254"/>
    <x v="0"/>
    <x v="1"/>
    <n v="88"/>
    <x v="0"/>
    <n v="88"/>
  </r>
  <r>
    <n v="255"/>
    <x v="10"/>
    <x v="0"/>
    <n v="62"/>
    <x v="0"/>
    <n v="62"/>
  </r>
  <r>
    <n v="256"/>
    <x v="3"/>
    <x v="0"/>
    <n v="72"/>
    <x v="0"/>
    <n v="72"/>
  </r>
  <r>
    <n v="257"/>
    <x v="2"/>
    <x v="0"/>
    <n v="32"/>
    <x v="0"/>
    <n v="32"/>
  </r>
  <r>
    <n v="258"/>
    <x v="11"/>
    <x v="1"/>
    <n v="40"/>
    <x v="0"/>
    <n v="40"/>
  </r>
  <r>
    <n v="259"/>
    <x v="11"/>
    <x v="0"/>
    <n v="58"/>
    <x v="0"/>
    <n v="58"/>
  </r>
  <r>
    <n v="260"/>
    <x v="2"/>
    <x v="1"/>
    <n v="88"/>
    <x v="0"/>
    <n v="88"/>
  </r>
  <r>
    <n v="261"/>
    <x v="0"/>
    <x v="0"/>
    <n v="21"/>
    <x v="0"/>
    <n v="21"/>
  </r>
  <r>
    <n v="262"/>
    <x v="9"/>
    <x v="0"/>
    <n v="78"/>
    <x v="0"/>
    <n v="78"/>
  </r>
  <r>
    <n v="263"/>
    <x v="2"/>
    <x v="1"/>
    <n v="76"/>
    <x v="0"/>
    <n v="76"/>
  </r>
  <r>
    <n v="264"/>
    <x v="2"/>
    <x v="0"/>
    <n v="46"/>
    <x v="0"/>
    <n v="46"/>
  </r>
  <r>
    <n v="265"/>
    <x v="3"/>
    <x v="0"/>
    <n v="66"/>
    <x v="0"/>
    <n v="66"/>
  </r>
  <r>
    <n v="266"/>
    <x v="2"/>
    <x v="1"/>
    <n v="37"/>
    <x v="0"/>
    <n v="37"/>
  </r>
  <r>
    <n v="267"/>
    <x v="2"/>
    <x v="1"/>
    <n v="31"/>
    <x v="0"/>
    <n v="31"/>
  </r>
  <r>
    <n v="268"/>
    <x v="11"/>
    <x v="0"/>
    <n v="47"/>
    <x v="0"/>
    <n v="47"/>
  </r>
  <r>
    <n v="269"/>
    <x v="2"/>
    <x v="1"/>
    <n v="86"/>
    <x v="0"/>
    <n v="86"/>
  </r>
  <r>
    <n v="270"/>
    <x v="3"/>
    <x v="1"/>
    <n v="74"/>
    <x v="0"/>
    <n v="74"/>
  </r>
  <r>
    <n v="271"/>
    <x v="2"/>
    <x v="0"/>
    <n v="68"/>
    <x v="0"/>
    <n v="68"/>
  </r>
  <r>
    <n v="272"/>
    <x v="0"/>
    <x v="0"/>
    <n v="43"/>
    <x v="0"/>
    <n v="43"/>
  </r>
  <r>
    <n v="273"/>
    <x v="2"/>
    <x v="0"/>
    <n v="34"/>
    <x v="0"/>
    <n v="34"/>
  </r>
  <r>
    <n v="274"/>
    <x v="2"/>
    <x v="0"/>
    <n v="44"/>
    <x v="0"/>
    <n v="44"/>
  </r>
  <r>
    <n v="275"/>
    <x v="10"/>
    <x v="1"/>
    <n v="42"/>
    <x v="0"/>
    <n v="42"/>
  </r>
  <r>
    <n v="276"/>
    <x v="11"/>
    <x v="1"/>
    <n v="59"/>
    <x v="0"/>
    <n v="59"/>
  </r>
  <r>
    <n v="277"/>
    <x v="2"/>
    <x v="1"/>
    <n v="85"/>
    <x v="0"/>
    <n v="85"/>
  </r>
  <r>
    <n v="278"/>
    <x v="2"/>
    <x v="1"/>
    <n v="26"/>
    <x v="0"/>
    <n v="26"/>
  </r>
  <r>
    <n v="279"/>
    <x v="11"/>
    <x v="0"/>
    <n v="80"/>
    <x v="0"/>
    <n v="80"/>
  </r>
  <r>
    <n v="280"/>
    <x v="2"/>
    <x v="0"/>
    <n v="51"/>
    <x v="0"/>
    <n v="51"/>
  </r>
  <r>
    <n v="281"/>
    <x v="2"/>
    <x v="0"/>
    <n v="75"/>
    <x v="0"/>
    <n v="75"/>
  </r>
  <r>
    <n v="282"/>
    <x v="2"/>
    <x v="1"/>
    <n v="43"/>
    <x v="0"/>
    <n v="43"/>
  </r>
  <r>
    <n v="283"/>
    <x v="2"/>
    <x v="0"/>
    <n v="18"/>
    <x v="0"/>
    <n v="18"/>
  </r>
  <r>
    <n v="284"/>
    <x v="2"/>
    <x v="0"/>
    <n v="82"/>
    <x v="0"/>
    <n v="82"/>
  </r>
  <r>
    <n v="285"/>
    <x v="3"/>
    <x v="0"/>
    <n v="36"/>
    <x v="0"/>
    <n v="36"/>
  </r>
  <r>
    <n v="286"/>
    <x v="2"/>
    <x v="0"/>
    <n v="79"/>
    <x v="0"/>
    <n v="79"/>
  </r>
  <r>
    <n v="287"/>
    <x v="5"/>
    <x v="0"/>
    <n v="86"/>
    <x v="0"/>
    <n v="86"/>
  </r>
  <r>
    <n v="288"/>
    <x v="2"/>
    <x v="0"/>
    <n v="38"/>
    <x v="0"/>
    <n v="38"/>
  </r>
  <r>
    <n v="289"/>
    <x v="0"/>
    <x v="0"/>
    <n v="82"/>
    <x v="0"/>
    <n v="82"/>
  </r>
  <r>
    <n v="290"/>
    <x v="1"/>
    <x v="1"/>
    <n v="71"/>
    <x v="0"/>
    <n v="71"/>
  </r>
  <r>
    <n v="291"/>
    <x v="11"/>
    <x v="1"/>
    <n v="44"/>
    <x v="0"/>
    <n v="44"/>
  </r>
  <r>
    <n v="292"/>
    <x v="11"/>
    <x v="0"/>
    <n v="66"/>
    <x v="0"/>
    <n v="66"/>
  </r>
  <r>
    <n v="293"/>
    <x v="11"/>
    <x v="1"/>
    <n v="76"/>
    <x v="0"/>
    <n v="76"/>
  </r>
  <r>
    <n v="294"/>
    <x v="0"/>
    <x v="1"/>
    <n v="30"/>
    <x v="0"/>
    <n v="30"/>
  </r>
  <r>
    <n v="295"/>
    <x v="11"/>
    <x v="1"/>
    <n v="44"/>
    <x v="0"/>
    <n v="44"/>
  </r>
  <r>
    <n v="296"/>
    <x v="4"/>
    <x v="1"/>
    <n v="70"/>
    <x v="0"/>
    <n v="70"/>
  </r>
  <r>
    <n v="297"/>
    <x v="11"/>
    <x v="0"/>
    <n v="25"/>
    <x v="0"/>
    <n v="25"/>
  </r>
  <r>
    <n v="298"/>
    <x v="1"/>
    <x v="0"/>
    <n v="34"/>
    <x v="0"/>
    <n v="34"/>
  </r>
  <r>
    <n v="299"/>
    <x v="11"/>
    <x v="0"/>
    <n v="58"/>
    <x v="0"/>
    <n v="58"/>
  </r>
  <r>
    <n v="300"/>
    <x v="11"/>
    <x v="1"/>
    <n v="66"/>
    <x v="0"/>
    <n v="66"/>
  </r>
  <r>
    <n v="301"/>
    <x v="11"/>
    <x v="0"/>
    <n v="46"/>
    <x v="0"/>
    <n v="46"/>
  </r>
  <r>
    <n v="302"/>
    <x v="7"/>
    <x v="1"/>
    <n v="29"/>
    <x v="0"/>
    <n v="29"/>
  </r>
  <r>
    <n v="303"/>
    <x v="11"/>
    <x v="1"/>
    <n v="73"/>
    <x v="0"/>
    <n v="73"/>
  </r>
  <r>
    <n v="304"/>
    <x v="11"/>
    <x v="1"/>
    <n v="71"/>
    <x v="0"/>
    <n v="71"/>
  </r>
  <r>
    <n v="305"/>
    <x v="3"/>
    <x v="1"/>
    <n v="58"/>
    <x v="0"/>
    <n v="58"/>
  </r>
  <r>
    <n v="306"/>
    <x v="11"/>
    <x v="1"/>
    <n v="20"/>
    <x v="0"/>
    <n v="20"/>
  </r>
  <r>
    <n v="307"/>
    <x v="0"/>
    <x v="0"/>
    <n v="65"/>
    <x v="0"/>
    <n v="65"/>
  </r>
  <r>
    <n v="308"/>
    <x v="1"/>
    <x v="1"/>
    <n v="40"/>
    <x v="0"/>
    <n v="40"/>
  </r>
  <r>
    <n v="309"/>
    <x v="8"/>
    <x v="0"/>
    <n v="70"/>
    <x v="0"/>
    <n v="70"/>
  </r>
  <r>
    <n v="310"/>
    <x v="0"/>
    <x v="0"/>
    <n v="22"/>
    <x v="0"/>
    <n v="22"/>
  </r>
  <r>
    <n v="311"/>
    <x v="3"/>
    <x v="0"/>
    <n v="45"/>
    <x v="0"/>
    <n v="45"/>
  </r>
  <r>
    <n v="312"/>
    <x v="10"/>
    <x v="0"/>
    <n v="38"/>
    <x v="0"/>
    <n v="38"/>
  </r>
  <r>
    <n v="313"/>
    <x v="11"/>
    <x v="1"/>
    <n v="61"/>
    <x v="0"/>
    <n v="61"/>
  </r>
  <r>
    <n v="314"/>
    <x v="1"/>
    <x v="0"/>
    <n v="38"/>
    <x v="0"/>
    <n v="38"/>
  </r>
  <r>
    <n v="315"/>
    <x v="11"/>
    <x v="1"/>
    <n v="85"/>
    <x v="0"/>
    <n v="85"/>
  </r>
  <r>
    <n v="316"/>
    <x v="11"/>
    <x v="1"/>
    <n v="89"/>
    <x v="0"/>
    <n v="89"/>
  </r>
  <r>
    <n v="317"/>
    <x v="0"/>
    <x v="0"/>
    <n v="24"/>
    <x v="0"/>
    <n v="24"/>
  </r>
  <r>
    <n v="318"/>
    <x v="11"/>
    <x v="1"/>
    <n v="35"/>
    <x v="0"/>
    <n v="35"/>
  </r>
  <r>
    <n v="319"/>
    <x v="11"/>
    <x v="1"/>
    <n v="39"/>
    <x v="0"/>
    <n v="39"/>
  </r>
  <r>
    <n v="320"/>
    <x v="7"/>
    <x v="0"/>
    <n v="47"/>
    <x v="0"/>
    <n v="47"/>
  </r>
  <r>
    <n v="321"/>
    <x v="11"/>
    <x v="0"/>
    <n v="30"/>
    <x v="0"/>
    <n v="30"/>
  </r>
  <r>
    <n v="322"/>
    <x v="11"/>
    <x v="0"/>
    <n v="22"/>
    <x v="0"/>
    <n v="22"/>
  </r>
  <r>
    <n v="323"/>
    <x v="0"/>
    <x v="0"/>
    <n v="49"/>
    <x v="0"/>
    <n v="49"/>
  </r>
  <r>
    <n v="324"/>
    <x v="3"/>
    <x v="1"/>
    <n v="28"/>
    <x v="0"/>
    <n v="28"/>
  </r>
  <r>
    <n v="325"/>
    <x v="0"/>
    <x v="0"/>
    <n v="30"/>
    <x v="0"/>
    <n v="30"/>
  </r>
  <r>
    <n v="326"/>
    <x v="12"/>
    <x v="0"/>
    <n v="54"/>
    <x v="0"/>
    <n v="54"/>
  </r>
  <r>
    <n v="327"/>
    <x v="11"/>
    <x v="1"/>
    <n v="32"/>
    <x v="0"/>
    <n v="32"/>
  </r>
  <r>
    <n v="328"/>
    <x v="11"/>
    <x v="0"/>
    <n v="44"/>
    <x v="0"/>
    <n v="44"/>
  </r>
  <r>
    <n v="329"/>
    <x v="1"/>
    <x v="1"/>
    <n v="55"/>
    <x v="0"/>
    <n v="55"/>
  </r>
  <r>
    <n v="330"/>
    <x v="11"/>
    <x v="1"/>
    <n v="43"/>
    <x v="0"/>
    <n v="43"/>
  </r>
  <r>
    <n v="331"/>
    <x v="5"/>
    <x v="0"/>
    <n v="24"/>
    <x v="0"/>
    <n v="24"/>
  </r>
  <r>
    <n v="332"/>
    <x v="11"/>
    <x v="0"/>
    <n v="78"/>
    <x v="0"/>
    <n v="78"/>
  </r>
  <r>
    <n v="333"/>
    <x v="7"/>
    <x v="0"/>
    <n v="43"/>
    <x v="0"/>
    <n v="43"/>
  </r>
  <r>
    <n v="334"/>
    <x v="0"/>
    <x v="0"/>
    <n v="18"/>
    <x v="0"/>
    <n v="18"/>
  </r>
  <r>
    <n v="335"/>
    <x v="11"/>
    <x v="1"/>
    <n v="65"/>
    <x v="0"/>
    <n v="65"/>
  </r>
  <r>
    <n v="336"/>
    <x v="1"/>
    <x v="1"/>
    <n v="26"/>
    <x v="0"/>
    <n v="26"/>
  </r>
  <r>
    <n v="337"/>
    <x v="5"/>
    <x v="0"/>
    <n v="58"/>
    <x v="0"/>
    <n v="58"/>
  </r>
  <r>
    <n v="338"/>
    <x v="11"/>
    <x v="1"/>
    <n v="51"/>
    <x v="0"/>
    <n v="51"/>
  </r>
  <r>
    <n v="339"/>
    <x v="0"/>
    <x v="1"/>
    <n v="25"/>
    <x v="0"/>
    <n v="25"/>
  </r>
  <r>
    <n v="340"/>
    <x v="0"/>
    <x v="0"/>
    <n v="68"/>
    <x v="0"/>
    <n v="68"/>
  </r>
  <r>
    <n v="341"/>
    <x v="1"/>
    <x v="1"/>
    <n v="44"/>
    <x v="0"/>
    <n v="44"/>
  </r>
  <r>
    <n v="342"/>
    <x v="11"/>
    <x v="1"/>
    <n v="65"/>
    <x v="0"/>
    <n v="65"/>
  </r>
  <r>
    <n v="343"/>
    <x v="11"/>
    <x v="1"/>
    <n v="88"/>
    <x v="0"/>
    <n v="88"/>
  </r>
  <r>
    <n v="344"/>
    <x v="9"/>
    <x v="1"/>
    <n v="84"/>
    <x v="0"/>
    <n v="84"/>
  </r>
  <r>
    <n v="345"/>
    <x v="11"/>
    <x v="1"/>
    <n v="31"/>
    <x v="0"/>
    <n v="31"/>
  </r>
  <r>
    <n v="346"/>
    <x v="1"/>
    <x v="1"/>
    <n v="27"/>
    <x v="0"/>
    <n v="27"/>
  </r>
  <r>
    <n v="347"/>
    <x v="4"/>
    <x v="1"/>
    <n v="59"/>
    <x v="0"/>
    <n v="59"/>
  </r>
  <r>
    <n v="348"/>
    <x v="0"/>
    <x v="0"/>
    <n v="61"/>
    <x v="0"/>
    <n v="61"/>
  </r>
  <r>
    <n v="349"/>
    <x v="4"/>
    <x v="1"/>
    <n v="55"/>
    <x v="0"/>
    <n v="55"/>
  </r>
  <r>
    <n v="350"/>
    <x v="7"/>
    <x v="1"/>
    <n v="39"/>
    <x v="0"/>
    <n v="39"/>
  </r>
  <r>
    <n v="351"/>
    <x v="3"/>
    <x v="1"/>
    <n v="87"/>
    <x v="0"/>
    <n v="87"/>
  </r>
  <r>
    <n v="352"/>
    <x v="0"/>
    <x v="0"/>
    <n v="72"/>
    <x v="0"/>
    <n v="72"/>
  </r>
  <r>
    <n v="353"/>
    <x v="0"/>
    <x v="1"/>
    <n v="66"/>
    <x v="0"/>
    <n v="66"/>
  </r>
  <r>
    <n v="354"/>
    <x v="11"/>
    <x v="0"/>
    <n v="29"/>
    <x v="0"/>
    <n v="29"/>
  </r>
  <r>
    <n v="355"/>
    <x v="0"/>
    <x v="1"/>
    <n v="49"/>
    <x v="0"/>
    <n v="49"/>
  </r>
  <r>
    <n v="356"/>
    <x v="11"/>
    <x v="0"/>
    <n v="41"/>
    <x v="0"/>
    <n v="41"/>
  </r>
  <r>
    <n v="357"/>
    <x v="6"/>
    <x v="1"/>
    <n v="70"/>
    <x v="0"/>
    <n v="70"/>
  </r>
  <r>
    <n v="358"/>
    <x v="1"/>
    <x v="0"/>
    <n v="50"/>
    <x v="0"/>
    <n v="50"/>
  </r>
  <r>
    <n v="359"/>
    <x v="0"/>
    <x v="1"/>
    <n v="37"/>
    <x v="0"/>
    <n v="37"/>
  </r>
  <r>
    <n v="360"/>
    <x v="11"/>
    <x v="0"/>
    <n v="32"/>
    <x v="0"/>
    <n v="32"/>
  </r>
  <r>
    <n v="361"/>
    <x v="10"/>
    <x v="0"/>
    <n v="87"/>
    <x v="0"/>
    <n v="87"/>
  </r>
  <r>
    <n v="362"/>
    <x v="11"/>
    <x v="0"/>
    <n v="68"/>
    <x v="0"/>
    <n v="68"/>
  </r>
  <r>
    <n v="363"/>
    <x v="11"/>
    <x v="1"/>
    <n v="48"/>
    <x v="0"/>
    <n v="48"/>
  </r>
  <r>
    <n v="364"/>
    <x v="1"/>
    <x v="0"/>
    <n v="18"/>
    <x v="0"/>
    <n v="18"/>
  </r>
  <r>
    <n v="365"/>
    <x v="0"/>
    <x v="0"/>
    <n v="46"/>
    <x v="0"/>
    <n v="46"/>
  </r>
  <r>
    <n v="366"/>
    <x v="11"/>
    <x v="1"/>
    <n v="79"/>
    <x v="0"/>
    <n v="79"/>
  </r>
  <r>
    <n v="367"/>
    <x v="11"/>
    <x v="0"/>
    <n v="23"/>
    <x v="0"/>
    <n v="23"/>
  </r>
  <r>
    <n v="368"/>
    <x v="9"/>
    <x v="1"/>
    <n v="58"/>
    <x v="0"/>
    <n v="58"/>
  </r>
  <r>
    <n v="369"/>
    <x v="0"/>
    <x v="1"/>
    <n v="39"/>
    <x v="0"/>
    <n v="39"/>
  </r>
  <r>
    <n v="370"/>
    <x v="3"/>
    <x v="1"/>
    <n v="35"/>
    <x v="0"/>
    <n v="35"/>
  </r>
  <r>
    <n v="371"/>
    <x v="1"/>
    <x v="0"/>
    <n v="68"/>
    <x v="0"/>
    <n v="68"/>
  </r>
  <r>
    <n v="372"/>
    <x v="11"/>
    <x v="0"/>
    <n v="60"/>
    <x v="0"/>
    <n v="60"/>
  </r>
  <r>
    <n v="373"/>
    <x v="11"/>
    <x v="1"/>
    <n v="89"/>
    <x v="0"/>
    <n v="89"/>
  </r>
  <r>
    <n v="374"/>
    <x v="4"/>
    <x v="0"/>
    <n v="71"/>
    <x v="0"/>
    <n v="71"/>
  </r>
  <r>
    <n v="375"/>
    <x v="3"/>
    <x v="1"/>
    <n v="45"/>
    <x v="0"/>
    <n v="45"/>
  </r>
  <r>
    <n v="376"/>
    <x v="11"/>
    <x v="1"/>
    <n v="89"/>
    <x v="0"/>
    <n v="89"/>
  </r>
  <r>
    <n v="377"/>
    <x v="11"/>
    <x v="1"/>
    <n v="56"/>
    <x v="0"/>
    <n v="56"/>
  </r>
  <r>
    <n v="378"/>
    <x v="13"/>
    <x v="0"/>
    <n v="69"/>
    <x v="0"/>
    <n v="69"/>
  </r>
  <r>
    <n v="379"/>
    <x v="11"/>
    <x v="0"/>
    <n v="58"/>
    <x v="0"/>
    <n v="58"/>
  </r>
  <r>
    <n v="380"/>
    <x v="0"/>
    <x v="1"/>
    <n v="29"/>
    <x v="0"/>
    <n v="29"/>
  </r>
  <r>
    <n v="381"/>
    <x v="10"/>
    <x v="0"/>
    <n v="86"/>
    <x v="0"/>
    <n v="86"/>
  </r>
  <r>
    <n v="382"/>
    <x v="11"/>
    <x v="0"/>
    <n v="81"/>
    <x v="0"/>
    <n v="81"/>
  </r>
  <r>
    <n v="383"/>
    <x v="0"/>
    <x v="1"/>
    <n v="57"/>
    <x v="0"/>
    <n v="57"/>
  </r>
  <r>
    <n v="384"/>
    <x v="3"/>
    <x v="0"/>
    <n v="87"/>
    <x v="0"/>
    <n v="87"/>
  </r>
  <r>
    <n v="385"/>
    <x v="3"/>
    <x v="1"/>
    <n v="54"/>
    <x v="0"/>
    <n v="54"/>
  </r>
  <r>
    <n v="386"/>
    <x v="11"/>
    <x v="1"/>
    <n v="75"/>
    <x v="0"/>
    <n v="75"/>
  </r>
  <r>
    <n v="387"/>
    <x v="3"/>
    <x v="1"/>
    <n v="41"/>
    <x v="0"/>
    <n v="41"/>
  </r>
  <r>
    <n v="388"/>
    <x v="6"/>
    <x v="0"/>
    <n v="68"/>
    <x v="0"/>
    <n v="68"/>
  </r>
  <r>
    <n v="389"/>
    <x v="3"/>
    <x v="1"/>
    <n v="22"/>
    <x v="0"/>
    <n v="22"/>
  </r>
  <r>
    <n v="390"/>
    <x v="11"/>
    <x v="0"/>
    <n v="89"/>
    <x v="0"/>
    <n v="89"/>
  </r>
  <r>
    <n v="391"/>
    <x v="0"/>
    <x v="1"/>
    <n v="86"/>
    <x v="0"/>
    <n v="86"/>
  </r>
  <r>
    <n v="392"/>
    <x v="11"/>
    <x v="0"/>
    <n v="79"/>
    <x v="0"/>
    <n v="79"/>
  </r>
  <r>
    <n v="393"/>
    <x v="11"/>
    <x v="1"/>
    <n v="19"/>
    <x v="0"/>
    <n v="19"/>
  </r>
  <r>
    <n v="394"/>
    <x v="11"/>
    <x v="1"/>
    <n v="65"/>
    <x v="0"/>
    <n v="65"/>
  </r>
  <r>
    <n v="395"/>
    <x v="11"/>
    <x v="1"/>
    <n v="22"/>
    <x v="0"/>
    <n v="22"/>
  </r>
  <r>
    <n v="396"/>
    <x v="1"/>
    <x v="1"/>
    <n v="53"/>
    <x v="0"/>
    <n v="53"/>
  </r>
  <r>
    <n v="397"/>
    <x v="1"/>
    <x v="1"/>
    <n v="30"/>
    <x v="0"/>
    <n v="30"/>
  </r>
  <r>
    <n v="398"/>
    <x v="0"/>
    <x v="0"/>
    <n v="50"/>
    <x v="0"/>
    <n v="50"/>
  </r>
  <r>
    <n v="399"/>
    <x v="11"/>
    <x v="1"/>
    <n v="83"/>
    <x v="0"/>
    <n v="83"/>
  </r>
  <r>
    <n v="400"/>
    <x v="3"/>
    <x v="0"/>
    <n v="80"/>
    <x v="0"/>
    <n v="80"/>
  </r>
  <r>
    <n v="401"/>
    <x v="11"/>
    <x v="0"/>
    <n v="36"/>
    <x v="0"/>
    <n v="36"/>
  </r>
  <r>
    <n v="402"/>
    <x v="11"/>
    <x v="0"/>
    <n v="27"/>
    <x v="0"/>
    <n v="27"/>
  </r>
  <r>
    <n v="403"/>
    <x v="9"/>
    <x v="0"/>
    <n v="61"/>
    <x v="0"/>
    <n v="61"/>
  </r>
  <r>
    <n v="404"/>
    <x v="7"/>
    <x v="1"/>
    <n v="26"/>
    <x v="0"/>
    <n v="26"/>
  </r>
  <r>
    <n v="405"/>
    <x v="11"/>
    <x v="1"/>
    <n v="83"/>
    <x v="0"/>
    <n v="83"/>
  </r>
  <r>
    <n v="406"/>
    <x v="11"/>
    <x v="1"/>
    <n v="34"/>
    <x v="0"/>
    <n v="34"/>
  </r>
  <r>
    <n v="407"/>
    <x v="0"/>
    <x v="1"/>
    <n v="90"/>
    <x v="0"/>
    <n v="90"/>
  </r>
  <r>
    <n v="408"/>
    <x v="0"/>
    <x v="0"/>
    <n v="38"/>
    <x v="0"/>
    <n v="38"/>
  </r>
  <r>
    <n v="409"/>
    <x v="1"/>
    <x v="0"/>
    <n v="64"/>
    <x v="0"/>
    <n v="64"/>
  </r>
  <r>
    <n v="410"/>
    <x v="11"/>
    <x v="1"/>
    <n v="39"/>
    <x v="0"/>
    <n v="39"/>
  </r>
  <r>
    <n v="411"/>
    <x v="5"/>
    <x v="0"/>
    <n v="31"/>
    <x v="0"/>
    <n v="31"/>
  </r>
  <r>
    <n v="412"/>
    <x v="11"/>
    <x v="1"/>
    <n v="41"/>
    <x v="0"/>
    <n v="41"/>
  </r>
  <r>
    <n v="413"/>
    <x v="1"/>
    <x v="0"/>
    <n v="47"/>
    <x v="0"/>
    <n v="47"/>
  </r>
  <r>
    <n v="414"/>
    <x v="11"/>
    <x v="0"/>
    <n v="86"/>
    <x v="0"/>
    <n v="86"/>
  </r>
  <r>
    <n v="415"/>
    <x v="11"/>
    <x v="0"/>
    <n v="60"/>
    <x v="0"/>
    <n v="60"/>
  </r>
  <r>
    <n v="416"/>
    <x v="11"/>
    <x v="1"/>
    <n v="64"/>
    <x v="0"/>
    <n v="64"/>
  </r>
  <r>
    <n v="417"/>
    <x v="0"/>
    <x v="0"/>
    <n v="53"/>
    <x v="0"/>
    <n v="53"/>
  </r>
  <r>
    <n v="418"/>
    <x v="5"/>
    <x v="1"/>
    <n v="22"/>
    <x v="0"/>
    <n v="22"/>
  </r>
  <r>
    <n v="419"/>
    <x v="0"/>
    <x v="0"/>
    <n v="66"/>
    <x v="0"/>
    <n v="66"/>
  </r>
  <r>
    <n v="420"/>
    <x v="1"/>
    <x v="1"/>
    <n v="72"/>
    <x v="0"/>
    <n v="72"/>
  </r>
  <r>
    <n v="421"/>
    <x v="10"/>
    <x v="0"/>
    <n v="90"/>
    <x v="0"/>
    <n v="90"/>
  </r>
  <r>
    <n v="422"/>
    <x v="11"/>
    <x v="1"/>
    <n v="64"/>
    <x v="0"/>
    <n v="64"/>
  </r>
  <r>
    <n v="423"/>
    <x v="5"/>
    <x v="1"/>
    <n v="27"/>
    <x v="0"/>
    <n v="27"/>
  </r>
  <r>
    <n v="424"/>
    <x v="1"/>
    <x v="0"/>
    <n v="66"/>
    <x v="0"/>
    <n v="66"/>
  </r>
  <r>
    <n v="425"/>
    <x v="11"/>
    <x v="0"/>
    <n v="51"/>
    <x v="0"/>
    <n v="51"/>
  </r>
  <r>
    <n v="426"/>
    <x v="5"/>
    <x v="1"/>
    <n v="78"/>
    <x v="0"/>
    <n v="78"/>
  </r>
  <r>
    <n v="427"/>
    <x v="11"/>
    <x v="0"/>
    <n v="59"/>
    <x v="0"/>
    <n v="59"/>
  </r>
  <r>
    <n v="428"/>
    <x v="3"/>
    <x v="1"/>
    <n v="87"/>
    <x v="0"/>
    <n v="87"/>
  </r>
  <r>
    <n v="429"/>
    <x v="7"/>
    <x v="1"/>
    <n v="58"/>
    <x v="0"/>
    <n v="58"/>
  </r>
  <r>
    <n v="430"/>
    <x v="11"/>
    <x v="0"/>
    <n v="82"/>
    <x v="0"/>
    <n v="82"/>
  </r>
  <r>
    <n v="431"/>
    <x v="11"/>
    <x v="1"/>
    <n v="34"/>
    <x v="0"/>
    <n v="34"/>
  </r>
  <r>
    <n v="432"/>
    <x v="1"/>
    <x v="1"/>
    <n v="32"/>
    <x v="0"/>
    <n v="32"/>
  </r>
  <r>
    <n v="433"/>
    <x v="11"/>
    <x v="0"/>
    <n v="55"/>
    <x v="0"/>
    <n v="55"/>
  </r>
  <r>
    <n v="434"/>
    <x v="6"/>
    <x v="0"/>
    <n v="21"/>
    <x v="0"/>
    <n v="21"/>
  </r>
  <r>
    <n v="435"/>
    <x v="11"/>
    <x v="1"/>
    <n v="89"/>
    <x v="0"/>
    <n v="89"/>
  </r>
  <r>
    <n v="436"/>
    <x v="1"/>
    <x v="0"/>
    <n v="81"/>
    <x v="0"/>
    <n v="81"/>
  </r>
  <r>
    <n v="437"/>
    <x v="2"/>
    <x v="1"/>
    <n v="22"/>
    <x v="0"/>
    <n v="22"/>
  </r>
  <r>
    <n v="438"/>
    <x v="2"/>
    <x v="0"/>
    <n v="25"/>
    <x v="0"/>
    <n v="25"/>
  </r>
  <r>
    <n v="439"/>
    <x v="1"/>
    <x v="0"/>
    <n v="74"/>
    <x v="0"/>
    <n v="74"/>
  </r>
  <r>
    <n v="440"/>
    <x v="7"/>
    <x v="0"/>
    <n v="83"/>
    <x v="0"/>
    <n v="83"/>
  </r>
  <r>
    <n v="441"/>
    <x v="2"/>
    <x v="0"/>
    <n v="77"/>
    <x v="0"/>
    <n v="77"/>
  </r>
  <r>
    <n v="442"/>
    <x v="2"/>
    <x v="0"/>
    <n v="62"/>
    <x v="0"/>
    <n v="62"/>
  </r>
  <r>
    <n v="443"/>
    <x v="2"/>
    <x v="1"/>
    <n v="18"/>
    <x v="0"/>
    <n v="18"/>
  </r>
  <r>
    <n v="444"/>
    <x v="1"/>
    <x v="1"/>
    <n v="23"/>
    <x v="0"/>
    <n v="23"/>
  </r>
  <r>
    <n v="445"/>
    <x v="2"/>
    <x v="1"/>
    <n v="47"/>
    <x v="0"/>
    <n v="47"/>
  </r>
  <r>
    <n v="446"/>
    <x v="2"/>
    <x v="0"/>
    <n v="67"/>
    <x v="0"/>
    <n v="67"/>
  </r>
  <r>
    <n v="447"/>
    <x v="2"/>
    <x v="1"/>
    <n v="77"/>
    <x v="0"/>
    <n v="77"/>
  </r>
  <r>
    <n v="448"/>
    <x v="3"/>
    <x v="0"/>
    <n v="64"/>
    <x v="0"/>
    <n v="64"/>
  </r>
  <r>
    <n v="449"/>
    <x v="2"/>
    <x v="0"/>
    <n v="53"/>
    <x v="0"/>
    <n v="53"/>
  </r>
  <r>
    <n v="450"/>
    <x v="10"/>
    <x v="1"/>
    <n v="53"/>
    <x v="0"/>
    <n v="53"/>
  </r>
  <r>
    <n v="451"/>
    <x v="6"/>
    <x v="0"/>
    <n v="74"/>
    <x v="0"/>
    <n v="74"/>
  </r>
  <r>
    <n v="452"/>
    <x v="1"/>
    <x v="0"/>
    <n v="75"/>
    <x v="0"/>
    <n v="75"/>
  </r>
  <r>
    <n v="453"/>
    <x v="0"/>
    <x v="0"/>
    <n v="52"/>
    <x v="0"/>
    <n v="52"/>
  </r>
  <r>
    <n v="454"/>
    <x v="2"/>
    <x v="1"/>
    <n v="37"/>
    <x v="0"/>
    <n v="37"/>
  </r>
  <r>
    <n v="455"/>
    <x v="7"/>
    <x v="1"/>
    <n v="52"/>
    <x v="0"/>
    <n v="52"/>
  </r>
  <r>
    <n v="456"/>
    <x v="3"/>
    <x v="0"/>
    <n v="75"/>
    <x v="0"/>
    <n v="75"/>
  </r>
  <r>
    <n v="457"/>
    <x v="4"/>
    <x v="1"/>
    <n v="54"/>
    <x v="0"/>
    <n v="54"/>
  </r>
  <r>
    <n v="458"/>
    <x v="9"/>
    <x v="0"/>
    <n v="60"/>
    <x v="0"/>
    <n v="60"/>
  </r>
  <r>
    <n v="459"/>
    <x v="10"/>
    <x v="1"/>
    <n v="30"/>
    <x v="0"/>
    <n v="30"/>
  </r>
  <r>
    <n v="460"/>
    <x v="3"/>
    <x v="1"/>
    <n v="58"/>
    <x v="0"/>
    <n v="58"/>
  </r>
  <r>
    <n v="461"/>
    <x v="3"/>
    <x v="0"/>
    <n v="77"/>
    <x v="0"/>
    <n v="77"/>
  </r>
  <r>
    <n v="462"/>
    <x v="2"/>
    <x v="1"/>
    <n v="80"/>
    <x v="0"/>
    <n v="80"/>
  </r>
  <r>
    <n v="463"/>
    <x v="7"/>
    <x v="0"/>
    <n v="55"/>
    <x v="0"/>
    <n v="55"/>
  </r>
  <r>
    <n v="464"/>
    <x v="10"/>
    <x v="1"/>
    <n v="26"/>
    <x v="0"/>
    <n v="26"/>
  </r>
  <r>
    <n v="465"/>
    <x v="2"/>
    <x v="0"/>
    <n v="49"/>
    <x v="0"/>
    <n v="49"/>
  </r>
  <r>
    <n v="466"/>
    <x v="10"/>
    <x v="1"/>
    <n v="32"/>
    <x v="0"/>
    <n v="32"/>
  </r>
  <r>
    <n v="467"/>
    <x v="0"/>
    <x v="0"/>
    <n v="62"/>
    <x v="0"/>
    <n v="62"/>
  </r>
  <r>
    <n v="468"/>
    <x v="6"/>
    <x v="0"/>
    <n v="64"/>
    <x v="0"/>
    <n v="64"/>
  </r>
  <r>
    <n v="469"/>
    <x v="0"/>
    <x v="1"/>
    <n v="90"/>
    <x v="0"/>
    <n v="90"/>
  </r>
  <r>
    <n v="470"/>
    <x v="2"/>
    <x v="1"/>
    <n v="32"/>
    <x v="0"/>
    <n v="32"/>
  </r>
  <r>
    <n v="471"/>
    <x v="9"/>
    <x v="1"/>
    <n v="79"/>
    <x v="0"/>
    <n v="79"/>
  </r>
  <r>
    <n v="472"/>
    <x v="0"/>
    <x v="0"/>
    <n v="45"/>
    <x v="0"/>
    <n v="45"/>
  </r>
  <r>
    <n v="473"/>
    <x v="12"/>
    <x v="1"/>
    <n v="19"/>
    <x v="0"/>
    <n v="19"/>
  </r>
  <r>
    <n v="474"/>
    <x v="9"/>
    <x v="0"/>
    <n v="74"/>
    <x v="0"/>
    <n v="74"/>
  </r>
  <r>
    <n v="475"/>
    <x v="2"/>
    <x v="1"/>
    <n v="51"/>
    <x v="0"/>
    <n v="51"/>
  </r>
  <r>
    <n v="476"/>
    <x v="2"/>
    <x v="1"/>
    <n v="80"/>
    <x v="0"/>
    <n v="80"/>
  </r>
  <r>
    <n v="477"/>
    <x v="3"/>
    <x v="0"/>
    <n v="31"/>
    <x v="0"/>
    <n v="31"/>
  </r>
  <r>
    <n v="478"/>
    <x v="1"/>
    <x v="1"/>
    <n v="38"/>
    <x v="0"/>
    <n v="38"/>
  </r>
  <r>
    <n v="479"/>
    <x v="9"/>
    <x v="0"/>
    <n v="81"/>
    <x v="0"/>
    <n v="81"/>
  </r>
  <r>
    <n v="480"/>
    <x v="9"/>
    <x v="0"/>
    <n v="46"/>
    <x v="0"/>
    <n v="46"/>
  </r>
  <r>
    <n v="481"/>
    <x v="3"/>
    <x v="1"/>
    <n v="49"/>
    <x v="0"/>
    <n v="49"/>
  </r>
  <r>
    <n v="482"/>
    <x v="0"/>
    <x v="0"/>
    <n v="82"/>
    <x v="0"/>
    <n v="82"/>
  </r>
  <r>
    <n v="483"/>
    <x v="0"/>
    <x v="1"/>
    <n v="27"/>
    <x v="0"/>
    <n v="27"/>
  </r>
  <r>
    <n v="484"/>
    <x v="2"/>
    <x v="1"/>
    <n v="70"/>
    <x v="0"/>
    <n v="70"/>
  </r>
  <r>
    <n v="485"/>
    <x v="0"/>
    <x v="0"/>
    <n v="19"/>
    <x v="0"/>
    <n v="19"/>
  </r>
  <r>
    <n v="486"/>
    <x v="8"/>
    <x v="1"/>
    <n v="66"/>
    <x v="0"/>
    <n v="66"/>
  </r>
  <r>
    <n v="487"/>
    <x v="3"/>
    <x v="1"/>
    <n v="81"/>
    <x v="0"/>
    <n v="81"/>
  </r>
  <r>
    <n v="488"/>
    <x v="2"/>
    <x v="1"/>
    <n v="19"/>
    <x v="0"/>
    <n v="19"/>
  </r>
  <r>
    <n v="489"/>
    <x v="2"/>
    <x v="1"/>
    <n v="76"/>
    <x v="0"/>
    <n v="76"/>
  </r>
  <r>
    <n v="490"/>
    <x v="1"/>
    <x v="0"/>
    <n v="37"/>
    <x v="0"/>
    <n v="37"/>
  </r>
  <r>
    <n v="491"/>
    <x v="3"/>
    <x v="0"/>
    <n v="59"/>
    <x v="0"/>
    <n v="59"/>
  </r>
  <r>
    <n v="492"/>
    <x v="1"/>
    <x v="1"/>
    <n v="32"/>
    <x v="0"/>
    <n v="32"/>
  </r>
  <r>
    <n v="493"/>
    <x v="2"/>
    <x v="1"/>
    <n v="82"/>
    <x v="0"/>
    <n v="82"/>
  </r>
  <r>
    <n v="494"/>
    <x v="0"/>
    <x v="0"/>
    <n v="19"/>
    <x v="0"/>
    <n v="19"/>
  </r>
  <r>
    <n v="495"/>
    <x v="2"/>
    <x v="1"/>
    <n v="52"/>
    <x v="0"/>
    <n v="52"/>
  </r>
  <r>
    <n v="496"/>
    <x v="3"/>
    <x v="1"/>
    <n v="24"/>
    <x v="0"/>
    <n v="24"/>
  </r>
  <r>
    <n v="497"/>
    <x v="2"/>
    <x v="0"/>
    <n v="88"/>
    <x v="0"/>
    <n v="88"/>
  </r>
  <r>
    <n v="498"/>
    <x v="7"/>
    <x v="1"/>
    <n v="32"/>
    <x v="0"/>
    <n v="32"/>
  </r>
  <r>
    <n v="499"/>
    <x v="3"/>
    <x v="0"/>
    <n v="89"/>
    <x v="0"/>
    <n v="89"/>
  </r>
  <r>
    <n v="500"/>
    <x v="2"/>
    <x v="1"/>
    <n v="77"/>
    <x v="0"/>
    <n v="77"/>
  </r>
  <r>
    <n v="501"/>
    <x v="1"/>
    <x v="1"/>
    <n v="45"/>
    <x v="1"/>
    <n v="45"/>
  </r>
  <r>
    <n v="502"/>
    <x v="1"/>
    <x v="0"/>
    <n v="72"/>
    <x v="1"/>
    <n v="72"/>
  </r>
  <r>
    <n v="503"/>
    <x v="2"/>
    <x v="1"/>
    <n v="58"/>
    <x v="1"/>
    <n v="58"/>
  </r>
  <r>
    <n v="504"/>
    <x v="9"/>
    <x v="0"/>
    <n v="48"/>
    <x v="1"/>
    <n v="48"/>
  </r>
  <r>
    <n v="505"/>
    <x v="1"/>
    <x v="1"/>
    <n v="63"/>
    <x v="1"/>
    <n v="63"/>
  </r>
  <r>
    <n v="506"/>
    <x v="2"/>
    <x v="0"/>
    <n v="45"/>
    <x v="1"/>
    <n v="45"/>
  </r>
  <r>
    <n v="507"/>
    <x v="2"/>
    <x v="0"/>
    <n v="35"/>
    <x v="1"/>
    <n v="35"/>
  </r>
  <r>
    <n v="508"/>
    <x v="13"/>
    <x v="1"/>
    <n v="65"/>
    <x v="1"/>
    <n v="65"/>
  </r>
  <r>
    <n v="509"/>
    <x v="0"/>
    <x v="0"/>
    <n v="24"/>
    <x v="1"/>
    <n v="24"/>
  </r>
  <r>
    <n v="510"/>
    <x v="2"/>
    <x v="1"/>
    <n v="39"/>
    <x v="1"/>
    <n v="39"/>
  </r>
  <r>
    <n v="511"/>
    <x v="2"/>
    <x v="0"/>
    <n v="60"/>
    <x v="1"/>
    <n v="60"/>
  </r>
  <r>
    <n v="512"/>
    <x v="1"/>
    <x v="1"/>
    <n v="74"/>
    <x v="1"/>
    <n v="74"/>
  </r>
  <r>
    <n v="513"/>
    <x v="2"/>
    <x v="1"/>
    <n v="29"/>
    <x v="1"/>
    <n v="29"/>
  </r>
  <r>
    <n v="514"/>
    <x v="2"/>
    <x v="1"/>
    <n v="89"/>
    <x v="1"/>
    <n v="89"/>
  </r>
  <r>
    <n v="515"/>
    <x v="1"/>
    <x v="1"/>
    <n v="37"/>
    <x v="1"/>
    <n v="37"/>
  </r>
  <r>
    <n v="516"/>
    <x v="0"/>
    <x v="0"/>
    <n v="51"/>
    <x v="1"/>
    <n v="51"/>
  </r>
  <r>
    <n v="517"/>
    <x v="3"/>
    <x v="1"/>
    <n v="77"/>
    <x v="1"/>
    <n v="77"/>
  </r>
  <r>
    <n v="518"/>
    <x v="1"/>
    <x v="0"/>
    <n v="53"/>
    <x v="1"/>
    <n v="53"/>
  </r>
  <r>
    <n v="519"/>
    <x v="0"/>
    <x v="0"/>
    <n v="70"/>
    <x v="1"/>
    <n v="70"/>
  </r>
  <r>
    <n v="520"/>
    <x v="1"/>
    <x v="0"/>
    <n v="81"/>
    <x v="1"/>
    <n v="81"/>
  </r>
  <r>
    <n v="521"/>
    <x v="11"/>
    <x v="0"/>
    <n v="66"/>
    <x v="1"/>
    <n v="66"/>
  </r>
  <r>
    <n v="522"/>
    <x v="2"/>
    <x v="1"/>
    <n v="77"/>
    <x v="1"/>
    <n v="77"/>
  </r>
  <r>
    <n v="523"/>
    <x v="2"/>
    <x v="0"/>
    <n v="26"/>
    <x v="1"/>
    <n v="26"/>
  </r>
  <r>
    <n v="524"/>
    <x v="13"/>
    <x v="1"/>
    <n v="63"/>
    <x v="1"/>
    <n v="63"/>
  </r>
  <r>
    <n v="525"/>
    <x v="11"/>
    <x v="1"/>
    <n v="20"/>
    <x v="1"/>
    <n v="20"/>
  </r>
  <r>
    <n v="526"/>
    <x v="2"/>
    <x v="0"/>
    <n v="49"/>
    <x v="1"/>
    <n v="49"/>
  </r>
  <r>
    <n v="527"/>
    <x v="2"/>
    <x v="1"/>
    <n v="19"/>
    <x v="1"/>
    <n v="19"/>
  </r>
  <r>
    <n v="528"/>
    <x v="2"/>
    <x v="0"/>
    <n v="36"/>
    <x v="1"/>
    <n v="36"/>
  </r>
  <r>
    <n v="529"/>
    <x v="11"/>
    <x v="0"/>
    <n v="44"/>
    <x v="1"/>
    <n v="44"/>
  </r>
  <r>
    <n v="530"/>
    <x v="3"/>
    <x v="1"/>
    <n v="23"/>
    <x v="1"/>
    <n v="23"/>
  </r>
  <r>
    <n v="531"/>
    <x v="2"/>
    <x v="1"/>
    <n v="43"/>
    <x v="1"/>
    <n v="43"/>
  </r>
  <r>
    <n v="532"/>
    <x v="2"/>
    <x v="1"/>
    <n v="84"/>
    <x v="1"/>
    <n v="84"/>
  </r>
  <r>
    <n v="533"/>
    <x v="2"/>
    <x v="1"/>
    <n v="55"/>
    <x v="1"/>
    <n v="55"/>
  </r>
  <r>
    <n v="534"/>
    <x v="11"/>
    <x v="0"/>
    <n v="90"/>
    <x v="1"/>
    <n v="90"/>
  </r>
  <r>
    <n v="535"/>
    <x v="8"/>
    <x v="0"/>
    <n v="45"/>
    <x v="1"/>
    <n v="45"/>
  </r>
  <r>
    <n v="536"/>
    <x v="7"/>
    <x v="1"/>
    <n v="69"/>
    <x v="1"/>
    <n v="69"/>
  </r>
  <r>
    <n v="537"/>
    <x v="3"/>
    <x v="1"/>
    <n v="58"/>
    <x v="1"/>
    <n v="58"/>
  </r>
  <r>
    <n v="538"/>
    <x v="11"/>
    <x v="0"/>
    <n v="32"/>
    <x v="1"/>
    <n v="32"/>
  </r>
  <r>
    <n v="539"/>
    <x v="11"/>
    <x v="1"/>
    <n v="24"/>
    <x v="1"/>
    <n v="24"/>
  </r>
  <r>
    <n v="540"/>
    <x v="3"/>
    <x v="0"/>
    <n v="27"/>
    <x v="1"/>
    <n v="27"/>
  </r>
  <r>
    <n v="541"/>
    <x v="2"/>
    <x v="0"/>
    <n v="85"/>
    <x v="1"/>
    <n v="85"/>
  </r>
  <r>
    <n v="542"/>
    <x v="3"/>
    <x v="1"/>
    <n v="33"/>
    <x v="1"/>
    <n v="33"/>
  </r>
  <r>
    <n v="543"/>
    <x v="0"/>
    <x v="1"/>
    <n v="80"/>
    <x v="1"/>
    <n v="80"/>
  </r>
  <r>
    <n v="544"/>
    <x v="5"/>
    <x v="0"/>
    <n v="39"/>
    <x v="1"/>
    <n v="39"/>
  </r>
  <r>
    <n v="545"/>
    <x v="2"/>
    <x v="0"/>
    <n v="76"/>
    <x v="1"/>
    <n v="76"/>
  </r>
  <r>
    <n v="546"/>
    <x v="2"/>
    <x v="0"/>
    <n v="57"/>
    <x v="1"/>
    <n v="57"/>
  </r>
  <r>
    <n v="547"/>
    <x v="2"/>
    <x v="1"/>
    <n v="69"/>
    <x v="1"/>
    <n v="69"/>
  </r>
  <r>
    <n v="548"/>
    <x v="2"/>
    <x v="0"/>
    <n v="48"/>
    <x v="1"/>
    <n v="48"/>
  </r>
  <r>
    <n v="549"/>
    <x v="2"/>
    <x v="0"/>
    <n v="70"/>
    <x v="1"/>
    <n v="70"/>
  </r>
  <r>
    <n v="550"/>
    <x v="2"/>
    <x v="0"/>
    <n v="31"/>
    <x v="1"/>
    <n v="31"/>
  </r>
  <r>
    <n v="551"/>
    <x v="13"/>
    <x v="0"/>
    <n v="20"/>
    <x v="1"/>
    <n v="20"/>
  </r>
  <r>
    <n v="552"/>
    <x v="11"/>
    <x v="1"/>
    <n v="67"/>
    <x v="1"/>
    <n v="67"/>
  </r>
  <r>
    <n v="553"/>
    <x v="3"/>
    <x v="0"/>
    <n v="34"/>
    <x v="1"/>
    <n v="34"/>
  </r>
  <r>
    <n v="554"/>
    <x v="11"/>
    <x v="1"/>
    <n v="29"/>
    <x v="1"/>
    <n v="29"/>
  </r>
  <r>
    <n v="555"/>
    <x v="2"/>
    <x v="1"/>
    <n v="90"/>
    <x v="1"/>
    <n v="90"/>
  </r>
  <r>
    <n v="556"/>
    <x v="0"/>
    <x v="1"/>
    <n v="72"/>
    <x v="1"/>
    <n v="72"/>
  </r>
  <r>
    <n v="557"/>
    <x v="7"/>
    <x v="0"/>
    <n v="84"/>
    <x v="1"/>
    <n v="84"/>
  </r>
  <r>
    <n v="558"/>
    <x v="11"/>
    <x v="1"/>
    <n v="72"/>
    <x v="1"/>
    <n v="72"/>
  </r>
  <r>
    <n v="559"/>
    <x v="4"/>
    <x v="1"/>
    <n v="70"/>
    <x v="1"/>
    <n v="70"/>
  </r>
  <r>
    <n v="560"/>
    <x v="4"/>
    <x v="1"/>
    <n v="81"/>
    <x v="1"/>
    <n v="81"/>
  </r>
  <r>
    <n v="561"/>
    <x v="9"/>
    <x v="1"/>
    <n v="33"/>
    <x v="1"/>
    <n v="33"/>
  </r>
  <r>
    <n v="562"/>
    <x v="5"/>
    <x v="1"/>
    <n v="75"/>
    <x v="1"/>
    <n v="75"/>
  </r>
  <r>
    <n v="563"/>
    <x v="0"/>
    <x v="1"/>
    <n v="80"/>
    <x v="1"/>
    <n v="80"/>
  </r>
  <r>
    <n v="564"/>
    <x v="2"/>
    <x v="1"/>
    <n v="83"/>
    <x v="1"/>
    <n v="83"/>
  </r>
  <r>
    <n v="565"/>
    <x v="0"/>
    <x v="0"/>
    <n v="62"/>
    <x v="1"/>
    <n v="62"/>
  </r>
  <r>
    <n v="566"/>
    <x v="2"/>
    <x v="0"/>
    <n v="74"/>
    <x v="1"/>
    <n v="74"/>
  </r>
  <r>
    <n v="567"/>
    <x v="3"/>
    <x v="0"/>
    <n v="37"/>
    <x v="1"/>
    <n v="37"/>
  </r>
  <r>
    <n v="568"/>
    <x v="0"/>
    <x v="1"/>
    <n v="82"/>
    <x v="1"/>
    <n v="82"/>
  </r>
  <r>
    <n v="569"/>
    <x v="2"/>
    <x v="0"/>
    <n v="62"/>
    <x v="1"/>
    <n v="62"/>
  </r>
  <r>
    <n v="570"/>
    <x v="11"/>
    <x v="1"/>
    <n v="66"/>
    <x v="1"/>
    <n v="66"/>
  </r>
  <r>
    <n v="571"/>
    <x v="9"/>
    <x v="1"/>
    <n v="88"/>
    <x v="1"/>
    <n v="88"/>
  </r>
  <r>
    <n v="572"/>
    <x v="0"/>
    <x v="1"/>
    <n v="79"/>
    <x v="1"/>
    <n v="79"/>
  </r>
  <r>
    <n v="573"/>
    <x v="0"/>
    <x v="1"/>
    <n v="69"/>
    <x v="1"/>
    <n v="69"/>
  </r>
  <r>
    <n v="574"/>
    <x v="2"/>
    <x v="1"/>
    <n v="41"/>
    <x v="1"/>
    <n v="41"/>
  </r>
  <r>
    <n v="575"/>
    <x v="11"/>
    <x v="1"/>
    <n v="85"/>
    <x v="1"/>
    <n v="85"/>
  </r>
  <r>
    <n v="576"/>
    <x v="2"/>
    <x v="0"/>
    <n v="47"/>
    <x v="1"/>
    <n v="47"/>
  </r>
  <r>
    <n v="577"/>
    <x v="0"/>
    <x v="1"/>
    <n v="74"/>
    <x v="1"/>
    <n v="74"/>
  </r>
  <r>
    <n v="578"/>
    <x v="3"/>
    <x v="1"/>
    <n v="29"/>
    <x v="1"/>
    <n v="29"/>
  </r>
  <r>
    <n v="579"/>
    <x v="2"/>
    <x v="1"/>
    <n v="62"/>
    <x v="1"/>
    <n v="62"/>
  </r>
  <r>
    <n v="580"/>
    <x v="2"/>
    <x v="1"/>
    <n v="24"/>
    <x v="1"/>
    <n v="24"/>
  </r>
  <r>
    <n v="581"/>
    <x v="2"/>
    <x v="0"/>
    <n v="53"/>
    <x v="1"/>
    <n v="53"/>
  </r>
  <r>
    <n v="582"/>
    <x v="11"/>
    <x v="0"/>
    <n v="20"/>
    <x v="1"/>
    <n v="20"/>
  </r>
  <r>
    <n v="583"/>
    <x v="3"/>
    <x v="0"/>
    <n v="88"/>
    <x v="1"/>
    <n v="88"/>
  </r>
  <r>
    <n v="584"/>
    <x v="2"/>
    <x v="1"/>
    <n v="70"/>
    <x v="1"/>
    <n v="70"/>
  </r>
  <r>
    <n v="585"/>
    <x v="10"/>
    <x v="1"/>
    <n v="47"/>
    <x v="1"/>
    <n v="47"/>
  </r>
  <r>
    <n v="586"/>
    <x v="11"/>
    <x v="1"/>
    <n v="53"/>
    <x v="1"/>
    <n v="53"/>
  </r>
  <r>
    <n v="587"/>
    <x v="2"/>
    <x v="0"/>
    <n v="51"/>
    <x v="1"/>
    <n v="51"/>
  </r>
  <r>
    <n v="588"/>
    <x v="10"/>
    <x v="1"/>
    <n v="42"/>
    <x v="1"/>
    <n v="42"/>
  </r>
  <r>
    <n v="589"/>
    <x v="2"/>
    <x v="0"/>
    <n v="37"/>
    <x v="1"/>
    <n v="37"/>
  </r>
  <r>
    <n v="590"/>
    <x v="11"/>
    <x v="1"/>
    <n v="25"/>
    <x v="1"/>
    <n v="25"/>
  </r>
  <r>
    <n v="591"/>
    <x v="11"/>
    <x v="0"/>
    <n v="49"/>
    <x v="1"/>
    <n v="49"/>
  </r>
  <r>
    <n v="592"/>
    <x v="12"/>
    <x v="1"/>
    <n v="66"/>
    <x v="1"/>
    <n v="66"/>
  </r>
  <r>
    <n v="593"/>
    <x v="2"/>
    <x v="1"/>
    <n v="48"/>
    <x v="1"/>
    <n v="48"/>
  </r>
  <r>
    <n v="594"/>
    <x v="2"/>
    <x v="1"/>
    <n v="58"/>
    <x v="1"/>
    <n v="58"/>
  </r>
  <r>
    <n v="595"/>
    <x v="2"/>
    <x v="1"/>
    <n v="90"/>
    <x v="1"/>
    <n v="90"/>
  </r>
  <r>
    <n v="596"/>
    <x v="9"/>
    <x v="0"/>
    <n v="66"/>
    <x v="1"/>
    <n v="66"/>
  </r>
  <r>
    <n v="597"/>
    <x v="0"/>
    <x v="1"/>
    <n v="43"/>
    <x v="1"/>
    <n v="43"/>
  </r>
  <r>
    <n v="598"/>
    <x v="2"/>
    <x v="1"/>
    <n v="76"/>
    <x v="1"/>
    <n v="76"/>
  </r>
  <r>
    <n v="599"/>
    <x v="3"/>
    <x v="1"/>
    <n v="32"/>
    <x v="1"/>
    <n v="32"/>
  </r>
  <r>
    <n v="600"/>
    <x v="2"/>
    <x v="0"/>
    <n v="77"/>
    <x v="1"/>
    <n v="77"/>
  </r>
  <r>
    <n v="601"/>
    <x v="11"/>
    <x v="0"/>
    <n v="57"/>
    <x v="1"/>
    <n v="57"/>
  </r>
  <r>
    <n v="602"/>
    <x v="8"/>
    <x v="1"/>
    <n v="24"/>
    <x v="1"/>
    <n v="24"/>
  </r>
  <r>
    <n v="603"/>
    <x v="11"/>
    <x v="0"/>
    <n v="41"/>
    <x v="1"/>
    <n v="41"/>
  </r>
  <r>
    <n v="604"/>
    <x v="8"/>
    <x v="1"/>
    <n v="85"/>
    <x v="1"/>
    <n v="85"/>
  </r>
  <r>
    <n v="605"/>
    <x v="2"/>
    <x v="0"/>
    <n v="58"/>
    <x v="1"/>
    <n v="58"/>
  </r>
  <r>
    <n v="606"/>
    <x v="2"/>
    <x v="0"/>
    <n v="18"/>
    <x v="1"/>
    <n v="18"/>
  </r>
  <r>
    <n v="607"/>
    <x v="5"/>
    <x v="1"/>
    <n v="41"/>
    <x v="1"/>
    <n v="41"/>
  </r>
  <r>
    <n v="608"/>
    <x v="4"/>
    <x v="0"/>
    <n v="57"/>
    <x v="1"/>
    <n v="57"/>
  </r>
  <r>
    <n v="609"/>
    <x v="2"/>
    <x v="0"/>
    <n v="87"/>
    <x v="1"/>
    <n v="87"/>
  </r>
  <r>
    <n v="610"/>
    <x v="0"/>
    <x v="1"/>
    <n v="62"/>
    <x v="1"/>
    <n v="62"/>
  </r>
  <r>
    <n v="611"/>
    <x v="11"/>
    <x v="0"/>
    <n v="31"/>
    <x v="1"/>
    <n v="31"/>
  </r>
  <r>
    <n v="612"/>
    <x v="2"/>
    <x v="0"/>
    <n v="18"/>
    <x v="1"/>
    <n v="18"/>
  </r>
  <r>
    <n v="613"/>
    <x v="11"/>
    <x v="1"/>
    <n v="51"/>
    <x v="1"/>
    <n v="51"/>
  </r>
  <r>
    <n v="614"/>
    <x v="2"/>
    <x v="0"/>
    <n v="36"/>
    <x v="1"/>
    <n v="36"/>
  </r>
  <r>
    <n v="615"/>
    <x v="0"/>
    <x v="1"/>
    <n v="53"/>
    <x v="1"/>
    <n v="53"/>
  </r>
  <r>
    <n v="616"/>
    <x v="0"/>
    <x v="0"/>
    <n v="40"/>
    <x v="1"/>
    <n v="40"/>
  </r>
  <r>
    <n v="617"/>
    <x v="2"/>
    <x v="1"/>
    <n v="45"/>
    <x v="1"/>
    <n v="45"/>
  </r>
  <r>
    <n v="618"/>
    <x v="9"/>
    <x v="1"/>
    <n v="58"/>
    <x v="1"/>
    <n v="58"/>
  </r>
  <r>
    <n v="619"/>
    <x v="2"/>
    <x v="1"/>
    <n v="38"/>
    <x v="1"/>
    <n v="38"/>
  </r>
  <r>
    <n v="620"/>
    <x v="5"/>
    <x v="0"/>
    <n v="41"/>
    <x v="1"/>
    <n v="41"/>
  </r>
  <r>
    <n v="621"/>
    <x v="2"/>
    <x v="1"/>
    <n v="50"/>
    <x v="1"/>
    <n v="50"/>
  </r>
  <r>
    <n v="622"/>
    <x v="11"/>
    <x v="0"/>
    <n v="71"/>
    <x v="1"/>
    <n v="71"/>
  </r>
  <r>
    <n v="623"/>
    <x v="11"/>
    <x v="1"/>
    <n v="80"/>
    <x v="1"/>
    <n v="80"/>
  </r>
  <r>
    <n v="624"/>
    <x v="3"/>
    <x v="0"/>
    <n v="43"/>
    <x v="1"/>
    <n v="43"/>
  </r>
  <r>
    <n v="625"/>
    <x v="11"/>
    <x v="0"/>
    <n v="54"/>
    <x v="1"/>
    <n v="54"/>
  </r>
  <r>
    <n v="626"/>
    <x v="2"/>
    <x v="1"/>
    <n v="59"/>
    <x v="1"/>
    <n v="59"/>
  </r>
  <r>
    <n v="627"/>
    <x v="9"/>
    <x v="0"/>
    <n v="62"/>
    <x v="1"/>
    <n v="62"/>
  </r>
  <r>
    <n v="628"/>
    <x v="0"/>
    <x v="1"/>
    <n v="85"/>
    <x v="1"/>
    <n v="85"/>
  </r>
  <r>
    <n v="629"/>
    <x v="2"/>
    <x v="0"/>
    <n v="82"/>
    <x v="1"/>
    <n v="82"/>
  </r>
  <r>
    <n v="630"/>
    <x v="11"/>
    <x v="1"/>
    <n v="86"/>
    <x v="1"/>
    <n v="86"/>
  </r>
  <r>
    <n v="631"/>
    <x v="11"/>
    <x v="1"/>
    <n v="53"/>
    <x v="1"/>
    <n v="53"/>
  </r>
  <r>
    <n v="632"/>
    <x v="2"/>
    <x v="1"/>
    <n v="67"/>
    <x v="1"/>
    <n v="67"/>
  </r>
  <r>
    <n v="633"/>
    <x v="0"/>
    <x v="1"/>
    <n v="88"/>
    <x v="1"/>
    <n v="88"/>
  </r>
  <r>
    <n v="634"/>
    <x v="2"/>
    <x v="0"/>
    <n v="62"/>
    <x v="1"/>
    <n v="62"/>
  </r>
  <r>
    <n v="635"/>
    <x v="2"/>
    <x v="0"/>
    <n v="32"/>
    <x v="1"/>
    <n v="32"/>
  </r>
  <r>
    <n v="636"/>
    <x v="2"/>
    <x v="0"/>
    <n v="57"/>
    <x v="1"/>
    <n v="57"/>
  </r>
  <r>
    <n v="637"/>
    <x v="2"/>
    <x v="0"/>
    <n v="38"/>
    <x v="1"/>
    <n v="38"/>
  </r>
  <r>
    <n v="638"/>
    <x v="0"/>
    <x v="0"/>
    <n v="65"/>
    <x v="1"/>
    <n v="65"/>
  </r>
  <r>
    <n v="639"/>
    <x v="2"/>
    <x v="1"/>
    <n v="59"/>
    <x v="1"/>
    <n v="59"/>
  </r>
  <r>
    <n v="640"/>
    <x v="0"/>
    <x v="1"/>
    <n v="51"/>
    <x v="1"/>
    <n v="51"/>
  </r>
  <r>
    <n v="641"/>
    <x v="2"/>
    <x v="0"/>
    <n v="28"/>
    <x v="1"/>
    <n v="28"/>
  </r>
  <r>
    <n v="642"/>
    <x v="0"/>
    <x v="1"/>
    <n v="32"/>
    <x v="1"/>
    <n v="32"/>
  </r>
  <r>
    <n v="643"/>
    <x v="11"/>
    <x v="1"/>
    <n v="39"/>
    <x v="1"/>
    <n v="39"/>
  </r>
  <r>
    <n v="644"/>
    <x v="5"/>
    <x v="0"/>
    <n v="61"/>
    <x v="1"/>
    <n v="61"/>
  </r>
  <r>
    <n v="645"/>
    <x v="4"/>
    <x v="1"/>
    <n v="40"/>
    <x v="1"/>
    <n v="40"/>
  </r>
  <r>
    <n v="646"/>
    <x v="5"/>
    <x v="1"/>
    <n v="69"/>
    <x v="1"/>
    <n v="69"/>
  </r>
  <r>
    <n v="647"/>
    <x v="3"/>
    <x v="0"/>
    <n v="76"/>
    <x v="1"/>
    <n v="76"/>
  </r>
  <r>
    <n v="648"/>
    <x v="8"/>
    <x v="1"/>
    <n v="34"/>
    <x v="1"/>
    <n v="34"/>
  </r>
  <r>
    <n v="649"/>
    <x v="2"/>
    <x v="1"/>
    <n v="72"/>
    <x v="1"/>
    <n v="72"/>
  </r>
  <r>
    <n v="650"/>
    <x v="0"/>
    <x v="1"/>
    <n v="38"/>
    <x v="1"/>
    <n v="38"/>
  </r>
  <r>
    <n v="651"/>
    <x v="2"/>
    <x v="1"/>
    <n v="61"/>
    <x v="1"/>
    <n v="61"/>
  </r>
  <r>
    <n v="652"/>
    <x v="2"/>
    <x v="1"/>
    <n v="79"/>
    <x v="1"/>
    <n v="79"/>
  </r>
  <r>
    <n v="653"/>
    <x v="0"/>
    <x v="1"/>
    <n v="68"/>
    <x v="1"/>
    <n v="68"/>
  </r>
  <r>
    <n v="654"/>
    <x v="0"/>
    <x v="0"/>
    <n v="51"/>
    <x v="1"/>
    <n v="51"/>
  </r>
  <r>
    <n v="655"/>
    <x v="2"/>
    <x v="0"/>
    <n v="22"/>
    <x v="1"/>
    <n v="22"/>
  </r>
  <r>
    <n v="656"/>
    <x v="2"/>
    <x v="1"/>
    <n v="30"/>
    <x v="1"/>
    <n v="30"/>
  </r>
  <r>
    <n v="657"/>
    <x v="0"/>
    <x v="0"/>
    <n v="63"/>
    <x v="1"/>
    <n v="63"/>
  </r>
  <r>
    <n v="658"/>
    <x v="11"/>
    <x v="0"/>
    <n v="42"/>
    <x v="1"/>
    <n v="42"/>
  </r>
  <r>
    <n v="659"/>
    <x v="3"/>
    <x v="1"/>
    <n v="61"/>
    <x v="1"/>
    <n v="61"/>
  </r>
  <r>
    <n v="660"/>
    <x v="2"/>
    <x v="0"/>
    <n v="23"/>
    <x v="1"/>
    <n v="23"/>
  </r>
  <r>
    <n v="661"/>
    <x v="2"/>
    <x v="1"/>
    <n v="50"/>
    <x v="1"/>
    <n v="50"/>
  </r>
  <r>
    <n v="662"/>
    <x v="2"/>
    <x v="1"/>
    <n v="23"/>
    <x v="1"/>
    <n v="23"/>
  </r>
  <r>
    <n v="663"/>
    <x v="11"/>
    <x v="0"/>
    <n v="26"/>
    <x v="1"/>
    <n v="26"/>
  </r>
  <r>
    <n v="664"/>
    <x v="2"/>
    <x v="0"/>
    <n v="19"/>
    <x v="1"/>
    <n v="19"/>
  </r>
  <r>
    <n v="665"/>
    <x v="0"/>
    <x v="0"/>
    <n v="42"/>
    <x v="1"/>
    <n v="42"/>
  </r>
  <r>
    <n v="666"/>
    <x v="0"/>
    <x v="1"/>
    <n v="24"/>
    <x v="1"/>
    <n v="24"/>
  </r>
  <r>
    <n v="667"/>
    <x v="0"/>
    <x v="0"/>
    <n v="64"/>
    <x v="1"/>
    <n v="64"/>
  </r>
  <r>
    <n v="668"/>
    <x v="0"/>
    <x v="1"/>
    <n v="90"/>
    <x v="1"/>
    <n v="90"/>
  </r>
  <r>
    <n v="669"/>
    <x v="2"/>
    <x v="0"/>
    <n v="33"/>
    <x v="1"/>
    <n v="33"/>
  </r>
  <r>
    <n v="670"/>
    <x v="3"/>
    <x v="1"/>
    <n v="57"/>
    <x v="1"/>
    <n v="57"/>
  </r>
  <r>
    <n v="671"/>
    <x v="11"/>
    <x v="0"/>
    <n v="59"/>
    <x v="1"/>
    <n v="59"/>
  </r>
  <r>
    <n v="672"/>
    <x v="2"/>
    <x v="1"/>
    <n v="78"/>
    <x v="1"/>
    <n v="78"/>
  </r>
  <r>
    <n v="673"/>
    <x v="2"/>
    <x v="0"/>
    <n v="78"/>
    <x v="1"/>
    <n v="78"/>
  </r>
  <r>
    <n v="674"/>
    <x v="2"/>
    <x v="1"/>
    <n v="71"/>
    <x v="1"/>
    <n v="71"/>
  </r>
  <r>
    <n v="675"/>
    <x v="10"/>
    <x v="1"/>
    <n v="52"/>
    <x v="1"/>
    <n v="52"/>
  </r>
  <r>
    <n v="676"/>
    <x v="11"/>
    <x v="1"/>
    <n v="74"/>
    <x v="1"/>
    <n v="74"/>
  </r>
  <r>
    <n v="677"/>
    <x v="8"/>
    <x v="0"/>
    <n v="75"/>
    <x v="1"/>
    <n v="75"/>
  </r>
  <r>
    <n v="678"/>
    <x v="0"/>
    <x v="1"/>
    <n v="29"/>
    <x v="1"/>
    <n v="29"/>
  </r>
  <r>
    <n v="679"/>
    <x v="5"/>
    <x v="0"/>
    <n v="34"/>
    <x v="1"/>
    <n v="34"/>
  </r>
  <r>
    <n v="680"/>
    <x v="2"/>
    <x v="0"/>
    <n v="81"/>
    <x v="1"/>
    <n v="81"/>
  </r>
  <r>
    <n v="681"/>
    <x v="2"/>
    <x v="0"/>
    <n v="62"/>
    <x v="1"/>
    <n v="62"/>
  </r>
  <r>
    <n v="682"/>
    <x v="2"/>
    <x v="0"/>
    <n v="83"/>
    <x v="1"/>
    <n v="83"/>
  </r>
  <r>
    <n v="683"/>
    <x v="3"/>
    <x v="1"/>
    <n v="47"/>
    <x v="1"/>
    <n v="47"/>
  </r>
  <r>
    <n v="684"/>
    <x v="9"/>
    <x v="1"/>
    <n v="88"/>
    <x v="1"/>
    <n v="88"/>
  </r>
  <r>
    <n v="685"/>
    <x v="3"/>
    <x v="0"/>
    <n v="50"/>
    <x v="1"/>
    <n v="50"/>
  </r>
  <r>
    <n v="686"/>
    <x v="11"/>
    <x v="1"/>
    <n v="64"/>
    <x v="1"/>
    <n v="64"/>
  </r>
  <r>
    <n v="687"/>
    <x v="0"/>
    <x v="1"/>
    <n v="50"/>
    <x v="1"/>
    <n v="50"/>
  </r>
  <r>
    <n v="688"/>
    <x v="4"/>
    <x v="1"/>
    <n v="89"/>
    <x v="1"/>
    <n v="89"/>
  </r>
  <r>
    <n v="689"/>
    <x v="0"/>
    <x v="1"/>
    <n v="41"/>
    <x v="1"/>
    <n v="41"/>
  </r>
  <r>
    <n v="690"/>
    <x v="7"/>
    <x v="0"/>
    <n v="37"/>
    <x v="1"/>
    <n v="37"/>
  </r>
  <r>
    <n v="691"/>
    <x v="6"/>
    <x v="1"/>
    <n v="33"/>
    <x v="1"/>
    <n v="33"/>
  </r>
  <r>
    <n v="692"/>
    <x v="2"/>
    <x v="1"/>
    <n v="53"/>
    <x v="1"/>
    <n v="53"/>
  </r>
  <r>
    <n v="693"/>
    <x v="0"/>
    <x v="0"/>
    <n v="59"/>
    <x v="1"/>
    <n v="59"/>
  </r>
  <r>
    <n v="694"/>
    <x v="9"/>
    <x v="0"/>
    <n v="36"/>
    <x v="1"/>
    <n v="36"/>
  </r>
  <r>
    <n v="695"/>
    <x v="0"/>
    <x v="0"/>
    <n v="25"/>
    <x v="1"/>
    <n v="25"/>
  </r>
  <r>
    <n v="696"/>
    <x v="0"/>
    <x v="1"/>
    <n v="30"/>
    <x v="1"/>
    <n v="30"/>
  </r>
  <r>
    <n v="697"/>
    <x v="2"/>
    <x v="1"/>
    <n v="63"/>
    <x v="1"/>
    <n v="63"/>
  </r>
  <r>
    <n v="698"/>
    <x v="3"/>
    <x v="0"/>
    <n v="61"/>
    <x v="1"/>
    <n v="61"/>
  </r>
  <r>
    <n v="699"/>
    <x v="2"/>
    <x v="1"/>
    <n v="68"/>
    <x v="1"/>
    <n v="68"/>
  </r>
  <r>
    <n v="700"/>
    <x v="2"/>
    <x v="1"/>
    <n v="53"/>
    <x v="1"/>
    <n v="53"/>
  </r>
  <r>
    <n v="701"/>
    <x v="11"/>
    <x v="0"/>
    <n v="72"/>
    <x v="1"/>
    <n v="72"/>
  </r>
  <r>
    <n v="702"/>
    <x v="3"/>
    <x v="1"/>
    <n v="75"/>
    <x v="1"/>
    <n v="75"/>
  </r>
  <r>
    <n v="703"/>
    <x v="2"/>
    <x v="0"/>
    <n v="84"/>
    <x v="1"/>
    <n v="84"/>
  </r>
  <r>
    <n v="704"/>
    <x v="2"/>
    <x v="1"/>
    <n v="76"/>
    <x v="1"/>
    <n v="76"/>
  </r>
  <r>
    <n v="705"/>
    <x v="2"/>
    <x v="1"/>
    <n v="20"/>
    <x v="1"/>
    <n v="20"/>
  </r>
  <r>
    <n v="706"/>
    <x v="0"/>
    <x v="0"/>
    <n v="29"/>
    <x v="1"/>
    <n v="29"/>
  </r>
  <r>
    <n v="707"/>
    <x v="0"/>
    <x v="0"/>
    <n v="23"/>
    <x v="1"/>
    <n v="23"/>
  </r>
  <r>
    <n v="708"/>
    <x v="4"/>
    <x v="0"/>
    <n v="39"/>
    <x v="1"/>
    <n v="39"/>
  </r>
  <r>
    <n v="709"/>
    <x v="0"/>
    <x v="1"/>
    <n v="58"/>
    <x v="1"/>
    <n v="58"/>
  </r>
  <r>
    <n v="710"/>
    <x v="2"/>
    <x v="0"/>
    <n v="34"/>
    <x v="1"/>
    <n v="34"/>
  </r>
  <r>
    <n v="711"/>
    <x v="2"/>
    <x v="0"/>
    <n v="56"/>
    <x v="1"/>
    <n v="56"/>
  </r>
  <r>
    <n v="712"/>
    <x v="2"/>
    <x v="0"/>
    <n v="90"/>
    <x v="1"/>
    <n v="90"/>
  </r>
  <r>
    <n v="713"/>
    <x v="9"/>
    <x v="0"/>
    <n v="89"/>
    <x v="1"/>
    <n v="89"/>
  </r>
  <r>
    <n v="714"/>
    <x v="2"/>
    <x v="0"/>
    <n v="25"/>
    <x v="1"/>
    <n v="25"/>
  </r>
  <r>
    <n v="715"/>
    <x v="2"/>
    <x v="0"/>
    <n v="81"/>
    <x v="1"/>
    <n v="81"/>
  </r>
  <r>
    <n v="716"/>
    <x v="11"/>
    <x v="0"/>
    <n v="86"/>
    <x v="1"/>
    <n v="86"/>
  </r>
  <r>
    <n v="717"/>
    <x v="3"/>
    <x v="0"/>
    <n v="90"/>
    <x v="1"/>
    <n v="90"/>
  </r>
  <r>
    <n v="718"/>
    <x v="6"/>
    <x v="1"/>
    <n v="77"/>
    <x v="1"/>
    <n v="77"/>
  </r>
  <r>
    <n v="719"/>
    <x v="6"/>
    <x v="0"/>
    <n v="29"/>
    <x v="1"/>
    <n v="29"/>
  </r>
  <r>
    <n v="720"/>
    <x v="10"/>
    <x v="0"/>
    <n v="36"/>
    <x v="1"/>
    <n v="36"/>
  </r>
  <r>
    <n v="721"/>
    <x v="11"/>
    <x v="0"/>
    <n v="46"/>
    <x v="1"/>
    <n v="46"/>
  </r>
  <r>
    <n v="722"/>
    <x v="2"/>
    <x v="1"/>
    <n v="27"/>
    <x v="1"/>
    <n v="27"/>
  </r>
  <r>
    <n v="723"/>
    <x v="4"/>
    <x v="1"/>
    <n v="80"/>
    <x v="1"/>
    <n v="80"/>
  </r>
  <r>
    <n v="724"/>
    <x v="2"/>
    <x v="0"/>
    <n v="30"/>
    <x v="1"/>
    <n v="30"/>
  </r>
  <r>
    <n v="725"/>
    <x v="2"/>
    <x v="0"/>
    <n v="22"/>
    <x v="1"/>
    <n v="22"/>
  </r>
  <r>
    <n v="726"/>
    <x v="2"/>
    <x v="0"/>
    <n v="73"/>
    <x v="1"/>
    <n v="73"/>
  </r>
  <r>
    <n v="727"/>
    <x v="0"/>
    <x v="0"/>
    <n v="64"/>
    <x v="1"/>
    <n v="64"/>
  </r>
  <r>
    <n v="728"/>
    <x v="11"/>
    <x v="1"/>
    <n v="64"/>
    <x v="1"/>
    <n v="64"/>
  </r>
  <r>
    <n v="729"/>
    <x v="10"/>
    <x v="0"/>
    <n v="66"/>
    <x v="1"/>
    <n v="66"/>
  </r>
  <r>
    <n v="730"/>
    <x v="8"/>
    <x v="1"/>
    <n v="61"/>
    <x v="1"/>
    <n v="61"/>
  </r>
  <r>
    <n v="731"/>
    <x v="0"/>
    <x v="0"/>
    <n v="78"/>
    <x v="1"/>
    <n v="78"/>
  </r>
  <r>
    <n v="732"/>
    <x v="11"/>
    <x v="1"/>
    <n v="86"/>
    <x v="1"/>
    <n v="86"/>
  </r>
  <r>
    <n v="733"/>
    <x v="2"/>
    <x v="0"/>
    <n v="83"/>
    <x v="1"/>
    <n v="83"/>
  </r>
  <r>
    <n v="734"/>
    <x v="10"/>
    <x v="1"/>
    <n v="75"/>
    <x v="1"/>
    <n v="75"/>
  </r>
  <r>
    <n v="735"/>
    <x v="11"/>
    <x v="1"/>
    <n v="42"/>
    <x v="1"/>
    <n v="42"/>
  </r>
  <r>
    <n v="736"/>
    <x v="2"/>
    <x v="0"/>
    <n v="50"/>
    <x v="1"/>
    <n v="50"/>
  </r>
  <r>
    <n v="737"/>
    <x v="11"/>
    <x v="0"/>
    <n v="42"/>
    <x v="1"/>
    <n v="42"/>
  </r>
  <r>
    <n v="738"/>
    <x v="0"/>
    <x v="0"/>
    <n v="25"/>
    <x v="1"/>
    <n v="25"/>
  </r>
  <r>
    <n v="739"/>
    <x v="11"/>
    <x v="1"/>
    <n v="51"/>
    <x v="1"/>
    <n v="51"/>
  </r>
  <r>
    <n v="740"/>
    <x v="11"/>
    <x v="0"/>
    <n v="64"/>
    <x v="1"/>
    <n v="64"/>
  </r>
  <r>
    <n v="741"/>
    <x v="2"/>
    <x v="1"/>
    <n v="25"/>
    <x v="1"/>
    <n v="25"/>
  </r>
  <r>
    <n v="742"/>
    <x v="2"/>
    <x v="1"/>
    <n v="63"/>
    <x v="1"/>
    <n v="63"/>
  </r>
  <r>
    <n v="743"/>
    <x v="2"/>
    <x v="1"/>
    <n v="29"/>
    <x v="1"/>
    <n v="29"/>
  </r>
  <r>
    <n v="744"/>
    <x v="9"/>
    <x v="0"/>
    <n v="33"/>
    <x v="1"/>
    <n v="33"/>
  </r>
  <r>
    <n v="745"/>
    <x v="3"/>
    <x v="0"/>
    <n v="27"/>
    <x v="1"/>
    <n v="27"/>
  </r>
  <r>
    <n v="746"/>
    <x v="2"/>
    <x v="1"/>
    <n v="75"/>
    <x v="1"/>
    <n v="75"/>
  </r>
  <r>
    <n v="747"/>
    <x v="10"/>
    <x v="1"/>
    <n v="64"/>
    <x v="1"/>
    <n v="64"/>
  </r>
  <r>
    <n v="748"/>
    <x v="2"/>
    <x v="1"/>
    <n v="40"/>
    <x v="1"/>
    <n v="40"/>
  </r>
  <r>
    <n v="749"/>
    <x v="5"/>
    <x v="1"/>
    <n v="82"/>
    <x v="1"/>
    <n v="82"/>
  </r>
  <r>
    <n v="750"/>
    <x v="9"/>
    <x v="0"/>
    <n v="40"/>
    <x v="1"/>
    <n v="40"/>
  </r>
  <r>
    <n v="751"/>
    <x v="11"/>
    <x v="0"/>
    <n v="82"/>
    <x v="1"/>
    <n v="82"/>
  </r>
  <r>
    <n v="752"/>
    <x v="8"/>
    <x v="0"/>
    <n v="42"/>
    <x v="1"/>
    <n v="42"/>
  </r>
  <r>
    <n v="753"/>
    <x v="2"/>
    <x v="0"/>
    <n v="18"/>
    <x v="1"/>
    <n v="18"/>
  </r>
  <r>
    <n v="754"/>
    <x v="10"/>
    <x v="1"/>
    <n v="58"/>
    <x v="1"/>
    <n v="58"/>
  </r>
  <r>
    <n v="755"/>
    <x v="2"/>
    <x v="0"/>
    <n v="54"/>
    <x v="1"/>
    <n v="54"/>
  </r>
  <r>
    <n v="756"/>
    <x v="7"/>
    <x v="1"/>
    <n v="42"/>
    <x v="1"/>
    <n v="42"/>
  </r>
  <r>
    <n v="757"/>
    <x v="2"/>
    <x v="1"/>
    <n v="59"/>
    <x v="1"/>
    <n v="59"/>
  </r>
  <r>
    <n v="758"/>
    <x v="2"/>
    <x v="1"/>
    <n v="22"/>
    <x v="1"/>
    <n v="22"/>
  </r>
  <r>
    <n v="759"/>
    <x v="2"/>
    <x v="0"/>
    <n v="19"/>
    <x v="1"/>
    <n v="19"/>
  </r>
  <r>
    <n v="760"/>
    <x v="11"/>
    <x v="0"/>
    <n v="22"/>
    <x v="1"/>
    <n v="22"/>
  </r>
  <r>
    <n v="761"/>
    <x v="4"/>
    <x v="0"/>
    <n v="42"/>
    <x v="1"/>
    <n v="42"/>
  </r>
  <r>
    <n v="762"/>
    <x v="4"/>
    <x v="1"/>
    <n v="21"/>
    <x v="1"/>
    <n v="21"/>
  </r>
  <r>
    <n v="763"/>
    <x v="2"/>
    <x v="0"/>
    <n v="86"/>
    <x v="1"/>
    <n v="86"/>
  </r>
  <r>
    <n v="764"/>
    <x v="0"/>
    <x v="1"/>
    <n v="28"/>
    <x v="1"/>
    <n v="28"/>
  </r>
  <r>
    <n v="765"/>
    <x v="6"/>
    <x v="1"/>
    <n v="46"/>
    <x v="1"/>
    <n v="46"/>
  </r>
  <r>
    <n v="766"/>
    <x v="2"/>
    <x v="1"/>
    <n v="89"/>
    <x v="1"/>
    <n v="89"/>
  </r>
  <r>
    <n v="767"/>
    <x v="2"/>
    <x v="0"/>
    <n v="30"/>
    <x v="1"/>
    <n v="30"/>
  </r>
  <r>
    <n v="768"/>
    <x v="2"/>
    <x v="1"/>
    <n v="38"/>
    <x v="1"/>
    <n v="38"/>
  </r>
  <r>
    <n v="769"/>
    <x v="0"/>
    <x v="0"/>
    <n v="22"/>
    <x v="1"/>
    <n v="22"/>
  </r>
  <r>
    <n v="770"/>
    <x v="11"/>
    <x v="0"/>
    <n v="72"/>
    <x v="1"/>
    <n v="72"/>
  </r>
  <r>
    <n v="771"/>
    <x v="4"/>
    <x v="0"/>
    <n v="82"/>
    <x v="1"/>
    <n v="82"/>
  </r>
  <r>
    <n v="772"/>
    <x v="0"/>
    <x v="1"/>
    <n v="37"/>
    <x v="1"/>
    <n v="37"/>
  </r>
  <r>
    <n v="773"/>
    <x v="2"/>
    <x v="0"/>
    <n v="77"/>
    <x v="1"/>
    <n v="77"/>
  </r>
  <r>
    <n v="774"/>
    <x v="11"/>
    <x v="0"/>
    <n v="84"/>
    <x v="1"/>
    <n v="84"/>
  </r>
  <r>
    <n v="775"/>
    <x v="5"/>
    <x v="0"/>
    <n v="68"/>
    <x v="1"/>
    <n v="68"/>
  </r>
  <r>
    <n v="776"/>
    <x v="10"/>
    <x v="0"/>
    <n v="38"/>
    <x v="1"/>
    <n v="38"/>
  </r>
  <r>
    <n v="777"/>
    <x v="2"/>
    <x v="0"/>
    <n v="53"/>
    <x v="1"/>
    <n v="53"/>
  </r>
  <r>
    <n v="778"/>
    <x v="0"/>
    <x v="1"/>
    <n v="26"/>
    <x v="1"/>
    <n v="26"/>
  </r>
  <r>
    <n v="779"/>
    <x v="2"/>
    <x v="0"/>
    <n v="41"/>
    <x v="1"/>
    <n v="41"/>
  </r>
  <r>
    <n v="780"/>
    <x v="11"/>
    <x v="0"/>
    <n v="43"/>
    <x v="1"/>
    <n v="43"/>
  </r>
  <r>
    <n v="781"/>
    <x v="9"/>
    <x v="1"/>
    <n v="66"/>
    <x v="1"/>
    <n v="66"/>
  </r>
  <r>
    <n v="782"/>
    <x v="2"/>
    <x v="1"/>
    <n v="74"/>
    <x v="1"/>
    <n v="74"/>
  </r>
  <r>
    <n v="783"/>
    <x v="2"/>
    <x v="1"/>
    <n v="42"/>
    <x v="1"/>
    <n v="42"/>
  </r>
  <r>
    <n v="784"/>
    <x v="2"/>
    <x v="0"/>
    <n v="38"/>
    <x v="1"/>
    <n v="38"/>
  </r>
  <r>
    <n v="785"/>
    <x v="12"/>
    <x v="0"/>
    <n v="44"/>
    <x v="1"/>
    <n v="44"/>
  </r>
  <r>
    <n v="786"/>
    <x v="4"/>
    <x v="0"/>
    <n v="61"/>
    <x v="1"/>
    <n v="61"/>
  </r>
  <r>
    <n v="787"/>
    <x v="8"/>
    <x v="1"/>
    <n v="40"/>
    <x v="1"/>
    <n v="40"/>
  </r>
  <r>
    <n v="788"/>
    <x v="3"/>
    <x v="0"/>
    <n v="57"/>
    <x v="1"/>
    <n v="57"/>
  </r>
  <r>
    <n v="789"/>
    <x v="0"/>
    <x v="0"/>
    <n v="62"/>
    <x v="1"/>
    <n v="62"/>
  </r>
  <r>
    <n v="790"/>
    <x v="11"/>
    <x v="0"/>
    <n v="85"/>
    <x v="1"/>
    <n v="85"/>
  </r>
  <r>
    <n v="791"/>
    <x v="2"/>
    <x v="0"/>
    <n v="72"/>
    <x v="1"/>
    <n v="72"/>
  </r>
  <r>
    <n v="792"/>
    <x v="2"/>
    <x v="1"/>
    <n v="23"/>
    <x v="1"/>
    <n v="23"/>
  </r>
  <r>
    <n v="793"/>
    <x v="2"/>
    <x v="1"/>
    <n v="87"/>
    <x v="1"/>
    <n v="87"/>
  </r>
  <r>
    <n v="794"/>
    <x v="9"/>
    <x v="0"/>
    <n v="58"/>
    <x v="1"/>
    <n v="58"/>
  </r>
  <r>
    <n v="795"/>
    <x v="9"/>
    <x v="0"/>
    <n v="83"/>
    <x v="1"/>
    <n v="83"/>
  </r>
  <r>
    <n v="796"/>
    <x v="9"/>
    <x v="1"/>
    <n v="27"/>
    <x v="1"/>
    <n v="27"/>
  </r>
  <r>
    <n v="797"/>
    <x v="2"/>
    <x v="1"/>
    <n v="45"/>
    <x v="1"/>
    <n v="45"/>
  </r>
  <r>
    <n v="798"/>
    <x v="2"/>
    <x v="0"/>
    <n v="52"/>
    <x v="1"/>
    <n v="52"/>
  </r>
  <r>
    <n v="799"/>
    <x v="2"/>
    <x v="1"/>
    <n v="59"/>
    <x v="1"/>
    <n v="59"/>
  </r>
  <r>
    <n v="800"/>
    <x v="12"/>
    <x v="0"/>
    <n v="87"/>
    <x v="1"/>
    <n v="87"/>
  </r>
  <r>
    <n v="801"/>
    <x v="0"/>
    <x v="0"/>
    <n v="77"/>
    <x v="1"/>
    <n v="77"/>
  </r>
  <r>
    <n v="802"/>
    <x v="0"/>
    <x v="1"/>
    <n v="89"/>
    <x v="1"/>
    <n v="89"/>
  </r>
  <r>
    <n v="803"/>
    <x v="9"/>
    <x v="0"/>
    <n v="43"/>
    <x v="1"/>
    <n v="43"/>
  </r>
  <r>
    <n v="804"/>
    <x v="7"/>
    <x v="1"/>
    <n v="56"/>
    <x v="1"/>
    <n v="56"/>
  </r>
  <r>
    <n v="805"/>
    <x v="10"/>
    <x v="0"/>
    <n v="18"/>
    <x v="1"/>
    <n v="18"/>
  </r>
  <r>
    <n v="806"/>
    <x v="4"/>
    <x v="0"/>
    <n v="43"/>
    <x v="1"/>
    <n v="43"/>
  </r>
  <r>
    <n v="807"/>
    <x v="9"/>
    <x v="1"/>
    <n v="56"/>
    <x v="1"/>
    <n v="56"/>
  </r>
  <r>
    <n v="808"/>
    <x v="2"/>
    <x v="1"/>
    <n v="41"/>
    <x v="1"/>
    <n v="41"/>
  </r>
  <r>
    <n v="809"/>
    <x v="2"/>
    <x v="0"/>
    <n v="87"/>
    <x v="1"/>
    <n v="87"/>
  </r>
  <r>
    <n v="810"/>
    <x v="10"/>
    <x v="0"/>
    <n v="45"/>
    <x v="1"/>
    <n v="45"/>
  </r>
  <r>
    <n v="811"/>
    <x v="11"/>
    <x v="1"/>
    <n v="32"/>
    <x v="1"/>
    <n v="32"/>
  </r>
  <r>
    <n v="812"/>
    <x v="9"/>
    <x v="1"/>
    <n v="90"/>
    <x v="1"/>
    <n v="90"/>
  </r>
  <r>
    <n v="813"/>
    <x v="5"/>
    <x v="0"/>
    <n v="51"/>
    <x v="1"/>
    <n v="51"/>
  </r>
  <r>
    <n v="814"/>
    <x v="2"/>
    <x v="1"/>
    <n v="60"/>
    <x v="1"/>
    <n v="60"/>
  </r>
  <r>
    <n v="815"/>
    <x v="2"/>
    <x v="0"/>
    <n v="65"/>
    <x v="1"/>
    <n v="65"/>
  </r>
  <r>
    <n v="816"/>
    <x v="11"/>
    <x v="0"/>
    <n v="46"/>
    <x v="1"/>
    <n v="46"/>
  </r>
  <r>
    <n v="817"/>
    <x v="2"/>
    <x v="0"/>
    <n v="39"/>
    <x v="1"/>
    <n v="39"/>
  </r>
  <r>
    <n v="818"/>
    <x v="0"/>
    <x v="1"/>
    <n v="87"/>
    <x v="1"/>
    <n v="87"/>
  </r>
  <r>
    <n v="819"/>
    <x v="12"/>
    <x v="1"/>
    <n v="75"/>
    <x v="1"/>
    <n v="75"/>
  </r>
  <r>
    <n v="820"/>
    <x v="10"/>
    <x v="0"/>
    <n v="29"/>
    <x v="1"/>
    <n v="29"/>
  </r>
  <r>
    <n v="821"/>
    <x v="10"/>
    <x v="1"/>
    <n v="53"/>
    <x v="1"/>
    <n v="53"/>
  </r>
  <r>
    <n v="822"/>
    <x v="2"/>
    <x v="1"/>
    <n v="18"/>
    <x v="1"/>
    <n v="18"/>
  </r>
  <r>
    <n v="823"/>
    <x v="0"/>
    <x v="1"/>
    <n v="63"/>
    <x v="1"/>
    <n v="63"/>
  </r>
  <r>
    <n v="824"/>
    <x v="2"/>
    <x v="1"/>
    <n v="35"/>
    <x v="1"/>
    <n v="35"/>
  </r>
  <r>
    <n v="825"/>
    <x v="8"/>
    <x v="0"/>
    <n v="90"/>
    <x v="1"/>
    <n v="90"/>
  </r>
  <r>
    <n v="826"/>
    <x v="8"/>
    <x v="0"/>
    <n v="25"/>
    <x v="1"/>
    <n v="25"/>
  </r>
  <r>
    <n v="827"/>
    <x v="5"/>
    <x v="0"/>
    <n v="40"/>
    <x v="1"/>
    <n v="40"/>
  </r>
  <r>
    <n v="828"/>
    <x v="2"/>
    <x v="1"/>
    <n v="48"/>
    <x v="1"/>
    <n v="48"/>
  </r>
  <r>
    <n v="829"/>
    <x v="2"/>
    <x v="1"/>
    <n v="65"/>
    <x v="1"/>
    <n v="65"/>
  </r>
  <r>
    <n v="830"/>
    <x v="0"/>
    <x v="0"/>
    <n v="75"/>
    <x v="1"/>
    <n v="75"/>
  </r>
  <r>
    <n v="831"/>
    <x v="10"/>
    <x v="1"/>
    <n v="69"/>
    <x v="1"/>
    <n v="69"/>
  </r>
  <r>
    <n v="832"/>
    <x v="9"/>
    <x v="0"/>
    <n v="30"/>
    <x v="1"/>
    <n v="30"/>
  </r>
  <r>
    <n v="833"/>
    <x v="13"/>
    <x v="1"/>
    <n v="52"/>
    <x v="1"/>
    <n v="52"/>
  </r>
  <r>
    <n v="834"/>
    <x v="9"/>
    <x v="0"/>
    <n v="76"/>
    <x v="1"/>
    <n v="76"/>
  </r>
  <r>
    <n v="835"/>
    <x v="3"/>
    <x v="1"/>
    <n v="50"/>
    <x v="1"/>
    <n v="50"/>
  </r>
  <r>
    <n v="836"/>
    <x v="11"/>
    <x v="0"/>
    <n v="70"/>
    <x v="1"/>
    <n v="70"/>
  </r>
  <r>
    <n v="837"/>
    <x v="3"/>
    <x v="1"/>
    <n v="55"/>
    <x v="1"/>
    <n v="55"/>
  </r>
  <r>
    <n v="838"/>
    <x v="10"/>
    <x v="1"/>
    <n v="73"/>
    <x v="1"/>
    <n v="73"/>
  </r>
  <r>
    <n v="839"/>
    <x v="11"/>
    <x v="0"/>
    <n v="36"/>
    <x v="1"/>
    <n v="36"/>
  </r>
  <r>
    <n v="840"/>
    <x v="9"/>
    <x v="1"/>
    <n v="47"/>
    <x v="1"/>
    <n v="47"/>
  </r>
  <r>
    <n v="841"/>
    <x v="2"/>
    <x v="1"/>
    <n v="42"/>
    <x v="1"/>
    <n v="42"/>
  </r>
  <r>
    <n v="842"/>
    <x v="0"/>
    <x v="0"/>
    <n v="41"/>
    <x v="1"/>
    <n v="41"/>
  </r>
  <r>
    <n v="843"/>
    <x v="2"/>
    <x v="1"/>
    <n v="37"/>
    <x v="1"/>
    <n v="37"/>
  </r>
  <r>
    <n v="844"/>
    <x v="10"/>
    <x v="0"/>
    <n v="90"/>
    <x v="1"/>
    <n v="90"/>
  </r>
  <r>
    <n v="845"/>
    <x v="8"/>
    <x v="0"/>
    <n v="26"/>
    <x v="1"/>
    <n v="26"/>
  </r>
  <r>
    <n v="846"/>
    <x v="2"/>
    <x v="0"/>
    <n v="80"/>
    <x v="1"/>
    <n v="80"/>
  </r>
  <r>
    <n v="847"/>
    <x v="11"/>
    <x v="0"/>
    <n v="76"/>
    <x v="1"/>
    <n v="76"/>
  </r>
  <r>
    <n v="848"/>
    <x v="2"/>
    <x v="1"/>
    <n v="44"/>
    <x v="1"/>
    <n v="44"/>
  </r>
  <r>
    <n v="849"/>
    <x v="0"/>
    <x v="0"/>
    <n v="19"/>
    <x v="1"/>
    <n v="19"/>
  </r>
  <r>
    <n v="850"/>
    <x v="2"/>
    <x v="1"/>
    <n v="52"/>
    <x v="1"/>
    <n v="52"/>
  </r>
  <r>
    <n v="851"/>
    <x v="5"/>
    <x v="1"/>
    <n v="58"/>
    <x v="1"/>
    <n v="58"/>
  </r>
  <r>
    <n v="852"/>
    <x v="2"/>
    <x v="0"/>
    <n v="84"/>
    <x v="1"/>
    <n v="84"/>
  </r>
  <r>
    <n v="853"/>
    <x v="2"/>
    <x v="0"/>
    <n v="57"/>
    <x v="1"/>
    <n v="57"/>
  </r>
  <r>
    <n v="854"/>
    <x v="2"/>
    <x v="1"/>
    <n v="61"/>
    <x v="1"/>
    <n v="61"/>
  </r>
  <r>
    <n v="855"/>
    <x v="3"/>
    <x v="0"/>
    <n v="43"/>
    <x v="1"/>
    <n v="43"/>
  </r>
  <r>
    <n v="856"/>
    <x v="2"/>
    <x v="0"/>
    <n v="59"/>
    <x v="1"/>
    <n v="59"/>
  </r>
  <r>
    <n v="857"/>
    <x v="2"/>
    <x v="1"/>
    <n v="34"/>
    <x v="1"/>
    <n v="34"/>
  </r>
  <r>
    <n v="858"/>
    <x v="2"/>
    <x v="1"/>
    <n v="35"/>
    <x v="1"/>
    <n v="35"/>
  </r>
  <r>
    <n v="859"/>
    <x v="2"/>
    <x v="0"/>
    <n v="34"/>
    <x v="1"/>
    <n v="34"/>
  </r>
  <r>
    <n v="860"/>
    <x v="8"/>
    <x v="0"/>
    <n v="84"/>
    <x v="1"/>
    <n v="84"/>
  </r>
  <r>
    <n v="861"/>
    <x v="2"/>
    <x v="1"/>
    <n v="78"/>
    <x v="1"/>
    <n v="78"/>
  </r>
  <r>
    <n v="862"/>
    <x v="2"/>
    <x v="1"/>
    <n v="68"/>
    <x v="1"/>
    <n v="68"/>
  </r>
  <r>
    <n v="863"/>
    <x v="12"/>
    <x v="1"/>
    <n v="63"/>
    <x v="1"/>
    <n v="63"/>
  </r>
  <r>
    <n v="864"/>
    <x v="2"/>
    <x v="1"/>
    <n v="78"/>
    <x v="1"/>
    <n v="78"/>
  </r>
  <r>
    <n v="865"/>
    <x v="2"/>
    <x v="0"/>
    <n v="20"/>
    <x v="1"/>
    <n v="20"/>
  </r>
  <r>
    <n v="866"/>
    <x v="5"/>
    <x v="1"/>
    <n v="66"/>
    <x v="1"/>
    <n v="66"/>
  </r>
  <r>
    <n v="867"/>
    <x v="2"/>
    <x v="1"/>
    <n v="76"/>
    <x v="1"/>
    <n v="76"/>
  </r>
  <r>
    <n v="868"/>
    <x v="13"/>
    <x v="1"/>
    <n v="31"/>
    <x v="1"/>
    <n v="31"/>
  </r>
  <r>
    <n v="869"/>
    <x v="8"/>
    <x v="1"/>
    <n v="56"/>
    <x v="1"/>
    <n v="56"/>
  </r>
  <r>
    <n v="870"/>
    <x v="11"/>
    <x v="0"/>
    <n v="65"/>
    <x v="1"/>
    <n v="65"/>
  </r>
  <r>
    <n v="871"/>
    <x v="10"/>
    <x v="1"/>
    <n v="76"/>
    <x v="1"/>
    <n v="76"/>
  </r>
  <r>
    <n v="872"/>
    <x v="0"/>
    <x v="1"/>
    <n v="20"/>
    <x v="1"/>
    <n v="20"/>
  </r>
  <r>
    <n v="873"/>
    <x v="9"/>
    <x v="0"/>
    <n v="75"/>
    <x v="1"/>
    <n v="75"/>
  </r>
  <r>
    <n v="874"/>
    <x v="2"/>
    <x v="1"/>
    <n v="40"/>
    <x v="1"/>
    <n v="40"/>
  </r>
  <r>
    <n v="875"/>
    <x v="2"/>
    <x v="0"/>
    <n v="54"/>
    <x v="1"/>
    <n v="54"/>
  </r>
  <r>
    <n v="876"/>
    <x v="2"/>
    <x v="0"/>
    <n v="76"/>
    <x v="1"/>
    <n v="76"/>
  </r>
  <r>
    <n v="877"/>
    <x v="11"/>
    <x v="0"/>
    <n v="78"/>
    <x v="1"/>
    <n v="78"/>
  </r>
  <r>
    <n v="878"/>
    <x v="11"/>
    <x v="1"/>
    <n v="45"/>
    <x v="1"/>
    <n v="45"/>
  </r>
  <r>
    <n v="879"/>
    <x v="2"/>
    <x v="1"/>
    <n v="70"/>
    <x v="1"/>
    <n v="70"/>
  </r>
  <r>
    <n v="880"/>
    <x v="11"/>
    <x v="0"/>
    <n v="44"/>
    <x v="1"/>
    <n v="44"/>
  </r>
  <r>
    <n v="881"/>
    <x v="0"/>
    <x v="0"/>
    <n v="67"/>
    <x v="1"/>
    <n v="67"/>
  </r>
  <r>
    <n v="882"/>
    <x v="5"/>
    <x v="0"/>
    <n v="20"/>
    <x v="1"/>
    <n v="20"/>
  </r>
  <r>
    <n v="883"/>
    <x v="2"/>
    <x v="0"/>
    <n v="81"/>
    <x v="1"/>
    <n v="81"/>
  </r>
  <r>
    <n v="884"/>
    <x v="11"/>
    <x v="0"/>
    <n v="53"/>
    <x v="1"/>
    <n v="53"/>
  </r>
  <r>
    <n v="885"/>
    <x v="7"/>
    <x v="1"/>
    <n v="53"/>
    <x v="1"/>
    <n v="53"/>
  </r>
  <r>
    <n v="886"/>
    <x v="2"/>
    <x v="0"/>
    <n v="72"/>
    <x v="1"/>
    <n v="72"/>
  </r>
  <r>
    <n v="887"/>
    <x v="2"/>
    <x v="1"/>
    <n v="28"/>
    <x v="1"/>
    <n v="28"/>
  </r>
  <r>
    <n v="888"/>
    <x v="4"/>
    <x v="0"/>
    <n v="71"/>
    <x v="1"/>
    <n v="71"/>
  </r>
  <r>
    <n v="889"/>
    <x v="10"/>
    <x v="1"/>
    <n v="30"/>
    <x v="1"/>
    <n v="30"/>
  </r>
  <r>
    <n v="890"/>
    <x v="2"/>
    <x v="1"/>
    <n v="84"/>
    <x v="1"/>
    <n v="84"/>
  </r>
  <r>
    <n v="891"/>
    <x v="2"/>
    <x v="0"/>
    <n v="45"/>
    <x v="1"/>
    <n v="45"/>
  </r>
  <r>
    <n v="892"/>
    <x v="2"/>
    <x v="1"/>
    <n v="34"/>
    <x v="1"/>
    <n v="34"/>
  </r>
  <r>
    <n v="893"/>
    <x v="2"/>
    <x v="0"/>
    <n v="53"/>
    <x v="1"/>
    <n v="53"/>
  </r>
  <r>
    <n v="894"/>
    <x v="3"/>
    <x v="1"/>
    <n v="37"/>
    <x v="1"/>
    <n v="37"/>
  </r>
  <r>
    <n v="895"/>
    <x v="13"/>
    <x v="0"/>
    <n v="38"/>
    <x v="1"/>
    <n v="38"/>
  </r>
  <r>
    <n v="896"/>
    <x v="3"/>
    <x v="1"/>
    <n v="79"/>
    <x v="1"/>
    <n v="79"/>
  </r>
  <r>
    <n v="897"/>
    <x v="2"/>
    <x v="0"/>
    <n v="46"/>
    <x v="1"/>
    <n v="46"/>
  </r>
  <r>
    <n v="898"/>
    <x v="2"/>
    <x v="0"/>
    <n v="64"/>
    <x v="1"/>
    <n v="64"/>
  </r>
  <r>
    <n v="899"/>
    <x v="2"/>
    <x v="1"/>
    <n v="75"/>
    <x v="1"/>
    <n v="75"/>
  </r>
  <r>
    <n v="900"/>
    <x v="2"/>
    <x v="0"/>
    <n v="54"/>
    <x v="1"/>
    <n v="54"/>
  </r>
  <r>
    <n v="901"/>
    <x v="2"/>
    <x v="1"/>
    <n v="44"/>
    <x v="1"/>
    <n v="44"/>
  </r>
  <r>
    <n v="902"/>
    <x v="2"/>
    <x v="1"/>
    <n v="82"/>
    <x v="1"/>
    <n v="82"/>
  </r>
  <r>
    <n v="903"/>
    <x v="2"/>
    <x v="0"/>
    <n v="27"/>
    <x v="1"/>
    <n v="27"/>
  </r>
  <r>
    <n v="904"/>
    <x v="11"/>
    <x v="1"/>
    <n v="34"/>
    <x v="1"/>
    <n v="34"/>
  </r>
  <r>
    <n v="905"/>
    <x v="2"/>
    <x v="1"/>
    <n v="25"/>
    <x v="1"/>
    <n v="25"/>
  </r>
  <r>
    <n v="906"/>
    <x v="0"/>
    <x v="0"/>
    <n v="79"/>
    <x v="1"/>
    <n v="79"/>
  </r>
  <r>
    <n v="907"/>
    <x v="4"/>
    <x v="0"/>
    <n v="55"/>
    <x v="1"/>
    <n v="55"/>
  </r>
  <r>
    <n v="908"/>
    <x v="2"/>
    <x v="1"/>
    <n v="75"/>
    <x v="1"/>
    <n v="75"/>
  </r>
  <r>
    <n v="909"/>
    <x v="11"/>
    <x v="0"/>
    <n v="71"/>
    <x v="1"/>
    <n v="71"/>
  </r>
  <r>
    <n v="910"/>
    <x v="2"/>
    <x v="0"/>
    <n v="68"/>
    <x v="1"/>
    <n v="68"/>
  </r>
  <r>
    <n v="911"/>
    <x v="2"/>
    <x v="1"/>
    <n v="27"/>
    <x v="1"/>
    <n v="27"/>
  </r>
  <r>
    <n v="912"/>
    <x v="2"/>
    <x v="0"/>
    <n v="33"/>
    <x v="1"/>
    <n v="33"/>
  </r>
  <r>
    <n v="913"/>
    <x v="2"/>
    <x v="1"/>
    <n v="28"/>
    <x v="1"/>
    <n v="28"/>
  </r>
  <r>
    <n v="914"/>
    <x v="2"/>
    <x v="1"/>
    <n v="80"/>
    <x v="1"/>
    <n v="80"/>
  </r>
  <r>
    <n v="915"/>
    <x v="0"/>
    <x v="0"/>
    <n v="39"/>
    <x v="1"/>
    <n v="39"/>
  </r>
  <r>
    <n v="916"/>
    <x v="0"/>
    <x v="0"/>
    <n v="61"/>
    <x v="1"/>
    <n v="61"/>
  </r>
  <r>
    <n v="917"/>
    <x v="6"/>
    <x v="1"/>
    <n v="41"/>
    <x v="1"/>
    <n v="41"/>
  </r>
  <r>
    <n v="918"/>
    <x v="3"/>
    <x v="0"/>
    <n v="75"/>
    <x v="1"/>
    <n v="75"/>
  </r>
  <r>
    <n v="919"/>
    <x v="4"/>
    <x v="0"/>
    <n v="27"/>
    <x v="1"/>
    <n v="27"/>
  </r>
  <r>
    <n v="920"/>
    <x v="2"/>
    <x v="0"/>
    <n v="67"/>
    <x v="1"/>
    <n v="67"/>
  </r>
  <r>
    <n v="921"/>
    <x v="2"/>
    <x v="1"/>
    <n v="52"/>
    <x v="1"/>
    <n v="52"/>
  </r>
  <r>
    <n v="922"/>
    <x v="13"/>
    <x v="1"/>
    <n v="31"/>
    <x v="1"/>
    <n v="31"/>
  </r>
  <r>
    <n v="923"/>
    <x v="2"/>
    <x v="1"/>
    <n v="44"/>
    <x v="1"/>
    <n v="44"/>
  </r>
  <r>
    <n v="924"/>
    <x v="11"/>
    <x v="0"/>
    <n v="64"/>
    <x v="1"/>
    <n v="64"/>
  </r>
  <r>
    <n v="925"/>
    <x v="2"/>
    <x v="1"/>
    <n v="34"/>
    <x v="1"/>
    <n v="34"/>
  </r>
  <r>
    <n v="926"/>
    <x v="2"/>
    <x v="1"/>
    <n v="19"/>
    <x v="1"/>
    <n v="19"/>
  </r>
  <r>
    <n v="927"/>
    <x v="11"/>
    <x v="0"/>
    <n v="77"/>
    <x v="1"/>
    <n v="77"/>
  </r>
  <r>
    <n v="928"/>
    <x v="8"/>
    <x v="1"/>
    <n v="56"/>
    <x v="1"/>
    <n v="56"/>
  </r>
  <r>
    <n v="929"/>
    <x v="2"/>
    <x v="0"/>
    <n v="18"/>
    <x v="1"/>
    <n v="18"/>
  </r>
  <r>
    <n v="930"/>
    <x v="3"/>
    <x v="0"/>
    <n v="21"/>
    <x v="1"/>
    <n v="21"/>
  </r>
  <r>
    <n v="931"/>
    <x v="2"/>
    <x v="1"/>
    <n v="58"/>
    <x v="1"/>
    <n v="58"/>
  </r>
  <r>
    <n v="932"/>
    <x v="13"/>
    <x v="1"/>
    <n v="61"/>
    <x v="1"/>
    <n v="61"/>
  </r>
  <r>
    <n v="933"/>
    <x v="2"/>
    <x v="1"/>
    <n v="24"/>
    <x v="1"/>
    <n v="24"/>
  </r>
  <r>
    <n v="934"/>
    <x v="2"/>
    <x v="0"/>
    <n v="70"/>
    <x v="1"/>
    <n v="70"/>
  </r>
  <r>
    <n v="935"/>
    <x v="0"/>
    <x v="0"/>
    <n v="38"/>
    <x v="1"/>
    <n v="38"/>
  </r>
  <r>
    <n v="936"/>
    <x v="5"/>
    <x v="0"/>
    <n v="34"/>
    <x v="1"/>
    <n v="34"/>
  </r>
  <r>
    <n v="937"/>
    <x v="7"/>
    <x v="1"/>
    <n v="21"/>
    <x v="1"/>
    <n v="21"/>
  </r>
  <r>
    <n v="938"/>
    <x v="7"/>
    <x v="1"/>
    <n v="42"/>
    <x v="1"/>
    <n v="42"/>
  </r>
  <r>
    <n v="939"/>
    <x v="2"/>
    <x v="0"/>
    <n v="73"/>
    <x v="1"/>
    <n v="73"/>
  </r>
  <r>
    <n v="940"/>
    <x v="2"/>
    <x v="0"/>
    <n v="79"/>
    <x v="1"/>
    <n v="79"/>
  </r>
  <r>
    <n v="941"/>
    <x v="2"/>
    <x v="0"/>
    <n v="81"/>
    <x v="1"/>
    <n v="81"/>
  </r>
  <r>
    <n v="942"/>
    <x v="2"/>
    <x v="1"/>
    <n v="72"/>
    <x v="1"/>
    <n v="72"/>
  </r>
  <r>
    <n v="943"/>
    <x v="2"/>
    <x v="1"/>
    <n v="48"/>
    <x v="1"/>
    <n v="48"/>
  </r>
  <r>
    <n v="944"/>
    <x v="11"/>
    <x v="0"/>
    <n v="38"/>
    <x v="1"/>
    <n v="38"/>
  </r>
  <r>
    <n v="945"/>
    <x v="0"/>
    <x v="0"/>
    <n v="34"/>
    <x v="1"/>
    <n v="34"/>
  </r>
  <r>
    <n v="946"/>
    <x v="11"/>
    <x v="0"/>
    <n v="27"/>
    <x v="1"/>
    <n v="27"/>
  </r>
  <r>
    <n v="947"/>
    <x v="3"/>
    <x v="1"/>
    <n v="22"/>
    <x v="1"/>
    <n v="22"/>
  </r>
  <r>
    <n v="948"/>
    <x v="9"/>
    <x v="0"/>
    <n v="27"/>
    <x v="1"/>
    <n v="27"/>
  </r>
  <r>
    <n v="949"/>
    <x v="6"/>
    <x v="0"/>
    <n v="71"/>
    <x v="1"/>
    <n v="71"/>
  </r>
  <r>
    <n v="950"/>
    <x v="0"/>
    <x v="0"/>
    <n v="72"/>
    <x v="1"/>
    <n v="72"/>
  </r>
  <r>
    <n v="951"/>
    <x v="7"/>
    <x v="0"/>
    <n v="22"/>
    <x v="1"/>
    <n v="22"/>
  </r>
  <r>
    <n v="952"/>
    <x v="8"/>
    <x v="1"/>
    <n v="40"/>
    <x v="1"/>
    <n v="40"/>
  </r>
  <r>
    <n v="953"/>
    <x v="2"/>
    <x v="1"/>
    <n v="67"/>
    <x v="1"/>
    <n v="67"/>
  </r>
  <r>
    <n v="954"/>
    <x v="11"/>
    <x v="0"/>
    <n v="35"/>
    <x v="1"/>
    <n v="35"/>
  </r>
  <r>
    <n v="955"/>
    <x v="11"/>
    <x v="0"/>
    <n v="85"/>
    <x v="1"/>
    <n v="85"/>
  </r>
  <r>
    <n v="956"/>
    <x v="0"/>
    <x v="0"/>
    <n v="27"/>
    <x v="1"/>
    <n v="27"/>
  </r>
  <r>
    <n v="957"/>
    <x v="6"/>
    <x v="1"/>
    <n v="24"/>
    <x v="1"/>
    <n v="24"/>
  </r>
  <r>
    <n v="958"/>
    <x v="2"/>
    <x v="0"/>
    <n v="89"/>
    <x v="1"/>
    <n v="89"/>
  </r>
  <r>
    <n v="959"/>
    <x v="2"/>
    <x v="1"/>
    <n v="72"/>
    <x v="1"/>
    <n v="72"/>
  </r>
  <r>
    <n v="960"/>
    <x v="2"/>
    <x v="1"/>
    <n v="69"/>
    <x v="1"/>
    <n v="69"/>
  </r>
  <r>
    <n v="961"/>
    <x v="2"/>
    <x v="1"/>
    <n v="82"/>
    <x v="1"/>
    <n v="82"/>
  </r>
  <r>
    <n v="962"/>
    <x v="2"/>
    <x v="1"/>
    <n v="75"/>
    <x v="1"/>
    <n v="75"/>
  </r>
  <r>
    <n v="963"/>
    <x v="2"/>
    <x v="1"/>
    <n v="67"/>
    <x v="1"/>
    <n v="67"/>
  </r>
  <r>
    <n v="964"/>
    <x v="0"/>
    <x v="1"/>
    <n v="53"/>
    <x v="1"/>
    <n v="53"/>
  </r>
  <r>
    <n v="965"/>
    <x v="3"/>
    <x v="1"/>
    <n v="50"/>
    <x v="1"/>
    <n v="50"/>
  </r>
  <r>
    <n v="966"/>
    <x v="2"/>
    <x v="1"/>
    <n v="49"/>
    <x v="1"/>
    <n v="49"/>
  </r>
  <r>
    <n v="967"/>
    <x v="3"/>
    <x v="1"/>
    <n v="54"/>
    <x v="1"/>
    <n v="54"/>
  </r>
  <r>
    <n v="968"/>
    <x v="4"/>
    <x v="1"/>
    <n v="44"/>
    <x v="1"/>
    <n v="44"/>
  </r>
  <r>
    <n v="969"/>
    <x v="2"/>
    <x v="1"/>
    <n v="27"/>
    <x v="1"/>
    <n v="27"/>
  </r>
  <r>
    <n v="970"/>
    <x v="2"/>
    <x v="0"/>
    <n v="72"/>
    <x v="1"/>
    <n v="72"/>
  </r>
  <r>
    <n v="971"/>
    <x v="0"/>
    <x v="0"/>
    <n v="22"/>
    <x v="1"/>
    <n v="22"/>
  </r>
  <r>
    <n v="972"/>
    <x v="0"/>
    <x v="1"/>
    <n v="35"/>
    <x v="1"/>
    <n v="35"/>
  </r>
  <r>
    <n v="973"/>
    <x v="2"/>
    <x v="0"/>
    <n v="50"/>
    <x v="1"/>
    <n v="50"/>
  </r>
  <r>
    <n v="974"/>
    <x v="0"/>
    <x v="0"/>
    <n v="60"/>
    <x v="1"/>
    <n v="60"/>
  </r>
  <r>
    <n v="975"/>
    <x v="0"/>
    <x v="0"/>
    <n v="45"/>
    <x v="1"/>
    <n v="45"/>
  </r>
  <r>
    <n v="976"/>
    <x v="5"/>
    <x v="1"/>
    <n v="48"/>
    <x v="1"/>
    <n v="48"/>
  </r>
  <r>
    <n v="977"/>
    <x v="11"/>
    <x v="0"/>
    <n v="31"/>
    <x v="1"/>
    <n v="31"/>
  </r>
  <r>
    <n v="978"/>
    <x v="2"/>
    <x v="0"/>
    <n v="80"/>
    <x v="1"/>
    <n v="80"/>
  </r>
  <r>
    <n v="979"/>
    <x v="3"/>
    <x v="1"/>
    <n v="47"/>
    <x v="1"/>
    <n v="47"/>
  </r>
  <r>
    <n v="980"/>
    <x v="2"/>
    <x v="1"/>
    <n v="31"/>
    <x v="1"/>
    <n v="31"/>
  </r>
  <r>
    <n v="981"/>
    <x v="2"/>
    <x v="1"/>
    <n v="78"/>
    <x v="1"/>
    <n v="78"/>
  </r>
  <r>
    <n v="982"/>
    <x v="2"/>
    <x v="1"/>
    <n v="35"/>
    <x v="1"/>
    <n v="35"/>
  </r>
  <r>
    <n v="983"/>
    <x v="2"/>
    <x v="0"/>
    <n v="58"/>
    <x v="1"/>
    <n v="58"/>
  </r>
  <r>
    <n v="984"/>
    <x v="0"/>
    <x v="1"/>
    <n v="33"/>
    <x v="1"/>
    <n v="33"/>
  </r>
  <r>
    <n v="985"/>
    <x v="2"/>
    <x v="0"/>
    <n v="69"/>
    <x v="1"/>
    <n v="69"/>
  </r>
  <r>
    <n v="986"/>
    <x v="3"/>
    <x v="1"/>
    <n v="44"/>
    <x v="1"/>
    <n v="44"/>
  </r>
  <r>
    <n v="987"/>
    <x v="2"/>
    <x v="1"/>
    <n v="23"/>
    <x v="1"/>
    <n v="23"/>
  </r>
  <r>
    <n v="988"/>
    <x v="2"/>
    <x v="0"/>
    <n v="62"/>
    <x v="1"/>
    <n v="62"/>
  </r>
  <r>
    <n v="989"/>
    <x v="11"/>
    <x v="1"/>
    <n v="32"/>
    <x v="1"/>
    <n v="32"/>
  </r>
  <r>
    <n v="990"/>
    <x v="7"/>
    <x v="0"/>
    <n v="37"/>
    <x v="1"/>
    <n v="37"/>
  </r>
  <r>
    <n v="991"/>
    <x v="2"/>
    <x v="1"/>
    <n v="55"/>
    <x v="1"/>
    <n v="55"/>
  </r>
  <r>
    <n v="992"/>
    <x v="2"/>
    <x v="0"/>
    <n v="51"/>
    <x v="1"/>
    <n v="51"/>
  </r>
  <r>
    <n v="993"/>
    <x v="9"/>
    <x v="1"/>
    <n v="86"/>
    <x v="1"/>
    <n v="86"/>
  </r>
  <r>
    <n v="994"/>
    <x v="2"/>
    <x v="0"/>
    <n v="37"/>
    <x v="1"/>
    <n v="37"/>
  </r>
  <r>
    <n v="995"/>
    <x v="0"/>
    <x v="1"/>
    <n v="82"/>
    <x v="1"/>
    <n v="82"/>
  </r>
  <r>
    <n v="996"/>
    <x v="11"/>
    <x v="1"/>
    <n v="27"/>
    <x v="1"/>
    <n v="27"/>
  </r>
  <r>
    <n v="997"/>
    <x v="11"/>
    <x v="1"/>
    <n v="58"/>
    <x v="1"/>
    <n v="58"/>
  </r>
  <r>
    <n v="998"/>
    <x v="6"/>
    <x v="1"/>
    <n v="89"/>
    <x v="1"/>
    <n v="89"/>
  </r>
  <r>
    <n v="999"/>
    <x v="2"/>
    <x v="0"/>
    <n v="74"/>
    <x v="1"/>
    <n v="74"/>
  </r>
  <r>
    <n v="1000"/>
    <x v="11"/>
    <x v="1"/>
    <n v="69"/>
    <x v="1"/>
    <n v="69"/>
  </r>
  <r>
    <n v="1001"/>
    <x v="2"/>
    <x v="1"/>
    <n v="41"/>
    <x v="2"/>
    <n v="41"/>
  </r>
  <r>
    <n v="1002"/>
    <x v="11"/>
    <x v="0"/>
    <n v="86"/>
    <x v="2"/>
    <n v="86"/>
  </r>
  <r>
    <n v="1003"/>
    <x v="2"/>
    <x v="1"/>
    <n v="64"/>
    <x v="2"/>
    <n v="64"/>
  </r>
  <r>
    <n v="1004"/>
    <x v="2"/>
    <x v="0"/>
    <n v="55"/>
    <x v="2"/>
    <n v="55"/>
  </r>
  <r>
    <n v="1005"/>
    <x v="0"/>
    <x v="0"/>
    <n v="60"/>
    <x v="2"/>
    <n v="60"/>
  </r>
  <r>
    <n v="1006"/>
    <x v="3"/>
    <x v="1"/>
    <n v="18"/>
    <x v="2"/>
    <n v="18"/>
  </r>
  <r>
    <n v="1007"/>
    <x v="2"/>
    <x v="1"/>
    <n v="62"/>
    <x v="2"/>
    <n v="62"/>
  </r>
  <r>
    <n v="1008"/>
    <x v="5"/>
    <x v="1"/>
    <n v="27"/>
    <x v="2"/>
    <n v="27"/>
  </r>
  <r>
    <n v="1009"/>
    <x v="2"/>
    <x v="1"/>
    <n v="44"/>
    <x v="2"/>
    <n v="44"/>
  </r>
  <r>
    <n v="1010"/>
    <x v="1"/>
    <x v="1"/>
    <n v="28"/>
    <x v="2"/>
    <n v="28"/>
  </r>
  <r>
    <n v="1011"/>
    <x v="0"/>
    <x v="0"/>
    <n v="20"/>
    <x v="2"/>
    <n v="20"/>
  </r>
  <r>
    <n v="1012"/>
    <x v="1"/>
    <x v="0"/>
    <n v="42"/>
    <x v="2"/>
    <n v="42"/>
  </r>
  <r>
    <n v="1013"/>
    <x v="11"/>
    <x v="1"/>
    <n v="54"/>
    <x v="2"/>
    <n v="54"/>
  </r>
  <r>
    <n v="1014"/>
    <x v="11"/>
    <x v="1"/>
    <n v="69"/>
    <x v="2"/>
    <n v="69"/>
  </r>
  <r>
    <n v="1015"/>
    <x v="10"/>
    <x v="1"/>
    <n v="50"/>
    <x v="2"/>
    <n v="50"/>
  </r>
  <r>
    <n v="1016"/>
    <x v="11"/>
    <x v="1"/>
    <n v="23"/>
    <x v="2"/>
    <n v="23"/>
  </r>
  <r>
    <n v="1017"/>
    <x v="11"/>
    <x v="0"/>
    <n v="38"/>
    <x v="2"/>
    <n v="38"/>
  </r>
  <r>
    <n v="1018"/>
    <x v="0"/>
    <x v="1"/>
    <n v="52"/>
    <x v="2"/>
    <n v="52"/>
  </r>
  <r>
    <n v="1019"/>
    <x v="10"/>
    <x v="1"/>
    <n v="64"/>
    <x v="2"/>
    <n v="64"/>
  </r>
  <r>
    <n v="1020"/>
    <x v="3"/>
    <x v="1"/>
    <n v="86"/>
    <x v="2"/>
    <n v="86"/>
  </r>
  <r>
    <n v="1021"/>
    <x v="5"/>
    <x v="0"/>
    <n v="49"/>
    <x v="2"/>
    <n v="49"/>
  </r>
  <r>
    <n v="1022"/>
    <x v="11"/>
    <x v="1"/>
    <n v="60"/>
    <x v="2"/>
    <n v="60"/>
  </r>
  <r>
    <n v="1023"/>
    <x v="7"/>
    <x v="0"/>
    <n v="52"/>
    <x v="2"/>
    <n v="52"/>
  </r>
  <r>
    <n v="1024"/>
    <x v="1"/>
    <x v="1"/>
    <n v="80"/>
    <x v="2"/>
    <n v="80"/>
  </r>
  <r>
    <n v="1025"/>
    <x v="3"/>
    <x v="0"/>
    <n v="48"/>
    <x v="2"/>
    <n v="48"/>
  </r>
  <r>
    <n v="1026"/>
    <x v="4"/>
    <x v="1"/>
    <n v="62"/>
    <x v="2"/>
    <n v="62"/>
  </r>
  <r>
    <n v="1027"/>
    <x v="1"/>
    <x v="0"/>
    <n v="45"/>
    <x v="2"/>
    <n v="45"/>
  </r>
  <r>
    <n v="1028"/>
    <x v="11"/>
    <x v="1"/>
    <n v="82"/>
    <x v="2"/>
    <n v="82"/>
  </r>
  <r>
    <n v="1029"/>
    <x v="1"/>
    <x v="1"/>
    <n v="45"/>
    <x v="2"/>
    <n v="45"/>
  </r>
  <r>
    <n v="1030"/>
    <x v="11"/>
    <x v="1"/>
    <n v="68"/>
    <x v="2"/>
    <n v="68"/>
  </r>
  <r>
    <n v="1031"/>
    <x v="3"/>
    <x v="0"/>
    <n v="40"/>
    <x v="2"/>
    <n v="40"/>
  </r>
  <r>
    <n v="1032"/>
    <x v="0"/>
    <x v="0"/>
    <n v="21"/>
    <x v="2"/>
    <n v="21"/>
  </r>
  <r>
    <n v="1033"/>
    <x v="11"/>
    <x v="1"/>
    <n v="56"/>
    <x v="2"/>
    <n v="56"/>
  </r>
  <r>
    <n v="1034"/>
    <x v="10"/>
    <x v="1"/>
    <n v="31"/>
    <x v="2"/>
    <n v="31"/>
  </r>
  <r>
    <n v="1035"/>
    <x v="11"/>
    <x v="0"/>
    <n v="56"/>
    <x v="2"/>
    <n v="56"/>
  </r>
  <r>
    <n v="1036"/>
    <x v="11"/>
    <x v="1"/>
    <n v="29"/>
    <x v="2"/>
    <n v="29"/>
  </r>
  <r>
    <n v="1037"/>
    <x v="11"/>
    <x v="1"/>
    <n v="21"/>
    <x v="2"/>
    <n v="21"/>
  </r>
  <r>
    <n v="1038"/>
    <x v="0"/>
    <x v="0"/>
    <n v="32"/>
    <x v="2"/>
    <n v="32"/>
  </r>
  <r>
    <n v="1039"/>
    <x v="1"/>
    <x v="1"/>
    <n v="66"/>
    <x v="2"/>
    <n v="66"/>
  </r>
  <r>
    <n v="1040"/>
    <x v="11"/>
    <x v="1"/>
    <n v="63"/>
    <x v="2"/>
    <n v="63"/>
  </r>
  <r>
    <n v="1041"/>
    <x v="10"/>
    <x v="0"/>
    <n v="30"/>
    <x v="2"/>
    <n v="30"/>
  </r>
  <r>
    <n v="1042"/>
    <x v="0"/>
    <x v="0"/>
    <n v="57"/>
    <x v="2"/>
    <n v="57"/>
  </r>
  <r>
    <n v="1043"/>
    <x v="11"/>
    <x v="1"/>
    <n v="42"/>
    <x v="2"/>
    <n v="42"/>
  </r>
  <r>
    <n v="1044"/>
    <x v="11"/>
    <x v="0"/>
    <n v="26"/>
    <x v="2"/>
    <n v="26"/>
  </r>
  <r>
    <n v="1045"/>
    <x v="1"/>
    <x v="1"/>
    <n v="19"/>
    <x v="2"/>
    <n v="19"/>
  </r>
  <r>
    <n v="1046"/>
    <x v="11"/>
    <x v="0"/>
    <n v="52"/>
    <x v="2"/>
    <n v="52"/>
  </r>
  <r>
    <n v="1047"/>
    <x v="10"/>
    <x v="1"/>
    <n v="20"/>
    <x v="2"/>
    <n v="20"/>
  </r>
  <r>
    <n v="1048"/>
    <x v="11"/>
    <x v="1"/>
    <n v="26"/>
    <x v="2"/>
    <n v="26"/>
  </r>
  <r>
    <n v="1049"/>
    <x v="1"/>
    <x v="0"/>
    <n v="83"/>
    <x v="2"/>
    <n v="83"/>
  </r>
  <r>
    <n v="1050"/>
    <x v="0"/>
    <x v="1"/>
    <n v="31"/>
    <x v="2"/>
    <n v="31"/>
  </r>
  <r>
    <n v="1051"/>
    <x v="1"/>
    <x v="0"/>
    <n v="36"/>
    <x v="2"/>
    <n v="36"/>
  </r>
  <r>
    <n v="1052"/>
    <x v="7"/>
    <x v="0"/>
    <n v="66"/>
    <x v="2"/>
    <n v="66"/>
  </r>
  <r>
    <n v="1053"/>
    <x v="11"/>
    <x v="1"/>
    <n v="67"/>
    <x v="2"/>
    <n v="67"/>
  </r>
  <r>
    <n v="1054"/>
    <x v="11"/>
    <x v="0"/>
    <n v="86"/>
    <x v="2"/>
    <n v="86"/>
  </r>
  <r>
    <n v="1055"/>
    <x v="11"/>
    <x v="0"/>
    <n v="21"/>
    <x v="2"/>
    <n v="21"/>
  </r>
  <r>
    <n v="1056"/>
    <x v="1"/>
    <x v="0"/>
    <n v="83"/>
    <x v="2"/>
    <n v="83"/>
  </r>
  <r>
    <n v="1057"/>
    <x v="1"/>
    <x v="0"/>
    <n v="71"/>
    <x v="2"/>
    <n v="71"/>
  </r>
  <r>
    <n v="1058"/>
    <x v="11"/>
    <x v="1"/>
    <n v="74"/>
    <x v="2"/>
    <n v="74"/>
  </r>
  <r>
    <n v="1059"/>
    <x v="11"/>
    <x v="1"/>
    <n v="75"/>
    <x v="2"/>
    <n v="75"/>
  </r>
  <r>
    <n v="1060"/>
    <x v="11"/>
    <x v="1"/>
    <n v="62"/>
    <x v="2"/>
    <n v="62"/>
  </r>
  <r>
    <n v="1061"/>
    <x v="9"/>
    <x v="1"/>
    <n v="61"/>
    <x v="2"/>
    <n v="61"/>
  </r>
  <r>
    <n v="1062"/>
    <x v="11"/>
    <x v="1"/>
    <n v="68"/>
    <x v="2"/>
    <n v="68"/>
  </r>
  <r>
    <n v="1063"/>
    <x v="11"/>
    <x v="1"/>
    <n v="82"/>
    <x v="2"/>
    <n v="82"/>
  </r>
  <r>
    <n v="1064"/>
    <x v="8"/>
    <x v="0"/>
    <n v="75"/>
    <x v="2"/>
    <n v="75"/>
  </r>
  <r>
    <n v="1065"/>
    <x v="6"/>
    <x v="1"/>
    <n v="25"/>
    <x v="2"/>
    <n v="25"/>
  </r>
  <r>
    <n v="1066"/>
    <x v="11"/>
    <x v="0"/>
    <n v="70"/>
    <x v="2"/>
    <n v="70"/>
  </r>
  <r>
    <n v="1067"/>
    <x v="11"/>
    <x v="1"/>
    <n v="60"/>
    <x v="2"/>
    <n v="60"/>
  </r>
  <r>
    <n v="1068"/>
    <x v="1"/>
    <x v="0"/>
    <n v="56"/>
    <x v="2"/>
    <n v="56"/>
  </r>
  <r>
    <n v="1069"/>
    <x v="3"/>
    <x v="0"/>
    <n v="80"/>
    <x v="2"/>
    <n v="80"/>
  </r>
  <r>
    <n v="1070"/>
    <x v="5"/>
    <x v="1"/>
    <n v="60"/>
    <x v="2"/>
    <n v="60"/>
  </r>
  <r>
    <n v="1071"/>
    <x v="11"/>
    <x v="1"/>
    <n v="32"/>
    <x v="2"/>
    <n v="32"/>
  </r>
  <r>
    <n v="1072"/>
    <x v="11"/>
    <x v="1"/>
    <n v="78"/>
    <x v="2"/>
    <n v="78"/>
  </r>
  <r>
    <n v="1073"/>
    <x v="1"/>
    <x v="1"/>
    <n v="60"/>
    <x v="2"/>
    <n v="60"/>
  </r>
  <r>
    <n v="1074"/>
    <x v="1"/>
    <x v="1"/>
    <n v="48"/>
    <x v="2"/>
    <n v="48"/>
  </r>
  <r>
    <n v="1075"/>
    <x v="4"/>
    <x v="0"/>
    <n v="55"/>
    <x v="2"/>
    <n v="55"/>
  </r>
  <r>
    <n v="1076"/>
    <x v="11"/>
    <x v="1"/>
    <n v="18"/>
    <x v="2"/>
    <n v="18"/>
  </r>
  <r>
    <n v="1077"/>
    <x v="11"/>
    <x v="0"/>
    <n v="24"/>
    <x v="2"/>
    <n v="24"/>
  </r>
  <r>
    <n v="1078"/>
    <x v="3"/>
    <x v="1"/>
    <n v="55"/>
    <x v="2"/>
    <n v="55"/>
  </r>
  <r>
    <n v="1079"/>
    <x v="11"/>
    <x v="1"/>
    <n v="29"/>
    <x v="2"/>
    <n v="29"/>
  </r>
  <r>
    <n v="1080"/>
    <x v="11"/>
    <x v="0"/>
    <n v="78"/>
    <x v="2"/>
    <n v="78"/>
  </r>
  <r>
    <n v="1081"/>
    <x v="10"/>
    <x v="1"/>
    <n v="77"/>
    <x v="2"/>
    <n v="77"/>
  </r>
  <r>
    <n v="1082"/>
    <x v="11"/>
    <x v="0"/>
    <n v="70"/>
    <x v="2"/>
    <n v="70"/>
  </r>
  <r>
    <n v="1083"/>
    <x v="1"/>
    <x v="1"/>
    <n v="25"/>
    <x v="2"/>
    <n v="25"/>
  </r>
  <r>
    <n v="1084"/>
    <x v="11"/>
    <x v="0"/>
    <n v="75"/>
    <x v="2"/>
    <n v="75"/>
  </r>
  <r>
    <n v="1085"/>
    <x v="1"/>
    <x v="0"/>
    <n v="78"/>
    <x v="2"/>
    <n v="78"/>
  </r>
  <r>
    <n v="1086"/>
    <x v="0"/>
    <x v="0"/>
    <n v="63"/>
    <x v="2"/>
    <n v="63"/>
  </r>
  <r>
    <n v="1087"/>
    <x v="11"/>
    <x v="1"/>
    <n v="32"/>
    <x v="2"/>
    <n v="32"/>
  </r>
  <r>
    <n v="1088"/>
    <x v="11"/>
    <x v="1"/>
    <n v="72"/>
    <x v="2"/>
    <n v="72"/>
  </r>
  <r>
    <n v="1089"/>
    <x v="0"/>
    <x v="0"/>
    <n v="28"/>
    <x v="2"/>
    <n v="28"/>
  </r>
  <r>
    <n v="1090"/>
    <x v="0"/>
    <x v="1"/>
    <n v="19"/>
    <x v="2"/>
    <n v="19"/>
  </r>
  <r>
    <n v="1091"/>
    <x v="0"/>
    <x v="1"/>
    <n v="26"/>
    <x v="2"/>
    <n v="26"/>
  </r>
  <r>
    <n v="1092"/>
    <x v="11"/>
    <x v="0"/>
    <n v="35"/>
    <x v="2"/>
    <n v="35"/>
  </r>
  <r>
    <n v="1093"/>
    <x v="11"/>
    <x v="1"/>
    <n v="34"/>
    <x v="2"/>
    <n v="34"/>
  </r>
  <r>
    <n v="1094"/>
    <x v="11"/>
    <x v="0"/>
    <n v="66"/>
    <x v="2"/>
    <n v="66"/>
  </r>
  <r>
    <n v="1095"/>
    <x v="11"/>
    <x v="0"/>
    <n v="58"/>
    <x v="2"/>
    <n v="58"/>
  </r>
  <r>
    <n v="1096"/>
    <x v="1"/>
    <x v="0"/>
    <n v="87"/>
    <x v="2"/>
    <n v="87"/>
  </r>
  <r>
    <n v="1097"/>
    <x v="11"/>
    <x v="1"/>
    <n v="81"/>
    <x v="2"/>
    <n v="81"/>
  </r>
  <r>
    <n v="1098"/>
    <x v="5"/>
    <x v="0"/>
    <n v="31"/>
    <x v="2"/>
    <n v="31"/>
  </r>
  <r>
    <n v="1099"/>
    <x v="0"/>
    <x v="1"/>
    <n v="76"/>
    <x v="2"/>
    <n v="76"/>
  </r>
  <r>
    <n v="1100"/>
    <x v="1"/>
    <x v="1"/>
    <n v="30"/>
    <x v="2"/>
    <n v="30"/>
  </r>
  <r>
    <n v="1101"/>
    <x v="11"/>
    <x v="1"/>
    <n v="27"/>
    <x v="2"/>
    <n v="27"/>
  </r>
  <r>
    <n v="1102"/>
    <x v="11"/>
    <x v="0"/>
    <n v="66"/>
    <x v="2"/>
    <n v="66"/>
  </r>
  <r>
    <n v="1103"/>
    <x v="11"/>
    <x v="1"/>
    <n v="32"/>
    <x v="2"/>
    <n v="32"/>
  </r>
  <r>
    <n v="1104"/>
    <x v="1"/>
    <x v="1"/>
    <n v="21"/>
    <x v="2"/>
    <n v="21"/>
  </r>
  <r>
    <n v="1105"/>
    <x v="0"/>
    <x v="1"/>
    <n v="79"/>
    <x v="2"/>
    <n v="79"/>
  </r>
  <r>
    <n v="1106"/>
    <x v="5"/>
    <x v="0"/>
    <n v="70"/>
    <x v="2"/>
    <n v="70"/>
  </r>
  <r>
    <n v="1107"/>
    <x v="11"/>
    <x v="1"/>
    <n v="40"/>
    <x v="2"/>
    <n v="40"/>
  </r>
  <r>
    <n v="1108"/>
    <x v="11"/>
    <x v="1"/>
    <n v="47"/>
    <x v="2"/>
    <n v="47"/>
  </r>
  <r>
    <n v="1109"/>
    <x v="11"/>
    <x v="1"/>
    <n v="86"/>
    <x v="2"/>
    <n v="86"/>
  </r>
  <r>
    <n v="1110"/>
    <x v="4"/>
    <x v="1"/>
    <n v="43"/>
    <x v="2"/>
    <n v="43"/>
  </r>
  <r>
    <n v="1111"/>
    <x v="13"/>
    <x v="1"/>
    <n v="31"/>
    <x v="2"/>
    <n v="31"/>
  </r>
  <r>
    <n v="1112"/>
    <x v="1"/>
    <x v="1"/>
    <n v="30"/>
    <x v="2"/>
    <n v="30"/>
  </r>
  <r>
    <n v="1113"/>
    <x v="5"/>
    <x v="1"/>
    <n v="39"/>
    <x v="2"/>
    <n v="39"/>
  </r>
  <r>
    <n v="1114"/>
    <x v="11"/>
    <x v="1"/>
    <n v="39"/>
    <x v="2"/>
    <n v="39"/>
  </r>
  <r>
    <n v="1115"/>
    <x v="9"/>
    <x v="0"/>
    <n v="22"/>
    <x v="2"/>
    <n v="22"/>
  </r>
  <r>
    <n v="1116"/>
    <x v="0"/>
    <x v="0"/>
    <n v="79"/>
    <x v="2"/>
    <n v="79"/>
  </r>
  <r>
    <n v="1117"/>
    <x v="3"/>
    <x v="1"/>
    <n v="63"/>
    <x v="2"/>
    <n v="63"/>
  </r>
  <r>
    <n v="1118"/>
    <x v="3"/>
    <x v="0"/>
    <n v="45"/>
    <x v="2"/>
    <n v="45"/>
  </r>
  <r>
    <n v="1119"/>
    <x v="3"/>
    <x v="0"/>
    <n v="89"/>
    <x v="2"/>
    <n v="89"/>
  </r>
  <r>
    <n v="1120"/>
    <x v="4"/>
    <x v="1"/>
    <n v="53"/>
    <x v="2"/>
    <n v="53"/>
  </r>
  <r>
    <n v="1121"/>
    <x v="11"/>
    <x v="1"/>
    <n v="51"/>
    <x v="2"/>
    <n v="51"/>
  </r>
  <r>
    <n v="1122"/>
    <x v="7"/>
    <x v="0"/>
    <n v="33"/>
    <x v="2"/>
    <n v="33"/>
  </r>
  <r>
    <n v="1123"/>
    <x v="0"/>
    <x v="1"/>
    <n v="54"/>
    <x v="2"/>
    <n v="54"/>
  </r>
  <r>
    <n v="1124"/>
    <x v="1"/>
    <x v="0"/>
    <n v="36"/>
    <x v="2"/>
    <n v="36"/>
  </r>
  <r>
    <n v="1125"/>
    <x v="5"/>
    <x v="0"/>
    <n v="18"/>
    <x v="2"/>
    <n v="18"/>
  </r>
  <r>
    <n v="1126"/>
    <x v="0"/>
    <x v="0"/>
    <n v="65"/>
    <x v="2"/>
    <n v="65"/>
  </r>
  <r>
    <n v="1127"/>
    <x v="6"/>
    <x v="1"/>
    <n v="83"/>
    <x v="2"/>
    <n v="83"/>
  </r>
  <r>
    <n v="1128"/>
    <x v="0"/>
    <x v="1"/>
    <n v="18"/>
    <x v="2"/>
    <n v="18"/>
  </r>
  <r>
    <n v="1129"/>
    <x v="11"/>
    <x v="0"/>
    <n v="67"/>
    <x v="2"/>
    <n v="67"/>
  </r>
  <r>
    <n v="1130"/>
    <x v="11"/>
    <x v="0"/>
    <n v="30"/>
    <x v="2"/>
    <n v="30"/>
  </r>
  <r>
    <n v="1131"/>
    <x v="3"/>
    <x v="1"/>
    <n v="38"/>
    <x v="2"/>
    <n v="38"/>
  </r>
  <r>
    <n v="1132"/>
    <x v="0"/>
    <x v="0"/>
    <n v="27"/>
    <x v="2"/>
    <n v="27"/>
  </r>
  <r>
    <n v="1133"/>
    <x v="11"/>
    <x v="1"/>
    <n v="59"/>
    <x v="2"/>
    <n v="59"/>
  </r>
  <r>
    <n v="1134"/>
    <x v="10"/>
    <x v="0"/>
    <n v="53"/>
    <x v="2"/>
    <n v="53"/>
  </r>
  <r>
    <n v="1135"/>
    <x v="11"/>
    <x v="0"/>
    <n v="74"/>
    <x v="2"/>
    <n v="74"/>
  </r>
  <r>
    <n v="1136"/>
    <x v="5"/>
    <x v="1"/>
    <n v="89"/>
    <x v="2"/>
    <n v="89"/>
  </r>
  <r>
    <n v="1137"/>
    <x v="0"/>
    <x v="0"/>
    <n v="52"/>
    <x v="2"/>
    <n v="52"/>
  </r>
  <r>
    <n v="1138"/>
    <x v="3"/>
    <x v="1"/>
    <n v="83"/>
    <x v="2"/>
    <n v="83"/>
  </r>
  <r>
    <n v="1139"/>
    <x v="2"/>
    <x v="1"/>
    <n v="84"/>
    <x v="2"/>
    <n v="84"/>
  </r>
  <r>
    <n v="1140"/>
    <x v="9"/>
    <x v="0"/>
    <n v="69"/>
    <x v="2"/>
    <n v="69"/>
  </r>
  <r>
    <n v="1141"/>
    <x v="0"/>
    <x v="0"/>
    <n v="60"/>
    <x v="2"/>
    <n v="60"/>
  </r>
  <r>
    <n v="1142"/>
    <x v="2"/>
    <x v="1"/>
    <n v="59"/>
    <x v="2"/>
    <n v="59"/>
  </r>
  <r>
    <n v="1143"/>
    <x v="10"/>
    <x v="0"/>
    <n v="59"/>
    <x v="2"/>
    <n v="59"/>
  </r>
  <r>
    <n v="1144"/>
    <x v="2"/>
    <x v="1"/>
    <n v="61"/>
    <x v="2"/>
    <n v="61"/>
  </r>
  <r>
    <n v="1145"/>
    <x v="2"/>
    <x v="1"/>
    <n v="50"/>
    <x v="2"/>
    <n v="50"/>
  </r>
  <r>
    <n v="1146"/>
    <x v="2"/>
    <x v="0"/>
    <n v="23"/>
    <x v="2"/>
    <n v="23"/>
  </r>
  <r>
    <n v="1147"/>
    <x v="0"/>
    <x v="0"/>
    <n v="53"/>
    <x v="2"/>
    <n v="53"/>
  </r>
  <r>
    <n v="1148"/>
    <x v="9"/>
    <x v="1"/>
    <n v="53"/>
    <x v="2"/>
    <n v="53"/>
  </r>
  <r>
    <n v="1149"/>
    <x v="2"/>
    <x v="0"/>
    <n v="31"/>
    <x v="2"/>
    <n v="31"/>
  </r>
  <r>
    <n v="1150"/>
    <x v="2"/>
    <x v="0"/>
    <n v="77"/>
    <x v="2"/>
    <n v="77"/>
  </r>
  <r>
    <n v="1151"/>
    <x v="3"/>
    <x v="1"/>
    <n v="76"/>
    <x v="2"/>
    <n v="76"/>
  </r>
  <r>
    <n v="1152"/>
    <x v="1"/>
    <x v="0"/>
    <n v="67"/>
    <x v="2"/>
    <n v="67"/>
  </r>
  <r>
    <n v="1153"/>
    <x v="10"/>
    <x v="1"/>
    <n v="39"/>
    <x v="2"/>
    <n v="39"/>
  </r>
  <r>
    <n v="1154"/>
    <x v="1"/>
    <x v="0"/>
    <n v="88"/>
    <x v="2"/>
    <n v="88"/>
  </r>
  <r>
    <n v="1155"/>
    <x v="1"/>
    <x v="0"/>
    <n v="58"/>
    <x v="2"/>
    <n v="58"/>
  </r>
  <r>
    <n v="1156"/>
    <x v="6"/>
    <x v="0"/>
    <n v="35"/>
    <x v="2"/>
    <n v="35"/>
  </r>
  <r>
    <n v="1157"/>
    <x v="5"/>
    <x v="1"/>
    <n v="70"/>
    <x v="2"/>
    <n v="70"/>
  </r>
  <r>
    <n v="1158"/>
    <x v="6"/>
    <x v="0"/>
    <n v="59"/>
    <x v="2"/>
    <n v="59"/>
  </r>
  <r>
    <n v="1159"/>
    <x v="2"/>
    <x v="1"/>
    <n v="58"/>
    <x v="2"/>
    <n v="58"/>
  </r>
  <r>
    <n v="1160"/>
    <x v="3"/>
    <x v="0"/>
    <n v="58"/>
    <x v="2"/>
    <n v="58"/>
  </r>
  <r>
    <n v="1161"/>
    <x v="1"/>
    <x v="1"/>
    <n v="36"/>
    <x v="2"/>
    <n v="36"/>
  </r>
  <r>
    <n v="1162"/>
    <x v="2"/>
    <x v="1"/>
    <n v="87"/>
    <x v="2"/>
    <n v="87"/>
  </r>
  <r>
    <n v="1163"/>
    <x v="4"/>
    <x v="1"/>
    <n v="72"/>
    <x v="2"/>
    <n v="72"/>
  </r>
  <r>
    <n v="1164"/>
    <x v="2"/>
    <x v="0"/>
    <n v="63"/>
    <x v="2"/>
    <n v="63"/>
  </r>
  <r>
    <n v="1165"/>
    <x v="1"/>
    <x v="0"/>
    <n v="28"/>
    <x v="2"/>
    <n v="28"/>
  </r>
  <r>
    <n v="1166"/>
    <x v="2"/>
    <x v="1"/>
    <n v="31"/>
    <x v="2"/>
    <n v="31"/>
  </r>
  <r>
    <n v="1167"/>
    <x v="2"/>
    <x v="0"/>
    <n v="78"/>
    <x v="2"/>
    <n v="78"/>
  </r>
  <r>
    <n v="1168"/>
    <x v="2"/>
    <x v="1"/>
    <n v="41"/>
    <x v="2"/>
    <n v="41"/>
  </r>
  <r>
    <n v="1169"/>
    <x v="0"/>
    <x v="0"/>
    <n v="26"/>
    <x v="2"/>
    <n v="26"/>
  </r>
  <r>
    <n v="1170"/>
    <x v="7"/>
    <x v="1"/>
    <n v="65"/>
    <x v="2"/>
    <n v="65"/>
  </r>
  <r>
    <n v="1171"/>
    <x v="0"/>
    <x v="0"/>
    <n v="53"/>
    <x v="2"/>
    <n v="53"/>
  </r>
  <r>
    <n v="1172"/>
    <x v="3"/>
    <x v="1"/>
    <n v="23"/>
    <x v="2"/>
    <n v="23"/>
  </r>
  <r>
    <n v="1173"/>
    <x v="2"/>
    <x v="0"/>
    <n v="84"/>
    <x v="2"/>
    <n v="84"/>
  </r>
  <r>
    <n v="1174"/>
    <x v="2"/>
    <x v="0"/>
    <n v="60"/>
    <x v="2"/>
    <n v="60"/>
  </r>
  <r>
    <n v="1175"/>
    <x v="7"/>
    <x v="1"/>
    <n v="87"/>
    <x v="2"/>
    <n v="87"/>
  </r>
  <r>
    <n v="1176"/>
    <x v="2"/>
    <x v="1"/>
    <n v="89"/>
    <x v="2"/>
    <n v="89"/>
  </r>
  <r>
    <n v="1177"/>
    <x v="4"/>
    <x v="1"/>
    <n v="90"/>
    <x v="2"/>
    <n v="90"/>
  </r>
  <r>
    <n v="1178"/>
    <x v="3"/>
    <x v="1"/>
    <n v="56"/>
    <x v="2"/>
    <n v="56"/>
  </r>
  <r>
    <n v="1179"/>
    <x v="1"/>
    <x v="1"/>
    <n v="49"/>
    <x v="2"/>
    <n v="49"/>
  </r>
  <r>
    <n v="1180"/>
    <x v="1"/>
    <x v="1"/>
    <n v="85"/>
    <x v="2"/>
    <n v="85"/>
  </r>
  <r>
    <n v="1181"/>
    <x v="5"/>
    <x v="1"/>
    <n v="68"/>
    <x v="2"/>
    <n v="68"/>
  </r>
  <r>
    <n v="1182"/>
    <x v="2"/>
    <x v="0"/>
    <n v="36"/>
    <x v="2"/>
    <n v="36"/>
  </r>
  <r>
    <n v="1183"/>
    <x v="0"/>
    <x v="0"/>
    <n v="66"/>
    <x v="2"/>
    <n v="66"/>
  </r>
  <r>
    <n v="1184"/>
    <x v="0"/>
    <x v="1"/>
    <n v="64"/>
    <x v="2"/>
    <n v="64"/>
  </r>
  <r>
    <n v="1185"/>
    <x v="3"/>
    <x v="1"/>
    <n v="34"/>
    <x v="2"/>
    <n v="34"/>
  </r>
  <r>
    <n v="1186"/>
    <x v="5"/>
    <x v="0"/>
    <n v="89"/>
    <x v="2"/>
    <n v="89"/>
  </r>
  <r>
    <n v="1187"/>
    <x v="3"/>
    <x v="0"/>
    <n v="31"/>
    <x v="2"/>
    <n v="31"/>
  </r>
  <r>
    <n v="1188"/>
    <x v="2"/>
    <x v="0"/>
    <n v="89"/>
    <x v="2"/>
    <n v="89"/>
  </r>
  <r>
    <n v="1189"/>
    <x v="0"/>
    <x v="1"/>
    <n v="69"/>
    <x v="2"/>
    <n v="69"/>
  </r>
  <r>
    <n v="1190"/>
    <x v="6"/>
    <x v="0"/>
    <n v="50"/>
    <x v="2"/>
    <n v="50"/>
  </r>
  <r>
    <n v="1191"/>
    <x v="3"/>
    <x v="0"/>
    <n v="48"/>
    <x v="2"/>
    <n v="48"/>
  </r>
  <r>
    <n v="1192"/>
    <x v="2"/>
    <x v="1"/>
    <n v="87"/>
    <x v="2"/>
    <n v="87"/>
  </r>
  <r>
    <n v="1193"/>
    <x v="10"/>
    <x v="0"/>
    <n v="69"/>
    <x v="2"/>
    <n v="69"/>
  </r>
  <r>
    <n v="1194"/>
    <x v="8"/>
    <x v="0"/>
    <n v="64"/>
    <x v="2"/>
    <n v="64"/>
  </r>
  <r>
    <n v="1195"/>
    <x v="1"/>
    <x v="0"/>
    <n v="35"/>
    <x v="2"/>
    <n v="35"/>
  </r>
  <r>
    <n v="1196"/>
    <x v="2"/>
    <x v="0"/>
    <n v="82"/>
    <x v="2"/>
    <n v="82"/>
  </r>
  <r>
    <n v="1197"/>
    <x v="5"/>
    <x v="1"/>
    <n v="55"/>
    <x v="2"/>
    <n v="55"/>
  </r>
  <r>
    <n v="1198"/>
    <x v="2"/>
    <x v="0"/>
    <n v="63"/>
    <x v="2"/>
    <n v="63"/>
  </r>
  <r>
    <n v="1199"/>
    <x v="10"/>
    <x v="0"/>
    <n v="38"/>
    <x v="2"/>
    <n v="38"/>
  </r>
  <r>
    <n v="1200"/>
    <x v="2"/>
    <x v="1"/>
    <n v="31"/>
    <x v="2"/>
    <n v="31"/>
  </r>
  <r>
    <n v="1201"/>
    <x v="0"/>
    <x v="0"/>
    <n v="89"/>
    <x v="2"/>
    <n v="89"/>
  </r>
  <r>
    <n v="1202"/>
    <x v="0"/>
    <x v="1"/>
    <n v="25"/>
    <x v="2"/>
    <n v="25"/>
  </r>
  <r>
    <n v="1203"/>
    <x v="2"/>
    <x v="0"/>
    <n v="64"/>
    <x v="2"/>
    <n v="64"/>
  </r>
  <r>
    <n v="1204"/>
    <x v="2"/>
    <x v="1"/>
    <n v="89"/>
    <x v="2"/>
    <n v="89"/>
  </r>
  <r>
    <n v="1205"/>
    <x v="1"/>
    <x v="1"/>
    <n v="89"/>
    <x v="2"/>
    <n v="89"/>
  </r>
  <r>
    <n v="1206"/>
    <x v="2"/>
    <x v="1"/>
    <n v="89"/>
    <x v="2"/>
    <n v="89"/>
  </r>
  <r>
    <n v="1207"/>
    <x v="10"/>
    <x v="1"/>
    <n v="44"/>
    <x v="2"/>
    <n v="44"/>
  </r>
  <r>
    <n v="1208"/>
    <x v="2"/>
    <x v="0"/>
    <n v="73"/>
    <x v="2"/>
    <n v="73"/>
  </r>
  <r>
    <n v="1209"/>
    <x v="9"/>
    <x v="0"/>
    <n v="38"/>
    <x v="2"/>
    <n v="38"/>
  </r>
  <r>
    <n v="1210"/>
    <x v="1"/>
    <x v="0"/>
    <n v="88"/>
    <x v="2"/>
    <n v="88"/>
  </r>
  <r>
    <n v="1211"/>
    <x v="2"/>
    <x v="1"/>
    <n v="41"/>
    <x v="2"/>
    <n v="41"/>
  </r>
  <r>
    <n v="1212"/>
    <x v="5"/>
    <x v="1"/>
    <n v="43"/>
    <x v="2"/>
    <n v="43"/>
  </r>
  <r>
    <n v="1213"/>
    <x v="1"/>
    <x v="1"/>
    <n v="75"/>
    <x v="2"/>
    <n v="75"/>
  </r>
  <r>
    <n v="1214"/>
    <x v="0"/>
    <x v="0"/>
    <n v="29"/>
    <x v="2"/>
    <n v="29"/>
  </r>
  <r>
    <n v="1215"/>
    <x v="2"/>
    <x v="0"/>
    <n v="33"/>
    <x v="2"/>
    <n v="33"/>
  </r>
  <r>
    <n v="1216"/>
    <x v="3"/>
    <x v="0"/>
    <n v="63"/>
    <x v="2"/>
    <n v="63"/>
  </r>
  <r>
    <n v="1217"/>
    <x v="2"/>
    <x v="1"/>
    <n v="68"/>
    <x v="2"/>
    <n v="68"/>
  </r>
  <r>
    <n v="1218"/>
    <x v="2"/>
    <x v="0"/>
    <n v="68"/>
    <x v="2"/>
    <n v="68"/>
  </r>
  <r>
    <n v="1219"/>
    <x v="2"/>
    <x v="0"/>
    <n v="19"/>
    <x v="2"/>
    <n v="19"/>
  </r>
  <r>
    <n v="1220"/>
    <x v="2"/>
    <x v="0"/>
    <n v="58"/>
    <x v="2"/>
    <n v="58"/>
  </r>
  <r>
    <n v="1221"/>
    <x v="4"/>
    <x v="0"/>
    <n v="54"/>
    <x v="2"/>
    <n v="54"/>
  </r>
  <r>
    <n v="1222"/>
    <x v="1"/>
    <x v="1"/>
    <n v="58"/>
    <x v="2"/>
    <n v="58"/>
  </r>
  <r>
    <n v="1223"/>
    <x v="2"/>
    <x v="0"/>
    <n v="63"/>
    <x v="2"/>
    <n v="63"/>
  </r>
  <r>
    <n v="1224"/>
    <x v="0"/>
    <x v="1"/>
    <n v="71"/>
    <x v="2"/>
    <n v="71"/>
  </r>
  <r>
    <n v="1225"/>
    <x v="1"/>
    <x v="0"/>
    <n v="84"/>
    <x v="2"/>
    <n v="84"/>
  </r>
  <r>
    <n v="1226"/>
    <x v="6"/>
    <x v="0"/>
    <n v="55"/>
    <x v="2"/>
    <n v="55"/>
  </r>
  <r>
    <n v="1227"/>
    <x v="2"/>
    <x v="1"/>
    <n v="40"/>
    <x v="2"/>
    <n v="40"/>
  </r>
  <r>
    <n v="1228"/>
    <x v="2"/>
    <x v="0"/>
    <n v="87"/>
    <x v="2"/>
    <n v="87"/>
  </r>
  <r>
    <n v="1229"/>
    <x v="3"/>
    <x v="1"/>
    <n v="67"/>
    <x v="2"/>
    <n v="67"/>
  </r>
  <r>
    <n v="1230"/>
    <x v="1"/>
    <x v="1"/>
    <n v="80"/>
    <x v="2"/>
    <n v="80"/>
  </r>
  <r>
    <n v="1231"/>
    <x v="8"/>
    <x v="0"/>
    <n v="83"/>
    <x v="2"/>
    <n v="83"/>
  </r>
  <r>
    <n v="1232"/>
    <x v="1"/>
    <x v="0"/>
    <n v="31"/>
    <x v="2"/>
    <n v="31"/>
  </r>
  <r>
    <n v="1233"/>
    <x v="12"/>
    <x v="1"/>
    <n v="47"/>
    <x v="2"/>
    <n v="47"/>
  </r>
  <r>
    <n v="1234"/>
    <x v="2"/>
    <x v="0"/>
    <n v="89"/>
    <x v="2"/>
    <n v="89"/>
  </r>
  <r>
    <n v="1235"/>
    <x v="5"/>
    <x v="0"/>
    <n v="69"/>
    <x v="2"/>
    <n v="69"/>
  </r>
  <r>
    <n v="1236"/>
    <x v="2"/>
    <x v="0"/>
    <n v="47"/>
    <x v="2"/>
    <n v="47"/>
  </r>
  <r>
    <n v="1237"/>
    <x v="2"/>
    <x v="1"/>
    <n v="87"/>
    <x v="2"/>
    <n v="87"/>
  </r>
  <r>
    <n v="1238"/>
    <x v="2"/>
    <x v="1"/>
    <n v="65"/>
    <x v="2"/>
    <n v="65"/>
  </r>
  <r>
    <n v="1239"/>
    <x v="1"/>
    <x v="1"/>
    <n v="86"/>
    <x v="2"/>
    <n v="86"/>
  </r>
  <r>
    <n v="1240"/>
    <x v="7"/>
    <x v="0"/>
    <n v="24"/>
    <x v="2"/>
    <n v="24"/>
  </r>
  <r>
    <n v="1241"/>
    <x v="8"/>
    <x v="1"/>
    <n v="34"/>
    <x v="2"/>
    <n v="34"/>
  </r>
  <r>
    <n v="1242"/>
    <x v="1"/>
    <x v="1"/>
    <n v="55"/>
    <x v="2"/>
    <n v="55"/>
  </r>
  <r>
    <n v="1243"/>
    <x v="1"/>
    <x v="0"/>
    <n v="24"/>
    <x v="2"/>
    <n v="24"/>
  </r>
  <r>
    <n v="1244"/>
    <x v="1"/>
    <x v="1"/>
    <n v="20"/>
    <x v="2"/>
    <n v="20"/>
  </r>
  <r>
    <n v="1245"/>
    <x v="1"/>
    <x v="1"/>
    <n v="62"/>
    <x v="2"/>
    <n v="62"/>
  </r>
  <r>
    <n v="1246"/>
    <x v="0"/>
    <x v="0"/>
    <n v="85"/>
    <x v="2"/>
    <n v="85"/>
  </r>
  <r>
    <n v="1247"/>
    <x v="2"/>
    <x v="1"/>
    <n v="24"/>
    <x v="2"/>
    <n v="24"/>
  </r>
  <r>
    <n v="1248"/>
    <x v="2"/>
    <x v="0"/>
    <n v="87"/>
    <x v="2"/>
    <n v="87"/>
  </r>
  <r>
    <n v="1249"/>
    <x v="2"/>
    <x v="1"/>
    <n v="76"/>
    <x v="2"/>
    <n v="76"/>
  </r>
  <r>
    <n v="1250"/>
    <x v="2"/>
    <x v="0"/>
    <n v="57"/>
    <x v="2"/>
    <n v="57"/>
  </r>
  <r>
    <n v="1251"/>
    <x v="2"/>
    <x v="0"/>
    <n v="31"/>
    <x v="2"/>
    <n v="31"/>
  </r>
  <r>
    <n v="1252"/>
    <x v="2"/>
    <x v="1"/>
    <n v="66"/>
    <x v="2"/>
    <n v="66"/>
  </r>
  <r>
    <n v="1253"/>
    <x v="2"/>
    <x v="1"/>
    <n v="79"/>
    <x v="2"/>
    <n v="79"/>
  </r>
  <r>
    <n v="1254"/>
    <x v="0"/>
    <x v="0"/>
    <n v="71"/>
    <x v="2"/>
    <n v="71"/>
  </r>
  <r>
    <n v="1255"/>
    <x v="1"/>
    <x v="0"/>
    <n v="77"/>
    <x v="2"/>
    <n v="77"/>
  </r>
  <r>
    <n v="1256"/>
    <x v="1"/>
    <x v="0"/>
    <n v="29"/>
    <x v="2"/>
    <n v="29"/>
  </r>
  <r>
    <n v="1257"/>
    <x v="2"/>
    <x v="0"/>
    <n v="69"/>
    <x v="2"/>
    <n v="69"/>
  </r>
  <r>
    <n v="1258"/>
    <x v="2"/>
    <x v="0"/>
    <n v="87"/>
    <x v="2"/>
    <n v="87"/>
  </r>
  <r>
    <n v="1259"/>
    <x v="2"/>
    <x v="0"/>
    <n v="45"/>
    <x v="2"/>
    <n v="45"/>
  </r>
  <r>
    <n v="1260"/>
    <x v="0"/>
    <x v="0"/>
    <m/>
    <x v="2"/>
    <n v="67"/>
  </r>
  <r>
    <n v="1261"/>
    <x v="2"/>
    <x v="0"/>
    <n v="49"/>
    <x v="2"/>
    <n v="49"/>
  </r>
  <r>
    <n v="1262"/>
    <x v="2"/>
    <x v="0"/>
    <n v="41"/>
    <x v="2"/>
    <n v="41"/>
  </r>
  <r>
    <n v="1263"/>
    <x v="2"/>
    <x v="1"/>
    <n v="78"/>
    <x v="2"/>
    <n v="78"/>
  </r>
  <r>
    <n v="1264"/>
    <x v="10"/>
    <x v="1"/>
    <n v="47"/>
    <x v="2"/>
    <n v="47"/>
  </r>
  <r>
    <n v="1265"/>
    <x v="2"/>
    <x v="0"/>
    <n v="72"/>
    <x v="2"/>
    <n v="72"/>
  </r>
  <r>
    <n v="1266"/>
    <x v="2"/>
    <x v="0"/>
    <n v="42"/>
    <x v="2"/>
    <n v="42"/>
  </r>
  <r>
    <n v="1267"/>
    <x v="10"/>
    <x v="0"/>
    <n v="62"/>
    <x v="2"/>
    <n v="62"/>
  </r>
  <r>
    <n v="1268"/>
    <x v="2"/>
    <x v="0"/>
    <n v="48"/>
    <x v="2"/>
    <n v="48"/>
  </r>
  <r>
    <n v="1269"/>
    <x v="13"/>
    <x v="0"/>
    <n v="48"/>
    <x v="2"/>
    <n v="48"/>
  </r>
  <r>
    <n v="1270"/>
    <x v="2"/>
    <x v="0"/>
    <n v="48"/>
    <x v="2"/>
    <n v="48"/>
  </r>
  <r>
    <n v="1271"/>
    <x v="0"/>
    <x v="1"/>
    <n v="43"/>
    <x v="2"/>
    <n v="43"/>
  </r>
  <r>
    <n v="1272"/>
    <x v="3"/>
    <x v="1"/>
    <n v="39"/>
    <x v="2"/>
    <n v="39"/>
  </r>
  <r>
    <n v="1273"/>
    <x v="1"/>
    <x v="1"/>
    <n v="18"/>
    <x v="2"/>
    <n v="18"/>
  </r>
  <r>
    <n v="1274"/>
    <x v="2"/>
    <x v="1"/>
    <n v="78"/>
    <x v="2"/>
    <n v="78"/>
  </r>
  <r>
    <n v="1275"/>
    <x v="5"/>
    <x v="1"/>
    <n v="88"/>
    <x v="2"/>
    <n v="88"/>
  </r>
  <r>
    <n v="1276"/>
    <x v="0"/>
    <x v="0"/>
    <n v="88"/>
    <x v="2"/>
    <n v="88"/>
  </r>
  <r>
    <n v="1277"/>
    <x v="13"/>
    <x v="1"/>
    <n v="73"/>
    <x v="2"/>
    <n v="73"/>
  </r>
  <r>
    <n v="1278"/>
    <x v="2"/>
    <x v="1"/>
    <n v="69"/>
    <x v="2"/>
    <n v="69"/>
  </r>
  <r>
    <n v="1279"/>
    <x v="2"/>
    <x v="1"/>
    <n v="52"/>
    <x v="2"/>
    <n v="52"/>
  </r>
  <r>
    <n v="1280"/>
    <x v="2"/>
    <x v="0"/>
    <n v="69"/>
    <x v="2"/>
    <n v="69"/>
  </r>
  <r>
    <n v="1281"/>
    <x v="1"/>
    <x v="1"/>
    <n v="61"/>
    <x v="2"/>
    <n v="61"/>
  </r>
  <r>
    <n v="1282"/>
    <x v="0"/>
    <x v="0"/>
    <n v="35"/>
    <x v="2"/>
    <n v="35"/>
  </r>
  <r>
    <n v="1283"/>
    <x v="2"/>
    <x v="0"/>
    <n v="30"/>
    <x v="2"/>
    <n v="30"/>
  </r>
  <r>
    <n v="1284"/>
    <x v="1"/>
    <x v="0"/>
    <n v="73"/>
    <x v="2"/>
    <n v="73"/>
  </r>
  <r>
    <n v="1285"/>
    <x v="1"/>
    <x v="1"/>
    <n v="56"/>
    <x v="2"/>
    <n v="56"/>
  </r>
  <r>
    <n v="1286"/>
    <x v="2"/>
    <x v="0"/>
    <n v="61"/>
    <x v="2"/>
    <n v="61"/>
  </r>
  <r>
    <n v="1287"/>
    <x v="2"/>
    <x v="0"/>
    <n v="55"/>
    <x v="2"/>
    <n v="55"/>
  </r>
  <r>
    <n v="1288"/>
    <x v="2"/>
    <x v="0"/>
    <n v="39"/>
    <x v="2"/>
    <n v="39"/>
  </r>
  <r>
    <n v="1289"/>
    <x v="2"/>
    <x v="1"/>
    <n v="30"/>
    <x v="2"/>
    <n v="30"/>
  </r>
  <r>
    <n v="1290"/>
    <x v="2"/>
    <x v="0"/>
    <n v="31"/>
    <x v="2"/>
    <n v="31"/>
  </r>
  <r>
    <n v="1291"/>
    <x v="2"/>
    <x v="1"/>
    <n v="72"/>
    <x v="2"/>
    <n v="72"/>
  </r>
  <r>
    <n v="1292"/>
    <x v="2"/>
    <x v="1"/>
    <n v="38"/>
    <x v="2"/>
    <n v="38"/>
  </r>
  <r>
    <n v="1293"/>
    <x v="2"/>
    <x v="0"/>
    <n v="38"/>
    <x v="2"/>
    <n v="38"/>
  </r>
  <r>
    <n v="1294"/>
    <x v="0"/>
    <x v="1"/>
    <n v="54"/>
    <x v="2"/>
    <n v="54"/>
  </r>
  <r>
    <n v="1295"/>
    <x v="9"/>
    <x v="1"/>
    <n v="86"/>
    <x v="2"/>
    <n v="86"/>
  </r>
  <r>
    <n v="1296"/>
    <x v="1"/>
    <x v="0"/>
    <n v="20"/>
    <x v="2"/>
    <n v="20"/>
  </r>
  <r>
    <n v="1297"/>
    <x v="2"/>
    <x v="1"/>
    <n v="86"/>
    <x v="2"/>
    <n v="86"/>
  </r>
  <r>
    <n v="1298"/>
    <x v="3"/>
    <x v="0"/>
    <n v="31"/>
    <x v="2"/>
    <n v="31"/>
  </r>
  <r>
    <n v="1299"/>
    <x v="2"/>
    <x v="0"/>
    <n v="44"/>
    <x v="2"/>
    <n v="44"/>
  </r>
  <r>
    <n v="1300"/>
    <x v="7"/>
    <x v="0"/>
    <n v="74"/>
    <x v="2"/>
    <n v="74"/>
  </r>
  <r>
    <n v="1301"/>
    <x v="1"/>
    <x v="0"/>
    <n v="84"/>
    <x v="2"/>
    <n v="84"/>
  </r>
  <r>
    <n v="1302"/>
    <x v="0"/>
    <x v="1"/>
    <n v="28"/>
    <x v="2"/>
    <n v="28"/>
  </r>
  <r>
    <n v="1303"/>
    <x v="1"/>
    <x v="0"/>
    <n v="81"/>
    <x v="2"/>
    <n v="81"/>
  </r>
  <r>
    <n v="1304"/>
    <x v="10"/>
    <x v="1"/>
    <n v="18"/>
    <x v="2"/>
    <n v="18"/>
  </r>
  <r>
    <n v="1305"/>
    <x v="0"/>
    <x v="0"/>
    <n v="58"/>
    <x v="2"/>
    <n v="58"/>
  </r>
  <r>
    <n v="1306"/>
    <x v="2"/>
    <x v="0"/>
    <n v="65"/>
    <x v="2"/>
    <n v="65"/>
  </r>
  <r>
    <n v="1307"/>
    <x v="0"/>
    <x v="1"/>
    <n v="78"/>
    <x v="2"/>
    <n v="78"/>
  </r>
  <r>
    <n v="1308"/>
    <x v="1"/>
    <x v="1"/>
    <n v="56"/>
    <x v="2"/>
    <n v="56"/>
  </r>
  <r>
    <n v="1309"/>
    <x v="2"/>
    <x v="1"/>
    <n v="88"/>
    <x v="2"/>
    <n v="88"/>
  </r>
  <r>
    <n v="1310"/>
    <x v="1"/>
    <x v="0"/>
    <n v="70"/>
    <x v="2"/>
    <n v="70"/>
  </r>
  <r>
    <n v="1311"/>
    <x v="2"/>
    <x v="0"/>
    <n v="20"/>
    <x v="2"/>
    <n v="20"/>
  </r>
  <r>
    <n v="1312"/>
    <x v="2"/>
    <x v="1"/>
    <n v="59"/>
    <x v="2"/>
    <n v="59"/>
  </r>
  <r>
    <n v="1313"/>
    <x v="2"/>
    <x v="0"/>
    <n v="61"/>
    <x v="2"/>
    <n v="61"/>
  </r>
  <r>
    <n v="1314"/>
    <x v="2"/>
    <x v="1"/>
    <n v="86"/>
    <x v="2"/>
    <n v="86"/>
  </r>
  <r>
    <n v="1315"/>
    <x v="2"/>
    <x v="1"/>
    <n v="76"/>
    <x v="2"/>
    <n v="76"/>
  </r>
  <r>
    <n v="1316"/>
    <x v="3"/>
    <x v="1"/>
    <n v="70"/>
    <x v="2"/>
    <n v="70"/>
  </r>
  <r>
    <n v="1317"/>
    <x v="0"/>
    <x v="0"/>
    <n v="54"/>
    <x v="2"/>
    <n v="54"/>
  </r>
  <r>
    <n v="1318"/>
    <x v="2"/>
    <x v="0"/>
    <n v="24"/>
    <x v="2"/>
    <n v="24"/>
  </r>
  <r>
    <n v="1319"/>
    <x v="2"/>
    <x v="1"/>
    <n v="19"/>
    <x v="2"/>
    <n v="19"/>
  </r>
  <r>
    <n v="1320"/>
    <x v="7"/>
    <x v="0"/>
    <n v="71"/>
    <x v="2"/>
    <n v="71"/>
  </r>
  <r>
    <n v="1321"/>
    <x v="10"/>
    <x v="1"/>
    <n v="83"/>
    <x v="2"/>
    <n v="83"/>
  </r>
  <r>
    <n v="1322"/>
    <x v="2"/>
    <x v="1"/>
    <n v="49"/>
    <x v="2"/>
    <n v="49"/>
  </r>
  <r>
    <n v="1323"/>
    <x v="13"/>
    <x v="1"/>
    <n v="81"/>
    <x v="2"/>
    <n v="81"/>
  </r>
  <r>
    <n v="1324"/>
    <x v="2"/>
    <x v="0"/>
    <n v="67"/>
    <x v="2"/>
    <n v="67"/>
  </r>
  <r>
    <n v="1325"/>
    <x v="1"/>
    <x v="1"/>
    <n v="29"/>
    <x v="2"/>
    <n v="29"/>
  </r>
  <r>
    <n v="1326"/>
    <x v="0"/>
    <x v="0"/>
    <n v="84"/>
    <x v="2"/>
    <n v="84"/>
  </r>
  <r>
    <n v="1327"/>
    <x v="0"/>
    <x v="0"/>
    <n v="34"/>
    <x v="2"/>
    <n v="34"/>
  </r>
  <r>
    <n v="1328"/>
    <x v="2"/>
    <x v="0"/>
    <n v="38"/>
    <x v="2"/>
    <n v="38"/>
  </r>
  <r>
    <n v="1329"/>
    <x v="2"/>
    <x v="0"/>
    <n v="62"/>
    <x v="2"/>
    <n v="62"/>
  </r>
  <r>
    <n v="1330"/>
    <x v="3"/>
    <x v="0"/>
    <n v="59"/>
    <x v="2"/>
    <n v="59"/>
  </r>
  <r>
    <n v="1331"/>
    <x v="2"/>
    <x v="1"/>
    <n v="84"/>
    <x v="2"/>
    <n v="84"/>
  </r>
  <r>
    <n v="1332"/>
    <x v="9"/>
    <x v="0"/>
    <n v="49"/>
    <x v="2"/>
    <n v="49"/>
  </r>
  <r>
    <n v="1333"/>
    <x v="2"/>
    <x v="0"/>
    <n v="31"/>
    <x v="2"/>
    <n v="31"/>
  </r>
  <r>
    <n v="1334"/>
    <x v="2"/>
    <x v="1"/>
    <n v="30"/>
    <x v="2"/>
    <n v="30"/>
  </r>
  <r>
    <n v="1335"/>
    <x v="2"/>
    <x v="1"/>
    <n v="70"/>
    <x v="2"/>
    <n v="70"/>
  </r>
  <r>
    <n v="1336"/>
    <x v="2"/>
    <x v="0"/>
    <n v="89"/>
    <x v="2"/>
    <n v="89"/>
  </r>
  <r>
    <n v="1337"/>
    <x v="1"/>
    <x v="1"/>
    <n v="54"/>
    <x v="2"/>
    <n v="54"/>
  </r>
  <r>
    <n v="1338"/>
    <x v="10"/>
    <x v="0"/>
    <n v="37"/>
    <x v="2"/>
    <n v="37"/>
  </r>
  <r>
    <n v="1339"/>
    <x v="0"/>
    <x v="0"/>
    <n v="34"/>
    <x v="2"/>
    <n v="34"/>
  </r>
  <r>
    <n v="1340"/>
    <x v="10"/>
    <x v="1"/>
    <n v="40"/>
    <x v="2"/>
    <n v="40"/>
  </r>
  <r>
    <n v="1341"/>
    <x v="0"/>
    <x v="1"/>
    <n v="56"/>
    <x v="2"/>
    <n v="56"/>
  </r>
  <r>
    <n v="1342"/>
    <x v="2"/>
    <x v="0"/>
    <n v="24"/>
    <x v="2"/>
    <n v="24"/>
  </r>
  <r>
    <n v="1343"/>
    <x v="2"/>
    <x v="1"/>
    <n v="32"/>
    <x v="2"/>
    <n v="32"/>
  </r>
  <r>
    <n v="1344"/>
    <x v="1"/>
    <x v="0"/>
    <n v="40"/>
    <x v="2"/>
    <n v="40"/>
  </r>
  <r>
    <n v="1345"/>
    <x v="2"/>
    <x v="0"/>
    <n v="58"/>
    <x v="2"/>
    <n v="58"/>
  </r>
  <r>
    <n v="1346"/>
    <x v="2"/>
    <x v="0"/>
    <n v="81"/>
    <x v="2"/>
    <n v="81"/>
  </r>
  <r>
    <n v="1347"/>
    <x v="0"/>
    <x v="0"/>
    <n v="55"/>
    <x v="2"/>
    <n v="55"/>
  </r>
  <r>
    <n v="1348"/>
    <x v="2"/>
    <x v="0"/>
    <n v="87"/>
    <x v="2"/>
    <n v="87"/>
  </r>
  <r>
    <n v="1349"/>
    <x v="3"/>
    <x v="0"/>
    <n v="66"/>
    <x v="2"/>
    <n v="66"/>
  </r>
  <r>
    <n v="1350"/>
    <x v="1"/>
    <x v="0"/>
    <n v="51"/>
    <x v="2"/>
    <n v="51"/>
  </r>
  <r>
    <n v="1351"/>
    <x v="1"/>
    <x v="1"/>
    <n v="42"/>
    <x v="2"/>
    <n v="42"/>
  </r>
  <r>
    <n v="1352"/>
    <x v="2"/>
    <x v="1"/>
    <n v="20"/>
    <x v="2"/>
    <n v="20"/>
  </r>
  <r>
    <n v="1353"/>
    <x v="2"/>
    <x v="0"/>
    <n v="27"/>
    <x v="2"/>
    <n v="27"/>
  </r>
  <r>
    <n v="1354"/>
    <x v="5"/>
    <x v="0"/>
    <n v="68"/>
    <x v="2"/>
    <n v="68"/>
  </r>
  <r>
    <n v="1355"/>
    <x v="1"/>
    <x v="0"/>
    <n v="83"/>
    <x v="2"/>
    <n v="83"/>
  </r>
  <r>
    <n v="1356"/>
    <x v="1"/>
    <x v="0"/>
    <n v="26"/>
    <x v="2"/>
    <n v="26"/>
  </r>
  <r>
    <n v="1357"/>
    <x v="12"/>
    <x v="0"/>
    <n v="43"/>
    <x v="2"/>
    <n v="43"/>
  </r>
  <r>
    <n v="1358"/>
    <x v="3"/>
    <x v="1"/>
    <n v="60"/>
    <x v="2"/>
    <n v="60"/>
  </r>
  <r>
    <n v="1359"/>
    <x v="2"/>
    <x v="0"/>
    <n v="78"/>
    <x v="2"/>
    <n v="78"/>
  </r>
  <r>
    <n v="1360"/>
    <x v="1"/>
    <x v="1"/>
    <n v="40"/>
    <x v="2"/>
    <n v="40"/>
  </r>
  <r>
    <n v="1361"/>
    <x v="1"/>
    <x v="1"/>
    <n v="50"/>
    <x v="2"/>
    <n v="50"/>
  </r>
  <r>
    <n v="1362"/>
    <x v="9"/>
    <x v="0"/>
    <n v="40"/>
    <x v="2"/>
    <n v="40"/>
  </r>
  <r>
    <n v="1363"/>
    <x v="0"/>
    <x v="1"/>
    <n v="81"/>
    <x v="2"/>
    <n v="81"/>
  </r>
  <r>
    <n v="1364"/>
    <x v="0"/>
    <x v="0"/>
    <n v="82"/>
    <x v="2"/>
    <n v="82"/>
  </r>
  <r>
    <n v="1365"/>
    <x v="2"/>
    <x v="1"/>
    <n v="53"/>
    <x v="2"/>
    <n v="53"/>
  </r>
  <r>
    <n v="1366"/>
    <x v="2"/>
    <x v="0"/>
    <n v="44"/>
    <x v="2"/>
    <n v="44"/>
  </r>
  <r>
    <n v="1367"/>
    <x v="10"/>
    <x v="1"/>
    <n v="25"/>
    <x v="2"/>
    <n v="25"/>
  </r>
  <r>
    <n v="1368"/>
    <x v="2"/>
    <x v="0"/>
    <n v="54"/>
    <x v="2"/>
    <n v="54"/>
  </r>
  <r>
    <n v="1369"/>
    <x v="2"/>
    <x v="1"/>
    <n v="87"/>
    <x v="2"/>
    <n v="87"/>
  </r>
  <r>
    <n v="1370"/>
    <x v="12"/>
    <x v="0"/>
    <n v="89"/>
    <x v="2"/>
    <n v="89"/>
  </r>
  <r>
    <n v="1371"/>
    <x v="2"/>
    <x v="0"/>
    <n v="29"/>
    <x v="2"/>
    <n v="29"/>
  </r>
  <r>
    <n v="1372"/>
    <x v="0"/>
    <x v="0"/>
    <n v="28"/>
    <x v="2"/>
    <n v="28"/>
  </r>
  <r>
    <n v="1373"/>
    <x v="3"/>
    <x v="1"/>
    <n v="43"/>
    <x v="2"/>
    <n v="43"/>
  </r>
  <r>
    <n v="1374"/>
    <x v="0"/>
    <x v="0"/>
    <n v="80"/>
    <x v="2"/>
    <n v="80"/>
  </r>
  <r>
    <n v="1375"/>
    <x v="2"/>
    <x v="0"/>
    <n v="59"/>
    <x v="2"/>
    <n v="59"/>
  </r>
  <r>
    <n v="1376"/>
    <x v="2"/>
    <x v="1"/>
    <n v="74"/>
    <x v="2"/>
    <n v="74"/>
  </r>
  <r>
    <n v="1377"/>
    <x v="7"/>
    <x v="0"/>
    <n v="33"/>
    <x v="2"/>
    <n v="33"/>
  </r>
  <r>
    <n v="1378"/>
    <x v="1"/>
    <x v="0"/>
    <n v="31"/>
    <x v="2"/>
    <n v="31"/>
  </r>
  <r>
    <n v="1379"/>
    <x v="2"/>
    <x v="0"/>
    <n v="62"/>
    <x v="2"/>
    <n v="62"/>
  </r>
  <r>
    <n v="1380"/>
    <x v="2"/>
    <x v="1"/>
    <n v="68"/>
    <x v="2"/>
    <n v="68"/>
  </r>
  <r>
    <n v="1381"/>
    <x v="2"/>
    <x v="0"/>
    <n v="28"/>
    <x v="2"/>
    <n v="28"/>
  </r>
  <r>
    <n v="1382"/>
    <x v="1"/>
    <x v="0"/>
    <n v="69"/>
    <x v="2"/>
    <n v="69"/>
  </r>
  <r>
    <n v="1383"/>
    <x v="0"/>
    <x v="0"/>
    <n v="50"/>
    <x v="2"/>
    <n v="50"/>
  </r>
  <r>
    <n v="1384"/>
    <x v="2"/>
    <x v="1"/>
    <n v="39"/>
    <x v="2"/>
    <n v="39"/>
  </r>
  <r>
    <n v="1385"/>
    <x v="2"/>
    <x v="0"/>
    <n v="32"/>
    <x v="2"/>
    <n v="32"/>
  </r>
  <r>
    <n v="1386"/>
    <x v="8"/>
    <x v="0"/>
    <n v="18"/>
    <x v="2"/>
    <n v="18"/>
  </r>
  <r>
    <n v="1387"/>
    <x v="2"/>
    <x v="0"/>
    <n v="90"/>
    <x v="2"/>
    <n v="90"/>
  </r>
  <r>
    <n v="1388"/>
    <x v="5"/>
    <x v="1"/>
    <n v="65"/>
    <x v="2"/>
    <n v="65"/>
  </r>
  <r>
    <n v="1389"/>
    <x v="2"/>
    <x v="1"/>
    <n v="29"/>
    <x v="2"/>
    <n v="29"/>
  </r>
  <r>
    <n v="1390"/>
    <x v="10"/>
    <x v="1"/>
    <n v="27"/>
    <x v="2"/>
    <n v="27"/>
  </r>
  <r>
    <n v="1391"/>
    <x v="2"/>
    <x v="0"/>
    <n v="61"/>
    <x v="2"/>
    <n v="61"/>
  </r>
  <r>
    <n v="1392"/>
    <x v="12"/>
    <x v="1"/>
    <n v="81"/>
    <x v="2"/>
    <n v="81"/>
  </r>
  <r>
    <n v="1393"/>
    <x v="10"/>
    <x v="1"/>
    <n v="76"/>
    <x v="2"/>
    <n v="76"/>
  </r>
  <r>
    <n v="1394"/>
    <x v="2"/>
    <x v="1"/>
    <n v="58"/>
    <x v="2"/>
    <n v="58"/>
  </r>
  <r>
    <n v="1395"/>
    <x v="2"/>
    <x v="1"/>
    <n v="63"/>
    <x v="2"/>
    <n v="63"/>
  </r>
  <r>
    <n v="1396"/>
    <x v="2"/>
    <x v="0"/>
    <n v="90"/>
    <x v="2"/>
    <n v="90"/>
  </r>
  <r>
    <n v="1397"/>
    <x v="1"/>
    <x v="0"/>
    <n v="22"/>
    <x v="2"/>
    <n v="22"/>
  </r>
  <r>
    <n v="1398"/>
    <x v="4"/>
    <x v="1"/>
    <n v="44"/>
    <x v="2"/>
    <n v="44"/>
  </r>
  <r>
    <n v="1399"/>
    <x v="3"/>
    <x v="1"/>
    <n v="24"/>
    <x v="2"/>
    <n v="24"/>
  </r>
  <r>
    <n v="1400"/>
    <x v="2"/>
    <x v="1"/>
    <n v="34"/>
    <x v="2"/>
    <n v="34"/>
  </r>
  <r>
    <n v="1401"/>
    <x v="9"/>
    <x v="0"/>
    <n v="53"/>
    <x v="2"/>
    <n v="53"/>
  </r>
  <r>
    <n v="1402"/>
    <x v="2"/>
    <x v="0"/>
    <n v="80"/>
    <x v="2"/>
    <n v="80"/>
  </r>
  <r>
    <n v="1403"/>
    <x v="2"/>
    <x v="0"/>
    <n v="81"/>
    <x v="2"/>
    <n v="81"/>
  </r>
  <r>
    <n v="1404"/>
    <x v="2"/>
    <x v="1"/>
    <n v="59"/>
    <x v="2"/>
    <n v="59"/>
  </r>
  <r>
    <n v="1405"/>
    <x v="2"/>
    <x v="1"/>
    <n v="65"/>
    <x v="2"/>
    <n v="65"/>
  </r>
  <r>
    <n v="1406"/>
    <x v="3"/>
    <x v="0"/>
    <n v="18"/>
    <x v="2"/>
    <n v="18"/>
  </r>
  <r>
    <n v="1407"/>
    <x v="2"/>
    <x v="1"/>
    <n v="37"/>
    <x v="2"/>
    <n v="37"/>
  </r>
  <r>
    <n v="1408"/>
    <x v="2"/>
    <x v="1"/>
    <n v="68"/>
    <x v="2"/>
    <n v="68"/>
  </r>
  <r>
    <n v="1409"/>
    <x v="2"/>
    <x v="1"/>
    <n v="63"/>
    <x v="2"/>
    <n v="63"/>
  </r>
  <r>
    <n v="1410"/>
    <x v="2"/>
    <x v="0"/>
    <n v="55"/>
    <x v="2"/>
    <n v="55"/>
  </r>
  <r>
    <n v="1411"/>
    <x v="1"/>
    <x v="1"/>
    <n v="52"/>
    <x v="2"/>
    <n v="52"/>
  </r>
  <r>
    <n v="1412"/>
    <x v="10"/>
    <x v="1"/>
    <n v="33"/>
    <x v="2"/>
    <n v="33"/>
  </r>
  <r>
    <n v="1413"/>
    <x v="1"/>
    <x v="0"/>
    <n v="26"/>
    <x v="2"/>
    <n v="26"/>
  </r>
  <r>
    <n v="1414"/>
    <x v="2"/>
    <x v="1"/>
    <n v="28"/>
    <x v="2"/>
    <n v="28"/>
  </r>
  <r>
    <n v="1415"/>
    <x v="0"/>
    <x v="1"/>
    <n v="71"/>
    <x v="2"/>
    <n v="71"/>
  </r>
  <r>
    <n v="1416"/>
    <x v="2"/>
    <x v="1"/>
    <n v="84"/>
    <x v="2"/>
    <n v="84"/>
  </r>
  <r>
    <n v="1417"/>
    <x v="0"/>
    <x v="1"/>
    <n v="73"/>
    <x v="2"/>
    <n v="73"/>
  </r>
  <r>
    <n v="1418"/>
    <x v="2"/>
    <x v="0"/>
    <n v="24"/>
    <x v="2"/>
    <n v="24"/>
  </r>
  <r>
    <n v="1419"/>
    <x v="2"/>
    <x v="1"/>
    <n v="50"/>
    <x v="2"/>
    <n v="50"/>
  </r>
  <r>
    <n v="1420"/>
    <x v="2"/>
    <x v="0"/>
    <n v="28"/>
    <x v="2"/>
    <n v="28"/>
  </r>
  <r>
    <n v="1421"/>
    <x v="1"/>
    <x v="0"/>
    <n v="21"/>
    <x v="2"/>
    <n v="21"/>
  </r>
  <r>
    <n v="1422"/>
    <x v="2"/>
    <x v="0"/>
    <n v="61"/>
    <x v="2"/>
    <n v="61"/>
  </r>
  <r>
    <n v="1423"/>
    <x v="2"/>
    <x v="0"/>
    <n v="78"/>
    <x v="2"/>
    <n v="78"/>
  </r>
  <r>
    <n v="1424"/>
    <x v="1"/>
    <x v="0"/>
    <n v="39"/>
    <x v="2"/>
    <n v="39"/>
  </r>
  <r>
    <n v="1425"/>
    <x v="3"/>
    <x v="1"/>
    <n v="79"/>
    <x v="2"/>
    <n v="79"/>
  </r>
  <r>
    <n v="1426"/>
    <x v="2"/>
    <x v="1"/>
    <n v="37"/>
    <x v="2"/>
    <n v="37"/>
  </r>
  <r>
    <n v="1427"/>
    <x v="10"/>
    <x v="1"/>
    <n v="18"/>
    <x v="2"/>
    <n v="18"/>
  </r>
  <r>
    <n v="1428"/>
    <x v="0"/>
    <x v="1"/>
    <n v="57"/>
    <x v="2"/>
    <n v="57"/>
  </r>
  <r>
    <n v="1429"/>
    <x v="8"/>
    <x v="1"/>
    <n v="47"/>
    <x v="2"/>
    <n v="47"/>
  </r>
  <r>
    <n v="1430"/>
    <x v="2"/>
    <x v="1"/>
    <n v="82"/>
    <x v="2"/>
    <n v="82"/>
  </r>
  <r>
    <n v="1431"/>
    <x v="2"/>
    <x v="0"/>
    <n v="63"/>
    <x v="2"/>
    <n v="63"/>
  </r>
  <r>
    <n v="1432"/>
    <x v="2"/>
    <x v="1"/>
    <n v="30"/>
    <x v="2"/>
    <n v="30"/>
  </r>
  <r>
    <n v="1433"/>
    <x v="3"/>
    <x v="1"/>
    <n v="28"/>
    <x v="2"/>
    <n v="28"/>
  </r>
  <r>
    <n v="1434"/>
    <x v="2"/>
    <x v="1"/>
    <n v="65"/>
    <x v="2"/>
    <n v="65"/>
  </r>
  <r>
    <n v="1435"/>
    <x v="0"/>
    <x v="1"/>
    <n v="45"/>
    <x v="2"/>
    <n v="45"/>
  </r>
  <r>
    <n v="1436"/>
    <x v="1"/>
    <x v="0"/>
    <n v="40"/>
    <x v="2"/>
    <n v="40"/>
  </r>
  <r>
    <n v="1437"/>
    <x v="2"/>
    <x v="0"/>
    <n v="80"/>
    <x v="2"/>
    <n v="80"/>
  </r>
  <r>
    <n v="1438"/>
    <x v="5"/>
    <x v="0"/>
    <n v="35"/>
    <x v="2"/>
    <n v="35"/>
  </r>
  <r>
    <n v="1439"/>
    <x v="1"/>
    <x v="0"/>
    <n v="40"/>
    <x v="2"/>
    <n v="40"/>
  </r>
  <r>
    <n v="1440"/>
    <x v="1"/>
    <x v="1"/>
    <n v="60"/>
    <x v="2"/>
    <n v="60"/>
  </r>
  <r>
    <n v="1441"/>
    <x v="3"/>
    <x v="0"/>
    <n v="65"/>
    <x v="2"/>
    <n v="65"/>
  </r>
  <r>
    <n v="1442"/>
    <x v="2"/>
    <x v="0"/>
    <n v="82"/>
    <x v="2"/>
    <n v="82"/>
  </r>
  <r>
    <n v="1443"/>
    <x v="2"/>
    <x v="1"/>
    <n v="43"/>
    <x v="2"/>
    <n v="43"/>
  </r>
  <r>
    <n v="1444"/>
    <x v="1"/>
    <x v="0"/>
    <n v="65"/>
    <x v="2"/>
    <n v="65"/>
  </r>
  <r>
    <n v="1445"/>
    <x v="2"/>
    <x v="0"/>
    <n v="51"/>
    <x v="2"/>
    <n v="51"/>
  </r>
  <r>
    <n v="1446"/>
    <x v="7"/>
    <x v="1"/>
    <n v="52"/>
    <x v="2"/>
    <n v="52"/>
  </r>
  <r>
    <n v="1447"/>
    <x v="5"/>
    <x v="1"/>
    <n v="20"/>
    <x v="2"/>
    <n v="20"/>
  </r>
  <r>
    <n v="1448"/>
    <x v="4"/>
    <x v="0"/>
    <n v="84"/>
    <x v="2"/>
    <n v="84"/>
  </r>
  <r>
    <n v="1449"/>
    <x v="2"/>
    <x v="1"/>
    <n v="82"/>
    <x v="2"/>
    <n v="82"/>
  </r>
  <r>
    <n v="1450"/>
    <x v="0"/>
    <x v="0"/>
    <n v="27"/>
    <x v="2"/>
    <n v="27"/>
  </r>
  <r>
    <n v="1451"/>
    <x v="2"/>
    <x v="1"/>
    <n v="51"/>
    <x v="2"/>
    <n v="51"/>
  </r>
  <r>
    <n v="1452"/>
    <x v="0"/>
    <x v="1"/>
    <n v="22"/>
    <x v="2"/>
    <n v="22"/>
  </r>
  <r>
    <n v="1453"/>
    <x v="5"/>
    <x v="0"/>
    <n v="24"/>
    <x v="2"/>
    <n v="24"/>
  </r>
  <r>
    <n v="1454"/>
    <x v="1"/>
    <x v="1"/>
    <n v="71"/>
    <x v="2"/>
    <n v="71"/>
  </r>
  <r>
    <n v="1455"/>
    <x v="2"/>
    <x v="1"/>
    <n v="87"/>
    <x v="2"/>
    <n v="87"/>
  </r>
  <r>
    <n v="1456"/>
    <x v="1"/>
    <x v="1"/>
    <n v="35"/>
    <x v="2"/>
    <n v="35"/>
  </r>
  <r>
    <n v="1457"/>
    <x v="3"/>
    <x v="0"/>
    <n v="49"/>
    <x v="2"/>
    <n v="49"/>
  </r>
  <r>
    <n v="1458"/>
    <x v="0"/>
    <x v="0"/>
    <n v="67"/>
    <x v="2"/>
    <n v="67"/>
  </r>
  <r>
    <n v="1459"/>
    <x v="0"/>
    <x v="0"/>
    <n v="59"/>
    <x v="2"/>
    <n v="59"/>
  </r>
  <r>
    <n v="1460"/>
    <x v="10"/>
    <x v="0"/>
    <n v="63"/>
    <x v="2"/>
    <n v="63"/>
  </r>
  <r>
    <n v="1461"/>
    <x v="2"/>
    <x v="0"/>
    <n v="77"/>
    <x v="2"/>
    <n v="77"/>
  </r>
  <r>
    <n v="1462"/>
    <x v="2"/>
    <x v="0"/>
    <n v="65"/>
    <x v="2"/>
    <n v="65"/>
  </r>
  <r>
    <n v="1463"/>
    <x v="3"/>
    <x v="1"/>
    <n v="31"/>
    <x v="2"/>
    <n v="31"/>
  </r>
  <r>
    <n v="1464"/>
    <x v="0"/>
    <x v="1"/>
    <n v="73"/>
    <x v="2"/>
    <n v="73"/>
  </r>
  <r>
    <n v="1465"/>
    <x v="0"/>
    <x v="0"/>
    <n v="71"/>
    <x v="2"/>
    <n v="71"/>
  </r>
  <r>
    <n v="1466"/>
    <x v="12"/>
    <x v="1"/>
    <n v="39"/>
    <x v="2"/>
    <n v="39"/>
  </r>
  <r>
    <n v="1467"/>
    <x v="2"/>
    <x v="1"/>
    <n v="18"/>
    <x v="2"/>
    <n v="18"/>
  </r>
  <r>
    <n v="1468"/>
    <x v="2"/>
    <x v="1"/>
    <n v="71"/>
    <x v="2"/>
    <n v="71"/>
  </r>
  <r>
    <n v="1469"/>
    <x v="10"/>
    <x v="1"/>
    <n v="38"/>
    <x v="2"/>
    <n v="38"/>
  </r>
  <r>
    <n v="1470"/>
    <x v="2"/>
    <x v="1"/>
    <n v="34"/>
    <x v="2"/>
    <n v="34"/>
  </r>
  <r>
    <n v="1471"/>
    <x v="10"/>
    <x v="1"/>
    <n v="69"/>
    <x v="2"/>
    <n v="69"/>
  </r>
  <r>
    <n v="1472"/>
    <x v="2"/>
    <x v="1"/>
    <n v="83"/>
    <x v="2"/>
    <n v="83"/>
  </r>
  <r>
    <n v="1473"/>
    <x v="2"/>
    <x v="1"/>
    <n v="40"/>
    <x v="2"/>
    <n v="40"/>
  </r>
  <r>
    <n v="1474"/>
    <x v="2"/>
    <x v="0"/>
    <n v="25"/>
    <x v="2"/>
    <n v="25"/>
  </r>
  <r>
    <n v="1475"/>
    <x v="1"/>
    <x v="1"/>
    <n v="25"/>
    <x v="2"/>
    <n v="25"/>
  </r>
  <r>
    <n v="1476"/>
    <x v="10"/>
    <x v="0"/>
    <n v="23"/>
    <x v="2"/>
    <n v="23"/>
  </r>
  <r>
    <n v="1477"/>
    <x v="1"/>
    <x v="1"/>
    <n v="73"/>
    <x v="2"/>
    <n v="73"/>
  </r>
  <r>
    <n v="1478"/>
    <x v="8"/>
    <x v="0"/>
    <n v="43"/>
    <x v="2"/>
    <n v="43"/>
  </r>
  <r>
    <n v="1479"/>
    <x v="2"/>
    <x v="1"/>
    <n v="87"/>
    <x v="2"/>
    <n v="87"/>
  </r>
  <r>
    <n v="1480"/>
    <x v="9"/>
    <x v="0"/>
    <n v="43"/>
    <x v="2"/>
    <n v="43"/>
  </r>
  <r>
    <n v="1481"/>
    <x v="2"/>
    <x v="0"/>
    <n v="53"/>
    <x v="2"/>
    <n v="53"/>
  </r>
  <r>
    <n v="1482"/>
    <x v="0"/>
    <x v="0"/>
    <n v="24"/>
    <x v="2"/>
    <n v="24"/>
  </r>
  <r>
    <n v="1483"/>
    <x v="2"/>
    <x v="0"/>
    <n v="82"/>
    <x v="2"/>
    <n v="82"/>
  </r>
  <r>
    <n v="1484"/>
    <x v="2"/>
    <x v="1"/>
    <n v="84"/>
    <x v="2"/>
    <n v="84"/>
  </r>
  <r>
    <n v="1485"/>
    <x v="1"/>
    <x v="1"/>
    <n v="38"/>
    <x v="2"/>
    <n v="38"/>
  </r>
  <r>
    <n v="1486"/>
    <x v="2"/>
    <x v="1"/>
    <n v="30"/>
    <x v="2"/>
    <n v="30"/>
  </r>
  <r>
    <n v="1487"/>
    <x v="10"/>
    <x v="0"/>
    <n v="76"/>
    <x v="2"/>
    <n v="76"/>
  </r>
  <r>
    <n v="1488"/>
    <x v="2"/>
    <x v="0"/>
    <n v="35"/>
    <x v="2"/>
    <n v="35"/>
  </r>
  <r>
    <n v="1489"/>
    <x v="1"/>
    <x v="1"/>
    <n v="46"/>
    <x v="2"/>
    <n v="46"/>
  </r>
  <r>
    <n v="1490"/>
    <x v="1"/>
    <x v="1"/>
    <n v="30"/>
    <x v="2"/>
    <n v="30"/>
  </r>
  <r>
    <n v="1491"/>
    <x v="2"/>
    <x v="1"/>
    <n v="67"/>
    <x v="2"/>
    <n v="67"/>
  </r>
  <r>
    <n v="1492"/>
    <x v="2"/>
    <x v="1"/>
    <n v="78"/>
    <x v="2"/>
    <n v="78"/>
  </r>
  <r>
    <n v="1493"/>
    <x v="4"/>
    <x v="1"/>
    <n v="25"/>
    <x v="2"/>
    <n v="25"/>
  </r>
  <r>
    <n v="1494"/>
    <x v="1"/>
    <x v="0"/>
    <n v="35"/>
    <x v="2"/>
    <n v="35"/>
  </r>
  <r>
    <n v="1495"/>
    <x v="4"/>
    <x v="0"/>
    <n v="34"/>
    <x v="2"/>
    <n v="34"/>
  </r>
  <r>
    <n v="1496"/>
    <x v="2"/>
    <x v="1"/>
    <n v="74"/>
    <x v="2"/>
    <n v="74"/>
  </r>
  <r>
    <n v="1497"/>
    <x v="1"/>
    <x v="1"/>
    <m/>
    <x v="2"/>
    <n v="47.666666666666664"/>
  </r>
  <r>
    <n v="1498"/>
    <x v="7"/>
    <x v="1"/>
    <n v="75"/>
    <x v="2"/>
    <n v="75"/>
  </r>
  <r>
    <n v="1499"/>
    <x v="2"/>
    <x v="1"/>
    <n v="48"/>
    <x v="2"/>
    <n v="48"/>
  </r>
  <r>
    <n v="1500"/>
    <x v="2"/>
    <x v="0"/>
    <n v="19"/>
    <x v="2"/>
    <n v="19"/>
  </r>
  <r>
    <n v="1501"/>
    <x v="2"/>
    <x v="0"/>
    <n v="51"/>
    <x v="3"/>
    <n v="51"/>
  </r>
  <r>
    <n v="1502"/>
    <x v="1"/>
    <x v="1"/>
    <n v="33"/>
    <x v="3"/>
    <n v="33"/>
  </r>
  <r>
    <n v="1503"/>
    <x v="6"/>
    <x v="1"/>
    <n v="79"/>
    <x v="3"/>
    <n v="79"/>
  </r>
  <r>
    <n v="1504"/>
    <x v="0"/>
    <x v="1"/>
    <n v="33"/>
    <x v="3"/>
    <n v="33"/>
  </r>
  <r>
    <n v="1505"/>
    <x v="2"/>
    <x v="0"/>
    <n v="48"/>
    <x v="3"/>
    <n v="48"/>
  </r>
  <r>
    <n v="1506"/>
    <x v="2"/>
    <x v="0"/>
    <n v="18"/>
    <x v="3"/>
    <n v="18"/>
  </r>
  <r>
    <n v="1507"/>
    <x v="2"/>
    <x v="1"/>
    <n v="78"/>
    <x v="3"/>
    <n v="78"/>
  </r>
  <r>
    <n v="1508"/>
    <x v="2"/>
    <x v="0"/>
    <n v="73"/>
    <x v="3"/>
    <n v="73"/>
  </r>
  <r>
    <n v="1509"/>
    <x v="2"/>
    <x v="0"/>
    <n v="31"/>
    <x v="3"/>
    <n v="31"/>
  </r>
  <r>
    <n v="1510"/>
    <x v="6"/>
    <x v="0"/>
    <n v="23"/>
    <x v="3"/>
    <n v="23"/>
  </r>
  <r>
    <n v="1511"/>
    <x v="2"/>
    <x v="0"/>
    <n v="19"/>
    <x v="3"/>
    <n v="19"/>
  </r>
  <r>
    <n v="1512"/>
    <x v="4"/>
    <x v="1"/>
    <n v="28"/>
    <x v="3"/>
    <n v="28"/>
  </r>
  <r>
    <n v="1513"/>
    <x v="2"/>
    <x v="1"/>
    <n v="76"/>
    <x v="3"/>
    <n v="76"/>
  </r>
  <r>
    <n v="1514"/>
    <x v="0"/>
    <x v="0"/>
    <n v="42"/>
    <x v="3"/>
    <n v="42"/>
  </r>
  <r>
    <n v="1515"/>
    <x v="2"/>
    <x v="0"/>
    <n v="54"/>
    <x v="3"/>
    <n v="54"/>
  </r>
  <r>
    <n v="1516"/>
    <x v="6"/>
    <x v="1"/>
    <n v="25"/>
    <x v="3"/>
    <n v="25"/>
  </r>
  <r>
    <n v="1517"/>
    <x v="0"/>
    <x v="1"/>
    <n v="48"/>
    <x v="3"/>
    <n v="48"/>
  </r>
  <r>
    <n v="1518"/>
    <x v="2"/>
    <x v="1"/>
    <n v="66"/>
    <x v="3"/>
    <n v="66"/>
  </r>
  <r>
    <n v="1519"/>
    <x v="1"/>
    <x v="0"/>
    <n v="20"/>
    <x v="3"/>
    <n v="20"/>
  </r>
  <r>
    <n v="1520"/>
    <x v="2"/>
    <x v="1"/>
    <n v="28"/>
    <x v="3"/>
    <n v="28"/>
  </r>
  <r>
    <n v="1521"/>
    <x v="2"/>
    <x v="1"/>
    <n v="88"/>
    <x v="3"/>
    <n v="88"/>
  </r>
  <r>
    <n v="1522"/>
    <x v="2"/>
    <x v="0"/>
    <n v="81"/>
    <x v="3"/>
    <n v="81"/>
  </r>
  <r>
    <n v="1523"/>
    <x v="1"/>
    <x v="0"/>
    <n v="50"/>
    <x v="3"/>
    <n v="50"/>
  </r>
  <r>
    <n v="1524"/>
    <x v="0"/>
    <x v="1"/>
    <n v="75"/>
    <x v="3"/>
    <n v="75"/>
  </r>
  <r>
    <n v="1525"/>
    <x v="10"/>
    <x v="1"/>
    <n v="87"/>
    <x v="3"/>
    <n v="87"/>
  </r>
  <r>
    <n v="1526"/>
    <x v="2"/>
    <x v="1"/>
    <n v="50"/>
    <x v="3"/>
    <n v="50"/>
  </r>
  <r>
    <n v="1527"/>
    <x v="10"/>
    <x v="1"/>
    <n v="73"/>
    <x v="3"/>
    <n v="73"/>
  </r>
  <r>
    <n v="1528"/>
    <x v="2"/>
    <x v="1"/>
    <n v="58"/>
    <x v="3"/>
    <n v="58"/>
  </r>
  <r>
    <n v="1529"/>
    <x v="9"/>
    <x v="0"/>
    <n v="27"/>
    <x v="3"/>
    <n v="27"/>
  </r>
  <r>
    <n v="1530"/>
    <x v="8"/>
    <x v="1"/>
    <n v="79"/>
    <x v="3"/>
    <n v="79"/>
  </r>
  <r>
    <n v="1531"/>
    <x v="5"/>
    <x v="1"/>
    <n v="41"/>
    <x v="3"/>
    <n v="41"/>
  </r>
  <r>
    <n v="1532"/>
    <x v="1"/>
    <x v="0"/>
    <n v="43"/>
    <x v="3"/>
    <n v="43"/>
  </r>
  <r>
    <n v="1533"/>
    <x v="9"/>
    <x v="0"/>
    <n v="49"/>
    <x v="3"/>
    <n v="49"/>
  </r>
  <r>
    <n v="1534"/>
    <x v="2"/>
    <x v="1"/>
    <n v="18"/>
    <x v="3"/>
    <n v="18"/>
  </r>
  <r>
    <n v="1535"/>
    <x v="0"/>
    <x v="0"/>
    <n v="41"/>
    <x v="3"/>
    <n v="41"/>
  </r>
  <r>
    <n v="1536"/>
    <x v="2"/>
    <x v="1"/>
    <n v="50"/>
    <x v="3"/>
    <n v="50"/>
  </r>
  <r>
    <n v="1537"/>
    <x v="2"/>
    <x v="1"/>
    <n v="83"/>
    <x v="3"/>
    <n v="83"/>
  </r>
  <r>
    <n v="1538"/>
    <x v="2"/>
    <x v="1"/>
    <n v="21"/>
    <x v="3"/>
    <n v="21"/>
  </r>
  <r>
    <n v="1539"/>
    <x v="2"/>
    <x v="1"/>
    <n v="73"/>
    <x v="3"/>
    <n v="73"/>
  </r>
  <r>
    <n v="1540"/>
    <x v="3"/>
    <x v="0"/>
    <n v="58"/>
    <x v="3"/>
    <n v="58"/>
  </r>
  <r>
    <n v="1541"/>
    <x v="0"/>
    <x v="0"/>
    <n v="50"/>
    <x v="3"/>
    <n v="50"/>
  </r>
  <r>
    <n v="1542"/>
    <x v="0"/>
    <x v="0"/>
    <n v="65"/>
    <x v="3"/>
    <n v="65"/>
  </r>
  <r>
    <n v="1543"/>
    <x v="2"/>
    <x v="0"/>
    <n v="68"/>
    <x v="3"/>
    <n v="68"/>
  </r>
  <r>
    <n v="1544"/>
    <x v="2"/>
    <x v="0"/>
    <n v="77"/>
    <x v="3"/>
    <n v="77"/>
  </r>
  <r>
    <n v="1545"/>
    <x v="6"/>
    <x v="1"/>
    <n v="30"/>
    <x v="3"/>
    <n v="30"/>
  </r>
  <r>
    <n v="1546"/>
    <x v="8"/>
    <x v="1"/>
    <n v="33"/>
    <x v="3"/>
    <n v="33"/>
  </r>
  <r>
    <n v="1547"/>
    <x v="0"/>
    <x v="0"/>
    <n v="37"/>
    <x v="3"/>
    <n v="37"/>
  </r>
  <r>
    <n v="1548"/>
    <x v="0"/>
    <x v="0"/>
    <n v="46"/>
    <x v="3"/>
    <n v="46"/>
  </r>
  <r>
    <n v="1549"/>
    <x v="2"/>
    <x v="1"/>
    <n v="70"/>
    <x v="3"/>
    <n v="70"/>
  </r>
  <r>
    <n v="1550"/>
    <x v="2"/>
    <x v="0"/>
    <n v="67"/>
    <x v="3"/>
    <n v="67"/>
  </r>
  <r>
    <n v="1551"/>
    <x v="2"/>
    <x v="0"/>
    <n v="21"/>
    <x v="3"/>
    <n v="21"/>
  </r>
  <r>
    <n v="1552"/>
    <x v="10"/>
    <x v="1"/>
    <n v="37"/>
    <x v="3"/>
    <n v="37"/>
  </r>
  <r>
    <n v="1553"/>
    <x v="0"/>
    <x v="0"/>
    <n v="81"/>
    <x v="3"/>
    <n v="81"/>
  </r>
  <r>
    <n v="1554"/>
    <x v="7"/>
    <x v="1"/>
    <n v="52"/>
    <x v="3"/>
    <n v="52"/>
  </r>
  <r>
    <n v="1555"/>
    <x v="2"/>
    <x v="1"/>
    <n v="28"/>
    <x v="3"/>
    <n v="28"/>
  </r>
  <r>
    <n v="1556"/>
    <x v="3"/>
    <x v="1"/>
    <n v="76"/>
    <x v="3"/>
    <n v="76"/>
  </r>
  <r>
    <n v="1557"/>
    <x v="2"/>
    <x v="0"/>
    <n v="28"/>
    <x v="3"/>
    <n v="28"/>
  </r>
  <r>
    <n v="1558"/>
    <x v="9"/>
    <x v="1"/>
    <n v="83"/>
    <x v="3"/>
    <n v="83"/>
  </r>
  <r>
    <n v="1559"/>
    <x v="1"/>
    <x v="1"/>
    <n v="68"/>
    <x v="3"/>
    <n v="68"/>
  </r>
  <r>
    <n v="1560"/>
    <x v="5"/>
    <x v="0"/>
    <n v="36"/>
    <x v="3"/>
    <n v="36"/>
  </r>
  <r>
    <n v="1561"/>
    <x v="13"/>
    <x v="1"/>
    <n v="28"/>
    <x v="3"/>
    <n v="28"/>
  </r>
  <r>
    <n v="1562"/>
    <x v="1"/>
    <x v="0"/>
    <n v="20"/>
    <x v="3"/>
    <n v="20"/>
  </r>
  <r>
    <n v="1563"/>
    <x v="6"/>
    <x v="1"/>
    <n v="65"/>
    <x v="3"/>
    <n v="65"/>
  </r>
  <r>
    <n v="1564"/>
    <x v="5"/>
    <x v="0"/>
    <n v="89"/>
    <x v="3"/>
    <n v="89"/>
  </r>
  <r>
    <n v="1565"/>
    <x v="9"/>
    <x v="0"/>
    <n v="64"/>
    <x v="3"/>
    <n v="64"/>
  </r>
  <r>
    <n v="1566"/>
    <x v="2"/>
    <x v="0"/>
    <n v="64"/>
    <x v="3"/>
    <n v="64"/>
  </r>
  <r>
    <n v="1567"/>
    <x v="2"/>
    <x v="0"/>
    <n v="25"/>
    <x v="3"/>
    <n v="25"/>
  </r>
  <r>
    <n v="1568"/>
    <x v="1"/>
    <x v="1"/>
    <n v="47"/>
    <x v="3"/>
    <n v="47"/>
  </r>
  <r>
    <n v="1569"/>
    <x v="1"/>
    <x v="1"/>
    <n v="20"/>
    <x v="3"/>
    <n v="20"/>
  </r>
  <r>
    <n v="1570"/>
    <x v="2"/>
    <x v="0"/>
    <n v="46"/>
    <x v="3"/>
    <n v="46"/>
  </r>
  <r>
    <n v="1571"/>
    <x v="2"/>
    <x v="1"/>
    <n v="71"/>
    <x v="3"/>
    <n v="71"/>
  </r>
  <r>
    <n v="1572"/>
    <x v="2"/>
    <x v="1"/>
    <n v="47"/>
    <x v="3"/>
    <n v="47"/>
  </r>
  <r>
    <n v="1573"/>
    <x v="10"/>
    <x v="1"/>
    <n v="72"/>
    <x v="3"/>
    <n v="72"/>
  </r>
  <r>
    <n v="1574"/>
    <x v="8"/>
    <x v="1"/>
    <n v="36"/>
    <x v="3"/>
    <n v="36"/>
  </r>
  <r>
    <n v="1575"/>
    <x v="2"/>
    <x v="0"/>
    <n v="84"/>
    <x v="3"/>
    <n v="84"/>
  </r>
  <r>
    <n v="1576"/>
    <x v="2"/>
    <x v="0"/>
    <n v="70"/>
    <x v="3"/>
    <n v="70"/>
  </r>
  <r>
    <n v="1577"/>
    <x v="0"/>
    <x v="0"/>
    <n v="55"/>
    <x v="3"/>
    <n v="55"/>
  </r>
  <r>
    <n v="1578"/>
    <x v="10"/>
    <x v="0"/>
    <n v="24"/>
    <x v="3"/>
    <n v="24"/>
  </r>
  <r>
    <n v="1579"/>
    <x v="0"/>
    <x v="1"/>
    <n v="74"/>
    <x v="3"/>
    <n v="74"/>
  </r>
  <r>
    <n v="1580"/>
    <x v="3"/>
    <x v="0"/>
    <n v="85"/>
    <x v="3"/>
    <n v="85"/>
  </r>
  <r>
    <n v="1581"/>
    <x v="2"/>
    <x v="0"/>
    <n v="79"/>
    <x v="3"/>
    <n v="79"/>
  </r>
  <r>
    <n v="1582"/>
    <x v="0"/>
    <x v="0"/>
    <n v="69"/>
    <x v="3"/>
    <n v="69"/>
  </r>
  <r>
    <n v="1583"/>
    <x v="5"/>
    <x v="1"/>
    <n v="73"/>
    <x v="3"/>
    <n v="73"/>
  </r>
  <r>
    <n v="1584"/>
    <x v="2"/>
    <x v="1"/>
    <n v="30"/>
    <x v="3"/>
    <n v="30"/>
  </r>
  <r>
    <n v="1585"/>
    <x v="0"/>
    <x v="1"/>
    <n v="51"/>
    <x v="3"/>
    <n v="51"/>
  </r>
  <r>
    <n v="1586"/>
    <x v="0"/>
    <x v="1"/>
    <n v="42"/>
    <x v="3"/>
    <n v="42"/>
  </r>
  <r>
    <n v="1587"/>
    <x v="2"/>
    <x v="0"/>
    <n v="41"/>
    <x v="3"/>
    <n v="41"/>
  </r>
  <r>
    <n v="1588"/>
    <x v="0"/>
    <x v="0"/>
    <n v="74"/>
    <x v="3"/>
    <n v="74"/>
  </r>
  <r>
    <n v="1589"/>
    <x v="2"/>
    <x v="1"/>
    <n v="20"/>
    <x v="3"/>
    <n v="20"/>
  </r>
  <r>
    <n v="1590"/>
    <x v="5"/>
    <x v="0"/>
    <n v="69"/>
    <x v="3"/>
    <n v="69"/>
  </r>
  <r>
    <n v="1591"/>
    <x v="2"/>
    <x v="0"/>
    <n v="61"/>
    <x v="3"/>
    <n v="61"/>
  </r>
  <r>
    <n v="1592"/>
    <x v="3"/>
    <x v="0"/>
    <n v="67"/>
    <x v="3"/>
    <n v="67"/>
  </r>
  <r>
    <n v="1593"/>
    <x v="0"/>
    <x v="1"/>
    <n v="34"/>
    <x v="3"/>
    <n v="34"/>
  </r>
  <r>
    <n v="1594"/>
    <x v="3"/>
    <x v="0"/>
    <n v="27"/>
    <x v="3"/>
    <n v="27"/>
  </r>
  <r>
    <n v="1595"/>
    <x v="2"/>
    <x v="1"/>
    <n v="67"/>
    <x v="3"/>
    <n v="67"/>
  </r>
  <r>
    <n v="1596"/>
    <x v="2"/>
    <x v="1"/>
    <n v="44"/>
    <x v="3"/>
    <n v="44"/>
  </r>
  <r>
    <n v="1597"/>
    <x v="4"/>
    <x v="1"/>
    <n v="44"/>
    <x v="3"/>
    <n v="44"/>
  </r>
  <r>
    <n v="1598"/>
    <x v="13"/>
    <x v="1"/>
    <n v="29"/>
    <x v="3"/>
    <n v="29"/>
  </r>
  <r>
    <n v="1599"/>
    <x v="2"/>
    <x v="0"/>
    <n v="81"/>
    <x v="3"/>
    <n v="81"/>
  </r>
  <r>
    <n v="1600"/>
    <x v="1"/>
    <x v="1"/>
    <n v="87"/>
    <x v="3"/>
    <n v="87"/>
  </r>
  <r>
    <n v="1601"/>
    <x v="0"/>
    <x v="1"/>
    <n v="22"/>
    <x v="3"/>
    <n v="22"/>
  </r>
  <r>
    <n v="1602"/>
    <x v="2"/>
    <x v="0"/>
    <n v="53"/>
    <x v="3"/>
    <n v="53"/>
  </r>
  <r>
    <n v="1603"/>
    <x v="2"/>
    <x v="0"/>
    <n v="73"/>
    <x v="3"/>
    <n v="73"/>
  </r>
  <r>
    <n v="1604"/>
    <x v="1"/>
    <x v="1"/>
    <n v="76"/>
    <x v="3"/>
    <n v="76"/>
  </r>
  <r>
    <n v="1605"/>
    <x v="1"/>
    <x v="1"/>
    <n v="45"/>
    <x v="3"/>
    <n v="45"/>
  </r>
  <r>
    <n v="1606"/>
    <x v="0"/>
    <x v="0"/>
    <n v="23"/>
    <x v="3"/>
    <n v="23"/>
  </r>
  <r>
    <n v="1607"/>
    <x v="3"/>
    <x v="0"/>
    <n v="65"/>
    <x v="3"/>
    <n v="65"/>
  </r>
  <r>
    <n v="1608"/>
    <x v="2"/>
    <x v="0"/>
    <n v="43"/>
    <x v="3"/>
    <n v="43"/>
  </r>
  <r>
    <n v="1609"/>
    <x v="2"/>
    <x v="1"/>
    <n v="64"/>
    <x v="3"/>
    <n v="64"/>
  </r>
  <r>
    <n v="1610"/>
    <x v="3"/>
    <x v="1"/>
    <n v="72"/>
    <x v="3"/>
    <n v="72"/>
  </r>
  <r>
    <n v="1611"/>
    <x v="0"/>
    <x v="0"/>
    <n v="37"/>
    <x v="3"/>
    <n v="37"/>
  </r>
  <r>
    <n v="1612"/>
    <x v="1"/>
    <x v="0"/>
    <n v="75"/>
    <x v="3"/>
    <n v="75"/>
  </r>
  <r>
    <n v="1613"/>
    <x v="2"/>
    <x v="0"/>
    <n v="71"/>
    <x v="3"/>
    <n v="71"/>
  </r>
  <r>
    <n v="1614"/>
    <x v="2"/>
    <x v="0"/>
    <n v="37"/>
    <x v="3"/>
    <n v="37"/>
  </r>
  <r>
    <n v="1615"/>
    <x v="1"/>
    <x v="0"/>
    <n v="64"/>
    <x v="3"/>
    <n v="64"/>
  </r>
  <r>
    <n v="1616"/>
    <x v="2"/>
    <x v="1"/>
    <n v="38"/>
    <x v="3"/>
    <n v="38"/>
  </r>
  <r>
    <n v="1617"/>
    <x v="8"/>
    <x v="0"/>
    <n v="50"/>
    <x v="3"/>
    <n v="50"/>
  </r>
  <r>
    <n v="1618"/>
    <x v="2"/>
    <x v="0"/>
    <n v="50"/>
    <x v="3"/>
    <n v="50"/>
  </r>
  <r>
    <n v="1619"/>
    <x v="2"/>
    <x v="0"/>
    <n v="56"/>
    <x v="3"/>
    <n v="56"/>
  </r>
  <r>
    <n v="1620"/>
    <x v="2"/>
    <x v="1"/>
    <n v="61"/>
    <x v="3"/>
    <n v="61"/>
  </r>
  <r>
    <n v="1621"/>
    <x v="3"/>
    <x v="0"/>
    <n v="21"/>
    <x v="3"/>
    <n v="21"/>
  </r>
  <r>
    <n v="1622"/>
    <x v="0"/>
    <x v="1"/>
    <n v="87"/>
    <x v="3"/>
    <n v="87"/>
  </r>
  <r>
    <n v="1623"/>
    <x v="1"/>
    <x v="0"/>
    <n v="46"/>
    <x v="3"/>
    <n v="46"/>
  </r>
  <r>
    <n v="1624"/>
    <x v="2"/>
    <x v="0"/>
    <n v="32"/>
    <x v="3"/>
    <n v="32"/>
  </r>
  <r>
    <n v="1625"/>
    <x v="7"/>
    <x v="1"/>
    <n v="61"/>
    <x v="3"/>
    <n v="61"/>
  </r>
  <r>
    <n v="1626"/>
    <x v="2"/>
    <x v="1"/>
    <n v="31"/>
    <x v="3"/>
    <n v="31"/>
  </r>
  <r>
    <n v="1627"/>
    <x v="3"/>
    <x v="1"/>
    <n v="61"/>
    <x v="3"/>
    <n v="61"/>
  </r>
  <r>
    <n v="1628"/>
    <x v="2"/>
    <x v="1"/>
    <n v="79"/>
    <x v="3"/>
    <n v="79"/>
  </r>
  <r>
    <n v="1629"/>
    <x v="2"/>
    <x v="1"/>
    <n v="73"/>
    <x v="3"/>
    <n v="73"/>
  </r>
  <r>
    <n v="1630"/>
    <x v="0"/>
    <x v="1"/>
    <n v="21"/>
    <x v="3"/>
    <n v="21"/>
  </r>
  <r>
    <n v="1631"/>
    <x v="2"/>
    <x v="1"/>
    <n v="80"/>
    <x v="3"/>
    <n v="80"/>
  </r>
  <r>
    <n v="1632"/>
    <x v="1"/>
    <x v="1"/>
    <n v="27"/>
    <x v="3"/>
    <n v="27"/>
  </r>
  <r>
    <n v="1633"/>
    <x v="3"/>
    <x v="0"/>
    <n v="64"/>
    <x v="3"/>
    <n v="64"/>
  </r>
  <r>
    <n v="1634"/>
    <x v="1"/>
    <x v="0"/>
    <n v="34"/>
    <x v="3"/>
    <n v="34"/>
  </r>
  <r>
    <n v="1635"/>
    <x v="2"/>
    <x v="0"/>
    <n v="41"/>
    <x v="3"/>
    <n v="41"/>
  </r>
  <r>
    <n v="1636"/>
    <x v="8"/>
    <x v="1"/>
    <n v="20"/>
    <x v="3"/>
    <n v="20"/>
  </r>
  <r>
    <n v="1637"/>
    <x v="7"/>
    <x v="1"/>
    <n v="55"/>
    <x v="3"/>
    <n v="55"/>
  </r>
  <r>
    <n v="1638"/>
    <x v="0"/>
    <x v="0"/>
    <n v="86"/>
    <x v="3"/>
    <n v="86"/>
  </r>
  <r>
    <n v="1639"/>
    <x v="3"/>
    <x v="0"/>
    <n v="57"/>
    <x v="3"/>
    <n v="57"/>
  </r>
  <r>
    <n v="1640"/>
    <x v="1"/>
    <x v="1"/>
    <n v="22"/>
    <x v="3"/>
    <n v="22"/>
  </r>
  <r>
    <n v="1641"/>
    <x v="7"/>
    <x v="0"/>
    <n v="85"/>
    <x v="3"/>
    <n v="85"/>
  </r>
  <r>
    <n v="1642"/>
    <x v="10"/>
    <x v="0"/>
    <n v="28"/>
    <x v="3"/>
    <n v="28"/>
  </r>
  <r>
    <n v="1643"/>
    <x v="3"/>
    <x v="1"/>
    <n v="29"/>
    <x v="3"/>
    <n v="29"/>
  </r>
  <r>
    <n v="1644"/>
    <x v="3"/>
    <x v="1"/>
    <n v="25"/>
    <x v="3"/>
    <n v="25"/>
  </r>
  <r>
    <n v="1645"/>
    <x v="3"/>
    <x v="0"/>
    <n v="86"/>
    <x v="3"/>
    <n v="86"/>
  </r>
  <r>
    <n v="1646"/>
    <x v="1"/>
    <x v="1"/>
    <n v="51"/>
    <x v="3"/>
    <n v="51"/>
  </r>
  <r>
    <n v="1647"/>
    <x v="2"/>
    <x v="1"/>
    <n v="22"/>
    <x v="3"/>
    <n v="22"/>
  </r>
  <r>
    <n v="1648"/>
    <x v="7"/>
    <x v="0"/>
    <n v="78"/>
    <x v="3"/>
    <n v="78"/>
  </r>
  <r>
    <n v="1649"/>
    <x v="2"/>
    <x v="0"/>
    <n v="27"/>
    <x v="3"/>
    <n v="27"/>
  </r>
  <r>
    <n v="1650"/>
    <x v="1"/>
    <x v="0"/>
    <n v="42"/>
    <x v="3"/>
    <n v="42"/>
  </r>
  <r>
    <n v="1651"/>
    <x v="3"/>
    <x v="0"/>
    <n v="53"/>
    <x v="3"/>
    <n v="53"/>
  </r>
  <r>
    <n v="1652"/>
    <x v="2"/>
    <x v="1"/>
    <n v="83"/>
    <x v="3"/>
    <n v="83"/>
  </r>
  <r>
    <n v="1653"/>
    <x v="0"/>
    <x v="0"/>
    <n v="30"/>
    <x v="3"/>
    <n v="30"/>
  </r>
  <r>
    <n v="1654"/>
    <x v="2"/>
    <x v="1"/>
    <n v="56"/>
    <x v="3"/>
    <n v="56"/>
  </r>
  <r>
    <n v="1655"/>
    <x v="2"/>
    <x v="1"/>
    <n v="72"/>
    <x v="3"/>
    <n v="72"/>
  </r>
  <r>
    <n v="1656"/>
    <x v="2"/>
    <x v="1"/>
    <n v="24"/>
    <x v="3"/>
    <n v="24"/>
  </r>
  <r>
    <n v="1657"/>
    <x v="7"/>
    <x v="1"/>
    <n v="21"/>
    <x v="3"/>
    <n v="21"/>
  </r>
  <r>
    <n v="1658"/>
    <x v="2"/>
    <x v="1"/>
    <n v="41"/>
    <x v="3"/>
    <n v="41"/>
  </r>
  <r>
    <n v="1659"/>
    <x v="1"/>
    <x v="0"/>
    <n v="59"/>
    <x v="3"/>
    <n v="59"/>
  </r>
  <r>
    <n v="1660"/>
    <x v="3"/>
    <x v="0"/>
    <n v="38"/>
    <x v="3"/>
    <n v="38"/>
  </r>
  <r>
    <n v="1661"/>
    <x v="0"/>
    <x v="1"/>
    <n v="33"/>
    <x v="3"/>
    <n v="33"/>
  </r>
  <r>
    <n v="1662"/>
    <x v="3"/>
    <x v="1"/>
    <n v="25"/>
    <x v="3"/>
    <n v="25"/>
  </r>
  <r>
    <n v="1663"/>
    <x v="8"/>
    <x v="1"/>
    <n v="60"/>
    <x v="3"/>
    <n v="60"/>
  </r>
  <r>
    <n v="1664"/>
    <x v="2"/>
    <x v="0"/>
    <n v="27"/>
    <x v="3"/>
    <n v="27"/>
  </r>
  <r>
    <n v="1665"/>
    <x v="13"/>
    <x v="1"/>
    <n v="19"/>
    <x v="3"/>
    <n v="19"/>
  </r>
  <r>
    <n v="1666"/>
    <x v="1"/>
    <x v="1"/>
    <n v="21"/>
    <x v="3"/>
    <n v="21"/>
  </r>
  <r>
    <n v="1667"/>
    <x v="0"/>
    <x v="1"/>
    <n v="73"/>
    <x v="3"/>
    <n v="73"/>
  </r>
  <r>
    <n v="1668"/>
    <x v="2"/>
    <x v="1"/>
    <n v="68"/>
    <x v="3"/>
    <n v="68"/>
  </r>
  <r>
    <n v="1669"/>
    <x v="3"/>
    <x v="0"/>
    <n v="28"/>
    <x v="3"/>
    <n v="28"/>
  </r>
  <r>
    <n v="1670"/>
    <x v="2"/>
    <x v="1"/>
    <n v="80"/>
    <x v="3"/>
    <n v="80"/>
  </r>
  <r>
    <n v="1671"/>
    <x v="2"/>
    <x v="0"/>
    <n v="56"/>
    <x v="3"/>
    <n v="56"/>
  </r>
  <r>
    <n v="1672"/>
    <x v="8"/>
    <x v="0"/>
    <n v="84"/>
    <x v="3"/>
    <n v="84"/>
  </r>
  <r>
    <n v="1673"/>
    <x v="1"/>
    <x v="0"/>
    <n v="30"/>
    <x v="3"/>
    <n v="30"/>
  </r>
  <r>
    <n v="1674"/>
    <x v="0"/>
    <x v="0"/>
    <n v="88"/>
    <x v="3"/>
    <n v="88"/>
  </r>
  <r>
    <n v="1675"/>
    <x v="2"/>
    <x v="1"/>
    <n v="57"/>
    <x v="3"/>
    <n v="57"/>
  </r>
  <r>
    <n v="1676"/>
    <x v="8"/>
    <x v="0"/>
    <n v="25"/>
    <x v="3"/>
    <n v="25"/>
  </r>
  <r>
    <n v="1677"/>
    <x v="10"/>
    <x v="1"/>
    <n v="51"/>
    <x v="3"/>
    <n v="51"/>
  </r>
  <r>
    <n v="1678"/>
    <x v="2"/>
    <x v="1"/>
    <n v="25"/>
    <x v="3"/>
    <n v="25"/>
  </r>
  <r>
    <n v="1679"/>
    <x v="3"/>
    <x v="1"/>
    <n v="59"/>
    <x v="3"/>
    <n v="59"/>
  </r>
  <r>
    <n v="1680"/>
    <x v="2"/>
    <x v="0"/>
    <n v="41"/>
    <x v="3"/>
    <n v="41"/>
  </r>
  <r>
    <n v="1681"/>
    <x v="1"/>
    <x v="1"/>
    <n v="38"/>
    <x v="3"/>
    <n v="38"/>
  </r>
  <r>
    <n v="1682"/>
    <x v="0"/>
    <x v="0"/>
    <n v="72"/>
    <x v="3"/>
    <n v="72"/>
  </r>
  <r>
    <n v="1683"/>
    <x v="4"/>
    <x v="0"/>
    <n v="37"/>
    <x v="3"/>
    <n v="37"/>
  </r>
  <r>
    <n v="1684"/>
    <x v="2"/>
    <x v="0"/>
    <n v="81"/>
    <x v="3"/>
    <n v="81"/>
  </r>
  <r>
    <n v="1685"/>
    <x v="2"/>
    <x v="1"/>
    <n v="74"/>
    <x v="3"/>
    <n v="74"/>
  </r>
  <r>
    <n v="1686"/>
    <x v="0"/>
    <x v="0"/>
    <n v="53"/>
    <x v="3"/>
    <n v="53"/>
  </r>
  <r>
    <n v="1687"/>
    <x v="3"/>
    <x v="0"/>
    <n v="38"/>
    <x v="3"/>
    <n v="38"/>
  </r>
  <r>
    <n v="1688"/>
    <x v="3"/>
    <x v="1"/>
    <n v="49"/>
    <x v="3"/>
    <n v="49"/>
  </r>
  <r>
    <n v="1689"/>
    <x v="3"/>
    <x v="0"/>
    <n v="50"/>
    <x v="3"/>
    <n v="50"/>
  </r>
  <r>
    <n v="1690"/>
    <x v="3"/>
    <x v="1"/>
    <n v="57"/>
    <x v="3"/>
    <n v="57"/>
  </r>
  <r>
    <n v="1691"/>
    <x v="2"/>
    <x v="0"/>
    <n v="43"/>
    <x v="3"/>
    <n v="43"/>
  </r>
  <r>
    <n v="1692"/>
    <x v="2"/>
    <x v="1"/>
    <n v="78"/>
    <x v="3"/>
    <n v="78"/>
  </r>
  <r>
    <n v="1693"/>
    <x v="0"/>
    <x v="1"/>
    <n v="63"/>
    <x v="3"/>
    <n v="63"/>
  </r>
  <r>
    <n v="1694"/>
    <x v="12"/>
    <x v="0"/>
    <n v="83"/>
    <x v="3"/>
    <n v="83"/>
  </r>
  <r>
    <n v="1695"/>
    <x v="1"/>
    <x v="1"/>
    <n v="37"/>
    <x v="3"/>
    <n v="37"/>
  </r>
  <r>
    <n v="1696"/>
    <x v="2"/>
    <x v="0"/>
    <n v="68"/>
    <x v="3"/>
    <n v="68"/>
  </r>
  <r>
    <n v="1697"/>
    <x v="0"/>
    <x v="1"/>
    <n v="65"/>
    <x v="3"/>
    <n v="65"/>
  </r>
  <r>
    <n v="1698"/>
    <x v="0"/>
    <x v="1"/>
    <n v="34"/>
    <x v="3"/>
    <n v="34"/>
  </r>
  <r>
    <n v="1699"/>
    <x v="3"/>
    <x v="1"/>
    <n v="21"/>
    <x v="3"/>
    <n v="21"/>
  </r>
  <r>
    <n v="1700"/>
    <x v="2"/>
    <x v="0"/>
    <n v="37"/>
    <x v="3"/>
    <n v="37"/>
  </r>
  <r>
    <n v="1701"/>
    <x v="2"/>
    <x v="1"/>
    <n v="41"/>
    <x v="3"/>
    <n v="41"/>
  </r>
  <r>
    <n v="1702"/>
    <x v="10"/>
    <x v="0"/>
    <n v="26"/>
    <x v="3"/>
    <n v="26"/>
  </r>
  <r>
    <n v="1703"/>
    <x v="0"/>
    <x v="1"/>
    <n v="85"/>
    <x v="3"/>
    <n v="85"/>
  </r>
  <r>
    <n v="1704"/>
    <x v="2"/>
    <x v="0"/>
    <n v="67"/>
    <x v="3"/>
    <n v="67"/>
  </r>
  <r>
    <n v="1705"/>
    <x v="0"/>
    <x v="1"/>
    <n v="30"/>
    <x v="3"/>
    <n v="30"/>
  </r>
  <r>
    <n v="1706"/>
    <x v="2"/>
    <x v="1"/>
    <n v="47"/>
    <x v="3"/>
    <n v="47"/>
  </r>
  <r>
    <n v="1707"/>
    <x v="0"/>
    <x v="1"/>
    <n v="85"/>
    <x v="3"/>
    <n v="85"/>
  </r>
  <r>
    <n v="1708"/>
    <x v="0"/>
    <x v="0"/>
    <n v="87"/>
    <x v="3"/>
    <n v="87"/>
  </r>
  <r>
    <n v="1709"/>
    <x v="2"/>
    <x v="0"/>
    <n v="26"/>
    <x v="3"/>
    <n v="26"/>
  </r>
  <r>
    <n v="1710"/>
    <x v="1"/>
    <x v="1"/>
    <n v="84"/>
    <x v="3"/>
    <n v="84"/>
  </r>
  <r>
    <n v="1711"/>
    <x v="2"/>
    <x v="1"/>
    <n v="39"/>
    <x v="3"/>
    <n v="39"/>
  </r>
  <r>
    <n v="1712"/>
    <x v="7"/>
    <x v="1"/>
    <n v="82"/>
    <x v="3"/>
    <n v="82"/>
  </r>
  <r>
    <n v="1713"/>
    <x v="0"/>
    <x v="0"/>
    <n v="87"/>
    <x v="3"/>
    <n v="87"/>
  </r>
  <r>
    <n v="1714"/>
    <x v="1"/>
    <x v="0"/>
    <n v="33"/>
    <x v="3"/>
    <n v="33"/>
  </r>
  <r>
    <n v="1715"/>
    <x v="2"/>
    <x v="0"/>
    <n v="41"/>
    <x v="3"/>
    <n v="41"/>
  </r>
  <r>
    <n v="1716"/>
    <x v="2"/>
    <x v="1"/>
    <n v="18"/>
    <x v="3"/>
    <n v="18"/>
  </r>
  <r>
    <n v="1717"/>
    <x v="3"/>
    <x v="0"/>
    <n v="33"/>
    <x v="3"/>
    <n v="33"/>
  </r>
  <r>
    <n v="1718"/>
    <x v="2"/>
    <x v="0"/>
    <n v="26"/>
    <x v="3"/>
    <n v="26"/>
  </r>
  <r>
    <n v="1719"/>
    <x v="10"/>
    <x v="1"/>
    <n v="23"/>
    <x v="3"/>
    <n v="23"/>
  </r>
  <r>
    <n v="1720"/>
    <x v="2"/>
    <x v="0"/>
    <n v="85"/>
    <x v="3"/>
    <n v="85"/>
  </r>
  <r>
    <n v="1721"/>
    <x v="7"/>
    <x v="1"/>
    <n v="22"/>
    <x v="3"/>
    <n v="22"/>
  </r>
  <r>
    <n v="1722"/>
    <x v="2"/>
    <x v="0"/>
    <n v="46"/>
    <x v="3"/>
    <n v="46"/>
  </r>
  <r>
    <n v="1723"/>
    <x v="1"/>
    <x v="0"/>
    <n v="82"/>
    <x v="3"/>
    <n v="82"/>
  </r>
  <r>
    <n v="1724"/>
    <x v="3"/>
    <x v="0"/>
    <n v="76"/>
    <x v="3"/>
    <n v="76"/>
  </r>
  <r>
    <n v="1725"/>
    <x v="2"/>
    <x v="0"/>
    <n v="81"/>
    <x v="3"/>
    <n v="81"/>
  </r>
  <r>
    <n v="1726"/>
    <x v="1"/>
    <x v="1"/>
    <n v="36"/>
    <x v="3"/>
    <n v="36"/>
  </r>
  <r>
    <n v="1727"/>
    <x v="2"/>
    <x v="0"/>
    <n v="75"/>
    <x v="3"/>
    <n v="75"/>
  </r>
  <r>
    <n v="1728"/>
    <x v="0"/>
    <x v="1"/>
    <n v="27"/>
    <x v="3"/>
    <n v="27"/>
  </r>
  <r>
    <n v="1729"/>
    <x v="3"/>
    <x v="0"/>
    <n v="72"/>
    <x v="3"/>
    <n v="72"/>
  </r>
  <r>
    <n v="1730"/>
    <x v="0"/>
    <x v="1"/>
    <n v="73"/>
    <x v="3"/>
    <n v="73"/>
  </r>
  <r>
    <n v="1731"/>
    <x v="1"/>
    <x v="0"/>
    <n v="65"/>
    <x v="3"/>
    <n v="65"/>
  </r>
  <r>
    <n v="1732"/>
    <x v="2"/>
    <x v="0"/>
    <n v="90"/>
    <x v="3"/>
    <n v="90"/>
  </r>
  <r>
    <n v="1733"/>
    <x v="10"/>
    <x v="0"/>
    <n v="32"/>
    <x v="3"/>
    <n v="32"/>
  </r>
  <r>
    <n v="1734"/>
    <x v="2"/>
    <x v="0"/>
    <n v="62"/>
    <x v="3"/>
    <n v="62"/>
  </r>
  <r>
    <n v="1735"/>
    <x v="9"/>
    <x v="0"/>
    <n v="76"/>
    <x v="3"/>
    <n v="76"/>
  </r>
  <r>
    <n v="1736"/>
    <x v="2"/>
    <x v="0"/>
    <n v="23"/>
    <x v="3"/>
    <n v="23"/>
  </r>
  <r>
    <n v="1737"/>
    <x v="5"/>
    <x v="0"/>
    <n v="60"/>
    <x v="3"/>
    <n v="60"/>
  </r>
  <r>
    <n v="1738"/>
    <x v="0"/>
    <x v="0"/>
    <n v="27"/>
    <x v="3"/>
    <n v="27"/>
  </r>
  <r>
    <n v="1739"/>
    <x v="1"/>
    <x v="1"/>
    <n v="44"/>
    <x v="3"/>
    <n v="44"/>
  </r>
  <r>
    <n v="1740"/>
    <x v="2"/>
    <x v="1"/>
    <n v="25"/>
    <x v="3"/>
    <n v="25"/>
  </r>
  <r>
    <n v="1741"/>
    <x v="2"/>
    <x v="1"/>
    <n v="71"/>
    <x v="3"/>
    <n v="71"/>
  </r>
  <r>
    <n v="1742"/>
    <x v="2"/>
    <x v="1"/>
    <n v="49"/>
    <x v="3"/>
    <n v="49"/>
  </r>
  <r>
    <n v="1743"/>
    <x v="2"/>
    <x v="1"/>
    <n v="30"/>
    <x v="3"/>
    <n v="30"/>
  </r>
  <r>
    <n v="1744"/>
    <x v="2"/>
    <x v="1"/>
    <n v="36"/>
    <x v="3"/>
    <n v="36"/>
  </r>
  <r>
    <n v="1745"/>
    <x v="2"/>
    <x v="1"/>
    <n v="54"/>
    <x v="3"/>
    <n v="54"/>
  </r>
  <r>
    <n v="1746"/>
    <x v="10"/>
    <x v="0"/>
    <n v="66"/>
    <x v="3"/>
    <n v="66"/>
  </r>
  <r>
    <n v="1747"/>
    <x v="2"/>
    <x v="1"/>
    <n v="61"/>
    <x v="3"/>
    <n v="61"/>
  </r>
  <r>
    <n v="1748"/>
    <x v="0"/>
    <x v="0"/>
    <n v="44"/>
    <x v="3"/>
    <n v="44"/>
  </r>
  <r>
    <n v="1749"/>
    <x v="8"/>
    <x v="0"/>
    <n v="30"/>
    <x v="3"/>
    <n v="30"/>
  </r>
  <r>
    <n v="1750"/>
    <x v="9"/>
    <x v="1"/>
    <n v="85"/>
    <x v="3"/>
    <n v="85"/>
  </r>
  <r>
    <n v="1751"/>
    <x v="2"/>
    <x v="0"/>
    <n v="78"/>
    <x v="3"/>
    <n v="78"/>
  </r>
  <r>
    <n v="1752"/>
    <x v="3"/>
    <x v="1"/>
    <n v="50"/>
    <x v="3"/>
    <n v="50"/>
  </r>
  <r>
    <n v="1753"/>
    <x v="2"/>
    <x v="1"/>
    <n v="68"/>
    <x v="3"/>
    <n v="68"/>
  </r>
  <r>
    <n v="1754"/>
    <x v="2"/>
    <x v="1"/>
    <n v="63"/>
    <x v="3"/>
    <n v="63"/>
  </r>
  <r>
    <n v="1755"/>
    <x v="1"/>
    <x v="0"/>
    <n v="66"/>
    <x v="3"/>
    <n v="66"/>
  </r>
  <r>
    <n v="1756"/>
    <x v="2"/>
    <x v="1"/>
    <n v="54"/>
    <x v="3"/>
    <n v="54"/>
  </r>
  <r>
    <n v="1757"/>
    <x v="1"/>
    <x v="0"/>
    <n v="20"/>
    <x v="3"/>
    <n v="20"/>
  </r>
  <r>
    <n v="1758"/>
    <x v="2"/>
    <x v="1"/>
    <n v="81"/>
    <x v="3"/>
    <n v="81"/>
  </r>
  <r>
    <n v="1759"/>
    <x v="1"/>
    <x v="1"/>
    <n v="22"/>
    <x v="3"/>
    <n v="22"/>
  </r>
  <r>
    <n v="1760"/>
    <x v="0"/>
    <x v="1"/>
    <n v="19"/>
    <x v="3"/>
    <n v="19"/>
  </r>
  <r>
    <n v="1761"/>
    <x v="1"/>
    <x v="1"/>
    <n v="30"/>
    <x v="3"/>
    <n v="30"/>
  </r>
  <r>
    <n v="1762"/>
    <x v="2"/>
    <x v="0"/>
    <n v="29"/>
    <x v="3"/>
    <n v="29"/>
  </r>
  <r>
    <n v="1763"/>
    <x v="2"/>
    <x v="1"/>
    <n v="84"/>
    <x v="3"/>
    <n v="84"/>
  </r>
  <r>
    <n v="1764"/>
    <x v="9"/>
    <x v="1"/>
    <n v="37"/>
    <x v="3"/>
    <n v="37"/>
  </r>
  <r>
    <n v="1765"/>
    <x v="2"/>
    <x v="1"/>
    <n v="18"/>
    <x v="3"/>
    <n v="18"/>
  </r>
  <r>
    <n v="1766"/>
    <x v="1"/>
    <x v="0"/>
    <n v="42"/>
    <x v="3"/>
    <n v="42"/>
  </r>
  <r>
    <n v="1767"/>
    <x v="0"/>
    <x v="1"/>
    <n v="52"/>
    <x v="3"/>
    <n v="52"/>
  </r>
  <r>
    <n v="1768"/>
    <x v="2"/>
    <x v="1"/>
    <n v="81"/>
    <x v="3"/>
    <n v="81"/>
  </r>
  <r>
    <n v="1769"/>
    <x v="1"/>
    <x v="0"/>
    <n v="27"/>
    <x v="3"/>
    <n v="27"/>
  </r>
  <r>
    <n v="1770"/>
    <x v="8"/>
    <x v="0"/>
    <n v="88"/>
    <x v="3"/>
    <n v="88"/>
  </r>
  <r>
    <n v="1771"/>
    <x v="10"/>
    <x v="0"/>
    <n v="80"/>
    <x v="3"/>
    <n v="80"/>
  </r>
  <r>
    <n v="1772"/>
    <x v="2"/>
    <x v="0"/>
    <n v="42"/>
    <x v="3"/>
    <n v="42"/>
  </r>
  <r>
    <n v="1773"/>
    <x v="2"/>
    <x v="1"/>
    <n v="22"/>
    <x v="3"/>
    <n v="22"/>
  </r>
  <r>
    <n v="1774"/>
    <x v="2"/>
    <x v="0"/>
    <n v="46"/>
    <x v="3"/>
    <n v="46"/>
  </r>
  <r>
    <n v="1775"/>
    <x v="2"/>
    <x v="1"/>
    <n v="42"/>
    <x v="3"/>
    <n v="42"/>
  </r>
  <r>
    <n v="1776"/>
    <x v="2"/>
    <x v="1"/>
    <n v="77"/>
    <x v="3"/>
    <n v="77"/>
  </r>
  <r>
    <n v="1777"/>
    <x v="2"/>
    <x v="1"/>
    <n v="58"/>
    <x v="3"/>
    <n v="58"/>
  </r>
  <r>
    <n v="1778"/>
    <x v="2"/>
    <x v="0"/>
    <n v="20"/>
    <x v="3"/>
    <n v="20"/>
  </r>
  <r>
    <n v="1779"/>
    <x v="2"/>
    <x v="1"/>
    <n v="88"/>
    <x v="3"/>
    <n v="88"/>
  </r>
  <r>
    <n v="1780"/>
    <x v="5"/>
    <x v="1"/>
    <n v="49"/>
    <x v="3"/>
    <n v="49"/>
  </r>
  <r>
    <n v="1781"/>
    <x v="4"/>
    <x v="1"/>
    <n v="29"/>
    <x v="3"/>
    <n v="29"/>
  </r>
  <r>
    <n v="1782"/>
    <x v="1"/>
    <x v="0"/>
    <n v="50"/>
    <x v="3"/>
    <n v="50"/>
  </r>
  <r>
    <n v="1783"/>
    <x v="2"/>
    <x v="0"/>
    <n v="27"/>
    <x v="3"/>
    <n v="27"/>
  </r>
  <r>
    <n v="1784"/>
    <x v="2"/>
    <x v="0"/>
    <n v="57"/>
    <x v="3"/>
    <n v="57"/>
  </r>
  <r>
    <n v="1785"/>
    <x v="5"/>
    <x v="1"/>
    <n v="42"/>
    <x v="3"/>
    <n v="42"/>
  </r>
  <r>
    <n v="1786"/>
    <x v="5"/>
    <x v="1"/>
    <n v="78"/>
    <x v="3"/>
    <n v="78"/>
  </r>
  <r>
    <n v="1787"/>
    <x v="0"/>
    <x v="1"/>
    <n v="48"/>
    <x v="3"/>
    <n v="48"/>
  </r>
  <r>
    <n v="1788"/>
    <x v="0"/>
    <x v="1"/>
    <n v="82"/>
    <x v="3"/>
    <n v="82"/>
  </r>
  <r>
    <n v="1789"/>
    <x v="7"/>
    <x v="1"/>
    <n v="35"/>
    <x v="3"/>
    <n v="35"/>
  </r>
  <r>
    <n v="1790"/>
    <x v="2"/>
    <x v="0"/>
    <n v="85"/>
    <x v="3"/>
    <n v="85"/>
  </r>
  <r>
    <n v="1791"/>
    <x v="2"/>
    <x v="0"/>
    <n v="33"/>
    <x v="3"/>
    <n v="33"/>
  </r>
  <r>
    <n v="1792"/>
    <x v="4"/>
    <x v="0"/>
    <n v="59"/>
    <x v="3"/>
    <n v="59"/>
  </r>
  <r>
    <n v="1793"/>
    <x v="0"/>
    <x v="1"/>
    <n v="66"/>
    <x v="3"/>
    <n v="66"/>
  </r>
  <r>
    <n v="1794"/>
    <x v="3"/>
    <x v="0"/>
    <n v="41"/>
    <x v="3"/>
    <n v="41"/>
  </r>
  <r>
    <n v="1795"/>
    <x v="0"/>
    <x v="0"/>
    <n v="53"/>
    <x v="3"/>
    <n v="53"/>
  </r>
  <r>
    <n v="1796"/>
    <x v="4"/>
    <x v="1"/>
    <n v="86"/>
    <x v="3"/>
    <n v="86"/>
  </r>
  <r>
    <n v="1797"/>
    <x v="2"/>
    <x v="0"/>
    <n v="45"/>
    <x v="3"/>
    <n v="45"/>
  </r>
  <r>
    <n v="1798"/>
    <x v="2"/>
    <x v="0"/>
    <n v="31"/>
    <x v="3"/>
    <n v="31"/>
  </r>
  <r>
    <n v="1799"/>
    <x v="0"/>
    <x v="1"/>
    <n v="75"/>
    <x v="3"/>
    <n v="75"/>
  </r>
  <r>
    <n v="1800"/>
    <x v="3"/>
    <x v="0"/>
    <n v="63"/>
    <x v="3"/>
    <n v="63"/>
  </r>
  <r>
    <n v="1801"/>
    <x v="1"/>
    <x v="1"/>
    <n v="53"/>
    <x v="3"/>
    <n v="53"/>
  </r>
  <r>
    <n v="1802"/>
    <x v="0"/>
    <x v="1"/>
    <n v="61"/>
    <x v="3"/>
    <n v="61"/>
  </r>
  <r>
    <n v="1803"/>
    <x v="1"/>
    <x v="1"/>
    <m/>
    <x v="3"/>
    <n v="59"/>
  </r>
  <r>
    <n v="1804"/>
    <x v="3"/>
    <x v="1"/>
    <n v="81"/>
    <x v="3"/>
    <n v="81"/>
  </r>
  <r>
    <n v="1805"/>
    <x v="0"/>
    <x v="1"/>
    <n v="39"/>
    <x v="3"/>
    <n v="39"/>
  </r>
  <r>
    <n v="1806"/>
    <x v="2"/>
    <x v="0"/>
    <n v="35"/>
    <x v="3"/>
    <n v="35"/>
  </r>
  <r>
    <n v="1807"/>
    <x v="3"/>
    <x v="1"/>
    <n v="77"/>
    <x v="3"/>
    <n v="77"/>
  </r>
  <r>
    <n v="1808"/>
    <x v="10"/>
    <x v="1"/>
    <n v="28"/>
    <x v="3"/>
    <n v="28"/>
  </r>
  <r>
    <n v="1809"/>
    <x v="2"/>
    <x v="1"/>
    <n v="57"/>
    <x v="3"/>
    <n v="57"/>
  </r>
  <r>
    <n v="1810"/>
    <x v="2"/>
    <x v="0"/>
    <n v="86"/>
    <x v="3"/>
    <n v="86"/>
  </r>
  <r>
    <n v="1811"/>
    <x v="2"/>
    <x v="1"/>
    <n v="79"/>
    <x v="3"/>
    <n v="79"/>
  </r>
  <r>
    <n v="1812"/>
    <x v="1"/>
    <x v="0"/>
    <n v="49"/>
    <x v="3"/>
    <n v="49"/>
  </r>
  <r>
    <n v="1813"/>
    <x v="2"/>
    <x v="0"/>
    <n v="21"/>
    <x v="3"/>
    <n v="21"/>
  </r>
  <r>
    <n v="1814"/>
    <x v="2"/>
    <x v="0"/>
    <n v="86"/>
    <x v="3"/>
    <n v="86"/>
  </r>
  <r>
    <n v="1815"/>
    <x v="8"/>
    <x v="0"/>
    <n v="43"/>
    <x v="3"/>
    <n v="43"/>
  </r>
  <r>
    <n v="1816"/>
    <x v="1"/>
    <x v="0"/>
    <n v="75"/>
    <x v="3"/>
    <n v="75"/>
  </r>
  <r>
    <n v="1817"/>
    <x v="2"/>
    <x v="0"/>
    <n v="21"/>
    <x v="3"/>
    <n v="21"/>
  </r>
  <r>
    <n v="1818"/>
    <x v="2"/>
    <x v="0"/>
    <n v="20"/>
    <x v="3"/>
    <n v="20"/>
  </r>
  <r>
    <n v="1819"/>
    <x v="2"/>
    <x v="0"/>
    <n v="82"/>
    <x v="3"/>
    <n v="82"/>
  </r>
  <r>
    <n v="1820"/>
    <x v="2"/>
    <x v="0"/>
    <n v="71"/>
    <x v="3"/>
    <n v="71"/>
  </r>
  <r>
    <n v="1821"/>
    <x v="2"/>
    <x v="1"/>
    <n v="32"/>
    <x v="3"/>
    <n v="32"/>
  </r>
  <r>
    <n v="1822"/>
    <x v="2"/>
    <x v="0"/>
    <n v="56"/>
    <x v="3"/>
    <n v="56"/>
  </r>
  <r>
    <n v="1823"/>
    <x v="1"/>
    <x v="0"/>
    <n v="18"/>
    <x v="3"/>
    <n v="18"/>
  </r>
  <r>
    <n v="1824"/>
    <x v="2"/>
    <x v="1"/>
    <n v="35"/>
    <x v="3"/>
    <n v="35"/>
  </r>
  <r>
    <n v="1825"/>
    <x v="3"/>
    <x v="1"/>
    <n v="22"/>
    <x v="3"/>
    <n v="22"/>
  </r>
  <r>
    <n v="1826"/>
    <x v="10"/>
    <x v="0"/>
    <n v="21"/>
    <x v="3"/>
    <n v="21"/>
  </r>
  <r>
    <n v="1827"/>
    <x v="2"/>
    <x v="0"/>
    <n v="61"/>
    <x v="3"/>
    <n v="61"/>
  </r>
  <r>
    <n v="1828"/>
    <x v="9"/>
    <x v="1"/>
    <n v="51"/>
    <x v="3"/>
    <n v="51"/>
  </r>
  <r>
    <n v="1829"/>
    <x v="3"/>
    <x v="0"/>
    <n v="82"/>
    <x v="3"/>
    <n v="82"/>
  </r>
  <r>
    <n v="1830"/>
    <x v="3"/>
    <x v="1"/>
    <n v="44"/>
    <x v="3"/>
    <n v="44"/>
  </r>
  <r>
    <n v="1831"/>
    <x v="2"/>
    <x v="0"/>
    <n v="48"/>
    <x v="3"/>
    <n v="48"/>
  </r>
  <r>
    <n v="1832"/>
    <x v="2"/>
    <x v="1"/>
    <n v="82"/>
    <x v="3"/>
    <n v="82"/>
  </r>
  <r>
    <n v="1833"/>
    <x v="5"/>
    <x v="1"/>
    <n v="29"/>
    <x v="3"/>
    <n v="29"/>
  </r>
  <r>
    <n v="1834"/>
    <x v="3"/>
    <x v="0"/>
    <n v="60"/>
    <x v="3"/>
    <n v="60"/>
  </r>
  <r>
    <n v="1835"/>
    <x v="9"/>
    <x v="0"/>
    <n v="43"/>
    <x v="3"/>
    <n v="43"/>
  </r>
  <r>
    <n v="1836"/>
    <x v="0"/>
    <x v="0"/>
    <n v="36"/>
    <x v="3"/>
    <n v="36"/>
  </r>
  <r>
    <n v="1837"/>
    <x v="13"/>
    <x v="1"/>
    <n v="87"/>
    <x v="3"/>
    <n v="87"/>
  </r>
  <r>
    <n v="1838"/>
    <x v="2"/>
    <x v="1"/>
    <n v="48"/>
    <x v="3"/>
    <n v="48"/>
  </r>
  <r>
    <n v="1839"/>
    <x v="7"/>
    <x v="1"/>
    <n v="33"/>
    <x v="3"/>
    <n v="33"/>
  </r>
  <r>
    <n v="1840"/>
    <x v="2"/>
    <x v="0"/>
    <n v="83"/>
    <x v="3"/>
    <n v="83"/>
  </r>
  <r>
    <n v="1841"/>
    <x v="5"/>
    <x v="0"/>
    <n v="82"/>
    <x v="3"/>
    <n v="82"/>
  </r>
  <r>
    <n v="1842"/>
    <x v="5"/>
    <x v="0"/>
    <n v="61"/>
    <x v="3"/>
    <n v="61"/>
  </r>
  <r>
    <n v="1843"/>
    <x v="2"/>
    <x v="1"/>
    <n v="20"/>
    <x v="3"/>
    <n v="20"/>
  </r>
  <r>
    <n v="1844"/>
    <x v="5"/>
    <x v="1"/>
    <n v="88"/>
    <x v="3"/>
    <n v="88"/>
  </r>
  <r>
    <n v="1845"/>
    <x v="9"/>
    <x v="1"/>
    <n v="83"/>
    <x v="3"/>
    <n v="83"/>
  </r>
  <r>
    <n v="1846"/>
    <x v="3"/>
    <x v="0"/>
    <n v="41"/>
    <x v="3"/>
    <n v="41"/>
  </r>
  <r>
    <n v="1847"/>
    <x v="0"/>
    <x v="0"/>
    <n v="33"/>
    <x v="3"/>
    <n v="33"/>
  </r>
  <r>
    <n v="1848"/>
    <x v="2"/>
    <x v="0"/>
    <n v="63"/>
    <x v="3"/>
    <n v="63"/>
  </r>
  <r>
    <n v="1849"/>
    <x v="4"/>
    <x v="0"/>
    <n v="35"/>
    <x v="3"/>
    <n v="35"/>
  </r>
  <r>
    <n v="1850"/>
    <x v="7"/>
    <x v="0"/>
    <n v="60"/>
    <x v="3"/>
    <n v="60"/>
  </r>
  <r>
    <n v="1851"/>
    <x v="1"/>
    <x v="1"/>
    <n v="76"/>
    <x v="3"/>
    <n v="76"/>
  </r>
  <r>
    <n v="1852"/>
    <x v="10"/>
    <x v="0"/>
    <n v="87"/>
    <x v="3"/>
    <n v="87"/>
  </r>
  <r>
    <n v="1853"/>
    <x v="0"/>
    <x v="0"/>
    <n v="65"/>
    <x v="3"/>
    <n v="65"/>
  </r>
  <r>
    <n v="1854"/>
    <x v="2"/>
    <x v="1"/>
    <n v="87"/>
    <x v="3"/>
    <n v="87"/>
  </r>
  <r>
    <n v="1855"/>
    <x v="4"/>
    <x v="1"/>
    <n v="44"/>
    <x v="3"/>
    <n v="44"/>
  </r>
  <r>
    <n v="1856"/>
    <x v="2"/>
    <x v="1"/>
    <n v="78"/>
    <x v="3"/>
    <n v="78"/>
  </r>
  <r>
    <n v="1857"/>
    <x v="0"/>
    <x v="1"/>
    <n v="75"/>
    <x v="3"/>
    <n v="75"/>
  </r>
  <r>
    <n v="1858"/>
    <x v="2"/>
    <x v="1"/>
    <n v="59"/>
    <x v="3"/>
    <n v="59"/>
  </r>
  <r>
    <n v="1859"/>
    <x v="1"/>
    <x v="1"/>
    <n v="64"/>
    <x v="3"/>
    <n v="64"/>
  </r>
  <r>
    <n v="1860"/>
    <x v="1"/>
    <x v="1"/>
    <n v="61"/>
    <x v="3"/>
    <n v="61"/>
  </r>
  <r>
    <n v="1861"/>
    <x v="2"/>
    <x v="0"/>
    <n v="84"/>
    <x v="3"/>
    <n v="84"/>
  </r>
  <r>
    <n v="1862"/>
    <x v="3"/>
    <x v="1"/>
    <n v="70"/>
    <x v="3"/>
    <n v="70"/>
  </r>
  <r>
    <n v="1863"/>
    <x v="1"/>
    <x v="1"/>
    <n v="21"/>
    <x v="3"/>
    <n v="21"/>
  </r>
  <r>
    <n v="1864"/>
    <x v="3"/>
    <x v="1"/>
    <n v="83"/>
    <x v="3"/>
    <n v="83"/>
  </r>
  <r>
    <n v="1865"/>
    <x v="0"/>
    <x v="0"/>
    <n v="90"/>
    <x v="3"/>
    <n v="90"/>
  </r>
  <r>
    <n v="1866"/>
    <x v="1"/>
    <x v="0"/>
    <n v="53"/>
    <x v="3"/>
    <n v="53"/>
  </r>
  <r>
    <n v="1867"/>
    <x v="2"/>
    <x v="0"/>
    <n v="57"/>
    <x v="3"/>
    <n v="57"/>
  </r>
  <r>
    <n v="1868"/>
    <x v="0"/>
    <x v="0"/>
    <n v="49"/>
    <x v="3"/>
    <n v="49"/>
  </r>
  <r>
    <n v="1869"/>
    <x v="5"/>
    <x v="1"/>
    <n v="60"/>
    <x v="3"/>
    <n v="60"/>
  </r>
  <r>
    <n v="1870"/>
    <x v="2"/>
    <x v="1"/>
    <n v="39"/>
    <x v="3"/>
    <n v="39"/>
  </r>
  <r>
    <n v="1871"/>
    <x v="10"/>
    <x v="1"/>
    <n v="49"/>
    <x v="3"/>
    <n v="49"/>
  </r>
  <r>
    <n v="1872"/>
    <x v="0"/>
    <x v="1"/>
    <n v="34"/>
    <x v="3"/>
    <n v="34"/>
  </r>
  <r>
    <n v="1873"/>
    <x v="3"/>
    <x v="1"/>
    <n v="20"/>
    <x v="3"/>
    <n v="20"/>
  </r>
  <r>
    <n v="1874"/>
    <x v="2"/>
    <x v="0"/>
    <n v="51"/>
    <x v="3"/>
    <n v="51"/>
  </r>
  <r>
    <n v="1875"/>
    <x v="0"/>
    <x v="1"/>
    <n v="62"/>
    <x v="3"/>
    <n v="62"/>
  </r>
  <r>
    <n v="1876"/>
    <x v="6"/>
    <x v="0"/>
    <n v="27"/>
    <x v="3"/>
    <n v="27"/>
  </r>
  <r>
    <n v="1877"/>
    <x v="1"/>
    <x v="0"/>
    <n v="22"/>
    <x v="3"/>
    <n v="22"/>
  </r>
  <r>
    <n v="1878"/>
    <x v="1"/>
    <x v="0"/>
    <n v="24"/>
    <x v="3"/>
    <n v="24"/>
  </r>
  <r>
    <n v="1879"/>
    <x v="2"/>
    <x v="0"/>
    <n v="76"/>
    <x v="3"/>
    <n v="76"/>
  </r>
  <r>
    <n v="1880"/>
    <x v="1"/>
    <x v="1"/>
    <n v="73"/>
    <x v="3"/>
    <n v="73"/>
  </r>
  <r>
    <n v="1881"/>
    <x v="0"/>
    <x v="1"/>
    <n v="83"/>
    <x v="3"/>
    <n v="83"/>
  </r>
  <r>
    <n v="1882"/>
    <x v="2"/>
    <x v="0"/>
    <n v="18"/>
    <x v="3"/>
    <n v="18"/>
  </r>
  <r>
    <n v="1883"/>
    <x v="2"/>
    <x v="0"/>
    <n v="20"/>
    <x v="3"/>
    <n v="20"/>
  </r>
  <r>
    <n v="1884"/>
    <x v="2"/>
    <x v="1"/>
    <n v="31"/>
    <x v="3"/>
    <n v="31"/>
  </r>
  <r>
    <n v="1885"/>
    <x v="8"/>
    <x v="1"/>
    <n v="27"/>
    <x v="3"/>
    <n v="27"/>
  </r>
  <r>
    <n v="1886"/>
    <x v="3"/>
    <x v="1"/>
    <n v="28"/>
    <x v="3"/>
    <n v="28"/>
  </r>
  <r>
    <n v="1887"/>
    <x v="1"/>
    <x v="0"/>
    <n v="89"/>
    <x v="3"/>
    <n v="89"/>
  </r>
  <r>
    <n v="1888"/>
    <x v="3"/>
    <x v="0"/>
    <n v="71"/>
    <x v="3"/>
    <n v="71"/>
  </r>
  <r>
    <n v="1889"/>
    <x v="5"/>
    <x v="0"/>
    <n v="42"/>
    <x v="3"/>
    <n v="42"/>
  </r>
  <r>
    <n v="1890"/>
    <x v="2"/>
    <x v="0"/>
    <n v="87"/>
    <x v="3"/>
    <n v="87"/>
  </r>
  <r>
    <n v="1891"/>
    <x v="5"/>
    <x v="0"/>
    <n v="54"/>
    <x v="3"/>
    <n v="54"/>
  </r>
  <r>
    <n v="1892"/>
    <x v="2"/>
    <x v="0"/>
    <n v="64"/>
    <x v="3"/>
    <n v="64"/>
  </r>
  <r>
    <n v="1893"/>
    <x v="3"/>
    <x v="0"/>
    <n v="47"/>
    <x v="3"/>
    <n v="47"/>
  </r>
  <r>
    <n v="1894"/>
    <x v="1"/>
    <x v="0"/>
    <n v="69"/>
    <x v="3"/>
    <n v="69"/>
  </r>
  <r>
    <n v="1895"/>
    <x v="0"/>
    <x v="0"/>
    <m/>
    <x v="3"/>
    <n v="60"/>
  </r>
  <r>
    <n v="1896"/>
    <x v="0"/>
    <x v="1"/>
    <n v="22"/>
    <x v="3"/>
    <n v="22"/>
  </r>
  <r>
    <n v="1897"/>
    <x v="2"/>
    <x v="1"/>
    <n v="28"/>
    <x v="3"/>
    <n v="28"/>
  </r>
  <r>
    <n v="1898"/>
    <x v="3"/>
    <x v="0"/>
    <n v="74"/>
    <x v="3"/>
    <n v="74"/>
  </r>
  <r>
    <n v="1899"/>
    <x v="2"/>
    <x v="1"/>
    <n v="63"/>
    <x v="3"/>
    <n v="63"/>
  </r>
  <r>
    <n v="1900"/>
    <x v="5"/>
    <x v="1"/>
    <n v="28"/>
    <x v="3"/>
    <n v="28"/>
  </r>
  <r>
    <n v="1901"/>
    <x v="2"/>
    <x v="1"/>
    <n v="34"/>
    <x v="3"/>
    <n v="34"/>
  </r>
  <r>
    <n v="1902"/>
    <x v="8"/>
    <x v="1"/>
    <n v="46"/>
    <x v="3"/>
    <n v="46"/>
  </r>
  <r>
    <n v="1903"/>
    <x v="3"/>
    <x v="0"/>
    <n v="71"/>
    <x v="3"/>
    <n v="71"/>
  </r>
  <r>
    <n v="1904"/>
    <x v="4"/>
    <x v="0"/>
    <n v="70"/>
    <x v="3"/>
    <n v="70"/>
  </r>
  <r>
    <n v="1905"/>
    <x v="1"/>
    <x v="0"/>
    <n v="48"/>
    <x v="3"/>
    <n v="48"/>
  </r>
  <r>
    <n v="1906"/>
    <x v="13"/>
    <x v="1"/>
    <n v="81"/>
    <x v="3"/>
    <n v="81"/>
  </r>
  <r>
    <n v="1907"/>
    <x v="3"/>
    <x v="1"/>
    <n v="83"/>
    <x v="3"/>
    <n v="83"/>
  </r>
  <r>
    <n v="1908"/>
    <x v="2"/>
    <x v="0"/>
    <n v="20"/>
    <x v="3"/>
    <n v="20"/>
  </r>
  <r>
    <n v="1909"/>
    <x v="4"/>
    <x v="0"/>
    <n v="40"/>
    <x v="3"/>
    <n v="40"/>
  </r>
  <r>
    <n v="1910"/>
    <x v="0"/>
    <x v="0"/>
    <n v="51"/>
    <x v="3"/>
    <n v="51"/>
  </r>
  <r>
    <n v="1911"/>
    <x v="3"/>
    <x v="1"/>
    <n v="78"/>
    <x v="3"/>
    <n v="78"/>
  </r>
  <r>
    <n v="1912"/>
    <x v="3"/>
    <x v="1"/>
    <n v="90"/>
    <x v="3"/>
    <n v="90"/>
  </r>
  <r>
    <n v="1913"/>
    <x v="10"/>
    <x v="1"/>
    <n v="51"/>
    <x v="3"/>
    <n v="51"/>
  </r>
  <r>
    <n v="1914"/>
    <x v="3"/>
    <x v="0"/>
    <n v="34"/>
    <x v="3"/>
    <n v="34"/>
  </r>
  <r>
    <n v="1915"/>
    <x v="2"/>
    <x v="0"/>
    <n v="74"/>
    <x v="3"/>
    <n v="74"/>
  </r>
  <r>
    <n v="1916"/>
    <x v="13"/>
    <x v="0"/>
    <n v="34"/>
    <x v="3"/>
    <n v="34"/>
  </r>
  <r>
    <n v="1917"/>
    <x v="2"/>
    <x v="1"/>
    <n v="63"/>
    <x v="3"/>
    <n v="63"/>
  </r>
  <r>
    <n v="1918"/>
    <x v="0"/>
    <x v="0"/>
    <m/>
    <x v="3"/>
    <n v="57"/>
  </r>
  <r>
    <n v="1919"/>
    <x v="0"/>
    <x v="0"/>
    <n v="86"/>
    <x v="3"/>
    <n v="86"/>
  </r>
  <r>
    <n v="1920"/>
    <x v="2"/>
    <x v="0"/>
    <n v="43"/>
    <x v="3"/>
    <n v="43"/>
  </r>
  <r>
    <n v="1921"/>
    <x v="2"/>
    <x v="1"/>
    <n v="62"/>
    <x v="3"/>
    <n v="62"/>
  </r>
  <r>
    <n v="1922"/>
    <x v="1"/>
    <x v="1"/>
    <n v="59"/>
    <x v="3"/>
    <n v="59"/>
  </r>
  <r>
    <n v="1923"/>
    <x v="10"/>
    <x v="0"/>
    <n v="29"/>
    <x v="3"/>
    <n v="29"/>
  </r>
  <r>
    <n v="1924"/>
    <x v="10"/>
    <x v="1"/>
    <n v="48"/>
    <x v="3"/>
    <n v="48"/>
  </r>
  <r>
    <n v="1925"/>
    <x v="2"/>
    <x v="0"/>
    <n v="65"/>
    <x v="3"/>
    <n v="65"/>
  </r>
  <r>
    <n v="1926"/>
    <x v="1"/>
    <x v="1"/>
    <n v="24"/>
    <x v="3"/>
    <n v="24"/>
  </r>
  <r>
    <n v="1927"/>
    <x v="1"/>
    <x v="1"/>
    <n v="52"/>
    <x v="3"/>
    <n v="52"/>
  </r>
  <r>
    <n v="1928"/>
    <x v="3"/>
    <x v="0"/>
    <n v="62"/>
    <x v="3"/>
    <n v="62"/>
  </r>
  <r>
    <n v="1929"/>
    <x v="0"/>
    <x v="1"/>
    <n v="69"/>
    <x v="3"/>
    <n v="69"/>
  </r>
  <r>
    <n v="1930"/>
    <x v="2"/>
    <x v="1"/>
    <n v="40"/>
    <x v="3"/>
    <n v="40"/>
  </r>
  <r>
    <n v="1931"/>
    <x v="2"/>
    <x v="1"/>
    <n v="76"/>
    <x v="3"/>
    <n v="76"/>
  </r>
  <r>
    <n v="1932"/>
    <x v="6"/>
    <x v="1"/>
    <n v="72"/>
    <x v="3"/>
    <n v="72"/>
  </r>
  <r>
    <n v="1933"/>
    <x v="1"/>
    <x v="0"/>
    <n v="62"/>
    <x v="3"/>
    <n v="62"/>
  </r>
  <r>
    <n v="1934"/>
    <x v="1"/>
    <x v="0"/>
    <n v="25"/>
    <x v="3"/>
    <n v="25"/>
  </r>
  <r>
    <n v="1935"/>
    <x v="1"/>
    <x v="1"/>
    <n v="77"/>
    <x v="3"/>
    <n v="77"/>
  </r>
  <r>
    <n v="1936"/>
    <x v="3"/>
    <x v="1"/>
    <n v="78"/>
    <x v="3"/>
    <n v="78"/>
  </r>
  <r>
    <n v="1937"/>
    <x v="8"/>
    <x v="1"/>
    <n v="27"/>
    <x v="3"/>
    <n v="27"/>
  </r>
  <r>
    <n v="1938"/>
    <x v="2"/>
    <x v="0"/>
    <n v="70"/>
    <x v="3"/>
    <n v="70"/>
  </r>
  <r>
    <n v="1939"/>
    <x v="2"/>
    <x v="0"/>
    <n v="44"/>
    <x v="3"/>
    <n v="44"/>
  </r>
  <r>
    <n v="1940"/>
    <x v="1"/>
    <x v="0"/>
    <n v="46"/>
    <x v="3"/>
    <n v="46"/>
  </r>
  <r>
    <n v="1941"/>
    <x v="1"/>
    <x v="1"/>
    <n v="86"/>
    <x v="3"/>
    <n v="86"/>
  </r>
  <r>
    <n v="1942"/>
    <x v="2"/>
    <x v="1"/>
    <n v="30"/>
    <x v="3"/>
    <n v="30"/>
  </r>
  <r>
    <n v="1943"/>
    <x v="2"/>
    <x v="1"/>
    <n v="72"/>
    <x v="3"/>
    <n v="72"/>
  </r>
  <r>
    <n v="1944"/>
    <x v="1"/>
    <x v="0"/>
    <n v="82"/>
    <x v="3"/>
    <n v="82"/>
  </r>
  <r>
    <n v="1945"/>
    <x v="2"/>
    <x v="0"/>
    <n v="62"/>
    <x v="3"/>
    <n v="62"/>
  </r>
  <r>
    <n v="1946"/>
    <x v="2"/>
    <x v="0"/>
    <n v="75"/>
    <x v="3"/>
    <n v="75"/>
  </r>
  <r>
    <n v="1947"/>
    <x v="1"/>
    <x v="1"/>
    <n v="33"/>
    <x v="3"/>
    <n v="33"/>
  </r>
  <r>
    <n v="1948"/>
    <x v="2"/>
    <x v="1"/>
    <n v="79"/>
    <x v="3"/>
    <n v="79"/>
  </r>
  <r>
    <n v="1949"/>
    <x v="8"/>
    <x v="0"/>
    <n v="57"/>
    <x v="3"/>
    <n v="57"/>
  </r>
  <r>
    <n v="1950"/>
    <x v="5"/>
    <x v="1"/>
    <n v="87"/>
    <x v="3"/>
    <n v="87"/>
  </r>
  <r>
    <n v="1951"/>
    <x v="4"/>
    <x v="0"/>
    <n v="28"/>
    <x v="3"/>
    <n v="28"/>
  </r>
  <r>
    <n v="1952"/>
    <x v="2"/>
    <x v="0"/>
    <n v="49"/>
    <x v="3"/>
    <n v="49"/>
  </r>
  <r>
    <n v="1953"/>
    <x v="2"/>
    <x v="0"/>
    <n v="19"/>
    <x v="3"/>
    <n v="19"/>
  </r>
  <r>
    <n v="1954"/>
    <x v="9"/>
    <x v="1"/>
    <n v="55"/>
    <x v="3"/>
    <n v="55"/>
  </r>
  <r>
    <n v="1955"/>
    <x v="1"/>
    <x v="1"/>
    <n v="68"/>
    <x v="3"/>
    <n v="68"/>
  </r>
  <r>
    <n v="1956"/>
    <x v="8"/>
    <x v="0"/>
    <n v="41"/>
    <x v="3"/>
    <n v="41"/>
  </r>
  <r>
    <n v="1957"/>
    <x v="2"/>
    <x v="1"/>
    <n v="42"/>
    <x v="3"/>
    <n v="42"/>
  </r>
  <r>
    <n v="1958"/>
    <x v="12"/>
    <x v="1"/>
    <n v="23"/>
    <x v="3"/>
    <n v="23"/>
  </r>
  <r>
    <n v="1959"/>
    <x v="7"/>
    <x v="0"/>
    <n v="28"/>
    <x v="3"/>
    <n v="28"/>
  </r>
  <r>
    <n v="1960"/>
    <x v="12"/>
    <x v="1"/>
    <n v="33"/>
    <x v="3"/>
    <n v="33"/>
  </r>
  <r>
    <n v="1961"/>
    <x v="7"/>
    <x v="0"/>
    <n v="87"/>
    <x v="3"/>
    <n v="87"/>
  </r>
  <r>
    <n v="1962"/>
    <x v="2"/>
    <x v="0"/>
    <n v="23"/>
    <x v="3"/>
    <n v="23"/>
  </r>
  <r>
    <n v="1963"/>
    <x v="3"/>
    <x v="1"/>
    <n v="25"/>
    <x v="3"/>
    <n v="25"/>
  </r>
  <r>
    <n v="1964"/>
    <x v="1"/>
    <x v="1"/>
    <n v="32"/>
    <x v="3"/>
    <n v="32"/>
  </r>
  <r>
    <n v="1965"/>
    <x v="0"/>
    <x v="0"/>
    <n v="84"/>
    <x v="3"/>
    <n v="84"/>
  </r>
  <r>
    <n v="1966"/>
    <x v="10"/>
    <x v="0"/>
    <n v="82"/>
    <x v="3"/>
    <n v="82"/>
  </r>
  <r>
    <n v="1967"/>
    <x v="1"/>
    <x v="0"/>
    <n v="89"/>
    <x v="3"/>
    <n v="89"/>
  </r>
  <r>
    <n v="1968"/>
    <x v="2"/>
    <x v="1"/>
    <n v="20"/>
    <x v="3"/>
    <n v="20"/>
  </r>
  <r>
    <n v="1969"/>
    <x v="1"/>
    <x v="0"/>
    <n v="41"/>
    <x v="3"/>
    <n v="41"/>
  </r>
  <r>
    <n v="1970"/>
    <x v="0"/>
    <x v="0"/>
    <n v="79"/>
    <x v="3"/>
    <n v="79"/>
  </r>
  <r>
    <n v="1971"/>
    <x v="1"/>
    <x v="1"/>
    <n v="44"/>
    <x v="3"/>
    <n v="44"/>
  </r>
  <r>
    <n v="1972"/>
    <x v="2"/>
    <x v="0"/>
    <n v="37"/>
    <x v="3"/>
    <n v="37"/>
  </r>
  <r>
    <n v="1973"/>
    <x v="2"/>
    <x v="0"/>
    <n v="64"/>
    <x v="3"/>
    <n v="64"/>
  </r>
  <r>
    <n v="1974"/>
    <x v="2"/>
    <x v="1"/>
    <n v="74"/>
    <x v="3"/>
    <n v="74"/>
  </r>
  <r>
    <n v="1975"/>
    <x v="2"/>
    <x v="0"/>
    <n v="40"/>
    <x v="3"/>
    <n v="40"/>
  </r>
  <r>
    <n v="1976"/>
    <x v="1"/>
    <x v="1"/>
    <n v="73"/>
    <x v="3"/>
    <n v="73"/>
  </r>
  <r>
    <n v="1977"/>
    <x v="2"/>
    <x v="1"/>
    <n v="79"/>
    <x v="3"/>
    <n v="79"/>
  </r>
  <r>
    <n v="1978"/>
    <x v="1"/>
    <x v="1"/>
    <n v="23"/>
    <x v="3"/>
    <n v="23"/>
  </r>
  <r>
    <n v="1979"/>
    <x v="9"/>
    <x v="1"/>
    <n v="21"/>
    <x v="3"/>
    <n v="21"/>
  </r>
  <r>
    <n v="1980"/>
    <x v="13"/>
    <x v="0"/>
    <n v="57"/>
    <x v="3"/>
    <n v="57"/>
  </r>
  <r>
    <n v="1981"/>
    <x v="2"/>
    <x v="0"/>
    <n v="26"/>
    <x v="3"/>
    <n v="26"/>
  </r>
  <r>
    <n v="1982"/>
    <x v="10"/>
    <x v="1"/>
    <n v="74"/>
    <x v="3"/>
    <n v="74"/>
  </r>
  <r>
    <n v="1983"/>
    <x v="1"/>
    <x v="1"/>
    <n v="35"/>
    <x v="3"/>
    <n v="35"/>
  </r>
  <r>
    <n v="1984"/>
    <x v="3"/>
    <x v="0"/>
    <n v="45"/>
    <x v="3"/>
    <n v="45"/>
  </r>
  <r>
    <n v="1985"/>
    <x v="0"/>
    <x v="0"/>
    <n v="49"/>
    <x v="3"/>
    <n v="49"/>
  </r>
  <r>
    <n v="1986"/>
    <x v="0"/>
    <x v="0"/>
    <n v="21"/>
    <x v="3"/>
    <n v="21"/>
  </r>
  <r>
    <n v="1987"/>
    <x v="0"/>
    <x v="0"/>
    <n v="48"/>
    <x v="3"/>
    <n v="48"/>
  </r>
  <r>
    <n v="1988"/>
    <x v="2"/>
    <x v="0"/>
    <n v="66"/>
    <x v="3"/>
    <n v="66"/>
  </r>
  <r>
    <n v="1989"/>
    <x v="2"/>
    <x v="0"/>
    <n v="89"/>
    <x v="3"/>
    <n v="89"/>
  </r>
  <r>
    <n v="1990"/>
    <x v="2"/>
    <x v="1"/>
    <n v="89"/>
    <x v="3"/>
    <n v="89"/>
  </r>
  <r>
    <n v="1991"/>
    <x v="2"/>
    <x v="1"/>
    <n v="49"/>
    <x v="3"/>
    <n v="49"/>
  </r>
  <r>
    <n v="1992"/>
    <x v="4"/>
    <x v="1"/>
    <n v="66"/>
    <x v="3"/>
    <n v="66"/>
  </r>
  <r>
    <n v="1993"/>
    <x v="2"/>
    <x v="0"/>
    <n v="61"/>
    <x v="3"/>
    <n v="61"/>
  </r>
  <r>
    <n v="1994"/>
    <x v="5"/>
    <x v="0"/>
    <n v="43"/>
    <x v="3"/>
    <n v="43"/>
  </r>
  <r>
    <n v="1995"/>
    <x v="2"/>
    <x v="0"/>
    <n v="45"/>
    <x v="3"/>
    <n v="45"/>
  </r>
  <r>
    <n v="1996"/>
    <x v="2"/>
    <x v="0"/>
    <n v="83"/>
    <x v="3"/>
    <n v="83"/>
  </r>
  <r>
    <n v="1997"/>
    <x v="1"/>
    <x v="1"/>
    <n v="79"/>
    <x v="3"/>
    <n v="79"/>
  </r>
  <r>
    <n v="1998"/>
    <x v="3"/>
    <x v="0"/>
    <n v="82"/>
    <x v="3"/>
    <n v="82"/>
  </r>
  <r>
    <n v="1999"/>
    <x v="10"/>
    <x v="0"/>
    <n v="72"/>
    <x v="3"/>
    <n v="72"/>
  </r>
  <r>
    <n v="2000"/>
    <x v="2"/>
    <x v="1"/>
    <n v="39"/>
    <x v="3"/>
    <n v="39"/>
  </r>
  <r>
    <n v="2001"/>
    <x v="1"/>
    <x v="1"/>
    <n v="59"/>
    <x v="4"/>
    <n v="59"/>
  </r>
  <r>
    <n v="2002"/>
    <x v="2"/>
    <x v="1"/>
    <n v="53"/>
    <x v="4"/>
    <n v="53"/>
  </r>
  <r>
    <n v="2003"/>
    <x v="2"/>
    <x v="0"/>
    <n v="23"/>
    <x v="4"/>
    <n v="23"/>
  </r>
  <r>
    <n v="2004"/>
    <x v="2"/>
    <x v="1"/>
    <n v="40"/>
    <x v="4"/>
    <n v="40"/>
  </r>
  <r>
    <n v="2005"/>
    <x v="1"/>
    <x v="0"/>
    <n v="38"/>
    <x v="4"/>
    <n v="38"/>
  </r>
  <r>
    <n v="2006"/>
    <x v="2"/>
    <x v="0"/>
    <n v="21"/>
    <x v="4"/>
    <n v="21"/>
  </r>
  <r>
    <n v="2007"/>
    <x v="10"/>
    <x v="0"/>
    <n v="58"/>
    <x v="4"/>
    <n v="58"/>
  </r>
  <r>
    <n v="2008"/>
    <x v="3"/>
    <x v="0"/>
    <n v="67"/>
    <x v="4"/>
    <n v="67"/>
  </r>
  <r>
    <n v="2009"/>
    <x v="2"/>
    <x v="1"/>
    <n v="42"/>
    <x v="4"/>
    <n v="42"/>
  </r>
  <r>
    <n v="2010"/>
    <x v="0"/>
    <x v="0"/>
    <n v="50"/>
    <x v="4"/>
    <n v="50"/>
  </r>
  <r>
    <n v="2011"/>
    <x v="2"/>
    <x v="0"/>
    <n v="18"/>
    <x v="4"/>
    <n v="18"/>
  </r>
  <r>
    <n v="2012"/>
    <x v="2"/>
    <x v="0"/>
    <n v="42"/>
    <x v="4"/>
    <n v="42"/>
  </r>
  <r>
    <n v="2013"/>
    <x v="2"/>
    <x v="0"/>
    <n v="39"/>
    <x v="4"/>
    <n v="39"/>
  </r>
  <r>
    <n v="2014"/>
    <x v="0"/>
    <x v="1"/>
    <n v="41"/>
    <x v="4"/>
    <n v="41"/>
  </r>
  <r>
    <n v="2015"/>
    <x v="0"/>
    <x v="0"/>
    <n v="55"/>
    <x v="4"/>
    <n v="55"/>
  </r>
  <r>
    <n v="2016"/>
    <x v="1"/>
    <x v="1"/>
    <n v="71"/>
    <x v="4"/>
    <n v="71"/>
  </r>
  <r>
    <n v="2017"/>
    <x v="2"/>
    <x v="0"/>
    <n v="76"/>
    <x v="4"/>
    <n v="76"/>
  </r>
  <r>
    <n v="2018"/>
    <x v="1"/>
    <x v="0"/>
    <n v="44"/>
    <x v="4"/>
    <n v="44"/>
  </r>
  <r>
    <n v="2019"/>
    <x v="2"/>
    <x v="0"/>
    <n v="57"/>
    <x v="4"/>
    <n v="57"/>
  </r>
  <r>
    <n v="2020"/>
    <x v="0"/>
    <x v="0"/>
    <n v="58"/>
    <x v="4"/>
    <n v="58"/>
  </r>
  <r>
    <n v="2021"/>
    <x v="1"/>
    <x v="1"/>
    <n v="26"/>
    <x v="4"/>
    <n v="26"/>
  </r>
  <r>
    <n v="2022"/>
    <x v="2"/>
    <x v="1"/>
    <n v="52"/>
    <x v="4"/>
    <n v="52"/>
  </r>
  <r>
    <n v="2023"/>
    <x v="2"/>
    <x v="0"/>
    <n v="73"/>
    <x v="4"/>
    <n v="73"/>
  </r>
  <r>
    <n v="2024"/>
    <x v="1"/>
    <x v="1"/>
    <n v="78"/>
    <x v="4"/>
    <n v="78"/>
  </r>
  <r>
    <n v="2025"/>
    <x v="2"/>
    <x v="1"/>
    <n v="21"/>
    <x v="4"/>
    <n v="21"/>
  </r>
  <r>
    <n v="2026"/>
    <x v="0"/>
    <x v="1"/>
    <n v="58"/>
    <x v="4"/>
    <n v="58"/>
  </r>
  <r>
    <n v="2027"/>
    <x v="1"/>
    <x v="1"/>
    <n v="89"/>
    <x v="4"/>
    <n v="89"/>
  </r>
  <r>
    <n v="2028"/>
    <x v="2"/>
    <x v="1"/>
    <n v="39"/>
    <x v="4"/>
    <n v="39"/>
  </r>
  <r>
    <n v="2029"/>
    <x v="2"/>
    <x v="0"/>
    <n v="48"/>
    <x v="4"/>
    <n v="48"/>
  </r>
  <r>
    <n v="2030"/>
    <x v="8"/>
    <x v="0"/>
    <n v="72"/>
    <x v="4"/>
    <n v="72"/>
  </r>
  <r>
    <n v="2031"/>
    <x v="1"/>
    <x v="1"/>
    <n v="54"/>
    <x v="4"/>
    <n v="54"/>
  </r>
  <r>
    <n v="2032"/>
    <x v="5"/>
    <x v="1"/>
    <n v="83"/>
    <x v="4"/>
    <n v="83"/>
  </r>
  <r>
    <n v="2033"/>
    <x v="2"/>
    <x v="0"/>
    <n v="21"/>
    <x v="4"/>
    <n v="21"/>
  </r>
  <r>
    <n v="2034"/>
    <x v="2"/>
    <x v="1"/>
    <n v="39"/>
    <x v="4"/>
    <n v="39"/>
  </r>
  <r>
    <n v="2035"/>
    <x v="0"/>
    <x v="1"/>
    <n v="42"/>
    <x v="4"/>
    <n v="42"/>
  </r>
  <r>
    <n v="2036"/>
    <x v="2"/>
    <x v="0"/>
    <n v="83"/>
    <x v="4"/>
    <n v="83"/>
  </r>
  <r>
    <n v="2037"/>
    <x v="10"/>
    <x v="1"/>
    <n v="22"/>
    <x v="4"/>
    <n v="22"/>
  </r>
  <r>
    <n v="2038"/>
    <x v="9"/>
    <x v="0"/>
    <n v="56"/>
    <x v="4"/>
    <n v="56"/>
  </r>
  <r>
    <n v="2039"/>
    <x v="4"/>
    <x v="1"/>
    <n v="55"/>
    <x v="4"/>
    <n v="55"/>
  </r>
  <r>
    <n v="2040"/>
    <x v="7"/>
    <x v="0"/>
    <n v="38"/>
    <x v="4"/>
    <n v="38"/>
  </r>
  <r>
    <n v="2041"/>
    <x v="3"/>
    <x v="0"/>
    <n v="70"/>
    <x v="4"/>
    <n v="70"/>
  </r>
  <r>
    <n v="2042"/>
    <x v="8"/>
    <x v="1"/>
    <n v="57"/>
    <x v="4"/>
    <n v="57"/>
  </r>
  <r>
    <n v="2043"/>
    <x v="1"/>
    <x v="0"/>
    <n v="51"/>
    <x v="4"/>
    <n v="51"/>
  </r>
  <r>
    <n v="2044"/>
    <x v="2"/>
    <x v="1"/>
    <n v="39"/>
    <x v="4"/>
    <n v="39"/>
  </r>
  <r>
    <n v="2045"/>
    <x v="1"/>
    <x v="0"/>
    <n v="56"/>
    <x v="4"/>
    <n v="56"/>
  </r>
  <r>
    <n v="2046"/>
    <x v="0"/>
    <x v="1"/>
    <n v="43"/>
    <x v="4"/>
    <n v="43"/>
  </r>
  <r>
    <n v="2047"/>
    <x v="2"/>
    <x v="1"/>
    <n v="87"/>
    <x v="4"/>
    <n v="87"/>
  </r>
  <r>
    <n v="2048"/>
    <x v="2"/>
    <x v="0"/>
    <n v="63"/>
    <x v="4"/>
    <n v="63"/>
  </r>
  <r>
    <n v="2049"/>
    <x v="2"/>
    <x v="0"/>
    <n v="67"/>
    <x v="4"/>
    <n v="67"/>
  </r>
  <r>
    <n v="2050"/>
    <x v="9"/>
    <x v="1"/>
    <n v="34"/>
    <x v="4"/>
    <n v="34"/>
  </r>
  <r>
    <n v="2051"/>
    <x v="13"/>
    <x v="1"/>
    <n v="90"/>
    <x v="4"/>
    <n v="90"/>
  </r>
  <r>
    <n v="2052"/>
    <x v="10"/>
    <x v="0"/>
    <n v="65"/>
    <x v="4"/>
    <n v="65"/>
  </r>
  <r>
    <n v="2053"/>
    <x v="2"/>
    <x v="0"/>
    <n v="38"/>
    <x v="4"/>
    <n v="38"/>
  </r>
  <r>
    <n v="2054"/>
    <x v="1"/>
    <x v="1"/>
    <n v="28"/>
    <x v="4"/>
    <n v="28"/>
  </r>
  <r>
    <n v="2055"/>
    <x v="2"/>
    <x v="1"/>
    <n v="33"/>
    <x v="4"/>
    <n v="33"/>
  </r>
  <r>
    <n v="2056"/>
    <x v="2"/>
    <x v="0"/>
    <n v="79"/>
    <x v="4"/>
    <n v="79"/>
  </r>
  <r>
    <n v="2057"/>
    <x v="0"/>
    <x v="0"/>
    <n v="41"/>
    <x v="4"/>
    <n v="41"/>
  </r>
  <r>
    <n v="2058"/>
    <x v="2"/>
    <x v="0"/>
    <n v="30"/>
    <x v="4"/>
    <n v="30"/>
  </r>
  <r>
    <n v="2059"/>
    <x v="4"/>
    <x v="0"/>
    <n v="27"/>
    <x v="4"/>
    <n v="27"/>
  </r>
  <r>
    <n v="2060"/>
    <x v="0"/>
    <x v="1"/>
    <n v="42"/>
    <x v="4"/>
    <n v="42"/>
  </r>
  <r>
    <n v="2061"/>
    <x v="2"/>
    <x v="0"/>
    <n v="78"/>
    <x v="4"/>
    <n v="78"/>
  </r>
  <r>
    <n v="2062"/>
    <x v="3"/>
    <x v="0"/>
    <n v="52"/>
    <x v="4"/>
    <n v="52"/>
  </r>
  <r>
    <n v="2063"/>
    <x v="3"/>
    <x v="0"/>
    <n v="23"/>
    <x v="4"/>
    <n v="23"/>
  </r>
  <r>
    <n v="2064"/>
    <x v="9"/>
    <x v="0"/>
    <n v="47"/>
    <x v="4"/>
    <n v="47"/>
  </r>
  <r>
    <n v="2065"/>
    <x v="3"/>
    <x v="1"/>
    <n v="58"/>
    <x v="4"/>
    <n v="58"/>
  </r>
  <r>
    <n v="2066"/>
    <x v="1"/>
    <x v="0"/>
    <n v="69"/>
    <x v="4"/>
    <n v="69"/>
  </r>
  <r>
    <n v="2067"/>
    <x v="9"/>
    <x v="1"/>
    <n v="70"/>
    <x v="4"/>
    <n v="70"/>
  </r>
  <r>
    <n v="2068"/>
    <x v="2"/>
    <x v="0"/>
    <n v="70"/>
    <x v="4"/>
    <n v="70"/>
  </r>
  <r>
    <n v="2069"/>
    <x v="13"/>
    <x v="1"/>
    <n v="61"/>
    <x v="4"/>
    <n v="61"/>
  </r>
  <r>
    <n v="2070"/>
    <x v="1"/>
    <x v="0"/>
    <n v="41"/>
    <x v="4"/>
    <n v="41"/>
  </r>
  <r>
    <n v="2071"/>
    <x v="1"/>
    <x v="0"/>
    <n v="46"/>
    <x v="4"/>
    <n v="46"/>
  </r>
  <r>
    <n v="2072"/>
    <x v="2"/>
    <x v="0"/>
    <n v="80"/>
    <x v="4"/>
    <n v="80"/>
  </r>
  <r>
    <n v="2073"/>
    <x v="8"/>
    <x v="1"/>
    <n v="30"/>
    <x v="4"/>
    <n v="30"/>
  </r>
  <r>
    <n v="2074"/>
    <x v="2"/>
    <x v="1"/>
    <n v="86"/>
    <x v="4"/>
    <n v="86"/>
  </r>
  <r>
    <n v="2075"/>
    <x v="2"/>
    <x v="0"/>
    <n v="81"/>
    <x v="4"/>
    <n v="81"/>
  </r>
  <r>
    <n v="2076"/>
    <x v="2"/>
    <x v="1"/>
    <n v="55"/>
    <x v="4"/>
    <n v="55"/>
  </r>
  <r>
    <n v="2077"/>
    <x v="1"/>
    <x v="1"/>
    <n v="61"/>
    <x v="4"/>
    <n v="61"/>
  </r>
  <r>
    <n v="2078"/>
    <x v="8"/>
    <x v="0"/>
    <n v="63"/>
    <x v="4"/>
    <n v="63"/>
  </r>
  <r>
    <n v="2079"/>
    <x v="2"/>
    <x v="0"/>
    <n v="55"/>
    <x v="4"/>
    <n v="55"/>
  </r>
  <r>
    <n v="2080"/>
    <x v="2"/>
    <x v="0"/>
    <n v="73"/>
    <x v="4"/>
    <n v="73"/>
  </r>
  <r>
    <n v="2081"/>
    <x v="5"/>
    <x v="1"/>
    <n v="82"/>
    <x v="4"/>
    <n v="82"/>
  </r>
  <r>
    <n v="2082"/>
    <x v="7"/>
    <x v="0"/>
    <n v="70"/>
    <x v="4"/>
    <n v="70"/>
  </r>
  <r>
    <n v="2083"/>
    <x v="2"/>
    <x v="0"/>
    <n v="22"/>
    <x v="4"/>
    <n v="22"/>
  </r>
  <r>
    <n v="2084"/>
    <x v="2"/>
    <x v="1"/>
    <n v="75"/>
    <x v="4"/>
    <n v="75"/>
  </r>
  <r>
    <n v="2085"/>
    <x v="0"/>
    <x v="1"/>
    <n v="23"/>
    <x v="4"/>
    <n v="23"/>
  </r>
  <r>
    <n v="2086"/>
    <x v="2"/>
    <x v="1"/>
    <n v="48"/>
    <x v="4"/>
    <n v="48"/>
  </r>
  <r>
    <n v="2087"/>
    <x v="2"/>
    <x v="1"/>
    <n v="49"/>
    <x v="4"/>
    <n v="49"/>
  </r>
  <r>
    <n v="2088"/>
    <x v="2"/>
    <x v="0"/>
    <n v="56"/>
    <x v="4"/>
    <n v="56"/>
  </r>
  <r>
    <n v="2089"/>
    <x v="2"/>
    <x v="0"/>
    <n v="28"/>
    <x v="4"/>
    <n v="28"/>
  </r>
  <r>
    <n v="2090"/>
    <x v="2"/>
    <x v="1"/>
    <n v="74"/>
    <x v="4"/>
    <n v="74"/>
  </r>
  <r>
    <n v="2091"/>
    <x v="2"/>
    <x v="0"/>
    <n v="66"/>
    <x v="4"/>
    <n v="66"/>
  </r>
  <r>
    <n v="2092"/>
    <x v="2"/>
    <x v="0"/>
    <n v="90"/>
    <x v="4"/>
    <n v="90"/>
  </r>
  <r>
    <n v="2093"/>
    <x v="0"/>
    <x v="1"/>
    <n v="41"/>
    <x v="4"/>
    <n v="41"/>
  </r>
  <r>
    <n v="2094"/>
    <x v="3"/>
    <x v="1"/>
    <n v="24"/>
    <x v="4"/>
    <n v="24"/>
  </r>
  <r>
    <n v="2095"/>
    <x v="2"/>
    <x v="1"/>
    <n v="29"/>
    <x v="4"/>
    <n v="29"/>
  </r>
  <r>
    <n v="2096"/>
    <x v="2"/>
    <x v="0"/>
    <n v="36"/>
    <x v="4"/>
    <n v="36"/>
  </r>
  <r>
    <n v="2097"/>
    <x v="0"/>
    <x v="0"/>
    <n v="30"/>
    <x v="4"/>
    <n v="30"/>
  </r>
  <r>
    <n v="2098"/>
    <x v="10"/>
    <x v="0"/>
    <n v="35"/>
    <x v="4"/>
    <n v="35"/>
  </r>
  <r>
    <n v="2099"/>
    <x v="5"/>
    <x v="1"/>
    <n v="76"/>
    <x v="4"/>
    <n v="76"/>
  </r>
  <r>
    <n v="2100"/>
    <x v="0"/>
    <x v="0"/>
    <n v="82"/>
    <x v="4"/>
    <n v="82"/>
  </r>
  <r>
    <n v="2101"/>
    <x v="10"/>
    <x v="0"/>
    <n v="57"/>
    <x v="4"/>
    <n v="57"/>
  </r>
  <r>
    <n v="2102"/>
    <x v="2"/>
    <x v="1"/>
    <n v="57"/>
    <x v="4"/>
    <n v="57"/>
  </r>
  <r>
    <n v="2103"/>
    <x v="2"/>
    <x v="0"/>
    <n v="87"/>
    <x v="4"/>
    <n v="87"/>
  </r>
  <r>
    <n v="2104"/>
    <x v="2"/>
    <x v="0"/>
    <n v="59"/>
    <x v="4"/>
    <n v="59"/>
  </r>
  <r>
    <n v="2105"/>
    <x v="4"/>
    <x v="0"/>
    <n v="33"/>
    <x v="4"/>
    <n v="33"/>
  </r>
  <r>
    <n v="2106"/>
    <x v="10"/>
    <x v="0"/>
    <n v="36"/>
    <x v="4"/>
    <n v="36"/>
  </r>
  <r>
    <n v="2107"/>
    <x v="1"/>
    <x v="0"/>
    <n v="56"/>
    <x v="4"/>
    <n v="56"/>
  </r>
  <r>
    <n v="2108"/>
    <x v="2"/>
    <x v="0"/>
    <n v="37"/>
    <x v="4"/>
    <n v="37"/>
  </r>
  <r>
    <n v="2109"/>
    <x v="2"/>
    <x v="0"/>
    <n v="62"/>
    <x v="4"/>
    <n v="62"/>
  </r>
  <r>
    <n v="2110"/>
    <x v="0"/>
    <x v="0"/>
    <n v="84"/>
    <x v="4"/>
    <n v="84"/>
  </r>
  <r>
    <n v="2111"/>
    <x v="0"/>
    <x v="1"/>
    <n v="42"/>
    <x v="4"/>
    <n v="42"/>
  </r>
  <r>
    <n v="2112"/>
    <x v="2"/>
    <x v="0"/>
    <n v="70"/>
    <x v="4"/>
    <n v="70"/>
  </r>
  <r>
    <n v="2113"/>
    <x v="2"/>
    <x v="1"/>
    <n v="32"/>
    <x v="4"/>
    <n v="32"/>
  </r>
  <r>
    <n v="2114"/>
    <x v="0"/>
    <x v="0"/>
    <n v="62"/>
    <x v="4"/>
    <n v="62"/>
  </r>
  <r>
    <n v="2115"/>
    <x v="2"/>
    <x v="1"/>
    <n v="45"/>
    <x v="4"/>
    <n v="45"/>
  </r>
  <r>
    <n v="2116"/>
    <x v="13"/>
    <x v="1"/>
    <n v="84"/>
    <x v="4"/>
    <n v="84"/>
  </r>
  <r>
    <n v="2117"/>
    <x v="2"/>
    <x v="1"/>
    <n v="21"/>
    <x v="4"/>
    <n v="21"/>
  </r>
  <r>
    <n v="2118"/>
    <x v="2"/>
    <x v="0"/>
    <n v="68"/>
    <x v="4"/>
    <n v="68"/>
  </r>
  <r>
    <n v="2119"/>
    <x v="2"/>
    <x v="1"/>
    <n v="68"/>
    <x v="4"/>
    <n v="68"/>
  </r>
  <r>
    <n v="2120"/>
    <x v="2"/>
    <x v="1"/>
    <n v="26"/>
    <x v="4"/>
    <n v="26"/>
  </r>
  <r>
    <n v="2121"/>
    <x v="6"/>
    <x v="0"/>
    <n v="29"/>
    <x v="4"/>
    <n v="29"/>
  </r>
  <r>
    <n v="2122"/>
    <x v="0"/>
    <x v="0"/>
    <n v="84"/>
    <x v="4"/>
    <n v="84"/>
  </r>
  <r>
    <n v="2123"/>
    <x v="10"/>
    <x v="1"/>
    <n v="54"/>
    <x v="4"/>
    <n v="54"/>
  </r>
  <r>
    <n v="2124"/>
    <x v="0"/>
    <x v="1"/>
    <n v="83"/>
    <x v="4"/>
    <n v="83"/>
  </r>
  <r>
    <n v="2125"/>
    <x v="2"/>
    <x v="1"/>
    <n v="69"/>
    <x v="4"/>
    <n v="69"/>
  </r>
  <r>
    <n v="2126"/>
    <x v="2"/>
    <x v="1"/>
    <n v="76"/>
    <x v="4"/>
    <n v="76"/>
  </r>
  <r>
    <n v="2127"/>
    <x v="2"/>
    <x v="1"/>
    <n v="37"/>
    <x v="4"/>
    <n v="37"/>
  </r>
  <r>
    <n v="2128"/>
    <x v="0"/>
    <x v="1"/>
    <n v="56"/>
    <x v="4"/>
    <n v="56"/>
  </r>
  <r>
    <n v="2129"/>
    <x v="7"/>
    <x v="1"/>
    <n v="67"/>
    <x v="4"/>
    <n v="67"/>
  </r>
  <r>
    <n v="2130"/>
    <x v="7"/>
    <x v="1"/>
    <n v="20"/>
    <x v="4"/>
    <n v="20"/>
  </r>
  <r>
    <n v="2131"/>
    <x v="0"/>
    <x v="1"/>
    <n v="89"/>
    <x v="4"/>
    <n v="89"/>
  </r>
  <r>
    <n v="2132"/>
    <x v="1"/>
    <x v="1"/>
    <n v="55"/>
    <x v="4"/>
    <n v="55"/>
  </r>
  <r>
    <n v="2133"/>
    <x v="8"/>
    <x v="0"/>
    <n v="69"/>
    <x v="4"/>
    <n v="69"/>
  </r>
  <r>
    <n v="2134"/>
    <x v="5"/>
    <x v="1"/>
    <n v="69"/>
    <x v="4"/>
    <n v="69"/>
  </r>
  <r>
    <n v="2135"/>
    <x v="0"/>
    <x v="0"/>
    <n v="61"/>
    <x v="4"/>
    <n v="61"/>
  </r>
  <r>
    <n v="2136"/>
    <x v="2"/>
    <x v="0"/>
    <n v="83"/>
    <x v="4"/>
    <n v="83"/>
  </r>
  <r>
    <n v="2137"/>
    <x v="10"/>
    <x v="0"/>
    <n v="62"/>
    <x v="4"/>
    <n v="62"/>
  </r>
  <r>
    <n v="2138"/>
    <x v="2"/>
    <x v="0"/>
    <n v="87"/>
    <x v="4"/>
    <n v="87"/>
  </r>
  <r>
    <n v="2139"/>
    <x v="3"/>
    <x v="1"/>
    <n v="24"/>
    <x v="4"/>
    <n v="24"/>
  </r>
  <r>
    <n v="2140"/>
    <x v="2"/>
    <x v="0"/>
    <n v="53"/>
    <x v="4"/>
    <n v="53"/>
  </r>
  <r>
    <n v="2141"/>
    <x v="2"/>
    <x v="0"/>
    <n v="53"/>
    <x v="4"/>
    <n v="53"/>
  </r>
  <r>
    <n v="2142"/>
    <x v="0"/>
    <x v="0"/>
    <n v="37"/>
    <x v="4"/>
    <n v="37"/>
  </r>
  <r>
    <n v="2143"/>
    <x v="2"/>
    <x v="1"/>
    <n v="59"/>
    <x v="4"/>
    <n v="59"/>
  </r>
  <r>
    <n v="2144"/>
    <x v="1"/>
    <x v="0"/>
    <n v="59"/>
    <x v="4"/>
    <n v="59"/>
  </r>
  <r>
    <n v="2145"/>
    <x v="2"/>
    <x v="1"/>
    <n v="60"/>
    <x v="4"/>
    <n v="60"/>
  </r>
  <r>
    <n v="2146"/>
    <x v="2"/>
    <x v="1"/>
    <n v="28"/>
    <x v="4"/>
    <n v="28"/>
  </r>
  <r>
    <n v="2147"/>
    <x v="5"/>
    <x v="0"/>
    <n v="52"/>
    <x v="4"/>
    <n v="52"/>
  </r>
  <r>
    <n v="2148"/>
    <x v="2"/>
    <x v="1"/>
    <n v="44"/>
    <x v="4"/>
    <n v="44"/>
  </r>
  <r>
    <n v="2149"/>
    <x v="0"/>
    <x v="1"/>
    <n v="72"/>
    <x v="4"/>
    <n v="72"/>
  </r>
  <r>
    <n v="2150"/>
    <x v="2"/>
    <x v="1"/>
    <n v="18"/>
    <x v="4"/>
    <n v="18"/>
  </r>
  <r>
    <n v="2151"/>
    <x v="13"/>
    <x v="0"/>
    <n v="41"/>
    <x v="4"/>
    <n v="41"/>
  </r>
  <r>
    <n v="2152"/>
    <x v="2"/>
    <x v="1"/>
    <n v="77"/>
    <x v="4"/>
    <n v="77"/>
  </r>
  <r>
    <n v="2153"/>
    <x v="1"/>
    <x v="0"/>
    <n v="87"/>
    <x v="4"/>
    <n v="87"/>
  </r>
  <r>
    <n v="2154"/>
    <x v="1"/>
    <x v="0"/>
    <n v="38"/>
    <x v="4"/>
    <n v="38"/>
  </r>
  <r>
    <n v="2155"/>
    <x v="0"/>
    <x v="0"/>
    <n v="62"/>
    <x v="4"/>
    <n v="62"/>
  </r>
  <r>
    <n v="2156"/>
    <x v="2"/>
    <x v="1"/>
    <n v="74"/>
    <x v="4"/>
    <n v="74"/>
  </r>
  <r>
    <n v="2157"/>
    <x v="2"/>
    <x v="0"/>
    <n v="58"/>
    <x v="4"/>
    <n v="58"/>
  </r>
  <r>
    <n v="2158"/>
    <x v="2"/>
    <x v="0"/>
    <n v="57"/>
    <x v="4"/>
    <n v="57"/>
  </r>
  <r>
    <n v="2159"/>
    <x v="3"/>
    <x v="1"/>
    <n v="58"/>
    <x v="4"/>
    <n v="58"/>
  </r>
  <r>
    <n v="2160"/>
    <x v="1"/>
    <x v="1"/>
    <n v="58"/>
    <x v="4"/>
    <n v="58"/>
  </r>
  <r>
    <n v="2161"/>
    <x v="1"/>
    <x v="1"/>
    <n v="20"/>
    <x v="4"/>
    <n v="20"/>
  </r>
  <r>
    <n v="2162"/>
    <x v="2"/>
    <x v="0"/>
    <n v="42"/>
    <x v="4"/>
    <n v="42"/>
  </r>
  <r>
    <n v="2163"/>
    <x v="8"/>
    <x v="0"/>
    <n v="68"/>
    <x v="4"/>
    <n v="68"/>
  </r>
  <r>
    <n v="2164"/>
    <x v="0"/>
    <x v="0"/>
    <n v="47"/>
    <x v="4"/>
    <n v="47"/>
  </r>
  <r>
    <n v="2165"/>
    <x v="3"/>
    <x v="0"/>
    <n v="23"/>
    <x v="4"/>
    <n v="23"/>
  </r>
  <r>
    <n v="2166"/>
    <x v="9"/>
    <x v="1"/>
    <n v="18"/>
    <x v="4"/>
    <n v="18"/>
  </r>
  <r>
    <n v="2167"/>
    <x v="2"/>
    <x v="1"/>
    <n v="55"/>
    <x v="4"/>
    <n v="55"/>
  </r>
  <r>
    <n v="2168"/>
    <x v="12"/>
    <x v="0"/>
    <n v="73"/>
    <x v="4"/>
    <n v="73"/>
  </r>
  <r>
    <n v="2169"/>
    <x v="2"/>
    <x v="0"/>
    <n v="44"/>
    <x v="4"/>
    <n v="44"/>
  </r>
  <r>
    <n v="2170"/>
    <x v="2"/>
    <x v="1"/>
    <n v="46"/>
    <x v="4"/>
    <n v="46"/>
  </r>
  <r>
    <n v="2171"/>
    <x v="0"/>
    <x v="0"/>
    <n v="57"/>
    <x v="4"/>
    <n v="57"/>
  </r>
  <r>
    <n v="2172"/>
    <x v="3"/>
    <x v="0"/>
    <n v="64"/>
    <x v="4"/>
    <n v="64"/>
  </r>
  <r>
    <n v="2173"/>
    <x v="2"/>
    <x v="0"/>
    <n v="49"/>
    <x v="4"/>
    <n v="49"/>
  </r>
  <r>
    <n v="2174"/>
    <x v="2"/>
    <x v="1"/>
    <n v="38"/>
    <x v="4"/>
    <n v="38"/>
  </r>
  <r>
    <n v="2175"/>
    <x v="2"/>
    <x v="0"/>
    <n v="41"/>
    <x v="4"/>
    <n v="41"/>
  </r>
  <r>
    <n v="2176"/>
    <x v="2"/>
    <x v="0"/>
    <n v="36"/>
    <x v="4"/>
    <n v="36"/>
  </r>
  <r>
    <n v="2177"/>
    <x v="1"/>
    <x v="1"/>
    <n v="68"/>
    <x v="4"/>
    <n v="68"/>
  </r>
  <r>
    <n v="2178"/>
    <x v="0"/>
    <x v="0"/>
    <n v="73"/>
    <x v="4"/>
    <n v="73"/>
  </r>
  <r>
    <n v="2179"/>
    <x v="7"/>
    <x v="0"/>
    <n v="69"/>
    <x v="4"/>
    <n v="69"/>
  </r>
  <r>
    <n v="2180"/>
    <x v="2"/>
    <x v="1"/>
    <n v="28"/>
    <x v="4"/>
    <n v="28"/>
  </r>
  <r>
    <n v="2181"/>
    <x v="2"/>
    <x v="1"/>
    <n v="26"/>
    <x v="4"/>
    <n v="26"/>
  </r>
  <r>
    <n v="2182"/>
    <x v="2"/>
    <x v="1"/>
    <n v="64"/>
    <x v="4"/>
    <n v="64"/>
  </r>
  <r>
    <n v="2183"/>
    <x v="2"/>
    <x v="1"/>
    <n v="53"/>
    <x v="4"/>
    <n v="53"/>
  </r>
  <r>
    <n v="2184"/>
    <x v="10"/>
    <x v="0"/>
    <n v="28"/>
    <x v="4"/>
    <n v="28"/>
  </r>
  <r>
    <n v="2185"/>
    <x v="3"/>
    <x v="0"/>
    <n v="45"/>
    <x v="4"/>
    <n v="45"/>
  </r>
  <r>
    <n v="2186"/>
    <x v="2"/>
    <x v="0"/>
    <n v="39"/>
    <x v="4"/>
    <n v="39"/>
  </r>
  <r>
    <n v="2187"/>
    <x v="0"/>
    <x v="0"/>
    <n v="83"/>
    <x v="4"/>
    <n v="83"/>
  </r>
  <r>
    <n v="2188"/>
    <x v="1"/>
    <x v="0"/>
    <n v="39"/>
    <x v="4"/>
    <n v="39"/>
  </r>
  <r>
    <n v="2189"/>
    <x v="2"/>
    <x v="0"/>
    <n v="62"/>
    <x v="4"/>
    <n v="62"/>
  </r>
  <r>
    <n v="2190"/>
    <x v="0"/>
    <x v="1"/>
    <n v="70"/>
    <x v="4"/>
    <n v="70"/>
  </r>
  <r>
    <n v="2191"/>
    <x v="13"/>
    <x v="0"/>
    <n v="26"/>
    <x v="4"/>
    <n v="26"/>
  </r>
  <r>
    <n v="2192"/>
    <x v="2"/>
    <x v="0"/>
    <n v="28"/>
    <x v="4"/>
    <n v="28"/>
  </r>
  <r>
    <n v="2193"/>
    <x v="2"/>
    <x v="0"/>
    <n v="24"/>
    <x v="4"/>
    <n v="24"/>
  </r>
  <r>
    <n v="2194"/>
    <x v="2"/>
    <x v="1"/>
    <n v="81"/>
    <x v="4"/>
    <n v="81"/>
  </r>
  <r>
    <n v="2195"/>
    <x v="2"/>
    <x v="1"/>
    <n v="49"/>
    <x v="4"/>
    <n v="49"/>
  </r>
  <r>
    <n v="2196"/>
    <x v="1"/>
    <x v="1"/>
    <n v="79"/>
    <x v="4"/>
    <n v="79"/>
  </r>
  <r>
    <n v="2197"/>
    <x v="0"/>
    <x v="0"/>
    <n v="85"/>
    <x v="4"/>
    <n v="85"/>
  </r>
  <r>
    <n v="2198"/>
    <x v="1"/>
    <x v="1"/>
    <n v="30"/>
    <x v="4"/>
    <n v="30"/>
  </r>
  <r>
    <n v="2199"/>
    <x v="7"/>
    <x v="0"/>
    <n v="50"/>
    <x v="4"/>
    <n v="50"/>
  </r>
  <r>
    <n v="2200"/>
    <x v="0"/>
    <x v="1"/>
    <n v="52"/>
    <x v="4"/>
    <n v="52"/>
  </r>
  <r>
    <n v="2201"/>
    <x v="9"/>
    <x v="1"/>
    <n v="80"/>
    <x v="4"/>
    <n v="80"/>
  </r>
  <r>
    <n v="2202"/>
    <x v="5"/>
    <x v="0"/>
    <n v="40"/>
    <x v="4"/>
    <n v="40"/>
  </r>
  <r>
    <n v="2203"/>
    <x v="0"/>
    <x v="0"/>
    <n v="43"/>
    <x v="4"/>
    <n v="43"/>
  </r>
  <r>
    <n v="2204"/>
    <x v="2"/>
    <x v="1"/>
    <n v="67"/>
    <x v="4"/>
    <n v="67"/>
  </r>
  <r>
    <n v="2205"/>
    <x v="1"/>
    <x v="1"/>
    <n v="67"/>
    <x v="4"/>
    <n v="67"/>
  </r>
  <r>
    <n v="2206"/>
    <x v="10"/>
    <x v="1"/>
    <n v="37"/>
    <x v="4"/>
    <n v="37"/>
  </r>
  <r>
    <n v="2207"/>
    <x v="1"/>
    <x v="1"/>
    <n v="57"/>
    <x v="4"/>
    <n v="57"/>
  </r>
  <r>
    <n v="2208"/>
    <x v="2"/>
    <x v="1"/>
    <n v="61"/>
    <x v="4"/>
    <n v="61"/>
  </r>
  <r>
    <n v="2209"/>
    <x v="4"/>
    <x v="1"/>
    <n v="86"/>
    <x v="4"/>
    <n v="86"/>
  </r>
  <r>
    <n v="2210"/>
    <x v="3"/>
    <x v="0"/>
    <n v="67"/>
    <x v="4"/>
    <n v="67"/>
  </r>
  <r>
    <n v="2211"/>
    <x v="10"/>
    <x v="0"/>
    <n v="53"/>
    <x v="4"/>
    <n v="53"/>
  </r>
  <r>
    <n v="2212"/>
    <x v="0"/>
    <x v="0"/>
    <n v="80"/>
    <x v="4"/>
    <n v="80"/>
  </r>
  <r>
    <n v="2213"/>
    <x v="3"/>
    <x v="1"/>
    <n v="79"/>
    <x v="4"/>
    <n v="79"/>
  </r>
  <r>
    <n v="2214"/>
    <x v="2"/>
    <x v="0"/>
    <n v="32"/>
    <x v="4"/>
    <n v="32"/>
  </r>
  <r>
    <n v="2215"/>
    <x v="1"/>
    <x v="0"/>
    <n v="73"/>
    <x v="4"/>
    <n v="73"/>
  </r>
  <r>
    <n v="2216"/>
    <x v="2"/>
    <x v="1"/>
    <n v="36"/>
    <x v="4"/>
    <n v="36"/>
  </r>
  <r>
    <n v="2217"/>
    <x v="1"/>
    <x v="1"/>
    <n v="18"/>
    <x v="4"/>
    <n v="18"/>
  </r>
  <r>
    <n v="2218"/>
    <x v="2"/>
    <x v="0"/>
    <n v="37"/>
    <x v="4"/>
    <n v="37"/>
  </r>
  <r>
    <n v="2219"/>
    <x v="8"/>
    <x v="0"/>
    <n v="19"/>
    <x v="4"/>
    <n v="19"/>
  </r>
  <r>
    <n v="2220"/>
    <x v="3"/>
    <x v="1"/>
    <m/>
    <x v="4"/>
    <n v="24.666666666666668"/>
  </r>
  <r>
    <n v="2221"/>
    <x v="3"/>
    <x v="1"/>
    <n v="69"/>
    <x v="4"/>
    <n v="69"/>
  </r>
  <r>
    <n v="2222"/>
    <x v="2"/>
    <x v="1"/>
    <n v="23"/>
    <x v="4"/>
    <n v="23"/>
  </r>
  <r>
    <n v="2223"/>
    <x v="2"/>
    <x v="0"/>
    <n v="85"/>
    <x v="4"/>
    <n v="85"/>
  </r>
  <r>
    <n v="2224"/>
    <x v="2"/>
    <x v="0"/>
    <n v="82"/>
    <x v="4"/>
    <n v="82"/>
  </r>
  <r>
    <n v="2225"/>
    <x v="2"/>
    <x v="1"/>
    <n v="89"/>
    <x v="4"/>
    <n v="89"/>
  </r>
  <r>
    <n v="2226"/>
    <x v="0"/>
    <x v="1"/>
    <n v="66"/>
    <x v="4"/>
    <n v="66"/>
  </r>
  <r>
    <n v="2227"/>
    <x v="2"/>
    <x v="1"/>
    <n v="70"/>
    <x v="4"/>
    <n v="70"/>
  </r>
  <r>
    <n v="2228"/>
    <x v="10"/>
    <x v="1"/>
    <n v="46"/>
    <x v="4"/>
    <n v="46"/>
  </r>
  <r>
    <n v="2229"/>
    <x v="4"/>
    <x v="1"/>
    <n v="38"/>
    <x v="4"/>
    <n v="38"/>
  </r>
  <r>
    <n v="2230"/>
    <x v="3"/>
    <x v="1"/>
    <n v="65"/>
    <x v="4"/>
    <n v="65"/>
  </r>
  <r>
    <n v="2231"/>
    <x v="0"/>
    <x v="0"/>
    <n v="76"/>
    <x v="4"/>
    <n v="76"/>
  </r>
  <r>
    <n v="2232"/>
    <x v="2"/>
    <x v="0"/>
    <n v="57"/>
    <x v="4"/>
    <n v="57"/>
  </r>
  <r>
    <n v="2233"/>
    <x v="7"/>
    <x v="1"/>
    <n v="52"/>
    <x v="4"/>
    <n v="52"/>
  </r>
  <r>
    <n v="2234"/>
    <x v="13"/>
    <x v="0"/>
    <n v="47"/>
    <x v="4"/>
    <n v="47"/>
  </r>
  <r>
    <n v="2235"/>
    <x v="1"/>
    <x v="0"/>
    <n v="65"/>
    <x v="4"/>
    <n v="65"/>
  </r>
  <r>
    <n v="2236"/>
    <x v="2"/>
    <x v="1"/>
    <n v="80"/>
    <x v="4"/>
    <n v="80"/>
  </r>
  <r>
    <n v="2237"/>
    <x v="1"/>
    <x v="1"/>
    <n v="65"/>
    <x v="4"/>
    <n v="65"/>
  </r>
  <r>
    <n v="2238"/>
    <x v="5"/>
    <x v="0"/>
    <n v="43"/>
    <x v="4"/>
    <n v="43"/>
  </r>
  <r>
    <n v="2239"/>
    <x v="2"/>
    <x v="1"/>
    <n v="36"/>
    <x v="4"/>
    <n v="36"/>
  </r>
  <r>
    <n v="2240"/>
    <x v="0"/>
    <x v="1"/>
    <n v="83"/>
    <x v="4"/>
    <n v="83"/>
  </r>
  <r>
    <n v="2241"/>
    <x v="1"/>
    <x v="0"/>
    <n v="67"/>
    <x v="4"/>
    <n v="67"/>
  </r>
  <r>
    <n v="2242"/>
    <x v="0"/>
    <x v="1"/>
    <n v="77"/>
    <x v="4"/>
    <n v="77"/>
  </r>
  <r>
    <n v="2243"/>
    <x v="1"/>
    <x v="0"/>
    <n v="79"/>
    <x v="4"/>
    <n v="79"/>
  </r>
  <r>
    <n v="2244"/>
    <x v="2"/>
    <x v="1"/>
    <n v="51"/>
    <x v="4"/>
    <n v="51"/>
  </r>
  <r>
    <n v="2245"/>
    <x v="1"/>
    <x v="0"/>
    <n v="61"/>
    <x v="4"/>
    <n v="61"/>
  </r>
  <r>
    <n v="2246"/>
    <x v="3"/>
    <x v="0"/>
    <n v="76"/>
    <x v="4"/>
    <n v="76"/>
  </r>
  <r>
    <n v="2247"/>
    <x v="4"/>
    <x v="1"/>
    <n v="71"/>
    <x v="4"/>
    <n v="71"/>
  </r>
  <r>
    <n v="2248"/>
    <x v="2"/>
    <x v="1"/>
    <n v="68"/>
    <x v="4"/>
    <n v="68"/>
  </r>
  <r>
    <n v="2249"/>
    <x v="7"/>
    <x v="0"/>
    <n v="35"/>
    <x v="4"/>
    <n v="35"/>
  </r>
  <r>
    <n v="2250"/>
    <x v="2"/>
    <x v="0"/>
    <n v="79"/>
    <x v="4"/>
    <n v="79"/>
  </r>
  <r>
    <n v="2251"/>
    <x v="0"/>
    <x v="0"/>
    <n v="75"/>
    <x v="4"/>
    <n v="75"/>
  </r>
  <r>
    <n v="2252"/>
    <x v="8"/>
    <x v="0"/>
    <n v="21"/>
    <x v="4"/>
    <n v="21"/>
  </r>
  <r>
    <n v="2253"/>
    <x v="2"/>
    <x v="0"/>
    <n v="26"/>
    <x v="4"/>
    <n v="26"/>
  </r>
  <r>
    <n v="2254"/>
    <x v="2"/>
    <x v="1"/>
    <n v="38"/>
    <x v="4"/>
    <n v="38"/>
  </r>
  <r>
    <n v="2255"/>
    <x v="10"/>
    <x v="1"/>
    <n v="45"/>
    <x v="4"/>
    <n v="45"/>
  </r>
  <r>
    <n v="2256"/>
    <x v="2"/>
    <x v="0"/>
    <n v="43"/>
    <x v="4"/>
    <n v="43"/>
  </r>
  <r>
    <n v="2257"/>
    <x v="2"/>
    <x v="1"/>
    <n v="59"/>
    <x v="4"/>
    <n v="59"/>
  </r>
  <r>
    <n v="2258"/>
    <x v="5"/>
    <x v="0"/>
    <n v="77"/>
    <x v="4"/>
    <n v="77"/>
  </r>
  <r>
    <n v="2259"/>
    <x v="3"/>
    <x v="1"/>
    <n v="41"/>
    <x v="4"/>
    <n v="41"/>
  </r>
  <r>
    <n v="2260"/>
    <x v="2"/>
    <x v="0"/>
    <n v="60"/>
    <x v="4"/>
    <n v="60"/>
  </r>
  <r>
    <n v="2261"/>
    <x v="2"/>
    <x v="0"/>
    <n v="90"/>
    <x v="4"/>
    <n v="90"/>
  </r>
  <r>
    <n v="2262"/>
    <x v="2"/>
    <x v="1"/>
    <n v="27"/>
    <x v="4"/>
    <n v="27"/>
  </r>
  <r>
    <n v="2263"/>
    <x v="1"/>
    <x v="1"/>
    <n v="48"/>
    <x v="4"/>
    <n v="48"/>
  </r>
  <r>
    <n v="2264"/>
    <x v="2"/>
    <x v="1"/>
    <n v="31"/>
    <x v="4"/>
    <n v="31"/>
  </r>
  <r>
    <n v="2265"/>
    <x v="0"/>
    <x v="1"/>
    <n v="65"/>
    <x v="4"/>
    <n v="65"/>
  </r>
  <r>
    <n v="2266"/>
    <x v="0"/>
    <x v="0"/>
    <n v="90"/>
    <x v="4"/>
    <n v="90"/>
  </r>
  <r>
    <n v="2267"/>
    <x v="3"/>
    <x v="0"/>
    <n v="20"/>
    <x v="4"/>
    <n v="20"/>
  </r>
  <r>
    <n v="2268"/>
    <x v="8"/>
    <x v="0"/>
    <n v="60"/>
    <x v="4"/>
    <n v="60"/>
  </r>
  <r>
    <n v="2269"/>
    <x v="2"/>
    <x v="1"/>
    <n v="48"/>
    <x v="4"/>
    <n v="48"/>
  </r>
  <r>
    <n v="2270"/>
    <x v="0"/>
    <x v="0"/>
    <n v="64"/>
    <x v="4"/>
    <n v="64"/>
  </r>
  <r>
    <n v="2271"/>
    <x v="2"/>
    <x v="1"/>
    <n v="57"/>
    <x v="4"/>
    <n v="57"/>
  </r>
  <r>
    <n v="2272"/>
    <x v="1"/>
    <x v="1"/>
    <n v="40"/>
    <x v="4"/>
    <n v="40"/>
  </r>
  <r>
    <n v="2273"/>
    <x v="13"/>
    <x v="0"/>
    <n v="52"/>
    <x v="4"/>
    <n v="52"/>
  </r>
  <r>
    <n v="2274"/>
    <x v="2"/>
    <x v="0"/>
    <n v="64"/>
    <x v="4"/>
    <n v="64"/>
  </r>
  <r>
    <n v="2275"/>
    <x v="2"/>
    <x v="1"/>
    <n v="74"/>
    <x v="4"/>
    <n v="74"/>
  </r>
  <r>
    <n v="2276"/>
    <x v="1"/>
    <x v="1"/>
    <n v="18"/>
    <x v="4"/>
    <n v="18"/>
  </r>
  <r>
    <n v="2277"/>
    <x v="1"/>
    <x v="0"/>
    <n v="65"/>
    <x v="4"/>
    <n v="65"/>
  </r>
  <r>
    <n v="2278"/>
    <x v="3"/>
    <x v="0"/>
    <n v="78"/>
    <x v="4"/>
    <n v="78"/>
  </r>
  <r>
    <n v="2279"/>
    <x v="5"/>
    <x v="0"/>
    <n v="33"/>
    <x v="4"/>
    <n v="33"/>
  </r>
  <r>
    <n v="2280"/>
    <x v="2"/>
    <x v="0"/>
    <n v="53"/>
    <x v="4"/>
    <n v="53"/>
  </r>
  <r>
    <n v="2281"/>
    <x v="2"/>
    <x v="1"/>
    <n v="31"/>
    <x v="4"/>
    <n v="31"/>
  </r>
  <r>
    <n v="2282"/>
    <x v="2"/>
    <x v="1"/>
    <n v="22"/>
    <x v="4"/>
    <n v="22"/>
  </r>
  <r>
    <n v="2283"/>
    <x v="2"/>
    <x v="1"/>
    <n v="24"/>
    <x v="4"/>
    <n v="24"/>
  </r>
  <r>
    <n v="2284"/>
    <x v="0"/>
    <x v="0"/>
    <n v="61"/>
    <x v="4"/>
    <n v="61"/>
  </r>
  <r>
    <n v="2285"/>
    <x v="13"/>
    <x v="0"/>
    <n v="90"/>
    <x v="4"/>
    <n v="90"/>
  </r>
  <r>
    <n v="2286"/>
    <x v="0"/>
    <x v="0"/>
    <n v="75"/>
    <x v="4"/>
    <n v="75"/>
  </r>
  <r>
    <n v="2287"/>
    <x v="10"/>
    <x v="0"/>
    <n v="72"/>
    <x v="4"/>
    <n v="72"/>
  </r>
  <r>
    <n v="2288"/>
    <x v="2"/>
    <x v="0"/>
    <n v="40"/>
    <x v="4"/>
    <n v="40"/>
  </r>
  <r>
    <n v="2289"/>
    <x v="0"/>
    <x v="1"/>
    <n v="44"/>
    <x v="4"/>
    <n v="44"/>
  </r>
  <r>
    <n v="2290"/>
    <x v="6"/>
    <x v="1"/>
    <n v="88"/>
    <x v="4"/>
    <n v="88"/>
  </r>
  <r>
    <n v="2291"/>
    <x v="3"/>
    <x v="1"/>
    <n v="84"/>
    <x v="4"/>
    <n v="84"/>
  </r>
  <r>
    <n v="2292"/>
    <x v="2"/>
    <x v="1"/>
    <n v="66"/>
    <x v="4"/>
    <n v="66"/>
  </r>
  <r>
    <n v="2293"/>
    <x v="5"/>
    <x v="1"/>
    <n v="70"/>
    <x v="4"/>
    <n v="70"/>
  </r>
  <r>
    <n v="2294"/>
    <x v="0"/>
    <x v="0"/>
    <n v="32"/>
    <x v="4"/>
    <n v="32"/>
  </r>
  <r>
    <n v="2295"/>
    <x v="2"/>
    <x v="1"/>
    <n v="33"/>
    <x v="4"/>
    <n v="33"/>
  </r>
  <r>
    <n v="2296"/>
    <x v="0"/>
    <x v="1"/>
    <n v="28"/>
    <x v="4"/>
    <n v="28"/>
  </r>
  <r>
    <n v="2297"/>
    <x v="5"/>
    <x v="0"/>
    <n v="50"/>
    <x v="4"/>
    <n v="50"/>
  </r>
  <r>
    <n v="2298"/>
    <x v="2"/>
    <x v="1"/>
    <n v="40"/>
    <x v="4"/>
    <n v="40"/>
  </r>
  <r>
    <n v="2299"/>
    <x v="2"/>
    <x v="1"/>
    <n v="58"/>
    <x v="4"/>
    <n v="58"/>
  </r>
  <r>
    <n v="2300"/>
    <x v="2"/>
    <x v="0"/>
    <n v="61"/>
    <x v="4"/>
    <n v="61"/>
  </r>
  <r>
    <n v="2301"/>
    <x v="4"/>
    <x v="1"/>
    <n v="38"/>
    <x v="4"/>
    <n v="38"/>
  </r>
  <r>
    <n v="2302"/>
    <x v="1"/>
    <x v="0"/>
    <n v="70"/>
    <x v="4"/>
    <n v="70"/>
  </r>
  <r>
    <n v="2303"/>
    <x v="8"/>
    <x v="1"/>
    <n v="55"/>
    <x v="4"/>
    <n v="55"/>
  </r>
  <r>
    <n v="2304"/>
    <x v="2"/>
    <x v="1"/>
    <n v="86"/>
    <x v="4"/>
    <n v="86"/>
  </r>
  <r>
    <n v="2305"/>
    <x v="2"/>
    <x v="0"/>
    <n v="18"/>
    <x v="4"/>
    <n v="18"/>
  </r>
  <r>
    <n v="2306"/>
    <x v="1"/>
    <x v="0"/>
    <n v="44"/>
    <x v="4"/>
    <n v="44"/>
  </r>
  <r>
    <n v="2307"/>
    <x v="2"/>
    <x v="0"/>
    <n v="66"/>
    <x v="4"/>
    <n v="66"/>
  </r>
  <r>
    <n v="2308"/>
    <x v="6"/>
    <x v="1"/>
    <n v="32"/>
    <x v="4"/>
    <n v="32"/>
  </r>
  <r>
    <n v="2309"/>
    <x v="10"/>
    <x v="1"/>
    <n v="25"/>
    <x v="4"/>
    <n v="25"/>
  </r>
  <r>
    <n v="2310"/>
    <x v="0"/>
    <x v="1"/>
    <n v="38"/>
    <x v="4"/>
    <n v="38"/>
  </r>
  <r>
    <n v="2311"/>
    <x v="1"/>
    <x v="0"/>
    <n v="36"/>
    <x v="4"/>
    <n v="36"/>
  </r>
  <r>
    <n v="2312"/>
    <x v="2"/>
    <x v="0"/>
    <n v="56"/>
    <x v="4"/>
    <n v="56"/>
  </r>
  <r>
    <n v="2313"/>
    <x v="8"/>
    <x v="1"/>
    <n v="31"/>
    <x v="4"/>
    <n v="31"/>
  </r>
  <r>
    <n v="2314"/>
    <x v="2"/>
    <x v="1"/>
    <n v="18"/>
    <x v="4"/>
    <n v="18"/>
  </r>
  <r>
    <n v="2315"/>
    <x v="2"/>
    <x v="1"/>
    <n v="60"/>
    <x v="4"/>
    <n v="60"/>
  </r>
  <r>
    <n v="2316"/>
    <x v="0"/>
    <x v="0"/>
    <n v="33"/>
    <x v="4"/>
    <n v="33"/>
  </r>
  <r>
    <n v="2317"/>
    <x v="2"/>
    <x v="0"/>
    <n v="86"/>
    <x v="4"/>
    <n v="86"/>
  </r>
  <r>
    <n v="2318"/>
    <x v="0"/>
    <x v="1"/>
    <n v="59"/>
    <x v="4"/>
    <n v="59"/>
  </r>
  <r>
    <n v="2319"/>
    <x v="0"/>
    <x v="0"/>
    <n v="72"/>
    <x v="4"/>
    <n v="72"/>
  </r>
  <r>
    <n v="2320"/>
    <x v="8"/>
    <x v="0"/>
    <n v="88"/>
    <x v="4"/>
    <n v="88"/>
  </r>
  <r>
    <n v="2321"/>
    <x v="7"/>
    <x v="1"/>
    <n v="39"/>
    <x v="4"/>
    <n v="39"/>
  </r>
  <r>
    <n v="2322"/>
    <x v="2"/>
    <x v="1"/>
    <n v="54"/>
    <x v="4"/>
    <n v="54"/>
  </r>
  <r>
    <n v="2323"/>
    <x v="10"/>
    <x v="1"/>
    <n v="58"/>
    <x v="4"/>
    <n v="58"/>
  </r>
  <r>
    <n v="2324"/>
    <x v="0"/>
    <x v="0"/>
    <n v="29"/>
    <x v="4"/>
    <n v="29"/>
  </r>
  <r>
    <n v="2325"/>
    <x v="3"/>
    <x v="0"/>
    <n v="36"/>
    <x v="4"/>
    <n v="36"/>
  </r>
  <r>
    <n v="2326"/>
    <x v="10"/>
    <x v="0"/>
    <n v="38"/>
    <x v="4"/>
    <n v="38"/>
  </r>
  <r>
    <n v="2327"/>
    <x v="2"/>
    <x v="0"/>
    <n v="53"/>
    <x v="4"/>
    <n v="53"/>
  </r>
  <r>
    <n v="2328"/>
    <x v="2"/>
    <x v="0"/>
    <n v="18"/>
    <x v="4"/>
    <n v="18"/>
  </r>
  <r>
    <n v="2329"/>
    <x v="0"/>
    <x v="0"/>
    <n v="39"/>
    <x v="4"/>
    <n v="39"/>
  </r>
  <r>
    <n v="2330"/>
    <x v="2"/>
    <x v="1"/>
    <n v="23"/>
    <x v="4"/>
    <n v="23"/>
  </r>
  <r>
    <n v="2331"/>
    <x v="2"/>
    <x v="0"/>
    <n v="73"/>
    <x v="4"/>
    <n v="73"/>
  </r>
  <r>
    <n v="2332"/>
    <x v="1"/>
    <x v="0"/>
    <n v="62"/>
    <x v="4"/>
    <n v="62"/>
  </r>
  <r>
    <n v="2333"/>
    <x v="0"/>
    <x v="0"/>
    <n v="34"/>
    <x v="4"/>
    <n v="34"/>
  </r>
  <r>
    <n v="2334"/>
    <x v="0"/>
    <x v="0"/>
    <n v="77"/>
    <x v="4"/>
    <n v="77"/>
  </r>
  <r>
    <n v="2335"/>
    <x v="9"/>
    <x v="1"/>
    <n v="65"/>
    <x v="4"/>
    <n v="65"/>
  </r>
  <r>
    <n v="2336"/>
    <x v="9"/>
    <x v="1"/>
    <n v="43"/>
    <x v="4"/>
    <n v="43"/>
  </r>
  <r>
    <n v="2337"/>
    <x v="1"/>
    <x v="0"/>
    <n v="85"/>
    <x v="4"/>
    <n v="85"/>
  </r>
  <r>
    <n v="2338"/>
    <x v="2"/>
    <x v="1"/>
    <n v="90"/>
    <x v="4"/>
    <n v="90"/>
  </r>
  <r>
    <n v="2339"/>
    <x v="1"/>
    <x v="1"/>
    <n v="32"/>
    <x v="4"/>
    <n v="32"/>
  </r>
  <r>
    <n v="2340"/>
    <x v="2"/>
    <x v="1"/>
    <n v="35"/>
    <x v="4"/>
    <n v="35"/>
  </r>
  <r>
    <n v="2341"/>
    <x v="8"/>
    <x v="0"/>
    <n v="48"/>
    <x v="4"/>
    <n v="48"/>
  </r>
  <r>
    <n v="2342"/>
    <x v="0"/>
    <x v="1"/>
    <n v="46"/>
    <x v="4"/>
    <n v="46"/>
  </r>
  <r>
    <n v="2343"/>
    <x v="1"/>
    <x v="1"/>
    <n v="33"/>
    <x v="4"/>
    <n v="33"/>
  </r>
  <r>
    <n v="2344"/>
    <x v="2"/>
    <x v="1"/>
    <n v="55"/>
    <x v="4"/>
    <n v="55"/>
  </r>
  <r>
    <n v="2345"/>
    <x v="5"/>
    <x v="0"/>
    <n v="59"/>
    <x v="4"/>
    <n v="59"/>
  </r>
  <r>
    <n v="2346"/>
    <x v="10"/>
    <x v="0"/>
    <n v="29"/>
    <x v="4"/>
    <n v="29"/>
  </r>
  <r>
    <n v="2347"/>
    <x v="0"/>
    <x v="1"/>
    <n v="61"/>
    <x v="4"/>
    <n v="61"/>
  </r>
  <r>
    <n v="2348"/>
    <x v="1"/>
    <x v="1"/>
    <n v="88"/>
    <x v="4"/>
    <n v="88"/>
  </r>
  <r>
    <n v="2349"/>
    <x v="3"/>
    <x v="0"/>
    <n v="37"/>
    <x v="4"/>
    <n v="37"/>
  </r>
  <r>
    <n v="2350"/>
    <x v="1"/>
    <x v="1"/>
    <n v="82"/>
    <x v="4"/>
    <n v="82"/>
  </r>
  <r>
    <n v="2351"/>
    <x v="2"/>
    <x v="0"/>
    <n v="43"/>
    <x v="4"/>
    <n v="43"/>
  </r>
  <r>
    <n v="2352"/>
    <x v="2"/>
    <x v="1"/>
    <n v="35"/>
    <x v="4"/>
    <n v="35"/>
  </r>
  <r>
    <n v="2353"/>
    <x v="2"/>
    <x v="0"/>
    <n v="27"/>
    <x v="4"/>
    <n v="27"/>
  </r>
  <r>
    <n v="2354"/>
    <x v="2"/>
    <x v="1"/>
    <n v="36"/>
    <x v="4"/>
    <n v="36"/>
  </r>
  <r>
    <n v="2355"/>
    <x v="2"/>
    <x v="1"/>
    <n v="24"/>
    <x v="4"/>
    <n v="24"/>
  </r>
  <r>
    <n v="2356"/>
    <x v="0"/>
    <x v="1"/>
    <n v="68"/>
    <x v="4"/>
    <n v="68"/>
  </r>
  <r>
    <n v="2357"/>
    <x v="1"/>
    <x v="0"/>
    <n v="89"/>
    <x v="4"/>
    <n v="89"/>
  </r>
  <r>
    <n v="2358"/>
    <x v="1"/>
    <x v="0"/>
    <n v="31"/>
    <x v="4"/>
    <n v="31"/>
  </r>
  <r>
    <n v="2359"/>
    <x v="2"/>
    <x v="0"/>
    <n v="37"/>
    <x v="4"/>
    <n v="37"/>
  </r>
  <r>
    <n v="2360"/>
    <x v="7"/>
    <x v="0"/>
    <n v="50"/>
    <x v="4"/>
    <n v="50"/>
  </r>
  <r>
    <n v="2361"/>
    <x v="1"/>
    <x v="1"/>
    <n v="86"/>
    <x v="4"/>
    <n v="86"/>
  </r>
  <r>
    <n v="2362"/>
    <x v="1"/>
    <x v="1"/>
    <n v="87"/>
    <x v="4"/>
    <n v="87"/>
  </r>
  <r>
    <n v="2363"/>
    <x v="10"/>
    <x v="1"/>
    <n v="87"/>
    <x v="4"/>
    <n v="87"/>
  </r>
  <r>
    <n v="2364"/>
    <x v="10"/>
    <x v="1"/>
    <n v="63"/>
    <x v="4"/>
    <n v="63"/>
  </r>
  <r>
    <n v="2365"/>
    <x v="4"/>
    <x v="0"/>
    <n v="33"/>
    <x v="4"/>
    <n v="33"/>
  </r>
  <r>
    <n v="2366"/>
    <x v="5"/>
    <x v="0"/>
    <n v="90"/>
    <x v="4"/>
    <n v="90"/>
  </r>
  <r>
    <n v="2367"/>
    <x v="2"/>
    <x v="1"/>
    <n v="68"/>
    <x v="4"/>
    <n v="68"/>
  </r>
  <r>
    <n v="2368"/>
    <x v="13"/>
    <x v="1"/>
    <n v="81"/>
    <x v="4"/>
    <n v="81"/>
  </r>
  <r>
    <n v="2369"/>
    <x v="10"/>
    <x v="1"/>
    <n v="90"/>
    <x v="4"/>
    <n v="90"/>
  </r>
  <r>
    <n v="2370"/>
    <x v="2"/>
    <x v="0"/>
    <n v="26"/>
    <x v="4"/>
    <n v="26"/>
  </r>
  <r>
    <n v="2371"/>
    <x v="8"/>
    <x v="1"/>
    <n v="88"/>
    <x v="4"/>
    <n v="88"/>
  </r>
  <r>
    <n v="2372"/>
    <x v="2"/>
    <x v="0"/>
    <n v="58"/>
    <x v="4"/>
    <n v="58"/>
  </r>
  <r>
    <n v="2373"/>
    <x v="9"/>
    <x v="0"/>
    <n v="61"/>
    <x v="4"/>
    <n v="61"/>
  </r>
  <r>
    <n v="2374"/>
    <x v="2"/>
    <x v="1"/>
    <n v="77"/>
    <x v="4"/>
    <n v="77"/>
  </r>
  <r>
    <n v="2375"/>
    <x v="0"/>
    <x v="1"/>
    <n v="72"/>
    <x v="4"/>
    <n v="72"/>
  </r>
  <r>
    <n v="2376"/>
    <x v="2"/>
    <x v="1"/>
    <n v="30"/>
    <x v="4"/>
    <n v="30"/>
  </r>
  <r>
    <n v="2377"/>
    <x v="1"/>
    <x v="1"/>
    <n v="78"/>
    <x v="4"/>
    <n v="78"/>
  </r>
  <r>
    <n v="2378"/>
    <x v="3"/>
    <x v="0"/>
    <n v="72"/>
    <x v="4"/>
    <n v="72"/>
  </r>
  <r>
    <n v="2379"/>
    <x v="2"/>
    <x v="0"/>
    <n v="78"/>
    <x v="4"/>
    <n v="78"/>
  </r>
  <r>
    <n v="2380"/>
    <x v="3"/>
    <x v="1"/>
    <n v="33"/>
    <x v="4"/>
    <n v="33"/>
  </r>
  <r>
    <n v="2381"/>
    <x v="2"/>
    <x v="1"/>
    <n v="59"/>
    <x v="4"/>
    <n v="59"/>
  </r>
  <r>
    <n v="2382"/>
    <x v="0"/>
    <x v="0"/>
    <n v="53"/>
    <x v="4"/>
    <n v="53"/>
  </r>
  <r>
    <n v="2383"/>
    <x v="2"/>
    <x v="1"/>
    <n v="37"/>
    <x v="4"/>
    <n v="37"/>
  </r>
  <r>
    <n v="2384"/>
    <x v="2"/>
    <x v="0"/>
    <n v="36"/>
    <x v="4"/>
    <n v="36"/>
  </r>
  <r>
    <n v="2385"/>
    <x v="2"/>
    <x v="0"/>
    <n v="53"/>
    <x v="4"/>
    <n v="53"/>
  </r>
  <r>
    <n v="2386"/>
    <x v="1"/>
    <x v="1"/>
    <n v="41"/>
    <x v="4"/>
    <n v="41"/>
  </r>
  <r>
    <n v="2387"/>
    <x v="1"/>
    <x v="1"/>
    <n v="30"/>
    <x v="4"/>
    <n v="30"/>
  </r>
  <r>
    <n v="2388"/>
    <x v="2"/>
    <x v="1"/>
    <n v="61"/>
    <x v="4"/>
    <n v="61"/>
  </r>
  <r>
    <n v="2389"/>
    <x v="2"/>
    <x v="0"/>
    <n v="69"/>
    <x v="4"/>
    <n v="69"/>
  </r>
  <r>
    <n v="2390"/>
    <x v="0"/>
    <x v="1"/>
    <n v="82"/>
    <x v="4"/>
    <n v="82"/>
  </r>
  <r>
    <n v="2391"/>
    <x v="2"/>
    <x v="1"/>
    <n v="19"/>
    <x v="4"/>
    <n v="19"/>
  </r>
  <r>
    <n v="2392"/>
    <x v="3"/>
    <x v="0"/>
    <n v="42"/>
    <x v="4"/>
    <n v="42"/>
  </r>
  <r>
    <n v="2393"/>
    <x v="10"/>
    <x v="0"/>
    <n v="43"/>
    <x v="4"/>
    <n v="43"/>
  </r>
  <r>
    <n v="2394"/>
    <x v="1"/>
    <x v="1"/>
    <n v="74"/>
    <x v="4"/>
    <n v="74"/>
  </r>
  <r>
    <n v="2395"/>
    <x v="2"/>
    <x v="1"/>
    <n v="35"/>
    <x v="4"/>
    <n v="35"/>
  </r>
  <r>
    <n v="2396"/>
    <x v="2"/>
    <x v="1"/>
    <n v="19"/>
    <x v="4"/>
    <n v="19"/>
  </r>
  <r>
    <n v="2397"/>
    <x v="2"/>
    <x v="1"/>
    <n v="77"/>
    <x v="4"/>
    <n v="77"/>
  </r>
  <r>
    <n v="2398"/>
    <x v="0"/>
    <x v="1"/>
    <n v="46"/>
    <x v="4"/>
    <n v="46"/>
  </r>
  <r>
    <n v="2399"/>
    <x v="2"/>
    <x v="0"/>
    <n v="32"/>
    <x v="4"/>
    <n v="32"/>
  </r>
  <r>
    <n v="2400"/>
    <x v="2"/>
    <x v="0"/>
    <n v="64"/>
    <x v="4"/>
    <n v="64"/>
  </r>
  <r>
    <n v="2401"/>
    <x v="2"/>
    <x v="0"/>
    <n v="34"/>
    <x v="4"/>
    <n v="34"/>
  </r>
  <r>
    <n v="2402"/>
    <x v="0"/>
    <x v="0"/>
    <n v="61"/>
    <x v="4"/>
    <n v="61"/>
  </r>
  <r>
    <n v="2403"/>
    <x v="5"/>
    <x v="1"/>
    <n v="87"/>
    <x v="4"/>
    <n v="87"/>
  </r>
  <r>
    <n v="2404"/>
    <x v="3"/>
    <x v="0"/>
    <n v="39"/>
    <x v="4"/>
    <n v="39"/>
  </r>
  <r>
    <n v="2405"/>
    <x v="2"/>
    <x v="1"/>
    <n v="63"/>
    <x v="4"/>
    <n v="63"/>
  </r>
  <r>
    <n v="2406"/>
    <x v="2"/>
    <x v="0"/>
    <n v="76"/>
    <x v="4"/>
    <n v="76"/>
  </r>
  <r>
    <n v="2407"/>
    <x v="2"/>
    <x v="0"/>
    <n v="78"/>
    <x v="4"/>
    <n v="78"/>
  </r>
  <r>
    <n v="2408"/>
    <x v="2"/>
    <x v="1"/>
    <n v="27"/>
    <x v="4"/>
    <n v="27"/>
  </r>
  <r>
    <n v="2409"/>
    <x v="3"/>
    <x v="1"/>
    <n v="30"/>
    <x v="4"/>
    <n v="30"/>
  </r>
  <r>
    <n v="2410"/>
    <x v="0"/>
    <x v="0"/>
    <n v="89"/>
    <x v="4"/>
    <n v="89"/>
  </r>
  <r>
    <n v="2411"/>
    <x v="8"/>
    <x v="0"/>
    <n v="88"/>
    <x v="4"/>
    <n v="88"/>
  </r>
  <r>
    <n v="2412"/>
    <x v="2"/>
    <x v="0"/>
    <n v="19"/>
    <x v="4"/>
    <n v="19"/>
  </r>
  <r>
    <n v="2413"/>
    <x v="5"/>
    <x v="0"/>
    <n v="31"/>
    <x v="4"/>
    <n v="31"/>
  </r>
  <r>
    <n v="2414"/>
    <x v="1"/>
    <x v="1"/>
    <n v="34"/>
    <x v="4"/>
    <n v="34"/>
  </r>
  <r>
    <n v="2415"/>
    <x v="6"/>
    <x v="1"/>
    <n v="54"/>
    <x v="4"/>
    <n v="54"/>
  </r>
  <r>
    <n v="2416"/>
    <x v="1"/>
    <x v="1"/>
    <n v="26"/>
    <x v="4"/>
    <n v="26"/>
  </r>
  <r>
    <n v="2417"/>
    <x v="2"/>
    <x v="0"/>
    <n v="52"/>
    <x v="4"/>
    <n v="52"/>
  </r>
  <r>
    <n v="2418"/>
    <x v="2"/>
    <x v="0"/>
    <n v="65"/>
    <x v="4"/>
    <n v="65"/>
  </r>
  <r>
    <n v="2419"/>
    <x v="10"/>
    <x v="0"/>
    <n v="83"/>
    <x v="4"/>
    <n v="83"/>
  </r>
  <r>
    <n v="2420"/>
    <x v="0"/>
    <x v="0"/>
    <n v="65"/>
    <x v="4"/>
    <n v="65"/>
  </r>
  <r>
    <n v="2421"/>
    <x v="10"/>
    <x v="1"/>
    <n v="78"/>
    <x v="4"/>
    <n v="78"/>
  </r>
  <r>
    <n v="2422"/>
    <x v="2"/>
    <x v="0"/>
    <n v="31"/>
    <x v="4"/>
    <n v="31"/>
  </r>
  <r>
    <n v="2423"/>
    <x v="3"/>
    <x v="1"/>
    <n v="88"/>
    <x v="4"/>
    <n v="88"/>
  </r>
  <r>
    <n v="2424"/>
    <x v="2"/>
    <x v="1"/>
    <n v="73"/>
    <x v="4"/>
    <n v="73"/>
  </r>
  <r>
    <n v="2425"/>
    <x v="3"/>
    <x v="0"/>
    <n v="76"/>
    <x v="4"/>
    <n v="76"/>
  </r>
  <r>
    <n v="2426"/>
    <x v="2"/>
    <x v="0"/>
    <n v="57"/>
    <x v="4"/>
    <n v="57"/>
  </r>
  <r>
    <n v="2427"/>
    <x v="1"/>
    <x v="1"/>
    <n v="30"/>
    <x v="4"/>
    <n v="30"/>
  </r>
  <r>
    <n v="2428"/>
    <x v="0"/>
    <x v="1"/>
    <n v="74"/>
    <x v="4"/>
    <n v="74"/>
  </r>
  <r>
    <n v="2429"/>
    <x v="2"/>
    <x v="0"/>
    <n v="38"/>
    <x v="4"/>
    <n v="38"/>
  </r>
  <r>
    <n v="2430"/>
    <x v="2"/>
    <x v="1"/>
    <n v="76"/>
    <x v="4"/>
    <n v="76"/>
  </r>
  <r>
    <n v="2431"/>
    <x v="0"/>
    <x v="1"/>
    <n v="46"/>
    <x v="4"/>
    <n v="46"/>
  </r>
  <r>
    <n v="2432"/>
    <x v="7"/>
    <x v="0"/>
    <n v="70"/>
    <x v="4"/>
    <n v="70"/>
  </r>
  <r>
    <n v="2433"/>
    <x v="1"/>
    <x v="1"/>
    <n v="58"/>
    <x v="4"/>
    <n v="58"/>
  </r>
  <r>
    <n v="2434"/>
    <x v="3"/>
    <x v="0"/>
    <n v="29"/>
    <x v="4"/>
    <n v="29"/>
  </r>
  <r>
    <n v="2435"/>
    <x v="1"/>
    <x v="1"/>
    <n v="82"/>
    <x v="4"/>
    <n v="82"/>
  </r>
  <r>
    <n v="2436"/>
    <x v="2"/>
    <x v="0"/>
    <n v="42"/>
    <x v="4"/>
    <n v="42"/>
  </r>
  <r>
    <n v="2437"/>
    <x v="4"/>
    <x v="0"/>
    <n v="65"/>
    <x v="4"/>
    <n v="65"/>
  </r>
  <r>
    <n v="2438"/>
    <x v="1"/>
    <x v="0"/>
    <n v="25"/>
    <x v="4"/>
    <n v="25"/>
  </r>
  <r>
    <n v="2439"/>
    <x v="2"/>
    <x v="0"/>
    <n v="84"/>
    <x v="4"/>
    <n v="84"/>
  </r>
  <r>
    <n v="2440"/>
    <x v="10"/>
    <x v="0"/>
    <n v="61"/>
    <x v="4"/>
    <n v="61"/>
  </r>
  <r>
    <n v="2441"/>
    <x v="2"/>
    <x v="1"/>
    <n v="68"/>
    <x v="4"/>
    <n v="68"/>
  </r>
  <r>
    <n v="2442"/>
    <x v="2"/>
    <x v="0"/>
    <n v="70"/>
    <x v="4"/>
    <n v="70"/>
  </r>
  <r>
    <n v="2443"/>
    <x v="1"/>
    <x v="0"/>
    <n v="23"/>
    <x v="4"/>
    <n v="23"/>
  </r>
  <r>
    <n v="2444"/>
    <x v="1"/>
    <x v="1"/>
    <n v="89"/>
    <x v="4"/>
    <n v="89"/>
  </r>
  <r>
    <n v="2445"/>
    <x v="2"/>
    <x v="0"/>
    <n v="46"/>
    <x v="4"/>
    <n v="46"/>
  </r>
  <r>
    <n v="2446"/>
    <x v="0"/>
    <x v="0"/>
    <n v="47"/>
    <x v="4"/>
    <n v="47"/>
  </r>
  <r>
    <n v="2447"/>
    <x v="13"/>
    <x v="1"/>
    <n v="25"/>
    <x v="4"/>
    <n v="25"/>
  </r>
  <r>
    <n v="2448"/>
    <x v="1"/>
    <x v="1"/>
    <n v="55"/>
    <x v="4"/>
    <n v="55"/>
  </r>
  <r>
    <n v="2449"/>
    <x v="1"/>
    <x v="0"/>
    <n v="57"/>
    <x v="4"/>
    <n v="57"/>
  </r>
  <r>
    <n v="2450"/>
    <x v="1"/>
    <x v="0"/>
    <n v="21"/>
    <x v="4"/>
    <n v="21"/>
  </r>
  <r>
    <n v="2451"/>
    <x v="2"/>
    <x v="1"/>
    <n v="89"/>
    <x v="4"/>
    <n v="89"/>
  </r>
  <r>
    <n v="2452"/>
    <x v="5"/>
    <x v="1"/>
    <n v="48"/>
    <x v="4"/>
    <n v="48"/>
  </r>
  <r>
    <n v="2453"/>
    <x v="2"/>
    <x v="0"/>
    <n v="37"/>
    <x v="4"/>
    <n v="37"/>
  </r>
  <r>
    <n v="2454"/>
    <x v="1"/>
    <x v="0"/>
    <n v="21"/>
    <x v="4"/>
    <n v="21"/>
  </r>
  <r>
    <n v="2455"/>
    <x v="2"/>
    <x v="0"/>
    <n v="68"/>
    <x v="4"/>
    <n v="68"/>
  </r>
  <r>
    <n v="2456"/>
    <x v="0"/>
    <x v="0"/>
    <n v="77"/>
    <x v="4"/>
    <n v="77"/>
  </r>
  <r>
    <n v="2457"/>
    <x v="2"/>
    <x v="0"/>
    <n v="50"/>
    <x v="4"/>
    <n v="50"/>
  </r>
  <r>
    <n v="2458"/>
    <x v="2"/>
    <x v="0"/>
    <n v="72"/>
    <x v="4"/>
    <n v="72"/>
  </r>
  <r>
    <n v="2459"/>
    <x v="2"/>
    <x v="0"/>
    <n v="72"/>
    <x v="4"/>
    <n v="72"/>
  </r>
  <r>
    <n v="2460"/>
    <x v="6"/>
    <x v="1"/>
    <n v="67"/>
    <x v="4"/>
    <n v="67"/>
  </r>
  <r>
    <n v="2461"/>
    <x v="2"/>
    <x v="0"/>
    <n v="40"/>
    <x v="4"/>
    <n v="40"/>
  </r>
  <r>
    <n v="2462"/>
    <x v="2"/>
    <x v="0"/>
    <n v="50"/>
    <x v="4"/>
    <n v="50"/>
  </r>
  <r>
    <n v="2463"/>
    <x v="2"/>
    <x v="0"/>
    <n v="58"/>
    <x v="4"/>
    <n v="58"/>
  </r>
  <r>
    <n v="2464"/>
    <x v="0"/>
    <x v="1"/>
    <n v="57"/>
    <x v="4"/>
    <n v="57"/>
  </r>
  <r>
    <n v="2465"/>
    <x v="3"/>
    <x v="1"/>
    <n v="38"/>
    <x v="4"/>
    <n v="38"/>
  </r>
  <r>
    <n v="2466"/>
    <x v="2"/>
    <x v="1"/>
    <n v="39"/>
    <x v="4"/>
    <n v="39"/>
  </r>
  <r>
    <n v="2467"/>
    <x v="0"/>
    <x v="0"/>
    <n v="37"/>
    <x v="4"/>
    <n v="37"/>
  </r>
  <r>
    <n v="2468"/>
    <x v="2"/>
    <x v="1"/>
    <n v="64"/>
    <x v="4"/>
    <n v="64"/>
  </r>
  <r>
    <n v="2469"/>
    <x v="3"/>
    <x v="1"/>
    <n v="41"/>
    <x v="4"/>
    <n v="41"/>
  </r>
  <r>
    <n v="2470"/>
    <x v="2"/>
    <x v="1"/>
    <n v="49"/>
    <x v="4"/>
    <n v="49"/>
  </r>
  <r>
    <n v="2471"/>
    <x v="2"/>
    <x v="0"/>
    <n v="57"/>
    <x v="4"/>
    <n v="57"/>
  </r>
  <r>
    <n v="2472"/>
    <x v="10"/>
    <x v="1"/>
    <n v="44"/>
    <x v="4"/>
    <n v="44"/>
  </r>
  <r>
    <n v="2473"/>
    <x v="4"/>
    <x v="0"/>
    <n v="42"/>
    <x v="4"/>
    <n v="42"/>
  </r>
  <r>
    <n v="2474"/>
    <x v="7"/>
    <x v="0"/>
    <n v="63"/>
    <x v="4"/>
    <n v="63"/>
  </r>
  <r>
    <n v="2475"/>
    <x v="2"/>
    <x v="1"/>
    <n v="78"/>
    <x v="4"/>
    <n v="78"/>
  </r>
  <r>
    <n v="2476"/>
    <x v="1"/>
    <x v="1"/>
    <n v="86"/>
    <x v="4"/>
    <n v="86"/>
  </r>
  <r>
    <n v="2477"/>
    <x v="2"/>
    <x v="0"/>
    <n v="69"/>
    <x v="4"/>
    <n v="69"/>
  </r>
  <r>
    <n v="2478"/>
    <x v="3"/>
    <x v="0"/>
    <n v="83"/>
    <x v="4"/>
    <n v="83"/>
  </r>
  <r>
    <n v="2479"/>
    <x v="2"/>
    <x v="1"/>
    <n v="89"/>
    <x v="4"/>
    <n v="89"/>
  </r>
  <r>
    <n v="2480"/>
    <x v="4"/>
    <x v="0"/>
    <n v="47"/>
    <x v="4"/>
    <n v="47"/>
  </r>
  <r>
    <n v="2481"/>
    <x v="1"/>
    <x v="0"/>
    <n v="56"/>
    <x v="4"/>
    <n v="56"/>
  </r>
  <r>
    <n v="2482"/>
    <x v="7"/>
    <x v="0"/>
    <n v="61"/>
    <x v="4"/>
    <n v="61"/>
  </r>
  <r>
    <n v="2483"/>
    <x v="9"/>
    <x v="1"/>
    <n v="90"/>
    <x v="4"/>
    <n v="90"/>
  </r>
  <r>
    <n v="2484"/>
    <x v="2"/>
    <x v="0"/>
    <n v="55"/>
    <x v="4"/>
    <n v="55"/>
  </r>
  <r>
    <n v="2485"/>
    <x v="3"/>
    <x v="1"/>
    <n v="64"/>
    <x v="4"/>
    <n v="64"/>
  </r>
  <r>
    <n v="2486"/>
    <x v="4"/>
    <x v="1"/>
    <n v="60"/>
    <x v="4"/>
    <n v="60"/>
  </r>
  <r>
    <n v="2487"/>
    <x v="2"/>
    <x v="1"/>
    <n v="89"/>
    <x v="4"/>
    <n v="89"/>
  </r>
  <r>
    <n v="2488"/>
    <x v="3"/>
    <x v="1"/>
    <n v="67"/>
    <x v="4"/>
    <n v="67"/>
  </r>
  <r>
    <n v="2489"/>
    <x v="2"/>
    <x v="0"/>
    <n v="68"/>
    <x v="4"/>
    <n v="68"/>
  </r>
  <r>
    <n v="2490"/>
    <x v="2"/>
    <x v="1"/>
    <n v="31"/>
    <x v="4"/>
    <n v="31"/>
  </r>
  <r>
    <n v="2491"/>
    <x v="9"/>
    <x v="0"/>
    <n v="69"/>
    <x v="4"/>
    <n v="69"/>
  </r>
  <r>
    <n v="2492"/>
    <x v="0"/>
    <x v="0"/>
    <n v="82"/>
    <x v="4"/>
    <n v="82"/>
  </r>
  <r>
    <n v="2493"/>
    <x v="2"/>
    <x v="1"/>
    <n v="65"/>
    <x v="4"/>
    <n v="65"/>
  </r>
  <r>
    <n v="2494"/>
    <x v="8"/>
    <x v="0"/>
    <n v="29"/>
    <x v="4"/>
    <n v="29"/>
  </r>
  <r>
    <n v="2495"/>
    <x v="3"/>
    <x v="0"/>
    <m/>
    <x v="4"/>
    <n v="58.666666666666664"/>
  </r>
  <r>
    <n v="2496"/>
    <x v="0"/>
    <x v="1"/>
    <n v="89"/>
    <x v="4"/>
    <n v="89"/>
  </r>
  <r>
    <n v="2497"/>
    <x v="1"/>
    <x v="0"/>
    <n v="74"/>
    <x v="4"/>
    <n v="74"/>
  </r>
  <r>
    <n v="2498"/>
    <x v="3"/>
    <x v="0"/>
    <n v="35"/>
    <x v="4"/>
    <n v="35"/>
  </r>
  <r>
    <n v="2499"/>
    <x v="2"/>
    <x v="1"/>
    <n v="86"/>
    <x v="4"/>
    <n v="86"/>
  </r>
  <r>
    <n v="2500"/>
    <x v="4"/>
    <x v="1"/>
    <n v="46"/>
    <x v="4"/>
    <n v="4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F2B1519-3567-443F-9602-F052686BB149}" name="PivotTable1" cacheId="6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B4" firstHeaderRow="0" firstDataRow="1" firstDataCol="0" rowPageCount="1" colPageCount="1"/>
  <pivotFields count="13">
    <pivotField dataField="1"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axis="axisPage" multipleItemSelectionAllowed="1" showAll="0">
      <items count="14">
        <item h="1" x="3"/>
        <item h="1" x="0"/>
        <item h="1" x="7"/>
        <item h="1" x="1"/>
        <item h="1" x="8"/>
        <item h="1" x="2"/>
        <item x="4"/>
        <item x="6"/>
        <item x="11"/>
        <item x="5"/>
        <item x="9"/>
        <item x="10"/>
        <item h="1" x="12"/>
        <item t="default"/>
      </items>
    </pivotField>
  </pivotFields>
  <rowItems count="1">
    <i/>
  </rowItems>
  <colFields count="1">
    <field x="-2"/>
  </colFields>
  <colItems count="2">
    <i>
      <x/>
    </i>
    <i i="1">
      <x v="1"/>
    </i>
  </colItems>
  <pageFields count="1">
    <pageField fld="12" hier="-1"/>
  </pageFields>
  <dataFields count="2">
    <dataField name="Count of Order ID" fld="0" subtotal="count" baseField="0" baseItem="9"/>
    <dataField name="Sum of Order Value" fld="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205AF2D-EB87-4529-B144-892F6E22E730}" name="PivotTable3" cacheId="6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9:A10" firstHeaderRow="1" firstDataRow="1" firstDataCol="0" rowPageCount="1" colPageCount="1"/>
  <pivotFields count="13">
    <pivotField showAll="0"/>
    <pivotField dataField="1"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368">
        <item h="1" x="143"/>
        <item h="1" x="115"/>
        <item h="1" x="121"/>
        <item h="1" x="317"/>
        <item h="1" x="227"/>
        <item h="1" x="129"/>
        <item h="1" x="315"/>
        <item h="1" x="27"/>
        <item h="1" x="340"/>
        <item h="1" x="290"/>
        <item h="1" x="26"/>
        <item h="1" x="49"/>
        <item h="1" x="266"/>
        <item h="1" x="69"/>
        <item h="1" x="100"/>
        <item h="1" x="103"/>
        <item h="1" x="205"/>
        <item h="1" x="231"/>
        <item h="1" x="145"/>
        <item h="1" x="3"/>
        <item h="1" x="349"/>
        <item h="1" x="259"/>
        <item h="1" x="299"/>
        <item h="1" x="20"/>
        <item h="1" x="168"/>
        <item h="1" x="249"/>
        <item h="1" x="64"/>
        <item h="1" x="314"/>
        <item h="1" x="54"/>
        <item h="1" x="102"/>
        <item h="1" x="140"/>
        <item h="1" x="307"/>
        <item h="1" x="148"/>
        <item h="1" x="180"/>
        <item h="1" x="269"/>
        <item h="1" x="72"/>
        <item h="1" x="260"/>
        <item h="1" x="130"/>
        <item h="1" x="270"/>
        <item h="1" x="262"/>
        <item h="1" x="28"/>
        <item h="1" x="272"/>
        <item h="1" x="35"/>
        <item h="1" x="254"/>
        <item h="1" x="59"/>
        <item h="1" x="222"/>
        <item h="1" x="31"/>
        <item h="1" x="67"/>
        <item h="1" x="339"/>
        <item h="1" x="353"/>
        <item h="1" x="41"/>
        <item h="1" x="138"/>
        <item h="1" x="170"/>
        <item h="1" x="73"/>
        <item h="1" x="275"/>
        <item h="1" x="93"/>
        <item h="1" x="39"/>
        <item h="1" x="10"/>
        <item h="1" x="281"/>
        <item h="1" x="0"/>
        <item h="1" x="333"/>
        <item h="1" x="332"/>
        <item h="1" x="242"/>
        <item h="1" x="300"/>
        <item h="1" x="238"/>
        <item h="1" x="132"/>
        <item h="1" x="151"/>
        <item h="1" x="50"/>
        <item h="1" x="237"/>
        <item h="1" x="248"/>
        <item h="1" x="62"/>
        <item h="1" x="287"/>
        <item h="1" x="8"/>
        <item h="1" x="210"/>
        <item h="1" x="106"/>
        <item h="1" x="122"/>
        <item h="1" x="154"/>
        <item h="1" x="213"/>
        <item h="1" x="48"/>
        <item h="1" x="327"/>
        <item h="1" x="98"/>
        <item h="1" x="295"/>
        <item h="1" x="323"/>
        <item h="1" x="302"/>
        <item h="1" x="146"/>
        <item h="1" x="108"/>
        <item h="1" x="172"/>
        <item h="1" x="284"/>
        <item h="1" x="338"/>
        <item h="1" x="120"/>
        <item h="1" x="265"/>
        <item h="1" x="217"/>
        <item h="1" x="197"/>
        <item h="1" x="70"/>
        <item h="1" x="142"/>
        <item h="1" x="81"/>
        <item h="1" x="79"/>
        <item h="1" x="310"/>
        <item h="1" x="346"/>
        <item h="1" x="364"/>
        <item h="1" x="251"/>
        <item h="1" x="167"/>
        <item h="1" x="1"/>
        <item h="1" x="124"/>
        <item h="1" x="82"/>
        <item h="1" x="188"/>
        <item h="1" x="277"/>
        <item h="1" x="152"/>
        <item h="1" x="288"/>
        <item h="1" x="273"/>
        <item h="1" x="226"/>
        <item h="1" x="328"/>
        <item h="1" x="365"/>
        <item h="1" x="114"/>
        <item h="1" x="354"/>
        <item h="1" x="74"/>
        <item h="1" x="198"/>
        <item h="1" x="305"/>
        <item h="1" x="334"/>
        <item h="1" x="312"/>
        <item h="1" x="220"/>
        <item h="1" x="44"/>
        <item h="1" x="228"/>
        <item h="1" x="18"/>
        <item h="1" x="147"/>
        <item h="1" x="255"/>
        <item h="1" x="113"/>
        <item h="1" x="90"/>
        <item h="1" x="32"/>
        <item h="1" x="47"/>
        <item h="1" x="45"/>
        <item h="1" x="42"/>
        <item h="1" x="253"/>
        <item h="1" x="158"/>
        <item h="1" x="14"/>
        <item h="1" x="46"/>
        <item h="1" x="161"/>
        <item h="1" x="239"/>
        <item h="1" x="282"/>
        <item h="1" x="94"/>
        <item h="1" x="84"/>
        <item h="1" x="99"/>
        <item h="1" x="83"/>
        <item h="1" x="322"/>
        <item h="1" x="153"/>
        <item h="1" x="22"/>
        <item h="1" x="66"/>
        <item h="1" x="16"/>
        <item h="1" x="342"/>
        <item h="1" x="296"/>
        <item h="1" x="117"/>
        <item h="1" x="236"/>
        <item h="1" x="169"/>
        <item h="1" x="268"/>
        <item h="1" x="105"/>
        <item h="1" x="68"/>
        <item h="1" x="193"/>
        <item h="1" x="194"/>
        <item h="1" x="97"/>
        <item h="1" x="131"/>
        <item h="1" x="2"/>
        <item h="1" x="60"/>
        <item h="1" x="360"/>
        <item h="1" x="301"/>
        <item h="1" x="61"/>
        <item h="1" x="165"/>
        <item x="206"/>
        <item x="107"/>
        <item x="348"/>
        <item x="343"/>
        <item x="325"/>
        <item x="13"/>
        <item x="87"/>
        <item x="235"/>
        <item x="21"/>
        <item x="191"/>
        <item x="127"/>
        <item x="155"/>
        <item x="133"/>
        <item x="263"/>
        <item x="111"/>
        <item x="204"/>
        <item x="104"/>
        <item x="137"/>
        <item x="250"/>
        <item x="190"/>
        <item x="171"/>
        <item x="126"/>
        <item x="246"/>
        <item x="23"/>
        <item x="321"/>
        <item x="86"/>
        <item x="183"/>
        <item x="326"/>
        <item x="88"/>
        <item x="292"/>
        <item x="212"/>
        <item x="267"/>
        <item x="179"/>
        <item x="285"/>
        <item x="135"/>
        <item x="157"/>
        <item x="53"/>
        <item x="63"/>
        <item x="319"/>
        <item x="12"/>
        <item x="355"/>
        <item x="195"/>
        <item x="234"/>
        <item x="40"/>
        <item x="344"/>
        <item x="4"/>
        <item x="341"/>
        <item x="257"/>
        <item x="56"/>
        <item x="271"/>
        <item x="109"/>
        <item x="329"/>
        <item x="123"/>
        <item x="229"/>
        <item x="25"/>
        <item x="7"/>
        <item x="159"/>
        <item x="352"/>
        <item x="209"/>
        <item x="112"/>
        <item x="324"/>
        <item x="293"/>
        <item x="318"/>
        <item x="311"/>
        <item x="241"/>
        <item x="279"/>
        <item x="58"/>
        <item x="11"/>
        <item x="202"/>
        <item x="34"/>
        <item x="201"/>
        <item x="38"/>
        <item x="225"/>
        <item x="363"/>
        <item x="128"/>
        <item x="30"/>
        <item x="65"/>
        <item x="184"/>
        <item x="244"/>
        <item x="264"/>
        <item x="309"/>
        <item x="283"/>
        <item x="96"/>
        <item x="214"/>
        <item x="29"/>
        <item x="258"/>
        <item x="350"/>
        <item x="139"/>
        <item x="245"/>
        <item x="280"/>
        <item x="176"/>
        <item x="208"/>
        <item x="335"/>
        <item x="207"/>
        <item x="306"/>
        <item x="51"/>
        <item x="43"/>
        <item x="89"/>
        <item x="359"/>
        <item x="286"/>
        <item x="163"/>
        <item x="162"/>
        <item x="76"/>
        <item x="160"/>
        <item x="347"/>
        <item x="336"/>
        <item x="200"/>
        <item x="331"/>
        <item x="5"/>
        <item x="294"/>
        <item x="261"/>
        <item x="308"/>
        <item x="274"/>
        <item x="189"/>
        <item x="316"/>
        <item x="9"/>
        <item x="6"/>
        <item x="356"/>
        <item x="362"/>
        <item x="276"/>
        <item x="298"/>
        <item x="216"/>
        <item x="134"/>
        <item x="116"/>
        <item x="101"/>
        <item x="95"/>
        <item x="203"/>
        <item x="144"/>
        <item x="186"/>
        <item x="297"/>
        <item x="223"/>
        <item x="252"/>
        <item x="125"/>
        <item x="15"/>
        <item x="192"/>
        <item x="92"/>
        <item x="164"/>
        <item x="71"/>
        <item x="256"/>
        <item x="33"/>
        <item x="173"/>
        <item x="320"/>
        <item x="166"/>
        <item x="224"/>
        <item x="211"/>
        <item x="240"/>
        <item x="36"/>
        <item x="119"/>
        <item x="55"/>
        <item x="37"/>
        <item x="221"/>
        <item x="330"/>
        <item x="215"/>
        <item x="351"/>
        <item x="233"/>
        <item x="178"/>
        <item x="17"/>
        <item x="149"/>
        <item x="75"/>
        <item x="156"/>
        <item x="278"/>
        <item x="177"/>
        <item x="80"/>
        <item x="174"/>
        <item x="291"/>
        <item x="91"/>
        <item x="337"/>
        <item x="303"/>
        <item x="230"/>
        <item x="313"/>
        <item x="196"/>
        <item x="78"/>
        <item x="118"/>
        <item x="19"/>
        <item x="185"/>
        <item x="187"/>
        <item x="232"/>
        <item x="175"/>
        <item x="110"/>
        <item x="243"/>
        <item x="52"/>
        <item x="141"/>
        <item x="85"/>
        <item x="345"/>
        <item x="150"/>
        <item x="136"/>
        <item x="77"/>
        <item x="247"/>
        <item x="304"/>
        <item x="361"/>
        <item x="358"/>
        <item x="219"/>
        <item x="24"/>
        <item x="199"/>
        <item x="218"/>
        <item x="357"/>
        <item x="289"/>
        <item x="182"/>
        <item x="57"/>
        <item x="181"/>
        <item x="366"/>
        <item t="default"/>
      </items>
    </pivotField>
    <pivotField showAll="0"/>
    <pivotField showAll="0"/>
    <pivotField showAll="0"/>
    <pivotField multipleItemSelectionAllowed="1" showAll="0"/>
  </pivotFields>
  <rowItems count="1">
    <i/>
  </rowItems>
  <colItems count="1">
    <i/>
  </colItems>
  <pageFields count="1">
    <pageField fld="8" hier="-1"/>
  </pageFields>
  <dataFields count="1">
    <dataField name="Count of Customer ID" fld="1" subtotal="count" baseField="0" baseItem="1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408A0BF-670F-47CC-862E-42822C455A2D}" name="PivotTable2" cacheId="6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D3:E4" firstHeaderRow="0" firstDataRow="1" firstDataCol="0" rowPageCount="1" colPageCount="1"/>
  <pivotFields count="13">
    <pivotField dataField="1" showAll="0"/>
    <pivotField showAll="0"/>
    <pivotField axis="axisPage" showAll="0">
      <items count="16">
        <item x="7"/>
        <item x="13"/>
        <item x="2"/>
        <item x="8"/>
        <item x="0"/>
        <item x="6"/>
        <item x="11"/>
        <item x="12"/>
        <item x="10"/>
        <item x="4"/>
        <item x="3"/>
        <item x="5"/>
        <item x="14"/>
        <item x="1"/>
        <item x="9"/>
        <item t="default"/>
      </items>
    </pivotField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multipleItemSelectionAllowed="1" showAll="0"/>
  </pivotFields>
  <rowItems count="1">
    <i/>
  </rowItems>
  <colFields count="1">
    <field x="-2"/>
  </colFields>
  <colItems count="2">
    <i>
      <x/>
    </i>
    <i i="1">
      <x v="1"/>
    </i>
  </colItems>
  <pageFields count="1">
    <pageField fld="2" item="6" hier="-1"/>
  </pageFields>
  <dataFields count="2">
    <dataField name="Sum of Order Value" fld="6" baseField="0" baseItem="0"/>
    <dataField name="Count of Order ID" fld="0" subtotal="count" baseField="0" baseItem="1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DC238E2-624F-4C18-B252-1FE801D032AF}" name="PivotTable5" cacheId="6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4:A5" firstHeaderRow="1" firstDataRow="1" firstDataCol="0" rowPageCount="2" colPageCount="1"/>
  <pivotFields count="16">
    <pivotField showAll="0"/>
    <pivotField dataField="1"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368">
        <item h="1" x="143"/>
        <item h="1" x="115"/>
        <item h="1" x="121"/>
        <item h="1" x="317"/>
        <item h="1" x="227"/>
        <item h="1" x="129"/>
        <item h="1" x="315"/>
        <item h="1" x="27"/>
        <item h="1" x="340"/>
        <item h="1" x="290"/>
        <item h="1" x="26"/>
        <item h="1" x="49"/>
        <item h="1" x="266"/>
        <item h="1" x="69"/>
        <item h="1" x="100"/>
        <item h="1" x="103"/>
        <item h="1" x="205"/>
        <item h="1" x="231"/>
        <item h="1" x="145"/>
        <item h="1" x="3"/>
        <item h="1" x="349"/>
        <item h="1" x="259"/>
        <item h="1" x="299"/>
        <item h="1" x="20"/>
        <item h="1" x="168"/>
        <item h="1" x="249"/>
        <item h="1" x="64"/>
        <item h="1" x="314"/>
        <item h="1" x="54"/>
        <item h="1" x="102"/>
        <item h="1" x="140"/>
        <item h="1" x="307"/>
        <item h="1" x="148"/>
        <item h="1" x="180"/>
        <item h="1" x="269"/>
        <item h="1" x="72"/>
        <item h="1" x="260"/>
        <item h="1" x="130"/>
        <item h="1" x="270"/>
        <item h="1" x="262"/>
        <item h="1" x="28"/>
        <item h="1" x="272"/>
        <item h="1" x="35"/>
        <item h="1" x="254"/>
        <item h="1" x="59"/>
        <item h="1" x="222"/>
        <item h="1" x="31"/>
        <item h="1" x="67"/>
        <item h="1" x="339"/>
        <item h="1" x="353"/>
        <item h="1" x="41"/>
        <item h="1" x="138"/>
        <item h="1" x="170"/>
        <item h="1" x="73"/>
        <item h="1" x="275"/>
        <item h="1" x="93"/>
        <item h="1" x="39"/>
        <item h="1" x="10"/>
        <item h="1" x="281"/>
        <item h="1" x="0"/>
        <item h="1" x="333"/>
        <item h="1" x="332"/>
        <item h="1" x="242"/>
        <item h="1" x="300"/>
        <item h="1" x="238"/>
        <item h="1" x="132"/>
        <item h="1" x="151"/>
        <item h="1" x="50"/>
        <item h="1" x="237"/>
        <item h="1" x="248"/>
        <item h="1" x="62"/>
        <item h="1" x="287"/>
        <item h="1" x="8"/>
        <item h="1" x="210"/>
        <item h="1" x="106"/>
        <item h="1" x="122"/>
        <item h="1" x="154"/>
        <item h="1" x="213"/>
        <item h="1" x="48"/>
        <item h="1" x="327"/>
        <item h="1" x="98"/>
        <item h="1" x="295"/>
        <item h="1" x="323"/>
        <item h="1" x="302"/>
        <item h="1" x="146"/>
        <item h="1" x="108"/>
        <item h="1" x="172"/>
        <item h="1" x="284"/>
        <item h="1" x="338"/>
        <item h="1" x="120"/>
        <item h="1" x="265"/>
        <item h="1" x="217"/>
        <item h="1" x="197"/>
        <item h="1" x="70"/>
        <item h="1" x="142"/>
        <item h="1" x="81"/>
        <item h="1" x="79"/>
        <item h="1" x="310"/>
        <item h="1" x="346"/>
        <item h="1" x="364"/>
        <item h="1" x="251"/>
        <item h="1" x="167"/>
        <item h="1" x="1"/>
        <item h="1" x="124"/>
        <item h="1" x="82"/>
        <item h="1" x="188"/>
        <item h="1" x="277"/>
        <item h="1" x="152"/>
        <item h="1" x="288"/>
        <item h="1" x="273"/>
        <item h="1" x="226"/>
        <item h="1" x="328"/>
        <item h="1" x="365"/>
        <item h="1" x="114"/>
        <item h="1" x="354"/>
        <item h="1" x="74"/>
        <item h="1" x="198"/>
        <item h="1" x="305"/>
        <item h="1" x="334"/>
        <item h="1" x="312"/>
        <item h="1" x="220"/>
        <item h="1" x="44"/>
        <item h="1" x="228"/>
        <item h="1" x="18"/>
        <item h="1" x="147"/>
        <item h="1" x="255"/>
        <item h="1" x="113"/>
        <item h="1" x="90"/>
        <item h="1" x="32"/>
        <item h="1" x="47"/>
        <item h="1" x="45"/>
        <item h="1" x="42"/>
        <item h="1" x="253"/>
        <item h="1" x="158"/>
        <item h="1" x="14"/>
        <item h="1" x="46"/>
        <item h="1" x="161"/>
        <item h="1" x="239"/>
        <item h="1" x="282"/>
        <item h="1" x="94"/>
        <item h="1" x="84"/>
        <item h="1" x="99"/>
        <item h="1" x="83"/>
        <item h="1" x="322"/>
        <item h="1" x="153"/>
        <item h="1" x="22"/>
        <item h="1" x="66"/>
        <item h="1" x="16"/>
        <item h="1" x="342"/>
        <item h="1" x="296"/>
        <item h="1" x="117"/>
        <item h="1" x="236"/>
        <item h="1" x="169"/>
        <item h="1" x="268"/>
        <item h="1" x="105"/>
        <item h="1" x="68"/>
        <item h="1" x="193"/>
        <item h="1" x="194"/>
        <item h="1" x="97"/>
        <item h="1" x="131"/>
        <item h="1" x="2"/>
        <item h="1" x="60"/>
        <item h="1" x="360"/>
        <item h="1" x="301"/>
        <item h="1" x="61"/>
        <item h="1" x="165"/>
        <item x="206"/>
        <item x="107"/>
        <item x="348"/>
        <item x="343"/>
        <item x="325"/>
        <item x="13"/>
        <item x="87"/>
        <item x="235"/>
        <item x="21"/>
        <item x="191"/>
        <item x="127"/>
        <item x="155"/>
        <item x="133"/>
        <item x="263"/>
        <item x="111"/>
        <item x="204"/>
        <item x="104"/>
        <item x="137"/>
        <item x="250"/>
        <item x="190"/>
        <item x="171"/>
        <item x="126"/>
        <item x="246"/>
        <item x="23"/>
        <item x="321"/>
        <item x="86"/>
        <item x="183"/>
        <item x="326"/>
        <item x="88"/>
        <item x="292"/>
        <item x="212"/>
        <item x="267"/>
        <item x="179"/>
        <item x="285"/>
        <item x="135"/>
        <item x="157"/>
        <item x="53"/>
        <item x="63"/>
        <item x="319"/>
        <item x="12"/>
        <item x="355"/>
        <item x="195"/>
        <item x="234"/>
        <item x="40"/>
        <item x="344"/>
        <item x="4"/>
        <item x="341"/>
        <item x="257"/>
        <item x="56"/>
        <item x="271"/>
        <item x="109"/>
        <item x="329"/>
        <item x="123"/>
        <item x="229"/>
        <item x="25"/>
        <item x="7"/>
        <item x="159"/>
        <item x="352"/>
        <item x="209"/>
        <item x="112"/>
        <item x="324"/>
        <item x="293"/>
        <item x="318"/>
        <item x="311"/>
        <item x="241"/>
        <item x="279"/>
        <item x="58"/>
        <item x="11"/>
        <item x="202"/>
        <item x="34"/>
        <item x="201"/>
        <item x="38"/>
        <item x="225"/>
        <item x="363"/>
        <item x="128"/>
        <item x="30"/>
        <item x="65"/>
        <item x="184"/>
        <item x="244"/>
        <item x="264"/>
        <item x="309"/>
        <item x="283"/>
        <item x="96"/>
        <item x="214"/>
        <item x="29"/>
        <item x="258"/>
        <item x="350"/>
        <item x="139"/>
        <item x="245"/>
        <item x="280"/>
        <item x="176"/>
        <item x="208"/>
        <item x="335"/>
        <item x="207"/>
        <item x="306"/>
        <item x="51"/>
        <item x="43"/>
        <item x="89"/>
        <item x="359"/>
        <item x="286"/>
        <item x="163"/>
        <item x="162"/>
        <item x="76"/>
        <item x="160"/>
        <item x="347"/>
        <item x="336"/>
        <item x="200"/>
        <item x="331"/>
        <item x="5"/>
        <item x="294"/>
        <item x="261"/>
        <item x="308"/>
        <item x="274"/>
        <item x="189"/>
        <item x="316"/>
        <item x="9"/>
        <item x="6"/>
        <item x="356"/>
        <item x="362"/>
        <item x="276"/>
        <item x="298"/>
        <item x="216"/>
        <item x="134"/>
        <item x="116"/>
        <item x="101"/>
        <item x="95"/>
        <item x="203"/>
        <item x="144"/>
        <item x="186"/>
        <item x="297"/>
        <item x="223"/>
        <item x="252"/>
        <item x="125"/>
        <item x="15"/>
        <item x="192"/>
        <item x="92"/>
        <item x="164"/>
        <item x="71"/>
        <item x="256"/>
        <item x="33"/>
        <item x="173"/>
        <item x="320"/>
        <item x="166"/>
        <item x="224"/>
        <item x="211"/>
        <item x="240"/>
        <item x="36"/>
        <item x="119"/>
        <item x="55"/>
        <item x="37"/>
        <item x="221"/>
        <item x="330"/>
        <item x="215"/>
        <item x="351"/>
        <item x="233"/>
        <item x="178"/>
        <item x="17"/>
        <item x="149"/>
        <item x="75"/>
        <item x="156"/>
        <item x="278"/>
        <item x="177"/>
        <item x="80"/>
        <item x="174"/>
        <item x="291"/>
        <item x="91"/>
        <item x="337"/>
        <item x="303"/>
        <item x="230"/>
        <item x="313"/>
        <item x="196"/>
        <item x="78"/>
        <item x="118"/>
        <item x="19"/>
        <item x="185"/>
        <item x="187"/>
        <item x="232"/>
        <item x="175"/>
        <item x="110"/>
        <item x="243"/>
        <item x="52"/>
        <item x="141"/>
        <item x="85"/>
        <item x="345"/>
        <item x="150"/>
        <item x="136"/>
        <item x="77"/>
        <item x="247"/>
        <item x="304"/>
        <item x="361"/>
        <item x="358"/>
        <item x="219"/>
        <item x="24"/>
        <item x="199"/>
        <item x="218"/>
        <item x="357"/>
        <item x="289"/>
        <item x="182"/>
        <item x="57"/>
        <item x="181"/>
        <item x="366"/>
        <item t="default"/>
      </items>
    </pivotField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75">
        <item h="1" x="39"/>
        <item h="1" x="17"/>
        <item h="1" x="21"/>
        <item h="1" x="54"/>
        <item h="1" x="19"/>
        <item h="1" x="37"/>
        <item h="1" x="59"/>
        <item h="1" x="29"/>
        <item h="1" x="67"/>
        <item h="1" x="15"/>
        <item h="1" x="41"/>
        <item h="1" x="34"/>
        <item h="1" x="30"/>
        <item x="0"/>
        <item x="5"/>
        <item x="43"/>
        <item x="40"/>
        <item x="46"/>
        <item x="42"/>
        <item x="24"/>
        <item x="11"/>
        <item x="1"/>
        <item x="48"/>
        <item x="50"/>
        <item x="25"/>
        <item x="26"/>
        <item x="68"/>
        <item x="64"/>
        <item x="23"/>
        <item x="13"/>
        <item x="9"/>
        <item x="70"/>
        <item x="45"/>
        <item x="38"/>
        <item x="63"/>
        <item x="20"/>
        <item x="72"/>
        <item x="27"/>
        <item x="57"/>
        <item x="53"/>
        <item x="51"/>
        <item x="14"/>
        <item x="36"/>
        <item x="44"/>
        <item x="32"/>
        <item x="22"/>
        <item x="62"/>
        <item x="7"/>
        <item x="16"/>
        <item x="52"/>
        <item x="58"/>
        <item x="71"/>
        <item x="35"/>
        <item x="61"/>
        <item x="18"/>
        <item x="69"/>
        <item x="66"/>
        <item x="4"/>
        <item x="3"/>
        <item x="56"/>
        <item x="12"/>
        <item x="33"/>
        <item x="47"/>
        <item x="2"/>
        <item x="6"/>
        <item x="31"/>
        <item x="8"/>
        <item x="10"/>
        <item x="60"/>
        <item x="65"/>
        <item x="49"/>
        <item x="28"/>
        <item x="55"/>
        <item x="73"/>
        <item t="default"/>
      </items>
    </pivotField>
  </pivotFields>
  <rowItems count="1">
    <i/>
  </rowItems>
  <colItems count="1">
    <i/>
  </colItems>
  <pageFields count="2">
    <pageField fld="15" hier="-1"/>
    <pageField fld="8" hier="-1"/>
  </pageFields>
  <dataFields count="1">
    <dataField name="Count of Customer ID" fld="1" subtotal="count" baseField="0" baseItem="9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E2463CB-DB6F-45D9-97B9-FA1ABB94538E}" name="PivotTable2" cacheId="5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3:C16" firstHeaderRow="0" firstDataRow="1" firstDataCol="1"/>
  <pivotFields count="16">
    <pivotField dataField="1" showAll="0"/>
    <pivotField showAll="0"/>
    <pivotField showAll="0"/>
    <pivotField numFmtId="164" showAll="0"/>
    <pivotField showAll="0"/>
    <pivotField showAll="0"/>
    <pivotField dataField="1" showAll="0"/>
    <pivotField numFmtId="1" showAll="0"/>
    <pivotField showAll="0"/>
    <pivotField numFmtId="21" showAll="0"/>
    <pivotField showAll="0"/>
    <pivotField showAll="0"/>
    <pivotField axis="axisRow" showAll="0">
      <items count="13">
        <item x="3"/>
        <item x="0"/>
        <item x="7"/>
        <item x="1"/>
        <item x="8"/>
        <item x="2"/>
        <item x="4"/>
        <item x="6"/>
        <item x="11"/>
        <item x="5"/>
        <item x="9"/>
        <item x="10"/>
        <item t="default"/>
      </items>
    </pivotField>
    <pivotField showAll="0"/>
    <pivotField showAll="0"/>
    <pivotField showAll="0"/>
  </pivotFields>
  <rowFields count="1">
    <field x="12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2">
    <i>
      <x/>
    </i>
    <i i="1">
      <x v="1"/>
    </i>
  </colItems>
  <dataFields count="2">
    <dataField name="Average of Order Value" fld="6" subtotal="average" baseField="12" baseItem="0"/>
    <dataField name="Count of Order ID" fld="0" subtotal="count" baseField="12" baseItem="0"/>
  </dataFields>
  <formats count="1">
    <format dxfId="17">
      <pivotArea collapsedLevelsAreSubtotals="1" fieldPosition="0">
        <references count="2">
          <reference field="4294967294" count="1" selected="0">
            <x v="0"/>
          </reference>
          <reference field="12" count="0"/>
        </references>
      </pivotArea>
    </format>
  </formats>
  <chartFormats count="8">
    <chartFormat chart="0" format="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4" format="8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0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4" format="11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F6F0641-59D0-40C2-8C0F-C69EC659BB16}" name="PivotTable2" cacheId="5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C18" firstHeaderRow="0" firstDataRow="1" firstDataCol="1"/>
  <pivotFields count="16">
    <pivotField showAll="0"/>
    <pivotField dataField="1" showAll="0"/>
    <pivotField showAll="0"/>
    <pivotField numFmtId="164" showAll="0"/>
    <pivotField showAll="0"/>
    <pivotField showAll="0"/>
    <pivotField dataField="1" showAll="0"/>
    <pivotField numFmtId="1" showAll="0"/>
    <pivotField showAll="0"/>
    <pivotField numFmtId="21" showAll="0"/>
    <pivotField showAll="0"/>
    <pivotField showAll="0"/>
    <pivotField showAll="0"/>
    <pivotField axis="axisRow" showAll="0" sortType="descending">
      <items count="15">
        <item x="7"/>
        <item x="12"/>
        <item x="2"/>
        <item x="8"/>
        <item x="0"/>
        <item x="6"/>
        <item x="10"/>
        <item x="11"/>
        <item x="9"/>
        <item x="4"/>
        <item x="3"/>
        <item x="5"/>
        <item x="13"/>
        <item x="1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showAll="0"/>
    <pivotField showAll="0"/>
  </pivotFields>
  <rowFields count="1">
    <field x="13"/>
  </rowFields>
  <rowItems count="15">
    <i>
      <x v="13"/>
    </i>
    <i>
      <x v="4"/>
    </i>
    <i>
      <x v="11"/>
    </i>
    <i>
      <x v="6"/>
    </i>
    <i>
      <x/>
    </i>
    <i>
      <x v="8"/>
    </i>
    <i>
      <x v="10"/>
    </i>
    <i>
      <x v="3"/>
    </i>
    <i>
      <x v="2"/>
    </i>
    <i>
      <x v="5"/>
    </i>
    <i>
      <x v="1"/>
    </i>
    <i>
      <x v="9"/>
    </i>
    <i>
      <x v="12"/>
    </i>
    <i>
      <x v="7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Customer ID" fld="1" subtotal="count" baseField="13" baseItem="0"/>
    <dataField name="Sum of Order Value" fld="6" baseField="0" baseItem="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BCA0C65-32CB-4F45-A377-5B9810C9F989}" name="PivotTable3" cacheId="5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C9" firstHeaderRow="0" firstDataRow="1" firstDataCol="1"/>
  <pivotFields count="16">
    <pivotField dataField="1" showAll="0"/>
    <pivotField showAll="0"/>
    <pivotField showAll="0"/>
    <pivotField numFmtId="164" showAll="0"/>
    <pivotField showAll="0"/>
    <pivotField showAll="0"/>
    <pivotField dataField="1" showAll="0"/>
    <pivotField numFmtId="1" showAll="0"/>
    <pivotField showAll="0"/>
    <pivotField numFmtId="21" showAll="0"/>
    <pivotField showAll="0"/>
    <pivotField axis="axisRow" multipleItemSelectionAllowed="1" showAll="0">
      <items count="8">
        <item x="0"/>
        <item x="1"/>
        <item x="4"/>
        <item h="1" x="6"/>
        <item h="1" x="5"/>
        <item x="3"/>
        <item x="2"/>
        <item t="default"/>
      </items>
    </pivotField>
    <pivotField showAll="0"/>
    <pivotField showAll="0"/>
    <pivotField showAll="0"/>
    <pivotField showAll="0"/>
  </pivotFields>
  <rowFields count="1">
    <field x="11"/>
  </rowFields>
  <rowItems count="6">
    <i>
      <x/>
    </i>
    <i>
      <x v="1"/>
    </i>
    <i>
      <x v="2"/>
    </i>
    <i>
      <x v="5"/>
    </i>
    <i>
      <x v="6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Order ID" fld="0" subtotal="count" baseField="11" baseItem="2"/>
    <dataField name="Average of Order Value" fld="6" subtotal="average" baseField="7" baseItem="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829330B-969D-466E-9BD8-358C575F9940}" name="PivotTable4" cacheId="5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B35" firstHeaderRow="1" firstDataRow="1" firstDataCol="1"/>
  <pivotFields count="16">
    <pivotField dataField="1" showAll="0"/>
    <pivotField showAll="0"/>
    <pivotField showAll="0"/>
    <pivotField numFmtId="164" showAll="0"/>
    <pivotField showAll="0"/>
    <pivotField showAll="0"/>
    <pivotField showAll="0"/>
    <pivotField axis="axisRow" numFmtId="1" showAll="0">
      <items count="32">
        <item x="5"/>
        <item x="24"/>
        <item x="15"/>
        <item x="27"/>
        <item x="16"/>
        <item x="28"/>
        <item x="20"/>
        <item x="7"/>
        <item x="2"/>
        <item x="19"/>
        <item x="23"/>
        <item x="1"/>
        <item x="6"/>
        <item x="12"/>
        <item x="22"/>
        <item x="26"/>
        <item x="29"/>
        <item x="14"/>
        <item x="3"/>
        <item x="11"/>
        <item x="9"/>
        <item x="25"/>
        <item x="17"/>
        <item x="10"/>
        <item x="18"/>
        <item x="8"/>
        <item x="13"/>
        <item x="0"/>
        <item x="21"/>
        <item x="4"/>
        <item x="30"/>
        <item t="default"/>
      </items>
    </pivotField>
    <pivotField showAll="0"/>
    <pivotField numFmtId="21" showAll="0"/>
    <pivotField showAll="0"/>
    <pivotField showAll="0"/>
    <pivotField showAll="0"/>
    <pivotField showAll="0"/>
    <pivotField showAll="0"/>
    <pivotField showAll="0"/>
  </pivotFields>
  <rowFields count="1">
    <field x="7"/>
  </rowFields>
  <rowItems count="3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 t="grand">
      <x/>
    </i>
  </rowItems>
  <colItems count="1">
    <i/>
  </colItems>
  <dataFields count="1">
    <dataField name="Count of Order ID" fld="0" subtotal="count" baseField="7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8786E95-B47D-438A-8571-97CC6707C37D}" name="PivotTable1" cacheId="5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2">
  <location ref="A18:C28" firstHeaderRow="0" firstDataRow="1" firstDataCol="1"/>
  <pivotFields count="16">
    <pivotField dataField="1" showAll="0"/>
    <pivotField showAll="0"/>
    <pivotField showAll="0"/>
    <pivotField numFmtId="164" showAll="0"/>
    <pivotField showAll="0"/>
    <pivotField showAll="0"/>
    <pivotField dataField="1" showAll="0"/>
    <pivotField numFmtId="1" showAll="0"/>
    <pivotField showAll="0"/>
    <pivotField numFmtId="21" showAll="0"/>
    <pivotField showAll="0"/>
    <pivotField showAll="0"/>
    <pivotField showAll="0"/>
    <pivotField showAll="0"/>
    <pivotField showAll="0"/>
    <pivotField axis="axisRow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5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Order ID" fld="0" subtotal="count" baseField="15" baseItem="0"/>
    <dataField name="Average of Order Value" fld="6" subtotal="average" baseField="0" baseItem="9"/>
  </dataFields>
  <formats count="1">
    <format dxfId="15">
      <pivotArea collapsedLevelsAreSubtotals="1" fieldPosition="0">
        <references count="2">
          <reference field="4294967294" count="1" selected="0">
            <x v="1"/>
          </reference>
          <reference field="15" count="9">
            <x v="0"/>
            <x v="1"/>
            <x v="2"/>
            <x v="3"/>
            <x v="4"/>
            <x v="5"/>
            <x v="6"/>
            <x v="7"/>
            <x v="8"/>
          </reference>
        </references>
      </pivotArea>
    </format>
  </formats>
  <chartFormats count="8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3207DA7-9D4B-489E-AF10-4C542F0D74A1}" name="PivotTable5" cacheId="5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C8" firstHeaderRow="0" firstDataRow="1" firstDataCol="1"/>
  <pivotFields count="16">
    <pivotField dataField="1" showAll="0"/>
    <pivotField showAll="0"/>
    <pivotField showAll="0"/>
    <pivotField numFmtId="164" showAll="0"/>
    <pivotField axis="axisRow" showAll="0">
      <items count="5">
        <item x="2"/>
        <item x="1"/>
        <item x="0"/>
        <item x="3"/>
        <item t="default"/>
      </items>
    </pivotField>
    <pivotField showAll="0"/>
    <pivotField dataField="1" showAll="0"/>
    <pivotField numFmtId="1" showAll="0"/>
    <pivotField showAll="0"/>
    <pivotField numFmtId="21" showAll="0"/>
    <pivotField showAll="0"/>
    <pivotField showAll="0"/>
    <pivotField showAll="0"/>
    <pivotField showAll="0"/>
    <pivotField showAll="0"/>
    <pivotField showAll="0"/>
  </pivotFields>
  <rowFields count="1">
    <field x="4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Order ID" fld="0" subtotal="count" baseField="4" baseItem="0"/>
    <dataField name="Average of Order Value" fld="6" subtotal="average" baseField="0" baseItem="840700383"/>
  </dataFields>
  <formats count="1">
    <format dxfId="16">
      <pivotArea collapsedLevelsAreSubtotals="1" fieldPosition="0">
        <references count="2">
          <reference field="4294967294" count="1" selected="0">
            <x v="1"/>
          </reference>
          <reference field="4" count="0"/>
        </references>
      </pivotArea>
    </format>
  </format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7D98AD4-C824-4D4F-974D-76BD1D17FFC7}" name="PivotTable1" cacheId="49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B19" firstHeaderRow="1" firstDataRow="1" firstDataCol="1"/>
  <pivotFields count="17">
    <pivotField showAll="0"/>
    <pivotField showAll="0"/>
    <pivotField axis="axisRow" showAll="0">
      <items count="16">
        <item x="7"/>
        <item x="13"/>
        <item x="2"/>
        <item x="8"/>
        <item x="0"/>
        <item x="6"/>
        <item x="11"/>
        <item x="12"/>
        <item x="10"/>
        <item x="4"/>
        <item x="3"/>
        <item x="5"/>
        <item x="14"/>
        <item x="1"/>
        <item x="9"/>
        <item t="default"/>
      </items>
    </pivotField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2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Items count="1">
    <i/>
  </colItems>
  <dataFields count="1">
    <dataField name="Sum of Order Value" fld="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E618E75-486C-4A9D-87B4-C7CBDC0FFDDB}" name="PivotTable3" cacheId="8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E4:F8" firstHeaderRow="1" firstDataRow="1" firstDataCol="1" rowPageCount="2" colPageCount="1"/>
  <pivotFields count="6">
    <pivotField showAll="0"/>
    <pivotField axis="axisPage" multipleItemSelectionAllowed="1" showAll="0">
      <items count="15">
        <item h="1" x="3"/>
        <item h="1" x="8"/>
        <item h="1" x="4"/>
        <item h="1" x="9"/>
        <item h="1" x="0"/>
        <item h="1" x="7"/>
        <item x="11"/>
        <item h="1" x="12"/>
        <item h="1" x="10"/>
        <item h="1" x="6"/>
        <item h="1" x="5"/>
        <item h="1" x="1"/>
        <item h="1" x="13"/>
        <item h="1" x="2"/>
        <item t="default"/>
      </items>
    </pivotField>
    <pivotField axis="axisPage" multipleItemSelectionAllowed="1" showAll="0">
      <items count="3">
        <item h="1" x="1"/>
        <item x="0"/>
        <item t="default"/>
      </items>
    </pivotField>
    <pivotField showAll="0"/>
    <pivotField axis="axisRow" showAll="0" sortType="descending">
      <items count="6">
        <item x="0"/>
        <item x="1"/>
        <item x="2"/>
        <item x="3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</pivotFields>
  <rowFields count="1">
    <field x="4"/>
  </rowFields>
  <rowItems count="4">
    <i>
      <x/>
    </i>
    <i>
      <x v="1"/>
    </i>
    <i>
      <x v="2"/>
    </i>
    <i t="grand">
      <x/>
    </i>
  </rowItems>
  <colItems count="1">
    <i/>
  </colItems>
  <pageFields count="2">
    <pageField fld="1" hier="-1"/>
    <pageField fld="2" hier="-1"/>
  </pageFields>
  <dataFields count="1">
    <dataField name="Count of Final Age" fld="5" subtotal="count" baseField="4" baseItem="2"/>
  </dataFields>
  <formats count="1">
    <format dxfId="10">
      <pivotArea collapsedLevelsAreSubtotals="1" fieldPosition="0">
        <references count="1">
          <reference field="4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B6B8668-951C-4105-A693-7893FCC02DA9}" name="PivotTable2" cacheId="8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B9" firstHeaderRow="1" firstDataRow="1" firstDataCol="1"/>
  <pivotFields count="6">
    <pivotField showAll="0"/>
    <pivotField showAll="0"/>
    <pivotField showAll="0"/>
    <pivotField showAll="0"/>
    <pivotField axis="axisRow" showAll="0" sortType="descending">
      <items count="6">
        <item x="0"/>
        <item x="1"/>
        <item x="2"/>
        <item x="3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</pivotFields>
  <rowFields count="1">
    <field x="4"/>
  </rowFields>
  <rowItems count="6">
    <i>
      <x v="4"/>
    </i>
    <i>
      <x v="2"/>
    </i>
    <i>
      <x/>
    </i>
    <i>
      <x v="1"/>
    </i>
    <i>
      <x v="3"/>
    </i>
    <i t="grand">
      <x/>
    </i>
  </rowItems>
  <colItems count="1">
    <i/>
  </colItems>
  <dataFields count="1">
    <dataField name="Average of Final Age" fld="5" subtotal="average" baseField="4" baseItem="0"/>
  </dataFields>
  <formats count="2">
    <format dxfId="12">
      <pivotArea collapsedLevelsAreSubtotals="1" fieldPosition="0">
        <references count="1">
          <reference field="4" count="0"/>
        </references>
      </pivotArea>
    </format>
    <format dxfId="11">
      <pivotArea grandRow="1"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1808D2A-2B22-4AC9-9BED-458979A392FA}" name="PivotTable5" cacheId="70" applyNumberFormats="0" applyBorderFormats="0" applyFontFormats="0" applyPatternFormats="0" applyAlignmentFormats="0" applyWidthHeightFormats="1" dataCaption="Values" updatedVersion="7" minRefreshableVersion="3" useAutoFormatting="1" rowGrandTotals="0" colGrandTotals="0" itemPrintTitles="1" createdVersion="7" indent="0" compact="0" compactData="0" multipleFieldFilters="0" chartFormat="3">
  <location ref="A3:B5" firstHeaderRow="1" firstDataRow="1" firstDataCol="1"/>
  <pivotFields count="8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dataField="1" compact="0" outline="0" showAll="0" defaultSubtotal="0">
      <items count="2">
        <item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7"/>
  </rowFields>
  <rowItems count="2">
    <i>
      <x/>
    </i>
    <i>
      <x v="1"/>
    </i>
  </rowItems>
  <colItems count="1">
    <i/>
  </colItems>
  <dataFields count="1">
    <dataField name="Count of Complation Buckets" fld="7" subtotal="count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F85EFA0-E04F-4CC4-871F-EEB73D7D336E}" name="PivotTable10" cacheId="73" applyNumberFormats="0" applyBorderFormats="0" applyFontFormats="0" applyPatternFormats="0" applyAlignmentFormats="0" applyWidthHeightFormats="1" dataCaption="Values" updatedVersion="7" minRefreshableVersion="3" useAutoFormatting="1" rowGrandTotals="0" colGrandTotals="0" itemPrintTitles="1" createdVersion="7" indent="0" compact="0" compactData="0" multipleFieldFilters="0" chartFormat="3">
  <location ref="A3:B8" firstHeaderRow="1" firstDataRow="1" firstDataCol="1"/>
  <pivotFields count="8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5">
        <item x="1"/>
        <item x="2"/>
        <item x="4"/>
        <item x="0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3"/>
  </rowFields>
  <rowItems count="5">
    <i>
      <x/>
    </i>
    <i>
      <x v="1"/>
    </i>
    <i>
      <x v="2"/>
    </i>
    <i>
      <x v="3"/>
    </i>
    <i>
      <x v="4"/>
    </i>
  </rowItems>
  <colItems count="1">
    <i/>
  </colItems>
  <dataFields count="1">
    <dataField name="Sum of 2023 Sales Target" fld="4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C0FB04-102E-4747-9F09-9EC71FA081FF}" name="PivotTable11" cacheId="7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B34" firstHeaderRow="1" firstDataRow="1" firstDataCol="1"/>
  <pivotFields count="8">
    <pivotField showAll="0"/>
    <pivotField showAll="0"/>
    <pivotField showAll="0"/>
    <pivotField showAll="0"/>
    <pivotField dataField="1" showAll="0"/>
    <pivotField axis="axisRow" showAll="0">
      <items count="31">
        <item x="18"/>
        <item x="5"/>
        <item x="0"/>
        <item x="12"/>
        <item x="24"/>
        <item x="20"/>
        <item x="27"/>
        <item x="4"/>
        <item x="25"/>
        <item x="13"/>
        <item x="19"/>
        <item x="21"/>
        <item x="8"/>
        <item x="9"/>
        <item x="10"/>
        <item x="26"/>
        <item x="6"/>
        <item x="17"/>
        <item x="23"/>
        <item x="1"/>
        <item x="22"/>
        <item x="14"/>
        <item x="11"/>
        <item x="29"/>
        <item x="2"/>
        <item x="28"/>
        <item x="3"/>
        <item x="7"/>
        <item x="16"/>
        <item x="15"/>
        <item t="default"/>
      </items>
    </pivotField>
    <pivotField showAll="0"/>
    <pivotField showAll="0"/>
  </pivotFields>
  <rowFields count="1">
    <field x="5"/>
  </rowFields>
  <rowItems count="3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 t="grand">
      <x/>
    </i>
  </rowItems>
  <colItems count="1">
    <i/>
  </colItems>
  <dataFields count="1">
    <dataField name="Sum of 2023 Sales Target" fld="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B02C1B9-F35D-4A07-AAD3-9DE7D6941DBB}" name="PivotTable13" cacheId="7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B9" firstHeaderRow="1" firstDataRow="1" firstDataCol="1"/>
  <pivotFields count="10">
    <pivotField showAll="0"/>
    <pivotField showAll="0"/>
    <pivotField showAll="0"/>
    <pivotField axis="axisRow" showAll="0">
      <items count="6">
        <item x="1"/>
        <item x="2"/>
        <item x="4"/>
        <item x="0"/>
        <item x="3"/>
        <item t="default"/>
      </items>
    </pivotField>
    <pivotField showAll="0"/>
    <pivotField showAll="0"/>
    <pivotField showAll="0"/>
    <pivotField showAll="0"/>
    <pivotField showAll="0"/>
    <pivotField dataField="1" numFmtId="9" showAll="0"/>
  </pivotFields>
  <rowFields count="1">
    <field x="3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Average of % Target" fld="9" subtotal="average" baseField="3" baseItem="0" numFmtId="10"/>
  </dataFields>
  <formats count="2">
    <format dxfId="9">
      <pivotArea collapsedLevelsAreSubtotals="1" fieldPosition="0">
        <references count="1">
          <reference field="3" count="0"/>
        </references>
      </pivotArea>
    </format>
    <format dxfId="8">
      <pivotArea grandRow="1" outline="0" collapsedLevelsAreSubtotals="1" fieldPosition="0"/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4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5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6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7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8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pivotTable" Target="../pivotTables/pivotTable10.xml"/><Relationship Id="rId1" Type="http://schemas.openxmlformats.org/officeDocument/2006/relationships/pivotTable" Target="../pivotTables/pivotTable9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7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1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3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5.bin"/><Relationship Id="rId2" Type="http://schemas.openxmlformats.org/officeDocument/2006/relationships/pivotTable" Target="../pivotTables/pivotTable13.xml"/><Relationship Id="rId1" Type="http://schemas.openxmlformats.org/officeDocument/2006/relationships/pivotTable" Target="../pivotTables/pivotTable12.xml"/><Relationship Id="rId4" Type="http://schemas.openxmlformats.org/officeDocument/2006/relationships/drawing" Target="../drawings/drawing9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6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ivotTable" Target="../pivotTables/pivotTable14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ivotTable" Target="../pivotTables/pivotTable15.x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.bin"/><Relationship Id="rId1" Type="http://schemas.openxmlformats.org/officeDocument/2006/relationships/pivotTable" Target="../pivotTables/pivotTable16.x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ivotTable" Target="../pivotTables/pivotTable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092D25-4CB1-4A15-91DF-2CBBB6E04719}">
  <dimension ref="A1:AT341"/>
  <sheetViews>
    <sheetView tabSelected="1" workbookViewId="0">
      <selection sqref="A1:XFD1048576"/>
    </sheetView>
  </sheetViews>
  <sheetFormatPr defaultRowHeight="15" x14ac:dyDescent="0.25"/>
  <sheetData>
    <row r="1" spans="1:46" x14ac:dyDescent="0.25">
      <c r="A1" s="37"/>
      <c r="B1" s="37"/>
      <c r="C1" s="37"/>
      <c r="D1" s="37"/>
      <c r="E1" s="37"/>
      <c r="F1" s="37"/>
      <c r="G1" s="37"/>
      <c r="H1" s="37"/>
      <c r="I1" s="37"/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  <c r="V1" s="37"/>
      <c r="W1" s="37"/>
      <c r="X1" s="37"/>
      <c r="Y1" s="37"/>
      <c r="Z1" s="37"/>
      <c r="AA1" s="37"/>
      <c r="AB1" s="37"/>
      <c r="AC1" s="37"/>
      <c r="AD1" s="37"/>
      <c r="AE1" s="37"/>
      <c r="AF1" s="37"/>
      <c r="AG1" s="37"/>
      <c r="AH1" s="37"/>
      <c r="AI1" s="37"/>
      <c r="AJ1" s="37"/>
      <c r="AK1" s="37"/>
      <c r="AL1" s="37"/>
      <c r="AM1" s="37"/>
      <c r="AN1" s="37"/>
      <c r="AO1" s="37"/>
      <c r="AP1" s="37"/>
      <c r="AQ1" s="37"/>
      <c r="AR1" s="37"/>
      <c r="AS1" s="37"/>
      <c r="AT1" s="37"/>
    </row>
    <row r="2" spans="1:46" x14ac:dyDescent="0.25">
      <c r="A2" s="37"/>
      <c r="B2" s="37"/>
      <c r="C2" s="37"/>
      <c r="D2" s="37"/>
      <c r="E2" s="37"/>
      <c r="F2" s="37"/>
      <c r="G2" s="37"/>
      <c r="H2" s="37"/>
      <c r="I2" s="37"/>
      <c r="J2" s="37"/>
      <c r="K2" s="37"/>
      <c r="L2" s="37"/>
      <c r="M2" s="37"/>
      <c r="N2" s="37"/>
      <c r="O2" s="37"/>
      <c r="P2" s="37"/>
      <c r="Q2" s="37"/>
      <c r="R2" s="37"/>
      <c r="S2" s="37"/>
      <c r="T2" s="37"/>
      <c r="U2" s="37"/>
      <c r="V2" s="37"/>
      <c r="W2" s="37"/>
      <c r="X2" s="37"/>
      <c r="Y2" s="37"/>
      <c r="Z2" s="37"/>
      <c r="AA2" s="37"/>
      <c r="AB2" s="37"/>
      <c r="AC2" s="37"/>
      <c r="AD2" s="37"/>
      <c r="AE2" s="37"/>
      <c r="AF2" s="37"/>
      <c r="AG2" s="37"/>
      <c r="AH2" s="37"/>
      <c r="AI2" s="37"/>
      <c r="AJ2" s="37"/>
      <c r="AK2" s="37"/>
      <c r="AL2" s="37"/>
      <c r="AM2" s="37"/>
      <c r="AN2" s="37"/>
      <c r="AO2" s="37"/>
      <c r="AP2" s="37"/>
      <c r="AQ2" s="37"/>
      <c r="AR2" s="37"/>
      <c r="AS2" s="37"/>
      <c r="AT2" s="37"/>
    </row>
    <row r="3" spans="1:46" x14ac:dyDescent="0.25">
      <c r="A3" s="37"/>
      <c r="B3" s="37"/>
      <c r="C3" s="37"/>
      <c r="D3" s="37"/>
      <c r="E3" s="37"/>
      <c r="F3" s="37"/>
      <c r="G3" s="37"/>
      <c r="H3" s="37"/>
      <c r="I3" s="37"/>
      <c r="J3" s="37"/>
      <c r="K3" s="37"/>
      <c r="L3" s="37"/>
      <c r="M3" s="37"/>
      <c r="N3" s="37"/>
      <c r="O3" s="37"/>
      <c r="P3" s="37"/>
      <c r="Q3" s="37"/>
      <c r="R3" s="37"/>
      <c r="S3" s="37"/>
      <c r="T3" s="37"/>
      <c r="U3" s="37"/>
      <c r="V3" s="37"/>
      <c r="W3" s="37"/>
      <c r="X3" s="37"/>
      <c r="Y3" s="37"/>
      <c r="Z3" s="37"/>
      <c r="AA3" s="37"/>
      <c r="AB3" s="37"/>
      <c r="AC3" s="37"/>
      <c r="AD3" s="37"/>
      <c r="AE3" s="37"/>
      <c r="AF3" s="37"/>
      <c r="AG3" s="37"/>
      <c r="AH3" s="37"/>
      <c r="AI3" s="37"/>
      <c r="AJ3" s="37"/>
      <c r="AK3" s="37"/>
      <c r="AL3" s="37"/>
      <c r="AM3" s="37"/>
      <c r="AN3" s="37"/>
      <c r="AO3" s="37"/>
      <c r="AP3" s="37"/>
      <c r="AQ3" s="37"/>
      <c r="AR3" s="37"/>
      <c r="AS3" s="37"/>
      <c r="AT3" s="37"/>
    </row>
    <row r="4" spans="1:46" x14ac:dyDescent="0.25">
      <c r="A4" s="37"/>
      <c r="B4" s="37"/>
      <c r="C4" s="37"/>
      <c r="D4" s="37"/>
      <c r="E4" s="37"/>
      <c r="F4" s="37"/>
      <c r="G4" s="37"/>
      <c r="H4" s="37"/>
      <c r="I4" s="37"/>
      <c r="J4" s="37"/>
      <c r="K4" s="37"/>
      <c r="L4" s="37"/>
      <c r="M4" s="37"/>
      <c r="N4" s="37"/>
      <c r="O4" s="37"/>
      <c r="P4" s="37"/>
      <c r="Q4" s="37"/>
      <c r="R4" s="37"/>
      <c r="S4" s="37"/>
      <c r="T4" s="37"/>
      <c r="U4" s="37"/>
      <c r="V4" s="37"/>
      <c r="W4" s="37"/>
      <c r="X4" s="37"/>
      <c r="Y4" s="37"/>
      <c r="Z4" s="37"/>
      <c r="AA4" s="37"/>
      <c r="AB4" s="37"/>
      <c r="AC4" s="37"/>
      <c r="AD4" s="37"/>
      <c r="AE4" s="37"/>
      <c r="AF4" s="37"/>
      <c r="AG4" s="37"/>
      <c r="AH4" s="37"/>
      <c r="AI4" s="37"/>
      <c r="AJ4" s="37"/>
      <c r="AK4" s="37"/>
      <c r="AL4" s="37"/>
      <c r="AM4" s="37"/>
      <c r="AN4" s="37"/>
      <c r="AO4" s="37"/>
      <c r="AP4" s="37"/>
      <c r="AQ4" s="37"/>
      <c r="AR4" s="37"/>
      <c r="AS4" s="37"/>
      <c r="AT4" s="37"/>
    </row>
    <row r="5" spans="1:46" x14ac:dyDescent="0.25">
      <c r="A5" s="37"/>
      <c r="B5" s="37"/>
      <c r="C5" s="37"/>
      <c r="D5" s="37"/>
      <c r="E5" s="37"/>
      <c r="F5" s="37"/>
      <c r="G5" s="37"/>
      <c r="H5" s="37"/>
      <c r="I5" s="37"/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7"/>
      <c r="X5" s="37"/>
      <c r="Y5" s="37"/>
      <c r="Z5" s="37"/>
      <c r="AA5" s="37"/>
      <c r="AB5" s="37"/>
      <c r="AC5" s="37"/>
      <c r="AD5" s="37"/>
      <c r="AE5" s="37"/>
      <c r="AF5" s="37"/>
      <c r="AG5" s="37"/>
      <c r="AH5" s="37"/>
      <c r="AI5" s="37"/>
      <c r="AJ5" s="37"/>
      <c r="AK5" s="37"/>
      <c r="AL5" s="37"/>
      <c r="AM5" s="37"/>
      <c r="AN5" s="37"/>
      <c r="AO5" s="37"/>
      <c r="AP5" s="37"/>
      <c r="AQ5" s="37"/>
      <c r="AR5" s="37"/>
      <c r="AS5" s="37"/>
      <c r="AT5" s="37"/>
    </row>
    <row r="6" spans="1:46" x14ac:dyDescent="0.25">
      <c r="A6" s="37"/>
      <c r="B6" s="37"/>
      <c r="C6" s="37"/>
      <c r="D6" s="37"/>
      <c r="E6" s="37"/>
      <c r="F6" s="37"/>
      <c r="G6" s="37"/>
      <c r="H6" s="37"/>
      <c r="I6" s="37"/>
      <c r="J6" s="37"/>
      <c r="K6" s="37"/>
      <c r="L6" s="37"/>
      <c r="M6" s="37"/>
      <c r="N6" s="37"/>
      <c r="O6" s="37"/>
      <c r="P6" s="37"/>
      <c r="Q6" s="37"/>
      <c r="R6" s="37"/>
      <c r="S6" s="37"/>
      <c r="T6" s="37"/>
      <c r="U6" s="37"/>
      <c r="V6" s="37"/>
      <c r="W6" s="37"/>
      <c r="X6" s="37"/>
      <c r="Y6" s="37"/>
      <c r="Z6" s="37"/>
      <c r="AA6" s="37"/>
      <c r="AB6" s="37"/>
      <c r="AC6" s="37"/>
      <c r="AD6" s="37"/>
      <c r="AE6" s="37"/>
      <c r="AF6" s="37"/>
      <c r="AG6" s="37"/>
      <c r="AH6" s="37"/>
      <c r="AI6" s="37"/>
      <c r="AJ6" s="37"/>
      <c r="AK6" s="37"/>
      <c r="AL6" s="37"/>
      <c r="AM6" s="37"/>
      <c r="AN6" s="37"/>
      <c r="AO6" s="37"/>
      <c r="AP6" s="37"/>
      <c r="AQ6" s="37"/>
      <c r="AR6" s="37"/>
      <c r="AS6" s="37"/>
      <c r="AT6" s="37"/>
    </row>
    <row r="7" spans="1:46" x14ac:dyDescent="0.25">
      <c r="A7" s="37"/>
      <c r="B7" s="37"/>
      <c r="C7" s="37"/>
      <c r="D7" s="37"/>
      <c r="E7" s="37"/>
      <c r="F7" s="37"/>
      <c r="G7" s="37"/>
      <c r="H7" s="37"/>
      <c r="I7" s="37"/>
      <c r="J7" s="37"/>
      <c r="K7" s="37"/>
      <c r="L7" s="37"/>
      <c r="M7" s="37"/>
      <c r="N7" s="37"/>
      <c r="O7" s="37"/>
      <c r="P7" s="37"/>
      <c r="Q7" s="37"/>
      <c r="R7" s="37"/>
      <c r="S7" s="37"/>
      <c r="T7" s="37"/>
      <c r="U7" s="37"/>
      <c r="V7" s="37"/>
      <c r="W7" s="37"/>
      <c r="X7" s="37"/>
      <c r="Y7" s="37"/>
      <c r="Z7" s="37"/>
      <c r="AA7" s="37"/>
      <c r="AB7" s="37"/>
      <c r="AC7" s="37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7"/>
    </row>
    <row r="8" spans="1:46" x14ac:dyDescent="0.25">
      <c r="A8" s="37"/>
      <c r="B8" s="37"/>
      <c r="C8" s="37"/>
      <c r="D8" s="37"/>
      <c r="E8" s="37"/>
      <c r="F8" s="37"/>
      <c r="G8" s="37"/>
      <c r="H8" s="37"/>
      <c r="I8" s="37"/>
      <c r="J8" s="37"/>
      <c r="K8" s="37"/>
      <c r="L8" s="37"/>
      <c r="M8" s="37"/>
      <c r="N8" s="37"/>
      <c r="O8" s="37"/>
      <c r="P8" s="37"/>
      <c r="Q8" s="37"/>
      <c r="R8" s="37"/>
      <c r="S8" s="37"/>
      <c r="T8" s="37"/>
      <c r="U8" s="37"/>
      <c r="V8" s="37"/>
      <c r="W8" s="37"/>
      <c r="X8" s="37"/>
      <c r="Y8" s="37"/>
      <c r="Z8" s="37"/>
      <c r="AA8" s="37"/>
      <c r="AB8" s="37"/>
      <c r="AC8" s="37"/>
      <c r="AD8" s="37"/>
      <c r="AE8" s="37"/>
      <c r="AF8" s="37"/>
      <c r="AG8" s="37"/>
      <c r="AH8" s="37"/>
      <c r="AI8" s="37"/>
      <c r="AJ8" s="37"/>
      <c r="AK8" s="37"/>
      <c r="AL8" s="37"/>
      <c r="AM8" s="37"/>
      <c r="AN8" s="37"/>
      <c r="AO8" s="37"/>
      <c r="AP8" s="37"/>
      <c r="AQ8" s="37"/>
      <c r="AR8" s="37"/>
      <c r="AS8" s="37"/>
      <c r="AT8" s="37"/>
    </row>
    <row r="9" spans="1:46" x14ac:dyDescent="0.25">
      <c r="A9" s="37"/>
      <c r="B9" s="37"/>
      <c r="C9" s="37"/>
      <c r="D9" s="37"/>
      <c r="E9" s="37"/>
      <c r="F9" s="37"/>
      <c r="G9" s="37"/>
      <c r="H9" s="37"/>
      <c r="I9" s="37"/>
      <c r="J9" s="37"/>
      <c r="K9" s="37"/>
      <c r="L9" s="37"/>
      <c r="M9" s="37"/>
      <c r="N9" s="37"/>
      <c r="O9" s="37"/>
      <c r="P9" s="37"/>
      <c r="Q9" s="37"/>
      <c r="R9" s="37"/>
      <c r="S9" s="37"/>
      <c r="T9" s="37"/>
      <c r="U9" s="37"/>
      <c r="V9" s="37"/>
      <c r="W9" s="37"/>
      <c r="X9" s="37"/>
      <c r="Y9" s="37"/>
      <c r="Z9" s="37"/>
      <c r="AA9" s="37"/>
      <c r="AB9" s="37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7"/>
    </row>
    <row r="10" spans="1:46" x14ac:dyDescent="0.25">
      <c r="A10" s="37"/>
      <c r="B10" s="37"/>
      <c r="C10" s="37"/>
      <c r="D10" s="37"/>
      <c r="E10" s="37"/>
      <c r="F10" s="37"/>
      <c r="G10" s="37"/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X10" s="37"/>
      <c r="Y10" s="37"/>
      <c r="Z10" s="37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7"/>
    </row>
    <row r="11" spans="1:46" x14ac:dyDescent="0.25">
      <c r="A11" s="37"/>
      <c r="B11" s="37"/>
      <c r="C11" s="37"/>
      <c r="D11" s="37"/>
      <c r="E11" s="37"/>
      <c r="F11" s="37"/>
      <c r="G11" s="37"/>
      <c r="H11" s="37"/>
      <c r="I11" s="37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7"/>
      <c r="X11" s="37"/>
      <c r="Y11" s="37"/>
      <c r="Z11" s="37"/>
      <c r="AA11" s="37"/>
      <c r="AB11" s="37"/>
      <c r="AC11" s="37"/>
      <c r="AD11" s="37"/>
      <c r="AE11" s="37"/>
      <c r="AF11" s="37"/>
      <c r="AG11" s="37"/>
      <c r="AH11" s="37"/>
      <c r="AI11" s="37"/>
      <c r="AJ11" s="37"/>
      <c r="AK11" s="37"/>
      <c r="AL11" s="37"/>
      <c r="AM11" s="37"/>
      <c r="AN11" s="37"/>
      <c r="AO11" s="37"/>
      <c r="AP11" s="37"/>
      <c r="AQ11" s="37"/>
      <c r="AR11" s="37"/>
      <c r="AS11" s="37"/>
      <c r="AT11" s="37"/>
    </row>
    <row r="12" spans="1:46" x14ac:dyDescent="0.25">
      <c r="A12" s="37"/>
      <c r="B12" s="37"/>
      <c r="C12" s="37"/>
      <c r="D12" s="37"/>
      <c r="E12" s="37"/>
      <c r="F12" s="37"/>
      <c r="G12" s="37"/>
      <c r="H12" s="37"/>
      <c r="I12" s="37"/>
      <c r="J12" s="37"/>
      <c r="K12" s="37"/>
      <c r="L12" s="37"/>
      <c r="M12" s="37"/>
      <c r="N12" s="37"/>
      <c r="O12" s="37"/>
      <c r="P12" s="37"/>
      <c r="Q12" s="37"/>
      <c r="R12" s="37"/>
      <c r="S12" s="37"/>
      <c r="T12" s="37"/>
      <c r="U12" s="37"/>
      <c r="V12" s="37"/>
      <c r="W12" s="37"/>
      <c r="X12" s="37"/>
      <c r="Y12" s="37"/>
      <c r="Z12" s="37"/>
      <c r="AA12" s="37"/>
      <c r="AB12" s="37"/>
      <c r="AC12" s="37"/>
      <c r="AD12" s="37"/>
      <c r="AE12" s="37"/>
      <c r="AF12" s="37"/>
      <c r="AG12" s="37"/>
      <c r="AH12" s="37"/>
      <c r="AI12" s="37"/>
      <c r="AJ12" s="37"/>
      <c r="AK12" s="37"/>
      <c r="AL12" s="37"/>
      <c r="AM12" s="37"/>
      <c r="AN12" s="37"/>
      <c r="AO12" s="37"/>
      <c r="AP12" s="37"/>
      <c r="AQ12" s="37"/>
      <c r="AR12" s="37"/>
      <c r="AS12" s="37"/>
      <c r="AT12" s="37"/>
    </row>
    <row r="13" spans="1:46" x14ac:dyDescent="0.25">
      <c r="A13" s="37"/>
      <c r="B13" s="37"/>
      <c r="C13" s="37"/>
      <c r="D13" s="37"/>
      <c r="E13" s="37"/>
      <c r="F13" s="37"/>
      <c r="G13" s="37"/>
      <c r="H13" s="37"/>
      <c r="I13" s="37"/>
      <c r="J13" s="37"/>
      <c r="K13" s="37"/>
      <c r="L13" s="37"/>
      <c r="M13" s="37"/>
      <c r="N13" s="37"/>
      <c r="O13" s="37"/>
      <c r="P13" s="37"/>
      <c r="Q13" s="37"/>
      <c r="R13" s="37"/>
      <c r="S13" s="37"/>
      <c r="T13" s="37"/>
      <c r="U13" s="37"/>
      <c r="V13" s="37"/>
      <c r="W13" s="37"/>
      <c r="X13" s="37"/>
      <c r="Y13" s="37"/>
      <c r="Z13" s="37"/>
      <c r="AA13" s="37"/>
      <c r="AB13" s="37"/>
      <c r="AC13" s="37"/>
      <c r="AD13" s="37"/>
      <c r="AE13" s="37"/>
      <c r="AF13" s="37"/>
      <c r="AG13" s="37"/>
      <c r="AH13" s="37"/>
      <c r="AI13" s="37"/>
      <c r="AJ13" s="37"/>
      <c r="AK13" s="37"/>
      <c r="AL13" s="37"/>
      <c r="AM13" s="37"/>
      <c r="AN13" s="37"/>
      <c r="AO13" s="37"/>
      <c r="AP13" s="37"/>
      <c r="AQ13" s="37"/>
      <c r="AR13" s="37"/>
      <c r="AS13" s="37"/>
      <c r="AT13" s="37"/>
    </row>
    <row r="14" spans="1:46" x14ac:dyDescent="0.25">
      <c r="A14" s="37"/>
      <c r="B14" s="37"/>
      <c r="C14" s="37"/>
      <c r="D14" s="37"/>
      <c r="E14" s="37"/>
      <c r="F14" s="37"/>
      <c r="G14" s="37"/>
      <c r="H14" s="37"/>
      <c r="I14" s="37"/>
      <c r="J14" s="37"/>
      <c r="K14" s="37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X14" s="37"/>
      <c r="Y14" s="37"/>
      <c r="Z14" s="37"/>
      <c r="AA14" s="37"/>
      <c r="AB14" s="37"/>
      <c r="AC14" s="37"/>
      <c r="AD14" s="37"/>
      <c r="AE14" s="37"/>
      <c r="AF14" s="37"/>
      <c r="AG14" s="37"/>
      <c r="AH14" s="37"/>
      <c r="AI14" s="37"/>
      <c r="AJ14" s="37"/>
      <c r="AK14" s="37"/>
      <c r="AL14" s="37"/>
      <c r="AM14" s="37"/>
      <c r="AN14" s="37"/>
      <c r="AO14" s="37"/>
      <c r="AP14" s="37"/>
      <c r="AQ14" s="37"/>
      <c r="AR14" s="37"/>
      <c r="AS14" s="37"/>
      <c r="AT14" s="37"/>
    </row>
    <row r="15" spans="1:46" x14ac:dyDescent="0.25">
      <c r="A15" s="37"/>
      <c r="B15" s="37"/>
      <c r="C15" s="37"/>
      <c r="D15" s="37"/>
      <c r="E15" s="37"/>
      <c r="F15" s="37"/>
      <c r="G15" s="37"/>
      <c r="H15" s="37"/>
      <c r="I15" s="37"/>
      <c r="J15" s="37"/>
      <c r="K15" s="37"/>
      <c r="L15" s="37"/>
      <c r="M15" s="37"/>
      <c r="N15" s="37"/>
      <c r="O15" s="37"/>
      <c r="P15" s="37"/>
      <c r="Q15" s="37"/>
      <c r="R15" s="37"/>
      <c r="S15" s="37"/>
      <c r="T15" s="37"/>
      <c r="U15" s="37"/>
      <c r="V15" s="37"/>
      <c r="W15" s="37"/>
      <c r="X15" s="37"/>
      <c r="Y15" s="37"/>
      <c r="Z15" s="37"/>
      <c r="AA15" s="37"/>
      <c r="AB15" s="37"/>
      <c r="AC15" s="37"/>
      <c r="AD15" s="37"/>
      <c r="AE15" s="37"/>
      <c r="AF15" s="37"/>
      <c r="AG15" s="37"/>
      <c r="AH15" s="37"/>
      <c r="AI15" s="37"/>
      <c r="AJ15" s="37"/>
      <c r="AK15" s="37"/>
      <c r="AL15" s="37"/>
      <c r="AM15" s="37"/>
      <c r="AN15" s="37"/>
      <c r="AO15" s="37"/>
      <c r="AP15" s="37"/>
      <c r="AQ15" s="37"/>
      <c r="AR15" s="37"/>
      <c r="AS15" s="37"/>
      <c r="AT15" s="37"/>
    </row>
    <row r="16" spans="1:46" x14ac:dyDescent="0.25">
      <c r="A16" s="37"/>
      <c r="B16" s="37"/>
      <c r="C16" s="37"/>
      <c r="D16" s="37"/>
      <c r="E16" s="37"/>
      <c r="F16" s="37"/>
      <c r="G16" s="37"/>
      <c r="H16" s="37"/>
      <c r="I16" s="37"/>
      <c r="J16" s="37"/>
      <c r="K16" s="37"/>
      <c r="L16" s="37"/>
      <c r="M16" s="37"/>
      <c r="N16" s="37"/>
      <c r="O16" s="37"/>
      <c r="P16" s="37"/>
      <c r="Q16" s="37"/>
      <c r="R16" s="37"/>
      <c r="S16" s="37"/>
      <c r="T16" s="37"/>
      <c r="U16" s="37"/>
      <c r="V16" s="37"/>
      <c r="W16" s="37"/>
      <c r="X16" s="37"/>
      <c r="Y16" s="37"/>
      <c r="Z16" s="37"/>
      <c r="AA16" s="37"/>
      <c r="AB16" s="37"/>
      <c r="AC16" s="37"/>
      <c r="AD16" s="37"/>
      <c r="AE16" s="37"/>
      <c r="AF16" s="37"/>
      <c r="AG16" s="37"/>
      <c r="AH16" s="37"/>
      <c r="AI16" s="37"/>
      <c r="AJ16" s="37"/>
      <c r="AK16" s="37"/>
      <c r="AL16" s="37"/>
      <c r="AM16" s="37"/>
      <c r="AN16" s="37"/>
      <c r="AO16" s="37"/>
      <c r="AP16" s="37"/>
      <c r="AQ16" s="37"/>
      <c r="AR16" s="37"/>
      <c r="AS16" s="37"/>
      <c r="AT16" s="37"/>
    </row>
    <row r="17" spans="1:46" x14ac:dyDescent="0.25">
      <c r="A17" s="37"/>
      <c r="B17" s="37"/>
      <c r="C17" s="37"/>
      <c r="D17" s="37"/>
      <c r="E17" s="37"/>
      <c r="F17" s="37"/>
      <c r="G17" s="37"/>
      <c r="H17" s="37"/>
      <c r="I17" s="37"/>
      <c r="J17" s="37"/>
      <c r="K17" s="37"/>
      <c r="L17" s="37"/>
      <c r="M17" s="37"/>
      <c r="N17" s="37"/>
      <c r="O17" s="37"/>
      <c r="P17" s="37"/>
      <c r="Q17" s="37"/>
      <c r="R17" s="37"/>
      <c r="S17" s="37"/>
      <c r="T17" s="37"/>
      <c r="U17" s="37"/>
      <c r="V17" s="37"/>
      <c r="W17" s="37"/>
      <c r="X17" s="37"/>
      <c r="Y17" s="37"/>
      <c r="Z17" s="37"/>
      <c r="AA17" s="37"/>
      <c r="AB17" s="37"/>
      <c r="AC17" s="37"/>
      <c r="AD17" s="37"/>
      <c r="AE17" s="37"/>
      <c r="AF17" s="37"/>
      <c r="AG17" s="37"/>
      <c r="AH17" s="37"/>
      <c r="AI17" s="37"/>
      <c r="AJ17" s="37"/>
      <c r="AK17" s="37"/>
      <c r="AL17" s="37"/>
      <c r="AM17" s="37"/>
      <c r="AN17" s="37"/>
      <c r="AO17" s="37"/>
      <c r="AP17" s="37"/>
      <c r="AQ17" s="37"/>
      <c r="AR17" s="37"/>
      <c r="AS17" s="37"/>
      <c r="AT17" s="37"/>
    </row>
    <row r="18" spans="1:46" x14ac:dyDescent="0.25">
      <c r="A18" s="37"/>
      <c r="B18" s="37"/>
      <c r="C18" s="37"/>
      <c r="D18" s="37"/>
      <c r="E18" s="37"/>
      <c r="F18" s="37"/>
      <c r="G18" s="37"/>
      <c r="H18" s="37"/>
      <c r="I18" s="37"/>
      <c r="J18" s="37"/>
      <c r="K18" s="37"/>
      <c r="L18" s="37"/>
      <c r="M18" s="37"/>
      <c r="N18" s="37"/>
      <c r="O18" s="37"/>
      <c r="P18" s="37"/>
      <c r="Q18" s="37"/>
      <c r="R18" s="37"/>
      <c r="S18" s="37"/>
      <c r="T18" s="37"/>
      <c r="U18" s="37"/>
      <c r="V18" s="37"/>
      <c r="W18" s="37"/>
      <c r="X18" s="37"/>
      <c r="Y18" s="37"/>
      <c r="Z18" s="37"/>
      <c r="AA18" s="37"/>
      <c r="AB18" s="37"/>
      <c r="AC18" s="37"/>
      <c r="AD18" s="37"/>
      <c r="AE18" s="37"/>
      <c r="AF18" s="37"/>
      <c r="AG18" s="37"/>
      <c r="AH18" s="37"/>
      <c r="AI18" s="37"/>
      <c r="AJ18" s="37"/>
      <c r="AK18" s="37"/>
      <c r="AL18" s="37"/>
      <c r="AM18" s="37"/>
      <c r="AN18" s="37"/>
      <c r="AO18" s="37"/>
      <c r="AP18" s="37"/>
      <c r="AQ18" s="37"/>
      <c r="AR18" s="37"/>
      <c r="AS18" s="37"/>
      <c r="AT18" s="37"/>
    </row>
    <row r="19" spans="1:46" x14ac:dyDescent="0.25">
      <c r="A19" s="37"/>
      <c r="B19" s="37"/>
      <c r="C19" s="37"/>
      <c r="D19" s="37"/>
      <c r="E19" s="37"/>
      <c r="F19" s="37"/>
      <c r="G19" s="37"/>
      <c r="H19" s="37"/>
      <c r="I19" s="37"/>
      <c r="J19" s="37"/>
      <c r="K19" s="37"/>
      <c r="L19" s="37"/>
      <c r="M19" s="37"/>
      <c r="N19" s="37"/>
      <c r="O19" s="37"/>
      <c r="P19" s="37"/>
      <c r="Q19" s="37"/>
      <c r="R19" s="37"/>
      <c r="S19" s="37"/>
      <c r="T19" s="37"/>
      <c r="U19" s="37"/>
      <c r="V19" s="37"/>
      <c r="W19" s="37"/>
      <c r="X19" s="37"/>
      <c r="Y19" s="37"/>
      <c r="Z19" s="37"/>
      <c r="AA19" s="37"/>
      <c r="AB19" s="37"/>
      <c r="AC19" s="37"/>
      <c r="AD19" s="37"/>
      <c r="AE19" s="37"/>
      <c r="AF19" s="37"/>
      <c r="AG19" s="37"/>
      <c r="AH19" s="37"/>
      <c r="AI19" s="37"/>
      <c r="AJ19" s="37"/>
      <c r="AK19" s="37"/>
      <c r="AL19" s="37"/>
      <c r="AM19" s="37"/>
      <c r="AN19" s="37"/>
      <c r="AO19" s="37"/>
      <c r="AP19" s="37"/>
      <c r="AQ19" s="37"/>
      <c r="AR19" s="37"/>
      <c r="AS19" s="37"/>
      <c r="AT19" s="37"/>
    </row>
    <row r="20" spans="1:46" x14ac:dyDescent="0.25">
      <c r="A20" s="37"/>
      <c r="B20" s="37"/>
      <c r="C20" s="37"/>
      <c r="D20" s="37"/>
      <c r="E20" s="37"/>
      <c r="F20" s="37"/>
      <c r="G20" s="37"/>
      <c r="H20" s="37"/>
      <c r="I20" s="37"/>
      <c r="J20" s="37"/>
      <c r="K20" s="37"/>
      <c r="L20" s="37"/>
      <c r="M20" s="37"/>
      <c r="N20" s="37"/>
      <c r="O20" s="37"/>
      <c r="P20" s="37"/>
      <c r="Q20" s="37"/>
      <c r="R20" s="37"/>
      <c r="S20" s="37"/>
      <c r="T20" s="37"/>
      <c r="U20" s="37"/>
      <c r="V20" s="37"/>
      <c r="W20" s="37"/>
      <c r="X20" s="37"/>
      <c r="Y20" s="37"/>
      <c r="Z20" s="37"/>
      <c r="AA20" s="37"/>
      <c r="AB20" s="37"/>
      <c r="AC20" s="37"/>
      <c r="AD20" s="37"/>
      <c r="AE20" s="37"/>
      <c r="AF20" s="37"/>
      <c r="AG20" s="37"/>
      <c r="AH20" s="37"/>
      <c r="AI20" s="37"/>
      <c r="AJ20" s="37"/>
      <c r="AK20" s="37"/>
      <c r="AL20" s="37"/>
      <c r="AM20" s="37"/>
      <c r="AN20" s="37"/>
      <c r="AO20" s="37"/>
      <c r="AP20" s="37"/>
      <c r="AQ20" s="37"/>
      <c r="AR20" s="37"/>
      <c r="AS20" s="37"/>
      <c r="AT20" s="37"/>
    </row>
    <row r="21" spans="1:46" x14ac:dyDescent="0.25">
      <c r="A21" s="37"/>
      <c r="B21" s="37"/>
      <c r="C21" s="37"/>
      <c r="D21" s="37"/>
      <c r="E21" s="37"/>
      <c r="F21" s="37"/>
      <c r="G21" s="37"/>
      <c r="H21" s="37"/>
      <c r="I21" s="37"/>
      <c r="J21" s="37"/>
      <c r="K21" s="37"/>
      <c r="L21" s="37"/>
      <c r="M21" s="37"/>
      <c r="N21" s="37"/>
      <c r="O21" s="37"/>
      <c r="P21" s="37"/>
      <c r="Q21" s="37"/>
      <c r="R21" s="37"/>
      <c r="S21" s="37"/>
      <c r="T21" s="37"/>
      <c r="U21" s="37"/>
      <c r="V21" s="37"/>
      <c r="W21" s="37"/>
      <c r="X21" s="37"/>
      <c r="Y21" s="37"/>
      <c r="Z21" s="37"/>
      <c r="AA21" s="37"/>
      <c r="AB21" s="37"/>
      <c r="AC21" s="37"/>
      <c r="AD21" s="37"/>
      <c r="AE21" s="37"/>
      <c r="AF21" s="37"/>
      <c r="AG21" s="37"/>
      <c r="AH21" s="37"/>
      <c r="AI21" s="37"/>
      <c r="AJ21" s="37"/>
      <c r="AK21" s="37"/>
      <c r="AL21" s="37"/>
      <c r="AM21" s="37"/>
      <c r="AN21" s="37"/>
      <c r="AO21" s="37"/>
      <c r="AP21" s="37"/>
      <c r="AQ21" s="37"/>
      <c r="AR21" s="37"/>
      <c r="AS21" s="37"/>
      <c r="AT21" s="37"/>
    </row>
    <row r="22" spans="1:46" x14ac:dyDescent="0.25">
      <c r="A22" s="37"/>
      <c r="B22" s="37"/>
      <c r="C22" s="37"/>
      <c r="D22" s="37"/>
      <c r="E22" s="37"/>
      <c r="F22" s="37"/>
      <c r="G22" s="37"/>
      <c r="H22" s="37"/>
      <c r="I22" s="37"/>
      <c r="J22" s="37"/>
      <c r="K22" s="37"/>
      <c r="L22" s="37"/>
      <c r="M22" s="37"/>
      <c r="N22" s="37"/>
      <c r="O22" s="37"/>
      <c r="P22" s="37"/>
      <c r="Q22" s="37"/>
      <c r="R22" s="37"/>
      <c r="S22" s="37"/>
      <c r="T22" s="37"/>
      <c r="U22" s="37"/>
      <c r="V22" s="37"/>
      <c r="W22" s="37"/>
      <c r="X22" s="37"/>
      <c r="Y22" s="37"/>
      <c r="Z22" s="37"/>
      <c r="AA22" s="37"/>
      <c r="AB22" s="37"/>
      <c r="AC22" s="37"/>
      <c r="AD22" s="37"/>
      <c r="AE22" s="37"/>
      <c r="AF22" s="37"/>
      <c r="AG22" s="37"/>
      <c r="AH22" s="37"/>
      <c r="AI22" s="37"/>
      <c r="AJ22" s="37"/>
      <c r="AK22" s="37"/>
      <c r="AL22" s="37"/>
      <c r="AM22" s="37"/>
      <c r="AN22" s="37"/>
      <c r="AO22" s="37"/>
      <c r="AP22" s="37"/>
      <c r="AQ22" s="37"/>
      <c r="AR22" s="37"/>
      <c r="AS22" s="37"/>
      <c r="AT22" s="37"/>
    </row>
    <row r="23" spans="1:46" x14ac:dyDescent="0.25">
      <c r="A23" s="37"/>
      <c r="B23" s="37"/>
      <c r="C23" s="37"/>
      <c r="D23" s="37"/>
      <c r="E23" s="37"/>
      <c r="F23" s="37"/>
      <c r="G23" s="37"/>
      <c r="H23" s="37"/>
      <c r="I23" s="37"/>
      <c r="J23" s="37"/>
      <c r="K23" s="37"/>
      <c r="L23" s="37"/>
      <c r="M23" s="37"/>
      <c r="N23" s="37"/>
      <c r="O23" s="37"/>
      <c r="P23" s="37"/>
      <c r="Q23" s="37"/>
      <c r="R23" s="37"/>
      <c r="S23" s="37"/>
      <c r="T23" s="37"/>
      <c r="U23" s="37"/>
      <c r="V23" s="37"/>
      <c r="W23" s="37"/>
      <c r="X23" s="37"/>
      <c r="Y23" s="37"/>
      <c r="Z23" s="37"/>
      <c r="AA23" s="37"/>
      <c r="AB23" s="37"/>
      <c r="AC23" s="37"/>
      <c r="AD23" s="37"/>
      <c r="AE23" s="37"/>
      <c r="AF23" s="37"/>
      <c r="AG23" s="37"/>
      <c r="AH23" s="37"/>
      <c r="AI23" s="37"/>
      <c r="AJ23" s="37"/>
      <c r="AK23" s="37"/>
      <c r="AL23" s="37"/>
      <c r="AM23" s="37"/>
      <c r="AN23" s="37"/>
      <c r="AO23" s="37"/>
      <c r="AP23" s="37"/>
      <c r="AQ23" s="37"/>
      <c r="AR23" s="37"/>
      <c r="AS23" s="37"/>
      <c r="AT23" s="37"/>
    </row>
    <row r="24" spans="1:46" x14ac:dyDescent="0.25">
      <c r="A24" s="37"/>
      <c r="B24" s="37"/>
      <c r="C24" s="37"/>
      <c r="D24" s="37"/>
      <c r="E24" s="37"/>
      <c r="F24" s="37"/>
      <c r="G24" s="37"/>
      <c r="H24" s="37"/>
      <c r="I24" s="37"/>
      <c r="J24" s="37"/>
      <c r="K24" s="37"/>
      <c r="L24" s="37"/>
      <c r="M24" s="37"/>
      <c r="N24" s="37"/>
      <c r="O24" s="37"/>
      <c r="P24" s="37"/>
      <c r="Q24" s="37"/>
      <c r="R24" s="37"/>
      <c r="S24" s="37"/>
      <c r="T24" s="37"/>
      <c r="U24" s="37"/>
      <c r="V24" s="37"/>
      <c r="W24" s="37"/>
      <c r="X24" s="37"/>
      <c r="Y24" s="37"/>
      <c r="Z24" s="37"/>
      <c r="AA24" s="37"/>
      <c r="AB24" s="37"/>
      <c r="AC24" s="37"/>
      <c r="AD24" s="37"/>
      <c r="AE24" s="37"/>
      <c r="AF24" s="37"/>
      <c r="AG24" s="37"/>
      <c r="AH24" s="37"/>
      <c r="AI24" s="37"/>
      <c r="AJ24" s="37"/>
      <c r="AK24" s="37"/>
      <c r="AL24" s="37"/>
      <c r="AM24" s="37"/>
      <c r="AN24" s="37"/>
      <c r="AO24" s="37"/>
      <c r="AP24" s="37"/>
      <c r="AQ24" s="37"/>
      <c r="AR24" s="37"/>
      <c r="AS24" s="37"/>
      <c r="AT24" s="37"/>
    </row>
    <row r="25" spans="1:46" x14ac:dyDescent="0.25">
      <c r="A25" s="37"/>
      <c r="B25" s="37"/>
      <c r="C25" s="37"/>
      <c r="D25" s="37"/>
      <c r="E25" s="37"/>
      <c r="F25" s="37"/>
      <c r="G25" s="37"/>
      <c r="H25" s="37"/>
      <c r="I25" s="37"/>
      <c r="J25" s="37"/>
      <c r="K25" s="37"/>
      <c r="L25" s="37"/>
      <c r="M25" s="37"/>
      <c r="N25" s="37"/>
      <c r="O25" s="37"/>
      <c r="P25" s="37"/>
      <c r="Q25" s="37"/>
      <c r="R25" s="37"/>
      <c r="S25" s="37"/>
      <c r="T25" s="37"/>
      <c r="U25" s="37"/>
      <c r="V25" s="37"/>
      <c r="W25" s="37"/>
      <c r="X25" s="37"/>
      <c r="Y25" s="37"/>
      <c r="Z25" s="37"/>
      <c r="AA25" s="37"/>
      <c r="AB25" s="37"/>
      <c r="AC25" s="37"/>
      <c r="AD25" s="37"/>
      <c r="AE25" s="37"/>
      <c r="AF25" s="37"/>
      <c r="AG25" s="37"/>
      <c r="AH25" s="37"/>
      <c r="AI25" s="37"/>
      <c r="AJ25" s="37"/>
      <c r="AK25" s="37"/>
      <c r="AL25" s="37"/>
      <c r="AM25" s="37"/>
      <c r="AN25" s="37"/>
      <c r="AO25" s="37"/>
      <c r="AP25" s="37"/>
      <c r="AQ25" s="37"/>
      <c r="AR25" s="37"/>
      <c r="AS25" s="37"/>
      <c r="AT25" s="37"/>
    </row>
    <row r="26" spans="1:46" x14ac:dyDescent="0.25">
      <c r="A26" s="37"/>
      <c r="B26" s="37"/>
      <c r="C26" s="37"/>
      <c r="D26" s="37"/>
      <c r="E26" s="37"/>
      <c r="F26" s="37"/>
      <c r="G26" s="37"/>
      <c r="H26" s="37"/>
      <c r="I26" s="37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7"/>
      <c r="X26" s="37"/>
      <c r="Y26" s="37"/>
      <c r="Z26" s="37"/>
      <c r="AA26" s="37"/>
      <c r="AB26" s="37"/>
      <c r="AC26" s="37"/>
      <c r="AD26" s="37"/>
      <c r="AE26" s="37"/>
      <c r="AF26" s="37"/>
      <c r="AG26" s="37"/>
      <c r="AH26" s="37"/>
      <c r="AI26" s="37"/>
      <c r="AJ26" s="37"/>
      <c r="AK26" s="37"/>
      <c r="AL26" s="37"/>
      <c r="AM26" s="37"/>
      <c r="AN26" s="37"/>
      <c r="AO26" s="37"/>
      <c r="AP26" s="37"/>
      <c r="AQ26" s="37"/>
      <c r="AR26" s="37"/>
      <c r="AS26" s="37"/>
      <c r="AT26" s="37"/>
    </row>
    <row r="27" spans="1:46" x14ac:dyDescent="0.25">
      <c r="A27" s="37"/>
      <c r="B27" s="37"/>
      <c r="C27" s="37"/>
      <c r="D27" s="37"/>
      <c r="E27" s="37"/>
      <c r="F27" s="37"/>
      <c r="G27" s="37"/>
      <c r="H27" s="37"/>
      <c r="I27" s="37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7"/>
      <c r="X27" s="37"/>
      <c r="Y27" s="37"/>
      <c r="Z27" s="37"/>
      <c r="AA27" s="37"/>
      <c r="AB27" s="37"/>
      <c r="AC27" s="37"/>
      <c r="AD27" s="37"/>
      <c r="AE27" s="37"/>
      <c r="AF27" s="37"/>
      <c r="AG27" s="37"/>
      <c r="AH27" s="37"/>
      <c r="AI27" s="37"/>
      <c r="AJ27" s="37"/>
      <c r="AK27" s="37"/>
      <c r="AL27" s="37"/>
      <c r="AM27" s="37"/>
      <c r="AN27" s="37"/>
      <c r="AO27" s="37"/>
      <c r="AP27" s="37"/>
      <c r="AQ27" s="37"/>
      <c r="AR27" s="37"/>
      <c r="AS27" s="37"/>
      <c r="AT27" s="37"/>
    </row>
    <row r="28" spans="1:46" x14ac:dyDescent="0.25">
      <c r="A28" s="37"/>
      <c r="B28" s="37"/>
      <c r="C28" s="37"/>
      <c r="D28" s="37"/>
      <c r="E28" s="37"/>
      <c r="F28" s="37"/>
      <c r="G28" s="37"/>
      <c r="H28" s="37"/>
      <c r="I28" s="37"/>
      <c r="J28" s="37"/>
      <c r="K28" s="37"/>
      <c r="L28" s="37"/>
      <c r="M28" s="37"/>
      <c r="N28" s="37"/>
      <c r="O28" s="37"/>
      <c r="P28" s="37"/>
      <c r="Q28" s="37"/>
      <c r="R28" s="37"/>
      <c r="S28" s="37"/>
      <c r="T28" s="37"/>
      <c r="U28" s="37"/>
      <c r="V28" s="37"/>
      <c r="W28" s="37"/>
      <c r="X28" s="37"/>
      <c r="Y28" s="37"/>
      <c r="Z28" s="37"/>
      <c r="AA28" s="37"/>
      <c r="AB28" s="37"/>
      <c r="AC28" s="37"/>
      <c r="AD28" s="37"/>
      <c r="AE28" s="37"/>
      <c r="AF28" s="37"/>
      <c r="AG28" s="37"/>
      <c r="AH28" s="37"/>
      <c r="AI28" s="37"/>
      <c r="AJ28" s="37"/>
      <c r="AK28" s="37"/>
      <c r="AL28" s="37"/>
      <c r="AM28" s="37"/>
      <c r="AN28" s="37"/>
      <c r="AO28" s="37"/>
      <c r="AP28" s="37"/>
      <c r="AQ28" s="37"/>
      <c r="AR28" s="37"/>
      <c r="AS28" s="37"/>
      <c r="AT28" s="37"/>
    </row>
    <row r="29" spans="1:46" x14ac:dyDescent="0.25">
      <c r="A29" s="37"/>
      <c r="B29" s="37"/>
      <c r="C29" s="37"/>
      <c r="D29" s="37"/>
      <c r="E29" s="37"/>
      <c r="F29" s="37"/>
      <c r="G29" s="37"/>
      <c r="H29" s="37"/>
      <c r="I29" s="37"/>
      <c r="J29" s="37"/>
      <c r="K29" s="37"/>
      <c r="L29" s="37"/>
      <c r="M29" s="37"/>
      <c r="N29" s="37"/>
      <c r="O29" s="37"/>
      <c r="P29" s="37"/>
      <c r="Q29" s="37"/>
      <c r="R29" s="37"/>
      <c r="S29" s="37"/>
      <c r="T29" s="37"/>
      <c r="U29" s="37"/>
      <c r="V29" s="37"/>
      <c r="W29" s="37"/>
      <c r="X29" s="37"/>
      <c r="Y29" s="37"/>
      <c r="Z29" s="37"/>
      <c r="AA29" s="37"/>
      <c r="AB29" s="37"/>
      <c r="AC29" s="37"/>
      <c r="AD29" s="37"/>
      <c r="AE29" s="37"/>
      <c r="AF29" s="37"/>
      <c r="AG29" s="37"/>
      <c r="AH29" s="37"/>
      <c r="AI29" s="37"/>
      <c r="AJ29" s="37"/>
      <c r="AK29" s="37"/>
      <c r="AL29" s="37"/>
      <c r="AM29" s="37"/>
      <c r="AN29" s="37"/>
      <c r="AO29" s="37"/>
      <c r="AP29" s="37"/>
      <c r="AQ29" s="37"/>
      <c r="AR29" s="37"/>
      <c r="AS29" s="37"/>
      <c r="AT29" s="37"/>
    </row>
    <row r="30" spans="1:46" x14ac:dyDescent="0.25">
      <c r="A30" s="37"/>
      <c r="B30" s="37"/>
      <c r="C30" s="37"/>
      <c r="D30" s="37"/>
      <c r="E30" s="37"/>
      <c r="F30" s="37"/>
      <c r="G30" s="37"/>
      <c r="H30" s="37"/>
      <c r="I30" s="37"/>
      <c r="J30" s="37"/>
      <c r="K30" s="37"/>
      <c r="L30" s="37"/>
      <c r="M30" s="37"/>
      <c r="N30" s="37"/>
      <c r="O30" s="37"/>
      <c r="P30" s="37"/>
      <c r="Q30" s="37"/>
      <c r="R30" s="37"/>
      <c r="S30" s="37"/>
      <c r="T30" s="37"/>
      <c r="U30" s="37"/>
      <c r="V30" s="37"/>
      <c r="W30" s="37"/>
      <c r="X30" s="37"/>
      <c r="Y30" s="37"/>
      <c r="Z30" s="37"/>
      <c r="AA30" s="37"/>
      <c r="AB30" s="37"/>
      <c r="AC30" s="37"/>
      <c r="AD30" s="37"/>
      <c r="AE30" s="37"/>
      <c r="AF30" s="37"/>
      <c r="AG30" s="37"/>
      <c r="AH30" s="37"/>
      <c r="AI30" s="37"/>
      <c r="AJ30" s="37"/>
      <c r="AK30" s="37"/>
      <c r="AL30" s="37"/>
      <c r="AM30" s="37"/>
      <c r="AN30" s="37"/>
      <c r="AO30" s="37"/>
      <c r="AP30" s="37"/>
      <c r="AQ30" s="37"/>
      <c r="AR30" s="37"/>
      <c r="AS30" s="37"/>
      <c r="AT30" s="37"/>
    </row>
    <row r="31" spans="1:46" x14ac:dyDescent="0.25">
      <c r="A31" s="37"/>
      <c r="B31" s="37"/>
      <c r="C31" s="37"/>
      <c r="D31" s="37"/>
      <c r="E31" s="37"/>
      <c r="F31" s="37"/>
      <c r="G31" s="37"/>
      <c r="H31" s="37"/>
      <c r="I31" s="37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7"/>
      <c r="X31" s="37"/>
      <c r="Y31" s="37"/>
      <c r="Z31" s="37"/>
      <c r="AA31" s="37"/>
      <c r="AB31" s="37"/>
      <c r="AC31" s="37"/>
      <c r="AD31" s="37"/>
      <c r="AE31" s="37"/>
      <c r="AF31" s="37"/>
      <c r="AG31" s="37"/>
      <c r="AH31" s="37"/>
      <c r="AI31" s="37"/>
      <c r="AJ31" s="37"/>
      <c r="AK31" s="37"/>
      <c r="AL31" s="37"/>
      <c r="AM31" s="37"/>
      <c r="AN31" s="37"/>
      <c r="AO31" s="37"/>
      <c r="AP31" s="37"/>
      <c r="AQ31" s="37"/>
      <c r="AR31" s="37"/>
      <c r="AS31" s="37"/>
      <c r="AT31" s="37"/>
    </row>
    <row r="32" spans="1:46" x14ac:dyDescent="0.25">
      <c r="A32" s="37"/>
      <c r="B32" s="37"/>
      <c r="C32" s="37"/>
      <c r="D32" s="37"/>
      <c r="E32" s="37"/>
      <c r="F32" s="37"/>
      <c r="G32" s="37"/>
      <c r="H32" s="37"/>
      <c r="I32" s="37"/>
      <c r="J32" s="37"/>
      <c r="K32" s="37"/>
      <c r="L32" s="37"/>
      <c r="M32" s="37"/>
      <c r="N32" s="37"/>
      <c r="O32" s="37"/>
      <c r="P32" s="37"/>
      <c r="Q32" s="37"/>
      <c r="R32" s="37"/>
      <c r="S32" s="37"/>
      <c r="T32" s="37"/>
      <c r="U32" s="37"/>
      <c r="V32" s="37"/>
      <c r="W32" s="37"/>
      <c r="X32" s="37"/>
      <c r="Y32" s="37"/>
      <c r="Z32" s="37"/>
      <c r="AA32" s="37"/>
      <c r="AB32" s="37"/>
      <c r="AC32" s="37"/>
      <c r="AD32" s="37"/>
      <c r="AE32" s="37"/>
      <c r="AF32" s="37"/>
      <c r="AG32" s="37"/>
      <c r="AH32" s="37"/>
      <c r="AI32" s="37"/>
      <c r="AJ32" s="37"/>
      <c r="AK32" s="37"/>
      <c r="AL32" s="37"/>
      <c r="AM32" s="37"/>
      <c r="AN32" s="37"/>
      <c r="AO32" s="37"/>
      <c r="AP32" s="37"/>
      <c r="AQ32" s="37"/>
      <c r="AR32" s="37"/>
      <c r="AS32" s="37"/>
      <c r="AT32" s="37"/>
    </row>
    <row r="33" spans="1:46" x14ac:dyDescent="0.25">
      <c r="A33" s="37"/>
      <c r="B33" s="37"/>
      <c r="C33" s="37"/>
      <c r="D33" s="37"/>
      <c r="E33" s="37"/>
      <c r="F33" s="37"/>
      <c r="G33" s="37"/>
      <c r="H33" s="37"/>
      <c r="I33" s="37"/>
      <c r="J33" s="37"/>
      <c r="K33" s="37"/>
      <c r="L33" s="37"/>
      <c r="M33" s="37"/>
      <c r="N33" s="37"/>
      <c r="O33" s="37"/>
      <c r="P33" s="37"/>
      <c r="Q33" s="37"/>
      <c r="R33" s="37"/>
      <c r="S33" s="37"/>
      <c r="T33" s="37"/>
      <c r="U33" s="37"/>
      <c r="V33" s="37"/>
      <c r="W33" s="37"/>
      <c r="X33" s="37"/>
      <c r="Y33" s="37"/>
      <c r="Z33" s="37"/>
      <c r="AA33" s="37"/>
      <c r="AB33" s="37"/>
      <c r="AC33" s="37"/>
      <c r="AD33" s="37"/>
      <c r="AE33" s="37"/>
      <c r="AF33" s="37"/>
      <c r="AG33" s="37"/>
      <c r="AH33" s="37"/>
      <c r="AI33" s="37"/>
      <c r="AJ33" s="37"/>
      <c r="AK33" s="37"/>
      <c r="AL33" s="37"/>
      <c r="AM33" s="37"/>
      <c r="AN33" s="37"/>
      <c r="AO33" s="37"/>
      <c r="AP33" s="37"/>
      <c r="AQ33" s="37"/>
      <c r="AR33" s="37"/>
      <c r="AS33" s="37"/>
      <c r="AT33" s="37"/>
    </row>
    <row r="34" spans="1:46" x14ac:dyDescent="0.25">
      <c r="A34" s="37"/>
      <c r="B34" s="37"/>
      <c r="C34" s="37"/>
      <c r="D34" s="37"/>
      <c r="E34" s="37"/>
      <c r="F34" s="37"/>
      <c r="G34" s="37"/>
      <c r="H34" s="37"/>
      <c r="I34" s="37"/>
      <c r="J34" s="37"/>
      <c r="K34" s="37"/>
      <c r="L34" s="37"/>
      <c r="M34" s="37"/>
      <c r="N34" s="37"/>
      <c r="O34" s="37"/>
      <c r="P34" s="37"/>
      <c r="Q34" s="37"/>
      <c r="R34" s="37"/>
      <c r="S34" s="37"/>
      <c r="T34" s="37"/>
      <c r="U34" s="37"/>
      <c r="V34" s="37"/>
      <c r="W34" s="37"/>
      <c r="X34" s="37"/>
      <c r="Y34" s="37"/>
      <c r="Z34" s="37"/>
      <c r="AA34" s="37"/>
      <c r="AB34" s="37"/>
      <c r="AC34" s="37"/>
      <c r="AD34" s="37"/>
      <c r="AE34" s="37"/>
      <c r="AF34" s="37"/>
      <c r="AG34" s="37"/>
      <c r="AH34" s="37"/>
      <c r="AI34" s="37"/>
      <c r="AJ34" s="37"/>
      <c r="AK34" s="37"/>
      <c r="AL34" s="37"/>
      <c r="AM34" s="37"/>
      <c r="AN34" s="37"/>
      <c r="AO34" s="37"/>
      <c r="AP34" s="37"/>
      <c r="AQ34" s="37"/>
      <c r="AR34" s="37"/>
      <c r="AS34" s="37"/>
      <c r="AT34" s="37"/>
    </row>
    <row r="35" spans="1:46" x14ac:dyDescent="0.25">
      <c r="A35" s="37"/>
      <c r="B35" s="37"/>
      <c r="C35" s="37"/>
      <c r="D35" s="37"/>
      <c r="E35" s="37"/>
      <c r="F35" s="37"/>
      <c r="G35" s="37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7"/>
      <c r="X35" s="37"/>
      <c r="Y35" s="37"/>
      <c r="Z35" s="37"/>
      <c r="AA35" s="37"/>
      <c r="AB35" s="37"/>
      <c r="AC35" s="37"/>
      <c r="AD35" s="37"/>
      <c r="AE35" s="37"/>
      <c r="AF35" s="37"/>
      <c r="AG35" s="37"/>
      <c r="AH35" s="37"/>
      <c r="AI35" s="37"/>
      <c r="AJ35" s="37"/>
      <c r="AK35" s="37"/>
      <c r="AL35" s="37"/>
      <c r="AM35" s="37"/>
      <c r="AN35" s="37"/>
      <c r="AO35" s="37"/>
      <c r="AP35" s="37"/>
      <c r="AQ35" s="37"/>
      <c r="AR35" s="37"/>
      <c r="AS35" s="37"/>
      <c r="AT35" s="37"/>
    </row>
    <row r="36" spans="1:46" x14ac:dyDescent="0.25">
      <c r="A36" s="37"/>
      <c r="B36" s="37"/>
      <c r="C36" s="37"/>
      <c r="D36" s="37"/>
      <c r="E36" s="37"/>
      <c r="F36" s="37"/>
      <c r="G36" s="37"/>
      <c r="H36" s="37"/>
      <c r="I36" s="37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7"/>
      <c r="X36" s="37"/>
      <c r="Y36" s="37"/>
      <c r="Z36" s="37"/>
      <c r="AA36" s="37"/>
      <c r="AB36" s="37"/>
      <c r="AC36" s="37"/>
      <c r="AD36" s="37"/>
      <c r="AE36" s="37"/>
      <c r="AF36" s="37"/>
      <c r="AG36" s="37"/>
      <c r="AH36" s="37"/>
      <c r="AI36" s="37"/>
      <c r="AJ36" s="37"/>
      <c r="AK36" s="37"/>
      <c r="AL36" s="37"/>
      <c r="AM36" s="37"/>
      <c r="AN36" s="37"/>
      <c r="AO36" s="37"/>
      <c r="AP36" s="37"/>
      <c r="AQ36" s="37"/>
      <c r="AR36" s="37"/>
      <c r="AS36" s="37"/>
      <c r="AT36" s="37"/>
    </row>
    <row r="37" spans="1:46" x14ac:dyDescent="0.25">
      <c r="A37" s="37"/>
      <c r="B37" s="37"/>
      <c r="C37" s="37"/>
      <c r="D37" s="37"/>
      <c r="E37" s="37"/>
      <c r="F37" s="37"/>
      <c r="G37" s="37"/>
      <c r="H37" s="37"/>
      <c r="I37" s="37"/>
      <c r="J37" s="37"/>
      <c r="K37" s="37"/>
      <c r="L37" s="37"/>
      <c r="M37" s="37"/>
      <c r="N37" s="37"/>
      <c r="O37" s="37"/>
      <c r="P37" s="37"/>
      <c r="Q37" s="37"/>
      <c r="R37" s="37"/>
      <c r="S37" s="37"/>
      <c r="T37" s="37"/>
      <c r="U37" s="37"/>
      <c r="V37" s="37"/>
      <c r="W37" s="37"/>
      <c r="X37" s="37"/>
      <c r="Y37" s="37"/>
      <c r="Z37" s="37"/>
      <c r="AA37" s="37"/>
      <c r="AB37" s="37"/>
      <c r="AC37" s="37"/>
      <c r="AD37" s="37"/>
      <c r="AE37" s="37"/>
      <c r="AF37" s="37"/>
      <c r="AG37" s="37"/>
      <c r="AH37" s="37"/>
      <c r="AI37" s="37"/>
      <c r="AJ37" s="37"/>
      <c r="AK37" s="37"/>
      <c r="AL37" s="37"/>
      <c r="AM37" s="37"/>
      <c r="AN37" s="37"/>
      <c r="AO37" s="37"/>
      <c r="AP37" s="37"/>
      <c r="AQ37" s="37"/>
      <c r="AR37" s="37"/>
      <c r="AS37" s="37"/>
      <c r="AT37" s="37"/>
    </row>
    <row r="38" spans="1:46" x14ac:dyDescent="0.25">
      <c r="A38" s="37"/>
      <c r="B38" s="37"/>
      <c r="C38" s="37"/>
      <c r="D38" s="37"/>
      <c r="E38" s="37"/>
      <c r="F38" s="37"/>
      <c r="G38" s="37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  <c r="S38" s="37"/>
      <c r="T38" s="37"/>
      <c r="U38" s="37"/>
      <c r="V38" s="37"/>
      <c r="W38" s="37"/>
      <c r="X38" s="37"/>
      <c r="Y38" s="37"/>
      <c r="Z38" s="37"/>
      <c r="AA38" s="37"/>
      <c r="AB38" s="37"/>
      <c r="AC38" s="37"/>
      <c r="AD38" s="37"/>
      <c r="AE38" s="37"/>
      <c r="AF38" s="37"/>
      <c r="AG38" s="37"/>
      <c r="AH38" s="37"/>
      <c r="AI38" s="37"/>
      <c r="AJ38" s="37"/>
      <c r="AK38" s="37"/>
      <c r="AL38" s="37"/>
      <c r="AM38" s="37"/>
      <c r="AN38" s="37"/>
      <c r="AO38" s="37"/>
      <c r="AP38" s="37"/>
      <c r="AQ38" s="37"/>
      <c r="AR38" s="37"/>
      <c r="AS38" s="37"/>
      <c r="AT38" s="37"/>
    </row>
    <row r="39" spans="1:46" x14ac:dyDescent="0.25">
      <c r="A39" s="37"/>
      <c r="B39" s="37"/>
      <c r="C39" s="37"/>
      <c r="D39" s="37"/>
      <c r="E39" s="37"/>
      <c r="F39" s="37"/>
      <c r="G39" s="37"/>
      <c r="H39" s="37"/>
      <c r="I39" s="37"/>
      <c r="J39" s="37"/>
      <c r="K39" s="37"/>
      <c r="L39" s="37"/>
      <c r="M39" s="37"/>
      <c r="N39" s="37"/>
      <c r="O39" s="37"/>
      <c r="P39" s="37"/>
      <c r="Q39" s="37"/>
      <c r="R39" s="37"/>
      <c r="S39" s="37"/>
      <c r="T39" s="37"/>
      <c r="U39" s="37"/>
      <c r="V39" s="37"/>
      <c r="W39" s="37"/>
      <c r="X39" s="37"/>
      <c r="Y39" s="37"/>
      <c r="Z39" s="37"/>
      <c r="AA39" s="37"/>
      <c r="AB39" s="37"/>
      <c r="AC39" s="37"/>
      <c r="AD39" s="37"/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37"/>
      <c r="AP39" s="37"/>
      <c r="AQ39" s="37"/>
      <c r="AR39" s="37"/>
      <c r="AS39" s="37"/>
      <c r="AT39" s="37"/>
    </row>
    <row r="40" spans="1:46" x14ac:dyDescent="0.25">
      <c r="A40" s="37"/>
      <c r="B40" s="37"/>
      <c r="C40" s="37"/>
      <c r="D40" s="37"/>
      <c r="E40" s="37"/>
      <c r="F40" s="37"/>
      <c r="G40" s="37"/>
      <c r="H40" s="37"/>
      <c r="I40" s="37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7"/>
      <c r="X40" s="37"/>
      <c r="Y40" s="37"/>
      <c r="Z40" s="37"/>
      <c r="AA40" s="37"/>
      <c r="AB40" s="37"/>
      <c r="AC40" s="37"/>
      <c r="AD40" s="37"/>
      <c r="AE40" s="37"/>
      <c r="AF40" s="37"/>
      <c r="AG40" s="37"/>
      <c r="AH40" s="37"/>
      <c r="AI40" s="37"/>
      <c r="AJ40" s="37"/>
      <c r="AK40" s="37"/>
      <c r="AL40" s="37"/>
      <c r="AM40" s="37"/>
      <c r="AN40" s="37"/>
      <c r="AO40" s="37"/>
      <c r="AP40" s="37"/>
      <c r="AQ40" s="37"/>
      <c r="AR40" s="37"/>
      <c r="AS40" s="37"/>
      <c r="AT40" s="37"/>
    </row>
    <row r="41" spans="1:46" x14ac:dyDescent="0.25">
      <c r="A41" s="37"/>
      <c r="B41" s="37"/>
      <c r="C41" s="37"/>
      <c r="D41" s="37"/>
      <c r="E41" s="37"/>
      <c r="F41" s="37"/>
      <c r="G41" s="37"/>
      <c r="H41" s="37"/>
      <c r="I41" s="37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7"/>
      <c r="X41" s="37"/>
      <c r="Y41" s="37"/>
      <c r="Z41" s="37"/>
      <c r="AA41" s="37"/>
      <c r="AB41" s="37"/>
      <c r="AC41" s="37"/>
      <c r="AD41" s="37"/>
      <c r="AE41" s="37"/>
      <c r="AF41" s="37"/>
      <c r="AG41" s="37"/>
      <c r="AH41" s="37"/>
      <c r="AI41" s="37"/>
      <c r="AJ41" s="37"/>
      <c r="AK41" s="37"/>
      <c r="AL41" s="37"/>
      <c r="AM41" s="37"/>
      <c r="AN41" s="37"/>
      <c r="AO41" s="37"/>
      <c r="AP41" s="37"/>
      <c r="AQ41" s="37"/>
      <c r="AR41" s="37"/>
      <c r="AS41" s="37"/>
      <c r="AT41" s="37"/>
    </row>
    <row r="42" spans="1:46" x14ac:dyDescent="0.25">
      <c r="A42" s="37"/>
      <c r="B42" s="37"/>
      <c r="C42" s="37"/>
      <c r="D42" s="37"/>
      <c r="E42" s="37"/>
      <c r="F42" s="37"/>
      <c r="G42" s="37"/>
      <c r="H42" s="37"/>
      <c r="I42" s="37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7"/>
      <c r="X42" s="37"/>
      <c r="Y42" s="37"/>
      <c r="Z42" s="37"/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37"/>
      <c r="AT42" s="37"/>
    </row>
    <row r="43" spans="1:46" x14ac:dyDescent="0.25">
      <c r="A43" s="37"/>
      <c r="B43" s="37"/>
      <c r="C43" s="37"/>
      <c r="D43" s="37"/>
      <c r="E43" s="37"/>
      <c r="F43" s="37"/>
      <c r="G43" s="37"/>
      <c r="H43" s="37"/>
      <c r="I43" s="37"/>
      <c r="J43" s="37"/>
      <c r="K43" s="37"/>
      <c r="L43" s="37"/>
      <c r="M43" s="37"/>
      <c r="N43" s="37"/>
      <c r="O43" s="37"/>
      <c r="P43" s="37"/>
      <c r="Q43" s="37"/>
      <c r="R43" s="37"/>
      <c r="S43" s="37"/>
      <c r="T43" s="37"/>
      <c r="U43" s="37"/>
      <c r="V43" s="37"/>
      <c r="W43" s="37"/>
      <c r="X43" s="37"/>
      <c r="Y43" s="37"/>
      <c r="Z43" s="37"/>
      <c r="AA43" s="37"/>
      <c r="AB43" s="37"/>
      <c r="AC43" s="37"/>
      <c r="AD43" s="37"/>
      <c r="AE43" s="37"/>
      <c r="AF43" s="37"/>
      <c r="AG43" s="37"/>
      <c r="AH43" s="37"/>
      <c r="AI43" s="37"/>
      <c r="AJ43" s="37"/>
      <c r="AK43" s="37"/>
      <c r="AL43" s="37"/>
      <c r="AM43" s="37"/>
      <c r="AN43" s="37"/>
      <c r="AO43" s="37"/>
      <c r="AP43" s="37"/>
      <c r="AQ43" s="37"/>
      <c r="AR43" s="37"/>
      <c r="AS43" s="37"/>
      <c r="AT43" s="37"/>
    </row>
    <row r="44" spans="1:46" x14ac:dyDescent="0.25">
      <c r="A44" s="37"/>
      <c r="B44" s="37"/>
      <c r="C44" s="37"/>
      <c r="D44" s="37"/>
      <c r="E44" s="37"/>
      <c r="F44" s="37"/>
      <c r="G44" s="37"/>
      <c r="H44" s="37"/>
      <c r="I44" s="37"/>
      <c r="J44" s="37"/>
      <c r="K44" s="37"/>
      <c r="L44" s="37"/>
      <c r="M44" s="37"/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7"/>
      <c r="Z44" s="37"/>
      <c r="AA44" s="37"/>
      <c r="AB44" s="37"/>
      <c r="AC44" s="37"/>
      <c r="AD44" s="37"/>
      <c r="AE44" s="37"/>
      <c r="AF44" s="37"/>
      <c r="AG44" s="37"/>
      <c r="AH44" s="37"/>
      <c r="AI44" s="37"/>
      <c r="AJ44" s="37"/>
      <c r="AK44" s="37"/>
      <c r="AL44" s="37"/>
      <c r="AM44" s="37"/>
      <c r="AN44" s="37"/>
      <c r="AO44" s="37"/>
      <c r="AP44" s="37"/>
      <c r="AQ44" s="37"/>
      <c r="AR44" s="37"/>
      <c r="AS44" s="37"/>
      <c r="AT44" s="37"/>
    </row>
    <row r="45" spans="1:46" x14ac:dyDescent="0.25">
      <c r="A45" s="37"/>
      <c r="B45" s="37"/>
      <c r="C45" s="37"/>
      <c r="D45" s="37"/>
      <c r="E45" s="37"/>
      <c r="F45" s="37"/>
      <c r="G45" s="37"/>
      <c r="H45" s="37"/>
      <c r="I45" s="37"/>
      <c r="J45" s="37"/>
      <c r="K45" s="37"/>
      <c r="L45" s="37"/>
      <c r="M45" s="37"/>
      <c r="N45" s="37"/>
      <c r="O45" s="37"/>
      <c r="P45" s="37"/>
      <c r="Q45" s="37"/>
      <c r="R45" s="37"/>
      <c r="S45" s="37"/>
      <c r="T45" s="37"/>
      <c r="U45" s="37"/>
      <c r="V45" s="37"/>
      <c r="W45" s="37"/>
      <c r="X45" s="37"/>
      <c r="Y45" s="37"/>
      <c r="Z45" s="37"/>
      <c r="AA45" s="37"/>
      <c r="AB45" s="37"/>
      <c r="AC45" s="37"/>
      <c r="AD45" s="37"/>
      <c r="AE45" s="37"/>
      <c r="AF45" s="37"/>
      <c r="AG45" s="37"/>
      <c r="AH45" s="37"/>
      <c r="AI45" s="37"/>
      <c r="AJ45" s="37"/>
      <c r="AK45" s="37"/>
      <c r="AL45" s="37"/>
      <c r="AM45" s="37"/>
      <c r="AN45" s="37"/>
      <c r="AO45" s="37"/>
      <c r="AP45" s="37"/>
      <c r="AQ45" s="37"/>
      <c r="AR45" s="37"/>
      <c r="AS45" s="37"/>
      <c r="AT45" s="37"/>
    </row>
    <row r="46" spans="1:46" x14ac:dyDescent="0.25">
      <c r="A46" s="37"/>
      <c r="B46" s="37"/>
      <c r="C46" s="37"/>
      <c r="D46" s="37"/>
      <c r="E46" s="37"/>
      <c r="F46" s="37"/>
      <c r="G46" s="37"/>
      <c r="H46" s="37"/>
      <c r="I46" s="37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7"/>
      <c r="X46" s="37"/>
      <c r="Y46" s="37"/>
      <c r="Z46" s="37"/>
      <c r="AA46" s="37"/>
      <c r="AB46" s="37"/>
      <c r="AC46" s="37"/>
      <c r="AD46" s="37"/>
      <c r="AE46" s="37"/>
      <c r="AF46" s="37"/>
      <c r="AG46" s="37"/>
      <c r="AH46" s="37"/>
      <c r="AI46" s="37"/>
      <c r="AJ46" s="37"/>
      <c r="AK46" s="37"/>
      <c r="AL46" s="37"/>
      <c r="AM46" s="37"/>
      <c r="AN46" s="37"/>
      <c r="AO46" s="37"/>
      <c r="AP46" s="37"/>
      <c r="AQ46" s="37"/>
      <c r="AR46" s="37"/>
      <c r="AS46" s="37"/>
      <c r="AT46" s="37"/>
    </row>
    <row r="47" spans="1:46" x14ac:dyDescent="0.25">
      <c r="A47" s="37"/>
      <c r="B47" s="37"/>
      <c r="C47" s="37"/>
      <c r="D47" s="37"/>
      <c r="E47" s="37"/>
      <c r="F47" s="37"/>
      <c r="G47" s="37"/>
      <c r="H47" s="37"/>
      <c r="I47" s="37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7"/>
      <c r="X47" s="37"/>
      <c r="Y47" s="37"/>
      <c r="Z47" s="37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7"/>
    </row>
    <row r="48" spans="1:46" x14ac:dyDescent="0.25">
      <c r="A48" s="37"/>
      <c r="B48" s="37"/>
      <c r="C48" s="37"/>
      <c r="D48" s="37"/>
      <c r="E48" s="37"/>
      <c r="F48" s="37"/>
      <c r="G48" s="37"/>
      <c r="H48" s="37"/>
      <c r="I48" s="37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7"/>
      <c r="X48" s="37"/>
      <c r="Y48" s="37"/>
      <c r="Z48" s="37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7"/>
    </row>
    <row r="49" spans="1:46" x14ac:dyDescent="0.25">
      <c r="A49" s="37"/>
      <c r="B49" s="37"/>
      <c r="C49" s="37"/>
      <c r="D49" s="37"/>
      <c r="E49" s="37"/>
      <c r="F49" s="37"/>
      <c r="G49" s="37"/>
      <c r="H49" s="37"/>
      <c r="I49" s="37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7"/>
      <c r="X49" s="37"/>
      <c r="Y49" s="37"/>
      <c r="Z49" s="37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7"/>
    </row>
    <row r="50" spans="1:46" x14ac:dyDescent="0.25">
      <c r="A50" s="37"/>
      <c r="B50" s="37"/>
      <c r="C50" s="37"/>
      <c r="D50" s="37"/>
      <c r="E50" s="37"/>
      <c r="F50" s="37"/>
      <c r="G50" s="37"/>
      <c r="H50" s="37"/>
      <c r="I50" s="37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7"/>
      <c r="X50" s="37"/>
      <c r="Y50" s="37"/>
      <c r="Z50" s="37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7"/>
    </row>
    <row r="51" spans="1:46" x14ac:dyDescent="0.25">
      <c r="A51" s="37"/>
      <c r="B51" s="37"/>
      <c r="C51" s="37"/>
      <c r="D51" s="37"/>
      <c r="E51" s="37"/>
      <c r="F51" s="37"/>
      <c r="G51" s="37"/>
      <c r="H51" s="37"/>
      <c r="I51" s="37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7"/>
      <c r="X51" s="37"/>
      <c r="Y51" s="37"/>
      <c r="Z51" s="37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7"/>
    </row>
    <row r="52" spans="1:46" x14ac:dyDescent="0.25">
      <c r="A52" s="37"/>
      <c r="B52" s="37"/>
      <c r="C52" s="37"/>
      <c r="D52" s="37"/>
      <c r="E52" s="37"/>
      <c r="F52" s="37"/>
      <c r="G52" s="37"/>
      <c r="H52" s="37"/>
      <c r="I52" s="37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7"/>
      <c r="X52" s="37"/>
      <c r="Y52" s="37"/>
      <c r="Z52" s="37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7"/>
    </row>
    <row r="53" spans="1:46" x14ac:dyDescent="0.25">
      <c r="A53" s="37"/>
      <c r="B53" s="37"/>
      <c r="C53" s="37"/>
      <c r="D53" s="37"/>
      <c r="E53" s="37"/>
      <c r="F53" s="37"/>
      <c r="G53" s="37"/>
      <c r="H53" s="37"/>
      <c r="I53" s="37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7"/>
      <c r="X53" s="37"/>
      <c r="Y53" s="37"/>
      <c r="Z53" s="37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7"/>
    </row>
    <row r="54" spans="1:46" x14ac:dyDescent="0.25">
      <c r="A54" s="37"/>
      <c r="B54" s="37"/>
      <c r="C54" s="37"/>
      <c r="D54" s="37"/>
      <c r="E54" s="37"/>
      <c r="F54" s="37"/>
      <c r="G54" s="37"/>
      <c r="H54" s="37"/>
      <c r="I54" s="37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7"/>
      <c r="X54" s="37"/>
      <c r="Y54" s="37"/>
      <c r="Z54" s="37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7"/>
    </row>
    <row r="55" spans="1:46" x14ac:dyDescent="0.25">
      <c r="A55" s="37"/>
      <c r="B55" s="37"/>
      <c r="C55" s="37"/>
      <c r="D55" s="37"/>
      <c r="E55" s="37"/>
      <c r="F55" s="37"/>
      <c r="G55" s="37"/>
      <c r="H55" s="37"/>
      <c r="I55" s="37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7"/>
      <c r="X55" s="37"/>
      <c r="Y55" s="37"/>
      <c r="Z55" s="37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7"/>
    </row>
    <row r="56" spans="1:46" x14ac:dyDescent="0.25">
      <c r="A56" s="37"/>
      <c r="B56" s="37"/>
      <c r="C56" s="37"/>
      <c r="D56" s="37"/>
      <c r="E56" s="37"/>
      <c r="F56" s="37"/>
      <c r="G56" s="37"/>
      <c r="H56" s="37"/>
      <c r="I56" s="37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7"/>
      <c r="X56" s="37"/>
      <c r="Y56" s="37"/>
      <c r="Z56" s="37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7"/>
    </row>
    <row r="57" spans="1:46" x14ac:dyDescent="0.25">
      <c r="A57" s="37"/>
      <c r="B57" s="37"/>
      <c r="C57" s="37"/>
      <c r="D57" s="37"/>
      <c r="E57" s="37"/>
      <c r="F57" s="37"/>
      <c r="G57" s="37"/>
      <c r="H57" s="37"/>
      <c r="I57" s="37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7"/>
      <c r="X57" s="37"/>
      <c r="Y57" s="37"/>
      <c r="Z57" s="37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7"/>
    </row>
    <row r="58" spans="1:46" x14ac:dyDescent="0.25">
      <c r="A58" s="37"/>
      <c r="B58" s="37"/>
      <c r="C58" s="37"/>
      <c r="D58" s="37"/>
      <c r="E58" s="37"/>
      <c r="F58" s="37"/>
      <c r="G58" s="37"/>
      <c r="H58" s="37"/>
      <c r="I58" s="37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7"/>
      <c r="X58" s="37"/>
      <c r="Y58" s="37"/>
      <c r="Z58" s="37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  <c r="AP58" s="37"/>
      <c r="AQ58" s="37"/>
      <c r="AR58" s="37"/>
      <c r="AS58" s="37"/>
      <c r="AT58" s="37"/>
    </row>
    <row r="59" spans="1:46" x14ac:dyDescent="0.25">
      <c r="A59" s="37"/>
      <c r="B59" s="37"/>
      <c r="C59" s="37"/>
      <c r="D59" s="37"/>
      <c r="E59" s="37"/>
      <c r="F59" s="37"/>
      <c r="G59" s="37"/>
      <c r="H59" s="37"/>
      <c r="I59" s="37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7"/>
      <c r="X59" s="37"/>
      <c r="Y59" s="37"/>
      <c r="Z59" s="37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  <c r="AP59" s="37"/>
      <c r="AQ59" s="37"/>
      <c r="AR59" s="37"/>
      <c r="AS59" s="37"/>
      <c r="AT59" s="37"/>
    </row>
    <row r="60" spans="1:46" x14ac:dyDescent="0.25">
      <c r="A60" s="37"/>
      <c r="B60" s="37"/>
      <c r="C60" s="37"/>
      <c r="D60" s="37"/>
      <c r="E60" s="37"/>
      <c r="F60" s="37"/>
      <c r="G60" s="37"/>
      <c r="H60" s="37"/>
      <c r="I60" s="37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7"/>
      <c r="X60" s="37"/>
      <c r="Y60" s="37"/>
      <c r="Z60" s="37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  <c r="AP60" s="37"/>
      <c r="AQ60" s="37"/>
      <c r="AR60" s="37"/>
      <c r="AS60" s="37"/>
      <c r="AT60" s="37"/>
    </row>
    <row r="61" spans="1:46" x14ac:dyDescent="0.25">
      <c r="A61" s="37"/>
      <c r="B61" s="37"/>
      <c r="C61" s="37"/>
      <c r="D61" s="37"/>
      <c r="E61" s="37"/>
      <c r="F61" s="37"/>
      <c r="G61" s="37"/>
      <c r="H61" s="37"/>
      <c r="I61" s="37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7"/>
      <c r="X61" s="37"/>
      <c r="Y61" s="37"/>
      <c r="Z61" s="37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  <c r="AP61" s="37"/>
      <c r="AQ61" s="37"/>
      <c r="AR61" s="37"/>
      <c r="AS61" s="37"/>
      <c r="AT61" s="37"/>
    </row>
    <row r="62" spans="1:46" x14ac:dyDescent="0.25">
      <c r="A62" s="37"/>
      <c r="B62" s="37"/>
      <c r="C62" s="37"/>
      <c r="D62" s="37"/>
      <c r="E62" s="37"/>
      <c r="F62" s="37"/>
      <c r="G62" s="37"/>
      <c r="H62" s="37"/>
      <c r="I62" s="37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7"/>
      <c r="X62" s="37"/>
      <c r="Y62" s="37"/>
      <c r="Z62" s="37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  <c r="AP62" s="37"/>
      <c r="AQ62" s="37"/>
      <c r="AR62" s="37"/>
      <c r="AS62" s="37"/>
      <c r="AT62" s="37"/>
    </row>
    <row r="63" spans="1:46" x14ac:dyDescent="0.25">
      <c r="A63" s="37"/>
      <c r="B63" s="37"/>
      <c r="C63" s="37"/>
      <c r="D63" s="37"/>
      <c r="E63" s="37"/>
      <c r="F63" s="37"/>
      <c r="G63" s="37"/>
      <c r="H63" s="37"/>
      <c r="I63" s="37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7"/>
      <c r="X63" s="37"/>
      <c r="Y63" s="37"/>
      <c r="Z63" s="37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7"/>
    </row>
    <row r="64" spans="1:46" x14ac:dyDescent="0.25">
      <c r="A64" s="37"/>
      <c r="B64" s="37"/>
      <c r="C64" s="37"/>
      <c r="D64" s="37"/>
      <c r="E64" s="37"/>
      <c r="F64" s="37"/>
      <c r="G64" s="37"/>
      <c r="H64" s="37"/>
      <c r="I64" s="37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7"/>
      <c r="X64" s="37"/>
      <c r="Y64" s="37"/>
      <c r="Z64" s="37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7"/>
    </row>
    <row r="65" spans="1:46" x14ac:dyDescent="0.25">
      <c r="A65" s="37"/>
      <c r="B65" s="37"/>
      <c r="C65" s="37"/>
      <c r="D65" s="37"/>
      <c r="E65" s="37"/>
      <c r="F65" s="37"/>
      <c r="G65" s="37"/>
      <c r="H65" s="37"/>
      <c r="I65" s="37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7"/>
      <c r="X65" s="37"/>
      <c r="Y65" s="37"/>
      <c r="Z65" s="37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7"/>
    </row>
    <row r="66" spans="1:46" x14ac:dyDescent="0.25">
      <c r="A66" s="37"/>
      <c r="B66" s="37"/>
      <c r="C66" s="37"/>
      <c r="D66" s="37"/>
      <c r="E66" s="37"/>
      <c r="F66" s="37"/>
      <c r="G66" s="37"/>
      <c r="H66" s="37"/>
      <c r="I66" s="37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7"/>
      <c r="X66" s="37"/>
      <c r="Y66" s="37"/>
      <c r="Z66" s="37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7"/>
    </row>
    <row r="67" spans="1:46" x14ac:dyDescent="0.25">
      <c r="A67" s="37"/>
      <c r="B67" s="37"/>
      <c r="C67" s="37"/>
      <c r="D67" s="37"/>
      <c r="E67" s="37"/>
      <c r="F67" s="37"/>
      <c r="G67" s="37"/>
      <c r="H67" s="37"/>
      <c r="I67" s="37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7"/>
      <c r="X67" s="37"/>
      <c r="Y67" s="37"/>
      <c r="Z67" s="37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7"/>
    </row>
    <row r="68" spans="1:46" x14ac:dyDescent="0.25">
      <c r="A68" s="37"/>
      <c r="B68" s="37"/>
      <c r="C68" s="37"/>
      <c r="D68" s="37"/>
      <c r="E68" s="37"/>
      <c r="F68" s="37"/>
      <c r="G68" s="37"/>
      <c r="H68" s="37"/>
      <c r="I68" s="37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7"/>
      <c r="X68" s="37"/>
      <c r="Y68" s="37"/>
      <c r="Z68" s="37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7"/>
    </row>
    <row r="69" spans="1:46" x14ac:dyDescent="0.25">
      <c r="A69" s="37"/>
      <c r="B69" s="37"/>
      <c r="C69" s="37"/>
      <c r="D69" s="37"/>
      <c r="E69" s="37"/>
      <c r="F69" s="37"/>
      <c r="G69" s="37"/>
      <c r="H69" s="37"/>
      <c r="I69" s="37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7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7"/>
    </row>
    <row r="70" spans="1:46" x14ac:dyDescent="0.25">
      <c r="A70" s="37"/>
      <c r="B70" s="37"/>
      <c r="C70" s="37"/>
      <c r="D70" s="37"/>
      <c r="E70" s="37"/>
      <c r="F70" s="37"/>
      <c r="G70" s="37"/>
      <c r="H70" s="37"/>
      <c r="I70" s="37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7"/>
      <c r="X70" s="37"/>
      <c r="Y70" s="37"/>
      <c r="Z70" s="37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7"/>
    </row>
    <row r="71" spans="1:46" x14ac:dyDescent="0.25">
      <c r="A71" s="37"/>
      <c r="B71" s="37"/>
      <c r="C71" s="37"/>
      <c r="D71" s="37"/>
      <c r="E71" s="37"/>
      <c r="F71" s="37"/>
      <c r="G71" s="37"/>
      <c r="H71" s="37"/>
      <c r="I71" s="37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X71" s="37"/>
      <c r="Y71" s="37"/>
      <c r="Z71" s="37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7"/>
    </row>
    <row r="72" spans="1:46" x14ac:dyDescent="0.25">
      <c r="A72" s="37"/>
      <c r="B72" s="37"/>
      <c r="C72" s="37"/>
      <c r="D72" s="37"/>
      <c r="E72" s="37"/>
      <c r="F72" s="37"/>
      <c r="G72" s="37"/>
      <c r="H72" s="37"/>
      <c r="I72" s="37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7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  <c r="AP72" s="37"/>
      <c r="AQ72" s="37"/>
      <c r="AR72" s="37"/>
      <c r="AS72" s="37"/>
      <c r="AT72" s="37"/>
    </row>
    <row r="73" spans="1:46" x14ac:dyDescent="0.25">
      <c r="A73" s="37"/>
      <c r="B73" s="37"/>
      <c r="C73" s="37"/>
      <c r="D73" s="37"/>
      <c r="E73" s="37"/>
      <c r="F73" s="37"/>
      <c r="G73" s="37"/>
      <c r="H73" s="37"/>
      <c r="I73" s="37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7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  <c r="AP73" s="37"/>
      <c r="AQ73" s="37"/>
      <c r="AR73" s="37"/>
      <c r="AS73" s="37"/>
      <c r="AT73" s="37"/>
    </row>
    <row r="74" spans="1:46" x14ac:dyDescent="0.25">
      <c r="A74" s="37"/>
      <c r="B74" s="37"/>
      <c r="C74" s="37"/>
      <c r="D74" s="37"/>
      <c r="E74" s="37"/>
      <c r="F74" s="37"/>
      <c r="G74" s="37"/>
      <c r="H74" s="37"/>
      <c r="I74" s="37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  <c r="AP74" s="37"/>
      <c r="AQ74" s="37"/>
      <c r="AR74" s="37"/>
      <c r="AS74" s="37"/>
      <c r="AT74" s="37"/>
    </row>
    <row r="75" spans="1:46" x14ac:dyDescent="0.25">
      <c r="A75" s="37"/>
      <c r="B75" s="37"/>
      <c r="C75" s="37"/>
      <c r="D75" s="37"/>
      <c r="E75" s="37"/>
      <c r="F75" s="37"/>
      <c r="G75" s="37"/>
      <c r="H75" s="37"/>
      <c r="I75" s="37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7"/>
      <c r="AI75" s="37"/>
      <c r="AJ75" s="37"/>
      <c r="AK75" s="37"/>
      <c r="AL75" s="37"/>
      <c r="AM75" s="37"/>
      <c r="AN75" s="37"/>
      <c r="AO75" s="37"/>
      <c r="AP75" s="37"/>
      <c r="AQ75" s="37"/>
      <c r="AR75" s="37"/>
      <c r="AS75" s="37"/>
      <c r="AT75" s="37"/>
    </row>
    <row r="76" spans="1:46" x14ac:dyDescent="0.25">
      <c r="A76" s="37"/>
      <c r="B76" s="37"/>
      <c r="C76" s="37"/>
      <c r="D76" s="37"/>
      <c r="E76" s="37"/>
      <c r="F76" s="37"/>
      <c r="G76" s="37"/>
      <c r="H76" s="37"/>
      <c r="I76" s="37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7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7"/>
      <c r="AI76" s="37"/>
      <c r="AJ76" s="37"/>
      <c r="AK76" s="37"/>
      <c r="AL76" s="37"/>
      <c r="AM76" s="37"/>
      <c r="AN76" s="37"/>
      <c r="AO76" s="37"/>
      <c r="AP76" s="37"/>
      <c r="AQ76" s="37"/>
      <c r="AR76" s="37"/>
      <c r="AS76" s="37"/>
      <c r="AT76" s="37"/>
    </row>
    <row r="77" spans="1:46" x14ac:dyDescent="0.25">
      <c r="A77" s="37"/>
      <c r="B77" s="37"/>
      <c r="C77" s="37"/>
      <c r="D77" s="37"/>
      <c r="E77" s="37"/>
      <c r="F77" s="37"/>
      <c r="G77" s="37"/>
      <c r="H77" s="37"/>
      <c r="I77" s="37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7"/>
      <c r="X77" s="37"/>
      <c r="Y77" s="37"/>
      <c r="Z77" s="37"/>
      <c r="AA77" s="37"/>
      <c r="AB77" s="37"/>
      <c r="AC77" s="37"/>
      <c r="AD77" s="37"/>
      <c r="AE77" s="37"/>
      <c r="AF77" s="37"/>
      <c r="AG77" s="37"/>
      <c r="AH77" s="37"/>
      <c r="AI77" s="37"/>
      <c r="AJ77" s="37"/>
      <c r="AK77" s="37"/>
      <c r="AL77" s="37"/>
      <c r="AM77" s="37"/>
      <c r="AN77" s="37"/>
      <c r="AO77" s="37"/>
      <c r="AP77" s="37"/>
      <c r="AQ77" s="37"/>
      <c r="AR77" s="37"/>
      <c r="AS77" s="37"/>
      <c r="AT77" s="37"/>
    </row>
    <row r="78" spans="1:46" x14ac:dyDescent="0.25">
      <c r="A78" s="37"/>
      <c r="B78" s="37"/>
      <c r="C78" s="37"/>
      <c r="D78" s="37"/>
      <c r="E78" s="37"/>
      <c r="F78" s="37"/>
      <c r="G78" s="37"/>
      <c r="H78" s="37"/>
      <c r="I78" s="37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7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7"/>
      <c r="AI78" s="37"/>
      <c r="AJ78" s="37"/>
      <c r="AK78" s="37"/>
      <c r="AL78" s="37"/>
      <c r="AM78" s="37"/>
      <c r="AN78" s="37"/>
      <c r="AO78" s="37"/>
      <c r="AP78" s="37"/>
      <c r="AQ78" s="37"/>
      <c r="AR78" s="37"/>
      <c r="AS78" s="37"/>
      <c r="AT78" s="37"/>
    </row>
    <row r="79" spans="1:46" x14ac:dyDescent="0.25">
      <c r="A79" s="37"/>
      <c r="B79" s="37"/>
      <c r="C79" s="37"/>
      <c r="D79" s="37"/>
      <c r="E79" s="37"/>
      <c r="F79" s="37"/>
      <c r="G79" s="37"/>
      <c r="H79" s="37"/>
      <c r="I79" s="37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7"/>
      <c r="X79" s="37"/>
      <c r="Y79" s="37"/>
      <c r="Z79" s="37"/>
      <c r="AA79" s="37"/>
      <c r="AB79" s="37"/>
      <c r="AC79" s="37"/>
      <c r="AD79" s="37"/>
      <c r="AE79" s="37"/>
      <c r="AF79" s="37"/>
      <c r="AG79" s="37"/>
      <c r="AH79" s="37"/>
      <c r="AI79" s="37"/>
      <c r="AJ79" s="37"/>
      <c r="AK79" s="37"/>
      <c r="AL79" s="37"/>
      <c r="AM79" s="37"/>
      <c r="AN79" s="37"/>
      <c r="AO79" s="37"/>
      <c r="AP79" s="37"/>
      <c r="AQ79" s="37"/>
      <c r="AR79" s="37"/>
      <c r="AS79" s="37"/>
      <c r="AT79" s="37"/>
    </row>
    <row r="80" spans="1:46" x14ac:dyDescent="0.25">
      <c r="A80" s="37"/>
      <c r="B80" s="37"/>
      <c r="C80" s="37"/>
      <c r="D80" s="37"/>
      <c r="E80" s="37"/>
      <c r="F80" s="37"/>
      <c r="G80" s="37"/>
      <c r="H80" s="37"/>
      <c r="I80" s="37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7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7"/>
      <c r="AI80" s="37"/>
      <c r="AJ80" s="37"/>
      <c r="AK80" s="37"/>
      <c r="AL80" s="37"/>
      <c r="AM80" s="37"/>
      <c r="AN80" s="37"/>
      <c r="AO80" s="37"/>
      <c r="AP80" s="37"/>
      <c r="AQ80" s="37"/>
      <c r="AR80" s="37"/>
      <c r="AS80" s="37"/>
      <c r="AT80" s="37"/>
    </row>
    <row r="81" spans="1:46" x14ac:dyDescent="0.25">
      <c r="A81" s="37"/>
      <c r="B81" s="37"/>
      <c r="C81" s="37"/>
      <c r="D81" s="37"/>
      <c r="E81" s="37"/>
      <c r="F81" s="37"/>
      <c r="G81" s="37"/>
      <c r="H81" s="37"/>
      <c r="I81" s="37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7"/>
      <c r="X81" s="37"/>
      <c r="Y81" s="37"/>
      <c r="Z81" s="37"/>
      <c r="AA81" s="37"/>
      <c r="AB81" s="37"/>
      <c r="AC81" s="37"/>
      <c r="AD81" s="37"/>
      <c r="AE81" s="37"/>
      <c r="AF81" s="37"/>
      <c r="AG81" s="37"/>
      <c r="AH81" s="37"/>
      <c r="AI81" s="37"/>
      <c r="AJ81" s="37"/>
      <c r="AK81" s="37"/>
      <c r="AL81" s="37"/>
      <c r="AM81" s="37"/>
      <c r="AN81" s="37"/>
      <c r="AO81" s="37"/>
      <c r="AP81" s="37"/>
      <c r="AQ81" s="37"/>
      <c r="AR81" s="37"/>
      <c r="AS81" s="37"/>
      <c r="AT81" s="37"/>
    </row>
    <row r="82" spans="1:46" x14ac:dyDescent="0.25">
      <c r="A82" s="37"/>
      <c r="B82" s="37"/>
      <c r="C82" s="37"/>
      <c r="D82" s="37"/>
      <c r="E82" s="37"/>
      <c r="F82" s="37"/>
      <c r="G82" s="37"/>
      <c r="H82" s="37"/>
      <c r="I82" s="37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7"/>
      <c r="X82" s="37"/>
      <c r="Y82" s="37"/>
      <c r="Z82" s="37"/>
      <c r="AA82" s="37"/>
      <c r="AB82" s="37"/>
      <c r="AC82" s="37"/>
      <c r="AD82" s="37"/>
      <c r="AE82" s="37"/>
      <c r="AF82" s="37"/>
      <c r="AG82" s="37"/>
      <c r="AH82" s="37"/>
      <c r="AI82" s="37"/>
      <c r="AJ82" s="37"/>
      <c r="AK82" s="37"/>
      <c r="AL82" s="37"/>
      <c r="AM82" s="37"/>
      <c r="AN82" s="37"/>
      <c r="AO82" s="37"/>
      <c r="AP82" s="37"/>
      <c r="AQ82" s="37"/>
      <c r="AR82" s="37"/>
      <c r="AS82" s="37"/>
      <c r="AT82" s="37"/>
    </row>
    <row r="83" spans="1:46" x14ac:dyDescent="0.25">
      <c r="A83" s="37"/>
      <c r="B83" s="37"/>
      <c r="C83" s="37"/>
      <c r="D83" s="37"/>
      <c r="E83" s="37"/>
      <c r="F83" s="37"/>
      <c r="G83" s="37"/>
      <c r="H83" s="37"/>
      <c r="I83" s="37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7"/>
      <c r="X83" s="37"/>
      <c r="Y83" s="37"/>
      <c r="Z83" s="37"/>
      <c r="AA83" s="37"/>
      <c r="AB83" s="37"/>
      <c r="AC83" s="37"/>
      <c r="AD83" s="37"/>
      <c r="AE83" s="37"/>
      <c r="AF83" s="37"/>
      <c r="AG83" s="37"/>
      <c r="AH83" s="37"/>
      <c r="AI83" s="37"/>
      <c r="AJ83" s="37"/>
      <c r="AK83" s="37"/>
      <c r="AL83" s="37"/>
      <c r="AM83" s="37"/>
      <c r="AN83" s="37"/>
      <c r="AO83" s="37"/>
      <c r="AP83" s="37"/>
      <c r="AQ83" s="37"/>
      <c r="AR83" s="37"/>
      <c r="AS83" s="37"/>
      <c r="AT83" s="37"/>
    </row>
    <row r="84" spans="1:46" x14ac:dyDescent="0.25">
      <c r="A84" s="37"/>
      <c r="B84" s="37"/>
      <c r="C84" s="37"/>
      <c r="D84" s="37"/>
      <c r="E84" s="37"/>
      <c r="F84" s="37"/>
      <c r="G84" s="37"/>
      <c r="H84" s="37"/>
      <c r="I84" s="37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7"/>
      <c r="X84" s="37"/>
      <c r="Y84" s="37"/>
      <c r="Z84" s="37"/>
      <c r="AA84" s="37"/>
      <c r="AB84" s="37"/>
      <c r="AC84" s="37"/>
      <c r="AD84" s="37"/>
      <c r="AE84" s="37"/>
      <c r="AF84" s="37"/>
      <c r="AG84" s="37"/>
      <c r="AH84" s="37"/>
      <c r="AI84" s="37"/>
      <c r="AJ84" s="37"/>
      <c r="AK84" s="37"/>
      <c r="AL84" s="37"/>
      <c r="AM84" s="37"/>
      <c r="AN84" s="37"/>
      <c r="AO84" s="37"/>
      <c r="AP84" s="37"/>
      <c r="AQ84" s="37"/>
      <c r="AR84" s="37"/>
      <c r="AS84" s="37"/>
      <c r="AT84" s="37"/>
    </row>
    <row r="85" spans="1:46" x14ac:dyDescent="0.25">
      <c r="A85" s="37"/>
      <c r="B85" s="37"/>
      <c r="C85" s="37"/>
      <c r="D85" s="37"/>
      <c r="E85" s="37"/>
      <c r="F85" s="37"/>
      <c r="G85" s="37"/>
      <c r="H85" s="37"/>
      <c r="I85" s="37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7"/>
      <c r="X85" s="37"/>
      <c r="Y85" s="37"/>
      <c r="Z85" s="37"/>
      <c r="AA85" s="37"/>
      <c r="AB85" s="37"/>
      <c r="AC85" s="37"/>
      <c r="AD85" s="37"/>
      <c r="AE85" s="37"/>
      <c r="AF85" s="37"/>
      <c r="AG85" s="37"/>
      <c r="AH85" s="37"/>
      <c r="AI85" s="37"/>
      <c r="AJ85" s="37"/>
      <c r="AK85" s="37"/>
      <c r="AL85" s="37"/>
      <c r="AM85" s="37"/>
      <c r="AN85" s="37"/>
      <c r="AO85" s="37"/>
      <c r="AP85" s="37"/>
      <c r="AQ85" s="37"/>
      <c r="AR85" s="37"/>
      <c r="AS85" s="37"/>
      <c r="AT85" s="37"/>
    </row>
    <row r="86" spans="1:46" x14ac:dyDescent="0.25">
      <c r="A86" s="37"/>
      <c r="B86" s="37"/>
      <c r="C86" s="37"/>
      <c r="D86" s="37"/>
      <c r="E86" s="37"/>
      <c r="F86" s="37"/>
      <c r="G86" s="37"/>
      <c r="H86" s="37"/>
      <c r="I86" s="37"/>
      <c r="J86" s="37"/>
      <c r="K86" s="37"/>
      <c r="L86" s="37"/>
      <c r="M86" s="37"/>
      <c r="N86" s="37"/>
      <c r="O86" s="37"/>
      <c r="P86" s="37"/>
      <c r="Q86" s="37"/>
      <c r="R86" s="37"/>
      <c r="S86" s="37"/>
      <c r="T86" s="37"/>
      <c r="U86" s="37"/>
      <c r="V86" s="37"/>
      <c r="W86" s="37"/>
      <c r="X86" s="37"/>
      <c r="Y86" s="37"/>
      <c r="Z86" s="37"/>
      <c r="AA86" s="37"/>
      <c r="AB86" s="37"/>
      <c r="AC86" s="37"/>
      <c r="AD86" s="37"/>
      <c r="AE86" s="37"/>
      <c r="AF86" s="37"/>
      <c r="AG86" s="37"/>
      <c r="AH86" s="37"/>
      <c r="AI86" s="37"/>
      <c r="AJ86" s="37"/>
      <c r="AK86" s="37"/>
      <c r="AL86" s="37"/>
      <c r="AM86" s="37"/>
      <c r="AN86" s="37"/>
      <c r="AO86" s="37"/>
      <c r="AP86" s="37"/>
      <c r="AQ86" s="37"/>
      <c r="AR86" s="37"/>
      <c r="AS86" s="37"/>
      <c r="AT86" s="37"/>
    </row>
    <row r="87" spans="1:46" x14ac:dyDescent="0.25">
      <c r="A87" s="37"/>
      <c r="B87" s="37"/>
      <c r="C87" s="37"/>
      <c r="D87" s="37"/>
      <c r="E87" s="37"/>
      <c r="F87" s="37"/>
      <c r="G87" s="37"/>
      <c r="H87" s="37"/>
      <c r="I87" s="37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7"/>
      <c r="X87" s="37"/>
      <c r="Y87" s="37"/>
      <c r="Z87" s="37"/>
      <c r="AA87" s="37"/>
      <c r="AB87" s="37"/>
      <c r="AC87" s="37"/>
      <c r="AD87" s="37"/>
      <c r="AE87" s="37"/>
      <c r="AF87" s="37"/>
      <c r="AG87" s="37"/>
      <c r="AH87" s="37"/>
      <c r="AI87" s="37"/>
      <c r="AJ87" s="37"/>
      <c r="AK87" s="37"/>
      <c r="AL87" s="37"/>
      <c r="AM87" s="37"/>
      <c r="AN87" s="37"/>
      <c r="AO87" s="37"/>
      <c r="AP87" s="37"/>
      <c r="AQ87" s="37"/>
      <c r="AR87" s="37"/>
      <c r="AS87" s="37"/>
      <c r="AT87" s="37"/>
    </row>
    <row r="88" spans="1:46" x14ac:dyDescent="0.25">
      <c r="A88" s="37"/>
      <c r="B88" s="37"/>
      <c r="C88" s="37"/>
      <c r="D88" s="37"/>
      <c r="E88" s="37"/>
      <c r="F88" s="37"/>
      <c r="G88" s="37"/>
      <c r="H88" s="37"/>
      <c r="I88" s="37"/>
      <c r="J88" s="37"/>
      <c r="K88" s="37"/>
      <c r="L88" s="37"/>
      <c r="M88" s="37"/>
      <c r="N88" s="37"/>
      <c r="O88" s="37"/>
      <c r="P88" s="37"/>
      <c r="Q88" s="37"/>
      <c r="R88" s="37"/>
      <c r="S88" s="37"/>
      <c r="T88" s="37"/>
      <c r="U88" s="37"/>
      <c r="V88" s="37"/>
      <c r="W88" s="37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7"/>
      <c r="AI88" s="37"/>
      <c r="AJ88" s="37"/>
      <c r="AK88" s="37"/>
      <c r="AL88" s="37"/>
      <c r="AM88" s="37"/>
      <c r="AN88" s="37"/>
      <c r="AO88" s="37"/>
      <c r="AP88" s="37"/>
      <c r="AQ88" s="37"/>
      <c r="AR88" s="37"/>
      <c r="AS88" s="37"/>
      <c r="AT88" s="37"/>
    </row>
    <row r="89" spans="1:46" x14ac:dyDescent="0.25">
      <c r="A89" s="37"/>
      <c r="B89" s="37"/>
      <c r="C89" s="37"/>
      <c r="D89" s="37"/>
      <c r="E89" s="37"/>
      <c r="F89" s="37"/>
      <c r="G89" s="37"/>
      <c r="H89" s="37"/>
      <c r="I89" s="37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7"/>
      <c r="X89" s="37"/>
      <c r="Y89" s="37"/>
      <c r="Z89" s="37"/>
      <c r="AA89" s="37"/>
      <c r="AB89" s="37"/>
      <c r="AC89" s="37"/>
      <c r="AD89" s="37"/>
      <c r="AE89" s="37"/>
      <c r="AF89" s="37"/>
      <c r="AG89" s="37"/>
      <c r="AH89" s="37"/>
      <c r="AI89" s="37"/>
      <c r="AJ89" s="37"/>
      <c r="AK89" s="37"/>
      <c r="AL89" s="37"/>
      <c r="AM89" s="37"/>
      <c r="AN89" s="37"/>
      <c r="AO89" s="37"/>
      <c r="AP89" s="37"/>
      <c r="AQ89" s="37"/>
      <c r="AR89" s="37"/>
      <c r="AS89" s="37"/>
      <c r="AT89" s="37"/>
    </row>
    <row r="90" spans="1:46" x14ac:dyDescent="0.25">
      <c r="A90" s="37"/>
      <c r="B90" s="37"/>
      <c r="C90" s="37"/>
      <c r="D90" s="37"/>
      <c r="E90" s="37"/>
      <c r="F90" s="37"/>
      <c r="G90" s="37"/>
      <c r="H90" s="37"/>
      <c r="I90" s="37"/>
      <c r="J90" s="37"/>
      <c r="K90" s="37"/>
      <c r="L90" s="37"/>
      <c r="M90" s="37"/>
      <c r="N90" s="37"/>
      <c r="O90" s="37"/>
      <c r="P90" s="37"/>
      <c r="Q90" s="37"/>
      <c r="R90" s="37"/>
      <c r="S90" s="37"/>
      <c r="T90" s="37"/>
      <c r="U90" s="37"/>
      <c r="V90" s="37"/>
      <c r="W90" s="37"/>
      <c r="X90" s="37"/>
      <c r="Y90" s="37"/>
      <c r="Z90" s="37"/>
      <c r="AA90" s="37"/>
      <c r="AB90" s="37"/>
      <c r="AC90" s="37"/>
      <c r="AD90" s="37"/>
      <c r="AE90" s="37"/>
      <c r="AF90" s="37"/>
      <c r="AG90" s="37"/>
      <c r="AH90" s="37"/>
      <c r="AI90" s="37"/>
      <c r="AJ90" s="37"/>
      <c r="AK90" s="37"/>
      <c r="AL90" s="37"/>
      <c r="AM90" s="37"/>
      <c r="AN90" s="37"/>
      <c r="AO90" s="37"/>
      <c r="AP90" s="37"/>
      <c r="AQ90" s="37"/>
      <c r="AR90" s="37"/>
      <c r="AS90" s="37"/>
      <c r="AT90" s="37"/>
    </row>
    <row r="91" spans="1:46" x14ac:dyDescent="0.25">
      <c r="A91" s="37"/>
      <c r="B91" s="37"/>
      <c r="C91" s="37"/>
      <c r="D91" s="37"/>
      <c r="E91" s="37"/>
      <c r="F91" s="37"/>
      <c r="G91" s="37"/>
      <c r="H91" s="37"/>
      <c r="I91" s="37"/>
      <c r="J91" s="37"/>
      <c r="K91" s="37"/>
      <c r="L91" s="37"/>
      <c r="M91" s="37"/>
      <c r="N91" s="37"/>
      <c r="O91" s="37"/>
      <c r="P91" s="37"/>
      <c r="Q91" s="37"/>
      <c r="R91" s="37"/>
      <c r="S91" s="37"/>
      <c r="T91" s="37"/>
      <c r="U91" s="37"/>
      <c r="V91" s="37"/>
      <c r="W91" s="37"/>
      <c r="X91" s="37"/>
      <c r="Y91" s="37"/>
      <c r="Z91" s="37"/>
      <c r="AA91" s="37"/>
      <c r="AB91" s="37"/>
      <c r="AC91" s="37"/>
      <c r="AD91" s="37"/>
      <c r="AE91" s="37"/>
      <c r="AF91" s="37"/>
      <c r="AG91" s="37"/>
      <c r="AH91" s="37"/>
      <c r="AI91" s="37"/>
      <c r="AJ91" s="37"/>
      <c r="AK91" s="37"/>
      <c r="AL91" s="37"/>
      <c r="AM91" s="37"/>
      <c r="AN91" s="37"/>
      <c r="AO91" s="37"/>
      <c r="AP91" s="37"/>
      <c r="AQ91" s="37"/>
      <c r="AR91" s="37"/>
      <c r="AS91" s="37"/>
      <c r="AT91" s="37"/>
    </row>
    <row r="92" spans="1:46" x14ac:dyDescent="0.25">
      <c r="A92" s="37"/>
      <c r="B92" s="37"/>
      <c r="C92" s="37"/>
      <c r="D92" s="37"/>
      <c r="E92" s="37"/>
      <c r="F92" s="37"/>
      <c r="G92" s="37"/>
      <c r="H92" s="37"/>
      <c r="I92" s="37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7"/>
      <c r="X92" s="37"/>
      <c r="Y92" s="37"/>
      <c r="Z92" s="37"/>
      <c r="AA92" s="37"/>
      <c r="AB92" s="37"/>
      <c r="AC92" s="37"/>
      <c r="AD92" s="37"/>
      <c r="AE92" s="37"/>
      <c r="AF92" s="37"/>
      <c r="AG92" s="37"/>
      <c r="AH92" s="37"/>
      <c r="AI92" s="37"/>
      <c r="AJ92" s="37"/>
      <c r="AK92" s="37"/>
      <c r="AL92" s="37"/>
      <c r="AM92" s="37"/>
      <c r="AN92" s="37"/>
      <c r="AO92" s="37"/>
      <c r="AP92" s="37"/>
      <c r="AQ92" s="37"/>
      <c r="AR92" s="37"/>
      <c r="AS92" s="37"/>
      <c r="AT92" s="37"/>
    </row>
    <row r="93" spans="1:46" x14ac:dyDescent="0.25">
      <c r="A93" s="37"/>
      <c r="B93" s="37"/>
      <c r="C93" s="37"/>
      <c r="D93" s="37"/>
      <c r="E93" s="37"/>
      <c r="F93" s="37"/>
      <c r="G93" s="37"/>
      <c r="H93" s="37"/>
      <c r="I93" s="37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7"/>
      <c r="X93" s="37"/>
      <c r="Y93" s="37"/>
      <c r="Z93" s="37"/>
      <c r="AA93" s="37"/>
      <c r="AB93" s="37"/>
      <c r="AC93" s="37"/>
      <c r="AD93" s="37"/>
      <c r="AE93" s="37"/>
      <c r="AF93" s="37"/>
      <c r="AG93" s="37"/>
      <c r="AH93" s="37"/>
      <c r="AI93" s="37"/>
      <c r="AJ93" s="37"/>
      <c r="AK93" s="37"/>
      <c r="AL93" s="37"/>
      <c r="AM93" s="37"/>
      <c r="AN93" s="37"/>
      <c r="AO93" s="37"/>
      <c r="AP93" s="37"/>
      <c r="AQ93" s="37"/>
      <c r="AR93" s="37"/>
      <c r="AS93" s="37"/>
      <c r="AT93" s="37"/>
    </row>
    <row r="94" spans="1:46" x14ac:dyDescent="0.25">
      <c r="A94" s="37"/>
      <c r="B94" s="37"/>
      <c r="C94" s="37"/>
      <c r="D94" s="37"/>
      <c r="E94" s="37"/>
      <c r="F94" s="37"/>
      <c r="G94" s="37"/>
      <c r="H94" s="37"/>
      <c r="I94" s="37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7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7"/>
      <c r="AI94" s="37"/>
      <c r="AJ94" s="37"/>
      <c r="AK94" s="37"/>
      <c r="AL94" s="37"/>
      <c r="AM94" s="37"/>
      <c r="AN94" s="37"/>
      <c r="AO94" s="37"/>
      <c r="AP94" s="37"/>
      <c r="AQ94" s="37"/>
      <c r="AR94" s="37"/>
      <c r="AS94" s="37"/>
      <c r="AT94" s="37"/>
    </row>
    <row r="95" spans="1:46" x14ac:dyDescent="0.25">
      <c r="A95" s="37"/>
      <c r="B95" s="37"/>
      <c r="C95" s="37"/>
      <c r="D95" s="37"/>
      <c r="E95" s="37"/>
      <c r="F95" s="37"/>
      <c r="G95" s="37"/>
      <c r="H95" s="37"/>
      <c r="I95" s="37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7"/>
      <c r="X95" s="37"/>
      <c r="Y95" s="37"/>
      <c r="Z95" s="37"/>
      <c r="AA95" s="37"/>
      <c r="AB95" s="37"/>
      <c r="AC95" s="37"/>
      <c r="AD95" s="37"/>
      <c r="AE95" s="37"/>
      <c r="AF95" s="37"/>
      <c r="AG95" s="37"/>
      <c r="AH95" s="37"/>
      <c r="AI95" s="37"/>
      <c r="AJ95" s="37"/>
      <c r="AK95" s="37"/>
      <c r="AL95" s="37"/>
      <c r="AM95" s="37"/>
      <c r="AN95" s="37"/>
      <c r="AO95" s="37"/>
      <c r="AP95" s="37"/>
      <c r="AQ95" s="37"/>
      <c r="AR95" s="37"/>
      <c r="AS95" s="37"/>
      <c r="AT95" s="37"/>
    </row>
    <row r="96" spans="1:46" x14ac:dyDescent="0.25">
      <c r="A96" s="37"/>
      <c r="B96" s="37"/>
      <c r="C96" s="37"/>
      <c r="D96" s="37"/>
      <c r="E96" s="37"/>
      <c r="F96" s="37"/>
      <c r="G96" s="37"/>
      <c r="H96" s="37"/>
      <c r="I96" s="37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7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7"/>
      <c r="AI96" s="37"/>
      <c r="AJ96" s="37"/>
      <c r="AK96" s="37"/>
      <c r="AL96" s="37"/>
      <c r="AM96" s="37"/>
      <c r="AN96" s="37"/>
      <c r="AO96" s="37"/>
      <c r="AP96" s="37"/>
      <c r="AQ96" s="37"/>
      <c r="AR96" s="37"/>
      <c r="AS96" s="37"/>
      <c r="AT96" s="37"/>
    </row>
    <row r="97" spans="1:46" x14ac:dyDescent="0.25">
      <c r="A97" s="37"/>
      <c r="B97" s="37"/>
      <c r="C97" s="37"/>
      <c r="D97" s="37"/>
      <c r="E97" s="37"/>
      <c r="F97" s="37"/>
      <c r="G97" s="37"/>
      <c r="H97" s="37"/>
      <c r="I97" s="37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7"/>
      <c r="X97" s="37"/>
      <c r="Y97" s="37"/>
      <c r="Z97" s="37"/>
      <c r="AA97" s="37"/>
      <c r="AB97" s="37"/>
      <c r="AC97" s="37"/>
      <c r="AD97" s="37"/>
      <c r="AE97" s="37"/>
      <c r="AF97" s="37"/>
      <c r="AG97" s="37"/>
      <c r="AH97" s="37"/>
      <c r="AI97" s="37"/>
      <c r="AJ97" s="37"/>
      <c r="AK97" s="37"/>
      <c r="AL97" s="37"/>
      <c r="AM97" s="37"/>
      <c r="AN97" s="37"/>
      <c r="AO97" s="37"/>
      <c r="AP97" s="37"/>
      <c r="AQ97" s="37"/>
      <c r="AR97" s="37"/>
      <c r="AS97" s="37"/>
      <c r="AT97" s="37"/>
    </row>
    <row r="98" spans="1:46" x14ac:dyDescent="0.25">
      <c r="A98" s="37"/>
      <c r="B98" s="37"/>
      <c r="C98" s="37"/>
      <c r="D98" s="37"/>
      <c r="E98" s="37"/>
      <c r="F98" s="37"/>
      <c r="G98" s="37"/>
      <c r="H98" s="37"/>
      <c r="I98" s="37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7"/>
      <c r="X98" s="37"/>
      <c r="Y98" s="37"/>
      <c r="Z98" s="37"/>
      <c r="AA98" s="37"/>
      <c r="AB98" s="37"/>
      <c r="AC98" s="37"/>
      <c r="AD98" s="37"/>
      <c r="AE98" s="37"/>
      <c r="AF98" s="37"/>
      <c r="AG98" s="37"/>
      <c r="AH98" s="37"/>
      <c r="AI98" s="37"/>
      <c r="AJ98" s="37"/>
      <c r="AK98" s="37"/>
      <c r="AL98" s="37"/>
      <c r="AM98" s="37"/>
      <c r="AN98" s="37"/>
      <c r="AO98" s="37"/>
      <c r="AP98" s="37"/>
      <c r="AQ98" s="37"/>
      <c r="AR98" s="37"/>
      <c r="AS98" s="37"/>
      <c r="AT98" s="37"/>
    </row>
    <row r="99" spans="1:46" x14ac:dyDescent="0.25">
      <c r="A99" s="37"/>
      <c r="B99" s="37"/>
      <c r="C99" s="37"/>
      <c r="D99" s="37"/>
      <c r="E99" s="37"/>
      <c r="F99" s="37"/>
      <c r="G99" s="37"/>
      <c r="H99" s="37"/>
      <c r="I99" s="37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7"/>
      <c r="X99" s="37"/>
      <c r="Y99" s="37"/>
      <c r="Z99" s="37"/>
      <c r="AA99" s="37"/>
      <c r="AB99" s="37"/>
      <c r="AC99" s="37"/>
      <c r="AD99" s="37"/>
      <c r="AE99" s="37"/>
      <c r="AF99" s="37"/>
      <c r="AG99" s="37"/>
      <c r="AH99" s="37"/>
      <c r="AI99" s="37"/>
      <c r="AJ99" s="37"/>
      <c r="AK99" s="37"/>
      <c r="AL99" s="37"/>
      <c r="AM99" s="37"/>
      <c r="AN99" s="37"/>
      <c r="AO99" s="37"/>
      <c r="AP99" s="37"/>
      <c r="AQ99" s="37"/>
      <c r="AR99" s="37"/>
      <c r="AS99" s="37"/>
      <c r="AT99" s="37"/>
    </row>
    <row r="100" spans="1:46" x14ac:dyDescent="0.25">
      <c r="A100" s="37"/>
      <c r="B100" s="37"/>
      <c r="C100" s="37"/>
      <c r="D100" s="37"/>
      <c r="E100" s="37"/>
      <c r="F100" s="37"/>
      <c r="G100" s="37"/>
      <c r="H100" s="37"/>
      <c r="I100" s="37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7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  <c r="AH100" s="37"/>
      <c r="AI100" s="37"/>
      <c r="AJ100" s="37"/>
      <c r="AK100" s="37"/>
      <c r="AL100" s="37"/>
      <c r="AM100" s="37"/>
      <c r="AN100" s="37"/>
      <c r="AO100" s="37"/>
      <c r="AP100" s="37"/>
      <c r="AQ100" s="37"/>
      <c r="AR100" s="37"/>
      <c r="AS100" s="37"/>
      <c r="AT100" s="37"/>
    </row>
    <row r="101" spans="1:46" x14ac:dyDescent="0.25">
      <c r="A101" s="37"/>
      <c r="B101" s="37"/>
      <c r="C101" s="37"/>
      <c r="D101" s="37"/>
      <c r="E101" s="37"/>
      <c r="F101" s="37"/>
      <c r="G101" s="37"/>
      <c r="H101" s="37"/>
      <c r="I101" s="37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7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  <c r="AH101" s="37"/>
      <c r="AI101" s="37"/>
      <c r="AJ101" s="37"/>
      <c r="AK101" s="37"/>
      <c r="AL101" s="37"/>
      <c r="AM101" s="37"/>
      <c r="AN101" s="37"/>
      <c r="AO101" s="37"/>
      <c r="AP101" s="37"/>
      <c r="AQ101" s="37"/>
      <c r="AR101" s="37"/>
      <c r="AS101" s="37"/>
      <c r="AT101" s="37"/>
    </row>
    <row r="102" spans="1:46" x14ac:dyDescent="0.25">
      <c r="A102" s="37"/>
      <c r="B102" s="37"/>
      <c r="C102" s="37"/>
      <c r="D102" s="37"/>
      <c r="E102" s="37"/>
      <c r="F102" s="37"/>
      <c r="G102" s="37"/>
      <c r="H102" s="37"/>
      <c r="I102" s="37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7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  <c r="AH102" s="37"/>
      <c r="AI102" s="37"/>
      <c r="AJ102" s="37"/>
      <c r="AK102" s="37"/>
      <c r="AL102" s="37"/>
      <c r="AM102" s="37"/>
      <c r="AN102" s="37"/>
      <c r="AO102" s="37"/>
      <c r="AP102" s="37"/>
      <c r="AQ102" s="37"/>
      <c r="AR102" s="37"/>
      <c r="AS102" s="37"/>
      <c r="AT102" s="37"/>
    </row>
    <row r="103" spans="1:46" x14ac:dyDescent="0.25">
      <c r="A103" s="37"/>
      <c r="B103" s="37"/>
      <c r="C103" s="37"/>
      <c r="D103" s="37"/>
      <c r="E103" s="37"/>
      <c r="F103" s="37"/>
      <c r="G103" s="37"/>
      <c r="H103" s="37"/>
      <c r="I103" s="37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7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  <c r="AH103" s="37"/>
      <c r="AI103" s="37"/>
      <c r="AJ103" s="37"/>
      <c r="AK103" s="37"/>
      <c r="AL103" s="37"/>
      <c r="AM103" s="37"/>
      <c r="AN103" s="37"/>
      <c r="AO103" s="37"/>
      <c r="AP103" s="37"/>
      <c r="AQ103" s="37"/>
      <c r="AR103" s="37"/>
      <c r="AS103" s="37"/>
      <c r="AT103" s="37"/>
    </row>
    <row r="104" spans="1:46" x14ac:dyDescent="0.25">
      <c r="A104" s="37"/>
      <c r="B104" s="37"/>
      <c r="C104" s="37"/>
      <c r="D104" s="37"/>
      <c r="E104" s="37"/>
      <c r="F104" s="37"/>
      <c r="G104" s="37"/>
      <c r="H104" s="37"/>
      <c r="I104" s="37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7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  <c r="AH104" s="37"/>
      <c r="AI104" s="37"/>
      <c r="AJ104" s="37"/>
      <c r="AK104" s="37"/>
      <c r="AL104" s="37"/>
      <c r="AM104" s="37"/>
      <c r="AN104" s="37"/>
      <c r="AO104" s="37"/>
      <c r="AP104" s="37"/>
      <c r="AQ104" s="37"/>
      <c r="AR104" s="37"/>
      <c r="AS104" s="37"/>
      <c r="AT104" s="37"/>
    </row>
    <row r="105" spans="1:46" x14ac:dyDescent="0.25">
      <c r="A105" s="37"/>
      <c r="B105" s="37"/>
      <c r="C105" s="37"/>
      <c r="D105" s="37"/>
      <c r="E105" s="37"/>
      <c r="F105" s="37"/>
      <c r="G105" s="37"/>
      <c r="H105" s="37"/>
      <c r="I105" s="37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7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  <c r="AH105" s="37"/>
      <c r="AI105" s="37"/>
      <c r="AJ105" s="37"/>
      <c r="AK105" s="37"/>
      <c r="AL105" s="37"/>
      <c r="AM105" s="37"/>
      <c r="AN105" s="37"/>
      <c r="AO105" s="37"/>
      <c r="AP105" s="37"/>
      <c r="AQ105" s="37"/>
      <c r="AR105" s="37"/>
      <c r="AS105" s="37"/>
      <c r="AT105" s="37"/>
    </row>
    <row r="106" spans="1:46" x14ac:dyDescent="0.25">
      <c r="A106" s="37"/>
      <c r="B106" s="37"/>
      <c r="C106" s="37"/>
      <c r="D106" s="37"/>
      <c r="E106" s="37"/>
      <c r="F106" s="37"/>
      <c r="G106" s="37"/>
      <c r="H106" s="37"/>
      <c r="I106" s="37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7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  <c r="AH106" s="37"/>
      <c r="AI106" s="37"/>
      <c r="AJ106" s="37"/>
      <c r="AK106" s="37"/>
      <c r="AL106" s="37"/>
      <c r="AM106" s="37"/>
      <c r="AN106" s="37"/>
      <c r="AO106" s="37"/>
      <c r="AP106" s="37"/>
      <c r="AQ106" s="37"/>
      <c r="AR106" s="37"/>
      <c r="AS106" s="37"/>
      <c r="AT106" s="37"/>
    </row>
    <row r="107" spans="1:46" x14ac:dyDescent="0.25">
      <c r="A107" s="37"/>
      <c r="B107" s="37"/>
      <c r="C107" s="37"/>
      <c r="D107" s="37"/>
      <c r="E107" s="37"/>
      <c r="F107" s="37"/>
      <c r="G107" s="37"/>
      <c r="H107" s="37"/>
      <c r="I107" s="37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7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  <c r="AH107" s="37"/>
      <c r="AI107" s="37"/>
      <c r="AJ107" s="37"/>
      <c r="AK107" s="37"/>
      <c r="AL107" s="37"/>
      <c r="AM107" s="37"/>
      <c r="AN107" s="37"/>
      <c r="AO107" s="37"/>
      <c r="AP107" s="37"/>
      <c r="AQ107" s="37"/>
      <c r="AR107" s="37"/>
      <c r="AS107" s="37"/>
      <c r="AT107" s="37"/>
    </row>
    <row r="108" spans="1:46" x14ac:dyDescent="0.25">
      <c r="A108" s="37"/>
      <c r="B108" s="37"/>
      <c r="C108" s="37"/>
      <c r="D108" s="37"/>
      <c r="E108" s="37"/>
      <c r="F108" s="37"/>
      <c r="G108" s="37"/>
      <c r="H108" s="37"/>
      <c r="I108" s="37"/>
      <c r="J108" s="37"/>
      <c r="K108" s="37"/>
      <c r="L108" s="37"/>
      <c r="M108" s="37"/>
      <c r="N108" s="37"/>
      <c r="O108" s="37"/>
      <c r="P108" s="37"/>
      <c r="Q108" s="37"/>
      <c r="R108" s="37"/>
      <c r="S108" s="37"/>
      <c r="T108" s="37"/>
      <c r="U108" s="37"/>
      <c r="V108" s="37"/>
      <c r="W108" s="37"/>
      <c r="X108" s="37"/>
      <c r="Y108" s="37"/>
      <c r="Z108" s="37"/>
      <c r="AA108" s="37"/>
      <c r="AB108" s="37"/>
      <c r="AC108" s="37"/>
      <c r="AD108" s="37"/>
      <c r="AE108" s="37"/>
      <c r="AF108" s="37"/>
      <c r="AG108" s="37"/>
      <c r="AH108" s="37"/>
      <c r="AI108" s="37"/>
      <c r="AJ108" s="37"/>
      <c r="AK108" s="37"/>
      <c r="AL108" s="37"/>
      <c r="AM108" s="37"/>
      <c r="AN108" s="37"/>
      <c r="AO108" s="37"/>
      <c r="AP108" s="37"/>
      <c r="AQ108" s="37"/>
      <c r="AR108" s="37"/>
      <c r="AS108" s="37"/>
      <c r="AT108" s="37"/>
    </row>
    <row r="109" spans="1:46" x14ac:dyDescent="0.25">
      <c r="A109" s="37"/>
      <c r="B109" s="37"/>
      <c r="C109" s="37"/>
      <c r="D109" s="37"/>
      <c r="E109" s="37"/>
      <c r="F109" s="37"/>
      <c r="G109" s="37"/>
      <c r="H109" s="37"/>
      <c r="I109" s="37"/>
      <c r="J109" s="37"/>
      <c r="K109" s="37"/>
      <c r="L109" s="37"/>
      <c r="M109" s="37"/>
      <c r="N109" s="37"/>
      <c r="O109" s="37"/>
      <c r="P109" s="37"/>
      <c r="Q109" s="37"/>
      <c r="R109" s="37"/>
      <c r="S109" s="37"/>
      <c r="T109" s="37"/>
      <c r="U109" s="37"/>
      <c r="V109" s="37"/>
      <c r="W109" s="37"/>
      <c r="X109" s="37"/>
      <c r="Y109" s="37"/>
      <c r="Z109" s="37"/>
      <c r="AA109" s="37"/>
      <c r="AB109" s="37"/>
      <c r="AC109" s="37"/>
      <c r="AD109" s="37"/>
      <c r="AE109" s="37"/>
      <c r="AF109" s="37"/>
      <c r="AG109" s="37"/>
      <c r="AH109" s="37"/>
      <c r="AI109" s="37"/>
      <c r="AJ109" s="37"/>
      <c r="AK109" s="37"/>
      <c r="AL109" s="37"/>
      <c r="AM109" s="37"/>
      <c r="AN109" s="37"/>
      <c r="AO109" s="37"/>
      <c r="AP109" s="37"/>
      <c r="AQ109" s="37"/>
      <c r="AR109" s="37"/>
      <c r="AS109" s="37"/>
      <c r="AT109" s="37"/>
    </row>
    <row r="110" spans="1:46" x14ac:dyDescent="0.25">
      <c r="A110" s="37"/>
      <c r="B110" s="37"/>
      <c r="C110" s="37"/>
      <c r="D110" s="37"/>
      <c r="E110" s="37"/>
      <c r="F110" s="37"/>
      <c r="G110" s="37"/>
      <c r="H110" s="37"/>
      <c r="I110" s="37"/>
      <c r="J110" s="37"/>
      <c r="K110" s="37"/>
      <c r="L110" s="37"/>
      <c r="M110" s="37"/>
      <c r="N110" s="37"/>
      <c r="O110" s="37"/>
      <c r="P110" s="37"/>
      <c r="Q110" s="37"/>
      <c r="R110" s="37"/>
      <c r="S110" s="37"/>
      <c r="T110" s="37"/>
      <c r="U110" s="37"/>
      <c r="V110" s="37"/>
      <c r="W110" s="37"/>
      <c r="X110" s="37"/>
      <c r="Y110" s="37"/>
      <c r="Z110" s="37"/>
      <c r="AA110" s="37"/>
      <c r="AB110" s="37"/>
      <c r="AC110" s="37"/>
      <c r="AD110" s="37"/>
      <c r="AE110" s="37"/>
      <c r="AF110" s="37"/>
      <c r="AG110" s="37"/>
      <c r="AH110" s="37"/>
      <c r="AI110" s="37"/>
      <c r="AJ110" s="37"/>
      <c r="AK110" s="37"/>
      <c r="AL110" s="37"/>
      <c r="AM110" s="37"/>
      <c r="AN110" s="37"/>
      <c r="AO110" s="37"/>
      <c r="AP110" s="37"/>
      <c r="AQ110" s="37"/>
      <c r="AR110" s="37"/>
      <c r="AS110" s="37"/>
      <c r="AT110" s="37"/>
    </row>
    <row r="111" spans="1:46" x14ac:dyDescent="0.25">
      <c r="A111" s="37"/>
      <c r="B111" s="37"/>
      <c r="C111" s="37"/>
      <c r="D111" s="37"/>
      <c r="E111" s="37"/>
      <c r="F111" s="37"/>
      <c r="G111" s="37"/>
      <c r="H111" s="37"/>
      <c r="I111" s="37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7"/>
      <c r="X111" s="37"/>
      <c r="Y111" s="37"/>
      <c r="Z111" s="37"/>
      <c r="AA111" s="37"/>
      <c r="AB111" s="37"/>
      <c r="AC111" s="37"/>
      <c r="AD111" s="37"/>
      <c r="AE111" s="37"/>
      <c r="AF111" s="37"/>
      <c r="AG111" s="37"/>
      <c r="AH111" s="37"/>
      <c r="AI111" s="37"/>
      <c r="AJ111" s="37"/>
      <c r="AK111" s="37"/>
      <c r="AL111" s="37"/>
      <c r="AM111" s="37"/>
      <c r="AN111" s="37"/>
      <c r="AO111" s="37"/>
      <c r="AP111" s="37"/>
      <c r="AQ111" s="37"/>
      <c r="AR111" s="37"/>
      <c r="AS111" s="37"/>
      <c r="AT111" s="37"/>
    </row>
    <row r="112" spans="1:46" x14ac:dyDescent="0.25">
      <c r="A112" s="37"/>
      <c r="B112" s="37"/>
      <c r="C112" s="37"/>
      <c r="D112" s="37"/>
      <c r="E112" s="37"/>
      <c r="F112" s="37"/>
      <c r="G112" s="37"/>
      <c r="H112" s="37"/>
      <c r="I112" s="37"/>
      <c r="J112" s="37"/>
      <c r="K112" s="37"/>
      <c r="L112" s="37"/>
      <c r="M112" s="37"/>
      <c r="N112" s="37"/>
      <c r="O112" s="37"/>
      <c r="P112" s="37"/>
      <c r="Q112" s="37"/>
      <c r="R112" s="37"/>
      <c r="S112" s="37"/>
      <c r="T112" s="37"/>
      <c r="U112" s="37"/>
      <c r="V112" s="37"/>
      <c r="W112" s="37"/>
      <c r="X112" s="37"/>
      <c r="Y112" s="37"/>
      <c r="Z112" s="37"/>
      <c r="AA112" s="37"/>
      <c r="AB112" s="37"/>
      <c r="AC112" s="37"/>
      <c r="AD112" s="37"/>
      <c r="AE112" s="37"/>
      <c r="AF112" s="37"/>
      <c r="AG112" s="37"/>
      <c r="AH112" s="37"/>
      <c r="AI112" s="37"/>
      <c r="AJ112" s="37"/>
      <c r="AK112" s="37"/>
      <c r="AL112" s="37"/>
      <c r="AM112" s="37"/>
      <c r="AN112" s="37"/>
      <c r="AO112" s="37"/>
      <c r="AP112" s="37"/>
      <c r="AQ112" s="37"/>
      <c r="AR112" s="37"/>
      <c r="AS112" s="37"/>
      <c r="AT112" s="37"/>
    </row>
    <row r="113" spans="1:46" x14ac:dyDescent="0.25">
      <c r="A113" s="37"/>
      <c r="B113" s="37"/>
      <c r="C113" s="37"/>
      <c r="D113" s="37"/>
      <c r="E113" s="37"/>
      <c r="F113" s="37"/>
      <c r="G113" s="37"/>
      <c r="H113" s="37"/>
      <c r="I113" s="37"/>
      <c r="J113" s="37"/>
      <c r="K113" s="37"/>
      <c r="L113" s="37"/>
      <c r="M113" s="37"/>
      <c r="N113" s="37"/>
      <c r="O113" s="37"/>
      <c r="P113" s="37"/>
      <c r="Q113" s="37"/>
      <c r="R113" s="37"/>
      <c r="S113" s="37"/>
      <c r="T113" s="37"/>
      <c r="U113" s="37"/>
      <c r="V113" s="37"/>
      <c r="W113" s="37"/>
      <c r="X113" s="37"/>
      <c r="Y113" s="37"/>
      <c r="Z113" s="37"/>
      <c r="AA113" s="37"/>
      <c r="AB113" s="37"/>
      <c r="AC113" s="37"/>
      <c r="AD113" s="37"/>
      <c r="AE113" s="37"/>
      <c r="AF113" s="37"/>
      <c r="AG113" s="37"/>
      <c r="AH113" s="37"/>
      <c r="AI113" s="37"/>
      <c r="AJ113" s="37"/>
      <c r="AK113" s="37"/>
      <c r="AL113" s="37"/>
      <c r="AM113" s="37"/>
      <c r="AN113" s="37"/>
      <c r="AO113" s="37"/>
      <c r="AP113" s="37"/>
      <c r="AQ113" s="37"/>
      <c r="AR113" s="37"/>
      <c r="AS113" s="37"/>
      <c r="AT113" s="37"/>
    </row>
    <row r="114" spans="1:46" x14ac:dyDescent="0.25">
      <c r="A114" s="37"/>
      <c r="B114" s="37"/>
      <c r="C114" s="37"/>
      <c r="D114" s="37"/>
      <c r="E114" s="37"/>
      <c r="F114" s="37"/>
      <c r="G114" s="37"/>
      <c r="H114" s="37"/>
      <c r="I114" s="37"/>
      <c r="J114" s="37"/>
      <c r="K114" s="37"/>
      <c r="L114" s="37"/>
      <c r="M114" s="37"/>
      <c r="N114" s="37"/>
      <c r="O114" s="37"/>
      <c r="P114" s="37"/>
      <c r="Q114" s="37"/>
      <c r="R114" s="37"/>
      <c r="S114" s="37"/>
      <c r="T114" s="37"/>
      <c r="U114" s="37"/>
      <c r="V114" s="37"/>
      <c r="W114" s="37"/>
      <c r="X114" s="37"/>
      <c r="Y114" s="37"/>
      <c r="Z114" s="37"/>
      <c r="AA114" s="37"/>
      <c r="AB114" s="37"/>
      <c r="AC114" s="37"/>
      <c r="AD114" s="37"/>
      <c r="AE114" s="37"/>
      <c r="AF114" s="37"/>
      <c r="AG114" s="37"/>
      <c r="AH114" s="37"/>
      <c r="AI114" s="37"/>
      <c r="AJ114" s="37"/>
      <c r="AK114" s="37"/>
      <c r="AL114" s="37"/>
      <c r="AM114" s="37"/>
      <c r="AN114" s="37"/>
      <c r="AO114" s="37"/>
      <c r="AP114" s="37"/>
      <c r="AQ114" s="37"/>
      <c r="AR114" s="37"/>
      <c r="AS114" s="37"/>
      <c r="AT114" s="37"/>
    </row>
    <row r="115" spans="1:46" x14ac:dyDescent="0.25">
      <c r="A115" s="37"/>
      <c r="B115" s="37"/>
      <c r="C115" s="37"/>
      <c r="D115" s="37"/>
      <c r="E115" s="37"/>
      <c r="F115" s="37"/>
      <c r="G115" s="37"/>
      <c r="H115" s="37"/>
      <c r="I115" s="37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7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  <c r="AH115" s="37"/>
      <c r="AI115" s="37"/>
      <c r="AJ115" s="37"/>
      <c r="AK115" s="37"/>
      <c r="AL115" s="37"/>
      <c r="AM115" s="37"/>
      <c r="AN115" s="37"/>
      <c r="AO115" s="37"/>
      <c r="AP115" s="37"/>
      <c r="AQ115" s="37"/>
      <c r="AR115" s="37"/>
      <c r="AS115" s="37"/>
      <c r="AT115" s="37"/>
    </row>
    <row r="116" spans="1:46" x14ac:dyDescent="0.25">
      <c r="A116" s="37"/>
      <c r="B116" s="37"/>
      <c r="C116" s="37"/>
      <c r="D116" s="37"/>
      <c r="E116" s="37"/>
      <c r="F116" s="37"/>
      <c r="G116" s="37"/>
      <c r="H116" s="37"/>
      <c r="I116" s="37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7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  <c r="AH116" s="37"/>
      <c r="AI116" s="37"/>
      <c r="AJ116" s="37"/>
      <c r="AK116" s="37"/>
      <c r="AL116" s="37"/>
      <c r="AM116" s="37"/>
      <c r="AN116" s="37"/>
      <c r="AO116" s="37"/>
      <c r="AP116" s="37"/>
      <c r="AQ116" s="37"/>
      <c r="AR116" s="37"/>
      <c r="AS116" s="37"/>
      <c r="AT116" s="37"/>
    </row>
    <row r="117" spans="1:46" x14ac:dyDescent="0.25">
      <c r="A117" s="37"/>
      <c r="B117" s="37"/>
      <c r="C117" s="37"/>
      <c r="D117" s="37"/>
      <c r="E117" s="37"/>
      <c r="F117" s="37"/>
      <c r="G117" s="37"/>
      <c r="H117" s="37"/>
      <c r="I117" s="37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7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  <c r="AH117" s="37"/>
      <c r="AI117" s="37"/>
      <c r="AJ117" s="37"/>
      <c r="AK117" s="37"/>
      <c r="AL117" s="37"/>
      <c r="AM117" s="37"/>
      <c r="AN117" s="37"/>
      <c r="AO117" s="37"/>
      <c r="AP117" s="37"/>
      <c r="AQ117" s="37"/>
      <c r="AR117" s="37"/>
      <c r="AS117" s="37"/>
      <c r="AT117" s="37"/>
    </row>
    <row r="118" spans="1:46" x14ac:dyDescent="0.25">
      <c r="A118" s="37"/>
      <c r="B118" s="37"/>
      <c r="C118" s="37"/>
      <c r="D118" s="37"/>
      <c r="E118" s="37"/>
      <c r="F118" s="37"/>
      <c r="G118" s="37"/>
      <c r="H118" s="37"/>
      <c r="I118" s="37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7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  <c r="AH118" s="37"/>
      <c r="AI118" s="37"/>
      <c r="AJ118" s="37"/>
      <c r="AK118" s="37"/>
      <c r="AL118" s="37"/>
      <c r="AM118" s="37"/>
      <c r="AN118" s="37"/>
      <c r="AO118" s="37"/>
      <c r="AP118" s="37"/>
      <c r="AQ118" s="37"/>
      <c r="AR118" s="37"/>
      <c r="AS118" s="37"/>
      <c r="AT118" s="37"/>
    </row>
    <row r="119" spans="1:46" x14ac:dyDescent="0.25">
      <c r="A119" s="37"/>
      <c r="B119" s="37"/>
      <c r="C119" s="37"/>
      <c r="D119" s="37"/>
      <c r="E119" s="37"/>
      <c r="F119" s="37"/>
      <c r="G119" s="37"/>
      <c r="H119" s="37"/>
      <c r="I119" s="37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7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  <c r="AH119" s="37"/>
      <c r="AI119" s="37"/>
      <c r="AJ119" s="37"/>
      <c r="AK119" s="37"/>
      <c r="AL119" s="37"/>
      <c r="AM119" s="37"/>
      <c r="AN119" s="37"/>
      <c r="AO119" s="37"/>
      <c r="AP119" s="37"/>
      <c r="AQ119" s="37"/>
      <c r="AR119" s="37"/>
      <c r="AS119" s="37"/>
      <c r="AT119" s="37"/>
    </row>
    <row r="120" spans="1:46" x14ac:dyDescent="0.25">
      <c r="A120" s="37"/>
      <c r="B120" s="37"/>
      <c r="C120" s="37"/>
      <c r="D120" s="37"/>
      <c r="E120" s="37"/>
      <c r="F120" s="37"/>
      <c r="G120" s="37"/>
      <c r="H120" s="37"/>
      <c r="I120" s="37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7"/>
      <c r="X120" s="37"/>
      <c r="Y120" s="37"/>
      <c r="Z120" s="37"/>
      <c r="AA120" s="37"/>
      <c r="AB120" s="37"/>
      <c r="AC120" s="37"/>
      <c r="AD120" s="37"/>
      <c r="AE120" s="37"/>
      <c r="AF120" s="37"/>
      <c r="AG120" s="37"/>
      <c r="AH120" s="37"/>
      <c r="AI120" s="37"/>
      <c r="AJ120" s="37"/>
      <c r="AK120" s="37"/>
      <c r="AL120" s="37"/>
      <c r="AM120" s="37"/>
      <c r="AN120" s="37"/>
      <c r="AO120" s="37"/>
      <c r="AP120" s="37"/>
      <c r="AQ120" s="37"/>
      <c r="AR120" s="37"/>
      <c r="AS120" s="37"/>
      <c r="AT120" s="37"/>
    </row>
    <row r="121" spans="1:46" x14ac:dyDescent="0.25">
      <c r="A121" s="37"/>
      <c r="B121" s="37"/>
      <c r="C121" s="37"/>
      <c r="D121" s="37"/>
      <c r="E121" s="37"/>
      <c r="F121" s="37"/>
      <c r="G121" s="37"/>
      <c r="H121" s="37"/>
      <c r="I121" s="37"/>
      <c r="J121" s="37"/>
      <c r="K121" s="37"/>
      <c r="L121" s="37"/>
      <c r="M121" s="37"/>
      <c r="N121" s="37"/>
      <c r="O121" s="37"/>
      <c r="P121" s="37"/>
      <c r="Q121" s="37"/>
      <c r="R121" s="37"/>
      <c r="S121" s="37"/>
      <c r="T121" s="37"/>
      <c r="U121" s="37"/>
      <c r="V121" s="37"/>
      <c r="W121" s="37"/>
      <c r="X121" s="37"/>
      <c r="Y121" s="37"/>
      <c r="Z121" s="37"/>
      <c r="AA121" s="37"/>
      <c r="AB121" s="37"/>
      <c r="AC121" s="37"/>
      <c r="AD121" s="37"/>
      <c r="AE121" s="37"/>
      <c r="AF121" s="37"/>
      <c r="AG121" s="37"/>
      <c r="AH121" s="37"/>
      <c r="AI121" s="37"/>
      <c r="AJ121" s="37"/>
      <c r="AK121" s="37"/>
      <c r="AL121" s="37"/>
      <c r="AM121" s="37"/>
      <c r="AN121" s="37"/>
      <c r="AO121" s="37"/>
      <c r="AP121" s="37"/>
      <c r="AQ121" s="37"/>
      <c r="AR121" s="37"/>
      <c r="AS121" s="37"/>
      <c r="AT121" s="37"/>
    </row>
    <row r="122" spans="1:46" x14ac:dyDescent="0.25">
      <c r="A122" s="37"/>
      <c r="B122" s="37"/>
      <c r="C122" s="37"/>
      <c r="D122" s="37"/>
      <c r="E122" s="37"/>
      <c r="F122" s="37"/>
      <c r="G122" s="37"/>
      <c r="H122" s="37"/>
      <c r="I122" s="37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7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7"/>
      <c r="AI122" s="37"/>
      <c r="AJ122" s="37"/>
      <c r="AK122" s="37"/>
      <c r="AL122" s="37"/>
      <c r="AM122" s="37"/>
      <c r="AN122" s="37"/>
      <c r="AO122" s="37"/>
      <c r="AP122" s="37"/>
      <c r="AQ122" s="37"/>
      <c r="AR122" s="37"/>
      <c r="AS122" s="37"/>
      <c r="AT122" s="37"/>
    </row>
    <row r="123" spans="1:46" x14ac:dyDescent="0.25">
      <c r="A123" s="37"/>
      <c r="B123" s="37"/>
      <c r="C123" s="37"/>
      <c r="D123" s="37"/>
      <c r="E123" s="37"/>
      <c r="F123" s="37"/>
      <c r="G123" s="37"/>
      <c r="H123" s="37"/>
      <c r="I123" s="37"/>
      <c r="J123" s="37"/>
      <c r="K123" s="37"/>
      <c r="L123" s="37"/>
      <c r="M123" s="37"/>
      <c r="N123" s="37"/>
      <c r="O123" s="37"/>
      <c r="P123" s="37"/>
      <c r="Q123" s="37"/>
      <c r="R123" s="37"/>
      <c r="S123" s="37"/>
      <c r="T123" s="37"/>
      <c r="U123" s="37"/>
      <c r="V123" s="37"/>
      <c r="W123" s="37"/>
      <c r="X123" s="37"/>
      <c r="Y123" s="37"/>
      <c r="Z123" s="37"/>
      <c r="AA123" s="37"/>
      <c r="AB123" s="37"/>
      <c r="AC123" s="37"/>
      <c r="AD123" s="37"/>
      <c r="AE123" s="37"/>
      <c r="AF123" s="37"/>
      <c r="AG123" s="37"/>
      <c r="AH123" s="37"/>
      <c r="AI123" s="37"/>
      <c r="AJ123" s="37"/>
      <c r="AK123" s="37"/>
      <c r="AL123" s="37"/>
      <c r="AM123" s="37"/>
      <c r="AN123" s="37"/>
      <c r="AO123" s="37"/>
      <c r="AP123" s="37"/>
      <c r="AQ123" s="37"/>
      <c r="AR123" s="37"/>
      <c r="AS123" s="37"/>
      <c r="AT123" s="37"/>
    </row>
    <row r="124" spans="1:46" x14ac:dyDescent="0.25">
      <c r="A124" s="37"/>
      <c r="B124" s="37"/>
      <c r="C124" s="37"/>
      <c r="D124" s="37"/>
      <c r="E124" s="37"/>
      <c r="F124" s="37"/>
      <c r="G124" s="37"/>
      <c r="H124" s="37"/>
      <c r="I124" s="37"/>
      <c r="J124" s="37"/>
      <c r="K124" s="37"/>
      <c r="L124" s="37"/>
      <c r="M124" s="37"/>
      <c r="N124" s="37"/>
      <c r="O124" s="37"/>
      <c r="P124" s="37"/>
      <c r="Q124" s="37"/>
      <c r="R124" s="37"/>
      <c r="S124" s="37"/>
      <c r="T124" s="37"/>
      <c r="U124" s="37"/>
      <c r="V124" s="37"/>
      <c r="W124" s="37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7"/>
      <c r="AI124" s="37"/>
      <c r="AJ124" s="37"/>
      <c r="AK124" s="37"/>
      <c r="AL124" s="37"/>
      <c r="AM124" s="37"/>
      <c r="AN124" s="37"/>
      <c r="AO124" s="37"/>
      <c r="AP124" s="37"/>
      <c r="AQ124" s="37"/>
      <c r="AR124" s="37"/>
      <c r="AS124" s="37"/>
      <c r="AT124" s="37"/>
    </row>
    <row r="125" spans="1:46" x14ac:dyDescent="0.25">
      <c r="A125" s="37"/>
      <c r="B125" s="37"/>
      <c r="C125" s="37"/>
      <c r="D125" s="37"/>
      <c r="E125" s="37"/>
      <c r="F125" s="37"/>
      <c r="G125" s="37"/>
      <c r="H125" s="37"/>
      <c r="I125" s="37"/>
      <c r="J125" s="37"/>
      <c r="K125" s="37"/>
      <c r="L125" s="37"/>
      <c r="M125" s="37"/>
      <c r="N125" s="37"/>
      <c r="O125" s="37"/>
      <c r="P125" s="37"/>
      <c r="Q125" s="37"/>
      <c r="R125" s="37"/>
      <c r="S125" s="37"/>
      <c r="T125" s="37"/>
      <c r="U125" s="37"/>
      <c r="V125" s="37"/>
      <c r="W125" s="37"/>
      <c r="X125" s="37"/>
      <c r="Y125" s="37"/>
      <c r="Z125" s="37"/>
      <c r="AA125" s="37"/>
      <c r="AB125" s="37"/>
      <c r="AC125" s="37"/>
      <c r="AD125" s="37"/>
      <c r="AE125" s="37"/>
      <c r="AF125" s="37"/>
      <c r="AG125" s="37"/>
      <c r="AH125" s="37"/>
      <c r="AI125" s="37"/>
      <c r="AJ125" s="37"/>
      <c r="AK125" s="37"/>
      <c r="AL125" s="37"/>
      <c r="AM125" s="37"/>
      <c r="AN125" s="37"/>
      <c r="AO125" s="37"/>
      <c r="AP125" s="37"/>
      <c r="AQ125" s="37"/>
      <c r="AR125" s="37"/>
      <c r="AS125" s="37"/>
      <c r="AT125" s="37"/>
    </row>
    <row r="126" spans="1:46" x14ac:dyDescent="0.25">
      <c r="A126" s="37"/>
      <c r="B126" s="37"/>
      <c r="C126" s="37"/>
      <c r="D126" s="37"/>
      <c r="E126" s="37"/>
      <c r="F126" s="37"/>
      <c r="G126" s="37"/>
      <c r="H126" s="37"/>
      <c r="I126" s="37"/>
      <c r="J126" s="37"/>
      <c r="K126" s="37"/>
      <c r="L126" s="37"/>
      <c r="M126" s="37"/>
      <c r="N126" s="37"/>
      <c r="O126" s="37"/>
      <c r="P126" s="37"/>
      <c r="Q126" s="37"/>
      <c r="R126" s="37"/>
      <c r="S126" s="37"/>
      <c r="T126" s="37"/>
      <c r="U126" s="37"/>
      <c r="V126" s="37"/>
      <c r="W126" s="37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  <c r="AO126" s="37"/>
      <c r="AP126" s="37"/>
      <c r="AQ126" s="37"/>
      <c r="AR126" s="37"/>
      <c r="AS126" s="37"/>
      <c r="AT126" s="37"/>
    </row>
    <row r="127" spans="1:46" x14ac:dyDescent="0.25">
      <c r="A127" s="37"/>
      <c r="B127" s="37"/>
      <c r="C127" s="37"/>
      <c r="D127" s="37"/>
      <c r="E127" s="37"/>
      <c r="F127" s="37"/>
      <c r="G127" s="37"/>
      <c r="H127" s="37"/>
      <c r="I127" s="37"/>
      <c r="J127" s="37"/>
      <c r="K127" s="37"/>
      <c r="L127" s="37"/>
      <c r="M127" s="37"/>
      <c r="N127" s="37"/>
      <c r="O127" s="37"/>
      <c r="P127" s="37"/>
      <c r="Q127" s="37"/>
      <c r="R127" s="37"/>
      <c r="S127" s="37"/>
      <c r="T127" s="37"/>
      <c r="U127" s="37"/>
      <c r="V127" s="37"/>
      <c r="W127" s="37"/>
      <c r="X127" s="37"/>
      <c r="Y127" s="37"/>
      <c r="Z127" s="37"/>
      <c r="AA127" s="37"/>
      <c r="AB127" s="37"/>
      <c r="AC127" s="37"/>
      <c r="AD127" s="37"/>
      <c r="AE127" s="37"/>
      <c r="AF127" s="37"/>
      <c r="AG127" s="37"/>
      <c r="AH127" s="37"/>
      <c r="AI127" s="37"/>
      <c r="AJ127" s="37"/>
      <c r="AK127" s="37"/>
      <c r="AL127" s="37"/>
      <c r="AM127" s="37"/>
      <c r="AN127" s="37"/>
      <c r="AO127" s="37"/>
      <c r="AP127" s="37"/>
      <c r="AQ127" s="37"/>
      <c r="AR127" s="37"/>
      <c r="AS127" s="37"/>
      <c r="AT127" s="37"/>
    </row>
    <row r="128" spans="1:46" x14ac:dyDescent="0.25">
      <c r="A128" s="37"/>
      <c r="B128" s="37"/>
      <c r="C128" s="37"/>
      <c r="D128" s="37"/>
      <c r="E128" s="37"/>
      <c r="F128" s="37"/>
      <c r="G128" s="37"/>
      <c r="H128" s="37"/>
      <c r="I128" s="37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7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  <c r="AP128" s="37"/>
      <c r="AQ128" s="37"/>
      <c r="AR128" s="37"/>
      <c r="AS128" s="37"/>
      <c r="AT128" s="37"/>
    </row>
    <row r="129" spans="1:46" x14ac:dyDescent="0.25">
      <c r="A129" s="37"/>
      <c r="B129" s="37"/>
      <c r="C129" s="37"/>
      <c r="D129" s="37"/>
      <c r="E129" s="37"/>
      <c r="F129" s="37"/>
      <c r="G129" s="37"/>
      <c r="H129" s="37"/>
      <c r="I129" s="37"/>
      <c r="J129" s="37"/>
      <c r="K129" s="37"/>
      <c r="L129" s="37"/>
      <c r="M129" s="37"/>
      <c r="N129" s="37"/>
      <c r="O129" s="37"/>
      <c r="P129" s="37"/>
      <c r="Q129" s="37"/>
      <c r="R129" s="37"/>
      <c r="S129" s="37"/>
      <c r="T129" s="37"/>
      <c r="U129" s="37"/>
      <c r="V129" s="37"/>
      <c r="W129" s="37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  <c r="AH129" s="37"/>
      <c r="AI129" s="37"/>
      <c r="AJ129" s="37"/>
      <c r="AK129" s="37"/>
      <c r="AL129" s="37"/>
      <c r="AM129" s="37"/>
      <c r="AN129" s="37"/>
      <c r="AO129" s="37"/>
      <c r="AP129" s="37"/>
      <c r="AQ129" s="37"/>
      <c r="AR129" s="37"/>
      <c r="AS129" s="37"/>
      <c r="AT129" s="37"/>
    </row>
    <row r="130" spans="1:46" x14ac:dyDescent="0.25">
      <c r="A130" s="37"/>
      <c r="B130" s="37"/>
      <c r="C130" s="37"/>
      <c r="D130" s="37"/>
      <c r="E130" s="37"/>
      <c r="F130" s="37"/>
      <c r="G130" s="37"/>
      <c r="H130" s="37"/>
      <c r="I130" s="37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7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  <c r="AH130" s="37"/>
      <c r="AI130" s="37"/>
      <c r="AJ130" s="37"/>
      <c r="AK130" s="37"/>
      <c r="AL130" s="37"/>
      <c r="AM130" s="37"/>
      <c r="AN130" s="37"/>
      <c r="AO130" s="37"/>
      <c r="AP130" s="37"/>
      <c r="AQ130" s="37"/>
      <c r="AR130" s="37"/>
      <c r="AS130" s="37"/>
      <c r="AT130" s="37"/>
    </row>
    <row r="131" spans="1:46" x14ac:dyDescent="0.25">
      <c r="A131" s="37"/>
      <c r="B131" s="37"/>
      <c r="C131" s="37"/>
      <c r="D131" s="37"/>
      <c r="E131" s="37"/>
      <c r="F131" s="37"/>
      <c r="G131" s="37"/>
      <c r="H131" s="37"/>
      <c r="I131" s="37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7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  <c r="AH131" s="37"/>
      <c r="AI131" s="37"/>
      <c r="AJ131" s="37"/>
      <c r="AK131" s="37"/>
      <c r="AL131" s="37"/>
      <c r="AM131" s="37"/>
      <c r="AN131" s="37"/>
      <c r="AO131" s="37"/>
      <c r="AP131" s="37"/>
      <c r="AQ131" s="37"/>
      <c r="AR131" s="37"/>
      <c r="AS131" s="37"/>
      <c r="AT131" s="37"/>
    </row>
    <row r="132" spans="1:46" x14ac:dyDescent="0.25">
      <c r="A132" s="37"/>
      <c r="B132" s="37"/>
      <c r="C132" s="37"/>
      <c r="D132" s="37"/>
      <c r="E132" s="37"/>
      <c r="F132" s="37"/>
      <c r="G132" s="37"/>
      <c r="H132" s="37"/>
      <c r="I132" s="37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7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  <c r="AH132" s="37"/>
      <c r="AI132" s="37"/>
      <c r="AJ132" s="37"/>
      <c r="AK132" s="37"/>
      <c r="AL132" s="37"/>
      <c r="AM132" s="37"/>
      <c r="AN132" s="37"/>
      <c r="AO132" s="37"/>
      <c r="AP132" s="37"/>
      <c r="AQ132" s="37"/>
      <c r="AR132" s="37"/>
      <c r="AS132" s="37"/>
      <c r="AT132" s="37"/>
    </row>
    <row r="133" spans="1:46" x14ac:dyDescent="0.25">
      <c r="A133" s="37"/>
      <c r="B133" s="37"/>
      <c r="C133" s="37"/>
      <c r="D133" s="37"/>
      <c r="E133" s="37"/>
      <c r="F133" s="37"/>
      <c r="G133" s="37"/>
      <c r="H133" s="37"/>
      <c r="I133" s="37"/>
      <c r="J133" s="37"/>
      <c r="K133" s="37"/>
      <c r="L133" s="37"/>
      <c r="M133" s="37"/>
      <c r="N133" s="37"/>
      <c r="O133" s="37"/>
      <c r="P133" s="37"/>
      <c r="Q133" s="37"/>
      <c r="R133" s="37"/>
      <c r="S133" s="37"/>
      <c r="T133" s="37"/>
      <c r="U133" s="37"/>
      <c r="V133" s="37"/>
      <c r="W133" s="37"/>
      <c r="X133" s="37"/>
      <c r="Y133" s="37"/>
      <c r="Z133" s="37"/>
      <c r="AA133" s="37"/>
      <c r="AB133" s="37"/>
      <c r="AC133" s="37"/>
      <c r="AD133" s="37"/>
      <c r="AE133" s="37"/>
      <c r="AF133" s="37"/>
      <c r="AG133" s="37"/>
      <c r="AH133" s="37"/>
      <c r="AI133" s="37"/>
      <c r="AJ133" s="37"/>
      <c r="AK133" s="37"/>
      <c r="AL133" s="37"/>
      <c r="AM133" s="37"/>
      <c r="AN133" s="37"/>
      <c r="AO133" s="37"/>
      <c r="AP133" s="37"/>
      <c r="AQ133" s="37"/>
      <c r="AR133" s="37"/>
      <c r="AS133" s="37"/>
      <c r="AT133" s="37"/>
    </row>
    <row r="134" spans="1:46" x14ac:dyDescent="0.25">
      <c r="A134" s="37"/>
      <c r="B134" s="37"/>
      <c r="C134" s="37"/>
      <c r="D134" s="37"/>
      <c r="E134" s="37"/>
      <c r="F134" s="37"/>
      <c r="G134" s="37"/>
      <c r="H134" s="37"/>
      <c r="I134" s="37"/>
      <c r="J134" s="37"/>
      <c r="K134" s="37"/>
      <c r="L134" s="37"/>
      <c r="M134" s="37"/>
      <c r="N134" s="37"/>
      <c r="O134" s="37"/>
      <c r="P134" s="37"/>
      <c r="Q134" s="37"/>
      <c r="R134" s="37"/>
      <c r="S134" s="37"/>
      <c r="T134" s="37"/>
      <c r="U134" s="37"/>
      <c r="V134" s="37"/>
      <c r="W134" s="37"/>
      <c r="X134" s="37"/>
      <c r="Y134" s="37"/>
      <c r="Z134" s="37"/>
      <c r="AA134" s="37"/>
      <c r="AB134" s="37"/>
      <c r="AC134" s="37"/>
      <c r="AD134" s="37"/>
      <c r="AE134" s="37"/>
      <c r="AF134" s="37"/>
      <c r="AG134" s="37"/>
      <c r="AH134" s="37"/>
      <c r="AI134" s="37"/>
      <c r="AJ134" s="37"/>
      <c r="AK134" s="37"/>
      <c r="AL134" s="37"/>
      <c r="AM134" s="37"/>
      <c r="AN134" s="37"/>
      <c r="AO134" s="37"/>
      <c r="AP134" s="37"/>
      <c r="AQ134" s="37"/>
      <c r="AR134" s="37"/>
      <c r="AS134" s="37"/>
      <c r="AT134" s="37"/>
    </row>
    <row r="135" spans="1:46" x14ac:dyDescent="0.25">
      <c r="A135" s="37"/>
      <c r="B135" s="37"/>
      <c r="C135" s="37"/>
      <c r="D135" s="37"/>
      <c r="E135" s="37"/>
      <c r="F135" s="37"/>
      <c r="G135" s="37"/>
      <c r="H135" s="37"/>
      <c r="I135" s="37"/>
      <c r="J135" s="37"/>
      <c r="K135" s="37"/>
      <c r="L135" s="37"/>
      <c r="M135" s="37"/>
      <c r="N135" s="37"/>
      <c r="O135" s="37"/>
      <c r="P135" s="37"/>
      <c r="Q135" s="37"/>
      <c r="R135" s="37"/>
      <c r="S135" s="37"/>
      <c r="T135" s="37"/>
      <c r="U135" s="37"/>
      <c r="V135" s="37"/>
      <c r="W135" s="37"/>
      <c r="X135" s="37"/>
      <c r="Y135" s="37"/>
      <c r="Z135" s="37"/>
      <c r="AA135" s="37"/>
      <c r="AB135" s="37"/>
      <c r="AC135" s="37"/>
      <c r="AD135" s="37"/>
      <c r="AE135" s="37"/>
      <c r="AF135" s="37"/>
      <c r="AG135" s="37"/>
      <c r="AH135" s="37"/>
      <c r="AI135" s="37"/>
      <c r="AJ135" s="37"/>
      <c r="AK135" s="37"/>
      <c r="AL135" s="37"/>
      <c r="AM135" s="37"/>
      <c r="AN135" s="37"/>
      <c r="AO135" s="37"/>
      <c r="AP135" s="37"/>
      <c r="AQ135" s="37"/>
      <c r="AR135" s="37"/>
      <c r="AS135" s="37"/>
      <c r="AT135" s="37"/>
    </row>
    <row r="136" spans="1:46" x14ac:dyDescent="0.25">
      <c r="A136" s="37"/>
      <c r="B136" s="37"/>
      <c r="C136" s="37"/>
      <c r="D136" s="37"/>
      <c r="E136" s="37"/>
      <c r="F136" s="37"/>
      <c r="G136" s="37"/>
      <c r="H136" s="37"/>
      <c r="I136" s="37"/>
      <c r="J136" s="37"/>
      <c r="K136" s="37"/>
      <c r="L136" s="37"/>
      <c r="M136" s="37"/>
      <c r="N136" s="37"/>
      <c r="O136" s="37"/>
      <c r="P136" s="37"/>
      <c r="Q136" s="37"/>
      <c r="R136" s="37"/>
      <c r="S136" s="37"/>
      <c r="T136" s="37"/>
      <c r="U136" s="37"/>
      <c r="V136" s="37"/>
      <c r="W136" s="37"/>
      <c r="X136" s="37"/>
      <c r="Y136" s="37"/>
      <c r="Z136" s="37"/>
      <c r="AA136" s="37"/>
      <c r="AB136" s="37"/>
      <c r="AC136" s="37"/>
      <c r="AD136" s="37"/>
      <c r="AE136" s="37"/>
      <c r="AF136" s="37"/>
      <c r="AG136" s="37"/>
      <c r="AH136" s="37"/>
      <c r="AI136" s="37"/>
      <c r="AJ136" s="37"/>
      <c r="AK136" s="37"/>
      <c r="AL136" s="37"/>
      <c r="AM136" s="37"/>
      <c r="AN136" s="37"/>
      <c r="AO136" s="37"/>
      <c r="AP136" s="37"/>
      <c r="AQ136" s="37"/>
      <c r="AR136" s="37"/>
      <c r="AS136" s="37"/>
      <c r="AT136" s="37"/>
    </row>
    <row r="137" spans="1:46" x14ac:dyDescent="0.25">
      <c r="A137" s="37"/>
      <c r="B137" s="37"/>
      <c r="C137" s="37"/>
      <c r="D137" s="37"/>
      <c r="E137" s="37"/>
      <c r="F137" s="37"/>
      <c r="G137" s="37"/>
      <c r="H137" s="37"/>
      <c r="I137" s="37"/>
      <c r="J137" s="37"/>
      <c r="K137" s="37"/>
      <c r="L137" s="37"/>
      <c r="M137" s="37"/>
      <c r="N137" s="37"/>
      <c r="O137" s="37"/>
      <c r="P137" s="37"/>
      <c r="Q137" s="37"/>
      <c r="R137" s="37"/>
      <c r="S137" s="37"/>
      <c r="T137" s="37"/>
      <c r="U137" s="37"/>
      <c r="V137" s="37"/>
      <c r="W137" s="37"/>
      <c r="X137" s="37"/>
      <c r="Y137" s="37"/>
      <c r="Z137" s="37"/>
      <c r="AA137" s="37"/>
      <c r="AB137" s="37"/>
      <c r="AC137" s="37"/>
      <c r="AD137" s="37"/>
      <c r="AE137" s="37"/>
      <c r="AF137" s="37"/>
      <c r="AG137" s="37"/>
      <c r="AH137" s="37"/>
      <c r="AI137" s="37"/>
      <c r="AJ137" s="37"/>
      <c r="AK137" s="37"/>
      <c r="AL137" s="37"/>
      <c r="AM137" s="37"/>
      <c r="AN137" s="37"/>
      <c r="AO137" s="37"/>
      <c r="AP137" s="37"/>
      <c r="AQ137" s="37"/>
      <c r="AR137" s="37"/>
      <c r="AS137" s="37"/>
      <c r="AT137" s="37"/>
    </row>
    <row r="138" spans="1:46" x14ac:dyDescent="0.25">
      <c r="A138" s="37"/>
      <c r="B138" s="37"/>
      <c r="C138" s="37"/>
      <c r="D138" s="37"/>
      <c r="E138" s="37"/>
      <c r="F138" s="37"/>
      <c r="G138" s="37"/>
      <c r="H138" s="37"/>
      <c r="I138" s="37"/>
      <c r="J138" s="37"/>
      <c r="K138" s="37"/>
      <c r="L138" s="37"/>
      <c r="M138" s="37"/>
      <c r="N138" s="37"/>
      <c r="O138" s="37"/>
      <c r="P138" s="37"/>
      <c r="Q138" s="37"/>
      <c r="R138" s="37"/>
      <c r="S138" s="37"/>
      <c r="T138" s="37"/>
      <c r="U138" s="37"/>
      <c r="V138" s="37"/>
      <c r="W138" s="37"/>
      <c r="X138" s="37"/>
      <c r="Y138" s="37"/>
      <c r="Z138" s="37"/>
      <c r="AA138" s="37"/>
      <c r="AB138" s="37"/>
      <c r="AC138" s="37"/>
      <c r="AD138" s="37"/>
      <c r="AE138" s="37"/>
      <c r="AF138" s="37"/>
      <c r="AG138" s="37"/>
      <c r="AH138" s="37"/>
      <c r="AI138" s="37"/>
      <c r="AJ138" s="37"/>
      <c r="AK138" s="37"/>
      <c r="AL138" s="37"/>
      <c r="AM138" s="37"/>
      <c r="AN138" s="37"/>
      <c r="AO138" s="37"/>
      <c r="AP138" s="37"/>
      <c r="AQ138" s="37"/>
      <c r="AR138" s="37"/>
      <c r="AS138" s="37"/>
      <c r="AT138" s="37"/>
    </row>
    <row r="139" spans="1:46" x14ac:dyDescent="0.25">
      <c r="A139" s="37"/>
      <c r="B139" s="37"/>
      <c r="C139" s="37"/>
      <c r="D139" s="37"/>
      <c r="E139" s="37"/>
      <c r="F139" s="37"/>
      <c r="G139" s="37"/>
      <c r="H139" s="37"/>
      <c r="I139" s="37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7"/>
      <c r="X139" s="37"/>
      <c r="Y139" s="37"/>
      <c r="Z139" s="37"/>
      <c r="AA139" s="37"/>
      <c r="AB139" s="37"/>
      <c r="AC139" s="37"/>
      <c r="AD139" s="37"/>
      <c r="AE139" s="37"/>
      <c r="AF139" s="37"/>
      <c r="AG139" s="37"/>
      <c r="AH139" s="37"/>
      <c r="AI139" s="37"/>
      <c r="AJ139" s="37"/>
      <c r="AK139" s="37"/>
      <c r="AL139" s="37"/>
      <c r="AM139" s="37"/>
      <c r="AN139" s="37"/>
      <c r="AO139" s="37"/>
      <c r="AP139" s="37"/>
      <c r="AQ139" s="37"/>
      <c r="AR139" s="37"/>
      <c r="AS139" s="37"/>
      <c r="AT139" s="37"/>
    </row>
    <row r="140" spans="1:46" x14ac:dyDescent="0.25">
      <c r="A140" s="37"/>
      <c r="B140" s="37"/>
      <c r="C140" s="37"/>
      <c r="D140" s="37"/>
      <c r="E140" s="37"/>
      <c r="F140" s="37"/>
      <c r="G140" s="37"/>
      <c r="H140" s="37"/>
      <c r="I140" s="37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7"/>
      <c r="X140" s="37"/>
      <c r="Y140" s="37"/>
      <c r="Z140" s="37"/>
      <c r="AA140" s="37"/>
      <c r="AB140" s="37"/>
      <c r="AC140" s="37"/>
      <c r="AD140" s="37"/>
      <c r="AE140" s="37"/>
      <c r="AF140" s="37"/>
      <c r="AG140" s="37"/>
      <c r="AH140" s="37"/>
      <c r="AI140" s="37"/>
      <c r="AJ140" s="37"/>
      <c r="AK140" s="37"/>
      <c r="AL140" s="37"/>
      <c r="AM140" s="37"/>
      <c r="AN140" s="37"/>
      <c r="AO140" s="37"/>
      <c r="AP140" s="37"/>
      <c r="AQ140" s="37"/>
      <c r="AR140" s="37"/>
      <c r="AS140" s="37"/>
      <c r="AT140" s="37"/>
    </row>
    <row r="141" spans="1:46" x14ac:dyDescent="0.25">
      <c r="A141" s="37"/>
      <c r="B141" s="37"/>
      <c r="C141" s="37"/>
      <c r="D141" s="37"/>
      <c r="E141" s="37"/>
      <c r="F141" s="37"/>
      <c r="G141" s="37"/>
      <c r="H141" s="37"/>
      <c r="I141" s="37"/>
      <c r="J141" s="37"/>
      <c r="K141" s="37"/>
      <c r="L141" s="37"/>
      <c r="M141" s="37"/>
      <c r="N141" s="37"/>
      <c r="O141" s="37"/>
      <c r="P141" s="37"/>
      <c r="Q141" s="37"/>
      <c r="R141" s="37"/>
      <c r="S141" s="37"/>
      <c r="T141" s="37"/>
      <c r="U141" s="37"/>
      <c r="V141" s="37"/>
      <c r="W141" s="37"/>
      <c r="X141" s="37"/>
      <c r="Y141" s="37"/>
      <c r="Z141" s="37"/>
      <c r="AA141" s="37"/>
      <c r="AB141" s="37"/>
      <c r="AC141" s="37"/>
      <c r="AD141" s="37"/>
      <c r="AE141" s="37"/>
      <c r="AF141" s="37"/>
      <c r="AG141" s="37"/>
      <c r="AH141" s="37"/>
      <c r="AI141" s="37"/>
      <c r="AJ141" s="37"/>
      <c r="AK141" s="37"/>
      <c r="AL141" s="37"/>
      <c r="AM141" s="37"/>
      <c r="AN141" s="37"/>
      <c r="AO141" s="37"/>
      <c r="AP141" s="37"/>
      <c r="AQ141" s="37"/>
      <c r="AR141" s="37"/>
      <c r="AS141" s="37"/>
      <c r="AT141" s="37"/>
    </row>
    <row r="142" spans="1:46" x14ac:dyDescent="0.25">
      <c r="A142" s="37"/>
      <c r="B142" s="37"/>
      <c r="C142" s="37"/>
      <c r="D142" s="37"/>
      <c r="E142" s="37"/>
      <c r="F142" s="37"/>
      <c r="G142" s="37"/>
      <c r="H142" s="37"/>
      <c r="I142" s="37"/>
      <c r="J142" s="37"/>
      <c r="K142" s="37"/>
      <c r="L142" s="37"/>
      <c r="M142" s="37"/>
      <c r="N142" s="37"/>
      <c r="O142" s="37"/>
      <c r="P142" s="37"/>
      <c r="Q142" s="37"/>
      <c r="R142" s="37"/>
      <c r="S142" s="37"/>
      <c r="T142" s="37"/>
      <c r="U142" s="37"/>
      <c r="V142" s="37"/>
      <c r="W142" s="37"/>
      <c r="X142" s="37"/>
      <c r="Y142" s="37"/>
      <c r="Z142" s="37"/>
      <c r="AA142" s="37"/>
      <c r="AB142" s="37"/>
      <c r="AC142" s="37"/>
      <c r="AD142" s="37"/>
      <c r="AE142" s="37"/>
      <c r="AF142" s="37"/>
      <c r="AG142" s="37"/>
      <c r="AH142" s="37"/>
      <c r="AI142" s="37"/>
      <c r="AJ142" s="37"/>
      <c r="AK142" s="37"/>
      <c r="AL142" s="37"/>
      <c r="AM142" s="37"/>
      <c r="AN142" s="37"/>
      <c r="AO142" s="37"/>
      <c r="AP142" s="37"/>
      <c r="AQ142" s="37"/>
      <c r="AR142" s="37"/>
      <c r="AS142" s="37"/>
      <c r="AT142" s="37"/>
    </row>
    <row r="143" spans="1:46" x14ac:dyDescent="0.25">
      <c r="A143" s="37"/>
      <c r="B143" s="37"/>
      <c r="C143" s="37"/>
      <c r="D143" s="37"/>
      <c r="E143" s="37"/>
      <c r="F143" s="37"/>
      <c r="G143" s="37"/>
      <c r="H143" s="37"/>
      <c r="I143" s="37"/>
      <c r="J143" s="37"/>
      <c r="K143" s="37"/>
      <c r="L143" s="37"/>
      <c r="M143" s="37"/>
      <c r="N143" s="37"/>
      <c r="O143" s="37"/>
      <c r="P143" s="37"/>
      <c r="Q143" s="37"/>
      <c r="R143" s="37"/>
      <c r="S143" s="37"/>
      <c r="T143" s="37"/>
      <c r="U143" s="37"/>
      <c r="V143" s="37"/>
      <c r="W143" s="37"/>
      <c r="X143" s="37"/>
      <c r="Y143" s="37"/>
      <c r="Z143" s="37"/>
      <c r="AA143" s="37"/>
      <c r="AB143" s="37"/>
      <c r="AC143" s="37"/>
      <c r="AD143" s="37"/>
      <c r="AE143" s="37"/>
      <c r="AF143" s="37"/>
      <c r="AG143" s="37"/>
      <c r="AH143" s="37"/>
      <c r="AI143" s="37"/>
      <c r="AJ143" s="37"/>
      <c r="AK143" s="37"/>
      <c r="AL143" s="37"/>
      <c r="AM143" s="37"/>
      <c r="AN143" s="37"/>
      <c r="AO143" s="37"/>
      <c r="AP143" s="37"/>
      <c r="AQ143" s="37"/>
      <c r="AR143" s="37"/>
      <c r="AS143" s="37"/>
      <c r="AT143" s="37"/>
    </row>
    <row r="144" spans="1:46" x14ac:dyDescent="0.25">
      <c r="A144" s="37"/>
      <c r="B144" s="37"/>
      <c r="C144" s="37"/>
      <c r="D144" s="37"/>
      <c r="E144" s="37"/>
      <c r="F144" s="37"/>
      <c r="G144" s="37"/>
      <c r="H144" s="37"/>
      <c r="I144" s="37"/>
      <c r="J144" s="37"/>
      <c r="K144" s="37"/>
      <c r="L144" s="37"/>
      <c r="M144" s="37"/>
      <c r="N144" s="37"/>
      <c r="O144" s="37"/>
      <c r="P144" s="37"/>
      <c r="Q144" s="37"/>
      <c r="R144" s="37"/>
      <c r="S144" s="37"/>
      <c r="T144" s="37"/>
      <c r="U144" s="37"/>
      <c r="V144" s="37"/>
      <c r="W144" s="37"/>
      <c r="X144" s="37"/>
      <c r="Y144" s="37"/>
      <c r="Z144" s="37"/>
      <c r="AA144" s="37"/>
      <c r="AB144" s="37"/>
      <c r="AC144" s="37"/>
      <c r="AD144" s="37"/>
      <c r="AE144" s="37"/>
      <c r="AF144" s="37"/>
      <c r="AG144" s="37"/>
      <c r="AH144" s="37"/>
      <c r="AI144" s="37"/>
      <c r="AJ144" s="37"/>
      <c r="AK144" s="37"/>
      <c r="AL144" s="37"/>
      <c r="AM144" s="37"/>
      <c r="AN144" s="37"/>
      <c r="AO144" s="37"/>
      <c r="AP144" s="37"/>
      <c r="AQ144" s="37"/>
      <c r="AR144" s="37"/>
      <c r="AS144" s="37"/>
      <c r="AT144" s="37"/>
    </row>
    <row r="145" spans="1:46" x14ac:dyDescent="0.25">
      <c r="A145" s="37"/>
      <c r="B145" s="37"/>
      <c r="C145" s="37"/>
      <c r="D145" s="37"/>
      <c r="E145" s="37"/>
      <c r="F145" s="37"/>
      <c r="G145" s="37"/>
      <c r="H145" s="37"/>
      <c r="I145" s="37"/>
      <c r="J145" s="37"/>
      <c r="K145" s="37"/>
      <c r="L145" s="37"/>
      <c r="M145" s="37"/>
      <c r="N145" s="37"/>
      <c r="O145" s="37"/>
      <c r="P145" s="37"/>
      <c r="Q145" s="37"/>
      <c r="R145" s="37"/>
      <c r="S145" s="37"/>
      <c r="T145" s="37"/>
      <c r="U145" s="37"/>
      <c r="V145" s="37"/>
      <c r="W145" s="37"/>
      <c r="X145" s="37"/>
      <c r="Y145" s="37"/>
      <c r="Z145" s="37"/>
      <c r="AA145" s="37"/>
      <c r="AB145" s="37"/>
      <c r="AC145" s="37"/>
      <c r="AD145" s="37"/>
      <c r="AE145" s="37"/>
      <c r="AF145" s="37"/>
      <c r="AG145" s="37"/>
      <c r="AH145" s="37"/>
      <c r="AI145" s="37"/>
      <c r="AJ145" s="37"/>
      <c r="AK145" s="37"/>
      <c r="AL145" s="37"/>
      <c r="AM145" s="37"/>
      <c r="AN145" s="37"/>
      <c r="AO145" s="37"/>
      <c r="AP145" s="37"/>
      <c r="AQ145" s="37"/>
      <c r="AR145" s="37"/>
      <c r="AS145" s="37"/>
      <c r="AT145" s="37"/>
    </row>
    <row r="146" spans="1:46" x14ac:dyDescent="0.25">
      <c r="A146" s="37"/>
      <c r="B146" s="37"/>
      <c r="C146" s="37"/>
      <c r="D146" s="37"/>
      <c r="E146" s="37"/>
      <c r="F146" s="37"/>
      <c r="G146" s="37"/>
      <c r="H146" s="37"/>
      <c r="I146" s="37"/>
      <c r="J146" s="37"/>
      <c r="K146" s="37"/>
      <c r="L146" s="37"/>
      <c r="M146" s="37"/>
      <c r="N146" s="37"/>
      <c r="O146" s="37"/>
      <c r="P146" s="37"/>
      <c r="Q146" s="37"/>
      <c r="R146" s="37"/>
      <c r="S146" s="37"/>
      <c r="T146" s="37"/>
      <c r="U146" s="37"/>
      <c r="V146" s="37"/>
      <c r="W146" s="37"/>
      <c r="X146" s="37"/>
      <c r="Y146" s="37"/>
      <c r="Z146" s="37"/>
      <c r="AA146" s="37"/>
      <c r="AB146" s="37"/>
      <c r="AC146" s="37"/>
      <c r="AD146" s="37"/>
      <c r="AE146" s="37"/>
      <c r="AF146" s="37"/>
      <c r="AG146" s="37"/>
      <c r="AH146" s="37"/>
      <c r="AI146" s="37"/>
      <c r="AJ146" s="37"/>
      <c r="AK146" s="37"/>
      <c r="AL146" s="37"/>
      <c r="AM146" s="37"/>
      <c r="AN146" s="37"/>
      <c r="AO146" s="37"/>
      <c r="AP146" s="37"/>
      <c r="AQ146" s="37"/>
      <c r="AR146" s="37"/>
      <c r="AS146" s="37"/>
      <c r="AT146" s="37"/>
    </row>
    <row r="147" spans="1:46" x14ac:dyDescent="0.25">
      <c r="A147" s="37"/>
      <c r="B147" s="37"/>
      <c r="C147" s="37"/>
      <c r="D147" s="37"/>
      <c r="E147" s="37"/>
      <c r="F147" s="37"/>
      <c r="G147" s="37"/>
      <c r="H147" s="37"/>
      <c r="I147" s="37"/>
      <c r="J147" s="37"/>
      <c r="K147" s="37"/>
      <c r="L147" s="37"/>
      <c r="M147" s="37"/>
      <c r="N147" s="37"/>
      <c r="O147" s="37"/>
      <c r="P147" s="37"/>
      <c r="Q147" s="37"/>
      <c r="R147" s="37"/>
      <c r="S147" s="37"/>
      <c r="T147" s="37"/>
      <c r="U147" s="37"/>
      <c r="V147" s="37"/>
      <c r="W147" s="37"/>
      <c r="X147" s="37"/>
      <c r="Y147" s="37"/>
      <c r="Z147" s="37"/>
      <c r="AA147" s="37"/>
      <c r="AB147" s="37"/>
      <c r="AC147" s="37"/>
      <c r="AD147" s="37"/>
      <c r="AE147" s="37"/>
      <c r="AF147" s="37"/>
      <c r="AG147" s="37"/>
      <c r="AH147" s="37"/>
      <c r="AI147" s="37"/>
      <c r="AJ147" s="37"/>
      <c r="AK147" s="37"/>
      <c r="AL147" s="37"/>
      <c r="AM147" s="37"/>
      <c r="AN147" s="37"/>
      <c r="AO147" s="37"/>
      <c r="AP147" s="37"/>
      <c r="AQ147" s="37"/>
      <c r="AR147" s="37"/>
      <c r="AS147" s="37"/>
      <c r="AT147" s="37"/>
    </row>
    <row r="148" spans="1:46" x14ac:dyDescent="0.25">
      <c r="A148" s="37"/>
      <c r="B148" s="37"/>
      <c r="C148" s="37"/>
      <c r="D148" s="37"/>
      <c r="E148" s="37"/>
      <c r="F148" s="37"/>
      <c r="G148" s="37"/>
      <c r="H148" s="37"/>
      <c r="I148" s="37"/>
      <c r="J148" s="37"/>
      <c r="K148" s="37"/>
      <c r="L148" s="37"/>
      <c r="M148" s="37"/>
      <c r="N148" s="37"/>
      <c r="O148" s="37"/>
      <c r="P148" s="37"/>
      <c r="Q148" s="37"/>
      <c r="R148" s="37"/>
      <c r="S148" s="37"/>
      <c r="T148" s="37"/>
      <c r="U148" s="37"/>
      <c r="V148" s="37"/>
      <c r="W148" s="37"/>
      <c r="X148" s="37"/>
      <c r="Y148" s="37"/>
      <c r="Z148" s="37"/>
      <c r="AA148" s="37"/>
      <c r="AB148" s="37"/>
      <c r="AC148" s="37"/>
      <c r="AD148" s="37"/>
      <c r="AE148" s="37"/>
      <c r="AF148" s="37"/>
      <c r="AG148" s="37"/>
      <c r="AH148" s="37"/>
      <c r="AI148" s="37"/>
      <c r="AJ148" s="37"/>
      <c r="AK148" s="37"/>
      <c r="AL148" s="37"/>
      <c r="AM148" s="37"/>
      <c r="AN148" s="37"/>
      <c r="AO148" s="37"/>
      <c r="AP148" s="37"/>
      <c r="AQ148" s="37"/>
      <c r="AR148" s="37"/>
      <c r="AS148" s="37"/>
      <c r="AT148" s="37"/>
    </row>
    <row r="149" spans="1:46" x14ac:dyDescent="0.25">
      <c r="A149" s="37"/>
      <c r="B149" s="37"/>
      <c r="C149" s="37"/>
      <c r="D149" s="37"/>
      <c r="E149" s="37"/>
      <c r="F149" s="37"/>
      <c r="G149" s="37"/>
      <c r="H149" s="37"/>
      <c r="I149" s="37"/>
      <c r="J149" s="37"/>
      <c r="K149" s="37"/>
      <c r="L149" s="37"/>
      <c r="M149" s="37"/>
      <c r="N149" s="37"/>
      <c r="O149" s="37"/>
      <c r="P149" s="37"/>
      <c r="Q149" s="37"/>
      <c r="R149" s="37"/>
      <c r="S149" s="37"/>
      <c r="T149" s="37"/>
      <c r="U149" s="37"/>
      <c r="V149" s="37"/>
      <c r="W149" s="37"/>
      <c r="X149" s="37"/>
      <c r="Y149" s="37"/>
      <c r="Z149" s="37"/>
      <c r="AA149" s="37"/>
      <c r="AB149" s="37"/>
      <c r="AC149" s="37"/>
      <c r="AD149" s="37"/>
      <c r="AE149" s="37"/>
      <c r="AF149" s="37"/>
      <c r="AG149" s="37"/>
      <c r="AH149" s="37"/>
      <c r="AI149" s="37"/>
      <c r="AJ149" s="37"/>
      <c r="AK149" s="37"/>
      <c r="AL149" s="37"/>
      <c r="AM149" s="37"/>
      <c r="AN149" s="37"/>
      <c r="AO149" s="37"/>
      <c r="AP149" s="37"/>
      <c r="AQ149" s="37"/>
      <c r="AR149" s="37"/>
      <c r="AS149" s="37"/>
      <c r="AT149" s="37"/>
    </row>
    <row r="150" spans="1:46" x14ac:dyDescent="0.25">
      <c r="A150" s="37"/>
      <c r="B150" s="37"/>
      <c r="C150" s="37"/>
      <c r="D150" s="37"/>
      <c r="E150" s="37"/>
      <c r="F150" s="37"/>
      <c r="G150" s="37"/>
      <c r="H150" s="37"/>
      <c r="I150" s="37"/>
      <c r="J150" s="37"/>
      <c r="K150" s="37"/>
      <c r="L150" s="37"/>
      <c r="M150" s="37"/>
      <c r="N150" s="37"/>
      <c r="O150" s="37"/>
      <c r="P150" s="37"/>
      <c r="Q150" s="37"/>
      <c r="R150" s="37"/>
      <c r="S150" s="37"/>
      <c r="T150" s="37"/>
      <c r="U150" s="37"/>
      <c r="V150" s="37"/>
      <c r="W150" s="37"/>
      <c r="X150" s="37"/>
      <c r="Y150" s="37"/>
      <c r="Z150" s="37"/>
      <c r="AA150" s="37"/>
      <c r="AB150" s="37"/>
      <c r="AC150" s="37"/>
      <c r="AD150" s="37"/>
      <c r="AE150" s="37"/>
      <c r="AF150" s="37"/>
      <c r="AG150" s="37"/>
      <c r="AH150" s="37"/>
      <c r="AI150" s="37"/>
      <c r="AJ150" s="37"/>
      <c r="AK150" s="37"/>
      <c r="AL150" s="37"/>
      <c r="AM150" s="37"/>
      <c r="AN150" s="37"/>
      <c r="AO150" s="37"/>
      <c r="AP150" s="37"/>
      <c r="AQ150" s="37"/>
      <c r="AR150" s="37"/>
      <c r="AS150" s="37"/>
      <c r="AT150" s="37"/>
    </row>
    <row r="151" spans="1:46" x14ac:dyDescent="0.25">
      <c r="A151" s="37"/>
      <c r="B151" s="37"/>
      <c r="C151" s="37"/>
      <c r="D151" s="37"/>
      <c r="E151" s="37"/>
      <c r="F151" s="37"/>
      <c r="G151" s="37"/>
      <c r="H151" s="37"/>
      <c r="I151" s="37"/>
      <c r="J151" s="37"/>
      <c r="K151" s="37"/>
      <c r="L151" s="37"/>
      <c r="M151" s="37"/>
      <c r="N151" s="37"/>
      <c r="O151" s="37"/>
      <c r="P151" s="37"/>
      <c r="Q151" s="37"/>
      <c r="R151" s="37"/>
      <c r="S151" s="37"/>
      <c r="T151" s="37"/>
      <c r="U151" s="37"/>
      <c r="V151" s="37"/>
      <c r="W151" s="37"/>
      <c r="X151" s="37"/>
      <c r="Y151" s="37"/>
      <c r="Z151" s="37"/>
      <c r="AA151" s="37"/>
      <c r="AB151" s="37"/>
      <c r="AC151" s="37"/>
      <c r="AD151" s="37"/>
      <c r="AE151" s="37"/>
      <c r="AF151" s="37"/>
      <c r="AG151" s="37"/>
      <c r="AH151" s="37"/>
      <c r="AI151" s="37"/>
      <c r="AJ151" s="37"/>
      <c r="AK151" s="37"/>
      <c r="AL151" s="37"/>
      <c r="AM151" s="37"/>
      <c r="AN151" s="37"/>
      <c r="AO151" s="37"/>
      <c r="AP151" s="37"/>
      <c r="AQ151" s="37"/>
      <c r="AR151" s="37"/>
      <c r="AS151" s="37"/>
      <c r="AT151" s="37"/>
    </row>
    <row r="152" spans="1:46" x14ac:dyDescent="0.25">
      <c r="A152" s="37"/>
      <c r="B152" s="37"/>
      <c r="C152" s="37"/>
      <c r="D152" s="37"/>
      <c r="E152" s="37"/>
      <c r="F152" s="37"/>
      <c r="G152" s="37"/>
      <c r="H152" s="37"/>
      <c r="I152" s="37"/>
      <c r="J152" s="37"/>
      <c r="K152" s="37"/>
      <c r="L152" s="37"/>
      <c r="M152" s="37"/>
      <c r="N152" s="37"/>
      <c r="O152" s="37"/>
      <c r="P152" s="37"/>
      <c r="Q152" s="37"/>
      <c r="R152" s="37"/>
      <c r="S152" s="37"/>
      <c r="T152" s="37"/>
      <c r="U152" s="37"/>
      <c r="V152" s="37"/>
      <c r="W152" s="37"/>
      <c r="X152" s="37"/>
      <c r="Y152" s="37"/>
      <c r="Z152" s="37"/>
      <c r="AA152" s="37"/>
      <c r="AB152" s="37"/>
      <c r="AC152" s="37"/>
      <c r="AD152" s="37"/>
      <c r="AE152" s="37"/>
      <c r="AF152" s="37"/>
      <c r="AG152" s="37"/>
      <c r="AH152" s="37"/>
      <c r="AI152" s="37"/>
      <c r="AJ152" s="37"/>
      <c r="AK152" s="37"/>
      <c r="AL152" s="37"/>
      <c r="AM152" s="37"/>
      <c r="AN152" s="37"/>
      <c r="AO152" s="37"/>
      <c r="AP152" s="37"/>
      <c r="AQ152" s="37"/>
      <c r="AR152" s="37"/>
      <c r="AS152" s="37"/>
      <c r="AT152" s="37"/>
    </row>
    <row r="153" spans="1:46" x14ac:dyDescent="0.25">
      <c r="A153" s="37"/>
      <c r="B153" s="37"/>
      <c r="C153" s="37"/>
      <c r="D153" s="37"/>
      <c r="E153" s="37"/>
      <c r="F153" s="37"/>
      <c r="G153" s="37"/>
      <c r="H153" s="37"/>
      <c r="I153" s="37"/>
      <c r="J153" s="37"/>
      <c r="K153" s="37"/>
      <c r="L153" s="37"/>
      <c r="M153" s="37"/>
      <c r="N153" s="37"/>
      <c r="O153" s="37"/>
      <c r="P153" s="37"/>
      <c r="Q153" s="37"/>
      <c r="R153" s="37"/>
      <c r="S153" s="37"/>
      <c r="T153" s="37"/>
      <c r="U153" s="37"/>
      <c r="V153" s="37"/>
      <c r="W153" s="37"/>
      <c r="X153" s="37"/>
      <c r="Y153" s="37"/>
      <c r="Z153" s="37"/>
      <c r="AA153" s="37"/>
      <c r="AB153" s="37"/>
      <c r="AC153" s="37"/>
      <c r="AD153" s="37"/>
      <c r="AE153" s="37"/>
      <c r="AF153" s="37"/>
      <c r="AG153" s="37"/>
      <c r="AH153" s="37"/>
      <c r="AI153" s="37"/>
      <c r="AJ153" s="37"/>
      <c r="AK153" s="37"/>
      <c r="AL153" s="37"/>
      <c r="AM153" s="37"/>
      <c r="AN153" s="37"/>
      <c r="AO153" s="37"/>
      <c r="AP153" s="37"/>
      <c r="AQ153" s="37"/>
      <c r="AR153" s="37"/>
      <c r="AS153" s="37"/>
      <c r="AT153" s="37"/>
    </row>
    <row r="154" spans="1:46" x14ac:dyDescent="0.25">
      <c r="A154" s="37"/>
      <c r="B154" s="37"/>
      <c r="C154" s="37"/>
      <c r="D154" s="37"/>
      <c r="E154" s="37"/>
      <c r="F154" s="37"/>
      <c r="G154" s="37"/>
      <c r="H154" s="37"/>
      <c r="I154" s="37"/>
      <c r="J154" s="37"/>
      <c r="K154" s="37"/>
      <c r="L154" s="37"/>
      <c r="M154" s="37"/>
      <c r="N154" s="37"/>
      <c r="O154" s="37"/>
      <c r="P154" s="37"/>
      <c r="Q154" s="37"/>
      <c r="R154" s="37"/>
      <c r="S154" s="37"/>
      <c r="T154" s="37"/>
      <c r="U154" s="37"/>
      <c r="V154" s="37"/>
      <c r="W154" s="37"/>
      <c r="X154" s="37"/>
      <c r="Y154" s="37"/>
      <c r="Z154" s="37"/>
      <c r="AA154" s="37"/>
      <c r="AB154" s="37"/>
      <c r="AC154" s="37"/>
      <c r="AD154" s="37"/>
      <c r="AE154" s="37"/>
      <c r="AF154" s="37"/>
      <c r="AG154" s="37"/>
      <c r="AH154" s="37"/>
      <c r="AI154" s="37"/>
      <c r="AJ154" s="37"/>
      <c r="AK154" s="37"/>
      <c r="AL154" s="37"/>
      <c r="AM154" s="37"/>
      <c r="AN154" s="37"/>
      <c r="AO154" s="37"/>
      <c r="AP154" s="37"/>
      <c r="AQ154" s="37"/>
      <c r="AR154" s="37"/>
      <c r="AS154" s="37"/>
      <c r="AT154" s="37"/>
    </row>
    <row r="155" spans="1:46" x14ac:dyDescent="0.25">
      <c r="A155" s="37"/>
      <c r="B155" s="37"/>
      <c r="C155" s="37"/>
      <c r="D155" s="37"/>
      <c r="E155" s="37"/>
      <c r="F155" s="37"/>
      <c r="G155" s="37"/>
      <c r="H155" s="37"/>
      <c r="I155" s="37"/>
      <c r="J155" s="37"/>
      <c r="K155" s="37"/>
      <c r="L155" s="37"/>
      <c r="M155" s="37"/>
      <c r="N155" s="37"/>
      <c r="O155" s="37"/>
      <c r="P155" s="37"/>
      <c r="Q155" s="37"/>
      <c r="R155" s="37"/>
      <c r="S155" s="37"/>
      <c r="T155" s="37"/>
      <c r="U155" s="37"/>
      <c r="V155" s="37"/>
      <c r="W155" s="37"/>
      <c r="X155" s="37"/>
      <c r="Y155" s="37"/>
      <c r="Z155" s="37"/>
      <c r="AA155" s="37"/>
      <c r="AB155" s="37"/>
      <c r="AC155" s="37"/>
      <c r="AD155" s="37"/>
      <c r="AE155" s="37"/>
      <c r="AF155" s="37"/>
      <c r="AG155" s="37"/>
      <c r="AH155" s="37"/>
      <c r="AI155" s="37"/>
      <c r="AJ155" s="37"/>
      <c r="AK155" s="37"/>
      <c r="AL155" s="37"/>
      <c r="AM155" s="37"/>
      <c r="AN155" s="37"/>
      <c r="AO155" s="37"/>
      <c r="AP155" s="37"/>
      <c r="AQ155" s="37"/>
      <c r="AR155" s="37"/>
      <c r="AS155" s="37"/>
      <c r="AT155" s="37"/>
    </row>
    <row r="156" spans="1:46" x14ac:dyDescent="0.25">
      <c r="A156" s="37"/>
      <c r="B156" s="37"/>
      <c r="C156" s="37"/>
      <c r="D156" s="37"/>
      <c r="E156" s="37"/>
      <c r="F156" s="37"/>
      <c r="G156" s="37"/>
      <c r="H156" s="37"/>
      <c r="I156" s="37"/>
      <c r="J156" s="37"/>
      <c r="K156" s="37"/>
      <c r="L156" s="37"/>
      <c r="M156" s="37"/>
      <c r="N156" s="37"/>
      <c r="O156" s="37"/>
      <c r="P156" s="37"/>
      <c r="Q156" s="37"/>
      <c r="R156" s="37"/>
      <c r="S156" s="37"/>
      <c r="T156" s="37"/>
      <c r="U156" s="37"/>
      <c r="V156" s="37"/>
      <c r="W156" s="37"/>
      <c r="X156" s="37"/>
      <c r="Y156" s="37"/>
      <c r="Z156" s="37"/>
      <c r="AA156" s="37"/>
      <c r="AB156" s="37"/>
      <c r="AC156" s="37"/>
      <c r="AD156" s="37"/>
      <c r="AE156" s="37"/>
      <c r="AF156" s="37"/>
      <c r="AG156" s="37"/>
      <c r="AH156" s="37"/>
      <c r="AI156" s="37"/>
      <c r="AJ156" s="37"/>
      <c r="AK156" s="37"/>
      <c r="AL156" s="37"/>
      <c r="AM156" s="37"/>
      <c r="AN156" s="37"/>
      <c r="AO156" s="37"/>
      <c r="AP156" s="37"/>
      <c r="AQ156" s="37"/>
      <c r="AR156" s="37"/>
      <c r="AS156" s="37"/>
      <c r="AT156" s="37"/>
    </row>
    <row r="157" spans="1:46" x14ac:dyDescent="0.25">
      <c r="A157" s="37"/>
      <c r="B157" s="37"/>
      <c r="C157" s="37"/>
      <c r="D157" s="37"/>
      <c r="E157" s="37"/>
      <c r="F157" s="37"/>
      <c r="G157" s="37"/>
      <c r="H157" s="37"/>
      <c r="I157" s="37"/>
      <c r="J157" s="37"/>
      <c r="K157" s="37"/>
      <c r="L157" s="37"/>
      <c r="M157" s="37"/>
      <c r="N157" s="37"/>
      <c r="O157" s="37"/>
      <c r="P157" s="37"/>
      <c r="Q157" s="37"/>
      <c r="R157" s="37"/>
      <c r="S157" s="37"/>
      <c r="T157" s="37"/>
      <c r="U157" s="37"/>
      <c r="V157" s="37"/>
      <c r="W157" s="37"/>
      <c r="X157" s="37"/>
      <c r="Y157" s="37"/>
      <c r="Z157" s="37"/>
      <c r="AA157" s="37"/>
      <c r="AB157" s="37"/>
      <c r="AC157" s="37"/>
      <c r="AD157" s="37"/>
      <c r="AE157" s="37"/>
      <c r="AF157" s="37"/>
      <c r="AG157" s="37"/>
      <c r="AH157" s="37"/>
      <c r="AI157" s="37"/>
      <c r="AJ157" s="37"/>
      <c r="AK157" s="37"/>
      <c r="AL157" s="37"/>
      <c r="AM157" s="37"/>
      <c r="AN157" s="37"/>
      <c r="AO157" s="37"/>
      <c r="AP157" s="37"/>
      <c r="AQ157" s="37"/>
      <c r="AR157" s="37"/>
      <c r="AS157" s="37"/>
      <c r="AT157" s="37"/>
    </row>
    <row r="158" spans="1:46" x14ac:dyDescent="0.25">
      <c r="A158" s="37"/>
      <c r="B158" s="37"/>
      <c r="C158" s="37"/>
      <c r="D158" s="37"/>
      <c r="E158" s="37"/>
      <c r="F158" s="37"/>
      <c r="G158" s="37"/>
      <c r="H158" s="37"/>
      <c r="I158" s="37"/>
      <c r="J158" s="37"/>
      <c r="K158" s="37"/>
      <c r="L158" s="37"/>
      <c r="M158" s="37"/>
      <c r="N158" s="37"/>
      <c r="O158" s="37"/>
      <c r="P158" s="37"/>
      <c r="Q158" s="37"/>
      <c r="R158" s="37"/>
      <c r="S158" s="37"/>
      <c r="T158" s="37"/>
      <c r="U158" s="37"/>
      <c r="V158" s="37"/>
      <c r="W158" s="37"/>
      <c r="X158" s="37"/>
      <c r="Y158" s="37"/>
      <c r="Z158" s="37"/>
      <c r="AA158" s="37"/>
      <c r="AB158" s="37"/>
      <c r="AC158" s="37"/>
      <c r="AD158" s="37"/>
      <c r="AE158" s="37"/>
      <c r="AF158" s="37"/>
      <c r="AG158" s="37"/>
      <c r="AH158" s="37"/>
      <c r="AI158" s="37"/>
      <c r="AJ158" s="37"/>
      <c r="AK158" s="37"/>
      <c r="AL158" s="37"/>
      <c r="AM158" s="37"/>
      <c r="AN158" s="37"/>
      <c r="AO158" s="37"/>
      <c r="AP158" s="37"/>
      <c r="AQ158" s="37"/>
      <c r="AR158" s="37"/>
      <c r="AS158" s="37"/>
      <c r="AT158" s="37"/>
    </row>
    <row r="159" spans="1:46" x14ac:dyDescent="0.25">
      <c r="A159" s="37"/>
      <c r="B159" s="37"/>
      <c r="C159" s="37"/>
      <c r="D159" s="37"/>
      <c r="E159" s="37"/>
      <c r="F159" s="37"/>
      <c r="G159" s="37"/>
      <c r="H159" s="37"/>
      <c r="I159" s="37"/>
      <c r="J159" s="37"/>
      <c r="K159" s="37"/>
      <c r="L159" s="37"/>
      <c r="M159" s="37"/>
      <c r="N159" s="37"/>
      <c r="O159" s="37"/>
      <c r="P159" s="37"/>
      <c r="Q159" s="37"/>
      <c r="R159" s="37"/>
      <c r="S159" s="37"/>
      <c r="T159" s="37"/>
      <c r="U159" s="37"/>
      <c r="V159" s="37"/>
      <c r="W159" s="37"/>
      <c r="X159" s="37"/>
      <c r="Y159" s="37"/>
      <c r="Z159" s="37"/>
      <c r="AA159" s="37"/>
      <c r="AB159" s="37"/>
      <c r="AC159" s="37"/>
      <c r="AD159" s="37"/>
      <c r="AE159" s="37"/>
      <c r="AF159" s="37"/>
      <c r="AG159" s="37"/>
      <c r="AH159" s="37"/>
      <c r="AI159" s="37"/>
      <c r="AJ159" s="37"/>
      <c r="AK159" s="37"/>
      <c r="AL159" s="37"/>
      <c r="AM159" s="37"/>
      <c r="AN159" s="37"/>
      <c r="AO159" s="37"/>
      <c r="AP159" s="37"/>
      <c r="AQ159" s="37"/>
      <c r="AR159" s="37"/>
      <c r="AS159" s="37"/>
      <c r="AT159" s="37"/>
    </row>
    <row r="160" spans="1:46" x14ac:dyDescent="0.25">
      <c r="A160" s="37"/>
      <c r="B160" s="37"/>
      <c r="C160" s="37"/>
      <c r="D160" s="37"/>
      <c r="E160" s="37"/>
      <c r="F160" s="37"/>
      <c r="G160" s="37"/>
      <c r="H160" s="37"/>
      <c r="I160" s="37"/>
      <c r="J160" s="37"/>
      <c r="K160" s="37"/>
      <c r="L160" s="37"/>
      <c r="M160" s="37"/>
      <c r="N160" s="37"/>
      <c r="O160" s="37"/>
      <c r="P160" s="37"/>
      <c r="Q160" s="37"/>
      <c r="R160" s="37"/>
      <c r="S160" s="37"/>
      <c r="T160" s="37"/>
      <c r="U160" s="37"/>
      <c r="V160" s="37"/>
      <c r="W160" s="37"/>
      <c r="X160" s="37"/>
      <c r="Y160" s="37"/>
      <c r="Z160" s="37"/>
      <c r="AA160" s="37"/>
      <c r="AB160" s="37"/>
      <c r="AC160" s="37"/>
      <c r="AD160" s="37"/>
      <c r="AE160" s="37"/>
      <c r="AF160" s="37"/>
      <c r="AG160" s="37"/>
      <c r="AH160" s="37"/>
      <c r="AI160" s="37"/>
      <c r="AJ160" s="37"/>
      <c r="AK160" s="37"/>
      <c r="AL160" s="37"/>
      <c r="AM160" s="37"/>
      <c r="AN160" s="37"/>
      <c r="AO160" s="37"/>
      <c r="AP160" s="37"/>
      <c r="AQ160" s="37"/>
      <c r="AR160" s="37"/>
      <c r="AS160" s="37"/>
      <c r="AT160" s="37"/>
    </row>
    <row r="161" spans="1:46" x14ac:dyDescent="0.25">
      <c r="A161" s="37"/>
      <c r="B161" s="37"/>
      <c r="C161" s="37"/>
      <c r="D161" s="37"/>
      <c r="E161" s="37"/>
      <c r="F161" s="37"/>
      <c r="G161" s="37"/>
      <c r="H161" s="37"/>
      <c r="I161" s="37"/>
      <c r="J161" s="37"/>
      <c r="K161" s="37"/>
      <c r="L161" s="37"/>
      <c r="M161" s="37"/>
      <c r="N161" s="37"/>
      <c r="O161" s="37"/>
      <c r="P161" s="37"/>
      <c r="Q161" s="37"/>
      <c r="R161" s="37"/>
      <c r="S161" s="37"/>
      <c r="T161" s="37"/>
      <c r="U161" s="37"/>
      <c r="V161" s="37"/>
      <c r="W161" s="37"/>
      <c r="X161" s="37"/>
      <c r="Y161" s="37"/>
      <c r="Z161" s="37"/>
      <c r="AA161" s="37"/>
      <c r="AB161" s="37"/>
      <c r="AC161" s="37"/>
      <c r="AD161" s="37"/>
      <c r="AE161" s="37"/>
      <c r="AF161" s="37"/>
      <c r="AG161" s="37"/>
      <c r="AH161" s="37"/>
      <c r="AI161" s="37"/>
      <c r="AJ161" s="37"/>
      <c r="AK161" s="37"/>
      <c r="AL161" s="37"/>
      <c r="AM161" s="37"/>
      <c r="AN161" s="37"/>
      <c r="AO161" s="37"/>
      <c r="AP161" s="37"/>
      <c r="AQ161" s="37"/>
      <c r="AR161" s="37"/>
      <c r="AS161" s="37"/>
      <c r="AT161" s="37"/>
    </row>
    <row r="162" spans="1:46" x14ac:dyDescent="0.25">
      <c r="A162" s="37"/>
      <c r="B162" s="37"/>
      <c r="C162" s="37"/>
      <c r="D162" s="37"/>
      <c r="E162" s="37"/>
      <c r="F162" s="37"/>
      <c r="G162" s="37"/>
      <c r="H162" s="37"/>
      <c r="I162" s="37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7"/>
      <c r="X162" s="37"/>
      <c r="Y162" s="37"/>
      <c r="Z162" s="37"/>
      <c r="AA162" s="37"/>
      <c r="AB162" s="37"/>
      <c r="AC162" s="37"/>
      <c r="AD162" s="37"/>
      <c r="AE162" s="37"/>
      <c r="AF162" s="37"/>
      <c r="AG162" s="37"/>
      <c r="AH162" s="37"/>
      <c r="AI162" s="37"/>
      <c r="AJ162" s="37"/>
      <c r="AK162" s="37"/>
      <c r="AL162" s="37"/>
      <c r="AM162" s="37"/>
      <c r="AN162" s="37"/>
      <c r="AO162" s="37"/>
      <c r="AP162" s="37"/>
      <c r="AQ162" s="37"/>
      <c r="AR162" s="37"/>
      <c r="AS162" s="37"/>
      <c r="AT162" s="37"/>
    </row>
    <row r="163" spans="1:46" x14ac:dyDescent="0.25">
      <c r="A163" s="37"/>
      <c r="B163" s="37"/>
      <c r="C163" s="37"/>
      <c r="D163" s="37"/>
      <c r="E163" s="37"/>
      <c r="F163" s="37"/>
      <c r="G163" s="37"/>
      <c r="H163" s="37"/>
      <c r="I163" s="37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7"/>
      <c r="X163" s="37"/>
      <c r="Y163" s="37"/>
      <c r="Z163" s="37"/>
      <c r="AA163" s="37"/>
      <c r="AB163" s="37"/>
      <c r="AC163" s="37"/>
      <c r="AD163" s="37"/>
      <c r="AE163" s="37"/>
      <c r="AF163" s="37"/>
      <c r="AG163" s="37"/>
      <c r="AH163" s="37"/>
      <c r="AI163" s="37"/>
      <c r="AJ163" s="37"/>
      <c r="AK163" s="37"/>
      <c r="AL163" s="37"/>
      <c r="AM163" s="37"/>
      <c r="AN163" s="37"/>
      <c r="AO163" s="37"/>
      <c r="AP163" s="37"/>
      <c r="AQ163" s="37"/>
      <c r="AR163" s="37"/>
      <c r="AS163" s="37"/>
      <c r="AT163" s="37"/>
    </row>
    <row r="164" spans="1:46" x14ac:dyDescent="0.25">
      <c r="A164" s="37"/>
      <c r="B164" s="37"/>
      <c r="C164" s="37"/>
      <c r="D164" s="37"/>
      <c r="E164" s="37"/>
      <c r="F164" s="37"/>
      <c r="G164" s="37"/>
      <c r="H164" s="37"/>
      <c r="I164" s="37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7"/>
      <c r="X164" s="37"/>
      <c r="Y164" s="37"/>
      <c r="Z164" s="37"/>
      <c r="AA164" s="37"/>
      <c r="AB164" s="37"/>
      <c r="AC164" s="37"/>
      <c r="AD164" s="37"/>
      <c r="AE164" s="37"/>
      <c r="AF164" s="37"/>
      <c r="AG164" s="37"/>
      <c r="AH164" s="37"/>
      <c r="AI164" s="37"/>
      <c r="AJ164" s="37"/>
      <c r="AK164" s="37"/>
      <c r="AL164" s="37"/>
      <c r="AM164" s="37"/>
      <c r="AN164" s="37"/>
      <c r="AO164" s="37"/>
      <c r="AP164" s="37"/>
      <c r="AQ164" s="37"/>
      <c r="AR164" s="37"/>
      <c r="AS164" s="37"/>
      <c r="AT164" s="37"/>
    </row>
    <row r="165" spans="1:46" x14ac:dyDescent="0.25">
      <c r="A165" s="37"/>
      <c r="B165" s="37"/>
      <c r="C165" s="37"/>
      <c r="D165" s="37"/>
      <c r="E165" s="37"/>
      <c r="F165" s="37"/>
      <c r="G165" s="37"/>
      <c r="H165" s="37"/>
      <c r="I165" s="37"/>
      <c r="J165" s="37"/>
      <c r="K165" s="37"/>
      <c r="L165" s="37"/>
      <c r="M165" s="37"/>
      <c r="N165" s="37"/>
      <c r="O165" s="37"/>
      <c r="P165" s="37"/>
      <c r="Q165" s="37"/>
      <c r="R165" s="37"/>
      <c r="S165" s="37"/>
      <c r="T165" s="37"/>
      <c r="U165" s="37"/>
      <c r="V165" s="37"/>
      <c r="W165" s="37"/>
      <c r="X165" s="37"/>
      <c r="Y165" s="37"/>
      <c r="Z165" s="37"/>
      <c r="AA165" s="37"/>
      <c r="AB165" s="37"/>
      <c r="AC165" s="37"/>
      <c r="AD165" s="37"/>
      <c r="AE165" s="37"/>
      <c r="AF165" s="37"/>
      <c r="AG165" s="37"/>
      <c r="AH165" s="37"/>
      <c r="AI165" s="37"/>
      <c r="AJ165" s="37"/>
      <c r="AK165" s="37"/>
      <c r="AL165" s="37"/>
      <c r="AM165" s="37"/>
      <c r="AN165" s="37"/>
      <c r="AO165" s="37"/>
      <c r="AP165" s="37"/>
      <c r="AQ165" s="37"/>
      <c r="AR165" s="37"/>
      <c r="AS165" s="37"/>
      <c r="AT165" s="37"/>
    </row>
    <row r="166" spans="1:46" x14ac:dyDescent="0.25">
      <c r="A166" s="37"/>
      <c r="B166" s="37"/>
      <c r="C166" s="37"/>
      <c r="D166" s="37"/>
      <c r="E166" s="37"/>
      <c r="F166" s="37"/>
      <c r="G166" s="37"/>
      <c r="H166" s="37"/>
      <c r="I166" s="37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7"/>
      <c r="X166" s="37"/>
      <c r="Y166" s="37"/>
      <c r="Z166" s="37"/>
      <c r="AA166" s="37"/>
      <c r="AB166" s="37"/>
      <c r="AC166" s="37"/>
      <c r="AD166" s="37"/>
      <c r="AE166" s="37"/>
      <c r="AF166" s="37"/>
      <c r="AG166" s="37"/>
      <c r="AH166" s="37"/>
      <c r="AI166" s="37"/>
      <c r="AJ166" s="37"/>
      <c r="AK166" s="37"/>
      <c r="AL166" s="37"/>
      <c r="AM166" s="37"/>
      <c r="AN166" s="37"/>
      <c r="AO166" s="37"/>
      <c r="AP166" s="37"/>
      <c r="AQ166" s="37"/>
      <c r="AR166" s="37"/>
      <c r="AS166" s="37"/>
      <c r="AT166" s="37"/>
    </row>
    <row r="167" spans="1:46" x14ac:dyDescent="0.25">
      <c r="A167" s="37"/>
      <c r="B167" s="37"/>
      <c r="C167" s="37"/>
      <c r="D167" s="37"/>
      <c r="E167" s="37"/>
      <c r="F167" s="37"/>
      <c r="G167" s="37"/>
      <c r="H167" s="37"/>
      <c r="I167" s="37"/>
      <c r="J167" s="37"/>
      <c r="K167" s="37"/>
      <c r="L167" s="37"/>
      <c r="M167" s="37"/>
      <c r="N167" s="37"/>
      <c r="O167" s="37"/>
      <c r="P167" s="37"/>
      <c r="Q167" s="37"/>
      <c r="R167" s="37"/>
      <c r="S167" s="37"/>
      <c r="T167" s="37"/>
      <c r="U167" s="37"/>
      <c r="V167" s="37"/>
      <c r="W167" s="37"/>
      <c r="X167" s="37"/>
      <c r="Y167" s="37"/>
      <c r="Z167" s="37"/>
      <c r="AA167" s="37"/>
      <c r="AB167" s="37"/>
      <c r="AC167" s="37"/>
      <c r="AD167" s="37"/>
      <c r="AE167" s="37"/>
      <c r="AF167" s="37"/>
      <c r="AG167" s="37"/>
      <c r="AH167" s="37"/>
      <c r="AI167" s="37"/>
      <c r="AJ167" s="37"/>
      <c r="AK167" s="37"/>
      <c r="AL167" s="37"/>
      <c r="AM167" s="37"/>
      <c r="AN167" s="37"/>
      <c r="AO167" s="37"/>
      <c r="AP167" s="37"/>
      <c r="AQ167" s="37"/>
      <c r="AR167" s="37"/>
      <c r="AS167" s="37"/>
      <c r="AT167" s="37"/>
    </row>
    <row r="168" spans="1:46" x14ac:dyDescent="0.25">
      <c r="A168" s="37"/>
      <c r="B168" s="37"/>
      <c r="C168" s="37"/>
      <c r="D168" s="37"/>
      <c r="E168" s="37"/>
      <c r="F168" s="37"/>
      <c r="G168" s="37"/>
      <c r="H168" s="37"/>
      <c r="I168" s="37"/>
      <c r="J168" s="37"/>
      <c r="K168" s="37"/>
      <c r="L168" s="37"/>
      <c r="M168" s="37"/>
      <c r="N168" s="37"/>
      <c r="O168" s="37"/>
      <c r="P168" s="37"/>
      <c r="Q168" s="37"/>
      <c r="R168" s="37"/>
      <c r="S168" s="37"/>
      <c r="T168" s="37"/>
      <c r="U168" s="37"/>
      <c r="V168" s="37"/>
      <c r="W168" s="37"/>
      <c r="X168" s="37"/>
      <c r="Y168" s="37"/>
      <c r="Z168" s="37"/>
      <c r="AA168" s="37"/>
      <c r="AB168" s="37"/>
      <c r="AC168" s="37"/>
      <c r="AD168" s="37"/>
      <c r="AE168" s="37"/>
      <c r="AF168" s="37"/>
      <c r="AG168" s="37"/>
      <c r="AH168" s="37"/>
      <c r="AI168" s="37"/>
      <c r="AJ168" s="37"/>
      <c r="AK168" s="37"/>
      <c r="AL168" s="37"/>
      <c r="AM168" s="37"/>
      <c r="AN168" s="37"/>
      <c r="AO168" s="37"/>
      <c r="AP168" s="37"/>
      <c r="AQ168" s="37"/>
      <c r="AR168" s="37"/>
      <c r="AS168" s="37"/>
      <c r="AT168" s="37"/>
    </row>
    <row r="169" spans="1:46" x14ac:dyDescent="0.25">
      <c r="A169" s="37"/>
      <c r="B169" s="37"/>
      <c r="C169" s="37"/>
      <c r="D169" s="37"/>
      <c r="E169" s="37"/>
      <c r="F169" s="37"/>
      <c r="G169" s="37"/>
      <c r="H169" s="37"/>
      <c r="I169" s="37"/>
      <c r="J169" s="37"/>
      <c r="K169" s="37"/>
      <c r="L169" s="37"/>
      <c r="M169" s="37"/>
      <c r="N169" s="37"/>
      <c r="O169" s="37"/>
      <c r="P169" s="37"/>
      <c r="Q169" s="37"/>
      <c r="R169" s="37"/>
      <c r="S169" s="37"/>
      <c r="T169" s="37"/>
      <c r="U169" s="37"/>
      <c r="V169" s="37"/>
      <c r="W169" s="37"/>
      <c r="X169" s="37"/>
      <c r="Y169" s="37"/>
      <c r="Z169" s="37"/>
      <c r="AA169" s="37"/>
      <c r="AB169" s="37"/>
      <c r="AC169" s="37"/>
      <c r="AD169" s="37"/>
      <c r="AE169" s="37"/>
      <c r="AF169" s="37"/>
      <c r="AG169" s="37"/>
      <c r="AH169" s="37"/>
      <c r="AI169" s="37"/>
      <c r="AJ169" s="37"/>
      <c r="AK169" s="37"/>
      <c r="AL169" s="37"/>
      <c r="AM169" s="37"/>
      <c r="AN169" s="37"/>
      <c r="AO169" s="37"/>
      <c r="AP169" s="37"/>
      <c r="AQ169" s="37"/>
      <c r="AR169" s="37"/>
      <c r="AS169" s="37"/>
      <c r="AT169" s="37"/>
    </row>
    <row r="170" spans="1:46" x14ac:dyDescent="0.25">
      <c r="A170" s="37"/>
      <c r="B170" s="37"/>
      <c r="C170" s="37"/>
      <c r="D170" s="37"/>
      <c r="E170" s="37"/>
      <c r="F170" s="37"/>
      <c r="G170" s="37"/>
      <c r="H170" s="37"/>
      <c r="I170" s="37"/>
      <c r="J170" s="37"/>
      <c r="K170" s="37"/>
      <c r="L170" s="37"/>
      <c r="M170" s="37"/>
      <c r="N170" s="37"/>
      <c r="O170" s="37"/>
      <c r="P170" s="37"/>
      <c r="Q170" s="37"/>
      <c r="R170" s="37"/>
      <c r="S170" s="37"/>
      <c r="T170" s="37"/>
      <c r="U170" s="37"/>
      <c r="V170" s="37"/>
      <c r="W170" s="37"/>
      <c r="X170" s="37"/>
      <c r="Y170" s="37"/>
      <c r="Z170" s="37"/>
      <c r="AA170" s="37"/>
      <c r="AB170" s="37"/>
      <c r="AC170" s="37"/>
      <c r="AD170" s="37"/>
      <c r="AE170" s="37"/>
      <c r="AF170" s="37"/>
      <c r="AG170" s="37"/>
      <c r="AH170" s="37"/>
      <c r="AI170" s="37"/>
      <c r="AJ170" s="37"/>
      <c r="AK170" s="37"/>
      <c r="AL170" s="37"/>
      <c r="AM170" s="37"/>
      <c r="AN170" s="37"/>
      <c r="AO170" s="37"/>
      <c r="AP170" s="37"/>
      <c r="AQ170" s="37"/>
      <c r="AR170" s="37"/>
      <c r="AS170" s="37"/>
      <c r="AT170" s="37"/>
    </row>
    <row r="171" spans="1:46" x14ac:dyDescent="0.25">
      <c r="A171" s="37"/>
      <c r="B171" s="37"/>
      <c r="C171" s="37"/>
      <c r="D171" s="37"/>
      <c r="E171" s="37"/>
      <c r="F171" s="37"/>
      <c r="G171" s="37"/>
      <c r="H171" s="37"/>
      <c r="I171" s="37"/>
      <c r="J171" s="37"/>
      <c r="K171" s="37"/>
      <c r="L171" s="37"/>
      <c r="M171" s="37"/>
      <c r="N171" s="37"/>
      <c r="O171" s="37"/>
      <c r="P171" s="37"/>
      <c r="Q171" s="37"/>
      <c r="R171" s="37"/>
      <c r="S171" s="37"/>
      <c r="T171" s="37"/>
      <c r="U171" s="37"/>
      <c r="V171" s="37"/>
      <c r="W171" s="37"/>
      <c r="X171" s="37"/>
      <c r="Y171" s="37"/>
      <c r="Z171" s="37"/>
      <c r="AA171" s="37"/>
      <c r="AB171" s="37"/>
      <c r="AC171" s="37"/>
      <c r="AD171" s="37"/>
      <c r="AE171" s="37"/>
      <c r="AF171" s="37"/>
      <c r="AG171" s="37"/>
      <c r="AH171" s="37"/>
      <c r="AI171" s="37"/>
      <c r="AJ171" s="37"/>
      <c r="AK171" s="37"/>
      <c r="AL171" s="37"/>
      <c r="AM171" s="37"/>
      <c r="AN171" s="37"/>
      <c r="AO171" s="37"/>
      <c r="AP171" s="37"/>
      <c r="AQ171" s="37"/>
      <c r="AR171" s="37"/>
      <c r="AS171" s="37"/>
      <c r="AT171" s="37"/>
    </row>
    <row r="172" spans="1:46" x14ac:dyDescent="0.25">
      <c r="A172" s="37"/>
      <c r="B172" s="37"/>
      <c r="C172" s="37"/>
      <c r="D172" s="37"/>
      <c r="E172" s="37"/>
      <c r="F172" s="37"/>
      <c r="G172" s="37"/>
      <c r="H172" s="37"/>
      <c r="I172" s="37"/>
      <c r="J172" s="37"/>
      <c r="K172" s="37"/>
      <c r="L172" s="37"/>
      <c r="M172" s="37"/>
      <c r="N172" s="37"/>
      <c r="O172" s="37"/>
      <c r="P172" s="37"/>
      <c r="Q172" s="37"/>
      <c r="R172" s="37"/>
      <c r="S172" s="37"/>
      <c r="T172" s="37"/>
      <c r="U172" s="37"/>
      <c r="V172" s="37"/>
      <c r="W172" s="37"/>
      <c r="X172" s="37"/>
      <c r="Y172" s="37"/>
      <c r="Z172" s="37"/>
      <c r="AA172" s="37"/>
      <c r="AB172" s="37"/>
      <c r="AC172" s="37"/>
      <c r="AD172" s="37"/>
      <c r="AE172" s="37"/>
      <c r="AF172" s="37"/>
      <c r="AG172" s="37"/>
      <c r="AH172" s="37"/>
      <c r="AI172" s="37"/>
      <c r="AJ172" s="37"/>
      <c r="AK172" s="37"/>
      <c r="AL172" s="37"/>
      <c r="AM172" s="37"/>
      <c r="AN172" s="37"/>
      <c r="AO172" s="37"/>
      <c r="AP172" s="37"/>
      <c r="AQ172" s="37"/>
      <c r="AR172" s="37"/>
      <c r="AS172" s="37"/>
      <c r="AT172" s="37"/>
    </row>
    <row r="173" spans="1:46" x14ac:dyDescent="0.25">
      <c r="A173" s="37"/>
      <c r="B173" s="37"/>
      <c r="C173" s="37"/>
      <c r="D173" s="37"/>
      <c r="E173" s="37"/>
      <c r="F173" s="37"/>
      <c r="G173" s="37"/>
      <c r="H173" s="37"/>
      <c r="I173" s="37"/>
      <c r="J173" s="37"/>
      <c r="K173" s="37"/>
      <c r="L173" s="37"/>
      <c r="M173" s="37"/>
      <c r="N173" s="37"/>
      <c r="O173" s="37"/>
      <c r="P173" s="37"/>
      <c r="Q173" s="37"/>
      <c r="R173" s="37"/>
      <c r="S173" s="37"/>
      <c r="T173" s="37"/>
      <c r="U173" s="37"/>
      <c r="V173" s="37"/>
      <c r="W173" s="37"/>
      <c r="X173" s="37"/>
      <c r="Y173" s="37"/>
      <c r="Z173" s="37"/>
      <c r="AA173" s="37"/>
      <c r="AB173" s="37"/>
      <c r="AC173" s="37"/>
      <c r="AD173" s="37"/>
      <c r="AE173" s="37"/>
      <c r="AF173" s="37"/>
      <c r="AG173" s="37"/>
      <c r="AH173" s="37"/>
      <c r="AI173" s="37"/>
      <c r="AJ173" s="37"/>
      <c r="AK173" s="37"/>
      <c r="AL173" s="37"/>
      <c r="AM173" s="37"/>
      <c r="AN173" s="37"/>
      <c r="AO173" s="37"/>
      <c r="AP173" s="37"/>
      <c r="AQ173" s="37"/>
      <c r="AR173" s="37"/>
      <c r="AS173" s="37"/>
      <c r="AT173" s="37"/>
    </row>
    <row r="174" spans="1:46" x14ac:dyDescent="0.25">
      <c r="A174" s="37"/>
      <c r="B174" s="37"/>
      <c r="C174" s="37"/>
      <c r="D174" s="37"/>
      <c r="E174" s="37"/>
      <c r="F174" s="37"/>
      <c r="G174" s="37"/>
      <c r="H174" s="37"/>
      <c r="I174" s="37"/>
      <c r="J174" s="37"/>
      <c r="K174" s="37"/>
      <c r="L174" s="37"/>
      <c r="M174" s="37"/>
      <c r="N174" s="37"/>
      <c r="O174" s="37"/>
      <c r="P174" s="37"/>
      <c r="Q174" s="37"/>
      <c r="R174" s="37"/>
      <c r="S174" s="37"/>
      <c r="T174" s="37"/>
      <c r="U174" s="37"/>
      <c r="V174" s="37"/>
      <c r="W174" s="37"/>
      <c r="X174" s="37"/>
      <c r="Y174" s="37"/>
      <c r="Z174" s="37"/>
      <c r="AA174" s="37"/>
      <c r="AB174" s="37"/>
      <c r="AC174" s="37"/>
      <c r="AD174" s="37"/>
      <c r="AE174" s="37"/>
      <c r="AF174" s="37"/>
      <c r="AG174" s="37"/>
      <c r="AH174" s="37"/>
      <c r="AI174" s="37"/>
      <c r="AJ174" s="37"/>
      <c r="AK174" s="37"/>
      <c r="AL174" s="37"/>
      <c r="AM174" s="37"/>
      <c r="AN174" s="37"/>
      <c r="AO174" s="37"/>
      <c r="AP174" s="37"/>
      <c r="AQ174" s="37"/>
      <c r="AR174" s="37"/>
      <c r="AS174" s="37"/>
      <c r="AT174" s="37"/>
    </row>
    <row r="175" spans="1:46" x14ac:dyDescent="0.25">
      <c r="A175" s="37"/>
      <c r="B175" s="37"/>
      <c r="C175" s="37"/>
      <c r="D175" s="37"/>
      <c r="E175" s="37"/>
      <c r="F175" s="37"/>
      <c r="G175" s="37"/>
      <c r="H175" s="37"/>
      <c r="I175" s="37"/>
      <c r="J175" s="37"/>
      <c r="K175" s="37"/>
      <c r="L175" s="37"/>
      <c r="M175" s="37"/>
      <c r="N175" s="37"/>
      <c r="O175" s="37"/>
      <c r="P175" s="37"/>
      <c r="Q175" s="37"/>
      <c r="R175" s="37"/>
      <c r="S175" s="37"/>
      <c r="T175" s="37"/>
      <c r="U175" s="37"/>
      <c r="V175" s="37"/>
      <c r="W175" s="37"/>
      <c r="X175" s="37"/>
      <c r="Y175" s="37"/>
      <c r="Z175" s="37"/>
      <c r="AA175" s="37"/>
      <c r="AB175" s="37"/>
      <c r="AC175" s="37"/>
      <c r="AD175" s="37"/>
      <c r="AE175" s="37"/>
      <c r="AF175" s="37"/>
      <c r="AG175" s="37"/>
      <c r="AH175" s="37"/>
      <c r="AI175" s="37"/>
      <c r="AJ175" s="37"/>
      <c r="AK175" s="37"/>
      <c r="AL175" s="37"/>
      <c r="AM175" s="37"/>
      <c r="AN175" s="37"/>
      <c r="AO175" s="37"/>
      <c r="AP175" s="37"/>
      <c r="AQ175" s="37"/>
      <c r="AR175" s="37"/>
      <c r="AS175" s="37"/>
      <c r="AT175" s="37"/>
    </row>
    <row r="176" spans="1:46" x14ac:dyDescent="0.25">
      <c r="A176" s="37"/>
      <c r="B176" s="37"/>
      <c r="C176" s="37"/>
      <c r="D176" s="37"/>
      <c r="E176" s="37"/>
      <c r="F176" s="37"/>
      <c r="G176" s="37"/>
      <c r="H176" s="37"/>
      <c r="I176" s="37"/>
      <c r="J176" s="37"/>
      <c r="K176" s="37"/>
      <c r="L176" s="37"/>
      <c r="M176" s="37"/>
      <c r="N176" s="37"/>
      <c r="O176" s="37"/>
      <c r="P176" s="37"/>
      <c r="Q176" s="37"/>
      <c r="R176" s="37"/>
      <c r="S176" s="37"/>
      <c r="T176" s="37"/>
      <c r="U176" s="37"/>
      <c r="V176" s="37"/>
      <c r="W176" s="37"/>
      <c r="X176" s="37"/>
      <c r="Y176" s="37"/>
      <c r="Z176" s="37"/>
      <c r="AA176" s="37"/>
      <c r="AB176" s="37"/>
      <c r="AC176" s="37"/>
      <c r="AD176" s="37"/>
      <c r="AE176" s="37"/>
      <c r="AF176" s="37"/>
      <c r="AG176" s="37"/>
      <c r="AH176" s="37"/>
      <c r="AI176" s="37"/>
      <c r="AJ176" s="37"/>
      <c r="AK176" s="37"/>
      <c r="AL176" s="37"/>
      <c r="AM176" s="37"/>
      <c r="AN176" s="37"/>
      <c r="AO176" s="37"/>
      <c r="AP176" s="37"/>
      <c r="AQ176" s="37"/>
      <c r="AR176" s="37"/>
      <c r="AS176" s="37"/>
      <c r="AT176" s="37"/>
    </row>
    <row r="177" spans="1:46" x14ac:dyDescent="0.25">
      <c r="A177" s="37"/>
      <c r="B177" s="37"/>
      <c r="C177" s="37"/>
      <c r="D177" s="37"/>
      <c r="E177" s="37"/>
      <c r="F177" s="37"/>
      <c r="G177" s="37"/>
      <c r="H177" s="37"/>
      <c r="I177" s="37"/>
      <c r="J177" s="37"/>
      <c r="K177" s="37"/>
      <c r="L177" s="37"/>
      <c r="M177" s="37"/>
      <c r="N177" s="37"/>
      <c r="O177" s="37"/>
      <c r="P177" s="37"/>
      <c r="Q177" s="37"/>
      <c r="R177" s="37"/>
      <c r="S177" s="37"/>
      <c r="T177" s="37"/>
      <c r="U177" s="37"/>
      <c r="V177" s="37"/>
      <c r="W177" s="37"/>
      <c r="X177" s="37"/>
      <c r="Y177" s="37"/>
      <c r="Z177" s="37"/>
      <c r="AA177" s="37"/>
      <c r="AB177" s="37"/>
      <c r="AC177" s="37"/>
      <c r="AD177" s="37"/>
      <c r="AE177" s="37"/>
      <c r="AF177" s="37"/>
      <c r="AG177" s="37"/>
      <c r="AH177" s="37"/>
      <c r="AI177" s="37"/>
      <c r="AJ177" s="37"/>
      <c r="AK177" s="37"/>
      <c r="AL177" s="37"/>
      <c r="AM177" s="37"/>
      <c r="AN177" s="37"/>
      <c r="AO177" s="37"/>
      <c r="AP177" s="37"/>
      <c r="AQ177" s="37"/>
      <c r="AR177" s="37"/>
      <c r="AS177" s="37"/>
      <c r="AT177" s="37"/>
    </row>
    <row r="178" spans="1:46" x14ac:dyDescent="0.25">
      <c r="A178" s="37"/>
      <c r="B178" s="37"/>
      <c r="C178" s="37"/>
      <c r="D178" s="37"/>
      <c r="E178" s="37"/>
      <c r="F178" s="37"/>
      <c r="G178" s="37"/>
      <c r="H178" s="37"/>
      <c r="I178" s="37"/>
      <c r="J178" s="37"/>
      <c r="K178" s="37"/>
      <c r="L178" s="37"/>
      <c r="M178" s="37"/>
      <c r="N178" s="37"/>
      <c r="O178" s="37"/>
      <c r="P178" s="37"/>
      <c r="Q178" s="37"/>
      <c r="R178" s="37"/>
      <c r="S178" s="37"/>
      <c r="T178" s="37"/>
      <c r="U178" s="37"/>
      <c r="V178" s="37"/>
      <c r="W178" s="37"/>
      <c r="X178" s="37"/>
      <c r="Y178" s="37"/>
      <c r="Z178" s="37"/>
      <c r="AA178" s="37"/>
      <c r="AB178" s="37"/>
      <c r="AC178" s="37"/>
      <c r="AD178" s="37"/>
      <c r="AE178" s="37"/>
      <c r="AF178" s="37"/>
      <c r="AG178" s="37"/>
      <c r="AH178" s="37"/>
      <c r="AI178" s="37"/>
      <c r="AJ178" s="37"/>
      <c r="AK178" s="37"/>
      <c r="AL178" s="37"/>
      <c r="AM178" s="37"/>
      <c r="AN178" s="37"/>
      <c r="AO178" s="37"/>
      <c r="AP178" s="37"/>
      <c r="AQ178" s="37"/>
      <c r="AR178" s="37"/>
      <c r="AS178" s="37"/>
      <c r="AT178" s="37"/>
    </row>
    <row r="179" spans="1:46" x14ac:dyDescent="0.25">
      <c r="A179" s="37"/>
      <c r="B179" s="37"/>
      <c r="C179" s="37"/>
      <c r="D179" s="37"/>
      <c r="E179" s="37"/>
      <c r="F179" s="37"/>
      <c r="G179" s="37"/>
      <c r="H179" s="37"/>
      <c r="I179" s="37"/>
      <c r="J179" s="37"/>
      <c r="K179" s="37"/>
      <c r="L179" s="37"/>
      <c r="M179" s="37"/>
      <c r="N179" s="37"/>
      <c r="O179" s="37"/>
      <c r="P179" s="37"/>
      <c r="Q179" s="37"/>
      <c r="R179" s="37"/>
      <c r="S179" s="37"/>
      <c r="T179" s="37"/>
      <c r="U179" s="37"/>
      <c r="V179" s="37"/>
      <c r="W179" s="37"/>
      <c r="X179" s="37"/>
      <c r="Y179" s="37"/>
      <c r="Z179" s="37"/>
      <c r="AA179" s="37"/>
      <c r="AB179" s="37"/>
      <c r="AC179" s="37"/>
      <c r="AD179" s="37"/>
      <c r="AE179" s="37"/>
      <c r="AF179" s="37"/>
      <c r="AG179" s="37"/>
      <c r="AH179" s="37"/>
      <c r="AI179" s="37"/>
      <c r="AJ179" s="37"/>
      <c r="AK179" s="37"/>
      <c r="AL179" s="37"/>
      <c r="AM179" s="37"/>
      <c r="AN179" s="37"/>
      <c r="AO179" s="37"/>
      <c r="AP179" s="37"/>
      <c r="AQ179" s="37"/>
      <c r="AR179" s="37"/>
      <c r="AS179" s="37"/>
      <c r="AT179" s="37"/>
    </row>
    <row r="180" spans="1:46" x14ac:dyDescent="0.25">
      <c r="A180" s="37"/>
      <c r="B180" s="37"/>
      <c r="C180" s="37"/>
      <c r="D180" s="37"/>
      <c r="E180" s="37"/>
      <c r="F180" s="37"/>
      <c r="G180" s="37"/>
      <c r="H180" s="37"/>
      <c r="I180" s="37"/>
      <c r="J180" s="37"/>
      <c r="K180" s="37"/>
      <c r="L180" s="37"/>
      <c r="M180" s="37"/>
      <c r="N180" s="37"/>
      <c r="O180" s="37"/>
      <c r="P180" s="37"/>
      <c r="Q180" s="37"/>
      <c r="R180" s="37"/>
      <c r="S180" s="37"/>
      <c r="T180" s="37"/>
      <c r="U180" s="37"/>
      <c r="V180" s="37"/>
      <c r="W180" s="37"/>
      <c r="X180" s="37"/>
      <c r="Y180" s="37"/>
      <c r="Z180" s="37"/>
      <c r="AA180" s="37"/>
      <c r="AB180" s="37"/>
      <c r="AC180" s="37"/>
      <c r="AD180" s="37"/>
      <c r="AE180" s="37"/>
      <c r="AF180" s="37"/>
      <c r="AG180" s="37"/>
      <c r="AH180" s="37"/>
      <c r="AI180" s="37"/>
      <c r="AJ180" s="37"/>
      <c r="AK180" s="37"/>
      <c r="AL180" s="37"/>
      <c r="AM180" s="37"/>
      <c r="AN180" s="37"/>
      <c r="AO180" s="37"/>
      <c r="AP180" s="37"/>
      <c r="AQ180" s="37"/>
      <c r="AR180" s="37"/>
      <c r="AS180" s="37"/>
      <c r="AT180" s="37"/>
    </row>
    <row r="181" spans="1:46" x14ac:dyDescent="0.25">
      <c r="A181" s="37"/>
      <c r="B181" s="37"/>
      <c r="C181" s="37"/>
      <c r="D181" s="37"/>
      <c r="E181" s="37"/>
      <c r="F181" s="37"/>
      <c r="G181" s="37"/>
      <c r="H181" s="37"/>
      <c r="I181" s="37"/>
      <c r="J181" s="37"/>
      <c r="K181" s="37"/>
      <c r="L181" s="37"/>
      <c r="M181" s="37"/>
      <c r="N181" s="37"/>
      <c r="O181" s="37"/>
      <c r="P181" s="37"/>
      <c r="Q181" s="37"/>
      <c r="R181" s="37"/>
      <c r="S181" s="37"/>
      <c r="T181" s="37"/>
      <c r="U181" s="37"/>
      <c r="V181" s="37"/>
      <c r="W181" s="37"/>
      <c r="X181" s="37"/>
      <c r="Y181" s="37"/>
      <c r="Z181" s="37"/>
      <c r="AA181" s="37"/>
      <c r="AB181" s="37"/>
      <c r="AC181" s="37"/>
      <c r="AD181" s="37"/>
      <c r="AE181" s="37"/>
      <c r="AF181" s="37"/>
      <c r="AG181" s="37"/>
      <c r="AH181" s="37"/>
      <c r="AI181" s="37"/>
      <c r="AJ181" s="37"/>
      <c r="AK181" s="37"/>
      <c r="AL181" s="37"/>
      <c r="AM181" s="37"/>
      <c r="AN181" s="37"/>
      <c r="AO181" s="37"/>
      <c r="AP181" s="37"/>
      <c r="AQ181" s="37"/>
      <c r="AR181" s="37"/>
      <c r="AS181" s="37"/>
      <c r="AT181" s="37"/>
    </row>
    <row r="182" spans="1:46" x14ac:dyDescent="0.25">
      <c r="A182" s="37"/>
      <c r="B182" s="37"/>
      <c r="C182" s="37"/>
      <c r="D182" s="37"/>
      <c r="E182" s="37"/>
      <c r="F182" s="37"/>
      <c r="G182" s="37"/>
      <c r="H182" s="37"/>
      <c r="I182" s="37"/>
      <c r="J182" s="37"/>
      <c r="K182" s="37"/>
      <c r="L182" s="37"/>
      <c r="M182" s="37"/>
      <c r="N182" s="37"/>
      <c r="O182" s="37"/>
      <c r="P182" s="37"/>
      <c r="Q182" s="37"/>
      <c r="R182" s="37"/>
      <c r="S182" s="37"/>
      <c r="T182" s="37"/>
      <c r="U182" s="37"/>
      <c r="V182" s="37"/>
      <c r="W182" s="37"/>
      <c r="X182" s="37"/>
      <c r="Y182" s="37"/>
      <c r="Z182" s="37"/>
      <c r="AA182" s="37"/>
      <c r="AB182" s="37"/>
      <c r="AC182" s="37"/>
      <c r="AD182" s="37"/>
      <c r="AE182" s="37"/>
      <c r="AF182" s="37"/>
      <c r="AG182" s="37"/>
      <c r="AH182" s="37"/>
      <c r="AI182" s="37"/>
      <c r="AJ182" s="37"/>
      <c r="AK182" s="37"/>
      <c r="AL182" s="37"/>
      <c r="AM182" s="37"/>
      <c r="AN182" s="37"/>
      <c r="AO182" s="37"/>
      <c r="AP182" s="37"/>
      <c r="AQ182" s="37"/>
      <c r="AR182" s="37"/>
      <c r="AS182" s="37"/>
      <c r="AT182" s="37"/>
    </row>
    <row r="183" spans="1:46" x14ac:dyDescent="0.25">
      <c r="A183" s="37"/>
      <c r="B183" s="37"/>
      <c r="C183" s="37"/>
      <c r="D183" s="37"/>
      <c r="E183" s="37"/>
      <c r="F183" s="37"/>
      <c r="G183" s="37"/>
      <c r="H183" s="37"/>
      <c r="I183" s="37"/>
      <c r="J183" s="37"/>
      <c r="K183" s="37"/>
      <c r="L183" s="37"/>
      <c r="M183" s="37"/>
      <c r="N183" s="37"/>
      <c r="O183" s="37"/>
      <c r="P183" s="37"/>
      <c r="Q183" s="37"/>
      <c r="R183" s="37"/>
      <c r="S183" s="37"/>
      <c r="T183" s="37"/>
      <c r="U183" s="37"/>
      <c r="V183" s="37"/>
      <c r="W183" s="37"/>
      <c r="X183" s="37"/>
      <c r="Y183" s="37"/>
      <c r="Z183" s="37"/>
      <c r="AA183" s="37"/>
      <c r="AB183" s="37"/>
      <c r="AC183" s="37"/>
      <c r="AD183" s="37"/>
      <c r="AE183" s="37"/>
      <c r="AF183" s="37"/>
      <c r="AG183" s="37"/>
      <c r="AH183" s="37"/>
      <c r="AI183" s="37"/>
      <c r="AJ183" s="37"/>
      <c r="AK183" s="37"/>
      <c r="AL183" s="37"/>
      <c r="AM183" s="37"/>
      <c r="AN183" s="37"/>
      <c r="AO183" s="37"/>
      <c r="AP183" s="37"/>
      <c r="AQ183" s="37"/>
      <c r="AR183" s="37"/>
      <c r="AS183" s="37"/>
      <c r="AT183" s="37"/>
    </row>
    <row r="184" spans="1:46" x14ac:dyDescent="0.25">
      <c r="A184" s="37"/>
      <c r="B184" s="37"/>
      <c r="C184" s="37"/>
      <c r="D184" s="37"/>
      <c r="E184" s="37"/>
      <c r="F184" s="37"/>
      <c r="G184" s="37"/>
      <c r="H184" s="37"/>
      <c r="I184" s="37"/>
      <c r="J184" s="37"/>
      <c r="K184" s="37"/>
      <c r="L184" s="37"/>
      <c r="M184" s="37"/>
      <c r="N184" s="37"/>
      <c r="O184" s="37"/>
      <c r="P184" s="37"/>
      <c r="Q184" s="37"/>
      <c r="R184" s="37"/>
      <c r="S184" s="37"/>
      <c r="T184" s="37"/>
      <c r="U184" s="37"/>
      <c r="V184" s="37"/>
      <c r="W184" s="37"/>
      <c r="X184" s="37"/>
      <c r="Y184" s="37"/>
      <c r="Z184" s="37"/>
      <c r="AA184" s="37"/>
      <c r="AB184" s="37"/>
      <c r="AC184" s="37"/>
      <c r="AD184" s="37"/>
      <c r="AE184" s="37"/>
      <c r="AF184" s="37"/>
      <c r="AG184" s="37"/>
      <c r="AH184" s="37"/>
      <c r="AI184" s="37"/>
      <c r="AJ184" s="37"/>
      <c r="AK184" s="37"/>
      <c r="AL184" s="37"/>
      <c r="AM184" s="37"/>
      <c r="AN184" s="37"/>
      <c r="AO184" s="37"/>
      <c r="AP184" s="37"/>
      <c r="AQ184" s="37"/>
      <c r="AR184" s="37"/>
      <c r="AS184" s="37"/>
      <c r="AT184" s="37"/>
    </row>
    <row r="185" spans="1:46" x14ac:dyDescent="0.25">
      <c r="A185" s="37"/>
      <c r="B185" s="37"/>
      <c r="C185" s="37"/>
      <c r="D185" s="37"/>
      <c r="E185" s="37"/>
      <c r="F185" s="37"/>
      <c r="G185" s="37"/>
      <c r="H185" s="37"/>
      <c r="I185" s="37"/>
      <c r="J185" s="37"/>
      <c r="K185" s="37"/>
      <c r="L185" s="37"/>
      <c r="M185" s="37"/>
      <c r="N185" s="37"/>
      <c r="O185" s="37"/>
      <c r="P185" s="37"/>
      <c r="Q185" s="37"/>
      <c r="R185" s="37"/>
      <c r="S185" s="37"/>
      <c r="T185" s="37"/>
      <c r="U185" s="37"/>
      <c r="V185" s="37"/>
      <c r="W185" s="37"/>
      <c r="X185" s="37"/>
      <c r="Y185" s="37"/>
      <c r="Z185" s="37"/>
      <c r="AA185" s="37"/>
      <c r="AB185" s="37"/>
      <c r="AC185" s="37"/>
      <c r="AD185" s="37"/>
      <c r="AE185" s="37"/>
      <c r="AF185" s="37"/>
      <c r="AG185" s="37"/>
      <c r="AH185" s="37"/>
      <c r="AI185" s="37"/>
      <c r="AJ185" s="37"/>
      <c r="AK185" s="37"/>
      <c r="AL185" s="37"/>
      <c r="AM185" s="37"/>
      <c r="AN185" s="37"/>
      <c r="AO185" s="37"/>
      <c r="AP185" s="37"/>
      <c r="AQ185" s="37"/>
      <c r="AR185" s="37"/>
      <c r="AS185" s="37"/>
      <c r="AT185" s="37"/>
    </row>
    <row r="186" spans="1:46" x14ac:dyDescent="0.25">
      <c r="A186" s="37"/>
      <c r="B186" s="37"/>
      <c r="C186" s="37"/>
      <c r="D186" s="37"/>
      <c r="E186" s="37"/>
      <c r="F186" s="37"/>
      <c r="G186" s="37"/>
      <c r="H186" s="37"/>
      <c r="I186" s="37"/>
      <c r="J186" s="37"/>
      <c r="K186" s="37"/>
      <c r="L186" s="37"/>
      <c r="M186" s="37"/>
      <c r="N186" s="37"/>
      <c r="O186" s="37"/>
      <c r="P186" s="37"/>
      <c r="Q186" s="37"/>
      <c r="R186" s="37"/>
      <c r="S186" s="37"/>
      <c r="T186" s="37"/>
      <c r="U186" s="37"/>
      <c r="V186" s="37"/>
      <c r="W186" s="37"/>
      <c r="X186" s="37"/>
      <c r="Y186" s="37"/>
      <c r="Z186" s="37"/>
      <c r="AA186" s="37"/>
      <c r="AB186" s="37"/>
      <c r="AC186" s="37"/>
      <c r="AD186" s="37"/>
      <c r="AE186" s="37"/>
      <c r="AF186" s="37"/>
      <c r="AG186" s="37"/>
      <c r="AH186" s="37"/>
      <c r="AI186" s="37"/>
      <c r="AJ186" s="37"/>
      <c r="AK186" s="37"/>
      <c r="AL186" s="37"/>
      <c r="AM186" s="37"/>
      <c r="AN186" s="37"/>
      <c r="AO186" s="37"/>
      <c r="AP186" s="37"/>
      <c r="AQ186" s="37"/>
      <c r="AR186" s="37"/>
      <c r="AS186" s="37"/>
      <c r="AT186" s="37"/>
    </row>
    <row r="187" spans="1:46" x14ac:dyDescent="0.25">
      <c r="A187" s="37"/>
      <c r="B187" s="37"/>
      <c r="C187" s="37"/>
      <c r="D187" s="37"/>
      <c r="E187" s="37"/>
      <c r="F187" s="37"/>
      <c r="G187" s="37"/>
      <c r="H187" s="37"/>
      <c r="I187" s="37"/>
      <c r="J187" s="37"/>
      <c r="K187" s="37"/>
      <c r="L187" s="37"/>
      <c r="M187" s="37"/>
      <c r="N187" s="37"/>
      <c r="O187" s="37"/>
      <c r="P187" s="37"/>
      <c r="Q187" s="37"/>
      <c r="R187" s="37"/>
      <c r="S187" s="37"/>
      <c r="T187" s="37"/>
      <c r="U187" s="37"/>
      <c r="V187" s="37"/>
      <c r="W187" s="37"/>
      <c r="X187" s="37"/>
      <c r="Y187" s="37"/>
      <c r="Z187" s="37"/>
      <c r="AA187" s="37"/>
      <c r="AB187" s="37"/>
      <c r="AC187" s="37"/>
      <c r="AD187" s="37"/>
      <c r="AE187" s="37"/>
      <c r="AF187" s="37"/>
      <c r="AG187" s="37"/>
      <c r="AH187" s="37"/>
      <c r="AI187" s="37"/>
      <c r="AJ187" s="37"/>
      <c r="AK187" s="37"/>
      <c r="AL187" s="37"/>
      <c r="AM187" s="37"/>
      <c r="AN187" s="37"/>
      <c r="AO187" s="37"/>
      <c r="AP187" s="37"/>
      <c r="AQ187" s="37"/>
      <c r="AR187" s="37"/>
      <c r="AS187" s="37"/>
      <c r="AT187" s="37"/>
    </row>
    <row r="188" spans="1:46" x14ac:dyDescent="0.25">
      <c r="A188" s="37"/>
      <c r="B188" s="37"/>
      <c r="C188" s="37"/>
      <c r="D188" s="37"/>
      <c r="E188" s="37"/>
      <c r="F188" s="37"/>
      <c r="G188" s="37"/>
      <c r="H188" s="37"/>
      <c r="I188" s="37"/>
      <c r="J188" s="37"/>
      <c r="K188" s="37"/>
      <c r="L188" s="37"/>
      <c r="M188" s="37"/>
      <c r="N188" s="37"/>
      <c r="O188" s="37"/>
      <c r="P188" s="37"/>
      <c r="Q188" s="37"/>
      <c r="R188" s="37"/>
      <c r="S188" s="37"/>
      <c r="T188" s="37"/>
      <c r="U188" s="37"/>
      <c r="V188" s="37"/>
      <c r="W188" s="37"/>
      <c r="X188" s="37"/>
      <c r="Y188" s="37"/>
      <c r="Z188" s="37"/>
      <c r="AA188" s="37"/>
      <c r="AB188" s="37"/>
      <c r="AC188" s="37"/>
      <c r="AD188" s="37"/>
      <c r="AE188" s="37"/>
      <c r="AF188" s="37"/>
      <c r="AG188" s="37"/>
      <c r="AH188" s="37"/>
      <c r="AI188" s="37"/>
      <c r="AJ188" s="37"/>
      <c r="AK188" s="37"/>
      <c r="AL188" s="37"/>
      <c r="AM188" s="37"/>
      <c r="AN188" s="37"/>
      <c r="AO188" s="37"/>
      <c r="AP188" s="37"/>
      <c r="AQ188" s="37"/>
      <c r="AR188" s="37"/>
      <c r="AS188" s="37"/>
      <c r="AT188" s="37"/>
    </row>
    <row r="189" spans="1:46" x14ac:dyDescent="0.25">
      <c r="A189" s="37"/>
      <c r="B189" s="37"/>
      <c r="C189" s="37"/>
      <c r="D189" s="37"/>
      <c r="E189" s="37"/>
      <c r="F189" s="37"/>
      <c r="G189" s="37"/>
      <c r="H189" s="37"/>
      <c r="I189" s="37"/>
      <c r="J189" s="37"/>
      <c r="K189" s="37"/>
      <c r="L189" s="37"/>
      <c r="M189" s="37"/>
      <c r="N189" s="37"/>
      <c r="O189" s="37"/>
      <c r="P189" s="37"/>
      <c r="Q189" s="37"/>
      <c r="R189" s="37"/>
      <c r="S189" s="37"/>
      <c r="T189" s="37"/>
      <c r="U189" s="37"/>
      <c r="V189" s="37"/>
      <c r="W189" s="37"/>
      <c r="X189" s="37"/>
      <c r="Y189" s="37"/>
      <c r="Z189" s="37"/>
      <c r="AA189" s="37"/>
      <c r="AB189" s="37"/>
      <c r="AC189" s="37"/>
      <c r="AD189" s="37"/>
      <c r="AE189" s="37"/>
      <c r="AF189" s="37"/>
      <c r="AG189" s="37"/>
      <c r="AH189" s="37"/>
      <c r="AI189" s="37"/>
      <c r="AJ189" s="37"/>
      <c r="AK189" s="37"/>
      <c r="AL189" s="37"/>
      <c r="AM189" s="37"/>
      <c r="AN189" s="37"/>
      <c r="AO189" s="37"/>
      <c r="AP189" s="37"/>
      <c r="AQ189" s="37"/>
      <c r="AR189" s="37"/>
      <c r="AS189" s="37"/>
      <c r="AT189" s="37"/>
    </row>
    <row r="190" spans="1:46" x14ac:dyDescent="0.25">
      <c r="A190" s="37"/>
      <c r="B190" s="37"/>
      <c r="C190" s="37"/>
      <c r="D190" s="37"/>
      <c r="E190" s="37"/>
      <c r="F190" s="37"/>
      <c r="G190" s="37"/>
      <c r="H190" s="37"/>
      <c r="I190" s="37"/>
      <c r="J190" s="37"/>
      <c r="K190" s="37"/>
      <c r="L190" s="37"/>
      <c r="M190" s="37"/>
      <c r="N190" s="37"/>
      <c r="O190" s="37"/>
      <c r="P190" s="37"/>
      <c r="Q190" s="37"/>
      <c r="R190" s="37"/>
      <c r="S190" s="37"/>
      <c r="T190" s="37"/>
      <c r="U190" s="37"/>
      <c r="V190" s="37"/>
      <c r="W190" s="37"/>
      <c r="X190" s="37"/>
      <c r="Y190" s="37"/>
      <c r="Z190" s="37"/>
      <c r="AA190" s="37"/>
      <c r="AB190" s="37"/>
      <c r="AC190" s="37"/>
      <c r="AD190" s="37"/>
      <c r="AE190" s="37"/>
      <c r="AF190" s="37"/>
      <c r="AG190" s="37"/>
      <c r="AH190" s="37"/>
      <c r="AI190" s="37"/>
      <c r="AJ190" s="37"/>
      <c r="AK190" s="37"/>
      <c r="AL190" s="37"/>
      <c r="AM190" s="37"/>
      <c r="AN190" s="37"/>
      <c r="AO190" s="37"/>
      <c r="AP190" s="37"/>
      <c r="AQ190" s="37"/>
      <c r="AR190" s="37"/>
      <c r="AS190" s="37"/>
      <c r="AT190" s="37"/>
    </row>
    <row r="191" spans="1:46" x14ac:dyDescent="0.25">
      <c r="A191" s="37"/>
      <c r="B191" s="37"/>
      <c r="C191" s="37"/>
      <c r="D191" s="37"/>
      <c r="E191" s="37"/>
      <c r="F191" s="37"/>
      <c r="G191" s="37"/>
      <c r="H191" s="37"/>
      <c r="I191" s="37"/>
      <c r="J191" s="37"/>
      <c r="K191" s="37"/>
      <c r="L191" s="37"/>
      <c r="M191" s="37"/>
      <c r="N191" s="37"/>
      <c r="O191" s="37"/>
      <c r="P191" s="37"/>
      <c r="Q191" s="37"/>
      <c r="R191" s="37"/>
      <c r="S191" s="37"/>
      <c r="T191" s="37"/>
      <c r="U191" s="37"/>
      <c r="V191" s="37"/>
      <c r="W191" s="37"/>
      <c r="X191" s="37"/>
      <c r="Y191" s="37"/>
      <c r="Z191" s="37"/>
      <c r="AA191" s="37"/>
      <c r="AB191" s="37"/>
      <c r="AC191" s="37"/>
      <c r="AD191" s="37"/>
      <c r="AE191" s="37"/>
      <c r="AF191" s="37"/>
      <c r="AG191" s="37"/>
      <c r="AH191" s="37"/>
      <c r="AI191" s="37"/>
      <c r="AJ191" s="37"/>
      <c r="AK191" s="37"/>
      <c r="AL191" s="37"/>
      <c r="AM191" s="37"/>
      <c r="AN191" s="37"/>
      <c r="AO191" s="37"/>
      <c r="AP191" s="37"/>
      <c r="AQ191" s="37"/>
      <c r="AR191" s="37"/>
      <c r="AS191" s="37"/>
      <c r="AT191" s="37"/>
    </row>
    <row r="192" spans="1:46" x14ac:dyDescent="0.25">
      <c r="A192" s="37"/>
      <c r="B192" s="37"/>
      <c r="C192" s="37"/>
      <c r="D192" s="37"/>
      <c r="E192" s="37"/>
      <c r="F192" s="37"/>
      <c r="G192" s="37"/>
      <c r="H192" s="37"/>
      <c r="I192" s="37"/>
      <c r="J192" s="37"/>
      <c r="K192" s="37"/>
      <c r="L192" s="37"/>
      <c r="M192" s="37"/>
      <c r="N192" s="37"/>
      <c r="O192" s="37"/>
      <c r="P192" s="37"/>
      <c r="Q192" s="37"/>
      <c r="R192" s="37"/>
      <c r="S192" s="37"/>
      <c r="T192" s="37"/>
      <c r="U192" s="37"/>
      <c r="V192" s="37"/>
      <c r="W192" s="37"/>
      <c r="X192" s="37"/>
      <c r="Y192" s="37"/>
      <c r="Z192" s="37"/>
      <c r="AA192" s="37"/>
      <c r="AB192" s="37"/>
      <c r="AC192" s="37"/>
      <c r="AD192" s="37"/>
      <c r="AE192" s="37"/>
      <c r="AF192" s="37"/>
      <c r="AG192" s="37"/>
      <c r="AH192" s="37"/>
      <c r="AI192" s="37"/>
      <c r="AJ192" s="37"/>
      <c r="AK192" s="37"/>
      <c r="AL192" s="37"/>
      <c r="AM192" s="37"/>
      <c r="AN192" s="37"/>
      <c r="AO192" s="37"/>
      <c r="AP192" s="37"/>
      <c r="AQ192" s="37"/>
      <c r="AR192" s="37"/>
      <c r="AS192" s="37"/>
      <c r="AT192" s="37"/>
    </row>
    <row r="193" spans="1:46" x14ac:dyDescent="0.25">
      <c r="A193" s="37"/>
      <c r="B193" s="37"/>
      <c r="C193" s="37"/>
      <c r="D193" s="37"/>
      <c r="E193" s="37"/>
      <c r="F193" s="37"/>
      <c r="G193" s="37"/>
      <c r="H193" s="37"/>
      <c r="I193" s="37"/>
      <c r="J193" s="37"/>
      <c r="K193" s="37"/>
      <c r="L193" s="37"/>
      <c r="M193" s="37"/>
      <c r="N193" s="37"/>
      <c r="O193" s="37"/>
      <c r="P193" s="37"/>
      <c r="Q193" s="37"/>
      <c r="R193" s="37"/>
      <c r="S193" s="37"/>
      <c r="T193" s="37"/>
      <c r="U193" s="37"/>
      <c r="V193" s="37"/>
      <c r="W193" s="37"/>
      <c r="X193" s="37"/>
      <c r="Y193" s="37"/>
      <c r="Z193" s="37"/>
      <c r="AA193" s="37"/>
      <c r="AB193" s="37"/>
      <c r="AC193" s="37"/>
      <c r="AD193" s="37"/>
      <c r="AE193" s="37"/>
      <c r="AF193" s="37"/>
      <c r="AG193" s="37"/>
      <c r="AH193" s="37"/>
      <c r="AI193" s="37"/>
      <c r="AJ193" s="37"/>
      <c r="AK193" s="37"/>
      <c r="AL193" s="37"/>
      <c r="AM193" s="37"/>
      <c r="AN193" s="37"/>
      <c r="AO193" s="37"/>
      <c r="AP193" s="37"/>
      <c r="AQ193" s="37"/>
      <c r="AR193" s="37"/>
      <c r="AS193" s="37"/>
      <c r="AT193" s="37"/>
    </row>
    <row r="194" spans="1:46" x14ac:dyDescent="0.25">
      <c r="A194" s="37"/>
      <c r="B194" s="37"/>
      <c r="C194" s="37"/>
      <c r="D194" s="37"/>
      <c r="E194" s="37"/>
      <c r="F194" s="37"/>
      <c r="G194" s="37"/>
      <c r="H194" s="37"/>
      <c r="I194" s="37"/>
      <c r="J194" s="37"/>
      <c r="K194" s="37"/>
      <c r="L194" s="37"/>
      <c r="M194" s="37"/>
      <c r="N194" s="37"/>
      <c r="O194" s="37"/>
      <c r="P194" s="37"/>
      <c r="Q194" s="37"/>
      <c r="R194" s="37"/>
      <c r="S194" s="37"/>
      <c r="T194" s="37"/>
      <c r="U194" s="37"/>
      <c r="V194" s="37"/>
      <c r="W194" s="37"/>
      <c r="X194" s="37"/>
      <c r="Y194" s="37"/>
      <c r="Z194" s="37"/>
      <c r="AA194" s="37"/>
      <c r="AB194" s="37"/>
      <c r="AC194" s="37"/>
      <c r="AD194" s="37"/>
      <c r="AE194" s="37"/>
      <c r="AF194" s="37"/>
      <c r="AG194" s="37"/>
      <c r="AH194" s="37"/>
      <c r="AI194" s="37"/>
      <c r="AJ194" s="37"/>
      <c r="AK194" s="37"/>
      <c r="AL194" s="37"/>
      <c r="AM194" s="37"/>
      <c r="AN194" s="37"/>
      <c r="AO194" s="37"/>
      <c r="AP194" s="37"/>
      <c r="AQ194" s="37"/>
      <c r="AR194" s="37"/>
      <c r="AS194" s="37"/>
      <c r="AT194" s="37"/>
    </row>
    <row r="195" spans="1:46" x14ac:dyDescent="0.25">
      <c r="A195" s="37"/>
      <c r="B195" s="37"/>
      <c r="C195" s="37"/>
      <c r="D195" s="37"/>
      <c r="E195" s="37"/>
      <c r="F195" s="37"/>
      <c r="G195" s="37"/>
      <c r="H195" s="37"/>
      <c r="I195" s="37"/>
      <c r="J195" s="37"/>
      <c r="K195" s="37"/>
      <c r="L195" s="37"/>
      <c r="M195" s="37"/>
      <c r="N195" s="37"/>
      <c r="O195" s="37"/>
      <c r="P195" s="37"/>
      <c r="Q195" s="37"/>
      <c r="R195" s="37"/>
      <c r="S195" s="37"/>
      <c r="T195" s="37"/>
      <c r="U195" s="37"/>
      <c r="V195" s="37"/>
      <c r="W195" s="37"/>
      <c r="X195" s="37"/>
      <c r="Y195" s="37"/>
      <c r="Z195" s="37"/>
      <c r="AA195" s="37"/>
      <c r="AB195" s="37"/>
      <c r="AC195" s="37"/>
      <c r="AD195" s="37"/>
      <c r="AE195" s="37"/>
      <c r="AF195" s="37"/>
      <c r="AG195" s="37"/>
      <c r="AH195" s="37"/>
      <c r="AI195" s="37"/>
      <c r="AJ195" s="37"/>
      <c r="AK195" s="37"/>
      <c r="AL195" s="37"/>
      <c r="AM195" s="37"/>
      <c r="AN195" s="37"/>
      <c r="AO195" s="37"/>
      <c r="AP195" s="37"/>
      <c r="AQ195" s="37"/>
      <c r="AR195" s="37"/>
      <c r="AS195" s="37"/>
      <c r="AT195" s="37"/>
    </row>
    <row r="196" spans="1:46" x14ac:dyDescent="0.25">
      <c r="A196" s="37"/>
      <c r="B196" s="37"/>
      <c r="C196" s="37"/>
      <c r="D196" s="37"/>
      <c r="E196" s="37"/>
      <c r="F196" s="37"/>
      <c r="G196" s="37"/>
      <c r="H196" s="37"/>
      <c r="I196" s="37"/>
      <c r="J196" s="37"/>
      <c r="K196" s="37"/>
      <c r="L196" s="37"/>
      <c r="M196" s="37"/>
      <c r="N196" s="37"/>
      <c r="O196" s="37"/>
      <c r="P196" s="37"/>
      <c r="Q196" s="37"/>
      <c r="R196" s="37"/>
      <c r="S196" s="37"/>
      <c r="T196" s="37"/>
      <c r="U196" s="37"/>
      <c r="V196" s="37"/>
      <c r="W196" s="37"/>
      <c r="X196" s="37"/>
      <c r="Y196" s="37"/>
      <c r="Z196" s="37"/>
      <c r="AA196" s="37"/>
      <c r="AB196" s="37"/>
      <c r="AC196" s="37"/>
      <c r="AD196" s="37"/>
      <c r="AE196" s="37"/>
      <c r="AF196" s="37"/>
      <c r="AG196" s="37"/>
      <c r="AH196" s="37"/>
      <c r="AI196" s="37"/>
      <c r="AJ196" s="37"/>
      <c r="AK196" s="37"/>
      <c r="AL196" s="37"/>
      <c r="AM196" s="37"/>
      <c r="AN196" s="37"/>
      <c r="AO196" s="37"/>
      <c r="AP196" s="37"/>
      <c r="AQ196" s="37"/>
      <c r="AR196" s="37"/>
      <c r="AS196" s="37"/>
      <c r="AT196" s="37"/>
    </row>
    <row r="197" spans="1:46" x14ac:dyDescent="0.25">
      <c r="A197" s="37"/>
      <c r="B197" s="37"/>
      <c r="C197" s="37"/>
      <c r="D197" s="37"/>
      <c r="E197" s="37"/>
      <c r="F197" s="37"/>
      <c r="G197" s="37"/>
      <c r="H197" s="37"/>
      <c r="I197" s="37"/>
      <c r="J197" s="37"/>
      <c r="K197" s="37"/>
      <c r="L197" s="37"/>
      <c r="M197" s="37"/>
      <c r="N197" s="37"/>
      <c r="O197" s="37"/>
      <c r="P197" s="37"/>
      <c r="Q197" s="37"/>
      <c r="R197" s="37"/>
      <c r="S197" s="37"/>
      <c r="T197" s="37"/>
      <c r="U197" s="37"/>
      <c r="V197" s="37"/>
      <c r="W197" s="37"/>
      <c r="X197" s="37"/>
      <c r="Y197" s="37"/>
      <c r="Z197" s="37"/>
      <c r="AA197" s="37"/>
      <c r="AB197" s="37"/>
      <c r="AC197" s="37"/>
      <c r="AD197" s="37"/>
      <c r="AE197" s="37"/>
      <c r="AF197" s="37"/>
      <c r="AG197" s="37"/>
      <c r="AH197" s="37"/>
      <c r="AI197" s="37"/>
      <c r="AJ197" s="37"/>
      <c r="AK197" s="37"/>
      <c r="AL197" s="37"/>
      <c r="AM197" s="37"/>
      <c r="AN197" s="37"/>
      <c r="AO197" s="37"/>
      <c r="AP197" s="37"/>
      <c r="AQ197" s="37"/>
      <c r="AR197" s="37"/>
      <c r="AS197" s="37"/>
      <c r="AT197" s="37"/>
    </row>
    <row r="198" spans="1:46" x14ac:dyDescent="0.25">
      <c r="A198" s="37"/>
      <c r="B198" s="37"/>
      <c r="C198" s="37"/>
      <c r="D198" s="37"/>
      <c r="E198" s="37"/>
      <c r="F198" s="37"/>
      <c r="G198" s="37"/>
      <c r="H198" s="37"/>
      <c r="I198" s="37"/>
      <c r="J198" s="37"/>
      <c r="K198" s="37"/>
      <c r="L198" s="37"/>
      <c r="M198" s="37"/>
      <c r="N198" s="37"/>
      <c r="O198" s="37"/>
      <c r="P198" s="37"/>
      <c r="Q198" s="37"/>
      <c r="R198" s="37"/>
      <c r="S198" s="37"/>
      <c r="T198" s="37"/>
      <c r="U198" s="37"/>
      <c r="V198" s="37"/>
      <c r="W198" s="37"/>
      <c r="X198" s="37"/>
      <c r="Y198" s="37"/>
      <c r="Z198" s="37"/>
      <c r="AA198" s="37"/>
      <c r="AB198" s="37"/>
      <c r="AC198" s="37"/>
      <c r="AD198" s="37"/>
      <c r="AE198" s="37"/>
      <c r="AF198" s="37"/>
      <c r="AG198" s="37"/>
      <c r="AH198" s="37"/>
      <c r="AI198" s="37"/>
      <c r="AJ198" s="37"/>
      <c r="AK198" s="37"/>
      <c r="AL198" s="37"/>
      <c r="AM198" s="37"/>
      <c r="AN198" s="37"/>
      <c r="AO198" s="37"/>
      <c r="AP198" s="37"/>
      <c r="AQ198" s="37"/>
      <c r="AR198" s="37"/>
      <c r="AS198" s="37"/>
      <c r="AT198" s="37"/>
    </row>
    <row r="199" spans="1:46" x14ac:dyDescent="0.25">
      <c r="A199" s="37"/>
      <c r="B199" s="37"/>
      <c r="C199" s="37"/>
      <c r="D199" s="37"/>
      <c r="E199" s="37"/>
      <c r="F199" s="37"/>
      <c r="G199" s="37"/>
      <c r="H199" s="37"/>
      <c r="I199" s="37"/>
      <c r="J199" s="37"/>
      <c r="K199" s="37"/>
      <c r="L199" s="37"/>
      <c r="M199" s="37"/>
      <c r="N199" s="37"/>
      <c r="O199" s="37"/>
      <c r="P199" s="37"/>
      <c r="Q199" s="37"/>
      <c r="R199" s="37"/>
      <c r="S199" s="37"/>
      <c r="T199" s="37"/>
      <c r="U199" s="37"/>
      <c r="V199" s="37"/>
      <c r="W199" s="37"/>
      <c r="X199" s="37"/>
      <c r="Y199" s="37"/>
      <c r="Z199" s="37"/>
      <c r="AA199" s="37"/>
      <c r="AB199" s="37"/>
      <c r="AC199" s="37"/>
      <c r="AD199" s="37"/>
      <c r="AE199" s="37"/>
      <c r="AF199" s="37"/>
      <c r="AG199" s="37"/>
      <c r="AH199" s="37"/>
      <c r="AI199" s="37"/>
      <c r="AJ199" s="37"/>
      <c r="AK199" s="37"/>
      <c r="AL199" s="37"/>
      <c r="AM199" s="37"/>
      <c r="AN199" s="37"/>
      <c r="AO199" s="37"/>
      <c r="AP199" s="37"/>
      <c r="AQ199" s="37"/>
      <c r="AR199" s="37"/>
      <c r="AS199" s="37"/>
      <c r="AT199" s="37"/>
    </row>
    <row r="200" spans="1:46" x14ac:dyDescent="0.25">
      <c r="A200" s="37"/>
      <c r="B200" s="37"/>
      <c r="C200" s="37"/>
      <c r="D200" s="37"/>
      <c r="E200" s="37"/>
      <c r="F200" s="37"/>
      <c r="G200" s="37"/>
      <c r="H200" s="37"/>
      <c r="I200" s="37"/>
      <c r="J200" s="37"/>
      <c r="K200" s="37"/>
      <c r="L200" s="37"/>
      <c r="M200" s="37"/>
      <c r="N200" s="37"/>
      <c r="O200" s="37"/>
      <c r="P200" s="37"/>
      <c r="Q200" s="37"/>
      <c r="R200" s="37"/>
      <c r="S200" s="37"/>
      <c r="T200" s="37"/>
      <c r="U200" s="37"/>
      <c r="V200" s="37"/>
      <c r="W200" s="37"/>
      <c r="X200" s="37"/>
      <c r="Y200" s="37"/>
      <c r="Z200" s="37"/>
      <c r="AA200" s="37"/>
      <c r="AB200" s="37"/>
      <c r="AC200" s="37"/>
      <c r="AD200" s="37"/>
      <c r="AE200" s="37"/>
      <c r="AF200" s="37"/>
      <c r="AG200" s="37"/>
      <c r="AH200" s="37"/>
      <c r="AI200" s="37"/>
      <c r="AJ200" s="37"/>
      <c r="AK200" s="37"/>
      <c r="AL200" s="37"/>
      <c r="AM200" s="37"/>
      <c r="AN200" s="37"/>
      <c r="AO200" s="37"/>
      <c r="AP200" s="37"/>
      <c r="AQ200" s="37"/>
      <c r="AR200" s="37"/>
      <c r="AS200" s="37"/>
      <c r="AT200" s="37"/>
    </row>
    <row r="201" spans="1:46" x14ac:dyDescent="0.25">
      <c r="A201" s="37"/>
      <c r="B201" s="37"/>
      <c r="C201" s="37"/>
      <c r="D201" s="37"/>
      <c r="E201" s="37"/>
      <c r="F201" s="37"/>
      <c r="G201" s="37"/>
      <c r="H201" s="37"/>
      <c r="I201" s="37"/>
      <c r="J201" s="37"/>
      <c r="K201" s="37"/>
      <c r="L201" s="37"/>
      <c r="M201" s="37"/>
      <c r="N201" s="37"/>
      <c r="O201" s="37"/>
      <c r="P201" s="37"/>
      <c r="Q201" s="37"/>
      <c r="R201" s="37"/>
      <c r="S201" s="37"/>
      <c r="T201" s="37"/>
      <c r="U201" s="37"/>
      <c r="V201" s="37"/>
      <c r="W201" s="37"/>
      <c r="X201" s="37"/>
      <c r="Y201" s="37"/>
      <c r="Z201" s="37"/>
      <c r="AA201" s="37"/>
      <c r="AB201" s="37"/>
      <c r="AC201" s="37"/>
      <c r="AD201" s="37"/>
      <c r="AE201" s="37"/>
      <c r="AF201" s="37"/>
      <c r="AG201" s="37"/>
      <c r="AH201" s="37"/>
      <c r="AI201" s="37"/>
      <c r="AJ201" s="37"/>
      <c r="AK201" s="37"/>
      <c r="AL201" s="37"/>
      <c r="AM201" s="37"/>
      <c r="AN201" s="37"/>
      <c r="AO201" s="37"/>
      <c r="AP201" s="37"/>
      <c r="AQ201" s="37"/>
      <c r="AR201" s="37"/>
      <c r="AS201" s="37"/>
      <c r="AT201" s="37"/>
    </row>
    <row r="202" spans="1:46" x14ac:dyDescent="0.25">
      <c r="A202" s="37"/>
      <c r="B202" s="37"/>
      <c r="C202" s="37"/>
      <c r="D202" s="37"/>
      <c r="E202" s="37"/>
      <c r="F202" s="37"/>
      <c r="G202" s="37"/>
      <c r="H202" s="37"/>
      <c r="I202" s="37"/>
      <c r="J202" s="37"/>
      <c r="K202" s="37"/>
      <c r="L202" s="37"/>
      <c r="M202" s="37"/>
      <c r="N202" s="37"/>
      <c r="O202" s="37"/>
      <c r="P202" s="37"/>
      <c r="Q202" s="37"/>
      <c r="R202" s="37"/>
      <c r="S202" s="37"/>
      <c r="T202" s="37"/>
      <c r="U202" s="37"/>
      <c r="V202" s="37"/>
      <c r="W202" s="37"/>
      <c r="X202" s="37"/>
      <c r="Y202" s="37"/>
      <c r="Z202" s="37"/>
      <c r="AA202" s="37"/>
      <c r="AB202" s="37"/>
      <c r="AC202" s="37"/>
      <c r="AD202" s="37"/>
      <c r="AE202" s="37"/>
      <c r="AF202" s="37"/>
      <c r="AG202" s="37"/>
      <c r="AH202" s="37"/>
      <c r="AI202" s="37"/>
      <c r="AJ202" s="37"/>
      <c r="AK202" s="37"/>
      <c r="AL202" s="37"/>
      <c r="AM202" s="37"/>
      <c r="AN202" s="37"/>
      <c r="AO202" s="37"/>
      <c r="AP202" s="37"/>
      <c r="AQ202" s="37"/>
      <c r="AR202" s="37"/>
      <c r="AS202" s="37"/>
      <c r="AT202" s="37"/>
    </row>
    <row r="203" spans="1:46" x14ac:dyDescent="0.25">
      <c r="A203" s="37"/>
      <c r="B203" s="37"/>
      <c r="C203" s="37"/>
      <c r="D203" s="37"/>
      <c r="E203" s="37"/>
      <c r="F203" s="37"/>
      <c r="G203" s="37"/>
      <c r="H203" s="37"/>
      <c r="I203" s="37"/>
      <c r="J203" s="37"/>
      <c r="K203" s="37"/>
      <c r="L203" s="37"/>
      <c r="M203" s="37"/>
      <c r="N203" s="37"/>
      <c r="O203" s="37"/>
      <c r="P203" s="37"/>
      <c r="Q203" s="37"/>
      <c r="R203" s="37"/>
      <c r="S203" s="37"/>
      <c r="T203" s="37"/>
      <c r="U203" s="37"/>
      <c r="V203" s="37"/>
      <c r="W203" s="37"/>
      <c r="X203" s="37"/>
      <c r="Y203" s="37"/>
      <c r="Z203" s="37"/>
      <c r="AA203" s="37"/>
      <c r="AB203" s="37"/>
      <c r="AC203" s="37"/>
      <c r="AD203" s="37"/>
      <c r="AE203" s="37"/>
      <c r="AF203" s="37"/>
      <c r="AG203" s="37"/>
      <c r="AH203" s="37"/>
      <c r="AI203" s="37"/>
      <c r="AJ203" s="37"/>
      <c r="AK203" s="37"/>
      <c r="AL203" s="37"/>
      <c r="AM203" s="37"/>
      <c r="AN203" s="37"/>
      <c r="AO203" s="37"/>
      <c r="AP203" s="37"/>
      <c r="AQ203" s="37"/>
      <c r="AR203" s="37"/>
      <c r="AS203" s="37"/>
      <c r="AT203" s="37"/>
    </row>
    <row r="204" spans="1:46" x14ac:dyDescent="0.25">
      <c r="A204" s="37"/>
      <c r="B204" s="37"/>
      <c r="C204" s="37"/>
      <c r="D204" s="37"/>
      <c r="E204" s="37"/>
      <c r="F204" s="37"/>
      <c r="G204" s="37"/>
      <c r="H204" s="37"/>
      <c r="I204" s="37"/>
      <c r="J204" s="37"/>
      <c r="K204" s="37"/>
      <c r="L204" s="37"/>
      <c r="M204" s="37"/>
      <c r="N204" s="37"/>
      <c r="O204" s="37"/>
      <c r="P204" s="37"/>
      <c r="Q204" s="37"/>
      <c r="R204" s="37"/>
      <c r="S204" s="37"/>
      <c r="T204" s="37"/>
      <c r="U204" s="37"/>
      <c r="V204" s="37"/>
      <c r="W204" s="37"/>
      <c r="X204" s="37"/>
      <c r="Y204" s="37"/>
      <c r="Z204" s="37"/>
      <c r="AA204" s="37"/>
      <c r="AB204" s="37"/>
      <c r="AC204" s="37"/>
      <c r="AD204" s="37"/>
      <c r="AE204" s="37"/>
      <c r="AF204" s="37"/>
      <c r="AG204" s="37"/>
      <c r="AH204" s="37"/>
      <c r="AI204" s="37"/>
      <c r="AJ204" s="37"/>
      <c r="AK204" s="37"/>
      <c r="AL204" s="37"/>
      <c r="AM204" s="37"/>
      <c r="AN204" s="37"/>
      <c r="AO204" s="37"/>
      <c r="AP204" s="37"/>
      <c r="AQ204" s="37"/>
      <c r="AR204" s="37"/>
      <c r="AS204" s="37"/>
      <c r="AT204" s="37"/>
    </row>
    <row r="205" spans="1:46" x14ac:dyDescent="0.25">
      <c r="A205" s="37"/>
      <c r="B205" s="37"/>
      <c r="C205" s="37"/>
      <c r="D205" s="37"/>
      <c r="E205" s="37"/>
      <c r="F205" s="37"/>
      <c r="G205" s="37"/>
      <c r="H205" s="37"/>
      <c r="I205" s="37"/>
      <c r="J205" s="37"/>
      <c r="K205" s="37"/>
      <c r="L205" s="37"/>
      <c r="M205" s="37"/>
      <c r="N205" s="37"/>
      <c r="O205" s="37"/>
      <c r="P205" s="37"/>
      <c r="Q205" s="37"/>
      <c r="R205" s="37"/>
      <c r="S205" s="37"/>
      <c r="T205" s="37"/>
      <c r="U205" s="37"/>
      <c r="V205" s="37"/>
      <c r="W205" s="37"/>
      <c r="X205" s="37"/>
      <c r="Y205" s="37"/>
      <c r="Z205" s="37"/>
      <c r="AA205" s="37"/>
      <c r="AB205" s="37"/>
      <c r="AC205" s="37"/>
      <c r="AD205" s="37"/>
      <c r="AE205" s="37"/>
      <c r="AF205" s="37"/>
      <c r="AG205" s="37"/>
      <c r="AH205" s="37"/>
      <c r="AI205" s="37"/>
      <c r="AJ205" s="37"/>
      <c r="AK205" s="37"/>
      <c r="AL205" s="37"/>
      <c r="AM205" s="37"/>
      <c r="AN205" s="37"/>
      <c r="AO205" s="37"/>
      <c r="AP205" s="37"/>
      <c r="AQ205" s="37"/>
      <c r="AR205" s="37"/>
      <c r="AS205" s="37"/>
      <c r="AT205" s="37"/>
    </row>
    <row r="206" spans="1:46" x14ac:dyDescent="0.25">
      <c r="A206" s="37"/>
      <c r="B206" s="37"/>
      <c r="C206" s="37"/>
      <c r="D206" s="37"/>
      <c r="E206" s="37"/>
      <c r="F206" s="37"/>
      <c r="G206" s="37"/>
      <c r="H206" s="37"/>
      <c r="I206" s="37"/>
      <c r="J206" s="37"/>
      <c r="K206" s="37"/>
      <c r="L206" s="37"/>
      <c r="M206" s="37"/>
      <c r="N206" s="37"/>
      <c r="O206" s="37"/>
      <c r="P206" s="37"/>
      <c r="Q206" s="37"/>
      <c r="R206" s="37"/>
      <c r="S206" s="37"/>
      <c r="T206" s="37"/>
      <c r="U206" s="37"/>
      <c r="V206" s="37"/>
      <c r="W206" s="37"/>
      <c r="X206" s="37"/>
      <c r="Y206" s="37"/>
      <c r="Z206" s="37"/>
      <c r="AA206" s="37"/>
      <c r="AB206" s="37"/>
      <c r="AC206" s="37"/>
      <c r="AD206" s="37"/>
      <c r="AE206" s="37"/>
      <c r="AF206" s="37"/>
      <c r="AG206" s="37"/>
      <c r="AH206" s="37"/>
      <c r="AI206" s="37"/>
      <c r="AJ206" s="37"/>
      <c r="AK206" s="37"/>
      <c r="AL206" s="37"/>
      <c r="AM206" s="37"/>
      <c r="AN206" s="37"/>
      <c r="AO206" s="37"/>
      <c r="AP206" s="37"/>
      <c r="AQ206" s="37"/>
      <c r="AR206" s="37"/>
      <c r="AS206" s="37"/>
      <c r="AT206" s="37"/>
    </row>
    <row r="207" spans="1:46" x14ac:dyDescent="0.25">
      <c r="A207" s="37"/>
      <c r="B207" s="37"/>
      <c r="C207" s="37"/>
      <c r="D207" s="37"/>
      <c r="E207" s="37"/>
      <c r="F207" s="37"/>
      <c r="G207" s="37"/>
      <c r="H207" s="37"/>
      <c r="I207" s="37"/>
      <c r="J207" s="37"/>
      <c r="K207" s="37"/>
      <c r="L207" s="37"/>
      <c r="M207" s="37"/>
      <c r="N207" s="37"/>
      <c r="O207" s="37"/>
      <c r="P207" s="37"/>
      <c r="Q207" s="37"/>
      <c r="R207" s="37"/>
      <c r="S207" s="37"/>
      <c r="T207" s="37"/>
      <c r="U207" s="37"/>
      <c r="V207" s="37"/>
      <c r="W207" s="37"/>
      <c r="X207" s="37"/>
      <c r="Y207" s="37"/>
      <c r="Z207" s="37"/>
      <c r="AA207" s="37"/>
      <c r="AB207" s="37"/>
      <c r="AC207" s="37"/>
      <c r="AD207" s="37"/>
      <c r="AE207" s="37"/>
      <c r="AF207" s="37"/>
      <c r="AG207" s="37"/>
      <c r="AH207" s="37"/>
      <c r="AI207" s="37"/>
      <c r="AJ207" s="37"/>
      <c r="AK207" s="37"/>
      <c r="AL207" s="37"/>
      <c r="AM207" s="37"/>
      <c r="AN207" s="37"/>
      <c r="AO207" s="37"/>
      <c r="AP207" s="37"/>
      <c r="AQ207" s="37"/>
      <c r="AR207" s="37"/>
      <c r="AS207" s="37"/>
      <c r="AT207" s="37"/>
    </row>
    <row r="208" spans="1:46" x14ac:dyDescent="0.25">
      <c r="A208" s="37"/>
      <c r="B208" s="37"/>
      <c r="C208" s="37"/>
      <c r="D208" s="37"/>
      <c r="E208" s="37"/>
      <c r="F208" s="37"/>
      <c r="G208" s="37"/>
      <c r="H208" s="37"/>
      <c r="I208" s="37"/>
      <c r="J208" s="37"/>
      <c r="K208" s="37"/>
      <c r="L208" s="37"/>
      <c r="M208" s="37"/>
      <c r="N208" s="37"/>
      <c r="O208" s="37"/>
      <c r="P208" s="37"/>
      <c r="Q208" s="37"/>
      <c r="R208" s="37"/>
      <c r="S208" s="37"/>
      <c r="T208" s="37"/>
      <c r="U208" s="37"/>
      <c r="V208" s="37"/>
      <c r="W208" s="37"/>
      <c r="X208" s="37"/>
      <c r="Y208" s="37"/>
      <c r="Z208" s="37"/>
      <c r="AA208" s="37"/>
      <c r="AB208" s="37"/>
      <c r="AC208" s="37"/>
      <c r="AD208" s="37"/>
      <c r="AE208" s="37"/>
      <c r="AF208" s="37"/>
      <c r="AG208" s="37"/>
      <c r="AH208" s="37"/>
      <c r="AI208" s="37"/>
      <c r="AJ208" s="37"/>
      <c r="AK208" s="37"/>
      <c r="AL208" s="37"/>
      <c r="AM208" s="37"/>
      <c r="AN208" s="37"/>
      <c r="AO208" s="37"/>
      <c r="AP208" s="37"/>
      <c r="AQ208" s="37"/>
      <c r="AR208" s="37"/>
      <c r="AS208" s="37"/>
      <c r="AT208" s="37"/>
    </row>
    <row r="209" spans="1:46" x14ac:dyDescent="0.25">
      <c r="A209" s="37"/>
      <c r="B209" s="37"/>
      <c r="C209" s="37"/>
      <c r="D209" s="37"/>
      <c r="E209" s="37"/>
      <c r="F209" s="37"/>
      <c r="G209" s="37"/>
      <c r="H209" s="37"/>
      <c r="I209" s="37"/>
      <c r="J209" s="37"/>
      <c r="K209" s="37"/>
      <c r="L209" s="37"/>
      <c r="M209" s="37"/>
      <c r="N209" s="37"/>
      <c r="O209" s="37"/>
      <c r="P209" s="37"/>
      <c r="Q209" s="37"/>
      <c r="R209" s="37"/>
      <c r="S209" s="37"/>
      <c r="T209" s="37"/>
      <c r="U209" s="37"/>
      <c r="V209" s="37"/>
      <c r="W209" s="37"/>
      <c r="X209" s="37"/>
      <c r="Y209" s="37"/>
      <c r="Z209" s="37"/>
      <c r="AA209" s="37"/>
      <c r="AB209" s="37"/>
      <c r="AC209" s="37"/>
      <c r="AD209" s="37"/>
      <c r="AE209" s="37"/>
      <c r="AF209" s="37"/>
      <c r="AG209" s="37"/>
      <c r="AH209" s="37"/>
      <c r="AI209" s="37"/>
      <c r="AJ209" s="37"/>
      <c r="AK209" s="37"/>
      <c r="AL209" s="37"/>
      <c r="AM209" s="37"/>
      <c r="AN209" s="37"/>
      <c r="AO209" s="37"/>
      <c r="AP209" s="37"/>
      <c r="AQ209" s="37"/>
      <c r="AR209" s="37"/>
      <c r="AS209" s="37"/>
      <c r="AT209" s="37"/>
    </row>
    <row r="210" spans="1:46" x14ac:dyDescent="0.25">
      <c r="A210" s="37"/>
      <c r="B210" s="37"/>
      <c r="C210" s="37"/>
      <c r="D210" s="37"/>
      <c r="E210" s="37"/>
      <c r="F210" s="37"/>
      <c r="G210" s="37"/>
      <c r="H210" s="37"/>
      <c r="I210" s="37"/>
      <c r="J210" s="37"/>
      <c r="K210" s="37"/>
      <c r="L210" s="37"/>
      <c r="M210" s="37"/>
      <c r="N210" s="37"/>
      <c r="O210" s="37"/>
      <c r="P210" s="37"/>
      <c r="Q210" s="37"/>
      <c r="R210" s="37"/>
      <c r="S210" s="37"/>
      <c r="T210" s="37"/>
      <c r="U210" s="37"/>
      <c r="V210" s="37"/>
      <c r="W210" s="37"/>
      <c r="X210" s="37"/>
      <c r="Y210" s="37"/>
      <c r="Z210" s="37"/>
      <c r="AA210" s="37"/>
      <c r="AB210" s="37"/>
      <c r="AC210" s="37"/>
      <c r="AD210" s="37"/>
      <c r="AE210" s="37"/>
      <c r="AF210" s="37"/>
      <c r="AG210" s="37"/>
      <c r="AH210" s="37"/>
      <c r="AI210" s="37"/>
      <c r="AJ210" s="37"/>
      <c r="AK210" s="37"/>
      <c r="AL210" s="37"/>
      <c r="AM210" s="37"/>
      <c r="AN210" s="37"/>
      <c r="AO210" s="37"/>
      <c r="AP210" s="37"/>
      <c r="AQ210" s="37"/>
      <c r="AR210" s="37"/>
      <c r="AS210" s="37"/>
      <c r="AT210" s="37"/>
    </row>
    <row r="211" spans="1:46" x14ac:dyDescent="0.25">
      <c r="A211" s="37"/>
      <c r="B211" s="37"/>
      <c r="C211" s="37"/>
      <c r="D211" s="37"/>
      <c r="E211" s="37"/>
      <c r="F211" s="37"/>
      <c r="G211" s="37"/>
      <c r="H211" s="37"/>
      <c r="I211" s="37"/>
      <c r="J211" s="37"/>
      <c r="K211" s="37"/>
      <c r="L211" s="37"/>
      <c r="M211" s="37"/>
      <c r="N211" s="37"/>
      <c r="O211" s="37"/>
      <c r="P211" s="37"/>
      <c r="Q211" s="37"/>
      <c r="R211" s="37"/>
      <c r="S211" s="37"/>
      <c r="T211" s="37"/>
      <c r="U211" s="37"/>
      <c r="V211" s="37"/>
      <c r="W211" s="37"/>
      <c r="X211" s="37"/>
      <c r="Y211" s="37"/>
      <c r="Z211" s="37"/>
      <c r="AA211" s="37"/>
      <c r="AB211" s="37"/>
      <c r="AC211" s="37"/>
      <c r="AD211" s="37"/>
      <c r="AE211" s="37"/>
      <c r="AF211" s="37"/>
      <c r="AG211" s="37"/>
      <c r="AH211" s="37"/>
      <c r="AI211" s="37"/>
      <c r="AJ211" s="37"/>
      <c r="AK211" s="37"/>
      <c r="AL211" s="37"/>
      <c r="AM211" s="37"/>
      <c r="AN211" s="37"/>
      <c r="AO211" s="37"/>
      <c r="AP211" s="37"/>
      <c r="AQ211" s="37"/>
      <c r="AR211" s="37"/>
      <c r="AS211" s="37"/>
      <c r="AT211" s="37"/>
    </row>
    <row r="212" spans="1:46" x14ac:dyDescent="0.25">
      <c r="A212" s="37"/>
      <c r="B212" s="37"/>
      <c r="C212" s="37"/>
      <c r="D212" s="37"/>
      <c r="E212" s="37"/>
      <c r="F212" s="37"/>
      <c r="G212" s="37"/>
      <c r="H212" s="37"/>
      <c r="I212" s="37"/>
      <c r="J212" s="37"/>
      <c r="K212" s="37"/>
      <c r="L212" s="37"/>
      <c r="M212" s="37"/>
      <c r="N212" s="37"/>
      <c r="O212" s="37"/>
      <c r="P212" s="37"/>
      <c r="Q212" s="37"/>
      <c r="R212" s="37"/>
      <c r="S212" s="37"/>
      <c r="T212" s="37"/>
      <c r="U212" s="37"/>
      <c r="V212" s="37"/>
      <c r="W212" s="37"/>
      <c r="X212" s="37"/>
      <c r="Y212" s="37"/>
      <c r="Z212" s="37"/>
      <c r="AA212" s="37"/>
      <c r="AB212" s="37"/>
      <c r="AC212" s="37"/>
      <c r="AD212" s="37"/>
      <c r="AE212" s="37"/>
      <c r="AF212" s="37"/>
      <c r="AG212" s="37"/>
      <c r="AH212" s="37"/>
      <c r="AI212" s="37"/>
      <c r="AJ212" s="37"/>
      <c r="AK212" s="37"/>
      <c r="AL212" s="37"/>
      <c r="AM212" s="37"/>
      <c r="AN212" s="37"/>
      <c r="AO212" s="37"/>
      <c r="AP212" s="37"/>
      <c r="AQ212" s="37"/>
      <c r="AR212" s="37"/>
      <c r="AS212" s="37"/>
      <c r="AT212" s="37"/>
    </row>
    <row r="213" spans="1:46" x14ac:dyDescent="0.25">
      <c r="A213" s="37"/>
      <c r="B213" s="37"/>
      <c r="C213" s="37"/>
      <c r="D213" s="37"/>
      <c r="E213" s="37"/>
      <c r="F213" s="37"/>
      <c r="G213" s="37"/>
      <c r="H213" s="37"/>
      <c r="I213" s="37"/>
      <c r="J213" s="37"/>
      <c r="K213" s="37"/>
      <c r="L213" s="37"/>
      <c r="M213" s="37"/>
      <c r="N213" s="37"/>
      <c r="O213" s="37"/>
      <c r="P213" s="37"/>
      <c r="Q213" s="37"/>
      <c r="R213" s="37"/>
      <c r="S213" s="37"/>
      <c r="T213" s="37"/>
      <c r="U213" s="37"/>
      <c r="V213" s="37"/>
      <c r="W213" s="37"/>
      <c r="X213" s="37"/>
      <c r="Y213" s="37"/>
      <c r="Z213" s="37"/>
      <c r="AA213" s="37"/>
      <c r="AB213" s="37"/>
      <c r="AC213" s="37"/>
      <c r="AD213" s="37"/>
      <c r="AE213" s="37"/>
      <c r="AF213" s="37"/>
      <c r="AG213" s="37"/>
      <c r="AH213" s="37"/>
      <c r="AI213" s="37"/>
      <c r="AJ213" s="37"/>
      <c r="AK213" s="37"/>
      <c r="AL213" s="37"/>
      <c r="AM213" s="37"/>
      <c r="AN213" s="37"/>
      <c r="AO213" s="37"/>
      <c r="AP213" s="37"/>
      <c r="AQ213" s="37"/>
      <c r="AR213" s="37"/>
      <c r="AS213" s="37"/>
      <c r="AT213" s="37"/>
    </row>
    <row r="214" spans="1:46" x14ac:dyDescent="0.25">
      <c r="A214" s="37"/>
      <c r="B214" s="37"/>
      <c r="C214" s="37"/>
      <c r="D214" s="37"/>
      <c r="E214" s="37"/>
      <c r="F214" s="37"/>
      <c r="G214" s="37"/>
      <c r="H214" s="37"/>
      <c r="I214" s="37"/>
      <c r="J214" s="37"/>
      <c r="K214" s="37"/>
      <c r="L214" s="37"/>
      <c r="M214" s="37"/>
      <c r="N214" s="37"/>
      <c r="O214" s="37"/>
      <c r="P214" s="37"/>
      <c r="Q214" s="37"/>
      <c r="R214" s="37"/>
      <c r="S214" s="37"/>
      <c r="T214" s="37"/>
      <c r="U214" s="37"/>
      <c r="V214" s="37"/>
      <c r="W214" s="37"/>
      <c r="X214" s="37"/>
      <c r="Y214" s="37"/>
      <c r="Z214" s="37"/>
      <c r="AA214" s="37"/>
      <c r="AB214" s="37"/>
      <c r="AC214" s="37"/>
      <c r="AD214" s="37"/>
      <c r="AE214" s="37"/>
      <c r="AF214" s="37"/>
      <c r="AG214" s="37"/>
      <c r="AH214" s="37"/>
      <c r="AI214" s="37"/>
      <c r="AJ214" s="37"/>
      <c r="AK214" s="37"/>
      <c r="AL214" s="37"/>
      <c r="AM214" s="37"/>
      <c r="AN214" s="37"/>
      <c r="AO214" s="37"/>
      <c r="AP214" s="37"/>
      <c r="AQ214" s="37"/>
      <c r="AR214" s="37"/>
      <c r="AS214" s="37"/>
      <c r="AT214" s="37"/>
    </row>
    <row r="215" spans="1:46" x14ac:dyDescent="0.25">
      <c r="A215" s="37"/>
      <c r="B215" s="37"/>
      <c r="C215" s="37"/>
      <c r="D215" s="37"/>
      <c r="E215" s="37"/>
      <c r="F215" s="37"/>
      <c r="G215" s="37"/>
      <c r="H215" s="37"/>
      <c r="I215" s="37"/>
      <c r="J215" s="37"/>
      <c r="K215" s="37"/>
      <c r="L215" s="37"/>
      <c r="M215" s="37"/>
      <c r="N215" s="37"/>
      <c r="O215" s="37"/>
      <c r="P215" s="37"/>
      <c r="Q215" s="37"/>
      <c r="R215" s="37"/>
      <c r="S215" s="37"/>
      <c r="T215" s="37"/>
      <c r="U215" s="37"/>
      <c r="V215" s="37"/>
      <c r="W215" s="37"/>
      <c r="X215" s="37"/>
      <c r="Y215" s="37"/>
      <c r="Z215" s="37"/>
      <c r="AA215" s="37"/>
      <c r="AB215" s="37"/>
      <c r="AC215" s="37"/>
      <c r="AD215" s="37"/>
      <c r="AE215" s="37"/>
      <c r="AF215" s="37"/>
      <c r="AG215" s="37"/>
      <c r="AH215" s="37"/>
      <c r="AI215" s="37"/>
      <c r="AJ215" s="37"/>
      <c r="AK215" s="37"/>
      <c r="AL215" s="37"/>
      <c r="AM215" s="37"/>
      <c r="AN215" s="37"/>
      <c r="AO215" s="37"/>
      <c r="AP215" s="37"/>
      <c r="AQ215" s="37"/>
      <c r="AR215" s="37"/>
      <c r="AS215" s="37"/>
      <c r="AT215" s="37"/>
    </row>
    <row r="216" spans="1:46" x14ac:dyDescent="0.25">
      <c r="A216" s="37"/>
      <c r="B216" s="37"/>
      <c r="C216" s="37"/>
      <c r="D216" s="37"/>
      <c r="E216" s="37"/>
      <c r="F216" s="37"/>
      <c r="G216" s="37"/>
      <c r="H216" s="37"/>
      <c r="I216" s="37"/>
      <c r="J216" s="37"/>
      <c r="K216" s="37"/>
      <c r="L216" s="37"/>
      <c r="M216" s="37"/>
      <c r="N216" s="37"/>
      <c r="O216" s="37"/>
      <c r="P216" s="37"/>
      <c r="Q216" s="37"/>
      <c r="R216" s="37"/>
      <c r="S216" s="37"/>
      <c r="T216" s="37"/>
      <c r="U216" s="37"/>
      <c r="V216" s="37"/>
      <c r="W216" s="37"/>
      <c r="X216" s="37"/>
      <c r="Y216" s="37"/>
      <c r="Z216" s="37"/>
      <c r="AA216" s="37"/>
      <c r="AB216" s="37"/>
      <c r="AC216" s="37"/>
      <c r="AD216" s="37"/>
      <c r="AE216" s="37"/>
      <c r="AF216" s="37"/>
      <c r="AG216" s="37"/>
      <c r="AH216" s="37"/>
      <c r="AI216" s="37"/>
      <c r="AJ216" s="37"/>
      <c r="AK216" s="37"/>
      <c r="AL216" s="37"/>
      <c r="AM216" s="37"/>
      <c r="AN216" s="37"/>
      <c r="AO216" s="37"/>
      <c r="AP216" s="37"/>
      <c r="AQ216" s="37"/>
      <c r="AR216" s="37"/>
      <c r="AS216" s="37"/>
      <c r="AT216" s="37"/>
    </row>
    <row r="217" spans="1:46" x14ac:dyDescent="0.25">
      <c r="A217" s="37"/>
      <c r="B217" s="37"/>
      <c r="C217" s="37"/>
      <c r="D217" s="37"/>
      <c r="E217" s="37"/>
      <c r="F217" s="37"/>
      <c r="G217" s="37"/>
      <c r="H217" s="37"/>
      <c r="I217" s="37"/>
      <c r="J217" s="37"/>
      <c r="K217" s="37"/>
      <c r="L217" s="37"/>
      <c r="M217" s="37"/>
      <c r="N217" s="37"/>
      <c r="O217" s="37"/>
      <c r="P217" s="37"/>
      <c r="Q217" s="37"/>
      <c r="R217" s="37"/>
      <c r="S217" s="37"/>
      <c r="T217" s="37"/>
      <c r="U217" s="37"/>
      <c r="V217" s="37"/>
      <c r="W217" s="37"/>
      <c r="X217" s="37"/>
      <c r="Y217" s="37"/>
      <c r="Z217" s="37"/>
      <c r="AA217" s="37"/>
      <c r="AB217" s="37"/>
      <c r="AC217" s="37"/>
      <c r="AD217" s="37"/>
      <c r="AE217" s="37"/>
      <c r="AF217" s="37"/>
      <c r="AG217" s="37"/>
      <c r="AH217" s="37"/>
      <c r="AI217" s="37"/>
      <c r="AJ217" s="37"/>
      <c r="AK217" s="37"/>
      <c r="AL217" s="37"/>
      <c r="AM217" s="37"/>
      <c r="AN217" s="37"/>
      <c r="AO217" s="37"/>
      <c r="AP217" s="37"/>
      <c r="AQ217" s="37"/>
      <c r="AR217" s="37"/>
      <c r="AS217" s="37"/>
      <c r="AT217" s="37"/>
    </row>
    <row r="218" spans="1:46" x14ac:dyDescent="0.25">
      <c r="A218" s="37"/>
      <c r="B218" s="37"/>
      <c r="C218" s="37"/>
      <c r="D218" s="37"/>
      <c r="E218" s="37"/>
      <c r="F218" s="37"/>
      <c r="G218" s="37"/>
      <c r="H218" s="37"/>
      <c r="I218" s="37"/>
      <c r="J218" s="37"/>
      <c r="K218" s="37"/>
      <c r="L218" s="37"/>
      <c r="M218" s="37"/>
      <c r="N218" s="37"/>
      <c r="O218" s="37"/>
      <c r="P218" s="37"/>
      <c r="Q218" s="37"/>
      <c r="R218" s="37"/>
      <c r="S218" s="37"/>
      <c r="T218" s="37"/>
      <c r="U218" s="37"/>
      <c r="V218" s="37"/>
      <c r="W218" s="37"/>
      <c r="X218" s="37"/>
      <c r="Y218" s="37"/>
      <c r="Z218" s="37"/>
      <c r="AA218" s="37"/>
      <c r="AB218" s="37"/>
      <c r="AC218" s="37"/>
      <c r="AD218" s="37"/>
      <c r="AE218" s="37"/>
      <c r="AF218" s="37"/>
      <c r="AG218" s="37"/>
      <c r="AH218" s="37"/>
      <c r="AI218" s="37"/>
      <c r="AJ218" s="37"/>
      <c r="AK218" s="37"/>
      <c r="AL218" s="37"/>
      <c r="AM218" s="37"/>
      <c r="AN218" s="37"/>
      <c r="AO218" s="37"/>
      <c r="AP218" s="37"/>
      <c r="AQ218" s="37"/>
      <c r="AR218" s="37"/>
      <c r="AS218" s="37"/>
      <c r="AT218" s="37"/>
    </row>
    <row r="219" spans="1:46" x14ac:dyDescent="0.25">
      <c r="A219" s="37"/>
      <c r="B219" s="37"/>
      <c r="C219" s="37"/>
      <c r="D219" s="37"/>
      <c r="E219" s="37"/>
      <c r="F219" s="37"/>
      <c r="G219" s="37"/>
      <c r="H219" s="37"/>
      <c r="I219" s="37"/>
      <c r="J219" s="37"/>
      <c r="K219" s="37"/>
      <c r="L219" s="37"/>
      <c r="M219" s="37"/>
      <c r="N219" s="37"/>
      <c r="O219" s="37"/>
      <c r="P219" s="37"/>
      <c r="Q219" s="37"/>
      <c r="R219" s="37"/>
      <c r="S219" s="37"/>
      <c r="T219" s="37"/>
      <c r="U219" s="37"/>
      <c r="V219" s="37"/>
      <c r="W219" s="37"/>
      <c r="X219" s="37"/>
      <c r="Y219" s="37"/>
      <c r="Z219" s="37"/>
      <c r="AA219" s="37"/>
      <c r="AB219" s="37"/>
      <c r="AC219" s="37"/>
      <c r="AD219" s="37"/>
      <c r="AE219" s="37"/>
      <c r="AF219" s="37"/>
      <c r="AG219" s="37"/>
      <c r="AH219" s="37"/>
      <c r="AI219" s="37"/>
      <c r="AJ219" s="37"/>
      <c r="AK219" s="37"/>
      <c r="AL219" s="37"/>
      <c r="AM219" s="37"/>
      <c r="AN219" s="37"/>
      <c r="AO219" s="37"/>
      <c r="AP219" s="37"/>
      <c r="AQ219" s="37"/>
      <c r="AR219" s="37"/>
      <c r="AS219" s="37"/>
      <c r="AT219" s="37"/>
    </row>
    <row r="220" spans="1:46" x14ac:dyDescent="0.25">
      <c r="A220" s="37"/>
      <c r="B220" s="37"/>
      <c r="C220" s="37"/>
      <c r="D220" s="37"/>
      <c r="E220" s="37"/>
      <c r="F220" s="37"/>
      <c r="G220" s="37"/>
      <c r="H220" s="37"/>
      <c r="I220" s="37"/>
      <c r="J220" s="37"/>
      <c r="K220" s="37"/>
      <c r="L220" s="37"/>
      <c r="M220" s="37"/>
      <c r="N220" s="37"/>
      <c r="O220" s="37"/>
      <c r="P220" s="37"/>
      <c r="Q220" s="37"/>
      <c r="R220" s="37"/>
      <c r="S220" s="37"/>
      <c r="T220" s="37"/>
      <c r="U220" s="37"/>
      <c r="V220" s="37"/>
      <c r="W220" s="37"/>
      <c r="X220" s="37"/>
      <c r="Y220" s="37"/>
      <c r="Z220" s="37"/>
      <c r="AA220" s="37"/>
      <c r="AB220" s="37"/>
      <c r="AC220" s="37"/>
      <c r="AD220" s="37"/>
      <c r="AE220" s="37"/>
      <c r="AF220" s="37"/>
      <c r="AG220" s="37"/>
      <c r="AH220" s="37"/>
      <c r="AI220" s="37"/>
      <c r="AJ220" s="37"/>
      <c r="AK220" s="37"/>
      <c r="AL220" s="37"/>
      <c r="AM220" s="37"/>
      <c r="AN220" s="37"/>
      <c r="AO220" s="37"/>
      <c r="AP220" s="37"/>
      <c r="AQ220" s="37"/>
      <c r="AR220" s="37"/>
      <c r="AS220" s="37"/>
      <c r="AT220" s="37"/>
    </row>
    <row r="221" spans="1:46" x14ac:dyDescent="0.25">
      <c r="A221" s="37"/>
      <c r="B221" s="37"/>
      <c r="C221" s="37"/>
      <c r="D221" s="37"/>
      <c r="E221" s="37"/>
      <c r="F221" s="37"/>
      <c r="G221" s="37"/>
      <c r="H221" s="37"/>
      <c r="I221" s="37"/>
      <c r="J221" s="37"/>
      <c r="K221" s="37"/>
      <c r="L221" s="37"/>
      <c r="M221" s="37"/>
      <c r="N221" s="37"/>
      <c r="O221" s="37"/>
      <c r="P221" s="37"/>
      <c r="Q221" s="37"/>
      <c r="R221" s="37"/>
      <c r="S221" s="37"/>
      <c r="T221" s="37"/>
      <c r="U221" s="37"/>
      <c r="V221" s="37"/>
      <c r="W221" s="37"/>
      <c r="X221" s="37"/>
      <c r="Y221" s="37"/>
      <c r="Z221" s="37"/>
      <c r="AA221" s="37"/>
      <c r="AB221" s="37"/>
      <c r="AC221" s="37"/>
      <c r="AD221" s="37"/>
      <c r="AE221" s="37"/>
      <c r="AF221" s="37"/>
      <c r="AG221" s="37"/>
      <c r="AH221" s="37"/>
      <c r="AI221" s="37"/>
      <c r="AJ221" s="37"/>
      <c r="AK221" s="37"/>
      <c r="AL221" s="37"/>
      <c r="AM221" s="37"/>
      <c r="AN221" s="37"/>
      <c r="AO221" s="37"/>
      <c r="AP221" s="37"/>
      <c r="AQ221" s="37"/>
      <c r="AR221" s="37"/>
      <c r="AS221" s="37"/>
      <c r="AT221" s="37"/>
    </row>
    <row r="222" spans="1:46" x14ac:dyDescent="0.25">
      <c r="A222" s="37"/>
      <c r="B222" s="37"/>
      <c r="C222" s="37"/>
      <c r="D222" s="37"/>
      <c r="E222" s="37"/>
      <c r="F222" s="37"/>
      <c r="G222" s="37"/>
      <c r="H222" s="37"/>
      <c r="I222" s="37"/>
      <c r="J222" s="37"/>
      <c r="K222" s="37"/>
      <c r="L222" s="37"/>
      <c r="M222" s="37"/>
      <c r="N222" s="37"/>
      <c r="O222" s="37"/>
      <c r="P222" s="37"/>
      <c r="Q222" s="37"/>
      <c r="R222" s="37"/>
      <c r="S222" s="37"/>
      <c r="T222" s="37"/>
      <c r="U222" s="37"/>
      <c r="V222" s="37"/>
      <c r="W222" s="37"/>
      <c r="X222" s="37"/>
      <c r="Y222" s="37"/>
      <c r="Z222" s="37"/>
      <c r="AA222" s="37"/>
      <c r="AB222" s="37"/>
      <c r="AC222" s="37"/>
      <c r="AD222" s="37"/>
      <c r="AE222" s="37"/>
      <c r="AF222" s="37"/>
      <c r="AG222" s="37"/>
      <c r="AH222" s="37"/>
      <c r="AI222" s="37"/>
      <c r="AJ222" s="37"/>
      <c r="AK222" s="37"/>
      <c r="AL222" s="37"/>
      <c r="AM222" s="37"/>
      <c r="AN222" s="37"/>
      <c r="AO222" s="37"/>
      <c r="AP222" s="37"/>
      <c r="AQ222" s="37"/>
      <c r="AR222" s="37"/>
      <c r="AS222" s="37"/>
      <c r="AT222" s="37"/>
    </row>
    <row r="223" spans="1:46" x14ac:dyDescent="0.25">
      <c r="A223" s="37"/>
      <c r="B223" s="37"/>
      <c r="C223" s="37"/>
      <c r="D223" s="37"/>
      <c r="E223" s="37"/>
      <c r="F223" s="37"/>
      <c r="G223" s="37"/>
      <c r="H223" s="37"/>
      <c r="I223" s="37"/>
      <c r="J223" s="37"/>
      <c r="K223" s="37"/>
      <c r="L223" s="37"/>
      <c r="M223" s="37"/>
      <c r="N223" s="37"/>
      <c r="O223" s="37"/>
      <c r="P223" s="37"/>
      <c r="Q223" s="37"/>
      <c r="R223" s="37"/>
      <c r="S223" s="37"/>
      <c r="T223" s="37"/>
      <c r="U223" s="37"/>
      <c r="V223" s="37"/>
      <c r="W223" s="37"/>
      <c r="X223" s="37"/>
      <c r="Y223" s="37"/>
      <c r="Z223" s="37"/>
      <c r="AA223" s="37"/>
      <c r="AB223" s="37"/>
      <c r="AC223" s="37"/>
      <c r="AD223" s="37"/>
      <c r="AE223" s="37"/>
      <c r="AF223" s="37"/>
      <c r="AG223" s="37"/>
      <c r="AH223" s="37"/>
      <c r="AI223" s="37"/>
      <c r="AJ223" s="37"/>
      <c r="AK223" s="37"/>
      <c r="AL223" s="37"/>
      <c r="AM223" s="37"/>
      <c r="AN223" s="37"/>
      <c r="AO223" s="37"/>
      <c r="AP223" s="37"/>
      <c r="AQ223" s="37"/>
      <c r="AR223" s="37"/>
      <c r="AS223" s="37"/>
      <c r="AT223" s="37"/>
    </row>
    <row r="224" spans="1:46" x14ac:dyDescent="0.25">
      <c r="A224" s="37"/>
      <c r="B224" s="37"/>
      <c r="C224" s="37"/>
      <c r="D224" s="37"/>
      <c r="E224" s="37"/>
      <c r="F224" s="37"/>
      <c r="G224" s="37"/>
      <c r="H224" s="37"/>
      <c r="I224" s="37"/>
      <c r="J224" s="37"/>
      <c r="K224" s="37"/>
      <c r="L224" s="37"/>
      <c r="M224" s="37"/>
      <c r="N224" s="37"/>
      <c r="O224" s="37"/>
      <c r="P224" s="37"/>
      <c r="Q224" s="37"/>
      <c r="R224" s="37"/>
      <c r="S224" s="37"/>
      <c r="T224" s="37"/>
      <c r="U224" s="37"/>
      <c r="V224" s="37"/>
      <c r="W224" s="37"/>
      <c r="X224" s="37"/>
      <c r="Y224" s="37"/>
      <c r="Z224" s="37"/>
      <c r="AA224" s="37"/>
      <c r="AB224" s="37"/>
      <c r="AC224" s="37"/>
      <c r="AD224" s="37"/>
      <c r="AE224" s="37"/>
      <c r="AF224" s="37"/>
      <c r="AG224" s="37"/>
      <c r="AH224" s="37"/>
      <c r="AI224" s="37"/>
      <c r="AJ224" s="37"/>
      <c r="AK224" s="37"/>
      <c r="AL224" s="37"/>
      <c r="AM224" s="37"/>
      <c r="AN224" s="37"/>
      <c r="AO224" s="37"/>
      <c r="AP224" s="37"/>
      <c r="AQ224" s="37"/>
      <c r="AR224" s="37"/>
      <c r="AS224" s="37"/>
      <c r="AT224" s="37"/>
    </row>
    <row r="225" spans="1:46" x14ac:dyDescent="0.25">
      <c r="A225" s="37"/>
      <c r="B225" s="37"/>
      <c r="C225" s="37"/>
      <c r="D225" s="37"/>
      <c r="E225" s="37"/>
      <c r="F225" s="37"/>
      <c r="G225" s="37"/>
      <c r="H225" s="37"/>
      <c r="I225" s="37"/>
      <c r="J225" s="37"/>
      <c r="K225" s="37"/>
      <c r="L225" s="37"/>
      <c r="M225" s="37"/>
      <c r="N225" s="37"/>
      <c r="O225" s="37"/>
      <c r="P225" s="37"/>
      <c r="Q225" s="37"/>
      <c r="R225" s="37"/>
      <c r="S225" s="37"/>
      <c r="T225" s="37"/>
      <c r="U225" s="37"/>
      <c r="V225" s="37"/>
      <c r="W225" s="37"/>
      <c r="X225" s="37"/>
      <c r="Y225" s="37"/>
      <c r="Z225" s="37"/>
      <c r="AA225" s="37"/>
      <c r="AB225" s="37"/>
      <c r="AC225" s="37"/>
      <c r="AD225" s="37"/>
      <c r="AE225" s="37"/>
      <c r="AF225" s="37"/>
      <c r="AG225" s="37"/>
      <c r="AH225" s="37"/>
      <c r="AI225" s="37"/>
      <c r="AJ225" s="37"/>
      <c r="AK225" s="37"/>
      <c r="AL225" s="37"/>
      <c r="AM225" s="37"/>
      <c r="AN225" s="37"/>
      <c r="AO225" s="37"/>
      <c r="AP225" s="37"/>
      <c r="AQ225" s="37"/>
      <c r="AR225" s="37"/>
      <c r="AS225" s="37"/>
      <c r="AT225" s="37"/>
    </row>
    <row r="226" spans="1:46" x14ac:dyDescent="0.25">
      <c r="A226" s="37"/>
      <c r="B226" s="37"/>
      <c r="C226" s="37"/>
      <c r="D226" s="37"/>
      <c r="E226" s="37"/>
      <c r="F226" s="37"/>
      <c r="G226" s="37"/>
      <c r="H226" s="37"/>
      <c r="I226" s="37"/>
      <c r="J226" s="37"/>
      <c r="K226" s="37"/>
      <c r="L226" s="37"/>
      <c r="M226" s="37"/>
      <c r="N226" s="37"/>
      <c r="O226" s="37"/>
      <c r="P226" s="37"/>
      <c r="Q226" s="37"/>
      <c r="R226" s="37"/>
      <c r="S226" s="37"/>
      <c r="T226" s="37"/>
      <c r="U226" s="37"/>
      <c r="V226" s="37"/>
      <c r="W226" s="37"/>
      <c r="X226" s="37"/>
      <c r="Y226" s="37"/>
      <c r="Z226" s="37"/>
      <c r="AA226" s="37"/>
      <c r="AB226" s="37"/>
      <c r="AC226" s="37"/>
      <c r="AD226" s="37"/>
      <c r="AE226" s="37"/>
      <c r="AF226" s="37"/>
      <c r="AG226" s="37"/>
      <c r="AH226" s="37"/>
      <c r="AI226" s="37"/>
      <c r="AJ226" s="37"/>
      <c r="AK226" s="37"/>
      <c r="AL226" s="37"/>
      <c r="AM226" s="37"/>
      <c r="AN226" s="37"/>
      <c r="AO226" s="37"/>
      <c r="AP226" s="37"/>
      <c r="AQ226" s="37"/>
      <c r="AR226" s="37"/>
      <c r="AS226" s="37"/>
      <c r="AT226" s="37"/>
    </row>
    <row r="227" spans="1:46" x14ac:dyDescent="0.25">
      <c r="A227" s="37"/>
      <c r="B227" s="37"/>
      <c r="C227" s="37"/>
      <c r="D227" s="37"/>
      <c r="E227" s="37"/>
      <c r="F227" s="37"/>
      <c r="G227" s="37"/>
      <c r="H227" s="37"/>
      <c r="I227" s="37"/>
      <c r="J227" s="37"/>
      <c r="K227" s="37"/>
      <c r="L227" s="37"/>
      <c r="M227" s="37"/>
      <c r="N227" s="37"/>
      <c r="O227" s="37"/>
      <c r="P227" s="37"/>
      <c r="Q227" s="37"/>
      <c r="R227" s="37"/>
      <c r="S227" s="37"/>
      <c r="T227" s="37"/>
      <c r="U227" s="37"/>
      <c r="V227" s="37"/>
      <c r="W227" s="37"/>
      <c r="X227" s="37"/>
      <c r="Y227" s="37"/>
      <c r="Z227" s="37"/>
      <c r="AA227" s="37"/>
      <c r="AB227" s="37"/>
      <c r="AC227" s="37"/>
      <c r="AD227" s="37"/>
      <c r="AE227" s="37"/>
      <c r="AF227" s="37"/>
      <c r="AG227" s="37"/>
      <c r="AH227" s="37"/>
      <c r="AI227" s="37"/>
      <c r="AJ227" s="37"/>
      <c r="AK227" s="37"/>
      <c r="AL227" s="37"/>
      <c r="AM227" s="37"/>
      <c r="AN227" s="37"/>
      <c r="AO227" s="37"/>
      <c r="AP227" s="37"/>
      <c r="AQ227" s="37"/>
      <c r="AR227" s="37"/>
      <c r="AS227" s="37"/>
      <c r="AT227" s="37"/>
    </row>
    <row r="228" spans="1:46" x14ac:dyDescent="0.25">
      <c r="A228" s="37"/>
      <c r="B228" s="37"/>
      <c r="C228" s="37"/>
      <c r="D228" s="37"/>
      <c r="E228" s="37"/>
      <c r="F228" s="37"/>
      <c r="G228" s="37"/>
      <c r="H228" s="37"/>
      <c r="I228" s="37"/>
      <c r="J228" s="37"/>
      <c r="K228" s="37"/>
      <c r="L228" s="37"/>
      <c r="M228" s="37"/>
      <c r="N228" s="37"/>
      <c r="O228" s="37"/>
      <c r="P228" s="37"/>
      <c r="Q228" s="37"/>
      <c r="R228" s="37"/>
      <c r="S228" s="37"/>
      <c r="T228" s="37"/>
      <c r="U228" s="37"/>
      <c r="V228" s="37"/>
      <c r="W228" s="37"/>
      <c r="X228" s="37"/>
      <c r="Y228" s="37"/>
      <c r="Z228" s="37"/>
      <c r="AA228" s="37"/>
      <c r="AB228" s="37"/>
      <c r="AC228" s="37"/>
      <c r="AD228" s="37"/>
      <c r="AE228" s="37"/>
      <c r="AF228" s="37"/>
      <c r="AG228" s="37"/>
      <c r="AH228" s="37"/>
      <c r="AI228" s="37"/>
      <c r="AJ228" s="37"/>
      <c r="AK228" s="37"/>
      <c r="AL228" s="37"/>
      <c r="AM228" s="37"/>
      <c r="AN228" s="37"/>
      <c r="AO228" s="37"/>
      <c r="AP228" s="37"/>
      <c r="AQ228" s="37"/>
      <c r="AR228" s="37"/>
      <c r="AS228" s="37"/>
      <c r="AT228" s="37"/>
    </row>
    <row r="229" spans="1:46" x14ac:dyDescent="0.25">
      <c r="A229" s="37"/>
      <c r="B229" s="37"/>
      <c r="C229" s="37"/>
      <c r="D229" s="37"/>
      <c r="E229" s="37"/>
      <c r="F229" s="37"/>
      <c r="G229" s="37"/>
      <c r="H229" s="37"/>
      <c r="I229" s="37"/>
      <c r="J229" s="37"/>
      <c r="K229" s="37"/>
      <c r="L229" s="37"/>
      <c r="M229" s="37"/>
      <c r="N229" s="37"/>
      <c r="O229" s="37"/>
      <c r="P229" s="37"/>
      <c r="Q229" s="37"/>
      <c r="R229" s="37"/>
      <c r="S229" s="37"/>
      <c r="T229" s="37"/>
      <c r="U229" s="37"/>
      <c r="V229" s="37"/>
      <c r="W229" s="37"/>
      <c r="X229" s="37"/>
      <c r="Y229" s="37"/>
      <c r="Z229" s="37"/>
      <c r="AA229" s="37"/>
      <c r="AB229" s="37"/>
      <c r="AC229" s="37"/>
      <c r="AD229" s="37"/>
      <c r="AE229" s="37"/>
      <c r="AF229" s="37"/>
      <c r="AG229" s="37"/>
      <c r="AH229" s="37"/>
      <c r="AI229" s="37"/>
      <c r="AJ229" s="37"/>
      <c r="AK229" s="37"/>
      <c r="AL229" s="37"/>
      <c r="AM229" s="37"/>
      <c r="AN229" s="37"/>
      <c r="AO229" s="37"/>
      <c r="AP229" s="37"/>
      <c r="AQ229" s="37"/>
      <c r="AR229" s="37"/>
      <c r="AS229" s="37"/>
      <c r="AT229" s="37"/>
    </row>
    <row r="230" spans="1:46" x14ac:dyDescent="0.25">
      <c r="A230" s="37"/>
      <c r="B230" s="37"/>
      <c r="C230" s="37"/>
      <c r="D230" s="37"/>
      <c r="E230" s="37"/>
      <c r="F230" s="37"/>
      <c r="G230" s="37"/>
      <c r="H230" s="37"/>
      <c r="I230" s="37"/>
      <c r="J230" s="37"/>
      <c r="K230" s="37"/>
      <c r="L230" s="37"/>
      <c r="M230" s="37"/>
      <c r="N230" s="37"/>
      <c r="O230" s="37"/>
      <c r="P230" s="37"/>
      <c r="Q230" s="37"/>
      <c r="R230" s="37"/>
      <c r="S230" s="37"/>
      <c r="T230" s="37"/>
      <c r="U230" s="37"/>
      <c r="V230" s="37"/>
      <c r="W230" s="37"/>
      <c r="X230" s="37"/>
      <c r="Y230" s="37"/>
      <c r="Z230" s="37"/>
      <c r="AA230" s="37"/>
      <c r="AB230" s="37"/>
      <c r="AC230" s="37"/>
      <c r="AD230" s="37"/>
      <c r="AE230" s="37"/>
      <c r="AF230" s="37"/>
      <c r="AG230" s="37"/>
      <c r="AH230" s="37"/>
      <c r="AI230" s="37"/>
      <c r="AJ230" s="37"/>
      <c r="AK230" s="37"/>
      <c r="AL230" s="37"/>
      <c r="AM230" s="37"/>
      <c r="AN230" s="37"/>
      <c r="AO230" s="37"/>
      <c r="AP230" s="37"/>
      <c r="AQ230" s="37"/>
      <c r="AR230" s="37"/>
      <c r="AS230" s="37"/>
      <c r="AT230" s="37"/>
    </row>
    <row r="231" spans="1:46" x14ac:dyDescent="0.25">
      <c r="A231" s="37"/>
      <c r="B231" s="37"/>
      <c r="C231" s="37"/>
      <c r="D231" s="37"/>
      <c r="E231" s="37"/>
      <c r="F231" s="37"/>
      <c r="G231" s="37"/>
      <c r="H231" s="37"/>
      <c r="I231" s="37"/>
      <c r="J231" s="37"/>
      <c r="K231" s="37"/>
      <c r="L231" s="37"/>
      <c r="M231" s="37"/>
      <c r="N231" s="37"/>
      <c r="O231" s="37"/>
      <c r="P231" s="37"/>
      <c r="Q231" s="37"/>
      <c r="R231" s="37"/>
      <c r="S231" s="37"/>
      <c r="T231" s="37"/>
      <c r="U231" s="37"/>
      <c r="V231" s="37"/>
      <c r="W231" s="37"/>
      <c r="X231" s="37"/>
      <c r="Y231" s="37"/>
      <c r="Z231" s="37"/>
      <c r="AA231" s="37"/>
      <c r="AB231" s="37"/>
      <c r="AC231" s="37"/>
      <c r="AD231" s="37"/>
      <c r="AE231" s="37"/>
      <c r="AF231" s="37"/>
      <c r="AG231" s="37"/>
      <c r="AH231" s="37"/>
      <c r="AI231" s="37"/>
      <c r="AJ231" s="37"/>
      <c r="AK231" s="37"/>
      <c r="AL231" s="37"/>
      <c r="AM231" s="37"/>
      <c r="AN231" s="37"/>
      <c r="AO231" s="37"/>
      <c r="AP231" s="37"/>
      <c r="AQ231" s="37"/>
      <c r="AR231" s="37"/>
      <c r="AS231" s="37"/>
      <c r="AT231" s="37"/>
    </row>
    <row r="232" spans="1:46" x14ac:dyDescent="0.25">
      <c r="A232" s="37"/>
      <c r="B232" s="37"/>
      <c r="C232" s="37"/>
      <c r="D232" s="37"/>
      <c r="E232" s="37"/>
      <c r="F232" s="37"/>
      <c r="G232" s="37"/>
      <c r="H232" s="37"/>
      <c r="I232" s="37"/>
      <c r="J232" s="37"/>
      <c r="K232" s="37"/>
      <c r="L232" s="37"/>
      <c r="M232" s="37"/>
      <c r="N232" s="37"/>
      <c r="O232" s="37"/>
      <c r="P232" s="37"/>
      <c r="Q232" s="37"/>
      <c r="R232" s="37"/>
      <c r="S232" s="37"/>
      <c r="T232" s="37"/>
      <c r="U232" s="37"/>
      <c r="V232" s="37"/>
      <c r="W232" s="37"/>
      <c r="X232" s="37"/>
      <c r="Y232" s="37"/>
      <c r="Z232" s="37"/>
      <c r="AA232" s="37"/>
      <c r="AB232" s="37"/>
      <c r="AC232" s="37"/>
      <c r="AD232" s="37"/>
      <c r="AE232" s="37"/>
      <c r="AF232" s="37"/>
      <c r="AG232" s="37"/>
      <c r="AH232" s="37"/>
      <c r="AI232" s="37"/>
      <c r="AJ232" s="37"/>
      <c r="AK232" s="37"/>
      <c r="AL232" s="37"/>
      <c r="AM232" s="37"/>
      <c r="AN232" s="37"/>
      <c r="AO232" s="37"/>
      <c r="AP232" s="37"/>
      <c r="AQ232" s="37"/>
      <c r="AR232" s="37"/>
      <c r="AS232" s="37"/>
      <c r="AT232" s="37"/>
    </row>
    <row r="233" spans="1:46" x14ac:dyDescent="0.25">
      <c r="A233" s="37"/>
      <c r="B233" s="37"/>
      <c r="C233" s="37"/>
      <c r="D233" s="37"/>
      <c r="E233" s="37"/>
      <c r="F233" s="37"/>
      <c r="G233" s="37"/>
      <c r="H233" s="37"/>
      <c r="I233" s="37"/>
      <c r="J233" s="37"/>
      <c r="K233" s="37"/>
      <c r="L233" s="37"/>
      <c r="M233" s="37"/>
      <c r="N233" s="37"/>
      <c r="O233" s="37"/>
      <c r="P233" s="37"/>
      <c r="Q233" s="37"/>
      <c r="R233" s="37"/>
      <c r="S233" s="37"/>
      <c r="T233" s="37"/>
      <c r="U233" s="37"/>
      <c r="V233" s="37"/>
      <c r="W233" s="37"/>
      <c r="X233" s="37"/>
      <c r="Y233" s="37"/>
      <c r="Z233" s="37"/>
      <c r="AA233" s="37"/>
      <c r="AB233" s="37"/>
      <c r="AC233" s="37"/>
      <c r="AD233" s="37"/>
      <c r="AE233" s="37"/>
      <c r="AF233" s="37"/>
      <c r="AG233" s="37"/>
      <c r="AH233" s="37"/>
      <c r="AI233" s="37"/>
      <c r="AJ233" s="37"/>
      <c r="AK233" s="37"/>
      <c r="AL233" s="37"/>
      <c r="AM233" s="37"/>
      <c r="AN233" s="37"/>
      <c r="AO233" s="37"/>
      <c r="AP233" s="37"/>
      <c r="AQ233" s="37"/>
      <c r="AR233" s="37"/>
      <c r="AS233" s="37"/>
      <c r="AT233" s="37"/>
    </row>
    <row r="234" spans="1:46" x14ac:dyDescent="0.25">
      <c r="A234" s="37"/>
      <c r="B234" s="37"/>
      <c r="C234" s="37"/>
      <c r="D234" s="37"/>
      <c r="E234" s="37"/>
      <c r="F234" s="37"/>
      <c r="G234" s="37"/>
      <c r="H234" s="37"/>
      <c r="I234" s="37"/>
      <c r="J234" s="37"/>
      <c r="K234" s="37"/>
      <c r="L234" s="37"/>
      <c r="M234" s="37"/>
      <c r="N234" s="37"/>
      <c r="O234" s="37"/>
      <c r="P234" s="37"/>
      <c r="Q234" s="37"/>
      <c r="R234" s="37"/>
      <c r="S234" s="37"/>
      <c r="T234" s="37"/>
      <c r="U234" s="37"/>
      <c r="V234" s="37"/>
      <c r="W234" s="37"/>
      <c r="X234" s="37"/>
      <c r="Y234" s="37"/>
      <c r="Z234" s="37"/>
      <c r="AA234" s="37"/>
      <c r="AB234" s="37"/>
      <c r="AC234" s="37"/>
      <c r="AD234" s="37"/>
      <c r="AE234" s="37"/>
      <c r="AF234" s="37"/>
      <c r="AG234" s="37"/>
      <c r="AH234" s="37"/>
      <c r="AI234" s="37"/>
      <c r="AJ234" s="37"/>
      <c r="AK234" s="37"/>
      <c r="AL234" s="37"/>
      <c r="AM234" s="37"/>
      <c r="AN234" s="37"/>
      <c r="AO234" s="37"/>
      <c r="AP234" s="37"/>
      <c r="AQ234" s="37"/>
      <c r="AR234" s="37"/>
      <c r="AS234" s="37"/>
      <c r="AT234" s="37"/>
    </row>
    <row r="235" spans="1:46" x14ac:dyDescent="0.25">
      <c r="A235" s="37"/>
      <c r="B235" s="37"/>
      <c r="C235" s="37"/>
      <c r="D235" s="37"/>
      <c r="E235" s="37"/>
      <c r="F235" s="37"/>
      <c r="G235" s="37"/>
      <c r="H235" s="37"/>
      <c r="I235" s="37"/>
      <c r="J235" s="37"/>
      <c r="K235" s="37"/>
      <c r="L235" s="37"/>
      <c r="M235" s="37"/>
      <c r="N235" s="37"/>
      <c r="O235" s="37"/>
      <c r="P235" s="37"/>
      <c r="Q235" s="37"/>
      <c r="R235" s="37"/>
      <c r="S235" s="37"/>
      <c r="T235" s="37"/>
      <c r="U235" s="37"/>
      <c r="V235" s="37"/>
      <c r="W235" s="37"/>
      <c r="X235" s="37"/>
      <c r="Y235" s="37"/>
      <c r="Z235" s="37"/>
      <c r="AA235" s="37"/>
      <c r="AB235" s="37"/>
      <c r="AC235" s="37"/>
      <c r="AD235" s="37"/>
      <c r="AE235" s="37"/>
      <c r="AF235" s="37"/>
      <c r="AG235" s="37"/>
      <c r="AH235" s="37"/>
      <c r="AI235" s="37"/>
      <c r="AJ235" s="37"/>
      <c r="AK235" s="37"/>
      <c r="AL235" s="37"/>
      <c r="AM235" s="37"/>
      <c r="AN235" s="37"/>
      <c r="AO235" s="37"/>
      <c r="AP235" s="37"/>
      <c r="AQ235" s="37"/>
      <c r="AR235" s="37"/>
      <c r="AS235" s="37"/>
      <c r="AT235" s="37"/>
    </row>
    <row r="236" spans="1:46" x14ac:dyDescent="0.25">
      <c r="A236" s="37"/>
      <c r="B236" s="37"/>
      <c r="C236" s="37"/>
      <c r="D236" s="37"/>
      <c r="E236" s="37"/>
      <c r="F236" s="37"/>
      <c r="G236" s="37"/>
      <c r="H236" s="37"/>
      <c r="I236" s="37"/>
      <c r="J236" s="37"/>
      <c r="K236" s="37"/>
      <c r="L236" s="37"/>
      <c r="M236" s="37"/>
      <c r="N236" s="37"/>
      <c r="O236" s="37"/>
      <c r="P236" s="37"/>
      <c r="Q236" s="37"/>
      <c r="R236" s="37"/>
      <c r="S236" s="37"/>
      <c r="T236" s="37"/>
      <c r="U236" s="37"/>
      <c r="V236" s="37"/>
      <c r="W236" s="37"/>
      <c r="X236" s="37"/>
      <c r="Y236" s="37"/>
      <c r="Z236" s="37"/>
      <c r="AA236" s="37"/>
      <c r="AB236" s="37"/>
      <c r="AC236" s="37"/>
      <c r="AD236" s="37"/>
      <c r="AE236" s="37"/>
      <c r="AF236" s="37"/>
      <c r="AG236" s="37"/>
      <c r="AH236" s="37"/>
      <c r="AI236" s="37"/>
      <c r="AJ236" s="37"/>
      <c r="AK236" s="37"/>
      <c r="AL236" s="37"/>
      <c r="AM236" s="37"/>
      <c r="AN236" s="37"/>
      <c r="AO236" s="37"/>
      <c r="AP236" s="37"/>
      <c r="AQ236" s="37"/>
      <c r="AR236" s="37"/>
      <c r="AS236" s="37"/>
      <c r="AT236" s="37"/>
    </row>
    <row r="237" spans="1:46" x14ac:dyDescent="0.25">
      <c r="A237" s="37"/>
      <c r="B237" s="37"/>
      <c r="C237" s="37"/>
      <c r="D237" s="37"/>
      <c r="E237" s="37"/>
      <c r="F237" s="37"/>
      <c r="G237" s="37"/>
      <c r="H237" s="37"/>
      <c r="I237" s="37"/>
      <c r="J237" s="37"/>
      <c r="K237" s="37"/>
      <c r="L237" s="37"/>
      <c r="M237" s="37"/>
      <c r="N237" s="37"/>
      <c r="O237" s="37"/>
      <c r="P237" s="37"/>
      <c r="Q237" s="37"/>
      <c r="R237" s="37"/>
      <c r="S237" s="37"/>
      <c r="T237" s="37"/>
      <c r="U237" s="37"/>
      <c r="V237" s="37"/>
      <c r="W237" s="37"/>
      <c r="X237" s="37"/>
      <c r="Y237" s="37"/>
      <c r="Z237" s="37"/>
      <c r="AA237" s="37"/>
      <c r="AB237" s="37"/>
      <c r="AC237" s="37"/>
      <c r="AD237" s="37"/>
      <c r="AE237" s="37"/>
      <c r="AF237" s="37"/>
      <c r="AG237" s="37"/>
      <c r="AH237" s="37"/>
      <c r="AI237" s="37"/>
      <c r="AJ237" s="37"/>
      <c r="AK237" s="37"/>
      <c r="AL237" s="37"/>
      <c r="AM237" s="37"/>
      <c r="AN237" s="37"/>
      <c r="AO237" s="37"/>
      <c r="AP237" s="37"/>
      <c r="AQ237" s="37"/>
      <c r="AR237" s="37"/>
      <c r="AS237" s="37"/>
      <c r="AT237" s="37"/>
    </row>
    <row r="238" spans="1:46" x14ac:dyDescent="0.25">
      <c r="A238" s="37"/>
      <c r="B238" s="37"/>
      <c r="C238" s="37"/>
      <c r="D238" s="37"/>
      <c r="E238" s="37"/>
      <c r="F238" s="37"/>
      <c r="G238" s="37"/>
      <c r="H238" s="37"/>
      <c r="I238" s="37"/>
      <c r="J238" s="37"/>
      <c r="K238" s="37"/>
      <c r="L238" s="37"/>
      <c r="M238" s="37"/>
      <c r="N238" s="37"/>
      <c r="O238" s="37"/>
      <c r="P238" s="37"/>
      <c r="Q238" s="37"/>
      <c r="R238" s="37"/>
      <c r="S238" s="37"/>
      <c r="T238" s="37"/>
      <c r="U238" s="37"/>
      <c r="V238" s="37"/>
      <c r="W238" s="37"/>
      <c r="X238" s="37"/>
      <c r="Y238" s="37"/>
      <c r="Z238" s="37"/>
      <c r="AA238" s="37"/>
      <c r="AB238" s="37"/>
      <c r="AC238" s="37"/>
      <c r="AD238" s="37"/>
      <c r="AE238" s="37"/>
      <c r="AF238" s="37"/>
      <c r="AG238" s="37"/>
      <c r="AH238" s="37"/>
      <c r="AI238" s="37"/>
      <c r="AJ238" s="37"/>
      <c r="AK238" s="37"/>
      <c r="AL238" s="37"/>
      <c r="AM238" s="37"/>
      <c r="AN238" s="37"/>
      <c r="AO238" s="37"/>
      <c r="AP238" s="37"/>
      <c r="AQ238" s="37"/>
      <c r="AR238" s="37"/>
      <c r="AS238" s="37"/>
      <c r="AT238" s="37"/>
    </row>
    <row r="239" spans="1:46" x14ac:dyDescent="0.25">
      <c r="A239" s="37"/>
      <c r="B239" s="37"/>
      <c r="C239" s="37"/>
      <c r="D239" s="37"/>
      <c r="E239" s="37"/>
      <c r="F239" s="37"/>
      <c r="G239" s="37"/>
      <c r="H239" s="37"/>
      <c r="I239" s="37"/>
      <c r="J239" s="37"/>
      <c r="K239" s="37"/>
      <c r="L239" s="37"/>
      <c r="M239" s="37"/>
      <c r="N239" s="37"/>
      <c r="O239" s="37"/>
      <c r="P239" s="37"/>
      <c r="Q239" s="37"/>
      <c r="R239" s="37"/>
      <c r="S239" s="37"/>
      <c r="T239" s="37"/>
      <c r="U239" s="37"/>
      <c r="V239" s="37"/>
      <c r="W239" s="37"/>
      <c r="X239" s="37"/>
      <c r="Y239" s="37"/>
      <c r="Z239" s="37"/>
      <c r="AA239" s="37"/>
      <c r="AB239" s="37"/>
      <c r="AC239" s="37"/>
      <c r="AD239" s="37"/>
      <c r="AE239" s="37"/>
      <c r="AF239" s="37"/>
      <c r="AG239" s="37"/>
      <c r="AH239" s="37"/>
      <c r="AI239" s="37"/>
      <c r="AJ239" s="37"/>
      <c r="AK239" s="37"/>
      <c r="AL239" s="37"/>
      <c r="AM239" s="37"/>
      <c r="AN239" s="37"/>
      <c r="AO239" s="37"/>
      <c r="AP239" s="37"/>
      <c r="AQ239" s="37"/>
      <c r="AR239" s="37"/>
      <c r="AS239" s="37"/>
      <c r="AT239" s="37"/>
    </row>
    <row r="240" spans="1:46" x14ac:dyDescent="0.25">
      <c r="A240" s="37"/>
      <c r="B240" s="37"/>
      <c r="C240" s="37"/>
      <c r="D240" s="37"/>
      <c r="E240" s="37"/>
      <c r="F240" s="37"/>
      <c r="G240" s="37"/>
      <c r="H240" s="37"/>
      <c r="I240" s="37"/>
      <c r="J240" s="37"/>
      <c r="K240" s="37"/>
      <c r="L240" s="37"/>
      <c r="M240" s="37"/>
      <c r="N240" s="37"/>
      <c r="O240" s="37"/>
      <c r="P240" s="37"/>
      <c r="Q240" s="37"/>
      <c r="R240" s="37"/>
      <c r="S240" s="37"/>
      <c r="T240" s="37"/>
      <c r="U240" s="37"/>
      <c r="V240" s="37"/>
      <c r="W240" s="37"/>
      <c r="X240" s="37"/>
      <c r="Y240" s="37"/>
      <c r="Z240" s="37"/>
      <c r="AA240" s="37"/>
      <c r="AB240" s="37"/>
      <c r="AC240" s="37"/>
      <c r="AD240" s="37"/>
      <c r="AE240" s="37"/>
      <c r="AF240" s="37"/>
      <c r="AG240" s="37"/>
      <c r="AH240" s="37"/>
      <c r="AI240" s="37"/>
      <c r="AJ240" s="37"/>
      <c r="AK240" s="37"/>
      <c r="AL240" s="37"/>
      <c r="AM240" s="37"/>
      <c r="AN240" s="37"/>
      <c r="AO240" s="37"/>
      <c r="AP240" s="37"/>
      <c r="AQ240" s="37"/>
      <c r="AR240" s="37"/>
      <c r="AS240" s="37"/>
      <c r="AT240" s="37"/>
    </row>
    <row r="241" spans="1:46" x14ac:dyDescent="0.25">
      <c r="A241" s="37"/>
      <c r="B241" s="37"/>
      <c r="C241" s="37"/>
      <c r="D241" s="37"/>
      <c r="E241" s="37"/>
      <c r="F241" s="37"/>
      <c r="G241" s="37"/>
      <c r="H241" s="37"/>
      <c r="I241" s="37"/>
      <c r="J241" s="37"/>
      <c r="K241" s="37"/>
      <c r="L241" s="37"/>
      <c r="M241" s="37"/>
      <c r="N241" s="37"/>
      <c r="O241" s="37"/>
      <c r="P241" s="37"/>
      <c r="Q241" s="37"/>
      <c r="R241" s="37"/>
      <c r="S241" s="37"/>
      <c r="T241" s="37"/>
      <c r="U241" s="37"/>
      <c r="V241" s="37"/>
      <c r="W241" s="37"/>
      <c r="X241" s="37"/>
      <c r="Y241" s="37"/>
      <c r="Z241" s="37"/>
      <c r="AA241" s="37"/>
      <c r="AB241" s="37"/>
      <c r="AC241" s="37"/>
      <c r="AD241" s="37"/>
      <c r="AE241" s="37"/>
      <c r="AF241" s="37"/>
      <c r="AG241" s="37"/>
      <c r="AH241" s="37"/>
      <c r="AI241" s="37"/>
      <c r="AJ241" s="37"/>
      <c r="AK241" s="37"/>
      <c r="AL241" s="37"/>
      <c r="AM241" s="37"/>
      <c r="AN241" s="37"/>
      <c r="AO241" s="37"/>
      <c r="AP241" s="37"/>
      <c r="AQ241" s="37"/>
      <c r="AR241" s="37"/>
      <c r="AS241" s="37"/>
      <c r="AT241" s="37"/>
    </row>
    <row r="242" spans="1:46" x14ac:dyDescent="0.25">
      <c r="A242" s="37"/>
      <c r="B242" s="37"/>
      <c r="C242" s="37"/>
      <c r="D242" s="37"/>
      <c r="E242" s="37"/>
      <c r="F242" s="37"/>
      <c r="G242" s="37"/>
      <c r="H242" s="37"/>
      <c r="I242" s="37"/>
      <c r="J242" s="37"/>
      <c r="K242" s="37"/>
      <c r="L242" s="37"/>
      <c r="M242" s="37"/>
      <c r="N242" s="37"/>
      <c r="O242" s="37"/>
      <c r="P242" s="37"/>
      <c r="Q242" s="37"/>
      <c r="R242" s="37"/>
      <c r="S242" s="37"/>
      <c r="T242" s="37"/>
      <c r="U242" s="37"/>
      <c r="V242" s="37"/>
      <c r="W242" s="37"/>
      <c r="X242" s="37"/>
      <c r="Y242" s="37"/>
      <c r="Z242" s="37"/>
      <c r="AA242" s="37"/>
      <c r="AB242" s="37"/>
      <c r="AC242" s="37"/>
      <c r="AD242" s="37"/>
      <c r="AE242" s="37"/>
      <c r="AF242" s="37"/>
      <c r="AG242" s="37"/>
      <c r="AH242" s="37"/>
      <c r="AI242" s="37"/>
      <c r="AJ242" s="37"/>
      <c r="AK242" s="37"/>
      <c r="AL242" s="37"/>
      <c r="AM242" s="37"/>
      <c r="AN242" s="37"/>
      <c r="AO242" s="37"/>
      <c r="AP242" s="37"/>
      <c r="AQ242" s="37"/>
      <c r="AR242" s="37"/>
      <c r="AS242" s="37"/>
      <c r="AT242" s="37"/>
    </row>
    <row r="243" spans="1:46" x14ac:dyDescent="0.25">
      <c r="A243" s="37"/>
      <c r="B243" s="37"/>
      <c r="C243" s="37"/>
      <c r="D243" s="37"/>
      <c r="E243" s="37"/>
      <c r="F243" s="37"/>
      <c r="G243" s="37"/>
      <c r="H243" s="37"/>
      <c r="I243" s="37"/>
      <c r="J243" s="37"/>
      <c r="K243" s="37"/>
      <c r="L243" s="37"/>
      <c r="M243" s="37"/>
      <c r="N243" s="37"/>
      <c r="O243" s="37"/>
      <c r="P243" s="37"/>
      <c r="Q243" s="37"/>
      <c r="R243" s="37"/>
      <c r="S243" s="37"/>
      <c r="T243" s="37"/>
      <c r="U243" s="37"/>
      <c r="V243" s="37"/>
      <c r="W243" s="37"/>
      <c r="X243" s="37"/>
      <c r="Y243" s="37"/>
      <c r="Z243" s="37"/>
      <c r="AA243" s="37"/>
      <c r="AB243" s="37"/>
      <c r="AC243" s="37"/>
      <c r="AD243" s="37"/>
      <c r="AE243" s="37"/>
      <c r="AF243" s="37"/>
      <c r="AG243" s="37"/>
      <c r="AH243" s="37"/>
      <c r="AI243" s="37"/>
      <c r="AJ243" s="37"/>
      <c r="AK243" s="37"/>
      <c r="AL243" s="37"/>
      <c r="AM243" s="37"/>
      <c r="AN243" s="37"/>
      <c r="AO243" s="37"/>
      <c r="AP243" s="37"/>
      <c r="AQ243" s="37"/>
      <c r="AR243" s="37"/>
      <c r="AS243" s="37"/>
      <c r="AT243" s="37"/>
    </row>
    <row r="244" spans="1:46" x14ac:dyDescent="0.25">
      <c r="A244" s="37"/>
      <c r="B244" s="37"/>
      <c r="C244" s="37"/>
      <c r="D244" s="37"/>
      <c r="E244" s="37"/>
      <c r="F244" s="37"/>
      <c r="G244" s="37"/>
      <c r="H244" s="37"/>
      <c r="I244" s="37"/>
      <c r="J244" s="37"/>
      <c r="K244" s="37"/>
      <c r="L244" s="37"/>
      <c r="M244" s="37"/>
      <c r="N244" s="37"/>
      <c r="O244" s="37"/>
      <c r="P244" s="37"/>
      <c r="Q244" s="37"/>
      <c r="R244" s="37"/>
      <c r="S244" s="37"/>
      <c r="T244" s="37"/>
      <c r="U244" s="37"/>
      <c r="V244" s="37"/>
      <c r="W244" s="37"/>
      <c r="X244" s="37"/>
      <c r="Y244" s="37"/>
      <c r="Z244" s="37"/>
      <c r="AA244" s="37"/>
      <c r="AB244" s="37"/>
      <c r="AC244" s="37"/>
      <c r="AD244" s="37"/>
      <c r="AE244" s="37"/>
      <c r="AF244" s="37"/>
      <c r="AG244" s="37"/>
      <c r="AH244" s="37"/>
      <c r="AI244" s="37"/>
      <c r="AJ244" s="37"/>
      <c r="AK244" s="37"/>
      <c r="AL244" s="37"/>
      <c r="AM244" s="37"/>
      <c r="AN244" s="37"/>
      <c r="AO244" s="37"/>
      <c r="AP244" s="37"/>
      <c r="AQ244" s="37"/>
      <c r="AR244" s="37"/>
      <c r="AS244" s="37"/>
      <c r="AT244" s="37"/>
    </row>
    <row r="245" spans="1:46" x14ac:dyDescent="0.25">
      <c r="A245" s="37"/>
      <c r="B245" s="37"/>
      <c r="C245" s="37"/>
      <c r="D245" s="37"/>
      <c r="E245" s="37"/>
      <c r="F245" s="37"/>
      <c r="G245" s="37"/>
      <c r="H245" s="37"/>
      <c r="I245" s="37"/>
      <c r="J245" s="37"/>
      <c r="K245" s="37"/>
      <c r="L245" s="37"/>
      <c r="M245" s="37"/>
      <c r="N245" s="37"/>
      <c r="O245" s="37"/>
      <c r="P245" s="37"/>
      <c r="Q245" s="37"/>
      <c r="R245" s="37"/>
      <c r="S245" s="37"/>
      <c r="T245" s="37"/>
      <c r="U245" s="37"/>
      <c r="V245" s="37"/>
      <c r="W245" s="37"/>
      <c r="X245" s="37"/>
      <c r="Y245" s="37"/>
      <c r="Z245" s="37"/>
      <c r="AA245" s="37"/>
      <c r="AB245" s="37"/>
      <c r="AC245" s="37"/>
      <c r="AD245" s="37"/>
      <c r="AE245" s="37"/>
      <c r="AF245" s="37"/>
      <c r="AG245" s="37"/>
      <c r="AH245" s="37"/>
      <c r="AI245" s="37"/>
      <c r="AJ245" s="37"/>
      <c r="AK245" s="37"/>
      <c r="AL245" s="37"/>
      <c r="AM245" s="37"/>
      <c r="AN245" s="37"/>
      <c r="AO245" s="37"/>
      <c r="AP245" s="37"/>
      <c r="AQ245" s="37"/>
      <c r="AR245" s="37"/>
      <c r="AS245" s="37"/>
      <c r="AT245" s="37"/>
    </row>
    <row r="246" spans="1:46" x14ac:dyDescent="0.25">
      <c r="A246" s="37"/>
      <c r="B246" s="37"/>
      <c r="C246" s="37"/>
      <c r="D246" s="37"/>
      <c r="E246" s="37"/>
      <c r="F246" s="37"/>
      <c r="G246" s="37"/>
      <c r="H246" s="37"/>
      <c r="I246" s="37"/>
      <c r="J246" s="37"/>
      <c r="K246" s="37"/>
      <c r="L246" s="37"/>
      <c r="M246" s="37"/>
      <c r="N246" s="37"/>
      <c r="O246" s="37"/>
      <c r="P246" s="37"/>
      <c r="Q246" s="37"/>
      <c r="R246" s="37"/>
      <c r="S246" s="37"/>
      <c r="T246" s="37"/>
      <c r="U246" s="37"/>
      <c r="V246" s="37"/>
      <c r="W246" s="37"/>
      <c r="X246" s="37"/>
      <c r="Y246" s="37"/>
      <c r="Z246" s="37"/>
      <c r="AA246" s="37"/>
      <c r="AB246" s="37"/>
      <c r="AC246" s="37"/>
      <c r="AD246" s="37"/>
      <c r="AE246" s="37"/>
      <c r="AF246" s="37"/>
      <c r="AG246" s="37"/>
      <c r="AH246" s="37"/>
      <c r="AI246" s="37"/>
      <c r="AJ246" s="37"/>
      <c r="AK246" s="37"/>
      <c r="AL246" s="37"/>
      <c r="AM246" s="37"/>
      <c r="AN246" s="37"/>
      <c r="AO246" s="37"/>
      <c r="AP246" s="37"/>
      <c r="AQ246" s="37"/>
      <c r="AR246" s="37"/>
      <c r="AS246" s="37"/>
      <c r="AT246" s="37"/>
    </row>
    <row r="247" spans="1:46" x14ac:dyDescent="0.25">
      <c r="A247" s="37"/>
      <c r="B247" s="37"/>
      <c r="C247" s="37"/>
      <c r="D247" s="37"/>
      <c r="E247" s="37"/>
      <c r="F247" s="37"/>
      <c r="G247" s="37"/>
      <c r="H247" s="37"/>
      <c r="I247" s="37"/>
      <c r="J247" s="37"/>
      <c r="K247" s="37"/>
      <c r="L247" s="37"/>
      <c r="M247" s="37"/>
      <c r="N247" s="37"/>
      <c r="O247" s="37"/>
      <c r="P247" s="37"/>
      <c r="Q247" s="37"/>
      <c r="R247" s="37"/>
      <c r="S247" s="37"/>
      <c r="T247" s="37"/>
      <c r="U247" s="37"/>
      <c r="V247" s="37"/>
      <c r="W247" s="37"/>
      <c r="X247" s="37"/>
      <c r="Y247" s="37"/>
      <c r="Z247" s="37"/>
      <c r="AA247" s="37"/>
      <c r="AB247" s="37"/>
      <c r="AC247" s="37"/>
      <c r="AD247" s="37"/>
      <c r="AE247" s="37"/>
      <c r="AF247" s="37"/>
      <c r="AG247" s="37"/>
      <c r="AH247" s="37"/>
      <c r="AI247" s="37"/>
      <c r="AJ247" s="37"/>
      <c r="AK247" s="37"/>
      <c r="AL247" s="37"/>
      <c r="AM247" s="37"/>
      <c r="AN247" s="37"/>
      <c r="AO247" s="37"/>
      <c r="AP247" s="37"/>
      <c r="AQ247" s="37"/>
      <c r="AR247" s="37"/>
      <c r="AS247" s="37"/>
      <c r="AT247" s="37"/>
    </row>
    <row r="248" spans="1:46" x14ac:dyDescent="0.25">
      <c r="A248" s="37"/>
      <c r="B248" s="37"/>
      <c r="C248" s="37"/>
      <c r="D248" s="37"/>
      <c r="E248" s="37"/>
      <c r="F248" s="37"/>
      <c r="G248" s="37"/>
      <c r="H248" s="37"/>
      <c r="I248" s="37"/>
      <c r="J248" s="37"/>
      <c r="K248" s="37"/>
      <c r="L248" s="37"/>
      <c r="M248" s="37"/>
      <c r="N248" s="37"/>
      <c r="O248" s="37"/>
      <c r="P248" s="37"/>
      <c r="Q248" s="37"/>
      <c r="R248" s="37"/>
      <c r="S248" s="37"/>
      <c r="T248" s="37"/>
      <c r="U248" s="37"/>
      <c r="V248" s="37"/>
      <c r="W248" s="37"/>
      <c r="X248" s="37"/>
      <c r="Y248" s="37"/>
      <c r="Z248" s="37"/>
      <c r="AA248" s="37"/>
      <c r="AB248" s="37"/>
      <c r="AC248" s="37"/>
      <c r="AD248" s="37"/>
      <c r="AE248" s="37"/>
      <c r="AF248" s="37"/>
      <c r="AG248" s="37"/>
      <c r="AH248" s="37"/>
      <c r="AI248" s="37"/>
      <c r="AJ248" s="37"/>
      <c r="AK248" s="37"/>
      <c r="AL248" s="37"/>
      <c r="AM248" s="37"/>
      <c r="AN248" s="37"/>
      <c r="AO248" s="37"/>
      <c r="AP248" s="37"/>
      <c r="AQ248" s="37"/>
      <c r="AR248" s="37"/>
      <c r="AS248" s="37"/>
      <c r="AT248" s="37"/>
    </row>
    <row r="249" spans="1:46" x14ac:dyDescent="0.25">
      <c r="A249" s="37"/>
      <c r="B249" s="37"/>
      <c r="C249" s="37"/>
      <c r="D249" s="37"/>
      <c r="E249" s="37"/>
      <c r="F249" s="37"/>
      <c r="G249" s="37"/>
      <c r="H249" s="37"/>
      <c r="I249" s="37"/>
      <c r="J249" s="37"/>
      <c r="K249" s="37"/>
      <c r="L249" s="37"/>
      <c r="M249" s="37"/>
      <c r="N249" s="37"/>
      <c r="O249" s="37"/>
      <c r="P249" s="37"/>
      <c r="Q249" s="37"/>
      <c r="R249" s="37"/>
      <c r="S249" s="37"/>
      <c r="T249" s="37"/>
      <c r="U249" s="37"/>
      <c r="V249" s="37"/>
      <c r="W249" s="37"/>
      <c r="X249" s="37"/>
      <c r="Y249" s="37"/>
      <c r="Z249" s="37"/>
      <c r="AA249" s="37"/>
      <c r="AB249" s="37"/>
      <c r="AC249" s="37"/>
      <c r="AD249" s="37"/>
      <c r="AE249" s="37"/>
      <c r="AF249" s="37"/>
      <c r="AG249" s="37"/>
      <c r="AH249" s="37"/>
      <c r="AI249" s="37"/>
      <c r="AJ249" s="37"/>
      <c r="AK249" s="37"/>
      <c r="AL249" s="37"/>
      <c r="AM249" s="37"/>
      <c r="AN249" s="37"/>
      <c r="AO249" s="37"/>
      <c r="AP249" s="37"/>
      <c r="AQ249" s="37"/>
      <c r="AR249" s="37"/>
      <c r="AS249" s="37"/>
      <c r="AT249" s="37"/>
    </row>
    <row r="250" spans="1:46" x14ac:dyDescent="0.25">
      <c r="A250" s="37"/>
      <c r="B250" s="37"/>
      <c r="C250" s="37"/>
      <c r="D250" s="37"/>
      <c r="E250" s="37"/>
      <c r="F250" s="37"/>
      <c r="G250" s="37"/>
      <c r="H250" s="37"/>
      <c r="I250" s="37"/>
      <c r="J250" s="37"/>
      <c r="K250" s="37"/>
      <c r="L250" s="37"/>
      <c r="M250" s="37"/>
      <c r="N250" s="37"/>
      <c r="O250" s="37"/>
      <c r="P250" s="37"/>
      <c r="Q250" s="37"/>
      <c r="R250" s="37"/>
      <c r="S250" s="37"/>
      <c r="T250" s="37"/>
      <c r="U250" s="37"/>
      <c r="V250" s="37"/>
      <c r="W250" s="37"/>
      <c r="X250" s="37"/>
      <c r="Y250" s="37"/>
      <c r="Z250" s="37"/>
      <c r="AA250" s="37"/>
      <c r="AB250" s="37"/>
      <c r="AC250" s="37"/>
      <c r="AD250" s="37"/>
      <c r="AE250" s="37"/>
      <c r="AF250" s="37"/>
      <c r="AG250" s="37"/>
      <c r="AH250" s="37"/>
      <c r="AI250" s="37"/>
      <c r="AJ250" s="37"/>
      <c r="AK250" s="37"/>
      <c r="AL250" s="37"/>
      <c r="AM250" s="37"/>
      <c r="AN250" s="37"/>
      <c r="AO250" s="37"/>
      <c r="AP250" s="37"/>
      <c r="AQ250" s="37"/>
      <c r="AR250" s="37"/>
      <c r="AS250" s="37"/>
      <c r="AT250" s="37"/>
    </row>
    <row r="251" spans="1:46" x14ac:dyDescent="0.25">
      <c r="A251" s="37"/>
      <c r="B251" s="37"/>
      <c r="C251" s="37"/>
      <c r="D251" s="37"/>
      <c r="E251" s="37"/>
      <c r="F251" s="37"/>
      <c r="G251" s="37"/>
      <c r="H251" s="37"/>
      <c r="I251" s="37"/>
      <c r="J251" s="37"/>
      <c r="K251" s="37"/>
      <c r="L251" s="37"/>
      <c r="M251" s="37"/>
      <c r="N251" s="37"/>
      <c r="O251" s="37"/>
      <c r="P251" s="37"/>
      <c r="Q251" s="37"/>
      <c r="R251" s="37"/>
      <c r="S251" s="37"/>
      <c r="T251" s="37"/>
      <c r="U251" s="37"/>
      <c r="V251" s="37"/>
      <c r="W251" s="37"/>
      <c r="X251" s="37"/>
      <c r="Y251" s="37"/>
      <c r="Z251" s="37"/>
      <c r="AA251" s="37"/>
      <c r="AB251" s="37"/>
      <c r="AC251" s="37"/>
      <c r="AD251" s="37"/>
      <c r="AE251" s="37"/>
      <c r="AF251" s="37"/>
      <c r="AG251" s="37"/>
      <c r="AH251" s="37"/>
      <c r="AI251" s="37"/>
      <c r="AJ251" s="37"/>
      <c r="AK251" s="37"/>
      <c r="AL251" s="37"/>
      <c r="AM251" s="37"/>
      <c r="AN251" s="37"/>
      <c r="AO251" s="37"/>
      <c r="AP251" s="37"/>
      <c r="AQ251" s="37"/>
      <c r="AR251" s="37"/>
      <c r="AS251" s="37"/>
      <c r="AT251" s="37"/>
    </row>
    <row r="252" spans="1:46" x14ac:dyDescent="0.25">
      <c r="A252" s="37"/>
      <c r="B252" s="37"/>
      <c r="C252" s="37"/>
      <c r="D252" s="37"/>
      <c r="E252" s="37"/>
      <c r="F252" s="37"/>
      <c r="G252" s="37"/>
      <c r="H252" s="37"/>
      <c r="I252" s="37"/>
      <c r="J252" s="37"/>
      <c r="K252" s="37"/>
      <c r="L252" s="37"/>
      <c r="M252" s="37"/>
      <c r="N252" s="37"/>
      <c r="O252" s="37"/>
      <c r="P252" s="37"/>
      <c r="Q252" s="37"/>
      <c r="R252" s="37"/>
      <c r="S252" s="37"/>
      <c r="T252" s="37"/>
      <c r="U252" s="37"/>
      <c r="V252" s="37"/>
      <c r="W252" s="37"/>
      <c r="X252" s="37"/>
      <c r="Y252" s="37"/>
      <c r="Z252" s="37"/>
      <c r="AA252" s="37"/>
      <c r="AB252" s="37"/>
      <c r="AC252" s="37"/>
      <c r="AD252" s="37"/>
      <c r="AE252" s="37"/>
      <c r="AF252" s="37"/>
      <c r="AG252" s="37"/>
      <c r="AH252" s="37"/>
      <c r="AI252" s="37"/>
      <c r="AJ252" s="37"/>
      <c r="AK252" s="37"/>
      <c r="AL252" s="37"/>
      <c r="AM252" s="37"/>
      <c r="AN252" s="37"/>
      <c r="AO252" s="37"/>
      <c r="AP252" s="37"/>
      <c r="AQ252" s="37"/>
      <c r="AR252" s="37"/>
      <c r="AS252" s="37"/>
      <c r="AT252" s="37"/>
    </row>
    <row r="253" spans="1:46" x14ac:dyDescent="0.25">
      <c r="A253" s="37"/>
      <c r="B253" s="37"/>
      <c r="C253" s="37"/>
      <c r="D253" s="37"/>
      <c r="E253" s="37"/>
      <c r="F253" s="37"/>
      <c r="G253" s="37"/>
      <c r="H253" s="37"/>
      <c r="I253" s="37"/>
      <c r="J253" s="37"/>
      <c r="K253" s="37"/>
      <c r="L253" s="37"/>
      <c r="M253" s="37"/>
      <c r="N253" s="37"/>
      <c r="O253" s="37"/>
      <c r="P253" s="37"/>
      <c r="Q253" s="37"/>
      <c r="R253" s="37"/>
      <c r="S253" s="37"/>
      <c r="T253" s="37"/>
      <c r="U253" s="37"/>
      <c r="V253" s="37"/>
      <c r="W253" s="37"/>
      <c r="X253" s="37"/>
      <c r="Y253" s="37"/>
      <c r="Z253" s="37"/>
      <c r="AA253" s="37"/>
      <c r="AB253" s="37"/>
      <c r="AC253" s="37"/>
      <c r="AD253" s="37"/>
      <c r="AE253" s="37"/>
      <c r="AF253" s="37"/>
      <c r="AG253" s="37"/>
      <c r="AH253" s="37"/>
      <c r="AI253" s="37"/>
      <c r="AJ253" s="37"/>
      <c r="AK253" s="37"/>
      <c r="AL253" s="37"/>
      <c r="AM253" s="37"/>
      <c r="AN253" s="37"/>
      <c r="AO253" s="37"/>
      <c r="AP253" s="37"/>
      <c r="AQ253" s="37"/>
      <c r="AR253" s="37"/>
      <c r="AS253" s="37"/>
      <c r="AT253" s="37"/>
    </row>
    <row r="254" spans="1:46" x14ac:dyDescent="0.25">
      <c r="A254" s="37"/>
      <c r="B254" s="37"/>
      <c r="C254" s="37"/>
      <c r="D254" s="37"/>
      <c r="E254" s="37"/>
      <c r="F254" s="37"/>
      <c r="G254" s="37"/>
      <c r="H254" s="37"/>
      <c r="I254" s="37"/>
      <c r="J254" s="37"/>
      <c r="K254" s="37"/>
      <c r="L254" s="37"/>
      <c r="M254" s="37"/>
      <c r="N254" s="37"/>
      <c r="O254" s="37"/>
      <c r="P254" s="37"/>
      <c r="Q254" s="37"/>
      <c r="R254" s="37"/>
      <c r="S254" s="37"/>
      <c r="T254" s="37"/>
      <c r="U254" s="37"/>
      <c r="V254" s="37"/>
      <c r="W254" s="37"/>
      <c r="X254" s="37"/>
      <c r="Y254" s="37"/>
      <c r="Z254" s="37"/>
      <c r="AA254" s="37"/>
      <c r="AB254" s="37"/>
      <c r="AC254" s="37"/>
      <c r="AD254" s="37"/>
      <c r="AE254" s="37"/>
      <c r="AF254" s="37"/>
      <c r="AG254" s="37"/>
      <c r="AH254" s="37"/>
      <c r="AI254" s="37"/>
      <c r="AJ254" s="37"/>
      <c r="AK254" s="37"/>
      <c r="AL254" s="37"/>
      <c r="AM254" s="37"/>
      <c r="AN254" s="37"/>
      <c r="AO254" s="37"/>
      <c r="AP254" s="37"/>
      <c r="AQ254" s="37"/>
      <c r="AR254" s="37"/>
      <c r="AS254" s="37"/>
      <c r="AT254" s="37"/>
    </row>
    <row r="255" spans="1:46" x14ac:dyDescent="0.25">
      <c r="A255" s="37"/>
      <c r="B255" s="37"/>
      <c r="C255" s="37"/>
      <c r="D255" s="37"/>
      <c r="E255" s="37"/>
      <c r="F255" s="37"/>
      <c r="G255" s="37"/>
      <c r="H255" s="37"/>
      <c r="I255" s="37"/>
      <c r="J255" s="37"/>
      <c r="K255" s="37"/>
      <c r="L255" s="37"/>
      <c r="M255" s="37"/>
      <c r="N255" s="37"/>
      <c r="O255" s="37"/>
      <c r="P255" s="37"/>
      <c r="Q255" s="37"/>
      <c r="R255" s="37"/>
      <c r="S255" s="37"/>
      <c r="T255" s="37"/>
      <c r="U255" s="37"/>
      <c r="V255" s="37"/>
      <c r="W255" s="37"/>
      <c r="X255" s="37"/>
      <c r="Y255" s="37"/>
      <c r="Z255" s="37"/>
      <c r="AA255" s="37"/>
      <c r="AB255" s="37"/>
      <c r="AC255" s="37"/>
      <c r="AD255" s="37"/>
      <c r="AE255" s="37"/>
      <c r="AF255" s="37"/>
      <c r="AG255" s="37"/>
      <c r="AH255" s="37"/>
      <c r="AI255" s="37"/>
      <c r="AJ255" s="37"/>
      <c r="AK255" s="37"/>
      <c r="AL255" s="37"/>
      <c r="AM255" s="37"/>
      <c r="AN255" s="37"/>
      <c r="AO255" s="37"/>
      <c r="AP255" s="37"/>
      <c r="AQ255" s="37"/>
      <c r="AR255" s="37"/>
      <c r="AS255" s="37"/>
      <c r="AT255" s="37"/>
    </row>
    <row r="256" spans="1:46" x14ac:dyDescent="0.25">
      <c r="A256" s="37"/>
      <c r="B256" s="37"/>
      <c r="C256" s="37"/>
      <c r="D256" s="37"/>
      <c r="E256" s="37"/>
      <c r="F256" s="37"/>
      <c r="G256" s="37"/>
      <c r="H256" s="37"/>
      <c r="I256" s="37"/>
      <c r="J256" s="37"/>
      <c r="K256" s="37"/>
      <c r="L256" s="37"/>
      <c r="M256" s="37"/>
      <c r="N256" s="37"/>
      <c r="O256" s="37"/>
      <c r="P256" s="37"/>
      <c r="Q256" s="37"/>
      <c r="R256" s="37"/>
      <c r="S256" s="37"/>
      <c r="T256" s="37"/>
      <c r="U256" s="37"/>
      <c r="V256" s="37"/>
      <c r="W256" s="37"/>
      <c r="X256" s="37"/>
      <c r="Y256" s="37"/>
      <c r="Z256" s="37"/>
      <c r="AA256" s="37"/>
      <c r="AB256" s="37"/>
      <c r="AC256" s="37"/>
      <c r="AD256" s="37"/>
      <c r="AE256" s="37"/>
      <c r="AF256" s="37"/>
      <c r="AG256" s="37"/>
      <c r="AH256" s="37"/>
      <c r="AI256" s="37"/>
      <c r="AJ256" s="37"/>
      <c r="AK256" s="37"/>
      <c r="AL256" s="37"/>
      <c r="AM256" s="37"/>
      <c r="AN256" s="37"/>
      <c r="AO256" s="37"/>
      <c r="AP256" s="37"/>
      <c r="AQ256" s="37"/>
      <c r="AR256" s="37"/>
      <c r="AS256" s="37"/>
      <c r="AT256" s="37"/>
    </row>
    <row r="257" spans="1:46" x14ac:dyDescent="0.25">
      <c r="A257" s="37"/>
      <c r="B257" s="37"/>
      <c r="C257" s="37"/>
      <c r="D257" s="37"/>
      <c r="E257" s="37"/>
      <c r="F257" s="37"/>
      <c r="G257" s="37"/>
      <c r="H257" s="37"/>
      <c r="I257" s="37"/>
      <c r="J257" s="37"/>
      <c r="K257" s="37"/>
      <c r="L257" s="37"/>
      <c r="M257" s="37"/>
      <c r="N257" s="37"/>
      <c r="O257" s="37"/>
      <c r="P257" s="37"/>
      <c r="Q257" s="37"/>
      <c r="R257" s="37"/>
      <c r="S257" s="37"/>
      <c r="T257" s="37"/>
      <c r="U257" s="37"/>
      <c r="V257" s="37"/>
      <c r="W257" s="37"/>
      <c r="X257" s="37"/>
      <c r="Y257" s="37"/>
      <c r="Z257" s="37"/>
      <c r="AA257" s="37"/>
      <c r="AB257" s="37"/>
      <c r="AC257" s="37"/>
      <c r="AD257" s="37"/>
      <c r="AE257" s="37"/>
      <c r="AF257" s="37"/>
      <c r="AG257" s="37"/>
      <c r="AH257" s="37"/>
      <c r="AI257" s="37"/>
      <c r="AJ257" s="37"/>
      <c r="AK257" s="37"/>
      <c r="AL257" s="37"/>
      <c r="AM257" s="37"/>
      <c r="AN257" s="37"/>
      <c r="AO257" s="37"/>
      <c r="AP257" s="37"/>
      <c r="AQ257" s="37"/>
      <c r="AR257" s="37"/>
      <c r="AS257" s="37"/>
      <c r="AT257" s="37"/>
    </row>
    <row r="258" spans="1:46" x14ac:dyDescent="0.25">
      <c r="A258" s="37"/>
      <c r="B258" s="37"/>
      <c r="C258" s="37"/>
      <c r="D258" s="37"/>
      <c r="E258" s="37"/>
      <c r="F258" s="37"/>
      <c r="G258" s="37"/>
      <c r="H258" s="37"/>
      <c r="I258" s="37"/>
      <c r="J258" s="37"/>
      <c r="K258" s="37"/>
      <c r="L258" s="37"/>
      <c r="M258" s="37"/>
      <c r="N258" s="37"/>
      <c r="O258" s="37"/>
      <c r="P258" s="37"/>
      <c r="Q258" s="37"/>
      <c r="R258" s="37"/>
      <c r="S258" s="37"/>
      <c r="T258" s="37"/>
      <c r="U258" s="37"/>
      <c r="V258" s="37"/>
      <c r="W258" s="37"/>
      <c r="X258" s="37"/>
      <c r="Y258" s="37"/>
      <c r="Z258" s="37"/>
      <c r="AA258" s="37"/>
      <c r="AB258" s="37"/>
      <c r="AC258" s="37"/>
      <c r="AD258" s="37"/>
      <c r="AE258" s="37"/>
      <c r="AF258" s="37"/>
      <c r="AG258" s="37"/>
      <c r="AH258" s="37"/>
      <c r="AI258" s="37"/>
      <c r="AJ258" s="37"/>
      <c r="AK258" s="37"/>
      <c r="AL258" s="37"/>
      <c r="AM258" s="37"/>
      <c r="AN258" s="37"/>
      <c r="AO258" s="37"/>
      <c r="AP258" s="37"/>
      <c r="AQ258" s="37"/>
      <c r="AR258" s="37"/>
      <c r="AS258" s="37"/>
      <c r="AT258" s="37"/>
    </row>
    <row r="259" spans="1:46" x14ac:dyDescent="0.25">
      <c r="A259" s="37"/>
      <c r="B259" s="37"/>
      <c r="C259" s="37"/>
      <c r="D259" s="37"/>
      <c r="E259" s="37"/>
      <c r="F259" s="37"/>
      <c r="G259" s="37"/>
      <c r="H259" s="37"/>
      <c r="I259" s="37"/>
      <c r="J259" s="37"/>
      <c r="K259" s="37"/>
      <c r="L259" s="37"/>
      <c r="M259" s="37"/>
      <c r="N259" s="37"/>
      <c r="O259" s="37"/>
      <c r="P259" s="37"/>
      <c r="Q259" s="37"/>
      <c r="R259" s="37"/>
      <c r="S259" s="37"/>
      <c r="T259" s="37"/>
      <c r="U259" s="37"/>
      <c r="V259" s="37"/>
      <c r="W259" s="37"/>
      <c r="X259" s="37"/>
      <c r="Y259" s="37"/>
      <c r="Z259" s="37"/>
      <c r="AA259" s="37"/>
      <c r="AB259" s="37"/>
      <c r="AC259" s="37"/>
      <c r="AD259" s="37"/>
      <c r="AE259" s="37"/>
      <c r="AF259" s="37"/>
      <c r="AG259" s="37"/>
      <c r="AH259" s="37"/>
      <c r="AI259" s="37"/>
      <c r="AJ259" s="37"/>
      <c r="AK259" s="37"/>
      <c r="AL259" s="37"/>
      <c r="AM259" s="37"/>
      <c r="AN259" s="37"/>
      <c r="AO259" s="37"/>
      <c r="AP259" s="37"/>
      <c r="AQ259" s="37"/>
      <c r="AR259" s="37"/>
      <c r="AS259" s="37"/>
      <c r="AT259" s="37"/>
    </row>
    <row r="260" spans="1:46" x14ac:dyDescent="0.25">
      <c r="A260" s="37"/>
      <c r="B260" s="37"/>
      <c r="C260" s="37"/>
      <c r="D260" s="37"/>
      <c r="E260" s="37"/>
      <c r="F260" s="37"/>
      <c r="G260" s="37"/>
      <c r="H260" s="37"/>
      <c r="I260" s="37"/>
      <c r="J260" s="37"/>
      <c r="K260" s="37"/>
      <c r="L260" s="37"/>
      <c r="M260" s="37"/>
      <c r="N260" s="37"/>
      <c r="O260" s="37"/>
      <c r="P260" s="37"/>
      <c r="Q260" s="37"/>
      <c r="R260" s="37"/>
      <c r="S260" s="37"/>
      <c r="T260" s="37"/>
      <c r="U260" s="37"/>
      <c r="V260" s="37"/>
      <c r="W260" s="37"/>
      <c r="X260" s="37"/>
      <c r="Y260" s="37"/>
      <c r="Z260" s="37"/>
      <c r="AA260" s="37"/>
      <c r="AB260" s="37"/>
      <c r="AC260" s="37"/>
      <c r="AD260" s="37"/>
      <c r="AE260" s="37"/>
      <c r="AF260" s="37"/>
      <c r="AG260" s="37"/>
      <c r="AH260" s="37"/>
      <c r="AI260" s="37"/>
      <c r="AJ260" s="37"/>
      <c r="AK260" s="37"/>
      <c r="AL260" s="37"/>
      <c r="AM260" s="37"/>
      <c r="AN260" s="37"/>
      <c r="AO260" s="37"/>
      <c r="AP260" s="37"/>
      <c r="AQ260" s="37"/>
      <c r="AR260" s="37"/>
      <c r="AS260" s="37"/>
      <c r="AT260" s="37"/>
    </row>
    <row r="261" spans="1:46" x14ac:dyDescent="0.25">
      <c r="A261" s="37"/>
      <c r="B261" s="37"/>
      <c r="C261" s="37"/>
      <c r="D261" s="37"/>
      <c r="E261" s="37"/>
      <c r="F261" s="37"/>
      <c r="G261" s="37"/>
      <c r="H261" s="37"/>
      <c r="I261" s="37"/>
      <c r="J261" s="37"/>
      <c r="K261" s="37"/>
      <c r="L261" s="37"/>
      <c r="M261" s="37"/>
      <c r="N261" s="37"/>
      <c r="O261" s="37"/>
      <c r="P261" s="37"/>
      <c r="Q261" s="37"/>
      <c r="R261" s="37"/>
      <c r="S261" s="37"/>
      <c r="T261" s="37"/>
      <c r="U261" s="37"/>
      <c r="V261" s="37"/>
      <c r="W261" s="37"/>
      <c r="X261" s="37"/>
      <c r="Y261" s="37"/>
      <c r="Z261" s="37"/>
      <c r="AA261" s="37"/>
      <c r="AB261" s="37"/>
      <c r="AC261" s="37"/>
      <c r="AD261" s="37"/>
      <c r="AE261" s="37"/>
      <c r="AF261" s="37"/>
      <c r="AG261" s="37"/>
      <c r="AH261" s="37"/>
      <c r="AI261" s="37"/>
      <c r="AJ261" s="37"/>
      <c r="AK261" s="37"/>
      <c r="AL261" s="37"/>
      <c r="AM261" s="37"/>
      <c r="AN261" s="37"/>
      <c r="AO261" s="37"/>
      <c r="AP261" s="37"/>
      <c r="AQ261" s="37"/>
      <c r="AR261" s="37"/>
      <c r="AS261" s="37"/>
      <c r="AT261" s="37"/>
    </row>
    <row r="262" spans="1:46" x14ac:dyDescent="0.25">
      <c r="A262" s="37"/>
      <c r="B262" s="37"/>
      <c r="C262" s="37"/>
      <c r="D262" s="37"/>
      <c r="E262" s="37"/>
      <c r="F262" s="37"/>
      <c r="G262" s="37"/>
      <c r="H262" s="37"/>
      <c r="I262" s="37"/>
      <c r="J262" s="37"/>
      <c r="K262" s="37"/>
      <c r="L262" s="37"/>
      <c r="M262" s="37"/>
      <c r="N262" s="37"/>
      <c r="O262" s="37"/>
      <c r="P262" s="37"/>
      <c r="Q262" s="37"/>
      <c r="R262" s="37"/>
      <c r="S262" s="37"/>
      <c r="T262" s="37"/>
      <c r="U262" s="37"/>
      <c r="V262" s="37"/>
      <c r="W262" s="37"/>
      <c r="X262" s="37"/>
      <c r="Y262" s="37"/>
      <c r="Z262" s="37"/>
      <c r="AA262" s="37"/>
      <c r="AB262" s="37"/>
      <c r="AC262" s="37"/>
      <c r="AD262" s="37"/>
      <c r="AE262" s="37"/>
      <c r="AF262" s="37"/>
      <c r="AG262" s="37"/>
      <c r="AH262" s="37"/>
      <c r="AI262" s="37"/>
      <c r="AJ262" s="37"/>
      <c r="AK262" s="37"/>
      <c r="AL262" s="37"/>
      <c r="AM262" s="37"/>
      <c r="AN262" s="37"/>
      <c r="AO262" s="37"/>
      <c r="AP262" s="37"/>
      <c r="AQ262" s="37"/>
      <c r="AR262" s="37"/>
      <c r="AS262" s="37"/>
      <c r="AT262" s="37"/>
    </row>
    <row r="263" spans="1:46" x14ac:dyDescent="0.25">
      <c r="A263" s="37"/>
      <c r="B263" s="37"/>
      <c r="C263" s="37"/>
      <c r="D263" s="37"/>
      <c r="E263" s="37"/>
      <c r="F263" s="37"/>
      <c r="G263" s="37"/>
      <c r="H263" s="37"/>
      <c r="I263" s="37"/>
      <c r="J263" s="37"/>
      <c r="K263" s="37"/>
      <c r="L263" s="37"/>
      <c r="M263" s="37"/>
      <c r="N263" s="37"/>
      <c r="O263" s="37"/>
      <c r="P263" s="37"/>
      <c r="Q263" s="37"/>
      <c r="R263" s="37"/>
      <c r="S263" s="37"/>
      <c r="T263" s="37"/>
      <c r="U263" s="37"/>
      <c r="V263" s="37"/>
      <c r="W263" s="37"/>
      <c r="X263" s="37"/>
      <c r="Y263" s="37"/>
      <c r="Z263" s="37"/>
      <c r="AA263" s="37"/>
      <c r="AB263" s="37"/>
      <c r="AC263" s="37"/>
      <c r="AD263" s="37"/>
      <c r="AE263" s="37"/>
      <c r="AF263" s="37"/>
      <c r="AG263" s="37"/>
      <c r="AH263" s="37"/>
      <c r="AI263" s="37"/>
      <c r="AJ263" s="37"/>
      <c r="AK263" s="37"/>
      <c r="AL263" s="37"/>
      <c r="AM263" s="37"/>
      <c r="AN263" s="37"/>
      <c r="AO263" s="37"/>
      <c r="AP263" s="37"/>
      <c r="AQ263" s="37"/>
      <c r="AR263" s="37"/>
      <c r="AS263" s="37"/>
      <c r="AT263" s="37"/>
    </row>
    <row r="264" spans="1:46" x14ac:dyDescent="0.25">
      <c r="A264" s="37"/>
      <c r="B264" s="37"/>
      <c r="C264" s="37"/>
      <c r="D264" s="37"/>
      <c r="E264" s="37"/>
      <c r="F264" s="37"/>
      <c r="G264" s="37"/>
      <c r="H264" s="37"/>
      <c r="I264" s="37"/>
      <c r="J264" s="37"/>
      <c r="K264" s="37"/>
      <c r="L264" s="37"/>
      <c r="M264" s="37"/>
      <c r="N264" s="37"/>
      <c r="O264" s="37"/>
      <c r="P264" s="37"/>
      <c r="Q264" s="37"/>
      <c r="R264" s="37"/>
      <c r="S264" s="37"/>
      <c r="T264" s="37"/>
      <c r="U264" s="37"/>
      <c r="V264" s="37"/>
      <c r="W264" s="37"/>
      <c r="X264" s="37"/>
      <c r="Y264" s="37"/>
      <c r="Z264" s="37"/>
      <c r="AA264" s="37"/>
      <c r="AB264" s="37"/>
      <c r="AC264" s="37"/>
      <c r="AD264" s="37"/>
      <c r="AE264" s="37"/>
      <c r="AF264" s="37"/>
      <c r="AG264" s="37"/>
      <c r="AH264" s="37"/>
      <c r="AI264" s="37"/>
      <c r="AJ264" s="37"/>
      <c r="AK264" s="37"/>
      <c r="AL264" s="37"/>
      <c r="AM264" s="37"/>
      <c r="AN264" s="37"/>
      <c r="AO264" s="37"/>
      <c r="AP264" s="37"/>
      <c r="AQ264" s="37"/>
      <c r="AR264" s="37"/>
      <c r="AS264" s="37"/>
      <c r="AT264" s="37"/>
    </row>
    <row r="265" spans="1:46" x14ac:dyDescent="0.25">
      <c r="A265" s="37"/>
      <c r="B265" s="37"/>
      <c r="C265" s="37"/>
      <c r="D265" s="37"/>
      <c r="E265" s="37"/>
      <c r="F265" s="37"/>
      <c r="G265" s="37"/>
      <c r="H265" s="37"/>
      <c r="I265" s="37"/>
      <c r="J265" s="37"/>
      <c r="K265" s="37"/>
      <c r="L265" s="37"/>
      <c r="M265" s="37"/>
      <c r="N265" s="37"/>
      <c r="O265" s="37"/>
      <c r="P265" s="37"/>
      <c r="Q265" s="37"/>
      <c r="R265" s="37"/>
      <c r="S265" s="37"/>
      <c r="T265" s="37"/>
      <c r="U265" s="37"/>
      <c r="V265" s="37"/>
      <c r="W265" s="37"/>
      <c r="X265" s="37"/>
      <c r="Y265" s="37"/>
      <c r="Z265" s="37"/>
      <c r="AA265" s="37"/>
      <c r="AB265" s="37"/>
      <c r="AC265" s="37"/>
      <c r="AD265" s="37"/>
      <c r="AE265" s="37"/>
      <c r="AF265" s="37"/>
      <c r="AG265" s="37"/>
      <c r="AH265" s="37"/>
      <c r="AI265" s="37"/>
      <c r="AJ265" s="37"/>
      <c r="AK265" s="37"/>
      <c r="AL265" s="37"/>
      <c r="AM265" s="37"/>
      <c r="AN265" s="37"/>
      <c r="AO265" s="37"/>
      <c r="AP265" s="37"/>
      <c r="AQ265" s="37"/>
      <c r="AR265" s="37"/>
      <c r="AS265" s="37"/>
      <c r="AT265" s="37"/>
    </row>
    <row r="266" spans="1:46" x14ac:dyDescent="0.25">
      <c r="A266" s="37"/>
      <c r="B266" s="37"/>
      <c r="C266" s="37"/>
      <c r="D266" s="37"/>
      <c r="E266" s="37"/>
      <c r="F266" s="37"/>
      <c r="G266" s="37"/>
      <c r="H266" s="37"/>
      <c r="I266" s="37"/>
      <c r="J266" s="37"/>
      <c r="K266" s="37"/>
      <c r="L266" s="37"/>
      <c r="M266" s="37"/>
      <c r="N266" s="37"/>
      <c r="O266" s="37"/>
      <c r="P266" s="37"/>
      <c r="Q266" s="37"/>
      <c r="R266" s="37"/>
      <c r="S266" s="37"/>
      <c r="T266" s="37"/>
      <c r="U266" s="37"/>
      <c r="V266" s="37"/>
      <c r="W266" s="37"/>
      <c r="X266" s="37"/>
      <c r="Y266" s="37"/>
      <c r="Z266" s="37"/>
      <c r="AA266" s="37"/>
      <c r="AB266" s="37"/>
      <c r="AC266" s="37"/>
      <c r="AD266" s="37"/>
      <c r="AE266" s="37"/>
      <c r="AF266" s="37"/>
      <c r="AG266" s="37"/>
      <c r="AH266" s="37"/>
      <c r="AI266" s="37"/>
      <c r="AJ266" s="37"/>
      <c r="AK266" s="37"/>
      <c r="AL266" s="37"/>
      <c r="AM266" s="37"/>
      <c r="AN266" s="37"/>
      <c r="AO266" s="37"/>
      <c r="AP266" s="37"/>
      <c r="AQ266" s="37"/>
      <c r="AR266" s="37"/>
      <c r="AS266" s="37"/>
      <c r="AT266" s="37"/>
    </row>
    <row r="267" spans="1:46" x14ac:dyDescent="0.25">
      <c r="A267" s="37"/>
      <c r="B267" s="37"/>
      <c r="C267" s="37"/>
      <c r="D267" s="37"/>
      <c r="E267" s="37"/>
      <c r="F267" s="37"/>
      <c r="G267" s="37"/>
      <c r="H267" s="37"/>
      <c r="I267" s="37"/>
      <c r="J267" s="37"/>
      <c r="K267" s="37"/>
      <c r="L267" s="37"/>
      <c r="M267" s="37"/>
      <c r="N267" s="37"/>
      <c r="O267" s="37"/>
      <c r="P267" s="37"/>
      <c r="Q267" s="37"/>
      <c r="R267" s="37"/>
      <c r="S267" s="37"/>
      <c r="T267" s="37"/>
      <c r="U267" s="37"/>
      <c r="V267" s="37"/>
      <c r="W267" s="37"/>
      <c r="X267" s="37"/>
      <c r="Y267" s="37"/>
      <c r="Z267" s="37"/>
      <c r="AA267" s="37"/>
      <c r="AB267" s="37"/>
      <c r="AC267" s="37"/>
      <c r="AD267" s="37"/>
      <c r="AE267" s="37"/>
      <c r="AF267" s="37"/>
      <c r="AG267" s="37"/>
      <c r="AH267" s="37"/>
      <c r="AI267" s="37"/>
      <c r="AJ267" s="37"/>
      <c r="AK267" s="37"/>
      <c r="AL267" s="37"/>
      <c r="AM267" s="37"/>
      <c r="AN267" s="37"/>
      <c r="AO267" s="37"/>
      <c r="AP267" s="37"/>
      <c r="AQ267" s="37"/>
      <c r="AR267" s="37"/>
      <c r="AS267" s="37"/>
      <c r="AT267" s="37"/>
    </row>
    <row r="268" spans="1:46" x14ac:dyDescent="0.25">
      <c r="A268" s="37"/>
      <c r="B268" s="37"/>
      <c r="C268" s="37"/>
      <c r="D268" s="37"/>
      <c r="E268" s="37"/>
      <c r="F268" s="37"/>
      <c r="G268" s="37"/>
      <c r="H268" s="37"/>
      <c r="I268" s="37"/>
      <c r="J268" s="37"/>
      <c r="K268" s="37"/>
      <c r="L268" s="37"/>
      <c r="M268" s="37"/>
      <c r="N268" s="37"/>
      <c r="O268" s="37"/>
      <c r="P268" s="37"/>
      <c r="Q268" s="37"/>
      <c r="R268" s="37"/>
      <c r="S268" s="37"/>
      <c r="T268" s="37"/>
      <c r="U268" s="37"/>
      <c r="V268" s="37"/>
      <c r="W268" s="37"/>
      <c r="X268" s="37"/>
      <c r="Y268" s="37"/>
      <c r="Z268" s="37"/>
      <c r="AA268" s="37"/>
      <c r="AB268" s="37"/>
      <c r="AC268" s="37"/>
      <c r="AD268" s="37"/>
      <c r="AE268" s="37"/>
      <c r="AF268" s="37"/>
      <c r="AG268" s="37"/>
      <c r="AH268" s="37"/>
      <c r="AI268" s="37"/>
      <c r="AJ268" s="37"/>
      <c r="AK268" s="37"/>
      <c r="AL268" s="37"/>
      <c r="AM268" s="37"/>
      <c r="AN268" s="37"/>
      <c r="AO268" s="37"/>
      <c r="AP268" s="37"/>
      <c r="AQ268" s="37"/>
      <c r="AR268" s="37"/>
      <c r="AS268" s="37"/>
      <c r="AT268" s="37"/>
    </row>
    <row r="269" spans="1:46" x14ac:dyDescent="0.25">
      <c r="A269" s="37"/>
      <c r="B269" s="37"/>
      <c r="C269" s="37"/>
      <c r="D269" s="37"/>
      <c r="E269" s="37"/>
      <c r="F269" s="37"/>
      <c r="G269" s="37"/>
      <c r="H269" s="37"/>
      <c r="I269" s="37"/>
      <c r="J269" s="37"/>
      <c r="K269" s="37"/>
      <c r="L269" s="37"/>
      <c r="M269" s="37"/>
      <c r="N269" s="37"/>
      <c r="O269" s="37"/>
      <c r="P269" s="37"/>
      <c r="Q269" s="37"/>
      <c r="R269" s="37"/>
      <c r="S269" s="37"/>
      <c r="T269" s="37"/>
      <c r="U269" s="37"/>
      <c r="V269" s="37"/>
      <c r="W269" s="37"/>
      <c r="X269" s="37"/>
      <c r="Y269" s="37"/>
      <c r="Z269" s="37"/>
      <c r="AA269" s="37"/>
      <c r="AB269" s="37"/>
      <c r="AC269" s="37"/>
      <c r="AD269" s="37"/>
      <c r="AE269" s="37"/>
      <c r="AF269" s="37"/>
      <c r="AG269" s="37"/>
      <c r="AH269" s="37"/>
      <c r="AI269" s="37"/>
      <c r="AJ269" s="37"/>
      <c r="AK269" s="37"/>
      <c r="AL269" s="37"/>
      <c r="AM269" s="37"/>
      <c r="AN269" s="37"/>
      <c r="AO269" s="37"/>
      <c r="AP269" s="37"/>
      <c r="AQ269" s="37"/>
      <c r="AR269" s="37"/>
      <c r="AS269" s="37"/>
      <c r="AT269" s="37"/>
    </row>
    <row r="270" spans="1:46" x14ac:dyDescent="0.25">
      <c r="A270" s="37"/>
      <c r="B270" s="37"/>
      <c r="C270" s="37"/>
      <c r="D270" s="37"/>
      <c r="E270" s="37"/>
      <c r="F270" s="37"/>
      <c r="G270" s="37"/>
      <c r="H270" s="37"/>
      <c r="I270" s="37"/>
      <c r="J270" s="37"/>
      <c r="K270" s="37"/>
      <c r="L270" s="37"/>
      <c r="M270" s="37"/>
      <c r="N270" s="37"/>
      <c r="O270" s="37"/>
      <c r="P270" s="37"/>
      <c r="Q270" s="37"/>
      <c r="R270" s="37"/>
      <c r="S270" s="37"/>
      <c r="T270" s="37"/>
      <c r="U270" s="37"/>
      <c r="V270" s="37"/>
      <c r="W270" s="37"/>
      <c r="X270" s="37"/>
      <c r="Y270" s="37"/>
      <c r="Z270" s="37"/>
      <c r="AA270" s="37"/>
      <c r="AB270" s="37"/>
      <c r="AC270" s="37"/>
      <c r="AD270" s="37"/>
      <c r="AE270" s="37"/>
      <c r="AF270" s="37"/>
      <c r="AG270" s="37"/>
      <c r="AH270" s="37"/>
      <c r="AI270" s="37"/>
      <c r="AJ270" s="37"/>
      <c r="AK270" s="37"/>
      <c r="AL270" s="37"/>
      <c r="AM270" s="37"/>
      <c r="AN270" s="37"/>
      <c r="AO270" s="37"/>
      <c r="AP270" s="37"/>
      <c r="AQ270" s="37"/>
      <c r="AR270" s="37"/>
      <c r="AS270" s="37"/>
      <c r="AT270" s="37"/>
    </row>
    <row r="271" spans="1:46" x14ac:dyDescent="0.25">
      <c r="A271" s="37"/>
      <c r="B271" s="37"/>
      <c r="C271" s="37"/>
      <c r="D271" s="37"/>
      <c r="E271" s="37"/>
      <c r="F271" s="37"/>
      <c r="G271" s="37"/>
      <c r="H271" s="37"/>
      <c r="I271" s="37"/>
      <c r="J271" s="37"/>
      <c r="K271" s="37"/>
      <c r="L271" s="37"/>
      <c r="M271" s="37"/>
      <c r="N271" s="37"/>
      <c r="O271" s="37"/>
      <c r="P271" s="37"/>
      <c r="Q271" s="37"/>
      <c r="R271" s="37"/>
      <c r="S271" s="37"/>
      <c r="T271" s="37"/>
      <c r="U271" s="37"/>
      <c r="V271" s="37"/>
      <c r="W271" s="37"/>
      <c r="X271" s="37"/>
      <c r="Y271" s="37"/>
      <c r="Z271" s="37"/>
      <c r="AA271" s="37"/>
      <c r="AB271" s="37"/>
      <c r="AC271" s="37"/>
      <c r="AD271" s="37"/>
      <c r="AE271" s="37"/>
      <c r="AF271" s="37"/>
      <c r="AG271" s="37"/>
      <c r="AH271" s="37"/>
      <c r="AI271" s="37"/>
      <c r="AJ271" s="37"/>
      <c r="AK271" s="37"/>
      <c r="AL271" s="37"/>
      <c r="AM271" s="37"/>
      <c r="AN271" s="37"/>
      <c r="AO271" s="37"/>
      <c r="AP271" s="37"/>
      <c r="AQ271" s="37"/>
      <c r="AR271" s="37"/>
      <c r="AS271" s="37"/>
      <c r="AT271" s="37"/>
    </row>
    <row r="272" spans="1:46" x14ac:dyDescent="0.25">
      <c r="A272" s="37"/>
      <c r="B272" s="37"/>
      <c r="C272" s="37"/>
      <c r="D272" s="37"/>
      <c r="E272" s="37"/>
      <c r="F272" s="37"/>
      <c r="G272" s="37"/>
      <c r="H272" s="37"/>
      <c r="I272" s="37"/>
      <c r="J272" s="37"/>
      <c r="K272" s="37"/>
      <c r="L272" s="37"/>
      <c r="M272" s="37"/>
      <c r="N272" s="37"/>
      <c r="O272" s="37"/>
      <c r="P272" s="37"/>
      <c r="Q272" s="37"/>
      <c r="R272" s="37"/>
      <c r="S272" s="37"/>
      <c r="T272" s="37"/>
      <c r="U272" s="37"/>
      <c r="V272" s="37"/>
      <c r="W272" s="37"/>
      <c r="X272" s="37"/>
      <c r="Y272" s="37"/>
      <c r="Z272" s="37"/>
      <c r="AA272" s="37"/>
      <c r="AB272" s="37"/>
      <c r="AC272" s="37"/>
      <c r="AD272" s="37"/>
      <c r="AE272" s="37"/>
      <c r="AF272" s="37"/>
      <c r="AG272" s="37"/>
      <c r="AH272" s="37"/>
      <c r="AI272" s="37"/>
      <c r="AJ272" s="37"/>
      <c r="AK272" s="37"/>
      <c r="AL272" s="37"/>
      <c r="AM272" s="37"/>
      <c r="AN272" s="37"/>
      <c r="AO272" s="37"/>
      <c r="AP272" s="37"/>
      <c r="AQ272" s="37"/>
      <c r="AR272" s="37"/>
      <c r="AS272" s="37"/>
      <c r="AT272" s="37"/>
    </row>
    <row r="273" spans="1:46" x14ac:dyDescent="0.25">
      <c r="A273" s="37"/>
      <c r="B273" s="37"/>
      <c r="C273" s="37"/>
      <c r="D273" s="37"/>
      <c r="E273" s="37"/>
      <c r="F273" s="37"/>
      <c r="G273" s="37"/>
      <c r="H273" s="37"/>
      <c r="I273" s="37"/>
      <c r="J273" s="37"/>
      <c r="K273" s="37"/>
      <c r="L273" s="37"/>
      <c r="M273" s="37"/>
      <c r="N273" s="37"/>
      <c r="O273" s="37"/>
      <c r="P273" s="37"/>
      <c r="Q273" s="37"/>
      <c r="R273" s="37"/>
      <c r="S273" s="37"/>
      <c r="T273" s="37"/>
      <c r="U273" s="37"/>
      <c r="V273" s="37"/>
      <c r="W273" s="37"/>
      <c r="X273" s="37"/>
      <c r="Y273" s="37"/>
      <c r="Z273" s="37"/>
      <c r="AA273" s="37"/>
      <c r="AB273" s="37"/>
      <c r="AC273" s="37"/>
      <c r="AD273" s="37"/>
      <c r="AE273" s="37"/>
      <c r="AF273" s="37"/>
      <c r="AG273" s="37"/>
      <c r="AH273" s="37"/>
      <c r="AI273" s="37"/>
      <c r="AJ273" s="37"/>
      <c r="AK273" s="37"/>
      <c r="AL273" s="37"/>
      <c r="AM273" s="37"/>
      <c r="AN273" s="37"/>
      <c r="AO273" s="37"/>
      <c r="AP273" s="37"/>
      <c r="AQ273" s="37"/>
      <c r="AR273" s="37"/>
      <c r="AS273" s="37"/>
      <c r="AT273" s="37"/>
    </row>
    <row r="274" spans="1:46" x14ac:dyDescent="0.25">
      <c r="A274" s="37"/>
      <c r="B274" s="37"/>
      <c r="C274" s="37"/>
      <c r="D274" s="37"/>
      <c r="E274" s="37"/>
      <c r="F274" s="37"/>
      <c r="G274" s="37"/>
      <c r="H274" s="37"/>
      <c r="I274" s="37"/>
      <c r="J274" s="37"/>
      <c r="K274" s="37"/>
      <c r="L274" s="37"/>
      <c r="M274" s="37"/>
      <c r="N274" s="37"/>
      <c r="O274" s="37"/>
      <c r="P274" s="37"/>
      <c r="Q274" s="37"/>
      <c r="R274" s="37"/>
      <c r="S274" s="37"/>
      <c r="T274" s="37"/>
      <c r="U274" s="37"/>
      <c r="V274" s="37"/>
      <c r="W274" s="37"/>
      <c r="X274" s="37"/>
      <c r="Y274" s="37"/>
      <c r="Z274" s="37"/>
      <c r="AA274" s="37"/>
      <c r="AB274" s="37"/>
      <c r="AC274" s="37"/>
      <c r="AD274" s="37"/>
      <c r="AE274" s="37"/>
      <c r="AF274" s="37"/>
      <c r="AG274" s="37"/>
      <c r="AH274" s="37"/>
      <c r="AI274" s="37"/>
      <c r="AJ274" s="37"/>
      <c r="AK274" s="37"/>
      <c r="AL274" s="37"/>
      <c r="AM274" s="37"/>
      <c r="AN274" s="37"/>
      <c r="AO274" s="37"/>
      <c r="AP274" s="37"/>
      <c r="AQ274" s="37"/>
      <c r="AR274" s="37"/>
      <c r="AS274" s="37"/>
      <c r="AT274" s="37"/>
    </row>
    <row r="275" spans="1:46" x14ac:dyDescent="0.25">
      <c r="A275" s="37"/>
      <c r="B275" s="37"/>
      <c r="C275" s="37"/>
      <c r="D275" s="37"/>
      <c r="E275" s="37"/>
      <c r="F275" s="37"/>
      <c r="G275" s="37"/>
      <c r="H275" s="37"/>
      <c r="I275" s="37"/>
      <c r="J275" s="37"/>
      <c r="K275" s="37"/>
      <c r="L275" s="37"/>
      <c r="M275" s="37"/>
      <c r="N275" s="37"/>
      <c r="O275" s="37"/>
      <c r="P275" s="37"/>
      <c r="Q275" s="37"/>
      <c r="R275" s="37"/>
      <c r="S275" s="37"/>
      <c r="T275" s="37"/>
      <c r="U275" s="37"/>
      <c r="V275" s="37"/>
      <c r="W275" s="37"/>
      <c r="X275" s="37"/>
      <c r="Y275" s="37"/>
      <c r="Z275" s="37"/>
      <c r="AA275" s="37"/>
      <c r="AB275" s="37"/>
      <c r="AC275" s="37"/>
      <c r="AD275" s="37"/>
      <c r="AE275" s="37"/>
      <c r="AF275" s="37"/>
      <c r="AG275" s="37"/>
      <c r="AH275" s="37"/>
      <c r="AI275" s="37"/>
      <c r="AJ275" s="37"/>
      <c r="AK275" s="37"/>
      <c r="AL275" s="37"/>
      <c r="AM275" s="37"/>
      <c r="AN275" s="37"/>
      <c r="AO275" s="37"/>
      <c r="AP275" s="37"/>
      <c r="AQ275" s="37"/>
      <c r="AR275" s="37"/>
      <c r="AS275" s="37"/>
      <c r="AT275" s="37"/>
    </row>
    <row r="276" spans="1:46" x14ac:dyDescent="0.25">
      <c r="A276" s="37"/>
      <c r="B276" s="37"/>
      <c r="C276" s="37"/>
      <c r="D276" s="37"/>
      <c r="E276" s="37"/>
      <c r="F276" s="37"/>
      <c r="G276" s="37"/>
      <c r="H276" s="37"/>
      <c r="I276" s="37"/>
      <c r="J276" s="37"/>
      <c r="K276" s="37"/>
      <c r="L276" s="37"/>
      <c r="M276" s="37"/>
      <c r="N276" s="37"/>
      <c r="O276" s="37"/>
      <c r="P276" s="37"/>
      <c r="Q276" s="37"/>
      <c r="R276" s="37"/>
      <c r="S276" s="37"/>
      <c r="T276" s="37"/>
      <c r="U276" s="37"/>
      <c r="V276" s="37"/>
      <c r="W276" s="37"/>
      <c r="X276" s="37"/>
      <c r="Y276" s="37"/>
      <c r="Z276" s="37"/>
      <c r="AA276" s="37"/>
      <c r="AB276" s="37"/>
      <c r="AC276" s="37"/>
      <c r="AD276" s="37"/>
      <c r="AE276" s="37"/>
      <c r="AF276" s="37"/>
      <c r="AG276" s="37"/>
      <c r="AH276" s="37"/>
      <c r="AI276" s="37"/>
      <c r="AJ276" s="37"/>
      <c r="AK276" s="37"/>
      <c r="AL276" s="37"/>
      <c r="AM276" s="37"/>
      <c r="AN276" s="37"/>
      <c r="AO276" s="37"/>
      <c r="AP276" s="37"/>
      <c r="AQ276" s="37"/>
      <c r="AR276" s="37"/>
      <c r="AS276" s="37"/>
      <c r="AT276" s="37"/>
    </row>
    <row r="277" spans="1:46" x14ac:dyDescent="0.25">
      <c r="A277" s="37"/>
      <c r="B277" s="37"/>
      <c r="C277" s="37"/>
      <c r="D277" s="37"/>
      <c r="E277" s="37"/>
      <c r="F277" s="37"/>
      <c r="G277" s="37"/>
      <c r="H277" s="37"/>
      <c r="I277" s="37"/>
      <c r="J277" s="37"/>
      <c r="K277" s="37"/>
      <c r="L277" s="37"/>
      <c r="M277" s="37"/>
      <c r="N277" s="37"/>
      <c r="O277" s="37"/>
      <c r="P277" s="37"/>
      <c r="Q277" s="37"/>
      <c r="R277" s="37"/>
      <c r="S277" s="37"/>
      <c r="T277" s="37"/>
      <c r="U277" s="37"/>
      <c r="V277" s="37"/>
      <c r="W277" s="37"/>
      <c r="X277" s="37"/>
      <c r="Y277" s="37"/>
      <c r="Z277" s="37"/>
      <c r="AA277" s="37"/>
      <c r="AB277" s="37"/>
      <c r="AC277" s="37"/>
      <c r="AD277" s="37"/>
      <c r="AE277" s="37"/>
      <c r="AF277" s="37"/>
      <c r="AG277" s="37"/>
      <c r="AH277" s="37"/>
      <c r="AI277" s="37"/>
      <c r="AJ277" s="37"/>
      <c r="AK277" s="37"/>
      <c r="AL277" s="37"/>
      <c r="AM277" s="37"/>
      <c r="AN277" s="37"/>
      <c r="AO277" s="37"/>
      <c r="AP277" s="37"/>
      <c r="AQ277" s="37"/>
      <c r="AR277" s="37"/>
      <c r="AS277" s="37"/>
      <c r="AT277" s="37"/>
    </row>
    <row r="278" spans="1:46" x14ac:dyDescent="0.25">
      <c r="A278" s="37"/>
      <c r="B278" s="37"/>
      <c r="C278" s="37"/>
      <c r="D278" s="37"/>
      <c r="E278" s="37"/>
      <c r="F278" s="37"/>
      <c r="G278" s="37"/>
      <c r="H278" s="37"/>
      <c r="I278" s="37"/>
      <c r="J278" s="37"/>
      <c r="K278" s="37"/>
      <c r="L278" s="37"/>
      <c r="M278" s="37"/>
      <c r="N278" s="37"/>
      <c r="O278" s="37"/>
      <c r="P278" s="37"/>
      <c r="Q278" s="37"/>
      <c r="R278" s="37"/>
      <c r="S278" s="37"/>
      <c r="T278" s="37"/>
      <c r="U278" s="37"/>
      <c r="V278" s="37"/>
      <c r="W278" s="37"/>
      <c r="X278" s="37"/>
      <c r="Y278" s="37"/>
      <c r="Z278" s="37"/>
      <c r="AA278" s="37"/>
      <c r="AB278" s="37"/>
      <c r="AC278" s="37"/>
      <c r="AD278" s="37"/>
      <c r="AE278" s="37"/>
      <c r="AF278" s="37"/>
      <c r="AG278" s="37"/>
      <c r="AH278" s="37"/>
      <c r="AI278" s="37"/>
      <c r="AJ278" s="37"/>
      <c r="AK278" s="37"/>
      <c r="AL278" s="37"/>
      <c r="AM278" s="37"/>
      <c r="AN278" s="37"/>
      <c r="AO278" s="37"/>
      <c r="AP278" s="37"/>
      <c r="AQ278" s="37"/>
      <c r="AR278" s="37"/>
      <c r="AS278" s="37"/>
      <c r="AT278" s="37"/>
    </row>
    <row r="279" spans="1:46" x14ac:dyDescent="0.25">
      <c r="A279" s="37"/>
      <c r="B279" s="37"/>
      <c r="C279" s="37"/>
      <c r="D279" s="37"/>
      <c r="E279" s="37"/>
      <c r="F279" s="37"/>
      <c r="G279" s="37"/>
      <c r="H279" s="37"/>
      <c r="I279" s="37"/>
      <c r="J279" s="37"/>
      <c r="K279" s="37"/>
      <c r="L279" s="37"/>
      <c r="M279" s="37"/>
      <c r="N279" s="37"/>
      <c r="O279" s="37"/>
      <c r="P279" s="37"/>
      <c r="Q279" s="37"/>
      <c r="R279" s="37"/>
      <c r="S279" s="37"/>
      <c r="T279" s="37"/>
      <c r="U279" s="37"/>
      <c r="V279" s="37"/>
      <c r="W279" s="37"/>
      <c r="X279" s="37"/>
      <c r="Y279" s="37"/>
      <c r="Z279" s="37"/>
      <c r="AA279" s="37"/>
      <c r="AB279" s="37"/>
      <c r="AC279" s="37"/>
      <c r="AD279" s="37"/>
      <c r="AE279" s="37"/>
      <c r="AF279" s="37"/>
      <c r="AG279" s="37"/>
      <c r="AH279" s="37"/>
      <c r="AI279" s="37"/>
      <c r="AJ279" s="37"/>
      <c r="AK279" s="37"/>
      <c r="AL279" s="37"/>
      <c r="AM279" s="37"/>
      <c r="AN279" s="37"/>
      <c r="AO279" s="37"/>
      <c r="AP279" s="37"/>
      <c r="AQ279" s="37"/>
      <c r="AR279" s="37"/>
      <c r="AS279" s="37"/>
      <c r="AT279" s="37"/>
    </row>
    <row r="280" spans="1:46" x14ac:dyDescent="0.25">
      <c r="A280" s="37"/>
      <c r="B280" s="37"/>
      <c r="C280" s="37"/>
      <c r="D280" s="37"/>
      <c r="E280" s="37"/>
      <c r="F280" s="37"/>
      <c r="G280" s="37"/>
      <c r="H280" s="37"/>
      <c r="I280" s="37"/>
      <c r="J280" s="37"/>
      <c r="K280" s="37"/>
      <c r="L280" s="37"/>
      <c r="M280" s="37"/>
      <c r="N280" s="37"/>
      <c r="O280" s="37"/>
      <c r="P280" s="37"/>
      <c r="Q280" s="37"/>
      <c r="R280" s="37"/>
      <c r="S280" s="37"/>
      <c r="T280" s="37"/>
      <c r="U280" s="37"/>
      <c r="V280" s="37"/>
      <c r="W280" s="37"/>
      <c r="X280" s="37"/>
      <c r="Y280" s="37"/>
      <c r="Z280" s="37"/>
      <c r="AA280" s="37"/>
      <c r="AB280" s="37"/>
      <c r="AC280" s="37"/>
      <c r="AD280" s="37"/>
      <c r="AE280" s="37"/>
      <c r="AF280" s="37"/>
      <c r="AG280" s="37"/>
      <c r="AH280" s="37"/>
      <c r="AI280" s="37"/>
      <c r="AJ280" s="37"/>
      <c r="AK280" s="37"/>
      <c r="AL280" s="37"/>
      <c r="AM280" s="37"/>
      <c r="AN280" s="37"/>
      <c r="AO280" s="37"/>
      <c r="AP280" s="37"/>
      <c r="AQ280" s="37"/>
      <c r="AR280" s="37"/>
      <c r="AS280" s="37"/>
      <c r="AT280" s="37"/>
    </row>
    <row r="281" spans="1:46" x14ac:dyDescent="0.25">
      <c r="A281" s="37"/>
      <c r="B281" s="37"/>
      <c r="C281" s="37"/>
      <c r="D281" s="37"/>
      <c r="E281" s="37"/>
      <c r="F281" s="37"/>
      <c r="G281" s="37"/>
      <c r="H281" s="37"/>
      <c r="I281" s="37"/>
      <c r="J281" s="37"/>
      <c r="K281" s="37"/>
      <c r="L281" s="37"/>
      <c r="M281" s="37"/>
      <c r="N281" s="37"/>
      <c r="O281" s="37"/>
      <c r="P281" s="37"/>
      <c r="Q281" s="37"/>
      <c r="R281" s="37"/>
      <c r="S281" s="37"/>
      <c r="T281" s="37"/>
      <c r="U281" s="37"/>
      <c r="V281" s="37"/>
      <c r="W281" s="37"/>
      <c r="X281" s="37"/>
      <c r="Y281" s="37"/>
      <c r="Z281" s="37"/>
      <c r="AA281" s="37"/>
      <c r="AB281" s="37"/>
      <c r="AC281" s="37"/>
      <c r="AD281" s="37"/>
      <c r="AE281" s="37"/>
      <c r="AF281" s="37"/>
      <c r="AG281" s="37"/>
      <c r="AH281" s="37"/>
      <c r="AI281" s="37"/>
      <c r="AJ281" s="37"/>
      <c r="AK281" s="37"/>
      <c r="AL281" s="37"/>
      <c r="AM281" s="37"/>
      <c r="AN281" s="37"/>
      <c r="AO281" s="37"/>
      <c r="AP281" s="37"/>
      <c r="AQ281" s="37"/>
      <c r="AR281" s="37"/>
      <c r="AS281" s="37"/>
      <c r="AT281" s="37"/>
    </row>
    <row r="282" spans="1:46" x14ac:dyDescent="0.25">
      <c r="A282" s="37"/>
      <c r="B282" s="37"/>
      <c r="C282" s="37"/>
      <c r="D282" s="37"/>
      <c r="E282" s="37"/>
      <c r="F282" s="37"/>
      <c r="G282" s="37"/>
      <c r="H282" s="37"/>
      <c r="I282" s="37"/>
      <c r="J282" s="37"/>
      <c r="K282" s="37"/>
      <c r="L282" s="37"/>
      <c r="M282" s="37"/>
      <c r="N282" s="37"/>
      <c r="O282" s="37"/>
      <c r="P282" s="37"/>
      <c r="Q282" s="37"/>
      <c r="R282" s="37"/>
      <c r="S282" s="37"/>
      <c r="T282" s="37"/>
      <c r="U282" s="37"/>
      <c r="V282" s="37"/>
      <c r="W282" s="37"/>
      <c r="X282" s="37"/>
      <c r="Y282" s="37"/>
      <c r="Z282" s="37"/>
      <c r="AA282" s="37"/>
      <c r="AB282" s="37"/>
      <c r="AC282" s="37"/>
      <c r="AD282" s="37"/>
      <c r="AE282" s="37"/>
      <c r="AF282" s="37"/>
      <c r="AG282" s="37"/>
      <c r="AH282" s="37"/>
      <c r="AI282" s="37"/>
      <c r="AJ282" s="37"/>
      <c r="AK282" s="37"/>
      <c r="AL282" s="37"/>
      <c r="AM282" s="37"/>
      <c r="AN282" s="37"/>
      <c r="AO282" s="37"/>
      <c r="AP282" s="37"/>
      <c r="AQ282" s="37"/>
      <c r="AR282" s="37"/>
      <c r="AS282" s="37"/>
      <c r="AT282" s="37"/>
    </row>
    <row r="283" spans="1:46" x14ac:dyDescent="0.25">
      <c r="A283" s="37"/>
      <c r="B283" s="37"/>
      <c r="C283" s="37"/>
      <c r="D283" s="37"/>
      <c r="E283" s="37"/>
      <c r="F283" s="37"/>
      <c r="G283" s="37"/>
      <c r="H283" s="37"/>
      <c r="I283" s="37"/>
      <c r="J283" s="37"/>
      <c r="K283" s="37"/>
      <c r="L283" s="37"/>
      <c r="M283" s="37"/>
      <c r="N283" s="37"/>
      <c r="O283" s="37"/>
      <c r="P283" s="37"/>
      <c r="Q283" s="37"/>
      <c r="R283" s="37"/>
      <c r="S283" s="37"/>
      <c r="T283" s="37"/>
      <c r="U283" s="37"/>
      <c r="V283" s="37"/>
      <c r="W283" s="37"/>
      <c r="X283" s="37"/>
      <c r="Y283" s="37"/>
      <c r="Z283" s="37"/>
      <c r="AA283" s="37"/>
      <c r="AB283" s="37"/>
      <c r="AC283" s="37"/>
      <c r="AD283" s="37"/>
      <c r="AE283" s="37"/>
      <c r="AF283" s="37"/>
      <c r="AG283" s="37"/>
      <c r="AH283" s="37"/>
      <c r="AI283" s="37"/>
      <c r="AJ283" s="37"/>
      <c r="AK283" s="37"/>
      <c r="AL283" s="37"/>
      <c r="AM283" s="37"/>
      <c r="AN283" s="37"/>
      <c r="AO283" s="37"/>
      <c r="AP283" s="37"/>
      <c r="AQ283" s="37"/>
      <c r="AR283" s="37"/>
      <c r="AS283" s="37"/>
      <c r="AT283" s="37"/>
    </row>
    <row r="284" spans="1:46" x14ac:dyDescent="0.25">
      <c r="A284" s="37"/>
      <c r="B284" s="37"/>
      <c r="C284" s="37"/>
      <c r="D284" s="37"/>
      <c r="E284" s="37"/>
      <c r="F284" s="37"/>
      <c r="G284" s="37"/>
      <c r="H284" s="37"/>
      <c r="I284" s="37"/>
      <c r="J284" s="37"/>
      <c r="K284" s="37"/>
      <c r="L284" s="37"/>
      <c r="M284" s="37"/>
      <c r="N284" s="37"/>
      <c r="O284" s="37"/>
      <c r="P284" s="37"/>
      <c r="Q284" s="37"/>
      <c r="R284" s="37"/>
      <c r="S284" s="37"/>
      <c r="T284" s="37"/>
      <c r="U284" s="37"/>
      <c r="V284" s="37"/>
      <c r="W284" s="37"/>
      <c r="X284" s="37"/>
      <c r="Y284" s="37"/>
      <c r="Z284" s="37"/>
      <c r="AA284" s="37"/>
      <c r="AB284" s="37"/>
      <c r="AC284" s="37"/>
      <c r="AD284" s="37"/>
      <c r="AE284" s="37"/>
      <c r="AF284" s="37"/>
      <c r="AG284" s="37"/>
      <c r="AH284" s="37"/>
      <c r="AI284" s="37"/>
      <c r="AJ284" s="37"/>
      <c r="AK284" s="37"/>
      <c r="AL284" s="37"/>
      <c r="AM284" s="37"/>
      <c r="AN284" s="37"/>
      <c r="AO284" s="37"/>
      <c r="AP284" s="37"/>
      <c r="AQ284" s="37"/>
      <c r="AR284" s="37"/>
      <c r="AS284" s="37"/>
      <c r="AT284" s="37"/>
    </row>
    <row r="285" spans="1:46" x14ac:dyDescent="0.25">
      <c r="A285" s="37"/>
      <c r="B285" s="37"/>
      <c r="C285" s="37"/>
      <c r="D285" s="37"/>
      <c r="E285" s="37"/>
      <c r="F285" s="37"/>
      <c r="G285" s="37"/>
      <c r="H285" s="37"/>
      <c r="I285" s="37"/>
      <c r="J285" s="37"/>
      <c r="K285" s="37"/>
      <c r="L285" s="37"/>
      <c r="M285" s="37"/>
      <c r="N285" s="37"/>
      <c r="O285" s="37"/>
      <c r="P285" s="37"/>
      <c r="Q285" s="37"/>
      <c r="R285" s="37"/>
      <c r="S285" s="37"/>
      <c r="T285" s="37"/>
      <c r="U285" s="37"/>
      <c r="V285" s="37"/>
      <c r="W285" s="37"/>
      <c r="X285" s="37"/>
      <c r="Y285" s="37"/>
      <c r="Z285" s="37"/>
      <c r="AA285" s="37"/>
      <c r="AB285" s="37"/>
      <c r="AC285" s="37"/>
      <c r="AD285" s="37"/>
      <c r="AE285" s="37"/>
      <c r="AF285" s="37"/>
      <c r="AG285" s="37"/>
      <c r="AH285" s="37"/>
      <c r="AI285" s="37"/>
      <c r="AJ285" s="37"/>
      <c r="AK285" s="37"/>
      <c r="AL285" s="37"/>
      <c r="AM285" s="37"/>
      <c r="AN285" s="37"/>
      <c r="AO285" s="37"/>
      <c r="AP285" s="37"/>
      <c r="AQ285" s="37"/>
      <c r="AR285" s="37"/>
      <c r="AS285" s="37"/>
      <c r="AT285" s="37"/>
    </row>
    <row r="286" spans="1:46" x14ac:dyDescent="0.25">
      <c r="A286" s="37"/>
      <c r="B286" s="37"/>
      <c r="C286" s="37"/>
      <c r="D286" s="37"/>
      <c r="E286" s="37"/>
      <c r="F286" s="37"/>
      <c r="G286" s="37"/>
      <c r="H286" s="37"/>
      <c r="I286" s="37"/>
      <c r="J286" s="37"/>
      <c r="K286" s="37"/>
      <c r="L286" s="37"/>
      <c r="M286" s="37"/>
      <c r="N286" s="37"/>
      <c r="O286" s="37"/>
      <c r="P286" s="37"/>
      <c r="Q286" s="37"/>
      <c r="R286" s="37"/>
      <c r="S286" s="37"/>
      <c r="T286" s="37"/>
      <c r="U286" s="37"/>
      <c r="V286" s="37"/>
      <c r="W286" s="37"/>
      <c r="X286" s="37"/>
      <c r="Y286" s="37"/>
      <c r="Z286" s="37"/>
      <c r="AA286" s="37"/>
      <c r="AB286" s="37"/>
      <c r="AC286" s="37"/>
      <c r="AD286" s="37"/>
      <c r="AE286" s="37"/>
      <c r="AF286" s="37"/>
      <c r="AG286" s="37"/>
      <c r="AH286" s="37"/>
      <c r="AI286" s="37"/>
      <c r="AJ286" s="37"/>
      <c r="AK286" s="37"/>
      <c r="AL286" s="37"/>
      <c r="AM286" s="37"/>
      <c r="AN286" s="37"/>
      <c r="AO286" s="37"/>
      <c r="AP286" s="37"/>
      <c r="AQ286" s="37"/>
      <c r="AR286" s="37"/>
      <c r="AS286" s="37"/>
      <c r="AT286" s="37"/>
    </row>
    <row r="287" spans="1:46" x14ac:dyDescent="0.25">
      <c r="A287" s="37"/>
      <c r="B287" s="37"/>
      <c r="C287" s="37"/>
      <c r="D287" s="37"/>
      <c r="E287" s="37"/>
      <c r="F287" s="37"/>
      <c r="G287" s="37"/>
      <c r="H287" s="37"/>
      <c r="I287" s="37"/>
      <c r="J287" s="37"/>
      <c r="K287" s="37"/>
      <c r="L287" s="37"/>
      <c r="M287" s="37"/>
      <c r="N287" s="37"/>
      <c r="O287" s="37"/>
      <c r="P287" s="37"/>
      <c r="Q287" s="37"/>
      <c r="R287" s="37"/>
      <c r="S287" s="37"/>
      <c r="T287" s="37"/>
      <c r="U287" s="37"/>
      <c r="V287" s="37"/>
      <c r="W287" s="37"/>
      <c r="X287" s="37"/>
      <c r="Y287" s="37"/>
      <c r="Z287" s="37"/>
      <c r="AA287" s="37"/>
      <c r="AB287" s="37"/>
      <c r="AC287" s="37"/>
      <c r="AD287" s="37"/>
      <c r="AE287" s="37"/>
      <c r="AF287" s="37"/>
      <c r="AG287" s="37"/>
      <c r="AH287" s="37"/>
      <c r="AI287" s="37"/>
      <c r="AJ287" s="37"/>
      <c r="AK287" s="37"/>
      <c r="AL287" s="37"/>
      <c r="AM287" s="37"/>
      <c r="AN287" s="37"/>
      <c r="AO287" s="37"/>
      <c r="AP287" s="37"/>
      <c r="AQ287" s="37"/>
      <c r="AR287" s="37"/>
      <c r="AS287" s="37"/>
      <c r="AT287" s="37"/>
    </row>
    <row r="288" spans="1:46" x14ac:dyDescent="0.25">
      <c r="A288" s="37"/>
      <c r="B288" s="37"/>
      <c r="C288" s="37"/>
      <c r="D288" s="37"/>
      <c r="E288" s="37"/>
      <c r="F288" s="37"/>
      <c r="G288" s="37"/>
      <c r="H288" s="37"/>
      <c r="I288" s="37"/>
      <c r="J288" s="37"/>
      <c r="K288" s="37"/>
      <c r="L288" s="37"/>
      <c r="M288" s="37"/>
      <c r="N288" s="37"/>
      <c r="O288" s="37"/>
      <c r="P288" s="37"/>
      <c r="Q288" s="37"/>
      <c r="R288" s="37"/>
      <c r="S288" s="37"/>
      <c r="T288" s="37"/>
      <c r="U288" s="37"/>
      <c r="V288" s="37"/>
      <c r="W288" s="37"/>
      <c r="X288" s="37"/>
      <c r="Y288" s="37"/>
      <c r="Z288" s="37"/>
      <c r="AA288" s="37"/>
      <c r="AB288" s="37"/>
      <c r="AC288" s="37"/>
      <c r="AD288" s="37"/>
      <c r="AE288" s="37"/>
      <c r="AF288" s="37"/>
      <c r="AG288" s="37"/>
      <c r="AH288" s="37"/>
      <c r="AI288" s="37"/>
      <c r="AJ288" s="37"/>
      <c r="AK288" s="37"/>
      <c r="AL288" s="37"/>
      <c r="AM288" s="37"/>
      <c r="AN288" s="37"/>
      <c r="AO288" s="37"/>
      <c r="AP288" s="37"/>
      <c r="AQ288" s="37"/>
      <c r="AR288" s="37"/>
      <c r="AS288" s="37"/>
      <c r="AT288" s="37"/>
    </row>
    <row r="289" spans="1:46" x14ac:dyDescent="0.25">
      <c r="A289" s="37"/>
      <c r="B289" s="37"/>
      <c r="C289" s="37"/>
      <c r="D289" s="37"/>
      <c r="E289" s="37"/>
      <c r="F289" s="37"/>
      <c r="G289" s="37"/>
      <c r="H289" s="37"/>
      <c r="I289" s="37"/>
      <c r="J289" s="37"/>
      <c r="K289" s="37"/>
      <c r="L289" s="37"/>
      <c r="M289" s="37"/>
      <c r="N289" s="37"/>
      <c r="O289" s="37"/>
      <c r="P289" s="37"/>
      <c r="Q289" s="37"/>
      <c r="R289" s="37"/>
      <c r="S289" s="37"/>
      <c r="T289" s="37"/>
      <c r="U289" s="37"/>
      <c r="V289" s="37"/>
      <c r="W289" s="37"/>
      <c r="X289" s="37"/>
      <c r="Y289" s="37"/>
      <c r="Z289" s="37"/>
      <c r="AA289" s="37"/>
      <c r="AB289" s="37"/>
      <c r="AC289" s="37"/>
      <c r="AD289" s="37"/>
      <c r="AE289" s="37"/>
      <c r="AF289" s="37"/>
      <c r="AG289" s="37"/>
      <c r="AH289" s="37"/>
      <c r="AI289" s="37"/>
      <c r="AJ289" s="37"/>
      <c r="AK289" s="37"/>
      <c r="AL289" s="37"/>
      <c r="AM289" s="37"/>
      <c r="AN289" s="37"/>
      <c r="AO289" s="37"/>
      <c r="AP289" s="37"/>
      <c r="AQ289" s="37"/>
      <c r="AR289" s="37"/>
      <c r="AS289" s="37"/>
      <c r="AT289" s="37"/>
    </row>
    <row r="290" spans="1:46" x14ac:dyDescent="0.25">
      <c r="A290" s="37"/>
      <c r="B290" s="37"/>
      <c r="C290" s="37"/>
      <c r="D290" s="37"/>
      <c r="E290" s="37"/>
      <c r="F290" s="37"/>
      <c r="G290" s="37"/>
      <c r="H290" s="37"/>
      <c r="I290" s="37"/>
      <c r="J290" s="37"/>
      <c r="K290" s="37"/>
      <c r="L290" s="37"/>
      <c r="M290" s="37"/>
      <c r="N290" s="37"/>
      <c r="O290" s="37"/>
      <c r="P290" s="37"/>
      <c r="Q290" s="37"/>
      <c r="R290" s="37"/>
      <c r="S290" s="37"/>
      <c r="T290" s="37"/>
      <c r="U290" s="37"/>
      <c r="V290" s="37"/>
      <c r="W290" s="37"/>
      <c r="X290" s="37"/>
      <c r="Y290" s="37"/>
      <c r="Z290" s="37"/>
      <c r="AA290" s="37"/>
      <c r="AB290" s="37"/>
      <c r="AC290" s="37"/>
      <c r="AD290" s="37"/>
      <c r="AE290" s="37"/>
      <c r="AF290" s="37"/>
      <c r="AG290" s="37"/>
      <c r="AH290" s="37"/>
      <c r="AI290" s="37"/>
      <c r="AJ290" s="37"/>
      <c r="AK290" s="37"/>
      <c r="AL290" s="37"/>
      <c r="AM290" s="37"/>
      <c r="AN290" s="37"/>
      <c r="AO290" s="37"/>
      <c r="AP290" s="37"/>
      <c r="AQ290" s="37"/>
      <c r="AR290" s="37"/>
      <c r="AS290" s="37"/>
      <c r="AT290" s="37"/>
    </row>
    <row r="291" spans="1:46" x14ac:dyDescent="0.25">
      <c r="A291" s="37"/>
      <c r="B291" s="37"/>
      <c r="C291" s="37"/>
      <c r="D291" s="37"/>
      <c r="E291" s="37"/>
      <c r="F291" s="37"/>
      <c r="G291" s="37"/>
      <c r="H291" s="37"/>
      <c r="I291" s="37"/>
      <c r="J291" s="37"/>
      <c r="K291" s="37"/>
      <c r="L291" s="37"/>
      <c r="M291" s="37"/>
      <c r="N291" s="37"/>
      <c r="O291" s="37"/>
      <c r="P291" s="37"/>
      <c r="Q291" s="37"/>
      <c r="R291" s="37"/>
      <c r="S291" s="37"/>
      <c r="T291" s="37"/>
      <c r="U291" s="37"/>
      <c r="V291" s="37"/>
      <c r="W291" s="37"/>
      <c r="X291" s="37"/>
      <c r="Y291" s="37"/>
      <c r="Z291" s="37"/>
      <c r="AA291" s="37"/>
      <c r="AB291" s="37"/>
      <c r="AC291" s="37"/>
      <c r="AD291" s="37"/>
      <c r="AE291" s="37"/>
      <c r="AF291" s="37"/>
      <c r="AG291" s="37"/>
      <c r="AH291" s="37"/>
      <c r="AI291" s="37"/>
      <c r="AJ291" s="37"/>
      <c r="AK291" s="37"/>
      <c r="AL291" s="37"/>
      <c r="AM291" s="37"/>
      <c r="AN291" s="37"/>
      <c r="AO291" s="37"/>
      <c r="AP291" s="37"/>
      <c r="AQ291" s="37"/>
      <c r="AR291" s="37"/>
      <c r="AS291" s="37"/>
      <c r="AT291" s="37"/>
    </row>
    <row r="292" spans="1:46" x14ac:dyDescent="0.25">
      <c r="A292" s="37"/>
      <c r="B292" s="37"/>
      <c r="C292" s="37"/>
      <c r="D292" s="37"/>
      <c r="E292" s="37"/>
      <c r="F292" s="37"/>
      <c r="G292" s="37"/>
      <c r="H292" s="37"/>
      <c r="I292" s="37"/>
      <c r="J292" s="37"/>
      <c r="K292" s="37"/>
      <c r="L292" s="37"/>
      <c r="M292" s="37"/>
      <c r="N292" s="37"/>
      <c r="O292" s="37"/>
      <c r="P292" s="37"/>
      <c r="Q292" s="37"/>
      <c r="R292" s="37"/>
      <c r="S292" s="37"/>
      <c r="T292" s="37"/>
      <c r="U292" s="37"/>
      <c r="V292" s="37"/>
      <c r="W292" s="37"/>
      <c r="X292" s="37"/>
      <c r="Y292" s="37"/>
      <c r="Z292" s="37"/>
      <c r="AA292" s="37"/>
      <c r="AB292" s="37"/>
      <c r="AC292" s="37"/>
      <c r="AD292" s="37"/>
      <c r="AE292" s="37"/>
      <c r="AF292" s="37"/>
      <c r="AG292" s="37"/>
      <c r="AH292" s="37"/>
      <c r="AI292" s="37"/>
      <c r="AJ292" s="37"/>
      <c r="AK292" s="37"/>
      <c r="AL292" s="37"/>
      <c r="AM292" s="37"/>
      <c r="AN292" s="37"/>
      <c r="AO292" s="37"/>
      <c r="AP292" s="37"/>
      <c r="AQ292" s="37"/>
      <c r="AR292" s="37"/>
      <c r="AS292" s="37"/>
      <c r="AT292" s="37"/>
    </row>
    <row r="293" spans="1:46" x14ac:dyDescent="0.25">
      <c r="A293" s="37"/>
      <c r="B293" s="37"/>
      <c r="C293" s="37"/>
      <c r="D293" s="37"/>
      <c r="E293" s="37"/>
      <c r="F293" s="37"/>
      <c r="G293" s="37"/>
      <c r="H293" s="37"/>
      <c r="I293" s="37"/>
      <c r="J293" s="37"/>
      <c r="K293" s="37"/>
      <c r="L293" s="37"/>
      <c r="M293" s="37"/>
      <c r="N293" s="37"/>
      <c r="O293" s="37"/>
      <c r="P293" s="37"/>
      <c r="Q293" s="37"/>
      <c r="R293" s="37"/>
      <c r="S293" s="37"/>
      <c r="T293" s="37"/>
      <c r="U293" s="37"/>
      <c r="V293" s="37"/>
      <c r="W293" s="37"/>
      <c r="X293" s="37"/>
      <c r="Y293" s="37"/>
      <c r="Z293" s="37"/>
      <c r="AA293" s="37"/>
      <c r="AB293" s="37"/>
      <c r="AC293" s="37"/>
      <c r="AD293" s="37"/>
      <c r="AE293" s="37"/>
      <c r="AF293" s="37"/>
      <c r="AG293" s="37"/>
      <c r="AH293" s="37"/>
      <c r="AI293" s="37"/>
      <c r="AJ293" s="37"/>
      <c r="AK293" s="37"/>
      <c r="AL293" s="37"/>
      <c r="AM293" s="37"/>
      <c r="AN293" s="37"/>
      <c r="AO293" s="37"/>
      <c r="AP293" s="37"/>
      <c r="AQ293" s="37"/>
      <c r="AR293" s="37"/>
      <c r="AS293" s="37"/>
      <c r="AT293" s="37"/>
    </row>
    <row r="294" spans="1:46" x14ac:dyDescent="0.25">
      <c r="A294" s="37"/>
      <c r="B294" s="37"/>
      <c r="C294" s="37"/>
      <c r="D294" s="37"/>
      <c r="E294" s="37"/>
      <c r="F294" s="37"/>
      <c r="G294" s="37"/>
      <c r="H294" s="37"/>
      <c r="I294" s="37"/>
      <c r="J294" s="37"/>
      <c r="K294" s="37"/>
      <c r="L294" s="37"/>
      <c r="M294" s="37"/>
      <c r="N294" s="37"/>
      <c r="O294" s="37"/>
      <c r="P294" s="37"/>
      <c r="Q294" s="37"/>
      <c r="R294" s="37"/>
      <c r="S294" s="37"/>
      <c r="T294" s="37"/>
      <c r="U294" s="37"/>
      <c r="V294" s="37"/>
      <c r="W294" s="37"/>
      <c r="X294" s="37"/>
      <c r="Y294" s="37"/>
      <c r="Z294" s="37"/>
      <c r="AA294" s="37"/>
      <c r="AB294" s="37"/>
      <c r="AC294" s="37"/>
      <c r="AD294" s="37"/>
      <c r="AE294" s="37"/>
      <c r="AF294" s="37"/>
      <c r="AG294" s="37"/>
      <c r="AH294" s="37"/>
      <c r="AI294" s="37"/>
      <c r="AJ294" s="37"/>
      <c r="AK294" s="37"/>
      <c r="AL294" s="37"/>
      <c r="AM294" s="37"/>
      <c r="AN294" s="37"/>
      <c r="AO294" s="37"/>
      <c r="AP294" s="37"/>
      <c r="AQ294" s="37"/>
      <c r="AR294" s="37"/>
      <c r="AS294" s="37"/>
      <c r="AT294" s="37"/>
    </row>
    <row r="295" spans="1:46" x14ac:dyDescent="0.25">
      <c r="A295" s="37"/>
      <c r="B295" s="37"/>
      <c r="C295" s="37"/>
      <c r="D295" s="37"/>
      <c r="E295" s="37"/>
      <c r="F295" s="37"/>
      <c r="G295" s="37"/>
      <c r="H295" s="37"/>
      <c r="I295" s="37"/>
      <c r="J295" s="37"/>
      <c r="K295" s="37"/>
      <c r="L295" s="37"/>
      <c r="M295" s="37"/>
      <c r="N295" s="37"/>
      <c r="O295" s="37"/>
      <c r="P295" s="37"/>
      <c r="Q295" s="37"/>
      <c r="R295" s="37"/>
      <c r="S295" s="37"/>
      <c r="T295" s="37"/>
      <c r="U295" s="37"/>
      <c r="V295" s="37"/>
      <c r="W295" s="37"/>
      <c r="X295" s="37"/>
      <c r="Y295" s="37"/>
      <c r="Z295" s="37"/>
      <c r="AA295" s="37"/>
      <c r="AB295" s="37"/>
      <c r="AC295" s="37"/>
      <c r="AD295" s="37"/>
      <c r="AE295" s="37"/>
      <c r="AF295" s="37"/>
      <c r="AG295" s="37"/>
      <c r="AH295" s="37"/>
      <c r="AI295" s="37"/>
      <c r="AJ295" s="37"/>
      <c r="AK295" s="37"/>
      <c r="AL295" s="37"/>
      <c r="AM295" s="37"/>
      <c r="AN295" s="37"/>
      <c r="AO295" s="37"/>
      <c r="AP295" s="37"/>
      <c r="AQ295" s="37"/>
      <c r="AR295" s="37"/>
      <c r="AS295" s="37"/>
      <c r="AT295" s="37"/>
    </row>
    <row r="296" spans="1:46" x14ac:dyDescent="0.25">
      <c r="A296" s="37"/>
      <c r="B296" s="37"/>
      <c r="C296" s="37"/>
      <c r="D296" s="37"/>
      <c r="E296" s="37"/>
      <c r="F296" s="37"/>
      <c r="G296" s="37"/>
      <c r="H296" s="37"/>
      <c r="I296" s="37"/>
      <c r="J296" s="37"/>
      <c r="K296" s="37"/>
      <c r="L296" s="37"/>
      <c r="M296" s="37"/>
      <c r="N296" s="37"/>
      <c r="O296" s="37"/>
      <c r="P296" s="37"/>
      <c r="Q296" s="37"/>
      <c r="R296" s="37"/>
      <c r="S296" s="37"/>
      <c r="T296" s="37"/>
      <c r="U296" s="37"/>
      <c r="V296" s="37"/>
      <c r="W296" s="37"/>
      <c r="X296" s="37"/>
      <c r="Y296" s="37"/>
      <c r="Z296" s="37"/>
      <c r="AA296" s="37"/>
      <c r="AB296" s="37"/>
      <c r="AC296" s="37"/>
      <c r="AD296" s="37"/>
      <c r="AE296" s="37"/>
      <c r="AF296" s="37"/>
      <c r="AG296" s="37"/>
      <c r="AH296" s="37"/>
      <c r="AI296" s="37"/>
      <c r="AJ296" s="37"/>
      <c r="AK296" s="37"/>
      <c r="AL296" s="37"/>
      <c r="AM296" s="37"/>
      <c r="AN296" s="37"/>
      <c r="AO296" s="37"/>
      <c r="AP296" s="37"/>
      <c r="AQ296" s="37"/>
      <c r="AR296" s="37"/>
      <c r="AS296" s="37"/>
      <c r="AT296" s="37"/>
    </row>
    <row r="297" spans="1:46" x14ac:dyDescent="0.25">
      <c r="A297" s="37"/>
      <c r="B297" s="37"/>
      <c r="C297" s="37"/>
      <c r="D297" s="37"/>
      <c r="E297" s="37"/>
      <c r="F297" s="37"/>
      <c r="G297" s="37"/>
      <c r="H297" s="37"/>
      <c r="I297" s="37"/>
      <c r="J297" s="37"/>
      <c r="K297" s="37"/>
      <c r="L297" s="37"/>
      <c r="M297" s="37"/>
      <c r="N297" s="37"/>
      <c r="O297" s="37"/>
      <c r="P297" s="37"/>
      <c r="Q297" s="37"/>
      <c r="R297" s="37"/>
      <c r="S297" s="37"/>
      <c r="T297" s="37"/>
      <c r="U297" s="37"/>
      <c r="V297" s="37"/>
      <c r="W297" s="37"/>
      <c r="X297" s="37"/>
      <c r="Y297" s="37"/>
      <c r="Z297" s="37"/>
      <c r="AA297" s="37"/>
      <c r="AB297" s="37"/>
      <c r="AC297" s="37"/>
      <c r="AD297" s="37"/>
      <c r="AE297" s="37"/>
      <c r="AF297" s="37"/>
      <c r="AG297" s="37"/>
      <c r="AH297" s="37"/>
      <c r="AI297" s="37"/>
      <c r="AJ297" s="37"/>
      <c r="AK297" s="37"/>
      <c r="AL297" s="37"/>
      <c r="AM297" s="37"/>
      <c r="AN297" s="37"/>
      <c r="AO297" s="37"/>
      <c r="AP297" s="37"/>
      <c r="AQ297" s="37"/>
      <c r="AR297" s="37"/>
      <c r="AS297" s="37"/>
      <c r="AT297" s="37"/>
    </row>
    <row r="298" spans="1:46" x14ac:dyDescent="0.25">
      <c r="A298" s="37"/>
      <c r="B298" s="37"/>
      <c r="C298" s="37"/>
      <c r="D298" s="37"/>
      <c r="E298" s="37"/>
      <c r="F298" s="37"/>
      <c r="G298" s="37"/>
      <c r="H298" s="37"/>
      <c r="I298" s="37"/>
      <c r="J298" s="37"/>
      <c r="K298" s="37"/>
      <c r="L298" s="37"/>
      <c r="M298" s="37"/>
      <c r="N298" s="37"/>
      <c r="O298" s="37"/>
      <c r="P298" s="37"/>
      <c r="Q298" s="37"/>
      <c r="R298" s="37"/>
      <c r="S298" s="37"/>
      <c r="T298" s="37"/>
      <c r="U298" s="37"/>
      <c r="V298" s="37"/>
      <c r="W298" s="37"/>
      <c r="X298" s="37"/>
      <c r="Y298" s="37"/>
      <c r="Z298" s="37"/>
      <c r="AA298" s="37"/>
      <c r="AB298" s="37"/>
      <c r="AC298" s="37"/>
      <c r="AD298" s="37"/>
      <c r="AE298" s="37"/>
      <c r="AF298" s="37"/>
      <c r="AG298" s="37"/>
      <c r="AH298" s="37"/>
      <c r="AI298" s="37"/>
      <c r="AJ298" s="37"/>
      <c r="AK298" s="37"/>
      <c r="AL298" s="37"/>
      <c r="AM298" s="37"/>
      <c r="AN298" s="37"/>
      <c r="AO298" s="37"/>
      <c r="AP298" s="37"/>
      <c r="AQ298" s="37"/>
      <c r="AR298" s="37"/>
      <c r="AS298" s="37"/>
      <c r="AT298" s="37"/>
    </row>
    <row r="299" spans="1:46" x14ac:dyDescent="0.25">
      <c r="A299" s="37"/>
      <c r="B299" s="37"/>
      <c r="C299" s="37"/>
      <c r="D299" s="37"/>
      <c r="E299" s="37"/>
      <c r="F299" s="37"/>
      <c r="G299" s="37"/>
      <c r="H299" s="37"/>
      <c r="I299" s="37"/>
      <c r="J299" s="37"/>
      <c r="K299" s="37"/>
      <c r="L299" s="37"/>
      <c r="M299" s="37"/>
      <c r="N299" s="37"/>
      <c r="O299" s="37"/>
      <c r="P299" s="37"/>
      <c r="Q299" s="37"/>
      <c r="R299" s="37"/>
      <c r="S299" s="37"/>
      <c r="T299" s="37"/>
      <c r="U299" s="37"/>
      <c r="V299" s="37"/>
      <c r="W299" s="37"/>
      <c r="X299" s="37"/>
      <c r="Y299" s="37"/>
      <c r="Z299" s="37"/>
      <c r="AA299" s="37"/>
      <c r="AB299" s="37"/>
      <c r="AC299" s="37"/>
      <c r="AD299" s="37"/>
      <c r="AE299" s="37"/>
      <c r="AF299" s="37"/>
      <c r="AG299" s="37"/>
      <c r="AH299" s="37"/>
      <c r="AI299" s="37"/>
      <c r="AJ299" s="37"/>
      <c r="AK299" s="37"/>
      <c r="AL299" s="37"/>
      <c r="AM299" s="37"/>
      <c r="AN299" s="37"/>
      <c r="AO299" s="37"/>
      <c r="AP299" s="37"/>
      <c r="AQ299" s="37"/>
      <c r="AR299" s="37"/>
      <c r="AS299" s="37"/>
      <c r="AT299" s="37"/>
    </row>
    <row r="300" spans="1:46" x14ac:dyDescent="0.25">
      <c r="A300" s="37"/>
      <c r="B300" s="37"/>
      <c r="C300" s="37"/>
      <c r="D300" s="37"/>
      <c r="E300" s="37"/>
      <c r="F300" s="37"/>
      <c r="G300" s="37"/>
      <c r="H300" s="37"/>
      <c r="I300" s="37"/>
      <c r="J300" s="37"/>
      <c r="K300" s="37"/>
      <c r="L300" s="37"/>
      <c r="M300" s="37"/>
      <c r="N300" s="37"/>
      <c r="O300" s="37"/>
      <c r="P300" s="37"/>
      <c r="Q300" s="37"/>
      <c r="R300" s="37"/>
      <c r="S300" s="37"/>
      <c r="T300" s="37"/>
      <c r="U300" s="37"/>
      <c r="V300" s="37"/>
      <c r="W300" s="37"/>
      <c r="X300" s="37"/>
      <c r="Y300" s="37"/>
      <c r="Z300" s="37"/>
      <c r="AA300" s="37"/>
      <c r="AB300" s="37"/>
      <c r="AC300" s="37"/>
      <c r="AD300" s="37"/>
      <c r="AE300" s="37"/>
      <c r="AF300" s="37"/>
      <c r="AG300" s="37"/>
      <c r="AH300" s="37"/>
      <c r="AI300" s="37"/>
      <c r="AJ300" s="37"/>
      <c r="AK300" s="37"/>
      <c r="AL300" s="37"/>
      <c r="AM300" s="37"/>
      <c r="AN300" s="37"/>
      <c r="AO300" s="37"/>
      <c r="AP300" s="37"/>
      <c r="AQ300" s="37"/>
      <c r="AR300" s="37"/>
      <c r="AS300" s="37"/>
      <c r="AT300" s="37"/>
    </row>
    <row r="301" spans="1:46" x14ac:dyDescent="0.25">
      <c r="A301" s="37"/>
      <c r="B301" s="37"/>
      <c r="C301" s="37"/>
      <c r="D301" s="37"/>
      <c r="E301" s="37"/>
      <c r="F301" s="37"/>
      <c r="G301" s="37"/>
      <c r="H301" s="37"/>
      <c r="I301" s="37"/>
      <c r="J301" s="37"/>
      <c r="K301" s="37"/>
      <c r="L301" s="37"/>
      <c r="M301" s="37"/>
      <c r="N301" s="37"/>
      <c r="O301" s="37"/>
      <c r="P301" s="37"/>
      <c r="Q301" s="37"/>
      <c r="R301" s="37"/>
      <c r="S301" s="37"/>
      <c r="T301" s="37"/>
      <c r="U301" s="37"/>
      <c r="V301" s="37"/>
      <c r="W301" s="37"/>
      <c r="X301" s="37"/>
      <c r="Y301" s="37"/>
      <c r="Z301" s="37"/>
      <c r="AA301" s="37"/>
      <c r="AB301" s="37"/>
      <c r="AC301" s="37"/>
      <c r="AD301" s="37"/>
      <c r="AE301" s="37"/>
      <c r="AF301" s="37"/>
      <c r="AG301" s="37"/>
      <c r="AH301" s="37"/>
      <c r="AI301" s="37"/>
      <c r="AJ301" s="37"/>
      <c r="AK301" s="37"/>
      <c r="AL301" s="37"/>
      <c r="AM301" s="37"/>
      <c r="AN301" s="37"/>
      <c r="AO301" s="37"/>
      <c r="AP301" s="37"/>
      <c r="AQ301" s="37"/>
      <c r="AR301" s="37"/>
      <c r="AS301" s="37"/>
      <c r="AT301" s="37"/>
    </row>
    <row r="302" spans="1:46" x14ac:dyDescent="0.25">
      <c r="A302" s="37"/>
      <c r="B302" s="37"/>
      <c r="C302" s="37"/>
      <c r="D302" s="37"/>
      <c r="E302" s="37"/>
      <c r="F302" s="37"/>
      <c r="G302" s="37"/>
      <c r="H302" s="37"/>
      <c r="I302" s="37"/>
      <c r="J302" s="37"/>
      <c r="K302" s="37"/>
      <c r="L302" s="37"/>
      <c r="M302" s="37"/>
      <c r="N302" s="37"/>
      <c r="O302" s="37"/>
      <c r="P302" s="37"/>
      <c r="Q302" s="37"/>
      <c r="R302" s="37"/>
      <c r="S302" s="37"/>
      <c r="T302" s="37"/>
      <c r="U302" s="37"/>
      <c r="V302" s="37"/>
      <c r="W302" s="37"/>
      <c r="X302" s="37"/>
      <c r="Y302" s="37"/>
      <c r="Z302" s="37"/>
      <c r="AA302" s="37"/>
      <c r="AB302" s="37"/>
      <c r="AC302" s="37"/>
      <c r="AD302" s="37"/>
      <c r="AE302" s="37"/>
      <c r="AF302" s="37"/>
      <c r="AG302" s="37"/>
      <c r="AH302" s="37"/>
      <c r="AI302" s="37"/>
      <c r="AJ302" s="37"/>
      <c r="AK302" s="37"/>
      <c r="AL302" s="37"/>
      <c r="AM302" s="37"/>
      <c r="AN302" s="37"/>
      <c r="AO302" s="37"/>
      <c r="AP302" s="37"/>
      <c r="AQ302" s="37"/>
      <c r="AR302" s="37"/>
      <c r="AS302" s="37"/>
      <c r="AT302" s="37"/>
    </row>
    <row r="303" spans="1:46" x14ac:dyDescent="0.25">
      <c r="A303" s="37"/>
      <c r="B303" s="37"/>
      <c r="C303" s="37"/>
      <c r="D303" s="37"/>
      <c r="E303" s="37"/>
      <c r="F303" s="37"/>
      <c r="G303" s="37"/>
      <c r="H303" s="37"/>
      <c r="I303" s="37"/>
      <c r="J303" s="37"/>
      <c r="K303" s="37"/>
      <c r="L303" s="37"/>
      <c r="M303" s="37"/>
      <c r="N303" s="37"/>
      <c r="O303" s="37"/>
      <c r="P303" s="37"/>
      <c r="Q303" s="37"/>
      <c r="R303" s="37"/>
      <c r="S303" s="37"/>
      <c r="T303" s="37"/>
      <c r="U303" s="37"/>
      <c r="V303" s="37"/>
      <c r="W303" s="37"/>
      <c r="X303" s="37"/>
      <c r="Y303" s="37"/>
      <c r="Z303" s="37"/>
      <c r="AA303" s="37"/>
      <c r="AB303" s="37"/>
      <c r="AC303" s="37"/>
      <c r="AD303" s="37"/>
      <c r="AE303" s="37"/>
      <c r="AF303" s="37"/>
      <c r="AG303" s="37"/>
      <c r="AH303" s="37"/>
      <c r="AI303" s="37"/>
      <c r="AJ303" s="37"/>
      <c r="AK303" s="37"/>
      <c r="AL303" s="37"/>
      <c r="AM303" s="37"/>
      <c r="AN303" s="37"/>
      <c r="AO303" s="37"/>
      <c r="AP303" s="37"/>
      <c r="AQ303" s="37"/>
      <c r="AR303" s="37"/>
      <c r="AS303" s="37"/>
      <c r="AT303" s="37"/>
    </row>
    <row r="304" spans="1:46" x14ac:dyDescent="0.25">
      <c r="A304" s="37"/>
      <c r="B304" s="37"/>
      <c r="C304" s="37"/>
      <c r="D304" s="37"/>
      <c r="E304" s="37"/>
      <c r="F304" s="37"/>
      <c r="G304" s="37"/>
      <c r="H304" s="37"/>
      <c r="I304" s="37"/>
      <c r="J304" s="37"/>
      <c r="K304" s="37"/>
      <c r="L304" s="37"/>
      <c r="M304" s="37"/>
      <c r="N304" s="37"/>
      <c r="O304" s="37"/>
      <c r="P304" s="37"/>
      <c r="Q304" s="37"/>
      <c r="R304" s="37"/>
      <c r="S304" s="37"/>
      <c r="T304" s="37"/>
      <c r="U304" s="37"/>
      <c r="V304" s="37"/>
      <c r="W304" s="37"/>
      <c r="X304" s="37"/>
      <c r="Y304" s="37"/>
      <c r="Z304" s="37"/>
      <c r="AA304" s="37"/>
      <c r="AB304" s="37"/>
      <c r="AC304" s="37"/>
      <c r="AD304" s="37"/>
      <c r="AE304" s="37"/>
      <c r="AF304" s="37"/>
      <c r="AG304" s="37"/>
      <c r="AH304" s="37"/>
      <c r="AI304" s="37"/>
      <c r="AJ304" s="37"/>
      <c r="AK304" s="37"/>
      <c r="AL304" s="37"/>
      <c r="AM304" s="37"/>
      <c r="AN304" s="37"/>
      <c r="AO304" s="37"/>
      <c r="AP304" s="37"/>
      <c r="AQ304" s="37"/>
      <c r="AR304" s="37"/>
      <c r="AS304" s="37"/>
      <c r="AT304" s="37"/>
    </row>
    <row r="305" spans="1:46" x14ac:dyDescent="0.25">
      <c r="A305" s="37"/>
      <c r="B305" s="37"/>
      <c r="C305" s="37"/>
      <c r="D305" s="37"/>
      <c r="E305" s="37"/>
      <c r="F305" s="37"/>
      <c r="G305" s="37"/>
      <c r="H305" s="37"/>
      <c r="I305" s="37"/>
      <c r="J305" s="37"/>
      <c r="K305" s="37"/>
      <c r="L305" s="37"/>
      <c r="M305" s="37"/>
      <c r="N305" s="37"/>
      <c r="O305" s="37"/>
      <c r="P305" s="37"/>
      <c r="Q305" s="37"/>
      <c r="R305" s="37"/>
      <c r="S305" s="37"/>
      <c r="T305" s="37"/>
      <c r="U305" s="37"/>
      <c r="V305" s="37"/>
      <c r="W305" s="37"/>
      <c r="X305" s="37"/>
      <c r="Y305" s="37"/>
      <c r="Z305" s="37"/>
      <c r="AA305" s="37"/>
      <c r="AB305" s="37"/>
      <c r="AC305" s="37"/>
      <c r="AD305" s="37"/>
      <c r="AE305" s="37"/>
      <c r="AF305" s="37"/>
      <c r="AG305" s="37"/>
      <c r="AH305" s="37"/>
      <c r="AI305" s="37"/>
      <c r="AJ305" s="37"/>
      <c r="AK305" s="37"/>
      <c r="AL305" s="37"/>
      <c r="AM305" s="37"/>
      <c r="AN305" s="37"/>
      <c r="AO305" s="37"/>
      <c r="AP305" s="37"/>
      <c r="AQ305" s="37"/>
      <c r="AR305" s="37"/>
      <c r="AS305" s="37"/>
      <c r="AT305" s="37"/>
    </row>
    <row r="306" spans="1:46" x14ac:dyDescent="0.25">
      <c r="A306" s="37"/>
      <c r="B306" s="37"/>
      <c r="C306" s="37"/>
      <c r="D306" s="37"/>
      <c r="E306" s="37"/>
      <c r="F306" s="37"/>
      <c r="G306" s="37"/>
      <c r="H306" s="37"/>
      <c r="I306" s="37"/>
      <c r="J306" s="37"/>
      <c r="K306" s="37"/>
      <c r="L306" s="37"/>
      <c r="M306" s="37"/>
      <c r="N306" s="37"/>
      <c r="O306" s="37"/>
      <c r="P306" s="37"/>
      <c r="Q306" s="37"/>
      <c r="R306" s="37"/>
      <c r="S306" s="37"/>
      <c r="T306" s="37"/>
      <c r="U306" s="37"/>
      <c r="V306" s="37"/>
      <c r="W306" s="37"/>
      <c r="X306" s="37"/>
      <c r="Y306" s="37"/>
      <c r="Z306" s="37"/>
      <c r="AA306" s="37"/>
      <c r="AB306" s="37"/>
      <c r="AC306" s="37"/>
      <c r="AD306" s="37"/>
      <c r="AE306" s="37"/>
      <c r="AF306" s="37"/>
      <c r="AG306" s="37"/>
      <c r="AH306" s="37"/>
      <c r="AI306" s="37"/>
      <c r="AJ306" s="37"/>
      <c r="AK306" s="37"/>
      <c r="AL306" s="37"/>
      <c r="AM306" s="37"/>
      <c r="AN306" s="37"/>
      <c r="AO306" s="37"/>
      <c r="AP306" s="37"/>
      <c r="AQ306" s="37"/>
      <c r="AR306" s="37"/>
      <c r="AS306" s="37"/>
      <c r="AT306" s="37"/>
    </row>
    <row r="307" spans="1:46" x14ac:dyDescent="0.25">
      <c r="A307" s="37"/>
      <c r="B307" s="37"/>
      <c r="C307" s="37"/>
      <c r="D307" s="37"/>
      <c r="E307" s="37"/>
      <c r="F307" s="37"/>
      <c r="G307" s="37"/>
      <c r="H307" s="37"/>
      <c r="I307" s="37"/>
      <c r="J307" s="37"/>
      <c r="K307" s="37"/>
      <c r="L307" s="37"/>
      <c r="M307" s="37"/>
      <c r="N307" s="37"/>
      <c r="O307" s="37"/>
      <c r="P307" s="37"/>
      <c r="Q307" s="37"/>
      <c r="R307" s="37"/>
      <c r="S307" s="37"/>
      <c r="T307" s="37"/>
      <c r="U307" s="37"/>
      <c r="V307" s="37"/>
      <c r="W307" s="37"/>
      <c r="X307" s="37"/>
      <c r="Y307" s="37"/>
      <c r="Z307" s="37"/>
      <c r="AA307" s="37"/>
      <c r="AB307" s="37"/>
      <c r="AC307" s="37"/>
      <c r="AD307" s="37"/>
      <c r="AE307" s="37"/>
      <c r="AF307" s="37"/>
      <c r="AG307" s="37"/>
      <c r="AH307" s="37"/>
      <c r="AI307" s="37"/>
      <c r="AJ307" s="37"/>
      <c r="AK307" s="37"/>
      <c r="AL307" s="37"/>
      <c r="AM307" s="37"/>
      <c r="AN307" s="37"/>
      <c r="AO307" s="37"/>
      <c r="AP307" s="37"/>
      <c r="AQ307" s="37"/>
      <c r="AR307" s="37"/>
      <c r="AS307" s="37"/>
      <c r="AT307" s="37"/>
    </row>
    <row r="308" spans="1:46" x14ac:dyDescent="0.25">
      <c r="A308" s="37"/>
      <c r="B308" s="37"/>
      <c r="C308" s="37"/>
      <c r="D308" s="37"/>
      <c r="E308" s="37"/>
      <c r="F308" s="37"/>
      <c r="G308" s="37"/>
      <c r="H308" s="37"/>
      <c r="I308" s="37"/>
      <c r="J308" s="37"/>
      <c r="K308" s="37"/>
      <c r="L308" s="37"/>
      <c r="M308" s="37"/>
      <c r="N308" s="37"/>
      <c r="O308" s="37"/>
      <c r="P308" s="37"/>
      <c r="Q308" s="37"/>
      <c r="R308" s="37"/>
      <c r="S308" s="37"/>
      <c r="T308" s="37"/>
      <c r="U308" s="37"/>
      <c r="V308" s="37"/>
      <c r="W308" s="37"/>
      <c r="X308" s="37"/>
      <c r="Y308" s="37"/>
      <c r="Z308" s="37"/>
      <c r="AA308" s="37"/>
      <c r="AB308" s="37"/>
      <c r="AC308" s="37"/>
      <c r="AD308" s="37"/>
      <c r="AE308" s="37"/>
      <c r="AF308" s="37"/>
      <c r="AG308" s="37"/>
      <c r="AH308" s="37"/>
      <c r="AI308" s="37"/>
      <c r="AJ308" s="37"/>
      <c r="AK308" s="37"/>
      <c r="AL308" s="37"/>
      <c r="AM308" s="37"/>
      <c r="AN308" s="37"/>
      <c r="AO308" s="37"/>
      <c r="AP308" s="37"/>
      <c r="AQ308" s="37"/>
      <c r="AR308" s="37"/>
      <c r="AS308" s="37"/>
      <c r="AT308" s="37"/>
    </row>
    <row r="309" spans="1:46" x14ac:dyDescent="0.25">
      <c r="A309" s="37"/>
      <c r="B309" s="37"/>
      <c r="C309" s="37"/>
      <c r="D309" s="37"/>
      <c r="E309" s="37"/>
      <c r="F309" s="37"/>
      <c r="G309" s="37"/>
      <c r="H309" s="37"/>
      <c r="I309" s="37"/>
      <c r="J309" s="37"/>
      <c r="K309" s="37"/>
      <c r="L309" s="37"/>
      <c r="M309" s="37"/>
      <c r="N309" s="37"/>
      <c r="O309" s="37"/>
      <c r="P309" s="37"/>
      <c r="Q309" s="37"/>
      <c r="R309" s="37"/>
      <c r="S309" s="37"/>
      <c r="T309" s="37"/>
      <c r="U309" s="37"/>
      <c r="V309" s="37"/>
      <c r="W309" s="37"/>
      <c r="X309" s="37"/>
      <c r="Y309" s="37"/>
      <c r="Z309" s="37"/>
      <c r="AA309" s="37"/>
      <c r="AB309" s="37"/>
      <c r="AC309" s="37"/>
      <c r="AD309" s="37"/>
      <c r="AE309" s="37"/>
      <c r="AF309" s="37"/>
      <c r="AG309" s="37"/>
      <c r="AH309" s="37"/>
      <c r="AI309" s="37"/>
      <c r="AJ309" s="37"/>
      <c r="AK309" s="37"/>
      <c r="AL309" s="37"/>
      <c r="AM309" s="37"/>
      <c r="AN309" s="37"/>
      <c r="AO309" s="37"/>
      <c r="AP309" s="37"/>
      <c r="AQ309" s="37"/>
      <c r="AR309" s="37"/>
      <c r="AS309" s="37"/>
      <c r="AT309" s="37"/>
    </row>
    <row r="310" spans="1:46" x14ac:dyDescent="0.25">
      <c r="A310" s="37"/>
      <c r="B310" s="37"/>
      <c r="C310" s="37"/>
      <c r="D310" s="37"/>
      <c r="E310" s="37"/>
      <c r="F310" s="37"/>
      <c r="G310" s="37"/>
      <c r="H310" s="37"/>
      <c r="I310" s="37"/>
      <c r="J310" s="37"/>
      <c r="K310" s="37"/>
      <c r="L310" s="37"/>
      <c r="M310" s="37"/>
      <c r="N310" s="37"/>
      <c r="O310" s="37"/>
      <c r="P310" s="37"/>
      <c r="Q310" s="37"/>
      <c r="R310" s="37"/>
      <c r="S310" s="37"/>
      <c r="T310" s="37"/>
      <c r="U310" s="37"/>
      <c r="V310" s="37"/>
      <c r="W310" s="37"/>
      <c r="X310" s="37"/>
      <c r="Y310" s="37"/>
      <c r="Z310" s="37"/>
      <c r="AA310" s="37"/>
      <c r="AB310" s="37"/>
      <c r="AC310" s="37"/>
      <c r="AD310" s="37"/>
      <c r="AE310" s="37"/>
      <c r="AF310" s="37"/>
      <c r="AG310" s="37"/>
      <c r="AH310" s="37"/>
      <c r="AI310" s="37"/>
      <c r="AJ310" s="37"/>
      <c r="AK310" s="37"/>
      <c r="AL310" s="37"/>
      <c r="AM310" s="37"/>
      <c r="AN310" s="37"/>
      <c r="AO310" s="37"/>
      <c r="AP310" s="37"/>
      <c r="AQ310" s="37"/>
      <c r="AR310" s="37"/>
      <c r="AS310" s="37"/>
      <c r="AT310" s="37"/>
    </row>
    <row r="311" spans="1:46" x14ac:dyDescent="0.25">
      <c r="A311" s="37"/>
      <c r="B311" s="37"/>
      <c r="C311" s="37"/>
      <c r="D311" s="37"/>
      <c r="E311" s="37"/>
      <c r="F311" s="37"/>
      <c r="G311" s="37"/>
      <c r="H311" s="37"/>
      <c r="I311" s="37"/>
      <c r="J311" s="37"/>
      <c r="K311" s="37"/>
      <c r="L311" s="37"/>
      <c r="M311" s="37"/>
      <c r="N311" s="37"/>
      <c r="O311" s="37"/>
      <c r="P311" s="37"/>
      <c r="Q311" s="37"/>
      <c r="R311" s="37"/>
      <c r="S311" s="37"/>
      <c r="T311" s="37"/>
      <c r="U311" s="37"/>
      <c r="V311" s="37"/>
      <c r="W311" s="37"/>
      <c r="X311" s="37"/>
      <c r="Y311" s="37"/>
      <c r="Z311" s="37"/>
      <c r="AA311" s="37"/>
      <c r="AB311" s="37"/>
      <c r="AC311" s="37"/>
      <c r="AD311" s="37"/>
      <c r="AE311" s="37"/>
      <c r="AF311" s="37"/>
      <c r="AG311" s="37"/>
      <c r="AH311" s="37"/>
      <c r="AI311" s="37"/>
      <c r="AJ311" s="37"/>
      <c r="AK311" s="37"/>
      <c r="AL311" s="37"/>
      <c r="AM311" s="37"/>
      <c r="AN311" s="37"/>
      <c r="AO311" s="37"/>
      <c r="AP311" s="37"/>
      <c r="AQ311" s="37"/>
      <c r="AR311" s="37"/>
      <c r="AS311" s="37"/>
      <c r="AT311" s="37"/>
    </row>
    <row r="312" spans="1:46" x14ac:dyDescent="0.25">
      <c r="A312" s="37"/>
      <c r="B312" s="37"/>
      <c r="C312" s="37"/>
      <c r="D312" s="37"/>
      <c r="E312" s="37"/>
      <c r="F312" s="37"/>
      <c r="G312" s="37"/>
      <c r="H312" s="37"/>
      <c r="I312" s="37"/>
      <c r="J312" s="37"/>
      <c r="K312" s="37"/>
      <c r="L312" s="37"/>
      <c r="M312" s="37"/>
      <c r="N312" s="37"/>
      <c r="O312" s="37"/>
      <c r="P312" s="37"/>
      <c r="Q312" s="37"/>
      <c r="R312" s="37"/>
      <c r="S312" s="37"/>
      <c r="T312" s="37"/>
      <c r="U312" s="37"/>
      <c r="V312" s="37"/>
      <c r="W312" s="37"/>
      <c r="X312" s="37"/>
      <c r="Y312" s="37"/>
      <c r="Z312" s="37"/>
      <c r="AA312" s="37"/>
      <c r="AB312" s="37"/>
      <c r="AC312" s="37"/>
      <c r="AD312" s="37"/>
      <c r="AE312" s="37"/>
      <c r="AF312" s="37"/>
      <c r="AG312" s="37"/>
      <c r="AH312" s="37"/>
      <c r="AI312" s="37"/>
      <c r="AJ312" s="37"/>
      <c r="AK312" s="37"/>
      <c r="AL312" s="37"/>
      <c r="AM312" s="37"/>
      <c r="AN312" s="37"/>
      <c r="AO312" s="37"/>
      <c r="AP312" s="37"/>
      <c r="AQ312" s="37"/>
      <c r="AR312" s="37"/>
      <c r="AS312" s="37"/>
      <c r="AT312" s="37"/>
    </row>
    <row r="313" spans="1:46" x14ac:dyDescent="0.25">
      <c r="A313" s="37"/>
      <c r="B313" s="37"/>
      <c r="C313" s="37"/>
      <c r="D313" s="37"/>
      <c r="E313" s="37"/>
      <c r="F313" s="37"/>
      <c r="G313" s="37"/>
      <c r="H313" s="37"/>
      <c r="I313" s="37"/>
      <c r="J313" s="37"/>
      <c r="K313" s="37"/>
      <c r="L313" s="37"/>
      <c r="M313" s="37"/>
      <c r="N313" s="37"/>
      <c r="O313" s="37"/>
      <c r="P313" s="37"/>
      <c r="Q313" s="37"/>
      <c r="R313" s="37"/>
      <c r="S313" s="37"/>
      <c r="T313" s="37"/>
      <c r="U313" s="37"/>
      <c r="V313" s="37"/>
      <c r="W313" s="37"/>
      <c r="X313" s="37"/>
      <c r="Y313" s="37"/>
      <c r="Z313" s="37"/>
      <c r="AA313" s="37"/>
      <c r="AB313" s="37"/>
      <c r="AC313" s="37"/>
      <c r="AD313" s="37"/>
      <c r="AE313" s="37"/>
      <c r="AF313" s="37"/>
      <c r="AG313" s="37"/>
      <c r="AH313" s="37"/>
      <c r="AI313" s="37"/>
      <c r="AJ313" s="37"/>
      <c r="AK313" s="37"/>
      <c r="AL313" s="37"/>
      <c r="AM313" s="37"/>
      <c r="AN313" s="37"/>
      <c r="AO313" s="37"/>
      <c r="AP313" s="37"/>
      <c r="AQ313" s="37"/>
      <c r="AR313" s="37"/>
      <c r="AS313" s="37"/>
      <c r="AT313" s="37"/>
    </row>
    <row r="314" spans="1:46" x14ac:dyDescent="0.25">
      <c r="A314" s="37"/>
      <c r="B314" s="37"/>
      <c r="C314" s="37"/>
      <c r="D314" s="37"/>
      <c r="E314" s="37"/>
      <c r="F314" s="37"/>
      <c r="G314" s="37"/>
      <c r="H314" s="37"/>
      <c r="I314" s="37"/>
      <c r="J314" s="37"/>
      <c r="K314" s="37"/>
      <c r="L314" s="37"/>
      <c r="M314" s="37"/>
      <c r="N314" s="37"/>
      <c r="O314" s="37"/>
      <c r="P314" s="37"/>
      <c r="Q314" s="37"/>
      <c r="R314" s="37"/>
      <c r="S314" s="37"/>
      <c r="T314" s="37"/>
      <c r="U314" s="37"/>
      <c r="V314" s="37"/>
      <c r="W314" s="37"/>
      <c r="X314" s="37"/>
      <c r="Y314" s="37"/>
      <c r="Z314" s="37"/>
      <c r="AA314" s="37"/>
      <c r="AB314" s="37"/>
      <c r="AC314" s="37"/>
      <c r="AD314" s="37"/>
      <c r="AE314" s="37"/>
      <c r="AF314" s="37"/>
      <c r="AG314" s="37"/>
      <c r="AH314" s="37"/>
      <c r="AI314" s="37"/>
      <c r="AJ314" s="37"/>
      <c r="AK314" s="37"/>
      <c r="AL314" s="37"/>
      <c r="AM314" s="37"/>
      <c r="AN314" s="37"/>
      <c r="AO314" s="37"/>
      <c r="AP314" s="37"/>
      <c r="AQ314" s="37"/>
      <c r="AR314" s="37"/>
      <c r="AS314" s="37"/>
      <c r="AT314" s="37"/>
    </row>
    <row r="315" spans="1:46" x14ac:dyDescent="0.25">
      <c r="A315" s="37"/>
      <c r="B315" s="37"/>
      <c r="C315" s="37"/>
      <c r="D315" s="37"/>
      <c r="E315" s="37"/>
      <c r="F315" s="37"/>
      <c r="G315" s="37"/>
      <c r="H315" s="37"/>
      <c r="I315" s="37"/>
      <c r="J315" s="37"/>
      <c r="K315" s="37"/>
      <c r="L315" s="37"/>
      <c r="M315" s="37"/>
      <c r="N315" s="37"/>
      <c r="O315" s="37"/>
      <c r="P315" s="37"/>
      <c r="Q315" s="37"/>
      <c r="R315" s="37"/>
      <c r="S315" s="37"/>
      <c r="T315" s="37"/>
      <c r="U315" s="37"/>
      <c r="V315" s="37"/>
      <c r="W315" s="37"/>
      <c r="X315" s="37"/>
      <c r="Y315" s="37"/>
      <c r="Z315" s="37"/>
      <c r="AA315" s="37"/>
      <c r="AB315" s="37"/>
      <c r="AC315" s="37"/>
      <c r="AD315" s="37"/>
      <c r="AE315" s="37"/>
      <c r="AF315" s="37"/>
      <c r="AG315" s="37"/>
      <c r="AH315" s="37"/>
      <c r="AI315" s="37"/>
      <c r="AJ315" s="37"/>
      <c r="AK315" s="37"/>
      <c r="AL315" s="37"/>
      <c r="AM315" s="37"/>
      <c r="AN315" s="37"/>
      <c r="AO315" s="37"/>
      <c r="AP315" s="37"/>
      <c r="AQ315" s="37"/>
      <c r="AR315" s="37"/>
      <c r="AS315" s="37"/>
      <c r="AT315" s="37"/>
    </row>
    <row r="316" spans="1:46" x14ac:dyDescent="0.25">
      <c r="A316" s="37"/>
      <c r="B316" s="37"/>
      <c r="C316" s="37"/>
      <c r="D316" s="37"/>
      <c r="E316" s="37"/>
      <c r="F316" s="37"/>
      <c r="G316" s="37"/>
      <c r="H316" s="37"/>
      <c r="I316" s="37"/>
      <c r="J316" s="37"/>
      <c r="K316" s="37"/>
      <c r="L316" s="37"/>
      <c r="M316" s="37"/>
      <c r="N316" s="37"/>
      <c r="O316" s="37"/>
      <c r="P316" s="37"/>
      <c r="Q316" s="37"/>
      <c r="R316" s="37"/>
      <c r="S316" s="37"/>
      <c r="T316" s="37"/>
      <c r="U316" s="37"/>
      <c r="V316" s="37"/>
      <c r="W316" s="37"/>
      <c r="X316" s="37"/>
      <c r="Y316" s="37"/>
      <c r="Z316" s="37"/>
      <c r="AA316" s="37"/>
      <c r="AB316" s="37"/>
      <c r="AC316" s="37"/>
      <c r="AD316" s="37"/>
      <c r="AE316" s="37"/>
      <c r="AF316" s="37"/>
      <c r="AG316" s="37"/>
      <c r="AH316" s="37"/>
      <c r="AI316" s="37"/>
      <c r="AJ316" s="37"/>
      <c r="AK316" s="37"/>
      <c r="AL316" s="37"/>
      <c r="AM316" s="37"/>
      <c r="AN316" s="37"/>
      <c r="AO316" s="37"/>
      <c r="AP316" s="37"/>
      <c r="AQ316" s="37"/>
      <c r="AR316" s="37"/>
      <c r="AS316" s="37"/>
      <c r="AT316" s="37"/>
    </row>
    <row r="317" spans="1:46" x14ac:dyDescent="0.25">
      <c r="A317" s="37"/>
      <c r="B317" s="37"/>
      <c r="C317" s="37"/>
      <c r="D317" s="37"/>
      <c r="E317" s="37"/>
      <c r="F317" s="37"/>
      <c r="G317" s="37"/>
      <c r="H317" s="37"/>
      <c r="I317" s="37"/>
      <c r="J317" s="37"/>
      <c r="K317" s="37"/>
      <c r="L317" s="37"/>
      <c r="M317" s="37"/>
      <c r="N317" s="37"/>
      <c r="O317" s="37"/>
      <c r="P317" s="37"/>
      <c r="Q317" s="37"/>
      <c r="R317" s="37"/>
      <c r="S317" s="37"/>
      <c r="T317" s="37"/>
      <c r="U317" s="37"/>
      <c r="V317" s="37"/>
      <c r="W317" s="37"/>
      <c r="X317" s="37"/>
      <c r="Y317" s="37"/>
      <c r="Z317" s="37"/>
      <c r="AA317" s="37"/>
      <c r="AB317" s="37"/>
      <c r="AC317" s="37"/>
      <c r="AD317" s="37"/>
      <c r="AE317" s="37"/>
      <c r="AF317" s="37"/>
      <c r="AG317" s="37"/>
      <c r="AH317" s="37"/>
      <c r="AI317" s="37"/>
      <c r="AJ317" s="37"/>
      <c r="AK317" s="37"/>
      <c r="AL317" s="37"/>
      <c r="AM317" s="37"/>
      <c r="AN317" s="37"/>
      <c r="AO317" s="37"/>
      <c r="AP317" s="37"/>
      <c r="AQ317" s="37"/>
      <c r="AR317" s="37"/>
      <c r="AS317" s="37"/>
      <c r="AT317" s="37"/>
    </row>
    <row r="318" spans="1:46" x14ac:dyDescent="0.25">
      <c r="A318" s="37"/>
      <c r="B318" s="37"/>
      <c r="C318" s="37"/>
      <c r="D318" s="37"/>
      <c r="E318" s="37"/>
      <c r="F318" s="37"/>
      <c r="G318" s="37"/>
      <c r="H318" s="37"/>
      <c r="I318" s="37"/>
      <c r="J318" s="37"/>
      <c r="K318" s="37"/>
      <c r="L318" s="37"/>
      <c r="M318" s="37"/>
      <c r="N318" s="37"/>
      <c r="O318" s="37"/>
      <c r="P318" s="37"/>
      <c r="Q318" s="37"/>
      <c r="R318" s="37"/>
      <c r="S318" s="37"/>
      <c r="T318" s="37"/>
      <c r="U318" s="37"/>
      <c r="V318" s="37"/>
      <c r="W318" s="37"/>
      <c r="X318" s="37"/>
      <c r="Y318" s="37"/>
      <c r="Z318" s="37"/>
      <c r="AA318" s="37"/>
      <c r="AB318" s="37"/>
      <c r="AC318" s="37"/>
      <c r="AD318" s="37"/>
      <c r="AE318" s="37"/>
      <c r="AF318" s="37"/>
      <c r="AG318" s="37"/>
      <c r="AH318" s="37"/>
      <c r="AI318" s="37"/>
      <c r="AJ318" s="37"/>
      <c r="AK318" s="37"/>
      <c r="AL318" s="37"/>
      <c r="AM318" s="37"/>
      <c r="AN318" s="37"/>
      <c r="AO318" s="37"/>
      <c r="AP318" s="37"/>
      <c r="AQ318" s="37"/>
      <c r="AR318" s="37"/>
      <c r="AS318" s="37"/>
      <c r="AT318" s="37"/>
    </row>
    <row r="319" spans="1:46" x14ac:dyDescent="0.25">
      <c r="A319" s="37"/>
      <c r="B319" s="37"/>
      <c r="C319" s="37"/>
      <c r="D319" s="37"/>
      <c r="E319" s="37"/>
      <c r="F319" s="37"/>
      <c r="G319" s="37"/>
      <c r="H319" s="37"/>
      <c r="I319" s="37"/>
      <c r="J319" s="37"/>
      <c r="K319" s="37"/>
      <c r="L319" s="37"/>
      <c r="M319" s="37"/>
      <c r="N319" s="37"/>
      <c r="O319" s="37"/>
      <c r="P319" s="37"/>
      <c r="Q319" s="37"/>
      <c r="R319" s="37"/>
      <c r="S319" s="37"/>
      <c r="T319" s="37"/>
      <c r="U319" s="37"/>
      <c r="V319" s="37"/>
      <c r="W319" s="37"/>
      <c r="X319" s="37"/>
      <c r="Y319" s="37"/>
      <c r="Z319" s="37"/>
      <c r="AA319" s="37"/>
      <c r="AB319" s="37"/>
      <c r="AC319" s="37"/>
      <c r="AD319" s="37"/>
      <c r="AE319" s="37"/>
      <c r="AF319" s="37"/>
      <c r="AG319" s="37"/>
      <c r="AH319" s="37"/>
      <c r="AI319" s="37"/>
      <c r="AJ319" s="37"/>
      <c r="AK319" s="37"/>
      <c r="AL319" s="37"/>
      <c r="AM319" s="37"/>
      <c r="AN319" s="37"/>
      <c r="AO319" s="37"/>
      <c r="AP319" s="37"/>
      <c r="AQ319" s="37"/>
      <c r="AR319" s="37"/>
      <c r="AS319" s="37"/>
      <c r="AT319" s="37"/>
    </row>
    <row r="320" spans="1:46" x14ac:dyDescent="0.25">
      <c r="A320" s="37"/>
      <c r="B320" s="37"/>
      <c r="C320" s="37"/>
      <c r="D320" s="37"/>
      <c r="E320" s="37"/>
      <c r="F320" s="37"/>
      <c r="G320" s="37"/>
      <c r="H320" s="37"/>
      <c r="I320" s="37"/>
      <c r="J320" s="37"/>
      <c r="K320" s="37"/>
      <c r="L320" s="37"/>
      <c r="M320" s="37"/>
      <c r="N320" s="37"/>
      <c r="O320" s="37"/>
      <c r="P320" s="37"/>
      <c r="Q320" s="37"/>
      <c r="R320" s="37"/>
      <c r="S320" s="37"/>
      <c r="T320" s="37"/>
      <c r="U320" s="37"/>
      <c r="V320" s="37"/>
      <c r="W320" s="37"/>
      <c r="X320" s="37"/>
      <c r="Y320" s="37"/>
      <c r="Z320" s="37"/>
      <c r="AA320" s="37"/>
      <c r="AB320" s="37"/>
      <c r="AC320" s="37"/>
      <c r="AD320" s="37"/>
      <c r="AE320" s="37"/>
      <c r="AF320" s="37"/>
      <c r="AG320" s="37"/>
      <c r="AH320" s="37"/>
      <c r="AI320" s="37"/>
      <c r="AJ320" s="37"/>
      <c r="AK320" s="37"/>
      <c r="AL320" s="37"/>
      <c r="AM320" s="37"/>
      <c r="AN320" s="37"/>
      <c r="AO320" s="37"/>
      <c r="AP320" s="37"/>
      <c r="AQ320" s="37"/>
      <c r="AR320" s="37"/>
      <c r="AS320" s="37"/>
      <c r="AT320" s="37"/>
    </row>
    <row r="321" spans="1:46" x14ac:dyDescent="0.25">
      <c r="A321" s="37"/>
      <c r="B321" s="37"/>
      <c r="C321" s="37"/>
      <c r="D321" s="37"/>
      <c r="E321" s="37"/>
      <c r="F321" s="37"/>
      <c r="G321" s="37"/>
      <c r="H321" s="37"/>
      <c r="I321" s="37"/>
      <c r="J321" s="37"/>
      <c r="K321" s="37"/>
      <c r="L321" s="37"/>
      <c r="M321" s="37"/>
      <c r="N321" s="37"/>
      <c r="O321" s="37"/>
      <c r="P321" s="37"/>
      <c r="Q321" s="37"/>
      <c r="R321" s="37"/>
      <c r="S321" s="37"/>
      <c r="T321" s="37"/>
      <c r="U321" s="37"/>
      <c r="V321" s="37"/>
      <c r="W321" s="37"/>
      <c r="X321" s="37"/>
      <c r="Y321" s="37"/>
      <c r="Z321" s="37"/>
      <c r="AA321" s="37"/>
      <c r="AB321" s="37"/>
      <c r="AC321" s="37"/>
      <c r="AD321" s="37"/>
      <c r="AE321" s="37"/>
      <c r="AF321" s="37"/>
      <c r="AG321" s="37"/>
      <c r="AH321" s="37"/>
      <c r="AI321" s="37"/>
      <c r="AJ321" s="37"/>
      <c r="AK321" s="37"/>
      <c r="AL321" s="37"/>
      <c r="AM321" s="37"/>
      <c r="AN321" s="37"/>
      <c r="AO321" s="37"/>
      <c r="AP321" s="37"/>
      <c r="AQ321" s="37"/>
      <c r="AR321" s="37"/>
      <c r="AS321" s="37"/>
      <c r="AT321" s="37"/>
    </row>
    <row r="322" spans="1:46" x14ac:dyDescent="0.25">
      <c r="A322" s="37"/>
      <c r="B322" s="37"/>
      <c r="C322" s="37"/>
      <c r="D322" s="37"/>
      <c r="E322" s="37"/>
      <c r="F322" s="37"/>
      <c r="G322" s="37"/>
      <c r="H322" s="37"/>
      <c r="I322" s="37"/>
      <c r="J322" s="37"/>
      <c r="K322" s="37"/>
      <c r="L322" s="37"/>
      <c r="M322" s="37"/>
      <c r="N322" s="37"/>
      <c r="O322" s="37"/>
      <c r="P322" s="37"/>
      <c r="Q322" s="37"/>
      <c r="R322" s="37"/>
      <c r="S322" s="37"/>
      <c r="T322" s="37"/>
      <c r="U322" s="37"/>
      <c r="V322" s="37"/>
      <c r="W322" s="37"/>
      <c r="X322" s="37"/>
      <c r="Y322" s="37"/>
      <c r="Z322" s="37"/>
      <c r="AA322" s="37"/>
      <c r="AB322" s="37"/>
      <c r="AC322" s="37"/>
      <c r="AD322" s="37"/>
      <c r="AE322" s="37"/>
      <c r="AF322" s="37"/>
      <c r="AG322" s="37"/>
      <c r="AH322" s="37"/>
      <c r="AI322" s="37"/>
      <c r="AJ322" s="37"/>
      <c r="AK322" s="37"/>
      <c r="AL322" s="37"/>
      <c r="AM322" s="37"/>
      <c r="AN322" s="37"/>
      <c r="AO322" s="37"/>
      <c r="AP322" s="37"/>
      <c r="AQ322" s="37"/>
      <c r="AR322" s="37"/>
      <c r="AS322" s="37"/>
      <c r="AT322" s="37"/>
    </row>
    <row r="323" spans="1:46" x14ac:dyDescent="0.25">
      <c r="A323" s="37"/>
      <c r="B323" s="37"/>
      <c r="C323" s="37"/>
      <c r="D323" s="37"/>
      <c r="E323" s="37"/>
      <c r="F323" s="37"/>
      <c r="G323" s="37"/>
      <c r="H323" s="37"/>
      <c r="I323" s="37"/>
      <c r="J323" s="37"/>
      <c r="K323" s="37"/>
      <c r="L323" s="37"/>
      <c r="M323" s="37"/>
      <c r="N323" s="37"/>
      <c r="O323" s="37"/>
      <c r="P323" s="37"/>
      <c r="Q323" s="37"/>
      <c r="R323" s="37"/>
      <c r="S323" s="37"/>
      <c r="T323" s="37"/>
      <c r="U323" s="37"/>
      <c r="V323" s="37"/>
      <c r="W323" s="37"/>
      <c r="X323" s="37"/>
      <c r="Y323" s="37"/>
      <c r="Z323" s="37"/>
      <c r="AA323" s="37"/>
      <c r="AB323" s="37"/>
      <c r="AC323" s="37"/>
      <c r="AD323" s="37"/>
      <c r="AE323" s="37"/>
      <c r="AF323" s="37"/>
      <c r="AG323" s="37"/>
      <c r="AH323" s="37"/>
      <c r="AI323" s="37"/>
      <c r="AJ323" s="37"/>
      <c r="AK323" s="37"/>
      <c r="AL323" s="37"/>
      <c r="AM323" s="37"/>
      <c r="AN323" s="37"/>
      <c r="AO323" s="37"/>
      <c r="AP323" s="37"/>
      <c r="AQ323" s="37"/>
      <c r="AR323" s="37"/>
      <c r="AS323" s="37"/>
      <c r="AT323" s="37"/>
    </row>
    <row r="324" spans="1:46" x14ac:dyDescent="0.25">
      <c r="A324" s="37"/>
      <c r="B324" s="37"/>
      <c r="C324" s="37"/>
      <c r="D324" s="37"/>
      <c r="E324" s="37"/>
      <c r="F324" s="37"/>
      <c r="G324" s="37"/>
      <c r="H324" s="37"/>
      <c r="I324" s="37"/>
      <c r="J324" s="37"/>
      <c r="K324" s="37"/>
      <c r="L324" s="37"/>
      <c r="M324" s="37"/>
      <c r="N324" s="37"/>
      <c r="O324" s="37"/>
      <c r="P324" s="37"/>
      <c r="Q324" s="37"/>
      <c r="R324" s="37"/>
      <c r="S324" s="37"/>
      <c r="T324" s="37"/>
      <c r="U324" s="37"/>
      <c r="V324" s="37"/>
      <c r="W324" s="37"/>
      <c r="X324" s="37"/>
      <c r="Y324" s="37"/>
      <c r="Z324" s="37"/>
      <c r="AA324" s="37"/>
      <c r="AB324" s="37"/>
      <c r="AC324" s="37"/>
      <c r="AD324" s="37"/>
      <c r="AE324" s="37"/>
      <c r="AF324" s="37"/>
      <c r="AG324" s="37"/>
      <c r="AH324" s="37"/>
      <c r="AI324" s="37"/>
      <c r="AJ324" s="37"/>
      <c r="AK324" s="37"/>
      <c r="AL324" s="37"/>
      <c r="AM324" s="37"/>
      <c r="AN324" s="37"/>
      <c r="AO324" s="37"/>
      <c r="AP324" s="37"/>
      <c r="AQ324" s="37"/>
      <c r="AR324" s="37"/>
      <c r="AS324" s="37"/>
      <c r="AT324" s="37"/>
    </row>
    <row r="325" spans="1:46" x14ac:dyDescent="0.25">
      <c r="A325" s="37"/>
      <c r="B325" s="37"/>
      <c r="C325" s="37"/>
      <c r="D325" s="37"/>
      <c r="E325" s="37"/>
      <c r="F325" s="37"/>
      <c r="G325" s="37"/>
      <c r="H325" s="37"/>
      <c r="I325" s="37"/>
      <c r="J325" s="37"/>
      <c r="K325" s="37"/>
      <c r="L325" s="37"/>
      <c r="M325" s="37"/>
      <c r="N325" s="37"/>
      <c r="O325" s="37"/>
      <c r="P325" s="37"/>
      <c r="Q325" s="37"/>
      <c r="R325" s="37"/>
      <c r="S325" s="37"/>
      <c r="T325" s="37"/>
      <c r="U325" s="37"/>
      <c r="V325" s="37"/>
      <c r="W325" s="37"/>
      <c r="X325" s="37"/>
      <c r="Y325" s="37"/>
      <c r="Z325" s="37"/>
      <c r="AA325" s="37"/>
      <c r="AB325" s="37"/>
      <c r="AC325" s="37"/>
      <c r="AD325" s="37"/>
      <c r="AE325" s="37"/>
      <c r="AF325" s="37"/>
      <c r="AG325" s="37"/>
      <c r="AH325" s="37"/>
      <c r="AI325" s="37"/>
      <c r="AJ325" s="37"/>
      <c r="AK325" s="37"/>
      <c r="AL325" s="37"/>
      <c r="AM325" s="37"/>
      <c r="AN325" s="37"/>
      <c r="AO325" s="37"/>
      <c r="AP325" s="37"/>
      <c r="AQ325" s="37"/>
      <c r="AR325" s="37"/>
      <c r="AS325" s="37"/>
      <c r="AT325" s="37"/>
    </row>
    <row r="326" spans="1:46" x14ac:dyDescent="0.25">
      <c r="A326" s="37"/>
      <c r="B326" s="37"/>
      <c r="C326" s="37"/>
      <c r="D326" s="37"/>
      <c r="E326" s="37"/>
      <c r="F326" s="37"/>
      <c r="G326" s="37"/>
      <c r="H326" s="37"/>
      <c r="I326" s="37"/>
      <c r="J326" s="37"/>
      <c r="K326" s="37"/>
      <c r="L326" s="37"/>
      <c r="M326" s="37"/>
      <c r="N326" s="37"/>
      <c r="O326" s="37"/>
      <c r="P326" s="37"/>
      <c r="Q326" s="37"/>
      <c r="R326" s="37"/>
      <c r="S326" s="37"/>
      <c r="T326" s="37"/>
      <c r="U326" s="37"/>
      <c r="V326" s="37"/>
      <c r="W326" s="37"/>
      <c r="X326" s="37"/>
      <c r="Y326" s="37"/>
      <c r="Z326" s="37"/>
      <c r="AA326" s="37"/>
      <c r="AB326" s="37"/>
      <c r="AC326" s="37"/>
      <c r="AD326" s="37"/>
      <c r="AE326" s="37"/>
      <c r="AF326" s="37"/>
      <c r="AG326" s="37"/>
      <c r="AH326" s="37"/>
      <c r="AI326" s="37"/>
      <c r="AJ326" s="37"/>
      <c r="AK326" s="37"/>
      <c r="AL326" s="37"/>
      <c r="AM326" s="37"/>
      <c r="AN326" s="37"/>
      <c r="AO326" s="37"/>
      <c r="AP326" s="37"/>
      <c r="AQ326" s="37"/>
      <c r="AR326" s="37"/>
      <c r="AS326" s="37"/>
      <c r="AT326" s="37"/>
    </row>
    <row r="327" spans="1:46" x14ac:dyDescent="0.25">
      <c r="A327" s="37"/>
      <c r="B327" s="37"/>
      <c r="C327" s="37"/>
      <c r="D327" s="37"/>
      <c r="E327" s="37"/>
      <c r="F327" s="37"/>
      <c r="G327" s="37"/>
      <c r="H327" s="37"/>
      <c r="I327" s="37"/>
      <c r="J327" s="37"/>
      <c r="K327" s="37"/>
      <c r="L327" s="37"/>
      <c r="M327" s="37"/>
      <c r="N327" s="37"/>
      <c r="O327" s="37"/>
      <c r="P327" s="37"/>
      <c r="Q327" s="37"/>
      <c r="R327" s="37"/>
      <c r="S327" s="37"/>
      <c r="T327" s="37"/>
      <c r="U327" s="37"/>
      <c r="V327" s="37"/>
      <c r="W327" s="37"/>
      <c r="X327" s="37"/>
      <c r="Y327" s="37"/>
      <c r="Z327" s="37"/>
      <c r="AA327" s="37"/>
      <c r="AB327" s="37"/>
      <c r="AC327" s="37"/>
      <c r="AD327" s="37"/>
      <c r="AE327" s="37"/>
      <c r="AF327" s="37"/>
      <c r="AG327" s="37"/>
      <c r="AH327" s="37"/>
      <c r="AI327" s="37"/>
      <c r="AJ327" s="37"/>
      <c r="AK327" s="37"/>
      <c r="AL327" s="37"/>
      <c r="AM327" s="37"/>
      <c r="AN327" s="37"/>
      <c r="AO327" s="37"/>
      <c r="AP327" s="37"/>
      <c r="AQ327" s="37"/>
      <c r="AR327" s="37"/>
      <c r="AS327" s="37"/>
      <c r="AT327" s="37"/>
    </row>
    <row r="328" spans="1:46" x14ac:dyDescent="0.25">
      <c r="A328" s="37"/>
      <c r="B328" s="37"/>
      <c r="C328" s="37"/>
      <c r="D328" s="37"/>
      <c r="E328" s="37"/>
      <c r="F328" s="37"/>
      <c r="G328" s="37"/>
      <c r="H328" s="37"/>
      <c r="I328" s="37"/>
      <c r="J328" s="37"/>
      <c r="K328" s="37"/>
      <c r="L328" s="37"/>
      <c r="M328" s="37"/>
      <c r="N328" s="37"/>
      <c r="O328" s="37"/>
      <c r="P328" s="37"/>
      <c r="Q328" s="37"/>
      <c r="R328" s="37"/>
      <c r="S328" s="37"/>
      <c r="T328" s="37"/>
      <c r="U328" s="37"/>
      <c r="V328" s="37"/>
      <c r="W328" s="37"/>
      <c r="X328" s="37"/>
      <c r="Y328" s="37"/>
      <c r="Z328" s="37"/>
      <c r="AA328" s="37"/>
      <c r="AB328" s="37"/>
      <c r="AC328" s="37"/>
      <c r="AD328" s="37"/>
      <c r="AE328" s="37"/>
      <c r="AF328" s="37"/>
      <c r="AG328" s="37"/>
      <c r="AH328" s="37"/>
      <c r="AI328" s="37"/>
      <c r="AJ328" s="37"/>
      <c r="AK328" s="37"/>
      <c r="AL328" s="37"/>
      <c r="AM328" s="37"/>
      <c r="AN328" s="37"/>
      <c r="AO328" s="37"/>
      <c r="AP328" s="37"/>
      <c r="AQ328" s="37"/>
      <c r="AR328" s="37"/>
      <c r="AS328" s="37"/>
      <c r="AT328" s="37"/>
    </row>
    <row r="329" spans="1:46" x14ac:dyDescent="0.25">
      <c r="A329" s="37"/>
      <c r="B329" s="37"/>
      <c r="C329" s="37"/>
      <c r="D329" s="37"/>
      <c r="E329" s="37"/>
      <c r="F329" s="37"/>
      <c r="G329" s="37"/>
      <c r="H329" s="37"/>
      <c r="I329" s="37"/>
      <c r="J329" s="37"/>
      <c r="K329" s="37"/>
      <c r="L329" s="37"/>
      <c r="M329" s="37"/>
      <c r="N329" s="37"/>
      <c r="O329" s="37"/>
      <c r="P329" s="37"/>
      <c r="Q329" s="37"/>
      <c r="R329" s="37"/>
      <c r="S329" s="37"/>
      <c r="T329" s="37"/>
      <c r="U329" s="37"/>
      <c r="V329" s="37"/>
      <c r="W329" s="37"/>
      <c r="X329" s="37"/>
      <c r="Y329" s="37"/>
      <c r="Z329" s="37"/>
      <c r="AA329" s="37"/>
      <c r="AB329" s="37"/>
      <c r="AC329" s="37"/>
      <c r="AD329" s="37"/>
      <c r="AE329" s="37"/>
      <c r="AF329" s="37"/>
      <c r="AG329" s="37"/>
      <c r="AH329" s="37"/>
      <c r="AI329" s="37"/>
      <c r="AJ329" s="37"/>
      <c r="AK329" s="37"/>
      <c r="AL329" s="37"/>
      <c r="AM329" s="37"/>
      <c r="AN329" s="37"/>
      <c r="AO329" s="37"/>
      <c r="AP329" s="37"/>
      <c r="AQ329" s="37"/>
      <c r="AR329" s="37"/>
      <c r="AS329" s="37"/>
      <c r="AT329" s="37"/>
    </row>
    <row r="330" spans="1:46" x14ac:dyDescent="0.25">
      <c r="A330" s="37"/>
      <c r="B330" s="37"/>
      <c r="C330" s="37"/>
      <c r="D330" s="37"/>
      <c r="E330" s="37"/>
      <c r="F330" s="37"/>
      <c r="G330" s="37"/>
      <c r="H330" s="37"/>
      <c r="I330" s="37"/>
      <c r="J330" s="37"/>
      <c r="K330" s="37"/>
      <c r="L330" s="37"/>
      <c r="M330" s="37"/>
      <c r="N330" s="37"/>
      <c r="O330" s="37"/>
      <c r="P330" s="37"/>
      <c r="Q330" s="37"/>
      <c r="R330" s="37"/>
      <c r="S330" s="37"/>
      <c r="T330" s="37"/>
      <c r="U330" s="37"/>
      <c r="V330" s="37"/>
      <c r="W330" s="37"/>
      <c r="X330" s="37"/>
      <c r="Y330" s="37"/>
      <c r="Z330" s="37"/>
      <c r="AA330" s="37"/>
      <c r="AB330" s="37"/>
      <c r="AC330" s="37"/>
      <c r="AD330" s="37"/>
      <c r="AE330" s="37"/>
      <c r="AF330" s="37"/>
      <c r="AG330" s="37"/>
      <c r="AH330" s="37"/>
      <c r="AI330" s="37"/>
      <c r="AJ330" s="37"/>
      <c r="AK330" s="37"/>
      <c r="AL330" s="37"/>
      <c r="AM330" s="37"/>
      <c r="AN330" s="37"/>
      <c r="AO330" s="37"/>
      <c r="AP330" s="37"/>
      <c r="AQ330" s="37"/>
      <c r="AR330" s="37"/>
      <c r="AS330" s="37"/>
      <c r="AT330" s="37"/>
    </row>
    <row r="331" spans="1:46" x14ac:dyDescent="0.25">
      <c r="A331" s="37"/>
      <c r="B331" s="37"/>
      <c r="C331" s="37"/>
      <c r="D331" s="37"/>
      <c r="E331" s="37"/>
      <c r="F331" s="37"/>
      <c r="G331" s="37"/>
      <c r="H331" s="37"/>
      <c r="I331" s="37"/>
      <c r="J331" s="37"/>
      <c r="K331" s="37"/>
      <c r="L331" s="37"/>
      <c r="M331" s="37"/>
      <c r="N331" s="37"/>
      <c r="O331" s="37"/>
      <c r="P331" s="37"/>
      <c r="Q331" s="37"/>
      <c r="R331" s="37"/>
      <c r="S331" s="37"/>
      <c r="T331" s="37"/>
      <c r="U331" s="37"/>
      <c r="V331" s="37"/>
      <c r="W331" s="37"/>
      <c r="X331" s="37"/>
      <c r="Y331" s="37"/>
      <c r="Z331" s="37"/>
      <c r="AA331" s="37"/>
      <c r="AB331" s="37"/>
      <c r="AC331" s="37"/>
      <c r="AD331" s="37"/>
      <c r="AE331" s="37"/>
      <c r="AF331" s="37"/>
      <c r="AG331" s="37"/>
      <c r="AH331" s="37"/>
      <c r="AI331" s="37"/>
      <c r="AJ331" s="37"/>
      <c r="AK331" s="37"/>
      <c r="AL331" s="37"/>
      <c r="AM331" s="37"/>
      <c r="AN331" s="37"/>
      <c r="AO331" s="37"/>
      <c r="AP331" s="37"/>
      <c r="AQ331" s="37"/>
      <c r="AR331" s="37"/>
      <c r="AS331" s="37"/>
      <c r="AT331" s="37"/>
    </row>
    <row r="332" spans="1:46" x14ac:dyDescent="0.25">
      <c r="A332" s="37"/>
      <c r="B332" s="37"/>
      <c r="C332" s="37"/>
      <c r="D332" s="37"/>
      <c r="E332" s="37"/>
      <c r="F332" s="37"/>
      <c r="G332" s="37"/>
      <c r="H332" s="37"/>
      <c r="I332" s="37"/>
      <c r="J332" s="37"/>
      <c r="K332" s="37"/>
      <c r="L332" s="37"/>
      <c r="M332" s="37"/>
      <c r="N332" s="37"/>
      <c r="O332" s="37"/>
      <c r="P332" s="37"/>
      <c r="Q332" s="37"/>
      <c r="R332" s="37"/>
      <c r="S332" s="37"/>
      <c r="T332" s="37"/>
      <c r="U332" s="37"/>
      <c r="V332" s="37"/>
      <c r="W332" s="37"/>
      <c r="X332" s="37"/>
      <c r="Y332" s="37"/>
      <c r="Z332" s="37"/>
      <c r="AA332" s="37"/>
      <c r="AB332" s="37"/>
      <c r="AC332" s="37"/>
      <c r="AD332" s="37"/>
      <c r="AE332" s="37"/>
      <c r="AF332" s="37"/>
      <c r="AG332" s="37"/>
      <c r="AH332" s="37"/>
      <c r="AI332" s="37"/>
      <c r="AJ332" s="37"/>
      <c r="AK332" s="37"/>
      <c r="AL332" s="37"/>
      <c r="AM332" s="37"/>
      <c r="AN332" s="37"/>
      <c r="AO332" s="37"/>
      <c r="AP332" s="37"/>
      <c r="AQ332" s="37"/>
      <c r="AR332" s="37"/>
      <c r="AS332" s="37"/>
      <c r="AT332" s="37"/>
    </row>
    <row r="333" spans="1:46" x14ac:dyDescent="0.25">
      <c r="A333" s="37"/>
      <c r="B333" s="37"/>
      <c r="C333" s="37"/>
      <c r="D333" s="37"/>
      <c r="E333" s="37"/>
      <c r="F333" s="37"/>
      <c r="G333" s="37"/>
      <c r="H333" s="37"/>
      <c r="I333" s="37"/>
      <c r="J333" s="37"/>
      <c r="K333" s="37"/>
      <c r="L333" s="37"/>
      <c r="M333" s="37"/>
      <c r="N333" s="37"/>
      <c r="O333" s="37"/>
      <c r="P333" s="37"/>
      <c r="Q333" s="37"/>
      <c r="R333" s="37"/>
      <c r="S333" s="37"/>
      <c r="T333" s="37"/>
      <c r="U333" s="37"/>
      <c r="V333" s="37"/>
      <c r="W333" s="37"/>
      <c r="X333" s="37"/>
      <c r="Y333" s="37"/>
      <c r="Z333" s="37"/>
      <c r="AA333" s="37"/>
      <c r="AB333" s="37"/>
      <c r="AC333" s="37"/>
      <c r="AD333" s="37"/>
      <c r="AE333" s="37"/>
      <c r="AF333" s="37"/>
      <c r="AG333" s="37"/>
      <c r="AH333" s="37"/>
      <c r="AI333" s="37"/>
      <c r="AJ333" s="37"/>
      <c r="AK333" s="37"/>
      <c r="AL333" s="37"/>
      <c r="AM333" s="37"/>
      <c r="AN333" s="37"/>
      <c r="AO333" s="37"/>
      <c r="AP333" s="37"/>
      <c r="AQ333" s="37"/>
      <c r="AR333" s="37"/>
      <c r="AS333" s="37"/>
      <c r="AT333" s="37"/>
    </row>
    <row r="334" spans="1:46" x14ac:dyDescent="0.25">
      <c r="A334" s="37"/>
      <c r="B334" s="37"/>
      <c r="C334" s="37"/>
      <c r="D334" s="37"/>
      <c r="E334" s="37"/>
      <c r="F334" s="37"/>
      <c r="G334" s="37"/>
      <c r="H334" s="37"/>
      <c r="I334" s="37"/>
      <c r="J334" s="37"/>
      <c r="K334" s="37"/>
      <c r="L334" s="37"/>
      <c r="M334" s="37"/>
      <c r="N334" s="37"/>
      <c r="O334" s="37"/>
      <c r="P334" s="37"/>
      <c r="Q334" s="37"/>
      <c r="R334" s="37"/>
      <c r="S334" s="37"/>
      <c r="T334" s="37"/>
      <c r="U334" s="37"/>
      <c r="V334" s="37"/>
      <c r="W334" s="37"/>
      <c r="X334" s="37"/>
      <c r="Y334" s="37"/>
      <c r="Z334" s="37"/>
      <c r="AA334" s="37"/>
      <c r="AB334" s="37"/>
      <c r="AC334" s="37"/>
      <c r="AD334" s="37"/>
      <c r="AE334" s="37"/>
      <c r="AF334" s="37"/>
      <c r="AG334" s="37"/>
      <c r="AH334" s="37"/>
      <c r="AI334" s="37"/>
      <c r="AJ334" s="37"/>
      <c r="AK334" s="37"/>
      <c r="AL334" s="37"/>
      <c r="AM334" s="37"/>
      <c r="AN334" s="37"/>
      <c r="AO334" s="37"/>
      <c r="AP334" s="37"/>
      <c r="AQ334" s="37"/>
      <c r="AR334" s="37"/>
      <c r="AS334" s="37"/>
      <c r="AT334" s="37"/>
    </row>
    <row r="335" spans="1:46" x14ac:dyDescent="0.25">
      <c r="A335" s="37"/>
      <c r="B335" s="37"/>
      <c r="C335" s="37"/>
      <c r="D335" s="37"/>
      <c r="E335" s="37"/>
      <c r="F335" s="37"/>
      <c r="G335" s="37"/>
      <c r="H335" s="37"/>
      <c r="I335" s="37"/>
      <c r="J335" s="37"/>
      <c r="K335" s="37"/>
      <c r="L335" s="37"/>
      <c r="M335" s="37"/>
      <c r="N335" s="37"/>
      <c r="O335" s="37"/>
      <c r="P335" s="37"/>
      <c r="Q335" s="37"/>
      <c r="R335" s="37"/>
      <c r="S335" s="37"/>
      <c r="T335" s="37"/>
      <c r="U335" s="37"/>
      <c r="V335" s="37"/>
      <c r="W335" s="37"/>
      <c r="X335" s="37"/>
      <c r="Y335" s="37"/>
      <c r="Z335" s="37"/>
      <c r="AA335" s="37"/>
      <c r="AB335" s="37"/>
      <c r="AC335" s="37"/>
      <c r="AD335" s="37"/>
      <c r="AE335" s="37"/>
      <c r="AF335" s="37"/>
      <c r="AG335" s="37"/>
      <c r="AH335" s="37"/>
      <c r="AI335" s="37"/>
      <c r="AJ335" s="37"/>
      <c r="AK335" s="37"/>
      <c r="AL335" s="37"/>
      <c r="AM335" s="37"/>
      <c r="AN335" s="37"/>
      <c r="AO335" s="37"/>
      <c r="AP335" s="37"/>
      <c r="AQ335" s="37"/>
      <c r="AR335" s="37"/>
      <c r="AS335" s="37"/>
      <c r="AT335" s="37"/>
    </row>
    <row r="336" spans="1:46" x14ac:dyDescent="0.25">
      <c r="A336" s="37"/>
      <c r="B336" s="37"/>
      <c r="C336" s="37"/>
      <c r="D336" s="37"/>
      <c r="E336" s="37"/>
      <c r="F336" s="37"/>
      <c r="G336" s="37"/>
      <c r="H336" s="37"/>
      <c r="I336" s="37"/>
      <c r="J336" s="37"/>
      <c r="K336" s="37"/>
      <c r="L336" s="37"/>
      <c r="M336" s="37"/>
      <c r="N336" s="37"/>
      <c r="O336" s="37"/>
      <c r="P336" s="37"/>
      <c r="Q336" s="37"/>
      <c r="R336" s="37"/>
      <c r="S336" s="37"/>
      <c r="T336" s="37"/>
      <c r="U336" s="37"/>
      <c r="V336" s="37"/>
      <c r="W336" s="37"/>
      <c r="X336" s="37"/>
      <c r="Y336" s="37"/>
      <c r="Z336" s="37"/>
      <c r="AA336" s="37"/>
      <c r="AB336" s="37"/>
      <c r="AC336" s="37"/>
      <c r="AD336" s="37"/>
      <c r="AE336" s="37"/>
      <c r="AF336" s="37"/>
      <c r="AG336" s="37"/>
      <c r="AH336" s="37"/>
      <c r="AI336" s="37"/>
      <c r="AJ336" s="37"/>
      <c r="AK336" s="37"/>
      <c r="AL336" s="37"/>
      <c r="AM336" s="37"/>
      <c r="AN336" s="37"/>
      <c r="AO336" s="37"/>
      <c r="AP336" s="37"/>
      <c r="AQ336" s="37"/>
      <c r="AR336" s="37"/>
      <c r="AS336" s="37"/>
      <c r="AT336" s="37"/>
    </row>
    <row r="337" spans="1:46" x14ac:dyDescent="0.25">
      <c r="A337" s="37"/>
      <c r="B337" s="37"/>
      <c r="C337" s="37"/>
      <c r="D337" s="37"/>
      <c r="E337" s="37"/>
      <c r="F337" s="37"/>
      <c r="G337" s="37"/>
      <c r="H337" s="37"/>
      <c r="I337" s="37"/>
      <c r="J337" s="37"/>
      <c r="K337" s="37"/>
      <c r="L337" s="37"/>
      <c r="M337" s="37"/>
      <c r="N337" s="37"/>
      <c r="O337" s="37"/>
      <c r="P337" s="37"/>
      <c r="Q337" s="37"/>
      <c r="R337" s="37"/>
      <c r="S337" s="37"/>
      <c r="T337" s="37"/>
      <c r="U337" s="37"/>
      <c r="V337" s="37"/>
      <c r="W337" s="37"/>
      <c r="X337" s="37"/>
      <c r="Y337" s="37"/>
      <c r="Z337" s="37"/>
      <c r="AA337" s="37"/>
      <c r="AB337" s="37"/>
      <c r="AC337" s="37"/>
      <c r="AD337" s="37"/>
      <c r="AE337" s="37"/>
      <c r="AF337" s="37"/>
      <c r="AG337" s="37"/>
      <c r="AH337" s="37"/>
      <c r="AI337" s="37"/>
      <c r="AJ337" s="37"/>
      <c r="AK337" s="37"/>
      <c r="AL337" s="37"/>
      <c r="AM337" s="37"/>
      <c r="AN337" s="37"/>
      <c r="AO337" s="37"/>
      <c r="AP337" s="37"/>
      <c r="AQ337" s="37"/>
      <c r="AR337" s="37"/>
      <c r="AS337" s="37"/>
      <c r="AT337" s="37"/>
    </row>
    <row r="338" spans="1:46" x14ac:dyDescent="0.25">
      <c r="A338" s="37"/>
      <c r="B338" s="37"/>
      <c r="C338" s="37"/>
      <c r="D338" s="37"/>
      <c r="E338" s="37"/>
      <c r="F338" s="37"/>
      <c r="G338" s="37"/>
      <c r="H338" s="37"/>
      <c r="I338" s="37"/>
      <c r="J338" s="37"/>
      <c r="K338" s="37"/>
      <c r="L338" s="37"/>
      <c r="M338" s="37"/>
      <c r="N338" s="37"/>
      <c r="O338" s="37"/>
      <c r="P338" s="37"/>
      <c r="Q338" s="37"/>
      <c r="R338" s="37"/>
      <c r="S338" s="37"/>
      <c r="T338" s="37"/>
      <c r="U338" s="37"/>
      <c r="V338" s="37"/>
      <c r="W338" s="37"/>
      <c r="X338" s="37"/>
      <c r="Y338" s="37"/>
      <c r="Z338" s="37"/>
      <c r="AA338" s="37"/>
      <c r="AB338" s="37"/>
      <c r="AC338" s="37"/>
      <c r="AD338" s="37"/>
      <c r="AE338" s="37"/>
      <c r="AF338" s="37"/>
      <c r="AG338" s="37"/>
      <c r="AH338" s="37"/>
      <c r="AI338" s="37"/>
      <c r="AJ338" s="37"/>
      <c r="AK338" s="37"/>
      <c r="AL338" s="37"/>
      <c r="AM338" s="37"/>
      <c r="AN338" s="37"/>
      <c r="AO338" s="37"/>
      <c r="AP338" s="37"/>
      <c r="AQ338" s="37"/>
      <c r="AR338" s="37"/>
      <c r="AS338" s="37"/>
      <c r="AT338" s="37"/>
    </row>
    <row r="339" spans="1:46" x14ac:dyDescent="0.25">
      <c r="A339" s="37"/>
      <c r="B339" s="37"/>
      <c r="C339" s="37"/>
      <c r="D339" s="37"/>
      <c r="E339" s="37"/>
      <c r="F339" s="37"/>
      <c r="G339" s="37"/>
      <c r="H339" s="37"/>
      <c r="I339" s="37"/>
      <c r="J339" s="37"/>
      <c r="K339" s="37"/>
      <c r="L339" s="37"/>
      <c r="M339" s="37"/>
      <c r="N339" s="37"/>
      <c r="O339" s="37"/>
      <c r="P339" s="37"/>
      <c r="Q339" s="37"/>
      <c r="R339" s="37"/>
      <c r="S339" s="37"/>
      <c r="T339" s="37"/>
      <c r="U339" s="37"/>
      <c r="V339" s="37"/>
      <c r="W339" s="37"/>
      <c r="X339" s="37"/>
      <c r="Y339" s="37"/>
      <c r="Z339" s="37"/>
      <c r="AA339" s="37"/>
      <c r="AB339" s="37"/>
      <c r="AC339" s="37"/>
      <c r="AD339" s="37"/>
      <c r="AE339" s="37"/>
      <c r="AF339" s="37"/>
      <c r="AG339" s="37"/>
      <c r="AH339" s="37"/>
      <c r="AI339" s="37"/>
      <c r="AJ339" s="37"/>
      <c r="AK339" s="37"/>
      <c r="AL339" s="37"/>
      <c r="AM339" s="37"/>
      <c r="AN339" s="37"/>
      <c r="AO339" s="37"/>
      <c r="AP339" s="37"/>
      <c r="AQ339" s="37"/>
      <c r="AR339" s="37"/>
      <c r="AS339" s="37"/>
      <c r="AT339" s="37"/>
    </row>
    <row r="340" spans="1:46" x14ac:dyDescent="0.25">
      <c r="A340" s="37"/>
      <c r="B340" s="37"/>
      <c r="C340" s="37"/>
      <c r="D340" s="37"/>
      <c r="E340" s="37"/>
      <c r="F340" s="37"/>
      <c r="G340" s="37"/>
      <c r="H340" s="37"/>
      <c r="I340" s="37"/>
      <c r="J340" s="37"/>
      <c r="K340" s="37"/>
      <c r="L340" s="37"/>
      <c r="M340" s="37"/>
      <c r="N340" s="37"/>
      <c r="O340" s="37"/>
      <c r="P340" s="37"/>
      <c r="Q340" s="37"/>
      <c r="R340" s="37"/>
      <c r="S340" s="37"/>
      <c r="T340" s="37"/>
      <c r="U340" s="37"/>
      <c r="V340" s="37"/>
      <c r="W340" s="37"/>
      <c r="X340" s="37"/>
      <c r="Y340" s="37"/>
      <c r="Z340" s="37"/>
      <c r="AA340" s="37"/>
      <c r="AB340" s="37"/>
      <c r="AC340" s="37"/>
      <c r="AD340" s="37"/>
      <c r="AE340" s="37"/>
      <c r="AF340" s="37"/>
      <c r="AG340" s="37"/>
      <c r="AH340" s="37"/>
      <c r="AI340" s="37"/>
      <c r="AJ340" s="37"/>
      <c r="AK340" s="37"/>
      <c r="AL340" s="37"/>
      <c r="AM340" s="37"/>
      <c r="AN340" s="37"/>
      <c r="AO340" s="37"/>
      <c r="AP340" s="37"/>
      <c r="AQ340" s="37"/>
      <c r="AR340" s="37"/>
      <c r="AS340" s="37"/>
      <c r="AT340" s="37"/>
    </row>
    <row r="341" spans="1:46" x14ac:dyDescent="0.25">
      <c r="A341" s="37"/>
      <c r="B341" s="37"/>
      <c r="C341" s="37"/>
      <c r="D341" s="37"/>
      <c r="E341" s="37"/>
      <c r="F341" s="37"/>
      <c r="G341" s="37"/>
      <c r="H341" s="37"/>
      <c r="I341" s="37"/>
      <c r="J341" s="37"/>
      <c r="K341" s="37"/>
      <c r="L341" s="37"/>
      <c r="M341" s="37"/>
      <c r="N341" s="37"/>
      <c r="O341" s="37"/>
      <c r="P341" s="37"/>
      <c r="Q341" s="37"/>
      <c r="R341" s="37"/>
      <c r="S341" s="37"/>
      <c r="T341" s="37"/>
      <c r="U341" s="37"/>
      <c r="V341" s="37"/>
      <c r="W341" s="37"/>
      <c r="X341" s="37"/>
      <c r="Y341" s="37"/>
      <c r="Z341" s="37"/>
      <c r="AA341" s="37"/>
      <c r="AB341" s="37"/>
      <c r="AC341" s="37"/>
      <c r="AD341" s="37"/>
      <c r="AE341" s="37"/>
      <c r="AF341" s="37"/>
      <c r="AG341" s="37"/>
      <c r="AH341" s="37"/>
      <c r="AI341" s="37"/>
      <c r="AJ341" s="37"/>
      <c r="AK341" s="37"/>
      <c r="AL341" s="37"/>
      <c r="AM341" s="37"/>
      <c r="AN341" s="37"/>
      <c r="AO341" s="37"/>
      <c r="AP341" s="37"/>
      <c r="AQ341" s="37"/>
      <c r="AR341" s="37"/>
      <c r="AS341" s="37"/>
      <c r="AT341" s="37"/>
    </row>
  </sheetData>
  <mergeCells count="1">
    <mergeCell ref="A1:AT341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05AE20-17AD-41E4-A5EC-167D8B1E6641}">
  <dimension ref="A1:E10"/>
  <sheetViews>
    <sheetView workbookViewId="0">
      <selection activeCell="G9" sqref="G9"/>
    </sheetView>
  </sheetViews>
  <sheetFormatPr defaultRowHeight="15" x14ac:dyDescent="0.25"/>
  <cols>
    <col min="1" max="1" width="20.140625" bestFit="1" customWidth="1"/>
    <col min="2" max="2" width="17.85546875" bestFit="1" customWidth="1"/>
    <col min="3" max="3" width="16.5703125" bestFit="1" customWidth="1"/>
    <col min="4" max="4" width="18.5703125" bestFit="1" customWidth="1"/>
    <col min="5" max="5" width="16.5703125" bestFit="1" customWidth="1"/>
  </cols>
  <sheetData>
    <row r="1" spans="1:5" x14ac:dyDescent="0.25">
      <c r="A1" s="26" t="s">
        <v>204</v>
      </c>
      <c r="B1" t="s">
        <v>228</v>
      </c>
      <c r="D1" s="26" t="s">
        <v>114</v>
      </c>
      <c r="E1" t="s">
        <v>113</v>
      </c>
    </row>
    <row r="3" spans="1:5" x14ac:dyDescent="0.25">
      <c r="A3" t="s">
        <v>226</v>
      </c>
      <c r="B3" t="s">
        <v>227</v>
      </c>
      <c r="D3" t="s">
        <v>227</v>
      </c>
      <c r="E3" t="s">
        <v>226</v>
      </c>
    </row>
    <row r="4" spans="1:5" x14ac:dyDescent="0.25">
      <c r="A4" s="25">
        <v>1249</v>
      </c>
      <c r="B4" s="25">
        <v>6095203</v>
      </c>
      <c r="D4" s="25">
        <v>1356737</v>
      </c>
      <c r="E4" s="25">
        <v>281</v>
      </c>
    </row>
    <row r="7" spans="1:5" x14ac:dyDescent="0.25">
      <c r="A7" s="26" t="s">
        <v>200</v>
      </c>
      <c r="B7" t="s">
        <v>228</v>
      </c>
    </row>
    <row r="9" spans="1:5" x14ac:dyDescent="0.25">
      <c r="A9" t="s">
        <v>235</v>
      </c>
    </row>
    <row r="10" spans="1:5" x14ac:dyDescent="0.25">
      <c r="A10" s="25">
        <v>1358</v>
      </c>
    </row>
  </sheetData>
  <pageMargins left="0.7" right="0.7" top="0.75" bottom="0.75" header="0.3" footer="0.3"/>
  <pageSetup orientation="portrait" r:id="rId4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46C421-447D-4F09-870A-FD6FCE851A6A}">
  <dimension ref="A1:B5"/>
  <sheetViews>
    <sheetView workbookViewId="0">
      <selection activeCell="A4" sqref="A4"/>
    </sheetView>
  </sheetViews>
  <sheetFormatPr defaultRowHeight="15" x14ac:dyDescent="0.25"/>
  <cols>
    <col min="1" max="1" width="20.140625" bestFit="1" customWidth="1"/>
    <col min="2" max="2" width="17.85546875" bestFit="1" customWidth="1"/>
  </cols>
  <sheetData>
    <row r="1" spans="1:2" x14ac:dyDescent="0.25">
      <c r="A1" s="26" t="s">
        <v>150</v>
      </c>
      <c r="B1" t="s">
        <v>228</v>
      </c>
    </row>
    <row r="2" spans="1:2" x14ac:dyDescent="0.25">
      <c r="A2" s="26" t="s">
        <v>200</v>
      </c>
      <c r="B2" t="s">
        <v>228</v>
      </c>
    </row>
    <row r="4" spans="1:2" x14ac:dyDescent="0.25">
      <c r="A4" t="s">
        <v>235</v>
      </c>
    </row>
    <row r="5" spans="1:2" x14ac:dyDescent="0.25">
      <c r="A5" s="25">
        <v>1083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E6447C-C0EE-403A-985D-7F6273E822A0}">
  <dimension ref="A3:C16"/>
  <sheetViews>
    <sheetView topLeftCell="B1" workbookViewId="0">
      <selection activeCell="P7" sqref="P7"/>
    </sheetView>
  </sheetViews>
  <sheetFormatPr defaultRowHeight="15" x14ac:dyDescent="0.25"/>
  <cols>
    <col min="1" max="1" width="13.140625" bestFit="1" customWidth="1"/>
    <col min="2" max="2" width="22.140625" bestFit="1" customWidth="1"/>
    <col min="3" max="3" width="16.5703125" bestFit="1" customWidth="1"/>
  </cols>
  <sheetData>
    <row r="3" spans="1:3" x14ac:dyDescent="0.25">
      <c r="A3" s="26" t="s">
        <v>239</v>
      </c>
      <c r="B3" t="s">
        <v>241</v>
      </c>
      <c r="C3" t="s">
        <v>226</v>
      </c>
    </row>
    <row r="4" spans="1:3" x14ac:dyDescent="0.25">
      <c r="A4" s="30">
        <v>1</v>
      </c>
      <c r="B4" s="11">
        <v>4854.4285714285716</v>
      </c>
      <c r="C4" s="25">
        <v>217</v>
      </c>
    </row>
    <row r="5" spans="1:3" x14ac:dyDescent="0.25">
      <c r="A5" s="30">
        <v>2</v>
      </c>
      <c r="B5" s="11">
        <v>4979.590909090909</v>
      </c>
      <c r="C5" s="25">
        <v>220</v>
      </c>
    </row>
    <row r="6" spans="1:3" x14ac:dyDescent="0.25">
      <c r="A6" s="30">
        <v>3</v>
      </c>
      <c r="B6" s="11">
        <v>5166.2233502538074</v>
      </c>
      <c r="C6" s="25">
        <v>197</v>
      </c>
    </row>
    <row r="7" spans="1:3" x14ac:dyDescent="0.25">
      <c r="A7" s="30">
        <v>4</v>
      </c>
      <c r="B7" s="11">
        <v>4822.2335025380708</v>
      </c>
      <c r="C7" s="25">
        <v>197</v>
      </c>
    </row>
    <row r="8" spans="1:3" x14ac:dyDescent="0.25">
      <c r="A8" s="30">
        <v>5</v>
      </c>
      <c r="B8" s="11">
        <v>4901.6425120772947</v>
      </c>
      <c r="C8" s="25">
        <v>207</v>
      </c>
    </row>
    <row r="9" spans="1:3" x14ac:dyDescent="0.25">
      <c r="A9" s="30">
        <v>6</v>
      </c>
      <c r="B9" s="11">
        <v>4926.7605633802814</v>
      </c>
      <c r="C9" s="25">
        <v>213</v>
      </c>
    </row>
    <row r="10" spans="1:3" x14ac:dyDescent="0.25">
      <c r="A10" s="30">
        <v>7</v>
      </c>
      <c r="B10" s="11">
        <v>4989.196172248804</v>
      </c>
      <c r="C10" s="25">
        <v>209</v>
      </c>
    </row>
    <row r="11" spans="1:3" x14ac:dyDescent="0.25">
      <c r="A11" s="30">
        <v>8</v>
      </c>
      <c r="B11" s="11">
        <v>5169.579710144928</v>
      </c>
      <c r="C11" s="25">
        <v>207</v>
      </c>
    </row>
    <row r="12" spans="1:3" x14ac:dyDescent="0.25">
      <c r="A12" s="30">
        <v>9</v>
      </c>
      <c r="B12" s="11">
        <v>4759.041025641026</v>
      </c>
      <c r="C12" s="25">
        <v>195</v>
      </c>
    </row>
    <row r="13" spans="1:3" x14ac:dyDescent="0.25">
      <c r="A13" s="30">
        <v>10</v>
      </c>
      <c r="B13" s="11">
        <v>4673.4925373134329</v>
      </c>
      <c r="C13" s="25">
        <v>201</v>
      </c>
    </row>
    <row r="14" spans="1:3" x14ac:dyDescent="0.25">
      <c r="A14" s="30">
        <v>11</v>
      </c>
      <c r="B14" s="11">
        <v>5236.1091703056773</v>
      </c>
      <c r="C14" s="25">
        <v>229</v>
      </c>
    </row>
    <row r="15" spans="1:3" x14ac:dyDescent="0.25">
      <c r="A15" s="30">
        <v>12</v>
      </c>
      <c r="B15" s="11">
        <v>4403.3846153846152</v>
      </c>
      <c r="C15" s="25">
        <v>208</v>
      </c>
    </row>
    <row r="16" spans="1:3" x14ac:dyDescent="0.25">
      <c r="A16" s="30" t="s">
        <v>240</v>
      </c>
      <c r="B16" s="25">
        <v>4910.3559999999998</v>
      </c>
      <c r="C16" s="25">
        <v>2500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6C6590-D706-4BE3-B5B3-A9814513E415}">
  <dimension ref="A3:C18"/>
  <sheetViews>
    <sheetView topLeftCell="B1" workbookViewId="0">
      <selection activeCell="Q19" sqref="Q19"/>
    </sheetView>
  </sheetViews>
  <sheetFormatPr defaultRowHeight="15" x14ac:dyDescent="0.25"/>
  <cols>
    <col min="1" max="1" width="13.140625" bestFit="1" customWidth="1"/>
    <col min="2" max="2" width="20.140625" bestFit="1" customWidth="1"/>
    <col min="3" max="3" width="18.5703125" bestFit="1" customWidth="1"/>
  </cols>
  <sheetData>
    <row r="3" spans="1:3" x14ac:dyDescent="0.25">
      <c r="A3" s="26" t="s">
        <v>239</v>
      </c>
      <c r="B3" t="s">
        <v>235</v>
      </c>
      <c r="C3" t="s">
        <v>227</v>
      </c>
    </row>
    <row r="4" spans="1:3" x14ac:dyDescent="0.25">
      <c r="A4" s="30" t="s">
        <v>99</v>
      </c>
      <c r="B4" s="25">
        <v>888</v>
      </c>
      <c r="C4" s="25">
        <v>4274438</v>
      </c>
    </row>
    <row r="5" spans="1:3" x14ac:dyDescent="0.25">
      <c r="A5" s="30" t="s">
        <v>100</v>
      </c>
      <c r="B5" s="25">
        <v>324</v>
      </c>
      <c r="C5" s="25">
        <v>1640341</v>
      </c>
    </row>
    <row r="6" spans="1:3" x14ac:dyDescent="0.25">
      <c r="A6" s="30" t="s">
        <v>105</v>
      </c>
      <c r="B6" s="25">
        <v>269</v>
      </c>
      <c r="C6" s="25">
        <v>1386799</v>
      </c>
    </row>
    <row r="7" spans="1:3" x14ac:dyDescent="0.25">
      <c r="A7" s="30" t="s">
        <v>113</v>
      </c>
      <c r="B7" s="25">
        <v>282</v>
      </c>
      <c r="C7" s="25">
        <v>1365448</v>
      </c>
    </row>
    <row r="8" spans="1:3" x14ac:dyDescent="0.25">
      <c r="A8" s="30" t="s">
        <v>101</v>
      </c>
      <c r="B8" s="25">
        <v>198</v>
      </c>
      <c r="C8" s="25">
        <v>974217</v>
      </c>
    </row>
    <row r="9" spans="1:3" x14ac:dyDescent="0.25">
      <c r="A9" s="30" t="s">
        <v>107</v>
      </c>
      <c r="B9" s="25">
        <v>113</v>
      </c>
      <c r="C9" s="25">
        <v>539764</v>
      </c>
    </row>
    <row r="10" spans="1:3" x14ac:dyDescent="0.25">
      <c r="A10" s="30" t="s">
        <v>106</v>
      </c>
      <c r="B10" s="25">
        <v>97</v>
      </c>
      <c r="C10" s="25">
        <v>486633</v>
      </c>
    </row>
    <row r="11" spans="1:3" x14ac:dyDescent="0.25">
      <c r="A11" s="30" t="s">
        <v>102</v>
      </c>
      <c r="B11" s="25">
        <v>66</v>
      </c>
      <c r="C11" s="25">
        <v>324319</v>
      </c>
    </row>
    <row r="12" spans="1:3" x14ac:dyDescent="0.25">
      <c r="A12" s="30" t="s">
        <v>108</v>
      </c>
      <c r="B12" s="25">
        <v>66</v>
      </c>
      <c r="C12" s="25">
        <v>307260</v>
      </c>
    </row>
    <row r="13" spans="1:3" x14ac:dyDescent="0.25">
      <c r="A13" s="30" t="s">
        <v>109</v>
      </c>
      <c r="B13" s="25">
        <v>58</v>
      </c>
      <c r="C13" s="25">
        <v>299656</v>
      </c>
    </row>
    <row r="14" spans="1:3" x14ac:dyDescent="0.25">
      <c r="A14" s="30" t="s">
        <v>104</v>
      </c>
      <c r="B14" s="25">
        <v>43</v>
      </c>
      <c r="C14" s="25">
        <v>223916</v>
      </c>
    </row>
    <row r="15" spans="1:3" x14ac:dyDescent="0.25">
      <c r="A15" s="30" t="s">
        <v>103</v>
      </c>
      <c r="B15" s="25">
        <v>40</v>
      </c>
      <c r="C15" s="25">
        <v>195229</v>
      </c>
    </row>
    <row r="16" spans="1:3" x14ac:dyDescent="0.25">
      <c r="A16" s="30" t="s">
        <v>110</v>
      </c>
      <c r="B16" s="25">
        <v>36</v>
      </c>
      <c r="C16" s="25">
        <v>165904</v>
      </c>
    </row>
    <row r="17" spans="1:3" x14ac:dyDescent="0.25">
      <c r="A17" s="30" t="s">
        <v>111</v>
      </c>
      <c r="B17" s="25">
        <v>20</v>
      </c>
      <c r="C17" s="25">
        <v>91966</v>
      </c>
    </row>
    <row r="18" spans="1:3" x14ac:dyDescent="0.25">
      <c r="A18" s="30" t="s">
        <v>240</v>
      </c>
      <c r="B18" s="25">
        <v>2500</v>
      </c>
      <c r="C18" s="25">
        <v>12275890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E91B2-8188-409D-B409-732CCB2ACE9F}">
  <dimension ref="A3:C9"/>
  <sheetViews>
    <sheetView workbookViewId="0">
      <selection activeCell="L12" sqref="L12"/>
    </sheetView>
  </sheetViews>
  <sheetFormatPr defaultRowHeight="15" x14ac:dyDescent="0.25"/>
  <cols>
    <col min="1" max="1" width="13.140625" bestFit="1" customWidth="1"/>
    <col min="2" max="2" width="16.5703125" bestFit="1" customWidth="1"/>
    <col min="3" max="3" width="22.140625" bestFit="1" customWidth="1"/>
    <col min="4" max="32" width="12" bestFit="1" customWidth="1"/>
    <col min="33" max="33" width="19.5703125" bestFit="1" customWidth="1"/>
    <col min="34" max="63" width="7" bestFit="1" customWidth="1"/>
    <col min="64" max="64" width="27.140625" bestFit="1" customWidth="1"/>
    <col min="65" max="65" width="24.5703125" bestFit="1" customWidth="1"/>
  </cols>
  <sheetData>
    <row r="3" spans="1:3" x14ac:dyDescent="0.25">
      <c r="A3" s="26" t="s">
        <v>239</v>
      </c>
      <c r="B3" t="s">
        <v>226</v>
      </c>
      <c r="C3" t="s">
        <v>241</v>
      </c>
    </row>
    <row r="4" spans="1:3" x14ac:dyDescent="0.25">
      <c r="A4" s="30">
        <v>0</v>
      </c>
      <c r="B4" s="25">
        <v>1005</v>
      </c>
      <c r="C4" s="25">
        <v>4984.1631840796017</v>
      </c>
    </row>
    <row r="5" spans="1:3" x14ac:dyDescent="0.25">
      <c r="A5" s="30">
        <v>1</v>
      </c>
      <c r="B5" s="25">
        <v>629</v>
      </c>
      <c r="C5" s="25">
        <v>4969.430842607313</v>
      </c>
    </row>
    <row r="6" spans="1:3" x14ac:dyDescent="0.25">
      <c r="A6" s="30">
        <v>2</v>
      </c>
      <c r="B6" s="25">
        <v>58</v>
      </c>
      <c r="C6" s="25">
        <v>4571.4310344827591</v>
      </c>
    </row>
    <row r="7" spans="1:3" x14ac:dyDescent="0.25">
      <c r="A7" s="30">
        <v>22</v>
      </c>
      <c r="B7" s="25">
        <v>156</v>
      </c>
      <c r="C7" s="25">
        <v>4933.6025641025644</v>
      </c>
    </row>
    <row r="8" spans="1:3" x14ac:dyDescent="0.25">
      <c r="A8" s="30">
        <v>23</v>
      </c>
      <c r="B8" s="25">
        <v>648</v>
      </c>
      <c r="C8" s="25">
        <v>4760.4429012345681</v>
      </c>
    </row>
    <row r="9" spans="1:3" x14ac:dyDescent="0.25">
      <c r="A9" s="30" t="s">
        <v>240</v>
      </c>
      <c r="B9" s="25">
        <v>2496</v>
      </c>
      <c r="C9" s="25">
        <v>4909.6185897435898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1B376A-7A24-40C0-9F03-E5DAAD7A9810}">
  <dimension ref="A3:B35"/>
  <sheetViews>
    <sheetView workbookViewId="0">
      <selection activeCell="R6" sqref="R6"/>
    </sheetView>
  </sheetViews>
  <sheetFormatPr defaultRowHeight="15" x14ac:dyDescent="0.25"/>
  <cols>
    <col min="1" max="1" width="13.140625" bestFit="1" customWidth="1"/>
    <col min="2" max="2" width="16.5703125" bestFit="1" customWidth="1"/>
  </cols>
  <sheetData>
    <row r="3" spans="1:2" x14ac:dyDescent="0.25">
      <c r="A3" s="26" t="s">
        <v>239</v>
      </c>
      <c r="B3" t="s">
        <v>226</v>
      </c>
    </row>
    <row r="4" spans="1:2" x14ac:dyDescent="0.25">
      <c r="A4" s="31">
        <v>1</v>
      </c>
      <c r="B4" s="25">
        <v>84</v>
      </c>
    </row>
    <row r="5" spans="1:2" x14ac:dyDescent="0.25">
      <c r="A5" s="31">
        <v>2</v>
      </c>
      <c r="B5" s="25">
        <v>87</v>
      </c>
    </row>
    <row r="6" spans="1:2" x14ac:dyDescent="0.25">
      <c r="A6" s="31">
        <v>3</v>
      </c>
      <c r="B6" s="25">
        <v>99</v>
      </c>
    </row>
    <row r="7" spans="1:2" x14ac:dyDescent="0.25">
      <c r="A7" s="31">
        <v>4</v>
      </c>
      <c r="B7" s="25">
        <v>77</v>
      </c>
    </row>
    <row r="8" spans="1:2" x14ac:dyDescent="0.25">
      <c r="A8" s="31">
        <v>5</v>
      </c>
      <c r="B8" s="25">
        <v>79</v>
      </c>
    </row>
    <row r="9" spans="1:2" x14ac:dyDescent="0.25">
      <c r="A9" s="31">
        <v>6</v>
      </c>
      <c r="B9" s="25">
        <v>109</v>
      </c>
    </row>
    <row r="10" spans="1:2" x14ac:dyDescent="0.25">
      <c r="A10" s="31">
        <v>7</v>
      </c>
      <c r="B10" s="25">
        <v>82</v>
      </c>
    </row>
    <row r="11" spans="1:2" x14ac:dyDescent="0.25">
      <c r="A11" s="31">
        <v>8</v>
      </c>
      <c r="B11" s="25">
        <v>100</v>
      </c>
    </row>
    <row r="12" spans="1:2" x14ac:dyDescent="0.25">
      <c r="A12" s="31">
        <v>9</v>
      </c>
      <c r="B12" s="25">
        <v>84</v>
      </c>
    </row>
    <row r="13" spans="1:2" x14ac:dyDescent="0.25">
      <c r="A13" s="31">
        <v>10</v>
      </c>
      <c r="B13" s="25">
        <v>80</v>
      </c>
    </row>
    <row r="14" spans="1:2" x14ac:dyDescent="0.25">
      <c r="A14" s="31">
        <v>11</v>
      </c>
      <c r="B14" s="25">
        <v>67</v>
      </c>
    </row>
    <row r="15" spans="1:2" x14ac:dyDescent="0.25">
      <c r="A15" s="31">
        <v>12</v>
      </c>
      <c r="B15" s="25">
        <v>80</v>
      </c>
    </row>
    <row r="16" spans="1:2" x14ac:dyDescent="0.25">
      <c r="A16" s="31">
        <v>13</v>
      </c>
      <c r="B16" s="25">
        <v>76</v>
      </c>
    </row>
    <row r="17" spans="1:2" x14ac:dyDescent="0.25">
      <c r="A17" s="31">
        <v>14</v>
      </c>
      <c r="B17" s="25">
        <v>87</v>
      </c>
    </row>
    <row r="18" spans="1:2" x14ac:dyDescent="0.25">
      <c r="A18" s="31">
        <v>15</v>
      </c>
      <c r="B18" s="25">
        <v>72</v>
      </c>
    </row>
    <row r="19" spans="1:2" x14ac:dyDescent="0.25">
      <c r="A19" s="31">
        <v>16</v>
      </c>
      <c r="B19" s="25">
        <v>86</v>
      </c>
    </row>
    <row r="20" spans="1:2" x14ac:dyDescent="0.25">
      <c r="A20" s="31">
        <v>17</v>
      </c>
      <c r="B20" s="25">
        <v>86</v>
      </c>
    </row>
    <row r="21" spans="1:2" x14ac:dyDescent="0.25">
      <c r="A21" s="31">
        <v>18</v>
      </c>
      <c r="B21" s="25">
        <v>80</v>
      </c>
    </row>
    <row r="22" spans="1:2" x14ac:dyDescent="0.25">
      <c r="A22" s="31">
        <v>19</v>
      </c>
      <c r="B22" s="25">
        <v>69</v>
      </c>
    </row>
    <row r="23" spans="1:2" x14ac:dyDescent="0.25">
      <c r="A23" s="31">
        <v>20</v>
      </c>
      <c r="B23" s="25">
        <v>75</v>
      </c>
    </row>
    <row r="24" spans="1:2" x14ac:dyDescent="0.25">
      <c r="A24" s="31">
        <v>21</v>
      </c>
      <c r="B24" s="25">
        <v>77</v>
      </c>
    </row>
    <row r="25" spans="1:2" x14ac:dyDescent="0.25">
      <c r="A25" s="31">
        <v>22</v>
      </c>
      <c r="B25" s="25">
        <v>64</v>
      </c>
    </row>
    <row r="26" spans="1:2" x14ac:dyDescent="0.25">
      <c r="A26" s="31">
        <v>23</v>
      </c>
      <c r="B26" s="25">
        <v>87</v>
      </c>
    </row>
    <row r="27" spans="1:2" x14ac:dyDescent="0.25">
      <c r="A27" s="31">
        <v>24</v>
      </c>
      <c r="B27" s="25">
        <v>99</v>
      </c>
    </row>
    <row r="28" spans="1:2" x14ac:dyDescent="0.25">
      <c r="A28" s="31">
        <v>25</v>
      </c>
      <c r="B28" s="25">
        <v>82</v>
      </c>
    </row>
    <row r="29" spans="1:2" x14ac:dyDescent="0.25">
      <c r="A29" s="31">
        <v>26</v>
      </c>
      <c r="B29" s="25">
        <v>109</v>
      </c>
    </row>
    <row r="30" spans="1:2" x14ac:dyDescent="0.25">
      <c r="A30" s="31">
        <v>27</v>
      </c>
      <c r="B30" s="25">
        <v>81</v>
      </c>
    </row>
    <row r="31" spans="1:2" x14ac:dyDescent="0.25">
      <c r="A31" s="31">
        <v>28</v>
      </c>
      <c r="B31" s="25">
        <v>73</v>
      </c>
    </row>
    <row r="32" spans="1:2" x14ac:dyDescent="0.25">
      <c r="A32" s="31">
        <v>29</v>
      </c>
      <c r="B32" s="25">
        <v>52</v>
      </c>
    </row>
    <row r="33" spans="1:2" x14ac:dyDescent="0.25">
      <c r="A33" s="31">
        <v>30</v>
      </c>
      <c r="B33" s="25">
        <v>69</v>
      </c>
    </row>
    <row r="34" spans="1:2" x14ac:dyDescent="0.25">
      <c r="A34" s="31">
        <v>31</v>
      </c>
      <c r="B34" s="25">
        <v>48</v>
      </c>
    </row>
    <row r="35" spans="1:2" x14ac:dyDescent="0.25">
      <c r="A35" s="31" t="s">
        <v>240</v>
      </c>
      <c r="B35" s="25">
        <v>2500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6B3E0B-A8D6-430E-A782-A67064309753}">
  <dimension ref="A3:C28"/>
  <sheetViews>
    <sheetView topLeftCell="B15" workbookViewId="0">
      <selection activeCell="H33" sqref="H33"/>
    </sheetView>
  </sheetViews>
  <sheetFormatPr defaultRowHeight="15" x14ac:dyDescent="0.25"/>
  <cols>
    <col min="1" max="1" width="13.140625" bestFit="1" customWidth="1"/>
    <col min="2" max="2" width="16.5703125" bestFit="1" customWidth="1"/>
    <col min="3" max="3" width="22.140625" bestFit="1" customWidth="1"/>
  </cols>
  <sheetData>
    <row r="3" spans="1:3" x14ac:dyDescent="0.25">
      <c r="A3" s="26" t="s">
        <v>239</v>
      </c>
      <c r="B3" t="s">
        <v>226</v>
      </c>
      <c r="C3" t="s">
        <v>241</v>
      </c>
    </row>
    <row r="4" spans="1:3" x14ac:dyDescent="0.25">
      <c r="A4" s="30" t="s">
        <v>97</v>
      </c>
      <c r="B4" s="25">
        <v>622</v>
      </c>
      <c r="C4" s="11">
        <v>5132.3215434083604</v>
      </c>
    </row>
    <row r="5" spans="1:3" x14ac:dyDescent="0.25">
      <c r="A5" s="30" t="s">
        <v>96</v>
      </c>
      <c r="B5" s="25">
        <v>608</v>
      </c>
      <c r="C5" s="11">
        <v>4952.375</v>
      </c>
    </row>
    <row r="6" spans="1:3" x14ac:dyDescent="0.25">
      <c r="A6" s="30" t="s">
        <v>98</v>
      </c>
      <c r="B6" s="25">
        <v>637</v>
      </c>
      <c r="C6" s="11">
        <v>4802.105180533752</v>
      </c>
    </row>
    <row r="7" spans="1:3" x14ac:dyDescent="0.25">
      <c r="A7" s="30" t="s">
        <v>191</v>
      </c>
      <c r="B7" s="25">
        <v>633</v>
      </c>
      <c r="C7" s="11">
        <v>4760.8230647709324</v>
      </c>
    </row>
    <row r="8" spans="1:3" x14ac:dyDescent="0.25">
      <c r="A8" s="30" t="s">
        <v>240</v>
      </c>
      <c r="B8" s="25">
        <v>2500</v>
      </c>
      <c r="C8" s="25">
        <v>4910.3559999999998</v>
      </c>
    </row>
    <row r="18" spans="1:3" x14ac:dyDescent="0.25">
      <c r="A18" s="26" t="s">
        <v>239</v>
      </c>
      <c r="B18" t="s">
        <v>226</v>
      </c>
      <c r="C18" t="s">
        <v>241</v>
      </c>
    </row>
    <row r="19" spans="1:3" x14ac:dyDescent="0.25">
      <c r="A19" s="30" t="s">
        <v>242</v>
      </c>
      <c r="B19" s="25">
        <v>78</v>
      </c>
      <c r="C19" s="11">
        <v>4894.8974358974356</v>
      </c>
    </row>
    <row r="20" spans="1:3" x14ac:dyDescent="0.25">
      <c r="A20" s="30" t="s">
        <v>243</v>
      </c>
      <c r="B20" s="25">
        <v>361</v>
      </c>
      <c r="C20" s="11">
        <v>5110.7423822714682</v>
      </c>
    </row>
    <row r="21" spans="1:3" x14ac:dyDescent="0.25">
      <c r="A21" s="30" t="s">
        <v>244</v>
      </c>
      <c r="B21" s="25">
        <v>345</v>
      </c>
      <c r="C21" s="11">
        <v>4798.2579710144928</v>
      </c>
    </row>
    <row r="22" spans="1:3" x14ac:dyDescent="0.25">
      <c r="A22" s="30" t="s">
        <v>245</v>
      </c>
      <c r="B22" s="25">
        <v>318</v>
      </c>
      <c r="C22" s="11">
        <v>4870.7610062893082</v>
      </c>
    </row>
    <row r="23" spans="1:3" x14ac:dyDescent="0.25">
      <c r="A23" s="30" t="s">
        <v>246</v>
      </c>
      <c r="B23" s="25">
        <v>333</v>
      </c>
      <c r="C23" s="11">
        <v>5044.6156156156158</v>
      </c>
    </row>
    <row r="24" spans="1:3" x14ac:dyDescent="0.25">
      <c r="A24" s="30" t="s">
        <v>247</v>
      </c>
      <c r="B24" s="25">
        <v>378</v>
      </c>
      <c r="C24" s="11">
        <v>4808.8571428571431</v>
      </c>
    </row>
    <row r="25" spans="1:3" x14ac:dyDescent="0.25">
      <c r="A25" s="30" t="s">
        <v>248</v>
      </c>
      <c r="B25" s="25">
        <v>336</v>
      </c>
      <c r="C25" s="11">
        <v>4789.5625</v>
      </c>
    </row>
    <row r="26" spans="1:3" x14ac:dyDescent="0.25">
      <c r="A26" s="30" t="s">
        <v>249</v>
      </c>
      <c r="B26" s="25">
        <v>333</v>
      </c>
      <c r="C26" s="11">
        <v>4939.7867867867872</v>
      </c>
    </row>
    <row r="27" spans="1:3" x14ac:dyDescent="0.25">
      <c r="A27" s="30" t="s">
        <v>250</v>
      </c>
      <c r="B27" s="25">
        <v>18</v>
      </c>
      <c r="C27" s="11">
        <v>5164.5555555555557</v>
      </c>
    </row>
    <row r="28" spans="1:3" x14ac:dyDescent="0.25">
      <c r="A28" s="30" t="s">
        <v>240</v>
      </c>
      <c r="B28" s="25">
        <v>2500</v>
      </c>
      <c r="C28" s="25">
        <v>4910.3559999999998</v>
      </c>
    </row>
  </sheetData>
  <pageMargins left="0.7" right="0.7" top="0.75" bottom="0.75" header="0.3" footer="0.3"/>
  <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42AADE-C85E-4547-967A-ECA1592C9B3A}">
  <dimension ref="A3:E19"/>
  <sheetViews>
    <sheetView topLeftCell="C1" workbookViewId="0">
      <selection activeCell="I23" sqref="I23"/>
    </sheetView>
  </sheetViews>
  <sheetFormatPr defaultRowHeight="15" x14ac:dyDescent="0.25"/>
  <cols>
    <col min="1" max="1" width="13.140625" bestFit="1" customWidth="1"/>
    <col min="2" max="2" width="18.5703125" bestFit="1" customWidth="1"/>
  </cols>
  <sheetData>
    <row r="3" spans="1:5" x14ac:dyDescent="0.25">
      <c r="A3" s="26" t="s">
        <v>239</v>
      </c>
      <c r="B3" t="s">
        <v>227</v>
      </c>
      <c r="D3" s="4" t="s">
        <v>296</v>
      </c>
      <c r="E3" s="4" t="s">
        <v>297</v>
      </c>
    </row>
    <row r="4" spans="1:5" x14ac:dyDescent="0.25">
      <c r="A4" s="30" t="s">
        <v>101</v>
      </c>
      <c r="B4" s="25">
        <v>974217</v>
      </c>
      <c r="D4" s="30" t="s">
        <v>101</v>
      </c>
      <c r="E4" s="25">
        <v>974217</v>
      </c>
    </row>
    <row r="5" spans="1:5" x14ac:dyDescent="0.25">
      <c r="A5" s="30" t="s">
        <v>104</v>
      </c>
      <c r="B5" s="25">
        <v>223916</v>
      </c>
      <c r="D5" s="30" t="s">
        <v>104</v>
      </c>
      <c r="E5" s="25">
        <v>223916</v>
      </c>
    </row>
    <row r="6" spans="1:5" x14ac:dyDescent="0.25">
      <c r="A6" s="30" t="s">
        <v>108</v>
      </c>
      <c r="B6" s="25">
        <v>307260</v>
      </c>
      <c r="D6" s="30" t="s">
        <v>108</v>
      </c>
      <c r="E6" s="25">
        <v>307260</v>
      </c>
    </row>
    <row r="7" spans="1:5" x14ac:dyDescent="0.25">
      <c r="A7" s="30" t="s">
        <v>102</v>
      </c>
      <c r="B7" s="25">
        <v>324319</v>
      </c>
      <c r="D7" s="30" t="s">
        <v>102</v>
      </c>
      <c r="E7" s="25">
        <v>324319</v>
      </c>
    </row>
    <row r="8" spans="1:5" x14ac:dyDescent="0.25">
      <c r="A8" s="30" t="s">
        <v>100</v>
      </c>
      <c r="B8" s="25">
        <v>1637659</v>
      </c>
      <c r="D8" s="30" t="s">
        <v>100</v>
      </c>
      <c r="E8" s="25">
        <v>1637659</v>
      </c>
    </row>
    <row r="9" spans="1:5" x14ac:dyDescent="0.25">
      <c r="A9" s="30" t="s">
        <v>109</v>
      </c>
      <c r="B9" s="25">
        <v>299656</v>
      </c>
      <c r="D9" s="30" t="s">
        <v>109</v>
      </c>
      <c r="E9" s="25">
        <v>299656</v>
      </c>
    </row>
    <row r="10" spans="1:5" x14ac:dyDescent="0.25">
      <c r="A10" s="30" t="s">
        <v>113</v>
      </c>
      <c r="B10" s="25">
        <v>1356737</v>
      </c>
      <c r="D10" s="30" t="s">
        <v>113</v>
      </c>
      <c r="E10" s="25">
        <v>1356737</v>
      </c>
    </row>
    <row r="11" spans="1:5" x14ac:dyDescent="0.25">
      <c r="A11" s="30" t="s">
        <v>111</v>
      </c>
      <c r="B11" s="25">
        <v>91966</v>
      </c>
      <c r="D11" s="30" t="s">
        <v>111</v>
      </c>
      <c r="E11" s="25">
        <v>91966</v>
      </c>
    </row>
    <row r="12" spans="1:5" x14ac:dyDescent="0.25">
      <c r="A12" s="30" t="s">
        <v>107</v>
      </c>
      <c r="B12" s="25">
        <v>538932</v>
      </c>
      <c r="D12" s="30" t="s">
        <v>107</v>
      </c>
      <c r="E12" s="25">
        <v>538932</v>
      </c>
    </row>
    <row r="13" spans="1:5" x14ac:dyDescent="0.25">
      <c r="A13" s="30" t="s">
        <v>103</v>
      </c>
      <c r="B13" s="25">
        <v>195229</v>
      </c>
      <c r="D13" s="30" t="s">
        <v>103</v>
      </c>
      <c r="E13" s="25">
        <v>195229</v>
      </c>
    </row>
    <row r="14" spans="1:5" x14ac:dyDescent="0.25">
      <c r="A14" s="30" t="s">
        <v>106</v>
      </c>
      <c r="B14" s="25">
        <v>486633</v>
      </c>
      <c r="D14" s="30" t="s">
        <v>106</v>
      </c>
      <c r="E14" s="25">
        <v>486633</v>
      </c>
    </row>
    <row r="15" spans="1:5" x14ac:dyDescent="0.25">
      <c r="A15" s="30" t="s">
        <v>105</v>
      </c>
      <c r="B15" s="25">
        <v>1378166</v>
      </c>
      <c r="D15" s="30" t="s">
        <v>105</v>
      </c>
      <c r="E15" s="25">
        <v>1378166</v>
      </c>
    </row>
    <row r="16" spans="1:5" x14ac:dyDescent="0.25">
      <c r="A16" s="30" t="s">
        <v>110</v>
      </c>
      <c r="B16" s="25">
        <v>165904</v>
      </c>
      <c r="D16" s="30" t="s">
        <v>110</v>
      </c>
      <c r="E16" s="25">
        <v>165904</v>
      </c>
    </row>
    <row r="17" spans="1:5" x14ac:dyDescent="0.25">
      <c r="A17" s="30" t="s">
        <v>99</v>
      </c>
      <c r="B17" s="25">
        <v>4258478</v>
      </c>
      <c r="D17" s="30" t="s">
        <v>99</v>
      </c>
      <c r="E17" s="25">
        <v>4258478</v>
      </c>
    </row>
    <row r="18" spans="1:5" x14ac:dyDescent="0.25">
      <c r="A18" s="30" t="s">
        <v>295</v>
      </c>
      <c r="B18" s="25">
        <v>36818</v>
      </c>
    </row>
    <row r="19" spans="1:5" x14ac:dyDescent="0.25">
      <c r="A19" s="30" t="s">
        <v>240</v>
      </c>
      <c r="B19" s="25">
        <v>12275890</v>
      </c>
    </row>
  </sheetData>
  <pageMargins left="0.7" right="0.7" top="0.75" bottom="0.75" header="0.3" footer="0.3"/>
  <pageSetup orientation="portrait" r:id="rId2"/>
  <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ED1171-BE32-4C5D-A744-FE607DCCA9A6}">
  <sheetPr>
    <tabColor theme="7"/>
  </sheetPr>
  <dimension ref="A1:R2823"/>
  <sheetViews>
    <sheetView workbookViewId="0">
      <selection sqref="A1:XFD1048576"/>
    </sheetView>
  </sheetViews>
  <sheetFormatPr defaultRowHeight="15" x14ac:dyDescent="0.25"/>
  <cols>
    <col min="1" max="1" width="10.28515625" customWidth="1"/>
    <col min="2" max="2" width="11.140625" bestFit="1" customWidth="1"/>
    <col min="3" max="3" width="16.140625" style="2" bestFit="1" customWidth="1"/>
    <col min="4" max="4" width="17.85546875" bestFit="1" customWidth="1"/>
    <col min="5" max="5" width="13.7109375" bestFit="1" customWidth="1"/>
    <col min="6" max="6" width="19.5703125" bestFit="1" customWidth="1"/>
    <col min="7" max="7" width="11.7109375" bestFit="1" customWidth="1"/>
    <col min="8" max="8" width="12.140625" style="7" bestFit="1" customWidth="1"/>
    <col min="9" max="9" width="13.28515625" bestFit="1" customWidth="1"/>
    <col min="10" max="10" width="11.42578125" bestFit="1" customWidth="1"/>
    <col min="11" max="11" width="12.7109375" bestFit="1" customWidth="1"/>
    <col min="12" max="12" width="10.42578125" bestFit="1" customWidth="1"/>
    <col min="13" max="13" width="12.140625" bestFit="1" customWidth="1"/>
    <col min="14" max="14" width="23.85546875" customWidth="1"/>
    <col min="15" max="15" width="13.42578125" hidden="1" customWidth="1"/>
    <col min="16" max="16" width="9.85546875" customWidth="1"/>
    <col min="17" max="17" width="18.42578125" customWidth="1"/>
    <col min="18" max="18" width="19.7109375" customWidth="1"/>
  </cols>
  <sheetData>
    <row r="1" spans="1:18" ht="15.75" thickBot="1" x14ac:dyDescent="0.3">
      <c r="A1" s="4" t="s">
        <v>148</v>
      </c>
      <c r="B1" s="4" t="s">
        <v>2</v>
      </c>
      <c r="C1" s="4" t="s">
        <v>114</v>
      </c>
      <c r="D1" s="5" t="s">
        <v>0</v>
      </c>
      <c r="E1" s="4" t="s">
        <v>112</v>
      </c>
      <c r="F1" s="4" t="s">
        <v>3</v>
      </c>
      <c r="G1" s="4" t="s">
        <v>1</v>
      </c>
      <c r="H1" s="9" t="s">
        <v>199</v>
      </c>
      <c r="I1" s="4" t="s">
        <v>200</v>
      </c>
      <c r="J1" s="4" t="s">
        <v>201</v>
      </c>
      <c r="K1" s="4" t="s">
        <v>202</v>
      </c>
      <c r="L1" s="4" t="s">
        <v>203</v>
      </c>
      <c r="M1" s="4" t="s">
        <v>204</v>
      </c>
      <c r="N1" s="4" t="s">
        <v>210</v>
      </c>
      <c r="O1" s="4" t="s">
        <v>219</v>
      </c>
      <c r="P1" s="4" t="s">
        <v>150</v>
      </c>
      <c r="Q1" s="35" t="s">
        <v>220</v>
      </c>
      <c r="R1" s="36"/>
    </row>
    <row r="2" spans="1:18" x14ac:dyDescent="0.25">
      <c r="A2">
        <v>1265561</v>
      </c>
      <c r="B2">
        <v>1</v>
      </c>
      <c r="C2" s="1" t="s">
        <v>100</v>
      </c>
      <c r="D2" s="3">
        <v>44985.023611111108</v>
      </c>
      <c r="E2" t="s">
        <v>98</v>
      </c>
      <c r="F2" t="s">
        <v>77</v>
      </c>
      <c r="G2">
        <v>3338</v>
      </c>
      <c r="H2" s="11">
        <f>DAY(D2)</f>
        <v>28</v>
      </c>
      <c r="I2" s="7">
        <v>44985</v>
      </c>
      <c r="J2" s="8">
        <v>2.361111111111111E-2</v>
      </c>
      <c r="K2">
        <f>MINUTE(J2)</f>
        <v>34</v>
      </c>
      <c r="L2">
        <f>HOUR(J2)</f>
        <v>0</v>
      </c>
      <c r="M2">
        <f>MONTH(I2)</f>
        <v>2</v>
      </c>
      <c r="N2" t="str">
        <f>VLOOKUP(B:B,Customers!A:B,2,TRUE)</f>
        <v>France</v>
      </c>
      <c r="O2" t="str">
        <f>IF(OR(G2&gt;$R$9,G2&lt;$R$8),"Outlier","Not Outlier")</f>
        <v>Not Outlier</v>
      </c>
      <c r="P2">
        <f>VLOOKUP(B:B,Customers!A:H,8,0)</f>
        <v>31</v>
      </c>
      <c r="Q2" s="20" t="s">
        <v>212</v>
      </c>
      <c r="R2" s="21">
        <f>QUARTILE(G:G,0)</f>
        <v>10</v>
      </c>
    </row>
    <row r="3" spans="1:18" x14ac:dyDescent="0.25">
      <c r="A3">
        <v>1068397</v>
      </c>
      <c r="B3">
        <v>3</v>
      </c>
      <c r="C3" s="1" t="s">
        <v>99</v>
      </c>
      <c r="D3" s="3">
        <v>45028.042361111111</v>
      </c>
      <c r="E3" t="s">
        <v>96</v>
      </c>
      <c r="F3" t="s">
        <v>8</v>
      </c>
      <c r="G3">
        <v>9183</v>
      </c>
      <c r="H3" s="11">
        <f t="shared" ref="H3:H66" si="0">DAY(D3)</f>
        <v>12</v>
      </c>
      <c r="I3" s="7">
        <v>45028</v>
      </c>
      <c r="J3" s="8">
        <v>4.2361111111111113E-2</v>
      </c>
      <c r="K3">
        <f t="shared" ref="K3:K66" si="1">MINUTE(J3)</f>
        <v>1</v>
      </c>
      <c r="L3">
        <f t="shared" ref="L3:L66" si="2">HOUR(J3)</f>
        <v>1</v>
      </c>
      <c r="M3">
        <f t="shared" ref="M3:M66" si="3">MONTH(I3)</f>
        <v>4</v>
      </c>
      <c r="N3" t="str">
        <f>VLOOKUP(B:B,Customers!A:B,2,TRUE)</f>
        <v>USA</v>
      </c>
      <c r="O3" t="str">
        <f t="shared" ref="O3:O66" si="4">IF(OR(G3&gt;$R$9,G3&lt;$R$8),"Outlier","Not Outlier")</f>
        <v>Not Outlier</v>
      </c>
      <c r="P3">
        <f>VLOOKUP(B:B,Customers!A:H,8,0)</f>
        <v>39</v>
      </c>
      <c r="Q3" s="22" t="s">
        <v>213</v>
      </c>
      <c r="R3" s="12">
        <f>QUARTILE(G:G,1)</f>
        <v>2364</v>
      </c>
    </row>
    <row r="4" spans="1:18" x14ac:dyDescent="0.25">
      <c r="A4">
        <v>1130025</v>
      </c>
      <c r="B4">
        <v>5</v>
      </c>
      <c r="C4" s="1" t="s">
        <v>108</v>
      </c>
      <c r="D4" s="3">
        <v>45086.959722222222</v>
      </c>
      <c r="E4" t="s">
        <v>96</v>
      </c>
      <c r="F4" t="s">
        <v>78</v>
      </c>
      <c r="G4">
        <v>5739</v>
      </c>
      <c r="H4" s="11">
        <f t="shared" si="0"/>
        <v>9</v>
      </c>
      <c r="I4" s="7">
        <v>45086</v>
      </c>
      <c r="J4" s="8">
        <v>0.95972222222222225</v>
      </c>
      <c r="K4">
        <f t="shared" si="1"/>
        <v>2</v>
      </c>
      <c r="L4">
        <f t="shared" si="2"/>
        <v>23</v>
      </c>
      <c r="M4">
        <f t="shared" si="3"/>
        <v>6</v>
      </c>
      <c r="N4" t="str">
        <f>VLOOKUP(B:B,Customers!A:B,2,TRUE)</f>
        <v>Denmark</v>
      </c>
      <c r="O4" t="str">
        <f t="shared" si="4"/>
        <v>Not Outlier</v>
      </c>
      <c r="P4">
        <f>VLOOKUP(B:B,Customers!A:H,8,0)</f>
        <v>81</v>
      </c>
      <c r="Q4" s="22" t="s">
        <v>214</v>
      </c>
      <c r="R4" s="12">
        <f>QUARTILE(G:G,2)</f>
        <v>4737</v>
      </c>
    </row>
    <row r="5" spans="1:18" x14ac:dyDescent="0.25">
      <c r="A5">
        <v>10922</v>
      </c>
      <c r="B5">
        <v>7</v>
      </c>
      <c r="C5" s="1" t="s">
        <v>106</v>
      </c>
      <c r="D5" s="2">
        <v>44945.939583333333</v>
      </c>
      <c r="E5" t="s">
        <v>97</v>
      </c>
      <c r="F5" t="s">
        <v>22</v>
      </c>
      <c r="G5">
        <v>3157</v>
      </c>
      <c r="H5" s="11">
        <f t="shared" si="0"/>
        <v>19</v>
      </c>
      <c r="I5" s="7">
        <v>44945</v>
      </c>
      <c r="J5" s="8">
        <v>0.93958333333333333</v>
      </c>
      <c r="K5">
        <f t="shared" si="1"/>
        <v>33</v>
      </c>
      <c r="L5">
        <f t="shared" si="2"/>
        <v>22</v>
      </c>
      <c r="M5">
        <f t="shared" si="3"/>
        <v>1</v>
      </c>
      <c r="N5" t="str">
        <f>VLOOKUP(B:B,Customers!A:B,2,TRUE)</f>
        <v>Singapore</v>
      </c>
      <c r="O5" t="str">
        <f t="shared" si="4"/>
        <v>Not Outlier</v>
      </c>
      <c r="P5">
        <f>VLOOKUP(B:B,Customers!A:H,8,0)</f>
        <v>76</v>
      </c>
      <c r="Q5" s="22" t="s">
        <v>215</v>
      </c>
      <c r="R5" s="12">
        <f>QUARTILE(G:G,3)</f>
        <v>7439.25</v>
      </c>
    </row>
    <row r="6" spans="1:18" x14ac:dyDescent="0.25">
      <c r="A6">
        <v>990832</v>
      </c>
      <c r="B6">
        <v>9</v>
      </c>
      <c r="C6" s="1" t="s">
        <v>100</v>
      </c>
      <c r="D6" s="3">
        <v>45137.012499999997</v>
      </c>
      <c r="E6" t="s">
        <v>96</v>
      </c>
      <c r="F6" t="s">
        <v>4</v>
      </c>
      <c r="G6">
        <v>8202</v>
      </c>
      <c r="H6" s="11">
        <f t="shared" si="0"/>
        <v>30</v>
      </c>
      <c r="I6" s="7">
        <v>45137</v>
      </c>
      <c r="J6" s="8">
        <v>1.2500000000000001E-2</v>
      </c>
      <c r="K6">
        <f t="shared" si="1"/>
        <v>18</v>
      </c>
      <c r="L6">
        <f t="shared" si="2"/>
        <v>0</v>
      </c>
      <c r="M6">
        <f t="shared" si="3"/>
        <v>7</v>
      </c>
      <c r="N6" t="str">
        <f>VLOOKUP(B:B,Customers!A:B,2,TRUE)</f>
        <v>France</v>
      </c>
      <c r="O6" t="str">
        <f t="shared" si="4"/>
        <v>Not Outlier</v>
      </c>
      <c r="P6">
        <f>VLOOKUP(B:B,Customers!A:H,8,0)</f>
        <v>75</v>
      </c>
      <c r="Q6" s="22" t="s">
        <v>216</v>
      </c>
      <c r="R6" s="12">
        <f>R5-R3</f>
        <v>5075.25</v>
      </c>
    </row>
    <row r="7" spans="1:18" x14ac:dyDescent="0.25">
      <c r="A7">
        <v>1004148</v>
      </c>
      <c r="B7">
        <v>9</v>
      </c>
      <c r="C7" s="1" t="s">
        <v>100</v>
      </c>
      <c r="D7" s="3">
        <v>45200.043749999997</v>
      </c>
      <c r="E7" t="s">
        <v>191</v>
      </c>
      <c r="F7" t="s">
        <v>24</v>
      </c>
      <c r="G7">
        <v>9670</v>
      </c>
      <c r="H7" s="11">
        <f t="shared" si="0"/>
        <v>1</v>
      </c>
      <c r="I7" s="7">
        <v>45200</v>
      </c>
      <c r="J7" s="8">
        <v>4.3749999999999997E-2</v>
      </c>
      <c r="K7">
        <f t="shared" si="1"/>
        <v>3</v>
      </c>
      <c r="L7">
        <f t="shared" si="2"/>
        <v>1</v>
      </c>
      <c r="M7">
        <f t="shared" si="3"/>
        <v>10</v>
      </c>
      <c r="N7" t="str">
        <f>VLOOKUP(B:B,Customers!A:B,2,TRUE)</f>
        <v>France</v>
      </c>
      <c r="O7" t="str">
        <f t="shared" si="4"/>
        <v>Not Outlier</v>
      </c>
      <c r="P7">
        <f>VLOOKUP(B:B,Customers!A:H,8,0)</f>
        <v>75</v>
      </c>
      <c r="Q7" s="22"/>
      <c r="R7" s="12"/>
    </row>
    <row r="8" spans="1:18" x14ac:dyDescent="0.25">
      <c r="A8">
        <v>213090</v>
      </c>
      <c r="B8">
        <v>10</v>
      </c>
      <c r="C8" s="1" t="s">
        <v>103</v>
      </c>
      <c r="D8" s="2">
        <v>45208.043749999997</v>
      </c>
      <c r="E8" t="s">
        <v>96</v>
      </c>
      <c r="F8" t="s">
        <v>52</v>
      </c>
      <c r="G8">
        <v>9353</v>
      </c>
      <c r="H8" s="11">
        <f t="shared" si="0"/>
        <v>9</v>
      </c>
      <c r="I8" s="7">
        <v>45208</v>
      </c>
      <c r="J8" s="8">
        <v>4.3749999999999997E-2</v>
      </c>
      <c r="K8">
        <f t="shared" si="1"/>
        <v>3</v>
      </c>
      <c r="L8">
        <f t="shared" si="2"/>
        <v>1</v>
      </c>
      <c r="M8">
        <f t="shared" si="3"/>
        <v>10</v>
      </c>
      <c r="N8" t="str">
        <f>VLOOKUP(B:B,Customers!A:B,2,TRUE)</f>
        <v>Norway</v>
      </c>
      <c r="O8" t="str">
        <f t="shared" si="4"/>
        <v>Not Outlier</v>
      </c>
      <c r="P8">
        <f>VLOOKUP(B:B,Customers!A:H,8,0)</f>
        <v>32</v>
      </c>
      <c r="Q8" s="22" t="s">
        <v>217</v>
      </c>
      <c r="R8" s="12">
        <f>R3-1.5*R6</f>
        <v>-5248.875</v>
      </c>
    </row>
    <row r="9" spans="1:18" ht="15.6" customHeight="1" x14ac:dyDescent="0.25">
      <c r="A9">
        <v>390509</v>
      </c>
      <c r="B9">
        <v>11</v>
      </c>
      <c r="C9" s="1" t="s">
        <v>99</v>
      </c>
      <c r="D9" s="2">
        <v>45147.040277777778</v>
      </c>
      <c r="E9" t="s">
        <v>96</v>
      </c>
      <c r="F9" t="s">
        <v>5</v>
      </c>
      <c r="G9">
        <v>2754</v>
      </c>
      <c r="H9" s="11">
        <f t="shared" si="0"/>
        <v>9</v>
      </c>
      <c r="I9" s="7">
        <v>45147</v>
      </c>
      <c r="J9" s="8">
        <v>4.027777777777778E-2</v>
      </c>
      <c r="K9">
        <f t="shared" si="1"/>
        <v>58</v>
      </c>
      <c r="L9">
        <f t="shared" si="2"/>
        <v>0</v>
      </c>
      <c r="M9">
        <f t="shared" si="3"/>
        <v>8</v>
      </c>
      <c r="N9" t="str">
        <f>VLOOKUP(B:B,Customers!A:B,2,TRUE)</f>
        <v>USA</v>
      </c>
      <c r="O9" t="str">
        <f t="shared" si="4"/>
        <v>Not Outlier</v>
      </c>
      <c r="P9">
        <f>VLOOKUP(B:B,Customers!A:H,8,0)</f>
        <v>82</v>
      </c>
      <c r="Q9" s="22" t="s">
        <v>218</v>
      </c>
      <c r="R9" s="12">
        <f>R5+1.5*R6</f>
        <v>15052.125</v>
      </c>
    </row>
    <row r="10" spans="1:18" x14ac:dyDescent="0.25">
      <c r="A10">
        <v>510478</v>
      </c>
      <c r="B10">
        <v>12</v>
      </c>
      <c r="C10" s="1" t="s">
        <v>105</v>
      </c>
      <c r="D10" s="2">
        <v>44998.968055555553</v>
      </c>
      <c r="E10" t="s">
        <v>97</v>
      </c>
      <c r="F10" t="s">
        <v>88</v>
      </c>
      <c r="G10">
        <v>4788</v>
      </c>
      <c r="H10" s="11">
        <f t="shared" si="0"/>
        <v>13</v>
      </c>
      <c r="I10" s="7">
        <v>44998</v>
      </c>
      <c r="J10" s="8">
        <v>0.96805555555555556</v>
      </c>
      <c r="K10">
        <f t="shared" si="1"/>
        <v>14</v>
      </c>
      <c r="L10">
        <f t="shared" si="2"/>
        <v>23</v>
      </c>
      <c r="M10">
        <f t="shared" si="3"/>
        <v>3</v>
      </c>
      <c r="N10" t="str">
        <f>VLOOKUP(B:B,Customers!A:B,2,TRUE)</f>
        <v>Spain</v>
      </c>
      <c r="O10" t="str">
        <f t="shared" si="4"/>
        <v>Not Outlier</v>
      </c>
      <c r="P10">
        <f>VLOOKUP(B:B,Customers!A:H,8,0)</f>
        <v>65</v>
      </c>
      <c r="Q10" s="22"/>
      <c r="R10" s="12"/>
    </row>
    <row r="11" spans="1:18" ht="15.75" thickBot="1" x14ac:dyDescent="0.3">
      <c r="A11">
        <v>537514</v>
      </c>
      <c r="B11">
        <v>12</v>
      </c>
      <c r="C11" s="1" t="s">
        <v>105</v>
      </c>
      <c r="D11" s="2">
        <v>45207.039583333331</v>
      </c>
      <c r="E11" t="s">
        <v>96</v>
      </c>
      <c r="F11" t="s">
        <v>8</v>
      </c>
      <c r="G11">
        <v>8747</v>
      </c>
      <c r="H11" s="11">
        <f t="shared" si="0"/>
        <v>8</v>
      </c>
      <c r="I11" s="7">
        <v>45207</v>
      </c>
      <c r="J11" s="8">
        <v>3.9583333333333331E-2</v>
      </c>
      <c r="K11">
        <f t="shared" si="1"/>
        <v>57</v>
      </c>
      <c r="L11">
        <f t="shared" si="2"/>
        <v>0</v>
      </c>
      <c r="M11">
        <f t="shared" si="3"/>
        <v>10</v>
      </c>
      <c r="N11" t="str">
        <f>VLOOKUP(B:B,Customers!A:B,2,TRUE)</f>
        <v>Spain</v>
      </c>
      <c r="O11" t="str">
        <f t="shared" si="4"/>
        <v>Not Outlier</v>
      </c>
      <c r="P11">
        <f>VLOOKUP(B:B,Customers!A:H,8,0)</f>
        <v>65</v>
      </c>
      <c r="Q11" s="23" t="s">
        <v>221</v>
      </c>
      <c r="R11" s="14">
        <f>COUNTIF(O$2:O$1048576,"Outlier")</f>
        <v>0</v>
      </c>
    </row>
    <row r="12" spans="1:18" x14ac:dyDescent="0.25">
      <c r="A12">
        <v>1033877</v>
      </c>
      <c r="B12">
        <v>13</v>
      </c>
      <c r="C12" s="1" t="s">
        <v>105</v>
      </c>
      <c r="D12" s="3">
        <v>44983.070833333331</v>
      </c>
      <c r="E12" t="s">
        <v>191</v>
      </c>
      <c r="F12" t="s">
        <v>81</v>
      </c>
      <c r="G12">
        <v>4612</v>
      </c>
      <c r="H12" s="11">
        <f t="shared" si="0"/>
        <v>26</v>
      </c>
      <c r="I12" s="7">
        <v>44983</v>
      </c>
      <c r="J12" s="8">
        <v>7.0833333333333331E-2</v>
      </c>
      <c r="K12">
        <f t="shared" si="1"/>
        <v>42</v>
      </c>
      <c r="L12">
        <f t="shared" si="2"/>
        <v>1</v>
      </c>
      <c r="M12">
        <f t="shared" si="3"/>
        <v>2</v>
      </c>
      <c r="N12" t="str">
        <f>VLOOKUP(B:B,Customers!A:B,2,TRUE)</f>
        <v>Spain</v>
      </c>
      <c r="O12" t="str">
        <f t="shared" si="4"/>
        <v>Not Outlier</v>
      </c>
      <c r="P12">
        <f>VLOOKUP(B:B,Customers!A:H,8,0)</f>
        <v>84</v>
      </c>
    </row>
    <row r="13" spans="1:18" x14ac:dyDescent="0.25">
      <c r="A13">
        <v>675864</v>
      </c>
      <c r="B13">
        <v>15</v>
      </c>
      <c r="C13" s="1" t="s">
        <v>109</v>
      </c>
      <c r="D13" s="3">
        <v>45159.008333333331</v>
      </c>
      <c r="E13" t="s">
        <v>98</v>
      </c>
      <c r="F13" t="s">
        <v>46</v>
      </c>
      <c r="G13">
        <v>9493</v>
      </c>
      <c r="H13" s="11">
        <f t="shared" si="0"/>
        <v>21</v>
      </c>
      <c r="I13" s="7">
        <v>45159</v>
      </c>
      <c r="J13" s="8">
        <v>8.3333333333333332E-3</v>
      </c>
      <c r="K13">
        <f t="shared" si="1"/>
        <v>12</v>
      </c>
      <c r="L13">
        <f t="shared" si="2"/>
        <v>0</v>
      </c>
      <c r="M13">
        <f t="shared" si="3"/>
        <v>8</v>
      </c>
      <c r="N13" t="str">
        <f>VLOOKUP(B:B,Customers!A:B,2,TRUE)</f>
        <v>Germany</v>
      </c>
      <c r="O13" t="str">
        <f t="shared" si="4"/>
        <v>Not Outlier</v>
      </c>
      <c r="P13">
        <f>VLOOKUP(B:B,Customers!A:H,8,0)</f>
        <v>48</v>
      </c>
    </row>
    <row r="14" spans="1:18" x14ac:dyDescent="0.25">
      <c r="A14">
        <v>844238</v>
      </c>
      <c r="B14">
        <v>16</v>
      </c>
      <c r="C14" s="1" t="s">
        <v>103</v>
      </c>
      <c r="D14" s="3">
        <v>45131.027777777781</v>
      </c>
      <c r="E14" t="s">
        <v>97</v>
      </c>
      <c r="F14" t="s">
        <v>27</v>
      </c>
      <c r="G14">
        <v>4887</v>
      </c>
      <c r="H14" s="11">
        <f t="shared" si="0"/>
        <v>24</v>
      </c>
      <c r="I14" s="7">
        <v>45131</v>
      </c>
      <c r="J14" s="8">
        <v>2.7777777777777776E-2</v>
      </c>
      <c r="K14">
        <f t="shared" si="1"/>
        <v>40</v>
      </c>
      <c r="L14">
        <f t="shared" si="2"/>
        <v>0</v>
      </c>
      <c r="M14">
        <f t="shared" si="3"/>
        <v>7</v>
      </c>
      <c r="N14" t="str">
        <f>VLOOKUP(B:B,Customers!A:B,2,TRUE)</f>
        <v>Norway</v>
      </c>
      <c r="O14" t="str">
        <f t="shared" si="4"/>
        <v>Not Outlier</v>
      </c>
      <c r="P14">
        <f>VLOOKUP(B:B,Customers!A:H,8,0)</f>
        <v>81</v>
      </c>
    </row>
    <row r="15" spans="1:18" x14ac:dyDescent="0.25">
      <c r="A15">
        <v>1132855</v>
      </c>
      <c r="B15">
        <v>16</v>
      </c>
      <c r="C15" s="1" t="s">
        <v>103</v>
      </c>
      <c r="D15" s="3">
        <v>45097.083333333336</v>
      </c>
      <c r="E15" t="s">
        <v>97</v>
      </c>
      <c r="F15" t="s">
        <v>78</v>
      </c>
      <c r="G15">
        <v>4518</v>
      </c>
      <c r="H15" s="11">
        <f t="shared" si="0"/>
        <v>20</v>
      </c>
      <c r="I15" s="7">
        <v>45097</v>
      </c>
      <c r="J15" s="8">
        <v>8.3333333333333329E-2</v>
      </c>
      <c r="K15">
        <f t="shared" si="1"/>
        <v>0</v>
      </c>
      <c r="L15">
        <f t="shared" si="2"/>
        <v>2</v>
      </c>
      <c r="M15">
        <f t="shared" si="3"/>
        <v>6</v>
      </c>
      <c r="N15" t="str">
        <f>VLOOKUP(B:B,Customers!A:B,2,TRUE)</f>
        <v>Norway</v>
      </c>
      <c r="O15" t="str">
        <f t="shared" si="4"/>
        <v>Not Outlier</v>
      </c>
      <c r="P15">
        <f>VLOOKUP(B:B,Customers!A:H,8,0)</f>
        <v>81</v>
      </c>
    </row>
    <row r="16" spans="1:18" x14ac:dyDescent="0.25">
      <c r="A16">
        <v>1547057</v>
      </c>
      <c r="B16">
        <v>18</v>
      </c>
      <c r="C16" s="1" t="s">
        <v>99</v>
      </c>
      <c r="D16" s="3">
        <v>45060.030555555553</v>
      </c>
      <c r="E16" t="s">
        <v>96</v>
      </c>
      <c r="F16" t="s">
        <v>39</v>
      </c>
      <c r="G16">
        <v>9727</v>
      </c>
      <c r="H16" s="11">
        <f t="shared" si="0"/>
        <v>14</v>
      </c>
      <c r="I16" s="7">
        <v>45060</v>
      </c>
      <c r="J16" s="8">
        <v>3.0555555555555555E-2</v>
      </c>
      <c r="K16">
        <f t="shared" si="1"/>
        <v>44</v>
      </c>
      <c r="L16">
        <f t="shared" si="2"/>
        <v>0</v>
      </c>
      <c r="M16">
        <f t="shared" si="3"/>
        <v>5</v>
      </c>
      <c r="N16" t="str">
        <f>VLOOKUP(B:B,Customers!A:B,2,TRUE)</f>
        <v>USA</v>
      </c>
      <c r="O16" t="str">
        <f t="shared" si="4"/>
        <v>Not Outlier</v>
      </c>
      <c r="P16">
        <f>VLOOKUP(B:B,Customers!A:H,8,0)</f>
        <v>85</v>
      </c>
    </row>
    <row r="17" spans="1:16" x14ac:dyDescent="0.25">
      <c r="A17">
        <v>3971</v>
      </c>
      <c r="B17">
        <v>20</v>
      </c>
      <c r="C17" s="1" t="s">
        <v>99</v>
      </c>
      <c r="D17" s="2">
        <v>45225.96597222222</v>
      </c>
      <c r="E17" t="s">
        <v>98</v>
      </c>
      <c r="F17" t="s">
        <v>8</v>
      </c>
      <c r="G17">
        <v>5545</v>
      </c>
      <c r="H17" s="11">
        <f t="shared" si="0"/>
        <v>26</v>
      </c>
      <c r="I17" s="7">
        <v>45225</v>
      </c>
      <c r="J17" s="8">
        <v>0.96597222222222223</v>
      </c>
      <c r="K17">
        <f t="shared" si="1"/>
        <v>11</v>
      </c>
      <c r="L17">
        <f t="shared" si="2"/>
        <v>23</v>
      </c>
      <c r="M17">
        <f t="shared" si="3"/>
        <v>10</v>
      </c>
      <c r="N17" t="str">
        <f>VLOOKUP(B:B,Customers!A:B,2,TRUE)</f>
        <v>USA</v>
      </c>
      <c r="O17" t="str">
        <f t="shared" si="4"/>
        <v>Not Outlier</v>
      </c>
      <c r="P17">
        <f>VLOOKUP(B:B,Customers!A:H,8,0)</f>
        <v>38</v>
      </c>
    </row>
    <row r="18" spans="1:16" x14ac:dyDescent="0.25">
      <c r="A18">
        <v>1104509</v>
      </c>
      <c r="B18">
        <v>20</v>
      </c>
      <c r="C18" s="1" t="s">
        <v>99</v>
      </c>
      <c r="D18" s="3">
        <v>45073.05972222222</v>
      </c>
      <c r="E18" t="s">
        <v>96</v>
      </c>
      <c r="F18" t="s">
        <v>18</v>
      </c>
      <c r="G18">
        <v>5599</v>
      </c>
      <c r="H18" s="11">
        <f t="shared" si="0"/>
        <v>27</v>
      </c>
      <c r="I18" s="7">
        <v>45073</v>
      </c>
      <c r="J18" s="8">
        <v>5.9722222222222225E-2</v>
      </c>
      <c r="K18">
        <f t="shared" si="1"/>
        <v>26</v>
      </c>
      <c r="L18">
        <f t="shared" si="2"/>
        <v>1</v>
      </c>
      <c r="M18">
        <f t="shared" si="3"/>
        <v>5</v>
      </c>
      <c r="N18" t="str">
        <f>VLOOKUP(B:B,Customers!A:B,2,TRUE)</f>
        <v>USA</v>
      </c>
      <c r="O18" t="str">
        <f t="shared" si="4"/>
        <v>Not Outlier</v>
      </c>
      <c r="P18">
        <f>VLOOKUP(B:B,Customers!A:H,8,0)</f>
        <v>38</v>
      </c>
    </row>
    <row r="19" spans="1:16" x14ac:dyDescent="0.25">
      <c r="A19">
        <v>813036</v>
      </c>
      <c r="B19">
        <v>22</v>
      </c>
      <c r="C19" s="1" t="s">
        <v>105</v>
      </c>
      <c r="D19" s="3">
        <v>45248.945138888892</v>
      </c>
      <c r="E19" t="s">
        <v>97</v>
      </c>
      <c r="F19" t="s">
        <v>56</v>
      </c>
      <c r="G19">
        <v>5132</v>
      </c>
      <c r="H19" s="11">
        <f t="shared" si="0"/>
        <v>18</v>
      </c>
      <c r="I19" s="7">
        <v>45248</v>
      </c>
      <c r="J19" s="8">
        <v>0.94513888888888886</v>
      </c>
      <c r="K19">
        <f t="shared" si="1"/>
        <v>41</v>
      </c>
      <c r="L19">
        <f t="shared" si="2"/>
        <v>22</v>
      </c>
      <c r="M19">
        <f t="shared" si="3"/>
        <v>11</v>
      </c>
      <c r="N19" t="str">
        <f>VLOOKUP(B:B,Customers!A:B,2,TRUE)</f>
        <v>Spain</v>
      </c>
      <c r="O19" t="str">
        <f t="shared" si="4"/>
        <v>Not Outlier</v>
      </c>
      <c r="P19">
        <f>VLOOKUP(B:B,Customers!A:H,8,0)</f>
        <v>78</v>
      </c>
    </row>
    <row r="20" spans="1:16" x14ac:dyDescent="0.25">
      <c r="A20">
        <v>1036642</v>
      </c>
      <c r="B20">
        <v>24</v>
      </c>
      <c r="C20" s="1" t="s">
        <v>105</v>
      </c>
      <c r="D20" s="3">
        <v>45049.057638888888</v>
      </c>
      <c r="E20" t="s">
        <v>96</v>
      </c>
      <c r="F20" t="s">
        <v>27</v>
      </c>
      <c r="G20">
        <v>9159</v>
      </c>
      <c r="H20" s="11">
        <f t="shared" si="0"/>
        <v>3</v>
      </c>
      <c r="I20" s="7">
        <v>45049</v>
      </c>
      <c r="J20" s="8">
        <v>5.7638888888888892E-2</v>
      </c>
      <c r="K20">
        <f t="shared" si="1"/>
        <v>23</v>
      </c>
      <c r="L20">
        <f t="shared" si="2"/>
        <v>1</v>
      </c>
      <c r="M20">
        <f t="shared" si="3"/>
        <v>5</v>
      </c>
      <c r="N20" t="str">
        <f>VLOOKUP(B:B,Customers!A:B,2,TRUE)</f>
        <v>Spain</v>
      </c>
      <c r="O20" t="str">
        <f t="shared" si="4"/>
        <v>Not Outlier</v>
      </c>
      <c r="P20">
        <f>VLOOKUP(B:B,Customers!A:H,8,0)</f>
        <v>47</v>
      </c>
    </row>
    <row r="21" spans="1:16" x14ac:dyDescent="0.25">
      <c r="A21">
        <v>1288792</v>
      </c>
      <c r="B21">
        <v>25</v>
      </c>
      <c r="C21" s="1" t="s">
        <v>99</v>
      </c>
      <c r="D21" s="3">
        <v>45265.070138888892</v>
      </c>
      <c r="E21" t="s">
        <v>191</v>
      </c>
      <c r="F21" t="s">
        <v>46</v>
      </c>
      <c r="G21">
        <v>3516</v>
      </c>
      <c r="H21" s="11">
        <f t="shared" si="0"/>
        <v>5</v>
      </c>
      <c r="I21" s="7">
        <v>45265</v>
      </c>
      <c r="J21" s="8">
        <v>7.013888888888889E-2</v>
      </c>
      <c r="K21">
        <f t="shared" si="1"/>
        <v>41</v>
      </c>
      <c r="L21">
        <f t="shared" si="2"/>
        <v>1</v>
      </c>
      <c r="M21">
        <f t="shared" si="3"/>
        <v>12</v>
      </c>
      <c r="N21" t="str">
        <f>VLOOKUP(B:B,Customers!A:B,2,TRUE)</f>
        <v>USA</v>
      </c>
      <c r="O21" t="str">
        <f t="shared" si="4"/>
        <v>Not Outlier</v>
      </c>
      <c r="P21">
        <f>VLOOKUP(B:B,Customers!A:H,8,0)</f>
        <v>59</v>
      </c>
    </row>
    <row r="22" spans="1:16" x14ac:dyDescent="0.25">
      <c r="A22">
        <v>13586</v>
      </c>
      <c r="B22">
        <v>26</v>
      </c>
      <c r="C22" s="1" t="s">
        <v>100</v>
      </c>
      <c r="D22" s="2">
        <v>44949.011805555558</v>
      </c>
      <c r="E22" t="s">
        <v>97</v>
      </c>
      <c r="F22" t="s">
        <v>24</v>
      </c>
      <c r="G22">
        <v>321</v>
      </c>
      <c r="H22" s="11">
        <f t="shared" si="0"/>
        <v>23</v>
      </c>
      <c r="I22" s="7">
        <v>44949</v>
      </c>
      <c r="J22" s="8">
        <v>1.1805555555555555E-2</v>
      </c>
      <c r="K22">
        <f t="shared" si="1"/>
        <v>17</v>
      </c>
      <c r="L22">
        <f t="shared" si="2"/>
        <v>0</v>
      </c>
      <c r="M22">
        <f t="shared" si="3"/>
        <v>1</v>
      </c>
      <c r="N22" t="str">
        <f>VLOOKUP(B:B,Customers!A:B,2,TRUE)</f>
        <v>France</v>
      </c>
      <c r="O22" t="str">
        <f t="shared" si="4"/>
        <v>Not Outlier</v>
      </c>
      <c r="P22">
        <f>VLOOKUP(B:B,Customers!A:H,8,0)</f>
        <v>27</v>
      </c>
    </row>
    <row r="23" spans="1:16" x14ac:dyDescent="0.25">
      <c r="A23">
        <v>675163</v>
      </c>
      <c r="B23">
        <v>26</v>
      </c>
      <c r="C23" s="1" t="s">
        <v>100</v>
      </c>
      <c r="D23" s="3">
        <v>45100.939583333333</v>
      </c>
      <c r="E23" t="s">
        <v>191</v>
      </c>
      <c r="F23" t="s">
        <v>55</v>
      </c>
      <c r="G23">
        <v>8499</v>
      </c>
      <c r="H23" s="11">
        <f t="shared" si="0"/>
        <v>23</v>
      </c>
      <c r="I23" s="7">
        <v>45100</v>
      </c>
      <c r="J23" s="8">
        <v>0.93958333333333333</v>
      </c>
      <c r="K23">
        <f t="shared" si="1"/>
        <v>33</v>
      </c>
      <c r="L23">
        <f t="shared" si="2"/>
        <v>22</v>
      </c>
      <c r="M23">
        <f t="shared" si="3"/>
        <v>6</v>
      </c>
      <c r="N23" t="str">
        <f>VLOOKUP(B:B,Customers!A:B,2,TRUE)</f>
        <v>France</v>
      </c>
      <c r="O23" t="str">
        <f t="shared" si="4"/>
        <v>Not Outlier</v>
      </c>
      <c r="P23">
        <f>VLOOKUP(B:B,Customers!A:H,8,0)</f>
        <v>27</v>
      </c>
    </row>
    <row r="24" spans="1:16" x14ac:dyDescent="0.25">
      <c r="A24">
        <v>1453632</v>
      </c>
      <c r="B24">
        <v>26</v>
      </c>
      <c r="C24" s="1" t="s">
        <v>100</v>
      </c>
      <c r="D24" s="3">
        <v>45071.03402777778</v>
      </c>
      <c r="E24" t="s">
        <v>97</v>
      </c>
      <c r="F24" t="s">
        <v>27</v>
      </c>
      <c r="G24">
        <v>1681</v>
      </c>
      <c r="H24" s="11">
        <f t="shared" si="0"/>
        <v>25</v>
      </c>
      <c r="I24" s="7">
        <v>45071</v>
      </c>
      <c r="J24" s="8">
        <v>3.4027777777777775E-2</v>
      </c>
      <c r="K24">
        <f t="shared" si="1"/>
        <v>49</v>
      </c>
      <c r="L24">
        <f t="shared" si="2"/>
        <v>0</v>
      </c>
      <c r="M24">
        <f t="shared" si="3"/>
        <v>5</v>
      </c>
      <c r="N24" t="str">
        <f>VLOOKUP(B:B,Customers!A:B,2,TRUE)</f>
        <v>France</v>
      </c>
      <c r="O24" t="str">
        <f t="shared" si="4"/>
        <v>Not Outlier</v>
      </c>
      <c r="P24">
        <f>VLOOKUP(B:B,Customers!A:H,8,0)</f>
        <v>27</v>
      </c>
    </row>
    <row r="25" spans="1:16" x14ac:dyDescent="0.25">
      <c r="A25">
        <v>1480087</v>
      </c>
      <c r="B25">
        <v>26</v>
      </c>
      <c r="C25" s="1" t="s">
        <v>100</v>
      </c>
      <c r="D25" s="3">
        <v>45115.997916666667</v>
      </c>
      <c r="E25" t="s">
        <v>98</v>
      </c>
      <c r="F25" t="s">
        <v>51</v>
      </c>
      <c r="G25">
        <v>9335</v>
      </c>
      <c r="H25" s="11">
        <f t="shared" si="0"/>
        <v>8</v>
      </c>
      <c r="I25" s="7">
        <v>45115</v>
      </c>
      <c r="J25" s="8">
        <v>0.99791666666666667</v>
      </c>
      <c r="K25">
        <f t="shared" si="1"/>
        <v>57</v>
      </c>
      <c r="L25">
        <f t="shared" si="2"/>
        <v>23</v>
      </c>
      <c r="M25">
        <f t="shared" si="3"/>
        <v>7</v>
      </c>
      <c r="N25" t="str">
        <f>VLOOKUP(B:B,Customers!A:B,2,TRUE)</f>
        <v>France</v>
      </c>
      <c r="O25" t="str">
        <f t="shared" si="4"/>
        <v>Not Outlier</v>
      </c>
      <c r="P25">
        <f>VLOOKUP(B:B,Customers!A:H,8,0)</f>
        <v>27</v>
      </c>
    </row>
    <row r="26" spans="1:16" x14ac:dyDescent="0.25">
      <c r="A26">
        <v>257849</v>
      </c>
      <c r="B26">
        <v>27</v>
      </c>
      <c r="C26" s="1" t="s">
        <v>99</v>
      </c>
      <c r="D26" s="2">
        <v>45284.032638888886</v>
      </c>
      <c r="E26" t="s">
        <v>96</v>
      </c>
      <c r="F26" t="s">
        <v>72</v>
      </c>
      <c r="G26">
        <v>1534</v>
      </c>
      <c r="H26" s="11">
        <f t="shared" si="0"/>
        <v>24</v>
      </c>
      <c r="I26" s="7">
        <v>45284</v>
      </c>
      <c r="J26" s="8">
        <v>3.2638888888888891E-2</v>
      </c>
      <c r="K26">
        <f t="shared" si="1"/>
        <v>47</v>
      </c>
      <c r="L26">
        <f t="shared" si="2"/>
        <v>0</v>
      </c>
      <c r="M26">
        <f t="shared" si="3"/>
        <v>12</v>
      </c>
      <c r="N26" t="str">
        <f>VLOOKUP(B:B,Customers!A:B,2,TRUE)</f>
        <v>USA</v>
      </c>
      <c r="O26" t="str">
        <f t="shared" si="4"/>
        <v>Not Outlier</v>
      </c>
      <c r="P26">
        <f>VLOOKUP(B:B,Customers!A:H,8,0)</f>
        <v>66</v>
      </c>
    </row>
    <row r="27" spans="1:16" x14ac:dyDescent="0.25">
      <c r="A27">
        <v>531173</v>
      </c>
      <c r="B27">
        <v>27</v>
      </c>
      <c r="C27" s="1" t="s">
        <v>99</v>
      </c>
      <c r="D27" s="2">
        <v>45146.083333333336</v>
      </c>
      <c r="E27" t="s">
        <v>97</v>
      </c>
      <c r="F27" t="s">
        <v>34</v>
      </c>
      <c r="G27">
        <v>9787</v>
      </c>
      <c r="H27" s="11">
        <f t="shared" si="0"/>
        <v>8</v>
      </c>
      <c r="I27" s="7">
        <v>45146</v>
      </c>
      <c r="J27" s="8">
        <v>8.3333333333333329E-2</v>
      </c>
      <c r="K27">
        <f t="shared" si="1"/>
        <v>0</v>
      </c>
      <c r="L27">
        <f t="shared" si="2"/>
        <v>2</v>
      </c>
      <c r="M27">
        <f t="shared" si="3"/>
        <v>8</v>
      </c>
      <c r="N27" t="str">
        <f>VLOOKUP(B:B,Customers!A:B,2,TRUE)</f>
        <v>USA</v>
      </c>
      <c r="O27" t="str">
        <f t="shared" si="4"/>
        <v>Not Outlier</v>
      </c>
      <c r="P27">
        <f>VLOOKUP(B:B,Customers!A:H,8,0)</f>
        <v>66</v>
      </c>
    </row>
    <row r="28" spans="1:16" x14ac:dyDescent="0.25">
      <c r="A28">
        <v>668693</v>
      </c>
      <c r="B28">
        <v>27</v>
      </c>
      <c r="C28" s="1" t="s">
        <v>99</v>
      </c>
      <c r="D28" s="3">
        <v>44936.96597222222</v>
      </c>
      <c r="E28" t="s">
        <v>191</v>
      </c>
      <c r="F28" t="s">
        <v>81</v>
      </c>
      <c r="G28">
        <v>3654</v>
      </c>
      <c r="H28" s="11">
        <f t="shared" si="0"/>
        <v>10</v>
      </c>
      <c r="I28" s="7">
        <v>44936</v>
      </c>
      <c r="J28" s="8">
        <v>0.96597222222222223</v>
      </c>
      <c r="K28">
        <f t="shared" si="1"/>
        <v>11</v>
      </c>
      <c r="L28">
        <f t="shared" si="2"/>
        <v>23</v>
      </c>
      <c r="M28">
        <f t="shared" si="3"/>
        <v>1</v>
      </c>
      <c r="N28" t="str">
        <f>VLOOKUP(B:B,Customers!A:B,2,TRUE)</f>
        <v>USA</v>
      </c>
      <c r="O28" t="str">
        <f t="shared" si="4"/>
        <v>Not Outlier</v>
      </c>
      <c r="P28">
        <f>VLOOKUP(B:B,Customers!A:H,8,0)</f>
        <v>66</v>
      </c>
    </row>
    <row r="29" spans="1:16" x14ac:dyDescent="0.25">
      <c r="A29">
        <v>672076</v>
      </c>
      <c r="B29">
        <v>27</v>
      </c>
      <c r="C29" s="1" t="s">
        <v>99</v>
      </c>
      <c r="D29" s="3">
        <v>44933.936805555553</v>
      </c>
      <c r="E29" t="s">
        <v>96</v>
      </c>
      <c r="F29" t="s">
        <v>27</v>
      </c>
      <c r="G29">
        <v>9162</v>
      </c>
      <c r="H29" s="11">
        <f t="shared" si="0"/>
        <v>7</v>
      </c>
      <c r="I29" s="7">
        <v>44933</v>
      </c>
      <c r="J29" s="8">
        <v>0.93680555555555556</v>
      </c>
      <c r="K29">
        <f t="shared" si="1"/>
        <v>29</v>
      </c>
      <c r="L29">
        <f t="shared" si="2"/>
        <v>22</v>
      </c>
      <c r="M29">
        <f t="shared" si="3"/>
        <v>1</v>
      </c>
      <c r="N29" t="str">
        <f>VLOOKUP(B:B,Customers!A:B,2,TRUE)</f>
        <v>USA</v>
      </c>
      <c r="O29" t="str">
        <f t="shared" si="4"/>
        <v>Not Outlier</v>
      </c>
      <c r="P29">
        <f>VLOOKUP(B:B,Customers!A:H,8,0)</f>
        <v>66</v>
      </c>
    </row>
    <row r="30" spans="1:16" x14ac:dyDescent="0.25">
      <c r="A30">
        <v>1292922</v>
      </c>
      <c r="B30">
        <v>27</v>
      </c>
      <c r="C30" s="1" t="s">
        <v>99</v>
      </c>
      <c r="D30" s="3">
        <v>44966.074305555558</v>
      </c>
      <c r="E30" t="s">
        <v>97</v>
      </c>
      <c r="F30" t="s">
        <v>81</v>
      </c>
      <c r="G30">
        <v>1646</v>
      </c>
      <c r="H30" s="11">
        <f t="shared" si="0"/>
        <v>9</v>
      </c>
      <c r="I30" s="7">
        <v>44966</v>
      </c>
      <c r="J30" s="8">
        <v>7.4305555555555555E-2</v>
      </c>
      <c r="K30">
        <f t="shared" si="1"/>
        <v>47</v>
      </c>
      <c r="L30">
        <f t="shared" si="2"/>
        <v>1</v>
      </c>
      <c r="M30">
        <f t="shared" si="3"/>
        <v>2</v>
      </c>
      <c r="N30" t="str">
        <f>VLOOKUP(B:B,Customers!A:B,2,TRUE)</f>
        <v>USA</v>
      </c>
      <c r="O30" t="str">
        <f t="shared" si="4"/>
        <v>Not Outlier</v>
      </c>
      <c r="P30">
        <f>VLOOKUP(B:B,Customers!A:H,8,0)</f>
        <v>66</v>
      </c>
    </row>
    <row r="31" spans="1:16" x14ac:dyDescent="0.25">
      <c r="A31">
        <v>664724</v>
      </c>
      <c r="B31">
        <v>29</v>
      </c>
      <c r="C31" s="1" t="s">
        <v>105</v>
      </c>
      <c r="D31" s="3">
        <v>45176.986111111109</v>
      </c>
      <c r="E31" t="s">
        <v>97</v>
      </c>
      <c r="F31" t="s">
        <v>60</v>
      </c>
      <c r="G31">
        <v>6535</v>
      </c>
      <c r="H31" s="11">
        <f t="shared" si="0"/>
        <v>7</v>
      </c>
      <c r="I31" s="7">
        <v>45176</v>
      </c>
      <c r="J31" s="8">
        <v>0.98611111111111116</v>
      </c>
      <c r="K31">
        <f t="shared" si="1"/>
        <v>40</v>
      </c>
      <c r="L31">
        <f t="shared" si="2"/>
        <v>23</v>
      </c>
      <c r="M31">
        <f t="shared" si="3"/>
        <v>9</v>
      </c>
      <c r="N31" t="str">
        <f>VLOOKUP(B:B,Customers!A:B,2,TRUE)</f>
        <v>Spain</v>
      </c>
      <c r="O31" t="str">
        <f t="shared" si="4"/>
        <v>Not Outlier</v>
      </c>
      <c r="P31">
        <f>VLOOKUP(B:B,Customers!A:H,8,0)</f>
        <v>19</v>
      </c>
    </row>
    <row r="32" spans="1:16" x14ac:dyDescent="0.25">
      <c r="A32">
        <v>788290</v>
      </c>
      <c r="B32">
        <v>29</v>
      </c>
      <c r="C32" s="1" t="s">
        <v>105</v>
      </c>
      <c r="D32" s="3">
        <v>45167.049305555556</v>
      </c>
      <c r="E32" t="s">
        <v>97</v>
      </c>
      <c r="F32" t="s">
        <v>71</v>
      </c>
      <c r="G32">
        <v>9872</v>
      </c>
      <c r="H32" s="11">
        <f t="shared" si="0"/>
        <v>29</v>
      </c>
      <c r="I32" s="7">
        <v>45167</v>
      </c>
      <c r="J32" s="8">
        <v>4.9305555555555554E-2</v>
      </c>
      <c r="K32">
        <f t="shared" si="1"/>
        <v>11</v>
      </c>
      <c r="L32">
        <f t="shared" si="2"/>
        <v>1</v>
      </c>
      <c r="M32">
        <f t="shared" si="3"/>
        <v>8</v>
      </c>
      <c r="N32" t="str">
        <f>VLOOKUP(B:B,Customers!A:B,2,TRUE)</f>
        <v>Spain</v>
      </c>
      <c r="O32" t="str">
        <f t="shared" si="4"/>
        <v>Not Outlier</v>
      </c>
      <c r="P32">
        <f>VLOOKUP(B:B,Customers!A:H,8,0)</f>
        <v>19</v>
      </c>
    </row>
    <row r="33" spans="1:16" x14ac:dyDescent="0.25">
      <c r="A33">
        <v>569318</v>
      </c>
      <c r="B33">
        <v>30</v>
      </c>
      <c r="C33" s="1" t="s">
        <v>100</v>
      </c>
      <c r="D33" s="2">
        <v>44972.0625</v>
      </c>
      <c r="E33" t="s">
        <v>96</v>
      </c>
      <c r="F33" t="s">
        <v>90</v>
      </c>
      <c r="G33">
        <v>3887</v>
      </c>
      <c r="H33" s="11">
        <f t="shared" si="0"/>
        <v>15</v>
      </c>
      <c r="I33" s="7">
        <v>44972</v>
      </c>
      <c r="J33" s="8">
        <v>6.25E-2</v>
      </c>
      <c r="K33">
        <f t="shared" si="1"/>
        <v>30</v>
      </c>
      <c r="L33">
        <f t="shared" si="2"/>
        <v>1</v>
      </c>
      <c r="M33">
        <f t="shared" si="3"/>
        <v>2</v>
      </c>
      <c r="N33" t="str">
        <f>VLOOKUP(B:B,Customers!A:B,2,TRUE)</f>
        <v>France</v>
      </c>
      <c r="O33" t="str">
        <f t="shared" si="4"/>
        <v>Not Outlier</v>
      </c>
      <c r="P33">
        <f>VLOOKUP(B:B,Customers!A:H,8,0)</f>
        <v>72</v>
      </c>
    </row>
    <row r="34" spans="1:16" x14ac:dyDescent="0.25">
      <c r="A34">
        <v>998784</v>
      </c>
      <c r="B34">
        <v>30</v>
      </c>
      <c r="C34" s="1" t="s">
        <v>100</v>
      </c>
      <c r="D34" s="3">
        <v>45054.025000000001</v>
      </c>
      <c r="E34" t="s">
        <v>96</v>
      </c>
      <c r="F34" t="s">
        <v>78</v>
      </c>
      <c r="G34">
        <v>3801</v>
      </c>
      <c r="H34" s="11">
        <f t="shared" si="0"/>
        <v>8</v>
      </c>
      <c r="I34" s="7">
        <v>45054</v>
      </c>
      <c r="J34" s="8">
        <v>2.5000000000000001E-2</v>
      </c>
      <c r="K34">
        <f t="shared" si="1"/>
        <v>36</v>
      </c>
      <c r="L34">
        <f t="shared" si="2"/>
        <v>0</v>
      </c>
      <c r="M34">
        <f t="shared" si="3"/>
        <v>5</v>
      </c>
      <c r="N34" t="str">
        <f>VLOOKUP(B:B,Customers!A:B,2,TRUE)</f>
        <v>France</v>
      </c>
      <c r="O34" t="str">
        <f t="shared" si="4"/>
        <v>Not Outlier</v>
      </c>
      <c r="P34">
        <f>VLOOKUP(B:B,Customers!A:H,8,0)</f>
        <v>72</v>
      </c>
    </row>
    <row r="35" spans="1:16" x14ac:dyDescent="0.25">
      <c r="A35">
        <v>538560</v>
      </c>
      <c r="B35">
        <v>31</v>
      </c>
      <c r="C35" s="1" t="s">
        <v>99</v>
      </c>
      <c r="D35" s="2">
        <v>45231.01458333333</v>
      </c>
      <c r="E35" t="s">
        <v>97</v>
      </c>
      <c r="F35" t="s">
        <v>27</v>
      </c>
      <c r="G35">
        <v>9928</v>
      </c>
      <c r="H35" s="11">
        <f t="shared" si="0"/>
        <v>1</v>
      </c>
      <c r="I35" s="7">
        <v>45231</v>
      </c>
      <c r="J35" s="8">
        <v>1.4583333333333334E-2</v>
      </c>
      <c r="K35">
        <f t="shared" si="1"/>
        <v>21</v>
      </c>
      <c r="L35">
        <f t="shared" si="2"/>
        <v>0</v>
      </c>
      <c r="M35">
        <f t="shared" si="3"/>
        <v>11</v>
      </c>
      <c r="N35" t="str">
        <f>VLOOKUP(B:B,Customers!A:B,2,TRUE)</f>
        <v>USA</v>
      </c>
      <c r="O35" t="str">
        <f t="shared" si="4"/>
        <v>Not Outlier</v>
      </c>
      <c r="P35">
        <f>VLOOKUP(B:B,Customers!A:H,8,0)</f>
        <v>22</v>
      </c>
    </row>
    <row r="36" spans="1:16" x14ac:dyDescent="0.25">
      <c r="A36">
        <v>552420</v>
      </c>
      <c r="B36">
        <v>31</v>
      </c>
      <c r="C36" s="1" t="s">
        <v>99</v>
      </c>
      <c r="D36" s="2">
        <v>45131.981249999997</v>
      </c>
      <c r="E36" t="s">
        <v>96</v>
      </c>
      <c r="F36" t="s">
        <v>6</v>
      </c>
      <c r="G36">
        <v>3937</v>
      </c>
      <c r="H36" s="11">
        <f t="shared" si="0"/>
        <v>24</v>
      </c>
      <c r="I36" s="7">
        <v>45131</v>
      </c>
      <c r="J36" s="8">
        <v>0.98124999999999996</v>
      </c>
      <c r="K36">
        <f t="shared" si="1"/>
        <v>33</v>
      </c>
      <c r="L36">
        <f t="shared" si="2"/>
        <v>23</v>
      </c>
      <c r="M36">
        <f t="shared" si="3"/>
        <v>7</v>
      </c>
      <c r="N36" t="str">
        <f>VLOOKUP(B:B,Customers!A:B,2,TRUE)</f>
        <v>USA</v>
      </c>
      <c r="O36" t="str">
        <f t="shared" si="4"/>
        <v>Not Outlier</v>
      </c>
      <c r="P36">
        <f>VLOOKUP(B:B,Customers!A:H,8,0)</f>
        <v>22</v>
      </c>
    </row>
    <row r="37" spans="1:16" x14ac:dyDescent="0.25">
      <c r="A37">
        <v>597539</v>
      </c>
      <c r="B37">
        <v>31</v>
      </c>
      <c r="C37" s="1" t="s">
        <v>99</v>
      </c>
      <c r="D37" s="2">
        <v>45161.050694444442</v>
      </c>
      <c r="E37" t="s">
        <v>191</v>
      </c>
      <c r="F37" t="s">
        <v>40</v>
      </c>
      <c r="G37">
        <v>6892</v>
      </c>
      <c r="H37" s="11">
        <f t="shared" si="0"/>
        <v>23</v>
      </c>
      <c r="I37" s="7">
        <v>45161</v>
      </c>
      <c r="J37" s="8">
        <v>5.0694444444444445E-2</v>
      </c>
      <c r="K37">
        <f t="shared" si="1"/>
        <v>13</v>
      </c>
      <c r="L37">
        <f t="shared" si="2"/>
        <v>1</v>
      </c>
      <c r="M37">
        <f t="shared" si="3"/>
        <v>8</v>
      </c>
      <c r="N37" t="str">
        <f>VLOOKUP(B:B,Customers!A:B,2,TRUE)</f>
        <v>USA</v>
      </c>
      <c r="O37" t="str">
        <f t="shared" si="4"/>
        <v>Not Outlier</v>
      </c>
      <c r="P37">
        <f>VLOOKUP(B:B,Customers!A:H,8,0)</f>
        <v>22</v>
      </c>
    </row>
    <row r="38" spans="1:16" x14ac:dyDescent="0.25">
      <c r="A38">
        <v>1546512</v>
      </c>
      <c r="B38">
        <v>33</v>
      </c>
      <c r="C38" s="1" t="s">
        <v>105</v>
      </c>
      <c r="D38" s="3">
        <v>45284.038888888892</v>
      </c>
      <c r="E38" t="s">
        <v>96</v>
      </c>
      <c r="F38" t="s">
        <v>43</v>
      </c>
      <c r="G38">
        <v>9521</v>
      </c>
      <c r="H38" s="11">
        <f t="shared" si="0"/>
        <v>24</v>
      </c>
      <c r="I38" s="7">
        <v>45284</v>
      </c>
      <c r="J38" s="8">
        <v>3.888888888888889E-2</v>
      </c>
      <c r="K38">
        <f t="shared" si="1"/>
        <v>56</v>
      </c>
      <c r="L38">
        <f t="shared" si="2"/>
        <v>0</v>
      </c>
      <c r="M38">
        <f t="shared" si="3"/>
        <v>12</v>
      </c>
      <c r="N38" t="str">
        <f>VLOOKUP(B:B,Customers!A:B,2,TRUE)</f>
        <v>Spain</v>
      </c>
      <c r="O38" t="str">
        <f t="shared" si="4"/>
        <v>Not Outlier</v>
      </c>
      <c r="P38">
        <f>VLOOKUP(B:B,Customers!A:H,8,0)</f>
        <v>53</v>
      </c>
    </row>
    <row r="39" spans="1:16" x14ac:dyDescent="0.25">
      <c r="A39">
        <v>1617524</v>
      </c>
      <c r="B39">
        <v>34</v>
      </c>
      <c r="C39" s="1" t="s">
        <v>101</v>
      </c>
      <c r="D39" s="3">
        <v>44968.987500000003</v>
      </c>
      <c r="E39" t="s">
        <v>96</v>
      </c>
      <c r="F39" t="s">
        <v>43</v>
      </c>
      <c r="G39">
        <v>1527</v>
      </c>
      <c r="H39" s="11">
        <f t="shared" si="0"/>
        <v>11</v>
      </c>
      <c r="I39" s="7">
        <v>44968</v>
      </c>
      <c r="J39" s="8">
        <v>0.98750000000000004</v>
      </c>
      <c r="K39">
        <f t="shared" si="1"/>
        <v>42</v>
      </c>
      <c r="L39">
        <f t="shared" si="2"/>
        <v>23</v>
      </c>
      <c r="M39">
        <f t="shared" si="3"/>
        <v>2</v>
      </c>
      <c r="N39" t="str">
        <f>VLOOKUP(B:B,Customers!A:B,2,TRUE)</f>
        <v>Australia</v>
      </c>
      <c r="O39" t="str">
        <f t="shared" si="4"/>
        <v>Not Outlier</v>
      </c>
      <c r="P39">
        <f>VLOOKUP(B:B,Customers!A:H,8,0)</f>
        <v>20</v>
      </c>
    </row>
    <row r="40" spans="1:16" x14ac:dyDescent="0.25">
      <c r="A40">
        <v>604405</v>
      </c>
      <c r="B40">
        <v>36</v>
      </c>
      <c r="C40" s="1" t="s">
        <v>99</v>
      </c>
      <c r="D40" s="2">
        <v>45238.036805555559</v>
      </c>
      <c r="E40" t="s">
        <v>98</v>
      </c>
      <c r="F40" t="s">
        <v>60</v>
      </c>
      <c r="G40">
        <v>6944</v>
      </c>
      <c r="H40" s="11">
        <f t="shared" si="0"/>
        <v>8</v>
      </c>
      <c r="I40" s="7">
        <v>45238</v>
      </c>
      <c r="J40" s="8">
        <v>3.6805555555555557E-2</v>
      </c>
      <c r="K40">
        <f t="shared" si="1"/>
        <v>53</v>
      </c>
      <c r="L40">
        <f t="shared" si="2"/>
        <v>0</v>
      </c>
      <c r="M40">
        <f t="shared" si="3"/>
        <v>11</v>
      </c>
      <c r="N40" t="str">
        <f>VLOOKUP(B:B,Customers!A:B,2,TRUE)</f>
        <v>USA</v>
      </c>
      <c r="O40" t="str">
        <f t="shared" si="4"/>
        <v>Not Outlier</v>
      </c>
      <c r="P40">
        <f>VLOOKUP(B:B,Customers!A:H,8,0)</f>
        <v>63</v>
      </c>
    </row>
    <row r="41" spans="1:16" x14ac:dyDescent="0.25">
      <c r="A41">
        <v>1243085</v>
      </c>
      <c r="B41">
        <v>39</v>
      </c>
      <c r="C41" s="1" t="s">
        <v>99</v>
      </c>
      <c r="D41" s="3">
        <v>45241.068749999999</v>
      </c>
      <c r="E41" t="s">
        <v>191</v>
      </c>
      <c r="F41" t="s">
        <v>87</v>
      </c>
      <c r="G41">
        <v>6819</v>
      </c>
      <c r="H41" s="11">
        <f t="shared" si="0"/>
        <v>11</v>
      </c>
      <c r="I41" s="7">
        <v>45241</v>
      </c>
      <c r="J41" s="8">
        <v>6.8750000000000006E-2</v>
      </c>
      <c r="K41">
        <f t="shared" si="1"/>
        <v>39</v>
      </c>
      <c r="L41">
        <f t="shared" si="2"/>
        <v>1</v>
      </c>
      <c r="M41">
        <f t="shared" si="3"/>
        <v>11</v>
      </c>
      <c r="N41" t="str">
        <f>VLOOKUP(B:B,Customers!A:B,2,TRUE)</f>
        <v>USA</v>
      </c>
      <c r="O41" t="str">
        <f t="shared" si="4"/>
        <v>Not Outlier</v>
      </c>
      <c r="P41">
        <f>VLOOKUP(B:B,Customers!A:H,8,0)</f>
        <v>46</v>
      </c>
    </row>
    <row r="42" spans="1:16" x14ac:dyDescent="0.25">
      <c r="A42">
        <v>245474</v>
      </c>
      <c r="B42">
        <v>40</v>
      </c>
      <c r="C42" s="1" t="s">
        <v>101</v>
      </c>
      <c r="D42" s="2">
        <v>45248.967361111114</v>
      </c>
      <c r="E42" t="s">
        <v>96</v>
      </c>
      <c r="F42" t="s">
        <v>70</v>
      </c>
      <c r="G42">
        <v>3933</v>
      </c>
      <c r="H42" s="11">
        <f t="shared" si="0"/>
        <v>18</v>
      </c>
      <c r="I42" s="7">
        <v>45248</v>
      </c>
      <c r="J42" s="8">
        <v>0.96736111111111112</v>
      </c>
      <c r="K42">
        <f t="shared" si="1"/>
        <v>13</v>
      </c>
      <c r="L42">
        <f t="shared" si="2"/>
        <v>23</v>
      </c>
      <c r="M42">
        <f t="shared" si="3"/>
        <v>11</v>
      </c>
      <c r="N42" t="str">
        <f>VLOOKUP(B:B,Customers!A:B,2,TRUE)</f>
        <v>Australia</v>
      </c>
      <c r="O42" t="str">
        <f t="shared" si="4"/>
        <v>Not Outlier</v>
      </c>
      <c r="P42">
        <f>VLOOKUP(B:B,Customers!A:H,8,0)</f>
        <v>37</v>
      </c>
    </row>
    <row r="43" spans="1:16" x14ac:dyDescent="0.25">
      <c r="A43">
        <v>588730</v>
      </c>
      <c r="B43">
        <v>40</v>
      </c>
      <c r="C43" s="1" t="s">
        <v>101</v>
      </c>
      <c r="D43" s="2">
        <v>45163.013888888891</v>
      </c>
      <c r="E43" t="s">
        <v>96</v>
      </c>
      <c r="F43" t="s">
        <v>5</v>
      </c>
      <c r="G43">
        <v>238</v>
      </c>
      <c r="H43" s="11">
        <f t="shared" si="0"/>
        <v>25</v>
      </c>
      <c r="I43" s="7">
        <v>45163</v>
      </c>
      <c r="J43" s="8">
        <v>1.3888888888888888E-2</v>
      </c>
      <c r="K43">
        <f t="shared" si="1"/>
        <v>20</v>
      </c>
      <c r="L43">
        <f t="shared" si="2"/>
        <v>0</v>
      </c>
      <c r="M43">
        <f t="shared" si="3"/>
        <v>8</v>
      </c>
      <c r="N43" t="str">
        <f>VLOOKUP(B:B,Customers!A:B,2,TRUE)</f>
        <v>Australia</v>
      </c>
      <c r="O43" t="str">
        <f t="shared" si="4"/>
        <v>Not Outlier</v>
      </c>
      <c r="P43">
        <f>VLOOKUP(B:B,Customers!A:H,8,0)</f>
        <v>37</v>
      </c>
    </row>
    <row r="44" spans="1:16" x14ac:dyDescent="0.25">
      <c r="A44">
        <v>926206</v>
      </c>
      <c r="B44">
        <v>41</v>
      </c>
      <c r="C44" s="1" t="s">
        <v>101</v>
      </c>
      <c r="D44" s="3">
        <v>44982.958333333336</v>
      </c>
      <c r="E44" t="s">
        <v>97</v>
      </c>
      <c r="F44" t="s">
        <v>77</v>
      </c>
      <c r="G44">
        <v>3952</v>
      </c>
      <c r="H44" s="11">
        <f t="shared" si="0"/>
        <v>25</v>
      </c>
      <c r="I44" s="7">
        <v>44982</v>
      </c>
      <c r="J44" s="8">
        <v>0.95833333333333337</v>
      </c>
      <c r="K44">
        <f t="shared" si="1"/>
        <v>0</v>
      </c>
      <c r="L44">
        <f t="shared" si="2"/>
        <v>23</v>
      </c>
      <c r="M44">
        <f t="shared" si="3"/>
        <v>2</v>
      </c>
      <c r="N44" t="str">
        <f>VLOOKUP(B:B,Customers!A:B,2,TRUE)</f>
        <v>Australia</v>
      </c>
      <c r="O44" t="str">
        <f t="shared" si="4"/>
        <v>Not Outlier</v>
      </c>
      <c r="P44">
        <f>VLOOKUP(B:B,Customers!A:H,8,0)</f>
        <v>42</v>
      </c>
    </row>
    <row r="45" spans="1:16" x14ac:dyDescent="0.25">
      <c r="A45">
        <v>310303</v>
      </c>
      <c r="B45">
        <v>42</v>
      </c>
      <c r="C45" s="1" t="s">
        <v>105</v>
      </c>
      <c r="D45" s="2">
        <v>45135.019444444442</v>
      </c>
      <c r="E45" t="s">
        <v>96</v>
      </c>
      <c r="F45" t="s">
        <v>24</v>
      </c>
      <c r="G45">
        <v>369</v>
      </c>
      <c r="H45" s="11">
        <f t="shared" si="0"/>
        <v>28</v>
      </c>
      <c r="I45" s="7">
        <v>45135</v>
      </c>
      <c r="J45" s="8">
        <v>1.9444444444444445E-2</v>
      </c>
      <c r="K45">
        <f t="shared" si="1"/>
        <v>28</v>
      </c>
      <c r="L45">
        <f t="shared" si="2"/>
        <v>0</v>
      </c>
      <c r="M45">
        <f t="shared" si="3"/>
        <v>7</v>
      </c>
      <c r="N45" t="str">
        <f>VLOOKUP(B:B,Customers!A:B,2,TRUE)</f>
        <v>Spain</v>
      </c>
      <c r="O45" t="str">
        <f t="shared" si="4"/>
        <v>Not Outlier</v>
      </c>
      <c r="P45">
        <f>VLOOKUP(B:B,Customers!A:H,8,0)</f>
        <v>43</v>
      </c>
    </row>
    <row r="46" spans="1:16" x14ac:dyDescent="0.25">
      <c r="A46">
        <v>1641043</v>
      </c>
      <c r="B46">
        <v>42</v>
      </c>
      <c r="C46" s="1" t="s">
        <v>105</v>
      </c>
      <c r="D46" s="3">
        <v>44976.959722222222</v>
      </c>
      <c r="E46" t="s">
        <v>96</v>
      </c>
      <c r="F46" t="s">
        <v>4</v>
      </c>
      <c r="G46">
        <v>8182</v>
      </c>
      <c r="H46" s="11">
        <f t="shared" si="0"/>
        <v>19</v>
      </c>
      <c r="I46" s="7">
        <v>44976</v>
      </c>
      <c r="J46" s="8">
        <v>0.95972222222222225</v>
      </c>
      <c r="K46">
        <f t="shared" si="1"/>
        <v>2</v>
      </c>
      <c r="L46">
        <f t="shared" si="2"/>
        <v>23</v>
      </c>
      <c r="M46">
        <f t="shared" si="3"/>
        <v>2</v>
      </c>
      <c r="N46" t="str">
        <f>VLOOKUP(B:B,Customers!A:B,2,TRUE)</f>
        <v>Spain</v>
      </c>
      <c r="O46" t="str">
        <f t="shared" si="4"/>
        <v>Not Outlier</v>
      </c>
      <c r="P46">
        <f>VLOOKUP(B:B,Customers!A:H,8,0)</f>
        <v>43</v>
      </c>
    </row>
    <row r="47" spans="1:16" x14ac:dyDescent="0.25">
      <c r="A47">
        <v>276698</v>
      </c>
      <c r="B47">
        <v>43</v>
      </c>
      <c r="C47" s="1" t="s">
        <v>106</v>
      </c>
      <c r="D47" s="2">
        <v>45057.045138888891</v>
      </c>
      <c r="E47" t="s">
        <v>96</v>
      </c>
      <c r="F47" t="s">
        <v>66</v>
      </c>
      <c r="G47">
        <v>9942</v>
      </c>
      <c r="H47" s="11">
        <f t="shared" si="0"/>
        <v>11</v>
      </c>
      <c r="I47" s="7">
        <v>45057</v>
      </c>
      <c r="J47" s="8">
        <v>4.5138888888888888E-2</v>
      </c>
      <c r="K47">
        <f t="shared" si="1"/>
        <v>5</v>
      </c>
      <c r="L47">
        <f t="shared" si="2"/>
        <v>1</v>
      </c>
      <c r="M47">
        <f t="shared" si="3"/>
        <v>5</v>
      </c>
      <c r="N47" t="str">
        <f>VLOOKUP(B:B,Customers!A:B,2,TRUE)</f>
        <v>Singapore</v>
      </c>
      <c r="O47" t="str">
        <f t="shared" si="4"/>
        <v>Not Outlier</v>
      </c>
      <c r="P47">
        <f>VLOOKUP(B:B,Customers!A:H,8,0)</f>
        <v>55</v>
      </c>
    </row>
    <row r="48" spans="1:16" x14ac:dyDescent="0.25">
      <c r="A48">
        <v>372217</v>
      </c>
      <c r="B48">
        <v>43</v>
      </c>
      <c r="C48" s="1" t="s">
        <v>106</v>
      </c>
      <c r="D48" s="2">
        <v>45188.97152777778</v>
      </c>
      <c r="E48" t="s">
        <v>96</v>
      </c>
      <c r="F48" t="s">
        <v>43</v>
      </c>
      <c r="G48">
        <v>6713</v>
      </c>
      <c r="H48" s="11">
        <f t="shared" si="0"/>
        <v>19</v>
      </c>
      <c r="I48" s="7">
        <v>45188</v>
      </c>
      <c r="J48" s="8">
        <v>0.97152777777777777</v>
      </c>
      <c r="K48">
        <f t="shared" si="1"/>
        <v>19</v>
      </c>
      <c r="L48">
        <f t="shared" si="2"/>
        <v>23</v>
      </c>
      <c r="M48">
        <f t="shared" si="3"/>
        <v>9</v>
      </c>
      <c r="N48" t="str">
        <f>VLOOKUP(B:B,Customers!A:B,2,TRUE)</f>
        <v>Singapore</v>
      </c>
      <c r="O48" t="str">
        <f t="shared" si="4"/>
        <v>Not Outlier</v>
      </c>
      <c r="P48">
        <f>VLOOKUP(B:B,Customers!A:H,8,0)</f>
        <v>55</v>
      </c>
    </row>
    <row r="49" spans="1:16" x14ac:dyDescent="0.25">
      <c r="A49">
        <v>572449</v>
      </c>
      <c r="B49">
        <v>43</v>
      </c>
      <c r="C49" s="1" t="s">
        <v>106</v>
      </c>
      <c r="D49" s="2">
        <v>45047.995833333334</v>
      </c>
      <c r="E49" t="s">
        <v>98</v>
      </c>
      <c r="F49" t="s">
        <v>87</v>
      </c>
      <c r="G49">
        <v>2289</v>
      </c>
      <c r="H49" s="11">
        <f t="shared" si="0"/>
        <v>1</v>
      </c>
      <c r="I49" s="7">
        <v>45047</v>
      </c>
      <c r="J49" s="8">
        <v>0.99583333333333335</v>
      </c>
      <c r="K49">
        <f t="shared" si="1"/>
        <v>54</v>
      </c>
      <c r="L49">
        <f t="shared" si="2"/>
        <v>23</v>
      </c>
      <c r="M49">
        <f t="shared" si="3"/>
        <v>5</v>
      </c>
      <c r="N49" t="str">
        <f>VLOOKUP(B:B,Customers!A:B,2,TRUE)</f>
        <v>Singapore</v>
      </c>
      <c r="O49" t="str">
        <f t="shared" si="4"/>
        <v>Not Outlier</v>
      </c>
      <c r="P49">
        <f>VLOOKUP(B:B,Customers!A:H,8,0)</f>
        <v>55</v>
      </c>
    </row>
    <row r="50" spans="1:16" x14ac:dyDescent="0.25">
      <c r="A50">
        <v>1219662</v>
      </c>
      <c r="B50">
        <v>45</v>
      </c>
      <c r="C50" s="1" t="s">
        <v>99</v>
      </c>
      <c r="D50" s="3">
        <v>45056.959722222222</v>
      </c>
      <c r="E50" t="s">
        <v>191</v>
      </c>
      <c r="F50" t="s">
        <v>23</v>
      </c>
      <c r="G50">
        <v>8683</v>
      </c>
      <c r="H50" s="11">
        <f t="shared" si="0"/>
        <v>10</v>
      </c>
      <c r="I50" s="7">
        <v>45056</v>
      </c>
      <c r="J50" s="8">
        <v>0.95972222222222225</v>
      </c>
      <c r="K50">
        <f t="shared" si="1"/>
        <v>2</v>
      </c>
      <c r="L50">
        <f t="shared" si="2"/>
        <v>23</v>
      </c>
      <c r="M50">
        <f t="shared" si="3"/>
        <v>5</v>
      </c>
      <c r="N50" t="str">
        <f>VLOOKUP(B:B,Customers!A:B,2,TRUE)</f>
        <v>USA</v>
      </c>
      <c r="O50" t="str">
        <f t="shared" si="4"/>
        <v>Not Outlier</v>
      </c>
      <c r="P50">
        <f>VLOOKUP(B:B,Customers!A:H,8,0)</f>
        <v>89</v>
      </c>
    </row>
    <row r="51" spans="1:16" x14ac:dyDescent="0.25">
      <c r="A51">
        <v>1660467</v>
      </c>
      <c r="B51">
        <v>46</v>
      </c>
      <c r="C51" s="1" t="s">
        <v>102</v>
      </c>
      <c r="D51" s="3">
        <v>45176.02847222222</v>
      </c>
      <c r="E51" t="s">
        <v>96</v>
      </c>
      <c r="F51" t="s">
        <v>18</v>
      </c>
      <c r="G51">
        <v>7481</v>
      </c>
      <c r="H51" s="11">
        <f t="shared" si="0"/>
        <v>7</v>
      </c>
      <c r="I51" s="7">
        <v>45176</v>
      </c>
      <c r="J51" s="8">
        <v>2.8472222222222222E-2</v>
      </c>
      <c r="K51">
        <f t="shared" si="1"/>
        <v>41</v>
      </c>
      <c r="L51">
        <f t="shared" si="2"/>
        <v>0</v>
      </c>
      <c r="M51">
        <f t="shared" si="3"/>
        <v>9</v>
      </c>
      <c r="N51" t="str">
        <f>VLOOKUP(B:B,Customers!A:B,2,TRUE)</f>
        <v>Finland</v>
      </c>
      <c r="O51" t="str">
        <f t="shared" si="4"/>
        <v>Not Outlier</v>
      </c>
      <c r="P51">
        <f>VLOOKUP(B:B,Customers!A:H,8,0)</f>
        <v>66</v>
      </c>
    </row>
    <row r="52" spans="1:16" x14ac:dyDescent="0.25">
      <c r="A52">
        <v>443374</v>
      </c>
      <c r="B52">
        <v>47</v>
      </c>
      <c r="C52" s="1" t="s">
        <v>105</v>
      </c>
      <c r="D52" s="2">
        <v>45061.093055555553</v>
      </c>
      <c r="E52" t="s">
        <v>98</v>
      </c>
      <c r="F52" t="s">
        <v>49</v>
      </c>
      <c r="G52">
        <v>768</v>
      </c>
      <c r="H52" s="11">
        <f t="shared" si="0"/>
        <v>15</v>
      </c>
      <c r="I52" s="7">
        <v>45061</v>
      </c>
      <c r="J52" s="8">
        <v>9.3055555555555558E-2</v>
      </c>
      <c r="K52">
        <f t="shared" si="1"/>
        <v>14</v>
      </c>
      <c r="L52">
        <f t="shared" si="2"/>
        <v>2</v>
      </c>
      <c r="M52">
        <f t="shared" si="3"/>
        <v>5</v>
      </c>
      <c r="N52" t="str">
        <f>VLOOKUP(B:B,Customers!A:B,2,TRUE)</f>
        <v>Spain</v>
      </c>
      <c r="O52" t="str">
        <f t="shared" si="4"/>
        <v>Not Outlier</v>
      </c>
      <c r="P52">
        <f>VLOOKUP(B:B,Customers!A:H,8,0)</f>
        <v>25</v>
      </c>
    </row>
    <row r="53" spans="1:16" x14ac:dyDescent="0.25">
      <c r="A53">
        <v>1050970</v>
      </c>
      <c r="B53">
        <v>47</v>
      </c>
      <c r="C53" s="1" t="s">
        <v>105</v>
      </c>
      <c r="D53" s="3">
        <v>45055.050694444442</v>
      </c>
      <c r="E53" t="s">
        <v>98</v>
      </c>
      <c r="F53" t="s">
        <v>79</v>
      </c>
      <c r="G53">
        <v>2859</v>
      </c>
      <c r="H53" s="11">
        <f t="shared" si="0"/>
        <v>9</v>
      </c>
      <c r="I53" s="7">
        <v>45055</v>
      </c>
      <c r="J53" s="8">
        <v>5.0694444444444445E-2</v>
      </c>
      <c r="K53">
        <f t="shared" si="1"/>
        <v>13</v>
      </c>
      <c r="L53">
        <f t="shared" si="2"/>
        <v>1</v>
      </c>
      <c r="M53">
        <f t="shared" si="3"/>
        <v>5</v>
      </c>
      <c r="N53" t="str">
        <f>VLOOKUP(B:B,Customers!A:B,2,TRUE)</f>
        <v>Spain</v>
      </c>
      <c r="O53" t="str">
        <f t="shared" si="4"/>
        <v>Not Outlier</v>
      </c>
      <c r="P53">
        <f>VLOOKUP(B:B,Customers!A:H,8,0)</f>
        <v>25</v>
      </c>
    </row>
    <row r="54" spans="1:16" x14ac:dyDescent="0.25">
      <c r="A54">
        <v>754474</v>
      </c>
      <c r="B54">
        <v>48</v>
      </c>
      <c r="C54" s="1" t="s">
        <v>99</v>
      </c>
      <c r="D54" s="3">
        <v>45004.95416666667</v>
      </c>
      <c r="E54" t="s">
        <v>191</v>
      </c>
      <c r="F54" t="s">
        <v>71</v>
      </c>
      <c r="G54">
        <v>5288</v>
      </c>
      <c r="H54" s="11">
        <f t="shared" si="0"/>
        <v>19</v>
      </c>
      <c r="I54" s="7">
        <v>45004</v>
      </c>
      <c r="J54" s="8">
        <v>0.95416666666666672</v>
      </c>
      <c r="K54">
        <f t="shared" si="1"/>
        <v>54</v>
      </c>
      <c r="L54">
        <f t="shared" si="2"/>
        <v>22</v>
      </c>
      <c r="M54">
        <f t="shared" si="3"/>
        <v>3</v>
      </c>
      <c r="N54" t="str">
        <f>VLOOKUP(B:B,Customers!A:B,2,TRUE)</f>
        <v>USA</v>
      </c>
      <c r="O54" t="str">
        <f t="shared" si="4"/>
        <v>Not Outlier</v>
      </c>
      <c r="P54">
        <f>VLOOKUP(B:B,Customers!A:H,8,0)</f>
        <v>66</v>
      </c>
    </row>
    <row r="55" spans="1:16" x14ac:dyDescent="0.25">
      <c r="A55">
        <v>915353</v>
      </c>
      <c r="B55">
        <v>48</v>
      </c>
      <c r="C55" s="1" t="s">
        <v>99</v>
      </c>
      <c r="D55" s="3">
        <v>45131.064583333333</v>
      </c>
      <c r="E55" t="s">
        <v>191</v>
      </c>
      <c r="F55" t="s">
        <v>46</v>
      </c>
      <c r="G55">
        <v>2128</v>
      </c>
      <c r="H55" s="11">
        <f t="shared" si="0"/>
        <v>24</v>
      </c>
      <c r="I55" s="7">
        <v>45131</v>
      </c>
      <c r="J55" s="8">
        <v>6.458333333333334E-2</v>
      </c>
      <c r="K55">
        <f t="shared" si="1"/>
        <v>33</v>
      </c>
      <c r="L55">
        <f t="shared" si="2"/>
        <v>1</v>
      </c>
      <c r="M55">
        <f t="shared" si="3"/>
        <v>7</v>
      </c>
      <c r="N55" t="str">
        <f>VLOOKUP(B:B,Customers!A:B,2,TRUE)</f>
        <v>USA</v>
      </c>
      <c r="O55" t="str">
        <f t="shared" si="4"/>
        <v>Not Outlier</v>
      </c>
      <c r="P55">
        <f>VLOOKUP(B:B,Customers!A:H,8,0)</f>
        <v>66</v>
      </c>
    </row>
    <row r="56" spans="1:16" x14ac:dyDescent="0.25">
      <c r="A56">
        <v>1135081</v>
      </c>
      <c r="B56">
        <v>48</v>
      </c>
      <c r="C56" s="1" t="s">
        <v>99</v>
      </c>
      <c r="D56" s="3">
        <v>44937.002083333333</v>
      </c>
      <c r="E56" t="s">
        <v>191</v>
      </c>
      <c r="F56" t="s">
        <v>25</v>
      </c>
      <c r="G56">
        <v>7107</v>
      </c>
      <c r="H56" s="11">
        <f t="shared" si="0"/>
        <v>11</v>
      </c>
      <c r="I56" s="7">
        <v>44937</v>
      </c>
      <c r="J56" s="8">
        <v>2.0833333333333333E-3</v>
      </c>
      <c r="K56">
        <f t="shared" si="1"/>
        <v>3</v>
      </c>
      <c r="L56">
        <f t="shared" si="2"/>
        <v>0</v>
      </c>
      <c r="M56">
        <f t="shared" si="3"/>
        <v>1</v>
      </c>
      <c r="N56" t="str">
        <f>VLOOKUP(B:B,Customers!A:B,2,TRUE)</f>
        <v>USA</v>
      </c>
      <c r="O56" t="str">
        <f t="shared" si="4"/>
        <v>Not Outlier</v>
      </c>
      <c r="P56">
        <f>VLOOKUP(B:B,Customers!A:H,8,0)</f>
        <v>66</v>
      </c>
    </row>
    <row r="57" spans="1:16" x14ac:dyDescent="0.25">
      <c r="A57">
        <v>1670695</v>
      </c>
      <c r="B57">
        <v>48</v>
      </c>
      <c r="C57" s="1" t="s">
        <v>99</v>
      </c>
      <c r="D57" s="3">
        <v>44993.023611111108</v>
      </c>
      <c r="E57" t="s">
        <v>97</v>
      </c>
      <c r="F57" t="s">
        <v>28</v>
      </c>
      <c r="G57">
        <v>8888</v>
      </c>
      <c r="H57" s="11">
        <f t="shared" si="0"/>
        <v>8</v>
      </c>
      <c r="I57" s="7">
        <v>44993</v>
      </c>
      <c r="J57" s="8">
        <v>2.361111111111111E-2</v>
      </c>
      <c r="K57">
        <f t="shared" si="1"/>
        <v>34</v>
      </c>
      <c r="L57">
        <f t="shared" si="2"/>
        <v>0</v>
      </c>
      <c r="M57">
        <f t="shared" si="3"/>
        <v>3</v>
      </c>
      <c r="N57" t="str">
        <f>VLOOKUP(B:B,Customers!A:B,2,TRUE)</f>
        <v>USA</v>
      </c>
      <c r="O57" t="str">
        <f t="shared" si="4"/>
        <v>Not Outlier</v>
      </c>
      <c r="P57">
        <f>VLOOKUP(B:B,Customers!A:H,8,0)</f>
        <v>66</v>
      </c>
    </row>
    <row r="58" spans="1:16" x14ac:dyDescent="0.25">
      <c r="A58">
        <v>957446</v>
      </c>
      <c r="B58">
        <v>49</v>
      </c>
      <c r="C58" s="1" t="s">
        <v>100</v>
      </c>
      <c r="D58" s="3">
        <v>45187.011805555558</v>
      </c>
      <c r="E58" t="s">
        <v>96</v>
      </c>
      <c r="F58" t="s">
        <v>27</v>
      </c>
      <c r="G58">
        <v>5585</v>
      </c>
      <c r="H58" s="11">
        <f t="shared" si="0"/>
        <v>18</v>
      </c>
      <c r="I58" s="7">
        <v>45187</v>
      </c>
      <c r="J58" s="8">
        <v>1.1805555555555555E-2</v>
      </c>
      <c r="K58">
        <f t="shared" si="1"/>
        <v>17</v>
      </c>
      <c r="L58">
        <f t="shared" si="2"/>
        <v>0</v>
      </c>
      <c r="M58">
        <f t="shared" si="3"/>
        <v>9</v>
      </c>
      <c r="N58" t="str">
        <f>VLOOKUP(B:B,Customers!A:B,2,TRUE)</f>
        <v>France</v>
      </c>
      <c r="O58" t="str">
        <f t="shared" si="4"/>
        <v>Not Outlier</v>
      </c>
      <c r="P58">
        <f>VLOOKUP(B:B,Customers!A:H,8,0)</f>
        <v>30</v>
      </c>
    </row>
    <row r="59" spans="1:16" x14ac:dyDescent="0.25">
      <c r="A59">
        <v>1007141</v>
      </c>
      <c r="B59">
        <v>50</v>
      </c>
      <c r="C59" s="1" t="s">
        <v>103</v>
      </c>
      <c r="D59" s="3">
        <v>45272.925000000003</v>
      </c>
      <c r="E59" t="s">
        <v>97</v>
      </c>
      <c r="F59" t="s">
        <v>9</v>
      </c>
      <c r="G59">
        <v>2689</v>
      </c>
      <c r="H59" s="11">
        <f t="shared" si="0"/>
        <v>12</v>
      </c>
      <c r="I59" s="7">
        <v>45272</v>
      </c>
      <c r="J59" s="8">
        <v>0.92500000000000004</v>
      </c>
      <c r="K59">
        <f t="shared" si="1"/>
        <v>12</v>
      </c>
      <c r="L59">
        <f t="shared" si="2"/>
        <v>22</v>
      </c>
      <c r="M59">
        <f t="shared" si="3"/>
        <v>12</v>
      </c>
      <c r="N59" t="str">
        <f>VLOOKUP(B:B,Customers!A:B,2,TRUE)</f>
        <v>Norway</v>
      </c>
      <c r="O59" t="str">
        <f t="shared" si="4"/>
        <v>Not Outlier</v>
      </c>
      <c r="P59">
        <f>VLOOKUP(B:B,Customers!A:H,8,0)</f>
        <v>83</v>
      </c>
    </row>
    <row r="60" spans="1:16" x14ac:dyDescent="0.25">
      <c r="A60">
        <v>537418</v>
      </c>
      <c r="B60">
        <v>51</v>
      </c>
      <c r="C60" s="1" t="s">
        <v>99</v>
      </c>
      <c r="D60" s="2">
        <v>45128.940972222219</v>
      </c>
      <c r="E60" t="s">
        <v>191</v>
      </c>
      <c r="F60" t="s">
        <v>46</v>
      </c>
      <c r="G60">
        <v>7284</v>
      </c>
      <c r="H60" s="11">
        <f t="shared" si="0"/>
        <v>21</v>
      </c>
      <c r="I60" s="7">
        <v>45128</v>
      </c>
      <c r="J60" s="8">
        <v>0.94097222222222221</v>
      </c>
      <c r="K60">
        <f t="shared" si="1"/>
        <v>35</v>
      </c>
      <c r="L60">
        <f t="shared" si="2"/>
        <v>22</v>
      </c>
      <c r="M60">
        <f t="shared" si="3"/>
        <v>7</v>
      </c>
      <c r="N60" t="str">
        <f>VLOOKUP(B:B,Customers!A:B,2,TRUE)</f>
        <v>USA</v>
      </c>
      <c r="O60" t="str">
        <f t="shared" si="4"/>
        <v>Not Outlier</v>
      </c>
      <c r="P60">
        <f>VLOOKUP(B:B,Customers!A:H,8,0)</f>
        <v>63</v>
      </c>
    </row>
    <row r="61" spans="1:16" x14ac:dyDescent="0.25">
      <c r="A61">
        <v>636616</v>
      </c>
      <c r="B61">
        <v>51</v>
      </c>
      <c r="C61" s="1" t="s">
        <v>99</v>
      </c>
      <c r="D61" s="2">
        <v>44954.981249999997</v>
      </c>
      <c r="E61" t="s">
        <v>98</v>
      </c>
      <c r="F61" t="s">
        <v>24</v>
      </c>
      <c r="G61">
        <v>5103</v>
      </c>
      <c r="H61" s="11">
        <f t="shared" si="0"/>
        <v>28</v>
      </c>
      <c r="I61" s="7">
        <v>44954</v>
      </c>
      <c r="J61" s="8">
        <v>0.98124999999999996</v>
      </c>
      <c r="K61">
        <f t="shared" si="1"/>
        <v>33</v>
      </c>
      <c r="L61">
        <f t="shared" si="2"/>
        <v>23</v>
      </c>
      <c r="M61">
        <f t="shared" si="3"/>
        <v>1</v>
      </c>
      <c r="N61" t="str">
        <f>VLOOKUP(B:B,Customers!A:B,2,TRUE)</f>
        <v>USA</v>
      </c>
      <c r="O61" t="str">
        <f t="shared" si="4"/>
        <v>Not Outlier</v>
      </c>
      <c r="P61">
        <f>VLOOKUP(B:B,Customers!A:H,8,0)</f>
        <v>63</v>
      </c>
    </row>
    <row r="62" spans="1:16" x14ac:dyDescent="0.25">
      <c r="A62">
        <v>871057</v>
      </c>
      <c r="B62">
        <v>52</v>
      </c>
      <c r="C62" s="1" t="s">
        <v>99</v>
      </c>
      <c r="D62" s="3">
        <v>45240.019444444442</v>
      </c>
      <c r="E62" t="s">
        <v>98</v>
      </c>
      <c r="F62" t="s">
        <v>28</v>
      </c>
      <c r="G62">
        <v>6246</v>
      </c>
      <c r="H62" s="11">
        <f t="shared" si="0"/>
        <v>10</v>
      </c>
      <c r="I62" s="7">
        <v>45240</v>
      </c>
      <c r="J62" s="8">
        <v>1.9444444444444445E-2</v>
      </c>
      <c r="K62">
        <f t="shared" si="1"/>
        <v>28</v>
      </c>
      <c r="L62">
        <f t="shared" si="2"/>
        <v>0</v>
      </c>
      <c r="M62">
        <f t="shared" si="3"/>
        <v>11</v>
      </c>
      <c r="N62" t="str">
        <f>VLOOKUP(B:B,Customers!A:B,2,TRUE)</f>
        <v>USA</v>
      </c>
      <c r="O62" t="str">
        <f t="shared" si="4"/>
        <v>Not Outlier</v>
      </c>
      <c r="P62">
        <f>VLOOKUP(B:B,Customers!A:H,8,0)</f>
        <v>75</v>
      </c>
    </row>
    <row r="63" spans="1:16" x14ac:dyDescent="0.25">
      <c r="A63">
        <v>571695</v>
      </c>
      <c r="B63">
        <v>53</v>
      </c>
      <c r="C63" s="1"/>
      <c r="D63" s="2">
        <v>45140.027083333334</v>
      </c>
      <c r="E63" t="s">
        <v>97</v>
      </c>
      <c r="F63" t="s">
        <v>29</v>
      </c>
      <c r="G63">
        <v>832</v>
      </c>
      <c r="H63" s="11">
        <f t="shared" si="0"/>
        <v>2</v>
      </c>
      <c r="I63" s="7">
        <v>45140</v>
      </c>
      <c r="J63" s="8">
        <v>2.7083333333333334E-2</v>
      </c>
      <c r="K63">
        <f t="shared" si="1"/>
        <v>39</v>
      </c>
      <c r="L63">
        <f t="shared" si="2"/>
        <v>0</v>
      </c>
      <c r="M63">
        <f t="shared" si="3"/>
        <v>8</v>
      </c>
      <c r="N63" t="str">
        <f>VLOOKUP(B:B,Customers!A:B,2,TRUE)</f>
        <v>Italy</v>
      </c>
      <c r="O63" t="str">
        <f t="shared" si="4"/>
        <v>Not Outlier</v>
      </c>
      <c r="P63">
        <f>VLOOKUP(B:B,Customers!A:H,8,0)</f>
        <v>62</v>
      </c>
    </row>
    <row r="64" spans="1:16" x14ac:dyDescent="0.25">
      <c r="A64">
        <v>1165962</v>
      </c>
      <c r="B64">
        <v>53</v>
      </c>
      <c r="C64" s="1" t="s">
        <v>107</v>
      </c>
      <c r="D64" s="3">
        <v>45290.990277777775</v>
      </c>
      <c r="E64" t="s">
        <v>98</v>
      </c>
      <c r="F64" t="s">
        <v>70</v>
      </c>
      <c r="G64">
        <v>9977</v>
      </c>
      <c r="H64" s="11">
        <f t="shared" si="0"/>
        <v>30</v>
      </c>
      <c r="I64" s="7">
        <v>45290</v>
      </c>
      <c r="J64" s="8">
        <v>0.99027777777777781</v>
      </c>
      <c r="K64">
        <f t="shared" si="1"/>
        <v>46</v>
      </c>
      <c r="L64">
        <f t="shared" si="2"/>
        <v>23</v>
      </c>
      <c r="M64">
        <f t="shared" si="3"/>
        <v>12</v>
      </c>
      <c r="N64" t="str">
        <f>VLOOKUP(B:B,Customers!A:B,2,TRUE)</f>
        <v>Italy</v>
      </c>
      <c r="O64" t="str">
        <f t="shared" si="4"/>
        <v>Not Outlier</v>
      </c>
      <c r="P64">
        <f>VLOOKUP(B:B,Customers!A:H,8,0)</f>
        <v>62</v>
      </c>
    </row>
    <row r="65" spans="1:16" x14ac:dyDescent="0.25">
      <c r="A65">
        <v>1231036</v>
      </c>
      <c r="B65">
        <v>53</v>
      </c>
      <c r="C65" s="1" t="s">
        <v>107</v>
      </c>
      <c r="D65" s="3">
        <v>45158.0625</v>
      </c>
      <c r="E65" t="s">
        <v>98</v>
      </c>
      <c r="F65" t="s">
        <v>81</v>
      </c>
      <c r="G65">
        <v>312</v>
      </c>
      <c r="H65" s="11">
        <f t="shared" si="0"/>
        <v>20</v>
      </c>
      <c r="I65" s="7">
        <v>45158</v>
      </c>
      <c r="J65" s="8">
        <v>6.25E-2</v>
      </c>
      <c r="K65">
        <f t="shared" si="1"/>
        <v>30</v>
      </c>
      <c r="L65">
        <f t="shared" si="2"/>
        <v>1</v>
      </c>
      <c r="M65">
        <f t="shared" si="3"/>
        <v>8</v>
      </c>
      <c r="N65" t="str">
        <f>VLOOKUP(B:B,Customers!A:B,2,TRUE)</f>
        <v>Italy</v>
      </c>
      <c r="O65" t="str">
        <f t="shared" si="4"/>
        <v>Not Outlier</v>
      </c>
      <c r="P65">
        <f>VLOOKUP(B:B,Customers!A:H,8,0)</f>
        <v>62</v>
      </c>
    </row>
    <row r="66" spans="1:16" x14ac:dyDescent="0.25">
      <c r="A66">
        <v>1312635</v>
      </c>
      <c r="B66">
        <v>55</v>
      </c>
      <c r="C66" s="1" t="s">
        <v>108</v>
      </c>
      <c r="D66" s="3">
        <v>44970.989583333336</v>
      </c>
      <c r="E66" t="s">
        <v>98</v>
      </c>
      <c r="F66" t="s">
        <v>61</v>
      </c>
      <c r="G66">
        <v>2981</v>
      </c>
      <c r="H66" s="11">
        <f t="shared" si="0"/>
        <v>13</v>
      </c>
      <c r="I66" s="7">
        <v>44970</v>
      </c>
      <c r="J66" s="8">
        <v>0.98958333333333337</v>
      </c>
      <c r="K66">
        <f t="shared" si="1"/>
        <v>45</v>
      </c>
      <c r="L66">
        <f t="shared" si="2"/>
        <v>23</v>
      </c>
      <c r="M66">
        <f t="shared" si="3"/>
        <v>2</v>
      </c>
      <c r="N66" t="str">
        <f>VLOOKUP(B:B,Customers!A:B,2,TRUE)</f>
        <v>Denmark</v>
      </c>
      <c r="O66" t="str">
        <f t="shared" si="4"/>
        <v>Not Outlier</v>
      </c>
      <c r="P66">
        <f>VLOOKUP(B:B,Customers!A:H,8,0)</f>
        <v>32</v>
      </c>
    </row>
    <row r="67" spans="1:16" x14ac:dyDescent="0.25">
      <c r="A67">
        <v>1255723</v>
      </c>
      <c r="B67">
        <v>57</v>
      </c>
      <c r="C67" s="1" t="s">
        <v>113</v>
      </c>
      <c r="D67" s="3">
        <v>45087.995833333334</v>
      </c>
      <c r="E67" t="s">
        <v>96</v>
      </c>
      <c r="F67" t="s">
        <v>13</v>
      </c>
      <c r="G67">
        <v>9161</v>
      </c>
      <c r="H67" s="11">
        <f t="shared" ref="H67:H130" si="5">DAY(D67)</f>
        <v>10</v>
      </c>
      <c r="I67" s="7">
        <v>45087</v>
      </c>
      <c r="J67" s="8">
        <v>0.99583333333333335</v>
      </c>
      <c r="K67">
        <f t="shared" ref="K67:K130" si="6">MINUTE(J67)</f>
        <v>54</v>
      </c>
      <c r="L67">
        <f t="shared" ref="L67:L130" si="7">HOUR(J67)</f>
        <v>23</v>
      </c>
      <c r="M67">
        <f t="shared" ref="M67:M130" si="8">MONTH(I67)</f>
        <v>6</v>
      </c>
      <c r="N67" t="str">
        <f>VLOOKUP(B:B,Customers!A:B,2,TRUE)</f>
        <v>India</v>
      </c>
      <c r="O67" t="str">
        <f t="shared" ref="O67:O130" si="9">IF(OR(G67&gt;$R$9,G67&lt;$R$8),"Outlier","Not Outlier")</f>
        <v>Not Outlier</v>
      </c>
      <c r="P67">
        <f>VLOOKUP(B:B,Customers!A:H,8,0)</f>
        <v>79</v>
      </c>
    </row>
    <row r="68" spans="1:16" x14ac:dyDescent="0.25">
      <c r="A68">
        <v>695670</v>
      </c>
      <c r="B68">
        <v>58</v>
      </c>
      <c r="C68" s="1" t="s">
        <v>109</v>
      </c>
      <c r="D68" s="3">
        <v>45090.098611111112</v>
      </c>
      <c r="E68" t="s">
        <v>191</v>
      </c>
      <c r="F68" t="s">
        <v>15</v>
      </c>
      <c r="G68">
        <v>8331</v>
      </c>
      <c r="H68" s="11">
        <f t="shared" si="5"/>
        <v>13</v>
      </c>
      <c r="I68" s="7">
        <v>45090</v>
      </c>
      <c r="J68" s="8">
        <v>9.8611111111111108E-2</v>
      </c>
      <c r="K68">
        <f t="shared" si="6"/>
        <v>22</v>
      </c>
      <c r="L68">
        <f t="shared" si="7"/>
        <v>2</v>
      </c>
      <c r="M68">
        <f t="shared" si="8"/>
        <v>6</v>
      </c>
      <c r="N68" t="str">
        <f>VLOOKUP(B:B,Customers!A:B,2,TRUE)</f>
        <v>Germany</v>
      </c>
      <c r="O68" t="str">
        <f t="shared" si="9"/>
        <v>Not Outlier</v>
      </c>
      <c r="P68">
        <f>VLOOKUP(B:B,Customers!A:H,8,0)</f>
        <v>29</v>
      </c>
    </row>
    <row r="69" spans="1:16" x14ac:dyDescent="0.25">
      <c r="A69">
        <v>1356717</v>
      </c>
      <c r="B69">
        <v>59</v>
      </c>
      <c r="C69" s="1" t="s">
        <v>101</v>
      </c>
      <c r="D69" s="3">
        <v>44996.936805555553</v>
      </c>
      <c r="E69" t="s">
        <v>97</v>
      </c>
      <c r="F69" t="s">
        <v>51</v>
      </c>
      <c r="G69">
        <v>4472</v>
      </c>
      <c r="H69" s="11">
        <f t="shared" si="5"/>
        <v>11</v>
      </c>
      <c r="I69" s="7">
        <v>44996</v>
      </c>
      <c r="J69" s="8">
        <v>0.93680555555555556</v>
      </c>
      <c r="K69">
        <f t="shared" si="6"/>
        <v>29</v>
      </c>
      <c r="L69">
        <f t="shared" si="7"/>
        <v>22</v>
      </c>
      <c r="M69">
        <f t="shared" si="8"/>
        <v>3</v>
      </c>
      <c r="N69" t="str">
        <f>VLOOKUP(B:B,Customers!A:B,2,TRUE)</f>
        <v>Australia</v>
      </c>
      <c r="O69" t="str">
        <f t="shared" si="9"/>
        <v>Not Outlier</v>
      </c>
      <c r="P69">
        <f>VLOOKUP(B:B,Customers!A:H,8,0)</f>
        <v>70</v>
      </c>
    </row>
    <row r="70" spans="1:16" x14ac:dyDescent="0.25">
      <c r="A70">
        <v>1093212</v>
      </c>
      <c r="B70">
        <v>60</v>
      </c>
      <c r="C70" s="1" t="s">
        <v>99</v>
      </c>
      <c r="D70" s="3">
        <v>45129.044444444444</v>
      </c>
      <c r="E70" t="s">
        <v>96</v>
      </c>
      <c r="F70" t="s">
        <v>68</v>
      </c>
      <c r="G70">
        <v>799</v>
      </c>
      <c r="H70" s="11">
        <f t="shared" si="5"/>
        <v>22</v>
      </c>
      <c r="I70" s="7">
        <v>45129</v>
      </c>
      <c r="J70" s="8">
        <v>4.4444444444444446E-2</v>
      </c>
      <c r="K70">
        <f t="shared" si="6"/>
        <v>4</v>
      </c>
      <c r="L70">
        <f t="shared" si="7"/>
        <v>1</v>
      </c>
      <c r="M70">
        <f t="shared" si="8"/>
        <v>7</v>
      </c>
      <c r="N70" t="str">
        <f>VLOOKUP(B:B,Customers!A:B,2,TRUE)</f>
        <v>USA</v>
      </c>
      <c r="O70" t="str">
        <f t="shared" si="9"/>
        <v>Not Outlier</v>
      </c>
      <c r="P70">
        <f>VLOOKUP(B:B,Customers!A:H,8,0)</f>
        <v>60</v>
      </c>
    </row>
    <row r="71" spans="1:16" x14ac:dyDescent="0.25">
      <c r="A71">
        <v>88069</v>
      </c>
      <c r="B71">
        <v>61</v>
      </c>
      <c r="C71" s="1" t="s">
        <v>105</v>
      </c>
      <c r="D71" s="2">
        <v>44952.061805555553</v>
      </c>
      <c r="E71" t="s">
        <v>96</v>
      </c>
      <c r="F71" t="s">
        <v>9</v>
      </c>
      <c r="G71">
        <v>8410</v>
      </c>
      <c r="H71" s="11">
        <f t="shared" si="5"/>
        <v>26</v>
      </c>
      <c r="I71" s="7">
        <v>44952</v>
      </c>
      <c r="J71" s="8">
        <v>6.1805555555555558E-2</v>
      </c>
      <c r="K71">
        <f t="shared" si="6"/>
        <v>29</v>
      </c>
      <c r="L71">
        <f t="shared" si="7"/>
        <v>1</v>
      </c>
      <c r="M71">
        <f t="shared" si="8"/>
        <v>1</v>
      </c>
      <c r="N71" t="str">
        <f>VLOOKUP(B:B,Customers!A:B,2,TRUE)</f>
        <v>Spain</v>
      </c>
      <c r="O71" t="str">
        <f t="shared" si="9"/>
        <v>Not Outlier</v>
      </c>
      <c r="P71">
        <f>VLOOKUP(B:B,Customers!A:H,8,0)</f>
        <v>47</v>
      </c>
    </row>
    <row r="72" spans="1:16" x14ac:dyDescent="0.25">
      <c r="A72">
        <v>499145</v>
      </c>
      <c r="B72">
        <v>61</v>
      </c>
      <c r="C72" s="1" t="s">
        <v>105</v>
      </c>
      <c r="D72" s="2">
        <v>45168.95416666667</v>
      </c>
      <c r="E72" t="s">
        <v>98</v>
      </c>
      <c r="F72" t="s">
        <v>43</v>
      </c>
      <c r="G72">
        <v>165</v>
      </c>
      <c r="H72" s="11">
        <f t="shared" si="5"/>
        <v>30</v>
      </c>
      <c r="I72" s="7">
        <v>45168</v>
      </c>
      <c r="J72" s="8">
        <v>0.95416666666666672</v>
      </c>
      <c r="K72">
        <f t="shared" si="6"/>
        <v>54</v>
      </c>
      <c r="L72">
        <f t="shared" si="7"/>
        <v>22</v>
      </c>
      <c r="M72">
        <f t="shared" si="8"/>
        <v>8</v>
      </c>
      <c r="N72" t="str">
        <f>VLOOKUP(B:B,Customers!A:B,2,TRUE)</f>
        <v>Spain</v>
      </c>
      <c r="O72" t="str">
        <f t="shared" si="9"/>
        <v>Not Outlier</v>
      </c>
      <c r="P72">
        <f>VLOOKUP(B:B,Customers!A:H,8,0)</f>
        <v>47</v>
      </c>
    </row>
    <row r="73" spans="1:16" x14ac:dyDescent="0.25">
      <c r="A73">
        <v>1253263</v>
      </c>
      <c r="B73">
        <v>61</v>
      </c>
      <c r="C73" s="1" t="s">
        <v>105</v>
      </c>
      <c r="D73" s="3">
        <v>45072.068055555559</v>
      </c>
      <c r="E73" t="s">
        <v>191</v>
      </c>
      <c r="F73" t="s">
        <v>43</v>
      </c>
      <c r="G73">
        <v>2843</v>
      </c>
      <c r="H73" s="11">
        <f t="shared" si="5"/>
        <v>26</v>
      </c>
      <c r="I73" s="7">
        <v>45072</v>
      </c>
      <c r="J73" s="8">
        <v>6.805555555555555E-2</v>
      </c>
      <c r="K73">
        <f t="shared" si="6"/>
        <v>38</v>
      </c>
      <c r="L73">
        <f t="shared" si="7"/>
        <v>1</v>
      </c>
      <c r="M73">
        <f t="shared" si="8"/>
        <v>5</v>
      </c>
      <c r="N73" t="str">
        <f>VLOOKUP(B:B,Customers!A:B,2,TRUE)</f>
        <v>Spain</v>
      </c>
      <c r="O73" t="str">
        <f t="shared" si="9"/>
        <v>Not Outlier</v>
      </c>
      <c r="P73">
        <f>VLOOKUP(B:B,Customers!A:H,8,0)</f>
        <v>47</v>
      </c>
    </row>
    <row r="74" spans="1:16" x14ac:dyDescent="0.25">
      <c r="A74">
        <v>1362785</v>
      </c>
      <c r="B74">
        <v>61</v>
      </c>
      <c r="C74" s="1" t="s">
        <v>105</v>
      </c>
      <c r="D74" s="3">
        <v>45284.97152777778</v>
      </c>
      <c r="E74" t="s">
        <v>96</v>
      </c>
      <c r="F74" t="s">
        <v>88</v>
      </c>
      <c r="G74">
        <v>3114</v>
      </c>
      <c r="H74" s="11">
        <f t="shared" si="5"/>
        <v>24</v>
      </c>
      <c r="I74" s="7">
        <v>45284</v>
      </c>
      <c r="J74" s="8">
        <v>0.97152777777777777</v>
      </c>
      <c r="K74">
        <f t="shared" si="6"/>
        <v>19</v>
      </c>
      <c r="L74">
        <f t="shared" si="7"/>
        <v>23</v>
      </c>
      <c r="M74">
        <f t="shared" si="8"/>
        <v>12</v>
      </c>
      <c r="N74" t="str">
        <f>VLOOKUP(B:B,Customers!A:B,2,TRUE)</f>
        <v>Spain</v>
      </c>
      <c r="O74" t="str">
        <f t="shared" si="9"/>
        <v>Not Outlier</v>
      </c>
      <c r="P74">
        <f>VLOOKUP(B:B,Customers!A:H,8,0)</f>
        <v>47</v>
      </c>
    </row>
    <row r="75" spans="1:16" x14ac:dyDescent="0.25">
      <c r="A75">
        <v>502404</v>
      </c>
      <c r="B75">
        <v>62</v>
      </c>
      <c r="C75" s="1" t="s">
        <v>99</v>
      </c>
      <c r="D75" s="2">
        <v>44973.993750000001</v>
      </c>
      <c r="E75" t="s">
        <v>97</v>
      </c>
      <c r="F75" t="s">
        <v>19</v>
      </c>
      <c r="G75">
        <v>3368</v>
      </c>
      <c r="H75" s="11">
        <f t="shared" si="5"/>
        <v>16</v>
      </c>
      <c r="I75" s="7">
        <v>44973</v>
      </c>
      <c r="J75" s="8">
        <v>0.99375000000000002</v>
      </c>
      <c r="K75">
        <f t="shared" si="6"/>
        <v>51</v>
      </c>
      <c r="L75">
        <f t="shared" si="7"/>
        <v>23</v>
      </c>
      <c r="M75">
        <f t="shared" si="8"/>
        <v>2</v>
      </c>
      <c r="N75" t="str">
        <f>VLOOKUP(B:B,Customers!A:B,2,TRUE)</f>
        <v>USA</v>
      </c>
      <c r="O75" t="str">
        <f t="shared" si="9"/>
        <v>Not Outlier</v>
      </c>
      <c r="P75">
        <f>VLOOKUP(B:B,Customers!A:H,8,0)</f>
        <v>42</v>
      </c>
    </row>
    <row r="76" spans="1:16" x14ac:dyDescent="0.25">
      <c r="A76">
        <v>752092</v>
      </c>
      <c r="B76">
        <v>62</v>
      </c>
      <c r="C76" s="1" t="s">
        <v>99</v>
      </c>
      <c r="D76" s="3">
        <v>44949.046527777777</v>
      </c>
      <c r="E76" t="s">
        <v>97</v>
      </c>
      <c r="F76" t="s">
        <v>43</v>
      </c>
      <c r="G76">
        <v>9268</v>
      </c>
      <c r="H76" s="11">
        <f t="shared" si="5"/>
        <v>23</v>
      </c>
      <c r="I76" s="7">
        <v>44949</v>
      </c>
      <c r="J76" s="8">
        <v>4.6527777777777779E-2</v>
      </c>
      <c r="K76">
        <f t="shared" si="6"/>
        <v>7</v>
      </c>
      <c r="L76">
        <f t="shared" si="7"/>
        <v>1</v>
      </c>
      <c r="M76">
        <f t="shared" si="8"/>
        <v>1</v>
      </c>
      <c r="N76" t="str">
        <f>VLOOKUP(B:B,Customers!A:B,2,TRUE)</f>
        <v>USA</v>
      </c>
      <c r="O76" t="str">
        <f t="shared" si="9"/>
        <v>Not Outlier</v>
      </c>
      <c r="P76">
        <f>VLOOKUP(B:B,Customers!A:H,8,0)</f>
        <v>42</v>
      </c>
    </row>
    <row r="77" spans="1:16" x14ac:dyDescent="0.25">
      <c r="A77">
        <v>810114</v>
      </c>
      <c r="B77">
        <v>62</v>
      </c>
      <c r="C77" s="1" t="s">
        <v>99</v>
      </c>
      <c r="D77" s="3">
        <v>45081.082638888889</v>
      </c>
      <c r="E77" t="s">
        <v>97</v>
      </c>
      <c r="F77" t="s">
        <v>95</v>
      </c>
      <c r="G77">
        <v>2084</v>
      </c>
      <c r="H77" s="11">
        <f t="shared" si="5"/>
        <v>4</v>
      </c>
      <c r="I77" s="7">
        <v>45081</v>
      </c>
      <c r="J77" s="8">
        <v>8.2638888888888887E-2</v>
      </c>
      <c r="K77">
        <f t="shared" si="6"/>
        <v>59</v>
      </c>
      <c r="L77">
        <f t="shared" si="7"/>
        <v>1</v>
      </c>
      <c r="M77">
        <f t="shared" si="8"/>
        <v>6</v>
      </c>
      <c r="N77" t="str">
        <f>VLOOKUP(B:B,Customers!A:B,2,TRUE)</f>
        <v>USA</v>
      </c>
      <c r="O77" t="str">
        <f t="shared" si="9"/>
        <v>Not Outlier</v>
      </c>
      <c r="P77">
        <f>VLOOKUP(B:B,Customers!A:H,8,0)</f>
        <v>42</v>
      </c>
    </row>
    <row r="78" spans="1:16" x14ac:dyDescent="0.25">
      <c r="A78">
        <v>1086327</v>
      </c>
      <c r="B78">
        <v>62</v>
      </c>
      <c r="C78" s="1" t="s">
        <v>99</v>
      </c>
      <c r="D78" s="3">
        <v>44939.081944444442</v>
      </c>
      <c r="E78" t="s">
        <v>97</v>
      </c>
      <c r="F78" t="s">
        <v>29</v>
      </c>
      <c r="G78">
        <v>4910</v>
      </c>
      <c r="H78" s="11">
        <f t="shared" si="5"/>
        <v>13</v>
      </c>
      <c r="I78" s="7">
        <v>44939</v>
      </c>
      <c r="J78" s="8">
        <v>8.1944444444444445E-2</v>
      </c>
      <c r="K78">
        <f t="shared" si="6"/>
        <v>58</v>
      </c>
      <c r="L78">
        <f t="shared" si="7"/>
        <v>1</v>
      </c>
      <c r="M78">
        <f t="shared" si="8"/>
        <v>1</v>
      </c>
      <c r="N78" t="str">
        <f>VLOOKUP(B:B,Customers!A:B,2,TRUE)</f>
        <v>USA</v>
      </c>
      <c r="O78" t="str">
        <f t="shared" si="9"/>
        <v>Not Outlier</v>
      </c>
      <c r="P78">
        <f>VLOOKUP(B:B,Customers!A:H,8,0)</f>
        <v>42</v>
      </c>
    </row>
    <row r="79" spans="1:16" x14ac:dyDescent="0.25">
      <c r="A79">
        <v>760774</v>
      </c>
      <c r="B79">
        <v>63</v>
      </c>
      <c r="C79" s="1" t="s">
        <v>103</v>
      </c>
      <c r="D79" s="3">
        <v>45019.006944444445</v>
      </c>
      <c r="E79" t="s">
        <v>98</v>
      </c>
      <c r="F79" t="s">
        <v>27</v>
      </c>
      <c r="G79">
        <v>2846</v>
      </c>
      <c r="H79" s="11">
        <f t="shared" si="5"/>
        <v>3</v>
      </c>
      <c r="I79" s="7">
        <v>45019</v>
      </c>
      <c r="J79" s="8">
        <v>6.9444444444444441E-3</v>
      </c>
      <c r="K79">
        <f t="shared" si="6"/>
        <v>10</v>
      </c>
      <c r="L79">
        <f t="shared" si="7"/>
        <v>0</v>
      </c>
      <c r="M79">
        <f t="shared" si="8"/>
        <v>4</v>
      </c>
      <c r="N79" t="str">
        <f>VLOOKUP(B:B,Customers!A:B,2,TRUE)</f>
        <v>Norway</v>
      </c>
      <c r="O79" t="str">
        <f t="shared" si="9"/>
        <v>Not Outlier</v>
      </c>
      <c r="P79">
        <f>VLOOKUP(B:B,Customers!A:H,8,0)</f>
        <v>23</v>
      </c>
    </row>
    <row r="80" spans="1:16" x14ac:dyDescent="0.25">
      <c r="A80">
        <v>1615509</v>
      </c>
      <c r="B80">
        <v>63</v>
      </c>
      <c r="C80" s="1" t="s">
        <v>103</v>
      </c>
      <c r="D80" s="3">
        <v>45229.938888888886</v>
      </c>
      <c r="E80" t="s">
        <v>96</v>
      </c>
      <c r="F80" t="s">
        <v>79</v>
      </c>
      <c r="G80">
        <v>7909</v>
      </c>
      <c r="H80" s="11">
        <f t="shared" si="5"/>
        <v>30</v>
      </c>
      <c r="I80" s="7">
        <v>45229</v>
      </c>
      <c r="J80" s="8">
        <v>0.93888888888888888</v>
      </c>
      <c r="K80">
        <f t="shared" si="6"/>
        <v>32</v>
      </c>
      <c r="L80">
        <f t="shared" si="7"/>
        <v>22</v>
      </c>
      <c r="M80">
        <f t="shared" si="8"/>
        <v>10</v>
      </c>
      <c r="N80" t="str">
        <f>VLOOKUP(B:B,Customers!A:B,2,TRUE)</f>
        <v>Norway</v>
      </c>
      <c r="O80" t="str">
        <f t="shared" si="9"/>
        <v>Not Outlier</v>
      </c>
      <c r="P80">
        <f>VLOOKUP(B:B,Customers!A:H,8,0)</f>
        <v>23</v>
      </c>
    </row>
    <row r="81" spans="1:16" x14ac:dyDescent="0.25">
      <c r="A81">
        <v>1289179</v>
      </c>
      <c r="B81">
        <v>65</v>
      </c>
      <c r="C81" s="1" t="s">
        <v>105</v>
      </c>
      <c r="D81" s="3">
        <v>44961.044444444444</v>
      </c>
      <c r="E81" t="s">
        <v>98</v>
      </c>
      <c r="F81" t="s">
        <v>17</v>
      </c>
      <c r="G81">
        <v>2409</v>
      </c>
      <c r="H81" s="11">
        <f t="shared" si="5"/>
        <v>4</v>
      </c>
      <c r="I81" s="7">
        <v>44961</v>
      </c>
      <c r="J81" s="8">
        <v>4.4444444444444446E-2</v>
      </c>
      <c r="K81">
        <f t="shared" si="6"/>
        <v>4</v>
      </c>
      <c r="L81">
        <f t="shared" si="7"/>
        <v>1</v>
      </c>
      <c r="M81">
        <f t="shared" si="8"/>
        <v>2</v>
      </c>
      <c r="N81" t="str">
        <f>VLOOKUP(B:B,Customers!A:B,2,TRUE)</f>
        <v>Spain</v>
      </c>
      <c r="O81" t="str">
        <f t="shared" si="9"/>
        <v>Not Outlier</v>
      </c>
      <c r="P81">
        <f>VLOOKUP(B:B,Customers!A:H,8,0)</f>
        <v>37</v>
      </c>
    </row>
    <row r="82" spans="1:16" x14ac:dyDescent="0.25">
      <c r="A82">
        <v>457087</v>
      </c>
      <c r="B82">
        <v>66</v>
      </c>
      <c r="C82" s="1" t="s">
        <v>101</v>
      </c>
      <c r="D82" s="2">
        <v>44979.970833333333</v>
      </c>
      <c r="E82" t="s">
        <v>98</v>
      </c>
      <c r="F82" t="s">
        <v>20</v>
      </c>
      <c r="G82">
        <v>1838</v>
      </c>
      <c r="H82" s="11">
        <f t="shared" si="5"/>
        <v>22</v>
      </c>
      <c r="I82" s="7">
        <v>44979</v>
      </c>
      <c r="J82" s="8">
        <v>0.97083333333333333</v>
      </c>
      <c r="K82">
        <f t="shared" si="6"/>
        <v>18</v>
      </c>
      <c r="L82">
        <f t="shared" si="7"/>
        <v>23</v>
      </c>
      <c r="M82">
        <f t="shared" si="8"/>
        <v>2</v>
      </c>
      <c r="N82" t="str">
        <f>VLOOKUP(B:B,Customers!A:B,2,TRUE)</f>
        <v>Australia</v>
      </c>
      <c r="O82" t="str">
        <f t="shared" si="9"/>
        <v>Not Outlier</v>
      </c>
      <c r="P82">
        <f>VLOOKUP(B:B,Customers!A:H,8,0)</f>
        <v>30</v>
      </c>
    </row>
    <row r="83" spans="1:16" x14ac:dyDescent="0.25">
      <c r="A83">
        <v>1123688</v>
      </c>
      <c r="B83">
        <v>66</v>
      </c>
      <c r="C83" s="1" t="s">
        <v>101</v>
      </c>
      <c r="D83" s="3">
        <v>45041.046527777777</v>
      </c>
      <c r="E83" t="s">
        <v>98</v>
      </c>
      <c r="F83" t="s">
        <v>27</v>
      </c>
      <c r="G83">
        <v>1398</v>
      </c>
      <c r="H83" s="11">
        <f t="shared" si="5"/>
        <v>25</v>
      </c>
      <c r="I83" s="7">
        <v>45041</v>
      </c>
      <c r="J83" s="8">
        <v>4.6527777777777779E-2</v>
      </c>
      <c r="K83">
        <f t="shared" si="6"/>
        <v>7</v>
      </c>
      <c r="L83">
        <f t="shared" si="7"/>
        <v>1</v>
      </c>
      <c r="M83">
        <f t="shared" si="8"/>
        <v>4</v>
      </c>
      <c r="N83" t="str">
        <f>VLOOKUP(B:B,Customers!A:B,2,TRUE)</f>
        <v>Australia</v>
      </c>
      <c r="O83" t="str">
        <f t="shared" si="9"/>
        <v>Not Outlier</v>
      </c>
      <c r="P83">
        <f>VLOOKUP(B:B,Customers!A:H,8,0)</f>
        <v>30</v>
      </c>
    </row>
    <row r="84" spans="1:16" x14ac:dyDescent="0.25">
      <c r="A84">
        <v>195686</v>
      </c>
      <c r="B84">
        <v>67</v>
      </c>
      <c r="C84" s="1" t="s">
        <v>107</v>
      </c>
      <c r="D84" s="2">
        <v>45176.044444444444</v>
      </c>
      <c r="E84" t="s">
        <v>191</v>
      </c>
      <c r="F84" t="s">
        <v>81</v>
      </c>
      <c r="G84">
        <v>2651</v>
      </c>
      <c r="H84" s="11">
        <f t="shared" si="5"/>
        <v>7</v>
      </c>
      <c r="I84" s="7">
        <v>45176</v>
      </c>
      <c r="J84" s="8">
        <v>4.4444444444444446E-2</v>
      </c>
      <c r="K84">
        <f t="shared" si="6"/>
        <v>4</v>
      </c>
      <c r="L84">
        <f t="shared" si="7"/>
        <v>1</v>
      </c>
      <c r="M84">
        <f t="shared" si="8"/>
        <v>9</v>
      </c>
      <c r="N84" t="str">
        <f>VLOOKUP(B:B,Customers!A:B,2,TRUE)</f>
        <v>Italy</v>
      </c>
      <c r="O84" t="str">
        <f t="shared" si="9"/>
        <v>Not Outlier</v>
      </c>
      <c r="P84">
        <f>VLOOKUP(B:B,Customers!A:H,8,0)</f>
        <v>51</v>
      </c>
    </row>
    <row r="85" spans="1:16" x14ac:dyDescent="0.25">
      <c r="A85">
        <v>232129</v>
      </c>
      <c r="B85">
        <v>67</v>
      </c>
      <c r="C85" s="1" t="s">
        <v>107</v>
      </c>
      <c r="D85" s="2">
        <v>45250.986111111109</v>
      </c>
      <c r="E85" t="s">
        <v>96</v>
      </c>
      <c r="F85" t="s">
        <v>34</v>
      </c>
      <c r="G85">
        <v>6264</v>
      </c>
      <c r="H85" s="11">
        <f t="shared" si="5"/>
        <v>20</v>
      </c>
      <c r="I85" s="7">
        <v>45250</v>
      </c>
      <c r="J85" s="8">
        <v>0.98611111111111116</v>
      </c>
      <c r="K85">
        <f t="shared" si="6"/>
        <v>40</v>
      </c>
      <c r="L85">
        <f t="shared" si="7"/>
        <v>23</v>
      </c>
      <c r="M85">
        <f t="shared" si="8"/>
        <v>11</v>
      </c>
      <c r="N85" t="str">
        <f>VLOOKUP(B:B,Customers!A:B,2,TRUE)</f>
        <v>Italy</v>
      </c>
      <c r="O85" t="str">
        <f t="shared" si="9"/>
        <v>Not Outlier</v>
      </c>
      <c r="P85">
        <f>VLOOKUP(B:B,Customers!A:H,8,0)</f>
        <v>51</v>
      </c>
    </row>
    <row r="86" spans="1:16" x14ac:dyDescent="0.25">
      <c r="A86">
        <v>1303658</v>
      </c>
      <c r="B86">
        <v>67</v>
      </c>
      <c r="C86" s="1" t="s">
        <v>107</v>
      </c>
      <c r="D86" s="3">
        <v>45087.070833333331</v>
      </c>
      <c r="E86" t="s">
        <v>97</v>
      </c>
      <c r="F86" t="s">
        <v>24</v>
      </c>
      <c r="G86">
        <v>897</v>
      </c>
      <c r="H86" s="11">
        <f t="shared" si="5"/>
        <v>10</v>
      </c>
      <c r="I86" s="7">
        <v>45087</v>
      </c>
      <c r="J86" s="8">
        <v>7.0833333333333331E-2</v>
      </c>
      <c r="K86">
        <f t="shared" si="6"/>
        <v>42</v>
      </c>
      <c r="L86">
        <f t="shared" si="7"/>
        <v>1</v>
      </c>
      <c r="M86">
        <f t="shared" si="8"/>
        <v>6</v>
      </c>
      <c r="N86" t="str">
        <f>VLOOKUP(B:B,Customers!A:B,2,TRUE)</f>
        <v>Italy</v>
      </c>
      <c r="O86" t="str">
        <f t="shared" si="9"/>
        <v>Not Outlier</v>
      </c>
      <c r="P86">
        <f>VLOOKUP(B:B,Customers!A:H,8,0)</f>
        <v>51</v>
      </c>
    </row>
    <row r="87" spans="1:16" x14ac:dyDescent="0.25">
      <c r="A87">
        <v>1016456</v>
      </c>
      <c r="B87">
        <v>69</v>
      </c>
      <c r="C87" s="1" t="s">
        <v>99</v>
      </c>
      <c r="D87" s="3">
        <v>45194.946527777778</v>
      </c>
      <c r="E87" t="s">
        <v>191</v>
      </c>
      <c r="F87" t="s">
        <v>39</v>
      </c>
      <c r="G87">
        <v>1984</v>
      </c>
      <c r="H87" s="11">
        <f t="shared" si="5"/>
        <v>25</v>
      </c>
      <c r="I87" s="7">
        <v>45194</v>
      </c>
      <c r="J87" s="8">
        <v>0.94652777777777775</v>
      </c>
      <c r="K87">
        <f t="shared" si="6"/>
        <v>43</v>
      </c>
      <c r="L87">
        <f t="shared" si="7"/>
        <v>22</v>
      </c>
      <c r="M87">
        <f t="shared" si="8"/>
        <v>9</v>
      </c>
      <c r="N87" t="str">
        <f>VLOOKUP(B:B,Customers!A:B,2,TRUE)</f>
        <v>USA</v>
      </c>
      <c r="O87" t="str">
        <f t="shared" si="9"/>
        <v>Not Outlier</v>
      </c>
      <c r="P87">
        <f>VLOOKUP(B:B,Customers!A:H,8,0)</f>
        <v>39</v>
      </c>
    </row>
    <row r="88" spans="1:16" x14ac:dyDescent="0.25">
      <c r="A88">
        <v>1404963</v>
      </c>
      <c r="B88">
        <v>69</v>
      </c>
      <c r="C88" s="1" t="s">
        <v>99</v>
      </c>
      <c r="D88" s="3">
        <v>45278.038194444445</v>
      </c>
      <c r="E88" t="s">
        <v>98</v>
      </c>
      <c r="F88" t="s">
        <v>33</v>
      </c>
      <c r="G88">
        <v>1572</v>
      </c>
      <c r="H88" s="11">
        <f t="shared" si="5"/>
        <v>18</v>
      </c>
      <c r="I88" s="7">
        <v>45278</v>
      </c>
      <c r="J88" s="8">
        <v>3.8194444444444448E-2</v>
      </c>
      <c r="K88">
        <f t="shared" si="6"/>
        <v>55</v>
      </c>
      <c r="L88">
        <f t="shared" si="7"/>
        <v>0</v>
      </c>
      <c r="M88">
        <f t="shared" si="8"/>
        <v>12</v>
      </c>
      <c r="N88" t="str">
        <f>VLOOKUP(B:B,Customers!A:B,2,TRUE)</f>
        <v>USA</v>
      </c>
      <c r="O88" t="str">
        <f t="shared" si="9"/>
        <v>Not Outlier</v>
      </c>
      <c r="P88">
        <f>VLOOKUP(B:B,Customers!A:H,8,0)</f>
        <v>39</v>
      </c>
    </row>
    <row r="89" spans="1:16" x14ac:dyDescent="0.25">
      <c r="A89">
        <v>200851</v>
      </c>
      <c r="B89">
        <v>71</v>
      </c>
      <c r="C89" s="1" t="s">
        <v>113</v>
      </c>
      <c r="D89" s="2">
        <v>45263.972222222219</v>
      </c>
      <c r="E89" t="s">
        <v>97</v>
      </c>
      <c r="F89" t="s">
        <v>71</v>
      </c>
      <c r="G89">
        <v>8510</v>
      </c>
      <c r="H89" s="11">
        <f t="shared" si="5"/>
        <v>3</v>
      </c>
      <c r="I89" s="7">
        <v>45263</v>
      </c>
      <c r="J89" s="8">
        <v>0.97222222222222221</v>
      </c>
      <c r="K89">
        <f t="shared" si="6"/>
        <v>20</v>
      </c>
      <c r="L89">
        <f t="shared" si="7"/>
        <v>23</v>
      </c>
      <c r="M89">
        <f t="shared" si="8"/>
        <v>12</v>
      </c>
      <c r="N89" t="str">
        <f>VLOOKUP(B:B,Customers!A:B,2,TRUE)</f>
        <v>India</v>
      </c>
      <c r="O89" t="str">
        <f t="shared" si="9"/>
        <v>Not Outlier</v>
      </c>
      <c r="P89">
        <f>VLOOKUP(B:B,Customers!A:H,8,0)</f>
        <v>48</v>
      </c>
    </row>
    <row r="90" spans="1:16" x14ac:dyDescent="0.25">
      <c r="A90">
        <v>1681720</v>
      </c>
      <c r="B90">
        <v>71</v>
      </c>
      <c r="C90" s="1" t="s">
        <v>113</v>
      </c>
      <c r="D90" s="3">
        <v>45022.01666666667</v>
      </c>
      <c r="E90" t="s">
        <v>96</v>
      </c>
      <c r="F90" t="s">
        <v>93</v>
      </c>
      <c r="G90">
        <v>1552</v>
      </c>
      <c r="H90" s="11">
        <f t="shared" si="5"/>
        <v>6</v>
      </c>
      <c r="I90" s="7">
        <v>45022</v>
      </c>
      <c r="J90" s="8">
        <v>1.6666666666666666E-2</v>
      </c>
      <c r="K90">
        <f t="shared" si="6"/>
        <v>24</v>
      </c>
      <c r="L90">
        <f t="shared" si="7"/>
        <v>0</v>
      </c>
      <c r="M90">
        <f t="shared" si="8"/>
        <v>4</v>
      </c>
      <c r="N90" t="str">
        <f>VLOOKUP(B:B,Customers!A:B,2,TRUE)</f>
        <v>India</v>
      </c>
      <c r="O90" t="str">
        <f t="shared" si="9"/>
        <v>Not Outlier</v>
      </c>
      <c r="P90">
        <f>VLOOKUP(B:B,Customers!A:H,8,0)</f>
        <v>48</v>
      </c>
    </row>
    <row r="91" spans="1:16" x14ac:dyDescent="0.25">
      <c r="A91">
        <v>157882</v>
      </c>
      <c r="B91">
        <v>72</v>
      </c>
      <c r="C91" s="1" t="s">
        <v>105</v>
      </c>
      <c r="D91" s="2">
        <v>45254.037499999999</v>
      </c>
      <c r="E91" t="s">
        <v>98</v>
      </c>
      <c r="F91" t="s">
        <v>35</v>
      </c>
      <c r="G91">
        <v>8982</v>
      </c>
      <c r="H91" s="11">
        <f t="shared" si="5"/>
        <v>24</v>
      </c>
      <c r="I91" s="7">
        <v>45254</v>
      </c>
      <c r="J91" s="8">
        <v>3.7499999999999999E-2</v>
      </c>
      <c r="K91">
        <f t="shared" si="6"/>
        <v>54</v>
      </c>
      <c r="L91">
        <f t="shared" si="7"/>
        <v>0</v>
      </c>
      <c r="M91">
        <f t="shared" si="8"/>
        <v>11</v>
      </c>
      <c r="N91" t="str">
        <f>VLOOKUP(B:B,Customers!A:B,2,TRUE)</f>
        <v>Spain</v>
      </c>
      <c r="O91" t="str">
        <f t="shared" si="9"/>
        <v>Not Outlier</v>
      </c>
      <c r="P91">
        <f>VLOOKUP(B:B,Customers!A:H,8,0)</f>
        <v>18</v>
      </c>
    </row>
    <row r="92" spans="1:16" x14ac:dyDescent="0.25">
      <c r="A92">
        <v>1393397</v>
      </c>
      <c r="B92">
        <v>73</v>
      </c>
      <c r="C92" s="1" t="s">
        <v>109</v>
      </c>
      <c r="D92" s="3">
        <v>45021.022222222222</v>
      </c>
      <c r="E92" t="s">
        <v>96</v>
      </c>
      <c r="F92" t="s">
        <v>5</v>
      </c>
      <c r="G92">
        <v>7174</v>
      </c>
      <c r="H92" s="11">
        <f t="shared" si="5"/>
        <v>5</v>
      </c>
      <c r="I92" s="7">
        <v>45021</v>
      </c>
      <c r="J92" s="8">
        <v>2.2222222222222223E-2</v>
      </c>
      <c r="K92">
        <f t="shared" si="6"/>
        <v>32</v>
      </c>
      <c r="L92">
        <f t="shared" si="7"/>
        <v>0</v>
      </c>
      <c r="M92">
        <f t="shared" si="8"/>
        <v>4</v>
      </c>
      <c r="N92" t="str">
        <f>VLOOKUP(B:B,Customers!A:B,2,TRUE)</f>
        <v>Germany</v>
      </c>
      <c r="O92" t="str">
        <f t="shared" si="9"/>
        <v>Not Outlier</v>
      </c>
      <c r="P92">
        <f>VLOOKUP(B:B,Customers!A:H,8,0)</f>
        <v>34</v>
      </c>
    </row>
    <row r="93" spans="1:16" x14ac:dyDescent="0.25">
      <c r="A93">
        <v>182197</v>
      </c>
      <c r="B93">
        <v>74</v>
      </c>
      <c r="C93" s="1" t="s">
        <v>99</v>
      </c>
      <c r="D93" s="2">
        <v>45081.07916666667</v>
      </c>
      <c r="E93" t="s">
        <v>97</v>
      </c>
      <c r="F93" t="s">
        <v>27</v>
      </c>
      <c r="G93">
        <v>801</v>
      </c>
      <c r="H93" s="11">
        <f t="shared" si="5"/>
        <v>4</v>
      </c>
      <c r="I93" s="7">
        <v>45081</v>
      </c>
      <c r="J93" s="8">
        <v>7.9166666666666663E-2</v>
      </c>
      <c r="K93">
        <f t="shared" si="6"/>
        <v>54</v>
      </c>
      <c r="L93">
        <f t="shared" si="7"/>
        <v>1</v>
      </c>
      <c r="M93">
        <f t="shared" si="8"/>
        <v>6</v>
      </c>
      <c r="N93" t="str">
        <f>VLOOKUP(B:B,Customers!A:B,2,TRUE)</f>
        <v>USA</v>
      </c>
      <c r="O93" t="str">
        <f t="shared" si="9"/>
        <v>Not Outlier</v>
      </c>
      <c r="P93">
        <f>VLOOKUP(B:B,Customers!A:H,8,0)</f>
        <v>28</v>
      </c>
    </row>
    <row r="94" spans="1:16" x14ac:dyDescent="0.25">
      <c r="A94">
        <v>435768</v>
      </c>
      <c r="B94">
        <v>74</v>
      </c>
      <c r="C94" s="1" t="s">
        <v>99</v>
      </c>
      <c r="D94" s="2">
        <v>44970.022222222222</v>
      </c>
      <c r="E94" t="s">
        <v>191</v>
      </c>
      <c r="F94" t="s">
        <v>72</v>
      </c>
      <c r="G94">
        <v>5262</v>
      </c>
      <c r="H94" s="11">
        <f t="shared" si="5"/>
        <v>13</v>
      </c>
      <c r="I94" s="7">
        <v>44970</v>
      </c>
      <c r="J94" s="8">
        <v>2.2222222222222223E-2</v>
      </c>
      <c r="K94">
        <f t="shared" si="6"/>
        <v>32</v>
      </c>
      <c r="L94">
        <f t="shared" si="7"/>
        <v>0</v>
      </c>
      <c r="M94">
        <f t="shared" si="8"/>
        <v>2</v>
      </c>
      <c r="N94" t="str">
        <f>VLOOKUP(B:B,Customers!A:B,2,TRUE)</f>
        <v>USA</v>
      </c>
      <c r="O94" t="str">
        <f t="shared" si="9"/>
        <v>Not Outlier</v>
      </c>
      <c r="P94">
        <f>VLOOKUP(B:B,Customers!A:H,8,0)</f>
        <v>28</v>
      </c>
    </row>
    <row r="95" spans="1:16" x14ac:dyDescent="0.25">
      <c r="A95">
        <v>1649120</v>
      </c>
      <c r="B95">
        <v>74</v>
      </c>
      <c r="C95" s="1" t="s">
        <v>99</v>
      </c>
      <c r="D95" s="3">
        <v>45030.019444444442</v>
      </c>
      <c r="E95" t="s">
        <v>97</v>
      </c>
      <c r="F95" t="s">
        <v>8</v>
      </c>
      <c r="G95">
        <v>4798</v>
      </c>
      <c r="H95" s="11">
        <f t="shared" si="5"/>
        <v>14</v>
      </c>
      <c r="I95" s="7">
        <v>45030</v>
      </c>
      <c r="J95" s="8">
        <v>1.9444444444444445E-2</v>
      </c>
      <c r="K95">
        <f t="shared" si="6"/>
        <v>28</v>
      </c>
      <c r="L95">
        <f t="shared" si="7"/>
        <v>0</v>
      </c>
      <c r="M95">
        <f t="shared" si="8"/>
        <v>4</v>
      </c>
      <c r="N95" t="str">
        <f>VLOOKUP(B:B,Customers!A:B,2,TRUE)</f>
        <v>USA</v>
      </c>
      <c r="O95" t="str">
        <f t="shared" si="9"/>
        <v>Not Outlier</v>
      </c>
      <c r="P95">
        <f>VLOOKUP(B:B,Customers!A:H,8,0)</f>
        <v>28</v>
      </c>
    </row>
    <row r="96" spans="1:16" x14ac:dyDescent="0.25">
      <c r="A96">
        <v>1448694</v>
      </c>
      <c r="B96">
        <v>75</v>
      </c>
      <c r="C96" s="1" t="s">
        <v>101</v>
      </c>
      <c r="D96" s="3">
        <v>45068.98541666667</v>
      </c>
      <c r="E96" t="s">
        <v>97</v>
      </c>
      <c r="F96" t="s">
        <v>62</v>
      </c>
      <c r="G96">
        <v>1873</v>
      </c>
      <c r="H96" s="11">
        <f t="shared" si="5"/>
        <v>22</v>
      </c>
      <c r="I96" s="7">
        <v>45068</v>
      </c>
      <c r="J96" s="8">
        <v>0.98541666666666672</v>
      </c>
      <c r="K96">
        <f t="shared" si="6"/>
        <v>39</v>
      </c>
      <c r="L96">
        <f t="shared" si="7"/>
        <v>23</v>
      </c>
      <c r="M96">
        <f t="shared" si="8"/>
        <v>5</v>
      </c>
      <c r="N96" t="str">
        <f>VLOOKUP(B:B,Customers!A:B,2,TRUE)</f>
        <v>Australia</v>
      </c>
      <c r="O96" t="str">
        <f t="shared" si="9"/>
        <v>Not Outlier</v>
      </c>
      <c r="P96">
        <f>VLOOKUP(B:B,Customers!A:H,8,0)</f>
        <v>36</v>
      </c>
    </row>
    <row r="97" spans="1:16" x14ac:dyDescent="0.25">
      <c r="A97">
        <v>1428296</v>
      </c>
      <c r="B97">
        <v>80</v>
      </c>
      <c r="C97" s="1" t="s">
        <v>99</v>
      </c>
      <c r="D97" s="3">
        <v>45066.038194444445</v>
      </c>
      <c r="E97" t="s">
        <v>97</v>
      </c>
      <c r="F97" t="s">
        <v>89</v>
      </c>
      <c r="G97">
        <v>1637</v>
      </c>
      <c r="H97" s="11">
        <f t="shared" si="5"/>
        <v>20</v>
      </c>
      <c r="I97" s="7">
        <v>45066</v>
      </c>
      <c r="J97" s="8">
        <v>3.8194444444444448E-2</v>
      </c>
      <c r="K97">
        <f t="shared" si="6"/>
        <v>55</v>
      </c>
      <c r="L97">
        <f t="shared" si="7"/>
        <v>0</v>
      </c>
      <c r="M97">
        <f t="shared" si="8"/>
        <v>5</v>
      </c>
      <c r="N97" t="str">
        <f>VLOOKUP(B:B,Customers!A:B,2,TRUE)</f>
        <v>USA</v>
      </c>
      <c r="O97" t="str">
        <f t="shared" si="9"/>
        <v>Not Outlier</v>
      </c>
      <c r="P97">
        <f>VLOOKUP(B:B,Customers!A:H,8,0)</f>
        <v>37</v>
      </c>
    </row>
    <row r="98" spans="1:16" x14ac:dyDescent="0.25">
      <c r="A98">
        <v>1347720</v>
      </c>
      <c r="B98">
        <v>82</v>
      </c>
      <c r="C98" s="1" t="s">
        <v>105</v>
      </c>
      <c r="D98" s="3">
        <v>45274.986111111109</v>
      </c>
      <c r="E98" t="s">
        <v>96</v>
      </c>
      <c r="F98" t="s">
        <v>20</v>
      </c>
      <c r="G98">
        <v>6776</v>
      </c>
      <c r="H98" s="11">
        <f t="shared" si="5"/>
        <v>14</v>
      </c>
      <c r="I98" s="7">
        <v>45274</v>
      </c>
      <c r="J98" s="8">
        <v>0.98611111111111116</v>
      </c>
      <c r="K98">
        <f t="shared" si="6"/>
        <v>40</v>
      </c>
      <c r="L98">
        <f t="shared" si="7"/>
        <v>23</v>
      </c>
      <c r="M98">
        <f t="shared" si="8"/>
        <v>12</v>
      </c>
      <c r="N98" t="str">
        <f>VLOOKUP(B:B,Customers!A:B,2,TRUE)</f>
        <v>Spain</v>
      </c>
      <c r="O98" t="str">
        <f t="shared" si="9"/>
        <v>Not Outlier</v>
      </c>
      <c r="P98">
        <f>VLOOKUP(B:B,Customers!A:H,8,0)</f>
        <v>28</v>
      </c>
    </row>
    <row r="99" spans="1:16" x14ac:dyDescent="0.25">
      <c r="A99">
        <v>734468</v>
      </c>
      <c r="B99">
        <v>83</v>
      </c>
      <c r="C99" s="1" t="s">
        <v>107</v>
      </c>
      <c r="D99" s="3">
        <v>44972.038194444445</v>
      </c>
      <c r="E99" t="s">
        <v>98</v>
      </c>
      <c r="F99" t="s">
        <v>4</v>
      </c>
      <c r="G99">
        <v>5705</v>
      </c>
      <c r="H99" s="11">
        <f t="shared" si="5"/>
        <v>15</v>
      </c>
      <c r="I99" s="7">
        <v>44972</v>
      </c>
      <c r="J99" s="8">
        <v>3.8194444444444448E-2</v>
      </c>
      <c r="K99">
        <f t="shared" si="6"/>
        <v>55</v>
      </c>
      <c r="L99">
        <f t="shared" si="7"/>
        <v>0</v>
      </c>
      <c r="M99">
        <f t="shared" si="8"/>
        <v>2</v>
      </c>
      <c r="N99" t="str">
        <f>VLOOKUP(B:B,Customers!A:B,2,TRUE)</f>
        <v>Italy</v>
      </c>
      <c r="O99" t="str">
        <f t="shared" si="9"/>
        <v>Not Outlier</v>
      </c>
      <c r="P99">
        <f>VLOOKUP(B:B,Customers!A:H,8,0)</f>
        <v>31</v>
      </c>
    </row>
    <row r="100" spans="1:16" x14ac:dyDescent="0.25">
      <c r="A100">
        <v>504938</v>
      </c>
      <c r="B100">
        <v>84</v>
      </c>
      <c r="C100" s="1" t="s">
        <v>99</v>
      </c>
      <c r="D100" s="2">
        <v>45117.98333333333</v>
      </c>
      <c r="E100" t="s">
        <v>96</v>
      </c>
      <c r="F100" t="s">
        <v>28</v>
      </c>
      <c r="G100">
        <v>6541</v>
      </c>
      <c r="H100" s="11">
        <f t="shared" si="5"/>
        <v>10</v>
      </c>
      <c r="I100" s="7">
        <v>45117</v>
      </c>
      <c r="J100" s="8">
        <v>0.98333333333333328</v>
      </c>
      <c r="K100">
        <f t="shared" si="6"/>
        <v>36</v>
      </c>
      <c r="L100">
        <f t="shared" si="7"/>
        <v>23</v>
      </c>
      <c r="M100">
        <f t="shared" si="8"/>
        <v>7</v>
      </c>
      <c r="N100" t="str">
        <f>VLOOKUP(B:B,Customers!A:B,2,TRUE)</f>
        <v>USA</v>
      </c>
      <c r="O100" t="str">
        <f t="shared" si="9"/>
        <v>Not Outlier</v>
      </c>
      <c r="P100">
        <f>VLOOKUP(B:B,Customers!A:H,8,0)</f>
        <v>85</v>
      </c>
    </row>
    <row r="101" spans="1:16" x14ac:dyDescent="0.25">
      <c r="A101">
        <v>1459990</v>
      </c>
      <c r="B101">
        <v>85</v>
      </c>
      <c r="C101" s="1" t="s">
        <v>107</v>
      </c>
      <c r="D101" s="3">
        <v>45098.979861111111</v>
      </c>
      <c r="E101" t="s">
        <v>98</v>
      </c>
      <c r="F101" t="s">
        <v>64</v>
      </c>
      <c r="G101">
        <v>1384</v>
      </c>
      <c r="H101" s="11">
        <f t="shared" si="5"/>
        <v>21</v>
      </c>
      <c r="I101" s="7">
        <v>45098</v>
      </c>
      <c r="J101" s="8">
        <v>0.97986111111111107</v>
      </c>
      <c r="K101">
        <f t="shared" si="6"/>
        <v>31</v>
      </c>
      <c r="L101">
        <f t="shared" si="7"/>
        <v>23</v>
      </c>
      <c r="M101">
        <f t="shared" si="8"/>
        <v>6</v>
      </c>
      <c r="N101" t="str">
        <f>VLOOKUP(B:B,Customers!A:B,2,TRUE)</f>
        <v>Italy</v>
      </c>
      <c r="O101" t="str">
        <f t="shared" si="9"/>
        <v>Not Outlier</v>
      </c>
      <c r="P101">
        <f>VLOOKUP(B:B,Customers!A:H,8,0)</f>
        <v>20</v>
      </c>
    </row>
    <row r="102" spans="1:16" x14ac:dyDescent="0.25">
      <c r="A102">
        <v>1127154</v>
      </c>
      <c r="B102">
        <v>87</v>
      </c>
      <c r="C102" s="1" t="s">
        <v>113</v>
      </c>
      <c r="D102" s="3">
        <v>45086.00277777778</v>
      </c>
      <c r="E102" t="s">
        <v>96</v>
      </c>
      <c r="F102" t="s">
        <v>81</v>
      </c>
      <c r="G102">
        <v>9219</v>
      </c>
      <c r="H102" s="11">
        <f t="shared" si="5"/>
        <v>9</v>
      </c>
      <c r="I102" s="7">
        <v>45086</v>
      </c>
      <c r="J102" s="8">
        <v>2.7777777777777779E-3</v>
      </c>
      <c r="K102">
        <f t="shared" si="6"/>
        <v>4</v>
      </c>
      <c r="L102">
        <f t="shared" si="7"/>
        <v>0</v>
      </c>
      <c r="M102">
        <f t="shared" si="8"/>
        <v>6</v>
      </c>
      <c r="N102" t="str">
        <f>VLOOKUP(B:B,Customers!A:B,2,TRUE)</f>
        <v>India</v>
      </c>
      <c r="O102" t="str">
        <f t="shared" si="9"/>
        <v>Not Outlier</v>
      </c>
      <c r="P102">
        <f>VLOOKUP(B:B,Customers!A:H,8,0)</f>
        <v>62</v>
      </c>
    </row>
    <row r="103" spans="1:16" x14ac:dyDescent="0.25">
      <c r="A103">
        <v>1257018</v>
      </c>
      <c r="B103">
        <v>87</v>
      </c>
      <c r="C103" s="1" t="s">
        <v>113</v>
      </c>
      <c r="D103" s="3">
        <v>44961.0625</v>
      </c>
      <c r="E103" t="s">
        <v>97</v>
      </c>
      <c r="F103" t="s">
        <v>74</v>
      </c>
      <c r="G103">
        <v>8149</v>
      </c>
      <c r="H103" s="11">
        <f t="shared" si="5"/>
        <v>4</v>
      </c>
      <c r="I103" s="7">
        <v>44961</v>
      </c>
      <c r="J103" s="8">
        <v>6.25E-2</v>
      </c>
      <c r="K103">
        <f t="shared" si="6"/>
        <v>30</v>
      </c>
      <c r="L103">
        <f t="shared" si="7"/>
        <v>1</v>
      </c>
      <c r="M103">
        <f t="shared" si="8"/>
        <v>2</v>
      </c>
      <c r="N103" t="str">
        <f>VLOOKUP(B:B,Customers!A:B,2,TRUE)</f>
        <v>India</v>
      </c>
      <c r="O103" t="str">
        <f t="shared" si="9"/>
        <v>Not Outlier</v>
      </c>
      <c r="P103">
        <f>VLOOKUP(B:B,Customers!A:H,8,0)</f>
        <v>62</v>
      </c>
    </row>
    <row r="104" spans="1:16" x14ac:dyDescent="0.25">
      <c r="A104">
        <v>1465193</v>
      </c>
      <c r="B104">
        <v>87</v>
      </c>
      <c r="C104" s="1" t="s">
        <v>113</v>
      </c>
      <c r="D104" s="3">
        <v>45041.020833333336</v>
      </c>
      <c r="E104" t="s">
        <v>98</v>
      </c>
      <c r="F104" t="s">
        <v>69</v>
      </c>
      <c r="G104">
        <v>7107</v>
      </c>
      <c r="H104" s="11">
        <f t="shared" si="5"/>
        <v>25</v>
      </c>
      <c r="I104" s="7">
        <v>45041</v>
      </c>
      <c r="J104" s="8">
        <v>2.0833333333333332E-2</v>
      </c>
      <c r="K104">
        <f t="shared" si="6"/>
        <v>30</v>
      </c>
      <c r="L104">
        <f t="shared" si="7"/>
        <v>0</v>
      </c>
      <c r="M104">
        <f t="shared" si="8"/>
        <v>4</v>
      </c>
      <c r="N104" t="str">
        <f>VLOOKUP(B:B,Customers!A:B,2,TRUE)</f>
        <v>India</v>
      </c>
      <c r="O104" t="str">
        <f t="shared" si="9"/>
        <v>Not Outlier</v>
      </c>
      <c r="P104">
        <f>VLOOKUP(B:B,Customers!A:H,8,0)</f>
        <v>62</v>
      </c>
    </row>
    <row r="105" spans="1:16" x14ac:dyDescent="0.25">
      <c r="A105">
        <v>72556</v>
      </c>
      <c r="B105">
        <v>89</v>
      </c>
      <c r="C105" s="1" t="s">
        <v>107</v>
      </c>
      <c r="D105" s="2">
        <v>45120.091666666667</v>
      </c>
      <c r="E105" t="s">
        <v>98</v>
      </c>
      <c r="F105" t="s">
        <v>53</v>
      </c>
      <c r="G105">
        <v>427</v>
      </c>
      <c r="H105" s="11">
        <f t="shared" si="5"/>
        <v>13</v>
      </c>
      <c r="I105" s="7">
        <v>45120</v>
      </c>
      <c r="J105" s="8">
        <v>9.166666666666666E-2</v>
      </c>
      <c r="K105">
        <f t="shared" si="6"/>
        <v>12</v>
      </c>
      <c r="L105">
        <f t="shared" si="7"/>
        <v>2</v>
      </c>
      <c r="M105">
        <f t="shared" si="8"/>
        <v>7</v>
      </c>
      <c r="N105" t="str">
        <f>VLOOKUP(B:B,Customers!A:B,2,TRUE)</f>
        <v>Italy</v>
      </c>
      <c r="O105" t="str">
        <f t="shared" si="9"/>
        <v>Not Outlier</v>
      </c>
      <c r="P105">
        <f>VLOOKUP(B:B,Customers!A:H,8,0)</f>
        <v>33</v>
      </c>
    </row>
    <row r="106" spans="1:16" x14ac:dyDescent="0.25">
      <c r="A106">
        <v>1665934</v>
      </c>
      <c r="B106">
        <v>89</v>
      </c>
      <c r="C106" s="1" t="s">
        <v>107</v>
      </c>
      <c r="D106" s="3">
        <v>45189.052777777775</v>
      </c>
      <c r="E106" t="s">
        <v>96</v>
      </c>
      <c r="F106" t="s">
        <v>57</v>
      </c>
      <c r="G106">
        <v>4910</v>
      </c>
      <c r="H106" s="11">
        <f t="shared" si="5"/>
        <v>20</v>
      </c>
      <c r="I106" s="7">
        <v>45189</v>
      </c>
      <c r="J106" s="8">
        <v>5.2777777777777778E-2</v>
      </c>
      <c r="K106">
        <f t="shared" si="6"/>
        <v>16</v>
      </c>
      <c r="L106">
        <f t="shared" si="7"/>
        <v>1</v>
      </c>
      <c r="M106">
        <f t="shared" si="8"/>
        <v>9</v>
      </c>
      <c r="N106" t="str">
        <f>VLOOKUP(B:B,Customers!A:B,2,TRUE)</f>
        <v>Italy</v>
      </c>
      <c r="O106" t="str">
        <f t="shared" si="9"/>
        <v>Not Outlier</v>
      </c>
      <c r="P106">
        <f>VLOOKUP(B:B,Customers!A:H,8,0)</f>
        <v>33</v>
      </c>
    </row>
    <row r="107" spans="1:16" x14ac:dyDescent="0.25">
      <c r="A107">
        <v>845718</v>
      </c>
      <c r="B107">
        <v>90</v>
      </c>
      <c r="C107" s="1" t="s">
        <v>99</v>
      </c>
      <c r="D107" s="3">
        <v>44972.959027777775</v>
      </c>
      <c r="E107" t="s">
        <v>96</v>
      </c>
      <c r="F107" t="s">
        <v>44</v>
      </c>
      <c r="G107">
        <v>1208</v>
      </c>
      <c r="H107" s="11">
        <f t="shared" si="5"/>
        <v>15</v>
      </c>
      <c r="I107" s="7">
        <v>44972</v>
      </c>
      <c r="J107" s="8">
        <v>0.95902777777777781</v>
      </c>
      <c r="K107">
        <f t="shared" si="6"/>
        <v>1</v>
      </c>
      <c r="L107">
        <f t="shared" si="7"/>
        <v>23</v>
      </c>
      <c r="M107">
        <f t="shared" si="8"/>
        <v>2</v>
      </c>
      <c r="N107" t="str">
        <f>VLOOKUP(B:B,Customers!A:B,2,TRUE)</f>
        <v>USA</v>
      </c>
      <c r="O107" t="str">
        <f t="shared" si="9"/>
        <v>Not Outlier</v>
      </c>
      <c r="P107">
        <f>VLOOKUP(B:B,Customers!A:H,8,0)</f>
        <v>48</v>
      </c>
    </row>
    <row r="108" spans="1:16" x14ac:dyDescent="0.25">
      <c r="A108">
        <v>1548735</v>
      </c>
      <c r="B108">
        <v>90</v>
      </c>
      <c r="C108" s="1" t="s">
        <v>99</v>
      </c>
      <c r="D108" s="3">
        <v>45140.972222222219</v>
      </c>
      <c r="E108" t="s">
        <v>191</v>
      </c>
      <c r="F108" t="s">
        <v>41</v>
      </c>
      <c r="G108">
        <v>1069</v>
      </c>
      <c r="H108" s="11">
        <f t="shared" si="5"/>
        <v>2</v>
      </c>
      <c r="I108" s="7">
        <v>45140</v>
      </c>
      <c r="J108" s="8">
        <v>0.97222222222222221</v>
      </c>
      <c r="K108">
        <f t="shared" si="6"/>
        <v>20</v>
      </c>
      <c r="L108">
        <f t="shared" si="7"/>
        <v>23</v>
      </c>
      <c r="M108">
        <f t="shared" si="8"/>
        <v>8</v>
      </c>
      <c r="N108" t="str">
        <f>VLOOKUP(B:B,Customers!A:B,2,TRUE)</f>
        <v>USA</v>
      </c>
      <c r="O108" t="str">
        <f t="shared" si="9"/>
        <v>Not Outlier</v>
      </c>
      <c r="P108">
        <f>VLOOKUP(B:B,Customers!A:H,8,0)</f>
        <v>48</v>
      </c>
    </row>
    <row r="109" spans="1:16" x14ac:dyDescent="0.25">
      <c r="A109">
        <v>287761</v>
      </c>
      <c r="B109">
        <v>91</v>
      </c>
      <c r="C109" s="1" t="s">
        <v>105</v>
      </c>
      <c r="D109" s="2">
        <v>45053.054861111108</v>
      </c>
      <c r="E109" t="s">
        <v>97</v>
      </c>
      <c r="F109" t="s">
        <v>27</v>
      </c>
      <c r="G109">
        <v>3891</v>
      </c>
      <c r="H109" s="11">
        <f t="shared" si="5"/>
        <v>7</v>
      </c>
      <c r="I109" s="7">
        <v>45053</v>
      </c>
      <c r="J109" s="8">
        <v>5.486111111111111E-2</v>
      </c>
      <c r="K109">
        <f t="shared" si="6"/>
        <v>19</v>
      </c>
      <c r="L109">
        <f t="shared" si="7"/>
        <v>1</v>
      </c>
      <c r="M109">
        <f t="shared" si="8"/>
        <v>5</v>
      </c>
      <c r="N109" t="str">
        <f>VLOOKUP(B:B,Customers!A:B,2,TRUE)</f>
        <v>Spain</v>
      </c>
      <c r="O109" t="str">
        <f t="shared" si="9"/>
        <v>Not Outlier</v>
      </c>
      <c r="P109">
        <f>VLOOKUP(B:B,Customers!A:H,8,0)</f>
        <v>61</v>
      </c>
    </row>
    <row r="110" spans="1:16" x14ac:dyDescent="0.25">
      <c r="A110">
        <v>946580</v>
      </c>
      <c r="B110">
        <v>91</v>
      </c>
      <c r="C110" s="1" t="s">
        <v>105</v>
      </c>
      <c r="D110" s="3">
        <v>45257.959722222222</v>
      </c>
      <c r="E110" t="s">
        <v>97</v>
      </c>
      <c r="F110" t="s">
        <v>44</v>
      </c>
      <c r="G110">
        <v>8726</v>
      </c>
      <c r="H110" s="11">
        <f t="shared" si="5"/>
        <v>27</v>
      </c>
      <c r="I110" s="7">
        <v>45257</v>
      </c>
      <c r="J110" s="8">
        <v>0.95972222222222225</v>
      </c>
      <c r="K110">
        <f t="shared" si="6"/>
        <v>2</v>
      </c>
      <c r="L110">
        <f t="shared" si="7"/>
        <v>23</v>
      </c>
      <c r="M110">
        <f t="shared" si="8"/>
        <v>11</v>
      </c>
      <c r="N110" t="str">
        <f>VLOOKUP(B:B,Customers!A:B,2,TRUE)</f>
        <v>Spain</v>
      </c>
      <c r="O110" t="str">
        <f t="shared" si="9"/>
        <v>Not Outlier</v>
      </c>
      <c r="P110">
        <f>VLOOKUP(B:B,Customers!A:H,8,0)</f>
        <v>61</v>
      </c>
    </row>
    <row r="111" spans="1:16" x14ac:dyDescent="0.25">
      <c r="A111">
        <v>759796</v>
      </c>
      <c r="B111">
        <v>92</v>
      </c>
      <c r="C111" s="1" t="s">
        <v>108</v>
      </c>
      <c r="D111" s="3">
        <v>45227.006944444445</v>
      </c>
      <c r="E111" t="s">
        <v>96</v>
      </c>
      <c r="F111" t="s">
        <v>72</v>
      </c>
      <c r="G111">
        <v>545</v>
      </c>
      <c r="H111" s="11">
        <f t="shared" si="5"/>
        <v>28</v>
      </c>
      <c r="I111" s="7">
        <v>45227</v>
      </c>
      <c r="J111" s="8">
        <v>6.9444444444444441E-3</v>
      </c>
      <c r="K111">
        <f t="shared" si="6"/>
        <v>10</v>
      </c>
      <c r="L111">
        <f t="shared" si="7"/>
        <v>0</v>
      </c>
      <c r="M111">
        <f t="shared" si="8"/>
        <v>10</v>
      </c>
      <c r="N111" t="str">
        <f>VLOOKUP(B:B,Customers!A:B,2,TRUE)</f>
        <v>Denmark</v>
      </c>
      <c r="O111" t="str">
        <f t="shared" si="9"/>
        <v>Not Outlier</v>
      </c>
      <c r="P111">
        <f>VLOOKUP(B:B,Customers!A:H,8,0)</f>
        <v>75</v>
      </c>
    </row>
    <row r="112" spans="1:16" x14ac:dyDescent="0.25">
      <c r="A112">
        <v>631266</v>
      </c>
      <c r="B112">
        <v>94</v>
      </c>
      <c r="C112" s="1" t="s">
        <v>108</v>
      </c>
      <c r="D112" s="2">
        <v>45081.013888888891</v>
      </c>
      <c r="E112" t="s">
        <v>98</v>
      </c>
      <c r="F112" t="s">
        <v>64</v>
      </c>
      <c r="G112">
        <v>985</v>
      </c>
      <c r="H112" s="11">
        <f t="shared" si="5"/>
        <v>4</v>
      </c>
      <c r="I112" s="7">
        <v>45081</v>
      </c>
      <c r="J112" s="8">
        <v>1.3888888888888888E-2</v>
      </c>
      <c r="K112">
        <f t="shared" si="6"/>
        <v>20</v>
      </c>
      <c r="L112">
        <f t="shared" si="7"/>
        <v>0</v>
      </c>
      <c r="M112">
        <f t="shared" si="8"/>
        <v>6</v>
      </c>
      <c r="N112" t="str">
        <f>VLOOKUP(B:B,Customers!A:B,2,TRUE)</f>
        <v>Denmark</v>
      </c>
      <c r="O112" t="str">
        <f t="shared" si="9"/>
        <v>Not Outlier</v>
      </c>
      <c r="P112">
        <f>VLOOKUP(B:B,Customers!A:H,8,0)</f>
        <v>65</v>
      </c>
    </row>
    <row r="113" spans="1:16" x14ac:dyDescent="0.25">
      <c r="A113">
        <v>635304</v>
      </c>
      <c r="B113">
        <v>95</v>
      </c>
      <c r="C113" s="1" t="s">
        <v>113</v>
      </c>
      <c r="D113" s="2">
        <v>45207.061111111114</v>
      </c>
      <c r="E113" t="s">
        <v>97</v>
      </c>
      <c r="F113" t="s">
        <v>12</v>
      </c>
      <c r="G113">
        <v>201</v>
      </c>
      <c r="H113" s="11">
        <f t="shared" si="5"/>
        <v>8</v>
      </c>
      <c r="I113" s="7">
        <v>45207</v>
      </c>
      <c r="J113" s="8">
        <v>6.1111111111111109E-2</v>
      </c>
      <c r="K113">
        <f t="shared" si="6"/>
        <v>28</v>
      </c>
      <c r="L113">
        <f t="shared" si="7"/>
        <v>1</v>
      </c>
      <c r="M113">
        <f t="shared" si="8"/>
        <v>10</v>
      </c>
      <c r="N113" t="str">
        <f>VLOOKUP(B:B,Customers!A:B,2,TRUE)</f>
        <v>India</v>
      </c>
      <c r="O113" t="str">
        <f t="shared" si="9"/>
        <v>Not Outlier</v>
      </c>
      <c r="P113">
        <f>VLOOKUP(B:B,Customers!A:H,8,0)</f>
        <v>50</v>
      </c>
    </row>
    <row r="114" spans="1:16" x14ac:dyDescent="0.25">
      <c r="A114">
        <v>679845</v>
      </c>
      <c r="B114">
        <v>95</v>
      </c>
      <c r="C114" s="1" t="s">
        <v>113</v>
      </c>
      <c r="D114" s="3">
        <v>44981.004166666666</v>
      </c>
      <c r="E114" t="s">
        <v>96</v>
      </c>
      <c r="F114" t="s">
        <v>30</v>
      </c>
      <c r="G114">
        <v>8415</v>
      </c>
      <c r="H114" s="11">
        <f t="shared" si="5"/>
        <v>24</v>
      </c>
      <c r="I114" s="7">
        <v>44981</v>
      </c>
      <c r="J114" s="8">
        <v>4.1666666666666666E-3</v>
      </c>
      <c r="K114">
        <f t="shared" si="6"/>
        <v>6</v>
      </c>
      <c r="L114">
        <f t="shared" si="7"/>
        <v>0</v>
      </c>
      <c r="M114">
        <f t="shared" si="8"/>
        <v>2</v>
      </c>
      <c r="N114" t="str">
        <f>VLOOKUP(B:B,Customers!A:B,2,TRUE)</f>
        <v>India</v>
      </c>
      <c r="O114" t="str">
        <f t="shared" si="9"/>
        <v>Not Outlier</v>
      </c>
      <c r="P114">
        <f>VLOOKUP(B:B,Customers!A:H,8,0)</f>
        <v>50</v>
      </c>
    </row>
    <row r="115" spans="1:16" x14ac:dyDescent="0.25">
      <c r="A115">
        <v>573585</v>
      </c>
      <c r="B115">
        <v>97</v>
      </c>
      <c r="C115" s="1" t="s">
        <v>99</v>
      </c>
      <c r="D115" s="2">
        <v>45065.986805555556</v>
      </c>
      <c r="E115" t="s">
        <v>191</v>
      </c>
      <c r="F115" t="s">
        <v>44</v>
      </c>
      <c r="G115">
        <v>3551</v>
      </c>
      <c r="H115" s="11">
        <f t="shared" si="5"/>
        <v>19</v>
      </c>
      <c r="I115" s="7">
        <v>45065</v>
      </c>
      <c r="J115" s="8">
        <v>0.9868055555555556</v>
      </c>
      <c r="K115">
        <f t="shared" si="6"/>
        <v>41</v>
      </c>
      <c r="L115">
        <f t="shared" si="7"/>
        <v>23</v>
      </c>
      <c r="M115">
        <f t="shared" si="8"/>
        <v>5</v>
      </c>
      <c r="N115" t="str">
        <f>VLOOKUP(B:B,Customers!A:B,2,TRUE)</f>
        <v>USA</v>
      </c>
      <c r="O115" t="str">
        <f t="shared" si="9"/>
        <v>Not Outlier</v>
      </c>
      <c r="P115">
        <f>VLOOKUP(B:B,Customers!A:H,8,0)</f>
        <v>84</v>
      </c>
    </row>
    <row r="116" spans="1:16" x14ac:dyDescent="0.25">
      <c r="A116">
        <v>743961</v>
      </c>
      <c r="B116">
        <v>98</v>
      </c>
      <c r="C116" s="1" t="s">
        <v>108</v>
      </c>
      <c r="D116" s="3">
        <v>45176.027083333334</v>
      </c>
      <c r="E116" t="s">
        <v>96</v>
      </c>
      <c r="F116" t="s">
        <v>35</v>
      </c>
      <c r="G116">
        <v>2467</v>
      </c>
      <c r="H116" s="11">
        <f t="shared" si="5"/>
        <v>7</v>
      </c>
      <c r="I116" s="7">
        <v>45176</v>
      </c>
      <c r="J116" s="8">
        <v>2.7083333333333334E-2</v>
      </c>
      <c r="K116">
        <f t="shared" si="6"/>
        <v>39</v>
      </c>
      <c r="L116">
        <f t="shared" si="7"/>
        <v>0</v>
      </c>
      <c r="M116">
        <f t="shared" si="8"/>
        <v>9</v>
      </c>
      <c r="N116" t="str">
        <f>VLOOKUP(B:B,Customers!A:B,2,TRUE)</f>
        <v>Denmark</v>
      </c>
      <c r="O116" t="str">
        <f t="shared" si="9"/>
        <v>Not Outlier</v>
      </c>
      <c r="P116">
        <f>VLOOKUP(B:B,Customers!A:H,8,0)</f>
        <v>35</v>
      </c>
    </row>
    <row r="117" spans="1:16" x14ac:dyDescent="0.25">
      <c r="A117">
        <v>1589664</v>
      </c>
      <c r="B117">
        <v>98</v>
      </c>
      <c r="C117" s="1" t="s">
        <v>108</v>
      </c>
      <c r="D117" s="3">
        <v>45217.068749999999</v>
      </c>
      <c r="E117" t="s">
        <v>98</v>
      </c>
      <c r="F117" t="s">
        <v>54</v>
      </c>
      <c r="G117">
        <v>9044</v>
      </c>
      <c r="H117" s="11">
        <f t="shared" si="5"/>
        <v>18</v>
      </c>
      <c r="I117" s="7">
        <v>45217</v>
      </c>
      <c r="J117" s="8">
        <v>6.8750000000000006E-2</v>
      </c>
      <c r="K117">
        <f t="shared" si="6"/>
        <v>39</v>
      </c>
      <c r="L117">
        <f t="shared" si="7"/>
        <v>1</v>
      </c>
      <c r="M117">
        <f t="shared" si="8"/>
        <v>10</v>
      </c>
      <c r="N117" t="str">
        <f>VLOOKUP(B:B,Customers!A:B,2,TRUE)</f>
        <v>Denmark</v>
      </c>
      <c r="O117" t="str">
        <f t="shared" si="9"/>
        <v>Not Outlier</v>
      </c>
      <c r="P117">
        <f>VLOOKUP(B:B,Customers!A:H,8,0)</f>
        <v>35</v>
      </c>
    </row>
    <row r="118" spans="1:16" x14ac:dyDescent="0.25">
      <c r="A118">
        <v>1605621</v>
      </c>
      <c r="B118">
        <v>98</v>
      </c>
      <c r="C118" s="1" t="s">
        <v>108</v>
      </c>
      <c r="D118" s="3">
        <v>45174.064583333333</v>
      </c>
      <c r="E118" t="s">
        <v>97</v>
      </c>
      <c r="F118" t="s">
        <v>25</v>
      </c>
      <c r="G118">
        <v>4118</v>
      </c>
      <c r="H118" s="11">
        <f t="shared" si="5"/>
        <v>5</v>
      </c>
      <c r="I118" s="7">
        <v>45174</v>
      </c>
      <c r="J118" s="8">
        <v>6.458333333333334E-2</v>
      </c>
      <c r="K118">
        <f t="shared" si="6"/>
        <v>33</v>
      </c>
      <c r="L118">
        <f t="shared" si="7"/>
        <v>1</v>
      </c>
      <c r="M118">
        <f t="shared" si="8"/>
        <v>9</v>
      </c>
      <c r="N118" t="str">
        <f>VLOOKUP(B:B,Customers!A:B,2,TRUE)</f>
        <v>Denmark</v>
      </c>
      <c r="O118" t="str">
        <f t="shared" si="9"/>
        <v>Not Outlier</v>
      </c>
      <c r="P118">
        <f>VLOOKUP(B:B,Customers!A:H,8,0)</f>
        <v>35</v>
      </c>
    </row>
    <row r="119" spans="1:16" x14ac:dyDescent="0.25">
      <c r="A119">
        <v>512440</v>
      </c>
      <c r="B119">
        <v>99</v>
      </c>
      <c r="C119" s="1" t="s">
        <v>101</v>
      </c>
      <c r="D119" s="2">
        <v>45084.03125</v>
      </c>
      <c r="E119" t="s">
        <v>97</v>
      </c>
      <c r="F119" t="s">
        <v>91</v>
      </c>
      <c r="G119">
        <v>4280</v>
      </c>
      <c r="H119" s="11">
        <f t="shared" si="5"/>
        <v>7</v>
      </c>
      <c r="I119" s="7">
        <v>45084</v>
      </c>
      <c r="J119" s="8">
        <v>3.125E-2</v>
      </c>
      <c r="K119">
        <f t="shared" si="6"/>
        <v>45</v>
      </c>
      <c r="L119">
        <f t="shared" si="7"/>
        <v>0</v>
      </c>
      <c r="M119">
        <f t="shared" si="8"/>
        <v>6</v>
      </c>
      <c r="N119" t="str">
        <f>VLOOKUP(B:B,Customers!A:B,2,TRUE)</f>
        <v>Australia</v>
      </c>
      <c r="O119" t="str">
        <f t="shared" si="9"/>
        <v>Not Outlier</v>
      </c>
      <c r="P119">
        <f>VLOOKUP(B:B,Customers!A:H,8,0)</f>
        <v>79</v>
      </c>
    </row>
    <row r="120" spans="1:16" x14ac:dyDescent="0.25">
      <c r="A120">
        <v>284363</v>
      </c>
      <c r="B120">
        <v>100</v>
      </c>
      <c r="C120" s="1" t="s">
        <v>111</v>
      </c>
      <c r="D120" s="2">
        <v>45006.977777777778</v>
      </c>
      <c r="E120" t="s">
        <v>98</v>
      </c>
      <c r="F120" t="s">
        <v>11</v>
      </c>
      <c r="G120">
        <v>3844</v>
      </c>
      <c r="H120" s="11">
        <f t="shared" si="5"/>
        <v>21</v>
      </c>
      <c r="I120" s="7">
        <v>45006</v>
      </c>
      <c r="J120" s="8">
        <v>0.97777777777777775</v>
      </c>
      <c r="K120">
        <f t="shared" si="6"/>
        <v>28</v>
      </c>
      <c r="L120">
        <f t="shared" si="7"/>
        <v>23</v>
      </c>
      <c r="M120">
        <f t="shared" si="8"/>
        <v>3</v>
      </c>
      <c r="N120" t="str">
        <f>VLOOKUP(B:B,Customers!A:B,2,TRUE)</f>
        <v>Ireland</v>
      </c>
      <c r="O120" t="str">
        <f t="shared" si="9"/>
        <v>Not Outlier</v>
      </c>
      <c r="P120">
        <f>VLOOKUP(B:B,Customers!A:H,8,0)</f>
        <v>85</v>
      </c>
    </row>
    <row r="121" spans="1:16" x14ac:dyDescent="0.25">
      <c r="A121">
        <v>774603</v>
      </c>
      <c r="B121">
        <v>101</v>
      </c>
      <c r="C121" s="1" t="s">
        <v>99</v>
      </c>
      <c r="D121" s="3">
        <v>45049.038194444445</v>
      </c>
      <c r="E121" t="s">
        <v>96</v>
      </c>
      <c r="F121" t="s">
        <v>5</v>
      </c>
      <c r="G121">
        <v>1913</v>
      </c>
      <c r="H121" s="11">
        <f t="shared" si="5"/>
        <v>3</v>
      </c>
      <c r="I121" s="7">
        <v>45049</v>
      </c>
      <c r="J121" s="8">
        <v>3.8194444444444448E-2</v>
      </c>
      <c r="K121">
        <f t="shared" si="6"/>
        <v>55</v>
      </c>
      <c r="L121">
        <f t="shared" si="7"/>
        <v>0</v>
      </c>
      <c r="M121">
        <f t="shared" si="8"/>
        <v>5</v>
      </c>
      <c r="N121" t="str">
        <f>VLOOKUP(B:B,Customers!A:B,2,TRUE)</f>
        <v>USA</v>
      </c>
      <c r="O121" t="str">
        <f t="shared" si="9"/>
        <v>Not Outlier</v>
      </c>
      <c r="P121">
        <f>VLOOKUP(B:B,Customers!A:H,8,0)</f>
        <v>63</v>
      </c>
    </row>
    <row r="122" spans="1:16" x14ac:dyDescent="0.25">
      <c r="A122">
        <v>199110</v>
      </c>
      <c r="B122">
        <v>104</v>
      </c>
      <c r="C122" s="1" t="s">
        <v>101</v>
      </c>
      <c r="D122" s="2">
        <v>45067.031944444447</v>
      </c>
      <c r="E122" t="s">
        <v>191</v>
      </c>
      <c r="F122" t="s">
        <v>70</v>
      </c>
      <c r="G122">
        <v>717</v>
      </c>
      <c r="H122" s="11">
        <f t="shared" si="5"/>
        <v>21</v>
      </c>
      <c r="I122" s="7">
        <v>45067</v>
      </c>
      <c r="J122" s="8">
        <v>3.1944444444444442E-2</v>
      </c>
      <c r="K122">
        <f t="shared" si="6"/>
        <v>46</v>
      </c>
      <c r="L122">
        <f t="shared" si="7"/>
        <v>0</v>
      </c>
      <c r="M122">
        <f t="shared" si="8"/>
        <v>5</v>
      </c>
      <c r="N122" t="str">
        <f>VLOOKUP(B:B,Customers!A:B,2,TRUE)</f>
        <v>Australia</v>
      </c>
      <c r="O122" t="str">
        <f t="shared" si="9"/>
        <v>Not Outlier</v>
      </c>
      <c r="P122">
        <f>VLOOKUP(B:B,Customers!A:H,8,0)</f>
        <v>46</v>
      </c>
    </row>
    <row r="123" spans="1:16" x14ac:dyDescent="0.25">
      <c r="A123">
        <v>279106</v>
      </c>
      <c r="B123">
        <v>104</v>
      </c>
      <c r="C123" s="1" t="s">
        <v>101</v>
      </c>
      <c r="D123" s="2">
        <v>44940.037499999999</v>
      </c>
      <c r="E123" t="s">
        <v>98</v>
      </c>
      <c r="F123" t="s">
        <v>27</v>
      </c>
      <c r="G123">
        <v>4768</v>
      </c>
      <c r="H123" s="11">
        <f t="shared" si="5"/>
        <v>14</v>
      </c>
      <c r="I123" s="7">
        <v>44940</v>
      </c>
      <c r="J123" s="8">
        <v>3.7499999999999999E-2</v>
      </c>
      <c r="K123">
        <f t="shared" si="6"/>
        <v>54</v>
      </c>
      <c r="L123">
        <f t="shared" si="7"/>
        <v>0</v>
      </c>
      <c r="M123">
        <f t="shared" si="8"/>
        <v>1</v>
      </c>
      <c r="N123" t="str">
        <f>VLOOKUP(B:B,Customers!A:B,2,TRUE)</f>
        <v>Australia</v>
      </c>
      <c r="O123" t="str">
        <f t="shared" si="9"/>
        <v>Not Outlier</v>
      </c>
      <c r="P123">
        <f>VLOOKUP(B:B,Customers!A:H,8,0)</f>
        <v>46</v>
      </c>
    </row>
    <row r="124" spans="1:16" x14ac:dyDescent="0.25">
      <c r="A124">
        <v>1524093</v>
      </c>
      <c r="B124">
        <v>104</v>
      </c>
      <c r="C124" s="1" t="s">
        <v>101</v>
      </c>
      <c r="D124" s="3">
        <v>45216.972222222219</v>
      </c>
      <c r="E124" t="s">
        <v>98</v>
      </c>
      <c r="F124" t="s">
        <v>51</v>
      </c>
      <c r="G124">
        <v>6754</v>
      </c>
      <c r="H124" s="11">
        <f t="shared" si="5"/>
        <v>17</v>
      </c>
      <c r="I124" s="7">
        <v>45216</v>
      </c>
      <c r="J124" s="8">
        <v>0.97222222222222221</v>
      </c>
      <c r="K124">
        <f t="shared" si="6"/>
        <v>20</v>
      </c>
      <c r="L124">
        <f t="shared" si="7"/>
        <v>23</v>
      </c>
      <c r="M124">
        <f t="shared" si="8"/>
        <v>10</v>
      </c>
      <c r="N124" t="str">
        <f>VLOOKUP(B:B,Customers!A:B,2,TRUE)</f>
        <v>Australia</v>
      </c>
      <c r="O124" t="str">
        <f t="shared" si="9"/>
        <v>Not Outlier</v>
      </c>
      <c r="P124">
        <f>VLOOKUP(B:B,Customers!A:H,8,0)</f>
        <v>46</v>
      </c>
    </row>
    <row r="125" spans="1:16" x14ac:dyDescent="0.25">
      <c r="A125">
        <v>50199</v>
      </c>
      <c r="B125">
        <v>105</v>
      </c>
      <c r="C125" s="1" t="s">
        <v>99</v>
      </c>
      <c r="D125" s="2">
        <v>44955.05972222222</v>
      </c>
      <c r="E125" t="s">
        <v>191</v>
      </c>
      <c r="F125" t="s">
        <v>24</v>
      </c>
      <c r="G125">
        <v>8898</v>
      </c>
      <c r="H125" s="11">
        <f t="shared" si="5"/>
        <v>29</v>
      </c>
      <c r="I125" s="7">
        <v>44955</v>
      </c>
      <c r="J125" s="8">
        <v>5.9722222222222225E-2</v>
      </c>
      <c r="K125">
        <f t="shared" si="6"/>
        <v>26</v>
      </c>
      <c r="L125">
        <f t="shared" si="7"/>
        <v>1</v>
      </c>
      <c r="M125">
        <f t="shared" si="8"/>
        <v>1</v>
      </c>
      <c r="N125" t="str">
        <f>VLOOKUP(B:B,Customers!A:B,2,TRUE)</f>
        <v>USA</v>
      </c>
      <c r="O125" t="str">
        <f t="shared" si="9"/>
        <v>Not Outlier</v>
      </c>
      <c r="P125">
        <f>VLOOKUP(B:B,Customers!A:H,8,0)</f>
        <v>80</v>
      </c>
    </row>
    <row r="126" spans="1:16" x14ac:dyDescent="0.25">
      <c r="A126">
        <v>272174</v>
      </c>
      <c r="B126">
        <v>105</v>
      </c>
      <c r="C126" s="1" t="s">
        <v>99</v>
      </c>
      <c r="D126" s="2">
        <v>45097.047222222223</v>
      </c>
      <c r="E126" t="s">
        <v>191</v>
      </c>
      <c r="F126" t="s">
        <v>43</v>
      </c>
      <c r="G126">
        <v>5045</v>
      </c>
      <c r="H126" s="11">
        <f t="shared" si="5"/>
        <v>20</v>
      </c>
      <c r="I126" s="7">
        <v>45097</v>
      </c>
      <c r="J126" s="8">
        <v>4.7222222222222221E-2</v>
      </c>
      <c r="K126">
        <f t="shared" si="6"/>
        <v>8</v>
      </c>
      <c r="L126">
        <f t="shared" si="7"/>
        <v>1</v>
      </c>
      <c r="M126">
        <f t="shared" si="8"/>
        <v>6</v>
      </c>
      <c r="N126" t="str">
        <f>VLOOKUP(B:B,Customers!A:B,2,TRUE)</f>
        <v>USA</v>
      </c>
      <c r="O126" t="str">
        <f t="shared" si="9"/>
        <v>Not Outlier</v>
      </c>
      <c r="P126">
        <f>VLOOKUP(B:B,Customers!A:H,8,0)</f>
        <v>80</v>
      </c>
    </row>
    <row r="127" spans="1:16" x14ac:dyDescent="0.25">
      <c r="A127">
        <v>1256035</v>
      </c>
      <c r="B127">
        <v>105</v>
      </c>
      <c r="C127" s="1" t="s">
        <v>99</v>
      </c>
      <c r="D127" s="3">
        <v>44941.965277777781</v>
      </c>
      <c r="E127" t="s">
        <v>191</v>
      </c>
      <c r="F127" t="s">
        <v>73</v>
      </c>
      <c r="G127">
        <v>2774</v>
      </c>
      <c r="H127" s="11">
        <f t="shared" si="5"/>
        <v>15</v>
      </c>
      <c r="I127" s="7">
        <v>44941</v>
      </c>
      <c r="J127" s="8">
        <v>0.96527777777777779</v>
      </c>
      <c r="K127">
        <f t="shared" si="6"/>
        <v>10</v>
      </c>
      <c r="L127">
        <f t="shared" si="7"/>
        <v>23</v>
      </c>
      <c r="M127">
        <f t="shared" si="8"/>
        <v>1</v>
      </c>
      <c r="N127" t="str">
        <f>VLOOKUP(B:B,Customers!A:B,2,TRUE)</f>
        <v>USA</v>
      </c>
      <c r="O127" t="str">
        <f t="shared" si="9"/>
        <v>Not Outlier</v>
      </c>
      <c r="P127">
        <f>VLOOKUP(B:B,Customers!A:H,8,0)</f>
        <v>80</v>
      </c>
    </row>
    <row r="128" spans="1:16" x14ac:dyDescent="0.25">
      <c r="A128">
        <v>1347929</v>
      </c>
      <c r="B128">
        <v>105</v>
      </c>
      <c r="C128" s="1" t="s">
        <v>99</v>
      </c>
      <c r="D128" s="3">
        <v>44973.01458333333</v>
      </c>
      <c r="E128" t="s">
        <v>98</v>
      </c>
      <c r="F128" t="s">
        <v>9</v>
      </c>
      <c r="G128">
        <v>5624</v>
      </c>
      <c r="H128" s="11">
        <f t="shared" si="5"/>
        <v>16</v>
      </c>
      <c r="I128" s="7">
        <v>44973</v>
      </c>
      <c r="J128" s="8">
        <v>1.4583333333333334E-2</v>
      </c>
      <c r="K128">
        <f t="shared" si="6"/>
        <v>21</v>
      </c>
      <c r="L128">
        <f t="shared" si="7"/>
        <v>0</v>
      </c>
      <c r="M128">
        <f t="shared" si="8"/>
        <v>2</v>
      </c>
      <c r="N128" t="str">
        <f>VLOOKUP(B:B,Customers!A:B,2,TRUE)</f>
        <v>USA</v>
      </c>
      <c r="O128" t="str">
        <f t="shared" si="9"/>
        <v>Not Outlier</v>
      </c>
      <c r="P128">
        <f>VLOOKUP(B:B,Customers!A:H,8,0)</f>
        <v>80</v>
      </c>
    </row>
    <row r="129" spans="1:16" x14ac:dyDescent="0.25">
      <c r="A129">
        <v>1660154</v>
      </c>
      <c r="B129">
        <v>105</v>
      </c>
      <c r="C129" s="1" t="s">
        <v>99</v>
      </c>
      <c r="D129" s="3">
        <v>45056.069444444445</v>
      </c>
      <c r="E129" t="s">
        <v>97</v>
      </c>
      <c r="F129" t="s">
        <v>54</v>
      </c>
      <c r="G129">
        <v>9184</v>
      </c>
      <c r="H129" s="11">
        <f t="shared" si="5"/>
        <v>10</v>
      </c>
      <c r="I129" s="7">
        <v>45056</v>
      </c>
      <c r="J129" s="8">
        <v>6.9444444444444448E-2</v>
      </c>
      <c r="K129">
        <f t="shared" si="6"/>
        <v>40</v>
      </c>
      <c r="L129">
        <f t="shared" si="7"/>
        <v>1</v>
      </c>
      <c r="M129">
        <f t="shared" si="8"/>
        <v>5</v>
      </c>
      <c r="N129" t="str">
        <f>VLOOKUP(B:B,Customers!A:B,2,TRUE)</f>
        <v>USA</v>
      </c>
      <c r="O129" t="str">
        <f t="shared" si="9"/>
        <v>Not Outlier</v>
      </c>
      <c r="P129">
        <f>VLOOKUP(B:B,Customers!A:H,8,0)</f>
        <v>80</v>
      </c>
    </row>
    <row r="130" spans="1:16" x14ac:dyDescent="0.25">
      <c r="A130">
        <v>468652</v>
      </c>
      <c r="B130">
        <v>106</v>
      </c>
      <c r="C130" s="1" t="s">
        <v>101</v>
      </c>
      <c r="D130" s="2">
        <v>45108.018750000003</v>
      </c>
      <c r="E130" t="s">
        <v>191</v>
      </c>
      <c r="F130" t="s">
        <v>76</v>
      </c>
      <c r="G130">
        <v>1982</v>
      </c>
      <c r="H130" s="11">
        <f t="shared" si="5"/>
        <v>1</v>
      </c>
      <c r="I130" s="7">
        <v>45108</v>
      </c>
      <c r="J130" s="8">
        <v>1.8749999999999999E-2</v>
      </c>
      <c r="K130">
        <f t="shared" si="6"/>
        <v>27</v>
      </c>
      <c r="L130">
        <f t="shared" si="7"/>
        <v>0</v>
      </c>
      <c r="M130">
        <f t="shared" si="8"/>
        <v>7</v>
      </c>
      <c r="N130" t="str">
        <f>VLOOKUP(B:B,Customers!A:B,2,TRUE)</f>
        <v>Australia</v>
      </c>
      <c r="O130" t="str">
        <f t="shared" si="9"/>
        <v>Not Outlier</v>
      </c>
      <c r="P130">
        <f>VLOOKUP(B:B,Customers!A:H,8,0)</f>
        <v>40</v>
      </c>
    </row>
    <row r="131" spans="1:16" x14ac:dyDescent="0.25">
      <c r="A131">
        <v>1331311</v>
      </c>
      <c r="B131">
        <v>106</v>
      </c>
      <c r="C131" s="1" t="s">
        <v>101</v>
      </c>
      <c r="D131" s="3">
        <v>44933.033333333333</v>
      </c>
      <c r="E131" t="s">
        <v>191</v>
      </c>
      <c r="F131" t="s">
        <v>27</v>
      </c>
      <c r="G131">
        <v>1909</v>
      </c>
      <c r="H131" s="11">
        <f t="shared" ref="H131:H194" si="10">DAY(D131)</f>
        <v>7</v>
      </c>
      <c r="I131" s="7">
        <v>44933</v>
      </c>
      <c r="J131" s="8">
        <v>3.3333333333333333E-2</v>
      </c>
      <c r="K131">
        <f t="shared" ref="K131:K194" si="11">MINUTE(J131)</f>
        <v>48</v>
      </c>
      <c r="L131">
        <f t="shared" ref="L131:L194" si="12">HOUR(J131)</f>
        <v>0</v>
      </c>
      <c r="M131">
        <f t="shared" ref="M131:M194" si="13">MONTH(I131)</f>
        <v>1</v>
      </c>
      <c r="N131" t="str">
        <f>VLOOKUP(B:B,Customers!A:B,2,TRUE)</f>
        <v>Australia</v>
      </c>
      <c r="O131" t="str">
        <f t="shared" ref="O131:O194" si="14">IF(OR(G131&gt;$R$9,G131&lt;$R$8),"Outlier","Not Outlier")</f>
        <v>Not Outlier</v>
      </c>
      <c r="P131">
        <f>VLOOKUP(B:B,Customers!A:H,8,0)</f>
        <v>40</v>
      </c>
    </row>
    <row r="132" spans="1:16" x14ac:dyDescent="0.25">
      <c r="A132">
        <v>315549</v>
      </c>
      <c r="B132">
        <v>108</v>
      </c>
      <c r="C132" s="1" t="s">
        <v>105</v>
      </c>
      <c r="D132" s="2">
        <v>45004.98541666667</v>
      </c>
      <c r="E132" t="s">
        <v>191</v>
      </c>
      <c r="F132" t="s">
        <v>8</v>
      </c>
      <c r="G132">
        <v>7653</v>
      </c>
      <c r="H132" s="11">
        <f t="shared" si="10"/>
        <v>19</v>
      </c>
      <c r="I132" s="7">
        <v>45004</v>
      </c>
      <c r="J132" s="8">
        <v>0.98541666666666672</v>
      </c>
      <c r="K132">
        <f t="shared" si="11"/>
        <v>39</v>
      </c>
      <c r="L132">
        <f t="shared" si="12"/>
        <v>23</v>
      </c>
      <c r="M132">
        <f t="shared" si="13"/>
        <v>3</v>
      </c>
      <c r="N132" t="str">
        <f>VLOOKUP(B:B,Customers!A:B,2,TRUE)</f>
        <v>Spain</v>
      </c>
      <c r="O132" t="str">
        <f t="shared" si="14"/>
        <v>Not Outlier</v>
      </c>
      <c r="P132">
        <f>VLOOKUP(B:B,Customers!A:H,8,0)</f>
        <v>63</v>
      </c>
    </row>
    <row r="133" spans="1:16" x14ac:dyDescent="0.25">
      <c r="A133">
        <v>1516849</v>
      </c>
      <c r="B133">
        <v>108</v>
      </c>
      <c r="C133" s="1" t="s">
        <v>105</v>
      </c>
      <c r="D133" s="3">
        <v>45080.015277777777</v>
      </c>
      <c r="E133" t="s">
        <v>97</v>
      </c>
      <c r="F133" t="s">
        <v>94</v>
      </c>
      <c r="G133">
        <v>5536</v>
      </c>
      <c r="H133" s="11">
        <f t="shared" si="10"/>
        <v>3</v>
      </c>
      <c r="I133" s="7">
        <v>45080</v>
      </c>
      <c r="J133" s="8">
        <v>1.5277777777777777E-2</v>
      </c>
      <c r="K133">
        <f t="shared" si="11"/>
        <v>22</v>
      </c>
      <c r="L133">
        <f t="shared" si="12"/>
        <v>0</v>
      </c>
      <c r="M133">
        <f t="shared" si="13"/>
        <v>6</v>
      </c>
      <c r="N133" t="str">
        <f>VLOOKUP(B:B,Customers!A:B,2,TRUE)</f>
        <v>Spain</v>
      </c>
      <c r="O133" t="str">
        <f t="shared" si="14"/>
        <v>Not Outlier</v>
      </c>
      <c r="P133">
        <f>VLOOKUP(B:B,Customers!A:H,8,0)</f>
        <v>63</v>
      </c>
    </row>
    <row r="134" spans="1:16" x14ac:dyDescent="0.25">
      <c r="A134">
        <v>248737</v>
      </c>
      <c r="B134">
        <v>109</v>
      </c>
      <c r="C134" s="1" t="s">
        <v>99</v>
      </c>
      <c r="D134" s="2">
        <v>45000.026388888888</v>
      </c>
      <c r="E134" t="s">
        <v>98</v>
      </c>
      <c r="F134" t="s">
        <v>11</v>
      </c>
      <c r="G134">
        <v>1887</v>
      </c>
      <c r="H134" s="11">
        <f t="shared" si="10"/>
        <v>15</v>
      </c>
      <c r="I134" s="7">
        <v>45000</v>
      </c>
      <c r="J134" s="8">
        <v>2.6388888888888889E-2</v>
      </c>
      <c r="K134">
        <f t="shared" si="11"/>
        <v>38</v>
      </c>
      <c r="L134">
        <f t="shared" si="12"/>
        <v>0</v>
      </c>
      <c r="M134">
        <f t="shared" si="13"/>
        <v>3</v>
      </c>
      <c r="N134" t="str">
        <f>VLOOKUP(B:B,Customers!A:B,2,TRUE)</f>
        <v>USA</v>
      </c>
      <c r="O134" t="str">
        <f t="shared" si="14"/>
        <v>Not Outlier</v>
      </c>
      <c r="P134">
        <f>VLOOKUP(B:B,Customers!A:H,8,0)</f>
        <v>32</v>
      </c>
    </row>
    <row r="135" spans="1:16" x14ac:dyDescent="0.25">
      <c r="A135">
        <v>534263</v>
      </c>
      <c r="B135">
        <v>109</v>
      </c>
      <c r="C135" s="1" t="s">
        <v>99</v>
      </c>
      <c r="D135" s="2">
        <v>45093.023611111108</v>
      </c>
      <c r="E135" t="s">
        <v>97</v>
      </c>
      <c r="F135" t="s">
        <v>19</v>
      </c>
      <c r="G135">
        <v>3129</v>
      </c>
      <c r="H135" s="11">
        <f t="shared" si="10"/>
        <v>16</v>
      </c>
      <c r="I135" s="7">
        <v>45093</v>
      </c>
      <c r="J135" s="8">
        <v>2.361111111111111E-2</v>
      </c>
      <c r="K135">
        <f t="shared" si="11"/>
        <v>34</v>
      </c>
      <c r="L135">
        <f t="shared" si="12"/>
        <v>0</v>
      </c>
      <c r="M135">
        <f t="shared" si="13"/>
        <v>6</v>
      </c>
      <c r="N135" t="str">
        <f>VLOOKUP(B:B,Customers!A:B,2,TRUE)</f>
        <v>USA</v>
      </c>
      <c r="O135" t="str">
        <f t="shared" si="14"/>
        <v>Not Outlier</v>
      </c>
      <c r="P135">
        <f>VLOOKUP(B:B,Customers!A:H,8,0)</f>
        <v>32</v>
      </c>
    </row>
    <row r="136" spans="1:16" x14ac:dyDescent="0.25">
      <c r="A136">
        <v>784475</v>
      </c>
      <c r="B136">
        <v>109</v>
      </c>
      <c r="C136" s="1" t="s">
        <v>99</v>
      </c>
      <c r="D136" s="3">
        <v>45284.071527777778</v>
      </c>
      <c r="E136" t="s">
        <v>97</v>
      </c>
      <c r="F136" t="s">
        <v>25</v>
      </c>
      <c r="G136">
        <v>505</v>
      </c>
      <c r="H136" s="11">
        <f t="shared" si="10"/>
        <v>24</v>
      </c>
      <c r="I136" s="7">
        <v>45284</v>
      </c>
      <c r="J136" s="8">
        <v>7.1527777777777773E-2</v>
      </c>
      <c r="K136">
        <f t="shared" si="11"/>
        <v>43</v>
      </c>
      <c r="L136">
        <f t="shared" si="12"/>
        <v>1</v>
      </c>
      <c r="M136">
        <f t="shared" si="13"/>
        <v>12</v>
      </c>
      <c r="N136" t="str">
        <f>VLOOKUP(B:B,Customers!A:B,2,TRUE)</f>
        <v>USA</v>
      </c>
      <c r="O136" t="str">
        <f t="shared" si="14"/>
        <v>Not Outlier</v>
      </c>
      <c r="P136">
        <f>VLOOKUP(B:B,Customers!A:H,8,0)</f>
        <v>32</v>
      </c>
    </row>
    <row r="137" spans="1:16" x14ac:dyDescent="0.25">
      <c r="A137">
        <v>444540</v>
      </c>
      <c r="B137">
        <v>112</v>
      </c>
      <c r="C137" s="1" t="s">
        <v>99</v>
      </c>
      <c r="D137" s="2">
        <v>45174.01666666667</v>
      </c>
      <c r="E137" t="s">
        <v>98</v>
      </c>
      <c r="F137" t="s">
        <v>46</v>
      </c>
      <c r="G137">
        <v>8547</v>
      </c>
      <c r="H137" s="11">
        <f t="shared" si="10"/>
        <v>5</v>
      </c>
      <c r="I137" s="7">
        <v>45174</v>
      </c>
      <c r="J137" s="8">
        <v>1.6666666666666666E-2</v>
      </c>
      <c r="K137">
        <f t="shared" si="11"/>
        <v>24</v>
      </c>
      <c r="L137">
        <f t="shared" si="12"/>
        <v>0</v>
      </c>
      <c r="M137">
        <f t="shared" si="13"/>
        <v>9</v>
      </c>
      <c r="N137" t="str">
        <f>VLOOKUP(B:B,Customers!A:B,2,TRUE)</f>
        <v>USA</v>
      </c>
      <c r="O137" t="str">
        <f t="shared" si="14"/>
        <v>Not Outlier</v>
      </c>
      <c r="P137">
        <f>VLOOKUP(B:B,Customers!A:H,8,0)</f>
        <v>70</v>
      </c>
    </row>
    <row r="138" spans="1:16" x14ac:dyDescent="0.25">
      <c r="A138">
        <v>1534392</v>
      </c>
      <c r="B138">
        <v>112</v>
      </c>
      <c r="C138" s="1" t="s">
        <v>99</v>
      </c>
      <c r="D138" s="3">
        <v>44952.959722222222</v>
      </c>
      <c r="E138" t="s">
        <v>98</v>
      </c>
      <c r="F138" t="s">
        <v>27</v>
      </c>
      <c r="G138">
        <v>2347</v>
      </c>
      <c r="H138" s="11">
        <f t="shared" si="10"/>
        <v>26</v>
      </c>
      <c r="I138" s="7">
        <v>44952</v>
      </c>
      <c r="J138" s="8">
        <v>0.95972222222222225</v>
      </c>
      <c r="K138">
        <f t="shared" si="11"/>
        <v>2</v>
      </c>
      <c r="L138">
        <f t="shared" si="12"/>
        <v>23</v>
      </c>
      <c r="M138">
        <f t="shared" si="13"/>
        <v>1</v>
      </c>
      <c r="N138" t="str">
        <f>VLOOKUP(B:B,Customers!A:B,2,TRUE)</f>
        <v>USA</v>
      </c>
      <c r="O138" t="str">
        <f t="shared" si="14"/>
        <v>Not Outlier</v>
      </c>
      <c r="P138">
        <f>VLOOKUP(B:B,Customers!A:H,8,0)</f>
        <v>70</v>
      </c>
    </row>
    <row r="139" spans="1:16" x14ac:dyDescent="0.25">
      <c r="A139">
        <v>1221647</v>
      </c>
      <c r="B139">
        <v>113</v>
      </c>
      <c r="C139" s="1" t="s">
        <v>99</v>
      </c>
      <c r="D139" s="3">
        <v>45011.025000000001</v>
      </c>
      <c r="E139" t="s">
        <v>98</v>
      </c>
      <c r="F139" t="s">
        <v>84</v>
      </c>
      <c r="G139">
        <v>6210</v>
      </c>
      <c r="H139" s="11">
        <f t="shared" si="10"/>
        <v>26</v>
      </c>
      <c r="I139" s="7">
        <v>45011</v>
      </c>
      <c r="J139" s="8">
        <v>2.5000000000000001E-2</v>
      </c>
      <c r="K139">
        <f t="shared" si="11"/>
        <v>36</v>
      </c>
      <c r="L139">
        <f t="shared" si="12"/>
        <v>0</v>
      </c>
      <c r="M139">
        <f t="shared" si="13"/>
        <v>3</v>
      </c>
      <c r="N139" t="str">
        <f>VLOOKUP(B:B,Customers!A:B,2,TRUE)</f>
        <v>USA</v>
      </c>
      <c r="O139" t="str">
        <f t="shared" si="14"/>
        <v>Not Outlier</v>
      </c>
      <c r="P139">
        <f>VLOOKUP(B:B,Customers!A:H,8,0)</f>
        <v>72</v>
      </c>
    </row>
    <row r="140" spans="1:16" x14ac:dyDescent="0.25">
      <c r="A140">
        <v>1467283</v>
      </c>
      <c r="B140">
        <v>113</v>
      </c>
      <c r="C140" s="1" t="s">
        <v>99</v>
      </c>
      <c r="D140" s="3">
        <v>45142.101388888892</v>
      </c>
      <c r="E140" t="s">
        <v>98</v>
      </c>
      <c r="F140" t="s">
        <v>35</v>
      </c>
      <c r="G140">
        <v>722</v>
      </c>
      <c r="H140" s="11">
        <f t="shared" si="10"/>
        <v>4</v>
      </c>
      <c r="I140" s="7">
        <v>45142</v>
      </c>
      <c r="J140" s="8">
        <v>0.10138888888888889</v>
      </c>
      <c r="K140">
        <f t="shared" si="11"/>
        <v>26</v>
      </c>
      <c r="L140">
        <f t="shared" si="12"/>
        <v>2</v>
      </c>
      <c r="M140">
        <f t="shared" si="13"/>
        <v>8</v>
      </c>
      <c r="N140" t="str">
        <f>VLOOKUP(B:B,Customers!A:B,2,TRUE)</f>
        <v>USA</v>
      </c>
      <c r="O140" t="str">
        <f t="shared" si="14"/>
        <v>Not Outlier</v>
      </c>
      <c r="P140">
        <f>VLOOKUP(B:B,Customers!A:H,8,0)</f>
        <v>72</v>
      </c>
    </row>
    <row r="141" spans="1:16" x14ac:dyDescent="0.25">
      <c r="A141">
        <v>1594992</v>
      </c>
      <c r="B141">
        <v>114</v>
      </c>
      <c r="C141" s="1" t="s">
        <v>99</v>
      </c>
      <c r="D141" s="3">
        <v>45270.970833333333</v>
      </c>
      <c r="E141" t="s">
        <v>97</v>
      </c>
      <c r="F141" t="s">
        <v>61</v>
      </c>
      <c r="G141">
        <v>1650</v>
      </c>
      <c r="H141" s="11">
        <f t="shared" si="10"/>
        <v>10</v>
      </c>
      <c r="I141" s="7">
        <v>45270</v>
      </c>
      <c r="J141" s="8">
        <v>0.97083333333333333</v>
      </c>
      <c r="K141">
        <f t="shared" si="11"/>
        <v>18</v>
      </c>
      <c r="L141">
        <f t="shared" si="12"/>
        <v>23</v>
      </c>
      <c r="M141">
        <f t="shared" si="13"/>
        <v>12</v>
      </c>
      <c r="N141" t="str">
        <f>VLOOKUP(B:B,Customers!A:B,2,TRUE)</f>
        <v>USA</v>
      </c>
      <c r="O141" t="str">
        <f t="shared" si="14"/>
        <v>Not Outlier</v>
      </c>
      <c r="P141">
        <f>VLOOKUP(B:B,Customers!A:H,8,0)</f>
        <v>38</v>
      </c>
    </row>
    <row r="142" spans="1:16" x14ac:dyDescent="0.25">
      <c r="A142">
        <v>451541</v>
      </c>
      <c r="B142">
        <v>116</v>
      </c>
      <c r="C142" s="1" t="s">
        <v>108</v>
      </c>
      <c r="D142" s="2">
        <v>45106.063194444447</v>
      </c>
      <c r="E142" t="s">
        <v>98</v>
      </c>
      <c r="F142" t="s">
        <v>88</v>
      </c>
      <c r="G142">
        <v>2490</v>
      </c>
      <c r="H142" s="11">
        <f t="shared" si="10"/>
        <v>29</v>
      </c>
      <c r="I142" s="7">
        <v>45106</v>
      </c>
      <c r="J142" s="8">
        <v>6.3194444444444442E-2</v>
      </c>
      <c r="K142">
        <f t="shared" si="11"/>
        <v>31</v>
      </c>
      <c r="L142">
        <f t="shared" si="12"/>
        <v>1</v>
      </c>
      <c r="M142">
        <f t="shared" si="13"/>
        <v>6</v>
      </c>
      <c r="N142" t="str">
        <f>VLOOKUP(B:B,Customers!A:B,2,TRUE)</f>
        <v>Denmark</v>
      </c>
      <c r="O142" t="str">
        <f t="shared" si="14"/>
        <v>Not Outlier</v>
      </c>
      <c r="P142">
        <f>VLOOKUP(B:B,Customers!A:H,8,0)</f>
        <v>88</v>
      </c>
    </row>
    <row r="143" spans="1:16" x14ac:dyDescent="0.25">
      <c r="A143">
        <v>425321</v>
      </c>
      <c r="B143">
        <v>117</v>
      </c>
      <c r="C143" s="1" t="s">
        <v>113</v>
      </c>
      <c r="D143" s="2">
        <v>45151.059027777781</v>
      </c>
      <c r="E143" t="s">
        <v>96</v>
      </c>
      <c r="F143" t="s">
        <v>58</v>
      </c>
      <c r="G143">
        <v>4727</v>
      </c>
      <c r="H143" s="11">
        <f t="shared" si="10"/>
        <v>13</v>
      </c>
      <c r="I143" s="7">
        <v>45151</v>
      </c>
      <c r="J143" s="8">
        <v>5.9027777777777776E-2</v>
      </c>
      <c r="K143">
        <f t="shared" si="11"/>
        <v>25</v>
      </c>
      <c r="L143">
        <f t="shared" si="12"/>
        <v>1</v>
      </c>
      <c r="M143">
        <f t="shared" si="13"/>
        <v>8</v>
      </c>
      <c r="N143" t="str">
        <f>VLOOKUP(B:B,Customers!A:B,2,TRUE)</f>
        <v>India</v>
      </c>
      <c r="O143" t="str">
        <f t="shared" si="14"/>
        <v>Not Outlier</v>
      </c>
      <c r="P143">
        <f>VLOOKUP(B:B,Customers!A:H,8,0)</f>
        <v>28</v>
      </c>
    </row>
    <row r="144" spans="1:16" x14ac:dyDescent="0.25">
      <c r="A144">
        <v>1441698</v>
      </c>
      <c r="B144">
        <v>118</v>
      </c>
      <c r="C144" s="1" t="s">
        <v>99</v>
      </c>
      <c r="D144" s="3">
        <v>45052.994444444441</v>
      </c>
      <c r="E144" t="s">
        <v>98</v>
      </c>
      <c r="F144" t="s">
        <v>45</v>
      </c>
      <c r="G144">
        <v>4154</v>
      </c>
      <c r="H144" s="11">
        <f t="shared" si="10"/>
        <v>6</v>
      </c>
      <c r="I144" s="7">
        <v>45052</v>
      </c>
      <c r="J144" s="8">
        <v>0.99444444444444446</v>
      </c>
      <c r="K144">
        <f t="shared" si="11"/>
        <v>52</v>
      </c>
      <c r="L144">
        <f t="shared" si="12"/>
        <v>23</v>
      </c>
      <c r="M144">
        <f t="shared" si="13"/>
        <v>5</v>
      </c>
      <c r="N144" t="str">
        <f>VLOOKUP(B:B,Customers!A:B,2,TRUE)</f>
        <v>USA</v>
      </c>
      <c r="O144" t="str">
        <f t="shared" si="14"/>
        <v>Not Outlier</v>
      </c>
      <c r="P144">
        <f>VLOOKUP(B:B,Customers!A:H,8,0)</f>
        <v>25</v>
      </c>
    </row>
    <row r="145" spans="1:16" x14ac:dyDescent="0.25">
      <c r="A145">
        <v>1494087</v>
      </c>
      <c r="B145">
        <v>118</v>
      </c>
      <c r="C145" s="1" t="s">
        <v>99</v>
      </c>
      <c r="D145" s="3">
        <v>45039.067361111112</v>
      </c>
      <c r="E145" t="s">
        <v>98</v>
      </c>
      <c r="F145" t="s">
        <v>83</v>
      </c>
      <c r="G145">
        <v>6162</v>
      </c>
      <c r="H145" s="11">
        <f t="shared" si="10"/>
        <v>23</v>
      </c>
      <c r="I145" s="7">
        <v>45039</v>
      </c>
      <c r="J145" s="8">
        <v>6.7361111111111108E-2</v>
      </c>
      <c r="K145">
        <f t="shared" si="11"/>
        <v>37</v>
      </c>
      <c r="L145">
        <f t="shared" si="12"/>
        <v>1</v>
      </c>
      <c r="M145">
        <f t="shared" si="13"/>
        <v>4</v>
      </c>
      <c r="N145" t="str">
        <f>VLOOKUP(B:B,Customers!A:B,2,TRUE)</f>
        <v>USA</v>
      </c>
      <c r="O145" t="str">
        <f t="shared" si="14"/>
        <v>Not Outlier</v>
      </c>
      <c r="P145">
        <f>VLOOKUP(B:B,Customers!A:H,8,0)</f>
        <v>25</v>
      </c>
    </row>
    <row r="146" spans="1:16" x14ac:dyDescent="0.25">
      <c r="A146">
        <v>499444</v>
      </c>
      <c r="B146">
        <v>122</v>
      </c>
      <c r="C146" s="1" t="s">
        <v>105</v>
      </c>
      <c r="D146" s="2">
        <v>45131.002083333333</v>
      </c>
      <c r="E146" t="s">
        <v>98</v>
      </c>
      <c r="F146" t="s">
        <v>69</v>
      </c>
      <c r="G146">
        <v>9615</v>
      </c>
      <c r="H146" s="11">
        <f t="shared" si="10"/>
        <v>24</v>
      </c>
      <c r="I146" s="7">
        <v>45131</v>
      </c>
      <c r="J146" s="8">
        <v>2.0833333333333333E-3</v>
      </c>
      <c r="K146">
        <f t="shared" si="11"/>
        <v>3</v>
      </c>
      <c r="L146">
        <f t="shared" si="12"/>
        <v>0</v>
      </c>
      <c r="M146">
        <f t="shared" si="13"/>
        <v>7</v>
      </c>
      <c r="N146" t="str">
        <f>VLOOKUP(B:B,Customers!A:B,2,TRUE)</f>
        <v>Spain</v>
      </c>
      <c r="O146" t="str">
        <f t="shared" si="14"/>
        <v>Not Outlier</v>
      </c>
      <c r="P146">
        <f>VLOOKUP(B:B,Customers!A:H,8,0)</f>
        <v>41</v>
      </c>
    </row>
    <row r="147" spans="1:16" x14ac:dyDescent="0.25">
      <c r="A147">
        <v>1307458</v>
      </c>
      <c r="B147">
        <v>122</v>
      </c>
      <c r="C147" s="1" t="s">
        <v>105</v>
      </c>
      <c r="D147" s="3">
        <v>44927.063194444447</v>
      </c>
      <c r="E147" t="s">
        <v>191</v>
      </c>
      <c r="F147" t="s">
        <v>23</v>
      </c>
      <c r="G147">
        <v>943</v>
      </c>
      <c r="H147" s="11">
        <f t="shared" si="10"/>
        <v>1</v>
      </c>
      <c r="I147" s="7">
        <v>44927</v>
      </c>
      <c r="J147" s="8">
        <v>6.3194444444444442E-2</v>
      </c>
      <c r="K147">
        <f t="shared" si="11"/>
        <v>31</v>
      </c>
      <c r="L147">
        <f t="shared" si="12"/>
        <v>1</v>
      </c>
      <c r="M147">
        <f t="shared" si="13"/>
        <v>1</v>
      </c>
      <c r="N147" t="str">
        <f>VLOOKUP(B:B,Customers!A:B,2,TRUE)</f>
        <v>Spain</v>
      </c>
      <c r="O147" t="str">
        <f t="shared" si="14"/>
        <v>Not Outlier</v>
      </c>
      <c r="P147">
        <f>VLOOKUP(B:B,Customers!A:H,8,0)</f>
        <v>41</v>
      </c>
    </row>
    <row r="148" spans="1:16" x14ac:dyDescent="0.25">
      <c r="A148">
        <v>1466316</v>
      </c>
      <c r="B148">
        <v>122</v>
      </c>
      <c r="C148" s="1" t="s">
        <v>105</v>
      </c>
      <c r="D148" s="3">
        <v>44933.07708333333</v>
      </c>
      <c r="E148" t="s">
        <v>191</v>
      </c>
      <c r="F148" t="s">
        <v>22</v>
      </c>
      <c r="G148">
        <v>1672</v>
      </c>
      <c r="H148" s="11">
        <f t="shared" si="10"/>
        <v>7</v>
      </c>
      <c r="I148" s="7">
        <v>44933</v>
      </c>
      <c r="J148" s="8">
        <v>7.7083333333333337E-2</v>
      </c>
      <c r="K148">
        <f t="shared" si="11"/>
        <v>51</v>
      </c>
      <c r="L148">
        <f t="shared" si="12"/>
        <v>1</v>
      </c>
      <c r="M148">
        <f t="shared" si="13"/>
        <v>1</v>
      </c>
      <c r="N148" t="str">
        <f>VLOOKUP(B:B,Customers!A:B,2,TRUE)</f>
        <v>Spain</v>
      </c>
      <c r="O148" t="str">
        <f t="shared" si="14"/>
        <v>Not Outlier</v>
      </c>
      <c r="P148">
        <f>VLOOKUP(B:B,Customers!A:H,8,0)</f>
        <v>41</v>
      </c>
    </row>
    <row r="149" spans="1:16" x14ac:dyDescent="0.25">
      <c r="A149">
        <v>499301</v>
      </c>
      <c r="B149">
        <v>125</v>
      </c>
      <c r="C149" s="1" t="s">
        <v>105</v>
      </c>
      <c r="D149" s="2">
        <v>45215.061111111114</v>
      </c>
      <c r="E149" t="s">
        <v>98</v>
      </c>
      <c r="F149" t="s">
        <v>27</v>
      </c>
      <c r="G149">
        <v>8557</v>
      </c>
      <c r="H149" s="11">
        <f t="shared" si="10"/>
        <v>16</v>
      </c>
      <c r="I149" s="7">
        <v>45215</v>
      </c>
      <c r="J149" s="8">
        <v>6.1111111111111109E-2</v>
      </c>
      <c r="K149">
        <f t="shared" si="11"/>
        <v>28</v>
      </c>
      <c r="L149">
        <f t="shared" si="12"/>
        <v>1</v>
      </c>
      <c r="M149">
        <f t="shared" si="13"/>
        <v>10</v>
      </c>
      <c r="N149" t="str">
        <f>VLOOKUP(B:B,Customers!A:B,2,TRUE)</f>
        <v>Spain</v>
      </c>
      <c r="O149" t="str">
        <f t="shared" si="14"/>
        <v>Not Outlier</v>
      </c>
      <c r="P149">
        <f>VLOOKUP(B:B,Customers!A:H,8,0)</f>
        <v>58</v>
      </c>
    </row>
    <row r="150" spans="1:16" x14ac:dyDescent="0.25">
      <c r="A150">
        <v>1433358</v>
      </c>
      <c r="B150">
        <v>125</v>
      </c>
      <c r="C150" s="1" t="s">
        <v>105</v>
      </c>
      <c r="D150" s="3">
        <v>45076.013888888891</v>
      </c>
      <c r="E150" t="s">
        <v>96</v>
      </c>
      <c r="F150" t="s">
        <v>90</v>
      </c>
      <c r="G150">
        <v>7762</v>
      </c>
      <c r="H150" s="11">
        <f t="shared" si="10"/>
        <v>30</v>
      </c>
      <c r="I150" s="7">
        <v>45076</v>
      </c>
      <c r="J150" s="8">
        <v>1.3888888888888888E-2</v>
      </c>
      <c r="K150">
        <f t="shared" si="11"/>
        <v>20</v>
      </c>
      <c r="L150">
        <f t="shared" si="12"/>
        <v>0</v>
      </c>
      <c r="M150">
        <f t="shared" si="13"/>
        <v>5</v>
      </c>
      <c r="N150" t="str">
        <f>VLOOKUP(B:B,Customers!A:B,2,TRUE)</f>
        <v>Spain</v>
      </c>
      <c r="O150" t="str">
        <f t="shared" si="14"/>
        <v>Not Outlier</v>
      </c>
      <c r="P150">
        <f>VLOOKUP(B:B,Customers!A:H,8,0)</f>
        <v>58</v>
      </c>
    </row>
    <row r="151" spans="1:16" x14ac:dyDescent="0.25">
      <c r="A151">
        <v>401879</v>
      </c>
      <c r="B151">
        <v>126</v>
      </c>
      <c r="C151" s="1" t="s">
        <v>99</v>
      </c>
      <c r="D151" s="2">
        <v>45052.981944444444</v>
      </c>
      <c r="E151" t="s">
        <v>191</v>
      </c>
      <c r="F151" t="s">
        <v>63</v>
      </c>
      <c r="G151">
        <v>1022</v>
      </c>
      <c r="H151" s="11">
        <f t="shared" si="10"/>
        <v>6</v>
      </c>
      <c r="I151" s="7">
        <v>45052</v>
      </c>
      <c r="J151" s="8">
        <v>0.9819444444444444</v>
      </c>
      <c r="K151">
        <f t="shared" si="11"/>
        <v>34</v>
      </c>
      <c r="L151">
        <f t="shared" si="12"/>
        <v>23</v>
      </c>
      <c r="M151">
        <f t="shared" si="13"/>
        <v>5</v>
      </c>
      <c r="N151" t="str">
        <f>VLOOKUP(B:B,Customers!A:B,2,TRUE)</f>
        <v>USA</v>
      </c>
      <c r="O151" t="str">
        <f t="shared" si="14"/>
        <v>Not Outlier</v>
      </c>
      <c r="P151">
        <f>VLOOKUP(B:B,Customers!A:H,8,0)</f>
        <v>67</v>
      </c>
    </row>
    <row r="152" spans="1:16" x14ac:dyDescent="0.25">
      <c r="A152">
        <v>1093757</v>
      </c>
      <c r="B152">
        <v>127</v>
      </c>
      <c r="C152" s="1" t="s">
        <v>108</v>
      </c>
      <c r="D152" s="3">
        <v>45264</v>
      </c>
      <c r="E152" t="s">
        <v>98</v>
      </c>
      <c r="F152" t="s">
        <v>43</v>
      </c>
      <c r="G152">
        <v>5671</v>
      </c>
      <c r="H152" s="11">
        <f t="shared" si="10"/>
        <v>4</v>
      </c>
      <c r="I152" s="7">
        <v>45264</v>
      </c>
      <c r="J152" s="8">
        <v>0</v>
      </c>
      <c r="K152">
        <f t="shared" si="11"/>
        <v>0</v>
      </c>
      <c r="L152">
        <f t="shared" si="12"/>
        <v>0</v>
      </c>
      <c r="M152">
        <f t="shared" si="13"/>
        <v>12</v>
      </c>
      <c r="N152" t="str">
        <f>VLOOKUP(B:B,Customers!A:B,2,TRUE)</f>
        <v>Denmark</v>
      </c>
      <c r="O152" t="str">
        <f t="shared" si="14"/>
        <v>Not Outlier</v>
      </c>
      <c r="P152">
        <f>VLOOKUP(B:B,Customers!A:H,8,0)</f>
        <v>57</v>
      </c>
    </row>
    <row r="153" spans="1:16" x14ac:dyDescent="0.25">
      <c r="A153">
        <v>1536698</v>
      </c>
      <c r="B153">
        <v>127</v>
      </c>
      <c r="C153" s="1" t="s">
        <v>108</v>
      </c>
      <c r="D153" s="3">
        <v>45240.088194444441</v>
      </c>
      <c r="E153" t="s">
        <v>191</v>
      </c>
      <c r="F153" t="s">
        <v>27</v>
      </c>
      <c r="G153">
        <v>2350</v>
      </c>
      <c r="H153" s="11">
        <f t="shared" si="10"/>
        <v>10</v>
      </c>
      <c r="I153" s="7">
        <v>45240</v>
      </c>
      <c r="J153" s="8">
        <v>8.819444444444445E-2</v>
      </c>
      <c r="K153">
        <f t="shared" si="11"/>
        <v>7</v>
      </c>
      <c r="L153">
        <f t="shared" si="12"/>
        <v>2</v>
      </c>
      <c r="M153">
        <f t="shared" si="13"/>
        <v>11</v>
      </c>
      <c r="N153" t="str">
        <f>VLOOKUP(B:B,Customers!A:B,2,TRUE)</f>
        <v>Denmark</v>
      </c>
      <c r="O153" t="str">
        <f t="shared" si="14"/>
        <v>Not Outlier</v>
      </c>
      <c r="P153">
        <f>VLOOKUP(B:B,Customers!A:H,8,0)</f>
        <v>57</v>
      </c>
    </row>
    <row r="154" spans="1:16" x14ac:dyDescent="0.25">
      <c r="A154">
        <v>73293</v>
      </c>
      <c r="B154">
        <v>128</v>
      </c>
      <c r="C154" s="1" t="s">
        <v>99</v>
      </c>
      <c r="D154" s="2">
        <v>45272.057638888888</v>
      </c>
      <c r="E154" t="s">
        <v>97</v>
      </c>
      <c r="F154" t="s">
        <v>20</v>
      </c>
      <c r="G154">
        <v>7868</v>
      </c>
      <c r="H154" s="11">
        <f t="shared" si="10"/>
        <v>12</v>
      </c>
      <c r="I154" s="7">
        <v>45272</v>
      </c>
      <c r="J154" s="8">
        <v>5.7638888888888892E-2</v>
      </c>
      <c r="K154">
        <f t="shared" si="11"/>
        <v>23</v>
      </c>
      <c r="L154">
        <f t="shared" si="12"/>
        <v>1</v>
      </c>
      <c r="M154">
        <f t="shared" si="13"/>
        <v>12</v>
      </c>
      <c r="N154" t="str">
        <f>VLOOKUP(B:B,Customers!A:B,2,TRUE)</f>
        <v>USA</v>
      </c>
      <c r="O154" t="str">
        <f t="shared" si="14"/>
        <v>Not Outlier</v>
      </c>
      <c r="P154">
        <f>VLOOKUP(B:B,Customers!A:H,8,0)</f>
        <v>55</v>
      </c>
    </row>
    <row r="155" spans="1:16" x14ac:dyDescent="0.25">
      <c r="A155">
        <v>98856</v>
      </c>
      <c r="B155">
        <v>129</v>
      </c>
      <c r="C155" s="1" t="s">
        <v>99</v>
      </c>
      <c r="D155" s="2">
        <v>45239.006944444445</v>
      </c>
      <c r="E155" t="s">
        <v>98</v>
      </c>
      <c r="F155" t="s">
        <v>22</v>
      </c>
      <c r="G155">
        <v>7750</v>
      </c>
      <c r="H155" s="11">
        <f t="shared" si="10"/>
        <v>9</v>
      </c>
      <c r="I155" s="7">
        <v>45239</v>
      </c>
      <c r="J155" s="8">
        <v>6.9444444444444441E-3</v>
      </c>
      <c r="K155">
        <f t="shared" si="11"/>
        <v>10</v>
      </c>
      <c r="L155">
        <f t="shared" si="12"/>
        <v>0</v>
      </c>
      <c r="M155">
        <f t="shared" si="13"/>
        <v>11</v>
      </c>
      <c r="N155" t="str">
        <f>VLOOKUP(B:B,Customers!A:B,2,TRUE)</f>
        <v>USA</v>
      </c>
      <c r="O155" t="str">
        <f t="shared" si="14"/>
        <v>Not Outlier</v>
      </c>
      <c r="P155">
        <f>VLOOKUP(B:B,Customers!A:H,8,0)</f>
        <v>21</v>
      </c>
    </row>
    <row r="156" spans="1:16" x14ac:dyDescent="0.25">
      <c r="A156">
        <v>1311114</v>
      </c>
      <c r="B156">
        <v>130</v>
      </c>
      <c r="C156" s="1" t="s">
        <v>99</v>
      </c>
      <c r="D156" s="3">
        <v>45100.055555555555</v>
      </c>
      <c r="E156" t="s">
        <v>97</v>
      </c>
      <c r="F156" t="s">
        <v>56</v>
      </c>
      <c r="G156">
        <v>1596</v>
      </c>
      <c r="H156" s="11">
        <f t="shared" si="10"/>
        <v>23</v>
      </c>
      <c r="I156" s="7">
        <v>45100</v>
      </c>
      <c r="J156" s="8">
        <v>5.5555555555555552E-2</v>
      </c>
      <c r="K156">
        <f t="shared" si="11"/>
        <v>20</v>
      </c>
      <c r="L156">
        <f t="shared" si="12"/>
        <v>1</v>
      </c>
      <c r="M156">
        <f t="shared" si="13"/>
        <v>6</v>
      </c>
      <c r="N156" t="str">
        <f>VLOOKUP(B:B,Customers!A:B,2,TRUE)</f>
        <v>USA</v>
      </c>
      <c r="O156" t="str">
        <f t="shared" si="14"/>
        <v>Not Outlier</v>
      </c>
      <c r="P156">
        <f>VLOOKUP(B:B,Customers!A:H,8,0)</f>
        <v>50</v>
      </c>
    </row>
    <row r="157" spans="1:16" x14ac:dyDescent="0.25">
      <c r="A157">
        <v>552683</v>
      </c>
      <c r="B157">
        <v>131</v>
      </c>
      <c r="C157" s="1" t="s">
        <v>107</v>
      </c>
      <c r="D157" s="2">
        <v>45054.05972222222</v>
      </c>
      <c r="E157" t="s">
        <v>96</v>
      </c>
      <c r="F157" t="s">
        <v>7</v>
      </c>
      <c r="G157">
        <v>6578</v>
      </c>
      <c r="H157" s="11">
        <f t="shared" si="10"/>
        <v>8</v>
      </c>
      <c r="I157" s="7">
        <v>45054</v>
      </c>
      <c r="J157" s="8">
        <v>5.9722222222222225E-2</v>
      </c>
      <c r="K157">
        <f t="shared" si="11"/>
        <v>26</v>
      </c>
      <c r="L157">
        <f t="shared" si="12"/>
        <v>1</v>
      </c>
      <c r="M157">
        <f t="shared" si="13"/>
        <v>5</v>
      </c>
      <c r="N157" t="str">
        <f>VLOOKUP(B:B,Customers!A:B,2,TRUE)</f>
        <v>Italy</v>
      </c>
      <c r="O157" t="str">
        <f t="shared" si="14"/>
        <v>Not Outlier</v>
      </c>
      <c r="P157">
        <f>VLOOKUP(B:B,Customers!A:H,8,0)</f>
        <v>90</v>
      </c>
    </row>
    <row r="158" spans="1:16" x14ac:dyDescent="0.25">
      <c r="A158">
        <v>1590156</v>
      </c>
      <c r="B158">
        <v>131</v>
      </c>
      <c r="C158" s="1" t="s">
        <v>107</v>
      </c>
      <c r="D158" s="3">
        <v>45015.990277777775</v>
      </c>
      <c r="E158" t="s">
        <v>97</v>
      </c>
      <c r="F158" t="s">
        <v>27</v>
      </c>
      <c r="G158">
        <v>8404</v>
      </c>
      <c r="H158" s="11">
        <f t="shared" si="10"/>
        <v>30</v>
      </c>
      <c r="I158" s="7">
        <v>45015</v>
      </c>
      <c r="J158" s="8">
        <v>0.99027777777777781</v>
      </c>
      <c r="K158">
        <f t="shared" si="11"/>
        <v>46</v>
      </c>
      <c r="L158">
        <f t="shared" si="12"/>
        <v>23</v>
      </c>
      <c r="M158">
        <f t="shared" si="13"/>
        <v>3</v>
      </c>
      <c r="N158" t="str">
        <f>VLOOKUP(B:B,Customers!A:B,2,TRUE)</f>
        <v>Italy</v>
      </c>
      <c r="O158" t="str">
        <f t="shared" si="14"/>
        <v>Not Outlier</v>
      </c>
      <c r="P158">
        <f>VLOOKUP(B:B,Customers!A:H,8,0)</f>
        <v>90</v>
      </c>
    </row>
    <row r="159" spans="1:16" x14ac:dyDescent="0.25">
      <c r="A159">
        <v>306798</v>
      </c>
      <c r="B159">
        <v>132</v>
      </c>
      <c r="C159" s="1" t="s">
        <v>105</v>
      </c>
      <c r="D159" s="2">
        <v>44940.020138888889</v>
      </c>
      <c r="E159" t="s">
        <v>191</v>
      </c>
      <c r="F159" t="s">
        <v>34</v>
      </c>
      <c r="G159">
        <v>291</v>
      </c>
      <c r="H159" s="11">
        <f t="shared" si="10"/>
        <v>14</v>
      </c>
      <c r="I159" s="7">
        <v>44940</v>
      </c>
      <c r="J159" s="8">
        <v>2.013888888888889E-2</v>
      </c>
      <c r="K159">
        <f t="shared" si="11"/>
        <v>29</v>
      </c>
      <c r="L159">
        <f t="shared" si="12"/>
        <v>0</v>
      </c>
      <c r="M159">
        <f t="shared" si="13"/>
        <v>1</v>
      </c>
      <c r="N159" t="str">
        <f>VLOOKUP(B:B,Customers!A:B,2,TRUE)</f>
        <v>Spain</v>
      </c>
      <c r="O159" t="str">
        <f t="shared" si="14"/>
        <v>Not Outlier</v>
      </c>
      <c r="P159">
        <f>VLOOKUP(B:B,Customers!A:H,8,0)</f>
        <v>50</v>
      </c>
    </row>
    <row r="160" spans="1:16" x14ac:dyDescent="0.25">
      <c r="A160">
        <v>322784</v>
      </c>
      <c r="B160">
        <v>132</v>
      </c>
      <c r="C160" s="1" t="s">
        <v>105</v>
      </c>
      <c r="D160" s="2">
        <v>44928.972916666666</v>
      </c>
      <c r="E160" t="s">
        <v>191</v>
      </c>
      <c r="F160" t="s">
        <v>44</v>
      </c>
      <c r="G160">
        <v>5201</v>
      </c>
      <c r="H160" s="11">
        <f t="shared" si="10"/>
        <v>2</v>
      </c>
      <c r="I160" s="7">
        <v>44928</v>
      </c>
      <c r="J160" s="8">
        <v>0.97291666666666665</v>
      </c>
      <c r="K160">
        <f t="shared" si="11"/>
        <v>21</v>
      </c>
      <c r="L160">
        <f t="shared" si="12"/>
        <v>23</v>
      </c>
      <c r="M160">
        <f t="shared" si="13"/>
        <v>1</v>
      </c>
      <c r="N160" t="str">
        <f>VLOOKUP(B:B,Customers!A:B,2,TRUE)</f>
        <v>Spain</v>
      </c>
      <c r="O160" t="str">
        <f t="shared" si="14"/>
        <v>Not Outlier</v>
      </c>
      <c r="P160">
        <f>VLOOKUP(B:B,Customers!A:H,8,0)</f>
        <v>50</v>
      </c>
    </row>
    <row r="161" spans="1:16" x14ac:dyDescent="0.25">
      <c r="A161">
        <v>649787</v>
      </c>
      <c r="B161">
        <v>132</v>
      </c>
      <c r="C161" s="1" t="s">
        <v>105</v>
      </c>
      <c r="D161" s="2">
        <v>45001.029166666667</v>
      </c>
      <c r="E161" t="s">
        <v>98</v>
      </c>
      <c r="F161" t="s">
        <v>44</v>
      </c>
      <c r="G161">
        <v>8578</v>
      </c>
      <c r="H161" s="11">
        <f t="shared" si="10"/>
        <v>16</v>
      </c>
      <c r="I161" s="7">
        <v>45001</v>
      </c>
      <c r="J161" s="8">
        <v>2.9166666666666667E-2</v>
      </c>
      <c r="K161">
        <f t="shared" si="11"/>
        <v>42</v>
      </c>
      <c r="L161">
        <f t="shared" si="12"/>
        <v>0</v>
      </c>
      <c r="M161">
        <f t="shared" si="13"/>
        <v>3</v>
      </c>
      <c r="N161" t="str">
        <f>VLOOKUP(B:B,Customers!A:B,2,TRUE)</f>
        <v>Spain</v>
      </c>
      <c r="O161" t="str">
        <f t="shared" si="14"/>
        <v>Not Outlier</v>
      </c>
      <c r="P161">
        <f>VLOOKUP(B:B,Customers!A:H,8,0)</f>
        <v>50</v>
      </c>
    </row>
    <row r="162" spans="1:16" x14ac:dyDescent="0.25">
      <c r="A162">
        <v>730295</v>
      </c>
      <c r="B162">
        <v>134</v>
      </c>
      <c r="C162" s="1" t="s">
        <v>101</v>
      </c>
      <c r="D162" s="3">
        <v>45144.00277777778</v>
      </c>
      <c r="E162" t="s">
        <v>191</v>
      </c>
      <c r="F162" t="s">
        <v>52</v>
      </c>
      <c r="G162">
        <v>4721</v>
      </c>
      <c r="H162" s="11">
        <f t="shared" si="10"/>
        <v>6</v>
      </c>
      <c r="I162" s="7">
        <v>45144</v>
      </c>
      <c r="J162" s="8">
        <v>2.7777777777777779E-3</v>
      </c>
      <c r="K162">
        <f t="shared" si="11"/>
        <v>4</v>
      </c>
      <c r="L162">
        <f t="shared" si="12"/>
        <v>0</v>
      </c>
      <c r="M162">
        <f t="shared" si="13"/>
        <v>8</v>
      </c>
      <c r="N162" t="str">
        <f>VLOOKUP(B:B,Customers!A:B,2,TRUE)</f>
        <v>Australia</v>
      </c>
      <c r="O162" t="str">
        <f t="shared" si="14"/>
        <v>Not Outlier</v>
      </c>
      <c r="P162">
        <f>VLOOKUP(B:B,Customers!A:H,8,0)</f>
        <v>82</v>
      </c>
    </row>
    <row r="163" spans="1:16" x14ac:dyDescent="0.25">
      <c r="A163">
        <v>1343941</v>
      </c>
      <c r="B163">
        <v>135</v>
      </c>
      <c r="C163" s="1" t="s">
        <v>105</v>
      </c>
      <c r="D163" s="3">
        <v>45147.968055555553</v>
      </c>
      <c r="E163" t="s">
        <v>96</v>
      </c>
      <c r="F163" t="s">
        <v>23</v>
      </c>
      <c r="G163">
        <v>6934</v>
      </c>
      <c r="H163" s="11">
        <f t="shared" si="10"/>
        <v>9</v>
      </c>
      <c r="I163" s="7">
        <v>45147</v>
      </c>
      <c r="J163" s="8">
        <v>0.96805555555555556</v>
      </c>
      <c r="K163">
        <f t="shared" si="11"/>
        <v>14</v>
      </c>
      <c r="L163">
        <f t="shared" si="12"/>
        <v>23</v>
      </c>
      <c r="M163">
        <f t="shared" si="13"/>
        <v>8</v>
      </c>
      <c r="N163" t="str">
        <f>VLOOKUP(B:B,Customers!A:B,2,TRUE)</f>
        <v>Spain</v>
      </c>
      <c r="O163" t="str">
        <f t="shared" si="14"/>
        <v>Not Outlier</v>
      </c>
      <c r="P163">
        <f>VLOOKUP(B:B,Customers!A:H,8,0)</f>
        <v>27</v>
      </c>
    </row>
    <row r="164" spans="1:16" x14ac:dyDescent="0.25">
      <c r="A164">
        <v>1516974</v>
      </c>
      <c r="B164">
        <v>136</v>
      </c>
      <c r="C164" s="1" t="s">
        <v>99</v>
      </c>
      <c r="D164" s="3">
        <v>45057.038194444445</v>
      </c>
      <c r="E164" t="s">
        <v>96</v>
      </c>
      <c r="F164" t="s">
        <v>78</v>
      </c>
      <c r="G164">
        <v>1042</v>
      </c>
      <c r="H164" s="11">
        <f t="shared" si="10"/>
        <v>11</v>
      </c>
      <c r="I164" s="7">
        <v>45057</v>
      </c>
      <c r="J164" s="8">
        <v>3.8194444444444448E-2</v>
      </c>
      <c r="K164">
        <f t="shared" si="11"/>
        <v>55</v>
      </c>
      <c r="L164">
        <f t="shared" si="12"/>
        <v>0</v>
      </c>
      <c r="M164">
        <f t="shared" si="13"/>
        <v>5</v>
      </c>
      <c r="N164" t="str">
        <f>VLOOKUP(B:B,Customers!A:B,2,TRUE)</f>
        <v>USA</v>
      </c>
      <c r="O164" t="str">
        <f t="shared" si="14"/>
        <v>Not Outlier</v>
      </c>
      <c r="P164">
        <f>VLOOKUP(B:B,Customers!A:H,8,0)</f>
        <v>36</v>
      </c>
    </row>
    <row r="165" spans="1:16" x14ac:dyDescent="0.25">
      <c r="A165">
        <v>318630</v>
      </c>
      <c r="B165">
        <v>137</v>
      </c>
      <c r="C165" s="1" t="s">
        <v>113</v>
      </c>
      <c r="D165" s="2">
        <v>45029.973611111112</v>
      </c>
      <c r="E165" t="s">
        <v>191</v>
      </c>
      <c r="F165" t="s">
        <v>55</v>
      </c>
      <c r="G165">
        <v>9655</v>
      </c>
      <c r="H165" s="11">
        <f t="shared" si="10"/>
        <v>13</v>
      </c>
      <c r="I165" s="7">
        <v>45029</v>
      </c>
      <c r="J165" s="8">
        <v>0.97361111111111109</v>
      </c>
      <c r="K165">
        <f t="shared" si="11"/>
        <v>22</v>
      </c>
      <c r="L165">
        <f t="shared" si="12"/>
        <v>23</v>
      </c>
      <c r="M165">
        <f t="shared" si="13"/>
        <v>4</v>
      </c>
      <c r="N165" t="str">
        <f>VLOOKUP(B:B,Customers!A:B,2,TRUE)</f>
        <v>India</v>
      </c>
      <c r="O165" t="str">
        <f t="shared" si="14"/>
        <v>Not Outlier</v>
      </c>
      <c r="P165">
        <f>VLOOKUP(B:B,Customers!A:H,8,0)</f>
        <v>25</v>
      </c>
    </row>
    <row r="166" spans="1:16" x14ac:dyDescent="0.25">
      <c r="A166">
        <v>1147846</v>
      </c>
      <c r="B166">
        <v>137</v>
      </c>
      <c r="C166" s="1" t="s">
        <v>113</v>
      </c>
      <c r="D166" s="3">
        <v>45224.023611111108</v>
      </c>
      <c r="E166" t="s">
        <v>96</v>
      </c>
      <c r="F166" t="s">
        <v>53</v>
      </c>
      <c r="G166">
        <v>792</v>
      </c>
      <c r="H166" s="11">
        <f t="shared" si="10"/>
        <v>25</v>
      </c>
      <c r="I166" s="7">
        <v>45224</v>
      </c>
      <c r="J166" s="8">
        <v>2.361111111111111E-2</v>
      </c>
      <c r="K166">
        <f t="shared" si="11"/>
        <v>34</v>
      </c>
      <c r="L166">
        <f t="shared" si="12"/>
        <v>0</v>
      </c>
      <c r="M166">
        <f t="shared" si="13"/>
        <v>10</v>
      </c>
      <c r="N166" t="str">
        <f>VLOOKUP(B:B,Customers!A:B,2,TRUE)</f>
        <v>India</v>
      </c>
      <c r="O166" t="str">
        <f t="shared" si="14"/>
        <v>Not Outlier</v>
      </c>
      <c r="P166">
        <f>VLOOKUP(B:B,Customers!A:H,8,0)</f>
        <v>25</v>
      </c>
    </row>
    <row r="167" spans="1:16" x14ac:dyDescent="0.25">
      <c r="A167">
        <v>280739</v>
      </c>
      <c r="B167">
        <v>138</v>
      </c>
      <c r="C167" s="1" t="s">
        <v>99</v>
      </c>
      <c r="D167" s="2">
        <v>45113.984027777777</v>
      </c>
      <c r="E167" t="s">
        <v>191</v>
      </c>
      <c r="F167" t="s">
        <v>18</v>
      </c>
      <c r="G167">
        <v>2453</v>
      </c>
      <c r="H167" s="11">
        <f t="shared" si="10"/>
        <v>6</v>
      </c>
      <c r="I167" s="7">
        <v>45113</v>
      </c>
      <c r="J167" s="8">
        <v>0.98402777777777772</v>
      </c>
      <c r="K167">
        <f t="shared" si="11"/>
        <v>37</v>
      </c>
      <c r="L167">
        <f t="shared" si="12"/>
        <v>23</v>
      </c>
      <c r="M167">
        <f t="shared" si="13"/>
        <v>7</v>
      </c>
      <c r="N167" t="str">
        <f>VLOOKUP(B:B,Customers!A:B,2,TRUE)</f>
        <v>USA</v>
      </c>
      <c r="O167" t="str">
        <f t="shared" si="14"/>
        <v>Not Outlier</v>
      </c>
      <c r="P167">
        <f>VLOOKUP(B:B,Customers!A:H,8,0)</f>
        <v>27</v>
      </c>
    </row>
    <row r="168" spans="1:16" x14ac:dyDescent="0.25">
      <c r="A168">
        <v>114309</v>
      </c>
      <c r="B168">
        <v>139</v>
      </c>
      <c r="C168" s="1" t="s">
        <v>99</v>
      </c>
      <c r="D168" s="2">
        <v>45102.070833333331</v>
      </c>
      <c r="E168" t="s">
        <v>96</v>
      </c>
      <c r="F168" t="s">
        <v>74</v>
      </c>
      <c r="G168">
        <v>5868</v>
      </c>
      <c r="H168" s="11">
        <f t="shared" si="10"/>
        <v>25</v>
      </c>
      <c r="I168" s="7">
        <v>45102</v>
      </c>
      <c r="J168" s="8">
        <v>7.0833333333333331E-2</v>
      </c>
      <c r="K168">
        <f t="shared" si="11"/>
        <v>42</v>
      </c>
      <c r="L168">
        <f t="shared" si="12"/>
        <v>1</v>
      </c>
      <c r="M168">
        <f t="shared" si="13"/>
        <v>6</v>
      </c>
      <c r="N168" t="str">
        <f>VLOOKUP(B:B,Customers!A:B,2,TRUE)</f>
        <v>USA</v>
      </c>
      <c r="O168" t="str">
        <f t="shared" si="14"/>
        <v>Not Outlier</v>
      </c>
      <c r="P168">
        <f>VLOOKUP(B:B,Customers!A:H,8,0)</f>
        <v>75</v>
      </c>
    </row>
    <row r="169" spans="1:16" x14ac:dyDescent="0.25">
      <c r="A169">
        <v>1471380</v>
      </c>
      <c r="B169">
        <v>139</v>
      </c>
      <c r="C169" s="1" t="s">
        <v>99</v>
      </c>
      <c r="D169" s="3">
        <v>45166.959722222222</v>
      </c>
      <c r="E169" t="s">
        <v>96</v>
      </c>
      <c r="F169" t="s">
        <v>27</v>
      </c>
      <c r="G169">
        <v>2139</v>
      </c>
      <c r="H169" s="11">
        <f t="shared" si="10"/>
        <v>28</v>
      </c>
      <c r="I169" s="7">
        <v>45166</v>
      </c>
      <c r="J169" s="8">
        <v>0.95972222222222225</v>
      </c>
      <c r="K169">
        <f t="shared" si="11"/>
        <v>2</v>
      </c>
      <c r="L169">
        <f t="shared" si="12"/>
        <v>23</v>
      </c>
      <c r="M169">
        <f t="shared" si="13"/>
        <v>8</v>
      </c>
      <c r="N169" t="str">
        <f>VLOOKUP(B:B,Customers!A:B,2,TRUE)</f>
        <v>USA</v>
      </c>
      <c r="O169" t="str">
        <f t="shared" si="14"/>
        <v>Not Outlier</v>
      </c>
      <c r="P169">
        <f>VLOOKUP(B:B,Customers!A:H,8,0)</f>
        <v>75</v>
      </c>
    </row>
    <row r="170" spans="1:16" x14ac:dyDescent="0.25">
      <c r="A170">
        <v>131508</v>
      </c>
      <c r="B170">
        <v>140</v>
      </c>
      <c r="C170" s="1" t="s">
        <v>99</v>
      </c>
      <c r="D170" s="2">
        <v>44968.034722222219</v>
      </c>
      <c r="E170" t="s">
        <v>98</v>
      </c>
      <c r="F170" t="s">
        <v>38</v>
      </c>
      <c r="G170">
        <v>2656</v>
      </c>
      <c r="H170" s="11">
        <f t="shared" si="10"/>
        <v>11</v>
      </c>
      <c r="I170" s="7">
        <v>44968</v>
      </c>
      <c r="J170" s="8">
        <v>3.4722222222222224E-2</v>
      </c>
      <c r="K170">
        <f t="shared" si="11"/>
        <v>50</v>
      </c>
      <c r="L170">
        <f t="shared" si="12"/>
        <v>0</v>
      </c>
      <c r="M170">
        <f t="shared" si="13"/>
        <v>2</v>
      </c>
      <c r="N170" t="str">
        <f>VLOOKUP(B:B,Customers!A:B,2,TRUE)</f>
        <v>USA</v>
      </c>
      <c r="O170" t="str">
        <f t="shared" si="14"/>
        <v>Not Outlier</v>
      </c>
      <c r="P170">
        <f>VLOOKUP(B:B,Customers!A:H,8,0)</f>
        <v>58</v>
      </c>
    </row>
    <row r="171" spans="1:16" x14ac:dyDescent="0.25">
      <c r="A171">
        <v>85703</v>
      </c>
      <c r="B171">
        <v>142</v>
      </c>
      <c r="C171" s="1" t="s">
        <v>113</v>
      </c>
      <c r="D171" s="2">
        <v>44931.990972222222</v>
      </c>
      <c r="E171" t="s">
        <v>97</v>
      </c>
      <c r="F171" t="s">
        <v>21</v>
      </c>
      <c r="G171">
        <v>3427</v>
      </c>
      <c r="H171" s="11">
        <f t="shared" si="10"/>
        <v>5</v>
      </c>
      <c r="I171" s="7">
        <v>44931</v>
      </c>
      <c r="J171" s="8">
        <v>0.99097222222222225</v>
      </c>
      <c r="K171">
        <f t="shared" si="11"/>
        <v>47</v>
      </c>
      <c r="L171">
        <f t="shared" si="12"/>
        <v>23</v>
      </c>
      <c r="M171">
        <f t="shared" si="13"/>
        <v>1</v>
      </c>
      <c r="N171" t="str">
        <f>VLOOKUP(B:B,Customers!A:B,2,TRUE)</f>
        <v>India</v>
      </c>
      <c r="O171" t="str">
        <f t="shared" si="14"/>
        <v>Not Outlier</v>
      </c>
      <c r="P171">
        <f>VLOOKUP(B:B,Customers!A:H,8,0)</f>
        <v>77</v>
      </c>
    </row>
    <row r="172" spans="1:16" x14ac:dyDescent="0.25">
      <c r="A172">
        <v>1337570</v>
      </c>
      <c r="B172">
        <v>143</v>
      </c>
      <c r="C172" s="1" t="s">
        <v>99</v>
      </c>
      <c r="D172" s="3">
        <v>44963.965277777781</v>
      </c>
      <c r="E172" t="s">
        <v>191</v>
      </c>
      <c r="F172" t="s">
        <v>25</v>
      </c>
      <c r="G172">
        <v>518</v>
      </c>
      <c r="H172" s="11">
        <f t="shared" si="10"/>
        <v>6</v>
      </c>
      <c r="I172" s="7">
        <v>44963</v>
      </c>
      <c r="J172" s="8">
        <v>0.96527777777777779</v>
      </c>
      <c r="K172">
        <f t="shared" si="11"/>
        <v>10</v>
      </c>
      <c r="L172">
        <f t="shared" si="12"/>
        <v>23</v>
      </c>
      <c r="M172">
        <f t="shared" si="13"/>
        <v>2</v>
      </c>
      <c r="N172" t="str">
        <f>VLOOKUP(B:B,Customers!A:B,2,TRUE)</f>
        <v>USA</v>
      </c>
      <c r="O172" t="str">
        <f t="shared" si="14"/>
        <v>Not Outlier</v>
      </c>
      <c r="P172">
        <f>VLOOKUP(B:B,Customers!A:H,8,0)</f>
        <v>46</v>
      </c>
    </row>
    <row r="173" spans="1:16" x14ac:dyDescent="0.25">
      <c r="A173">
        <v>1642122</v>
      </c>
      <c r="B173">
        <v>143</v>
      </c>
      <c r="C173" s="1" t="s">
        <v>99</v>
      </c>
      <c r="D173" s="3">
        <v>45227.011805555558</v>
      </c>
      <c r="E173" t="s">
        <v>97</v>
      </c>
      <c r="F173" t="s">
        <v>82</v>
      </c>
      <c r="G173">
        <v>819</v>
      </c>
      <c r="H173" s="11">
        <f t="shared" si="10"/>
        <v>28</v>
      </c>
      <c r="I173" s="7">
        <v>45227</v>
      </c>
      <c r="J173" s="8">
        <v>1.1805555555555555E-2</v>
      </c>
      <c r="K173">
        <f t="shared" si="11"/>
        <v>17</v>
      </c>
      <c r="L173">
        <f t="shared" si="12"/>
        <v>0</v>
      </c>
      <c r="M173">
        <f t="shared" si="13"/>
        <v>10</v>
      </c>
      <c r="N173" t="str">
        <f>VLOOKUP(B:B,Customers!A:B,2,TRUE)</f>
        <v>USA</v>
      </c>
      <c r="O173" t="str">
        <f t="shared" si="14"/>
        <v>Not Outlier</v>
      </c>
      <c r="P173">
        <f>VLOOKUP(B:B,Customers!A:H,8,0)</f>
        <v>46</v>
      </c>
    </row>
    <row r="174" spans="1:16" x14ac:dyDescent="0.25">
      <c r="A174">
        <v>1089032</v>
      </c>
      <c r="B174">
        <v>144</v>
      </c>
      <c r="C174" s="1" t="s">
        <v>108</v>
      </c>
      <c r="D174" s="3">
        <v>45085.022916666669</v>
      </c>
      <c r="E174" t="s">
        <v>96</v>
      </c>
      <c r="F174" t="s">
        <v>85</v>
      </c>
      <c r="G174">
        <v>9067</v>
      </c>
      <c r="H174" s="11">
        <f t="shared" si="10"/>
        <v>8</v>
      </c>
      <c r="I174" s="7">
        <v>45085</v>
      </c>
      <c r="J174" s="8">
        <v>2.2916666666666665E-2</v>
      </c>
      <c r="K174">
        <f t="shared" si="11"/>
        <v>33</v>
      </c>
      <c r="L174">
        <f t="shared" si="12"/>
        <v>0</v>
      </c>
      <c r="M174">
        <f t="shared" si="13"/>
        <v>6</v>
      </c>
      <c r="N174" t="str">
        <f>VLOOKUP(B:B,Customers!A:B,2,TRUE)</f>
        <v>Denmark</v>
      </c>
      <c r="O174" t="str">
        <f t="shared" si="14"/>
        <v>Not Outlier</v>
      </c>
      <c r="P174">
        <f>VLOOKUP(B:B,Customers!A:H,8,0)</f>
        <v>27</v>
      </c>
    </row>
    <row r="175" spans="1:16" x14ac:dyDescent="0.25">
      <c r="A175">
        <v>1358679</v>
      </c>
      <c r="B175">
        <v>144</v>
      </c>
      <c r="C175" s="1" t="s">
        <v>108</v>
      </c>
      <c r="D175" s="3">
        <v>45011.042361111111</v>
      </c>
      <c r="E175" t="s">
        <v>98</v>
      </c>
      <c r="F175" t="s">
        <v>53</v>
      </c>
      <c r="G175">
        <v>3276</v>
      </c>
      <c r="H175" s="11">
        <f t="shared" si="10"/>
        <v>26</v>
      </c>
      <c r="I175" s="7">
        <v>45011</v>
      </c>
      <c r="J175" s="8">
        <v>4.2361111111111113E-2</v>
      </c>
      <c r="K175">
        <f t="shared" si="11"/>
        <v>1</v>
      </c>
      <c r="L175">
        <f t="shared" si="12"/>
        <v>1</v>
      </c>
      <c r="M175">
        <f t="shared" si="13"/>
        <v>3</v>
      </c>
      <c r="N175" t="str">
        <f>VLOOKUP(B:B,Customers!A:B,2,TRUE)</f>
        <v>Denmark</v>
      </c>
      <c r="O175" t="str">
        <f t="shared" si="14"/>
        <v>Not Outlier</v>
      </c>
      <c r="P175">
        <f>VLOOKUP(B:B,Customers!A:H,8,0)</f>
        <v>27</v>
      </c>
    </row>
    <row r="176" spans="1:16" x14ac:dyDescent="0.25">
      <c r="A176">
        <v>1376435</v>
      </c>
      <c r="B176">
        <v>145</v>
      </c>
      <c r="C176" s="1" t="s">
        <v>107</v>
      </c>
      <c r="D176" s="3">
        <v>44991.986111111109</v>
      </c>
      <c r="E176" t="s">
        <v>97</v>
      </c>
      <c r="F176" t="s">
        <v>77</v>
      </c>
      <c r="G176">
        <v>8109</v>
      </c>
      <c r="H176" s="11">
        <f t="shared" si="10"/>
        <v>6</v>
      </c>
      <c r="I176" s="7">
        <v>44991</v>
      </c>
      <c r="J176" s="8">
        <v>0.98611111111111116</v>
      </c>
      <c r="K176">
        <f t="shared" si="11"/>
        <v>40</v>
      </c>
      <c r="L176">
        <f t="shared" si="12"/>
        <v>23</v>
      </c>
      <c r="M176">
        <f t="shared" si="13"/>
        <v>3</v>
      </c>
      <c r="N176" t="str">
        <f>VLOOKUP(B:B,Customers!A:B,2,TRUE)</f>
        <v>Italy</v>
      </c>
      <c r="O176" t="str">
        <f t="shared" si="14"/>
        <v>Not Outlier</v>
      </c>
      <c r="P176">
        <f>VLOOKUP(B:B,Customers!A:H,8,0)</f>
        <v>18</v>
      </c>
    </row>
    <row r="177" spans="1:16" x14ac:dyDescent="0.25">
      <c r="A177">
        <v>566985</v>
      </c>
      <c r="B177">
        <v>146</v>
      </c>
      <c r="C177" s="1" t="s">
        <v>103</v>
      </c>
      <c r="D177" s="2">
        <v>45104.033333333333</v>
      </c>
      <c r="E177" t="s">
        <v>96</v>
      </c>
      <c r="F177" t="s">
        <v>76</v>
      </c>
      <c r="G177">
        <v>3344</v>
      </c>
      <c r="H177" s="11">
        <f t="shared" si="10"/>
        <v>27</v>
      </c>
      <c r="I177" s="7">
        <v>45104</v>
      </c>
      <c r="J177" s="8">
        <v>3.3333333333333333E-2</v>
      </c>
      <c r="K177">
        <f t="shared" si="11"/>
        <v>48</v>
      </c>
      <c r="L177">
        <f t="shared" si="12"/>
        <v>0</v>
      </c>
      <c r="M177">
        <f t="shared" si="13"/>
        <v>6</v>
      </c>
      <c r="N177" t="str">
        <f>VLOOKUP(B:B,Customers!A:B,2,TRUE)</f>
        <v>Norway</v>
      </c>
      <c r="O177" t="str">
        <f t="shared" si="14"/>
        <v>Not Outlier</v>
      </c>
      <c r="P177">
        <f>VLOOKUP(B:B,Customers!A:H,8,0)</f>
        <v>85</v>
      </c>
    </row>
    <row r="178" spans="1:16" x14ac:dyDescent="0.25">
      <c r="A178">
        <v>775856</v>
      </c>
      <c r="B178">
        <v>146</v>
      </c>
      <c r="C178" s="1" t="s">
        <v>103</v>
      </c>
      <c r="D178" s="3">
        <v>45214.01666666667</v>
      </c>
      <c r="E178" t="s">
        <v>97</v>
      </c>
      <c r="F178" t="s">
        <v>17</v>
      </c>
      <c r="G178">
        <v>5780</v>
      </c>
      <c r="H178" s="11">
        <f t="shared" si="10"/>
        <v>15</v>
      </c>
      <c r="I178" s="7">
        <v>45214</v>
      </c>
      <c r="J178" s="8">
        <v>1.6666666666666666E-2</v>
      </c>
      <c r="K178">
        <f t="shared" si="11"/>
        <v>24</v>
      </c>
      <c r="L178">
        <f t="shared" si="12"/>
        <v>0</v>
      </c>
      <c r="M178">
        <f t="shared" si="13"/>
        <v>10</v>
      </c>
      <c r="N178" t="str">
        <f>VLOOKUP(B:B,Customers!A:B,2,TRUE)</f>
        <v>Norway</v>
      </c>
      <c r="O178" t="str">
        <f t="shared" si="14"/>
        <v>Not Outlier</v>
      </c>
      <c r="P178">
        <f>VLOOKUP(B:B,Customers!A:H,8,0)</f>
        <v>85</v>
      </c>
    </row>
    <row r="179" spans="1:16" x14ac:dyDescent="0.25">
      <c r="A179">
        <v>1385078</v>
      </c>
      <c r="B179">
        <v>146</v>
      </c>
      <c r="C179" s="1" t="s">
        <v>103</v>
      </c>
      <c r="D179" s="3">
        <v>45126.064583333333</v>
      </c>
      <c r="E179" t="s">
        <v>97</v>
      </c>
      <c r="F179" t="s">
        <v>79</v>
      </c>
      <c r="G179">
        <v>1972</v>
      </c>
      <c r="H179" s="11">
        <f t="shared" si="10"/>
        <v>19</v>
      </c>
      <c r="I179" s="7">
        <v>45126</v>
      </c>
      <c r="J179" s="8">
        <v>6.458333333333334E-2</v>
      </c>
      <c r="K179">
        <f t="shared" si="11"/>
        <v>33</v>
      </c>
      <c r="L179">
        <f t="shared" si="12"/>
        <v>1</v>
      </c>
      <c r="M179">
        <f t="shared" si="13"/>
        <v>7</v>
      </c>
      <c r="N179" t="str">
        <f>VLOOKUP(B:B,Customers!A:B,2,TRUE)</f>
        <v>Norway</v>
      </c>
      <c r="O179" t="str">
        <f t="shared" si="14"/>
        <v>Not Outlier</v>
      </c>
      <c r="P179">
        <f>VLOOKUP(B:B,Customers!A:H,8,0)</f>
        <v>85</v>
      </c>
    </row>
    <row r="180" spans="1:16" x14ac:dyDescent="0.25">
      <c r="A180">
        <v>1646930</v>
      </c>
      <c r="B180">
        <v>146</v>
      </c>
      <c r="C180" s="1" t="s">
        <v>103</v>
      </c>
      <c r="D180" s="3">
        <v>45087.04791666667</v>
      </c>
      <c r="E180" t="s">
        <v>96</v>
      </c>
      <c r="F180" t="s">
        <v>17</v>
      </c>
      <c r="G180">
        <v>5619</v>
      </c>
      <c r="H180" s="11">
        <f t="shared" si="10"/>
        <v>10</v>
      </c>
      <c r="I180" s="7">
        <v>45087</v>
      </c>
      <c r="J180" s="8">
        <v>4.791666666666667E-2</v>
      </c>
      <c r="K180">
        <f t="shared" si="11"/>
        <v>9</v>
      </c>
      <c r="L180">
        <f t="shared" si="12"/>
        <v>1</v>
      </c>
      <c r="M180">
        <f t="shared" si="13"/>
        <v>6</v>
      </c>
      <c r="N180" t="str">
        <f>VLOOKUP(B:B,Customers!A:B,2,TRUE)</f>
        <v>Norway</v>
      </c>
      <c r="O180" t="str">
        <f t="shared" si="14"/>
        <v>Not Outlier</v>
      </c>
      <c r="P180">
        <f>VLOOKUP(B:B,Customers!A:H,8,0)</f>
        <v>85</v>
      </c>
    </row>
    <row r="181" spans="1:16" x14ac:dyDescent="0.25">
      <c r="A181">
        <v>54569</v>
      </c>
      <c r="B181">
        <v>147</v>
      </c>
      <c r="C181" s="1" t="s">
        <v>99</v>
      </c>
      <c r="D181" s="2">
        <v>45277.972916666666</v>
      </c>
      <c r="E181" t="s">
        <v>97</v>
      </c>
      <c r="F181" t="s">
        <v>6</v>
      </c>
      <c r="G181">
        <v>6561</v>
      </c>
      <c r="H181" s="11">
        <f t="shared" si="10"/>
        <v>17</v>
      </c>
      <c r="I181" s="7">
        <v>45277</v>
      </c>
      <c r="J181" s="8">
        <v>0.97291666666666665</v>
      </c>
      <c r="K181">
        <f t="shared" si="11"/>
        <v>21</v>
      </c>
      <c r="L181">
        <f t="shared" si="12"/>
        <v>23</v>
      </c>
      <c r="M181">
        <f t="shared" si="13"/>
        <v>12</v>
      </c>
      <c r="N181" t="str">
        <f>VLOOKUP(B:B,Customers!A:B,2,TRUE)</f>
        <v>USA</v>
      </c>
      <c r="O181" t="str">
        <f t="shared" si="14"/>
        <v>Not Outlier</v>
      </c>
      <c r="P181">
        <f>VLOOKUP(B:B,Customers!A:H,8,0)</f>
        <v>29</v>
      </c>
    </row>
    <row r="182" spans="1:16" x14ac:dyDescent="0.25">
      <c r="A182">
        <v>122492</v>
      </c>
      <c r="B182">
        <v>147</v>
      </c>
      <c r="C182" s="1" t="s">
        <v>99</v>
      </c>
      <c r="D182" s="2">
        <v>45109.945138888892</v>
      </c>
      <c r="E182" t="s">
        <v>97</v>
      </c>
      <c r="F182" t="s">
        <v>41</v>
      </c>
      <c r="G182">
        <v>1788</v>
      </c>
      <c r="H182" s="11">
        <f t="shared" si="10"/>
        <v>2</v>
      </c>
      <c r="I182" s="7">
        <v>45109</v>
      </c>
      <c r="J182" s="8">
        <v>0.94513888888888886</v>
      </c>
      <c r="K182">
        <f t="shared" si="11"/>
        <v>41</v>
      </c>
      <c r="L182">
        <f t="shared" si="12"/>
        <v>22</v>
      </c>
      <c r="M182">
        <f t="shared" si="13"/>
        <v>7</v>
      </c>
      <c r="N182" t="str">
        <f>VLOOKUP(B:B,Customers!A:B,2,TRUE)</f>
        <v>USA</v>
      </c>
      <c r="O182" t="str">
        <f t="shared" si="14"/>
        <v>Not Outlier</v>
      </c>
      <c r="P182">
        <f>VLOOKUP(B:B,Customers!A:H,8,0)</f>
        <v>29</v>
      </c>
    </row>
    <row r="183" spans="1:16" x14ac:dyDescent="0.25">
      <c r="A183">
        <v>361964</v>
      </c>
      <c r="B183">
        <v>147</v>
      </c>
      <c r="C183" s="1" t="s">
        <v>99</v>
      </c>
      <c r="D183" s="2">
        <v>44977.025000000001</v>
      </c>
      <c r="E183" t="s">
        <v>97</v>
      </c>
      <c r="F183" t="s">
        <v>22</v>
      </c>
      <c r="G183">
        <v>2602</v>
      </c>
      <c r="H183" s="11">
        <f t="shared" si="10"/>
        <v>20</v>
      </c>
      <c r="I183" s="7">
        <v>44977</v>
      </c>
      <c r="J183" s="8">
        <v>2.5000000000000001E-2</v>
      </c>
      <c r="K183">
        <f t="shared" si="11"/>
        <v>36</v>
      </c>
      <c r="L183">
        <f t="shared" si="12"/>
        <v>0</v>
      </c>
      <c r="M183">
        <f t="shared" si="13"/>
        <v>2</v>
      </c>
      <c r="N183" t="str">
        <f>VLOOKUP(B:B,Customers!A:B,2,TRUE)</f>
        <v>USA</v>
      </c>
      <c r="O183" t="str">
        <f t="shared" si="14"/>
        <v>Not Outlier</v>
      </c>
      <c r="P183">
        <f>VLOOKUP(B:B,Customers!A:H,8,0)</f>
        <v>29</v>
      </c>
    </row>
    <row r="184" spans="1:16" x14ac:dyDescent="0.25">
      <c r="A184">
        <v>14971</v>
      </c>
      <c r="B184">
        <v>148</v>
      </c>
      <c r="C184" s="1" t="s">
        <v>105</v>
      </c>
      <c r="D184" s="2">
        <v>45179.004166666666</v>
      </c>
      <c r="E184" t="s">
        <v>96</v>
      </c>
      <c r="F184" t="s">
        <v>25</v>
      </c>
      <c r="G184">
        <v>7545</v>
      </c>
      <c r="H184" s="11">
        <f t="shared" si="10"/>
        <v>10</v>
      </c>
      <c r="I184" s="7">
        <v>45179</v>
      </c>
      <c r="J184" s="8">
        <v>4.1666666666666666E-3</v>
      </c>
      <c r="K184">
        <f t="shared" si="11"/>
        <v>6</v>
      </c>
      <c r="L184">
        <f t="shared" si="12"/>
        <v>0</v>
      </c>
      <c r="M184">
        <f t="shared" si="13"/>
        <v>9</v>
      </c>
      <c r="N184" t="str">
        <f>VLOOKUP(B:B,Customers!A:B,2,TRUE)</f>
        <v>Spain</v>
      </c>
      <c r="O184" t="str">
        <f t="shared" si="14"/>
        <v>Not Outlier</v>
      </c>
      <c r="P184">
        <f>VLOOKUP(B:B,Customers!A:H,8,0)</f>
        <v>33</v>
      </c>
    </row>
    <row r="185" spans="1:16" x14ac:dyDescent="0.25">
      <c r="A185">
        <v>226876</v>
      </c>
      <c r="B185">
        <v>150</v>
      </c>
      <c r="C185" s="1" t="s">
        <v>99</v>
      </c>
      <c r="D185" s="2">
        <v>44956.951388888891</v>
      </c>
      <c r="E185" t="s">
        <v>97</v>
      </c>
      <c r="F185" t="s">
        <v>43</v>
      </c>
      <c r="G185">
        <v>17</v>
      </c>
      <c r="H185" s="11">
        <f t="shared" si="10"/>
        <v>30</v>
      </c>
      <c r="I185" s="7">
        <v>44956</v>
      </c>
      <c r="J185" s="8">
        <v>0.95138888888888884</v>
      </c>
      <c r="K185">
        <f t="shared" si="11"/>
        <v>50</v>
      </c>
      <c r="L185">
        <f t="shared" si="12"/>
        <v>22</v>
      </c>
      <c r="M185">
        <f t="shared" si="13"/>
        <v>1</v>
      </c>
      <c r="N185" t="str">
        <f>VLOOKUP(B:B,Customers!A:B,2,TRUE)</f>
        <v>USA</v>
      </c>
      <c r="O185" t="str">
        <f t="shared" si="14"/>
        <v>Not Outlier</v>
      </c>
      <c r="P185">
        <f>VLOOKUP(B:B,Customers!A:H,8,0)</f>
        <v>31</v>
      </c>
    </row>
    <row r="186" spans="1:16" x14ac:dyDescent="0.25">
      <c r="A186">
        <v>1528079</v>
      </c>
      <c r="B186">
        <v>150</v>
      </c>
      <c r="C186" s="1" t="s">
        <v>99</v>
      </c>
      <c r="D186" s="3">
        <v>45273.003472222219</v>
      </c>
      <c r="E186" t="s">
        <v>96</v>
      </c>
      <c r="F186" t="s">
        <v>43</v>
      </c>
      <c r="G186">
        <v>8608</v>
      </c>
      <c r="H186" s="11">
        <f t="shared" si="10"/>
        <v>13</v>
      </c>
      <c r="I186" s="7">
        <v>45273</v>
      </c>
      <c r="J186" s="8">
        <v>3.472222222222222E-3</v>
      </c>
      <c r="K186">
        <f t="shared" si="11"/>
        <v>5</v>
      </c>
      <c r="L186">
        <f t="shared" si="12"/>
        <v>0</v>
      </c>
      <c r="M186">
        <f t="shared" si="13"/>
        <v>12</v>
      </c>
      <c r="N186" t="str">
        <f>VLOOKUP(B:B,Customers!A:B,2,TRUE)</f>
        <v>USA</v>
      </c>
      <c r="O186" t="str">
        <f t="shared" si="14"/>
        <v>Not Outlier</v>
      </c>
      <c r="P186">
        <f>VLOOKUP(B:B,Customers!A:H,8,0)</f>
        <v>31</v>
      </c>
    </row>
    <row r="187" spans="1:16" x14ac:dyDescent="0.25">
      <c r="A187">
        <v>701802</v>
      </c>
      <c r="B187">
        <v>151</v>
      </c>
      <c r="C187" s="1" t="s">
        <v>109</v>
      </c>
      <c r="D187" s="3">
        <v>45020.05</v>
      </c>
      <c r="E187" t="s">
        <v>96</v>
      </c>
      <c r="F187" t="s">
        <v>87</v>
      </c>
      <c r="G187">
        <v>927</v>
      </c>
      <c r="H187" s="11">
        <f t="shared" si="10"/>
        <v>4</v>
      </c>
      <c r="I187" s="7">
        <v>45020</v>
      </c>
      <c r="J187" s="8">
        <v>0.05</v>
      </c>
      <c r="K187">
        <f t="shared" si="11"/>
        <v>12</v>
      </c>
      <c r="L187">
        <f t="shared" si="12"/>
        <v>1</v>
      </c>
      <c r="M187">
        <f t="shared" si="13"/>
        <v>4</v>
      </c>
      <c r="N187" t="str">
        <f>VLOOKUP(B:B,Customers!A:B,2,TRUE)</f>
        <v>Germany</v>
      </c>
      <c r="O187" t="str">
        <f t="shared" si="14"/>
        <v>Not Outlier</v>
      </c>
      <c r="P187">
        <f>VLOOKUP(B:B,Customers!A:H,8,0)</f>
        <v>76</v>
      </c>
    </row>
    <row r="188" spans="1:16" x14ac:dyDescent="0.25">
      <c r="A188">
        <v>238602</v>
      </c>
      <c r="B188">
        <v>153</v>
      </c>
      <c r="C188" s="1" t="s">
        <v>99</v>
      </c>
      <c r="D188" s="2">
        <v>45017.05</v>
      </c>
      <c r="E188" t="s">
        <v>96</v>
      </c>
      <c r="F188" t="s">
        <v>21</v>
      </c>
      <c r="G188">
        <v>951</v>
      </c>
      <c r="H188" s="11">
        <f t="shared" si="10"/>
        <v>1</v>
      </c>
      <c r="I188" s="10">
        <v>45017</v>
      </c>
      <c r="J188" s="8">
        <v>0.05</v>
      </c>
      <c r="K188">
        <f t="shared" si="11"/>
        <v>12</v>
      </c>
      <c r="L188">
        <f t="shared" si="12"/>
        <v>1</v>
      </c>
      <c r="M188">
        <f t="shared" si="13"/>
        <v>4</v>
      </c>
      <c r="N188" t="str">
        <f>VLOOKUP(B:B,Customers!A:B,2,TRUE)</f>
        <v>USA</v>
      </c>
      <c r="O188" t="str">
        <f t="shared" si="14"/>
        <v>Not Outlier</v>
      </c>
      <c r="P188">
        <f>VLOOKUP(B:B,Customers!A:H,8,0)</f>
        <v>19</v>
      </c>
    </row>
    <row r="189" spans="1:16" x14ac:dyDescent="0.25">
      <c r="A189">
        <v>402508</v>
      </c>
      <c r="B189">
        <v>155</v>
      </c>
      <c r="C189" s="1" t="s">
        <v>113</v>
      </c>
      <c r="D189" s="2">
        <v>45219.069444444445</v>
      </c>
      <c r="E189" t="s">
        <v>98</v>
      </c>
      <c r="F189" t="s">
        <v>53</v>
      </c>
      <c r="G189">
        <v>8064</v>
      </c>
      <c r="H189" s="11">
        <f t="shared" si="10"/>
        <v>20</v>
      </c>
      <c r="I189" s="7">
        <v>45219</v>
      </c>
      <c r="J189" s="8">
        <v>6.9444444444444448E-2</v>
      </c>
      <c r="K189">
        <f t="shared" si="11"/>
        <v>40</v>
      </c>
      <c r="L189">
        <f t="shared" si="12"/>
        <v>1</v>
      </c>
      <c r="M189">
        <f t="shared" si="13"/>
        <v>10</v>
      </c>
      <c r="N189" t="str">
        <f>VLOOKUP(B:B,Customers!A:B,2,TRUE)</f>
        <v>India</v>
      </c>
      <c r="O189" t="str">
        <f t="shared" si="14"/>
        <v>Not Outlier</v>
      </c>
      <c r="P189">
        <f>VLOOKUP(B:B,Customers!A:H,8,0)</f>
        <v>56</v>
      </c>
    </row>
    <row r="190" spans="1:16" x14ac:dyDescent="0.25">
      <c r="A190">
        <v>585827</v>
      </c>
      <c r="B190">
        <v>156</v>
      </c>
      <c r="C190" s="1" t="s">
        <v>100</v>
      </c>
      <c r="D190" s="2">
        <v>44944.984722222223</v>
      </c>
      <c r="E190" t="s">
        <v>98</v>
      </c>
      <c r="F190" t="s">
        <v>26</v>
      </c>
      <c r="G190">
        <v>3966</v>
      </c>
      <c r="H190" s="11">
        <f t="shared" si="10"/>
        <v>18</v>
      </c>
      <c r="I190" s="7">
        <v>44944</v>
      </c>
      <c r="J190" s="8">
        <v>0.98472222222222228</v>
      </c>
      <c r="K190">
        <f t="shared" si="11"/>
        <v>38</v>
      </c>
      <c r="L190">
        <f t="shared" si="12"/>
        <v>23</v>
      </c>
      <c r="M190">
        <f t="shared" si="13"/>
        <v>1</v>
      </c>
      <c r="N190" t="str">
        <f>VLOOKUP(B:B,Customers!A:B,2,TRUE)</f>
        <v>France</v>
      </c>
      <c r="O190" t="str">
        <f t="shared" si="14"/>
        <v>Not Outlier</v>
      </c>
      <c r="P190">
        <f>VLOOKUP(B:B,Customers!A:H,8,0)</f>
        <v>32</v>
      </c>
    </row>
    <row r="191" spans="1:16" x14ac:dyDescent="0.25">
      <c r="A191">
        <v>95500</v>
      </c>
      <c r="B191">
        <v>158</v>
      </c>
      <c r="C191" s="1" t="s">
        <v>99</v>
      </c>
      <c r="D191" s="2">
        <v>45010.035416666666</v>
      </c>
      <c r="E191" t="s">
        <v>191</v>
      </c>
      <c r="F191" t="s">
        <v>38</v>
      </c>
      <c r="G191">
        <v>7674</v>
      </c>
      <c r="H191" s="11">
        <f t="shared" si="10"/>
        <v>25</v>
      </c>
      <c r="I191" s="7">
        <v>45010</v>
      </c>
      <c r="J191" s="8">
        <v>3.5416666666666666E-2</v>
      </c>
      <c r="K191">
        <f t="shared" si="11"/>
        <v>51</v>
      </c>
      <c r="L191">
        <f t="shared" si="12"/>
        <v>0</v>
      </c>
      <c r="M191">
        <f t="shared" si="13"/>
        <v>3</v>
      </c>
      <c r="N191" t="str">
        <f>VLOOKUP(B:B,Customers!A:B,2,TRUE)</f>
        <v>USA</v>
      </c>
      <c r="O191" t="str">
        <f t="shared" si="14"/>
        <v>Not Outlier</v>
      </c>
      <c r="P191">
        <f>VLOOKUP(B:B,Customers!A:H,8,0)</f>
        <v>41</v>
      </c>
    </row>
    <row r="192" spans="1:16" x14ac:dyDescent="0.25">
      <c r="A192">
        <v>1074617</v>
      </c>
      <c r="B192">
        <v>158</v>
      </c>
      <c r="C192" s="1" t="s">
        <v>99</v>
      </c>
      <c r="D192" s="3">
        <v>45050.013194444444</v>
      </c>
      <c r="E192" t="s">
        <v>191</v>
      </c>
      <c r="F192" t="s">
        <v>90</v>
      </c>
      <c r="G192">
        <v>4729</v>
      </c>
      <c r="H192" s="11">
        <f t="shared" si="10"/>
        <v>4</v>
      </c>
      <c r="I192" s="7">
        <v>45050</v>
      </c>
      <c r="J192" s="8">
        <v>1.3194444444444444E-2</v>
      </c>
      <c r="K192">
        <f t="shared" si="11"/>
        <v>19</v>
      </c>
      <c r="L192">
        <f t="shared" si="12"/>
        <v>0</v>
      </c>
      <c r="M192">
        <f t="shared" si="13"/>
        <v>5</v>
      </c>
      <c r="N192" t="str">
        <f>VLOOKUP(B:B,Customers!A:B,2,TRUE)</f>
        <v>USA</v>
      </c>
      <c r="O192" t="str">
        <f t="shared" si="14"/>
        <v>Not Outlier</v>
      </c>
      <c r="P192">
        <f>VLOOKUP(B:B,Customers!A:H,8,0)</f>
        <v>41</v>
      </c>
    </row>
    <row r="193" spans="1:16" x14ac:dyDescent="0.25">
      <c r="A193">
        <v>1149537</v>
      </c>
      <c r="B193">
        <v>158</v>
      </c>
      <c r="C193" s="1" t="s">
        <v>99</v>
      </c>
      <c r="D193" s="3">
        <v>44958.013888888891</v>
      </c>
      <c r="E193" t="s">
        <v>98</v>
      </c>
      <c r="F193" t="s">
        <v>51</v>
      </c>
      <c r="G193">
        <v>2663</v>
      </c>
      <c r="H193" s="11">
        <f t="shared" si="10"/>
        <v>1</v>
      </c>
      <c r="I193" s="7">
        <v>44958</v>
      </c>
      <c r="J193" s="8">
        <v>1.3888888888888888E-2</v>
      </c>
      <c r="K193">
        <f t="shared" si="11"/>
        <v>20</v>
      </c>
      <c r="L193">
        <f t="shared" si="12"/>
        <v>0</v>
      </c>
      <c r="M193">
        <f t="shared" si="13"/>
        <v>2</v>
      </c>
      <c r="N193" t="str">
        <f>VLOOKUP(B:B,Customers!A:B,2,TRUE)</f>
        <v>USA</v>
      </c>
      <c r="O193" t="str">
        <f t="shared" si="14"/>
        <v>Not Outlier</v>
      </c>
      <c r="P193">
        <f>VLOOKUP(B:B,Customers!A:H,8,0)</f>
        <v>41</v>
      </c>
    </row>
    <row r="194" spans="1:16" x14ac:dyDescent="0.25">
      <c r="A194">
        <v>649627</v>
      </c>
      <c r="B194">
        <v>159</v>
      </c>
      <c r="C194" s="1" t="s">
        <v>99</v>
      </c>
      <c r="D194" s="2">
        <v>45249.026388888888</v>
      </c>
      <c r="E194" t="s">
        <v>96</v>
      </c>
      <c r="F194" t="s">
        <v>43</v>
      </c>
      <c r="G194">
        <v>5618</v>
      </c>
      <c r="H194" s="11">
        <f t="shared" si="10"/>
        <v>19</v>
      </c>
      <c r="I194" s="7">
        <v>45249</v>
      </c>
      <c r="J194" s="8">
        <v>2.6388888888888889E-2</v>
      </c>
      <c r="K194">
        <f t="shared" si="11"/>
        <v>38</v>
      </c>
      <c r="L194">
        <f t="shared" si="12"/>
        <v>0</v>
      </c>
      <c r="M194">
        <f t="shared" si="13"/>
        <v>11</v>
      </c>
      <c r="N194" t="str">
        <f>VLOOKUP(B:B,Customers!A:B,2,TRUE)</f>
        <v>USA</v>
      </c>
      <c r="O194" t="str">
        <f t="shared" si="14"/>
        <v>Not Outlier</v>
      </c>
      <c r="P194">
        <f>VLOOKUP(B:B,Customers!A:H,8,0)</f>
        <v>25</v>
      </c>
    </row>
    <row r="195" spans="1:16" x14ac:dyDescent="0.25">
      <c r="A195">
        <v>659390</v>
      </c>
      <c r="B195">
        <v>159</v>
      </c>
      <c r="C195" s="1" t="s">
        <v>99</v>
      </c>
      <c r="D195" s="2">
        <v>45276.010416666664</v>
      </c>
      <c r="E195" t="s">
        <v>97</v>
      </c>
      <c r="F195" t="s">
        <v>27</v>
      </c>
      <c r="G195">
        <v>2372</v>
      </c>
      <c r="H195" s="11">
        <f t="shared" ref="H195:H258" si="15">DAY(D195)</f>
        <v>16</v>
      </c>
      <c r="I195" s="7">
        <v>45276</v>
      </c>
      <c r="J195" s="8">
        <v>1.0416666666666666E-2</v>
      </c>
      <c r="K195">
        <f t="shared" ref="K195:K258" si="16">MINUTE(J195)</f>
        <v>15</v>
      </c>
      <c r="L195">
        <f t="shared" ref="L195:L258" si="17">HOUR(J195)</f>
        <v>0</v>
      </c>
      <c r="M195">
        <f t="shared" ref="M195:M258" si="18">MONTH(I195)</f>
        <v>12</v>
      </c>
      <c r="N195" t="str">
        <f>VLOOKUP(B:B,Customers!A:B,2,TRUE)</f>
        <v>USA</v>
      </c>
      <c r="O195" t="str">
        <f t="shared" ref="O195:O258" si="19">IF(OR(G195&gt;$R$9,G195&lt;$R$8),"Outlier","Not Outlier")</f>
        <v>Not Outlier</v>
      </c>
      <c r="P195">
        <f>VLOOKUP(B:B,Customers!A:H,8,0)</f>
        <v>25</v>
      </c>
    </row>
    <row r="196" spans="1:16" x14ac:dyDescent="0.25">
      <c r="A196">
        <v>692440</v>
      </c>
      <c r="B196">
        <v>159</v>
      </c>
      <c r="C196" s="1" t="s">
        <v>99</v>
      </c>
      <c r="D196" s="3">
        <v>45126.987500000003</v>
      </c>
      <c r="E196" t="s">
        <v>96</v>
      </c>
      <c r="F196" t="s">
        <v>4</v>
      </c>
      <c r="G196">
        <v>7041</v>
      </c>
      <c r="H196" s="11">
        <f t="shared" si="15"/>
        <v>19</v>
      </c>
      <c r="I196" s="7">
        <v>45126</v>
      </c>
      <c r="J196" s="8">
        <v>0.98750000000000004</v>
      </c>
      <c r="K196">
        <f t="shared" si="16"/>
        <v>42</v>
      </c>
      <c r="L196">
        <f t="shared" si="17"/>
        <v>23</v>
      </c>
      <c r="M196">
        <f t="shared" si="18"/>
        <v>7</v>
      </c>
      <c r="N196" t="str">
        <f>VLOOKUP(B:B,Customers!A:B,2,TRUE)</f>
        <v>USA</v>
      </c>
      <c r="O196" t="str">
        <f t="shared" si="19"/>
        <v>Not Outlier</v>
      </c>
      <c r="P196">
        <f>VLOOKUP(B:B,Customers!A:H,8,0)</f>
        <v>25</v>
      </c>
    </row>
    <row r="197" spans="1:16" x14ac:dyDescent="0.25">
      <c r="A197">
        <v>1075177</v>
      </c>
      <c r="B197">
        <v>161</v>
      </c>
      <c r="C197" s="1" t="s">
        <v>100</v>
      </c>
      <c r="D197" s="3">
        <v>44992.941666666666</v>
      </c>
      <c r="E197" t="s">
        <v>97</v>
      </c>
      <c r="F197" t="s">
        <v>27</v>
      </c>
      <c r="G197">
        <v>1124</v>
      </c>
      <c r="H197" s="11">
        <f t="shared" si="15"/>
        <v>7</v>
      </c>
      <c r="I197" s="7">
        <v>44992</v>
      </c>
      <c r="J197" s="8">
        <v>0.94166666666666665</v>
      </c>
      <c r="K197">
        <f t="shared" si="16"/>
        <v>36</v>
      </c>
      <c r="L197">
        <f t="shared" si="17"/>
        <v>22</v>
      </c>
      <c r="M197">
        <f t="shared" si="18"/>
        <v>3</v>
      </c>
      <c r="N197" t="str">
        <f>VLOOKUP(B:B,Customers!A:B,2,TRUE)</f>
        <v>France</v>
      </c>
      <c r="O197" t="str">
        <f t="shared" si="19"/>
        <v>Not Outlier</v>
      </c>
      <c r="P197">
        <f>VLOOKUP(B:B,Customers!A:H,8,0)</f>
        <v>68</v>
      </c>
    </row>
    <row r="198" spans="1:16" x14ac:dyDescent="0.25">
      <c r="A198">
        <v>964075</v>
      </c>
      <c r="B198">
        <v>162</v>
      </c>
      <c r="C198" s="1" t="s">
        <v>99</v>
      </c>
      <c r="D198" s="3">
        <v>45033.973611111112</v>
      </c>
      <c r="E198" t="s">
        <v>96</v>
      </c>
      <c r="F198" t="s">
        <v>27</v>
      </c>
      <c r="G198">
        <v>1275</v>
      </c>
      <c r="H198" s="11">
        <f t="shared" si="15"/>
        <v>17</v>
      </c>
      <c r="I198" s="7">
        <v>45033</v>
      </c>
      <c r="J198" s="8">
        <v>0.97361111111111109</v>
      </c>
      <c r="K198">
        <f t="shared" si="16"/>
        <v>22</v>
      </c>
      <c r="L198">
        <f t="shared" si="17"/>
        <v>23</v>
      </c>
      <c r="M198">
        <f t="shared" si="18"/>
        <v>4</v>
      </c>
      <c r="N198" t="str">
        <f>VLOOKUP(B:B,Customers!A:B,2,TRUE)</f>
        <v>USA</v>
      </c>
      <c r="O198" t="str">
        <f t="shared" si="19"/>
        <v>Not Outlier</v>
      </c>
      <c r="P198">
        <f>VLOOKUP(B:B,Customers!A:H,8,0)</f>
        <v>63</v>
      </c>
    </row>
    <row r="199" spans="1:16" x14ac:dyDescent="0.25">
      <c r="A199">
        <v>1395839</v>
      </c>
      <c r="B199">
        <v>163</v>
      </c>
      <c r="C199" s="1" t="s">
        <v>99</v>
      </c>
      <c r="D199" s="3">
        <v>45070.011111111111</v>
      </c>
      <c r="E199" t="s">
        <v>98</v>
      </c>
      <c r="F199" t="s">
        <v>27</v>
      </c>
      <c r="G199">
        <v>2045</v>
      </c>
      <c r="H199" s="11">
        <f t="shared" si="15"/>
        <v>24</v>
      </c>
      <c r="I199" s="7">
        <v>45070</v>
      </c>
      <c r="J199" s="8">
        <v>1.1111111111111112E-2</v>
      </c>
      <c r="K199">
        <f t="shared" si="16"/>
        <v>16</v>
      </c>
      <c r="L199">
        <f t="shared" si="17"/>
        <v>0</v>
      </c>
      <c r="M199">
        <f t="shared" si="18"/>
        <v>5</v>
      </c>
      <c r="N199" t="str">
        <f>VLOOKUP(B:B,Customers!A:B,2,TRUE)</f>
        <v>USA</v>
      </c>
      <c r="O199" t="str">
        <f t="shared" si="19"/>
        <v>Not Outlier</v>
      </c>
      <c r="P199">
        <f>VLOOKUP(B:B,Customers!A:H,8,0)</f>
        <v>81</v>
      </c>
    </row>
    <row r="200" spans="1:16" x14ac:dyDescent="0.25">
      <c r="A200">
        <v>332513</v>
      </c>
      <c r="B200">
        <v>164</v>
      </c>
      <c r="C200" s="1" t="s">
        <v>99</v>
      </c>
      <c r="D200" s="2">
        <v>45002.052777777775</v>
      </c>
      <c r="E200" t="s">
        <v>97</v>
      </c>
      <c r="F200" t="s">
        <v>72</v>
      </c>
      <c r="G200">
        <v>9265</v>
      </c>
      <c r="H200" s="11">
        <f t="shared" si="15"/>
        <v>17</v>
      </c>
      <c r="I200" s="7">
        <v>45002</v>
      </c>
      <c r="J200" s="8">
        <v>5.2777777777777778E-2</v>
      </c>
      <c r="K200">
        <f t="shared" si="16"/>
        <v>16</v>
      </c>
      <c r="L200">
        <f t="shared" si="17"/>
        <v>1</v>
      </c>
      <c r="M200">
        <f t="shared" si="18"/>
        <v>3</v>
      </c>
      <c r="N200" t="str">
        <f>VLOOKUP(B:B,Customers!A:B,2,TRUE)</f>
        <v>USA</v>
      </c>
      <c r="O200" t="str">
        <f t="shared" si="19"/>
        <v>Not Outlier</v>
      </c>
      <c r="P200">
        <f>VLOOKUP(B:B,Customers!A:H,8,0)</f>
        <v>36</v>
      </c>
    </row>
    <row r="201" spans="1:16" x14ac:dyDescent="0.25">
      <c r="A201">
        <v>754402</v>
      </c>
      <c r="B201">
        <v>164</v>
      </c>
      <c r="C201" s="1" t="s">
        <v>99</v>
      </c>
      <c r="D201" s="3">
        <v>45103.05972222222</v>
      </c>
      <c r="E201" t="s">
        <v>191</v>
      </c>
      <c r="F201" t="s">
        <v>70</v>
      </c>
      <c r="G201">
        <v>136</v>
      </c>
      <c r="H201" s="11">
        <f t="shared" si="15"/>
        <v>26</v>
      </c>
      <c r="I201" s="7">
        <v>45103</v>
      </c>
      <c r="J201" s="8">
        <v>5.9722222222222225E-2</v>
      </c>
      <c r="K201">
        <f t="shared" si="16"/>
        <v>26</v>
      </c>
      <c r="L201">
        <f t="shared" si="17"/>
        <v>1</v>
      </c>
      <c r="M201">
        <f t="shared" si="18"/>
        <v>6</v>
      </c>
      <c r="N201" t="str">
        <f>VLOOKUP(B:B,Customers!A:B,2,TRUE)</f>
        <v>USA</v>
      </c>
      <c r="O201" t="str">
        <f t="shared" si="19"/>
        <v>Not Outlier</v>
      </c>
      <c r="P201">
        <f>VLOOKUP(B:B,Customers!A:H,8,0)</f>
        <v>36</v>
      </c>
    </row>
    <row r="202" spans="1:16" x14ac:dyDescent="0.25">
      <c r="A202">
        <v>1289947</v>
      </c>
      <c r="B202">
        <v>164</v>
      </c>
      <c r="C202" s="1" t="s">
        <v>99</v>
      </c>
      <c r="D202" s="3">
        <v>45251.975694444445</v>
      </c>
      <c r="E202" t="s">
        <v>98</v>
      </c>
      <c r="F202" t="s">
        <v>78</v>
      </c>
      <c r="G202">
        <v>1867</v>
      </c>
      <c r="H202" s="11">
        <f t="shared" si="15"/>
        <v>21</v>
      </c>
      <c r="I202" s="7">
        <v>45251</v>
      </c>
      <c r="J202" s="8">
        <v>0.97569444444444442</v>
      </c>
      <c r="K202">
        <f t="shared" si="16"/>
        <v>25</v>
      </c>
      <c r="L202">
        <f t="shared" si="17"/>
        <v>23</v>
      </c>
      <c r="M202">
        <f t="shared" si="18"/>
        <v>11</v>
      </c>
      <c r="N202" t="str">
        <f>VLOOKUP(B:B,Customers!A:B,2,TRUE)</f>
        <v>USA</v>
      </c>
      <c r="O202" t="str">
        <f t="shared" si="19"/>
        <v>Not Outlier</v>
      </c>
      <c r="P202">
        <f>VLOOKUP(B:B,Customers!A:H,8,0)</f>
        <v>36</v>
      </c>
    </row>
    <row r="203" spans="1:16" x14ac:dyDescent="0.25">
      <c r="A203">
        <v>1644933</v>
      </c>
      <c r="B203">
        <v>164</v>
      </c>
      <c r="C203" s="1" t="s">
        <v>99</v>
      </c>
      <c r="D203" s="3">
        <v>45127.020138888889</v>
      </c>
      <c r="E203" t="s">
        <v>97</v>
      </c>
      <c r="F203" t="s">
        <v>39</v>
      </c>
      <c r="G203">
        <v>3831</v>
      </c>
      <c r="H203" s="11">
        <f t="shared" si="15"/>
        <v>20</v>
      </c>
      <c r="I203" s="7">
        <v>45127</v>
      </c>
      <c r="J203" s="8">
        <v>2.013888888888889E-2</v>
      </c>
      <c r="K203">
        <f t="shared" si="16"/>
        <v>29</v>
      </c>
      <c r="L203">
        <f t="shared" si="17"/>
        <v>0</v>
      </c>
      <c r="M203">
        <f t="shared" si="18"/>
        <v>7</v>
      </c>
      <c r="N203" t="str">
        <f>VLOOKUP(B:B,Customers!A:B,2,TRUE)</f>
        <v>USA</v>
      </c>
      <c r="O203" t="str">
        <f t="shared" si="19"/>
        <v>Not Outlier</v>
      </c>
      <c r="P203">
        <f>VLOOKUP(B:B,Customers!A:H,8,0)</f>
        <v>36</v>
      </c>
    </row>
    <row r="204" spans="1:16" x14ac:dyDescent="0.25">
      <c r="A204">
        <v>325850</v>
      </c>
      <c r="B204">
        <v>166</v>
      </c>
      <c r="C204" s="1" t="s">
        <v>100</v>
      </c>
      <c r="D204" s="2">
        <v>45055.032638888886</v>
      </c>
      <c r="E204" t="s">
        <v>191</v>
      </c>
      <c r="F204" t="s">
        <v>27</v>
      </c>
      <c r="G204">
        <v>7311</v>
      </c>
      <c r="H204" s="11">
        <f t="shared" si="15"/>
        <v>9</v>
      </c>
      <c r="I204" s="7">
        <v>45055</v>
      </c>
      <c r="J204" s="8">
        <v>3.2638888888888891E-2</v>
      </c>
      <c r="K204">
        <f t="shared" si="16"/>
        <v>47</v>
      </c>
      <c r="L204">
        <f t="shared" si="17"/>
        <v>0</v>
      </c>
      <c r="M204">
        <f t="shared" si="18"/>
        <v>5</v>
      </c>
      <c r="N204" t="str">
        <f>VLOOKUP(B:B,Customers!A:B,2,TRUE)</f>
        <v>France</v>
      </c>
      <c r="O204" t="str">
        <f t="shared" si="19"/>
        <v>Not Outlier</v>
      </c>
      <c r="P204">
        <f>VLOOKUP(B:B,Customers!A:H,8,0)</f>
        <v>27</v>
      </c>
    </row>
    <row r="205" spans="1:16" x14ac:dyDescent="0.25">
      <c r="A205">
        <v>877681</v>
      </c>
      <c r="B205">
        <v>166</v>
      </c>
      <c r="C205" s="1" t="s">
        <v>100</v>
      </c>
      <c r="D205" s="3">
        <v>45284.078472222223</v>
      </c>
      <c r="E205" t="s">
        <v>96</v>
      </c>
      <c r="F205" t="s">
        <v>9</v>
      </c>
      <c r="G205">
        <v>2796</v>
      </c>
      <c r="H205" s="11">
        <f t="shared" si="15"/>
        <v>24</v>
      </c>
      <c r="I205" s="7">
        <v>45284</v>
      </c>
      <c r="J205" s="8">
        <v>7.8472222222222221E-2</v>
      </c>
      <c r="K205">
        <f t="shared" si="16"/>
        <v>53</v>
      </c>
      <c r="L205">
        <f t="shared" si="17"/>
        <v>1</v>
      </c>
      <c r="M205">
        <f t="shared" si="18"/>
        <v>12</v>
      </c>
      <c r="N205" t="str">
        <f>VLOOKUP(B:B,Customers!A:B,2,TRUE)</f>
        <v>France</v>
      </c>
      <c r="O205" t="str">
        <f t="shared" si="19"/>
        <v>Not Outlier</v>
      </c>
      <c r="P205">
        <f>VLOOKUP(B:B,Customers!A:H,8,0)</f>
        <v>27</v>
      </c>
    </row>
    <row r="206" spans="1:16" x14ac:dyDescent="0.25">
      <c r="A206">
        <v>296324</v>
      </c>
      <c r="B206">
        <v>167</v>
      </c>
      <c r="C206" s="1" t="s">
        <v>101</v>
      </c>
      <c r="D206" s="2">
        <v>45059.964583333334</v>
      </c>
      <c r="E206" t="s">
        <v>191</v>
      </c>
      <c r="F206" t="s">
        <v>23</v>
      </c>
      <c r="G206">
        <v>5732</v>
      </c>
      <c r="H206" s="11">
        <f t="shared" si="15"/>
        <v>13</v>
      </c>
      <c r="I206" s="7">
        <v>45059</v>
      </c>
      <c r="J206" s="8">
        <v>0.96458333333333335</v>
      </c>
      <c r="K206">
        <f t="shared" si="16"/>
        <v>9</v>
      </c>
      <c r="L206">
        <f t="shared" si="17"/>
        <v>23</v>
      </c>
      <c r="M206">
        <f t="shared" si="18"/>
        <v>5</v>
      </c>
      <c r="N206" t="str">
        <f>VLOOKUP(B:B,Customers!A:B,2,TRUE)</f>
        <v>Australia</v>
      </c>
      <c r="O206" t="str">
        <f t="shared" si="19"/>
        <v>Not Outlier</v>
      </c>
      <c r="P206">
        <f>VLOOKUP(B:B,Customers!A:H,8,0)</f>
        <v>27</v>
      </c>
    </row>
    <row r="207" spans="1:16" x14ac:dyDescent="0.25">
      <c r="A207">
        <v>1029432</v>
      </c>
      <c r="B207">
        <v>169</v>
      </c>
      <c r="C207" s="1" t="s">
        <v>100</v>
      </c>
      <c r="D207" s="3">
        <v>45148.960416666669</v>
      </c>
      <c r="E207" t="s">
        <v>97</v>
      </c>
      <c r="F207" t="s">
        <v>68</v>
      </c>
      <c r="G207">
        <v>9527</v>
      </c>
      <c r="H207" s="11">
        <f t="shared" si="15"/>
        <v>10</v>
      </c>
      <c r="I207" s="7">
        <v>45148</v>
      </c>
      <c r="J207" s="8">
        <v>0.9604166666666667</v>
      </c>
      <c r="K207">
        <f t="shared" si="16"/>
        <v>3</v>
      </c>
      <c r="L207">
        <f t="shared" si="17"/>
        <v>23</v>
      </c>
      <c r="M207">
        <f t="shared" si="18"/>
        <v>8</v>
      </c>
      <c r="N207" t="str">
        <f>VLOOKUP(B:B,Customers!A:B,2,TRUE)</f>
        <v>France</v>
      </c>
      <c r="O207" t="str">
        <f t="shared" si="19"/>
        <v>Not Outlier</v>
      </c>
      <c r="P207">
        <f>VLOOKUP(B:B,Customers!A:H,8,0)</f>
        <v>42</v>
      </c>
    </row>
    <row r="208" spans="1:16" x14ac:dyDescent="0.25">
      <c r="A208">
        <v>582139</v>
      </c>
      <c r="B208">
        <v>170</v>
      </c>
      <c r="C208" s="1" t="s">
        <v>107</v>
      </c>
      <c r="D208" s="2">
        <v>45195.089583333334</v>
      </c>
      <c r="E208" t="s">
        <v>97</v>
      </c>
      <c r="F208" t="s">
        <v>82</v>
      </c>
      <c r="G208">
        <v>2002</v>
      </c>
      <c r="H208" s="11">
        <f t="shared" si="15"/>
        <v>26</v>
      </c>
      <c r="I208" s="7">
        <v>45195</v>
      </c>
      <c r="J208" s="8">
        <v>8.9583333333333334E-2</v>
      </c>
      <c r="K208">
        <f t="shared" si="16"/>
        <v>9</v>
      </c>
      <c r="L208">
        <f t="shared" si="17"/>
        <v>2</v>
      </c>
      <c r="M208">
        <f t="shared" si="18"/>
        <v>9</v>
      </c>
      <c r="N208" t="str">
        <f>VLOOKUP(B:B,Customers!A:B,2,TRUE)</f>
        <v>Italy</v>
      </c>
      <c r="O208" t="str">
        <f t="shared" si="19"/>
        <v>Not Outlier</v>
      </c>
      <c r="P208">
        <f>VLOOKUP(B:B,Customers!A:H,8,0)</f>
        <v>83</v>
      </c>
    </row>
    <row r="209" spans="1:16" x14ac:dyDescent="0.25">
      <c r="A209">
        <v>670697</v>
      </c>
      <c r="B209">
        <v>171</v>
      </c>
      <c r="C209" s="1" t="s">
        <v>99</v>
      </c>
      <c r="D209" s="3">
        <v>45062.015972222223</v>
      </c>
      <c r="E209" t="s">
        <v>191</v>
      </c>
      <c r="F209" t="s">
        <v>21</v>
      </c>
      <c r="G209">
        <v>4251</v>
      </c>
      <c r="H209" s="11">
        <f t="shared" si="15"/>
        <v>16</v>
      </c>
      <c r="I209" s="7">
        <v>45062</v>
      </c>
      <c r="J209" s="8">
        <v>1.5972222222222221E-2</v>
      </c>
      <c r="K209">
        <f t="shared" si="16"/>
        <v>23</v>
      </c>
      <c r="L209">
        <f t="shared" si="17"/>
        <v>0</v>
      </c>
      <c r="M209">
        <f t="shared" si="18"/>
        <v>5</v>
      </c>
      <c r="N209" t="str">
        <f>VLOOKUP(B:B,Customers!A:B,2,TRUE)</f>
        <v>USA</v>
      </c>
      <c r="O209" t="str">
        <f t="shared" si="19"/>
        <v>Not Outlier</v>
      </c>
      <c r="P209">
        <f>VLOOKUP(B:B,Customers!A:H,8,0)</f>
        <v>31</v>
      </c>
    </row>
    <row r="210" spans="1:16" x14ac:dyDescent="0.25">
      <c r="A210">
        <v>40114</v>
      </c>
      <c r="B210">
        <v>172</v>
      </c>
      <c r="C210" s="1" t="s">
        <v>99</v>
      </c>
      <c r="D210" s="2">
        <v>45193.05</v>
      </c>
      <c r="E210" t="s">
        <v>97</v>
      </c>
      <c r="F210" t="s">
        <v>11</v>
      </c>
      <c r="G210">
        <v>1841</v>
      </c>
      <c r="H210" s="11">
        <f t="shared" si="15"/>
        <v>24</v>
      </c>
      <c r="I210" s="7">
        <v>45193</v>
      </c>
      <c r="J210" s="8">
        <v>0.05</v>
      </c>
      <c r="K210">
        <f t="shared" si="16"/>
        <v>12</v>
      </c>
      <c r="L210">
        <f t="shared" si="17"/>
        <v>1</v>
      </c>
      <c r="M210">
        <f t="shared" si="18"/>
        <v>9</v>
      </c>
      <c r="N210" t="str">
        <f>VLOOKUP(B:B,Customers!A:B,2,TRUE)</f>
        <v>USA</v>
      </c>
      <c r="O210" t="str">
        <f t="shared" si="19"/>
        <v>Not Outlier</v>
      </c>
      <c r="P210">
        <f>VLOOKUP(B:B,Customers!A:H,8,0)</f>
        <v>36</v>
      </c>
    </row>
    <row r="211" spans="1:16" x14ac:dyDescent="0.25">
      <c r="A211">
        <v>463922</v>
      </c>
      <c r="B211">
        <v>172</v>
      </c>
      <c r="C211" s="1" t="s">
        <v>99</v>
      </c>
      <c r="D211" s="2">
        <v>45192.045138888891</v>
      </c>
      <c r="E211" t="s">
        <v>98</v>
      </c>
      <c r="F211" t="s">
        <v>30</v>
      </c>
      <c r="G211">
        <v>484</v>
      </c>
      <c r="H211" s="11">
        <f t="shared" si="15"/>
        <v>23</v>
      </c>
      <c r="I211" s="7">
        <v>45192</v>
      </c>
      <c r="J211" s="8">
        <v>4.5138888888888888E-2</v>
      </c>
      <c r="K211">
        <f t="shared" si="16"/>
        <v>5</v>
      </c>
      <c r="L211">
        <f t="shared" si="17"/>
        <v>1</v>
      </c>
      <c r="M211">
        <f t="shared" si="18"/>
        <v>9</v>
      </c>
      <c r="N211" t="str">
        <f>VLOOKUP(B:B,Customers!A:B,2,TRUE)</f>
        <v>USA</v>
      </c>
      <c r="O211" t="str">
        <f t="shared" si="19"/>
        <v>Not Outlier</v>
      </c>
      <c r="P211">
        <f>VLOOKUP(B:B,Customers!A:H,8,0)</f>
        <v>36</v>
      </c>
    </row>
    <row r="212" spans="1:16" x14ac:dyDescent="0.25">
      <c r="A212">
        <v>320353</v>
      </c>
      <c r="B212">
        <v>173</v>
      </c>
      <c r="C212" s="1" t="s">
        <v>113</v>
      </c>
      <c r="D212" s="2">
        <v>45071.02847222222</v>
      </c>
      <c r="E212" t="s">
        <v>97</v>
      </c>
      <c r="F212" t="s">
        <v>11</v>
      </c>
      <c r="G212">
        <v>7229</v>
      </c>
      <c r="H212" s="11">
        <f t="shared" si="15"/>
        <v>25</v>
      </c>
      <c r="I212" s="7">
        <v>45071</v>
      </c>
      <c r="J212" s="8">
        <v>2.8472222222222222E-2</v>
      </c>
      <c r="K212">
        <f t="shared" si="16"/>
        <v>41</v>
      </c>
      <c r="L212">
        <f t="shared" si="17"/>
        <v>0</v>
      </c>
      <c r="M212">
        <f t="shared" si="18"/>
        <v>5</v>
      </c>
      <c r="N212" t="str">
        <f>VLOOKUP(B:B,Customers!A:B,2,TRUE)</f>
        <v>India</v>
      </c>
      <c r="O212" t="str">
        <f t="shared" si="19"/>
        <v>Not Outlier</v>
      </c>
      <c r="P212">
        <f>VLOOKUP(B:B,Customers!A:H,8,0)</f>
        <v>59</v>
      </c>
    </row>
    <row r="213" spans="1:16" x14ac:dyDescent="0.25">
      <c r="A213">
        <v>563443</v>
      </c>
      <c r="B213">
        <v>173</v>
      </c>
      <c r="C213" s="1" t="s">
        <v>113</v>
      </c>
      <c r="D213" s="2">
        <v>45228.025000000001</v>
      </c>
      <c r="E213" t="s">
        <v>96</v>
      </c>
      <c r="F213" t="s">
        <v>4</v>
      </c>
      <c r="G213">
        <v>8023</v>
      </c>
      <c r="H213" s="11">
        <f t="shared" si="15"/>
        <v>29</v>
      </c>
      <c r="I213" s="7">
        <v>45228</v>
      </c>
      <c r="J213" s="8">
        <v>2.5000000000000001E-2</v>
      </c>
      <c r="K213">
        <f t="shared" si="16"/>
        <v>36</v>
      </c>
      <c r="L213">
        <f t="shared" si="17"/>
        <v>0</v>
      </c>
      <c r="M213">
        <f t="shared" si="18"/>
        <v>10</v>
      </c>
      <c r="N213" t="str">
        <f>VLOOKUP(B:B,Customers!A:B,2,TRUE)</f>
        <v>India</v>
      </c>
      <c r="O213" t="str">
        <f t="shared" si="19"/>
        <v>Not Outlier</v>
      </c>
      <c r="P213">
        <f>VLOOKUP(B:B,Customers!A:H,8,0)</f>
        <v>59</v>
      </c>
    </row>
    <row r="214" spans="1:16" x14ac:dyDescent="0.25">
      <c r="A214">
        <v>640945</v>
      </c>
      <c r="B214">
        <v>174</v>
      </c>
      <c r="C214" s="1" t="s">
        <v>107</v>
      </c>
      <c r="D214" s="2">
        <v>45062.006249999999</v>
      </c>
      <c r="E214" t="s">
        <v>191</v>
      </c>
      <c r="F214" t="s">
        <v>36</v>
      </c>
      <c r="G214">
        <v>5492</v>
      </c>
      <c r="H214" s="11">
        <f t="shared" si="15"/>
        <v>16</v>
      </c>
      <c r="I214" s="7">
        <v>45062</v>
      </c>
      <c r="J214" s="8">
        <v>6.2500000000000003E-3</v>
      </c>
      <c r="K214">
        <f t="shared" si="16"/>
        <v>9</v>
      </c>
      <c r="L214">
        <f t="shared" si="17"/>
        <v>0</v>
      </c>
      <c r="M214">
        <f t="shared" si="18"/>
        <v>5</v>
      </c>
      <c r="N214" t="str">
        <f>VLOOKUP(B:B,Customers!A:B,2,TRUE)</f>
        <v>Italy</v>
      </c>
      <c r="O214" t="str">
        <f t="shared" si="19"/>
        <v>Not Outlier</v>
      </c>
      <c r="P214">
        <f>VLOOKUP(B:B,Customers!A:H,8,0)</f>
        <v>68</v>
      </c>
    </row>
    <row r="215" spans="1:16" x14ac:dyDescent="0.25">
      <c r="A215">
        <v>1155724</v>
      </c>
      <c r="B215">
        <v>174</v>
      </c>
      <c r="C215" s="1" t="s">
        <v>107</v>
      </c>
      <c r="D215" s="3">
        <v>45091.968055555553</v>
      </c>
      <c r="E215" t="s">
        <v>96</v>
      </c>
      <c r="F215" t="s">
        <v>43</v>
      </c>
      <c r="G215">
        <v>2828</v>
      </c>
      <c r="H215" s="11">
        <f t="shared" si="15"/>
        <v>14</v>
      </c>
      <c r="I215" s="7">
        <v>45091</v>
      </c>
      <c r="J215" s="8">
        <v>0.96805555555555556</v>
      </c>
      <c r="K215">
        <f t="shared" si="16"/>
        <v>14</v>
      </c>
      <c r="L215">
        <f t="shared" si="17"/>
        <v>23</v>
      </c>
      <c r="M215">
        <f t="shared" si="18"/>
        <v>6</v>
      </c>
      <c r="N215" t="str">
        <f>VLOOKUP(B:B,Customers!A:B,2,TRUE)</f>
        <v>Italy</v>
      </c>
      <c r="O215" t="str">
        <f t="shared" si="19"/>
        <v>Not Outlier</v>
      </c>
      <c r="P215">
        <f>VLOOKUP(B:B,Customers!A:H,8,0)</f>
        <v>68</v>
      </c>
    </row>
    <row r="216" spans="1:16" x14ac:dyDescent="0.25">
      <c r="A216">
        <v>698048</v>
      </c>
      <c r="B216">
        <v>175</v>
      </c>
      <c r="C216" s="1" t="s">
        <v>99</v>
      </c>
      <c r="D216" s="3">
        <v>45234.074999999997</v>
      </c>
      <c r="E216" t="s">
        <v>96</v>
      </c>
      <c r="F216" t="s">
        <v>27</v>
      </c>
      <c r="G216">
        <v>731</v>
      </c>
      <c r="H216" s="11">
        <f t="shared" si="15"/>
        <v>4</v>
      </c>
      <c r="I216" s="7">
        <v>45234</v>
      </c>
      <c r="J216" s="8">
        <v>7.4999999999999997E-2</v>
      </c>
      <c r="K216">
        <f t="shared" si="16"/>
        <v>48</v>
      </c>
      <c r="L216">
        <f t="shared" si="17"/>
        <v>1</v>
      </c>
      <c r="M216">
        <f t="shared" si="18"/>
        <v>11</v>
      </c>
      <c r="N216" t="str">
        <f>VLOOKUP(B:B,Customers!A:B,2,TRUE)</f>
        <v>USA</v>
      </c>
      <c r="O216" t="str">
        <f t="shared" si="19"/>
        <v>Not Outlier</v>
      </c>
      <c r="P216">
        <f>VLOOKUP(B:B,Customers!A:H,8,0)</f>
        <v>70</v>
      </c>
    </row>
    <row r="217" spans="1:16" x14ac:dyDescent="0.25">
      <c r="A217">
        <v>1424927</v>
      </c>
      <c r="B217">
        <v>176</v>
      </c>
      <c r="C217" s="1" t="s">
        <v>100</v>
      </c>
      <c r="D217" s="3">
        <v>45264.003472222219</v>
      </c>
      <c r="E217" t="s">
        <v>98</v>
      </c>
      <c r="F217" t="s">
        <v>61</v>
      </c>
      <c r="G217">
        <v>9104</v>
      </c>
      <c r="H217" s="11">
        <f t="shared" si="15"/>
        <v>4</v>
      </c>
      <c r="I217" s="7">
        <v>45264</v>
      </c>
      <c r="J217" s="8">
        <v>3.472222222222222E-3</v>
      </c>
      <c r="K217">
        <f t="shared" si="16"/>
        <v>5</v>
      </c>
      <c r="L217">
        <f t="shared" si="17"/>
        <v>0</v>
      </c>
      <c r="M217">
        <f t="shared" si="18"/>
        <v>12</v>
      </c>
      <c r="N217" t="str">
        <f>VLOOKUP(B:B,Customers!A:B,2,TRUE)</f>
        <v>France</v>
      </c>
      <c r="O217" t="str">
        <f t="shared" si="19"/>
        <v>Not Outlier</v>
      </c>
      <c r="P217">
        <f>VLOOKUP(B:B,Customers!A:H,8,0)</f>
        <v>46</v>
      </c>
    </row>
    <row r="218" spans="1:16" x14ac:dyDescent="0.25">
      <c r="A218">
        <v>299065</v>
      </c>
      <c r="B218">
        <v>177</v>
      </c>
      <c r="C218" s="1" t="s">
        <v>113</v>
      </c>
      <c r="D218" s="2">
        <v>45027.949305555558</v>
      </c>
      <c r="E218" t="s">
        <v>96</v>
      </c>
      <c r="F218" t="s">
        <v>20</v>
      </c>
      <c r="G218">
        <v>7292</v>
      </c>
      <c r="H218" s="11">
        <f t="shared" si="15"/>
        <v>11</v>
      </c>
      <c r="I218" s="7">
        <v>45027</v>
      </c>
      <c r="J218" s="8">
        <v>0.94930555555555551</v>
      </c>
      <c r="K218">
        <f t="shared" si="16"/>
        <v>47</v>
      </c>
      <c r="L218">
        <f t="shared" si="17"/>
        <v>22</v>
      </c>
      <c r="M218">
        <f t="shared" si="18"/>
        <v>4</v>
      </c>
      <c r="N218" t="str">
        <f>VLOOKUP(B:B,Customers!A:B,2,TRUE)</f>
        <v>India</v>
      </c>
      <c r="O218" t="str">
        <f t="shared" si="19"/>
        <v>Not Outlier</v>
      </c>
      <c r="P218">
        <f>VLOOKUP(B:B,Customers!A:H,8,0)</f>
        <v>75</v>
      </c>
    </row>
    <row r="219" spans="1:16" x14ac:dyDescent="0.25">
      <c r="A219">
        <v>661822</v>
      </c>
      <c r="B219">
        <v>177</v>
      </c>
      <c r="C219" s="1" t="s">
        <v>113</v>
      </c>
      <c r="D219" s="2">
        <v>45214.984027777777</v>
      </c>
      <c r="E219" t="s">
        <v>191</v>
      </c>
      <c r="F219" t="s">
        <v>34</v>
      </c>
      <c r="G219">
        <v>2352</v>
      </c>
      <c r="H219" s="11">
        <f t="shared" si="15"/>
        <v>15</v>
      </c>
      <c r="I219" s="7">
        <v>45214</v>
      </c>
      <c r="J219" s="8">
        <v>0.98402777777777772</v>
      </c>
      <c r="K219">
        <f t="shared" si="16"/>
        <v>37</v>
      </c>
      <c r="L219">
        <f t="shared" si="17"/>
        <v>23</v>
      </c>
      <c r="M219">
        <f t="shared" si="18"/>
        <v>10</v>
      </c>
      <c r="N219" t="str">
        <f>VLOOKUP(B:B,Customers!A:B,2,TRUE)</f>
        <v>India</v>
      </c>
      <c r="O219" t="str">
        <f t="shared" si="19"/>
        <v>Not Outlier</v>
      </c>
      <c r="P219">
        <f>VLOOKUP(B:B,Customers!A:H,8,0)</f>
        <v>75</v>
      </c>
    </row>
    <row r="220" spans="1:16" x14ac:dyDescent="0.25">
      <c r="A220">
        <v>983456</v>
      </c>
      <c r="B220">
        <v>177</v>
      </c>
      <c r="C220" s="1" t="s">
        <v>113</v>
      </c>
      <c r="D220" s="3">
        <v>45041.067361111112</v>
      </c>
      <c r="E220" t="s">
        <v>96</v>
      </c>
      <c r="F220" t="s">
        <v>15</v>
      </c>
      <c r="G220">
        <v>2938</v>
      </c>
      <c r="H220" s="11">
        <f t="shared" si="15"/>
        <v>25</v>
      </c>
      <c r="I220" s="7">
        <v>45041</v>
      </c>
      <c r="J220" s="8">
        <v>6.7361111111111108E-2</v>
      </c>
      <c r="K220">
        <f t="shared" si="16"/>
        <v>37</v>
      </c>
      <c r="L220">
        <f t="shared" si="17"/>
        <v>1</v>
      </c>
      <c r="M220">
        <f t="shared" si="18"/>
        <v>4</v>
      </c>
      <c r="N220" t="str">
        <f>VLOOKUP(B:B,Customers!A:B,2,TRUE)</f>
        <v>India</v>
      </c>
      <c r="O220" t="str">
        <f t="shared" si="19"/>
        <v>Not Outlier</v>
      </c>
      <c r="P220">
        <f>VLOOKUP(B:B,Customers!A:H,8,0)</f>
        <v>75</v>
      </c>
    </row>
    <row r="221" spans="1:16" x14ac:dyDescent="0.25">
      <c r="A221">
        <v>477337</v>
      </c>
      <c r="B221">
        <v>178</v>
      </c>
      <c r="C221" s="1" t="s">
        <v>113</v>
      </c>
      <c r="D221" s="2">
        <v>44950.954861111109</v>
      </c>
      <c r="E221" t="s">
        <v>97</v>
      </c>
      <c r="F221" t="s">
        <v>27</v>
      </c>
      <c r="G221">
        <v>8277</v>
      </c>
      <c r="H221" s="11">
        <f t="shared" si="15"/>
        <v>24</v>
      </c>
      <c r="I221" s="7">
        <v>44950</v>
      </c>
      <c r="J221" s="8">
        <v>0.95486111111111116</v>
      </c>
      <c r="K221">
        <f t="shared" si="16"/>
        <v>55</v>
      </c>
      <c r="L221">
        <f t="shared" si="17"/>
        <v>22</v>
      </c>
      <c r="M221">
        <f t="shared" si="18"/>
        <v>1</v>
      </c>
      <c r="N221" t="str">
        <f>VLOOKUP(B:B,Customers!A:B,2,TRUE)</f>
        <v>India</v>
      </c>
      <c r="O221" t="str">
        <f t="shared" si="19"/>
        <v>Not Outlier</v>
      </c>
      <c r="P221">
        <f>VLOOKUP(B:B,Customers!A:H,8,0)</f>
        <v>24</v>
      </c>
    </row>
    <row r="222" spans="1:16" x14ac:dyDescent="0.25">
      <c r="A222">
        <v>514550</v>
      </c>
      <c r="B222">
        <v>178</v>
      </c>
      <c r="C222" s="1" t="s">
        <v>113</v>
      </c>
      <c r="D222" s="2">
        <v>45078.067361111112</v>
      </c>
      <c r="E222" t="s">
        <v>97</v>
      </c>
      <c r="F222" t="s">
        <v>68</v>
      </c>
      <c r="G222">
        <v>9871</v>
      </c>
      <c r="H222" s="11">
        <f t="shared" si="15"/>
        <v>1</v>
      </c>
      <c r="I222" s="7">
        <v>45078</v>
      </c>
      <c r="J222" s="8">
        <v>6.7361111111111108E-2</v>
      </c>
      <c r="K222">
        <f t="shared" si="16"/>
        <v>37</v>
      </c>
      <c r="L222">
        <f t="shared" si="17"/>
        <v>1</v>
      </c>
      <c r="M222">
        <f t="shared" si="18"/>
        <v>6</v>
      </c>
      <c r="N222" t="str">
        <f>VLOOKUP(B:B,Customers!A:B,2,TRUE)</f>
        <v>India</v>
      </c>
      <c r="O222" t="str">
        <f t="shared" si="19"/>
        <v>Not Outlier</v>
      </c>
      <c r="P222">
        <f>VLOOKUP(B:B,Customers!A:H,8,0)</f>
        <v>24</v>
      </c>
    </row>
    <row r="223" spans="1:16" x14ac:dyDescent="0.25">
      <c r="A223">
        <v>1156199</v>
      </c>
      <c r="B223">
        <v>179</v>
      </c>
      <c r="C223" s="1" t="s">
        <v>100</v>
      </c>
      <c r="D223" s="3">
        <v>45147.007638888892</v>
      </c>
      <c r="E223" t="s">
        <v>98</v>
      </c>
      <c r="F223" t="s">
        <v>22</v>
      </c>
      <c r="G223">
        <v>893</v>
      </c>
      <c r="H223" s="11">
        <f t="shared" si="15"/>
        <v>9</v>
      </c>
      <c r="I223" s="7">
        <v>45147</v>
      </c>
      <c r="J223" s="8">
        <v>7.6388888888888886E-3</v>
      </c>
      <c r="K223">
        <f t="shared" si="16"/>
        <v>11</v>
      </c>
      <c r="L223">
        <f t="shared" si="17"/>
        <v>0</v>
      </c>
      <c r="M223">
        <f t="shared" si="18"/>
        <v>8</v>
      </c>
      <c r="N223" t="str">
        <f>VLOOKUP(B:B,Customers!A:B,2,TRUE)</f>
        <v>France</v>
      </c>
      <c r="O223" t="str">
        <f t="shared" si="19"/>
        <v>Not Outlier</v>
      </c>
      <c r="P223">
        <f>VLOOKUP(B:B,Customers!A:H,8,0)</f>
        <v>27</v>
      </c>
    </row>
    <row r="224" spans="1:16" x14ac:dyDescent="0.25">
      <c r="A224">
        <v>479589</v>
      </c>
      <c r="B224">
        <v>180</v>
      </c>
      <c r="C224" s="1" t="s">
        <v>99</v>
      </c>
      <c r="D224" s="2">
        <v>45011.991666666669</v>
      </c>
      <c r="E224" t="s">
        <v>96</v>
      </c>
      <c r="F224" t="s">
        <v>81</v>
      </c>
      <c r="G224">
        <v>9486</v>
      </c>
      <c r="H224" s="11">
        <f t="shared" si="15"/>
        <v>26</v>
      </c>
      <c r="I224" s="7">
        <v>45011</v>
      </c>
      <c r="J224" s="8">
        <v>0.9916666666666667</v>
      </c>
      <c r="K224">
        <f t="shared" si="16"/>
        <v>48</v>
      </c>
      <c r="L224">
        <f t="shared" si="17"/>
        <v>23</v>
      </c>
      <c r="M224">
        <f t="shared" si="18"/>
        <v>3</v>
      </c>
      <c r="N224" t="str">
        <f>VLOOKUP(B:B,Customers!A:B,2,TRUE)</f>
        <v>USA</v>
      </c>
      <c r="O224" t="str">
        <f t="shared" si="19"/>
        <v>Not Outlier</v>
      </c>
      <c r="P224">
        <f>VLOOKUP(B:B,Customers!A:H,8,0)</f>
        <v>81</v>
      </c>
    </row>
    <row r="225" spans="1:16" x14ac:dyDescent="0.25">
      <c r="A225">
        <v>717493</v>
      </c>
      <c r="B225">
        <v>180</v>
      </c>
      <c r="C225" s="1" t="s">
        <v>99</v>
      </c>
      <c r="D225" s="3">
        <v>44978.036805555559</v>
      </c>
      <c r="E225" t="s">
        <v>96</v>
      </c>
      <c r="F225" t="s">
        <v>81</v>
      </c>
      <c r="G225">
        <v>1788</v>
      </c>
      <c r="H225" s="11">
        <f t="shared" si="15"/>
        <v>21</v>
      </c>
      <c r="I225" s="7">
        <v>44978</v>
      </c>
      <c r="J225" s="8">
        <v>3.6805555555555557E-2</v>
      </c>
      <c r="K225">
        <f t="shared" si="16"/>
        <v>53</v>
      </c>
      <c r="L225">
        <f t="shared" si="17"/>
        <v>0</v>
      </c>
      <c r="M225">
        <f t="shared" si="18"/>
        <v>2</v>
      </c>
      <c r="N225" t="str">
        <f>VLOOKUP(B:B,Customers!A:B,2,TRUE)</f>
        <v>USA</v>
      </c>
      <c r="O225" t="str">
        <f t="shared" si="19"/>
        <v>Not Outlier</v>
      </c>
      <c r="P225">
        <f>VLOOKUP(B:B,Customers!A:H,8,0)</f>
        <v>81</v>
      </c>
    </row>
    <row r="226" spans="1:16" x14ac:dyDescent="0.25">
      <c r="A226">
        <v>146917</v>
      </c>
      <c r="B226">
        <v>183</v>
      </c>
      <c r="C226" s="1" t="s">
        <v>113</v>
      </c>
      <c r="D226" s="2">
        <v>44981.073611111111</v>
      </c>
      <c r="E226" t="s">
        <v>96</v>
      </c>
      <c r="F226" t="s">
        <v>17</v>
      </c>
      <c r="G226">
        <v>2595</v>
      </c>
      <c r="H226" s="11">
        <f t="shared" si="15"/>
        <v>24</v>
      </c>
      <c r="I226" s="7">
        <v>44981</v>
      </c>
      <c r="J226" s="8">
        <v>7.3611111111111113E-2</v>
      </c>
      <c r="K226">
        <f t="shared" si="16"/>
        <v>46</v>
      </c>
      <c r="L226">
        <f t="shared" si="17"/>
        <v>1</v>
      </c>
      <c r="M226">
        <f t="shared" si="18"/>
        <v>2</v>
      </c>
      <c r="N226" t="str">
        <f>VLOOKUP(B:B,Customers!A:B,2,TRUE)</f>
        <v>India</v>
      </c>
      <c r="O226" t="str">
        <f t="shared" si="19"/>
        <v>Not Outlier</v>
      </c>
      <c r="P226">
        <f>VLOOKUP(B:B,Customers!A:H,8,0)</f>
        <v>66</v>
      </c>
    </row>
    <row r="227" spans="1:16" x14ac:dyDescent="0.25">
      <c r="A227">
        <v>1312407</v>
      </c>
      <c r="B227">
        <v>183</v>
      </c>
      <c r="C227" s="1" t="s">
        <v>113</v>
      </c>
      <c r="D227" s="3">
        <v>45020.054861111108</v>
      </c>
      <c r="E227" t="s">
        <v>97</v>
      </c>
      <c r="F227" t="s">
        <v>60</v>
      </c>
      <c r="G227">
        <v>9002</v>
      </c>
      <c r="H227" s="11">
        <f t="shared" si="15"/>
        <v>4</v>
      </c>
      <c r="I227" s="7">
        <v>45020</v>
      </c>
      <c r="J227" s="8">
        <v>5.486111111111111E-2</v>
      </c>
      <c r="K227">
        <f t="shared" si="16"/>
        <v>19</v>
      </c>
      <c r="L227">
        <f t="shared" si="17"/>
        <v>1</v>
      </c>
      <c r="M227">
        <f t="shared" si="18"/>
        <v>4</v>
      </c>
      <c r="N227" t="str">
        <f>VLOOKUP(B:B,Customers!A:B,2,TRUE)</f>
        <v>India</v>
      </c>
      <c r="O227" t="str">
        <f t="shared" si="19"/>
        <v>Not Outlier</v>
      </c>
      <c r="P227">
        <f>VLOOKUP(B:B,Customers!A:H,8,0)</f>
        <v>66</v>
      </c>
    </row>
    <row r="228" spans="1:16" x14ac:dyDescent="0.25">
      <c r="A228">
        <v>686575</v>
      </c>
      <c r="B228">
        <v>184</v>
      </c>
      <c r="C228" s="1" t="s">
        <v>106</v>
      </c>
      <c r="D228" s="3">
        <v>45112.972222222219</v>
      </c>
      <c r="E228" t="s">
        <v>98</v>
      </c>
      <c r="F228" t="s">
        <v>27</v>
      </c>
      <c r="G228">
        <v>5597</v>
      </c>
      <c r="H228" s="11">
        <f t="shared" si="15"/>
        <v>5</v>
      </c>
      <c r="I228" s="7">
        <v>45112</v>
      </c>
      <c r="J228" s="8">
        <v>0.97222222222222221</v>
      </c>
      <c r="K228">
        <f t="shared" si="16"/>
        <v>20</v>
      </c>
      <c r="L228">
        <f t="shared" si="17"/>
        <v>23</v>
      </c>
      <c r="M228">
        <f t="shared" si="18"/>
        <v>7</v>
      </c>
      <c r="N228" t="str">
        <f>VLOOKUP(B:B,Customers!A:B,2,TRUE)</f>
        <v>Singapore</v>
      </c>
      <c r="O228" t="str">
        <f t="shared" si="19"/>
        <v>Not Outlier</v>
      </c>
      <c r="P228">
        <f>VLOOKUP(B:B,Customers!A:H,8,0)</f>
        <v>79</v>
      </c>
    </row>
    <row r="229" spans="1:16" x14ac:dyDescent="0.25">
      <c r="A229">
        <v>749692</v>
      </c>
      <c r="B229">
        <v>184</v>
      </c>
      <c r="C229" s="1" t="s">
        <v>106</v>
      </c>
      <c r="D229" s="3">
        <v>45012.047222222223</v>
      </c>
      <c r="E229" t="s">
        <v>98</v>
      </c>
      <c r="F229" t="s">
        <v>42</v>
      </c>
      <c r="G229">
        <v>6601</v>
      </c>
      <c r="H229" s="11">
        <f t="shared" si="15"/>
        <v>27</v>
      </c>
      <c r="I229" s="7">
        <v>45012</v>
      </c>
      <c r="J229" s="8">
        <v>4.7222222222222221E-2</v>
      </c>
      <c r="K229">
        <f t="shared" si="16"/>
        <v>8</v>
      </c>
      <c r="L229">
        <f t="shared" si="17"/>
        <v>1</v>
      </c>
      <c r="M229">
        <f t="shared" si="18"/>
        <v>3</v>
      </c>
      <c r="N229" t="str">
        <f>VLOOKUP(B:B,Customers!A:B,2,TRUE)</f>
        <v>Singapore</v>
      </c>
      <c r="O229" t="str">
        <f t="shared" si="19"/>
        <v>Not Outlier</v>
      </c>
      <c r="P229">
        <f>VLOOKUP(B:B,Customers!A:H,8,0)</f>
        <v>79</v>
      </c>
    </row>
    <row r="230" spans="1:16" x14ac:dyDescent="0.25">
      <c r="A230">
        <v>781195</v>
      </c>
      <c r="B230">
        <v>184</v>
      </c>
      <c r="C230" s="1" t="s">
        <v>106</v>
      </c>
      <c r="D230" s="3">
        <v>45232.007638888892</v>
      </c>
      <c r="E230" t="s">
        <v>97</v>
      </c>
      <c r="F230" t="s">
        <v>74</v>
      </c>
      <c r="G230">
        <v>5349</v>
      </c>
      <c r="H230" s="11">
        <f t="shared" si="15"/>
        <v>2</v>
      </c>
      <c r="I230" s="7">
        <v>45232</v>
      </c>
      <c r="J230" s="8">
        <v>7.6388888888888886E-3</v>
      </c>
      <c r="K230">
        <f t="shared" si="16"/>
        <v>11</v>
      </c>
      <c r="L230">
        <f t="shared" si="17"/>
        <v>0</v>
      </c>
      <c r="M230">
        <f t="shared" si="18"/>
        <v>11</v>
      </c>
      <c r="N230" t="str">
        <f>VLOOKUP(B:B,Customers!A:B,2,TRUE)</f>
        <v>Singapore</v>
      </c>
      <c r="O230" t="str">
        <f t="shared" si="19"/>
        <v>Not Outlier</v>
      </c>
      <c r="P230">
        <f>VLOOKUP(B:B,Customers!A:H,8,0)</f>
        <v>79</v>
      </c>
    </row>
    <row r="231" spans="1:16" x14ac:dyDescent="0.25">
      <c r="A231">
        <v>561027</v>
      </c>
      <c r="B231">
        <v>185</v>
      </c>
      <c r="C231" s="1" t="s">
        <v>104</v>
      </c>
      <c r="D231" s="2">
        <v>45255.055555555555</v>
      </c>
      <c r="E231" t="s">
        <v>191</v>
      </c>
      <c r="F231" t="s">
        <v>17</v>
      </c>
      <c r="G231">
        <v>9534</v>
      </c>
      <c r="H231" s="11">
        <f t="shared" si="15"/>
        <v>25</v>
      </c>
      <c r="I231" s="7">
        <v>45255</v>
      </c>
      <c r="J231" s="8">
        <v>5.5555555555555552E-2</v>
      </c>
      <c r="K231">
        <f t="shared" si="16"/>
        <v>20</v>
      </c>
      <c r="L231">
        <f t="shared" si="17"/>
        <v>1</v>
      </c>
      <c r="M231">
        <f t="shared" si="18"/>
        <v>11</v>
      </c>
      <c r="N231" t="str">
        <f>VLOOKUP(B:B,Customers!A:B,2,TRUE)</f>
        <v>Austria</v>
      </c>
      <c r="O231" t="str">
        <f t="shared" si="19"/>
        <v>Not Outlier</v>
      </c>
      <c r="P231">
        <f>VLOOKUP(B:B,Customers!A:H,8,0)</f>
        <v>86</v>
      </c>
    </row>
    <row r="232" spans="1:16" x14ac:dyDescent="0.25">
      <c r="A232">
        <v>208396</v>
      </c>
      <c r="B232">
        <v>186</v>
      </c>
      <c r="C232" s="1" t="s">
        <v>106</v>
      </c>
      <c r="D232" s="2">
        <v>45033.068749999999</v>
      </c>
      <c r="E232" t="s">
        <v>191</v>
      </c>
      <c r="F232" t="s">
        <v>72</v>
      </c>
      <c r="G232">
        <v>9712</v>
      </c>
      <c r="H232" s="11">
        <f t="shared" si="15"/>
        <v>17</v>
      </c>
      <c r="I232" s="7">
        <v>45033</v>
      </c>
      <c r="J232" s="8">
        <v>6.8750000000000006E-2</v>
      </c>
      <c r="K232">
        <f t="shared" si="16"/>
        <v>39</v>
      </c>
      <c r="L232">
        <f t="shared" si="17"/>
        <v>1</v>
      </c>
      <c r="M232">
        <f t="shared" si="18"/>
        <v>4</v>
      </c>
      <c r="N232" t="str">
        <f>VLOOKUP(B:B,Customers!A:B,2,TRUE)</f>
        <v>Singapore</v>
      </c>
      <c r="O232" t="str">
        <f t="shared" si="19"/>
        <v>Not Outlier</v>
      </c>
      <c r="P232">
        <f>VLOOKUP(B:B,Customers!A:H,8,0)</f>
        <v>63</v>
      </c>
    </row>
    <row r="233" spans="1:16" x14ac:dyDescent="0.25">
      <c r="A233">
        <v>1668581</v>
      </c>
      <c r="B233">
        <v>186</v>
      </c>
      <c r="C233" s="1" t="s">
        <v>106</v>
      </c>
      <c r="D233" s="3">
        <v>45193.03402777778</v>
      </c>
      <c r="E233" t="s">
        <v>98</v>
      </c>
      <c r="F233" t="s">
        <v>62</v>
      </c>
      <c r="G233">
        <v>6296</v>
      </c>
      <c r="H233" s="11">
        <f t="shared" si="15"/>
        <v>24</v>
      </c>
      <c r="I233" s="7">
        <v>45193</v>
      </c>
      <c r="J233" s="8">
        <v>3.4027777777777775E-2</v>
      </c>
      <c r="K233">
        <f t="shared" si="16"/>
        <v>49</v>
      </c>
      <c r="L233">
        <f t="shared" si="17"/>
        <v>0</v>
      </c>
      <c r="M233">
        <f t="shared" si="18"/>
        <v>9</v>
      </c>
      <c r="N233" t="str">
        <f>VLOOKUP(B:B,Customers!A:B,2,TRUE)</f>
        <v>Singapore</v>
      </c>
      <c r="O233" t="str">
        <f t="shared" si="19"/>
        <v>Not Outlier</v>
      </c>
      <c r="P233">
        <f>VLOOKUP(B:B,Customers!A:H,8,0)</f>
        <v>63</v>
      </c>
    </row>
    <row r="234" spans="1:16" x14ac:dyDescent="0.25">
      <c r="A234">
        <v>272255</v>
      </c>
      <c r="B234">
        <v>187</v>
      </c>
      <c r="C234" s="1" t="s">
        <v>100</v>
      </c>
      <c r="D234" s="2">
        <v>45061.990972222222</v>
      </c>
      <c r="E234" t="s">
        <v>191</v>
      </c>
      <c r="F234" t="s">
        <v>27</v>
      </c>
      <c r="G234">
        <v>1181</v>
      </c>
      <c r="H234" s="11">
        <f t="shared" si="15"/>
        <v>15</v>
      </c>
      <c r="I234" s="7">
        <v>45061</v>
      </c>
      <c r="J234" s="8">
        <v>0.99097222222222225</v>
      </c>
      <c r="K234">
        <f t="shared" si="16"/>
        <v>47</v>
      </c>
      <c r="L234">
        <f t="shared" si="17"/>
        <v>23</v>
      </c>
      <c r="M234">
        <f t="shared" si="18"/>
        <v>5</v>
      </c>
      <c r="N234" t="str">
        <f>VLOOKUP(B:B,Customers!A:B,2,TRUE)</f>
        <v>France</v>
      </c>
      <c r="O234" t="str">
        <f t="shared" si="19"/>
        <v>Not Outlier</v>
      </c>
      <c r="P234">
        <f>VLOOKUP(B:B,Customers!A:H,8,0)</f>
        <v>68</v>
      </c>
    </row>
    <row r="235" spans="1:16" x14ac:dyDescent="0.25">
      <c r="A235">
        <v>1017548</v>
      </c>
      <c r="B235">
        <v>187</v>
      </c>
      <c r="C235" s="1" t="s">
        <v>100</v>
      </c>
      <c r="D235" s="3">
        <v>44970.057638888888</v>
      </c>
      <c r="E235" t="s">
        <v>98</v>
      </c>
      <c r="F235" t="s">
        <v>32</v>
      </c>
      <c r="G235">
        <v>7555</v>
      </c>
      <c r="H235" s="11">
        <f t="shared" si="15"/>
        <v>13</v>
      </c>
      <c r="I235" s="7">
        <v>44970</v>
      </c>
      <c r="J235" s="8">
        <v>5.7638888888888892E-2</v>
      </c>
      <c r="K235">
        <f t="shared" si="16"/>
        <v>23</v>
      </c>
      <c r="L235">
        <f t="shared" si="17"/>
        <v>1</v>
      </c>
      <c r="M235">
        <f t="shared" si="18"/>
        <v>2</v>
      </c>
      <c r="N235" t="str">
        <f>VLOOKUP(B:B,Customers!A:B,2,TRUE)</f>
        <v>France</v>
      </c>
      <c r="O235" t="str">
        <f t="shared" si="19"/>
        <v>Not Outlier</v>
      </c>
      <c r="P235">
        <f>VLOOKUP(B:B,Customers!A:H,8,0)</f>
        <v>68</v>
      </c>
    </row>
    <row r="236" spans="1:16" x14ac:dyDescent="0.25">
      <c r="A236">
        <v>1585229</v>
      </c>
      <c r="B236">
        <v>187</v>
      </c>
      <c r="C236" s="1" t="s">
        <v>100</v>
      </c>
      <c r="D236" s="3">
        <v>44963.011111111111</v>
      </c>
      <c r="E236" t="s">
        <v>97</v>
      </c>
      <c r="F236" t="s">
        <v>19</v>
      </c>
      <c r="G236">
        <v>7994</v>
      </c>
      <c r="H236" s="11">
        <f t="shared" si="15"/>
        <v>6</v>
      </c>
      <c r="I236" s="7">
        <v>44963</v>
      </c>
      <c r="J236" s="8">
        <v>1.1111111111111112E-2</v>
      </c>
      <c r="K236">
        <f t="shared" si="16"/>
        <v>16</v>
      </c>
      <c r="L236">
        <f t="shared" si="17"/>
        <v>0</v>
      </c>
      <c r="M236">
        <f t="shared" si="18"/>
        <v>2</v>
      </c>
      <c r="N236" t="str">
        <f>VLOOKUP(B:B,Customers!A:B,2,TRUE)</f>
        <v>France</v>
      </c>
      <c r="O236" t="str">
        <f t="shared" si="19"/>
        <v>Not Outlier</v>
      </c>
      <c r="P236">
        <f>VLOOKUP(B:B,Customers!A:H,8,0)</f>
        <v>68</v>
      </c>
    </row>
    <row r="237" spans="1:16" x14ac:dyDescent="0.25">
      <c r="A237">
        <v>148706</v>
      </c>
      <c r="B237">
        <v>188</v>
      </c>
      <c r="C237" s="1" t="s">
        <v>113</v>
      </c>
      <c r="D237" s="2">
        <v>45269.972222222219</v>
      </c>
      <c r="E237" t="s">
        <v>97</v>
      </c>
      <c r="F237" t="s">
        <v>43</v>
      </c>
      <c r="G237">
        <v>4301</v>
      </c>
      <c r="H237" s="11">
        <f t="shared" si="15"/>
        <v>9</v>
      </c>
      <c r="I237" s="7">
        <v>45269</v>
      </c>
      <c r="J237" s="8">
        <v>0.97222222222222221</v>
      </c>
      <c r="K237">
        <f t="shared" si="16"/>
        <v>20</v>
      </c>
      <c r="L237">
        <f t="shared" si="17"/>
        <v>23</v>
      </c>
      <c r="M237">
        <f t="shared" si="18"/>
        <v>12</v>
      </c>
      <c r="N237" t="str">
        <f>VLOOKUP(B:B,Customers!A:B,2,TRUE)</f>
        <v>India</v>
      </c>
      <c r="O237" t="str">
        <f t="shared" si="19"/>
        <v>Not Outlier</v>
      </c>
      <c r="P237">
        <f>VLOOKUP(B:B,Customers!A:H,8,0)</f>
        <v>72</v>
      </c>
    </row>
    <row r="238" spans="1:16" x14ac:dyDescent="0.25">
      <c r="A238">
        <v>471520</v>
      </c>
      <c r="B238">
        <v>188</v>
      </c>
      <c r="C238" s="1" t="s">
        <v>113</v>
      </c>
      <c r="D238" s="2">
        <v>45182.027083333334</v>
      </c>
      <c r="E238" t="s">
        <v>98</v>
      </c>
      <c r="F238" t="s">
        <v>27</v>
      </c>
      <c r="G238">
        <v>8652</v>
      </c>
      <c r="H238" s="11">
        <f t="shared" si="15"/>
        <v>13</v>
      </c>
      <c r="I238" s="7">
        <v>45182</v>
      </c>
      <c r="J238" s="8">
        <v>2.7083333333333334E-2</v>
      </c>
      <c r="K238">
        <f t="shared" si="16"/>
        <v>39</v>
      </c>
      <c r="L238">
        <f t="shared" si="17"/>
        <v>0</v>
      </c>
      <c r="M238">
        <f t="shared" si="18"/>
        <v>9</v>
      </c>
      <c r="N238" t="str">
        <f>VLOOKUP(B:B,Customers!A:B,2,TRUE)</f>
        <v>India</v>
      </c>
      <c r="O238" t="str">
        <f t="shared" si="19"/>
        <v>Not Outlier</v>
      </c>
      <c r="P238">
        <f>VLOOKUP(B:B,Customers!A:H,8,0)</f>
        <v>72</v>
      </c>
    </row>
    <row r="239" spans="1:16" x14ac:dyDescent="0.25">
      <c r="A239">
        <v>824598</v>
      </c>
      <c r="B239">
        <v>189</v>
      </c>
      <c r="C239" s="1" t="s">
        <v>99</v>
      </c>
      <c r="D239" s="3">
        <v>45253.03402777778</v>
      </c>
      <c r="E239" t="s">
        <v>96</v>
      </c>
      <c r="F239" t="s">
        <v>27</v>
      </c>
      <c r="G239">
        <v>5989</v>
      </c>
      <c r="H239" s="11">
        <f t="shared" si="15"/>
        <v>23</v>
      </c>
      <c r="I239" s="7">
        <v>45253</v>
      </c>
      <c r="J239" s="8">
        <v>3.4027777777777775E-2</v>
      </c>
      <c r="K239">
        <f t="shared" si="16"/>
        <v>49</v>
      </c>
      <c r="L239">
        <f t="shared" si="17"/>
        <v>0</v>
      </c>
      <c r="M239">
        <f t="shared" si="18"/>
        <v>11</v>
      </c>
      <c r="N239" t="str">
        <f>VLOOKUP(B:B,Customers!A:B,2,TRUE)</f>
        <v>USA</v>
      </c>
      <c r="O239" t="str">
        <f t="shared" si="19"/>
        <v>Not Outlier</v>
      </c>
      <c r="P239">
        <f>VLOOKUP(B:B,Customers!A:H,8,0)</f>
        <v>59</v>
      </c>
    </row>
    <row r="240" spans="1:16" x14ac:dyDescent="0.25">
      <c r="A240">
        <v>1169043</v>
      </c>
      <c r="B240">
        <v>189</v>
      </c>
      <c r="C240" s="1" t="s">
        <v>99</v>
      </c>
      <c r="D240" s="3">
        <v>45102.01666666667</v>
      </c>
      <c r="E240" t="s">
        <v>191</v>
      </c>
      <c r="F240" t="s">
        <v>27</v>
      </c>
      <c r="G240">
        <v>6955</v>
      </c>
      <c r="H240" s="11">
        <f t="shared" si="15"/>
        <v>25</v>
      </c>
      <c r="I240" s="7">
        <v>45102</v>
      </c>
      <c r="J240" s="8">
        <v>1.6666666666666666E-2</v>
      </c>
      <c r="K240">
        <f t="shared" si="16"/>
        <v>24</v>
      </c>
      <c r="L240">
        <f t="shared" si="17"/>
        <v>0</v>
      </c>
      <c r="M240">
        <f t="shared" si="18"/>
        <v>6</v>
      </c>
      <c r="N240" t="str">
        <f>VLOOKUP(B:B,Customers!A:B,2,TRUE)</f>
        <v>USA</v>
      </c>
      <c r="O240" t="str">
        <f t="shared" si="19"/>
        <v>Not Outlier</v>
      </c>
      <c r="P240">
        <f>VLOOKUP(B:B,Customers!A:H,8,0)</f>
        <v>59</v>
      </c>
    </row>
    <row r="241" spans="1:16" x14ac:dyDescent="0.25">
      <c r="A241">
        <v>386283</v>
      </c>
      <c r="B241">
        <v>190</v>
      </c>
      <c r="C241" s="1" t="s">
        <v>100</v>
      </c>
      <c r="D241" s="2">
        <v>44963.989583333336</v>
      </c>
      <c r="E241" t="s">
        <v>97</v>
      </c>
      <c r="F241" t="s">
        <v>87</v>
      </c>
      <c r="G241">
        <v>8183</v>
      </c>
      <c r="H241" s="11">
        <f t="shared" si="15"/>
        <v>6</v>
      </c>
      <c r="I241" s="7">
        <v>44963</v>
      </c>
      <c r="J241" s="8">
        <v>0.98958333333333337</v>
      </c>
      <c r="K241">
        <f t="shared" si="16"/>
        <v>45</v>
      </c>
      <c r="L241">
        <f t="shared" si="17"/>
        <v>23</v>
      </c>
      <c r="M241">
        <f t="shared" si="18"/>
        <v>2</v>
      </c>
      <c r="N241" t="str">
        <f>VLOOKUP(B:B,Customers!A:B,2,TRUE)</f>
        <v>France</v>
      </c>
      <c r="O241" t="str">
        <f t="shared" si="19"/>
        <v>Not Outlier</v>
      </c>
      <c r="P241">
        <f>VLOOKUP(B:B,Customers!A:H,8,0)</f>
        <v>71</v>
      </c>
    </row>
    <row r="242" spans="1:16" x14ac:dyDescent="0.25">
      <c r="A242">
        <v>1230246</v>
      </c>
      <c r="B242">
        <v>190</v>
      </c>
      <c r="C242" s="1" t="s">
        <v>100</v>
      </c>
      <c r="D242" s="3">
        <v>45253.952777777777</v>
      </c>
      <c r="E242" t="s">
        <v>98</v>
      </c>
      <c r="F242" t="s">
        <v>61</v>
      </c>
      <c r="G242">
        <v>7244</v>
      </c>
      <c r="H242" s="11">
        <f t="shared" si="15"/>
        <v>23</v>
      </c>
      <c r="I242" s="7">
        <v>45253</v>
      </c>
      <c r="J242" s="8">
        <v>0.95277777777777772</v>
      </c>
      <c r="K242">
        <f t="shared" si="16"/>
        <v>52</v>
      </c>
      <c r="L242">
        <f t="shared" si="17"/>
        <v>22</v>
      </c>
      <c r="M242">
        <f t="shared" si="18"/>
        <v>11</v>
      </c>
      <c r="N242" t="str">
        <f>VLOOKUP(B:B,Customers!A:B,2,TRUE)</f>
        <v>France</v>
      </c>
      <c r="O242" t="str">
        <f t="shared" si="19"/>
        <v>Not Outlier</v>
      </c>
      <c r="P242">
        <f>VLOOKUP(B:B,Customers!A:H,8,0)</f>
        <v>71</v>
      </c>
    </row>
    <row r="243" spans="1:16" x14ac:dyDescent="0.25">
      <c r="A243">
        <v>1598652</v>
      </c>
      <c r="B243">
        <v>191</v>
      </c>
      <c r="C243" s="1" t="s">
        <v>109</v>
      </c>
      <c r="D243" s="3">
        <v>45225.980555555558</v>
      </c>
      <c r="E243" t="s">
        <v>97</v>
      </c>
      <c r="F243" t="s">
        <v>89</v>
      </c>
      <c r="G243">
        <v>2084</v>
      </c>
      <c r="H243" s="11">
        <f t="shared" si="15"/>
        <v>26</v>
      </c>
      <c r="I243" s="7">
        <v>45225</v>
      </c>
      <c r="J243" s="8">
        <v>0.98055555555555551</v>
      </c>
      <c r="K243">
        <f t="shared" si="16"/>
        <v>32</v>
      </c>
      <c r="L243">
        <f t="shared" si="17"/>
        <v>23</v>
      </c>
      <c r="M243">
        <f t="shared" si="18"/>
        <v>10</v>
      </c>
      <c r="N243" t="str">
        <f>VLOOKUP(B:B,Customers!A:B,2,TRUE)</f>
        <v>Germany</v>
      </c>
      <c r="O243" t="str">
        <f t="shared" si="19"/>
        <v>Not Outlier</v>
      </c>
      <c r="P243">
        <f>VLOOKUP(B:B,Customers!A:H,8,0)</f>
        <v>23</v>
      </c>
    </row>
    <row r="244" spans="1:16" x14ac:dyDescent="0.25">
      <c r="A244">
        <v>750732</v>
      </c>
      <c r="B244">
        <v>194</v>
      </c>
      <c r="C244" s="1" t="s">
        <v>113</v>
      </c>
      <c r="D244" s="3">
        <v>45247.981944444444</v>
      </c>
      <c r="E244" t="s">
        <v>97</v>
      </c>
      <c r="F244" t="s">
        <v>76</v>
      </c>
      <c r="G244">
        <v>8355</v>
      </c>
      <c r="H244" s="11">
        <f t="shared" si="15"/>
        <v>17</v>
      </c>
      <c r="I244" s="7">
        <v>45247</v>
      </c>
      <c r="J244" s="8">
        <v>0.9819444444444444</v>
      </c>
      <c r="K244">
        <f t="shared" si="16"/>
        <v>34</v>
      </c>
      <c r="L244">
        <f t="shared" si="17"/>
        <v>23</v>
      </c>
      <c r="M244">
        <f t="shared" si="18"/>
        <v>11</v>
      </c>
      <c r="N244" t="str">
        <f>VLOOKUP(B:B,Customers!A:B,2,TRUE)</f>
        <v>India</v>
      </c>
      <c r="O244" t="str">
        <f t="shared" si="19"/>
        <v>Not Outlier</v>
      </c>
      <c r="P244">
        <f>VLOOKUP(B:B,Customers!A:H,8,0)</f>
        <v>64</v>
      </c>
    </row>
    <row r="245" spans="1:16" x14ac:dyDescent="0.25">
      <c r="A245">
        <v>878771</v>
      </c>
      <c r="B245">
        <v>194</v>
      </c>
      <c r="C245" s="1" t="s">
        <v>113</v>
      </c>
      <c r="D245" s="3">
        <v>45128.081944444442</v>
      </c>
      <c r="E245" t="s">
        <v>191</v>
      </c>
      <c r="F245" t="s">
        <v>33</v>
      </c>
      <c r="G245">
        <v>7705</v>
      </c>
      <c r="H245" s="11">
        <f t="shared" si="15"/>
        <v>21</v>
      </c>
      <c r="I245" s="7">
        <v>45128</v>
      </c>
      <c r="J245" s="8">
        <v>8.1944444444444445E-2</v>
      </c>
      <c r="K245">
        <f t="shared" si="16"/>
        <v>58</v>
      </c>
      <c r="L245">
        <f t="shared" si="17"/>
        <v>1</v>
      </c>
      <c r="M245">
        <f t="shared" si="18"/>
        <v>7</v>
      </c>
      <c r="N245" t="str">
        <f>VLOOKUP(B:B,Customers!A:B,2,TRUE)</f>
        <v>India</v>
      </c>
      <c r="O245" t="str">
        <f t="shared" si="19"/>
        <v>Not Outlier</v>
      </c>
      <c r="P245">
        <f>VLOOKUP(B:B,Customers!A:H,8,0)</f>
        <v>64</v>
      </c>
    </row>
    <row r="246" spans="1:16" x14ac:dyDescent="0.25">
      <c r="A246">
        <v>1039481</v>
      </c>
      <c r="B246">
        <v>194</v>
      </c>
      <c r="C246" s="1" t="s">
        <v>113</v>
      </c>
      <c r="D246" s="3">
        <v>45060.961111111108</v>
      </c>
      <c r="E246" t="s">
        <v>191</v>
      </c>
      <c r="F246" t="s">
        <v>24</v>
      </c>
      <c r="G246">
        <v>8428</v>
      </c>
      <c r="H246" s="11">
        <f t="shared" si="15"/>
        <v>14</v>
      </c>
      <c r="I246" s="7">
        <v>45060</v>
      </c>
      <c r="J246" s="8">
        <v>0.96111111111111114</v>
      </c>
      <c r="K246">
        <f t="shared" si="16"/>
        <v>4</v>
      </c>
      <c r="L246">
        <f t="shared" si="17"/>
        <v>23</v>
      </c>
      <c r="M246">
        <f t="shared" si="18"/>
        <v>5</v>
      </c>
      <c r="N246" t="str">
        <f>VLOOKUP(B:B,Customers!A:B,2,TRUE)</f>
        <v>India</v>
      </c>
      <c r="O246" t="str">
        <f t="shared" si="19"/>
        <v>Not Outlier</v>
      </c>
      <c r="P246">
        <f>VLOOKUP(B:B,Customers!A:H,8,0)</f>
        <v>64</v>
      </c>
    </row>
    <row r="247" spans="1:16" x14ac:dyDescent="0.25">
      <c r="A247">
        <v>901917</v>
      </c>
      <c r="B247">
        <v>195</v>
      </c>
      <c r="C247" s="1" t="s">
        <v>99</v>
      </c>
      <c r="D247" s="3">
        <v>45124.068749999999</v>
      </c>
      <c r="E247" t="s">
        <v>96</v>
      </c>
      <c r="F247" t="s">
        <v>39</v>
      </c>
      <c r="G247">
        <v>1318</v>
      </c>
      <c r="H247" s="11">
        <f t="shared" si="15"/>
        <v>17</v>
      </c>
      <c r="I247" s="7">
        <v>45124</v>
      </c>
      <c r="J247" s="8">
        <v>6.8750000000000006E-2</v>
      </c>
      <c r="K247">
        <f t="shared" si="16"/>
        <v>39</v>
      </c>
      <c r="L247">
        <f t="shared" si="17"/>
        <v>1</v>
      </c>
      <c r="M247">
        <f t="shared" si="18"/>
        <v>7</v>
      </c>
      <c r="N247" t="str">
        <f>VLOOKUP(B:B,Customers!A:B,2,TRUE)</f>
        <v>USA</v>
      </c>
      <c r="O247" t="str">
        <f t="shared" si="19"/>
        <v>Not Outlier</v>
      </c>
      <c r="P247">
        <f>VLOOKUP(B:B,Customers!A:H,8,0)</f>
        <v>51</v>
      </c>
    </row>
    <row r="248" spans="1:16" x14ac:dyDescent="0.25">
      <c r="A248">
        <v>1472256</v>
      </c>
      <c r="B248">
        <v>196</v>
      </c>
      <c r="C248" s="1" t="s">
        <v>99</v>
      </c>
      <c r="D248" s="3">
        <v>45274.006249999999</v>
      </c>
      <c r="E248" t="s">
        <v>97</v>
      </c>
      <c r="F248" t="s">
        <v>47</v>
      </c>
      <c r="G248">
        <v>2311</v>
      </c>
      <c r="H248" s="11">
        <f t="shared" si="15"/>
        <v>14</v>
      </c>
      <c r="I248" s="7">
        <v>45274</v>
      </c>
      <c r="J248" s="8">
        <v>6.2500000000000003E-3</v>
      </c>
      <c r="K248">
        <f t="shared" si="16"/>
        <v>9</v>
      </c>
      <c r="L248">
        <f t="shared" si="17"/>
        <v>0</v>
      </c>
      <c r="M248">
        <f t="shared" si="18"/>
        <v>12</v>
      </c>
      <c r="N248" t="str">
        <f>VLOOKUP(B:B,Customers!A:B,2,TRUE)</f>
        <v>USA</v>
      </c>
      <c r="O248" t="str">
        <f t="shared" si="19"/>
        <v>Not Outlier</v>
      </c>
      <c r="P248">
        <f>VLOOKUP(B:B,Customers!A:H,8,0)</f>
        <v>77</v>
      </c>
    </row>
    <row r="249" spans="1:16" x14ac:dyDescent="0.25">
      <c r="A249">
        <v>506882</v>
      </c>
      <c r="B249">
        <v>197</v>
      </c>
      <c r="C249" s="1" t="s">
        <v>99</v>
      </c>
      <c r="D249" s="2">
        <v>45232.05972222222</v>
      </c>
      <c r="E249" t="s">
        <v>98</v>
      </c>
      <c r="F249" t="s">
        <v>27</v>
      </c>
      <c r="G249">
        <v>3087</v>
      </c>
      <c r="H249" s="11">
        <f t="shared" si="15"/>
        <v>2</v>
      </c>
      <c r="I249" s="7">
        <v>45232</v>
      </c>
      <c r="J249" s="8">
        <v>5.9722222222222225E-2</v>
      </c>
      <c r="K249">
        <f t="shared" si="16"/>
        <v>26</v>
      </c>
      <c r="L249">
        <f t="shared" si="17"/>
        <v>1</v>
      </c>
      <c r="M249">
        <f t="shared" si="18"/>
        <v>11</v>
      </c>
      <c r="N249" t="str">
        <f>VLOOKUP(B:B,Customers!A:B,2,TRUE)</f>
        <v>USA</v>
      </c>
      <c r="O249" t="str">
        <f t="shared" si="19"/>
        <v>Not Outlier</v>
      </c>
      <c r="P249">
        <f>VLOOKUP(B:B,Customers!A:H,8,0)</f>
        <v>38</v>
      </c>
    </row>
    <row r="250" spans="1:16" x14ac:dyDescent="0.25">
      <c r="A250">
        <v>971123</v>
      </c>
      <c r="B250">
        <v>197</v>
      </c>
      <c r="C250" s="1" t="s">
        <v>99</v>
      </c>
      <c r="D250" s="3">
        <v>44959.022222222222</v>
      </c>
      <c r="E250" t="s">
        <v>191</v>
      </c>
      <c r="F250" t="s">
        <v>27</v>
      </c>
      <c r="G250">
        <v>4194</v>
      </c>
      <c r="H250" s="11">
        <f t="shared" si="15"/>
        <v>2</v>
      </c>
      <c r="I250" s="7">
        <v>44959</v>
      </c>
      <c r="J250" s="8">
        <v>2.2222222222222223E-2</v>
      </c>
      <c r="K250">
        <f t="shared" si="16"/>
        <v>32</v>
      </c>
      <c r="L250">
        <f t="shared" si="17"/>
        <v>0</v>
      </c>
      <c r="M250">
        <f t="shared" si="18"/>
        <v>2</v>
      </c>
      <c r="N250" t="str">
        <f>VLOOKUP(B:B,Customers!A:B,2,TRUE)</f>
        <v>USA</v>
      </c>
      <c r="O250" t="str">
        <f t="shared" si="19"/>
        <v>Not Outlier</v>
      </c>
      <c r="P250">
        <f>VLOOKUP(B:B,Customers!A:H,8,0)</f>
        <v>38</v>
      </c>
    </row>
    <row r="251" spans="1:16" x14ac:dyDescent="0.25">
      <c r="A251">
        <v>380866</v>
      </c>
      <c r="B251">
        <v>202</v>
      </c>
      <c r="C251" s="1" t="s">
        <v>99</v>
      </c>
      <c r="D251" s="2">
        <v>45291.043055555558</v>
      </c>
      <c r="E251" t="s">
        <v>96</v>
      </c>
      <c r="F251" t="s">
        <v>50</v>
      </c>
      <c r="G251">
        <v>526</v>
      </c>
      <c r="H251" s="11">
        <f t="shared" si="15"/>
        <v>31</v>
      </c>
      <c r="I251" s="7">
        <v>45291</v>
      </c>
      <c r="J251" s="8">
        <v>4.3055555555555555E-2</v>
      </c>
      <c r="K251">
        <f t="shared" si="16"/>
        <v>2</v>
      </c>
      <c r="L251">
        <f t="shared" si="17"/>
        <v>1</v>
      </c>
      <c r="M251">
        <f t="shared" si="18"/>
        <v>12</v>
      </c>
      <c r="N251" t="str">
        <f>VLOOKUP(B:B,Customers!A:B,2,TRUE)</f>
        <v>USA</v>
      </c>
      <c r="O251" t="str">
        <f t="shared" si="19"/>
        <v>Not Outlier</v>
      </c>
      <c r="P251">
        <f>VLOOKUP(B:B,Customers!A:H,8,0)</f>
        <v>86</v>
      </c>
    </row>
    <row r="252" spans="1:16" x14ac:dyDescent="0.25">
      <c r="A252">
        <v>699766</v>
      </c>
      <c r="B252">
        <v>202</v>
      </c>
      <c r="C252" s="1" t="s">
        <v>99</v>
      </c>
      <c r="D252" s="3">
        <v>45289.061111111114</v>
      </c>
      <c r="E252" t="s">
        <v>97</v>
      </c>
      <c r="F252" t="s">
        <v>20</v>
      </c>
      <c r="G252">
        <v>2379</v>
      </c>
      <c r="H252" s="11">
        <f t="shared" si="15"/>
        <v>29</v>
      </c>
      <c r="I252" s="7">
        <v>45289</v>
      </c>
      <c r="J252" s="8">
        <v>6.1111111111111109E-2</v>
      </c>
      <c r="K252">
        <f t="shared" si="16"/>
        <v>28</v>
      </c>
      <c r="L252">
        <f t="shared" si="17"/>
        <v>1</v>
      </c>
      <c r="M252">
        <f t="shared" si="18"/>
        <v>12</v>
      </c>
      <c r="N252" t="str">
        <f>VLOOKUP(B:B,Customers!A:B,2,TRUE)</f>
        <v>USA</v>
      </c>
      <c r="O252" t="str">
        <f t="shared" si="19"/>
        <v>Not Outlier</v>
      </c>
      <c r="P252">
        <f>VLOOKUP(B:B,Customers!A:H,8,0)</f>
        <v>86</v>
      </c>
    </row>
    <row r="253" spans="1:16" x14ac:dyDescent="0.25">
      <c r="A253">
        <v>1374086</v>
      </c>
      <c r="B253">
        <v>206</v>
      </c>
      <c r="C253" s="1" t="s">
        <v>99</v>
      </c>
      <c r="D253" s="3">
        <v>45179.987500000003</v>
      </c>
      <c r="E253" t="s">
        <v>96</v>
      </c>
      <c r="F253" t="s">
        <v>39</v>
      </c>
      <c r="G253">
        <v>622</v>
      </c>
      <c r="H253" s="11">
        <f t="shared" si="15"/>
        <v>10</v>
      </c>
      <c r="I253" s="7">
        <v>45179</v>
      </c>
      <c r="J253" s="8">
        <v>0.98750000000000004</v>
      </c>
      <c r="K253">
        <f t="shared" si="16"/>
        <v>42</v>
      </c>
      <c r="L253">
        <f t="shared" si="17"/>
        <v>23</v>
      </c>
      <c r="M253">
        <f t="shared" si="18"/>
        <v>9</v>
      </c>
      <c r="N253" t="str">
        <f>VLOOKUP(B:B,Customers!A:B,2,TRUE)</f>
        <v>USA</v>
      </c>
      <c r="O253" t="str">
        <f t="shared" si="19"/>
        <v>Not Outlier</v>
      </c>
      <c r="P253">
        <f>VLOOKUP(B:B,Customers!A:H,8,0)</f>
        <v>56</v>
      </c>
    </row>
    <row r="254" spans="1:16" x14ac:dyDescent="0.25">
      <c r="A254">
        <v>130805</v>
      </c>
      <c r="B254">
        <v>207</v>
      </c>
      <c r="C254" s="1" t="s">
        <v>108</v>
      </c>
      <c r="D254" s="2">
        <v>45118.010416666664</v>
      </c>
      <c r="E254" t="s">
        <v>97</v>
      </c>
      <c r="F254" t="s">
        <v>74</v>
      </c>
      <c r="G254">
        <v>9542</v>
      </c>
      <c r="H254" s="11">
        <f t="shared" si="15"/>
        <v>11</v>
      </c>
      <c r="I254" s="7">
        <v>45118</v>
      </c>
      <c r="J254" s="8">
        <v>1.0416666666666666E-2</v>
      </c>
      <c r="K254">
        <f t="shared" si="16"/>
        <v>15</v>
      </c>
      <c r="L254">
        <f t="shared" si="17"/>
        <v>0</v>
      </c>
      <c r="M254">
        <f t="shared" si="18"/>
        <v>7</v>
      </c>
      <c r="N254" t="str">
        <f>VLOOKUP(B:B,Customers!A:B,2,TRUE)</f>
        <v>Denmark</v>
      </c>
      <c r="O254" t="str">
        <f t="shared" si="19"/>
        <v>Not Outlier</v>
      </c>
      <c r="P254">
        <f>VLOOKUP(B:B,Customers!A:H,8,0)</f>
        <v>76</v>
      </c>
    </row>
    <row r="255" spans="1:16" x14ac:dyDescent="0.25">
      <c r="A255">
        <v>222114</v>
      </c>
      <c r="B255">
        <v>208</v>
      </c>
      <c r="C255" s="1" t="s">
        <v>99</v>
      </c>
      <c r="D255" s="2">
        <v>45120.98541666667</v>
      </c>
      <c r="E255" t="s">
        <v>98</v>
      </c>
      <c r="F255" t="s">
        <v>52</v>
      </c>
      <c r="G255">
        <v>4738</v>
      </c>
      <c r="H255" s="11">
        <f t="shared" si="15"/>
        <v>13</v>
      </c>
      <c r="I255" s="7">
        <v>45120</v>
      </c>
      <c r="J255" s="8">
        <v>0.98541666666666672</v>
      </c>
      <c r="K255">
        <f t="shared" si="16"/>
        <v>39</v>
      </c>
      <c r="L255">
        <f t="shared" si="17"/>
        <v>23</v>
      </c>
      <c r="M255">
        <f t="shared" si="18"/>
        <v>7</v>
      </c>
      <c r="N255" t="str">
        <f>VLOOKUP(B:B,Customers!A:B,2,TRUE)</f>
        <v>USA</v>
      </c>
      <c r="O255" t="str">
        <f t="shared" si="19"/>
        <v>Not Outlier</v>
      </c>
      <c r="P255">
        <f>VLOOKUP(B:B,Customers!A:H,8,0)</f>
        <v>19</v>
      </c>
    </row>
    <row r="256" spans="1:16" x14ac:dyDescent="0.25">
      <c r="A256">
        <v>458560</v>
      </c>
      <c r="B256">
        <v>210</v>
      </c>
      <c r="C256" s="1" t="s">
        <v>99</v>
      </c>
      <c r="D256" s="2">
        <v>45169</v>
      </c>
      <c r="E256" t="s">
        <v>96</v>
      </c>
      <c r="F256" t="s">
        <v>23</v>
      </c>
      <c r="G256">
        <v>9234</v>
      </c>
      <c r="H256" s="11">
        <f t="shared" si="15"/>
        <v>31</v>
      </c>
      <c r="I256" s="7">
        <v>45169</v>
      </c>
      <c r="J256" s="8">
        <v>0</v>
      </c>
      <c r="K256">
        <f t="shared" si="16"/>
        <v>0</v>
      </c>
      <c r="L256">
        <f t="shared" si="17"/>
        <v>0</v>
      </c>
      <c r="M256">
        <f t="shared" si="18"/>
        <v>8</v>
      </c>
      <c r="N256" t="str">
        <f>VLOOKUP(B:B,Customers!A:B,2,TRUE)</f>
        <v>USA</v>
      </c>
      <c r="O256" t="str">
        <f t="shared" si="19"/>
        <v>Not Outlier</v>
      </c>
      <c r="P256">
        <f>VLOOKUP(B:B,Customers!A:H,8,0)</f>
        <v>59</v>
      </c>
    </row>
    <row r="257" spans="1:16" x14ac:dyDescent="0.25">
      <c r="A257">
        <v>113132</v>
      </c>
      <c r="B257">
        <v>211</v>
      </c>
      <c r="C257" s="1" t="s">
        <v>100</v>
      </c>
      <c r="D257" s="2">
        <v>45266.997916666667</v>
      </c>
      <c r="E257" t="s">
        <v>191</v>
      </c>
      <c r="F257" t="s">
        <v>52</v>
      </c>
      <c r="G257">
        <v>2270</v>
      </c>
      <c r="H257" s="11">
        <f t="shared" si="15"/>
        <v>6</v>
      </c>
      <c r="I257" s="7">
        <v>45266</v>
      </c>
      <c r="J257" s="8">
        <v>0.99791666666666667</v>
      </c>
      <c r="K257">
        <f t="shared" si="16"/>
        <v>57</v>
      </c>
      <c r="L257">
        <f t="shared" si="17"/>
        <v>23</v>
      </c>
      <c r="M257">
        <f t="shared" si="18"/>
        <v>12</v>
      </c>
      <c r="N257" t="str">
        <f>VLOOKUP(B:B,Customers!A:B,2,TRUE)</f>
        <v>France</v>
      </c>
      <c r="O257" t="str">
        <f t="shared" si="19"/>
        <v>Not Outlier</v>
      </c>
      <c r="P257">
        <f>VLOOKUP(B:B,Customers!A:H,8,0)</f>
        <v>79</v>
      </c>
    </row>
    <row r="258" spans="1:16" x14ac:dyDescent="0.25">
      <c r="A258">
        <v>1063742</v>
      </c>
      <c r="B258">
        <v>212</v>
      </c>
      <c r="C258" s="1" t="s">
        <v>109</v>
      </c>
      <c r="D258" s="3">
        <v>45216.030555555553</v>
      </c>
      <c r="E258" t="s">
        <v>191</v>
      </c>
      <c r="F258" t="s">
        <v>40</v>
      </c>
      <c r="G258">
        <v>359</v>
      </c>
      <c r="H258" s="11">
        <f t="shared" si="15"/>
        <v>17</v>
      </c>
      <c r="I258" s="7">
        <v>45216</v>
      </c>
      <c r="J258" s="8">
        <v>3.0555555555555555E-2</v>
      </c>
      <c r="K258">
        <f t="shared" si="16"/>
        <v>44</v>
      </c>
      <c r="L258">
        <f t="shared" si="17"/>
        <v>0</v>
      </c>
      <c r="M258">
        <f t="shared" si="18"/>
        <v>10</v>
      </c>
      <c r="N258" t="str">
        <f>VLOOKUP(B:B,Customers!A:B,2,TRUE)</f>
        <v>Germany</v>
      </c>
      <c r="O258" t="str">
        <f t="shared" si="19"/>
        <v>Not Outlier</v>
      </c>
      <c r="P258">
        <f>VLOOKUP(B:B,Customers!A:H,8,0)</f>
        <v>19</v>
      </c>
    </row>
    <row r="259" spans="1:16" x14ac:dyDescent="0.25">
      <c r="A259">
        <v>125939</v>
      </c>
      <c r="B259">
        <v>213</v>
      </c>
      <c r="C259" s="1" t="s">
        <v>99</v>
      </c>
      <c r="D259" s="2">
        <v>44985.036805555559</v>
      </c>
      <c r="E259" t="s">
        <v>191</v>
      </c>
      <c r="F259" t="s">
        <v>52</v>
      </c>
      <c r="G259">
        <v>6023</v>
      </c>
      <c r="H259" s="11">
        <f t="shared" ref="H259:H322" si="20">DAY(D259)</f>
        <v>28</v>
      </c>
      <c r="I259" s="7">
        <v>44985</v>
      </c>
      <c r="J259" s="8">
        <v>3.6805555555555557E-2</v>
      </c>
      <c r="K259">
        <f t="shared" ref="K259:K322" si="21">MINUTE(J259)</f>
        <v>53</v>
      </c>
      <c r="L259">
        <f t="shared" ref="L259:L322" si="22">HOUR(J259)</f>
        <v>0</v>
      </c>
      <c r="M259">
        <f t="shared" ref="M259:M322" si="23">MONTH(I259)</f>
        <v>2</v>
      </c>
      <c r="N259" t="str">
        <f>VLOOKUP(B:B,Customers!A:B,2,TRUE)</f>
        <v>USA</v>
      </c>
      <c r="O259" t="str">
        <f t="shared" ref="O259:O322" si="24">IF(OR(G259&gt;$R$9,G259&lt;$R$8),"Outlier","Not Outlier")</f>
        <v>Not Outlier</v>
      </c>
      <c r="P259">
        <f>VLOOKUP(B:B,Customers!A:H,8,0)</f>
        <v>52</v>
      </c>
    </row>
    <row r="260" spans="1:16" x14ac:dyDescent="0.25">
      <c r="A260">
        <v>1103132</v>
      </c>
      <c r="B260">
        <v>213</v>
      </c>
      <c r="C260" s="1" t="s">
        <v>99</v>
      </c>
      <c r="D260" s="3">
        <v>45227.018750000003</v>
      </c>
      <c r="E260" t="s">
        <v>191</v>
      </c>
      <c r="F260" t="s">
        <v>43</v>
      </c>
      <c r="G260">
        <v>2021</v>
      </c>
      <c r="H260" s="11">
        <f t="shared" si="20"/>
        <v>28</v>
      </c>
      <c r="I260" s="7">
        <v>45227</v>
      </c>
      <c r="J260" s="8">
        <v>1.8749999999999999E-2</v>
      </c>
      <c r="K260">
        <f t="shared" si="21"/>
        <v>27</v>
      </c>
      <c r="L260">
        <f t="shared" si="22"/>
        <v>0</v>
      </c>
      <c r="M260">
        <f t="shared" si="23"/>
        <v>10</v>
      </c>
      <c r="N260" t="str">
        <f>VLOOKUP(B:B,Customers!A:B,2,TRUE)</f>
        <v>USA</v>
      </c>
      <c r="O260" t="str">
        <f t="shared" si="24"/>
        <v>Not Outlier</v>
      </c>
      <c r="P260">
        <f>VLOOKUP(B:B,Customers!A:H,8,0)</f>
        <v>52</v>
      </c>
    </row>
    <row r="261" spans="1:16" x14ac:dyDescent="0.25">
      <c r="A261">
        <v>478198</v>
      </c>
      <c r="B261">
        <v>214</v>
      </c>
      <c r="C261" s="1" t="s">
        <v>99</v>
      </c>
      <c r="D261" s="2">
        <v>45220.038888888892</v>
      </c>
      <c r="E261" t="s">
        <v>96</v>
      </c>
      <c r="F261" t="s">
        <v>27</v>
      </c>
      <c r="G261">
        <v>9837</v>
      </c>
      <c r="H261" s="11">
        <f t="shared" si="20"/>
        <v>21</v>
      </c>
      <c r="I261" s="7">
        <v>45220</v>
      </c>
      <c r="J261" s="8">
        <v>3.888888888888889E-2</v>
      </c>
      <c r="K261">
        <f t="shared" si="21"/>
        <v>56</v>
      </c>
      <c r="L261">
        <f t="shared" si="22"/>
        <v>0</v>
      </c>
      <c r="M261">
        <f t="shared" si="23"/>
        <v>10</v>
      </c>
      <c r="N261" t="str">
        <f>VLOOKUP(B:B,Customers!A:B,2,TRUE)</f>
        <v>USA</v>
      </c>
      <c r="O261" t="str">
        <f t="shared" si="24"/>
        <v>Not Outlier</v>
      </c>
      <c r="P261">
        <f>VLOOKUP(B:B,Customers!A:H,8,0)</f>
        <v>18</v>
      </c>
    </row>
    <row r="262" spans="1:16" x14ac:dyDescent="0.25">
      <c r="A262">
        <v>602700</v>
      </c>
      <c r="B262">
        <v>214</v>
      </c>
      <c r="C262" s="1" t="s">
        <v>99</v>
      </c>
      <c r="D262" s="2">
        <v>45115.087500000001</v>
      </c>
      <c r="E262" t="s">
        <v>96</v>
      </c>
      <c r="F262" t="s">
        <v>43</v>
      </c>
      <c r="G262">
        <v>8209</v>
      </c>
      <c r="H262" s="11">
        <f t="shared" si="20"/>
        <v>8</v>
      </c>
      <c r="I262" s="7">
        <v>45115</v>
      </c>
      <c r="J262" s="8">
        <v>8.7499999999999994E-2</v>
      </c>
      <c r="K262">
        <f t="shared" si="21"/>
        <v>6</v>
      </c>
      <c r="L262">
        <f t="shared" si="22"/>
        <v>2</v>
      </c>
      <c r="M262">
        <f t="shared" si="23"/>
        <v>7</v>
      </c>
      <c r="N262" t="str">
        <f>VLOOKUP(B:B,Customers!A:B,2,TRUE)</f>
        <v>USA</v>
      </c>
      <c r="O262" t="str">
        <f t="shared" si="24"/>
        <v>Not Outlier</v>
      </c>
      <c r="P262">
        <f>VLOOKUP(B:B,Customers!A:H,8,0)</f>
        <v>18</v>
      </c>
    </row>
    <row r="263" spans="1:16" x14ac:dyDescent="0.25">
      <c r="A263">
        <v>999352</v>
      </c>
      <c r="B263">
        <v>214</v>
      </c>
      <c r="C263" s="1" t="s">
        <v>99</v>
      </c>
      <c r="D263" s="3">
        <v>45267.991666666669</v>
      </c>
      <c r="E263" t="s">
        <v>98</v>
      </c>
      <c r="F263" t="s">
        <v>87</v>
      </c>
      <c r="G263">
        <v>8616</v>
      </c>
      <c r="H263" s="11">
        <f t="shared" si="20"/>
        <v>7</v>
      </c>
      <c r="I263" s="7">
        <v>45267</v>
      </c>
      <c r="J263" s="8">
        <v>0.9916666666666667</v>
      </c>
      <c r="K263">
        <f t="shared" si="21"/>
        <v>48</v>
      </c>
      <c r="L263">
        <f t="shared" si="22"/>
        <v>23</v>
      </c>
      <c r="M263">
        <f t="shared" si="23"/>
        <v>12</v>
      </c>
      <c r="N263" t="str">
        <f>VLOOKUP(B:B,Customers!A:B,2,TRUE)</f>
        <v>USA</v>
      </c>
      <c r="O263" t="str">
        <f t="shared" si="24"/>
        <v>Not Outlier</v>
      </c>
      <c r="P263">
        <f>VLOOKUP(B:B,Customers!A:H,8,0)</f>
        <v>18</v>
      </c>
    </row>
    <row r="264" spans="1:16" x14ac:dyDescent="0.25">
      <c r="A264">
        <v>1502119</v>
      </c>
      <c r="B264">
        <v>214</v>
      </c>
      <c r="C264" s="1" t="s">
        <v>99</v>
      </c>
      <c r="D264" s="3">
        <v>45192.977777777778</v>
      </c>
      <c r="E264" t="s">
        <v>97</v>
      </c>
      <c r="F264" t="s">
        <v>30</v>
      </c>
      <c r="G264">
        <v>8968</v>
      </c>
      <c r="H264" s="11">
        <f t="shared" si="20"/>
        <v>23</v>
      </c>
      <c r="I264" s="7">
        <v>45192</v>
      </c>
      <c r="J264" s="8">
        <v>0.97777777777777775</v>
      </c>
      <c r="K264">
        <f t="shared" si="21"/>
        <v>28</v>
      </c>
      <c r="L264">
        <f t="shared" si="22"/>
        <v>23</v>
      </c>
      <c r="M264">
        <f t="shared" si="23"/>
        <v>9</v>
      </c>
      <c r="N264" t="str">
        <f>VLOOKUP(B:B,Customers!A:B,2,TRUE)</f>
        <v>USA</v>
      </c>
      <c r="O264" t="str">
        <f t="shared" si="24"/>
        <v>Not Outlier</v>
      </c>
      <c r="P264">
        <f>VLOOKUP(B:B,Customers!A:H,8,0)</f>
        <v>18</v>
      </c>
    </row>
    <row r="265" spans="1:16" x14ac:dyDescent="0.25">
      <c r="A265">
        <v>1604289</v>
      </c>
      <c r="B265">
        <v>214</v>
      </c>
      <c r="C265" s="1" t="s">
        <v>99</v>
      </c>
      <c r="D265" s="3">
        <v>45031.081944444442</v>
      </c>
      <c r="E265" t="s">
        <v>98</v>
      </c>
      <c r="F265" t="s">
        <v>24</v>
      </c>
      <c r="G265">
        <v>9600</v>
      </c>
      <c r="H265" s="11">
        <f t="shared" si="20"/>
        <v>15</v>
      </c>
      <c r="I265" s="7">
        <v>45031</v>
      </c>
      <c r="J265" s="8">
        <v>8.1944444444444445E-2</v>
      </c>
      <c r="K265">
        <f t="shared" si="21"/>
        <v>58</v>
      </c>
      <c r="L265">
        <f t="shared" si="22"/>
        <v>1</v>
      </c>
      <c r="M265">
        <f t="shared" si="23"/>
        <v>4</v>
      </c>
      <c r="N265" t="str">
        <f>VLOOKUP(B:B,Customers!A:B,2,TRUE)</f>
        <v>USA</v>
      </c>
      <c r="O265" t="str">
        <f t="shared" si="24"/>
        <v>Not Outlier</v>
      </c>
      <c r="P265">
        <f>VLOOKUP(B:B,Customers!A:H,8,0)</f>
        <v>18</v>
      </c>
    </row>
    <row r="266" spans="1:16" x14ac:dyDescent="0.25">
      <c r="A266">
        <v>1659401</v>
      </c>
      <c r="B266">
        <v>214</v>
      </c>
      <c r="C266" s="1" t="s">
        <v>99</v>
      </c>
      <c r="D266" s="3">
        <v>45118.973611111112</v>
      </c>
      <c r="E266" t="s">
        <v>96</v>
      </c>
      <c r="F266" t="s">
        <v>49</v>
      </c>
      <c r="G266">
        <v>1671</v>
      </c>
      <c r="H266" s="11">
        <f t="shared" si="20"/>
        <v>11</v>
      </c>
      <c r="I266" s="7">
        <v>45118</v>
      </c>
      <c r="J266" s="8">
        <v>0.97361111111111109</v>
      </c>
      <c r="K266">
        <f t="shared" si="21"/>
        <v>22</v>
      </c>
      <c r="L266">
        <f t="shared" si="22"/>
        <v>23</v>
      </c>
      <c r="M266">
        <f t="shared" si="23"/>
        <v>7</v>
      </c>
      <c r="N266" t="str">
        <f>VLOOKUP(B:B,Customers!A:B,2,TRUE)</f>
        <v>USA</v>
      </c>
      <c r="O266" t="str">
        <f t="shared" si="24"/>
        <v>Not Outlier</v>
      </c>
      <c r="P266">
        <f>VLOOKUP(B:B,Customers!A:H,8,0)</f>
        <v>18</v>
      </c>
    </row>
    <row r="267" spans="1:16" x14ac:dyDescent="0.25">
      <c r="A267">
        <v>98968</v>
      </c>
      <c r="B267">
        <v>215</v>
      </c>
      <c r="C267" s="1" t="s">
        <v>99</v>
      </c>
      <c r="D267" s="2">
        <v>44949.009027777778</v>
      </c>
      <c r="E267" t="s">
        <v>97</v>
      </c>
      <c r="F267" t="s">
        <v>41</v>
      </c>
      <c r="G267">
        <v>2161</v>
      </c>
      <c r="H267" s="11">
        <f t="shared" si="20"/>
        <v>23</v>
      </c>
      <c r="I267" s="7">
        <v>44949</v>
      </c>
      <c r="J267" s="8">
        <v>9.0277777777777769E-3</v>
      </c>
      <c r="K267">
        <f t="shared" si="21"/>
        <v>13</v>
      </c>
      <c r="L267">
        <f t="shared" si="22"/>
        <v>0</v>
      </c>
      <c r="M267">
        <f t="shared" si="23"/>
        <v>1</v>
      </c>
      <c r="N267" t="str">
        <f>VLOOKUP(B:B,Customers!A:B,2,TRUE)</f>
        <v>USA</v>
      </c>
      <c r="O267" t="str">
        <f t="shared" si="24"/>
        <v>Not Outlier</v>
      </c>
      <c r="P267">
        <f>VLOOKUP(B:B,Customers!A:H,8,0)</f>
        <v>60</v>
      </c>
    </row>
    <row r="268" spans="1:16" x14ac:dyDescent="0.25">
      <c r="A268">
        <v>1016563</v>
      </c>
      <c r="B268">
        <v>216</v>
      </c>
      <c r="C268" s="1" t="s">
        <v>113</v>
      </c>
      <c r="D268" s="3">
        <v>45238.995138888888</v>
      </c>
      <c r="E268" t="s">
        <v>97</v>
      </c>
      <c r="F268" t="s">
        <v>92</v>
      </c>
      <c r="G268">
        <v>8735</v>
      </c>
      <c r="H268" s="11">
        <f t="shared" si="20"/>
        <v>8</v>
      </c>
      <c r="I268" s="7">
        <v>45238</v>
      </c>
      <c r="J268" s="8">
        <v>0.99513888888888891</v>
      </c>
      <c r="K268">
        <f t="shared" si="21"/>
        <v>53</v>
      </c>
      <c r="L268">
        <f t="shared" si="22"/>
        <v>23</v>
      </c>
      <c r="M268">
        <f t="shared" si="23"/>
        <v>11</v>
      </c>
      <c r="N268" t="str">
        <f>VLOOKUP(B:B,Customers!A:B,2,TRUE)</f>
        <v>India</v>
      </c>
      <c r="O268" t="str">
        <f t="shared" si="24"/>
        <v>Not Outlier</v>
      </c>
      <c r="P268">
        <f>VLOOKUP(B:B,Customers!A:H,8,0)</f>
        <v>45</v>
      </c>
    </row>
    <row r="269" spans="1:16" x14ac:dyDescent="0.25">
      <c r="A269">
        <v>388268</v>
      </c>
      <c r="B269">
        <v>217</v>
      </c>
      <c r="C269" s="1" t="s">
        <v>99</v>
      </c>
      <c r="D269" s="2">
        <v>45220.033333333333</v>
      </c>
      <c r="E269" t="s">
        <v>97</v>
      </c>
      <c r="F269" t="s">
        <v>69</v>
      </c>
      <c r="G269">
        <v>1780</v>
      </c>
      <c r="H269" s="11">
        <f t="shared" si="20"/>
        <v>21</v>
      </c>
      <c r="I269" s="7">
        <v>45220</v>
      </c>
      <c r="J269" s="8">
        <v>3.3333333333333333E-2</v>
      </c>
      <c r="K269">
        <f t="shared" si="21"/>
        <v>48</v>
      </c>
      <c r="L269">
        <f t="shared" si="22"/>
        <v>0</v>
      </c>
      <c r="M269">
        <f t="shared" si="23"/>
        <v>10</v>
      </c>
      <c r="N269" t="str">
        <f>VLOOKUP(B:B,Customers!A:B,2,TRUE)</f>
        <v>USA</v>
      </c>
      <c r="O269" t="str">
        <f t="shared" si="24"/>
        <v>Not Outlier</v>
      </c>
      <c r="P269">
        <f>VLOOKUP(B:B,Customers!A:H,8,0)</f>
        <v>60</v>
      </c>
    </row>
    <row r="270" spans="1:16" x14ac:dyDescent="0.25">
      <c r="A270">
        <v>1085556</v>
      </c>
      <c r="B270">
        <v>217</v>
      </c>
      <c r="C270" s="1" t="s">
        <v>99</v>
      </c>
      <c r="D270" s="3">
        <v>45289.063194444447</v>
      </c>
      <c r="E270" t="s">
        <v>97</v>
      </c>
      <c r="F270" t="s">
        <v>43</v>
      </c>
      <c r="G270">
        <v>6006</v>
      </c>
      <c r="H270" s="11">
        <f t="shared" si="20"/>
        <v>29</v>
      </c>
      <c r="I270" s="7">
        <v>45289</v>
      </c>
      <c r="J270" s="8">
        <v>6.3194444444444442E-2</v>
      </c>
      <c r="K270">
        <f t="shared" si="21"/>
        <v>31</v>
      </c>
      <c r="L270">
        <f t="shared" si="22"/>
        <v>1</v>
      </c>
      <c r="M270">
        <f t="shared" si="23"/>
        <v>12</v>
      </c>
      <c r="N270" t="str">
        <f>VLOOKUP(B:B,Customers!A:B,2,TRUE)</f>
        <v>USA</v>
      </c>
      <c r="O270" t="str">
        <f t="shared" si="24"/>
        <v>Not Outlier</v>
      </c>
      <c r="P270">
        <f>VLOOKUP(B:B,Customers!A:H,8,0)</f>
        <v>60</v>
      </c>
    </row>
    <row r="271" spans="1:16" x14ac:dyDescent="0.25">
      <c r="A271">
        <v>5719</v>
      </c>
      <c r="B271">
        <v>218</v>
      </c>
      <c r="C271" s="1" t="s">
        <v>100</v>
      </c>
      <c r="D271" s="2">
        <v>45253.048611111109</v>
      </c>
      <c r="E271" t="s">
        <v>98</v>
      </c>
      <c r="F271" t="s">
        <v>11</v>
      </c>
      <c r="G271">
        <v>5954</v>
      </c>
      <c r="H271" s="11">
        <f t="shared" si="20"/>
        <v>23</v>
      </c>
      <c r="I271" s="7">
        <v>45253</v>
      </c>
      <c r="J271" s="8">
        <v>4.8611111111111112E-2</v>
      </c>
      <c r="K271">
        <f t="shared" si="21"/>
        <v>10</v>
      </c>
      <c r="L271">
        <f t="shared" si="22"/>
        <v>1</v>
      </c>
      <c r="M271">
        <f t="shared" si="23"/>
        <v>11</v>
      </c>
      <c r="N271" t="str">
        <f>VLOOKUP(B:B,Customers!A:B,2,TRUE)</f>
        <v>France</v>
      </c>
      <c r="O271" t="str">
        <f t="shared" si="24"/>
        <v>Not Outlier</v>
      </c>
      <c r="P271">
        <f>VLOOKUP(B:B,Customers!A:H,8,0)</f>
        <v>34</v>
      </c>
    </row>
    <row r="272" spans="1:16" x14ac:dyDescent="0.25">
      <c r="A272">
        <v>174652</v>
      </c>
      <c r="B272">
        <v>218</v>
      </c>
      <c r="C272" s="1" t="s">
        <v>100</v>
      </c>
      <c r="D272" s="2">
        <v>45254.977777777778</v>
      </c>
      <c r="E272" t="s">
        <v>191</v>
      </c>
      <c r="F272" t="s">
        <v>17</v>
      </c>
      <c r="G272">
        <v>9736</v>
      </c>
      <c r="H272" s="11">
        <f t="shared" si="20"/>
        <v>24</v>
      </c>
      <c r="I272" s="7">
        <v>45254</v>
      </c>
      <c r="J272" s="8">
        <v>0.97777777777777775</v>
      </c>
      <c r="K272">
        <f t="shared" si="21"/>
        <v>28</v>
      </c>
      <c r="L272">
        <f t="shared" si="22"/>
        <v>23</v>
      </c>
      <c r="M272">
        <f t="shared" si="23"/>
        <v>11</v>
      </c>
      <c r="N272" t="str">
        <f>VLOOKUP(B:B,Customers!A:B,2,TRUE)</f>
        <v>France</v>
      </c>
      <c r="O272" t="str">
        <f t="shared" si="24"/>
        <v>Not Outlier</v>
      </c>
      <c r="P272">
        <f>VLOOKUP(B:B,Customers!A:H,8,0)</f>
        <v>34</v>
      </c>
    </row>
    <row r="273" spans="1:16" x14ac:dyDescent="0.25">
      <c r="A273">
        <v>1513796</v>
      </c>
      <c r="B273">
        <v>218</v>
      </c>
      <c r="C273" s="1" t="s">
        <v>100</v>
      </c>
      <c r="D273" s="3">
        <v>45100.99722222222</v>
      </c>
      <c r="E273" t="s">
        <v>96</v>
      </c>
      <c r="F273" t="s">
        <v>27</v>
      </c>
      <c r="G273">
        <v>520</v>
      </c>
      <c r="H273" s="11">
        <f t="shared" si="20"/>
        <v>23</v>
      </c>
      <c r="I273" s="7">
        <v>45100</v>
      </c>
      <c r="J273" s="8">
        <v>0.99722222222222223</v>
      </c>
      <c r="K273">
        <f t="shared" si="21"/>
        <v>56</v>
      </c>
      <c r="L273">
        <f t="shared" si="22"/>
        <v>23</v>
      </c>
      <c r="M273">
        <f t="shared" si="23"/>
        <v>6</v>
      </c>
      <c r="N273" t="str">
        <f>VLOOKUP(B:B,Customers!A:B,2,TRUE)</f>
        <v>France</v>
      </c>
      <c r="O273" t="str">
        <f t="shared" si="24"/>
        <v>Not Outlier</v>
      </c>
      <c r="P273">
        <f>VLOOKUP(B:B,Customers!A:H,8,0)</f>
        <v>34</v>
      </c>
    </row>
    <row r="274" spans="1:16" x14ac:dyDescent="0.25">
      <c r="A274">
        <v>765994</v>
      </c>
      <c r="B274">
        <v>220</v>
      </c>
      <c r="C274" s="1" t="s">
        <v>101</v>
      </c>
      <c r="D274" s="3">
        <v>45056.015972222223</v>
      </c>
      <c r="E274" t="s">
        <v>98</v>
      </c>
      <c r="F274" t="s">
        <v>73</v>
      </c>
      <c r="G274">
        <v>5250</v>
      </c>
      <c r="H274" s="11">
        <f t="shared" si="20"/>
        <v>10</v>
      </c>
      <c r="I274" s="7">
        <v>45056</v>
      </c>
      <c r="J274" s="8">
        <v>1.5972222222222221E-2</v>
      </c>
      <c r="K274">
        <f t="shared" si="21"/>
        <v>23</v>
      </c>
      <c r="L274">
        <f t="shared" si="22"/>
        <v>0</v>
      </c>
      <c r="M274">
        <f t="shared" si="23"/>
        <v>5</v>
      </c>
      <c r="N274" t="str">
        <f>VLOOKUP(B:B,Customers!A:B,2,TRUE)</f>
        <v>Australia</v>
      </c>
      <c r="O274" t="str">
        <f t="shared" si="24"/>
        <v>Not Outlier</v>
      </c>
      <c r="P274">
        <f>VLOOKUP(B:B,Customers!A:H,8,0)</f>
        <v>71</v>
      </c>
    </row>
    <row r="275" spans="1:16" x14ac:dyDescent="0.25">
      <c r="A275">
        <v>1299122</v>
      </c>
      <c r="B275">
        <v>220</v>
      </c>
      <c r="C275" s="1" t="s">
        <v>101</v>
      </c>
      <c r="D275" s="3">
        <v>44933.97152777778</v>
      </c>
      <c r="E275" t="s">
        <v>98</v>
      </c>
      <c r="F275" t="s">
        <v>65</v>
      </c>
      <c r="G275">
        <v>9458</v>
      </c>
      <c r="H275" s="11">
        <f t="shared" si="20"/>
        <v>7</v>
      </c>
      <c r="I275" s="7">
        <v>44933</v>
      </c>
      <c r="J275" s="8">
        <v>0.97152777777777777</v>
      </c>
      <c r="K275">
        <f t="shared" si="21"/>
        <v>19</v>
      </c>
      <c r="L275">
        <f t="shared" si="22"/>
        <v>23</v>
      </c>
      <c r="M275">
        <f t="shared" si="23"/>
        <v>1</v>
      </c>
      <c r="N275" t="str">
        <f>VLOOKUP(B:B,Customers!A:B,2,TRUE)</f>
        <v>Australia</v>
      </c>
      <c r="O275" t="str">
        <f t="shared" si="24"/>
        <v>Not Outlier</v>
      </c>
      <c r="P275">
        <f>VLOOKUP(B:B,Customers!A:H,8,0)</f>
        <v>71</v>
      </c>
    </row>
    <row r="276" spans="1:16" x14ac:dyDescent="0.25">
      <c r="A276">
        <v>328597</v>
      </c>
      <c r="B276">
        <v>221</v>
      </c>
      <c r="C276" s="1" t="s">
        <v>101</v>
      </c>
      <c r="D276" s="2">
        <v>45205.073611111111</v>
      </c>
      <c r="E276" t="s">
        <v>191</v>
      </c>
      <c r="F276" t="s">
        <v>74</v>
      </c>
      <c r="G276">
        <v>5537</v>
      </c>
      <c r="H276" s="11">
        <f t="shared" si="20"/>
        <v>6</v>
      </c>
      <c r="I276" s="7">
        <v>45205</v>
      </c>
      <c r="J276" s="8">
        <v>7.3611111111111113E-2</v>
      </c>
      <c r="K276">
        <f t="shared" si="21"/>
        <v>46</v>
      </c>
      <c r="L276">
        <f t="shared" si="22"/>
        <v>1</v>
      </c>
      <c r="M276">
        <f t="shared" si="23"/>
        <v>10</v>
      </c>
      <c r="N276" t="str">
        <f>VLOOKUP(B:B,Customers!A:B,2,TRUE)</f>
        <v>Australia</v>
      </c>
      <c r="O276" t="str">
        <f t="shared" si="24"/>
        <v>Not Outlier</v>
      </c>
      <c r="P276">
        <f>VLOOKUP(B:B,Customers!A:H,8,0)</f>
        <v>64</v>
      </c>
    </row>
    <row r="277" spans="1:16" x14ac:dyDescent="0.25">
      <c r="A277">
        <v>783822</v>
      </c>
      <c r="B277">
        <v>221</v>
      </c>
      <c r="C277" s="1" t="s">
        <v>101</v>
      </c>
      <c r="D277" s="3">
        <v>45253.981249999997</v>
      </c>
      <c r="E277" t="s">
        <v>97</v>
      </c>
      <c r="F277" t="s">
        <v>27</v>
      </c>
      <c r="G277">
        <v>5404</v>
      </c>
      <c r="H277" s="11">
        <f t="shared" si="20"/>
        <v>23</v>
      </c>
      <c r="I277" s="7">
        <v>45253</v>
      </c>
      <c r="J277" s="8">
        <v>0.98124999999999996</v>
      </c>
      <c r="K277">
        <f t="shared" si="21"/>
        <v>33</v>
      </c>
      <c r="L277">
        <f t="shared" si="22"/>
        <v>23</v>
      </c>
      <c r="M277">
        <f t="shared" si="23"/>
        <v>11</v>
      </c>
      <c r="N277" t="str">
        <f>VLOOKUP(B:B,Customers!A:B,2,TRUE)</f>
        <v>Australia</v>
      </c>
      <c r="O277" t="str">
        <f t="shared" si="24"/>
        <v>Not Outlier</v>
      </c>
      <c r="P277">
        <f>VLOOKUP(B:B,Customers!A:H,8,0)</f>
        <v>64</v>
      </c>
    </row>
    <row r="278" spans="1:16" x14ac:dyDescent="0.25">
      <c r="A278">
        <v>794297</v>
      </c>
      <c r="B278">
        <v>221</v>
      </c>
      <c r="C278" s="1" t="s">
        <v>101</v>
      </c>
      <c r="D278" s="3">
        <v>45111.034722222219</v>
      </c>
      <c r="E278" t="s">
        <v>96</v>
      </c>
      <c r="F278" t="s">
        <v>8</v>
      </c>
      <c r="G278">
        <v>7199</v>
      </c>
      <c r="H278" s="11">
        <f t="shared" si="20"/>
        <v>4</v>
      </c>
      <c r="I278" s="7">
        <v>45111</v>
      </c>
      <c r="J278" s="8">
        <v>3.4722222222222224E-2</v>
      </c>
      <c r="K278">
        <f t="shared" si="21"/>
        <v>50</v>
      </c>
      <c r="L278">
        <f t="shared" si="22"/>
        <v>0</v>
      </c>
      <c r="M278">
        <f t="shared" si="23"/>
        <v>7</v>
      </c>
      <c r="N278" t="str">
        <f>VLOOKUP(B:B,Customers!A:B,2,TRUE)</f>
        <v>Australia</v>
      </c>
      <c r="O278" t="str">
        <f t="shared" si="24"/>
        <v>Not Outlier</v>
      </c>
      <c r="P278">
        <f>VLOOKUP(B:B,Customers!A:H,8,0)</f>
        <v>64</v>
      </c>
    </row>
    <row r="279" spans="1:16" x14ac:dyDescent="0.25">
      <c r="A279">
        <v>1309990</v>
      </c>
      <c r="B279">
        <v>221</v>
      </c>
      <c r="C279" s="1" t="s">
        <v>101</v>
      </c>
      <c r="D279" s="3">
        <v>45101.999305555553</v>
      </c>
      <c r="E279" t="s">
        <v>191</v>
      </c>
      <c r="F279" t="s">
        <v>41</v>
      </c>
      <c r="G279">
        <v>667</v>
      </c>
      <c r="H279" s="11">
        <f t="shared" si="20"/>
        <v>24</v>
      </c>
      <c r="I279" s="7">
        <v>45101</v>
      </c>
      <c r="J279" s="8">
        <v>0.99930555555555556</v>
      </c>
      <c r="K279">
        <f t="shared" si="21"/>
        <v>59</v>
      </c>
      <c r="L279">
        <f t="shared" si="22"/>
        <v>23</v>
      </c>
      <c r="M279">
        <f t="shared" si="23"/>
        <v>6</v>
      </c>
      <c r="N279" t="str">
        <f>VLOOKUP(B:B,Customers!A:B,2,TRUE)</f>
        <v>Australia</v>
      </c>
      <c r="O279" t="str">
        <f t="shared" si="24"/>
        <v>Not Outlier</v>
      </c>
      <c r="P279">
        <f>VLOOKUP(B:B,Customers!A:H,8,0)</f>
        <v>64</v>
      </c>
    </row>
    <row r="280" spans="1:16" x14ac:dyDescent="0.25">
      <c r="A280">
        <v>784839</v>
      </c>
      <c r="B280">
        <v>222</v>
      </c>
      <c r="C280" s="1" t="s">
        <v>103</v>
      </c>
      <c r="D280" s="3">
        <v>45226.945138888892</v>
      </c>
      <c r="E280" t="s">
        <v>191</v>
      </c>
      <c r="F280" t="s">
        <v>49</v>
      </c>
      <c r="G280">
        <v>6391</v>
      </c>
      <c r="H280" s="11">
        <f t="shared" si="20"/>
        <v>27</v>
      </c>
      <c r="I280" s="7">
        <v>45226</v>
      </c>
      <c r="J280" s="8">
        <v>0.94513888888888886</v>
      </c>
      <c r="K280">
        <f t="shared" si="21"/>
        <v>41</v>
      </c>
      <c r="L280">
        <f t="shared" si="22"/>
        <v>22</v>
      </c>
      <c r="M280">
        <f t="shared" si="23"/>
        <v>10</v>
      </c>
      <c r="N280" t="str">
        <f>VLOOKUP(B:B,Customers!A:B,2,TRUE)</f>
        <v>Norway</v>
      </c>
      <c r="O280" t="str">
        <f t="shared" si="24"/>
        <v>Not Outlier</v>
      </c>
      <c r="P280">
        <f>VLOOKUP(B:B,Customers!A:H,8,0)</f>
        <v>37</v>
      </c>
    </row>
    <row r="281" spans="1:16" x14ac:dyDescent="0.25">
      <c r="A281">
        <v>9839</v>
      </c>
      <c r="B281">
        <v>223</v>
      </c>
      <c r="C281" s="1" t="s">
        <v>113</v>
      </c>
      <c r="D281" s="2">
        <v>45082.045138888891</v>
      </c>
      <c r="E281" t="s">
        <v>96</v>
      </c>
      <c r="F281" t="s">
        <v>16</v>
      </c>
      <c r="G281">
        <v>7215</v>
      </c>
      <c r="H281" s="11">
        <f t="shared" si="20"/>
        <v>5</v>
      </c>
      <c r="I281" s="7">
        <v>45082</v>
      </c>
      <c r="J281" s="8">
        <v>4.5138888888888888E-2</v>
      </c>
      <c r="K281">
        <f t="shared" si="21"/>
        <v>5</v>
      </c>
      <c r="L281">
        <f t="shared" si="22"/>
        <v>1</v>
      </c>
      <c r="M281">
        <f t="shared" si="23"/>
        <v>6</v>
      </c>
      <c r="N281" t="str">
        <f>VLOOKUP(B:B,Customers!A:B,2,TRUE)</f>
        <v>India</v>
      </c>
      <c r="O281" t="str">
        <f t="shared" si="24"/>
        <v>Not Outlier</v>
      </c>
      <c r="P281">
        <f>VLOOKUP(B:B,Customers!A:H,8,0)</f>
        <v>41</v>
      </c>
    </row>
    <row r="282" spans="1:16" x14ac:dyDescent="0.25">
      <c r="A282">
        <v>904533</v>
      </c>
      <c r="B282">
        <v>223</v>
      </c>
      <c r="C282" s="1" t="s">
        <v>113</v>
      </c>
      <c r="D282" s="3">
        <v>45083.057638888888</v>
      </c>
      <c r="E282" t="s">
        <v>97</v>
      </c>
      <c r="F282" t="s">
        <v>22</v>
      </c>
      <c r="G282">
        <v>6781</v>
      </c>
      <c r="H282" s="11">
        <f t="shared" si="20"/>
        <v>6</v>
      </c>
      <c r="I282" s="7">
        <v>45083</v>
      </c>
      <c r="J282" s="8">
        <v>5.7638888888888892E-2</v>
      </c>
      <c r="K282">
        <f t="shared" si="21"/>
        <v>23</v>
      </c>
      <c r="L282">
        <f t="shared" si="22"/>
        <v>1</v>
      </c>
      <c r="M282">
        <f t="shared" si="23"/>
        <v>6</v>
      </c>
      <c r="N282" t="str">
        <f>VLOOKUP(B:B,Customers!A:B,2,TRUE)</f>
        <v>India</v>
      </c>
      <c r="O282" t="str">
        <f t="shared" si="24"/>
        <v>Not Outlier</v>
      </c>
      <c r="P282">
        <f>VLOOKUP(B:B,Customers!A:H,8,0)</f>
        <v>41</v>
      </c>
    </row>
    <row r="283" spans="1:16" x14ac:dyDescent="0.25">
      <c r="A283">
        <v>314254</v>
      </c>
      <c r="B283">
        <v>224</v>
      </c>
      <c r="C283" s="1" t="s">
        <v>113</v>
      </c>
      <c r="D283" s="2">
        <v>45133.013888888891</v>
      </c>
      <c r="E283" t="s">
        <v>96</v>
      </c>
      <c r="F283" t="s">
        <v>43</v>
      </c>
      <c r="G283">
        <v>2043</v>
      </c>
      <c r="H283" s="11">
        <f t="shared" si="20"/>
        <v>26</v>
      </c>
      <c r="I283" s="7">
        <v>45133</v>
      </c>
      <c r="J283" s="8">
        <v>1.3888888888888888E-2</v>
      </c>
      <c r="K283">
        <f t="shared" si="21"/>
        <v>20</v>
      </c>
      <c r="L283">
        <f t="shared" si="22"/>
        <v>0</v>
      </c>
      <c r="M283">
        <f t="shared" si="23"/>
        <v>7</v>
      </c>
      <c r="N283" t="str">
        <f>VLOOKUP(B:B,Customers!A:B,2,TRUE)</f>
        <v>India</v>
      </c>
      <c r="O283" t="str">
        <f t="shared" si="24"/>
        <v>Not Outlier</v>
      </c>
      <c r="P283">
        <f>VLOOKUP(B:B,Customers!A:H,8,0)</f>
        <v>64</v>
      </c>
    </row>
    <row r="284" spans="1:16" x14ac:dyDescent="0.25">
      <c r="A284">
        <v>394768</v>
      </c>
      <c r="B284">
        <v>224</v>
      </c>
      <c r="C284" s="1" t="s">
        <v>113</v>
      </c>
      <c r="D284" s="2">
        <v>45289.976388888892</v>
      </c>
      <c r="E284" t="s">
        <v>191</v>
      </c>
      <c r="F284" t="s">
        <v>92</v>
      </c>
      <c r="G284">
        <v>3458</v>
      </c>
      <c r="H284" s="11">
        <f t="shared" si="20"/>
        <v>29</v>
      </c>
      <c r="I284" s="7">
        <v>45289</v>
      </c>
      <c r="J284" s="8">
        <v>0.97638888888888886</v>
      </c>
      <c r="K284">
        <f t="shared" si="21"/>
        <v>26</v>
      </c>
      <c r="L284">
        <f t="shared" si="22"/>
        <v>23</v>
      </c>
      <c r="M284">
        <f t="shared" si="23"/>
        <v>12</v>
      </c>
      <c r="N284" t="str">
        <f>VLOOKUP(B:B,Customers!A:B,2,TRUE)</f>
        <v>India</v>
      </c>
      <c r="O284" t="str">
        <f t="shared" si="24"/>
        <v>Not Outlier</v>
      </c>
      <c r="P284">
        <f>VLOOKUP(B:B,Customers!A:H,8,0)</f>
        <v>64</v>
      </c>
    </row>
    <row r="285" spans="1:16" x14ac:dyDescent="0.25">
      <c r="A285">
        <v>1182341</v>
      </c>
      <c r="B285">
        <v>225</v>
      </c>
      <c r="C285" s="1" t="s">
        <v>106</v>
      </c>
      <c r="D285" s="3">
        <v>45262.967361111114</v>
      </c>
      <c r="E285" t="s">
        <v>98</v>
      </c>
      <c r="F285" t="s">
        <v>46</v>
      </c>
      <c r="G285">
        <v>567</v>
      </c>
      <c r="H285" s="11">
        <f t="shared" si="20"/>
        <v>2</v>
      </c>
      <c r="I285" s="7">
        <v>45262</v>
      </c>
      <c r="J285" s="8">
        <v>0.96736111111111112</v>
      </c>
      <c r="K285">
        <f t="shared" si="21"/>
        <v>13</v>
      </c>
      <c r="L285">
        <f t="shared" si="22"/>
        <v>23</v>
      </c>
      <c r="M285">
        <f t="shared" si="23"/>
        <v>12</v>
      </c>
      <c r="N285" t="str">
        <f>VLOOKUP(B:B,Customers!A:B,2,TRUE)</f>
        <v>Singapore</v>
      </c>
      <c r="O285" t="str">
        <f t="shared" si="24"/>
        <v>Not Outlier</v>
      </c>
      <c r="P285">
        <f>VLOOKUP(B:B,Customers!A:H,8,0)</f>
        <v>83</v>
      </c>
    </row>
    <row r="286" spans="1:16" x14ac:dyDescent="0.25">
      <c r="A286">
        <v>442842</v>
      </c>
      <c r="B286">
        <v>226</v>
      </c>
      <c r="C286" s="1" t="s">
        <v>99</v>
      </c>
      <c r="D286" s="2">
        <v>45000.951388888891</v>
      </c>
      <c r="E286" t="s">
        <v>97</v>
      </c>
      <c r="F286" t="s">
        <v>23</v>
      </c>
      <c r="G286">
        <v>4064</v>
      </c>
      <c r="H286" s="11">
        <f t="shared" si="20"/>
        <v>15</v>
      </c>
      <c r="I286" s="7">
        <v>45000</v>
      </c>
      <c r="J286" s="8">
        <v>0.95138888888888884</v>
      </c>
      <c r="K286">
        <f t="shared" si="21"/>
        <v>50</v>
      </c>
      <c r="L286">
        <f t="shared" si="22"/>
        <v>22</v>
      </c>
      <c r="M286">
        <f t="shared" si="23"/>
        <v>3</v>
      </c>
      <c r="N286" t="str">
        <f>VLOOKUP(B:B,Customers!A:B,2,TRUE)</f>
        <v>USA</v>
      </c>
      <c r="O286" t="str">
        <f t="shared" si="24"/>
        <v>Not Outlier</v>
      </c>
      <c r="P286">
        <f>VLOOKUP(B:B,Customers!A:H,8,0)</f>
        <v>31</v>
      </c>
    </row>
    <row r="287" spans="1:16" x14ac:dyDescent="0.25">
      <c r="A287">
        <v>762584</v>
      </c>
      <c r="B287">
        <v>226</v>
      </c>
      <c r="C287" s="1" t="s">
        <v>99</v>
      </c>
      <c r="D287" s="3">
        <v>45018.05</v>
      </c>
      <c r="E287" t="s">
        <v>191</v>
      </c>
      <c r="F287" t="s">
        <v>52</v>
      </c>
      <c r="G287">
        <v>6342</v>
      </c>
      <c r="H287" s="11">
        <f t="shared" si="20"/>
        <v>2</v>
      </c>
      <c r="I287" s="7">
        <v>45018</v>
      </c>
      <c r="J287" s="8">
        <v>0.05</v>
      </c>
      <c r="K287">
        <f t="shared" si="21"/>
        <v>12</v>
      </c>
      <c r="L287">
        <f t="shared" si="22"/>
        <v>1</v>
      </c>
      <c r="M287">
        <f t="shared" si="23"/>
        <v>4</v>
      </c>
      <c r="N287" t="str">
        <f>VLOOKUP(B:B,Customers!A:B,2,TRUE)</f>
        <v>USA</v>
      </c>
      <c r="O287" t="str">
        <f t="shared" si="24"/>
        <v>Not Outlier</v>
      </c>
      <c r="P287">
        <f>VLOOKUP(B:B,Customers!A:H,8,0)</f>
        <v>31</v>
      </c>
    </row>
    <row r="288" spans="1:16" x14ac:dyDescent="0.25">
      <c r="A288">
        <v>837273</v>
      </c>
      <c r="B288">
        <v>226</v>
      </c>
      <c r="C288" s="1" t="s">
        <v>99</v>
      </c>
      <c r="D288" s="3">
        <v>45273.977777777778</v>
      </c>
      <c r="E288" t="s">
        <v>96</v>
      </c>
      <c r="F288" t="s">
        <v>77</v>
      </c>
      <c r="G288">
        <v>2647</v>
      </c>
      <c r="H288" s="11">
        <f t="shared" si="20"/>
        <v>13</v>
      </c>
      <c r="I288" s="7">
        <v>45273</v>
      </c>
      <c r="J288" s="8">
        <v>0.97777777777777775</v>
      </c>
      <c r="K288">
        <f t="shared" si="21"/>
        <v>28</v>
      </c>
      <c r="L288">
        <f t="shared" si="22"/>
        <v>23</v>
      </c>
      <c r="M288">
        <f t="shared" si="23"/>
        <v>12</v>
      </c>
      <c r="N288" t="str">
        <f>VLOOKUP(B:B,Customers!A:B,2,TRUE)</f>
        <v>USA</v>
      </c>
      <c r="O288" t="str">
        <f t="shared" si="24"/>
        <v>Not Outlier</v>
      </c>
      <c r="P288">
        <f>VLOOKUP(B:B,Customers!A:H,8,0)</f>
        <v>31</v>
      </c>
    </row>
    <row r="289" spans="1:16" x14ac:dyDescent="0.25">
      <c r="A289">
        <v>1133062</v>
      </c>
      <c r="B289">
        <v>226</v>
      </c>
      <c r="C289" s="1" t="s">
        <v>99</v>
      </c>
      <c r="D289" s="3">
        <v>45200.958333333336</v>
      </c>
      <c r="E289" t="s">
        <v>98</v>
      </c>
      <c r="F289" t="s">
        <v>27</v>
      </c>
      <c r="G289">
        <v>3501</v>
      </c>
      <c r="H289" s="11">
        <f t="shared" si="20"/>
        <v>1</v>
      </c>
      <c r="I289" s="7">
        <v>45200</v>
      </c>
      <c r="J289" s="8">
        <v>0.95833333333333337</v>
      </c>
      <c r="K289">
        <f t="shared" si="21"/>
        <v>0</v>
      </c>
      <c r="L289">
        <f t="shared" si="22"/>
        <v>23</v>
      </c>
      <c r="M289">
        <f t="shared" si="23"/>
        <v>10</v>
      </c>
      <c r="N289" t="str">
        <f>VLOOKUP(B:B,Customers!A:B,2,TRUE)</f>
        <v>USA</v>
      </c>
      <c r="O289" t="str">
        <f t="shared" si="24"/>
        <v>Not Outlier</v>
      </c>
      <c r="P289">
        <f>VLOOKUP(B:B,Customers!A:H,8,0)</f>
        <v>31</v>
      </c>
    </row>
    <row r="290" spans="1:16" x14ac:dyDescent="0.25">
      <c r="A290">
        <v>1445405</v>
      </c>
      <c r="B290">
        <v>226</v>
      </c>
      <c r="C290" s="1" t="s">
        <v>99</v>
      </c>
      <c r="D290" s="3">
        <v>45042.047222222223</v>
      </c>
      <c r="E290" t="s">
        <v>98</v>
      </c>
      <c r="F290" t="s">
        <v>13</v>
      </c>
      <c r="G290">
        <v>4037</v>
      </c>
      <c r="H290" s="11">
        <f t="shared" si="20"/>
        <v>26</v>
      </c>
      <c r="I290" s="7">
        <v>45042</v>
      </c>
      <c r="J290" s="8">
        <v>4.7222222222222221E-2</v>
      </c>
      <c r="K290">
        <f t="shared" si="21"/>
        <v>8</v>
      </c>
      <c r="L290">
        <f t="shared" si="22"/>
        <v>1</v>
      </c>
      <c r="M290">
        <f t="shared" si="23"/>
        <v>4</v>
      </c>
      <c r="N290" t="str">
        <f>VLOOKUP(B:B,Customers!A:B,2,TRUE)</f>
        <v>USA</v>
      </c>
      <c r="O290" t="str">
        <f t="shared" si="24"/>
        <v>Not Outlier</v>
      </c>
      <c r="P290">
        <f>VLOOKUP(B:B,Customers!A:H,8,0)</f>
        <v>31</v>
      </c>
    </row>
    <row r="291" spans="1:16" x14ac:dyDescent="0.25">
      <c r="A291">
        <v>1199289</v>
      </c>
      <c r="B291">
        <v>228</v>
      </c>
      <c r="C291" s="1" t="s">
        <v>100</v>
      </c>
      <c r="D291" s="3">
        <v>45093.047222222223</v>
      </c>
      <c r="E291" t="s">
        <v>98</v>
      </c>
      <c r="F291" t="s">
        <v>43</v>
      </c>
      <c r="G291">
        <v>1078</v>
      </c>
      <c r="H291" s="11">
        <f t="shared" si="20"/>
        <v>16</v>
      </c>
      <c r="I291" s="7">
        <v>45093</v>
      </c>
      <c r="J291" s="8">
        <v>4.7222222222222221E-2</v>
      </c>
      <c r="K291">
        <f t="shared" si="21"/>
        <v>8</v>
      </c>
      <c r="L291">
        <f t="shared" si="22"/>
        <v>1</v>
      </c>
      <c r="M291">
        <f t="shared" si="23"/>
        <v>6</v>
      </c>
      <c r="N291" t="str">
        <f>VLOOKUP(B:B,Customers!A:B,2,TRUE)</f>
        <v>France</v>
      </c>
      <c r="O291" t="str">
        <f t="shared" si="24"/>
        <v>Not Outlier</v>
      </c>
      <c r="P291">
        <f>VLOOKUP(B:B,Customers!A:H,8,0)</f>
        <v>34</v>
      </c>
    </row>
    <row r="292" spans="1:16" x14ac:dyDescent="0.25">
      <c r="A292">
        <v>1362369</v>
      </c>
      <c r="B292">
        <v>230</v>
      </c>
      <c r="C292" s="1" t="s">
        <v>99</v>
      </c>
      <c r="D292" s="3">
        <v>44931.042361111111</v>
      </c>
      <c r="E292" t="s">
        <v>96</v>
      </c>
      <c r="F292" t="s">
        <v>81</v>
      </c>
      <c r="G292">
        <v>9795</v>
      </c>
      <c r="H292" s="11">
        <f t="shared" si="20"/>
        <v>5</v>
      </c>
      <c r="I292" s="7">
        <v>44931</v>
      </c>
      <c r="J292" s="8">
        <v>4.2361111111111113E-2</v>
      </c>
      <c r="K292">
        <f t="shared" si="21"/>
        <v>1</v>
      </c>
      <c r="L292">
        <f t="shared" si="22"/>
        <v>1</v>
      </c>
      <c r="M292">
        <f t="shared" si="23"/>
        <v>1</v>
      </c>
      <c r="N292" t="str">
        <f>VLOOKUP(B:B,Customers!A:B,2,TRUE)</f>
        <v>USA</v>
      </c>
      <c r="O292" t="str">
        <f t="shared" si="24"/>
        <v>Not Outlier</v>
      </c>
      <c r="P292">
        <f>VLOOKUP(B:B,Customers!A:H,8,0)</f>
        <v>79</v>
      </c>
    </row>
    <row r="293" spans="1:16" x14ac:dyDescent="0.25">
      <c r="A293">
        <v>1626780</v>
      </c>
      <c r="B293">
        <v>230</v>
      </c>
      <c r="C293" s="1" t="s">
        <v>99</v>
      </c>
      <c r="D293" s="3">
        <v>45285.977777777778</v>
      </c>
      <c r="E293" t="s">
        <v>98</v>
      </c>
      <c r="F293" t="s">
        <v>5</v>
      </c>
      <c r="G293">
        <v>3369</v>
      </c>
      <c r="H293" s="11">
        <f t="shared" si="20"/>
        <v>25</v>
      </c>
      <c r="I293" s="7">
        <v>45285</v>
      </c>
      <c r="J293" s="8">
        <v>0.97777777777777775</v>
      </c>
      <c r="K293">
        <f t="shared" si="21"/>
        <v>28</v>
      </c>
      <c r="L293">
        <f t="shared" si="22"/>
        <v>23</v>
      </c>
      <c r="M293">
        <f t="shared" si="23"/>
        <v>12</v>
      </c>
      <c r="N293" t="str">
        <f>VLOOKUP(B:B,Customers!A:B,2,TRUE)</f>
        <v>USA</v>
      </c>
      <c r="O293" t="str">
        <f t="shared" si="24"/>
        <v>Not Outlier</v>
      </c>
      <c r="P293">
        <f>VLOOKUP(B:B,Customers!A:H,8,0)</f>
        <v>79</v>
      </c>
    </row>
    <row r="294" spans="1:16" x14ac:dyDescent="0.25">
      <c r="A294">
        <v>337678</v>
      </c>
      <c r="B294">
        <v>231</v>
      </c>
      <c r="C294" s="1" t="s">
        <v>99</v>
      </c>
      <c r="D294" s="2">
        <v>45102.007638888892</v>
      </c>
      <c r="E294" t="s">
        <v>98</v>
      </c>
      <c r="F294" t="s">
        <v>54</v>
      </c>
      <c r="G294">
        <v>6888</v>
      </c>
      <c r="H294" s="11">
        <f t="shared" si="20"/>
        <v>25</v>
      </c>
      <c r="I294" s="7">
        <v>45102</v>
      </c>
      <c r="J294" s="8">
        <v>7.6388888888888886E-3</v>
      </c>
      <c r="K294">
        <f t="shared" si="21"/>
        <v>11</v>
      </c>
      <c r="L294">
        <f t="shared" si="22"/>
        <v>0</v>
      </c>
      <c r="M294">
        <f t="shared" si="23"/>
        <v>6</v>
      </c>
      <c r="N294" t="str">
        <f>VLOOKUP(B:B,Customers!A:B,2,TRUE)</f>
        <v>USA</v>
      </c>
      <c r="O294" t="str">
        <f t="shared" si="24"/>
        <v>Not Outlier</v>
      </c>
      <c r="P294">
        <f>VLOOKUP(B:B,Customers!A:H,8,0)</f>
        <v>41</v>
      </c>
    </row>
    <row r="295" spans="1:16" x14ac:dyDescent="0.25">
      <c r="A295">
        <v>1051553</v>
      </c>
      <c r="B295">
        <v>231</v>
      </c>
      <c r="C295" s="1" t="s">
        <v>99</v>
      </c>
      <c r="D295" s="3">
        <v>45198.018055555556</v>
      </c>
      <c r="E295" t="s">
        <v>191</v>
      </c>
      <c r="F295" t="s">
        <v>22</v>
      </c>
      <c r="G295">
        <v>8153</v>
      </c>
      <c r="H295" s="11">
        <f t="shared" si="20"/>
        <v>29</v>
      </c>
      <c r="I295" s="7">
        <v>45198</v>
      </c>
      <c r="J295" s="8">
        <v>1.8055555555555554E-2</v>
      </c>
      <c r="K295">
        <f t="shared" si="21"/>
        <v>26</v>
      </c>
      <c r="L295">
        <f t="shared" si="22"/>
        <v>0</v>
      </c>
      <c r="M295">
        <f t="shared" si="23"/>
        <v>9</v>
      </c>
      <c r="N295" t="str">
        <f>VLOOKUP(B:B,Customers!A:B,2,TRUE)</f>
        <v>USA</v>
      </c>
      <c r="O295" t="str">
        <f t="shared" si="24"/>
        <v>Not Outlier</v>
      </c>
      <c r="P295">
        <f>VLOOKUP(B:B,Customers!A:H,8,0)</f>
        <v>41</v>
      </c>
    </row>
    <row r="296" spans="1:16" x14ac:dyDescent="0.25">
      <c r="A296">
        <v>942544</v>
      </c>
      <c r="B296">
        <v>233</v>
      </c>
      <c r="C296" s="1" t="s">
        <v>107</v>
      </c>
      <c r="D296" s="3">
        <v>45106.964583333334</v>
      </c>
      <c r="E296" t="s">
        <v>96</v>
      </c>
      <c r="F296" t="s">
        <v>24</v>
      </c>
      <c r="G296">
        <v>5264</v>
      </c>
      <c r="H296" s="11">
        <f t="shared" si="20"/>
        <v>29</v>
      </c>
      <c r="I296" s="7">
        <v>45106</v>
      </c>
      <c r="J296" s="8">
        <v>0.96458333333333335</v>
      </c>
      <c r="K296">
        <f t="shared" si="21"/>
        <v>9</v>
      </c>
      <c r="L296">
        <f t="shared" si="22"/>
        <v>23</v>
      </c>
      <c r="M296">
        <f t="shared" si="23"/>
        <v>6</v>
      </c>
      <c r="N296" t="str">
        <f>VLOOKUP(B:B,Customers!A:B,2,TRUE)</f>
        <v>Italy</v>
      </c>
      <c r="O296" t="str">
        <f t="shared" si="24"/>
        <v>Not Outlier</v>
      </c>
      <c r="P296">
        <f>VLOOKUP(B:B,Customers!A:H,8,0)</f>
        <v>30</v>
      </c>
    </row>
    <row r="297" spans="1:16" x14ac:dyDescent="0.25">
      <c r="A297">
        <v>1561588</v>
      </c>
      <c r="B297">
        <v>237</v>
      </c>
      <c r="C297" s="1" t="s">
        <v>100</v>
      </c>
      <c r="D297" s="3">
        <v>45162.970833333333</v>
      </c>
      <c r="E297" t="s">
        <v>96</v>
      </c>
      <c r="F297" t="s">
        <v>65</v>
      </c>
      <c r="G297">
        <v>7424</v>
      </c>
      <c r="H297" s="11">
        <f t="shared" si="20"/>
        <v>24</v>
      </c>
      <c r="I297" s="7">
        <v>45162</v>
      </c>
      <c r="J297" s="8">
        <v>0.97083333333333333</v>
      </c>
      <c r="K297">
        <f t="shared" si="21"/>
        <v>18</v>
      </c>
      <c r="L297">
        <f t="shared" si="22"/>
        <v>23</v>
      </c>
      <c r="M297">
        <f t="shared" si="23"/>
        <v>8</v>
      </c>
      <c r="N297" t="str">
        <f>VLOOKUP(B:B,Customers!A:B,2,TRUE)</f>
        <v>France</v>
      </c>
      <c r="O297" t="str">
        <f t="shared" si="24"/>
        <v>Not Outlier</v>
      </c>
      <c r="P297">
        <f>VLOOKUP(B:B,Customers!A:H,8,0)</f>
        <v>57</v>
      </c>
    </row>
    <row r="298" spans="1:16" x14ac:dyDescent="0.25">
      <c r="A298">
        <v>940084</v>
      </c>
      <c r="B298">
        <v>239</v>
      </c>
      <c r="C298" s="1" t="s">
        <v>113</v>
      </c>
      <c r="D298" s="3">
        <v>45188.003472222219</v>
      </c>
      <c r="E298" t="s">
        <v>191</v>
      </c>
      <c r="F298" t="s">
        <v>71</v>
      </c>
      <c r="G298">
        <v>2257</v>
      </c>
      <c r="H298" s="11">
        <f t="shared" si="20"/>
        <v>19</v>
      </c>
      <c r="I298" s="7">
        <v>45188</v>
      </c>
      <c r="J298" s="8">
        <v>3.472222222222222E-3</v>
      </c>
      <c r="K298">
        <f t="shared" si="21"/>
        <v>5</v>
      </c>
      <c r="L298">
        <f t="shared" si="22"/>
        <v>0</v>
      </c>
      <c r="M298">
        <f t="shared" si="23"/>
        <v>9</v>
      </c>
      <c r="N298" t="str">
        <f>VLOOKUP(B:B,Customers!A:B,2,TRUE)</f>
        <v>India</v>
      </c>
      <c r="O298" t="str">
        <f t="shared" si="24"/>
        <v>Not Outlier</v>
      </c>
      <c r="P298">
        <f>VLOOKUP(B:B,Customers!A:H,8,0)</f>
        <v>77</v>
      </c>
    </row>
    <row r="299" spans="1:16" x14ac:dyDescent="0.25">
      <c r="A299">
        <v>1625678</v>
      </c>
      <c r="B299">
        <v>239</v>
      </c>
      <c r="C299" s="1" t="s">
        <v>113</v>
      </c>
      <c r="D299" s="3">
        <v>45078.008333333331</v>
      </c>
      <c r="E299" t="s">
        <v>96</v>
      </c>
      <c r="F299" t="s">
        <v>66</v>
      </c>
      <c r="G299">
        <v>1366</v>
      </c>
      <c r="H299" s="11">
        <f t="shared" si="20"/>
        <v>1</v>
      </c>
      <c r="I299" s="7">
        <v>45078</v>
      </c>
      <c r="J299" s="8">
        <v>8.3333333333333332E-3</v>
      </c>
      <c r="K299">
        <f t="shared" si="21"/>
        <v>12</v>
      </c>
      <c r="L299">
        <f t="shared" si="22"/>
        <v>0</v>
      </c>
      <c r="M299">
        <f t="shared" si="23"/>
        <v>6</v>
      </c>
      <c r="N299" t="str">
        <f>VLOOKUP(B:B,Customers!A:B,2,TRUE)</f>
        <v>India</v>
      </c>
      <c r="O299" t="str">
        <f t="shared" si="24"/>
        <v>Not Outlier</v>
      </c>
      <c r="P299">
        <f>VLOOKUP(B:B,Customers!A:H,8,0)</f>
        <v>77</v>
      </c>
    </row>
    <row r="300" spans="1:16" x14ac:dyDescent="0.25">
      <c r="A300">
        <v>628471</v>
      </c>
      <c r="B300">
        <v>240</v>
      </c>
      <c r="C300" s="1" t="s">
        <v>99</v>
      </c>
      <c r="D300" s="2">
        <v>45033.999305555553</v>
      </c>
      <c r="E300" t="s">
        <v>191</v>
      </c>
      <c r="F300" t="s">
        <v>61</v>
      </c>
      <c r="G300">
        <v>9883</v>
      </c>
      <c r="H300" s="11">
        <f t="shared" si="20"/>
        <v>17</v>
      </c>
      <c r="I300" s="7">
        <v>45033</v>
      </c>
      <c r="J300" s="8">
        <v>0.99930555555555556</v>
      </c>
      <c r="K300">
        <f t="shared" si="21"/>
        <v>59</v>
      </c>
      <c r="L300">
        <f t="shared" si="22"/>
        <v>23</v>
      </c>
      <c r="M300">
        <f t="shared" si="23"/>
        <v>4</v>
      </c>
      <c r="N300" t="str">
        <f>VLOOKUP(B:B,Customers!A:B,2,TRUE)</f>
        <v>USA</v>
      </c>
      <c r="O300" t="str">
        <f t="shared" si="24"/>
        <v>Not Outlier</v>
      </c>
      <c r="P300">
        <f>VLOOKUP(B:B,Customers!A:H,8,0)</f>
        <v>63</v>
      </c>
    </row>
    <row r="301" spans="1:16" x14ac:dyDescent="0.25">
      <c r="A301">
        <v>1000209</v>
      </c>
      <c r="B301">
        <v>240</v>
      </c>
      <c r="C301" s="1" t="s">
        <v>99</v>
      </c>
      <c r="D301" s="3">
        <v>45160.041666666664</v>
      </c>
      <c r="E301" t="s">
        <v>97</v>
      </c>
      <c r="F301" t="s">
        <v>88</v>
      </c>
      <c r="G301">
        <v>3641</v>
      </c>
      <c r="H301" s="11">
        <f t="shared" si="20"/>
        <v>22</v>
      </c>
      <c r="I301" s="7">
        <v>45160</v>
      </c>
      <c r="J301" s="8">
        <v>4.1666666666666664E-2</v>
      </c>
      <c r="K301">
        <f t="shared" si="21"/>
        <v>0</v>
      </c>
      <c r="L301">
        <f t="shared" si="22"/>
        <v>1</v>
      </c>
      <c r="M301">
        <f t="shared" si="23"/>
        <v>8</v>
      </c>
      <c r="N301" t="str">
        <f>VLOOKUP(B:B,Customers!A:B,2,TRUE)</f>
        <v>USA</v>
      </c>
      <c r="O301" t="str">
        <f t="shared" si="24"/>
        <v>Not Outlier</v>
      </c>
      <c r="P301">
        <f>VLOOKUP(B:B,Customers!A:H,8,0)</f>
        <v>63</v>
      </c>
    </row>
    <row r="302" spans="1:16" x14ac:dyDescent="0.25">
      <c r="A302">
        <v>10526</v>
      </c>
      <c r="B302">
        <v>241</v>
      </c>
      <c r="C302" s="1" t="s">
        <v>99</v>
      </c>
      <c r="D302" s="2">
        <v>45218.952777777777</v>
      </c>
      <c r="E302" t="s">
        <v>98</v>
      </c>
      <c r="F302" t="s">
        <v>20</v>
      </c>
      <c r="G302">
        <v>6627</v>
      </c>
      <c r="H302" s="11">
        <f t="shared" si="20"/>
        <v>19</v>
      </c>
      <c r="I302" s="7">
        <v>45218</v>
      </c>
      <c r="J302" s="8">
        <v>0.95277777777777772</v>
      </c>
      <c r="K302">
        <f t="shared" si="21"/>
        <v>52</v>
      </c>
      <c r="L302">
        <f t="shared" si="22"/>
        <v>22</v>
      </c>
      <c r="M302">
        <f t="shared" si="23"/>
        <v>10</v>
      </c>
      <c r="N302" t="str">
        <f>VLOOKUP(B:B,Customers!A:B,2,TRUE)</f>
        <v>USA</v>
      </c>
      <c r="O302" t="str">
        <f t="shared" si="24"/>
        <v>Not Outlier</v>
      </c>
      <c r="P302">
        <f>VLOOKUP(B:B,Customers!A:H,8,0)</f>
        <v>22</v>
      </c>
    </row>
    <row r="303" spans="1:16" x14ac:dyDescent="0.25">
      <c r="A303">
        <v>27076</v>
      </c>
      <c r="B303">
        <v>242</v>
      </c>
      <c r="C303" s="1" t="s">
        <v>99</v>
      </c>
      <c r="D303" s="2">
        <v>45107.050694444442</v>
      </c>
      <c r="E303" t="s">
        <v>96</v>
      </c>
      <c r="F303" t="s">
        <v>36</v>
      </c>
      <c r="G303">
        <v>4466</v>
      </c>
      <c r="H303" s="11">
        <f t="shared" si="20"/>
        <v>30</v>
      </c>
      <c r="I303" s="7">
        <v>45107</v>
      </c>
      <c r="J303" s="8">
        <v>5.0694444444444445E-2</v>
      </c>
      <c r="K303">
        <f t="shared" si="21"/>
        <v>13</v>
      </c>
      <c r="L303">
        <f t="shared" si="22"/>
        <v>1</v>
      </c>
      <c r="M303">
        <f t="shared" si="23"/>
        <v>6</v>
      </c>
      <c r="N303" t="str">
        <f>VLOOKUP(B:B,Customers!A:B,2,TRUE)</f>
        <v>USA</v>
      </c>
      <c r="O303" t="str">
        <f t="shared" si="24"/>
        <v>Not Outlier</v>
      </c>
      <c r="P303">
        <f>VLOOKUP(B:B,Customers!A:H,8,0)</f>
        <v>87</v>
      </c>
    </row>
    <row r="304" spans="1:16" x14ac:dyDescent="0.25">
      <c r="A304">
        <v>170046</v>
      </c>
      <c r="B304">
        <v>242</v>
      </c>
      <c r="C304" s="1" t="s">
        <v>99</v>
      </c>
      <c r="D304" s="2">
        <v>44942.039583333331</v>
      </c>
      <c r="E304" t="s">
        <v>97</v>
      </c>
      <c r="F304" t="s">
        <v>46</v>
      </c>
      <c r="G304">
        <v>9317</v>
      </c>
      <c r="H304" s="11">
        <f t="shared" si="20"/>
        <v>16</v>
      </c>
      <c r="I304" s="7">
        <v>44942</v>
      </c>
      <c r="J304" s="8">
        <v>3.9583333333333331E-2</v>
      </c>
      <c r="K304">
        <f t="shared" si="21"/>
        <v>57</v>
      </c>
      <c r="L304">
        <f t="shared" si="22"/>
        <v>0</v>
      </c>
      <c r="M304">
        <f t="shared" si="23"/>
        <v>1</v>
      </c>
      <c r="N304" t="str">
        <f>VLOOKUP(B:B,Customers!A:B,2,TRUE)</f>
        <v>USA</v>
      </c>
      <c r="O304" t="str">
        <f t="shared" si="24"/>
        <v>Not Outlier</v>
      </c>
      <c r="P304">
        <f>VLOOKUP(B:B,Customers!A:H,8,0)</f>
        <v>87</v>
      </c>
    </row>
    <row r="305" spans="1:16" x14ac:dyDescent="0.25">
      <c r="A305">
        <v>246988</v>
      </c>
      <c r="B305">
        <v>243</v>
      </c>
      <c r="C305" s="1" t="s">
        <v>99</v>
      </c>
      <c r="D305" s="2">
        <v>45092.027777777781</v>
      </c>
      <c r="E305" t="s">
        <v>191</v>
      </c>
      <c r="F305" t="s">
        <v>45</v>
      </c>
      <c r="G305">
        <v>4264</v>
      </c>
      <c r="H305" s="11">
        <f t="shared" si="20"/>
        <v>15</v>
      </c>
      <c r="I305" s="7">
        <v>45092</v>
      </c>
      <c r="J305" s="8">
        <v>2.7777777777777776E-2</v>
      </c>
      <c r="K305">
        <f t="shared" si="21"/>
        <v>40</v>
      </c>
      <c r="L305">
        <f t="shared" si="22"/>
        <v>0</v>
      </c>
      <c r="M305">
        <f t="shared" si="23"/>
        <v>6</v>
      </c>
      <c r="N305" t="str">
        <f>VLOOKUP(B:B,Customers!A:B,2,TRUE)</f>
        <v>USA</v>
      </c>
      <c r="O305" t="str">
        <f t="shared" si="24"/>
        <v>Not Outlier</v>
      </c>
      <c r="P305">
        <f>VLOOKUP(B:B,Customers!A:H,8,0)</f>
        <v>18</v>
      </c>
    </row>
    <row r="306" spans="1:16" x14ac:dyDescent="0.25">
      <c r="A306">
        <v>922883</v>
      </c>
      <c r="B306">
        <v>243</v>
      </c>
      <c r="C306" s="1" t="s">
        <v>99</v>
      </c>
      <c r="D306" s="3">
        <v>45278.061805555553</v>
      </c>
      <c r="E306" t="s">
        <v>191</v>
      </c>
      <c r="F306" t="s">
        <v>72</v>
      </c>
      <c r="G306">
        <v>4141</v>
      </c>
      <c r="H306" s="11">
        <f t="shared" si="20"/>
        <v>18</v>
      </c>
      <c r="I306" s="7">
        <v>45278</v>
      </c>
      <c r="J306" s="8">
        <v>6.1805555555555558E-2</v>
      </c>
      <c r="K306">
        <f t="shared" si="21"/>
        <v>29</v>
      </c>
      <c r="L306">
        <f t="shared" si="22"/>
        <v>1</v>
      </c>
      <c r="M306">
        <f t="shared" si="23"/>
        <v>12</v>
      </c>
      <c r="N306" t="str">
        <f>VLOOKUP(B:B,Customers!A:B,2,TRUE)</f>
        <v>USA</v>
      </c>
      <c r="O306" t="str">
        <f t="shared" si="24"/>
        <v>Not Outlier</v>
      </c>
      <c r="P306">
        <f>VLOOKUP(B:B,Customers!A:H,8,0)</f>
        <v>18</v>
      </c>
    </row>
    <row r="307" spans="1:16" x14ac:dyDescent="0.25">
      <c r="A307">
        <v>1256855</v>
      </c>
      <c r="B307">
        <v>243</v>
      </c>
      <c r="C307" s="1" t="s">
        <v>99</v>
      </c>
      <c r="D307" s="3">
        <v>45185.038888888892</v>
      </c>
      <c r="E307" t="s">
        <v>98</v>
      </c>
      <c r="F307" t="s">
        <v>26</v>
      </c>
      <c r="G307">
        <v>2567</v>
      </c>
      <c r="H307" s="11">
        <f t="shared" si="20"/>
        <v>16</v>
      </c>
      <c r="I307" s="7">
        <v>45185</v>
      </c>
      <c r="J307" s="8">
        <v>3.888888888888889E-2</v>
      </c>
      <c r="K307">
        <f t="shared" si="21"/>
        <v>56</v>
      </c>
      <c r="L307">
        <f t="shared" si="22"/>
        <v>0</v>
      </c>
      <c r="M307">
        <f t="shared" si="23"/>
        <v>9</v>
      </c>
      <c r="N307" t="str">
        <f>VLOOKUP(B:B,Customers!A:B,2,TRUE)</f>
        <v>USA</v>
      </c>
      <c r="O307" t="str">
        <f t="shared" si="24"/>
        <v>Not Outlier</v>
      </c>
      <c r="P307">
        <f>VLOOKUP(B:B,Customers!A:H,8,0)</f>
        <v>18</v>
      </c>
    </row>
    <row r="308" spans="1:16" x14ac:dyDescent="0.25">
      <c r="A308">
        <v>1462495</v>
      </c>
      <c r="B308">
        <v>243</v>
      </c>
      <c r="C308" s="1" t="s">
        <v>99</v>
      </c>
      <c r="D308" s="3">
        <v>45227.03125</v>
      </c>
      <c r="E308" t="s">
        <v>98</v>
      </c>
      <c r="F308" t="s">
        <v>38</v>
      </c>
      <c r="G308">
        <v>2850</v>
      </c>
      <c r="H308" s="11">
        <f t="shared" si="20"/>
        <v>28</v>
      </c>
      <c r="I308" s="7">
        <v>45227</v>
      </c>
      <c r="J308" s="8">
        <v>3.125E-2</v>
      </c>
      <c r="K308">
        <f t="shared" si="21"/>
        <v>45</v>
      </c>
      <c r="L308">
        <f t="shared" si="22"/>
        <v>0</v>
      </c>
      <c r="M308">
        <f t="shared" si="23"/>
        <v>10</v>
      </c>
      <c r="N308" t="str">
        <f>VLOOKUP(B:B,Customers!A:B,2,TRUE)</f>
        <v>USA</v>
      </c>
      <c r="O308" t="str">
        <f t="shared" si="24"/>
        <v>Not Outlier</v>
      </c>
      <c r="P308">
        <f>VLOOKUP(B:B,Customers!A:H,8,0)</f>
        <v>18</v>
      </c>
    </row>
    <row r="309" spans="1:16" x14ac:dyDescent="0.25">
      <c r="A309">
        <v>390345</v>
      </c>
      <c r="B309">
        <v>245</v>
      </c>
      <c r="C309" s="1" t="s">
        <v>113</v>
      </c>
      <c r="D309" s="2">
        <v>45120.018055555556</v>
      </c>
      <c r="E309" t="s">
        <v>191</v>
      </c>
      <c r="F309" t="s">
        <v>49</v>
      </c>
      <c r="G309">
        <v>4767</v>
      </c>
      <c r="H309" s="11">
        <f t="shared" si="20"/>
        <v>13</v>
      </c>
      <c r="I309" s="7">
        <v>45120</v>
      </c>
      <c r="J309" s="8">
        <v>1.8055555555555554E-2</v>
      </c>
      <c r="K309">
        <f t="shared" si="21"/>
        <v>26</v>
      </c>
      <c r="L309">
        <f t="shared" si="22"/>
        <v>0</v>
      </c>
      <c r="M309">
        <f t="shared" si="23"/>
        <v>7</v>
      </c>
      <c r="N309" t="str">
        <f>VLOOKUP(B:B,Customers!A:B,2,TRUE)</f>
        <v>India</v>
      </c>
      <c r="O309" t="str">
        <f t="shared" si="24"/>
        <v>Not Outlier</v>
      </c>
      <c r="P309">
        <f>VLOOKUP(B:B,Customers!A:H,8,0)</f>
        <v>63</v>
      </c>
    </row>
    <row r="310" spans="1:16" x14ac:dyDescent="0.25">
      <c r="A310">
        <v>1239461</v>
      </c>
      <c r="B310">
        <v>245</v>
      </c>
      <c r="C310" s="1" t="s">
        <v>113</v>
      </c>
      <c r="D310" s="3">
        <v>45183.053472222222</v>
      </c>
      <c r="E310" t="s">
        <v>98</v>
      </c>
      <c r="F310" t="s">
        <v>17</v>
      </c>
      <c r="G310">
        <v>653</v>
      </c>
      <c r="H310" s="11">
        <f t="shared" si="20"/>
        <v>14</v>
      </c>
      <c r="I310" s="7">
        <v>45183</v>
      </c>
      <c r="J310" s="8">
        <v>5.347222222222222E-2</v>
      </c>
      <c r="K310">
        <f t="shared" si="21"/>
        <v>17</v>
      </c>
      <c r="L310">
        <f t="shared" si="22"/>
        <v>1</v>
      </c>
      <c r="M310">
        <f t="shared" si="23"/>
        <v>9</v>
      </c>
      <c r="N310" t="str">
        <f>VLOOKUP(B:B,Customers!A:B,2,TRUE)</f>
        <v>India</v>
      </c>
      <c r="O310" t="str">
        <f t="shared" si="24"/>
        <v>Not Outlier</v>
      </c>
      <c r="P310">
        <f>VLOOKUP(B:B,Customers!A:H,8,0)</f>
        <v>63</v>
      </c>
    </row>
    <row r="311" spans="1:16" x14ac:dyDescent="0.25">
      <c r="A311">
        <v>604805</v>
      </c>
      <c r="B311">
        <v>246</v>
      </c>
      <c r="C311" s="1" t="s">
        <v>100</v>
      </c>
      <c r="D311" s="2">
        <v>45150.071527777778</v>
      </c>
      <c r="E311" t="s">
        <v>96</v>
      </c>
      <c r="F311" t="s">
        <v>21</v>
      </c>
      <c r="G311">
        <v>4349</v>
      </c>
      <c r="H311" s="11">
        <f t="shared" si="20"/>
        <v>12</v>
      </c>
      <c r="I311" s="7">
        <v>45150</v>
      </c>
      <c r="J311" s="8">
        <v>7.1527777777777773E-2</v>
      </c>
      <c r="K311">
        <f t="shared" si="21"/>
        <v>43</v>
      </c>
      <c r="L311">
        <f t="shared" si="22"/>
        <v>1</v>
      </c>
      <c r="M311">
        <f t="shared" si="23"/>
        <v>8</v>
      </c>
      <c r="N311" t="str">
        <f>VLOOKUP(B:B,Customers!A:B,2,TRUE)</f>
        <v>France</v>
      </c>
      <c r="O311" t="str">
        <f t="shared" si="24"/>
        <v>Not Outlier</v>
      </c>
      <c r="P311">
        <f>VLOOKUP(B:B,Customers!A:H,8,0)</f>
        <v>67</v>
      </c>
    </row>
    <row r="312" spans="1:16" x14ac:dyDescent="0.25">
      <c r="A312">
        <v>1008914</v>
      </c>
      <c r="B312">
        <v>247</v>
      </c>
      <c r="C312" s="1" t="s">
        <v>100</v>
      </c>
      <c r="D312" s="3">
        <v>44999.026388888888</v>
      </c>
      <c r="E312" t="s">
        <v>98</v>
      </c>
      <c r="F312" t="s">
        <v>14</v>
      </c>
      <c r="G312">
        <v>1718</v>
      </c>
      <c r="H312" s="11">
        <f t="shared" si="20"/>
        <v>14</v>
      </c>
      <c r="I312" s="7">
        <v>44999</v>
      </c>
      <c r="J312" s="8">
        <v>2.6388888888888889E-2</v>
      </c>
      <c r="K312">
        <f t="shared" si="21"/>
        <v>38</v>
      </c>
      <c r="L312">
        <f t="shared" si="22"/>
        <v>0</v>
      </c>
      <c r="M312">
        <f t="shared" si="23"/>
        <v>3</v>
      </c>
      <c r="N312" t="str">
        <f>VLOOKUP(B:B,Customers!A:B,2,TRUE)</f>
        <v>France</v>
      </c>
      <c r="O312" t="str">
        <f t="shared" si="24"/>
        <v>Not Outlier</v>
      </c>
      <c r="P312">
        <f>VLOOKUP(B:B,Customers!A:H,8,0)</f>
        <v>45</v>
      </c>
    </row>
    <row r="313" spans="1:16" x14ac:dyDescent="0.25">
      <c r="A313">
        <v>541612</v>
      </c>
      <c r="B313">
        <v>248</v>
      </c>
      <c r="C313" s="1" t="s">
        <v>99</v>
      </c>
      <c r="D313" s="2">
        <v>45236.018055555556</v>
      </c>
      <c r="E313" t="s">
        <v>97</v>
      </c>
      <c r="F313" t="s">
        <v>27</v>
      </c>
      <c r="G313">
        <v>3155</v>
      </c>
      <c r="H313" s="11">
        <f t="shared" si="20"/>
        <v>6</v>
      </c>
      <c r="I313" s="7">
        <v>45236</v>
      </c>
      <c r="J313" s="8">
        <v>1.8055555555555554E-2</v>
      </c>
      <c r="K313">
        <f t="shared" si="21"/>
        <v>26</v>
      </c>
      <c r="L313">
        <f t="shared" si="22"/>
        <v>0</v>
      </c>
      <c r="M313">
        <f t="shared" si="23"/>
        <v>11</v>
      </c>
      <c r="N313" t="str">
        <f>VLOOKUP(B:B,Customers!A:B,2,TRUE)</f>
        <v>USA</v>
      </c>
      <c r="O313" t="str">
        <f t="shared" si="24"/>
        <v>Not Outlier</v>
      </c>
      <c r="P313">
        <f>VLOOKUP(B:B,Customers!A:H,8,0)</f>
        <v>47</v>
      </c>
    </row>
    <row r="314" spans="1:16" x14ac:dyDescent="0.25">
      <c r="A314">
        <v>1275891</v>
      </c>
      <c r="B314">
        <v>248</v>
      </c>
      <c r="C314" s="1" t="s">
        <v>99</v>
      </c>
      <c r="D314" s="3">
        <v>45248.943749999999</v>
      </c>
      <c r="E314" t="s">
        <v>96</v>
      </c>
      <c r="F314" t="s">
        <v>37</v>
      </c>
      <c r="G314">
        <v>1143</v>
      </c>
      <c r="H314" s="11">
        <f t="shared" si="20"/>
        <v>18</v>
      </c>
      <c r="I314" s="7">
        <v>45248</v>
      </c>
      <c r="J314" s="8">
        <v>0.94374999999999998</v>
      </c>
      <c r="K314">
        <f t="shared" si="21"/>
        <v>39</v>
      </c>
      <c r="L314">
        <f t="shared" si="22"/>
        <v>22</v>
      </c>
      <c r="M314">
        <f t="shared" si="23"/>
        <v>11</v>
      </c>
      <c r="N314" t="str">
        <f>VLOOKUP(B:B,Customers!A:B,2,TRUE)</f>
        <v>USA</v>
      </c>
      <c r="O314" t="str">
        <f t="shared" si="24"/>
        <v>Not Outlier</v>
      </c>
      <c r="P314">
        <f>VLOOKUP(B:B,Customers!A:H,8,0)</f>
        <v>47</v>
      </c>
    </row>
    <row r="315" spans="1:16" x14ac:dyDescent="0.25">
      <c r="A315">
        <v>141306</v>
      </c>
      <c r="B315">
        <v>249</v>
      </c>
      <c r="C315" s="1" t="s">
        <v>99</v>
      </c>
      <c r="D315" s="2">
        <v>44937.073611111111</v>
      </c>
      <c r="E315" t="s">
        <v>191</v>
      </c>
      <c r="F315" t="s">
        <v>29</v>
      </c>
      <c r="G315">
        <v>9751</v>
      </c>
      <c r="H315" s="11">
        <f t="shared" si="20"/>
        <v>11</v>
      </c>
      <c r="I315" s="7">
        <v>44937</v>
      </c>
      <c r="J315" s="8">
        <v>7.3611111111111113E-2</v>
      </c>
      <c r="K315">
        <f t="shared" si="21"/>
        <v>46</v>
      </c>
      <c r="L315">
        <f t="shared" si="22"/>
        <v>1</v>
      </c>
      <c r="M315">
        <f t="shared" si="23"/>
        <v>1</v>
      </c>
      <c r="N315" t="str">
        <f>VLOOKUP(B:B,Customers!A:B,2,TRUE)</f>
        <v>USA</v>
      </c>
      <c r="O315" t="str">
        <f t="shared" si="24"/>
        <v>Not Outlier</v>
      </c>
      <c r="P315">
        <f>VLOOKUP(B:B,Customers!A:H,8,0)</f>
        <v>58</v>
      </c>
    </row>
    <row r="316" spans="1:16" x14ac:dyDescent="0.25">
      <c r="A316">
        <v>534259</v>
      </c>
      <c r="B316">
        <v>249</v>
      </c>
      <c r="C316" s="1" t="s">
        <v>99</v>
      </c>
      <c r="D316" s="2">
        <v>45049.96875</v>
      </c>
      <c r="E316" t="s">
        <v>96</v>
      </c>
      <c r="F316" t="s">
        <v>41</v>
      </c>
      <c r="G316">
        <v>3939</v>
      </c>
      <c r="H316" s="11">
        <f t="shared" si="20"/>
        <v>3</v>
      </c>
      <c r="I316" s="7">
        <v>45049</v>
      </c>
      <c r="J316" s="8">
        <v>0.96875</v>
      </c>
      <c r="K316">
        <f t="shared" si="21"/>
        <v>15</v>
      </c>
      <c r="L316">
        <f t="shared" si="22"/>
        <v>23</v>
      </c>
      <c r="M316">
        <f t="shared" si="23"/>
        <v>5</v>
      </c>
      <c r="N316" t="str">
        <f>VLOOKUP(B:B,Customers!A:B,2,TRUE)</f>
        <v>USA</v>
      </c>
      <c r="O316" t="str">
        <f t="shared" si="24"/>
        <v>Not Outlier</v>
      </c>
      <c r="P316">
        <f>VLOOKUP(B:B,Customers!A:H,8,0)</f>
        <v>58</v>
      </c>
    </row>
    <row r="317" spans="1:16" x14ac:dyDescent="0.25">
      <c r="A317">
        <v>990534</v>
      </c>
      <c r="B317">
        <v>249</v>
      </c>
      <c r="C317" s="1" t="s">
        <v>99</v>
      </c>
      <c r="D317" s="3">
        <v>45122.949305555558</v>
      </c>
      <c r="E317" t="s">
        <v>191</v>
      </c>
      <c r="F317" t="s">
        <v>21</v>
      </c>
      <c r="G317">
        <v>3459</v>
      </c>
      <c r="H317" s="11">
        <f t="shared" si="20"/>
        <v>15</v>
      </c>
      <c r="I317" s="7">
        <v>45122</v>
      </c>
      <c r="J317" s="8">
        <v>0.94930555555555551</v>
      </c>
      <c r="K317">
        <f t="shared" si="21"/>
        <v>47</v>
      </c>
      <c r="L317">
        <f t="shared" si="22"/>
        <v>22</v>
      </c>
      <c r="M317">
        <f t="shared" si="23"/>
        <v>7</v>
      </c>
      <c r="N317" t="str">
        <f>VLOOKUP(B:B,Customers!A:B,2,TRUE)</f>
        <v>USA</v>
      </c>
      <c r="O317" t="str">
        <f t="shared" si="24"/>
        <v>Not Outlier</v>
      </c>
      <c r="P317">
        <f>VLOOKUP(B:B,Customers!A:H,8,0)</f>
        <v>58</v>
      </c>
    </row>
    <row r="318" spans="1:16" x14ac:dyDescent="0.25">
      <c r="A318">
        <v>732301</v>
      </c>
      <c r="B318">
        <v>250</v>
      </c>
      <c r="C318" s="1" t="s">
        <v>113</v>
      </c>
      <c r="D318" s="3">
        <v>45231.003472222219</v>
      </c>
      <c r="E318" t="s">
        <v>191</v>
      </c>
      <c r="F318" t="s">
        <v>73</v>
      </c>
      <c r="G318">
        <v>4048</v>
      </c>
      <c r="H318" s="11">
        <f t="shared" si="20"/>
        <v>1</v>
      </c>
      <c r="I318" s="7">
        <v>45231</v>
      </c>
      <c r="J318" s="8">
        <v>3.472222222222222E-3</v>
      </c>
      <c r="K318">
        <f t="shared" si="21"/>
        <v>5</v>
      </c>
      <c r="L318">
        <f t="shared" si="22"/>
        <v>0</v>
      </c>
      <c r="M318">
        <f t="shared" si="23"/>
        <v>11</v>
      </c>
      <c r="N318" t="str">
        <f>VLOOKUP(B:B,Customers!A:B,2,TRUE)</f>
        <v>India</v>
      </c>
      <c r="O318" t="str">
        <f t="shared" si="24"/>
        <v>Not Outlier</v>
      </c>
      <c r="P318">
        <f>VLOOKUP(B:B,Customers!A:H,8,0)</f>
        <v>51</v>
      </c>
    </row>
    <row r="319" spans="1:16" x14ac:dyDescent="0.25">
      <c r="A319">
        <v>15113</v>
      </c>
      <c r="B319">
        <v>252</v>
      </c>
      <c r="C319" s="1" t="s">
        <v>99</v>
      </c>
      <c r="D319" s="2">
        <v>45003.083333333336</v>
      </c>
      <c r="E319" t="s">
        <v>97</v>
      </c>
      <c r="F319" t="s">
        <v>26</v>
      </c>
      <c r="G319">
        <v>2730</v>
      </c>
      <c r="H319" s="11">
        <f t="shared" si="20"/>
        <v>18</v>
      </c>
      <c r="I319" s="7">
        <v>45003</v>
      </c>
      <c r="J319" s="8">
        <v>8.3333333333333329E-2</v>
      </c>
      <c r="K319">
        <f t="shared" si="21"/>
        <v>0</v>
      </c>
      <c r="L319">
        <f t="shared" si="22"/>
        <v>2</v>
      </c>
      <c r="M319">
        <f t="shared" si="23"/>
        <v>3</v>
      </c>
      <c r="N319" t="str">
        <f>VLOOKUP(B:B,Customers!A:B,2,TRUE)</f>
        <v>USA</v>
      </c>
      <c r="O319" t="str">
        <f t="shared" si="24"/>
        <v>Not Outlier</v>
      </c>
      <c r="P319">
        <f>VLOOKUP(B:B,Customers!A:H,8,0)</f>
        <v>89</v>
      </c>
    </row>
    <row r="320" spans="1:16" x14ac:dyDescent="0.25">
      <c r="A320">
        <v>685513</v>
      </c>
      <c r="B320">
        <v>252</v>
      </c>
      <c r="C320" s="1" t="s">
        <v>99</v>
      </c>
      <c r="D320" s="3">
        <v>44998.011805555558</v>
      </c>
      <c r="E320" t="s">
        <v>96</v>
      </c>
      <c r="F320" t="s">
        <v>44</v>
      </c>
      <c r="G320">
        <v>7916</v>
      </c>
      <c r="H320" s="11">
        <f t="shared" si="20"/>
        <v>13</v>
      </c>
      <c r="I320" s="7">
        <v>44998</v>
      </c>
      <c r="J320" s="8">
        <v>1.1805555555555555E-2</v>
      </c>
      <c r="K320">
        <f t="shared" si="21"/>
        <v>17</v>
      </c>
      <c r="L320">
        <f t="shared" si="22"/>
        <v>0</v>
      </c>
      <c r="M320">
        <f t="shared" si="23"/>
        <v>3</v>
      </c>
      <c r="N320" t="str">
        <f>VLOOKUP(B:B,Customers!A:B,2,TRUE)</f>
        <v>USA</v>
      </c>
      <c r="O320" t="str">
        <f t="shared" si="24"/>
        <v>Not Outlier</v>
      </c>
      <c r="P320">
        <f>VLOOKUP(B:B,Customers!A:H,8,0)</f>
        <v>89</v>
      </c>
    </row>
    <row r="321" spans="1:16" x14ac:dyDescent="0.25">
      <c r="A321">
        <v>709317</v>
      </c>
      <c r="B321">
        <v>253</v>
      </c>
      <c r="C321" s="1" t="s">
        <v>100</v>
      </c>
      <c r="D321" s="3">
        <v>45175.000694444447</v>
      </c>
      <c r="E321" t="s">
        <v>191</v>
      </c>
      <c r="F321" t="s">
        <v>38</v>
      </c>
      <c r="G321">
        <v>9441</v>
      </c>
      <c r="H321" s="11">
        <f t="shared" si="20"/>
        <v>6</v>
      </c>
      <c r="I321" s="7">
        <v>45175</v>
      </c>
      <c r="J321" s="8">
        <v>6.9444444444444447E-4</v>
      </c>
      <c r="K321">
        <f t="shared" si="21"/>
        <v>1</v>
      </c>
      <c r="L321">
        <f t="shared" si="22"/>
        <v>0</v>
      </c>
      <c r="M321">
        <f t="shared" si="23"/>
        <v>9</v>
      </c>
      <c r="N321" t="str">
        <f>VLOOKUP(B:B,Customers!A:B,2,TRUE)</f>
        <v>France</v>
      </c>
      <c r="O321" t="str">
        <f t="shared" si="24"/>
        <v>Not Outlier</v>
      </c>
      <c r="P321">
        <f>VLOOKUP(B:B,Customers!A:H,8,0)</f>
        <v>67</v>
      </c>
    </row>
    <row r="322" spans="1:16" x14ac:dyDescent="0.25">
      <c r="A322">
        <v>426461</v>
      </c>
      <c r="B322">
        <v>254</v>
      </c>
      <c r="C322" s="1" t="s">
        <v>100</v>
      </c>
      <c r="D322" s="2">
        <v>44959.076388888891</v>
      </c>
      <c r="E322" t="s">
        <v>191</v>
      </c>
      <c r="F322" t="s">
        <v>27</v>
      </c>
      <c r="G322">
        <v>6998</v>
      </c>
      <c r="H322" s="11">
        <f t="shared" si="20"/>
        <v>2</v>
      </c>
      <c r="I322" s="7">
        <v>44959</v>
      </c>
      <c r="J322" s="8">
        <v>7.6388888888888895E-2</v>
      </c>
      <c r="K322">
        <f t="shared" si="21"/>
        <v>50</v>
      </c>
      <c r="L322">
        <f t="shared" si="22"/>
        <v>1</v>
      </c>
      <c r="M322">
        <f t="shared" si="23"/>
        <v>2</v>
      </c>
      <c r="N322" t="str">
        <f>VLOOKUP(B:B,Customers!A:B,2,TRUE)</f>
        <v>France</v>
      </c>
      <c r="O322" t="str">
        <f t="shared" si="24"/>
        <v>Not Outlier</v>
      </c>
      <c r="P322">
        <f>VLOOKUP(B:B,Customers!A:H,8,0)</f>
        <v>88</v>
      </c>
    </row>
    <row r="323" spans="1:16" x14ac:dyDescent="0.25">
      <c r="A323">
        <v>1346080</v>
      </c>
      <c r="B323">
        <v>254</v>
      </c>
      <c r="C323" s="1" t="s">
        <v>100</v>
      </c>
      <c r="D323" s="3">
        <v>45193.981944444444</v>
      </c>
      <c r="E323" t="s">
        <v>96</v>
      </c>
      <c r="F323" t="s">
        <v>23</v>
      </c>
      <c r="G323">
        <v>9148</v>
      </c>
      <c r="H323" s="11">
        <f t="shared" ref="H323:H386" si="25">DAY(D323)</f>
        <v>24</v>
      </c>
      <c r="I323" s="7">
        <v>45193</v>
      </c>
      <c r="J323" s="8">
        <v>0.9819444444444444</v>
      </c>
      <c r="K323">
        <f t="shared" ref="K323:K386" si="26">MINUTE(J323)</f>
        <v>34</v>
      </c>
      <c r="L323">
        <f t="shared" ref="L323:L386" si="27">HOUR(J323)</f>
        <v>23</v>
      </c>
      <c r="M323">
        <f t="shared" ref="M323:M386" si="28">MONTH(I323)</f>
        <v>9</v>
      </c>
      <c r="N323" t="str">
        <f>VLOOKUP(B:B,Customers!A:B,2,TRUE)</f>
        <v>France</v>
      </c>
      <c r="O323" t="str">
        <f t="shared" ref="O323:O386" si="29">IF(OR(G323&gt;$R$9,G323&lt;$R$8),"Outlier","Not Outlier")</f>
        <v>Not Outlier</v>
      </c>
      <c r="P323">
        <f>VLOOKUP(B:B,Customers!A:H,8,0)</f>
        <v>88</v>
      </c>
    </row>
    <row r="324" spans="1:16" x14ac:dyDescent="0.25">
      <c r="A324">
        <v>638044</v>
      </c>
      <c r="B324">
        <v>255</v>
      </c>
      <c r="C324" s="1" t="s">
        <v>107</v>
      </c>
      <c r="D324" s="2">
        <v>44955.981249999997</v>
      </c>
      <c r="E324" t="s">
        <v>96</v>
      </c>
      <c r="F324" t="s">
        <v>90</v>
      </c>
      <c r="G324">
        <v>8196</v>
      </c>
      <c r="H324" s="11">
        <f t="shared" si="25"/>
        <v>29</v>
      </c>
      <c r="I324" s="7">
        <v>44955</v>
      </c>
      <c r="J324" s="8">
        <v>0.98124999999999996</v>
      </c>
      <c r="K324">
        <f t="shared" si="26"/>
        <v>33</v>
      </c>
      <c r="L324">
        <f t="shared" si="27"/>
        <v>23</v>
      </c>
      <c r="M324">
        <f t="shared" si="28"/>
        <v>1</v>
      </c>
      <c r="N324" t="str">
        <f>VLOOKUP(B:B,Customers!A:B,2,TRUE)</f>
        <v>Italy</v>
      </c>
      <c r="O324" t="str">
        <f t="shared" si="29"/>
        <v>Not Outlier</v>
      </c>
      <c r="P324">
        <f>VLOOKUP(B:B,Customers!A:H,8,0)</f>
        <v>62</v>
      </c>
    </row>
    <row r="325" spans="1:16" x14ac:dyDescent="0.25">
      <c r="A325">
        <v>1108968</v>
      </c>
      <c r="B325">
        <v>255</v>
      </c>
      <c r="C325" s="1" t="s">
        <v>107</v>
      </c>
      <c r="D325" s="3">
        <v>45244.05</v>
      </c>
      <c r="E325" t="s">
        <v>97</v>
      </c>
      <c r="F325" t="s">
        <v>10</v>
      </c>
      <c r="G325">
        <v>2300</v>
      </c>
      <c r="H325" s="11">
        <f t="shared" si="25"/>
        <v>14</v>
      </c>
      <c r="I325" s="7">
        <v>45244</v>
      </c>
      <c r="J325" s="8">
        <v>0.05</v>
      </c>
      <c r="K325">
        <f t="shared" si="26"/>
        <v>12</v>
      </c>
      <c r="L325">
        <f t="shared" si="27"/>
        <v>1</v>
      </c>
      <c r="M325">
        <f t="shared" si="28"/>
        <v>11</v>
      </c>
      <c r="N325" t="str">
        <f>VLOOKUP(B:B,Customers!A:B,2,TRUE)</f>
        <v>Italy</v>
      </c>
      <c r="O325" t="str">
        <f t="shared" si="29"/>
        <v>Not Outlier</v>
      </c>
      <c r="P325">
        <f>VLOOKUP(B:B,Customers!A:H,8,0)</f>
        <v>62</v>
      </c>
    </row>
    <row r="326" spans="1:16" x14ac:dyDescent="0.25">
      <c r="A326">
        <v>1228563</v>
      </c>
      <c r="B326">
        <v>255</v>
      </c>
      <c r="C326" s="1" t="s">
        <v>107</v>
      </c>
      <c r="D326" s="3">
        <v>45213.033333333333</v>
      </c>
      <c r="E326" t="s">
        <v>98</v>
      </c>
      <c r="F326" t="s">
        <v>16</v>
      </c>
      <c r="G326">
        <v>531</v>
      </c>
      <c r="H326" s="11">
        <f t="shared" si="25"/>
        <v>14</v>
      </c>
      <c r="I326" s="7">
        <v>45213</v>
      </c>
      <c r="J326" s="8">
        <v>3.3333333333333333E-2</v>
      </c>
      <c r="K326">
        <f t="shared" si="26"/>
        <v>48</v>
      </c>
      <c r="L326">
        <f t="shared" si="27"/>
        <v>0</v>
      </c>
      <c r="M326">
        <f t="shared" si="28"/>
        <v>10</v>
      </c>
      <c r="N326" t="str">
        <f>VLOOKUP(B:B,Customers!A:B,2,TRUE)</f>
        <v>Italy</v>
      </c>
      <c r="O326" t="str">
        <f t="shared" si="29"/>
        <v>Not Outlier</v>
      </c>
      <c r="P326">
        <f>VLOOKUP(B:B,Customers!A:H,8,0)</f>
        <v>62</v>
      </c>
    </row>
    <row r="327" spans="1:16" x14ac:dyDescent="0.25">
      <c r="A327">
        <v>1525718</v>
      </c>
      <c r="B327">
        <v>255</v>
      </c>
      <c r="C327" s="1" t="s">
        <v>107</v>
      </c>
      <c r="D327" s="3">
        <v>45161.056944444441</v>
      </c>
      <c r="E327" t="s">
        <v>191</v>
      </c>
      <c r="F327" t="s">
        <v>79</v>
      </c>
      <c r="G327">
        <v>1434</v>
      </c>
      <c r="H327" s="11">
        <f t="shared" si="25"/>
        <v>23</v>
      </c>
      <c r="I327" s="7">
        <v>45161</v>
      </c>
      <c r="J327" s="8">
        <v>5.6944444444444443E-2</v>
      </c>
      <c r="K327">
        <f t="shared" si="26"/>
        <v>22</v>
      </c>
      <c r="L327">
        <f t="shared" si="27"/>
        <v>1</v>
      </c>
      <c r="M327">
        <f t="shared" si="28"/>
        <v>8</v>
      </c>
      <c r="N327" t="str">
        <f>VLOOKUP(B:B,Customers!A:B,2,TRUE)</f>
        <v>Italy</v>
      </c>
      <c r="O327" t="str">
        <f t="shared" si="29"/>
        <v>Not Outlier</v>
      </c>
      <c r="P327">
        <f>VLOOKUP(B:B,Customers!A:H,8,0)</f>
        <v>62</v>
      </c>
    </row>
    <row r="328" spans="1:16" x14ac:dyDescent="0.25">
      <c r="A328">
        <v>565931</v>
      </c>
      <c r="B328">
        <v>256</v>
      </c>
      <c r="C328" s="1" t="s">
        <v>101</v>
      </c>
      <c r="D328" s="2">
        <v>45129.013888888891</v>
      </c>
      <c r="E328" t="s">
        <v>191</v>
      </c>
      <c r="F328" t="s">
        <v>13</v>
      </c>
      <c r="G328">
        <v>9251</v>
      </c>
      <c r="H328" s="11">
        <f t="shared" si="25"/>
        <v>22</v>
      </c>
      <c r="I328" s="7">
        <v>45129</v>
      </c>
      <c r="J328" s="8">
        <v>1.3888888888888888E-2</v>
      </c>
      <c r="K328">
        <f t="shared" si="26"/>
        <v>20</v>
      </c>
      <c r="L328">
        <f t="shared" si="27"/>
        <v>0</v>
      </c>
      <c r="M328">
        <f t="shared" si="28"/>
        <v>7</v>
      </c>
      <c r="N328" t="str">
        <f>VLOOKUP(B:B,Customers!A:B,2,TRUE)</f>
        <v>Australia</v>
      </c>
      <c r="O328" t="str">
        <f t="shared" si="29"/>
        <v>Not Outlier</v>
      </c>
      <c r="P328">
        <f>VLOOKUP(B:B,Customers!A:H,8,0)</f>
        <v>72</v>
      </c>
    </row>
    <row r="329" spans="1:16" x14ac:dyDescent="0.25">
      <c r="A329">
        <v>411108</v>
      </c>
      <c r="B329">
        <v>258</v>
      </c>
      <c r="C329" s="1" t="s">
        <v>113</v>
      </c>
      <c r="D329" s="2">
        <v>45017.997916666667</v>
      </c>
      <c r="E329" t="s">
        <v>96</v>
      </c>
      <c r="F329" t="s">
        <v>86</v>
      </c>
      <c r="G329">
        <v>4801</v>
      </c>
      <c r="H329" s="11">
        <f t="shared" si="25"/>
        <v>1</v>
      </c>
      <c r="I329" s="7">
        <v>45017</v>
      </c>
      <c r="J329" s="8">
        <v>0.99791666666666667</v>
      </c>
      <c r="K329">
        <f t="shared" si="26"/>
        <v>57</v>
      </c>
      <c r="L329">
        <f t="shared" si="27"/>
        <v>23</v>
      </c>
      <c r="M329">
        <f t="shared" si="28"/>
        <v>4</v>
      </c>
      <c r="N329" t="str">
        <f>VLOOKUP(B:B,Customers!A:B,2,TRUE)</f>
        <v>India</v>
      </c>
      <c r="O329" t="str">
        <f t="shared" si="29"/>
        <v>Not Outlier</v>
      </c>
      <c r="P329">
        <f>VLOOKUP(B:B,Customers!A:H,8,0)</f>
        <v>40</v>
      </c>
    </row>
    <row r="330" spans="1:16" x14ac:dyDescent="0.25">
      <c r="A330">
        <v>61504</v>
      </c>
      <c r="B330">
        <v>260</v>
      </c>
      <c r="C330" s="1" t="s">
        <v>99</v>
      </c>
      <c r="D330" s="2">
        <v>45286.022222222222</v>
      </c>
      <c r="E330" t="s">
        <v>97</v>
      </c>
      <c r="F330" t="s">
        <v>20</v>
      </c>
      <c r="G330">
        <v>7129</v>
      </c>
      <c r="H330" s="11">
        <f t="shared" si="25"/>
        <v>26</v>
      </c>
      <c r="I330" s="7">
        <v>45286</v>
      </c>
      <c r="J330" s="8">
        <v>2.2222222222222223E-2</v>
      </c>
      <c r="K330">
        <f t="shared" si="26"/>
        <v>32</v>
      </c>
      <c r="L330">
        <f t="shared" si="27"/>
        <v>0</v>
      </c>
      <c r="M330">
        <f t="shared" si="28"/>
        <v>12</v>
      </c>
      <c r="N330" t="str">
        <f>VLOOKUP(B:B,Customers!A:B,2,TRUE)</f>
        <v>USA</v>
      </c>
      <c r="O330" t="str">
        <f t="shared" si="29"/>
        <v>Not Outlier</v>
      </c>
      <c r="P330">
        <f>VLOOKUP(B:B,Customers!A:H,8,0)</f>
        <v>88</v>
      </c>
    </row>
    <row r="331" spans="1:16" x14ac:dyDescent="0.25">
      <c r="A331">
        <v>5846</v>
      </c>
      <c r="B331">
        <v>264</v>
      </c>
      <c r="C331" s="1" t="s">
        <v>99</v>
      </c>
      <c r="D331" s="2">
        <v>45283.055555555555</v>
      </c>
      <c r="E331" t="s">
        <v>98</v>
      </c>
      <c r="F331" t="s">
        <v>12</v>
      </c>
      <c r="G331">
        <v>9887</v>
      </c>
      <c r="H331" s="11">
        <f t="shared" si="25"/>
        <v>23</v>
      </c>
      <c r="I331" s="7">
        <v>45283</v>
      </c>
      <c r="J331" s="8">
        <v>5.5555555555555552E-2</v>
      </c>
      <c r="K331">
        <f t="shared" si="26"/>
        <v>20</v>
      </c>
      <c r="L331">
        <f t="shared" si="27"/>
        <v>1</v>
      </c>
      <c r="M331">
        <f t="shared" si="28"/>
        <v>12</v>
      </c>
      <c r="N331" t="str">
        <f>VLOOKUP(B:B,Customers!A:B,2,TRUE)</f>
        <v>USA</v>
      </c>
      <c r="O331" t="str">
        <f t="shared" si="29"/>
        <v>Not Outlier</v>
      </c>
      <c r="P331">
        <f>VLOOKUP(B:B,Customers!A:H,8,0)</f>
        <v>46</v>
      </c>
    </row>
    <row r="332" spans="1:16" x14ac:dyDescent="0.25">
      <c r="A332">
        <v>172114</v>
      </c>
      <c r="B332">
        <v>264</v>
      </c>
      <c r="C332" s="1" t="s">
        <v>99</v>
      </c>
      <c r="D332" s="2">
        <v>44979.015277777777</v>
      </c>
      <c r="E332" t="s">
        <v>191</v>
      </c>
      <c r="F332" t="s">
        <v>15</v>
      </c>
      <c r="G332">
        <v>5214</v>
      </c>
      <c r="H332" s="11">
        <f t="shared" si="25"/>
        <v>22</v>
      </c>
      <c r="I332" s="7">
        <v>44979</v>
      </c>
      <c r="J332" s="8">
        <v>1.5277777777777777E-2</v>
      </c>
      <c r="K332">
        <f t="shared" si="26"/>
        <v>22</v>
      </c>
      <c r="L332">
        <f t="shared" si="27"/>
        <v>0</v>
      </c>
      <c r="M332">
        <f t="shared" si="28"/>
        <v>2</v>
      </c>
      <c r="N332" t="str">
        <f>VLOOKUP(B:B,Customers!A:B,2,TRUE)</f>
        <v>USA</v>
      </c>
      <c r="O332" t="str">
        <f t="shared" si="29"/>
        <v>Not Outlier</v>
      </c>
      <c r="P332">
        <f>VLOOKUP(B:B,Customers!A:H,8,0)</f>
        <v>46</v>
      </c>
    </row>
    <row r="333" spans="1:16" x14ac:dyDescent="0.25">
      <c r="A333">
        <v>1604175</v>
      </c>
      <c r="B333">
        <v>265</v>
      </c>
      <c r="C333" s="1" t="s">
        <v>101</v>
      </c>
      <c r="D333" s="3">
        <v>45046.011805555558</v>
      </c>
      <c r="E333" t="s">
        <v>98</v>
      </c>
      <c r="F333" t="s">
        <v>92</v>
      </c>
      <c r="G333">
        <v>5731</v>
      </c>
      <c r="H333" s="11">
        <f t="shared" si="25"/>
        <v>30</v>
      </c>
      <c r="I333" s="7">
        <v>45046</v>
      </c>
      <c r="J333" s="8">
        <v>1.1805555555555555E-2</v>
      </c>
      <c r="K333">
        <f t="shared" si="26"/>
        <v>17</v>
      </c>
      <c r="L333">
        <f t="shared" si="27"/>
        <v>0</v>
      </c>
      <c r="M333">
        <f t="shared" si="28"/>
        <v>4</v>
      </c>
      <c r="N333" t="str">
        <f>VLOOKUP(B:B,Customers!A:B,2,TRUE)</f>
        <v>Australia</v>
      </c>
      <c r="O333" t="str">
        <f t="shared" si="29"/>
        <v>Not Outlier</v>
      </c>
      <c r="P333">
        <f>VLOOKUP(B:B,Customers!A:H,8,0)</f>
        <v>66</v>
      </c>
    </row>
    <row r="334" spans="1:16" x14ac:dyDescent="0.25">
      <c r="A334">
        <v>85001</v>
      </c>
      <c r="B334">
        <v>266</v>
      </c>
      <c r="C334" s="1" t="s">
        <v>99</v>
      </c>
      <c r="D334" s="2">
        <v>45242.047222222223</v>
      </c>
      <c r="E334" t="s">
        <v>191</v>
      </c>
      <c r="F334" t="s">
        <v>6</v>
      </c>
      <c r="G334">
        <v>9796</v>
      </c>
      <c r="H334" s="11">
        <f t="shared" si="25"/>
        <v>12</v>
      </c>
      <c r="I334" s="7">
        <v>45242</v>
      </c>
      <c r="J334" s="8">
        <v>4.7222222222222221E-2</v>
      </c>
      <c r="K334">
        <f t="shared" si="26"/>
        <v>8</v>
      </c>
      <c r="L334">
        <f t="shared" si="27"/>
        <v>1</v>
      </c>
      <c r="M334">
        <f t="shared" si="28"/>
        <v>11</v>
      </c>
      <c r="N334" t="str">
        <f>VLOOKUP(B:B,Customers!A:B,2,TRUE)</f>
        <v>USA</v>
      </c>
      <c r="O334" t="str">
        <f t="shared" si="29"/>
        <v>Not Outlier</v>
      </c>
      <c r="P334">
        <f>VLOOKUP(B:B,Customers!A:H,8,0)</f>
        <v>37</v>
      </c>
    </row>
    <row r="335" spans="1:16" x14ac:dyDescent="0.25">
      <c r="A335">
        <v>1519463</v>
      </c>
      <c r="B335">
        <v>266</v>
      </c>
      <c r="C335" s="1" t="s">
        <v>99</v>
      </c>
      <c r="D335" s="3">
        <v>44936.977777777778</v>
      </c>
      <c r="E335" t="s">
        <v>191</v>
      </c>
      <c r="F335" t="s">
        <v>43</v>
      </c>
      <c r="G335">
        <v>5361</v>
      </c>
      <c r="H335" s="11">
        <f t="shared" si="25"/>
        <v>10</v>
      </c>
      <c r="I335" s="7">
        <v>44936</v>
      </c>
      <c r="J335" s="8">
        <v>0.97777777777777775</v>
      </c>
      <c r="K335">
        <f t="shared" si="26"/>
        <v>28</v>
      </c>
      <c r="L335">
        <f t="shared" si="27"/>
        <v>23</v>
      </c>
      <c r="M335">
        <f t="shared" si="28"/>
        <v>1</v>
      </c>
      <c r="N335" t="str">
        <f>VLOOKUP(B:B,Customers!A:B,2,TRUE)</f>
        <v>USA</v>
      </c>
      <c r="O335" t="str">
        <f t="shared" si="29"/>
        <v>Not Outlier</v>
      </c>
      <c r="P335">
        <f>VLOOKUP(B:B,Customers!A:H,8,0)</f>
        <v>37</v>
      </c>
    </row>
    <row r="336" spans="1:16" x14ac:dyDescent="0.25">
      <c r="A336">
        <v>688366</v>
      </c>
      <c r="B336">
        <v>268</v>
      </c>
      <c r="C336" s="1" t="s">
        <v>113</v>
      </c>
      <c r="D336" s="3">
        <v>45272.046527777777</v>
      </c>
      <c r="E336" t="s">
        <v>191</v>
      </c>
      <c r="F336" t="s">
        <v>64</v>
      </c>
      <c r="G336">
        <v>345</v>
      </c>
      <c r="H336" s="11">
        <f t="shared" si="25"/>
        <v>12</v>
      </c>
      <c r="I336" s="7">
        <v>45272</v>
      </c>
      <c r="J336" s="8">
        <v>4.6527777777777779E-2</v>
      </c>
      <c r="K336">
        <f t="shared" si="26"/>
        <v>7</v>
      </c>
      <c r="L336">
        <f t="shared" si="27"/>
        <v>1</v>
      </c>
      <c r="M336">
        <f t="shared" si="28"/>
        <v>12</v>
      </c>
      <c r="N336" t="str">
        <f>VLOOKUP(B:B,Customers!A:B,2,TRUE)</f>
        <v>India</v>
      </c>
      <c r="O336" t="str">
        <f t="shared" si="29"/>
        <v>Not Outlier</v>
      </c>
      <c r="P336">
        <f>VLOOKUP(B:B,Customers!A:H,8,0)</f>
        <v>47</v>
      </c>
    </row>
    <row r="337" spans="1:16" x14ac:dyDescent="0.25">
      <c r="A337">
        <v>696860</v>
      </c>
      <c r="B337">
        <v>270</v>
      </c>
      <c r="C337" s="1" t="s">
        <v>101</v>
      </c>
      <c r="D337" s="3">
        <v>44996.038194444445</v>
      </c>
      <c r="E337" t="s">
        <v>96</v>
      </c>
      <c r="F337" t="s">
        <v>14</v>
      </c>
      <c r="G337">
        <v>4174</v>
      </c>
      <c r="H337" s="11">
        <f t="shared" si="25"/>
        <v>11</v>
      </c>
      <c r="I337" s="7">
        <v>44996</v>
      </c>
      <c r="J337" s="8">
        <v>3.8194444444444448E-2</v>
      </c>
      <c r="K337">
        <f t="shared" si="26"/>
        <v>55</v>
      </c>
      <c r="L337">
        <f t="shared" si="27"/>
        <v>0</v>
      </c>
      <c r="M337">
        <f t="shared" si="28"/>
        <v>3</v>
      </c>
      <c r="N337" t="str">
        <f>VLOOKUP(B:B,Customers!A:B,2,TRUE)</f>
        <v>Australia</v>
      </c>
      <c r="O337" t="str">
        <f t="shared" si="29"/>
        <v>Not Outlier</v>
      </c>
      <c r="P337">
        <f>VLOOKUP(B:B,Customers!A:H,8,0)</f>
        <v>74</v>
      </c>
    </row>
    <row r="338" spans="1:16" x14ac:dyDescent="0.25">
      <c r="A338">
        <v>1239298</v>
      </c>
      <c r="B338">
        <v>270</v>
      </c>
      <c r="C338" s="1" t="s">
        <v>101</v>
      </c>
      <c r="D338" s="3">
        <v>45193.986805555556</v>
      </c>
      <c r="E338" t="s">
        <v>97</v>
      </c>
      <c r="F338" t="s">
        <v>82</v>
      </c>
      <c r="G338">
        <v>1355</v>
      </c>
      <c r="H338" s="11">
        <f t="shared" si="25"/>
        <v>24</v>
      </c>
      <c r="I338" s="7">
        <v>45193</v>
      </c>
      <c r="J338" s="8">
        <v>0.9868055555555556</v>
      </c>
      <c r="K338">
        <f t="shared" si="26"/>
        <v>41</v>
      </c>
      <c r="L338">
        <f t="shared" si="27"/>
        <v>23</v>
      </c>
      <c r="M338">
        <f t="shared" si="28"/>
        <v>9</v>
      </c>
      <c r="N338" t="str">
        <f>VLOOKUP(B:B,Customers!A:B,2,TRUE)</f>
        <v>Australia</v>
      </c>
      <c r="O338" t="str">
        <f t="shared" si="29"/>
        <v>Not Outlier</v>
      </c>
      <c r="P338">
        <f>VLOOKUP(B:B,Customers!A:H,8,0)</f>
        <v>74</v>
      </c>
    </row>
    <row r="339" spans="1:16" x14ac:dyDescent="0.25">
      <c r="A339">
        <v>1383688</v>
      </c>
      <c r="B339">
        <v>271</v>
      </c>
      <c r="C339" s="1" t="s">
        <v>99</v>
      </c>
      <c r="D339" s="3">
        <v>44971.076388888891</v>
      </c>
      <c r="E339" t="s">
        <v>96</v>
      </c>
      <c r="F339" t="s">
        <v>51</v>
      </c>
      <c r="G339">
        <v>240</v>
      </c>
      <c r="H339" s="11">
        <f t="shared" si="25"/>
        <v>14</v>
      </c>
      <c r="I339" s="7">
        <v>44971</v>
      </c>
      <c r="J339" s="8">
        <v>7.6388888888888895E-2</v>
      </c>
      <c r="K339">
        <f t="shared" si="26"/>
        <v>50</v>
      </c>
      <c r="L339">
        <f t="shared" si="27"/>
        <v>1</v>
      </c>
      <c r="M339">
        <f t="shared" si="28"/>
        <v>2</v>
      </c>
      <c r="N339" t="str">
        <f>VLOOKUP(B:B,Customers!A:B,2,TRUE)</f>
        <v>USA</v>
      </c>
      <c r="O339" t="str">
        <f t="shared" si="29"/>
        <v>Not Outlier</v>
      </c>
      <c r="P339">
        <f>VLOOKUP(B:B,Customers!A:H,8,0)</f>
        <v>68</v>
      </c>
    </row>
    <row r="340" spans="1:16" x14ac:dyDescent="0.25">
      <c r="A340">
        <v>765043</v>
      </c>
      <c r="B340">
        <v>273</v>
      </c>
      <c r="C340" s="1" t="s">
        <v>99</v>
      </c>
      <c r="D340" s="3">
        <v>45222.97152777778</v>
      </c>
      <c r="E340" t="s">
        <v>191</v>
      </c>
      <c r="F340" t="s">
        <v>75</v>
      </c>
      <c r="G340">
        <v>7579</v>
      </c>
      <c r="H340" s="11">
        <f t="shared" si="25"/>
        <v>23</v>
      </c>
      <c r="I340" s="7">
        <v>45222</v>
      </c>
      <c r="J340" s="8">
        <v>0.97152777777777777</v>
      </c>
      <c r="K340">
        <f t="shared" si="26"/>
        <v>19</v>
      </c>
      <c r="L340">
        <f t="shared" si="27"/>
        <v>23</v>
      </c>
      <c r="M340">
        <f t="shared" si="28"/>
        <v>10</v>
      </c>
      <c r="N340" t="str">
        <f>VLOOKUP(B:B,Customers!A:B,2,TRUE)</f>
        <v>USA</v>
      </c>
      <c r="O340" t="str">
        <f t="shared" si="29"/>
        <v>Not Outlier</v>
      </c>
      <c r="P340">
        <f>VLOOKUP(B:B,Customers!A:H,8,0)</f>
        <v>34</v>
      </c>
    </row>
    <row r="341" spans="1:16" x14ac:dyDescent="0.25">
      <c r="A341">
        <v>1456673</v>
      </c>
      <c r="B341">
        <v>275</v>
      </c>
      <c r="C341" s="1" t="s">
        <v>107</v>
      </c>
      <c r="D341" s="3">
        <v>45113.006944444445</v>
      </c>
      <c r="E341" t="s">
        <v>96</v>
      </c>
      <c r="F341" t="s">
        <v>29</v>
      </c>
      <c r="G341">
        <v>4862</v>
      </c>
      <c r="H341" s="11">
        <f t="shared" si="25"/>
        <v>6</v>
      </c>
      <c r="I341" s="7">
        <v>45113</v>
      </c>
      <c r="J341" s="8">
        <v>6.9444444444444441E-3</v>
      </c>
      <c r="K341">
        <f t="shared" si="26"/>
        <v>10</v>
      </c>
      <c r="L341">
        <f t="shared" si="27"/>
        <v>0</v>
      </c>
      <c r="M341">
        <f t="shared" si="28"/>
        <v>7</v>
      </c>
      <c r="N341" t="str">
        <f>VLOOKUP(B:B,Customers!A:B,2,TRUE)</f>
        <v>Italy</v>
      </c>
      <c r="O341" t="str">
        <f t="shared" si="29"/>
        <v>Not Outlier</v>
      </c>
      <c r="P341">
        <f>VLOOKUP(B:B,Customers!A:H,8,0)</f>
        <v>42</v>
      </c>
    </row>
    <row r="342" spans="1:16" x14ac:dyDescent="0.25">
      <c r="A342">
        <v>1646954</v>
      </c>
      <c r="B342">
        <v>275</v>
      </c>
      <c r="C342" s="1" t="s">
        <v>107</v>
      </c>
      <c r="D342" s="3">
        <v>44949.023611111108</v>
      </c>
      <c r="E342" t="s">
        <v>98</v>
      </c>
      <c r="F342" t="s">
        <v>70</v>
      </c>
      <c r="G342">
        <v>4944</v>
      </c>
      <c r="H342" s="11">
        <f t="shared" si="25"/>
        <v>23</v>
      </c>
      <c r="I342" s="7">
        <v>44949</v>
      </c>
      <c r="J342" s="8">
        <v>2.361111111111111E-2</v>
      </c>
      <c r="K342">
        <f t="shared" si="26"/>
        <v>34</v>
      </c>
      <c r="L342">
        <f t="shared" si="27"/>
        <v>0</v>
      </c>
      <c r="M342">
        <f t="shared" si="28"/>
        <v>1</v>
      </c>
      <c r="N342" t="str">
        <f>VLOOKUP(B:B,Customers!A:B,2,TRUE)</f>
        <v>Italy</v>
      </c>
      <c r="O342" t="str">
        <f t="shared" si="29"/>
        <v>Not Outlier</v>
      </c>
      <c r="P342">
        <f>VLOOKUP(B:B,Customers!A:H,8,0)</f>
        <v>42</v>
      </c>
    </row>
    <row r="343" spans="1:16" x14ac:dyDescent="0.25">
      <c r="A343">
        <v>10101</v>
      </c>
      <c r="B343">
        <v>276</v>
      </c>
      <c r="C343" s="1" t="s">
        <v>113</v>
      </c>
      <c r="D343" s="2">
        <v>45257.936805555553</v>
      </c>
      <c r="E343" t="s">
        <v>97</v>
      </c>
      <c r="F343" t="s">
        <v>17</v>
      </c>
      <c r="G343">
        <v>6947</v>
      </c>
      <c r="H343" s="11">
        <f t="shared" si="25"/>
        <v>27</v>
      </c>
      <c r="I343" s="7">
        <v>45257</v>
      </c>
      <c r="J343" s="8">
        <v>0.93680555555555556</v>
      </c>
      <c r="K343">
        <f t="shared" si="26"/>
        <v>29</v>
      </c>
      <c r="L343">
        <f t="shared" si="27"/>
        <v>22</v>
      </c>
      <c r="M343">
        <f t="shared" si="28"/>
        <v>11</v>
      </c>
      <c r="N343" t="str">
        <f>VLOOKUP(B:B,Customers!A:B,2,TRUE)</f>
        <v>India</v>
      </c>
      <c r="O343" t="str">
        <f t="shared" si="29"/>
        <v>Not Outlier</v>
      </c>
      <c r="P343">
        <f>VLOOKUP(B:B,Customers!A:H,8,0)</f>
        <v>59</v>
      </c>
    </row>
    <row r="344" spans="1:16" x14ac:dyDescent="0.25">
      <c r="A344">
        <v>27115</v>
      </c>
      <c r="B344">
        <v>276</v>
      </c>
      <c r="C344" s="1" t="s">
        <v>113</v>
      </c>
      <c r="D344" s="2">
        <v>45235.075694444444</v>
      </c>
      <c r="E344" t="s">
        <v>98</v>
      </c>
      <c r="F344" t="s">
        <v>37</v>
      </c>
      <c r="G344">
        <v>9943</v>
      </c>
      <c r="H344" s="11">
        <f t="shared" si="25"/>
        <v>5</v>
      </c>
      <c r="I344" s="7">
        <v>45235</v>
      </c>
      <c r="J344" s="8">
        <v>7.5694444444444439E-2</v>
      </c>
      <c r="K344">
        <f t="shared" si="26"/>
        <v>49</v>
      </c>
      <c r="L344">
        <f t="shared" si="27"/>
        <v>1</v>
      </c>
      <c r="M344">
        <f t="shared" si="28"/>
        <v>11</v>
      </c>
      <c r="N344" t="str">
        <f>VLOOKUP(B:B,Customers!A:B,2,TRUE)</f>
        <v>India</v>
      </c>
      <c r="O344" t="str">
        <f t="shared" si="29"/>
        <v>Not Outlier</v>
      </c>
      <c r="P344">
        <f>VLOOKUP(B:B,Customers!A:H,8,0)</f>
        <v>59</v>
      </c>
    </row>
    <row r="345" spans="1:16" x14ac:dyDescent="0.25">
      <c r="A345">
        <v>495680</v>
      </c>
      <c r="B345">
        <v>276</v>
      </c>
      <c r="C345" s="1" t="s">
        <v>113</v>
      </c>
      <c r="D345" s="2">
        <v>45103.03402777778</v>
      </c>
      <c r="E345" t="s">
        <v>97</v>
      </c>
      <c r="F345" t="s">
        <v>30</v>
      </c>
      <c r="G345">
        <v>2665</v>
      </c>
      <c r="H345" s="11">
        <f t="shared" si="25"/>
        <v>26</v>
      </c>
      <c r="I345" s="7">
        <v>45103</v>
      </c>
      <c r="J345" s="8">
        <v>3.4027777777777775E-2</v>
      </c>
      <c r="K345">
        <f t="shared" si="26"/>
        <v>49</v>
      </c>
      <c r="L345">
        <f t="shared" si="27"/>
        <v>0</v>
      </c>
      <c r="M345">
        <f t="shared" si="28"/>
        <v>6</v>
      </c>
      <c r="N345" t="str">
        <f>VLOOKUP(B:B,Customers!A:B,2,TRUE)</f>
        <v>India</v>
      </c>
      <c r="O345" t="str">
        <f t="shared" si="29"/>
        <v>Not Outlier</v>
      </c>
      <c r="P345">
        <f>VLOOKUP(B:B,Customers!A:H,8,0)</f>
        <v>59</v>
      </c>
    </row>
    <row r="346" spans="1:16" x14ac:dyDescent="0.25">
      <c r="A346">
        <v>1353569</v>
      </c>
      <c r="B346">
        <v>276</v>
      </c>
      <c r="C346" s="1" t="s">
        <v>113</v>
      </c>
      <c r="D346" s="3">
        <v>45135.055555555555</v>
      </c>
      <c r="E346" t="s">
        <v>191</v>
      </c>
      <c r="F346" t="s">
        <v>65</v>
      </c>
      <c r="G346">
        <v>7760</v>
      </c>
      <c r="H346" s="11">
        <f t="shared" si="25"/>
        <v>28</v>
      </c>
      <c r="I346" s="7">
        <v>45135</v>
      </c>
      <c r="J346" s="8">
        <v>5.5555555555555552E-2</v>
      </c>
      <c r="K346">
        <f t="shared" si="26"/>
        <v>20</v>
      </c>
      <c r="L346">
        <f t="shared" si="27"/>
        <v>1</v>
      </c>
      <c r="M346">
        <f t="shared" si="28"/>
        <v>7</v>
      </c>
      <c r="N346" t="str">
        <f>VLOOKUP(B:B,Customers!A:B,2,TRUE)</f>
        <v>India</v>
      </c>
      <c r="O346" t="str">
        <f t="shared" si="29"/>
        <v>Not Outlier</v>
      </c>
      <c r="P346">
        <f>VLOOKUP(B:B,Customers!A:H,8,0)</f>
        <v>59</v>
      </c>
    </row>
    <row r="347" spans="1:16" x14ac:dyDescent="0.25">
      <c r="A347">
        <v>600527</v>
      </c>
      <c r="B347">
        <v>278</v>
      </c>
      <c r="C347" s="1" t="s">
        <v>99</v>
      </c>
      <c r="D347" s="2">
        <v>45164.969444444447</v>
      </c>
      <c r="E347" t="s">
        <v>191</v>
      </c>
      <c r="F347" t="s">
        <v>44</v>
      </c>
      <c r="G347">
        <v>8597</v>
      </c>
      <c r="H347" s="11">
        <f t="shared" si="25"/>
        <v>26</v>
      </c>
      <c r="I347" s="7">
        <v>45164</v>
      </c>
      <c r="J347" s="8">
        <v>0.96944444444444444</v>
      </c>
      <c r="K347">
        <f t="shared" si="26"/>
        <v>16</v>
      </c>
      <c r="L347">
        <f t="shared" si="27"/>
        <v>23</v>
      </c>
      <c r="M347">
        <f t="shared" si="28"/>
        <v>8</v>
      </c>
      <c r="N347" t="str">
        <f>VLOOKUP(B:B,Customers!A:B,2,TRUE)</f>
        <v>USA</v>
      </c>
      <c r="O347" t="str">
        <f t="shared" si="29"/>
        <v>Not Outlier</v>
      </c>
      <c r="P347">
        <f>VLOOKUP(B:B,Customers!A:H,8,0)</f>
        <v>26</v>
      </c>
    </row>
    <row r="348" spans="1:16" x14ac:dyDescent="0.25">
      <c r="A348">
        <v>804076</v>
      </c>
      <c r="B348">
        <v>279</v>
      </c>
      <c r="C348" s="1" t="s">
        <v>113</v>
      </c>
      <c r="D348" s="3">
        <v>45151.009027777778</v>
      </c>
      <c r="E348" t="s">
        <v>96</v>
      </c>
      <c r="F348" t="s">
        <v>14</v>
      </c>
      <c r="G348">
        <v>4684</v>
      </c>
      <c r="H348" s="11">
        <f t="shared" si="25"/>
        <v>13</v>
      </c>
      <c r="I348" s="7">
        <v>45151</v>
      </c>
      <c r="J348" s="8">
        <v>9.0277777777777769E-3</v>
      </c>
      <c r="K348">
        <f t="shared" si="26"/>
        <v>13</v>
      </c>
      <c r="L348">
        <f t="shared" si="27"/>
        <v>0</v>
      </c>
      <c r="M348">
        <f t="shared" si="28"/>
        <v>8</v>
      </c>
      <c r="N348" t="str">
        <f>VLOOKUP(B:B,Customers!A:B,2,TRUE)</f>
        <v>India</v>
      </c>
      <c r="O348" t="str">
        <f t="shared" si="29"/>
        <v>Not Outlier</v>
      </c>
      <c r="P348">
        <f>VLOOKUP(B:B,Customers!A:H,8,0)</f>
        <v>80</v>
      </c>
    </row>
    <row r="349" spans="1:16" x14ac:dyDescent="0.25">
      <c r="A349">
        <v>152504</v>
      </c>
      <c r="B349">
        <v>280</v>
      </c>
      <c r="C349" s="1" t="s">
        <v>99</v>
      </c>
      <c r="D349" s="2">
        <v>45036.043749999997</v>
      </c>
      <c r="E349" t="s">
        <v>191</v>
      </c>
      <c r="F349" t="s">
        <v>33</v>
      </c>
      <c r="G349">
        <v>6681</v>
      </c>
      <c r="H349" s="11">
        <f t="shared" si="25"/>
        <v>20</v>
      </c>
      <c r="I349" s="7">
        <v>45036</v>
      </c>
      <c r="J349" s="8">
        <v>4.3749999999999997E-2</v>
      </c>
      <c r="K349">
        <f t="shared" si="26"/>
        <v>3</v>
      </c>
      <c r="L349">
        <f t="shared" si="27"/>
        <v>1</v>
      </c>
      <c r="M349">
        <f t="shared" si="28"/>
        <v>4</v>
      </c>
      <c r="N349" t="str">
        <f>VLOOKUP(B:B,Customers!A:B,2,TRUE)</f>
        <v>USA</v>
      </c>
      <c r="O349" t="str">
        <f t="shared" si="29"/>
        <v>Not Outlier</v>
      </c>
      <c r="P349">
        <f>VLOOKUP(B:B,Customers!A:H,8,0)</f>
        <v>51</v>
      </c>
    </row>
    <row r="350" spans="1:16" x14ac:dyDescent="0.25">
      <c r="A350">
        <v>946964</v>
      </c>
      <c r="B350">
        <v>281</v>
      </c>
      <c r="C350" s="1" t="s">
        <v>99</v>
      </c>
      <c r="D350" s="3">
        <v>44981.030555555553</v>
      </c>
      <c r="E350" t="s">
        <v>98</v>
      </c>
      <c r="F350" t="s">
        <v>78</v>
      </c>
      <c r="G350">
        <v>6535</v>
      </c>
      <c r="H350" s="11">
        <f t="shared" si="25"/>
        <v>24</v>
      </c>
      <c r="I350" s="7">
        <v>44981</v>
      </c>
      <c r="J350" s="8">
        <v>3.0555555555555555E-2</v>
      </c>
      <c r="K350">
        <f t="shared" si="26"/>
        <v>44</v>
      </c>
      <c r="L350">
        <f t="shared" si="27"/>
        <v>0</v>
      </c>
      <c r="M350">
        <f t="shared" si="28"/>
        <v>2</v>
      </c>
      <c r="N350" t="str">
        <f>VLOOKUP(B:B,Customers!A:B,2,TRUE)</f>
        <v>USA</v>
      </c>
      <c r="O350" t="str">
        <f t="shared" si="29"/>
        <v>Not Outlier</v>
      </c>
      <c r="P350">
        <f>VLOOKUP(B:B,Customers!A:H,8,0)</f>
        <v>75</v>
      </c>
    </row>
    <row r="351" spans="1:16" x14ac:dyDescent="0.25">
      <c r="A351">
        <v>1319964</v>
      </c>
      <c r="B351">
        <v>281</v>
      </c>
      <c r="C351" s="1" t="s">
        <v>99</v>
      </c>
      <c r="D351" s="3">
        <v>44959.989583333336</v>
      </c>
      <c r="E351" t="s">
        <v>98</v>
      </c>
      <c r="F351" t="s">
        <v>62</v>
      </c>
      <c r="G351">
        <v>2954</v>
      </c>
      <c r="H351" s="11">
        <f t="shared" si="25"/>
        <v>2</v>
      </c>
      <c r="I351" s="7">
        <v>44959</v>
      </c>
      <c r="J351" s="8">
        <v>0.98958333333333337</v>
      </c>
      <c r="K351">
        <f t="shared" si="26"/>
        <v>45</v>
      </c>
      <c r="L351">
        <f t="shared" si="27"/>
        <v>23</v>
      </c>
      <c r="M351">
        <f t="shared" si="28"/>
        <v>2</v>
      </c>
      <c r="N351" t="str">
        <f>VLOOKUP(B:B,Customers!A:B,2,TRUE)</f>
        <v>USA</v>
      </c>
      <c r="O351" t="str">
        <f t="shared" si="29"/>
        <v>Not Outlier</v>
      </c>
      <c r="P351">
        <f>VLOOKUP(B:B,Customers!A:H,8,0)</f>
        <v>75</v>
      </c>
    </row>
    <row r="352" spans="1:16" x14ac:dyDescent="0.25">
      <c r="A352">
        <v>1021024</v>
      </c>
      <c r="B352">
        <v>283</v>
      </c>
      <c r="C352" s="1" t="s">
        <v>99</v>
      </c>
      <c r="D352" s="3">
        <v>45112.020138888889</v>
      </c>
      <c r="E352" t="s">
        <v>191</v>
      </c>
      <c r="F352" t="s">
        <v>81</v>
      </c>
      <c r="G352">
        <v>2928</v>
      </c>
      <c r="H352" s="11">
        <f t="shared" si="25"/>
        <v>5</v>
      </c>
      <c r="I352" s="7">
        <v>45112</v>
      </c>
      <c r="J352" s="8">
        <v>2.013888888888889E-2</v>
      </c>
      <c r="K352">
        <f t="shared" si="26"/>
        <v>29</v>
      </c>
      <c r="L352">
        <f t="shared" si="27"/>
        <v>0</v>
      </c>
      <c r="M352">
        <f t="shared" si="28"/>
        <v>7</v>
      </c>
      <c r="N352" t="str">
        <f>VLOOKUP(B:B,Customers!A:B,2,TRUE)</f>
        <v>USA</v>
      </c>
      <c r="O352" t="str">
        <f t="shared" si="29"/>
        <v>Not Outlier</v>
      </c>
      <c r="P352">
        <f>VLOOKUP(B:B,Customers!A:H,8,0)</f>
        <v>18</v>
      </c>
    </row>
    <row r="353" spans="1:16" x14ac:dyDescent="0.25">
      <c r="A353">
        <v>788037</v>
      </c>
      <c r="B353">
        <v>284</v>
      </c>
      <c r="C353" s="1" t="s">
        <v>99</v>
      </c>
      <c r="D353" s="3">
        <v>45066.025000000001</v>
      </c>
      <c r="E353" t="s">
        <v>191</v>
      </c>
      <c r="F353" t="s">
        <v>52</v>
      </c>
      <c r="G353">
        <v>4007</v>
      </c>
      <c r="H353" s="11">
        <f t="shared" si="25"/>
        <v>20</v>
      </c>
      <c r="I353" s="7">
        <v>45066</v>
      </c>
      <c r="J353" s="8">
        <v>2.5000000000000001E-2</v>
      </c>
      <c r="K353">
        <f t="shared" si="26"/>
        <v>36</v>
      </c>
      <c r="L353">
        <f t="shared" si="27"/>
        <v>0</v>
      </c>
      <c r="M353">
        <f t="shared" si="28"/>
        <v>5</v>
      </c>
      <c r="N353" t="str">
        <f>VLOOKUP(B:B,Customers!A:B,2,TRUE)</f>
        <v>USA</v>
      </c>
      <c r="O353" t="str">
        <f t="shared" si="29"/>
        <v>Not Outlier</v>
      </c>
      <c r="P353">
        <f>VLOOKUP(B:B,Customers!A:H,8,0)</f>
        <v>82</v>
      </c>
    </row>
    <row r="354" spans="1:16" x14ac:dyDescent="0.25">
      <c r="A354">
        <v>561976</v>
      </c>
      <c r="B354">
        <v>286</v>
      </c>
      <c r="C354" s="1" t="s">
        <v>99</v>
      </c>
      <c r="D354" s="2">
        <v>45020.010416666664</v>
      </c>
      <c r="E354" t="s">
        <v>96</v>
      </c>
      <c r="F354" t="s">
        <v>51</v>
      </c>
      <c r="G354">
        <v>3146</v>
      </c>
      <c r="H354" s="11">
        <f t="shared" si="25"/>
        <v>4</v>
      </c>
      <c r="I354" s="7">
        <v>45020</v>
      </c>
      <c r="J354" s="8">
        <v>1.0416666666666666E-2</v>
      </c>
      <c r="K354">
        <f t="shared" si="26"/>
        <v>15</v>
      </c>
      <c r="L354">
        <f t="shared" si="27"/>
        <v>0</v>
      </c>
      <c r="M354">
        <f t="shared" si="28"/>
        <v>4</v>
      </c>
      <c r="N354" t="str">
        <f>VLOOKUP(B:B,Customers!A:B,2,TRUE)</f>
        <v>USA</v>
      </c>
      <c r="O354" t="str">
        <f t="shared" si="29"/>
        <v>Not Outlier</v>
      </c>
      <c r="P354">
        <f>VLOOKUP(B:B,Customers!A:H,8,0)</f>
        <v>79</v>
      </c>
    </row>
    <row r="355" spans="1:16" x14ac:dyDescent="0.25">
      <c r="A355">
        <v>879819</v>
      </c>
      <c r="B355">
        <v>286</v>
      </c>
      <c r="C355" s="1" t="s">
        <v>99</v>
      </c>
      <c r="D355" s="3">
        <v>45085.035416666666</v>
      </c>
      <c r="E355" t="s">
        <v>96</v>
      </c>
      <c r="F355" t="s">
        <v>68</v>
      </c>
      <c r="G355">
        <v>6894</v>
      </c>
      <c r="H355" s="11">
        <f t="shared" si="25"/>
        <v>8</v>
      </c>
      <c r="I355" s="7">
        <v>45085</v>
      </c>
      <c r="J355" s="8">
        <v>3.5416666666666666E-2</v>
      </c>
      <c r="K355">
        <f t="shared" si="26"/>
        <v>51</v>
      </c>
      <c r="L355">
        <f t="shared" si="27"/>
        <v>0</v>
      </c>
      <c r="M355">
        <f t="shared" si="28"/>
        <v>6</v>
      </c>
      <c r="N355" t="str">
        <f>VLOOKUP(B:B,Customers!A:B,2,TRUE)</f>
        <v>USA</v>
      </c>
      <c r="O355" t="str">
        <f t="shared" si="29"/>
        <v>Not Outlier</v>
      </c>
      <c r="P355">
        <f>VLOOKUP(B:B,Customers!A:H,8,0)</f>
        <v>79</v>
      </c>
    </row>
    <row r="356" spans="1:16" x14ac:dyDescent="0.25">
      <c r="A356">
        <v>1432252</v>
      </c>
      <c r="B356">
        <v>286</v>
      </c>
      <c r="C356" s="1" t="s">
        <v>99</v>
      </c>
      <c r="D356" s="3">
        <v>44930.030555555553</v>
      </c>
      <c r="E356" t="s">
        <v>191</v>
      </c>
      <c r="F356" t="s">
        <v>9</v>
      </c>
      <c r="G356">
        <v>4443</v>
      </c>
      <c r="H356" s="11">
        <f t="shared" si="25"/>
        <v>4</v>
      </c>
      <c r="I356" s="7">
        <v>44930</v>
      </c>
      <c r="J356" s="8">
        <v>3.0555555555555555E-2</v>
      </c>
      <c r="K356">
        <f t="shared" si="26"/>
        <v>44</v>
      </c>
      <c r="L356">
        <f t="shared" si="27"/>
        <v>0</v>
      </c>
      <c r="M356">
        <f t="shared" si="28"/>
        <v>1</v>
      </c>
      <c r="N356" t="str">
        <f>VLOOKUP(B:B,Customers!A:B,2,TRUE)</f>
        <v>USA</v>
      </c>
      <c r="O356" t="str">
        <f t="shared" si="29"/>
        <v>Not Outlier</v>
      </c>
      <c r="P356">
        <f>VLOOKUP(B:B,Customers!A:H,8,0)</f>
        <v>79</v>
      </c>
    </row>
    <row r="357" spans="1:16" x14ac:dyDescent="0.25">
      <c r="A357">
        <v>1043105</v>
      </c>
      <c r="B357">
        <v>288</v>
      </c>
      <c r="C357" s="1" t="s">
        <v>99</v>
      </c>
      <c r="D357" s="3">
        <v>45146.954861111109</v>
      </c>
      <c r="E357" t="s">
        <v>96</v>
      </c>
      <c r="F357" t="s">
        <v>21</v>
      </c>
      <c r="G357">
        <v>9185</v>
      </c>
      <c r="H357" s="11">
        <f t="shared" si="25"/>
        <v>8</v>
      </c>
      <c r="I357" s="7">
        <v>45146</v>
      </c>
      <c r="J357" s="8">
        <v>0.95486111111111116</v>
      </c>
      <c r="K357">
        <f t="shared" si="26"/>
        <v>55</v>
      </c>
      <c r="L357">
        <f t="shared" si="27"/>
        <v>22</v>
      </c>
      <c r="M357">
        <f t="shared" si="28"/>
        <v>8</v>
      </c>
      <c r="N357" t="str">
        <f>VLOOKUP(B:B,Customers!A:B,2,TRUE)</f>
        <v>USA</v>
      </c>
      <c r="O357" t="str">
        <f t="shared" si="29"/>
        <v>Not Outlier</v>
      </c>
      <c r="P357">
        <f>VLOOKUP(B:B,Customers!A:H,8,0)</f>
        <v>38</v>
      </c>
    </row>
    <row r="358" spans="1:16" x14ac:dyDescent="0.25">
      <c r="A358">
        <v>1101025</v>
      </c>
      <c r="B358">
        <v>289</v>
      </c>
      <c r="C358" s="1" t="s">
        <v>100</v>
      </c>
      <c r="D358" s="3">
        <v>45048.020833333336</v>
      </c>
      <c r="E358" t="s">
        <v>97</v>
      </c>
      <c r="F358" t="s">
        <v>35</v>
      </c>
      <c r="G358">
        <v>5344</v>
      </c>
      <c r="H358" s="11">
        <f t="shared" si="25"/>
        <v>2</v>
      </c>
      <c r="I358" s="7">
        <v>45048</v>
      </c>
      <c r="J358" s="8">
        <v>2.0833333333333332E-2</v>
      </c>
      <c r="K358">
        <f t="shared" si="26"/>
        <v>30</v>
      </c>
      <c r="L358">
        <f t="shared" si="27"/>
        <v>0</v>
      </c>
      <c r="M358">
        <f t="shared" si="28"/>
        <v>5</v>
      </c>
      <c r="N358" t="str">
        <f>VLOOKUP(B:B,Customers!A:B,2,TRUE)</f>
        <v>France</v>
      </c>
      <c r="O358" t="str">
        <f t="shared" si="29"/>
        <v>Not Outlier</v>
      </c>
      <c r="P358">
        <f>VLOOKUP(B:B,Customers!A:H,8,0)</f>
        <v>82</v>
      </c>
    </row>
    <row r="359" spans="1:16" x14ac:dyDescent="0.25">
      <c r="A359">
        <v>390821</v>
      </c>
      <c r="B359">
        <v>291</v>
      </c>
      <c r="C359" s="1" t="s">
        <v>113</v>
      </c>
      <c r="D359" s="2">
        <v>45056.044444444444</v>
      </c>
      <c r="E359" t="s">
        <v>98</v>
      </c>
      <c r="F359" t="s">
        <v>7</v>
      </c>
      <c r="G359">
        <v>2140</v>
      </c>
      <c r="H359" s="11">
        <f t="shared" si="25"/>
        <v>10</v>
      </c>
      <c r="I359" s="7">
        <v>45056</v>
      </c>
      <c r="J359" s="8">
        <v>4.4444444444444446E-2</v>
      </c>
      <c r="K359">
        <f t="shared" si="26"/>
        <v>4</v>
      </c>
      <c r="L359">
        <f t="shared" si="27"/>
        <v>1</v>
      </c>
      <c r="M359">
        <f t="shared" si="28"/>
        <v>5</v>
      </c>
      <c r="N359" t="str">
        <f>VLOOKUP(B:B,Customers!A:B,2,TRUE)</f>
        <v>India</v>
      </c>
      <c r="O359" t="str">
        <f t="shared" si="29"/>
        <v>Not Outlier</v>
      </c>
      <c r="P359">
        <f>VLOOKUP(B:B,Customers!A:H,8,0)</f>
        <v>44</v>
      </c>
    </row>
    <row r="360" spans="1:16" x14ac:dyDescent="0.25">
      <c r="A360">
        <v>1133882</v>
      </c>
      <c r="B360">
        <v>291</v>
      </c>
      <c r="C360" s="1" t="s">
        <v>113</v>
      </c>
      <c r="D360" s="3">
        <v>45145.996527777781</v>
      </c>
      <c r="E360" t="s">
        <v>98</v>
      </c>
      <c r="F360" t="s">
        <v>69</v>
      </c>
      <c r="G360">
        <v>3789</v>
      </c>
      <c r="H360" s="11">
        <f t="shared" si="25"/>
        <v>7</v>
      </c>
      <c r="I360" s="7">
        <v>45145</v>
      </c>
      <c r="J360" s="8">
        <v>0.99652777777777779</v>
      </c>
      <c r="K360">
        <f t="shared" si="26"/>
        <v>55</v>
      </c>
      <c r="L360">
        <f t="shared" si="27"/>
        <v>23</v>
      </c>
      <c r="M360">
        <f t="shared" si="28"/>
        <v>8</v>
      </c>
      <c r="N360" t="str">
        <f>VLOOKUP(B:B,Customers!A:B,2,TRUE)</f>
        <v>India</v>
      </c>
      <c r="O360" t="str">
        <f t="shared" si="29"/>
        <v>Not Outlier</v>
      </c>
      <c r="P360">
        <f>VLOOKUP(B:B,Customers!A:H,8,0)</f>
        <v>44</v>
      </c>
    </row>
    <row r="361" spans="1:16" x14ac:dyDescent="0.25">
      <c r="A361">
        <v>1638003</v>
      </c>
      <c r="B361">
        <v>291</v>
      </c>
      <c r="C361" s="1" t="s">
        <v>113</v>
      </c>
      <c r="D361" s="3">
        <v>45260.949305555558</v>
      </c>
      <c r="E361" t="s">
        <v>191</v>
      </c>
      <c r="F361" t="s">
        <v>79</v>
      </c>
      <c r="G361">
        <v>4753</v>
      </c>
      <c r="H361" s="11">
        <f t="shared" si="25"/>
        <v>30</v>
      </c>
      <c r="I361" s="7">
        <v>45260</v>
      </c>
      <c r="J361" s="8">
        <v>0.94930555555555551</v>
      </c>
      <c r="K361">
        <f t="shared" si="26"/>
        <v>47</v>
      </c>
      <c r="L361">
        <f t="shared" si="27"/>
        <v>22</v>
      </c>
      <c r="M361">
        <f t="shared" si="28"/>
        <v>11</v>
      </c>
      <c r="N361" t="str">
        <f>VLOOKUP(B:B,Customers!A:B,2,TRUE)</f>
        <v>India</v>
      </c>
      <c r="O361" t="str">
        <f t="shared" si="29"/>
        <v>Not Outlier</v>
      </c>
      <c r="P361">
        <f>VLOOKUP(B:B,Customers!A:H,8,0)</f>
        <v>44</v>
      </c>
    </row>
    <row r="362" spans="1:16" x14ac:dyDescent="0.25">
      <c r="A362">
        <v>1681214</v>
      </c>
      <c r="B362">
        <v>291</v>
      </c>
      <c r="C362" s="1" t="s">
        <v>113</v>
      </c>
      <c r="D362" s="3">
        <v>45061.041666666664</v>
      </c>
      <c r="E362" t="s">
        <v>98</v>
      </c>
      <c r="F362" t="s">
        <v>89</v>
      </c>
      <c r="G362">
        <v>8168</v>
      </c>
      <c r="H362" s="11">
        <f t="shared" si="25"/>
        <v>15</v>
      </c>
      <c r="I362" s="7">
        <v>45061</v>
      </c>
      <c r="J362" s="8">
        <v>4.1666666666666664E-2</v>
      </c>
      <c r="K362">
        <f t="shared" si="26"/>
        <v>0</v>
      </c>
      <c r="L362">
        <f t="shared" si="27"/>
        <v>1</v>
      </c>
      <c r="M362">
        <f t="shared" si="28"/>
        <v>5</v>
      </c>
      <c r="N362" t="str">
        <f>VLOOKUP(B:B,Customers!A:B,2,TRUE)</f>
        <v>India</v>
      </c>
      <c r="O362" t="str">
        <f t="shared" si="29"/>
        <v>Not Outlier</v>
      </c>
      <c r="P362">
        <f>VLOOKUP(B:B,Customers!A:H,8,0)</f>
        <v>44</v>
      </c>
    </row>
    <row r="363" spans="1:16" x14ac:dyDescent="0.25">
      <c r="A363">
        <v>477809</v>
      </c>
      <c r="B363">
        <v>292</v>
      </c>
      <c r="C363" s="1" t="s">
        <v>113</v>
      </c>
      <c r="D363" s="2">
        <v>45150.98333333333</v>
      </c>
      <c r="E363" t="s">
        <v>97</v>
      </c>
      <c r="F363" t="s">
        <v>43</v>
      </c>
      <c r="G363">
        <v>802</v>
      </c>
      <c r="H363" s="11">
        <f t="shared" si="25"/>
        <v>12</v>
      </c>
      <c r="I363" s="7">
        <v>45150</v>
      </c>
      <c r="J363" s="8">
        <v>0.98333333333333328</v>
      </c>
      <c r="K363">
        <f t="shared" si="26"/>
        <v>36</v>
      </c>
      <c r="L363">
        <f t="shared" si="27"/>
        <v>23</v>
      </c>
      <c r="M363">
        <f t="shared" si="28"/>
        <v>8</v>
      </c>
      <c r="N363" t="str">
        <f>VLOOKUP(B:B,Customers!A:B,2,TRUE)</f>
        <v>India</v>
      </c>
      <c r="O363" t="str">
        <f t="shared" si="29"/>
        <v>Not Outlier</v>
      </c>
      <c r="P363">
        <f>VLOOKUP(B:B,Customers!A:H,8,0)</f>
        <v>66</v>
      </c>
    </row>
    <row r="364" spans="1:16" x14ac:dyDescent="0.25">
      <c r="A364">
        <v>413305</v>
      </c>
      <c r="B364">
        <v>294</v>
      </c>
      <c r="C364" s="1" t="s">
        <v>100</v>
      </c>
      <c r="D364" s="2">
        <v>44943</v>
      </c>
      <c r="E364" t="s">
        <v>96</v>
      </c>
      <c r="F364" t="s">
        <v>29</v>
      </c>
      <c r="G364">
        <v>39</v>
      </c>
      <c r="H364" s="11">
        <f t="shared" si="25"/>
        <v>17</v>
      </c>
      <c r="I364" s="7">
        <v>44943</v>
      </c>
      <c r="J364" s="8">
        <v>0</v>
      </c>
      <c r="K364">
        <f t="shared" si="26"/>
        <v>0</v>
      </c>
      <c r="L364">
        <f t="shared" si="27"/>
        <v>0</v>
      </c>
      <c r="M364">
        <f t="shared" si="28"/>
        <v>1</v>
      </c>
      <c r="N364" t="str">
        <f>VLOOKUP(B:B,Customers!A:B,2,TRUE)</f>
        <v>France</v>
      </c>
      <c r="O364" t="str">
        <f t="shared" si="29"/>
        <v>Not Outlier</v>
      </c>
      <c r="P364">
        <f>VLOOKUP(B:B,Customers!A:H,8,0)</f>
        <v>30</v>
      </c>
    </row>
    <row r="365" spans="1:16" x14ac:dyDescent="0.25">
      <c r="A365">
        <v>1506385</v>
      </c>
      <c r="B365">
        <v>294</v>
      </c>
      <c r="C365" s="1" t="s">
        <v>100</v>
      </c>
      <c r="D365" s="3">
        <v>45268.96875</v>
      </c>
      <c r="E365" t="s">
        <v>96</v>
      </c>
      <c r="F365" t="s">
        <v>43</v>
      </c>
      <c r="G365">
        <v>5490</v>
      </c>
      <c r="H365" s="11">
        <f t="shared" si="25"/>
        <v>8</v>
      </c>
      <c r="I365" s="7">
        <v>45268</v>
      </c>
      <c r="J365" s="8">
        <v>0.96875</v>
      </c>
      <c r="K365">
        <f t="shared" si="26"/>
        <v>15</v>
      </c>
      <c r="L365">
        <f t="shared" si="27"/>
        <v>23</v>
      </c>
      <c r="M365">
        <f t="shared" si="28"/>
        <v>12</v>
      </c>
      <c r="N365" t="str">
        <f>VLOOKUP(B:B,Customers!A:B,2,TRUE)</f>
        <v>France</v>
      </c>
      <c r="O365" t="str">
        <f t="shared" si="29"/>
        <v>Not Outlier</v>
      </c>
      <c r="P365">
        <f>VLOOKUP(B:B,Customers!A:H,8,0)</f>
        <v>30</v>
      </c>
    </row>
    <row r="366" spans="1:16" x14ac:dyDescent="0.25">
      <c r="A366">
        <v>258070</v>
      </c>
      <c r="B366">
        <v>295</v>
      </c>
      <c r="C366" s="1" t="s">
        <v>113</v>
      </c>
      <c r="D366" s="2">
        <v>45246.996527777781</v>
      </c>
      <c r="E366" t="s">
        <v>97</v>
      </c>
      <c r="F366" t="s">
        <v>28</v>
      </c>
      <c r="G366">
        <v>3890</v>
      </c>
      <c r="H366" s="11">
        <f t="shared" si="25"/>
        <v>16</v>
      </c>
      <c r="I366" s="7">
        <v>45246</v>
      </c>
      <c r="J366" s="8">
        <v>0.99652777777777779</v>
      </c>
      <c r="K366">
        <f t="shared" si="26"/>
        <v>55</v>
      </c>
      <c r="L366">
        <f t="shared" si="27"/>
        <v>23</v>
      </c>
      <c r="M366">
        <f t="shared" si="28"/>
        <v>11</v>
      </c>
      <c r="N366" t="str">
        <f>VLOOKUP(B:B,Customers!A:B,2,TRUE)</f>
        <v>India</v>
      </c>
      <c r="O366" t="str">
        <f t="shared" si="29"/>
        <v>Not Outlier</v>
      </c>
      <c r="P366">
        <f>VLOOKUP(B:B,Customers!A:H,8,0)</f>
        <v>44</v>
      </c>
    </row>
    <row r="367" spans="1:16" x14ac:dyDescent="0.25">
      <c r="A367">
        <v>1613483</v>
      </c>
      <c r="B367">
        <v>296</v>
      </c>
      <c r="C367" s="1" t="s">
        <v>108</v>
      </c>
      <c r="D367" s="3">
        <v>45219.045138888891</v>
      </c>
      <c r="E367" t="s">
        <v>96</v>
      </c>
      <c r="F367" t="s">
        <v>68</v>
      </c>
      <c r="G367">
        <v>2248</v>
      </c>
      <c r="H367" s="11">
        <f t="shared" si="25"/>
        <v>20</v>
      </c>
      <c r="I367" s="7">
        <v>45219</v>
      </c>
      <c r="J367" s="8">
        <v>4.5138888888888888E-2</v>
      </c>
      <c r="K367">
        <f t="shared" si="26"/>
        <v>5</v>
      </c>
      <c r="L367">
        <f t="shared" si="27"/>
        <v>1</v>
      </c>
      <c r="M367">
        <f t="shared" si="28"/>
        <v>10</v>
      </c>
      <c r="N367" t="str">
        <f>VLOOKUP(B:B,Customers!A:B,2,TRUE)</f>
        <v>Denmark</v>
      </c>
      <c r="O367" t="str">
        <f t="shared" si="29"/>
        <v>Not Outlier</v>
      </c>
      <c r="P367">
        <f>VLOOKUP(B:B,Customers!A:H,8,0)</f>
        <v>70</v>
      </c>
    </row>
    <row r="368" spans="1:16" x14ac:dyDescent="0.25">
      <c r="A368">
        <v>850897</v>
      </c>
      <c r="B368">
        <v>297</v>
      </c>
      <c r="C368" s="1" t="s">
        <v>113</v>
      </c>
      <c r="D368" s="3">
        <v>45056.027777777781</v>
      </c>
      <c r="E368" t="s">
        <v>191</v>
      </c>
      <c r="F368" t="s">
        <v>69</v>
      </c>
      <c r="G368">
        <v>975</v>
      </c>
      <c r="H368" s="11">
        <f t="shared" si="25"/>
        <v>10</v>
      </c>
      <c r="I368" s="7">
        <v>45056</v>
      </c>
      <c r="J368" s="8">
        <v>2.7777777777777776E-2</v>
      </c>
      <c r="K368">
        <f t="shared" si="26"/>
        <v>40</v>
      </c>
      <c r="L368">
        <f t="shared" si="27"/>
        <v>0</v>
      </c>
      <c r="M368">
        <f t="shared" si="28"/>
        <v>5</v>
      </c>
      <c r="N368" t="str">
        <f>VLOOKUP(B:B,Customers!A:B,2,TRUE)</f>
        <v>India</v>
      </c>
      <c r="O368" t="str">
        <f t="shared" si="29"/>
        <v>Not Outlier</v>
      </c>
      <c r="P368">
        <f>VLOOKUP(B:B,Customers!A:H,8,0)</f>
        <v>25</v>
      </c>
    </row>
    <row r="369" spans="1:16" x14ac:dyDescent="0.25">
      <c r="A369">
        <v>252920</v>
      </c>
      <c r="B369">
        <v>298</v>
      </c>
      <c r="C369" s="1" t="s">
        <v>105</v>
      </c>
      <c r="D369" s="2">
        <v>45134.033333333333</v>
      </c>
      <c r="E369" t="s">
        <v>98</v>
      </c>
      <c r="F369" t="s">
        <v>52</v>
      </c>
      <c r="G369">
        <v>5044</v>
      </c>
      <c r="H369" s="11">
        <f t="shared" si="25"/>
        <v>27</v>
      </c>
      <c r="I369" s="7">
        <v>45134</v>
      </c>
      <c r="J369" s="8">
        <v>3.3333333333333333E-2</v>
      </c>
      <c r="K369">
        <f t="shared" si="26"/>
        <v>48</v>
      </c>
      <c r="L369">
        <f t="shared" si="27"/>
        <v>0</v>
      </c>
      <c r="M369">
        <f t="shared" si="28"/>
        <v>7</v>
      </c>
      <c r="N369" t="str">
        <f>VLOOKUP(B:B,Customers!A:B,2,TRUE)</f>
        <v>Spain</v>
      </c>
      <c r="O369" t="str">
        <f t="shared" si="29"/>
        <v>Not Outlier</v>
      </c>
      <c r="P369">
        <f>VLOOKUP(B:B,Customers!A:H,8,0)</f>
        <v>34</v>
      </c>
    </row>
    <row r="370" spans="1:16" x14ac:dyDescent="0.25">
      <c r="A370">
        <v>1365205</v>
      </c>
      <c r="B370">
        <v>298</v>
      </c>
      <c r="C370" s="1" t="s">
        <v>105</v>
      </c>
      <c r="D370" s="3">
        <v>44949.957638888889</v>
      </c>
      <c r="E370" t="s">
        <v>98</v>
      </c>
      <c r="F370" t="s">
        <v>86</v>
      </c>
      <c r="G370">
        <v>7140</v>
      </c>
      <c r="H370" s="11">
        <f t="shared" si="25"/>
        <v>23</v>
      </c>
      <c r="I370" s="7">
        <v>44949</v>
      </c>
      <c r="J370" s="8">
        <v>0.95763888888888893</v>
      </c>
      <c r="K370">
        <f t="shared" si="26"/>
        <v>59</v>
      </c>
      <c r="L370">
        <f t="shared" si="27"/>
        <v>22</v>
      </c>
      <c r="M370">
        <f t="shared" si="28"/>
        <v>1</v>
      </c>
      <c r="N370" t="str">
        <f>VLOOKUP(B:B,Customers!A:B,2,TRUE)</f>
        <v>Spain</v>
      </c>
      <c r="O370" t="str">
        <f t="shared" si="29"/>
        <v>Not Outlier</v>
      </c>
      <c r="P370">
        <f>VLOOKUP(B:B,Customers!A:H,8,0)</f>
        <v>34</v>
      </c>
    </row>
    <row r="371" spans="1:16" x14ac:dyDescent="0.25">
      <c r="A371">
        <v>1500639</v>
      </c>
      <c r="B371">
        <v>298</v>
      </c>
      <c r="C371" s="1" t="s">
        <v>105</v>
      </c>
      <c r="D371" s="3">
        <v>45099.038194444445</v>
      </c>
      <c r="E371" t="s">
        <v>98</v>
      </c>
      <c r="F371" t="s">
        <v>77</v>
      </c>
      <c r="G371">
        <v>611</v>
      </c>
      <c r="H371" s="11">
        <f t="shared" si="25"/>
        <v>22</v>
      </c>
      <c r="I371" s="7">
        <v>45099</v>
      </c>
      <c r="J371" s="8">
        <v>3.8194444444444448E-2</v>
      </c>
      <c r="K371">
        <f t="shared" si="26"/>
        <v>55</v>
      </c>
      <c r="L371">
        <f t="shared" si="27"/>
        <v>0</v>
      </c>
      <c r="M371">
        <f t="shared" si="28"/>
        <v>6</v>
      </c>
      <c r="N371" t="str">
        <f>VLOOKUP(B:B,Customers!A:B,2,TRUE)</f>
        <v>Spain</v>
      </c>
      <c r="O371" t="str">
        <f t="shared" si="29"/>
        <v>Not Outlier</v>
      </c>
      <c r="P371">
        <f>VLOOKUP(B:B,Customers!A:H,8,0)</f>
        <v>34</v>
      </c>
    </row>
    <row r="372" spans="1:16" x14ac:dyDescent="0.25">
      <c r="A372">
        <v>347767</v>
      </c>
      <c r="B372">
        <v>299</v>
      </c>
      <c r="C372" s="1" t="s">
        <v>113</v>
      </c>
      <c r="D372" s="2">
        <v>45182.986805555556</v>
      </c>
      <c r="E372" t="s">
        <v>97</v>
      </c>
      <c r="F372" t="s">
        <v>27</v>
      </c>
      <c r="G372">
        <v>6931</v>
      </c>
      <c r="H372" s="11">
        <f t="shared" si="25"/>
        <v>13</v>
      </c>
      <c r="I372" s="7">
        <v>45182</v>
      </c>
      <c r="J372" s="8">
        <v>0.9868055555555556</v>
      </c>
      <c r="K372">
        <f t="shared" si="26"/>
        <v>41</v>
      </c>
      <c r="L372">
        <f t="shared" si="27"/>
        <v>23</v>
      </c>
      <c r="M372">
        <f t="shared" si="28"/>
        <v>9</v>
      </c>
      <c r="N372" t="str">
        <f>VLOOKUP(B:B,Customers!A:B,2,TRUE)</f>
        <v>India</v>
      </c>
      <c r="O372" t="str">
        <f t="shared" si="29"/>
        <v>Not Outlier</v>
      </c>
      <c r="P372">
        <f>VLOOKUP(B:B,Customers!A:H,8,0)</f>
        <v>58</v>
      </c>
    </row>
    <row r="373" spans="1:16" x14ac:dyDescent="0.25">
      <c r="A373">
        <v>525500</v>
      </c>
      <c r="B373">
        <v>299</v>
      </c>
      <c r="C373" s="1" t="s">
        <v>113</v>
      </c>
      <c r="D373" s="2">
        <v>45111.05</v>
      </c>
      <c r="E373" t="s">
        <v>96</v>
      </c>
      <c r="F373" t="s">
        <v>29</v>
      </c>
      <c r="G373">
        <v>9056</v>
      </c>
      <c r="H373" s="11">
        <f t="shared" si="25"/>
        <v>4</v>
      </c>
      <c r="I373" s="7">
        <v>45111</v>
      </c>
      <c r="J373" s="8">
        <v>0.05</v>
      </c>
      <c r="K373">
        <f t="shared" si="26"/>
        <v>12</v>
      </c>
      <c r="L373">
        <f t="shared" si="27"/>
        <v>1</v>
      </c>
      <c r="M373">
        <f t="shared" si="28"/>
        <v>7</v>
      </c>
      <c r="N373" t="str">
        <f>VLOOKUP(B:B,Customers!A:B,2,TRUE)</f>
        <v>India</v>
      </c>
      <c r="O373" t="str">
        <f t="shared" si="29"/>
        <v>Not Outlier</v>
      </c>
      <c r="P373">
        <f>VLOOKUP(B:B,Customers!A:H,8,0)</f>
        <v>58</v>
      </c>
    </row>
    <row r="374" spans="1:16" x14ac:dyDescent="0.25">
      <c r="A374">
        <v>506560</v>
      </c>
      <c r="B374">
        <v>301</v>
      </c>
      <c r="C374" s="1" t="s">
        <v>113</v>
      </c>
      <c r="D374" s="2">
        <v>44952.013888888891</v>
      </c>
      <c r="E374" t="s">
        <v>97</v>
      </c>
      <c r="F374" t="s">
        <v>46</v>
      </c>
      <c r="G374">
        <v>2071</v>
      </c>
      <c r="H374" s="11">
        <f t="shared" si="25"/>
        <v>26</v>
      </c>
      <c r="I374" s="7">
        <v>44952</v>
      </c>
      <c r="J374" s="8">
        <v>1.3888888888888888E-2</v>
      </c>
      <c r="K374">
        <f t="shared" si="26"/>
        <v>20</v>
      </c>
      <c r="L374">
        <f t="shared" si="27"/>
        <v>0</v>
      </c>
      <c r="M374">
        <f t="shared" si="28"/>
        <v>1</v>
      </c>
      <c r="N374" t="str">
        <f>VLOOKUP(B:B,Customers!A:B,2,TRUE)</f>
        <v>India</v>
      </c>
      <c r="O374" t="str">
        <f t="shared" si="29"/>
        <v>Not Outlier</v>
      </c>
      <c r="P374">
        <f>VLOOKUP(B:B,Customers!A:H,8,0)</f>
        <v>46</v>
      </c>
    </row>
    <row r="375" spans="1:16" x14ac:dyDescent="0.25">
      <c r="A375">
        <v>386673</v>
      </c>
      <c r="B375">
        <v>302</v>
      </c>
      <c r="C375" s="1" t="s">
        <v>109</v>
      </c>
      <c r="D375" s="2">
        <v>45077.081944444442</v>
      </c>
      <c r="E375" t="s">
        <v>97</v>
      </c>
      <c r="F375" t="s">
        <v>26</v>
      </c>
      <c r="G375">
        <v>1947</v>
      </c>
      <c r="H375" s="11">
        <f t="shared" si="25"/>
        <v>31</v>
      </c>
      <c r="I375" s="7">
        <v>45077</v>
      </c>
      <c r="J375" s="8">
        <v>8.1944444444444445E-2</v>
      </c>
      <c r="K375">
        <f t="shared" si="26"/>
        <v>58</v>
      </c>
      <c r="L375">
        <f t="shared" si="27"/>
        <v>1</v>
      </c>
      <c r="M375">
        <f t="shared" si="28"/>
        <v>5</v>
      </c>
      <c r="N375" t="str">
        <f>VLOOKUP(B:B,Customers!A:B,2,TRUE)</f>
        <v>Germany</v>
      </c>
      <c r="O375" t="str">
        <f t="shared" si="29"/>
        <v>Not Outlier</v>
      </c>
      <c r="P375">
        <f>VLOOKUP(B:B,Customers!A:H,8,0)</f>
        <v>29</v>
      </c>
    </row>
    <row r="376" spans="1:16" x14ac:dyDescent="0.25">
      <c r="A376">
        <v>991744</v>
      </c>
      <c r="B376">
        <v>303</v>
      </c>
      <c r="C376" s="1" t="s">
        <v>113</v>
      </c>
      <c r="D376" s="3">
        <v>45216.103472222225</v>
      </c>
      <c r="E376" t="s">
        <v>96</v>
      </c>
      <c r="F376" t="s">
        <v>32</v>
      </c>
      <c r="G376">
        <v>6212</v>
      </c>
      <c r="H376" s="11">
        <f t="shared" si="25"/>
        <v>17</v>
      </c>
      <c r="I376" s="7">
        <v>45216</v>
      </c>
      <c r="J376" s="8">
        <v>0.10347222222222222</v>
      </c>
      <c r="K376">
        <f t="shared" si="26"/>
        <v>29</v>
      </c>
      <c r="L376">
        <f t="shared" si="27"/>
        <v>2</v>
      </c>
      <c r="M376">
        <f t="shared" si="28"/>
        <v>10</v>
      </c>
      <c r="N376" t="str">
        <f>VLOOKUP(B:B,Customers!A:B,2,TRUE)</f>
        <v>India</v>
      </c>
      <c r="O376" t="str">
        <f t="shared" si="29"/>
        <v>Not Outlier</v>
      </c>
      <c r="P376">
        <f>VLOOKUP(B:B,Customers!A:H,8,0)</f>
        <v>73</v>
      </c>
    </row>
    <row r="377" spans="1:16" x14ac:dyDescent="0.25">
      <c r="A377">
        <v>1150741</v>
      </c>
      <c r="B377">
        <v>304</v>
      </c>
      <c r="C377" s="1" t="s">
        <v>113</v>
      </c>
      <c r="D377" s="3">
        <v>44994.05972222222</v>
      </c>
      <c r="E377" t="s">
        <v>96</v>
      </c>
      <c r="F377" t="s">
        <v>68</v>
      </c>
      <c r="G377">
        <v>9404</v>
      </c>
      <c r="H377" s="11">
        <f t="shared" si="25"/>
        <v>9</v>
      </c>
      <c r="I377" s="7">
        <v>44994</v>
      </c>
      <c r="J377" s="8">
        <v>5.9722222222222225E-2</v>
      </c>
      <c r="K377">
        <f t="shared" si="26"/>
        <v>26</v>
      </c>
      <c r="L377">
        <f t="shared" si="27"/>
        <v>1</v>
      </c>
      <c r="M377">
        <f t="shared" si="28"/>
        <v>3</v>
      </c>
      <c r="N377" t="str">
        <f>VLOOKUP(B:B,Customers!A:B,2,TRUE)</f>
        <v>India</v>
      </c>
      <c r="O377" t="str">
        <f t="shared" si="29"/>
        <v>Not Outlier</v>
      </c>
      <c r="P377">
        <f>VLOOKUP(B:B,Customers!A:H,8,0)</f>
        <v>71</v>
      </c>
    </row>
    <row r="378" spans="1:16" x14ac:dyDescent="0.25">
      <c r="A378">
        <v>1318274</v>
      </c>
      <c r="B378">
        <v>304</v>
      </c>
      <c r="C378" s="1" t="s">
        <v>113</v>
      </c>
      <c r="D378" s="3">
        <v>44990.981249999997</v>
      </c>
      <c r="E378" t="s">
        <v>98</v>
      </c>
      <c r="F378" t="s">
        <v>43</v>
      </c>
      <c r="G378">
        <v>2657</v>
      </c>
      <c r="H378" s="11">
        <f t="shared" si="25"/>
        <v>5</v>
      </c>
      <c r="I378" s="7">
        <v>44990</v>
      </c>
      <c r="J378" s="8">
        <v>0.98124999999999996</v>
      </c>
      <c r="K378">
        <f t="shared" si="26"/>
        <v>33</v>
      </c>
      <c r="L378">
        <f t="shared" si="27"/>
        <v>23</v>
      </c>
      <c r="M378">
        <f t="shared" si="28"/>
        <v>3</v>
      </c>
      <c r="N378" t="str">
        <f>VLOOKUP(B:B,Customers!A:B,2,TRUE)</f>
        <v>India</v>
      </c>
      <c r="O378" t="str">
        <f t="shared" si="29"/>
        <v>Not Outlier</v>
      </c>
      <c r="P378">
        <f>VLOOKUP(B:B,Customers!A:H,8,0)</f>
        <v>71</v>
      </c>
    </row>
    <row r="379" spans="1:16" x14ac:dyDescent="0.25">
      <c r="A379">
        <v>33983</v>
      </c>
      <c r="B379">
        <v>305</v>
      </c>
      <c r="C379" s="1" t="s">
        <v>101</v>
      </c>
      <c r="D379" s="2">
        <v>45063.098611111112</v>
      </c>
      <c r="E379" t="s">
        <v>97</v>
      </c>
      <c r="F379" t="s">
        <v>8</v>
      </c>
      <c r="G379">
        <v>3894</v>
      </c>
      <c r="H379" s="11">
        <f t="shared" si="25"/>
        <v>17</v>
      </c>
      <c r="I379" s="7">
        <v>45063</v>
      </c>
      <c r="J379" s="8">
        <v>9.8611111111111108E-2</v>
      </c>
      <c r="K379">
        <f t="shared" si="26"/>
        <v>22</v>
      </c>
      <c r="L379">
        <f t="shared" si="27"/>
        <v>2</v>
      </c>
      <c r="M379">
        <f t="shared" si="28"/>
        <v>5</v>
      </c>
      <c r="N379" t="str">
        <f>VLOOKUP(B:B,Customers!A:B,2,TRUE)</f>
        <v>Australia</v>
      </c>
      <c r="O379" t="str">
        <f t="shared" si="29"/>
        <v>Not Outlier</v>
      </c>
      <c r="P379">
        <f>VLOOKUP(B:B,Customers!A:H,8,0)</f>
        <v>58</v>
      </c>
    </row>
    <row r="380" spans="1:16" x14ac:dyDescent="0.25">
      <c r="A380">
        <v>1004136</v>
      </c>
      <c r="B380">
        <v>305</v>
      </c>
      <c r="C380" s="1" t="s">
        <v>101</v>
      </c>
      <c r="D380" s="3">
        <v>45041.988888888889</v>
      </c>
      <c r="E380" t="s">
        <v>191</v>
      </c>
      <c r="F380" t="s">
        <v>65</v>
      </c>
      <c r="G380">
        <v>4465</v>
      </c>
      <c r="H380" s="11">
        <f t="shared" si="25"/>
        <v>25</v>
      </c>
      <c r="I380" s="7">
        <v>45041</v>
      </c>
      <c r="J380" s="8">
        <v>0.98888888888888893</v>
      </c>
      <c r="K380">
        <f t="shared" si="26"/>
        <v>44</v>
      </c>
      <c r="L380">
        <f t="shared" si="27"/>
        <v>23</v>
      </c>
      <c r="M380">
        <f t="shared" si="28"/>
        <v>4</v>
      </c>
      <c r="N380" t="str">
        <f>VLOOKUP(B:B,Customers!A:B,2,TRUE)</f>
        <v>Australia</v>
      </c>
      <c r="O380" t="str">
        <f t="shared" si="29"/>
        <v>Not Outlier</v>
      </c>
      <c r="P380">
        <f>VLOOKUP(B:B,Customers!A:H,8,0)</f>
        <v>58</v>
      </c>
    </row>
    <row r="381" spans="1:16" x14ac:dyDescent="0.25">
      <c r="A381">
        <v>73057</v>
      </c>
      <c r="B381">
        <v>306</v>
      </c>
      <c r="C381" s="1" t="s">
        <v>113</v>
      </c>
      <c r="D381" s="2">
        <v>45237.038194444445</v>
      </c>
      <c r="E381" t="s">
        <v>97</v>
      </c>
      <c r="F381" t="s">
        <v>54</v>
      </c>
      <c r="G381">
        <v>7936</v>
      </c>
      <c r="H381" s="11">
        <f t="shared" si="25"/>
        <v>7</v>
      </c>
      <c r="I381" s="7">
        <v>45237</v>
      </c>
      <c r="J381" s="8">
        <v>3.8194444444444448E-2</v>
      </c>
      <c r="K381">
        <f t="shared" si="26"/>
        <v>55</v>
      </c>
      <c r="L381">
        <f t="shared" si="27"/>
        <v>0</v>
      </c>
      <c r="M381">
        <f t="shared" si="28"/>
        <v>11</v>
      </c>
      <c r="N381" t="str">
        <f>VLOOKUP(B:B,Customers!A:B,2,TRUE)</f>
        <v>India</v>
      </c>
      <c r="O381" t="str">
        <f t="shared" si="29"/>
        <v>Not Outlier</v>
      </c>
      <c r="P381">
        <f>VLOOKUP(B:B,Customers!A:H,8,0)</f>
        <v>20</v>
      </c>
    </row>
    <row r="382" spans="1:16" x14ac:dyDescent="0.25">
      <c r="A382">
        <v>540823</v>
      </c>
      <c r="B382">
        <v>306</v>
      </c>
      <c r="C382" s="1" t="s">
        <v>113</v>
      </c>
      <c r="D382" s="2">
        <v>45260.015277777777</v>
      </c>
      <c r="E382" t="s">
        <v>97</v>
      </c>
      <c r="F382" t="s">
        <v>14</v>
      </c>
      <c r="G382">
        <v>3011</v>
      </c>
      <c r="H382" s="11">
        <f t="shared" si="25"/>
        <v>30</v>
      </c>
      <c r="I382" s="7">
        <v>45260</v>
      </c>
      <c r="J382" s="8">
        <v>1.5277777777777777E-2</v>
      </c>
      <c r="K382">
        <f t="shared" si="26"/>
        <v>22</v>
      </c>
      <c r="L382">
        <f t="shared" si="27"/>
        <v>0</v>
      </c>
      <c r="M382">
        <f t="shared" si="28"/>
        <v>11</v>
      </c>
      <c r="N382" t="str">
        <f>VLOOKUP(B:B,Customers!A:B,2,TRUE)</f>
        <v>India</v>
      </c>
      <c r="O382" t="str">
        <f t="shared" si="29"/>
        <v>Not Outlier</v>
      </c>
      <c r="P382">
        <f>VLOOKUP(B:B,Customers!A:H,8,0)</f>
        <v>20</v>
      </c>
    </row>
    <row r="383" spans="1:16" x14ac:dyDescent="0.25">
      <c r="A383">
        <v>978704</v>
      </c>
      <c r="B383">
        <v>307</v>
      </c>
      <c r="C383" s="1" t="s">
        <v>100</v>
      </c>
      <c r="D383" s="3">
        <v>45156.03402777778</v>
      </c>
      <c r="E383" t="s">
        <v>96</v>
      </c>
      <c r="F383" t="s">
        <v>11</v>
      </c>
      <c r="G383">
        <v>5631</v>
      </c>
      <c r="H383" s="11">
        <f t="shared" si="25"/>
        <v>18</v>
      </c>
      <c r="I383" s="7">
        <v>45156</v>
      </c>
      <c r="J383" s="8">
        <v>3.4027777777777775E-2</v>
      </c>
      <c r="K383">
        <f t="shared" si="26"/>
        <v>49</v>
      </c>
      <c r="L383">
        <f t="shared" si="27"/>
        <v>0</v>
      </c>
      <c r="M383">
        <f t="shared" si="28"/>
        <v>8</v>
      </c>
      <c r="N383" t="str">
        <f>VLOOKUP(B:B,Customers!A:B,2,TRUE)</f>
        <v>France</v>
      </c>
      <c r="O383" t="str">
        <f t="shared" si="29"/>
        <v>Not Outlier</v>
      </c>
      <c r="P383">
        <f>VLOOKUP(B:B,Customers!A:H,8,0)</f>
        <v>65</v>
      </c>
    </row>
    <row r="384" spans="1:16" x14ac:dyDescent="0.25">
      <c r="A384">
        <v>1550175</v>
      </c>
      <c r="B384">
        <v>308</v>
      </c>
      <c r="C384" s="1" t="s">
        <v>105</v>
      </c>
      <c r="D384" s="3">
        <v>44988.98541666667</v>
      </c>
      <c r="E384" t="s">
        <v>98</v>
      </c>
      <c r="F384" t="s">
        <v>12</v>
      </c>
      <c r="G384">
        <v>6486</v>
      </c>
      <c r="H384" s="11">
        <f t="shared" si="25"/>
        <v>3</v>
      </c>
      <c r="I384" s="7">
        <v>44988</v>
      </c>
      <c r="J384" s="8">
        <v>0.98541666666666672</v>
      </c>
      <c r="K384">
        <f t="shared" si="26"/>
        <v>39</v>
      </c>
      <c r="L384">
        <f t="shared" si="27"/>
        <v>23</v>
      </c>
      <c r="M384">
        <f t="shared" si="28"/>
        <v>3</v>
      </c>
      <c r="N384" t="str">
        <f>VLOOKUP(B:B,Customers!A:B,2,TRUE)</f>
        <v>Spain</v>
      </c>
      <c r="O384" t="str">
        <f t="shared" si="29"/>
        <v>Not Outlier</v>
      </c>
      <c r="P384">
        <f>VLOOKUP(B:B,Customers!A:H,8,0)</f>
        <v>40</v>
      </c>
    </row>
    <row r="385" spans="1:16" x14ac:dyDescent="0.25">
      <c r="A385">
        <v>16263</v>
      </c>
      <c r="B385">
        <v>311</v>
      </c>
      <c r="C385" s="1" t="s">
        <v>101</v>
      </c>
      <c r="D385" s="2">
        <v>45260.957638888889</v>
      </c>
      <c r="E385" t="s">
        <v>98</v>
      </c>
      <c r="F385" t="s">
        <v>28</v>
      </c>
      <c r="G385">
        <v>6673</v>
      </c>
      <c r="H385" s="11">
        <f t="shared" si="25"/>
        <v>30</v>
      </c>
      <c r="I385" s="7">
        <v>45260</v>
      </c>
      <c r="J385" s="8">
        <v>0.95763888888888893</v>
      </c>
      <c r="K385">
        <f t="shared" si="26"/>
        <v>59</v>
      </c>
      <c r="L385">
        <f t="shared" si="27"/>
        <v>22</v>
      </c>
      <c r="M385">
        <f t="shared" si="28"/>
        <v>11</v>
      </c>
      <c r="N385" t="str">
        <f>VLOOKUP(B:B,Customers!A:B,2,TRUE)</f>
        <v>Australia</v>
      </c>
      <c r="O385" t="str">
        <f t="shared" si="29"/>
        <v>Not Outlier</v>
      </c>
      <c r="P385">
        <f>VLOOKUP(B:B,Customers!A:H,8,0)</f>
        <v>45</v>
      </c>
    </row>
    <row r="386" spans="1:16" x14ac:dyDescent="0.25">
      <c r="A386">
        <v>1461908</v>
      </c>
      <c r="B386">
        <v>311</v>
      </c>
      <c r="C386" s="1" t="s">
        <v>101</v>
      </c>
      <c r="D386" s="3">
        <v>45113.956250000003</v>
      </c>
      <c r="E386" t="s">
        <v>96</v>
      </c>
      <c r="F386" t="s">
        <v>69</v>
      </c>
      <c r="G386">
        <v>6698</v>
      </c>
      <c r="H386" s="11">
        <f t="shared" si="25"/>
        <v>6</v>
      </c>
      <c r="I386" s="7">
        <v>45113</v>
      </c>
      <c r="J386" s="8">
        <v>0.95625000000000004</v>
      </c>
      <c r="K386">
        <f t="shared" si="26"/>
        <v>57</v>
      </c>
      <c r="L386">
        <f t="shared" si="27"/>
        <v>22</v>
      </c>
      <c r="M386">
        <f t="shared" si="28"/>
        <v>7</v>
      </c>
      <c r="N386" t="str">
        <f>VLOOKUP(B:B,Customers!A:B,2,TRUE)</f>
        <v>Australia</v>
      </c>
      <c r="O386" t="str">
        <f t="shared" si="29"/>
        <v>Not Outlier</v>
      </c>
      <c r="P386">
        <f>VLOOKUP(B:B,Customers!A:H,8,0)</f>
        <v>45</v>
      </c>
    </row>
    <row r="387" spans="1:16" x14ac:dyDescent="0.25">
      <c r="A387">
        <v>846198</v>
      </c>
      <c r="B387">
        <v>312</v>
      </c>
      <c r="C387" s="1" t="s">
        <v>107</v>
      </c>
      <c r="D387" s="3">
        <v>45235.959722222222</v>
      </c>
      <c r="E387" t="s">
        <v>96</v>
      </c>
      <c r="F387" t="s">
        <v>46</v>
      </c>
      <c r="G387">
        <v>9762</v>
      </c>
      <c r="H387" s="11">
        <f t="shared" ref="H387:H450" si="30">DAY(D387)</f>
        <v>5</v>
      </c>
      <c r="I387" s="7">
        <v>45235</v>
      </c>
      <c r="J387" s="8">
        <v>0.95972222222222225</v>
      </c>
      <c r="K387">
        <f t="shared" ref="K387:K450" si="31">MINUTE(J387)</f>
        <v>2</v>
      </c>
      <c r="L387">
        <f t="shared" ref="L387:L450" si="32">HOUR(J387)</f>
        <v>23</v>
      </c>
      <c r="M387">
        <f t="shared" ref="M387:M450" si="33">MONTH(I387)</f>
        <v>11</v>
      </c>
      <c r="N387" t="str">
        <f>VLOOKUP(B:B,Customers!A:B,2,TRUE)</f>
        <v>Italy</v>
      </c>
      <c r="O387" t="str">
        <f t="shared" ref="O387:O450" si="34">IF(OR(G387&gt;$R$9,G387&lt;$R$8),"Outlier","Not Outlier")</f>
        <v>Not Outlier</v>
      </c>
      <c r="P387">
        <f>VLOOKUP(B:B,Customers!A:H,8,0)</f>
        <v>38</v>
      </c>
    </row>
    <row r="388" spans="1:16" x14ac:dyDescent="0.25">
      <c r="A388">
        <v>1184082</v>
      </c>
      <c r="B388">
        <v>312</v>
      </c>
      <c r="C388" s="1" t="s">
        <v>107</v>
      </c>
      <c r="D388" s="3">
        <v>44971.039583333331</v>
      </c>
      <c r="E388" t="s">
        <v>96</v>
      </c>
      <c r="F388" t="s">
        <v>78</v>
      </c>
      <c r="G388">
        <v>734</v>
      </c>
      <c r="H388" s="11">
        <f t="shared" si="30"/>
        <v>14</v>
      </c>
      <c r="I388" s="7">
        <v>44971</v>
      </c>
      <c r="J388" s="8">
        <v>3.9583333333333331E-2</v>
      </c>
      <c r="K388">
        <f t="shared" si="31"/>
        <v>57</v>
      </c>
      <c r="L388">
        <f t="shared" si="32"/>
        <v>0</v>
      </c>
      <c r="M388">
        <f t="shared" si="33"/>
        <v>2</v>
      </c>
      <c r="N388" t="str">
        <f>VLOOKUP(B:B,Customers!A:B,2,TRUE)</f>
        <v>Italy</v>
      </c>
      <c r="O388" t="str">
        <f t="shared" si="34"/>
        <v>Not Outlier</v>
      </c>
      <c r="P388">
        <f>VLOOKUP(B:B,Customers!A:H,8,0)</f>
        <v>38</v>
      </c>
    </row>
    <row r="389" spans="1:16" x14ac:dyDescent="0.25">
      <c r="A389">
        <v>1267084</v>
      </c>
      <c r="B389">
        <v>312</v>
      </c>
      <c r="C389" s="1" t="s">
        <v>107</v>
      </c>
      <c r="D389" s="3">
        <v>45271.968055555553</v>
      </c>
      <c r="E389" t="s">
        <v>96</v>
      </c>
      <c r="F389" t="s">
        <v>27</v>
      </c>
      <c r="G389">
        <v>3305</v>
      </c>
      <c r="H389" s="11">
        <f t="shared" si="30"/>
        <v>11</v>
      </c>
      <c r="I389" s="7">
        <v>45271</v>
      </c>
      <c r="J389" s="8">
        <v>0.96805555555555556</v>
      </c>
      <c r="K389">
        <f t="shared" si="31"/>
        <v>14</v>
      </c>
      <c r="L389">
        <f t="shared" si="32"/>
        <v>23</v>
      </c>
      <c r="M389">
        <f t="shared" si="33"/>
        <v>12</v>
      </c>
      <c r="N389" t="str">
        <f>VLOOKUP(B:B,Customers!A:B,2,TRUE)</f>
        <v>Italy</v>
      </c>
      <c r="O389" t="str">
        <f t="shared" si="34"/>
        <v>Not Outlier</v>
      </c>
      <c r="P389">
        <f>VLOOKUP(B:B,Customers!A:H,8,0)</f>
        <v>38</v>
      </c>
    </row>
    <row r="390" spans="1:16" x14ac:dyDescent="0.25">
      <c r="A390">
        <v>794197</v>
      </c>
      <c r="B390">
        <v>313</v>
      </c>
      <c r="C390" s="1" t="s">
        <v>113</v>
      </c>
      <c r="D390" s="3">
        <v>45170.990972222222</v>
      </c>
      <c r="E390" t="s">
        <v>96</v>
      </c>
      <c r="F390" t="s">
        <v>92</v>
      </c>
      <c r="G390">
        <v>4130</v>
      </c>
      <c r="H390" s="11">
        <f t="shared" si="30"/>
        <v>1</v>
      </c>
      <c r="I390" s="7">
        <v>45170</v>
      </c>
      <c r="J390" s="8">
        <v>0.99097222222222225</v>
      </c>
      <c r="K390">
        <f t="shared" si="31"/>
        <v>47</v>
      </c>
      <c r="L390">
        <f t="shared" si="32"/>
        <v>23</v>
      </c>
      <c r="M390">
        <f t="shared" si="33"/>
        <v>9</v>
      </c>
      <c r="N390" t="str">
        <f>VLOOKUP(B:B,Customers!A:B,2,TRUE)</f>
        <v>India</v>
      </c>
      <c r="O390" t="str">
        <f t="shared" si="34"/>
        <v>Not Outlier</v>
      </c>
      <c r="P390">
        <f>VLOOKUP(B:B,Customers!A:H,8,0)</f>
        <v>61</v>
      </c>
    </row>
    <row r="391" spans="1:16" x14ac:dyDescent="0.25">
      <c r="A391">
        <v>1013457</v>
      </c>
      <c r="B391">
        <v>313</v>
      </c>
      <c r="C391" s="1" t="s">
        <v>113</v>
      </c>
      <c r="D391" s="3">
        <v>45124.030555555553</v>
      </c>
      <c r="E391" t="s">
        <v>98</v>
      </c>
      <c r="F391" t="s">
        <v>27</v>
      </c>
      <c r="G391">
        <v>3289</v>
      </c>
      <c r="H391" s="11">
        <f t="shared" si="30"/>
        <v>17</v>
      </c>
      <c r="I391" s="7">
        <v>45124</v>
      </c>
      <c r="J391" s="8">
        <v>3.0555555555555555E-2</v>
      </c>
      <c r="K391">
        <f t="shared" si="31"/>
        <v>44</v>
      </c>
      <c r="L391">
        <f t="shared" si="32"/>
        <v>0</v>
      </c>
      <c r="M391">
        <f t="shared" si="33"/>
        <v>7</v>
      </c>
      <c r="N391" t="str">
        <f>VLOOKUP(B:B,Customers!A:B,2,TRUE)</f>
        <v>India</v>
      </c>
      <c r="O391" t="str">
        <f t="shared" si="34"/>
        <v>Not Outlier</v>
      </c>
      <c r="P391">
        <f>VLOOKUP(B:B,Customers!A:H,8,0)</f>
        <v>61</v>
      </c>
    </row>
    <row r="392" spans="1:16" x14ac:dyDescent="0.25">
      <c r="A392">
        <v>1600216</v>
      </c>
      <c r="B392">
        <v>314</v>
      </c>
      <c r="C392" s="1" t="s">
        <v>105</v>
      </c>
      <c r="D392" s="3">
        <v>45249.010416666664</v>
      </c>
      <c r="E392" t="s">
        <v>97</v>
      </c>
      <c r="F392" t="s">
        <v>90</v>
      </c>
      <c r="G392">
        <v>8607</v>
      </c>
      <c r="H392" s="11">
        <f t="shared" si="30"/>
        <v>19</v>
      </c>
      <c r="I392" s="7">
        <v>45249</v>
      </c>
      <c r="J392" s="8">
        <v>1.0416666666666666E-2</v>
      </c>
      <c r="K392">
        <f t="shared" si="31"/>
        <v>15</v>
      </c>
      <c r="L392">
        <f t="shared" si="32"/>
        <v>0</v>
      </c>
      <c r="M392">
        <f t="shared" si="33"/>
        <v>11</v>
      </c>
      <c r="N392" t="str">
        <f>VLOOKUP(B:B,Customers!A:B,2,TRUE)</f>
        <v>Spain</v>
      </c>
      <c r="O392" t="str">
        <f t="shared" si="34"/>
        <v>Not Outlier</v>
      </c>
      <c r="P392">
        <f>VLOOKUP(B:B,Customers!A:H,8,0)</f>
        <v>38</v>
      </c>
    </row>
    <row r="393" spans="1:16" x14ac:dyDescent="0.25">
      <c r="A393">
        <v>831130</v>
      </c>
      <c r="B393">
        <v>315</v>
      </c>
      <c r="C393" s="1" t="s">
        <v>113</v>
      </c>
      <c r="D393" s="3">
        <v>45180.024305555555</v>
      </c>
      <c r="E393" t="s">
        <v>98</v>
      </c>
      <c r="F393" t="s">
        <v>30</v>
      </c>
      <c r="G393">
        <v>7205</v>
      </c>
      <c r="H393" s="11">
        <f t="shared" si="30"/>
        <v>11</v>
      </c>
      <c r="I393" s="7">
        <v>45180</v>
      </c>
      <c r="J393" s="8">
        <v>2.4305555555555556E-2</v>
      </c>
      <c r="K393">
        <f t="shared" si="31"/>
        <v>35</v>
      </c>
      <c r="L393">
        <f t="shared" si="32"/>
        <v>0</v>
      </c>
      <c r="M393">
        <f t="shared" si="33"/>
        <v>9</v>
      </c>
      <c r="N393" t="str">
        <f>VLOOKUP(B:B,Customers!A:B,2,TRUE)</f>
        <v>India</v>
      </c>
      <c r="O393" t="str">
        <f t="shared" si="34"/>
        <v>Not Outlier</v>
      </c>
      <c r="P393">
        <f>VLOOKUP(B:B,Customers!A:H,8,0)</f>
        <v>85</v>
      </c>
    </row>
    <row r="394" spans="1:16" x14ac:dyDescent="0.25">
      <c r="A394">
        <v>1656749</v>
      </c>
      <c r="B394">
        <v>316</v>
      </c>
      <c r="C394" s="1" t="s">
        <v>113</v>
      </c>
      <c r="D394" s="3">
        <v>45083.013888888891</v>
      </c>
      <c r="E394" t="s">
        <v>97</v>
      </c>
      <c r="F394" t="s">
        <v>20</v>
      </c>
      <c r="G394">
        <v>7917</v>
      </c>
      <c r="H394" s="11">
        <f t="shared" si="30"/>
        <v>6</v>
      </c>
      <c r="I394" s="7">
        <v>45083</v>
      </c>
      <c r="J394" s="8">
        <v>1.3888888888888888E-2</v>
      </c>
      <c r="K394">
        <f t="shared" si="31"/>
        <v>20</v>
      </c>
      <c r="L394">
        <f t="shared" si="32"/>
        <v>0</v>
      </c>
      <c r="M394">
        <f t="shared" si="33"/>
        <v>6</v>
      </c>
      <c r="N394" t="str">
        <f>VLOOKUP(B:B,Customers!A:B,2,TRUE)</f>
        <v>India</v>
      </c>
      <c r="O394" t="str">
        <f t="shared" si="34"/>
        <v>Not Outlier</v>
      </c>
      <c r="P394">
        <f>VLOOKUP(B:B,Customers!A:H,8,0)</f>
        <v>89</v>
      </c>
    </row>
    <row r="395" spans="1:16" x14ac:dyDescent="0.25">
      <c r="A395">
        <v>251999</v>
      </c>
      <c r="B395">
        <v>317</v>
      </c>
      <c r="C395" s="1" t="s">
        <v>100</v>
      </c>
      <c r="D395" s="2">
        <v>45232.012499999997</v>
      </c>
      <c r="E395" t="s">
        <v>96</v>
      </c>
      <c r="F395" t="s">
        <v>73</v>
      </c>
      <c r="G395">
        <v>8817</v>
      </c>
      <c r="H395" s="11">
        <f t="shared" si="30"/>
        <v>2</v>
      </c>
      <c r="I395" s="7">
        <v>45232</v>
      </c>
      <c r="J395" s="8">
        <v>1.2500000000000001E-2</v>
      </c>
      <c r="K395">
        <f t="shared" si="31"/>
        <v>18</v>
      </c>
      <c r="L395">
        <f t="shared" si="32"/>
        <v>0</v>
      </c>
      <c r="M395">
        <f t="shared" si="33"/>
        <v>11</v>
      </c>
      <c r="N395" t="str">
        <f>VLOOKUP(B:B,Customers!A:B,2,TRUE)</f>
        <v>France</v>
      </c>
      <c r="O395" t="str">
        <f t="shared" si="34"/>
        <v>Not Outlier</v>
      </c>
      <c r="P395">
        <f>VLOOKUP(B:B,Customers!A:H,8,0)</f>
        <v>24</v>
      </c>
    </row>
    <row r="396" spans="1:16" x14ac:dyDescent="0.25">
      <c r="A396">
        <v>585616</v>
      </c>
      <c r="B396">
        <v>318</v>
      </c>
      <c r="C396" s="1" t="s">
        <v>113</v>
      </c>
      <c r="D396" s="2">
        <v>44966.01666666667</v>
      </c>
      <c r="E396" t="s">
        <v>96</v>
      </c>
      <c r="F396" t="s">
        <v>59</v>
      </c>
      <c r="G396">
        <v>7526</v>
      </c>
      <c r="H396" s="11">
        <f t="shared" si="30"/>
        <v>9</v>
      </c>
      <c r="I396" s="7">
        <v>44966</v>
      </c>
      <c r="J396" s="8">
        <v>1.6666666666666666E-2</v>
      </c>
      <c r="K396">
        <f t="shared" si="31"/>
        <v>24</v>
      </c>
      <c r="L396">
        <f t="shared" si="32"/>
        <v>0</v>
      </c>
      <c r="M396">
        <f t="shared" si="33"/>
        <v>2</v>
      </c>
      <c r="N396" t="str">
        <f>VLOOKUP(B:B,Customers!A:B,2,TRUE)</f>
        <v>India</v>
      </c>
      <c r="O396" t="str">
        <f t="shared" si="34"/>
        <v>Not Outlier</v>
      </c>
      <c r="P396">
        <f>VLOOKUP(B:B,Customers!A:H,8,0)</f>
        <v>35</v>
      </c>
    </row>
    <row r="397" spans="1:16" x14ac:dyDescent="0.25">
      <c r="A397">
        <v>1001243</v>
      </c>
      <c r="B397">
        <v>318</v>
      </c>
      <c r="C397" s="1" t="s">
        <v>113</v>
      </c>
      <c r="D397" s="3">
        <v>45062.05</v>
      </c>
      <c r="E397" t="s">
        <v>191</v>
      </c>
      <c r="F397" t="s">
        <v>25</v>
      </c>
      <c r="G397">
        <v>3114</v>
      </c>
      <c r="H397" s="11">
        <f t="shared" si="30"/>
        <v>16</v>
      </c>
      <c r="I397" s="7">
        <v>45062</v>
      </c>
      <c r="J397" s="8">
        <v>0.05</v>
      </c>
      <c r="K397">
        <f t="shared" si="31"/>
        <v>12</v>
      </c>
      <c r="L397">
        <f t="shared" si="32"/>
        <v>1</v>
      </c>
      <c r="M397">
        <f t="shared" si="33"/>
        <v>5</v>
      </c>
      <c r="N397" t="str">
        <f>VLOOKUP(B:B,Customers!A:B,2,TRUE)</f>
        <v>India</v>
      </c>
      <c r="O397" t="str">
        <f t="shared" si="34"/>
        <v>Not Outlier</v>
      </c>
      <c r="P397">
        <f>VLOOKUP(B:B,Customers!A:H,8,0)</f>
        <v>35</v>
      </c>
    </row>
    <row r="398" spans="1:16" x14ac:dyDescent="0.25">
      <c r="A398">
        <v>501314</v>
      </c>
      <c r="B398">
        <v>319</v>
      </c>
      <c r="C398" s="1" t="s">
        <v>113</v>
      </c>
      <c r="D398" s="2">
        <v>44963.950694444444</v>
      </c>
      <c r="E398" t="s">
        <v>98</v>
      </c>
      <c r="F398" t="s">
        <v>4</v>
      </c>
      <c r="G398">
        <v>2512</v>
      </c>
      <c r="H398" s="11">
        <f t="shared" si="30"/>
        <v>6</v>
      </c>
      <c r="I398" s="7">
        <v>44963</v>
      </c>
      <c r="J398" s="8">
        <v>0.9506944444444444</v>
      </c>
      <c r="K398">
        <f t="shared" si="31"/>
        <v>49</v>
      </c>
      <c r="L398">
        <f t="shared" si="32"/>
        <v>22</v>
      </c>
      <c r="M398">
        <f t="shared" si="33"/>
        <v>2</v>
      </c>
      <c r="N398" t="str">
        <f>VLOOKUP(B:B,Customers!A:B,2,TRUE)</f>
        <v>India</v>
      </c>
      <c r="O398" t="str">
        <f t="shared" si="34"/>
        <v>Not Outlier</v>
      </c>
      <c r="P398">
        <f>VLOOKUP(B:B,Customers!A:H,8,0)</f>
        <v>39</v>
      </c>
    </row>
    <row r="399" spans="1:16" x14ac:dyDescent="0.25">
      <c r="A399">
        <v>1240090</v>
      </c>
      <c r="B399">
        <v>319</v>
      </c>
      <c r="C399" s="1" t="s">
        <v>113</v>
      </c>
      <c r="D399" s="3">
        <v>44968.015972222223</v>
      </c>
      <c r="E399" t="s">
        <v>97</v>
      </c>
      <c r="F399" t="s">
        <v>44</v>
      </c>
      <c r="G399">
        <v>286</v>
      </c>
      <c r="H399" s="11">
        <f t="shared" si="30"/>
        <v>11</v>
      </c>
      <c r="I399" s="7">
        <v>44968</v>
      </c>
      <c r="J399" s="8">
        <v>1.5972222222222221E-2</v>
      </c>
      <c r="K399">
        <f t="shared" si="31"/>
        <v>23</v>
      </c>
      <c r="L399">
        <f t="shared" si="32"/>
        <v>0</v>
      </c>
      <c r="M399">
        <f t="shared" si="33"/>
        <v>2</v>
      </c>
      <c r="N399" t="str">
        <f>VLOOKUP(B:B,Customers!A:B,2,TRUE)</f>
        <v>India</v>
      </c>
      <c r="O399" t="str">
        <f t="shared" si="34"/>
        <v>Not Outlier</v>
      </c>
      <c r="P399">
        <f>VLOOKUP(B:B,Customers!A:H,8,0)</f>
        <v>39</v>
      </c>
    </row>
    <row r="400" spans="1:16" x14ac:dyDescent="0.25">
      <c r="A400">
        <v>1387867</v>
      </c>
      <c r="B400">
        <v>322</v>
      </c>
      <c r="C400" s="1" t="s">
        <v>113</v>
      </c>
      <c r="D400" s="3">
        <v>45068.05</v>
      </c>
      <c r="E400" t="s">
        <v>98</v>
      </c>
      <c r="F400" t="s">
        <v>4</v>
      </c>
      <c r="G400">
        <v>7080</v>
      </c>
      <c r="H400" s="11">
        <f t="shared" si="30"/>
        <v>22</v>
      </c>
      <c r="I400" s="7">
        <v>45068</v>
      </c>
      <c r="J400" s="8">
        <v>0.05</v>
      </c>
      <c r="K400">
        <f t="shared" si="31"/>
        <v>12</v>
      </c>
      <c r="L400">
        <f t="shared" si="32"/>
        <v>1</v>
      </c>
      <c r="M400">
        <f t="shared" si="33"/>
        <v>5</v>
      </c>
      <c r="N400" t="str">
        <f>VLOOKUP(B:B,Customers!A:B,2,TRUE)</f>
        <v>India</v>
      </c>
      <c r="O400" t="str">
        <f t="shared" si="34"/>
        <v>Not Outlier</v>
      </c>
      <c r="P400">
        <f>VLOOKUP(B:B,Customers!A:H,8,0)</f>
        <v>22</v>
      </c>
    </row>
    <row r="401" spans="1:16" x14ac:dyDescent="0.25">
      <c r="A401">
        <v>334028</v>
      </c>
      <c r="B401">
        <v>323</v>
      </c>
      <c r="C401" s="1" t="s">
        <v>100</v>
      </c>
      <c r="D401" s="2">
        <v>45114.056250000001</v>
      </c>
      <c r="E401" t="s">
        <v>97</v>
      </c>
      <c r="F401" t="s">
        <v>49</v>
      </c>
      <c r="G401">
        <v>9365</v>
      </c>
      <c r="H401" s="11">
        <f t="shared" si="30"/>
        <v>7</v>
      </c>
      <c r="I401" s="7">
        <v>45114</v>
      </c>
      <c r="J401" s="8">
        <v>5.6250000000000001E-2</v>
      </c>
      <c r="K401">
        <f t="shared" si="31"/>
        <v>21</v>
      </c>
      <c r="L401">
        <f t="shared" si="32"/>
        <v>1</v>
      </c>
      <c r="M401">
        <f t="shared" si="33"/>
        <v>7</v>
      </c>
      <c r="N401" t="str">
        <f>VLOOKUP(B:B,Customers!A:B,2,TRUE)</f>
        <v>France</v>
      </c>
      <c r="O401" t="str">
        <f t="shared" si="34"/>
        <v>Not Outlier</v>
      </c>
      <c r="P401">
        <f>VLOOKUP(B:B,Customers!A:H,8,0)</f>
        <v>49</v>
      </c>
    </row>
    <row r="402" spans="1:16" x14ac:dyDescent="0.25">
      <c r="A402">
        <v>1179872</v>
      </c>
      <c r="B402">
        <v>323</v>
      </c>
      <c r="C402" s="1" t="s">
        <v>100</v>
      </c>
      <c r="D402" s="3">
        <v>45134.00277777778</v>
      </c>
      <c r="E402" t="s">
        <v>97</v>
      </c>
      <c r="F402" t="s">
        <v>27</v>
      </c>
      <c r="G402">
        <v>6228</v>
      </c>
      <c r="H402" s="11">
        <f t="shared" si="30"/>
        <v>27</v>
      </c>
      <c r="I402" s="7">
        <v>45134</v>
      </c>
      <c r="J402" s="8">
        <v>2.7777777777777779E-3</v>
      </c>
      <c r="K402">
        <f t="shared" si="31"/>
        <v>4</v>
      </c>
      <c r="L402">
        <f t="shared" si="32"/>
        <v>0</v>
      </c>
      <c r="M402">
        <f t="shared" si="33"/>
        <v>7</v>
      </c>
      <c r="N402" t="str">
        <f>VLOOKUP(B:B,Customers!A:B,2,TRUE)</f>
        <v>France</v>
      </c>
      <c r="O402" t="str">
        <f t="shared" si="34"/>
        <v>Not Outlier</v>
      </c>
      <c r="P402">
        <f>VLOOKUP(B:B,Customers!A:H,8,0)</f>
        <v>49</v>
      </c>
    </row>
    <row r="403" spans="1:16" x14ac:dyDescent="0.25">
      <c r="A403">
        <v>535104</v>
      </c>
      <c r="B403">
        <v>324</v>
      </c>
      <c r="C403" s="1" t="s">
        <v>101</v>
      </c>
      <c r="D403" s="2">
        <v>45229.967361111114</v>
      </c>
      <c r="E403" t="s">
        <v>191</v>
      </c>
      <c r="F403" t="s">
        <v>44</v>
      </c>
      <c r="G403">
        <v>7237</v>
      </c>
      <c r="H403" s="11">
        <f t="shared" si="30"/>
        <v>30</v>
      </c>
      <c r="I403" s="7">
        <v>45229</v>
      </c>
      <c r="J403" s="8">
        <v>0.96736111111111112</v>
      </c>
      <c r="K403">
        <f t="shared" si="31"/>
        <v>13</v>
      </c>
      <c r="L403">
        <f t="shared" si="32"/>
        <v>23</v>
      </c>
      <c r="M403">
        <f t="shared" si="33"/>
        <v>10</v>
      </c>
      <c r="N403" t="str">
        <f>VLOOKUP(B:B,Customers!A:B,2,TRUE)</f>
        <v>Australia</v>
      </c>
      <c r="O403" t="str">
        <f t="shared" si="34"/>
        <v>Not Outlier</v>
      </c>
      <c r="P403">
        <f>VLOOKUP(B:B,Customers!A:H,8,0)</f>
        <v>28</v>
      </c>
    </row>
    <row r="404" spans="1:16" x14ac:dyDescent="0.25">
      <c r="A404">
        <v>1004737</v>
      </c>
      <c r="B404">
        <v>324</v>
      </c>
      <c r="C404" s="1" t="s">
        <v>101</v>
      </c>
      <c r="D404" s="3">
        <v>45144.083333333336</v>
      </c>
      <c r="E404" t="s">
        <v>96</v>
      </c>
      <c r="F404" t="s">
        <v>14</v>
      </c>
      <c r="G404">
        <v>9848</v>
      </c>
      <c r="H404" s="11">
        <f t="shared" si="30"/>
        <v>6</v>
      </c>
      <c r="I404" s="7">
        <v>45144</v>
      </c>
      <c r="J404" s="8">
        <v>8.3333333333333329E-2</v>
      </c>
      <c r="K404">
        <f t="shared" si="31"/>
        <v>0</v>
      </c>
      <c r="L404">
        <f t="shared" si="32"/>
        <v>2</v>
      </c>
      <c r="M404">
        <f t="shared" si="33"/>
        <v>8</v>
      </c>
      <c r="N404" t="str">
        <f>VLOOKUP(B:B,Customers!A:B,2,TRUE)</f>
        <v>Australia</v>
      </c>
      <c r="O404" t="str">
        <f t="shared" si="34"/>
        <v>Not Outlier</v>
      </c>
      <c r="P404">
        <f>VLOOKUP(B:B,Customers!A:H,8,0)</f>
        <v>28</v>
      </c>
    </row>
    <row r="405" spans="1:16" x14ac:dyDescent="0.25">
      <c r="A405">
        <v>196148</v>
      </c>
      <c r="B405">
        <v>325</v>
      </c>
      <c r="C405" s="1" t="s">
        <v>100</v>
      </c>
      <c r="D405" s="2">
        <v>44941.04791666667</v>
      </c>
      <c r="E405" t="s">
        <v>98</v>
      </c>
      <c r="F405" t="s">
        <v>66</v>
      </c>
      <c r="G405">
        <v>8010</v>
      </c>
      <c r="H405" s="11">
        <f t="shared" si="30"/>
        <v>15</v>
      </c>
      <c r="I405" s="7">
        <v>44941</v>
      </c>
      <c r="J405" s="8">
        <v>4.791666666666667E-2</v>
      </c>
      <c r="K405">
        <f t="shared" si="31"/>
        <v>9</v>
      </c>
      <c r="L405">
        <f t="shared" si="32"/>
        <v>1</v>
      </c>
      <c r="M405">
        <f t="shared" si="33"/>
        <v>1</v>
      </c>
      <c r="N405" t="str">
        <f>VLOOKUP(B:B,Customers!A:B,2,TRUE)</f>
        <v>France</v>
      </c>
      <c r="O405" t="str">
        <f t="shared" si="34"/>
        <v>Not Outlier</v>
      </c>
      <c r="P405">
        <f>VLOOKUP(B:B,Customers!A:H,8,0)</f>
        <v>30</v>
      </c>
    </row>
    <row r="406" spans="1:16" x14ac:dyDescent="0.25">
      <c r="A406">
        <v>401745</v>
      </c>
      <c r="B406">
        <v>327</v>
      </c>
      <c r="C406" s="1" t="s">
        <v>113</v>
      </c>
      <c r="D406" s="2">
        <v>45102.954861111109</v>
      </c>
      <c r="E406" t="s">
        <v>191</v>
      </c>
      <c r="F406" t="s">
        <v>33</v>
      </c>
      <c r="G406">
        <v>166</v>
      </c>
      <c r="H406" s="11">
        <f t="shared" si="30"/>
        <v>25</v>
      </c>
      <c r="I406" s="7">
        <v>45102</v>
      </c>
      <c r="J406" s="8">
        <v>0.95486111111111116</v>
      </c>
      <c r="K406">
        <f t="shared" si="31"/>
        <v>55</v>
      </c>
      <c r="L406">
        <f t="shared" si="32"/>
        <v>22</v>
      </c>
      <c r="M406">
        <f t="shared" si="33"/>
        <v>6</v>
      </c>
      <c r="N406" t="str">
        <f>VLOOKUP(B:B,Customers!A:B,2,TRUE)</f>
        <v>India</v>
      </c>
      <c r="O406" t="str">
        <f t="shared" si="34"/>
        <v>Not Outlier</v>
      </c>
      <c r="P406">
        <f>VLOOKUP(B:B,Customers!A:H,8,0)</f>
        <v>32</v>
      </c>
    </row>
    <row r="407" spans="1:16" x14ac:dyDescent="0.25">
      <c r="A407">
        <v>881346</v>
      </c>
      <c r="B407">
        <v>327</v>
      </c>
      <c r="C407" s="1" t="s">
        <v>113</v>
      </c>
      <c r="D407" s="3">
        <v>45279.986111111109</v>
      </c>
      <c r="E407" t="s">
        <v>96</v>
      </c>
      <c r="F407" t="s">
        <v>69</v>
      </c>
      <c r="G407">
        <v>8816</v>
      </c>
      <c r="H407" s="11">
        <f t="shared" si="30"/>
        <v>19</v>
      </c>
      <c r="I407" s="7">
        <v>45279</v>
      </c>
      <c r="J407" s="8">
        <v>0.98611111111111116</v>
      </c>
      <c r="K407">
        <f t="shared" si="31"/>
        <v>40</v>
      </c>
      <c r="L407">
        <f t="shared" si="32"/>
        <v>23</v>
      </c>
      <c r="M407">
        <f t="shared" si="33"/>
        <v>12</v>
      </c>
      <c r="N407" t="str">
        <f>VLOOKUP(B:B,Customers!A:B,2,TRUE)</f>
        <v>India</v>
      </c>
      <c r="O407" t="str">
        <f t="shared" si="34"/>
        <v>Not Outlier</v>
      </c>
      <c r="P407">
        <f>VLOOKUP(B:B,Customers!A:H,8,0)</f>
        <v>32</v>
      </c>
    </row>
    <row r="408" spans="1:16" x14ac:dyDescent="0.25">
      <c r="A408">
        <v>1033000</v>
      </c>
      <c r="B408">
        <v>327</v>
      </c>
      <c r="C408" s="1" t="s">
        <v>113</v>
      </c>
      <c r="D408" s="3">
        <v>44995.976388888892</v>
      </c>
      <c r="E408" t="s">
        <v>191</v>
      </c>
      <c r="F408" t="s">
        <v>43</v>
      </c>
      <c r="G408">
        <v>3478</v>
      </c>
      <c r="H408" s="11">
        <f t="shared" si="30"/>
        <v>10</v>
      </c>
      <c r="I408" s="7">
        <v>44995</v>
      </c>
      <c r="J408" s="8">
        <v>0.97638888888888886</v>
      </c>
      <c r="K408">
        <f t="shared" si="31"/>
        <v>26</v>
      </c>
      <c r="L408">
        <f t="shared" si="32"/>
        <v>23</v>
      </c>
      <c r="M408">
        <f t="shared" si="33"/>
        <v>3</v>
      </c>
      <c r="N408" t="str">
        <f>VLOOKUP(B:B,Customers!A:B,2,TRUE)</f>
        <v>India</v>
      </c>
      <c r="O408" t="str">
        <f t="shared" si="34"/>
        <v>Not Outlier</v>
      </c>
      <c r="P408">
        <f>VLOOKUP(B:B,Customers!A:H,8,0)</f>
        <v>32</v>
      </c>
    </row>
    <row r="409" spans="1:16" x14ac:dyDescent="0.25">
      <c r="A409">
        <v>1129422</v>
      </c>
      <c r="B409">
        <v>327</v>
      </c>
      <c r="C409" s="1" t="s">
        <v>113</v>
      </c>
      <c r="D409" s="3">
        <v>45220.05972222222</v>
      </c>
      <c r="E409" t="s">
        <v>98</v>
      </c>
      <c r="F409" t="s">
        <v>17</v>
      </c>
      <c r="G409">
        <v>1595</v>
      </c>
      <c r="H409" s="11">
        <f t="shared" si="30"/>
        <v>21</v>
      </c>
      <c r="I409" s="7">
        <v>45220</v>
      </c>
      <c r="J409" s="8">
        <v>5.9722222222222225E-2</v>
      </c>
      <c r="K409">
        <f t="shared" si="31"/>
        <v>26</v>
      </c>
      <c r="L409">
        <f t="shared" si="32"/>
        <v>1</v>
      </c>
      <c r="M409">
        <f t="shared" si="33"/>
        <v>10</v>
      </c>
      <c r="N409" t="str">
        <f>VLOOKUP(B:B,Customers!A:B,2,TRUE)</f>
        <v>India</v>
      </c>
      <c r="O409" t="str">
        <f t="shared" si="34"/>
        <v>Not Outlier</v>
      </c>
      <c r="P409">
        <f>VLOOKUP(B:B,Customers!A:H,8,0)</f>
        <v>32</v>
      </c>
    </row>
    <row r="410" spans="1:16" x14ac:dyDescent="0.25">
      <c r="A410">
        <v>1548655</v>
      </c>
      <c r="B410">
        <v>327</v>
      </c>
      <c r="C410" s="1" t="s">
        <v>113</v>
      </c>
      <c r="D410" s="3">
        <v>45159.031944444447</v>
      </c>
      <c r="E410" t="s">
        <v>98</v>
      </c>
      <c r="F410" t="s">
        <v>22</v>
      </c>
      <c r="G410">
        <v>8582</v>
      </c>
      <c r="H410" s="11">
        <f t="shared" si="30"/>
        <v>21</v>
      </c>
      <c r="I410" s="7">
        <v>45159</v>
      </c>
      <c r="J410" s="8">
        <v>3.1944444444444442E-2</v>
      </c>
      <c r="K410">
        <f t="shared" si="31"/>
        <v>46</v>
      </c>
      <c r="L410">
        <f t="shared" si="32"/>
        <v>0</v>
      </c>
      <c r="M410">
        <f t="shared" si="33"/>
        <v>8</v>
      </c>
      <c r="N410" t="str">
        <f>VLOOKUP(B:B,Customers!A:B,2,TRUE)</f>
        <v>India</v>
      </c>
      <c r="O410" t="str">
        <f t="shared" si="34"/>
        <v>Not Outlier</v>
      </c>
      <c r="P410">
        <f>VLOOKUP(B:B,Customers!A:H,8,0)</f>
        <v>32</v>
      </c>
    </row>
    <row r="411" spans="1:16" x14ac:dyDescent="0.25">
      <c r="A411">
        <v>628945</v>
      </c>
      <c r="B411">
        <v>329</v>
      </c>
      <c r="C411" s="1" t="s">
        <v>105</v>
      </c>
      <c r="D411" s="2">
        <v>45097.055555555555</v>
      </c>
      <c r="E411" t="s">
        <v>98</v>
      </c>
      <c r="F411" t="s">
        <v>33</v>
      </c>
      <c r="G411">
        <v>7750</v>
      </c>
      <c r="H411" s="11">
        <f t="shared" si="30"/>
        <v>20</v>
      </c>
      <c r="I411" s="7">
        <v>45097</v>
      </c>
      <c r="J411" s="8">
        <v>5.5555555555555552E-2</v>
      </c>
      <c r="K411">
        <f t="shared" si="31"/>
        <v>20</v>
      </c>
      <c r="L411">
        <f t="shared" si="32"/>
        <v>1</v>
      </c>
      <c r="M411">
        <f t="shared" si="33"/>
        <v>6</v>
      </c>
      <c r="N411" t="str">
        <f>VLOOKUP(B:B,Customers!A:B,2,TRUE)</f>
        <v>Spain</v>
      </c>
      <c r="O411" t="str">
        <f t="shared" si="34"/>
        <v>Not Outlier</v>
      </c>
      <c r="P411">
        <f>VLOOKUP(B:B,Customers!A:H,8,0)</f>
        <v>55</v>
      </c>
    </row>
    <row r="412" spans="1:16" x14ac:dyDescent="0.25">
      <c r="A412">
        <v>1665250</v>
      </c>
      <c r="B412">
        <v>329</v>
      </c>
      <c r="C412" s="1" t="s">
        <v>105</v>
      </c>
      <c r="D412" s="3">
        <v>45048.022222222222</v>
      </c>
      <c r="E412" t="s">
        <v>191</v>
      </c>
      <c r="F412" t="s">
        <v>41</v>
      </c>
      <c r="G412">
        <v>6153</v>
      </c>
      <c r="H412" s="11">
        <f t="shared" si="30"/>
        <v>2</v>
      </c>
      <c r="I412" s="7">
        <v>45048</v>
      </c>
      <c r="J412" s="8">
        <v>2.2222222222222223E-2</v>
      </c>
      <c r="K412">
        <f t="shared" si="31"/>
        <v>32</v>
      </c>
      <c r="L412">
        <f t="shared" si="32"/>
        <v>0</v>
      </c>
      <c r="M412">
        <f t="shared" si="33"/>
        <v>5</v>
      </c>
      <c r="N412" t="str">
        <f>VLOOKUP(B:B,Customers!A:B,2,TRUE)</f>
        <v>Spain</v>
      </c>
      <c r="O412" t="str">
        <f t="shared" si="34"/>
        <v>Not Outlier</v>
      </c>
      <c r="P412">
        <f>VLOOKUP(B:B,Customers!A:H,8,0)</f>
        <v>55</v>
      </c>
    </row>
    <row r="413" spans="1:16" x14ac:dyDescent="0.25">
      <c r="A413">
        <v>607197</v>
      </c>
      <c r="B413">
        <v>330</v>
      </c>
      <c r="C413" s="1" t="s">
        <v>113</v>
      </c>
      <c r="D413" s="2">
        <v>45278.976388888892</v>
      </c>
      <c r="E413" t="s">
        <v>98</v>
      </c>
      <c r="F413" t="s">
        <v>29</v>
      </c>
      <c r="G413">
        <v>793</v>
      </c>
      <c r="H413" s="11">
        <f t="shared" si="30"/>
        <v>18</v>
      </c>
      <c r="I413" s="7">
        <v>45278</v>
      </c>
      <c r="J413" s="8">
        <v>0.97638888888888886</v>
      </c>
      <c r="K413">
        <f t="shared" si="31"/>
        <v>26</v>
      </c>
      <c r="L413">
        <f t="shared" si="32"/>
        <v>23</v>
      </c>
      <c r="M413">
        <f t="shared" si="33"/>
        <v>12</v>
      </c>
      <c r="N413" t="str">
        <f>VLOOKUP(B:B,Customers!A:B,2,TRUE)</f>
        <v>India</v>
      </c>
      <c r="O413" t="str">
        <f t="shared" si="34"/>
        <v>Not Outlier</v>
      </c>
      <c r="P413">
        <f>VLOOKUP(B:B,Customers!A:H,8,0)</f>
        <v>43</v>
      </c>
    </row>
    <row r="414" spans="1:16" x14ac:dyDescent="0.25">
      <c r="A414">
        <v>627652</v>
      </c>
      <c r="B414">
        <v>330</v>
      </c>
      <c r="C414" s="1" t="s">
        <v>113</v>
      </c>
      <c r="D414" s="2">
        <v>45285.029166666667</v>
      </c>
      <c r="E414" t="s">
        <v>96</v>
      </c>
      <c r="F414" t="s">
        <v>60</v>
      </c>
      <c r="G414">
        <v>4651</v>
      </c>
      <c r="H414" s="11">
        <f t="shared" si="30"/>
        <v>25</v>
      </c>
      <c r="I414" s="7">
        <v>45285</v>
      </c>
      <c r="J414" s="8">
        <v>2.9166666666666667E-2</v>
      </c>
      <c r="K414">
        <f t="shared" si="31"/>
        <v>42</v>
      </c>
      <c r="L414">
        <f t="shared" si="32"/>
        <v>0</v>
      </c>
      <c r="M414">
        <f t="shared" si="33"/>
        <v>12</v>
      </c>
      <c r="N414" t="str">
        <f>VLOOKUP(B:B,Customers!A:B,2,TRUE)</f>
        <v>India</v>
      </c>
      <c r="O414" t="str">
        <f t="shared" si="34"/>
        <v>Not Outlier</v>
      </c>
      <c r="P414">
        <f>VLOOKUP(B:B,Customers!A:H,8,0)</f>
        <v>43</v>
      </c>
    </row>
    <row r="415" spans="1:16" x14ac:dyDescent="0.25">
      <c r="A415">
        <v>848551</v>
      </c>
      <c r="B415">
        <v>330</v>
      </c>
      <c r="C415" s="1" t="s">
        <v>113</v>
      </c>
      <c r="D415" s="3">
        <v>44951.008333333331</v>
      </c>
      <c r="E415" t="s">
        <v>191</v>
      </c>
      <c r="F415" t="s">
        <v>78</v>
      </c>
      <c r="G415">
        <v>6624</v>
      </c>
      <c r="H415" s="11">
        <f t="shared" si="30"/>
        <v>25</v>
      </c>
      <c r="I415" s="7">
        <v>44951</v>
      </c>
      <c r="J415" s="8">
        <v>8.3333333333333332E-3</v>
      </c>
      <c r="K415">
        <f t="shared" si="31"/>
        <v>12</v>
      </c>
      <c r="L415">
        <f t="shared" si="32"/>
        <v>0</v>
      </c>
      <c r="M415">
        <f t="shared" si="33"/>
        <v>1</v>
      </c>
      <c r="N415" t="str">
        <f>VLOOKUP(B:B,Customers!A:B,2,TRUE)</f>
        <v>India</v>
      </c>
      <c r="O415" t="str">
        <f t="shared" si="34"/>
        <v>Not Outlier</v>
      </c>
      <c r="P415">
        <f>VLOOKUP(B:B,Customers!A:H,8,0)</f>
        <v>43</v>
      </c>
    </row>
    <row r="416" spans="1:16" x14ac:dyDescent="0.25">
      <c r="A416">
        <v>281813</v>
      </c>
      <c r="B416">
        <v>331</v>
      </c>
      <c r="C416" s="1" t="s">
        <v>106</v>
      </c>
      <c r="D416" s="2">
        <v>45098.081944444442</v>
      </c>
      <c r="E416" t="s">
        <v>97</v>
      </c>
      <c r="F416" t="s">
        <v>43</v>
      </c>
      <c r="G416">
        <v>5117</v>
      </c>
      <c r="H416" s="11">
        <f t="shared" si="30"/>
        <v>21</v>
      </c>
      <c r="I416" s="7">
        <v>45098</v>
      </c>
      <c r="J416" s="8">
        <v>8.1944444444444445E-2</v>
      </c>
      <c r="K416">
        <f t="shared" si="31"/>
        <v>58</v>
      </c>
      <c r="L416">
        <f t="shared" si="32"/>
        <v>1</v>
      </c>
      <c r="M416">
        <f t="shared" si="33"/>
        <v>6</v>
      </c>
      <c r="N416" t="str">
        <f>VLOOKUP(B:B,Customers!A:B,2,TRUE)</f>
        <v>Singapore</v>
      </c>
      <c r="O416" t="str">
        <f t="shared" si="34"/>
        <v>Not Outlier</v>
      </c>
      <c r="P416">
        <f>VLOOKUP(B:B,Customers!A:H,8,0)</f>
        <v>24</v>
      </c>
    </row>
    <row r="417" spans="1:16" x14ac:dyDescent="0.25">
      <c r="A417">
        <v>1460179</v>
      </c>
      <c r="B417">
        <v>331</v>
      </c>
      <c r="C417" s="1" t="s">
        <v>106</v>
      </c>
      <c r="D417" s="3">
        <v>45110.05</v>
      </c>
      <c r="E417" t="s">
        <v>97</v>
      </c>
      <c r="F417" t="s">
        <v>67</v>
      </c>
      <c r="G417">
        <v>7781</v>
      </c>
      <c r="H417" s="11">
        <f t="shared" si="30"/>
        <v>3</v>
      </c>
      <c r="I417" s="7">
        <v>45110</v>
      </c>
      <c r="J417" s="8">
        <v>0.05</v>
      </c>
      <c r="K417">
        <f t="shared" si="31"/>
        <v>12</v>
      </c>
      <c r="L417">
        <f t="shared" si="32"/>
        <v>1</v>
      </c>
      <c r="M417">
        <f t="shared" si="33"/>
        <v>7</v>
      </c>
      <c r="N417" t="str">
        <f>VLOOKUP(B:B,Customers!A:B,2,TRUE)</f>
        <v>Singapore</v>
      </c>
      <c r="O417" t="str">
        <f t="shared" si="34"/>
        <v>Not Outlier</v>
      </c>
      <c r="P417">
        <f>VLOOKUP(B:B,Customers!A:H,8,0)</f>
        <v>24</v>
      </c>
    </row>
    <row r="418" spans="1:16" x14ac:dyDescent="0.25">
      <c r="A418">
        <v>1355256</v>
      </c>
      <c r="B418">
        <v>332</v>
      </c>
      <c r="C418" s="1" t="s">
        <v>113</v>
      </c>
      <c r="D418" s="3">
        <v>44977.027083333334</v>
      </c>
      <c r="E418" t="s">
        <v>191</v>
      </c>
      <c r="F418" t="s">
        <v>89</v>
      </c>
      <c r="G418">
        <v>2173</v>
      </c>
      <c r="H418" s="11">
        <f t="shared" si="30"/>
        <v>20</v>
      </c>
      <c r="I418" s="7">
        <v>44977</v>
      </c>
      <c r="J418" s="8">
        <v>2.7083333333333334E-2</v>
      </c>
      <c r="K418">
        <f t="shared" si="31"/>
        <v>39</v>
      </c>
      <c r="L418">
        <f t="shared" si="32"/>
        <v>0</v>
      </c>
      <c r="M418">
        <f t="shared" si="33"/>
        <v>2</v>
      </c>
      <c r="N418" t="str">
        <f>VLOOKUP(B:B,Customers!A:B,2,TRUE)</f>
        <v>India</v>
      </c>
      <c r="O418" t="str">
        <f t="shared" si="34"/>
        <v>Not Outlier</v>
      </c>
      <c r="P418">
        <f>VLOOKUP(B:B,Customers!A:H,8,0)</f>
        <v>78</v>
      </c>
    </row>
    <row r="419" spans="1:16" x14ac:dyDescent="0.25">
      <c r="A419">
        <v>159503</v>
      </c>
      <c r="B419">
        <v>333</v>
      </c>
      <c r="C419" s="1" t="s">
        <v>109</v>
      </c>
      <c r="D419" s="2">
        <v>45060.020138888889</v>
      </c>
      <c r="E419" t="s">
        <v>97</v>
      </c>
      <c r="F419" t="s">
        <v>12</v>
      </c>
      <c r="G419">
        <v>5295</v>
      </c>
      <c r="H419" s="11">
        <f t="shared" si="30"/>
        <v>14</v>
      </c>
      <c r="I419" s="7">
        <v>45060</v>
      </c>
      <c r="J419" s="8">
        <v>2.013888888888889E-2</v>
      </c>
      <c r="K419">
        <f t="shared" si="31"/>
        <v>29</v>
      </c>
      <c r="L419">
        <f t="shared" si="32"/>
        <v>0</v>
      </c>
      <c r="M419">
        <f t="shared" si="33"/>
        <v>5</v>
      </c>
      <c r="N419" t="str">
        <f>VLOOKUP(B:B,Customers!A:B,2,TRUE)</f>
        <v>Germany</v>
      </c>
      <c r="O419" t="str">
        <f t="shared" si="34"/>
        <v>Not Outlier</v>
      </c>
      <c r="P419">
        <f>VLOOKUP(B:B,Customers!A:H,8,0)</f>
        <v>43</v>
      </c>
    </row>
    <row r="420" spans="1:16" x14ac:dyDescent="0.25">
      <c r="A420">
        <v>383781</v>
      </c>
      <c r="B420">
        <v>333</v>
      </c>
      <c r="C420" s="1" t="s">
        <v>109</v>
      </c>
      <c r="D420" s="2">
        <v>45274.057638888888</v>
      </c>
      <c r="E420" t="s">
        <v>98</v>
      </c>
      <c r="F420" t="s">
        <v>44</v>
      </c>
      <c r="G420">
        <v>75</v>
      </c>
      <c r="H420" s="11">
        <f t="shared" si="30"/>
        <v>14</v>
      </c>
      <c r="I420" s="7">
        <v>45274</v>
      </c>
      <c r="J420" s="8">
        <v>5.7638888888888892E-2</v>
      </c>
      <c r="K420">
        <f t="shared" si="31"/>
        <v>23</v>
      </c>
      <c r="L420">
        <f t="shared" si="32"/>
        <v>1</v>
      </c>
      <c r="M420">
        <f t="shared" si="33"/>
        <v>12</v>
      </c>
      <c r="N420" t="str">
        <f>VLOOKUP(B:B,Customers!A:B,2,TRUE)</f>
        <v>Germany</v>
      </c>
      <c r="O420" t="str">
        <f t="shared" si="34"/>
        <v>Not Outlier</v>
      </c>
      <c r="P420">
        <f>VLOOKUP(B:B,Customers!A:H,8,0)</f>
        <v>43</v>
      </c>
    </row>
    <row r="421" spans="1:16" x14ac:dyDescent="0.25">
      <c r="A421">
        <v>1524999</v>
      </c>
      <c r="B421">
        <v>333</v>
      </c>
      <c r="C421" s="1" t="s">
        <v>109</v>
      </c>
      <c r="D421" s="3">
        <v>44943.975694444445</v>
      </c>
      <c r="E421" t="s">
        <v>96</v>
      </c>
      <c r="F421" t="s">
        <v>68</v>
      </c>
      <c r="G421">
        <v>1766</v>
      </c>
      <c r="H421" s="11">
        <f t="shared" si="30"/>
        <v>17</v>
      </c>
      <c r="I421" s="7">
        <v>44943</v>
      </c>
      <c r="J421" s="8">
        <v>0.97569444444444442</v>
      </c>
      <c r="K421">
        <f t="shared" si="31"/>
        <v>25</v>
      </c>
      <c r="L421">
        <f t="shared" si="32"/>
        <v>23</v>
      </c>
      <c r="M421">
        <f t="shared" si="33"/>
        <v>1</v>
      </c>
      <c r="N421" t="str">
        <f>VLOOKUP(B:B,Customers!A:B,2,TRUE)</f>
        <v>Germany</v>
      </c>
      <c r="O421" t="str">
        <f t="shared" si="34"/>
        <v>Not Outlier</v>
      </c>
      <c r="P421">
        <f>VLOOKUP(B:B,Customers!A:H,8,0)</f>
        <v>43</v>
      </c>
    </row>
    <row r="422" spans="1:16" x14ac:dyDescent="0.25">
      <c r="A422">
        <v>214073</v>
      </c>
      <c r="B422">
        <v>336</v>
      </c>
      <c r="C422" s="1" t="s">
        <v>105</v>
      </c>
      <c r="D422" s="2">
        <v>44942.067361111112</v>
      </c>
      <c r="E422" t="s">
        <v>191</v>
      </c>
      <c r="F422" t="s">
        <v>75</v>
      </c>
      <c r="G422">
        <v>730</v>
      </c>
      <c r="H422" s="11">
        <f t="shared" si="30"/>
        <v>16</v>
      </c>
      <c r="I422" s="7">
        <v>44942</v>
      </c>
      <c r="J422" s="8">
        <v>6.7361111111111108E-2</v>
      </c>
      <c r="K422">
        <f t="shared" si="31"/>
        <v>37</v>
      </c>
      <c r="L422">
        <f t="shared" si="32"/>
        <v>1</v>
      </c>
      <c r="M422">
        <f t="shared" si="33"/>
        <v>1</v>
      </c>
      <c r="N422" t="str">
        <f>VLOOKUP(B:B,Customers!A:B,2,TRUE)</f>
        <v>Spain</v>
      </c>
      <c r="O422" t="str">
        <f t="shared" si="34"/>
        <v>Not Outlier</v>
      </c>
      <c r="P422">
        <f>VLOOKUP(B:B,Customers!A:H,8,0)</f>
        <v>26</v>
      </c>
    </row>
    <row r="423" spans="1:16" x14ac:dyDescent="0.25">
      <c r="A423">
        <v>389519</v>
      </c>
      <c r="B423">
        <v>336</v>
      </c>
      <c r="C423" s="1" t="s">
        <v>105</v>
      </c>
      <c r="D423" s="2">
        <v>45249.077777777777</v>
      </c>
      <c r="E423" t="s">
        <v>97</v>
      </c>
      <c r="F423" t="s">
        <v>89</v>
      </c>
      <c r="G423">
        <v>5243</v>
      </c>
      <c r="H423" s="11">
        <f t="shared" si="30"/>
        <v>19</v>
      </c>
      <c r="I423" s="7">
        <v>45249</v>
      </c>
      <c r="J423" s="8">
        <v>7.7777777777777779E-2</v>
      </c>
      <c r="K423">
        <f t="shared" si="31"/>
        <v>52</v>
      </c>
      <c r="L423">
        <f t="shared" si="32"/>
        <v>1</v>
      </c>
      <c r="M423">
        <f t="shared" si="33"/>
        <v>11</v>
      </c>
      <c r="N423" t="str">
        <f>VLOOKUP(B:B,Customers!A:B,2,TRUE)</f>
        <v>Spain</v>
      </c>
      <c r="O423" t="str">
        <f t="shared" si="34"/>
        <v>Not Outlier</v>
      </c>
      <c r="P423">
        <f>VLOOKUP(B:B,Customers!A:H,8,0)</f>
        <v>26</v>
      </c>
    </row>
    <row r="424" spans="1:16" x14ac:dyDescent="0.25">
      <c r="A424">
        <v>959447</v>
      </c>
      <c r="B424">
        <v>336</v>
      </c>
      <c r="C424" s="1" t="s">
        <v>105</v>
      </c>
      <c r="D424" s="3">
        <v>45026.063194444447</v>
      </c>
      <c r="E424" t="s">
        <v>191</v>
      </c>
      <c r="F424" t="s">
        <v>77</v>
      </c>
      <c r="G424">
        <v>7839</v>
      </c>
      <c r="H424" s="11">
        <f t="shared" si="30"/>
        <v>10</v>
      </c>
      <c r="I424" s="7">
        <v>45026</v>
      </c>
      <c r="J424" s="8">
        <v>6.3194444444444442E-2</v>
      </c>
      <c r="K424">
        <f t="shared" si="31"/>
        <v>31</v>
      </c>
      <c r="L424">
        <f t="shared" si="32"/>
        <v>1</v>
      </c>
      <c r="M424">
        <f t="shared" si="33"/>
        <v>4</v>
      </c>
      <c r="N424" t="str">
        <f>VLOOKUP(B:B,Customers!A:B,2,TRUE)</f>
        <v>Spain</v>
      </c>
      <c r="O424" t="str">
        <f t="shared" si="34"/>
        <v>Not Outlier</v>
      </c>
      <c r="P424">
        <f>VLOOKUP(B:B,Customers!A:H,8,0)</f>
        <v>26</v>
      </c>
    </row>
    <row r="425" spans="1:16" x14ac:dyDescent="0.25">
      <c r="A425">
        <v>1289588</v>
      </c>
      <c r="B425">
        <v>336</v>
      </c>
      <c r="C425" s="1" t="s">
        <v>105</v>
      </c>
      <c r="D425" s="3">
        <v>45174.995833333334</v>
      </c>
      <c r="E425" t="s">
        <v>191</v>
      </c>
      <c r="F425" t="s">
        <v>43</v>
      </c>
      <c r="G425">
        <v>4944</v>
      </c>
      <c r="H425" s="11">
        <f t="shared" si="30"/>
        <v>5</v>
      </c>
      <c r="I425" s="7">
        <v>45174</v>
      </c>
      <c r="J425" s="8">
        <v>0.99583333333333335</v>
      </c>
      <c r="K425">
        <f t="shared" si="31"/>
        <v>54</v>
      </c>
      <c r="L425">
        <f t="shared" si="32"/>
        <v>23</v>
      </c>
      <c r="M425">
        <f t="shared" si="33"/>
        <v>9</v>
      </c>
      <c r="N425" t="str">
        <f>VLOOKUP(B:B,Customers!A:B,2,TRUE)</f>
        <v>Spain</v>
      </c>
      <c r="O425" t="str">
        <f t="shared" si="34"/>
        <v>Not Outlier</v>
      </c>
      <c r="P425">
        <f>VLOOKUP(B:B,Customers!A:H,8,0)</f>
        <v>26</v>
      </c>
    </row>
    <row r="426" spans="1:16" x14ac:dyDescent="0.25">
      <c r="A426">
        <v>1088292</v>
      </c>
      <c r="B426">
        <v>337</v>
      </c>
      <c r="C426" s="1" t="s">
        <v>106</v>
      </c>
      <c r="D426" s="3">
        <v>44944.013888888891</v>
      </c>
      <c r="E426" t="s">
        <v>191</v>
      </c>
      <c r="F426" t="s">
        <v>30</v>
      </c>
      <c r="G426">
        <v>3551</v>
      </c>
      <c r="H426" s="11">
        <f t="shared" si="30"/>
        <v>18</v>
      </c>
      <c r="I426" s="7">
        <v>44944</v>
      </c>
      <c r="J426" s="8">
        <v>1.3888888888888888E-2</v>
      </c>
      <c r="K426">
        <f t="shared" si="31"/>
        <v>20</v>
      </c>
      <c r="L426">
        <f t="shared" si="32"/>
        <v>0</v>
      </c>
      <c r="M426">
        <f t="shared" si="33"/>
        <v>1</v>
      </c>
      <c r="N426" t="str">
        <f>VLOOKUP(B:B,Customers!A:B,2,TRUE)</f>
        <v>Singapore</v>
      </c>
      <c r="O426" t="str">
        <f t="shared" si="34"/>
        <v>Not Outlier</v>
      </c>
      <c r="P426">
        <f>VLOOKUP(B:B,Customers!A:H,8,0)</f>
        <v>58</v>
      </c>
    </row>
    <row r="427" spans="1:16" x14ac:dyDescent="0.25">
      <c r="A427">
        <v>1166715</v>
      </c>
      <c r="B427">
        <v>337</v>
      </c>
      <c r="C427" s="1" t="s">
        <v>106</v>
      </c>
      <c r="D427" s="3">
        <v>45056.010416666664</v>
      </c>
      <c r="E427" t="s">
        <v>98</v>
      </c>
      <c r="F427" t="s">
        <v>59</v>
      </c>
      <c r="G427">
        <v>8874</v>
      </c>
      <c r="H427" s="11">
        <f t="shared" si="30"/>
        <v>10</v>
      </c>
      <c r="I427" s="7">
        <v>45056</v>
      </c>
      <c r="J427" s="8">
        <v>1.0416666666666666E-2</v>
      </c>
      <c r="K427">
        <f t="shared" si="31"/>
        <v>15</v>
      </c>
      <c r="L427">
        <f t="shared" si="32"/>
        <v>0</v>
      </c>
      <c r="M427">
        <f t="shared" si="33"/>
        <v>5</v>
      </c>
      <c r="N427" t="str">
        <f>VLOOKUP(B:B,Customers!A:B,2,TRUE)</f>
        <v>Singapore</v>
      </c>
      <c r="O427" t="str">
        <f t="shared" si="34"/>
        <v>Not Outlier</v>
      </c>
      <c r="P427">
        <f>VLOOKUP(B:B,Customers!A:H,8,0)</f>
        <v>58</v>
      </c>
    </row>
    <row r="428" spans="1:16" x14ac:dyDescent="0.25">
      <c r="A428">
        <v>1280199</v>
      </c>
      <c r="B428">
        <v>337</v>
      </c>
      <c r="C428" s="1" t="s">
        <v>106</v>
      </c>
      <c r="D428" s="3">
        <v>45223.025694444441</v>
      </c>
      <c r="E428" t="s">
        <v>96</v>
      </c>
      <c r="F428" t="s">
        <v>39</v>
      </c>
      <c r="G428">
        <v>622</v>
      </c>
      <c r="H428" s="11">
        <f t="shared" si="30"/>
        <v>24</v>
      </c>
      <c r="I428" s="7">
        <v>45223</v>
      </c>
      <c r="J428" s="8">
        <v>2.5694444444444443E-2</v>
      </c>
      <c r="K428">
        <f t="shared" si="31"/>
        <v>37</v>
      </c>
      <c r="L428">
        <f t="shared" si="32"/>
        <v>0</v>
      </c>
      <c r="M428">
        <f t="shared" si="33"/>
        <v>10</v>
      </c>
      <c r="N428" t="str">
        <f>VLOOKUP(B:B,Customers!A:B,2,TRUE)</f>
        <v>Singapore</v>
      </c>
      <c r="O428" t="str">
        <f t="shared" si="34"/>
        <v>Not Outlier</v>
      </c>
      <c r="P428">
        <f>VLOOKUP(B:B,Customers!A:H,8,0)</f>
        <v>58</v>
      </c>
    </row>
    <row r="429" spans="1:16" x14ac:dyDescent="0.25">
      <c r="A429">
        <v>846919</v>
      </c>
      <c r="B429">
        <v>338</v>
      </c>
      <c r="C429" s="1" t="s">
        <v>113</v>
      </c>
      <c r="D429" s="3">
        <v>45158.088194444441</v>
      </c>
      <c r="E429" t="s">
        <v>98</v>
      </c>
      <c r="F429" t="s">
        <v>43</v>
      </c>
      <c r="G429">
        <v>2100</v>
      </c>
      <c r="H429" s="11">
        <f t="shared" si="30"/>
        <v>20</v>
      </c>
      <c r="I429" s="7">
        <v>45158</v>
      </c>
      <c r="J429" s="8">
        <v>8.819444444444445E-2</v>
      </c>
      <c r="K429">
        <f t="shared" si="31"/>
        <v>7</v>
      </c>
      <c r="L429">
        <f t="shared" si="32"/>
        <v>2</v>
      </c>
      <c r="M429">
        <f t="shared" si="33"/>
        <v>8</v>
      </c>
      <c r="N429" t="str">
        <f>VLOOKUP(B:B,Customers!A:B,2,TRUE)</f>
        <v>India</v>
      </c>
      <c r="O429" t="str">
        <f t="shared" si="34"/>
        <v>Not Outlier</v>
      </c>
      <c r="P429">
        <f>VLOOKUP(B:B,Customers!A:H,8,0)</f>
        <v>51</v>
      </c>
    </row>
    <row r="430" spans="1:16" x14ac:dyDescent="0.25">
      <c r="A430">
        <v>1472426</v>
      </c>
      <c r="B430">
        <v>338</v>
      </c>
      <c r="C430" s="1" t="s">
        <v>113</v>
      </c>
      <c r="D430" s="3">
        <v>45185.997916666667</v>
      </c>
      <c r="E430" t="s">
        <v>96</v>
      </c>
      <c r="F430" t="s">
        <v>18</v>
      </c>
      <c r="G430">
        <v>2068</v>
      </c>
      <c r="H430" s="11">
        <f t="shared" si="30"/>
        <v>16</v>
      </c>
      <c r="I430" s="7">
        <v>45185</v>
      </c>
      <c r="J430" s="8">
        <v>0.99791666666666667</v>
      </c>
      <c r="K430">
        <f t="shared" si="31"/>
        <v>57</v>
      </c>
      <c r="L430">
        <f t="shared" si="32"/>
        <v>23</v>
      </c>
      <c r="M430">
        <f t="shared" si="33"/>
        <v>9</v>
      </c>
      <c r="N430" t="str">
        <f>VLOOKUP(B:B,Customers!A:B,2,TRUE)</f>
        <v>India</v>
      </c>
      <c r="O430" t="str">
        <f t="shared" si="34"/>
        <v>Not Outlier</v>
      </c>
      <c r="P430">
        <f>VLOOKUP(B:B,Customers!A:H,8,0)</f>
        <v>51</v>
      </c>
    </row>
    <row r="431" spans="1:16" x14ac:dyDescent="0.25">
      <c r="A431">
        <v>962712</v>
      </c>
      <c r="B431">
        <v>340</v>
      </c>
      <c r="C431" s="1" t="s">
        <v>100</v>
      </c>
      <c r="D431" s="3">
        <v>44993.013194444444</v>
      </c>
      <c r="E431" t="s">
        <v>98</v>
      </c>
      <c r="F431" t="s">
        <v>79</v>
      </c>
      <c r="G431">
        <v>1633</v>
      </c>
      <c r="H431" s="11">
        <f t="shared" si="30"/>
        <v>8</v>
      </c>
      <c r="I431" s="7">
        <v>44993</v>
      </c>
      <c r="J431" s="8">
        <v>1.3194444444444444E-2</v>
      </c>
      <c r="K431">
        <f t="shared" si="31"/>
        <v>19</v>
      </c>
      <c r="L431">
        <f t="shared" si="32"/>
        <v>0</v>
      </c>
      <c r="M431">
        <f t="shared" si="33"/>
        <v>3</v>
      </c>
      <c r="N431" t="str">
        <f>VLOOKUP(B:B,Customers!A:B,2,TRUE)</f>
        <v>France</v>
      </c>
      <c r="O431" t="str">
        <f t="shared" si="34"/>
        <v>Not Outlier</v>
      </c>
      <c r="P431">
        <f>VLOOKUP(B:B,Customers!A:H,8,0)</f>
        <v>68</v>
      </c>
    </row>
    <row r="432" spans="1:16" x14ac:dyDescent="0.25">
      <c r="A432">
        <v>1448149</v>
      </c>
      <c r="B432">
        <v>340</v>
      </c>
      <c r="C432" s="1" t="s">
        <v>100</v>
      </c>
      <c r="D432" s="3">
        <v>45058.990972222222</v>
      </c>
      <c r="E432" t="s">
        <v>191</v>
      </c>
      <c r="F432" t="s">
        <v>13</v>
      </c>
      <c r="G432">
        <v>8948</v>
      </c>
      <c r="H432" s="11">
        <f t="shared" si="30"/>
        <v>12</v>
      </c>
      <c r="I432" s="7">
        <v>45058</v>
      </c>
      <c r="J432" s="8">
        <v>0.99097222222222225</v>
      </c>
      <c r="K432">
        <f t="shared" si="31"/>
        <v>47</v>
      </c>
      <c r="L432">
        <f t="shared" si="32"/>
        <v>23</v>
      </c>
      <c r="M432">
        <f t="shared" si="33"/>
        <v>5</v>
      </c>
      <c r="N432" t="str">
        <f>VLOOKUP(B:B,Customers!A:B,2,TRUE)</f>
        <v>France</v>
      </c>
      <c r="O432" t="str">
        <f t="shared" si="34"/>
        <v>Not Outlier</v>
      </c>
      <c r="P432">
        <f>VLOOKUP(B:B,Customers!A:H,8,0)</f>
        <v>68</v>
      </c>
    </row>
    <row r="433" spans="1:16" x14ac:dyDescent="0.25">
      <c r="A433">
        <v>1479812</v>
      </c>
      <c r="B433">
        <v>340</v>
      </c>
      <c r="C433" s="1" t="s">
        <v>100</v>
      </c>
      <c r="D433" s="3">
        <v>45090.036805555559</v>
      </c>
      <c r="E433" t="s">
        <v>191</v>
      </c>
      <c r="F433" t="s">
        <v>79</v>
      </c>
      <c r="G433">
        <v>7134</v>
      </c>
      <c r="H433" s="11">
        <f t="shared" si="30"/>
        <v>13</v>
      </c>
      <c r="I433" s="7">
        <v>45090</v>
      </c>
      <c r="J433" s="8">
        <v>3.6805555555555557E-2</v>
      </c>
      <c r="K433">
        <f t="shared" si="31"/>
        <v>53</v>
      </c>
      <c r="L433">
        <f t="shared" si="32"/>
        <v>0</v>
      </c>
      <c r="M433">
        <f t="shared" si="33"/>
        <v>6</v>
      </c>
      <c r="N433" t="str">
        <f>VLOOKUP(B:B,Customers!A:B,2,TRUE)</f>
        <v>France</v>
      </c>
      <c r="O433" t="str">
        <f t="shared" si="34"/>
        <v>Not Outlier</v>
      </c>
      <c r="P433">
        <f>VLOOKUP(B:B,Customers!A:H,8,0)</f>
        <v>68</v>
      </c>
    </row>
    <row r="434" spans="1:16" x14ac:dyDescent="0.25">
      <c r="A434">
        <v>66951</v>
      </c>
      <c r="B434">
        <v>342</v>
      </c>
      <c r="C434" s="1" t="s">
        <v>113</v>
      </c>
      <c r="D434" s="2">
        <v>45134.00277777778</v>
      </c>
      <c r="E434" t="s">
        <v>191</v>
      </c>
      <c r="F434" t="s">
        <v>9</v>
      </c>
      <c r="G434">
        <v>7338</v>
      </c>
      <c r="H434" s="11">
        <f t="shared" si="30"/>
        <v>27</v>
      </c>
      <c r="I434" s="7">
        <v>45134</v>
      </c>
      <c r="J434" s="8">
        <v>2.7777777777777779E-3</v>
      </c>
      <c r="K434">
        <f t="shared" si="31"/>
        <v>4</v>
      </c>
      <c r="L434">
        <f t="shared" si="32"/>
        <v>0</v>
      </c>
      <c r="M434">
        <f t="shared" si="33"/>
        <v>7</v>
      </c>
      <c r="N434" t="str">
        <f>VLOOKUP(B:B,Customers!A:B,2,TRUE)</f>
        <v>India</v>
      </c>
      <c r="O434" t="str">
        <f t="shared" si="34"/>
        <v>Not Outlier</v>
      </c>
      <c r="P434">
        <f>VLOOKUP(B:B,Customers!A:H,8,0)</f>
        <v>65</v>
      </c>
    </row>
    <row r="435" spans="1:16" x14ac:dyDescent="0.25">
      <c r="A435">
        <v>558573</v>
      </c>
      <c r="B435">
        <v>342</v>
      </c>
      <c r="C435" s="1" t="s">
        <v>113</v>
      </c>
      <c r="D435" s="2">
        <v>45192.024305555555</v>
      </c>
      <c r="E435" t="s">
        <v>96</v>
      </c>
      <c r="F435" t="s">
        <v>12</v>
      </c>
      <c r="G435">
        <v>2278</v>
      </c>
      <c r="H435" s="11">
        <f t="shared" si="30"/>
        <v>23</v>
      </c>
      <c r="I435" s="7">
        <v>45192</v>
      </c>
      <c r="J435" s="8">
        <v>2.4305555555555556E-2</v>
      </c>
      <c r="K435">
        <f t="shared" si="31"/>
        <v>35</v>
      </c>
      <c r="L435">
        <f t="shared" si="32"/>
        <v>0</v>
      </c>
      <c r="M435">
        <f t="shared" si="33"/>
        <v>9</v>
      </c>
      <c r="N435" t="str">
        <f>VLOOKUP(B:B,Customers!A:B,2,TRUE)</f>
        <v>India</v>
      </c>
      <c r="O435" t="str">
        <f t="shared" si="34"/>
        <v>Not Outlier</v>
      </c>
      <c r="P435">
        <f>VLOOKUP(B:B,Customers!A:H,8,0)</f>
        <v>65</v>
      </c>
    </row>
    <row r="436" spans="1:16" x14ac:dyDescent="0.25">
      <c r="A436">
        <v>671598</v>
      </c>
      <c r="B436">
        <v>342</v>
      </c>
      <c r="C436" s="1"/>
      <c r="D436" s="3">
        <v>44969.027083333334</v>
      </c>
      <c r="E436" t="s">
        <v>98</v>
      </c>
      <c r="F436" t="s">
        <v>43</v>
      </c>
      <c r="G436">
        <v>8711</v>
      </c>
      <c r="H436" s="11">
        <f t="shared" si="30"/>
        <v>12</v>
      </c>
      <c r="I436" s="7">
        <v>44969</v>
      </c>
      <c r="J436" s="8">
        <v>2.7083333333333334E-2</v>
      </c>
      <c r="K436">
        <f t="shared" si="31"/>
        <v>39</v>
      </c>
      <c r="L436">
        <f t="shared" si="32"/>
        <v>0</v>
      </c>
      <c r="M436">
        <f t="shared" si="33"/>
        <v>2</v>
      </c>
      <c r="N436" t="str">
        <f>VLOOKUP(B:B,Customers!A:B,2,TRUE)</f>
        <v>India</v>
      </c>
      <c r="O436" t="str">
        <f t="shared" si="34"/>
        <v>Not Outlier</v>
      </c>
      <c r="P436">
        <f>VLOOKUP(B:B,Customers!A:H,8,0)</f>
        <v>65</v>
      </c>
    </row>
    <row r="437" spans="1:16" x14ac:dyDescent="0.25">
      <c r="A437">
        <v>312250</v>
      </c>
      <c r="B437">
        <v>343</v>
      </c>
      <c r="C437" s="1" t="s">
        <v>113</v>
      </c>
      <c r="D437" s="2">
        <v>45248.019444444442</v>
      </c>
      <c r="E437" t="s">
        <v>98</v>
      </c>
      <c r="F437" t="s">
        <v>41</v>
      </c>
      <c r="G437">
        <v>8056</v>
      </c>
      <c r="H437" s="11">
        <f t="shared" si="30"/>
        <v>18</v>
      </c>
      <c r="I437" s="7">
        <v>45248</v>
      </c>
      <c r="J437" s="8">
        <v>1.9444444444444445E-2</v>
      </c>
      <c r="K437">
        <f t="shared" si="31"/>
        <v>28</v>
      </c>
      <c r="L437">
        <f t="shared" si="32"/>
        <v>0</v>
      </c>
      <c r="M437">
        <f t="shared" si="33"/>
        <v>11</v>
      </c>
      <c r="N437" t="str">
        <f>VLOOKUP(B:B,Customers!A:B,2,TRUE)</f>
        <v>India</v>
      </c>
      <c r="O437" t="str">
        <f t="shared" si="34"/>
        <v>Not Outlier</v>
      </c>
      <c r="P437">
        <f>VLOOKUP(B:B,Customers!A:H,8,0)</f>
        <v>88</v>
      </c>
    </row>
    <row r="438" spans="1:16" x14ac:dyDescent="0.25">
      <c r="A438">
        <v>554150</v>
      </c>
      <c r="B438">
        <v>343</v>
      </c>
      <c r="C438" s="1" t="s">
        <v>113</v>
      </c>
      <c r="D438" s="2">
        <v>45051.002083333333</v>
      </c>
      <c r="E438" t="s">
        <v>98</v>
      </c>
      <c r="F438" t="s">
        <v>8</v>
      </c>
      <c r="G438">
        <v>1090</v>
      </c>
      <c r="H438" s="11">
        <f t="shared" si="30"/>
        <v>5</v>
      </c>
      <c r="I438" s="7">
        <v>45051</v>
      </c>
      <c r="J438" s="8">
        <v>2.0833333333333333E-3</v>
      </c>
      <c r="K438">
        <f t="shared" si="31"/>
        <v>3</v>
      </c>
      <c r="L438">
        <f t="shared" si="32"/>
        <v>0</v>
      </c>
      <c r="M438">
        <f t="shared" si="33"/>
        <v>5</v>
      </c>
      <c r="N438" t="str">
        <f>VLOOKUP(B:B,Customers!A:B,2,TRUE)</f>
        <v>India</v>
      </c>
      <c r="O438" t="str">
        <f t="shared" si="34"/>
        <v>Not Outlier</v>
      </c>
      <c r="P438">
        <f>VLOOKUP(B:B,Customers!A:H,8,0)</f>
        <v>88</v>
      </c>
    </row>
    <row r="439" spans="1:16" x14ac:dyDescent="0.25">
      <c r="A439">
        <v>1202392</v>
      </c>
      <c r="B439">
        <v>344</v>
      </c>
      <c r="C439" s="1" t="s">
        <v>102</v>
      </c>
      <c r="D439" s="3">
        <v>45230.00277777778</v>
      </c>
      <c r="E439" t="s">
        <v>98</v>
      </c>
      <c r="F439" t="s">
        <v>11</v>
      </c>
      <c r="G439">
        <v>8051</v>
      </c>
      <c r="H439" s="11">
        <f t="shared" si="30"/>
        <v>31</v>
      </c>
      <c r="I439" s="7">
        <v>45230</v>
      </c>
      <c r="J439" s="8">
        <v>2.7777777777777779E-3</v>
      </c>
      <c r="K439">
        <f t="shared" si="31"/>
        <v>4</v>
      </c>
      <c r="L439">
        <f t="shared" si="32"/>
        <v>0</v>
      </c>
      <c r="M439">
        <f t="shared" si="33"/>
        <v>10</v>
      </c>
      <c r="N439" t="str">
        <f>VLOOKUP(B:B,Customers!A:B,2,TRUE)</f>
        <v>Finland</v>
      </c>
      <c r="O439" t="str">
        <f t="shared" si="34"/>
        <v>Not Outlier</v>
      </c>
      <c r="P439">
        <f>VLOOKUP(B:B,Customers!A:H,8,0)</f>
        <v>84</v>
      </c>
    </row>
    <row r="440" spans="1:16" x14ac:dyDescent="0.25">
      <c r="A440">
        <v>1308737</v>
      </c>
      <c r="B440">
        <v>344</v>
      </c>
      <c r="C440" s="1" t="s">
        <v>102</v>
      </c>
      <c r="D440" s="3">
        <v>45139.038888888892</v>
      </c>
      <c r="E440" t="s">
        <v>191</v>
      </c>
      <c r="F440" t="s">
        <v>54</v>
      </c>
      <c r="G440">
        <v>144</v>
      </c>
      <c r="H440" s="11">
        <f t="shared" si="30"/>
        <v>1</v>
      </c>
      <c r="I440" s="7">
        <v>45139</v>
      </c>
      <c r="J440" s="8">
        <v>3.888888888888889E-2</v>
      </c>
      <c r="K440">
        <f t="shared" si="31"/>
        <v>56</v>
      </c>
      <c r="L440">
        <f t="shared" si="32"/>
        <v>0</v>
      </c>
      <c r="M440">
        <f t="shared" si="33"/>
        <v>8</v>
      </c>
      <c r="N440" t="str">
        <f>VLOOKUP(B:B,Customers!A:B,2,TRUE)</f>
        <v>Finland</v>
      </c>
      <c r="O440" t="str">
        <f t="shared" si="34"/>
        <v>Not Outlier</v>
      </c>
      <c r="P440">
        <f>VLOOKUP(B:B,Customers!A:H,8,0)</f>
        <v>84</v>
      </c>
    </row>
    <row r="441" spans="1:16" x14ac:dyDescent="0.25">
      <c r="A441">
        <v>1395655</v>
      </c>
      <c r="B441">
        <v>345</v>
      </c>
      <c r="C441" s="1" t="s">
        <v>113</v>
      </c>
      <c r="D441" s="3">
        <v>45150.02847222222</v>
      </c>
      <c r="E441" t="s">
        <v>98</v>
      </c>
      <c r="F441" t="s">
        <v>27</v>
      </c>
      <c r="G441">
        <v>8180</v>
      </c>
      <c r="H441" s="11">
        <f t="shared" si="30"/>
        <v>12</v>
      </c>
      <c r="I441" s="7">
        <v>45150</v>
      </c>
      <c r="J441" s="8">
        <v>2.8472222222222222E-2</v>
      </c>
      <c r="K441">
        <f t="shared" si="31"/>
        <v>41</v>
      </c>
      <c r="L441">
        <f t="shared" si="32"/>
        <v>0</v>
      </c>
      <c r="M441">
        <f t="shared" si="33"/>
        <v>8</v>
      </c>
      <c r="N441" t="str">
        <f>VLOOKUP(B:B,Customers!A:B,2,TRUE)</f>
        <v>India</v>
      </c>
      <c r="O441" t="str">
        <f t="shared" si="34"/>
        <v>Not Outlier</v>
      </c>
      <c r="P441">
        <f>VLOOKUP(B:B,Customers!A:H,8,0)</f>
        <v>31</v>
      </c>
    </row>
    <row r="442" spans="1:16" x14ac:dyDescent="0.25">
      <c r="A442">
        <v>895436</v>
      </c>
      <c r="B442">
        <v>346</v>
      </c>
      <c r="C442" s="1" t="s">
        <v>105</v>
      </c>
      <c r="D442" s="3">
        <v>45177.026388888888</v>
      </c>
      <c r="E442" t="s">
        <v>96</v>
      </c>
      <c r="F442" t="s">
        <v>32</v>
      </c>
      <c r="G442">
        <v>6750</v>
      </c>
      <c r="H442" s="11">
        <f t="shared" si="30"/>
        <v>8</v>
      </c>
      <c r="I442" s="7">
        <v>45177</v>
      </c>
      <c r="J442" s="8">
        <v>2.6388888888888889E-2</v>
      </c>
      <c r="K442">
        <f t="shared" si="31"/>
        <v>38</v>
      </c>
      <c r="L442">
        <f t="shared" si="32"/>
        <v>0</v>
      </c>
      <c r="M442">
        <f t="shared" si="33"/>
        <v>9</v>
      </c>
      <c r="N442" t="str">
        <f>VLOOKUP(B:B,Customers!A:B,2,TRUE)</f>
        <v>Spain</v>
      </c>
      <c r="O442" t="str">
        <f t="shared" si="34"/>
        <v>Not Outlier</v>
      </c>
      <c r="P442">
        <f>VLOOKUP(B:B,Customers!A:H,8,0)</f>
        <v>27</v>
      </c>
    </row>
    <row r="443" spans="1:16" x14ac:dyDescent="0.25">
      <c r="A443">
        <v>197854</v>
      </c>
      <c r="B443">
        <v>347</v>
      </c>
      <c r="C443" s="1" t="s">
        <v>108</v>
      </c>
      <c r="D443" s="2">
        <v>45169.038888888892</v>
      </c>
      <c r="E443" t="s">
        <v>97</v>
      </c>
      <c r="F443" t="s">
        <v>27</v>
      </c>
      <c r="G443">
        <v>1674</v>
      </c>
      <c r="H443" s="11">
        <f t="shared" si="30"/>
        <v>31</v>
      </c>
      <c r="I443" s="7">
        <v>45169</v>
      </c>
      <c r="J443" s="8">
        <v>3.888888888888889E-2</v>
      </c>
      <c r="K443">
        <f t="shared" si="31"/>
        <v>56</v>
      </c>
      <c r="L443">
        <f t="shared" si="32"/>
        <v>0</v>
      </c>
      <c r="M443">
        <f t="shared" si="33"/>
        <v>8</v>
      </c>
      <c r="N443" t="str">
        <f>VLOOKUP(B:B,Customers!A:B,2,TRUE)</f>
        <v>Denmark</v>
      </c>
      <c r="O443" t="str">
        <f t="shared" si="34"/>
        <v>Not Outlier</v>
      </c>
      <c r="P443">
        <f>VLOOKUP(B:B,Customers!A:H,8,0)</f>
        <v>59</v>
      </c>
    </row>
    <row r="444" spans="1:16" x14ac:dyDescent="0.25">
      <c r="A444">
        <v>1102910</v>
      </c>
      <c r="B444">
        <v>347</v>
      </c>
      <c r="C444" s="1" t="s">
        <v>108</v>
      </c>
      <c r="D444" s="3">
        <v>45232.988194444442</v>
      </c>
      <c r="E444" t="s">
        <v>96</v>
      </c>
      <c r="F444" t="s">
        <v>27</v>
      </c>
      <c r="G444">
        <v>5043</v>
      </c>
      <c r="H444" s="11">
        <f t="shared" si="30"/>
        <v>2</v>
      </c>
      <c r="I444" s="7">
        <v>45232</v>
      </c>
      <c r="J444" s="8">
        <v>0.98819444444444449</v>
      </c>
      <c r="K444">
        <f t="shared" si="31"/>
        <v>43</v>
      </c>
      <c r="L444">
        <f t="shared" si="32"/>
        <v>23</v>
      </c>
      <c r="M444">
        <f t="shared" si="33"/>
        <v>11</v>
      </c>
      <c r="N444" t="str">
        <f>VLOOKUP(B:B,Customers!A:B,2,TRUE)</f>
        <v>Denmark</v>
      </c>
      <c r="O444" t="str">
        <f t="shared" si="34"/>
        <v>Not Outlier</v>
      </c>
      <c r="P444">
        <f>VLOOKUP(B:B,Customers!A:H,8,0)</f>
        <v>59</v>
      </c>
    </row>
    <row r="445" spans="1:16" x14ac:dyDescent="0.25">
      <c r="A445">
        <v>1521957</v>
      </c>
      <c r="B445">
        <v>347</v>
      </c>
      <c r="C445" s="1" t="s">
        <v>108</v>
      </c>
      <c r="D445" s="3">
        <v>45236.970833333333</v>
      </c>
      <c r="E445" t="s">
        <v>96</v>
      </c>
      <c r="F445" t="s">
        <v>74</v>
      </c>
      <c r="G445">
        <v>2198</v>
      </c>
      <c r="H445" s="11">
        <f t="shared" si="30"/>
        <v>6</v>
      </c>
      <c r="I445" s="7">
        <v>45236</v>
      </c>
      <c r="J445" s="8">
        <v>0.97083333333333333</v>
      </c>
      <c r="K445">
        <f t="shared" si="31"/>
        <v>18</v>
      </c>
      <c r="L445">
        <f t="shared" si="32"/>
        <v>23</v>
      </c>
      <c r="M445">
        <f t="shared" si="33"/>
        <v>11</v>
      </c>
      <c r="N445" t="str">
        <f>VLOOKUP(B:B,Customers!A:B,2,TRUE)</f>
        <v>Denmark</v>
      </c>
      <c r="O445" t="str">
        <f t="shared" si="34"/>
        <v>Not Outlier</v>
      </c>
      <c r="P445">
        <f>VLOOKUP(B:B,Customers!A:H,8,0)</f>
        <v>59</v>
      </c>
    </row>
    <row r="446" spans="1:16" x14ac:dyDescent="0.25">
      <c r="A446">
        <v>1562703</v>
      </c>
      <c r="B446">
        <v>347</v>
      </c>
      <c r="C446" s="1" t="s">
        <v>108</v>
      </c>
      <c r="D446" s="3">
        <v>45183.017361111109</v>
      </c>
      <c r="E446" t="s">
        <v>191</v>
      </c>
      <c r="F446" t="s">
        <v>18</v>
      </c>
      <c r="G446">
        <v>1845</v>
      </c>
      <c r="H446" s="11">
        <f t="shared" si="30"/>
        <v>14</v>
      </c>
      <c r="I446" s="7">
        <v>45183</v>
      </c>
      <c r="J446" s="8">
        <v>1.7361111111111112E-2</v>
      </c>
      <c r="K446">
        <f t="shared" si="31"/>
        <v>25</v>
      </c>
      <c r="L446">
        <f t="shared" si="32"/>
        <v>0</v>
      </c>
      <c r="M446">
        <f t="shared" si="33"/>
        <v>9</v>
      </c>
      <c r="N446" t="str">
        <f>VLOOKUP(B:B,Customers!A:B,2,TRUE)</f>
        <v>Denmark</v>
      </c>
      <c r="O446" t="str">
        <f t="shared" si="34"/>
        <v>Not Outlier</v>
      </c>
      <c r="P446">
        <f>VLOOKUP(B:B,Customers!A:H,8,0)</f>
        <v>59</v>
      </c>
    </row>
    <row r="447" spans="1:16" x14ac:dyDescent="0.25">
      <c r="A447">
        <v>1490112</v>
      </c>
      <c r="B447">
        <v>348</v>
      </c>
      <c r="C447" s="1" t="s">
        <v>100</v>
      </c>
      <c r="D447" s="3">
        <v>45164.043749999997</v>
      </c>
      <c r="E447" t="s">
        <v>96</v>
      </c>
      <c r="F447" t="s">
        <v>15</v>
      </c>
      <c r="G447">
        <v>7429</v>
      </c>
      <c r="H447" s="11">
        <f t="shared" si="30"/>
        <v>26</v>
      </c>
      <c r="I447" s="7">
        <v>45164</v>
      </c>
      <c r="J447" s="8">
        <v>4.3749999999999997E-2</v>
      </c>
      <c r="K447">
        <f t="shared" si="31"/>
        <v>3</v>
      </c>
      <c r="L447">
        <f t="shared" si="32"/>
        <v>1</v>
      </c>
      <c r="M447">
        <f t="shared" si="33"/>
        <v>8</v>
      </c>
      <c r="N447" t="str">
        <f>VLOOKUP(B:B,Customers!A:B,2,TRUE)</f>
        <v>France</v>
      </c>
      <c r="O447" t="str">
        <f t="shared" si="34"/>
        <v>Not Outlier</v>
      </c>
      <c r="P447">
        <f>VLOOKUP(B:B,Customers!A:H,8,0)</f>
        <v>61</v>
      </c>
    </row>
    <row r="448" spans="1:16" x14ac:dyDescent="0.25">
      <c r="A448">
        <v>912904</v>
      </c>
      <c r="B448">
        <v>349</v>
      </c>
      <c r="C448" s="1" t="s">
        <v>108</v>
      </c>
      <c r="D448" s="3">
        <v>45266.993750000001</v>
      </c>
      <c r="E448" t="s">
        <v>96</v>
      </c>
      <c r="F448" t="s">
        <v>47</v>
      </c>
      <c r="G448">
        <v>2520</v>
      </c>
      <c r="H448" s="11">
        <f t="shared" si="30"/>
        <v>6</v>
      </c>
      <c r="I448" s="7">
        <v>45266</v>
      </c>
      <c r="J448" s="8">
        <v>0.99375000000000002</v>
      </c>
      <c r="K448">
        <f t="shared" si="31"/>
        <v>51</v>
      </c>
      <c r="L448">
        <f t="shared" si="32"/>
        <v>23</v>
      </c>
      <c r="M448">
        <f t="shared" si="33"/>
        <v>12</v>
      </c>
      <c r="N448" t="str">
        <f>VLOOKUP(B:B,Customers!A:B,2,TRUE)</f>
        <v>Denmark</v>
      </c>
      <c r="O448" t="str">
        <f t="shared" si="34"/>
        <v>Not Outlier</v>
      </c>
      <c r="P448">
        <f>VLOOKUP(B:B,Customers!A:H,8,0)</f>
        <v>55</v>
      </c>
    </row>
    <row r="449" spans="1:16" x14ac:dyDescent="0.25">
      <c r="A449">
        <v>929955</v>
      </c>
      <c r="B449">
        <v>349</v>
      </c>
      <c r="C449" s="1" t="s">
        <v>108</v>
      </c>
      <c r="D449" s="3">
        <v>44947.987500000003</v>
      </c>
      <c r="E449" t="s">
        <v>98</v>
      </c>
      <c r="F449" t="s">
        <v>43</v>
      </c>
      <c r="G449">
        <v>3242</v>
      </c>
      <c r="H449" s="11">
        <f t="shared" si="30"/>
        <v>21</v>
      </c>
      <c r="I449" s="7">
        <v>44947</v>
      </c>
      <c r="J449" s="8">
        <v>0.98750000000000004</v>
      </c>
      <c r="K449">
        <f t="shared" si="31"/>
        <v>42</v>
      </c>
      <c r="L449">
        <f t="shared" si="32"/>
        <v>23</v>
      </c>
      <c r="M449">
        <f t="shared" si="33"/>
        <v>1</v>
      </c>
      <c r="N449" t="str">
        <f>VLOOKUP(B:B,Customers!A:B,2,TRUE)</f>
        <v>Denmark</v>
      </c>
      <c r="O449" t="str">
        <f t="shared" si="34"/>
        <v>Not Outlier</v>
      </c>
      <c r="P449">
        <f>VLOOKUP(B:B,Customers!A:H,8,0)</f>
        <v>55</v>
      </c>
    </row>
    <row r="450" spans="1:16" x14ac:dyDescent="0.25">
      <c r="A450">
        <v>414191</v>
      </c>
      <c r="B450">
        <v>350</v>
      </c>
      <c r="C450" s="1" t="s">
        <v>109</v>
      </c>
      <c r="D450" s="2">
        <v>44936.958333333336</v>
      </c>
      <c r="E450" t="s">
        <v>96</v>
      </c>
      <c r="F450" t="s">
        <v>40</v>
      </c>
      <c r="G450">
        <v>6814</v>
      </c>
      <c r="H450" s="11">
        <f t="shared" si="30"/>
        <v>10</v>
      </c>
      <c r="I450" s="7">
        <v>44936</v>
      </c>
      <c r="J450" s="8">
        <v>0.95833333333333337</v>
      </c>
      <c r="K450">
        <f t="shared" si="31"/>
        <v>0</v>
      </c>
      <c r="L450">
        <f t="shared" si="32"/>
        <v>23</v>
      </c>
      <c r="M450">
        <f t="shared" si="33"/>
        <v>1</v>
      </c>
      <c r="N450" t="str">
        <f>VLOOKUP(B:B,Customers!A:B,2,TRUE)</f>
        <v>Germany</v>
      </c>
      <c r="O450" t="str">
        <f t="shared" si="34"/>
        <v>Not Outlier</v>
      </c>
      <c r="P450">
        <f>VLOOKUP(B:B,Customers!A:H,8,0)</f>
        <v>39</v>
      </c>
    </row>
    <row r="451" spans="1:16" x14ac:dyDescent="0.25">
      <c r="A451">
        <v>1669358</v>
      </c>
      <c r="B451">
        <v>351</v>
      </c>
      <c r="C451" s="1" t="s">
        <v>101</v>
      </c>
      <c r="D451" s="3">
        <v>44962.077777777777</v>
      </c>
      <c r="E451" t="s">
        <v>98</v>
      </c>
      <c r="F451" t="s">
        <v>18</v>
      </c>
      <c r="G451">
        <v>462</v>
      </c>
      <c r="H451" s="11">
        <f t="shared" ref="H451:H514" si="35">DAY(D451)</f>
        <v>5</v>
      </c>
      <c r="I451" s="7">
        <v>44962</v>
      </c>
      <c r="J451" s="8">
        <v>7.7777777777777779E-2</v>
      </c>
      <c r="K451">
        <f t="shared" ref="K451:K514" si="36">MINUTE(J451)</f>
        <v>52</v>
      </c>
      <c r="L451">
        <f t="shared" ref="L451:L514" si="37">HOUR(J451)</f>
        <v>1</v>
      </c>
      <c r="M451">
        <f t="shared" ref="M451:M514" si="38">MONTH(I451)</f>
        <v>2</v>
      </c>
      <c r="N451" t="str">
        <f>VLOOKUP(B:B,Customers!A:B,2,TRUE)</f>
        <v>Australia</v>
      </c>
      <c r="O451" t="str">
        <f t="shared" ref="O451:O514" si="39">IF(OR(G451&gt;$R$9,G451&lt;$R$8),"Outlier","Not Outlier")</f>
        <v>Not Outlier</v>
      </c>
      <c r="P451">
        <f>VLOOKUP(B:B,Customers!A:H,8,0)</f>
        <v>87</v>
      </c>
    </row>
    <row r="452" spans="1:16" x14ac:dyDescent="0.25">
      <c r="A452">
        <v>60781</v>
      </c>
      <c r="B452">
        <v>353</v>
      </c>
      <c r="C452" s="1" t="s">
        <v>100</v>
      </c>
      <c r="D452" s="2">
        <v>45225.069444444445</v>
      </c>
      <c r="E452" t="s">
        <v>97</v>
      </c>
      <c r="F452" t="s">
        <v>18</v>
      </c>
      <c r="G452">
        <v>936</v>
      </c>
      <c r="H452" s="11">
        <f t="shared" si="35"/>
        <v>26</v>
      </c>
      <c r="I452" s="7">
        <v>45225</v>
      </c>
      <c r="J452" s="8">
        <v>6.9444444444444448E-2</v>
      </c>
      <c r="K452">
        <f t="shared" si="36"/>
        <v>40</v>
      </c>
      <c r="L452">
        <f t="shared" si="37"/>
        <v>1</v>
      </c>
      <c r="M452">
        <f t="shared" si="38"/>
        <v>10</v>
      </c>
      <c r="N452" t="str">
        <f>VLOOKUP(B:B,Customers!A:B,2,TRUE)</f>
        <v>France</v>
      </c>
      <c r="O452" t="str">
        <f t="shared" si="39"/>
        <v>Not Outlier</v>
      </c>
      <c r="P452">
        <f>VLOOKUP(B:B,Customers!A:H,8,0)</f>
        <v>66</v>
      </c>
    </row>
    <row r="453" spans="1:16" x14ac:dyDescent="0.25">
      <c r="A453">
        <v>1237541</v>
      </c>
      <c r="B453">
        <v>354</v>
      </c>
      <c r="C453" s="1" t="s">
        <v>113</v>
      </c>
      <c r="D453" s="3">
        <v>45202.998611111114</v>
      </c>
      <c r="E453" t="s">
        <v>98</v>
      </c>
      <c r="F453" t="s">
        <v>88</v>
      </c>
      <c r="G453">
        <v>301</v>
      </c>
      <c r="H453" s="11">
        <f t="shared" si="35"/>
        <v>3</v>
      </c>
      <c r="I453" s="7">
        <v>45202</v>
      </c>
      <c r="J453" s="8">
        <v>0.99861111111111112</v>
      </c>
      <c r="K453">
        <f t="shared" si="36"/>
        <v>58</v>
      </c>
      <c r="L453">
        <f t="shared" si="37"/>
        <v>23</v>
      </c>
      <c r="M453">
        <f t="shared" si="38"/>
        <v>10</v>
      </c>
      <c r="N453" t="str">
        <f>VLOOKUP(B:B,Customers!A:B,2,TRUE)</f>
        <v>India</v>
      </c>
      <c r="O453" t="str">
        <f t="shared" si="39"/>
        <v>Not Outlier</v>
      </c>
      <c r="P453">
        <f>VLOOKUP(B:B,Customers!A:H,8,0)</f>
        <v>29</v>
      </c>
    </row>
    <row r="454" spans="1:16" x14ac:dyDescent="0.25">
      <c r="A454">
        <v>1288732</v>
      </c>
      <c r="B454">
        <v>354</v>
      </c>
      <c r="C454" s="1" t="s">
        <v>113</v>
      </c>
      <c r="D454" s="3">
        <v>44965.968055555553</v>
      </c>
      <c r="E454" t="s">
        <v>191</v>
      </c>
      <c r="F454" t="s">
        <v>88</v>
      </c>
      <c r="G454">
        <v>1265</v>
      </c>
      <c r="H454" s="11">
        <f t="shared" si="35"/>
        <v>8</v>
      </c>
      <c r="I454" s="7">
        <v>44965</v>
      </c>
      <c r="J454" s="8">
        <v>0.96805555555555556</v>
      </c>
      <c r="K454">
        <f t="shared" si="36"/>
        <v>14</v>
      </c>
      <c r="L454">
        <f t="shared" si="37"/>
        <v>23</v>
      </c>
      <c r="M454">
        <f t="shared" si="38"/>
        <v>2</v>
      </c>
      <c r="N454" t="str">
        <f>VLOOKUP(B:B,Customers!A:B,2,TRUE)</f>
        <v>India</v>
      </c>
      <c r="O454" t="str">
        <f t="shared" si="39"/>
        <v>Not Outlier</v>
      </c>
      <c r="P454">
        <f>VLOOKUP(B:B,Customers!A:H,8,0)</f>
        <v>29</v>
      </c>
    </row>
    <row r="455" spans="1:16" x14ac:dyDescent="0.25">
      <c r="A455">
        <v>1228500</v>
      </c>
      <c r="B455">
        <v>355</v>
      </c>
      <c r="C455" s="1" t="s">
        <v>100</v>
      </c>
      <c r="D455" s="3">
        <v>45003.938888888886</v>
      </c>
      <c r="E455" t="s">
        <v>191</v>
      </c>
      <c r="F455" t="s">
        <v>59</v>
      </c>
      <c r="G455">
        <v>8156</v>
      </c>
      <c r="H455" s="11">
        <f t="shared" si="35"/>
        <v>18</v>
      </c>
      <c r="I455" s="7">
        <v>45003</v>
      </c>
      <c r="J455" s="8">
        <v>0.93888888888888888</v>
      </c>
      <c r="K455">
        <f t="shared" si="36"/>
        <v>32</v>
      </c>
      <c r="L455">
        <f t="shared" si="37"/>
        <v>22</v>
      </c>
      <c r="M455">
        <f t="shared" si="38"/>
        <v>3</v>
      </c>
      <c r="N455" t="str">
        <f>VLOOKUP(B:B,Customers!A:B,2,TRUE)</f>
        <v>France</v>
      </c>
      <c r="O455" t="str">
        <f t="shared" si="39"/>
        <v>Not Outlier</v>
      </c>
      <c r="P455">
        <f>VLOOKUP(B:B,Customers!A:H,8,0)</f>
        <v>49</v>
      </c>
    </row>
    <row r="456" spans="1:16" x14ac:dyDescent="0.25">
      <c r="A456">
        <v>671412</v>
      </c>
      <c r="B456">
        <v>356</v>
      </c>
      <c r="C456" s="1" t="s">
        <v>113</v>
      </c>
      <c r="D456" s="3">
        <v>45215.007638888892</v>
      </c>
      <c r="E456" t="s">
        <v>191</v>
      </c>
      <c r="F456" t="s">
        <v>27</v>
      </c>
      <c r="G456">
        <v>1921</v>
      </c>
      <c r="H456" s="11">
        <f t="shared" si="35"/>
        <v>16</v>
      </c>
      <c r="I456" s="7">
        <v>45215</v>
      </c>
      <c r="J456" s="8">
        <v>7.6388888888888886E-3</v>
      </c>
      <c r="K456">
        <f t="shared" si="36"/>
        <v>11</v>
      </c>
      <c r="L456">
        <f t="shared" si="37"/>
        <v>0</v>
      </c>
      <c r="M456">
        <f t="shared" si="38"/>
        <v>10</v>
      </c>
      <c r="N456" t="str">
        <f>VLOOKUP(B:B,Customers!A:B,2,TRUE)</f>
        <v>India</v>
      </c>
      <c r="O456" t="str">
        <f t="shared" si="39"/>
        <v>Not Outlier</v>
      </c>
      <c r="P456">
        <f>VLOOKUP(B:B,Customers!A:H,8,0)</f>
        <v>41</v>
      </c>
    </row>
    <row r="457" spans="1:16" x14ac:dyDescent="0.25">
      <c r="A457">
        <v>574845</v>
      </c>
      <c r="B457">
        <v>357</v>
      </c>
      <c r="C457" s="1" t="s">
        <v>103</v>
      </c>
      <c r="D457" s="2">
        <v>45266.986111111109</v>
      </c>
      <c r="E457" t="s">
        <v>96</v>
      </c>
      <c r="F457" t="s">
        <v>7</v>
      </c>
      <c r="G457">
        <v>1101</v>
      </c>
      <c r="H457" s="11">
        <f t="shared" si="35"/>
        <v>6</v>
      </c>
      <c r="I457" s="7">
        <v>45266</v>
      </c>
      <c r="J457" s="8">
        <v>0.98611111111111116</v>
      </c>
      <c r="K457">
        <f t="shared" si="36"/>
        <v>40</v>
      </c>
      <c r="L457">
        <f t="shared" si="37"/>
        <v>23</v>
      </c>
      <c r="M457">
        <f t="shared" si="38"/>
        <v>12</v>
      </c>
      <c r="N457" t="str">
        <f>VLOOKUP(B:B,Customers!A:B,2,TRUE)</f>
        <v>Norway</v>
      </c>
      <c r="O457" t="str">
        <f t="shared" si="39"/>
        <v>Not Outlier</v>
      </c>
      <c r="P457">
        <f>VLOOKUP(B:B,Customers!A:H,8,0)</f>
        <v>70</v>
      </c>
    </row>
    <row r="458" spans="1:16" x14ac:dyDescent="0.25">
      <c r="A458">
        <v>976870</v>
      </c>
      <c r="B458">
        <v>357</v>
      </c>
      <c r="C458" s="1" t="s">
        <v>103</v>
      </c>
      <c r="D458" s="3">
        <v>45105.007638888892</v>
      </c>
      <c r="E458" t="s">
        <v>97</v>
      </c>
      <c r="F458" t="s">
        <v>8</v>
      </c>
      <c r="G458">
        <v>1226</v>
      </c>
      <c r="H458" s="11">
        <f t="shared" si="35"/>
        <v>28</v>
      </c>
      <c r="I458" s="7">
        <v>45105</v>
      </c>
      <c r="J458" s="8">
        <v>7.6388888888888886E-3</v>
      </c>
      <c r="K458">
        <f t="shared" si="36"/>
        <v>11</v>
      </c>
      <c r="L458">
        <f t="shared" si="37"/>
        <v>0</v>
      </c>
      <c r="M458">
        <f t="shared" si="38"/>
        <v>6</v>
      </c>
      <c r="N458" t="str">
        <f>VLOOKUP(B:B,Customers!A:B,2,TRUE)</f>
        <v>Norway</v>
      </c>
      <c r="O458" t="str">
        <f t="shared" si="39"/>
        <v>Not Outlier</v>
      </c>
      <c r="P458">
        <f>VLOOKUP(B:B,Customers!A:H,8,0)</f>
        <v>70</v>
      </c>
    </row>
    <row r="459" spans="1:16" x14ac:dyDescent="0.25">
      <c r="A459">
        <v>202334</v>
      </c>
      <c r="B459">
        <v>358</v>
      </c>
      <c r="C459" s="1" t="s">
        <v>105</v>
      </c>
      <c r="D459" s="2">
        <v>45171.038194444445</v>
      </c>
      <c r="E459" t="s">
        <v>96</v>
      </c>
      <c r="F459" t="s">
        <v>45</v>
      </c>
      <c r="G459">
        <v>4560</v>
      </c>
      <c r="H459" s="11">
        <f t="shared" si="35"/>
        <v>2</v>
      </c>
      <c r="I459" s="7">
        <v>45171</v>
      </c>
      <c r="J459" s="8">
        <v>3.8194444444444448E-2</v>
      </c>
      <c r="K459">
        <f t="shared" si="36"/>
        <v>55</v>
      </c>
      <c r="L459">
        <f t="shared" si="37"/>
        <v>0</v>
      </c>
      <c r="M459">
        <f t="shared" si="38"/>
        <v>9</v>
      </c>
      <c r="N459" t="str">
        <f>VLOOKUP(B:B,Customers!A:B,2,TRUE)</f>
        <v>Spain</v>
      </c>
      <c r="O459" t="str">
        <f t="shared" si="39"/>
        <v>Not Outlier</v>
      </c>
      <c r="P459">
        <f>VLOOKUP(B:B,Customers!A:H,8,0)</f>
        <v>50</v>
      </c>
    </row>
    <row r="460" spans="1:16" x14ac:dyDescent="0.25">
      <c r="A460">
        <v>393917</v>
      </c>
      <c r="B460">
        <v>359</v>
      </c>
      <c r="C460" s="1" t="s">
        <v>100</v>
      </c>
      <c r="D460" s="2">
        <v>45105.034722222219</v>
      </c>
      <c r="E460" t="s">
        <v>97</v>
      </c>
      <c r="F460" t="s">
        <v>23</v>
      </c>
      <c r="G460">
        <v>2533</v>
      </c>
      <c r="H460" s="11">
        <f t="shared" si="35"/>
        <v>28</v>
      </c>
      <c r="I460" s="7">
        <v>45105</v>
      </c>
      <c r="J460" s="8">
        <v>3.4722222222222224E-2</v>
      </c>
      <c r="K460">
        <f t="shared" si="36"/>
        <v>50</v>
      </c>
      <c r="L460">
        <f t="shared" si="37"/>
        <v>0</v>
      </c>
      <c r="M460">
        <f t="shared" si="38"/>
        <v>6</v>
      </c>
      <c r="N460" t="str">
        <f>VLOOKUP(B:B,Customers!A:B,2,TRUE)</f>
        <v>France</v>
      </c>
      <c r="O460" t="str">
        <f t="shared" si="39"/>
        <v>Not Outlier</v>
      </c>
      <c r="P460">
        <f>VLOOKUP(B:B,Customers!A:H,8,0)</f>
        <v>37</v>
      </c>
    </row>
    <row r="461" spans="1:16" x14ac:dyDescent="0.25">
      <c r="A461">
        <v>447917</v>
      </c>
      <c r="B461">
        <v>359</v>
      </c>
      <c r="C461" s="1" t="s">
        <v>100</v>
      </c>
      <c r="D461" s="2">
        <v>45003.990277777775</v>
      </c>
      <c r="E461" t="s">
        <v>98</v>
      </c>
      <c r="F461" t="s">
        <v>78</v>
      </c>
      <c r="G461">
        <v>9321</v>
      </c>
      <c r="H461" s="11">
        <f t="shared" si="35"/>
        <v>18</v>
      </c>
      <c r="I461" s="7">
        <v>45003</v>
      </c>
      <c r="J461" s="8">
        <v>0.99027777777777781</v>
      </c>
      <c r="K461">
        <f t="shared" si="36"/>
        <v>46</v>
      </c>
      <c r="L461">
        <f t="shared" si="37"/>
        <v>23</v>
      </c>
      <c r="M461">
        <f t="shared" si="38"/>
        <v>3</v>
      </c>
      <c r="N461" t="str">
        <f>VLOOKUP(B:B,Customers!A:B,2,TRUE)</f>
        <v>France</v>
      </c>
      <c r="O461" t="str">
        <f t="shared" si="39"/>
        <v>Not Outlier</v>
      </c>
      <c r="P461">
        <f>VLOOKUP(B:B,Customers!A:H,8,0)</f>
        <v>37</v>
      </c>
    </row>
    <row r="462" spans="1:16" x14ac:dyDescent="0.25">
      <c r="A462">
        <v>591821</v>
      </c>
      <c r="B462">
        <v>359</v>
      </c>
      <c r="C462" s="1" t="s">
        <v>100</v>
      </c>
      <c r="D462" s="2">
        <v>45016.019444444442</v>
      </c>
      <c r="E462" t="s">
        <v>97</v>
      </c>
      <c r="F462" t="s">
        <v>28</v>
      </c>
      <c r="G462">
        <v>8262</v>
      </c>
      <c r="H462" s="11">
        <f t="shared" si="35"/>
        <v>31</v>
      </c>
      <c r="I462" s="7">
        <v>45016</v>
      </c>
      <c r="J462" s="8">
        <v>1.9444444444444445E-2</v>
      </c>
      <c r="K462">
        <f t="shared" si="36"/>
        <v>28</v>
      </c>
      <c r="L462">
        <f t="shared" si="37"/>
        <v>0</v>
      </c>
      <c r="M462">
        <f t="shared" si="38"/>
        <v>3</v>
      </c>
      <c r="N462" t="str">
        <f>VLOOKUP(B:B,Customers!A:B,2,TRUE)</f>
        <v>France</v>
      </c>
      <c r="O462" t="str">
        <f t="shared" si="39"/>
        <v>Not Outlier</v>
      </c>
      <c r="P462">
        <f>VLOOKUP(B:B,Customers!A:H,8,0)</f>
        <v>37</v>
      </c>
    </row>
    <row r="463" spans="1:16" x14ac:dyDescent="0.25">
      <c r="A463">
        <v>867276</v>
      </c>
      <c r="B463">
        <v>360</v>
      </c>
      <c r="C463" s="1" t="s">
        <v>113</v>
      </c>
      <c r="D463" s="3">
        <v>44938.043749999997</v>
      </c>
      <c r="E463" t="s">
        <v>97</v>
      </c>
      <c r="F463" t="s">
        <v>47</v>
      </c>
      <c r="G463">
        <v>6820</v>
      </c>
      <c r="H463" s="11">
        <f t="shared" si="35"/>
        <v>12</v>
      </c>
      <c r="I463" s="7">
        <v>44938</v>
      </c>
      <c r="J463" s="8">
        <v>4.3749999999999997E-2</v>
      </c>
      <c r="K463">
        <f t="shared" si="36"/>
        <v>3</v>
      </c>
      <c r="L463">
        <f t="shared" si="37"/>
        <v>1</v>
      </c>
      <c r="M463">
        <f t="shared" si="38"/>
        <v>1</v>
      </c>
      <c r="N463" t="str">
        <f>VLOOKUP(B:B,Customers!A:B,2,TRUE)</f>
        <v>India</v>
      </c>
      <c r="O463" t="str">
        <f t="shared" si="39"/>
        <v>Not Outlier</v>
      </c>
      <c r="P463">
        <f>VLOOKUP(B:B,Customers!A:H,8,0)</f>
        <v>32</v>
      </c>
    </row>
    <row r="464" spans="1:16" x14ac:dyDescent="0.25">
      <c r="A464">
        <v>1675528</v>
      </c>
      <c r="B464">
        <v>360</v>
      </c>
      <c r="C464" s="1" t="s">
        <v>113</v>
      </c>
      <c r="D464" s="3">
        <v>45137.008333333331</v>
      </c>
      <c r="E464" t="s">
        <v>191</v>
      </c>
      <c r="F464" t="s">
        <v>54</v>
      </c>
      <c r="G464">
        <v>3204</v>
      </c>
      <c r="H464" s="11">
        <f t="shared" si="35"/>
        <v>30</v>
      </c>
      <c r="I464" s="7">
        <v>45137</v>
      </c>
      <c r="J464" s="8">
        <v>8.3333333333333332E-3</v>
      </c>
      <c r="K464">
        <f t="shared" si="36"/>
        <v>12</v>
      </c>
      <c r="L464">
        <f t="shared" si="37"/>
        <v>0</v>
      </c>
      <c r="M464">
        <f t="shared" si="38"/>
        <v>7</v>
      </c>
      <c r="N464" t="str">
        <f>VLOOKUP(B:B,Customers!A:B,2,TRUE)</f>
        <v>India</v>
      </c>
      <c r="O464" t="str">
        <f t="shared" si="39"/>
        <v>Not Outlier</v>
      </c>
      <c r="P464">
        <f>VLOOKUP(B:B,Customers!A:H,8,0)</f>
        <v>32</v>
      </c>
    </row>
    <row r="465" spans="1:16" x14ac:dyDescent="0.25">
      <c r="A465">
        <v>682438</v>
      </c>
      <c r="B465">
        <v>361</v>
      </c>
      <c r="C465" s="1" t="s">
        <v>107</v>
      </c>
      <c r="D465" s="3">
        <v>45271.042361111111</v>
      </c>
      <c r="E465" t="s">
        <v>191</v>
      </c>
      <c r="F465" t="s">
        <v>53</v>
      </c>
      <c r="G465">
        <v>1181</v>
      </c>
      <c r="H465" s="11">
        <f t="shared" si="35"/>
        <v>11</v>
      </c>
      <c r="I465" s="7">
        <v>45271</v>
      </c>
      <c r="J465" s="8">
        <v>4.2361111111111113E-2</v>
      </c>
      <c r="K465">
        <f t="shared" si="36"/>
        <v>1</v>
      </c>
      <c r="L465">
        <f t="shared" si="37"/>
        <v>1</v>
      </c>
      <c r="M465">
        <f t="shared" si="38"/>
        <v>12</v>
      </c>
      <c r="N465" t="str">
        <f>VLOOKUP(B:B,Customers!A:B,2,TRUE)</f>
        <v>Italy</v>
      </c>
      <c r="O465" t="str">
        <f t="shared" si="39"/>
        <v>Not Outlier</v>
      </c>
      <c r="P465">
        <f>VLOOKUP(B:B,Customers!A:H,8,0)</f>
        <v>87</v>
      </c>
    </row>
    <row r="466" spans="1:16" x14ac:dyDescent="0.25">
      <c r="A466">
        <v>968680</v>
      </c>
      <c r="B466">
        <v>362</v>
      </c>
      <c r="C466" s="1" t="s">
        <v>113</v>
      </c>
      <c r="D466" s="3">
        <v>45020.953472222223</v>
      </c>
      <c r="E466" t="s">
        <v>96</v>
      </c>
      <c r="F466" t="s">
        <v>66</v>
      </c>
      <c r="G466">
        <v>4761</v>
      </c>
      <c r="H466" s="11">
        <f t="shared" si="35"/>
        <v>4</v>
      </c>
      <c r="I466" s="7">
        <v>45020</v>
      </c>
      <c r="J466" s="8">
        <v>0.95347222222222228</v>
      </c>
      <c r="K466">
        <f t="shared" si="36"/>
        <v>53</v>
      </c>
      <c r="L466">
        <f t="shared" si="37"/>
        <v>22</v>
      </c>
      <c r="M466">
        <f t="shared" si="38"/>
        <v>4</v>
      </c>
      <c r="N466" t="str">
        <f>VLOOKUP(B:B,Customers!A:B,2,TRUE)</f>
        <v>India</v>
      </c>
      <c r="O466" t="str">
        <f t="shared" si="39"/>
        <v>Not Outlier</v>
      </c>
      <c r="P466">
        <f>VLOOKUP(B:B,Customers!A:H,8,0)</f>
        <v>68</v>
      </c>
    </row>
    <row r="467" spans="1:16" x14ac:dyDescent="0.25">
      <c r="A467">
        <v>1130287</v>
      </c>
      <c r="B467">
        <v>362</v>
      </c>
      <c r="C467" s="1" t="s">
        <v>113</v>
      </c>
      <c r="D467" s="3">
        <v>45168.036805555559</v>
      </c>
      <c r="E467" t="s">
        <v>98</v>
      </c>
      <c r="F467" t="s">
        <v>27</v>
      </c>
      <c r="G467">
        <v>7662</v>
      </c>
      <c r="H467" s="11">
        <f t="shared" si="35"/>
        <v>30</v>
      </c>
      <c r="I467" s="7">
        <v>45168</v>
      </c>
      <c r="J467" s="8">
        <v>3.6805555555555557E-2</v>
      </c>
      <c r="K467">
        <f t="shared" si="36"/>
        <v>53</v>
      </c>
      <c r="L467">
        <f t="shared" si="37"/>
        <v>0</v>
      </c>
      <c r="M467">
        <f t="shared" si="38"/>
        <v>8</v>
      </c>
      <c r="N467" t="str">
        <f>VLOOKUP(B:B,Customers!A:B,2,TRUE)</f>
        <v>India</v>
      </c>
      <c r="O467" t="str">
        <f t="shared" si="39"/>
        <v>Not Outlier</v>
      </c>
      <c r="P467">
        <f>VLOOKUP(B:B,Customers!A:H,8,0)</f>
        <v>68</v>
      </c>
    </row>
    <row r="468" spans="1:16" x14ac:dyDescent="0.25">
      <c r="A468">
        <v>1629885</v>
      </c>
      <c r="B468">
        <v>366</v>
      </c>
      <c r="C468" s="1" t="s">
        <v>113</v>
      </c>
      <c r="D468" s="3">
        <v>45169.997916666667</v>
      </c>
      <c r="E468" t="s">
        <v>96</v>
      </c>
      <c r="F468" t="s">
        <v>27</v>
      </c>
      <c r="G468">
        <v>6675</v>
      </c>
      <c r="H468" s="11">
        <f t="shared" si="35"/>
        <v>31</v>
      </c>
      <c r="I468" s="7">
        <v>45169</v>
      </c>
      <c r="J468" s="8">
        <v>0.99791666666666667</v>
      </c>
      <c r="K468">
        <f t="shared" si="36"/>
        <v>57</v>
      </c>
      <c r="L468">
        <f t="shared" si="37"/>
        <v>23</v>
      </c>
      <c r="M468">
        <f t="shared" si="38"/>
        <v>8</v>
      </c>
      <c r="N468" t="str">
        <f>VLOOKUP(B:B,Customers!A:B,2,TRUE)</f>
        <v>India</v>
      </c>
      <c r="O468" t="str">
        <f t="shared" si="39"/>
        <v>Not Outlier</v>
      </c>
      <c r="P468">
        <f>VLOOKUP(B:B,Customers!A:H,8,0)</f>
        <v>79</v>
      </c>
    </row>
    <row r="469" spans="1:16" x14ac:dyDescent="0.25">
      <c r="A469">
        <v>1400596</v>
      </c>
      <c r="B469">
        <v>367</v>
      </c>
      <c r="C469" s="1" t="s">
        <v>113</v>
      </c>
      <c r="D469" s="3">
        <v>45159.963888888888</v>
      </c>
      <c r="E469" t="s">
        <v>191</v>
      </c>
      <c r="F469" t="s">
        <v>86</v>
      </c>
      <c r="G469">
        <v>680</v>
      </c>
      <c r="H469" s="11">
        <f t="shared" si="35"/>
        <v>21</v>
      </c>
      <c r="I469" s="7">
        <v>45159</v>
      </c>
      <c r="J469" s="8">
        <v>0.96388888888888891</v>
      </c>
      <c r="K469">
        <f t="shared" si="36"/>
        <v>8</v>
      </c>
      <c r="L469">
        <f t="shared" si="37"/>
        <v>23</v>
      </c>
      <c r="M469">
        <f t="shared" si="38"/>
        <v>8</v>
      </c>
      <c r="N469" t="str">
        <f>VLOOKUP(B:B,Customers!A:B,2,TRUE)</f>
        <v>India</v>
      </c>
      <c r="O469" t="str">
        <f t="shared" si="39"/>
        <v>Not Outlier</v>
      </c>
      <c r="P469">
        <f>VLOOKUP(B:B,Customers!A:H,8,0)</f>
        <v>23</v>
      </c>
    </row>
    <row r="470" spans="1:16" x14ac:dyDescent="0.25">
      <c r="A470">
        <v>1438926</v>
      </c>
      <c r="B470">
        <v>367</v>
      </c>
      <c r="C470" s="1" t="s">
        <v>113</v>
      </c>
      <c r="D470" s="3">
        <v>45042.943749999999</v>
      </c>
      <c r="E470" t="s">
        <v>97</v>
      </c>
      <c r="F470" t="s">
        <v>5</v>
      </c>
      <c r="G470">
        <v>3956</v>
      </c>
      <c r="H470" s="11">
        <f t="shared" si="35"/>
        <v>26</v>
      </c>
      <c r="I470" s="7">
        <v>45042</v>
      </c>
      <c r="J470" s="8">
        <v>0.94374999999999998</v>
      </c>
      <c r="K470">
        <f t="shared" si="36"/>
        <v>39</v>
      </c>
      <c r="L470">
        <f t="shared" si="37"/>
        <v>22</v>
      </c>
      <c r="M470">
        <f t="shared" si="38"/>
        <v>4</v>
      </c>
      <c r="N470" t="str">
        <f>VLOOKUP(B:B,Customers!A:B,2,TRUE)</f>
        <v>India</v>
      </c>
      <c r="O470" t="str">
        <f t="shared" si="39"/>
        <v>Not Outlier</v>
      </c>
      <c r="P470">
        <f>VLOOKUP(B:B,Customers!A:H,8,0)</f>
        <v>23</v>
      </c>
    </row>
    <row r="471" spans="1:16" x14ac:dyDescent="0.25">
      <c r="A471">
        <v>1642131</v>
      </c>
      <c r="B471">
        <v>368</v>
      </c>
      <c r="C471" s="1" t="s">
        <v>102</v>
      </c>
      <c r="D471" s="3">
        <v>45123.013888888891</v>
      </c>
      <c r="E471" t="s">
        <v>96</v>
      </c>
      <c r="F471" t="s">
        <v>21</v>
      </c>
      <c r="G471">
        <v>419</v>
      </c>
      <c r="H471" s="11">
        <f t="shared" si="35"/>
        <v>16</v>
      </c>
      <c r="I471" s="7">
        <v>45123</v>
      </c>
      <c r="J471" s="8">
        <v>1.3888888888888888E-2</v>
      </c>
      <c r="K471">
        <f t="shared" si="36"/>
        <v>20</v>
      </c>
      <c r="L471">
        <f t="shared" si="37"/>
        <v>0</v>
      </c>
      <c r="M471">
        <f t="shared" si="38"/>
        <v>7</v>
      </c>
      <c r="N471" t="str">
        <f>VLOOKUP(B:B,Customers!A:B,2,TRUE)</f>
        <v>Finland</v>
      </c>
      <c r="O471" t="str">
        <f t="shared" si="39"/>
        <v>Not Outlier</v>
      </c>
      <c r="P471">
        <f>VLOOKUP(B:B,Customers!A:H,8,0)</f>
        <v>58</v>
      </c>
    </row>
    <row r="472" spans="1:16" x14ac:dyDescent="0.25">
      <c r="A472">
        <v>906886</v>
      </c>
      <c r="B472">
        <v>373</v>
      </c>
      <c r="C472" s="1" t="s">
        <v>113</v>
      </c>
      <c r="D472" s="3">
        <v>44994.032638888886</v>
      </c>
      <c r="E472" t="s">
        <v>96</v>
      </c>
      <c r="F472" t="s">
        <v>42</v>
      </c>
      <c r="G472">
        <v>7915</v>
      </c>
      <c r="H472" s="11">
        <f t="shared" si="35"/>
        <v>9</v>
      </c>
      <c r="I472" s="7">
        <v>44994</v>
      </c>
      <c r="J472" s="8">
        <v>3.2638888888888891E-2</v>
      </c>
      <c r="K472">
        <f t="shared" si="36"/>
        <v>47</v>
      </c>
      <c r="L472">
        <f t="shared" si="37"/>
        <v>0</v>
      </c>
      <c r="M472">
        <f t="shared" si="38"/>
        <v>3</v>
      </c>
      <c r="N472" t="str">
        <f>VLOOKUP(B:B,Customers!A:B,2,TRUE)</f>
        <v>India</v>
      </c>
      <c r="O472" t="str">
        <f t="shared" si="39"/>
        <v>Not Outlier</v>
      </c>
      <c r="P472">
        <f>VLOOKUP(B:B,Customers!A:H,8,0)</f>
        <v>89</v>
      </c>
    </row>
    <row r="473" spans="1:16" x14ac:dyDescent="0.25">
      <c r="A473">
        <v>452684</v>
      </c>
      <c r="B473">
        <v>374</v>
      </c>
      <c r="C473" s="1" t="s">
        <v>108</v>
      </c>
      <c r="D473" s="2">
        <v>45146.081944444442</v>
      </c>
      <c r="E473" t="s">
        <v>98</v>
      </c>
      <c r="F473" t="s">
        <v>72</v>
      </c>
      <c r="G473">
        <v>9309</v>
      </c>
      <c r="H473" s="11">
        <f t="shared" si="35"/>
        <v>8</v>
      </c>
      <c r="I473" s="7">
        <v>45146</v>
      </c>
      <c r="J473" s="8">
        <v>8.1944444444444445E-2</v>
      </c>
      <c r="K473">
        <f t="shared" si="36"/>
        <v>58</v>
      </c>
      <c r="L473">
        <f t="shared" si="37"/>
        <v>1</v>
      </c>
      <c r="M473">
        <f t="shared" si="38"/>
        <v>8</v>
      </c>
      <c r="N473" t="str">
        <f>VLOOKUP(B:B,Customers!A:B,2,TRUE)</f>
        <v>Denmark</v>
      </c>
      <c r="O473" t="str">
        <f t="shared" si="39"/>
        <v>Not Outlier</v>
      </c>
      <c r="P473">
        <f>VLOOKUP(B:B,Customers!A:H,8,0)</f>
        <v>71</v>
      </c>
    </row>
    <row r="474" spans="1:16" x14ac:dyDescent="0.25">
      <c r="A474">
        <v>1370327</v>
      </c>
      <c r="B474">
        <v>374</v>
      </c>
      <c r="C474" s="1" t="s">
        <v>108</v>
      </c>
      <c r="D474" s="3">
        <v>45278.050694444442</v>
      </c>
      <c r="E474" t="s">
        <v>98</v>
      </c>
      <c r="F474" t="s">
        <v>40</v>
      </c>
      <c r="G474">
        <v>9133</v>
      </c>
      <c r="H474" s="11">
        <f t="shared" si="35"/>
        <v>18</v>
      </c>
      <c r="I474" s="7">
        <v>45278</v>
      </c>
      <c r="J474" s="8">
        <v>5.0694444444444445E-2</v>
      </c>
      <c r="K474">
        <f t="shared" si="36"/>
        <v>13</v>
      </c>
      <c r="L474">
        <f t="shared" si="37"/>
        <v>1</v>
      </c>
      <c r="M474">
        <f t="shared" si="38"/>
        <v>12</v>
      </c>
      <c r="N474" t="str">
        <f>VLOOKUP(B:B,Customers!A:B,2,TRUE)</f>
        <v>Denmark</v>
      </c>
      <c r="O474" t="str">
        <f t="shared" si="39"/>
        <v>Not Outlier</v>
      </c>
      <c r="P474">
        <f>VLOOKUP(B:B,Customers!A:H,8,0)</f>
        <v>71</v>
      </c>
    </row>
    <row r="475" spans="1:16" x14ac:dyDescent="0.25">
      <c r="A475">
        <v>552382</v>
      </c>
      <c r="B475">
        <v>375</v>
      </c>
      <c r="C475" s="1" t="s">
        <v>101</v>
      </c>
      <c r="D475" s="2">
        <v>45048.020138888889</v>
      </c>
      <c r="E475" t="s">
        <v>98</v>
      </c>
      <c r="F475" t="s">
        <v>14</v>
      </c>
      <c r="G475">
        <v>626</v>
      </c>
      <c r="H475" s="11">
        <f t="shared" si="35"/>
        <v>2</v>
      </c>
      <c r="I475" s="7">
        <v>45048</v>
      </c>
      <c r="J475" s="8">
        <v>2.013888888888889E-2</v>
      </c>
      <c r="K475">
        <f t="shared" si="36"/>
        <v>29</v>
      </c>
      <c r="L475">
        <f t="shared" si="37"/>
        <v>0</v>
      </c>
      <c r="M475">
        <f t="shared" si="38"/>
        <v>5</v>
      </c>
      <c r="N475" t="str">
        <f>VLOOKUP(B:B,Customers!A:B,2,TRUE)</f>
        <v>Australia</v>
      </c>
      <c r="O475" t="str">
        <f t="shared" si="39"/>
        <v>Not Outlier</v>
      </c>
      <c r="P475">
        <f>VLOOKUP(B:B,Customers!A:H,8,0)</f>
        <v>45</v>
      </c>
    </row>
    <row r="476" spans="1:16" x14ac:dyDescent="0.25">
      <c r="A476">
        <v>718344</v>
      </c>
      <c r="B476">
        <v>375</v>
      </c>
      <c r="C476" s="1" t="s">
        <v>101</v>
      </c>
      <c r="D476" s="3">
        <v>45015.972916666666</v>
      </c>
      <c r="E476" t="s">
        <v>191</v>
      </c>
      <c r="F476" t="s">
        <v>82</v>
      </c>
      <c r="G476">
        <v>1580</v>
      </c>
      <c r="H476" s="11">
        <f t="shared" si="35"/>
        <v>30</v>
      </c>
      <c r="I476" s="7">
        <v>45015</v>
      </c>
      <c r="J476" s="8">
        <v>0.97291666666666665</v>
      </c>
      <c r="K476">
        <f t="shared" si="36"/>
        <v>21</v>
      </c>
      <c r="L476">
        <f t="shared" si="37"/>
        <v>23</v>
      </c>
      <c r="M476">
        <f t="shared" si="38"/>
        <v>3</v>
      </c>
      <c r="N476" t="str">
        <f>VLOOKUP(B:B,Customers!A:B,2,TRUE)</f>
        <v>Australia</v>
      </c>
      <c r="O476" t="str">
        <f t="shared" si="39"/>
        <v>Not Outlier</v>
      </c>
      <c r="P476">
        <f>VLOOKUP(B:B,Customers!A:H,8,0)</f>
        <v>45</v>
      </c>
    </row>
    <row r="477" spans="1:16" x14ac:dyDescent="0.25">
      <c r="A477">
        <v>1513475</v>
      </c>
      <c r="B477">
        <v>375</v>
      </c>
      <c r="C477" s="1" t="s">
        <v>101</v>
      </c>
      <c r="D477" s="3">
        <v>45079.034722222219</v>
      </c>
      <c r="E477" t="s">
        <v>97</v>
      </c>
      <c r="F477" t="s">
        <v>27</v>
      </c>
      <c r="G477">
        <v>7352</v>
      </c>
      <c r="H477" s="11">
        <f t="shared" si="35"/>
        <v>2</v>
      </c>
      <c r="I477" s="7">
        <v>45079</v>
      </c>
      <c r="J477" s="8">
        <v>3.4722222222222224E-2</v>
      </c>
      <c r="K477">
        <f t="shared" si="36"/>
        <v>50</v>
      </c>
      <c r="L477">
        <f t="shared" si="37"/>
        <v>0</v>
      </c>
      <c r="M477">
        <f t="shared" si="38"/>
        <v>6</v>
      </c>
      <c r="N477" t="str">
        <f>VLOOKUP(B:B,Customers!A:B,2,TRUE)</f>
        <v>Australia</v>
      </c>
      <c r="O477" t="str">
        <f t="shared" si="39"/>
        <v>Not Outlier</v>
      </c>
      <c r="P477">
        <f>VLOOKUP(B:B,Customers!A:H,8,0)</f>
        <v>45</v>
      </c>
    </row>
    <row r="478" spans="1:16" x14ac:dyDescent="0.25">
      <c r="A478">
        <v>401887</v>
      </c>
      <c r="B478">
        <v>376</v>
      </c>
      <c r="C478" s="1" t="s">
        <v>113</v>
      </c>
      <c r="D478" s="2">
        <v>44960.05</v>
      </c>
      <c r="E478" t="s">
        <v>191</v>
      </c>
      <c r="F478" t="s">
        <v>52</v>
      </c>
      <c r="G478">
        <v>9941</v>
      </c>
      <c r="H478" s="11">
        <f t="shared" si="35"/>
        <v>3</v>
      </c>
      <c r="I478" s="7">
        <v>44960</v>
      </c>
      <c r="J478" s="8">
        <v>0.05</v>
      </c>
      <c r="K478">
        <f t="shared" si="36"/>
        <v>12</v>
      </c>
      <c r="L478">
        <f t="shared" si="37"/>
        <v>1</v>
      </c>
      <c r="M478">
        <f t="shared" si="38"/>
        <v>2</v>
      </c>
      <c r="N478" t="str">
        <f>VLOOKUP(B:B,Customers!A:B,2,TRUE)</f>
        <v>India</v>
      </c>
      <c r="O478" t="str">
        <f t="shared" si="39"/>
        <v>Not Outlier</v>
      </c>
      <c r="P478">
        <f>VLOOKUP(B:B,Customers!A:H,8,0)</f>
        <v>89</v>
      </c>
    </row>
    <row r="479" spans="1:16" x14ac:dyDescent="0.25">
      <c r="A479">
        <v>1469052</v>
      </c>
      <c r="B479">
        <v>376</v>
      </c>
      <c r="C479" s="1" t="s">
        <v>113</v>
      </c>
      <c r="D479" s="3">
        <v>45092.978472222225</v>
      </c>
      <c r="E479" t="s">
        <v>97</v>
      </c>
      <c r="F479" t="s">
        <v>15</v>
      </c>
      <c r="G479">
        <v>4580</v>
      </c>
      <c r="H479" s="11">
        <f t="shared" si="35"/>
        <v>15</v>
      </c>
      <c r="I479" s="7">
        <v>45092</v>
      </c>
      <c r="J479" s="8">
        <v>0.97847222222222219</v>
      </c>
      <c r="K479">
        <f t="shared" si="36"/>
        <v>29</v>
      </c>
      <c r="L479">
        <f t="shared" si="37"/>
        <v>23</v>
      </c>
      <c r="M479">
        <f t="shared" si="38"/>
        <v>6</v>
      </c>
      <c r="N479" t="str">
        <f>VLOOKUP(B:B,Customers!A:B,2,TRUE)</f>
        <v>India</v>
      </c>
      <c r="O479" t="str">
        <f t="shared" si="39"/>
        <v>Not Outlier</v>
      </c>
      <c r="P479">
        <f>VLOOKUP(B:B,Customers!A:H,8,0)</f>
        <v>89</v>
      </c>
    </row>
    <row r="480" spans="1:16" x14ac:dyDescent="0.25">
      <c r="A480">
        <v>1508707</v>
      </c>
      <c r="B480">
        <v>376</v>
      </c>
      <c r="C480" s="1" t="s">
        <v>113</v>
      </c>
      <c r="D480" s="3">
        <v>44964.973611111112</v>
      </c>
      <c r="E480" t="s">
        <v>97</v>
      </c>
      <c r="F480" t="s">
        <v>4</v>
      </c>
      <c r="G480">
        <v>8491</v>
      </c>
      <c r="H480" s="11">
        <f t="shared" si="35"/>
        <v>7</v>
      </c>
      <c r="I480" s="7">
        <v>44964</v>
      </c>
      <c r="J480" s="8">
        <v>0.97361111111111109</v>
      </c>
      <c r="K480">
        <f t="shared" si="36"/>
        <v>22</v>
      </c>
      <c r="L480">
        <f t="shared" si="37"/>
        <v>23</v>
      </c>
      <c r="M480">
        <f t="shared" si="38"/>
        <v>2</v>
      </c>
      <c r="N480" t="str">
        <f>VLOOKUP(B:B,Customers!A:B,2,TRUE)</f>
        <v>India</v>
      </c>
      <c r="O480" t="str">
        <f t="shared" si="39"/>
        <v>Not Outlier</v>
      </c>
      <c r="P480">
        <f>VLOOKUP(B:B,Customers!A:H,8,0)</f>
        <v>89</v>
      </c>
    </row>
    <row r="481" spans="1:16" x14ac:dyDescent="0.25">
      <c r="A481">
        <v>1677717</v>
      </c>
      <c r="B481">
        <v>376</v>
      </c>
      <c r="C481" s="1" t="s">
        <v>113</v>
      </c>
      <c r="D481" s="3">
        <v>45098.99722222222</v>
      </c>
      <c r="E481" t="s">
        <v>96</v>
      </c>
      <c r="F481" t="s">
        <v>14</v>
      </c>
      <c r="G481">
        <v>8542</v>
      </c>
      <c r="H481" s="11">
        <f t="shared" si="35"/>
        <v>21</v>
      </c>
      <c r="I481" s="7">
        <v>45098</v>
      </c>
      <c r="J481" s="8">
        <v>0.99722222222222223</v>
      </c>
      <c r="K481">
        <f t="shared" si="36"/>
        <v>56</v>
      </c>
      <c r="L481">
        <f t="shared" si="37"/>
        <v>23</v>
      </c>
      <c r="M481">
        <f t="shared" si="38"/>
        <v>6</v>
      </c>
      <c r="N481" t="str">
        <f>VLOOKUP(B:B,Customers!A:B,2,TRUE)</f>
        <v>India</v>
      </c>
      <c r="O481" t="str">
        <f t="shared" si="39"/>
        <v>Not Outlier</v>
      </c>
      <c r="P481">
        <f>VLOOKUP(B:B,Customers!A:H,8,0)</f>
        <v>89</v>
      </c>
    </row>
    <row r="482" spans="1:16" x14ac:dyDescent="0.25">
      <c r="A482">
        <v>595005</v>
      </c>
      <c r="B482">
        <v>377</v>
      </c>
      <c r="C482" s="1" t="s">
        <v>113</v>
      </c>
      <c r="D482" s="2">
        <v>45208.075694444444</v>
      </c>
      <c r="E482" t="s">
        <v>96</v>
      </c>
      <c r="F482" t="s">
        <v>91</v>
      </c>
      <c r="G482">
        <v>1845</v>
      </c>
      <c r="H482" s="11">
        <f t="shared" si="35"/>
        <v>9</v>
      </c>
      <c r="I482" s="7">
        <v>45208</v>
      </c>
      <c r="J482" s="8">
        <v>7.5694444444444439E-2</v>
      </c>
      <c r="K482">
        <f t="shared" si="36"/>
        <v>49</v>
      </c>
      <c r="L482">
        <f t="shared" si="37"/>
        <v>1</v>
      </c>
      <c r="M482">
        <f t="shared" si="38"/>
        <v>10</v>
      </c>
      <c r="N482" t="str">
        <f>VLOOKUP(B:B,Customers!A:B,2,TRUE)</f>
        <v>India</v>
      </c>
      <c r="O482" t="str">
        <f t="shared" si="39"/>
        <v>Not Outlier</v>
      </c>
      <c r="P482">
        <f>VLOOKUP(B:B,Customers!A:H,8,0)</f>
        <v>56</v>
      </c>
    </row>
    <row r="483" spans="1:16" x14ac:dyDescent="0.25">
      <c r="A483">
        <v>1106456</v>
      </c>
      <c r="B483">
        <v>378</v>
      </c>
      <c r="C483" s="1" t="s">
        <v>110</v>
      </c>
      <c r="D483" s="3">
        <v>45141.952777777777</v>
      </c>
      <c r="E483" t="s">
        <v>96</v>
      </c>
      <c r="F483" t="s">
        <v>7</v>
      </c>
      <c r="G483">
        <v>9636</v>
      </c>
      <c r="H483" s="11">
        <f t="shared" si="35"/>
        <v>3</v>
      </c>
      <c r="I483" s="7">
        <v>45141</v>
      </c>
      <c r="J483" s="8">
        <v>0.95277777777777772</v>
      </c>
      <c r="K483">
        <f t="shared" si="36"/>
        <v>52</v>
      </c>
      <c r="L483">
        <f t="shared" si="37"/>
        <v>22</v>
      </c>
      <c r="M483">
        <f t="shared" si="38"/>
        <v>8</v>
      </c>
      <c r="N483" t="str">
        <f>VLOOKUP(B:B,Customers!A:B,2,TRUE)</f>
        <v>Switzerland</v>
      </c>
      <c r="O483" t="str">
        <f t="shared" si="39"/>
        <v>Not Outlier</v>
      </c>
      <c r="P483">
        <f>VLOOKUP(B:B,Customers!A:H,8,0)</f>
        <v>69</v>
      </c>
    </row>
    <row r="484" spans="1:16" x14ac:dyDescent="0.25">
      <c r="A484">
        <v>1115759</v>
      </c>
      <c r="B484">
        <v>378</v>
      </c>
      <c r="C484" s="1" t="s">
        <v>110</v>
      </c>
      <c r="D484" s="3">
        <v>44967.004166666666</v>
      </c>
      <c r="E484" t="s">
        <v>98</v>
      </c>
      <c r="F484" t="s">
        <v>19</v>
      </c>
      <c r="G484">
        <v>6504</v>
      </c>
      <c r="H484" s="11">
        <f t="shared" si="35"/>
        <v>10</v>
      </c>
      <c r="I484" s="7">
        <v>44967</v>
      </c>
      <c r="J484" s="8">
        <v>4.1666666666666666E-3</v>
      </c>
      <c r="K484">
        <f t="shared" si="36"/>
        <v>6</v>
      </c>
      <c r="L484">
        <f t="shared" si="37"/>
        <v>0</v>
      </c>
      <c r="M484">
        <f t="shared" si="38"/>
        <v>2</v>
      </c>
      <c r="N484" t="str">
        <f>VLOOKUP(B:B,Customers!A:B,2,TRUE)</f>
        <v>Switzerland</v>
      </c>
      <c r="O484" t="str">
        <f t="shared" si="39"/>
        <v>Not Outlier</v>
      </c>
      <c r="P484">
        <f>VLOOKUP(B:B,Customers!A:H,8,0)</f>
        <v>69</v>
      </c>
    </row>
    <row r="485" spans="1:16" x14ac:dyDescent="0.25">
      <c r="A485">
        <v>1493135</v>
      </c>
      <c r="B485">
        <v>378</v>
      </c>
      <c r="C485" s="1" t="s">
        <v>110</v>
      </c>
      <c r="D485" s="3">
        <v>45146.972222222219</v>
      </c>
      <c r="E485" t="s">
        <v>191</v>
      </c>
      <c r="F485" t="s">
        <v>72</v>
      </c>
      <c r="G485">
        <v>8000</v>
      </c>
      <c r="H485" s="11">
        <f t="shared" si="35"/>
        <v>8</v>
      </c>
      <c r="I485" s="7">
        <v>45146</v>
      </c>
      <c r="J485" s="8">
        <v>0.97222222222222221</v>
      </c>
      <c r="K485">
        <f t="shared" si="36"/>
        <v>20</v>
      </c>
      <c r="L485">
        <f t="shared" si="37"/>
        <v>23</v>
      </c>
      <c r="M485">
        <f t="shared" si="38"/>
        <v>8</v>
      </c>
      <c r="N485" t="str">
        <f>VLOOKUP(B:B,Customers!A:B,2,TRUE)</f>
        <v>Switzerland</v>
      </c>
      <c r="O485" t="str">
        <f t="shared" si="39"/>
        <v>Not Outlier</v>
      </c>
      <c r="P485">
        <f>VLOOKUP(B:B,Customers!A:H,8,0)</f>
        <v>69</v>
      </c>
    </row>
    <row r="486" spans="1:16" x14ac:dyDescent="0.25">
      <c r="A486">
        <v>1244097</v>
      </c>
      <c r="B486">
        <v>380</v>
      </c>
      <c r="C486" s="1" t="s">
        <v>100</v>
      </c>
      <c r="D486" s="3">
        <v>45035.015277777777</v>
      </c>
      <c r="E486" t="s">
        <v>191</v>
      </c>
      <c r="F486" t="s">
        <v>27</v>
      </c>
      <c r="G486">
        <v>1026</v>
      </c>
      <c r="H486" s="11">
        <f t="shared" si="35"/>
        <v>19</v>
      </c>
      <c r="I486" s="7">
        <v>45035</v>
      </c>
      <c r="J486" s="8">
        <v>1.5277777777777777E-2</v>
      </c>
      <c r="K486">
        <f t="shared" si="36"/>
        <v>22</v>
      </c>
      <c r="L486">
        <f t="shared" si="37"/>
        <v>0</v>
      </c>
      <c r="M486">
        <f t="shared" si="38"/>
        <v>4</v>
      </c>
      <c r="N486" t="str">
        <f>VLOOKUP(B:B,Customers!A:B,2,TRUE)</f>
        <v>France</v>
      </c>
      <c r="O486" t="str">
        <f t="shared" si="39"/>
        <v>Not Outlier</v>
      </c>
      <c r="P486">
        <f>VLOOKUP(B:B,Customers!A:H,8,0)</f>
        <v>29</v>
      </c>
    </row>
    <row r="487" spans="1:16" x14ac:dyDescent="0.25">
      <c r="A487">
        <v>56703</v>
      </c>
      <c r="B487">
        <v>381</v>
      </c>
      <c r="C487" s="1" t="s">
        <v>107</v>
      </c>
      <c r="D487" s="2">
        <v>45204.015277777777</v>
      </c>
      <c r="E487" t="s">
        <v>191</v>
      </c>
      <c r="F487" t="s">
        <v>9</v>
      </c>
      <c r="G487">
        <v>3490</v>
      </c>
      <c r="H487" s="11">
        <f t="shared" si="35"/>
        <v>5</v>
      </c>
      <c r="I487" s="7">
        <v>45204</v>
      </c>
      <c r="J487" s="8">
        <v>1.5277777777777777E-2</v>
      </c>
      <c r="K487">
        <f t="shared" si="36"/>
        <v>22</v>
      </c>
      <c r="L487">
        <f t="shared" si="37"/>
        <v>0</v>
      </c>
      <c r="M487">
        <f t="shared" si="38"/>
        <v>10</v>
      </c>
      <c r="N487" t="str">
        <f>VLOOKUP(B:B,Customers!A:B,2,TRUE)</f>
        <v>Italy</v>
      </c>
      <c r="O487" t="str">
        <f t="shared" si="39"/>
        <v>Not Outlier</v>
      </c>
      <c r="P487">
        <f>VLOOKUP(B:B,Customers!A:H,8,0)</f>
        <v>86</v>
      </c>
    </row>
    <row r="488" spans="1:16" x14ac:dyDescent="0.25">
      <c r="A488">
        <v>300907</v>
      </c>
      <c r="B488">
        <v>383</v>
      </c>
      <c r="C488" s="1" t="s">
        <v>100</v>
      </c>
      <c r="D488" s="2">
        <v>45242.958333333336</v>
      </c>
      <c r="E488" t="s">
        <v>191</v>
      </c>
      <c r="F488" t="s">
        <v>87</v>
      </c>
      <c r="G488">
        <v>346</v>
      </c>
      <c r="H488" s="11">
        <f t="shared" si="35"/>
        <v>12</v>
      </c>
      <c r="I488" s="7">
        <v>45242</v>
      </c>
      <c r="J488" s="8">
        <v>0.95833333333333337</v>
      </c>
      <c r="K488">
        <f t="shared" si="36"/>
        <v>0</v>
      </c>
      <c r="L488">
        <f t="shared" si="37"/>
        <v>23</v>
      </c>
      <c r="M488">
        <f t="shared" si="38"/>
        <v>11</v>
      </c>
      <c r="N488" t="str">
        <f>VLOOKUP(B:B,Customers!A:B,2,TRUE)</f>
        <v>France</v>
      </c>
      <c r="O488" t="str">
        <f t="shared" si="39"/>
        <v>Not Outlier</v>
      </c>
      <c r="P488">
        <f>VLOOKUP(B:B,Customers!A:H,8,0)</f>
        <v>57</v>
      </c>
    </row>
    <row r="489" spans="1:16" x14ac:dyDescent="0.25">
      <c r="A489">
        <v>1642677</v>
      </c>
      <c r="B489">
        <v>387</v>
      </c>
      <c r="C489" s="1" t="s">
        <v>101</v>
      </c>
      <c r="D489" s="3">
        <v>44961.965277777781</v>
      </c>
      <c r="E489" t="s">
        <v>97</v>
      </c>
      <c r="F489" t="s">
        <v>31</v>
      </c>
      <c r="G489">
        <v>8906</v>
      </c>
      <c r="H489" s="11">
        <f t="shared" si="35"/>
        <v>4</v>
      </c>
      <c r="I489" s="7">
        <v>44961</v>
      </c>
      <c r="J489" s="8">
        <v>0.96527777777777779</v>
      </c>
      <c r="K489">
        <f t="shared" si="36"/>
        <v>10</v>
      </c>
      <c r="L489">
        <f t="shared" si="37"/>
        <v>23</v>
      </c>
      <c r="M489">
        <f t="shared" si="38"/>
        <v>2</v>
      </c>
      <c r="N489" t="str">
        <f>VLOOKUP(B:B,Customers!A:B,2,TRUE)</f>
        <v>Australia</v>
      </c>
      <c r="O489" t="str">
        <f t="shared" si="39"/>
        <v>Not Outlier</v>
      </c>
      <c r="P489">
        <f>VLOOKUP(B:B,Customers!A:H,8,0)</f>
        <v>41</v>
      </c>
    </row>
    <row r="490" spans="1:16" x14ac:dyDescent="0.25">
      <c r="A490">
        <v>639027</v>
      </c>
      <c r="B490">
        <v>390</v>
      </c>
      <c r="C490" s="1" t="s">
        <v>113</v>
      </c>
      <c r="D490" s="2">
        <v>45131.989583333336</v>
      </c>
      <c r="E490" t="s">
        <v>96</v>
      </c>
      <c r="F490" t="s">
        <v>91</v>
      </c>
      <c r="G490">
        <v>2403</v>
      </c>
      <c r="H490" s="11">
        <f t="shared" si="35"/>
        <v>24</v>
      </c>
      <c r="I490" s="7">
        <v>45131</v>
      </c>
      <c r="J490" s="8">
        <v>0.98958333333333337</v>
      </c>
      <c r="K490">
        <f t="shared" si="36"/>
        <v>45</v>
      </c>
      <c r="L490">
        <f t="shared" si="37"/>
        <v>23</v>
      </c>
      <c r="M490">
        <f t="shared" si="38"/>
        <v>7</v>
      </c>
      <c r="N490" t="str">
        <f>VLOOKUP(B:B,Customers!A:B,2,TRUE)</f>
        <v>India</v>
      </c>
      <c r="O490" t="str">
        <f t="shared" si="39"/>
        <v>Not Outlier</v>
      </c>
      <c r="P490">
        <f>VLOOKUP(B:B,Customers!A:H,8,0)</f>
        <v>89</v>
      </c>
    </row>
    <row r="491" spans="1:16" x14ac:dyDescent="0.25">
      <c r="A491">
        <v>1310379</v>
      </c>
      <c r="B491">
        <v>390</v>
      </c>
      <c r="C491" s="1" t="s">
        <v>113</v>
      </c>
      <c r="D491" s="3">
        <v>44980.030555555553</v>
      </c>
      <c r="E491" t="s">
        <v>98</v>
      </c>
      <c r="F491" t="s">
        <v>55</v>
      </c>
      <c r="G491">
        <v>9158</v>
      </c>
      <c r="H491" s="11">
        <f t="shared" si="35"/>
        <v>23</v>
      </c>
      <c r="I491" s="7">
        <v>44980</v>
      </c>
      <c r="J491" s="8">
        <v>3.0555555555555555E-2</v>
      </c>
      <c r="K491">
        <f t="shared" si="36"/>
        <v>44</v>
      </c>
      <c r="L491">
        <f t="shared" si="37"/>
        <v>0</v>
      </c>
      <c r="M491">
        <f t="shared" si="38"/>
        <v>2</v>
      </c>
      <c r="N491" t="str">
        <f>VLOOKUP(B:B,Customers!A:B,2,TRUE)</f>
        <v>India</v>
      </c>
      <c r="O491" t="str">
        <f t="shared" si="39"/>
        <v>Not Outlier</v>
      </c>
      <c r="P491">
        <f>VLOOKUP(B:B,Customers!A:H,8,0)</f>
        <v>89</v>
      </c>
    </row>
    <row r="492" spans="1:16" x14ac:dyDescent="0.25">
      <c r="A492">
        <v>53899</v>
      </c>
      <c r="B492">
        <v>392</v>
      </c>
      <c r="C492" s="1" t="s">
        <v>113</v>
      </c>
      <c r="D492" s="2">
        <v>45192.036805555559</v>
      </c>
      <c r="E492" t="s">
        <v>191</v>
      </c>
      <c r="F492" t="s">
        <v>14</v>
      </c>
      <c r="G492">
        <v>8165</v>
      </c>
      <c r="H492" s="11">
        <f t="shared" si="35"/>
        <v>23</v>
      </c>
      <c r="I492" s="7">
        <v>45192</v>
      </c>
      <c r="J492" s="8">
        <v>3.6805555555555557E-2</v>
      </c>
      <c r="K492">
        <f t="shared" si="36"/>
        <v>53</v>
      </c>
      <c r="L492">
        <f t="shared" si="37"/>
        <v>0</v>
      </c>
      <c r="M492">
        <f t="shared" si="38"/>
        <v>9</v>
      </c>
      <c r="N492" t="str">
        <f>VLOOKUP(B:B,Customers!A:B,2,TRUE)</f>
        <v>India</v>
      </c>
      <c r="O492" t="str">
        <f t="shared" si="39"/>
        <v>Not Outlier</v>
      </c>
      <c r="P492">
        <f>VLOOKUP(B:B,Customers!A:H,8,0)</f>
        <v>79</v>
      </c>
    </row>
    <row r="493" spans="1:16" x14ac:dyDescent="0.25">
      <c r="A493">
        <v>146599</v>
      </c>
      <c r="B493">
        <v>393</v>
      </c>
      <c r="C493" s="1" t="s">
        <v>113</v>
      </c>
      <c r="D493" s="2">
        <v>45061.088194444441</v>
      </c>
      <c r="E493" t="s">
        <v>191</v>
      </c>
      <c r="F493" t="s">
        <v>6</v>
      </c>
      <c r="G493">
        <v>7712</v>
      </c>
      <c r="H493" s="11">
        <f t="shared" si="35"/>
        <v>15</v>
      </c>
      <c r="I493" s="7">
        <v>45061</v>
      </c>
      <c r="J493" s="8">
        <v>8.819444444444445E-2</v>
      </c>
      <c r="K493">
        <f t="shared" si="36"/>
        <v>7</v>
      </c>
      <c r="L493">
        <f t="shared" si="37"/>
        <v>2</v>
      </c>
      <c r="M493">
        <f t="shared" si="38"/>
        <v>5</v>
      </c>
      <c r="N493" t="str">
        <f>VLOOKUP(B:B,Customers!A:B,2,TRUE)</f>
        <v>India</v>
      </c>
      <c r="O493" t="str">
        <f t="shared" si="39"/>
        <v>Not Outlier</v>
      </c>
      <c r="P493">
        <f>VLOOKUP(B:B,Customers!A:H,8,0)</f>
        <v>19</v>
      </c>
    </row>
    <row r="494" spans="1:16" x14ac:dyDescent="0.25">
      <c r="A494">
        <v>352076</v>
      </c>
      <c r="B494">
        <v>393</v>
      </c>
      <c r="C494" s="1" t="s">
        <v>113</v>
      </c>
      <c r="D494" s="2">
        <v>45011.99722222222</v>
      </c>
      <c r="E494" t="s">
        <v>97</v>
      </c>
      <c r="F494" t="s">
        <v>42</v>
      </c>
      <c r="G494">
        <v>4290</v>
      </c>
      <c r="H494" s="11">
        <f t="shared" si="35"/>
        <v>26</v>
      </c>
      <c r="I494" s="7">
        <v>45011</v>
      </c>
      <c r="J494" s="8">
        <v>0.99722222222222223</v>
      </c>
      <c r="K494">
        <f t="shared" si="36"/>
        <v>56</v>
      </c>
      <c r="L494">
        <f t="shared" si="37"/>
        <v>23</v>
      </c>
      <c r="M494">
        <f t="shared" si="38"/>
        <v>3</v>
      </c>
      <c r="N494" t="str">
        <f>VLOOKUP(B:B,Customers!A:B,2,TRUE)</f>
        <v>India</v>
      </c>
      <c r="O494" t="str">
        <f t="shared" si="39"/>
        <v>Not Outlier</v>
      </c>
      <c r="P494">
        <f>VLOOKUP(B:B,Customers!A:H,8,0)</f>
        <v>19</v>
      </c>
    </row>
    <row r="495" spans="1:16" x14ac:dyDescent="0.25">
      <c r="A495">
        <v>894762</v>
      </c>
      <c r="B495">
        <v>393</v>
      </c>
      <c r="C495" s="1" t="s">
        <v>113</v>
      </c>
      <c r="D495" s="3">
        <v>45141.027777777781</v>
      </c>
      <c r="E495" t="s">
        <v>97</v>
      </c>
      <c r="F495" t="s">
        <v>9</v>
      </c>
      <c r="G495">
        <v>4907</v>
      </c>
      <c r="H495" s="11">
        <f t="shared" si="35"/>
        <v>3</v>
      </c>
      <c r="I495" s="7">
        <v>45141</v>
      </c>
      <c r="J495" s="8">
        <v>2.7777777777777776E-2</v>
      </c>
      <c r="K495">
        <f t="shared" si="36"/>
        <v>40</v>
      </c>
      <c r="L495">
        <f t="shared" si="37"/>
        <v>0</v>
      </c>
      <c r="M495">
        <f t="shared" si="38"/>
        <v>8</v>
      </c>
      <c r="N495" t="str">
        <f>VLOOKUP(B:B,Customers!A:B,2,TRUE)</f>
        <v>India</v>
      </c>
      <c r="O495" t="str">
        <f t="shared" si="39"/>
        <v>Not Outlier</v>
      </c>
      <c r="P495">
        <f>VLOOKUP(B:B,Customers!A:H,8,0)</f>
        <v>19</v>
      </c>
    </row>
    <row r="496" spans="1:16" x14ac:dyDescent="0.25">
      <c r="A496">
        <v>1164686</v>
      </c>
      <c r="B496">
        <v>393</v>
      </c>
      <c r="C496" s="1" t="s">
        <v>113</v>
      </c>
      <c r="D496" s="3">
        <v>45289.06527777778</v>
      </c>
      <c r="E496" t="s">
        <v>96</v>
      </c>
      <c r="F496" t="s">
        <v>92</v>
      </c>
      <c r="G496">
        <v>1148</v>
      </c>
      <c r="H496" s="11">
        <f t="shared" si="35"/>
        <v>29</v>
      </c>
      <c r="I496" s="7">
        <v>45289</v>
      </c>
      <c r="J496" s="8">
        <v>6.5277777777777782E-2</v>
      </c>
      <c r="K496">
        <f t="shared" si="36"/>
        <v>34</v>
      </c>
      <c r="L496">
        <f t="shared" si="37"/>
        <v>1</v>
      </c>
      <c r="M496">
        <f t="shared" si="38"/>
        <v>12</v>
      </c>
      <c r="N496" t="str">
        <f>VLOOKUP(B:B,Customers!A:B,2,TRUE)</f>
        <v>India</v>
      </c>
      <c r="O496" t="str">
        <f t="shared" si="39"/>
        <v>Not Outlier</v>
      </c>
      <c r="P496">
        <f>VLOOKUP(B:B,Customers!A:H,8,0)</f>
        <v>19</v>
      </c>
    </row>
    <row r="497" spans="1:16" x14ac:dyDescent="0.25">
      <c r="A497">
        <v>1551563</v>
      </c>
      <c r="B497">
        <v>394</v>
      </c>
      <c r="C497" s="1" t="s">
        <v>113</v>
      </c>
      <c r="D497" s="3">
        <v>45267.068749999999</v>
      </c>
      <c r="E497" t="s">
        <v>191</v>
      </c>
      <c r="F497" t="s">
        <v>27</v>
      </c>
      <c r="G497">
        <v>932</v>
      </c>
      <c r="H497" s="11">
        <f t="shared" si="35"/>
        <v>7</v>
      </c>
      <c r="I497" s="7">
        <v>45267</v>
      </c>
      <c r="J497" s="8">
        <v>6.8750000000000006E-2</v>
      </c>
      <c r="K497">
        <f t="shared" si="36"/>
        <v>39</v>
      </c>
      <c r="L497">
        <f t="shared" si="37"/>
        <v>1</v>
      </c>
      <c r="M497">
        <f t="shared" si="38"/>
        <v>12</v>
      </c>
      <c r="N497" t="str">
        <f>VLOOKUP(B:B,Customers!A:B,2,TRUE)</f>
        <v>India</v>
      </c>
      <c r="O497" t="str">
        <f t="shared" si="39"/>
        <v>Not Outlier</v>
      </c>
      <c r="P497">
        <f>VLOOKUP(B:B,Customers!A:H,8,0)</f>
        <v>65</v>
      </c>
    </row>
    <row r="498" spans="1:16" x14ac:dyDescent="0.25">
      <c r="A498">
        <v>556001</v>
      </c>
      <c r="B498">
        <v>395</v>
      </c>
      <c r="C498" s="1" t="s">
        <v>113</v>
      </c>
      <c r="D498" s="2">
        <v>44954.012499999997</v>
      </c>
      <c r="E498" t="s">
        <v>96</v>
      </c>
      <c r="F498" t="s">
        <v>9</v>
      </c>
      <c r="G498">
        <v>8901</v>
      </c>
      <c r="H498" s="11">
        <f t="shared" si="35"/>
        <v>28</v>
      </c>
      <c r="I498" s="7">
        <v>44954</v>
      </c>
      <c r="J498" s="8">
        <v>1.2500000000000001E-2</v>
      </c>
      <c r="K498">
        <f t="shared" si="36"/>
        <v>18</v>
      </c>
      <c r="L498">
        <f t="shared" si="37"/>
        <v>0</v>
      </c>
      <c r="M498">
        <f t="shared" si="38"/>
        <v>1</v>
      </c>
      <c r="N498" t="str">
        <f>VLOOKUP(B:B,Customers!A:B,2,TRUE)</f>
        <v>India</v>
      </c>
      <c r="O498" t="str">
        <f t="shared" si="39"/>
        <v>Not Outlier</v>
      </c>
      <c r="P498">
        <f>VLOOKUP(B:B,Customers!A:H,8,0)</f>
        <v>22</v>
      </c>
    </row>
    <row r="499" spans="1:16" x14ac:dyDescent="0.25">
      <c r="A499">
        <v>265772</v>
      </c>
      <c r="B499">
        <v>396</v>
      </c>
      <c r="C499" s="1" t="s">
        <v>105</v>
      </c>
      <c r="D499" s="2">
        <v>45271.036111111112</v>
      </c>
      <c r="E499" t="s">
        <v>97</v>
      </c>
      <c r="F499" t="s">
        <v>77</v>
      </c>
      <c r="G499">
        <v>553</v>
      </c>
      <c r="H499" s="11">
        <f t="shared" si="35"/>
        <v>11</v>
      </c>
      <c r="I499" s="7">
        <v>45271</v>
      </c>
      <c r="J499" s="8">
        <v>3.6111111111111108E-2</v>
      </c>
      <c r="K499">
        <f t="shared" si="36"/>
        <v>52</v>
      </c>
      <c r="L499">
        <f t="shared" si="37"/>
        <v>0</v>
      </c>
      <c r="M499">
        <f t="shared" si="38"/>
        <v>12</v>
      </c>
      <c r="N499" t="str">
        <f>VLOOKUP(B:B,Customers!A:B,2,TRUE)</f>
        <v>Spain</v>
      </c>
      <c r="O499" t="str">
        <f t="shared" si="39"/>
        <v>Not Outlier</v>
      </c>
      <c r="P499">
        <f>VLOOKUP(B:B,Customers!A:H,8,0)</f>
        <v>53</v>
      </c>
    </row>
    <row r="500" spans="1:16" x14ac:dyDescent="0.25">
      <c r="A500">
        <v>477068</v>
      </c>
      <c r="B500">
        <v>396</v>
      </c>
      <c r="C500" s="1" t="s">
        <v>105</v>
      </c>
      <c r="D500" s="2">
        <v>45188.05</v>
      </c>
      <c r="E500" t="s">
        <v>97</v>
      </c>
      <c r="F500" t="s">
        <v>78</v>
      </c>
      <c r="G500">
        <v>6110</v>
      </c>
      <c r="H500" s="11">
        <f t="shared" si="35"/>
        <v>19</v>
      </c>
      <c r="I500" s="7">
        <v>45188</v>
      </c>
      <c r="J500" s="8">
        <v>0.05</v>
      </c>
      <c r="K500">
        <f t="shared" si="36"/>
        <v>12</v>
      </c>
      <c r="L500">
        <f t="shared" si="37"/>
        <v>1</v>
      </c>
      <c r="M500">
        <f t="shared" si="38"/>
        <v>9</v>
      </c>
      <c r="N500" t="str">
        <f>VLOOKUP(B:B,Customers!A:B,2,TRUE)</f>
        <v>Spain</v>
      </c>
      <c r="O500" t="str">
        <f t="shared" si="39"/>
        <v>Not Outlier</v>
      </c>
      <c r="P500">
        <f>VLOOKUP(B:B,Customers!A:H,8,0)</f>
        <v>53</v>
      </c>
    </row>
    <row r="501" spans="1:16" x14ac:dyDescent="0.25">
      <c r="A501">
        <v>611265</v>
      </c>
      <c r="B501">
        <v>396</v>
      </c>
      <c r="C501" s="1" t="s">
        <v>105</v>
      </c>
      <c r="D501" s="2">
        <v>45211.004166666666</v>
      </c>
      <c r="E501" t="s">
        <v>96</v>
      </c>
      <c r="F501" t="s">
        <v>36</v>
      </c>
      <c r="G501">
        <v>1305</v>
      </c>
      <c r="H501" s="11">
        <f t="shared" si="35"/>
        <v>12</v>
      </c>
      <c r="I501" s="7">
        <v>45211</v>
      </c>
      <c r="J501" s="8">
        <v>4.1666666666666666E-3</v>
      </c>
      <c r="K501">
        <f t="shared" si="36"/>
        <v>6</v>
      </c>
      <c r="L501">
        <f t="shared" si="37"/>
        <v>0</v>
      </c>
      <c r="M501">
        <f t="shared" si="38"/>
        <v>10</v>
      </c>
      <c r="N501" t="str">
        <f>VLOOKUP(B:B,Customers!A:B,2,TRUE)</f>
        <v>Spain</v>
      </c>
      <c r="O501" t="str">
        <f t="shared" si="39"/>
        <v>Not Outlier</v>
      </c>
      <c r="P501">
        <f>VLOOKUP(B:B,Customers!A:H,8,0)</f>
        <v>53</v>
      </c>
    </row>
    <row r="502" spans="1:16" x14ac:dyDescent="0.25">
      <c r="A502">
        <v>485583</v>
      </c>
      <c r="B502">
        <v>399</v>
      </c>
      <c r="C502" s="1" t="s">
        <v>113</v>
      </c>
      <c r="D502" s="2">
        <v>45000.064583333333</v>
      </c>
      <c r="E502" t="s">
        <v>98</v>
      </c>
      <c r="F502" t="s">
        <v>40</v>
      </c>
      <c r="G502">
        <v>5485</v>
      </c>
      <c r="H502" s="11">
        <f t="shared" si="35"/>
        <v>15</v>
      </c>
      <c r="I502" s="7">
        <v>45000</v>
      </c>
      <c r="J502" s="8">
        <v>6.458333333333334E-2</v>
      </c>
      <c r="K502">
        <f t="shared" si="36"/>
        <v>33</v>
      </c>
      <c r="L502">
        <f t="shared" si="37"/>
        <v>1</v>
      </c>
      <c r="M502">
        <f t="shared" si="38"/>
        <v>3</v>
      </c>
      <c r="N502" t="str">
        <f>VLOOKUP(B:B,Customers!A:B,2,TRUE)</f>
        <v>India</v>
      </c>
      <c r="O502" t="str">
        <f t="shared" si="39"/>
        <v>Not Outlier</v>
      </c>
      <c r="P502">
        <f>VLOOKUP(B:B,Customers!A:H,8,0)</f>
        <v>83</v>
      </c>
    </row>
    <row r="503" spans="1:16" x14ac:dyDescent="0.25">
      <c r="A503">
        <v>1325889</v>
      </c>
      <c r="B503">
        <v>399</v>
      </c>
      <c r="C503" s="1" t="s">
        <v>113</v>
      </c>
      <c r="D503" s="3">
        <v>45110.027777777781</v>
      </c>
      <c r="E503" t="s">
        <v>191</v>
      </c>
      <c r="F503" t="s">
        <v>58</v>
      </c>
      <c r="G503">
        <v>4141</v>
      </c>
      <c r="H503" s="11">
        <f t="shared" si="35"/>
        <v>3</v>
      </c>
      <c r="I503" s="7">
        <v>45110</v>
      </c>
      <c r="J503" s="8">
        <v>2.7777777777777776E-2</v>
      </c>
      <c r="K503">
        <f t="shared" si="36"/>
        <v>40</v>
      </c>
      <c r="L503">
        <f t="shared" si="37"/>
        <v>0</v>
      </c>
      <c r="M503">
        <f t="shared" si="38"/>
        <v>7</v>
      </c>
      <c r="N503" t="str">
        <f>VLOOKUP(B:B,Customers!A:B,2,TRUE)</f>
        <v>India</v>
      </c>
      <c r="O503" t="str">
        <f t="shared" si="39"/>
        <v>Not Outlier</v>
      </c>
      <c r="P503">
        <f>VLOOKUP(B:B,Customers!A:H,8,0)</f>
        <v>83</v>
      </c>
    </row>
    <row r="504" spans="1:16" x14ac:dyDescent="0.25">
      <c r="A504">
        <v>1630634</v>
      </c>
      <c r="B504">
        <v>400</v>
      </c>
      <c r="C504" s="1" t="s">
        <v>101</v>
      </c>
      <c r="D504" s="3">
        <v>44995.044444444444</v>
      </c>
      <c r="E504" t="s">
        <v>191</v>
      </c>
      <c r="F504" t="s">
        <v>30</v>
      </c>
      <c r="G504">
        <v>4641</v>
      </c>
      <c r="H504" s="11">
        <f t="shared" si="35"/>
        <v>10</v>
      </c>
      <c r="I504" s="7">
        <v>44995</v>
      </c>
      <c r="J504" s="8">
        <v>4.4444444444444446E-2</v>
      </c>
      <c r="K504">
        <f t="shared" si="36"/>
        <v>4</v>
      </c>
      <c r="L504">
        <f t="shared" si="37"/>
        <v>1</v>
      </c>
      <c r="M504">
        <f t="shared" si="38"/>
        <v>3</v>
      </c>
      <c r="N504" t="str">
        <f>VLOOKUP(B:B,Customers!A:B,2,TRUE)</f>
        <v>Australia</v>
      </c>
      <c r="O504" t="str">
        <f t="shared" si="39"/>
        <v>Not Outlier</v>
      </c>
      <c r="P504">
        <f>VLOOKUP(B:B,Customers!A:H,8,0)</f>
        <v>80</v>
      </c>
    </row>
    <row r="505" spans="1:16" x14ac:dyDescent="0.25">
      <c r="A505">
        <v>237369</v>
      </c>
      <c r="B505">
        <v>401</v>
      </c>
      <c r="C505" s="1" t="s">
        <v>113</v>
      </c>
      <c r="D505" s="2">
        <v>45056.015972222223</v>
      </c>
      <c r="E505" t="s">
        <v>97</v>
      </c>
      <c r="F505" t="s">
        <v>82</v>
      </c>
      <c r="G505">
        <v>2313</v>
      </c>
      <c r="H505" s="11">
        <f t="shared" si="35"/>
        <v>10</v>
      </c>
      <c r="I505" s="7">
        <v>45056</v>
      </c>
      <c r="J505" s="8">
        <v>1.5972222222222221E-2</v>
      </c>
      <c r="K505">
        <f t="shared" si="36"/>
        <v>23</v>
      </c>
      <c r="L505">
        <f t="shared" si="37"/>
        <v>0</v>
      </c>
      <c r="M505">
        <f t="shared" si="38"/>
        <v>5</v>
      </c>
      <c r="N505" t="str">
        <f>VLOOKUP(B:B,Customers!A:B,2,TRUE)</f>
        <v>India</v>
      </c>
      <c r="O505" t="str">
        <f t="shared" si="39"/>
        <v>Not Outlier</v>
      </c>
      <c r="P505">
        <f>VLOOKUP(B:B,Customers!A:H,8,0)</f>
        <v>36</v>
      </c>
    </row>
    <row r="506" spans="1:16" x14ac:dyDescent="0.25">
      <c r="A506">
        <v>1244841</v>
      </c>
      <c r="B506">
        <v>402</v>
      </c>
      <c r="C506" s="1" t="s">
        <v>113</v>
      </c>
      <c r="D506" s="3">
        <v>45238.033333333333</v>
      </c>
      <c r="E506" t="s">
        <v>98</v>
      </c>
      <c r="F506" t="s">
        <v>26</v>
      </c>
      <c r="G506">
        <v>3692</v>
      </c>
      <c r="H506" s="11">
        <f t="shared" si="35"/>
        <v>8</v>
      </c>
      <c r="I506" s="7">
        <v>45238</v>
      </c>
      <c r="J506" s="8">
        <v>3.3333333333333333E-2</v>
      </c>
      <c r="K506">
        <f t="shared" si="36"/>
        <v>48</v>
      </c>
      <c r="L506">
        <f t="shared" si="37"/>
        <v>0</v>
      </c>
      <c r="M506">
        <f t="shared" si="38"/>
        <v>11</v>
      </c>
      <c r="N506" t="str">
        <f>VLOOKUP(B:B,Customers!A:B,2,TRUE)</f>
        <v>India</v>
      </c>
      <c r="O506" t="str">
        <f t="shared" si="39"/>
        <v>Not Outlier</v>
      </c>
      <c r="P506">
        <f>VLOOKUP(B:B,Customers!A:H,8,0)</f>
        <v>27</v>
      </c>
    </row>
    <row r="507" spans="1:16" x14ac:dyDescent="0.25">
      <c r="A507">
        <v>487191</v>
      </c>
      <c r="B507">
        <v>404</v>
      </c>
      <c r="C507" s="1" t="s">
        <v>109</v>
      </c>
      <c r="D507" s="2">
        <v>44964.040277777778</v>
      </c>
      <c r="E507" t="s">
        <v>191</v>
      </c>
      <c r="F507" t="s">
        <v>85</v>
      </c>
      <c r="G507">
        <v>4492</v>
      </c>
      <c r="H507" s="11">
        <f t="shared" si="35"/>
        <v>7</v>
      </c>
      <c r="I507" s="7">
        <v>44964</v>
      </c>
      <c r="J507" s="8">
        <v>4.027777777777778E-2</v>
      </c>
      <c r="K507">
        <f t="shared" si="36"/>
        <v>58</v>
      </c>
      <c r="L507">
        <f t="shared" si="37"/>
        <v>0</v>
      </c>
      <c r="M507">
        <f t="shared" si="38"/>
        <v>2</v>
      </c>
      <c r="N507" t="str">
        <f>VLOOKUP(B:B,Customers!A:B,2,TRUE)</f>
        <v>Germany</v>
      </c>
      <c r="O507" t="str">
        <f t="shared" si="39"/>
        <v>Not Outlier</v>
      </c>
      <c r="P507">
        <f>VLOOKUP(B:B,Customers!A:H,8,0)</f>
        <v>26</v>
      </c>
    </row>
    <row r="508" spans="1:16" x14ac:dyDescent="0.25">
      <c r="A508">
        <v>16847</v>
      </c>
      <c r="B508">
        <v>406</v>
      </c>
      <c r="C508" s="1" t="s">
        <v>113</v>
      </c>
      <c r="D508" s="2">
        <v>45238.011805555558</v>
      </c>
      <c r="E508" t="s">
        <v>96</v>
      </c>
      <c r="F508" t="s">
        <v>29</v>
      </c>
      <c r="G508">
        <v>1802</v>
      </c>
      <c r="H508" s="11">
        <f t="shared" si="35"/>
        <v>8</v>
      </c>
      <c r="I508" s="7">
        <v>45238</v>
      </c>
      <c r="J508" s="8">
        <v>1.1805555555555555E-2</v>
      </c>
      <c r="K508">
        <f t="shared" si="36"/>
        <v>17</v>
      </c>
      <c r="L508">
        <f t="shared" si="37"/>
        <v>0</v>
      </c>
      <c r="M508">
        <f t="shared" si="38"/>
        <v>11</v>
      </c>
      <c r="N508" t="str">
        <f>VLOOKUP(B:B,Customers!A:B,2,TRUE)</f>
        <v>India</v>
      </c>
      <c r="O508" t="str">
        <f t="shared" si="39"/>
        <v>Not Outlier</v>
      </c>
      <c r="P508">
        <f>VLOOKUP(B:B,Customers!A:H,8,0)</f>
        <v>34</v>
      </c>
    </row>
    <row r="509" spans="1:16" x14ac:dyDescent="0.25">
      <c r="A509">
        <v>968730</v>
      </c>
      <c r="B509">
        <v>407</v>
      </c>
      <c r="C509" s="1" t="s">
        <v>100</v>
      </c>
      <c r="D509" s="3">
        <v>45070.037499999999</v>
      </c>
      <c r="E509" t="s">
        <v>191</v>
      </c>
      <c r="F509" t="s">
        <v>78</v>
      </c>
      <c r="G509">
        <v>6326</v>
      </c>
      <c r="H509" s="11">
        <f t="shared" si="35"/>
        <v>24</v>
      </c>
      <c r="I509" s="7">
        <v>45070</v>
      </c>
      <c r="J509" s="8">
        <v>3.7499999999999999E-2</v>
      </c>
      <c r="K509">
        <f t="shared" si="36"/>
        <v>54</v>
      </c>
      <c r="L509">
        <f t="shared" si="37"/>
        <v>0</v>
      </c>
      <c r="M509">
        <f t="shared" si="38"/>
        <v>5</v>
      </c>
      <c r="N509" t="str">
        <f>VLOOKUP(B:B,Customers!A:B,2,TRUE)</f>
        <v>France</v>
      </c>
      <c r="O509" t="str">
        <f t="shared" si="39"/>
        <v>Not Outlier</v>
      </c>
      <c r="P509">
        <f>VLOOKUP(B:B,Customers!A:H,8,0)</f>
        <v>90</v>
      </c>
    </row>
    <row r="510" spans="1:16" x14ac:dyDescent="0.25">
      <c r="A510">
        <v>396721</v>
      </c>
      <c r="B510">
        <v>410</v>
      </c>
      <c r="C510" s="1" t="s">
        <v>113</v>
      </c>
      <c r="D510" s="2">
        <v>45192.947916666664</v>
      </c>
      <c r="E510" t="s">
        <v>97</v>
      </c>
      <c r="F510" t="s">
        <v>59</v>
      </c>
      <c r="G510">
        <v>3567</v>
      </c>
      <c r="H510" s="11">
        <f t="shared" si="35"/>
        <v>23</v>
      </c>
      <c r="I510" s="7">
        <v>45192</v>
      </c>
      <c r="J510" s="8">
        <v>0.94791666666666663</v>
      </c>
      <c r="K510">
        <f t="shared" si="36"/>
        <v>45</v>
      </c>
      <c r="L510">
        <f t="shared" si="37"/>
        <v>22</v>
      </c>
      <c r="M510">
        <f t="shared" si="38"/>
        <v>9</v>
      </c>
      <c r="N510" t="str">
        <f>VLOOKUP(B:B,Customers!A:B,2,TRUE)</f>
        <v>India</v>
      </c>
      <c r="O510" t="str">
        <f t="shared" si="39"/>
        <v>Not Outlier</v>
      </c>
      <c r="P510">
        <f>VLOOKUP(B:B,Customers!A:H,8,0)</f>
        <v>39</v>
      </c>
    </row>
    <row r="511" spans="1:16" x14ac:dyDescent="0.25">
      <c r="A511">
        <v>735675</v>
      </c>
      <c r="B511">
        <v>412</v>
      </c>
      <c r="C511" s="1" t="s">
        <v>113</v>
      </c>
      <c r="D511" s="3">
        <v>45251.052777777775</v>
      </c>
      <c r="E511" t="s">
        <v>96</v>
      </c>
      <c r="F511" t="s">
        <v>77</v>
      </c>
      <c r="G511">
        <v>2472</v>
      </c>
      <c r="H511" s="11">
        <f t="shared" si="35"/>
        <v>21</v>
      </c>
      <c r="I511" s="7">
        <v>45251</v>
      </c>
      <c r="J511" s="8">
        <v>5.2777777777777778E-2</v>
      </c>
      <c r="K511">
        <f t="shared" si="36"/>
        <v>16</v>
      </c>
      <c r="L511">
        <f t="shared" si="37"/>
        <v>1</v>
      </c>
      <c r="M511">
        <f t="shared" si="38"/>
        <v>11</v>
      </c>
      <c r="N511" t="str">
        <f>VLOOKUP(B:B,Customers!A:B,2,TRUE)</f>
        <v>India</v>
      </c>
      <c r="O511" t="str">
        <f t="shared" si="39"/>
        <v>Not Outlier</v>
      </c>
      <c r="P511">
        <f>VLOOKUP(B:B,Customers!A:H,8,0)</f>
        <v>41</v>
      </c>
    </row>
    <row r="512" spans="1:16" x14ac:dyDescent="0.25">
      <c r="A512">
        <v>677135</v>
      </c>
      <c r="B512">
        <v>413</v>
      </c>
      <c r="C512" s="1" t="s">
        <v>105</v>
      </c>
      <c r="D512" s="3">
        <v>45049.011805555558</v>
      </c>
      <c r="E512" t="s">
        <v>191</v>
      </c>
      <c r="F512" t="s">
        <v>64</v>
      </c>
      <c r="G512">
        <v>4602</v>
      </c>
      <c r="H512" s="11">
        <f t="shared" si="35"/>
        <v>3</v>
      </c>
      <c r="I512" s="7">
        <v>45049</v>
      </c>
      <c r="J512" s="8">
        <v>1.1805555555555555E-2</v>
      </c>
      <c r="K512">
        <f t="shared" si="36"/>
        <v>17</v>
      </c>
      <c r="L512">
        <f t="shared" si="37"/>
        <v>0</v>
      </c>
      <c r="M512">
        <f t="shared" si="38"/>
        <v>5</v>
      </c>
      <c r="N512" t="str">
        <f>VLOOKUP(B:B,Customers!A:B,2,TRUE)</f>
        <v>Spain</v>
      </c>
      <c r="O512" t="str">
        <f t="shared" si="39"/>
        <v>Not Outlier</v>
      </c>
      <c r="P512">
        <f>VLOOKUP(B:B,Customers!A:H,8,0)</f>
        <v>47</v>
      </c>
    </row>
    <row r="513" spans="1:16" x14ac:dyDescent="0.25">
      <c r="A513">
        <v>1244975</v>
      </c>
      <c r="B513">
        <v>413</v>
      </c>
      <c r="C513" s="1" t="s">
        <v>105</v>
      </c>
      <c r="D513" s="3">
        <v>45218.089583333334</v>
      </c>
      <c r="E513" t="s">
        <v>191</v>
      </c>
      <c r="F513" t="s">
        <v>27</v>
      </c>
      <c r="G513">
        <v>9062</v>
      </c>
      <c r="H513" s="11">
        <f t="shared" si="35"/>
        <v>19</v>
      </c>
      <c r="I513" s="7">
        <v>45218</v>
      </c>
      <c r="J513" s="8">
        <v>8.9583333333333334E-2</v>
      </c>
      <c r="K513">
        <f t="shared" si="36"/>
        <v>9</v>
      </c>
      <c r="L513">
        <f t="shared" si="37"/>
        <v>2</v>
      </c>
      <c r="M513">
        <f t="shared" si="38"/>
        <v>10</v>
      </c>
      <c r="N513" t="str">
        <f>VLOOKUP(B:B,Customers!A:B,2,TRUE)</f>
        <v>Spain</v>
      </c>
      <c r="O513" t="str">
        <f t="shared" si="39"/>
        <v>Not Outlier</v>
      </c>
      <c r="P513">
        <f>VLOOKUP(B:B,Customers!A:H,8,0)</f>
        <v>47</v>
      </c>
    </row>
    <row r="514" spans="1:16" x14ac:dyDescent="0.25">
      <c r="A514">
        <v>1278929</v>
      </c>
      <c r="B514">
        <v>413</v>
      </c>
      <c r="C514" s="1" t="s">
        <v>105</v>
      </c>
      <c r="D514" s="3">
        <v>45032.976388888892</v>
      </c>
      <c r="E514" t="s">
        <v>98</v>
      </c>
      <c r="F514" t="s">
        <v>33</v>
      </c>
      <c r="G514">
        <v>6020</v>
      </c>
      <c r="H514" s="11">
        <f t="shared" si="35"/>
        <v>16</v>
      </c>
      <c r="I514" s="7">
        <v>45032</v>
      </c>
      <c r="J514" s="8">
        <v>0.97638888888888886</v>
      </c>
      <c r="K514">
        <f t="shared" si="36"/>
        <v>26</v>
      </c>
      <c r="L514">
        <f t="shared" si="37"/>
        <v>23</v>
      </c>
      <c r="M514">
        <f t="shared" si="38"/>
        <v>4</v>
      </c>
      <c r="N514" t="str">
        <f>VLOOKUP(B:B,Customers!A:B,2,TRUE)</f>
        <v>Spain</v>
      </c>
      <c r="O514" t="str">
        <f t="shared" si="39"/>
        <v>Not Outlier</v>
      </c>
      <c r="P514">
        <f>VLOOKUP(B:B,Customers!A:H,8,0)</f>
        <v>47</v>
      </c>
    </row>
    <row r="515" spans="1:16" x14ac:dyDescent="0.25">
      <c r="A515">
        <v>251865</v>
      </c>
      <c r="B515">
        <v>414</v>
      </c>
      <c r="C515" s="1" t="s">
        <v>113</v>
      </c>
      <c r="D515" s="2">
        <v>45267.962500000001</v>
      </c>
      <c r="E515" t="s">
        <v>191</v>
      </c>
      <c r="F515" t="s">
        <v>13</v>
      </c>
      <c r="G515">
        <v>6149</v>
      </c>
      <c r="H515" s="11">
        <f t="shared" ref="H515:H578" si="40">DAY(D515)</f>
        <v>7</v>
      </c>
      <c r="I515" s="7">
        <v>45267</v>
      </c>
      <c r="J515" s="8">
        <v>0.96250000000000002</v>
      </c>
      <c r="K515">
        <f t="shared" ref="K515:K578" si="41">MINUTE(J515)</f>
        <v>6</v>
      </c>
      <c r="L515">
        <f t="shared" ref="L515:L578" si="42">HOUR(J515)</f>
        <v>23</v>
      </c>
      <c r="M515">
        <f t="shared" ref="M515:M578" si="43">MONTH(I515)</f>
        <v>12</v>
      </c>
      <c r="N515" t="str">
        <f>VLOOKUP(B:B,Customers!A:B,2,TRUE)</f>
        <v>India</v>
      </c>
      <c r="O515" t="str">
        <f t="shared" ref="O515:O578" si="44">IF(OR(G515&gt;$R$9,G515&lt;$R$8),"Outlier","Not Outlier")</f>
        <v>Not Outlier</v>
      </c>
      <c r="P515">
        <f>VLOOKUP(B:B,Customers!A:H,8,0)</f>
        <v>86</v>
      </c>
    </row>
    <row r="516" spans="1:16" x14ac:dyDescent="0.25">
      <c r="A516">
        <v>1276372</v>
      </c>
      <c r="B516">
        <v>414</v>
      </c>
      <c r="C516" s="1" t="s">
        <v>113</v>
      </c>
      <c r="D516" s="3">
        <v>44988.036805555559</v>
      </c>
      <c r="E516" t="s">
        <v>96</v>
      </c>
      <c r="F516" t="s">
        <v>45</v>
      </c>
      <c r="G516">
        <v>1465</v>
      </c>
      <c r="H516" s="11">
        <f t="shared" si="40"/>
        <v>3</v>
      </c>
      <c r="I516" s="7">
        <v>44988</v>
      </c>
      <c r="J516" s="8">
        <v>3.6805555555555557E-2</v>
      </c>
      <c r="K516">
        <f t="shared" si="41"/>
        <v>53</v>
      </c>
      <c r="L516">
        <f t="shared" si="42"/>
        <v>0</v>
      </c>
      <c r="M516">
        <f t="shared" si="43"/>
        <v>3</v>
      </c>
      <c r="N516" t="str">
        <f>VLOOKUP(B:B,Customers!A:B,2,TRUE)</f>
        <v>India</v>
      </c>
      <c r="O516" t="str">
        <f t="shared" si="44"/>
        <v>Not Outlier</v>
      </c>
      <c r="P516">
        <f>VLOOKUP(B:B,Customers!A:H,8,0)</f>
        <v>86</v>
      </c>
    </row>
    <row r="517" spans="1:16" x14ac:dyDescent="0.25">
      <c r="A517">
        <v>1368464</v>
      </c>
      <c r="B517">
        <v>414</v>
      </c>
      <c r="C517" s="1" t="s">
        <v>113</v>
      </c>
      <c r="D517" s="3">
        <v>45252.036111111112</v>
      </c>
      <c r="E517" t="s">
        <v>96</v>
      </c>
      <c r="F517" t="s">
        <v>34</v>
      </c>
      <c r="G517">
        <v>7424</v>
      </c>
      <c r="H517" s="11">
        <f t="shared" si="40"/>
        <v>22</v>
      </c>
      <c r="I517" s="7">
        <v>45252</v>
      </c>
      <c r="J517" s="8">
        <v>3.6111111111111108E-2</v>
      </c>
      <c r="K517">
        <f t="shared" si="41"/>
        <v>52</v>
      </c>
      <c r="L517">
        <f t="shared" si="42"/>
        <v>0</v>
      </c>
      <c r="M517">
        <f t="shared" si="43"/>
        <v>11</v>
      </c>
      <c r="N517" t="str">
        <f>VLOOKUP(B:B,Customers!A:B,2,TRUE)</f>
        <v>India</v>
      </c>
      <c r="O517" t="str">
        <f t="shared" si="44"/>
        <v>Not Outlier</v>
      </c>
      <c r="P517">
        <f>VLOOKUP(B:B,Customers!A:H,8,0)</f>
        <v>86</v>
      </c>
    </row>
    <row r="518" spans="1:16" x14ac:dyDescent="0.25">
      <c r="A518">
        <v>288186</v>
      </c>
      <c r="B518">
        <v>415</v>
      </c>
      <c r="C518" s="1" t="s">
        <v>113</v>
      </c>
      <c r="D518" s="2">
        <v>45076.997916666667</v>
      </c>
      <c r="E518" t="s">
        <v>191</v>
      </c>
      <c r="F518" t="s">
        <v>73</v>
      </c>
      <c r="G518">
        <v>4166</v>
      </c>
      <c r="H518" s="11">
        <f t="shared" si="40"/>
        <v>30</v>
      </c>
      <c r="I518" s="7">
        <v>45076</v>
      </c>
      <c r="J518" s="8">
        <v>0.99791666666666667</v>
      </c>
      <c r="K518">
        <f t="shared" si="41"/>
        <v>57</v>
      </c>
      <c r="L518">
        <f t="shared" si="42"/>
        <v>23</v>
      </c>
      <c r="M518">
        <f t="shared" si="43"/>
        <v>5</v>
      </c>
      <c r="N518" t="str">
        <f>VLOOKUP(B:B,Customers!A:B,2,TRUE)</f>
        <v>India</v>
      </c>
      <c r="O518" t="str">
        <f t="shared" si="44"/>
        <v>Not Outlier</v>
      </c>
      <c r="P518">
        <f>VLOOKUP(B:B,Customers!A:H,8,0)</f>
        <v>60</v>
      </c>
    </row>
    <row r="519" spans="1:16" x14ac:dyDescent="0.25">
      <c r="A519">
        <v>363155</v>
      </c>
      <c r="B519">
        <v>416</v>
      </c>
      <c r="C519" s="1" t="s">
        <v>113</v>
      </c>
      <c r="D519" s="2">
        <v>44945.038888888892</v>
      </c>
      <c r="E519" t="s">
        <v>191</v>
      </c>
      <c r="F519" t="s">
        <v>12</v>
      </c>
      <c r="G519">
        <v>3033</v>
      </c>
      <c r="H519" s="11">
        <f t="shared" si="40"/>
        <v>19</v>
      </c>
      <c r="I519" s="7">
        <v>44945</v>
      </c>
      <c r="J519" s="8">
        <v>3.888888888888889E-2</v>
      </c>
      <c r="K519">
        <f t="shared" si="41"/>
        <v>56</v>
      </c>
      <c r="L519">
        <f t="shared" si="42"/>
        <v>0</v>
      </c>
      <c r="M519">
        <f t="shared" si="43"/>
        <v>1</v>
      </c>
      <c r="N519" t="str">
        <f>VLOOKUP(B:B,Customers!A:B,2,TRUE)</f>
        <v>India</v>
      </c>
      <c r="O519" t="str">
        <f t="shared" si="44"/>
        <v>Not Outlier</v>
      </c>
      <c r="P519">
        <f>VLOOKUP(B:B,Customers!A:H,8,0)</f>
        <v>64</v>
      </c>
    </row>
    <row r="520" spans="1:16" x14ac:dyDescent="0.25">
      <c r="A520">
        <v>893771</v>
      </c>
      <c r="B520">
        <v>416</v>
      </c>
      <c r="C520" s="1" t="s">
        <v>113</v>
      </c>
      <c r="D520" s="3">
        <v>45170.023611111108</v>
      </c>
      <c r="E520" t="s">
        <v>191</v>
      </c>
      <c r="F520" t="s">
        <v>29</v>
      </c>
      <c r="G520">
        <v>1398</v>
      </c>
      <c r="H520" s="11">
        <f t="shared" si="40"/>
        <v>1</v>
      </c>
      <c r="I520" s="7">
        <v>45170</v>
      </c>
      <c r="J520" s="8">
        <v>2.361111111111111E-2</v>
      </c>
      <c r="K520">
        <f t="shared" si="41"/>
        <v>34</v>
      </c>
      <c r="L520">
        <f t="shared" si="42"/>
        <v>0</v>
      </c>
      <c r="M520">
        <f t="shared" si="43"/>
        <v>9</v>
      </c>
      <c r="N520" t="str">
        <f>VLOOKUP(B:B,Customers!A:B,2,TRUE)</f>
        <v>India</v>
      </c>
      <c r="O520" t="str">
        <f t="shared" si="44"/>
        <v>Not Outlier</v>
      </c>
      <c r="P520">
        <f>VLOOKUP(B:B,Customers!A:H,8,0)</f>
        <v>64</v>
      </c>
    </row>
    <row r="521" spans="1:16" x14ac:dyDescent="0.25">
      <c r="A521">
        <v>587721</v>
      </c>
      <c r="B521">
        <v>417</v>
      </c>
      <c r="C521" s="1" t="s">
        <v>100</v>
      </c>
      <c r="D521" s="2">
        <v>44966.068055555559</v>
      </c>
      <c r="E521" t="s">
        <v>96</v>
      </c>
      <c r="F521" t="s">
        <v>88</v>
      </c>
      <c r="G521">
        <v>1430</v>
      </c>
      <c r="H521" s="11">
        <f t="shared" si="40"/>
        <v>9</v>
      </c>
      <c r="I521" s="7">
        <v>44966</v>
      </c>
      <c r="J521" s="8">
        <v>6.805555555555555E-2</v>
      </c>
      <c r="K521">
        <f t="shared" si="41"/>
        <v>38</v>
      </c>
      <c r="L521">
        <f t="shared" si="42"/>
        <v>1</v>
      </c>
      <c r="M521">
        <f t="shared" si="43"/>
        <v>2</v>
      </c>
      <c r="N521" t="str">
        <f>VLOOKUP(B:B,Customers!A:B,2,TRUE)</f>
        <v>France</v>
      </c>
      <c r="O521" t="str">
        <f t="shared" si="44"/>
        <v>Not Outlier</v>
      </c>
      <c r="P521">
        <f>VLOOKUP(B:B,Customers!A:H,8,0)</f>
        <v>53</v>
      </c>
    </row>
    <row r="522" spans="1:16" x14ac:dyDescent="0.25">
      <c r="A522">
        <v>866403</v>
      </c>
      <c r="B522">
        <v>417</v>
      </c>
      <c r="C522" s="1" t="s">
        <v>100</v>
      </c>
      <c r="D522" s="3">
        <v>45109.991666666669</v>
      </c>
      <c r="E522" t="s">
        <v>98</v>
      </c>
      <c r="F522" t="s">
        <v>60</v>
      </c>
      <c r="G522">
        <v>122</v>
      </c>
      <c r="H522" s="11">
        <f t="shared" si="40"/>
        <v>2</v>
      </c>
      <c r="I522" s="7">
        <v>45109</v>
      </c>
      <c r="J522" s="8">
        <v>0.9916666666666667</v>
      </c>
      <c r="K522">
        <f t="shared" si="41"/>
        <v>48</v>
      </c>
      <c r="L522">
        <f t="shared" si="42"/>
        <v>23</v>
      </c>
      <c r="M522">
        <f t="shared" si="43"/>
        <v>7</v>
      </c>
      <c r="N522" t="str">
        <f>VLOOKUP(B:B,Customers!A:B,2,TRUE)</f>
        <v>France</v>
      </c>
      <c r="O522" t="str">
        <f t="shared" si="44"/>
        <v>Not Outlier</v>
      </c>
      <c r="P522">
        <f>VLOOKUP(B:B,Customers!A:H,8,0)</f>
        <v>53</v>
      </c>
    </row>
    <row r="523" spans="1:16" x14ac:dyDescent="0.25">
      <c r="A523">
        <v>892608</v>
      </c>
      <c r="B523">
        <v>417</v>
      </c>
      <c r="C523" s="1" t="s">
        <v>100</v>
      </c>
      <c r="D523" s="3">
        <v>45270.011111111111</v>
      </c>
      <c r="E523" t="s">
        <v>96</v>
      </c>
      <c r="F523" t="s">
        <v>18</v>
      </c>
      <c r="G523">
        <v>9919</v>
      </c>
      <c r="H523" s="11">
        <f t="shared" si="40"/>
        <v>10</v>
      </c>
      <c r="I523" s="7">
        <v>45270</v>
      </c>
      <c r="J523" s="8">
        <v>1.1111111111111112E-2</v>
      </c>
      <c r="K523">
        <f t="shared" si="41"/>
        <v>16</v>
      </c>
      <c r="L523">
        <f t="shared" si="42"/>
        <v>0</v>
      </c>
      <c r="M523">
        <f t="shared" si="43"/>
        <v>12</v>
      </c>
      <c r="N523" t="str">
        <f>VLOOKUP(B:B,Customers!A:B,2,TRUE)</f>
        <v>France</v>
      </c>
      <c r="O523" t="str">
        <f t="shared" si="44"/>
        <v>Not Outlier</v>
      </c>
      <c r="P523">
        <f>VLOOKUP(B:B,Customers!A:H,8,0)</f>
        <v>53</v>
      </c>
    </row>
    <row r="524" spans="1:16" x14ac:dyDescent="0.25">
      <c r="A524">
        <v>262192</v>
      </c>
      <c r="B524">
        <v>418</v>
      </c>
      <c r="C524" s="1" t="s">
        <v>106</v>
      </c>
      <c r="D524" s="2">
        <v>45164.95416666667</v>
      </c>
      <c r="E524" t="s">
        <v>191</v>
      </c>
      <c r="F524" t="s">
        <v>23</v>
      </c>
      <c r="G524">
        <v>6532</v>
      </c>
      <c r="H524" s="11">
        <f t="shared" si="40"/>
        <v>26</v>
      </c>
      <c r="I524" s="7">
        <v>45164</v>
      </c>
      <c r="J524" s="8">
        <v>0.95416666666666672</v>
      </c>
      <c r="K524">
        <f t="shared" si="41"/>
        <v>54</v>
      </c>
      <c r="L524">
        <f t="shared" si="42"/>
        <v>22</v>
      </c>
      <c r="M524">
        <f t="shared" si="43"/>
        <v>8</v>
      </c>
      <c r="N524" t="str">
        <f>VLOOKUP(B:B,Customers!A:B,2,TRUE)</f>
        <v>Singapore</v>
      </c>
      <c r="O524" t="str">
        <f t="shared" si="44"/>
        <v>Not Outlier</v>
      </c>
      <c r="P524">
        <f>VLOOKUP(B:B,Customers!A:H,8,0)</f>
        <v>22</v>
      </c>
    </row>
    <row r="525" spans="1:16" x14ac:dyDescent="0.25">
      <c r="A525">
        <v>622656</v>
      </c>
      <c r="B525">
        <v>418</v>
      </c>
      <c r="C525" s="1" t="s">
        <v>106</v>
      </c>
      <c r="D525" s="2">
        <v>45157.002083333333</v>
      </c>
      <c r="E525" t="s">
        <v>96</v>
      </c>
      <c r="F525" t="s">
        <v>95</v>
      </c>
      <c r="G525">
        <v>6905</v>
      </c>
      <c r="H525" s="11">
        <f t="shared" si="40"/>
        <v>19</v>
      </c>
      <c r="I525" s="7">
        <v>45157</v>
      </c>
      <c r="J525" s="8">
        <v>2.0833333333333333E-3</v>
      </c>
      <c r="K525">
        <f t="shared" si="41"/>
        <v>3</v>
      </c>
      <c r="L525">
        <f t="shared" si="42"/>
        <v>0</v>
      </c>
      <c r="M525">
        <f t="shared" si="43"/>
        <v>8</v>
      </c>
      <c r="N525" t="str">
        <f>VLOOKUP(B:B,Customers!A:B,2,TRUE)</f>
        <v>Singapore</v>
      </c>
      <c r="O525" t="str">
        <f t="shared" si="44"/>
        <v>Not Outlier</v>
      </c>
      <c r="P525">
        <f>VLOOKUP(B:B,Customers!A:H,8,0)</f>
        <v>22</v>
      </c>
    </row>
    <row r="526" spans="1:16" x14ac:dyDescent="0.25">
      <c r="A526">
        <v>1457155</v>
      </c>
      <c r="B526">
        <v>418</v>
      </c>
      <c r="C526" s="1" t="s">
        <v>106</v>
      </c>
      <c r="D526" s="3">
        <v>45182.009027777778</v>
      </c>
      <c r="E526" t="s">
        <v>98</v>
      </c>
      <c r="F526" t="s">
        <v>9</v>
      </c>
      <c r="G526">
        <v>2807</v>
      </c>
      <c r="H526" s="11">
        <f t="shared" si="40"/>
        <v>13</v>
      </c>
      <c r="I526" s="7">
        <v>45182</v>
      </c>
      <c r="J526" s="8">
        <v>9.0277777777777769E-3</v>
      </c>
      <c r="K526">
        <f t="shared" si="41"/>
        <v>13</v>
      </c>
      <c r="L526">
        <f t="shared" si="42"/>
        <v>0</v>
      </c>
      <c r="M526">
        <f t="shared" si="43"/>
        <v>9</v>
      </c>
      <c r="N526" t="str">
        <f>VLOOKUP(B:B,Customers!A:B,2,TRUE)</f>
        <v>Singapore</v>
      </c>
      <c r="O526" t="str">
        <f t="shared" si="44"/>
        <v>Not Outlier</v>
      </c>
      <c r="P526">
        <f>VLOOKUP(B:B,Customers!A:H,8,0)</f>
        <v>22</v>
      </c>
    </row>
    <row r="527" spans="1:16" x14ac:dyDescent="0.25">
      <c r="A527">
        <v>354532</v>
      </c>
      <c r="B527">
        <v>419</v>
      </c>
      <c r="C527" s="1" t="s">
        <v>100</v>
      </c>
      <c r="D527" s="2">
        <v>45251.041666666664</v>
      </c>
      <c r="E527" t="s">
        <v>97</v>
      </c>
      <c r="F527" t="s">
        <v>6</v>
      </c>
      <c r="G527">
        <v>1673</v>
      </c>
      <c r="H527" s="11">
        <f t="shared" si="40"/>
        <v>21</v>
      </c>
      <c r="I527" s="7">
        <v>45251</v>
      </c>
      <c r="J527" s="8">
        <v>4.1666666666666664E-2</v>
      </c>
      <c r="K527">
        <f t="shared" si="41"/>
        <v>0</v>
      </c>
      <c r="L527">
        <f t="shared" si="42"/>
        <v>1</v>
      </c>
      <c r="M527">
        <f t="shared" si="43"/>
        <v>11</v>
      </c>
      <c r="N527" t="str">
        <f>VLOOKUP(B:B,Customers!A:B,2,TRUE)</f>
        <v>France</v>
      </c>
      <c r="O527" t="str">
        <f t="shared" si="44"/>
        <v>Not Outlier</v>
      </c>
      <c r="P527">
        <f>VLOOKUP(B:B,Customers!A:H,8,0)</f>
        <v>66</v>
      </c>
    </row>
    <row r="528" spans="1:16" x14ac:dyDescent="0.25">
      <c r="A528">
        <v>440925</v>
      </c>
      <c r="B528">
        <v>419</v>
      </c>
      <c r="C528" s="1" t="s">
        <v>100</v>
      </c>
      <c r="D528" s="2">
        <v>44943.013194444444</v>
      </c>
      <c r="E528" t="s">
        <v>96</v>
      </c>
      <c r="F528" t="s">
        <v>77</v>
      </c>
      <c r="G528">
        <v>8432</v>
      </c>
      <c r="H528" s="11">
        <f t="shared" si="40"/>
        <v>17</v>
      </c>
      <c r="I528" s="7">
        <v>44943</v>
      </c>
      <c r="J528" s="8">
        <v>1.3194444444444444E-2</v>
      </c>
      <c r="K528">
        <f t="shared" si="41"/>
        <v>19</v>
      </c>
      <c r="L528">
        <f t="shared" si="42"/>
        <v>0</v>
      </c>
      <c r="M528">
        <f t="shared" si="43"/>
        <v>1</v>
      </c>
      <c r="N528" t="str">
        <f>VLOOKUP(B:B,Customers!A:B,2,TRUE)</f>
        <v>France</v>
      </c>
      <c r="O528" t="str">
        <f t="shared" si="44"/>
        <v>Not Outlier</v>
      </c>
      <c r="P528">
        <f>VLOOKUP(B:B,Customers!A:H,8,0)</f>
        <v>66</v>
      </c>
    </row>
    <row r="529" spans="1:16" x14ac:dyDescent="0.25">
      <c r="A529">
        <v>591570</v>
      </c>
      <c r="B529">
        <v>419</v>
      </c>
      <c r="C529" s="1" t="s">
        <v>100</v>
      </c>
      <c r="D529" s="2">
        <v>45260.0625</v>
      </c>
      <c r="E529" t="s">
        <v>191</v>
      </c>
      <c r="F529" t="s">
        <v>21</v>
      </c>
      <c r="G529">
        <v>8740</v>
      </c>
      <c r="H529" s="11">
        <f t="shared" si="40"/>
        <v>30</v>
      </c>
      <c r="I529" s="7">
        <v>45260</v>
      </c>
      <c r="J529" s="8">
        <v>6.25E-2</v>
      </c>
      <c r="K529">
        <f t="shared" si="41"/>
        <v>30</v>
      </c>
      <c r="L529">
        <f t="shared" si="42"/>
        <v>1</v>
      </c>
      <c r="M529">
        <f t="shared" si="43"/>
        <v>11</v>
      </c>
      <c r="N529" t="str">
        <f>VLOOKUP(B:B,Customers!A:B,2,TRUE)</f>
        <v>France</v>
      </c>
      <c r="O529" t="str">
        <f t="shared" si="44"/>
        <v>Not Outlier</v>
      </c>
      <c r="P529">
        <f>VLOOKUP(B:B,Customers!A:H,8,0)</f>
        <v>66</v>
      </c>
    </row>
    <row r="530" spans="1:16" x14ac:dyDescent="0.25">
      <c r="A530">
        <v>1047874</v>
      </c>
      <c r="B530">
        <v>420</v>
      </c>
      <c r="C530" s="1" t="s">
        <v>105</v>
      </c>
      <c r="D530" s="3">
        <v>45181.958333333336</v>
      </c>
      <c r="E530" t="s">
        <v>97</v>
      </c>
      <c r="F530" t="s">
        <v>17</v>
      </c>
      <c r="G530">
        <v>4920</v>
      </c>
      <c r="H530" s="11">
        <f t="shared" si="40"/>
        <v>12</v>
      </c>
      <c r="I530" s="7">
        <v>45181</v>
      </c>
      <c r="J530" s="8">
        <v>0.95833333333333337</v>
      </c>
      <c r="K530">
        <f t="shared" si="41"/>
        <v>0</v>
      </c>
      <c r="L530">
        <f t="shared" si="42"/>
        <v>23</v>
      </c>
      <c r="M530">
        <f t="shared" si="43"/>
        <v>9</v>
      </c>
      <c r="N530" t="str">
        <f>VLOOKUP(B:B,Customers!A:B,2,TRUE)</f>
        <v>Spain</v>
      </c>
      <c r="O530" t="str">
        <f t="shared" si="44"/>
        <v>Not Outlier</v>
      </c>
      <c r="P530">
        <f>VLOOKUP(B:B,Customers!A:H,8,0)</f>
        <v>72</v>
      </c>
    </row>
    <row r="531" spans="1:16" x14ac:dyDescent="0.25">
      <c r="A531">
        <v>1288279</v>
      </c>
      <c r="B531">
        <v>420</v>
      </c>
      <c r="C531" s="1" t="s">
        <v>105</v>
      </c>
      <c r="D531" s="3">
        <v>45073.999305555553</v>
      </c>
      <c r="E531" t="s">
        <v>97</v>
      </c>
      <c r="F531" t="s">
        <v>81</v>
      </c>
      <c r="G531">
        <v>5628</v>
      </c>
      <c r="H531" s="11">
        <f t="shared" si="40"/>
        <v>27</v>
      </c>
      <c r="I531" s="7">
        <v>45073</v>
      </c>
      <c r="J531" s="8">
        <v>0.99930555555555556</v>
      </c>
      <c r="K531">
        <f t="shared" si="41"/>
        <v>59</v>
      </c>
      <c r="L531">
        <f t="shared" si="42"/>
        <v>23</v>
      </c>
      <c r="M531">
        <f t="shared" si="43"/>
        <v>5</v>
      </c>
      <c r="N531" t="str">
        <f>VLOOKUP(B:B,Customers!A:B,2,TRUE)</f>
        <v>Spain</v>
      </c>
      <c r="O531" t="str">
        <f t="shared" si="44"/>
        <v>Not Outlier</v>
      </c>
      <c r="P531">
        <f>VLOOKUP(B:B,Customers!A:H,8,0)</f>
        <v>72</v>
      </c>
    </row>
    <row r="532" spans="1:16" x14ac:dyDescent="0.25">
      <c r="A532">
        <v>877784</v>
      </c>
      <c r="B532">
        <v>422</v>
      </c>
      <c r="C532" s="1" t="s">
        <v>113</v>
      </c>
      <c r="D532" s="3">
        <v>44984.951388888891</v>
      </c>
      <c r="E532" t="s">
        <v>96</v>
      </c>
      <c r="F532" t="s">
        <v>30</v>
      </c>
      <c r="G532">
        <v>9049</v>
      </c>
      <c r="H532" s="11">
        <f t="shared" si="40"/>
        <v>27</v>
      </c>
      <c r="I532" s="7">
        <v>44984</v>
      </c>
      <c r="J532" s="8">
        <v>0.95138888888888884</v>
      </c>
      <c r="K532">
        <f t="shared" si="41"/>
        <v>50</v>
      </c>
      <c r="L532">
        <f t="shared" si="42"/>
        <v>22</v>
      </c>
      <c r="M532">
        <f t="shared" si="43"/>
        <v>2</v>
      </c>
      <c r="N532" t="str">
        <f>VLOOKUP(B:B,Customers!A:B,2,TRUE)</f>
        <v>India</v>
      </c>
      <c r="O532" t="str">
        <f t="shared" si="44"/>
        <v>Not Outlier</v>
      </c>
      <c r="P532">
        <f>VLOOKUP(B:B,Customers!A:H,8,0)</f>
        <v>64</v>
      </c>
    </row>
    <row r="533" spans="1:16" x14ac:dyDescent="0.25">
      <c r="A533">
        <v>44275</v>
      </c>
      <c r="B533">
        <v>423</v>
      </c>
      <c r="C533" s="1" t="s">
        <v>106</v>
      </c>
      <c r="D533" s="2">
        <v>45016.072916666664</v>
      </c>
      <c r="E533" t="s">
        <v>97</v>
      </c>
      <c r="F533" t="s">
        <v>18</v>
      </c>
      <c r="G533">
        <v>7290</v>
      </c>
      <c r="H533" s="11">
        <f t="shared" si="40"/>
        <v>31</v>
      </c>
      <c r="I533" s="7">
        <v>45016</v>
      </c>
      <c r="J533" s="8">
        <v>7.2916666666666671E-2</v>
      </c>
      <c r="K533">
        <f t="shared" si="41"/>
        <v>45</v>
      </c>
      <c r="L533">
        <f t="shared" si="42"/>
        <v>1</v>
      </c>
      <c r="M533">
        <f t="shared" si="43"/>
        <v>3</v>
      </c>
      <c r="N533" t="str">
        <f>VLOOKUP(B:B,Customers!A:B,2,TRUE)</f>
        <v>Singapore</v>
      </c>
      <c r="O533" t="str">
        <f t="shared" si="44"/>
        <v>Not Outlier</v>
      </c>
      <c r="P533">
        <f>VLOOKUP(B:B,Customers!A:H,8,0)</f>
        <v>27</v>
      </c>
    </row>
    <row r="534" spans="1:16" x14ac:dyDescent="0.25">
      <c r="A534">
        <v>139357</v>
      </c>
      <c r="B534">
        <v>423</v>
      </c>
      <c r="C534" s="1" t="s">
        <v>106</v>
      </c>
      <c r="D534" s="2">
        <v>45064.984722222223</v>
      </c>
      <c r="E534" t="s">
        <v>96</v>
      </c>
      <c r="F534" t="s">
        <v>43</v>
      </c>
      <c r="G534">
        <v>5563</v>
      </c>
      <c r="H534" s="11">
        <f t="shared" si="40"/>
        <v>18</v>
      </c>
      <c r="I534" s="7">
        <v>45064</v>
      </c>
      <c r="J534" s="8">
        <v>0.98472222222222228</v>
      </c>
      <c r="K534">
        <f t="shared" si="41"/>
        <v>38</v>
      </c>
      <c r="L534">
        <f t="shared" si="42"/>
        <v>23</v>
      </c>
      <c r="M534">
        <f t="shared" si="43"/>
        <v>5</v>
      </c>
      <c r="N534" t="str">
        <f>VLOOKUP(B:B,Customers!A:B,2,TRUE)</f>
        <v>Singapore</v>
      </c>
      <c r="O534" t="str">
        <f t="shared" si="44"/>
        <v>Not Outlier</v>
      </c>
      <c r="P534">
        <f>VLOOKUP(B:B,Customers!A:H,8,0)</f>
        <v>27</v>
      </c>
    </row>
    <row r="535" spans="1:16" x14ac:dyDescent="0.25">
      <c r="A535">
        <v>529816</v>
      </c>
      <c r="B535">
        <v>424</v>
      </c>
      <c r="C535" s="1" t="s">
        <v>105</v>
      </c>
      <c r="D535" s="2">
        <v>45173.992361111108</v>
      </c>
      <c r="E535" t="s">
        <v>98</v>
      </c>
      <c r="F535" t="s">
        <v>53</v>
      </c>
      <c r="G535">
        <v>4135</v>
      </c>
      <c r="H535" s="11">
        <f t="shared" si="40"/>
        <v>4</v>
      </c>
      <c r="I535" s="7">
        <v>45173</v>
      </c>
      <c r="J535" s="8">
        <v>0.99236111111111114</v>
      </c>
      <c r="K535">
        <f t="shared" si="41"/>
        <v>49</v>
      </c>
      <c r="L535">
        <f t="shared" si="42"/>
        <v>23</v>
      </c>
      <c r="M535">
        <f t="shared" si="43"/>
        <v>9</v>
      </c>
      <c r="N535" t="str">
        <f>VLOOKUP(B:B,Customers!A:B,2,TRUE)</f>
        <v>Spain</v>
      </c>
      <c r="O535" t="str">
        <f t="shared" si="44"/>
        <v>Not Outlier</v>
      </c>
      <c r="P535">
        <f>VLOOKUP(B:B,Customers!A:H,8,0)</f>
        <v>66</v>
      </c>
    </row>
    <row r="536" spans="1:16" x14ac:dyDescent="0.25">
      <c r="A536">
        <v>961533</v>
      </c>
      <c r="B536">
        <v>424</v>
      </c>
      <c r="C536" s="1" t="s">
        <v>105</v>
      </c>
      <c r="D536" s="3">
        <v>45013.038888888892</v>
      </c>
      <c r="E536" t="s">
        <v>98</v>
      </c>
      <c r="F536" t="s">
        <v>85</v>
      </c>
      <c r="G536">
        <v>1084</v>
      </c>
      <c r="H536" s="11">
        <f t="shared" si="40"/>
        <v>28</v>
      </c>
      <c r="I536" s="7">
        <v>45013</v>
      </c>
      <c r="J536" s="8">
        <v>3.888888888888889E-2</v>
      </c>
      <c r="K536">
        <f t="shared" si="41"/>
        <v>56</v>
      </c>
      <c r="L536">
        <f t="shared" si="42"/>
        <v>0</v>
      </c>
      <c r="M536">
        <f t="shared" si="43"/>
        <v>3</v>
      </c>
      <c r="N536" t="str">
        <f>VLOOKUP(B:B,Customers!A:B,2,TRUE)</f>
        <v>Spain</v>
      </c>
      <c r="O536" t="str">
        <f t="shared" si="44"/>
        <v>Not Outlier</v>
      </c>
      <c r="P536">
        <f>VLOOKUP(B:B,Customers!A:H,8,0)</f>
        <v>66</v>
      </c>
    </row>
    <row r="537" spans="1:16" x14ac:dyDescent="0.25">
      <c r="A537">
        <v>720311</v>
      </c>
      <c r="B537">
        <v>425</v>
      </c>
      <c r="C537" s="1" t="s">
        <v>113</v>
      </c>
      <c r="D537" s="3">
        <v>44984.015277777777</v>
      </c>
      <c r="E537" t="s">
        <v>98</v>
      </c>
      <c r="F537" t="s">
        <v>27</v>
      </c>
      <c r="G537">
        <v>4868</v>
      </c>
      <c r="H537" s="11">
        <f t="shared" si="40"/>
        <v>27</v>
      </c>
      <c r="I537" s="7">
        <v>44984</v>
      </c>
      <c r="J537" s="8">
        <v>1.5277777777777777E-2</v>
      </c>
      <c r="K537">
        <f t="shared" si="41"/>
        <v>22</v>
      </c>
      <c r="L537">
        <f t="shared" si="42"/>
        <v>0</v>
      </c>
      <c r="M537">
        <f t="shared" si="43"/>
        <v>2</v>
      </c>
      <c r="N537" t="str">
        <f>VLOOKUP(B:B,Customers!A:B,2,TRUE)</f>
        <v>India</v>
      </c>
      <c r="O537" t="str">
        <f t="shared" si="44"/>
        <v>Not Outlier</v>
      </c>
      <c r="P537">
        <f>VLOOKUP(B:B,Customers!A:H,8,0)</f>
        <v>51</v>
      </c>
    </row>
    <row r="538" spans="1:16" x14ac:dyDescent="0.25">
      <c r="A538">
        <v>1006791</v>
      </c>
      <c r="B538">
        <v>425</v>
      </c>
      <c r="C538" s="1" t="s">
        <v>113</v>
      </c>
      <c r="D538" s="3">
        <v>45125.95208333333</v>
      </c>
      <c r="E538" t="s">
        <v>98</v>
      </c>
      <c r="F538" t="s">
        <v>7</v>
      </c>
      <c r="G538">
        <v>8280</v>
      </c>
      <c r="H538" s="11">
        <f t="shared" si="40"/>
        <v>18</v>
      </c>
      <c r="I538" s="7">
        <v>45125</v>
      </c>
      <c r="J538" s="8">
        <v>0.95208333333333328</v>
      </c>
      <c r="K538">
        <f t="shared" si="41"/>
        <v>51</v>
      </c>
      <c r="L538">
        <f t="shared" si="42"/>
        <v>22</v>
      </c>
      <c r="M538">
        <f t="shared" si="43"/>
        <v>7</v>
      </c>
      <c r="N538" t="str">
        <f>VLOOKUP(B:B,Customers!A:B,2,TRUE)</f>
        <v>India</v>
      </c>
      <c r="O538" t="str">
        <f t="shared" si="44"/>
        <v>Not Outlier</v>
      </c>
      <c r="P538">
        <f>VLOOKUP(B:B,Customers!A:H,8,0)</f>
        <v>51</v>
      </c>
    </row>
    <row r="539" spans="1:16" x14ac:dyDescent="0.25">
      <c r="A539">
        <v>598766</v>
      </c>
      <c r="B539">
        <v>426</v>
      </c>
      <c r="C539" s="1" t="s">
        <v>106</v>
      </c>
      <c r="D539" s="2">
        <v>44999.975694444445</v>
      </c>
      <c r="E539" t="s">
        <v>191</v>
      </c>
      <c r="F539" t="s">
        <v>41</v>
      </c>
      <c r="G539">
        <v>6288</v>
      </c>
      <c r="H539" s="11">
        <f t="shared" si="40"/>
        <v>14</v>
      </c>
      <c r="I539" s="7">
        <v>44999</v>
      </c>
      <c r="J539" s="8">
        <v>0.97569444444444442</v>
      </c>
      <c r="K539">
        <f t="shared" si="41"/>
        <v>25</v>
      </c>
      <c r="L539">
        <f t="shared" si="42"/>
        <v>23</v>
      </c>
      <c r="M539">
        <f t="shared" si="43"/>
        <v>3</v>
      </c>
      <c r="N539" t="str">
        <f>VLOOKUP(B:B,Customers!A:B,2,TRUE)</f>
        <v>Singapore</v>
      </c>
      <c r="O539" t="str">
        <f t="shared" si="44"/>
        <v>Not Outlier</v>
      </c>
      <c r="P539">
        <f>VLOOKUP(B:B,Customers!A:H,8,0)</f>
        <v>78</v>
      </c>
    </row>
    <row r="540" spans="1:16" x14ac:dyDescent="0.25">
      <c r="A540">
        <v>1034415</v>
      </c>
      <c r="B540">
        <v>427</v>
      </c>
      <c r="C540" s="1" t="s">
        <v>113</v>
      </c>
      <c r="D540" s="3">
        <v>45019.040972222225</v>
      </c>
      <c r="E540" t="s">
        <v>98</v>
      </c>
      <c r="F540" t="s">
        <v>71</v>
      </c>
      <c r="G540">
        <v>3464</v>
      </c>
      <c r="H540" s="11">
        <f t="shared" si="40"/>
        <v>3</v>
      </c>
      <c r="I540" s="7">
        <v>45019</v>
      </c>
      <c r="J540" s="8">
        <v>4.0972222222222222E-2</v>
      </c>
      <c r="K540">
        <f t="shared" si="41"/>
        <v>59</v>
      </c>
      <c r="L540">
        <f t="shared" si="42"/>
        <v>0</v>
      </c>
      <c r="M540">
        <f t="shared" si="43"/>
        <v>4</v>
      </c>
      <c r="N540" t="str">
        <f>VLOOKUP(B:B,Customers!A:B,2,TRUE)</f>
        <v>India</v>
      </c>
      <c r="O540" t="str">
        <f t="shared" si="44"/>
        <v>Not Outlier</v>
      </c>
      <c r="P540">
        <f>VLOOKUP(B:B,Customers!A:H,8,0)</f>
        <v>59</v>
      </c>
    </row>
    <row r="541" spans="1:16" x14ac:dyDescent="0.25">
      <c r="A541">
        <v>1599499</v>
      </c>
      <c r="B541">
        <v>427</v>
      </c>
      <c r="C541" s="1" t="s">
        <v>113</v>
      </c>
      <c r="D541" s="3">
        <v>44998.993750000001</v>
      </c>
      <c r="E541" t="s">
        <v>98</v>
      </c>
      <c r="F541" t="s">
        <v>51</v>
      </c>
      <c r="G541">
        <v>3608</v>
      </c>
      <c r="H541" s="11">
        <f t="shared" si="40"/>
        <v>13</v>
      </c>
      <c r="I541" s="7">
        <v>44998</v>
      </c>
      <c r="J541" s="8">
        <v>0.99375000000000002</v>
      </c>
      <c r="K541">
        <f t="shared" si="41"/>
        <v>51</v>
      </c>
      <c r="L541">
        <f t="shared" si="42"/>
        <v>23</v>
      </c>
      <c r="M541">
        <f t="shared" si="43"/>
        <v>3</v>
      </c>
      <c r="N541" t="str">
        <f>VLOOKUP(B:B,Customers!A:B,2,TRUE)</f>
        <v>India</v>
      </c>
      <c r="O541" t="str">
        <f t="shared" si="44"/>
        <v>Not Outlier</v>
      </c>
      <c r="P541">
        <f>VLOOKUP(B:B,Customers!A:H,8,0)</f>
        <v>59</v>
      </c>
    </row>
    <row r="542" spans="1:16" x14ac:dyDescent="0.25">
      <c r="A542">
        <v>568627</v>
      </c>
      <c r="B542">
        <v>428</v>
      </c>
      <c r="C542" s="1" t="s">
        <v>101</v>
      </c>
      <c r="D542" s="2">
        <v>44965.959027777775</v>
      </c>
      <c r="E542" t="s">
        <v>191</v>
      </c>
      <c r="F542" t="s">
        <v>81</v>
      </c>
      <c r="G542">
        <v>8884</v>
      </c>
      <c r="H542" s="11">
        <f t="shared" si="40"/>
        <v>8</v>
      </c>
      <c r="I542" s="7">
        <v>44965</v>
      </c>
      <c r="J542" s="8">
        <v>0.95902777777777781</v>
      </c>
      <c r="K542">
        <f t="shared" si="41"/>
        <v>1</v>
      </c>
      <c r="L542">
        <f t="shared" si="42"/>
        <v>23</v>
      </c>
      <c r="M542">
        <f t="shared" si="43"/>
        <v>2</v>
      </c>
      <c r="N542" t="str">
        <f>VLOOKUP(B:B,Customers!A:B,2,TRUE)</f>
        <v>Australia</v>
      </c>
      <c r="O542" t="str">
        <f t="shared" si="44"/>
        <v>Not Outlier</v>
      </c>
      <c r="P542">
        <f>VLOOKUP(B:B,Customers!A:H,8,0)</f>
        <v>87</v>
      </c>
    </row>
    <row r="543" spans="1:16" x14ac:dyDescent="0.25">
      <c r="A543">
        <v>870973</v>
      </c>
      <c r="B543">
        <v>429</v>
      </c>
      <c r="C543" s="1" t="s">
        <v>109</v>
      </c>
      <c r="D543" s="3">
        <v>45225.974305555559</v>
      </c>
      <c r="E543" t="s">
        <v>97</v>
      </c>
      <c r="F543" t="s">
        <v>18</v>
      </c>
      <c r="G543">
        <v>2728</v>
      </c>
      <c r="H543" s="11">
        <f t="shared" si="40"/>
        <v>26</v>
      </c>
      <c r="I543" s="7">
        <v>45225</v>
      </c>
      <c r="J543" s="8">
        <v>0.97430555555555554</v>
      </c>
      <c r="K543">
        <f t="shared" si="41"/>
        <v>23</v>
      </c>
      <c r="L543">
        <f t="shared" si="42"/>
        <v>23</v>
      </c>
      <c r="M543">
        <f t="shared" si="43"/>
        <v>10</v>
      </c>
      <c r="N543" t="str">
        <f>VLOOKUP(B:B,Customers!A:B,2,TRUE)</f>
        <v>Germany</v>
      </c>
      <c r="O543" t="str">
        <f t="shared" si="44"/>
        <v>Not Outlier</v>
      </c>
      <c r="P543">
        <f>VLOOKUP(B:B,Customers!A:H,8,0)</f>
        <v>58</v>
      </c>
    </row>
    <row r="544" spans="1:16" x14ac:dyDescent="0.25">
      <c r="A544">
        <v>49060</v>
      </c>
      <c r="B544">
        <v>430</v>
      </c>
      <c r="C544" s="1" t="s">
        <v>113</v>
      </c>
      <c r="D544" s="2">
        <v>45191.022916666669</v>
      </c>
      <c r="E544" t="s">
        <v>96</v>
      </c>
      <c r="F544" t="s">
        <v>22</v>
      </c>
      <c r="G544">
        <v>5513</v>
      </c>
      <c r="H544" s="11">
        <f t="shared" si="40"/>
        <v>22</v>
      </c>
      <c r="I544" s="7">
        <v>45191</v>
      </c>
      <c r="J544" s="8">
        <v>2.2916666666666665E-2</v>
      </c>
      <c r="K544">
        <f t="shared" si="41"/>
        <v>33</v>
      </c>
      <c r="L544">
        <f t="shared" si="42"/>
        <v>0</v>
      </c>
      <c r="M544">
        <f t="shared" si="43"/>
        <v>9</v>
      </c>
      <c r="N544" t="str">
        <f>VLOOKUP(B:B,Customers!A:B,2,TRUE)</f>
        <v>India</v>
      </c>
      <c r="O544" t="str">
        <f t="shared" si="44"/>
        <v>Not Outlier</v>
      </c>
      <c r="P544">
        <f>VLOOKUP(B:B,Customers!A:H,8,0)</f>
        <v>82</v>
      </c>
    </row>
    <row r="545" spans="1:16" x14ac:dyDescent="0.25">
      <c r="A545">
        <v>988444</v>
      </c>
      <c r="B545">
        <v>430</v>
      </c>
      <c r="C545" s="1" t="s">
        <v>113</v>
      </c>
      <c r="D545" s="3">
        <v>45142.04791666667</v>
      </c>
      <c r="E545" t="s">
        <v>96</v>
      </c>
      <c r="F545" t="s">
        <v>20</v>
      </c>
      <c r="G545">
        <v>9958</v>
      </c>
      <c r="H545" s="11">
        <f t="shared" si="40"/>
        <v>4</v>
      </c>
      <c r="I545" s="7">
        <v>45142</v>
      </c>
      <c r="J545" s="8">
        <v>4.791666666666667E-2</v>
      </c>
      <c r="K545">
        <f t="shared" si="41"/>
        <v>9</v>
      </c>
      <c r="L545">
        <f t="shared" si="42"/>
        <v>1</v>
      </c>
      <c r="M545">
        <f t="shared" si="43"/>
        <v>8</v>
      </c>
      <c r="N545" t="str">
        <f>VLOOKUP(B:B,Customers!A:B,2,TRUE)</f>
        <v>India</v>
      </c>
      <c r="O545" t="str">
        <f t="shared" si="44"/>
        <v>Not Outlier</v>
      </c>
      <c r="P545">
        <f>VLOOKUP(B:B,Customers!A:H,8,0)</f>
        <v>82</v>
      </c>
    </row>
    <row r="546" spans="1:16" x14ac:dyDescent="0.25">
      <c r="A546">
        <v>1134801</v>
      </c>
      <c r="B546">
        <v>430</v>
      </c>
      <c r="C546" s="1" t="s">
        <v>113</v>
      </c>
      <c r="D546" s="3">
        <v>44997.978472222225</v>
      </c>
      <c r="E546" t="s">
        <v>98</v>
      </c>
      <c r="F546" t="s">
        <v>27</v>
      </c>
      <c r="G546">
        <v>3505</v>
      </c>
      <c r="H546" s="11">
        <f t="shared" si="40"/>
        <v>12</v>
      </c>
      <c r="I546" s="7">
        <v>44997</v>
      </c>
      <c r="J546" s="8">
        <v>0.97847222222222219</v>
      </c>
      <c r="K546">
        <f t="shared" si="41"/>
        <v>29</v>
      </c>
      <c r="L546">
        <f t="shared" si="42"/>
        <v>23</v>
      </c>
      <c r="M546">
        <f t="shared" si="43"/>
        <v>3</v>
      </c>
      <c r="N546" t="str">
        <f>VLOOKUP(B:B,Customers!A:B,2,TRUE)</f>
        <v>India</v>
      </c>
      <c r="O546" t="str">
        <f t="shared" si="44"/>
        <v>Not Outlier</v>
      </c>
      <c r="P546">
        <f>VLOOKUP(B:B,Customers!A:H,8,0)</f>
        <v>82</v>
      </c>
    </row>
    <row r="547" spans="1:16" x14ac:dyDescent="0.25">
      <c r="A547">
        <v>1290822</v>
      </c>
      <c r="B547">
        <v>430</v>
      </c>
      <c r="C547" s="1" t="s">
        <v>113</v>
      </c>
      <c r="D547" s="3">
        <v>45034.056944444441</v>
      </c>
      <c r="E547" t="s">
        <v>97</v>
      </c>
      <c r="F547" t="s">
        <v>87</v>
      </c>
      <c r="G547">
        <v>3136</v>
      </c>
      <c r="H547" s="11">
        <f t="shared" si="40"/>
        <v>18</v>
      </c>
      <c r="I547" s="7">
        <v>45034</v>
      </c>
      <c r="J547" s="8">
        <v>5.6944444444444443E-2</v>
      </c>
      <c r="K547">
        <f t="shared" si="41"/>
        <v>22</v>
      </c>
      <c r="L547">
        <f t="shared" si="42"/>
        <v>1</v>
      </c>
      <c r="M547">
        <f t="shared" si="43"/>
        <v>4</v>
      </c>
      <c r="N547" t="str">
        <f>VLOOKUP(B:B,Customers!A:B,2,TRUE)</f>
        <v>India</v>
      </c>
      <c r="O547" t="str">
        <f t="shared" si="44"/>
        <v>Not Outlier</v>
      </c>
      <c r="P547">
        <f>VLOOKUP(B:B,Customers!A:H,8,0)</f>
        <v>82</v>
      </c>
    </row>
    <row r="548" spans="1:16" x14ac:dyDescent="0.25">
      <c r="A548">
        <v>1558851</v>
      </c>
      <c r="B548">
        <v>431</v>
      </c>
      <c r="C548" s="1" t="s">
        <v>113</v>
      </c>
      <c r="D548" s="3">
        <v>45288.974305555559</v>
      </c>
      <c r="E548" t="s">
        <v>98</v>
      </c>
      <c r="F548" t="s">
        <v>9</v>
      </c>
      <c r="G548">
        <v>3075</v>
      </c>
      <c r="H548" s="11">
        <f t="shared" si="40"/>
        <v>28</v>
      </c>
      <c r="I548" s="7">
        <v>45288</v>
      </c>
      <c r="J548" s="8">
        <v>0.97430555555555554</v>
      </c>
      <c r="K548">
        <f t="shared" si="41"/>
        <v>23</v>
      </c>
      <c r="L548">
        <f t="shared" si="42"/>
        <v>23</v>
      </c>
      <c r="M548">
        <f t="shared" si="43"/>
        <v>12</v>
      </c>
      <c r="N548" t="str">
        <f>VLOOKUP(B:B,Customers!A:B,2,TRUE)</f>
        <v>India</v>
      </c>
      <c r="O548" t="str">
        <f t="shared" si="44"/>
        <v>Not Outlier</v>
      </c>
      <c r="P548">
        <f>VLOOKUP(B:B,Customers!A:H,8,0)</f>
        <v>34</v>
      </c>
    </row>
    <row r="549" spans="1:16" x14ac:dyDescent="0.25">
      <c r="A549">
        <v>37971</v>
      </c>
      <c r="B549">
        <v>433</v>
      </c>
      <c r="C549" s="1" t="s">
        <v>113</v>
      </c>
      <c r="D549" s="2">
        <v>45101.061111111114</v>
      </c>
      <c r="E549" t="s">
        <v>191</v>
      </c>
      <c r="F549" t="s">
        <v>8</v>
      </c>
      <c r="G549">
        <v>7884</v>
      </c>
      <c r="H549" s="11">
        <f t="shared" si="40"/>
        <v>24</v>
      </c>
      <c r="I549" s="7">
        <v>45101</v>
      </c>
      <c r="J549" s="8">
        <v>6.1111111111111109E-2</v>
      </c>
      <c r="K549">
        <f t="shared" si="41"/>
        <v>28</v>
      </c>
      <c r="L549">
        <f t="shared" si="42"/>
        <v>1</v>
      </c>
      <c r="M549">
        <f t="shared" si="43"/>
        <v>6</v>
      </c>
      <c r="N549" t="str">
        <f>VLOOKUP(B:B,Customers!A:B,2,TRUE)</f>
        <v>India</v>
      </c>
      <c r="O549" t="str">
        <f t="shared" si="44"/>
        <v>Not Outlier</v>
      </c>
      <c r="P549">
        <f>VLOOKUP(B:B,Customers!A:H,8,0)</f>
        <v>55</v>
      </c>
    </row>
    <row r="550" spans="1:16" x14ac:dyDescent="0.25">
      <c r="A550">
        <v>411162</v>
      </c>
      <c r="B550">
        <v>433</v>
      </c>
      <c r="C550" s="1" t="s">
        <v>113</v>
      </c>
      <c r="D550" s="2">
        <v>45144.018055555556</v>
      </c>
      <c r="E550" t="s">
        <v>97</v>
      </c>
      <c r="F550" t="s">
        <v>8</v>
      </c>
      <c r="G550">
        <v>2485</v>
      </c>
      <c r="H550" s="11">
        <f t="shared" si="40"/>
        <v>6</v>
      </c>
      <c r="I550" s="7">
        <v>45144</v>
      </c>
      <c r="J550" s="8">
        <v>1.8055555555555554E-2</v>
      </c>
      <c r="K550">
        <f t="shared" si="41"/>
        <v>26</v>
      </c>
      <c r="L550">
        <f t="shared" si="42"/>
        <v>0</v>
      </c>
      <c r="M550">
        <f t="shared" si="43"/>
        <v>8</v>
      </c>
      <c r="N550" t="str">
        <f>VLOOKUP(B:B,Customers!A:B,2,TRUE)</f>
        <v>India</v>
      </c>
      <c r="O550" t="str">
        <f t="shared" si="44"/>
        <v>Not Outlier</v>
      </c>
      <c r="P550">
        <f>VLOOKUP(B:B,Customers!A:H,8,0)</f>
        <v>55</v>
      </c>
    </row>
    <row r="551" spans="1:16" x14ac:dyDescent="0.25">
      <c r="A551">
        <v>1238511</v>
      </c>
      <c r="B551">
        <v>433</v>
      </c>
      <c r="C551" s="1" t="s">
        <v>113</v>
      </c>
      <c r="D551" s="3">
        <v>44935.01666666667</v>
      </c>
      <c r="E551" t="s">
        <v>191</v>
      </c>
      <c r="F551" t="s">
        <v>46</v>
      </c>
      <c r="G551">
        <v>7820</v>
      </c>
      <c r="H551" s="11">
        <f t="shared" si="40"/>
        <v>9</v>
      </c>
      <c r="I551" s="7">
        <v>44935</v>
      </c>
      <c r="J551" s="8">
        <v>1.6666666666666666E-2</v>
      </c>
      <c r="K551">
        <f t="shared" si="41"/>
        <v>24</v>
      </c>
      <c r="L551">
        <f t="shared" si="42"/>
        <v>0</v>
      </c>
      <c r="M551">
        <f t="shared" si="43"/>
        <v>1</v>
      </c>
      <c r="N551" t="str">
        <f>VLOOKUP(B:B,Customers!A:B,2,TRUE)</f>
        <v>India</v>
      </c>
      <c r="O551" t="str">
        <f t="shared" si="44"/>
        <v>Not Outlier</v>
      </c>
      <c r="P551">
        <f>VLOOKUP(B:B,Customers!A:H,8,0)</f>
        <v>55</v>
      </c>
    </row>
    <row r="552" spans="1:16" x14ac:dyDescent="0.25">
      <c r="A552">
        <v>568873</v>
      </c>
      <c r="B552">
        <v>435</v>
      </c>
      <c r="C552" s="1" t="s">
        <v>113</v>
      </c>
      <c r="D552" s="2">
        <v>45031.945138888892</v>
      </c>
      <c r="E552" t="s">
        <v>96</v>
      </c>
      <c r="F552" t="s">
        <v>24</v>
      </c>
      <c r="G552">
        <v>8247</v>
      </c>
      <c r="H552" s="11">
        <f t="shared" si="40"/>
        <v>15</v>
      </c>
      <c r="I552" s="7">
        <v>45031</v>
      </c>
      <c r="J552" s="8">
        <v>0.94513888888888886</v>
      </c>
      <c r="K552">
        <f t="shared" si="41"/>
        <v>41</v>
      </c>
      <c r="L552">
        <f t="shared" si="42"/>
        <v>22</v>
      </c>
      <c r="M552">
        <f t="shared" si="43"/>
        <v>4</v>
      </c>
      <c r="N552" t="str">
        <f>VLOOKUP(B:B,Customers!A:B,2,TRUE)</f>
        <v>India</v>
      </c>
      <c r="O552" t="str">
        <f t="shared" si="44"/>
        <v>Not Outlier</v>
      </c>
      <c r="P552">
        <f>VLOOKUP(B:B,Customers!A:H,8,0)</f>
        <v>89</v>
      </c>
    </row>
    <row r="553" spans="1:16" x14ac:dyDescent="0.25">
      <c r="A553">
        <v>813819</v>
      </c>
      <c r="B553">
        <v>437</v>
      </c>
      <c r="C553" s="1" t="s">
        <v>99</v>
      </c>
      <c r="D553" s="3">
        <v>44981.972916666666</v>
      </c>
      <c r="E553" t="s">
        <v>97</v>
      </c>
      <c r="F553" t="s">
        <v>57</v>
      </c>
      <c r="G553">
        <v>8001</v>
      </c>
      <c r="H553" s="11">
        <f t="shared" si="40"/>
        <v>24</v>
      </c>
      <c r="I553" s="7">
        <v>44981</v>
      </c>
      <c r="J553" s="8">
        <v>0.97291666666666665</v>
      </c>
      <c r="K553">
        <f t="shared" si="41"/>
        <v>21</v>
      </c>
      <c r="L553">
        <f t="shared" si="42"/>
        <v>23</v>
      </c>
      <c r="M553">
        <f t="shared" si="43"/>
        <v>2</v>
      </c>
      <c r="N553" t="str">
        <f>VLOOKUP(B:B,Customers!A:B,2,TRUE)</f>
        <v>USA</v>
      </c>
      <c r="O553" t="str">
        <f t="shared" si="44"/>
        <v>Not Outlier</v>
      </c>
      <c r="P553">
        <f>VLOOKUP(B:B,Customers!A:H,8,0)</f>
        <v>22</v>
      </c>
    </row>
    <row r="554" spans="1:16" x14ac:dyDescent="0.25">
      <c r="A554">
        <v>484489</v>
      </c>
      <c r="B554">
        <v>439</v>
      </c>
      <c r="C554" s="1" t="s">
        <v>105</v>
      </c>
      <c r="D554" s="2">
        <v>45256.01666666667</v>
      </c>
      <c r="E554" t="s">
        <v>191</v>
      </c>
      <c r="F554" t="s">
        <v>29</v>
      </c>
      <c r="G554">
        <v>6346</v>
      </c>
      <c r="H554" s="11">
        <f t="shared" si="40"/>
        <v>26</v>
      </c>
      <c r="I554" s="7">
        <v>45256</v>
      </c>
      <c r="J554" s="8">
        <v>1.6666666666666666E-2</v>
      </c>
      <c r="K554">
        <f t="shared" si="41"/>
        <v>24</v>
      </c>
      <c r="L554">
        <f t="shared" si="42"/>
        <v>0</v>
      </c>
      <c r="M554">
        <f t="shared" si="43"/>
        <v>11</v>
      </c>
      <c r="N554" t="str">
        <f>VLOOKUP(B:B,Customers!A:B,2,TRUE)</f>
        <v>Spain</v>
      </c>
      <c r="O554" t="str">
        <f t="shared" si="44"/>
        <v>Not Outlier</v>
      </c>
      <c r="P554">
        <f>VLOOKUP(B:B,Customers!A:H,8,0)</f>
        <v>74</v>
      </c>
    </row>
    <row r="555" spans="1:16" x14ac:dyDescent="0.25">
      <c r="A555">
        <v>421069</v>
      </c>
      <c r="B555">
        <v>440</v>
      </c>
      <c r="C555" s="1" t="s">
        <v>109</v>
      </c>
      <c r="D555" s="2">
        <v>45046.965277777781</v>
      </c>
      <c r="E555" t="s">
        <v>97</v>
      </c>
      <c r="F555" t="s">
        <v>7</v>
      </c>
      <c r="G555">
        <v>1791</v>
      </c>
      <c r="H555" s="11">
        <f t="shared" si="40"/>
        <v>30</v>
      </c>
      <c r="I555" s="7">
        <v>45046</v>
      </c>
      <c r="J555" s="8">
        <v>0.96527777777777779</v>
      </c>
      <c r="K555">
        <f t="shared" si="41"/>
        <v>10</v>
      </c>
      <c r="L555">
        <f t="shared" si="42"/>
        <v>23</v>
      </c>
      <c r="M555">
        <f t="shared" si="43"/>
        <v>4</v>
      </c>
      <c r="N555" t="str">
        <f>VLOOKUP(B:B,Customers!A:B,2,TRUE)</f>
        <v>Germany</v>
      </c>
      <c r="O555" t="str">
        <f t="shared" si="44"/>
        <v>Not Outlier</v>
      </c>
      <c r="P555">
        <f>VLOOKUP(B:B,Customers!A:H,8,0)</f>
        <v>83</v>
      </c>
    </row>
    <row r="556" spans="1:16" x14ac:dyDescent="0.25">
      <c r="A556">
        <v>1083336</v>
      </c>
      <c r="B556">
        <v>441</v>
      </c>
      <c r="C556" s="1" t="s">
        <v>99</v>
      </c>
      <c r="D556" s="3">
        <v>44976.004861111112</v>
      </c>
      <c r="E556" t="s">
        <v>98</v>
      </c>
      <c r="F556" t="s">
        <v>27</v>
      </c>
      <c r="G556">
        <v>5859</v>
      </c>
      <c r="H556" s="11">
        <f t="shared" si="40"/>
        <v>19</v>
      </c>
      <c r="I556" s="7">
        <v>44976</v>
      </c>
      <c r="J556" s="8">
        <v>4.8611111111111112E-3</v>
      </c>
      <c r="K556">
        <f t="shared" si="41"/>
        <v>7</v>
      </c>
      <c r="L556">
        <f t="shared" si="42"/>
        <v>0</v>
      </c>
      <c r="M556">
        <f t="shared" si="43"/>
        <v>2</v>
      </c>
      <c r="N556" t="str">
        <f>VLOOKUP(B:B,Customers!A:B,2,TRUE)</f>
        <v>USA</v>
      </c>
      <c r="O556" t="str">
        <f t="shared" si="44"/>
        <v>Not Outlier</v>
      </c>
      <c r="P556">
        <f>VLOOKUP(B:B,Customers!A:H,8,0)</f>
        <v>77</v>
      </c>
    </row>
    <row r="557" spans="1:16" x14ac:dyDescent="0.25">
      <c r="A557">
        <v>1595227</v>
      </c>
      <c r="B557">
        <v>441</v>
      </c>
      <c r="C557" s="1" t="s">
        <v>99</v>
      </c>
      <c r="D557" s="3">
        <v>45121.033333333333</v>
      </c>
      <c r="E557" t="s">
        <v>191</v>
      </c>
      <c r="F557" t="s">
        <v>65</v>
      </c>
      <c r="G557">
        <v>4974</v>
      </c>
      <c r="H557" s="11">
        <f t="shared" si="40"/>
        <v>14</v>
      </c>
      <c r="I557" s="7">
        <v>45121</v>
      </c>
      <c r="J557" s="8">
        <v>3.3333333333333333E-2</v>
      </c>
      <c r="K557">
        <f t="shared" si="41"/>
        <v>48</v>
      </c>
      <c r="L557">
        <f t="shared" si="42"/>
        <v>0</v>
      </c>
      <c r="M557">
        <f t="shared" si="43"/>
        <v>7</v>
      </c>
      <c r="N557" t="str">
        <f>VLOOKUP(B:B,Customers!A:B,2,TRUE)</f>
        <v>USA</v>
      </c>
      <c r="O557" t="str">
        <f t="shared" si="44"/>
        <v>Not Outlier</v>
      </c>
      <c r="P557">
        <f>VLOOKUP(B:B,Customers!A:H,8,0)</f>
        <v>77</v>
      </c>
    </row>
    <row r="558" spans="1:16" x14ac:dyDescent="0.25">
      <c r="A558">
        <v>588548</v>
      </c>
      <c r="B558">
        <v>442</v>
      </c>
      <c r="C558" s="1" t="s">
        <v>99</v>
      </c>
      <c r="D558" s="2">
        <v>45002.029166666667</v>
      </c>
      <c r="E558" t="s">
        <v>191</v>
      </c>
      <c r="F558" t="s">
        <v>27</v>
      </c>
      <c r="G558">
        <v>4334</v>
      </c>
      <c r="H558" s="11">
        <f t="shared" si="40"/>
        <v>17</v>
      </c>
      <c r="I558" s="7">
        <v>45002</v>
      </c>
      <c r="J558" s="8">
        <v>2.9166666666666667E-2</v>
      </c>
      <c r="K558">
        <f t="shared" si="41"/>
        <v>42</v>
      </c>
      <c r="L558">
        <f t="shared" si="42"/>
        <v>0</v>
      </c>
      <c r="M558">
        <f t="shared" si="43"/>
        <v>3</v>
      </c>
      <c r="N558" t="str">
        <f>VLOOKUP(B:B,Customers!A:B,2,TRUE)</f>
        <v>USA</v>
      </c>
      <c r="O558" t="str">
        <f t="shared" si="44"/>
        <v>Not Outlier</v>
      </c>
      <c r="P558">
        <f>VLOOKUP(B:B,Customers!A:H,8,0)</f>
        <v>62</v>
      </c>
    </row>
    <row r="559" spans="1:16" x14ac:dyDescent="0.25">
      <c r="A559">
        <v>692962</v>
      </c>
      <c r="B559">
        <v>442</v>
      </c>
      <c r="C559" s="1" t="s">
        <v>99</v>
      </c>
      <c r="D559" s="3">
        <v>45124.021527777775</v>
      </c>
      <c r="E559" t="s">
        <v>98</v>
      </c>
      <c r="F559" t="s">
        <v>72</v>
      </c>
      <c r="G559">
        <v>1328</v>
      </c>
      <c r="H559" s="11">
        <f t="shared" si="40"/>
        <v>17</v>
      </c>
      <c r="I559" s="7">
        <v>45124</v>
      </c>
      <c r="J559" s="8">
        <v>2.1527777777777778E-2</v>
      </c>
      <c r="K559">
        <f t="shared" si="41"/>
        <v>31</v>
      </c>
      <c r="L559">
        <f t="shared" si="42"/>
        <v>0</v>
      </c>
      <c r="M559">
        <f t="shared" si="43"/>
        <v>7</v>
      </c>
      <c r="N559" t="str">
        <f>VLOOKUP(B:B,Customers!A:B,2,TRUE)</f>
        <v>USA</v>
      </c>
      <c r="O559" t="str">
        <f t="shared" si="44"/>
        <v>Not Outlier</v>
      </c>
      <c r="P559">
        <f>VLOOKUP(B:B,Customers!A:H,8,0)</f>
        <v>62</v>
      </c>
    </row>
    <row r="560" spans="1:16" x14ac:dyDescent="0.25">
      <c r="A560">
        <v>935674</v>
      </c>
      <c r="B560">
        <v>442</v>
      </c>
      <c r="C560" s="1" t="s">
        <v>99</v>
      </c>
      <c r="D560" s="3">
        <v>45142.037499999999</v>
      </c>
      <c r="E560" t="s">
        <v>96</v>
      </c>
      <c r="F560" t="s">
        <v>34</v>
      </c>
      <c r="G560">
        <v>5395</v>
      </c>
      <c r="H560" s="11">
        <f t="shared" si="40"/>
        <v>4</v>
      </c>
      <c r="I560" s="7">
        <v>45142</v>
      </c>
      <c r="J560" s="8">
        <v>3.7499999999999999E-2</v>
      </c>
      <c r="K560">
        <f t="shared" si="41"/>
        <v>54</v>
      </c>
      <c r="L560">
        <f t="shared" si="42"/>
        <v>0</v>
      </c>
      <c r="M560">
        <f t="shared" si="43"/>
        <v>8</v>
      </c>
      <c r="N560" t="str">
        <f>VLOOKUP(B:B,Customers!A:B,2,TRUE)</f>
        <v>USA</v>
      </c>
      <c r="O560" t="str">
        <f t="shared" si="44"/>
        <v>Not Outlier</v>
      </c>
      <c r="P560">
        <f>VLOOKUP(B:B,Customers!A:H,8,0)</f>
        <v>62</v>
      </c>
    </row>
    <row r="561" spans="1:16" x14ac:dyDescent="0.25">
      <c r="A561">
        <v>1018548</v>
      </c>
      <c r="B561">
        <v>442</v>
      </c>
      <c r="C561" s="1" t="s">
        <v>99</v>
      </c>
      <c r="D561" s="3">
        <v>44992.974999999999</v>
      </c>
      <c r="E561" t="s">
        <v>97</v>
      </c>
      <c r="F561" t="s">
        <v>16</v>
      </c>
      <c r="G561">
        <v>8622</v>
      </c>
      <c r="H561" s="11">
        <f t="shared" si="40"/>
        <v>7</v>
      </c>
      <c r="I561" s="7">
        <v>44992</v>
      </c>
      <c r="J561" s="8">
        <v>0.97499999999999998</v>
      </c>
      <c r="K561">
        <f t="shared" si="41"/>
        <v>24</v>
      </c>
      <c r="L561">
        <f t="shared" si="42"/>
        <v>23</v>
      </c>
      <c r="M561">
        <f t="shared" si="43"/>
        <v>3</v>
      </c>
      <c r="N561" t="str">
        <f>VLOOKUP(B:B,Customers!A:B,2,TRUE)</f>
        <v>USA</v>
      </c>
      <c r="O561" t="str">
        <f t="shared" si="44"/>
        <v>Not Outlier</v>
      </c>
      <c r="P561">
        <f>VLOOKUP(B:B,Customers!A:H,8,0)</f>
        <v>62</v>
      </c>
    </row>
    <row r="562" spans="1:16" x14ac:dyDescent="0.25">
      <c r="A562">
        <v>139611</v>
      </c>
      <c r="B562">
        <v>444</v>
      </c>
      <c r="C562" s="1" t="s">
        <v>105</v>
      </c>
      <c r="D562" s="2">
        <v>45220.052083333336</v>
      </c>
      <c r="E562" t="s">
        <v>97</v>
      </c>
      <c r="F562" t="s">
        <v>40</v>
      </c>
      <c r="G562">
        <v>6827</v>
      </c>
      <c r="H562" s="11">
        <f t="shared" si="40"/>
        <v>21</v>
      </c>
      <c r="I562" s="7">
        <v>45220</v>
      </c>
      <c r="J562" s="8">
        <v>5.2083333333333336E-2</v>
      </c>
      <c r="K562">
        <f t="shared" si="41"/>
        <v>15</v>
      </c>
      <c r="L562">
        <f t="shared" si="42"/>
        <v>1</v>
      </c>
      <c r="M562">
        <f t="shared" si="43"/>
        <v>10</v>
      </c>
      <c r="N562" t="str">
        <f>VLOOKUP(B:B,Customers!A:B,2,TRUE)</f>
        <v>Spain</v>
      </c>
      <c r="O562" t="str">
        <f t="shared" si="44"/>
        <v>Not Outlier</v>
      </c>
      <c r="P562">
        <f>VLOOKUP(B:B,Customers!A:H,8,0)</f>
        <v>23</v>
      </c>
    </row>
    <row r="563" spans="1:16" x14ac:dyDescent="0.25">
      <c r="A563">
        <v>687364</v>
      </c>
      <c r="B563">
        <v>444</v>
      </c>
      <c r="C563" s="1" t="s">
        <v>105</v>
      </c>
      <c r="D563" s="3">
        <v>45153.986111111109</v>
      </c>
      <c r="E563" t="s">
        <v>98</v>
      </c>
      <c r="F563" t="s">
        <v>27</v>
      </c>
      <c r="G563">
        <v>4487</v>
      </c>
      <c r="H563" s="11">
        <f t="shared" si="40"/>
        <v>15</v>
      </c>
      <c r="I563" s="7">
        <v>45153</v>
      </c>
      <c r="J563" s="8">
        <v>0.98611111111111116</v>
      </c>
      <c r="K563">
        <f t="shared" si="41"/>
        <v>40</v>
      </c>
      <c r="L563">
        <f t="shared" si="42"/>
        <v>23</v>
      </c>
      <c r="M563">
        <f t="shared" si="43"/>
        <v>8</v>
      </c>
      <c r="N563" t="str">
        <f>VLOOKUP(B:B,Customers!A:B,2,TRUE)</f>
        <v>Spain</v>
      </c>
      <c r="O563" t="str">
        <f t="shared" si="44"/>
        <v>Not Outlier</v>
      </c>
      <c r="P563">
        <f>VLOOKUP(B:B,Customers!A:H,8,0)</f>
        <v>23</v>
      </c>
    </row>
    <row r="564" spans="1:16" x14ac:dyDescent="0.25">
      <c r="A564">
        <v>849992</v>
      </c>
      <c r="B564">
        <v>445</v>
      </c>
      <c r="C564" s="1" t="s">
        <v>99</v>
      </c>
      <c r="D564" s="3">
        <v>44940.959027777775</v>
      </c>
      <c r="E564" t="s">
        <v>191</v>
      </c>
      <c r="F564" t="s">
        <v>34</v>
      </c>
      <c r="G564">
        <v>4522</v>
      </c>
      <c r="H564" s="11">
        <f t="shared" si="40"/>
        <v>14</v>
      </c>
      <c r="I564" s="7">
        <v>44940</v>
      </c>
      <c r="J564" s="8">
        <v>0.95902777777777781</v>
      </c>
      <c r="K564">
        <f t="shared" si="41"/>
        <v>1</v>
      </c>
      <c r="L564">
        <f t="shared" si="42"/>
        <v>23</v>
      </c>
      <c r="M564">
        <f t="shared" si="43"/>
        <v>1</v>
      </c>
      <c r="N564" t="str">
        <f>VLOOKUP(B:B,Customers!A:B,2,TRUE)</f>
        <v>USA</v>
      </c>
      <c r="O564" t="str">
        <f t="shared" si="44"/>
        <v>Not Outlier</v>
      </c>
      <c r="P564">
        <f>VLOOKUP(B:B,Customers!A:H,8,0)</f>
        <v>47</v>
      </c>
    </row>
    <row r="565" spans="1:16" x14ac:dyDescent="0.25">
      <c r="A565">
        <v>20076</v>
      </c>
      <c r="B565">
        <v>446</v>
      </c>
      <c r="C565" s="1" t="s">
        <v>99</v>
      </c>
      <c r="D565" s="2">
        <v>45001.972222222219</v>
      </c>
      <c r="E565" t="s">
        <v>98</v>
      </c>
      <c r="F565" t="s">
        <v>30</v>
      </c>
      <c r="G565">
        <v>2311</v>
      </c>
      <c r="H565" s="11">
        <f t="shared" si="40"/>
        <v>16</v>
      </c>
      <c r="I565" s="7">
        <v>45001</v>
      </c>
      <c r="J565" s="8">
        <v>0.97222222222222221</v>
      </c>
      <c r="K565">
        <f t="shared" si="41"/>
        <v>20</v>
      </c>
      <c r="L565">
        <f t="shared" si="42"/>
        <v>23</v>
      </c>
      <c r="M565">
        <f t="shared" si="43"/>
        <v>3</v>
      </c>
      <c r="N565" t="str">
        <f>VLOOKUP(B:B,Customers!A:B,2,TRUE)</f>
        <v>USA</v>
      </c>
      <c r="O565" t="str">
        <f t="shared" si="44"/>
        <v>Not Outlier</v>
      </c>
      <c r="P565">
        <f>VLOOKUP(B:B,Customers!A:H,8,0)</f>
        <v>67</v>
      </c>
    </row>
    <row r="566" spans="1:16" x14ac:dyDescent="0.25">
      <c r="A566">
        <v>170058</v>
      </c>
      <c r="B566">
        <v>446</v>
      </c>
      <c r="C566" s="1" t="s">
        <v>99</v>
      </c>
      <c r="D566" s="2">
        <v>45241.034722222219</v>
      </c>
      <c r="E566" t="s">
        <v>97</v>
      </c>
      <c r="F566" t="s">
        <v>10</v>
      </c>
      <c r="G566">
        <v>8184</v>
      </c>
      <c r="H566" s="11">
        <f t="shared" si="40"/>
        <v>11</v>
      </c>
      <c r="I566" s="7">
        <v>45241</v>
      </c>
      <c r="J566" s="8">
        <v>3.4722222222222224E-2</v>
      </c>
      <c r="K566">
        <f t="shared" si="41"/>
        <v>50</v>
      </c>
      <c r="L566">
        <f t="shared" si="42"/>
        <v>0</v>
      </c>
      <c r="M566">
        <f t="shared" si="43"/>
        <v>11</v>
      </c>
      <c r="N566" t="str">
        <f>VLOOKUP(B:B,Customers!A:B,2,TRUE)</f>
        <v>USA</v>
      </c>
      <c r="O566" t="str">
        <f t="shared" si="44"/>
        <v>Not Outlier</v>
      </c>
      <c r="P566">
        <f>VLOOKUP(B:B,Customers!A:H,8,0)</f>
        <v>67</v>
      </c>
    </row>
    <row r="567" spans="1:16" x14ac:dyDescent="0.25">
      <c r="A567">
        <v>619879</v>
      </c>
      <c r="B567">
        <v>446</v>
      </c>
      <c r="C567" s="1" t="s">
        <v>99</v>
      </c>
      <c r="D567" s="2">
        <v>44937.056944444441</v>
      </c>
      <c r="E567" t="s">
        <v>96</v>
      </c>
      <c r="F567" t="s">
        <v>45</v>
      </c>
      <c r="G567">
        <v>2645</v>
      </c>
      <c r="H567" s="11">
        <f t="shared" si="40"/>
        <v>11</v>
      </c>
      <c r="I567" s="7">
        <v>44937</v>
      </c>
      <c r="J567" s="8">
        <v>5.6944444444444443E-2</v>
      </c>
      <c r="K567">
        <f t="shared" si="41"/>
        <v>22</v>
      </c>
      <c r="L567">
        <f t="shared" si="42"/>
        <v>1</v>
      </c>
      <c r="M567">
        <f t="shared" si="43"/>
        <v>1</v>
      </c>
      <c r="N567" t="str">
        <f>VLOOKUP(B:B,Customers!A:B,2,TRUE)</f>
        <v>USA</v>
      </c>
      <c r="O567" t="str">
        <f t="shared" si="44"/>
        <v>Not Outlier</v>
      </c>
      <c r="P567">
        <f>VLOOKUP(B:B,Customers!A:H,8,0)</f>
        <v>67</v>
      </c>
    </row>
    <row r="568" spans="1:16" x14ac:dyDescent="0.25">
      <c r="A568">
        <v>685841</v>
      </c>
      <c r="B568">
        <v>446</v>
      </c>
      <c r="C568" s="1" t="s">
        <v>99</v>
      </c>
      <c r="D568" s="3">
        <v>45201.955555555556</v>
      </c>
      <c r="E568" t="s">
        <v>97</v>
      </c>
      <c r="F568" t="s">
        <v>51</v>
      </c>
      <c r="G568">
        <v>7514</v>
      </c>
      <c r="H568" s="11">
        <f t="shared" si="40"/>
        <v>2</v>
      </c>
      <c r="I568" s="7">
        <v>45201</v>
      </c>
      <c r="J568" s="8">
        <v>0.9555555555555556</v>
      </c>
      <c r="K568">
        <f t="shared" si="41"/>
        <v>56</v>
      </c>
      <c r="L568">
        <f t="shared" si="42"/>
        <v>22</v>
      </c>
      <c r="M568">
        <f t="shared" si="43"/>
        <v>10</v>
      </c>
      <c r="N568" t="str">
        <f>VLOOKUP(B:B,Customers!A:B,2,TRUE)</f>
        <v>USA</v>
      </c>
      <c r="O568" t="str">
        <f t="shared" si="44"/>
        <v>Not Outlier</v>
      </c>
      <c r="P568">
        <f>VLOOKUP(B:B,Customers!A:H,8,0)</f>
        <v>67</v>
      </c>
    </row>
    <row r="569" spans="1:16" x14ac:dyDescent="0.25">
      <c r="A569">
        <v>1311758</v>
      </c>
      <c r="B569">
        <v>446</v>
      </c>
      <c r="C569" s="1" t="s">
        <v>99</v>
      </c>
      <c r="D569" s="3">
        <v>45229.03125</v>
      </c>
      <c r="E569" t="s">
        <v>191</v>
      </c>
      <c r="F569" t="s">
        <v>58</v>
      </c>
      <c r="G569">
        <v>7083</v>
      </c>
      <c r="H569" s="11">
        <f t="shared" si="40"/>
        <v>30</v>
      </c>
      <c r="I569" s="7">
        <v>45229</v>
      </c>
      <c r="J569" s="8">
        <v>3.125E-2</v>
      </c>
      <c r="K569">
        <f t="shared" si="41"/>
        <v>45</v>
      </c>
      <c r="L569">
        <f t="shared" si="42"/>
        <v>0</v>
      </c>
      <c r="M569">
        <f t="shared" si="43"/>
        <v>10</v>
      </c>
      <c r="N569" t="str">
        <f>VLOOKUP(B:B,Customers!A:B,2,TRUE)</f>
        <v>USA</v>
      </c>
      <c r="O569" t="str">
        <f t="shared" si="44"/>
        <v>Not Outlier</v>
      </c>
      <c r="P569">
        <f>VLOOKUP(B:B,Customers!A:H,8,0)</f>
        <v>67</v>
      </c>
    </row>
    <row r="570" spans="1:16" x14ac:dyDescent="0.25">
      <c r="A570">
        <v>783763</v>
      </c>
      <c r="B570">
        <v>447</v>
      </c>
      <c r="C570" s="1" t="s">
        <v>99</v>
      </c>
      <c r="D570" s="3">
        <v>45127.063888888886</v>
      </c>
      <c r="E570" t="s">
        <v>97</v>
      </c>
      <c r="F570" t="s">
        <v>89</v>
      </c>
      <c r="G570">
        <v>3794</v>
      </c>
      <c r="H570" s="11">
        <f t="shared" si="40"/>
        <v>20</v>
      </c>
      <c r="I570" s="7">
        <v>45127</v>
      </c>
      <c r="J570" s="8">
        <v>6.3888888888888884E-2</v>
      </c>
      <c r="K570">
        <f t="shared" si="41"/>
        <v>32</v>
      </c>
      <c r="L570">
        <f t="shared" si="42"/>
        <v>1</v>
      </c>
      <c r="M570">
        <f t="shared" si="43"/>
        <v>7</v>
      </c>
      <c r="N570" t="str">
        <f>VLOOKUP(B:B,Customers!A:B,2,TRUE)</f>
        <v>USA</v>
      </c>
      <c r="O570" t="str">
        <f t="shared" si="44"/>
        <v>Not Outlier</v>
      </c>
      <c r="P570">
        <f>VLOOKUP(B:B,Customers!A:H,8,0)</f>
        <v>77</v>
      </c>
    </row>
    <row r="571" spans="1:16" x14ac:dyDescent="0.25">
      <c r="A571">
        <v>918347</v>
      </c>
      <c r="B571">
        <v>449</v>
      </c>
      <c r="C571" s="1" t="s">
        <v>99</v>
      </c>
      <c r="D571" s="3">
        <v>45140.990972222222</v>
      </c>
      <c r="E571" t="s">
        <v>98</v>
      </c>
      <c r="F571" t="s">
        <v>52</v>
      </c>
      <c r="G571">
        <v>1241</v>
      </c>
      <c r="H571" s="11">
        <f t="shared" si="40"/>
        <v>2</v>
      </c>
      <c r="I571" s="7">
        <v>45140</v>
      </c>
      <c r="J571" s="8">
        <v>0.99097222222222225</v>
      </c>
      <c r="K571">
        <f t="shared" si="41"/>
        <v>47</v>
      </c>
      <c r="L571">
        <f t="shared" si="42"/>
        <v>23</v>
      </c>
      <c r="M571">
        <f t="shared" si="43"/>
        <v>8</v>
      </c>
      <c r="N571" t="str">
        <f>VLOOKUP(B:B,Customers!A:B,2,TRUE)</f>
        <v>USA</v>
      </c>
      <c r="O571" t="str">
        <f t="shared" si="44"/>
        <v>Not Outlier</v>
      </c>
      <c r="P571">
        <f>VLOOKUP(B:B,Customers!A:H,8,0)</f>
        <v>53</v>
      </c>
    </row>
    <row r="572" spans="1:16" x14ac:dyDescent="0.25">
      <c r="A572">
        <v>1271264</v>
      </c>
      <c r="B572">
        <v>450</v>
      </c>
      <c r="C572" s="1" t="s">
        <v>107</v>
      </c>
      <c r="D572" s="3">
        <v>45198.050694444442</v>
      </c>
      <c r="E572" t="s">
        <v>98</v>
      </c>
      <c r="F572" t="s">
        <v>92</v>
      </c>
      <c r="G572">
        <v>2686</v>
      </c>
      <c r="H572" s="11">
        <f t="shared" si="40"/>
        <v>29</v>
      </c>
      <c r="I572" s="7">
        <v>45198</v>
      </c>
      <c r="J572" s="8">
        <v>5.0694444444444445E-2</v>
      </c>
      <c r="K572">
        <f t="shared" si="41"/>
        <v>13</v>
      </c>
      <c r="L572">
        <f t="shared" si="42"/>
        <v>1</v>
      </c>
      <c r="M572">
        <f t="shared" si="43"/>
        <v>9</v>
      </c>
      <c r="N572" t="str">
        <f>VLOOKUP(B:B,Customers!A:B,2,TRUE)</f>
        <v>Italy</v>
      </c>
      <c r="O572" t="str">
        <f t="shared" si="44"/>
        <v>Not Outlier</v>
      </c>
      <c r="P572">
        <f>VLOOKUP(B:B,Customers!A:H,8,0)</f>
        <v>53</v>
      </c>
    </row>
    <row r="573" spans="1:16" x14ac:dyDescent="0.25">
      <c r="A573">
        <v>1630533</v>
      </c>
      <c r="B573">
        <v>450</v>
      </c>
      <c r="C573" s="1" t="s">
        <v>107</v>
      </c>
      <c r="D573" s="3">
        <v>45027.031944444447</v>
      </c>
      <c r="E573" t="s">
        <v>96</v>
      </c>
      <c r="F573" t="s">
        <v>27</v>
      </c>
      <c r="G573">
        <v>1269</v>
      </c>
      <c r="H573" s="11">
        <f t="shared" si="40"/>
        <v>11</v>
      </c>
      <c r="I573" s="7">
        <v>45027</v>
      </c>
      <c r="J573" s="8">
        <v>3.1944444444444442E-2</v>
      </c>
      <c r="K573">
        <f t="shared" si="41"/>
        <v>46</v>
      </c>
      <c r="L573">
        <f t="shared" si="42"/>
        <v>0</v>
      </c>
      <c r="M573">
        <f t="shared" si="43"/>
        <v>4</v>
      </c>
      <c r="N573" t="str">
        <f>VLOOKUP(B:B,Customers!A:B,2,TRUE)</f>
        <v>Italy</v>
      </c>
      <c r="O573" t="str">
        <f t="shared" si="44"/>
        <v>Not Outlier</v>
      </c>
      <c r="P573">
        <f>VLOOKUP(B:B,Customers!A:H,8,0)</f>
        <v>53</v>
      </c>
    </row>
    <row r="574" spans="1:16" x14ac:dyDescent="0.25">
      <c r="A574">
        <v>20342</v>
      </c>
      <c r="B574">
        <v>451</v>
      </c>
      <c r="C574" s="1" t="s">
        <v>103</v>
      </c>
      <c r="D574" s="2">
        <v>44988.040277777778</v>
      </c>
      <c r="E574" t="s">
        <v>96</v>
      </c>
      <c r="F574" t="s">
        <v>31</v>
      </c>
      <c r="G574">
        <v>3940</v>
      </c>
      <c r="H574" s="11">
        <f t="shared" si="40"/>
        <v>3</v>
      </c>
      <c r="I574" s="7">
        <v>44988</v>
      </c>
      <c r="J574" s="8">
        <v>4.027777777777778E-2</v>
      </c>
      <c r="K574">
        <f t="shared" si="41"/>
        <v>58</v>
      </c>
      <c r="L574">
        <f t="shared" si="42"/>
        <v>0</v>
      </c>
      <c r="M574">
        <f t="shared" si="43"/>
        <v>3</v>
      </c>
      <c r="N574" t="str">
        <f>VLOOKUP(B:B,Customers!A:B,2,TRUE)</f>
        <v>Norway</v>
      </c>
      <c r="O574" t="str">
        <f t="shared" si="44"/>
        <v>Not Outlier</v>
      </c>
      <c r="P574">
        <f>VLOOKUP(B:B,Customers!A:H,8,0)</f>
        <v>74</v>
      </c>
    </row>
    <row r="575" spans="1:16" x14ac:dyDescent="0.25">
      <c r="A575">
        <v>750826</v>
      </c>
      <c r="B575">
        <v>451</v>
      </c>
      <c r="C575" s="1" t="s">
        <v>103</v>
      </c>
      <c r="D575" s="3">
        <v>45029.98541666667</v>
      </c>
      <c r="E575" t="s">
        <v>98</v>
      </c>
      <c r="F575" t="s">
        <v>14</v>
      </c>
      <c r="G575">
        <v>9467</v>
      </c>
      <c r="H575" s="11">
        <f t="shared" si="40"/>
        <v>13</v>
      </c>
      <c r="I575" s="7">
        <v>45029</v>
      </c>
      <c r="J575" s="8">
        <v>0.98541666666666672</v>
      </c>
      <c r="K575">
        <f t="shared" si="41"/>
        <v>39</v>
      </c>
      <c r="L575">
        <f t="shared" si="42"/>
        <v>23</v>
      </c>
      <c r="M575">
        <f t="shared" si="43"/>
        <v>4</v>
      </c>
      <c r="N575" t="str">
        <f>VLOOKUP(B:B,Customers!A:B,2,TRUE)</f>
        <v>Norway</v>
      </c>
      <c r="O575" t="str">
        <f t="shared" si="44"/>
        <v>Not Outlier</v>
      </c>
      <c r="P575">
        <f>VLOOKUP(B:B,Customers!A:H,8,0)</f>
        <v>74</v>
      </c>
    </row>
    <row r="576" spans="1:16" x14ac:dyDescent="0.25">
      <c r="A576">
        <v>772763</v>
      </c>
      <c r="B576">
        <v>452</v>
      </c>
      <c r="C576" s="1" t="s">
        <v>105</v>
      </c>
      <c r="D576" s="3">
        <v>45007.006944444445</v>
      </c>
      <c r="E576" t="s">
        <v>191</v>
      </c>
      <c r="F576" t="s">
        <v>50</v>
      </c>
      <c r="G576">
        <v>5141</v>
      </c>
      <c r="H576" s="11">
        <f t="shared" si="40"/>
        <v>22</v>
      </c>
      <c r="I576" s="7">
        <v>45007</v>
      </c>
      <c r="J576" s="8">
        <v>6.9444444444444441E-3</v>
      </c>
      <c r="K576">
        <f t="shared" si="41"/>
        <v>10</v>
      </c>
      <c r="L576">
        <f t="shared" si="42"/>
        <v>0</v>
      </c>
      <c r="M576">
        <f t="shared" si="43"/>
        <v>3</v>
      </c>
      <c r="N576" t="str">
        <f>VLOOKUP(B:B,Customers!A:B,2,TRUE)</f>
        <v>Spain</v>
      </c>
      <c r="O576" t="str">
        <f t="shared" si="44"/>
        <v>Not Outlier</v>
      </c>
      <c r="P576">
        <f>VLOOKUP(B:B,Customers!A:H,8,0)</f>
        <v>75</v>
      </c>
    </row>
    <row r="577" spans="1:16" x14ac:dyDescent="0.25">
      <c r="A577">
        <v>936455</v>
      </c>
      <c r="B577">
        <v>452</v>
      </c>
      <c r="C577" s="1" t="s">
        <v>105</v>
      </c>
      <c r="D577" s="3">
        <v>44940.031944444447</v>
      </c>
      <c r="E577" t="s">
        <v>191</v>
      </c>
      <c r="F577" t="s">
        <v>69</v>
      </c>
      <c r="G577">
        <v>9527</v>
      </c>
      <c r="H577" s="11">
        <f t="shared" si="40"/>
        <v>14</v>
      </c>
      <c r="I577" s="7">
        <v>44940</v>
      </c>
      <c r="J577" s="8">
        <v>3.1944444444444442E-2</v>
      </c>
      <c r="K577">
        <f t="shared" si="41"/>
        <v>46</v>
      </c>
      <c r="L577">
        <f t="shared" si="42"/>
        <v>0</v>
      </c>
      <c r="M577">
        <f t="shared" si="43"/>
        <v>1</v>
      </c>
      <c r="N577" t="str">
        <f>VLOOKUP(B:B,Customers!A:B,2,TRUE)</f>
        <v>Spain</v>
      </c>
      <c r="O577" t="str">
        <f t="shared" si="44"/>
        <v>Not Outlier</v>
      </c>
      <c r="P577">
        <f>VLOOKUP(B:B,Customers!A:H,8,0)</f>
        <v>75</v>
      </c>
    </row>
    <row r="578" spans="1:16" x14ac:dyDescent="0.25">
      <c r="A578">
        <v>51688</v>
      </c>
      <c r="B578">
        <v>453</v>
      </c>
      <c r="C578" s="1" t="s">
        <v>100</v>
      </c>
      <c r="D578" s="2">
        <v>45278.024305555555</v>
      </c>
      <c r="E578" t="s">
        <v>96</v>
      </c>
      <c r="F578" t="s">
        <v>25</v>
      </c>
      <c r="G578">
        <v>4365</v>
      </c>
      <c r="H578" s="11">
        <f t="shared" si="40"/>
        <v>18</v>
      </c>
      <c r="I578" s="7">
        <v>45278</v>
      </c>
      <c r="J578" s="8">
        <v>2.4305555555555556E-2</v>
      </c>
      <c r="K578">
        <f t="shared" si="41"/>
        <v>35</v>
      </c>
      <c r="L578">
        <f t="shared" si="42"/>
        <v>0</v>
      </c>
      <c r="M578">
        <f t="shared" si="43"/>
        <v>12</v>
      </c>
      <c r="N578" t="str">
        <f>VLOOKUP(B:B,Customers!A:B,2,TRUE)</f>
        <v>France</v>
      </c>
      <c r="O578" t="str">
        <f t="shared" si="44"/>
        <v>Not Outlier</v>
      </c>
      <c r="P578">
        <f>VLOOKUP(B:B,Customers!A:H,8,0)</f>
        <v>52</v>
      </c>
    </row>
    <row r="579" spans="1:16" x14ac:dyDescent="0.25">
      <c r="A579">
        <v>1350108</v>
      </c>
      <c r="B579">
        <v>453</v>
      </c>
      <c r="C579" s="1" t="s">
        <v>100</v>
      </c>
      <c r="D579" s="3">
        <v>45027.96597222222</v>
      </c>
      <c r="E579" t="s">
        <v>98</v>
      </c>
      <c r="F579" t="s">
        <v>70</v>
      </c>
      <c r="G579">
        <v>4256</v>
      </c>
      <c r="H579" s="11">
        <f t="shared" ref="H579:H642" si="45">DAY(D579)</f>
        <v>11</v>
      </c>
      <c r="I579" s="7">
        <v>45027</v>
      </c>
      <c r="J579" s="8">
        <v>0.96597222222222223</v>
      </c>
      <c r="K579">
        <f t="shared" ref="K579:K642" si="46">MINUTE(J579)</f>
        <v>11</v>
      </c>
      <c r="L579">
        <f t="shared" ref="L579:L642" si="47">HOUR(J579)</f>
        <v>23</v>
      </c>
      <c r="M579">
        <f t="shared" ref="M579:M642" si="48">MONTH(I579)</f>
        <v>4</v>
      </c>
      <c r="N579" t="str">
        <f>VLOOKUP(B:B,Customers!A:B,2,TRUE)</f>
        <v>France</v>
      </c>
      <c r="O579" t="str">
        <f t="shared" ref="O579:O642" si="49">IF(OR(G579&gt;$R$9,G579&lt;$R$8),"Outlier","Not Outlier")</f>
        <v>Not Outlier</v>
      </c>
      <c r="P579">
        <f>VLOOKUP(B:B,Customers!A:H,8,0)</f>
        <v>52</v>
      </c>
    </row>
    <row r="580" spans="1:16" x14ac:dyDescent="0.25">
      <c r="A580">
        <v>1466718</v>
      </c>
      <c r="B580">
        <v>453</v>
      </c>
      <c r="C580" s="1" t="s">
        <v>100</v>
      </c>
      <c r="D580" s="3">
        <v>45072.000694444447</v>
      </c>
      <c r="E580" t="s">
        <v>98</v>
      </c>
      <c r="F580" t="s">
        <v>19</v>
      </c>
      <c r="G580">
        <v>9174</v>
      </c>
      <c r="H580" s="11">
        <f t="shared" si="45"/>
        <v>26</v>
      </c>
      <c r="I580" s="7">
        <v>45072</v>
      </c>
      <c r="J580" s="8">
        <v>6.9444444444444447E-4</v>
      </c>
      <c r="K580">
        <f t="shared" si="46"/>
        <v>1</v>
      </c>
      <c r="L580">
        <f t="shared" si="47"/>
        <v>0</v>
      </c>
      <c r="M580">
        <f t="shared" si="48"/>
        <v>5</v>
      </c>
      <c r="N580" t="str">
        <f>VLOOKUP(B:B,Customers!A:B,2,TRUE)</f>
        <v>France</v>
      </c>
      <c r="O580" t="str">
        <f t="shared" si="49"/>
        <v>Not Outlier</v>
      </c>
      <c r="P580">
        <f>VLOOKUP(B:B,Customers!A:H,8,0)</f>
        <v>52</v>
      </c>
    </row>
    <row r="581" spans="1:16" x14ac:dyDescent="0.25">
      <c r="A581">
        <v>1622599</v>
      </c>
      <c r="B581">
        <v>453</v>
      </c>
      <c r="C581" s="1" t="s">
        <v>100</v>
      </c>
      <c r="D581" s="3">
        <v>44940.993750000001</v>
      </c>
      <c r="E581" t="s">
        <v>97</v>
      </c>
      <c r="F581" t="s">
        <v>19</v>
      </c>
      <c r="G581">
        <v>8568</v>
      </c>
      <c r="H581" s="11">
        <f t="shared" si="45"/>
        <v>14</v>
      </c>
      <c r="I581" s="7">
        <v>44940</v>
      </c>
      <c r="J581" s="8">
        <v>0.99375000000000002</v>
      </c>
      <c r="K581">
        <f t="shared" si="46"/>
        <v>51</v>
      </c>
      <c r="L581">
        <f t="shared" si="47"/>
        <v>23</v>
      </c>
      <c r="M581">
        <f t="shared" si="48"/>
        <v>1</v>
      </c>
      <c r="N581" t="str">
        <f>VLOOKUP(B:B,Customers!A:B,2,TRUE)</f>
        <v>France</v>
      </c>
      <c r="O581" t="str">
        <f t="shared" si="49"/>
        <v>Not Outlier</v>
      </c>
      <c r="P581">
        <f>VLOOKUP(B:B,Customers!A:H,8,0)</f>
        <v>52</v>
      </c>
    </row>
    <row r="582" spans="1:16" x14ac:dyDescent="0.25">
      <c r="A582">
        <v>1165654</v>
      </c>
      <c r="B582">
        <v>454</v>
      </c>
      <c r="C582" s="1" t="s">
        <v>99</v>
      </c>
      <c r="D582" s="3">
        <v>45226.975694444445</v>
      </c>
      <c r="E582" t="s">
        <v>98</v>
      </c>
      <c r="F582" t="s">
        <v>56</v>
      </c>
      <c r="G582">
        <v>7755</v>
      </c>
      <c r="H582" s="11">
        <f t="shared" si="45"/>
        <v>27</v>
      </c>
      <c r="I582" s="7">
        <v>45226</v>
      </c>
      <c r="J582" s="8">
        <v>0.97569444444444442</v>
      </c>
      <c r="K582">
        <f t="shared" si="46"/>
        <v>25</v>
      </c>
      <c r="L582">
        <f t="shared" si="47"/>
        <v>23</v>
      </c>
      <c r="M582">
        <f t="shared" si="48"/>
        <v>10</v>
      </c>
      <c r="N582" t="str">
        <f>VLOOKUP(B:B,Customers!A:B,2,TRUE)</f>
        <v>USA</v>
      </c>
      <c r="O582" t="str">
        <f t="shared" si="49"/>
        <v>Not Outlier</v>
      </c>
      <c r="P582">
        <f>VLOOKUP(B:B,Customers!A:H,8,0)</f>
        <v>37</v>
      </c>
    </row>
    <row r="583" spans="1:16" x14ac:dyDescent="0.25">
      <c r="A583">
        <v>691946</v>
      </c>
      <c r="B583">
        <v>455</v>
      </c>
      <c r="C583" s="1" t="s">
        <v>109</v>
      </c>
      <c r="D583" s="3">
        <v>44960.990277777775</v>
      </c>
      <c r="E583" t="s">
        <v>191</v>
      </c>
      <c r="F583" t="s">
        <v>73</v>
      </c>
      <c r="G583">
        <v>1893</v>
      </c>
      <c r="H583" s="11">
        <f t="shared" si="45"/>
        <v>3</v>
      </c>
      <c r="I583" s="7">
        <v>44960</v>
      </c>
      <c r="J583" s="8">
        <v>0.99027777777777781</v>
      </c>
      <c r="K583">
        <f t="shared" si="46"/>
        <v>46</v>
      </c>
      <c r="L583">
        <f t="shared" si="47"/>
        <v>23</v>
      </c>
      <c r="M583">
        <f t="shared" si="48"/>
        <v>2</v>
      </c>
      <c r="N583" t="str">
        <f>VLOOKUP(B:B,Customers!A:B,2,TRUE)</f>
        <v>Germany</v>
      </c>
      <c r="O583" t="str">
        <f t="shared" si="49"/>
        <v>Not Outlier</v>
      </c>
      <c r="P583">
        <f>VLOOKUP(B:B,Customers!A:H,8,0)</f>
        <v>52</v>
      </c>
    </row>
    <row r="584" spans="1:16" x14ac:dyDescent="0.25">
      <c r="A584">
        <v>1643238</v>
      </c>
      <c r="B584">
        <v>455</v>
      </c>
      <c r="C584" s="1" t="s">
        <v>109</v>
      </c>
      <c r="D584" s="3">
        <v>45016.083333333336</v>
      </c>
      <c r="E584" t="s">
        <v>191</v>
      </c>
      <c r="F584" t="s">
        <v>27</v>
      </c>
      <c r="G584">
        <v>3777</v>
      </c>
      <c r="H584" s="11">
        <f t="shared" si="45"/>
        <v>31</v>
      </c>
      <c r="I584" s="7">
        <v>45016</v>
      </c>
      <c r="J584" s="8">
        <v>8.3333333333333329E-2</v>
      </c>
      <c r="K584">
        <f t="shared" si="46"/>
        <v>0</v>
      </c>
      <c r="L584">
        <f t="shared" si="47"/>
        <v>2</v>
      </c>
      <c r="M584">
        <f t="shared" si="48"/>
        <v>3</v>
      </c>
      <c r="N584" t="str">
        <f>VLOOKUP(B:B,Customers!A:B,2,TRUE)</f>
        <v>Germany</v>
      </c>
      <c r="O584" t="str">
        <f t="shared" si="49"/>
        <v>Not Outlier</v>
      </c>
      <c r="P584">
        <f>VLOOKUP(B:B,Customers!A:H,8,0)</f>
        <v>52</v>
      </c>
    </row>
    <row r="585" spans="1:16" x14ac:dyDescent="0.25">
      <c r="A585">
        <v>671201</v>
      </c>
      <c r="B585">
        <v>456</v>
      </c>
      <c r="C585" s="1" t="s">
        <v>101</v>
      </c>
      <c r="D585" s="3">
        <v>45075.055555555555</v>
      </c>
      <c r="E585" t="s">
        <v>191</v>
      </c>
      <c r="F585" t="s">
        <v>27</v>
      </c>
      <c r="G585">
        <v>9565</v>
      </c>
      <c r="H585" s="11">
        <f t="shared" si="45"/>
        <v>29</v>
      </c>
      <c r="I585" s="7">
        <v>45075</v>
      </c>
      <c r="J585" s="8">
        <v>5.5555555555555552E-2</v>
      </c>
      <c r="K585">
        <f t="shared" si="46"/>
        <v>20</v>
      </c>
      <c r="L585">
        <f t="shared" si="47"/>
        <v>1</v>
      </c>
      <c r="M585">
        <f t="shared" si="48"/>
        <v>5</v>
      </c>
      <c r="N585" t="str">
        <f>VLOOKUP(B:B,Customers!A:B,2,TRUE)</f>
        <v>Australia</v>
      </c>
      <c r="O585" t="str">
        <f t="shared" si="49"/>
        <v>Not Outlier</v>
      </c>
      <c r="P585">
        <f>VLOOKUP(B:B,Customers!A:H,8,0)</f>
        <v>75</v>
      </c>
    </row>
    <row r="586" spans="1:16" x14ac:dyDescent="0.25">
      <c r="A586">
        <v>280459</v>
      </c>
      <c r="B586">
        <v>457</v>
      </c>
      <c r="C586" s="1" t="s">
        <v>108</v>
      </c>
      <c r="D586" s="2">
        <v>45195.987500000003</v>
      </c>
      <c r="E586" t="s">
        <v>191</v>
      </c>
      <c r="F586" t="s">
        <v>27</v>
      </c>
      <c r="G586">
        <v>3197</v>
      </c>
      <c r="H586" s="11">
        <f t="shared" si="45"/>
        <v>26</v>
      </c>
      <c r="I586" s="7">
        <v>45195</v>
      </c>
      <c r="J586" s="8">
        <v>0.98750000000000004</v>
      </c>
      <c r="K586">
        <f t="shared" si="46"/>
        <v>42</v>
      </c>
      <c r="L586">
        <f t="shared" si="47"/>
        <v>23</v>
      </c>
      <c r="M586">
        <f t="shared" si="48"/>
        <v>9</v>
      </c>
      <c r="N586" t="str">
        <f>VLOOKUP(B:B,Customers!A:B,2,TRUE)</f>
        <v>Denmark</v>
      </c>
      <c r="O586" t="str">
        <f t="shared" si="49"/>
        <v>Not Outlier</v>
      </c>
      <c r="P586">
        <f>VLOOKUP(B:B,Customers!A:H,8,0)</f>
        <v>54</v>
      </c>
    </row>
    <row r="587" spans="1:16" x14ac:dyDescent="0.25">
      <c r="A587">
        <v>846161</v>
      </c>
      <c r="B587">
        <v>458</v>
      </c>
      <c r="C587" s="1" t="s">
        <v>102</v>
      </c>
      <c r="D587" s="3">
        <v>45124.002083333333</v>
      </c>
      <c r="E587" t="s">
        <v>191</v>
      </c>
      <c r="F587" t="s">
        <v>88</v>
      </c>
      <c r="G587">
        <v>2523</v>
      </c>
      <c r="H587" s="11">
        <f t="shared" si="45"/>
        <v>17</v>
      </c>
      <c r="I587" s="7">
        <v>45124</v>
      </c>
      <c r="J587" s="8">
        <v>2.0833333333333333E-3</v>
      </c>
      <c r="K587">
        <f t="shared" si="46"/>
        <v>3</v>
      </c>
      <c r="L587">
        <f t="shared" si="47"/>
        <v>0</v>
      </c>
      <c r="M587">
        <f t="shared" si="48"/>
        <v>7</v>
      </c>
      <c r="N587" t="str">
        <f>VLOOKUP(B:B,Customers!A:B,2,TRUE)</f>
        <v>Finland</v>
      </c>
      <c r="O587" t="str">
        <f t="shared" si="49"/>
        <v>Not Outlier</v>
      </c>
      <c r="P587">
        <f>VLOOKUP(B:B,Customers!A:H,8,0)</f>
        <v>60</v>
      </c>
    </row>
    <row r="588" spans="1:16" x14ac:dyDescent="0.25">
      <c r="A588">
        <v>1255175</v>
      </c>
      <c r="B588">
        <v>458</v>
      </c>
      <c r="C588" s="1" t="s">
        <v>102</v>
      </c>
      <c r="D588" s="3">
        <v>45254.970138888886</v>
      </c>
      <c r="E588" t="s">
        <v>97</v>
      </c>
      <c r="F588" t="s">
        <v>72</v>
      </c>
      <c r="G588">
        <v>505</v>
      </c>
      <c r="H588" s="11">
        <f t="shared" si="45"/>
        <v>24</v>
      </c>
      <c r="I588" s="7">
        <v>45254</v>
      </c>
      <c r="J588" s="8">
        <v>0.97013888888888888</v>
      </c>
      <c r="K588">
        <f t="shared" si="46"/>
        <v>17</v>
      </c>
      <c r="L588">
        <f t="shared" si="47"/>
        <v>23</v>
      </c>
      <c r="M588">
        <f t="shared" si="48"/>
        <v>11</v>
      </c>
      <c r="N588" t="str">
        <f>VLOOKUP(B:B,Customers!A:B,2,TRUE)</f>
        <v>Finland</v>
      </c>
      <c r="O588" t="str">
        <f t="shared" si="49"/>
        <v>Not Outlier</v>
      </c>
      <c r="P588">
        <f>VLOOKUP(B:B,Customers!A:H,8,0)</f>
        <v>60</v>
      </c>
    </row>
    <row r="589" spans="1:16" x14ac:dyDescent="0.25">
      <c r="A589">
        <v>517514</v>
      </c>
      <c r="B589">
        <v>459</v>
      </c>
      <c r="C589" s="1" t="s">
        <v>107</v>
      </c>
      <c r="D589" s="2">
        <v>45029.954861111109</v>
      </c>
      <c r="E589" t="s">
        <v>96</v>
      </c>
      <c r="F589" t="s">
        <v>42</v>
      </c>
      <c r="G589">
        <v>1379</v>
      </c>
      <c r="H589" s="11">
        <f t="shared" si="45"/>
        <v>13</v>
      </c>
      <c r="I589" s="7">
        <v>45029</v>
      </c>
      <c r="J589" s="8">
        <v>0.95486111111111116</v>
      </c>
      <c r="K589">
        <f t="shared" si="46"/>
        <v>55</v>
      </c>
      <c r="L589">
        <f t="shared" si="47"/>
        <v>22</v>
      </c>
      <c r="M589">
        <f t="shared" si="48"/>
        <v>4</v>
      </c>
      <c r="N589" t="str">
        <f>VLOOKUP(B:B,Customers!A:B,2,TRUE)</f>
        <v>Italy</v>
      </c>
      <c r="O589" t="str">
        <f t="shared" si="49"/>
        <v>Not Outlier</v>
      </c>
      <c r="P589">
        <f>VLOOKUP(B:B,Customers!A:H,8,0)</f>
        <v>30</v>
      </c>
    </row>
    <row r="590" spans="1:16" x14ac:dyDescent="0.25">
      <c r="A590">
        <v>544675</v>
      </c>
      <c r="B590">
        <v>459</v>
      </c>
      <c r="C590" s="1" t="s">
        <v>107</v>
      </c>
      <c r="D590" s="2">
        <v>45059.078472222223</v>
      </c>
      <c r="E590" t="s">
        <v>191</v>
      </c>
      <c r="F590" t="s">
        <v>89</v>
      </c>
      <c r="G590">
        <v>6757</v>
      </c>
      <c r="H590" s="11">
        <f t="shared" si="45"/>
        <v>13</v>
      </c>
      <c r="I590" s="7">
        <v>45059</v>
      </c>
      <c r="J590" s="8">
        <v>7.8472222222222221E-2</v>
      </c>
      <c r="K590">
        <f t="shared" si="46"/>
        <v>53</v>
      </c>
      <c r="L590">
        <f t="shared" si="47"/>
        <v>1</v>
      </c>
      <c r="M590">
        <f t="shared" si="48"/>
        <v>5</v>
      </c>
      <c r="N590" t="str">
        <f>VLOOKUP(B:B,Customers!A:B,2,TRUE)</f>
        <v>Italy</v>
      </c>
      <c r="O590" t="str">
        <f t="shared" si="49"/>
        <v>Not Outlier</v>
      </c>
      <c r="P590">
        <f>VLOOKUP(B:B,Customers!A:H,8,0)</f>
        <v>30</v>
      </c>
    </row>
    <row r="591" spans="1:16" x14ac:dyDescent="0.25">
      <c r="A591">
        <v>1677075</v>
      </c>
      <c r="B591">
        <v>460</v>
      </c>
      <c r="C591" s="1" t="s">
        <v>101</v>
      </c>
      <c r="D591" s="3">
        <v>45211.997916666667</v>
      </c>
      <c r="E591" t="s">
        <v>97</v>
      </c>
      <c r="F591" t="s">
        <v>36</v>
      </c>
      <c r="G591">
        <v>7376</v>
      </c>
      <c r="H591" s="11">
        <f t="shared" si="45"/>
        <v>12</v>
      </c>
      <c r="I591" s="7">
        <v>45211</v>
      </c>
      <c r="J591" s="8">
        <v>0.99791666666666667</v>
      </c>
      <c r="K591">
        <f t="shared" si="46"/>
        <v>57</v>
      </c>
      <c r="L591">
        <f t="shared" si="47"/>
        <v>23</v>
      </c>
      <c r="M591">
        <f t="shared" si="48"/>
        <v>10</v>
      </c>
      <c r="N591" t="str">
        <f>VLOOKUP(B:B,Customers!A:B,2,TRUE)</f>
        <v>Australia</v>
      </c>
      <c r="O591" t="str">
        <f t="shared" si="49"/>
        <v>Not Outlier</v>
      </c>
      <c r="P591">
        <f>VLOOKUP(B:B,Customers!A:H,8,0)</f>
        <v>58</v>
      </c>
    </row>
    <row r="592" spans="1:16" x14ac:dyDescent="0.25">
      <c r="A592">
        <v>871258</v>
      </c>
      <c r="B592">
        <v>461</v>
      </c>
      <c r="C592" s="1" t="s">
        <v>101</v>
      </c>
      <c r="D592" s="3">
        <v>45072.023611111108</v>
      </c>
      <c r="E592" t="s">
        <v>97</v>
      </c>
      <c r="F592" t="s">
        <v>31</v>
      </c>
      <c r="G592">
        <v>2564</v>
      </c>
      <c r="H592" s="11">
        <f t="shared" si="45"/>
        <v>26</v>
      </c>
      <c r="I592" s="7">
        <v>45072</v>
      </c>
      <c r="J592" s="8">
        <v>2.361111111111111E-2</v>
      </c>
      <c r="K592">
        <f t="shared" si="46"/>
        <v>34</v>
      </c>
      <c r="L592">
        <f t="shared" si="47"/>
        <v>0</v>
      </c>
      <c r="M592">
        <f t="shared" si="48"/>
        <v>5</v>
      </c>
      <c r="N592" t="str">
        <f>VLOOKUP(B:B,Customers!A:B,2,TRUE)</f>
        <v>Australia</v>
      </c>
      <c r="O592" t="str">
        <f t="shared" si="49"/>
        <v>Not Outlier</v>
      </c>
      <c r="P592">
        <f>VLOOKUP(B:B,Customers!A:H,8,0)</f>
        <v>77</v>
      </c>
    </row>
    <row r="593" spans="1:16" x14ac:dyDescent="0.25">
      <c r="A593">
        <v>1291973</v>
      </c>
      <c r="B593">
        <v>461</v>
      </c>
      <c r="C593" s="1" t="s">
        <v>101</v>
      </c>
      <c r="D593" s="3">
        <v>44933.057638888888</v>
      </c>
      <c r="E593" t="s">
        <v>96</v>
      </c>
      <c r="F593" t="s">
        <v>27</v>
      </c>
      <c r="G593">
        <v>5976</v>
      </c>
      <c r="H593" s="11">
        <f t="shared" si="45"/>
        <v>7</v>
      </c>
      <c r="I593" s="7">
        <v>44933</v>
      </c>
      <c r="J593" s="8">
        <v>5.7638888888888892E-2</v>
      </c>
      <c r="K593">
        <f t="shared" si="46"/>
        <v>23</v>
      </c>
      <c r="L593">
        <f t="shared" si="47"/>
        <v>1</v>
      </c>
      <c r="M593">
        <f t="shared" si="48"/>
        <v>1</v>
      </c>
      <c r="N593" t="str">
        <f>VLOOKUP(B:B,Customers!A:B,2,TRUE)</f>
        <v>Australia</v>
      </c>
      <c r="O593" t="str">
        <f t="shared" si="49"/>
        <v>Not Outlier</v>
      </c>
      <c r="P593">
        <f>VLOOKUP(B:B,Customers!A:H,8,0)</f>
        <v>77</v>
      </c>
    </row>
    <row r="594" spans="1:16" x14ac:dyDescent="0.25">
      <c r="A594">
        <v>1370775</v>
      </c>
      <c r="B594">
        <v>462</v>
      </c>
      <c r="C594" s="1" t="s">
        <v>99</v>
      </c>
      <c r="D594" s="3">
        <v>45039.075694444444</v>
      </c>
      <c r="E594" t="s">
        <v>98</v>
      </c>
      <c r="F594" t="s">
        <v>69</v>
      </c>
      <c r="G594">
        <v>1949</v>
      </c>
      <c r="H594" s="11">
        <f t="shared" si="45"/>
        <v>23</v>
      </c>
      <c r="I594" s="7">
        <v>45039</v>
      </c>
      <c r="J594" s="8">
        <v>7.5694444444444439E-2</v>
      </c>
      <c r="K594">
        <f t="shared" si="46"/>
        <v>49</v>
      </c>
      <c r="L594">
        <f t="shared" si="47"/>
        <v>1</v>
      </c>
      <c r="M594">
        <f t="shared" si="48"/>
        <v>4</v>
      </c>
      <c r="N594" t="str">
        <f>VLOOKUP(B:B,Customers!A:B,2,TRUE)</f>
        <v>USA</v>
      </c>
      <c r="O594" t="str">
        <f t="shared" si="49"/>
        <v>Not Outlier</v>
      </c>
      <c r="P594">
        <f>VLOOKUP(B:B,Customers!A:H,8,0)</f>
        <v>80</v>
      </c>
    </row>
    <row r="595" spans="1:16" x14ac:dyDescent="0.25">
      <c r="A595">
        <v>1059637</v>
      </c>
      <c r="B595">
        <v>463</v>
      </c>
      <c r="C595" s="1" t="s">
        <v>109</v>
      </c>
      <c r="D595" s="3">
        <v>45147.05972222222</v>
      </c>
      <c r="E595" t="s">
        <v>97</v>
      </c>
      <c r="F595" t="s">
        <v>54</v>
      </c>
      <c r="G595">
        <v>3285</v>
      </c>
      <c r="H595" s="11">
        <f t="shared" si="45"/>
        <v>9</v>
      </c>
      <c r="I595" s="7">
        <v>45147</v>
      </c>
      <c r="J595" s="8">
        <v>5.9722222222222225E-2</v>
      </c>
      <c r="K595">
        <f t="shared" si="46"/>
        <v>26</v>
      </c>
      <c r="L595">
        <f t="shared" si="47"/>
        <v>1</v>
      </c>
      <c r="M595">
        <f t="shared" si="48"/>
        <v>8</v>
      </c>
      <c r="N595" t="str">
        <f>VLOOKUP(B:B,Customers!A:B,2,TRUE)</f>
        <v>Germany</v>
      </c>
      <c r="O595" t="str">
        <f t="shared" si="49"/>
        <v>Not Outlier</v>
      </c>
      <c r="P595">
        <f>VLOOKUP(B:B,Customers!A:H,8,0)</f>
        <v>55</v>
      </c>
    </row>
    <row r="596" spans="1:16" x14ac:dyDescent="0.25">
      <c r="A596">
        <v>1357382</v>
      </c>
      <c r="B596">
        <v>463</v>
      </c>
      <c r="C596" s="1" t="s">
        <v>109</v>
      </c>
      <c r="D596" s="3">
        <v>45274.070833333331</v>
      </c>
      <c r="E596" t="s">
        <v>98</v>
      </c>
      <c r="F596" t="s">
        <v>63</v>
      </c>
      <c r="G596">
        <v>2708</v>
      </c>
      <c r="H596" s="11">
        <f t="shared" si="45"/>
        <v>14</v>
      </c>
      <c r="I596" s="7">
        <v>45274</v>
      </c>
      <c r="J596" s="8">
        <v>7.0833333333333331E-2</v>
      </c>
      <c r="K596">
        <f t="shared" si="46"/>
        <v>42</v>
      </c>
      <c r="L596">
        <f t="shared" si="47"/>
        <v>1</v>
      </c>
      <c r="M596">
        <f t="shared" si="48"/>
        <v>12</v>
      </c>
      <c r="N596" t="str">
        <f>VLOOKUP(B:B,Customers!A:B,2,TRUE)</f>
        <v>Germany</v>
      </c>
      <c r="O596" t="str">
        <f t="shared" si="49"/>
        <v>Not Outlier</v>
      </c>
      <c r="P596">
        <f>VLOOKUP(B:B,Customers!A:H,8,0)</f>
        <v>55</v>
      </c>
    </row>
    <row r="597" spans="1:16" x14ac:dyDescent="0.25">
      <c r="A597">
        <v>57568</v>
      </c>
      <c r="B597">
        <v>464</v>
      </c>
      <c r="C597" s="1" t="s">
        <v>107</v>
      </c>
      <c r="D597" s="2">
        <v>45006.037499999999</v>
      </c>
      <c r="E597" t="s">
        <v>98</v>
      </c>
      <c r="F597" t="s">
        <v>11</v>
      </c>
      <c r="G597">
        <v>5877</v>
      </c>
      <c r="H597" s="11">
        <f t="shared" si="45"/>
        <v>21</v>
      </c>
      <c r="I597" s="7">
        <v>45006</v>
      </c>
      <c r="J597" s="8">
        <v>3.7499999999999999E-2</v>
      </c>
      <c r="K597">
        <f t="shared" si="46"/>
        <v>54</v>
      </c>
      <c r="L597">
        <f t="shared" si="47"/>
        <v>0</v>
      </c>
      <c r="M597">
        <f t="shared" si="48"/>
        <v>3</v>
      </c>
      <c r="N597" t="str">
        <f>VLOOKUP(B:B,Customers!A:B,2,TRUE)</f>
        <v>Italy</v>
      </c>
      <c r="O597" t="str">
        <f t="shared" si="49"/>
        <v>Not Outlier</v>
      </c>
      <c r="P597">
        <f>VLOOKUP(B:B,Customers!A:H,8,0)</f>
        <v>26</v>
      </c>
    </row>
    <row r="598" spans="1:16" x14ac:dyDescent="0.25">
      <c r="A598">
        <v>884628</v>
      </c>
      <c r="B598">
        <v>464</v>
      </c>
      <c r="C598" s="1" t="s">
        <v>107</v>
      </c>
      <c r="D598" s="3">
        <v>45266.000694444447</v>
      </c>
      <c r="E598" t="s">
        <v>98</v>
      </c>
      <c r="F598" t="s">
        <v>22</v>
      </c>
      <c r="G598">
        <v>7177</v>
      </c>
      <c r="H598" s="11">
        <f t="shared" si="45"/>
        <v>6</v>
      </c>
      <c r="I598" s="7">
        <v>45266</v>
      </c>
      <c r="J598" s="8">
        <v>6.9444444444444447E-4</v>
      </c>
      <c r="K598">
        <f t="shared" si="46"/>
        <v>1</v>
      </c>
      <c r="L598">
        <f t="shared" si="47"/>
        <v>0</v>
      </c>
      <c r="M598">
        <f t="shared" si="48"/>
        <v>12</v>
      </c>
      <c r="N598" t="str">
        <f>VLOOKUP(B:B,Customers!A:B,2,TRUE)</f>
        <v>Italy</v>
      </c>
      <c r="O598" t="str">
        <f t="shared" si="49"/>
        <v>Not Outlier</v>
      </c>
      <c r="P598">
        <f>VLOOKUP(B:B,Customers!A:H,8,0)</f>
        <v>26</v>
      </c>
    </row>
    <row r="599" spans="1:16" x14ac:dyDescent="0.25">
      <c r="A599">
        <v>445200</v>
      </c>
      <c r="B599">
        <v>465</v>
      </c>
      <c r="C599" s="1" t="s">
        <v>99</v>
      </c>
      <c r="D599" s="2">
        <v>45093.090277777781</v>
      </c>
      <c r="E599" t="s">
        <v>98</v>
      </c>
      <c r="F599" t="s">
        <v>82</v>
      </c>
      <c r="G599">
        <v>2670</v>
      </c>
      <c r="H599" s="11">
        <f t="shared" si="45"/>
        <v>16</v>
      </c>
      <c r="I599" s="7">
        <v>45093</v>
      </c>
      <c r="J599" s="8">
        <v>9.0277777777777776E-2</v>
      </c>
      <c r="K599">
        <f t="shared" si="46"/>
        <v>10</v>
      </c>
      <c r="L599">
        <f t="shared" si="47"/>
        <v>2</v>
      </c>
      <c r="M599">
        <f t="shared" si="48"/>
        <v>6</v>
      </c>
      <c r="N599" t="str">
        <f>VLOOKUP(B:B,Customers!A:B,2,TRUE)</f>
        <v>USA</v>
      </c>
      <c r="O599" t="str">
        <f t="shared" si="49"/>
        <v>Not Outlier</v>
      </c>
      <c r="P599">
        <f>VLOOKUP(B:B,Customers!A:H,8,0)</f>
        <v>49</v>
      </c>
    </row>
    <row r="600" spans="1:16" x14ac:dyDescent="0.25">
      <c r="A600">
        <v>541964</v>
      </c>
      <c r="B600">
        <v>465</v>
      </c>
      <c r="C600" s="1" t="s">
        <v>99</v>
      </c>
      <c r="D600" s="2">
        <v>45221.99722222222</v>
      </c>
      <c r="E600" t="s">
        <v>191</v>
      </c>
      <c r="F600" t="s">
        <v>48</v>
      </c>
      <c r="G600">
        <v>3372</v>
      </c>
      <c r="H600" s="11">
        <f t="shared" si="45"/>
        <v>22</v>
      </c>
      <c r="I600" s="7">
        <v>45221</v>
      </c>
      <c r="J600" s="8">
        <v>0.99722222222222223</v>
      </c>
      <c r="K600">
        <f t="shared" si="46"/>
        <v>56</v>
      </c>
      <c r="L600">
        <f t="shared" si="47"/>
        <v>23</v>
      </c>
      <c r="M600">
        <f t="shared" si="48"/>
        <v>10</v>
      </c>
      <c r="N600" t="str">
        <f>VLOOKUP(B:B,Customers!A:B,2,TRUE)</f>
        <v>USA</v>
      </c>
      <c r="O600" t="str">
        <f t="shared" si="49"/>
        <v>Not Outlier</v>
      </c>
      <c r="P600">
        <f>VLOOKUP(B:B,Customers!A:H,8,0)</f>
        <v>49</v>
      </c>
    </row>
    <row r="601" spans="1:16" x14ac:dyDescent="0.25">
      <c r="A601">
        <v>1449763</v>
      </c>
      <c r="B601">
        <v>465</v>
      </c>
      <c r="C601" s="1" t="s">
        <v>99</v>
      </c>
      <c r="D601" s="3">
        <v>44997.046527777777</v>
      </c>
      <c r="E601" t="s">
        <v>97</v>
      </c>
      <c r="F601" t="s">
        <v>20</v>
      </c>
      <c r="G601">
        <v>425</v>
      </c>
      <c r="H601" s="11">
        <f t="shared" si="45"/>
        <v>12</v>
      </c>
      <c r="I601" s="7">
        <v>44997</v>
      </c>
      <c r="J601" s="8">
        <v>4.6527777777777779E-2</v>
      </c>
      <c r="K601">
        <f t="shared" si="46"/>
        <v>7</v>
      </c>
      <c r="L601">
        <f t="shared" si="47"/>
        <v>1</v>
      </c>
      <c r="M601">
        <f t="shared" si="48"/>
        <v>3</v>
      </c>
      <c r="N601" t="str">
        <f>VLOOKUP(B:B,Customers!A:B,2,TRUE)</f>
        <v>USA</v>
      </c>
      <c r="O601" t="str">
        <f t="shared" si="49"/>
        <v>Not Outlier</v>
      </c>
      <c r="P601">
        <f>VLOOKUP(B:B,Customers!A:H,8,0)</f>
        <v>49</v>
      </c>
    </row>
    <row r="602" spans="1:16" x14ac:dyDescent="0.25">
      <c r="A602">
        <v>1475178</v>
      </c>
      <c r="B602">
        <v>466</v>
      </c>
      <c r="C602" s="1" t="s">
        <v>107</v>
      </c>
      <c r="D602" s="3">
        <v>45028.006944444445</v>
      </c>
      <c r="E602" t="s">
        <v>191</v>
      </c>
      <c r="F602" t="s">
        <v>48</v>
      </c>
      <c r="G602">
        <v>1408</v>
      </c>
      <c r="H602" s="11">
        <f t="shared" si="45"/>
        <v>12</v>
      </c>
      <c r="I602" s="7">
        <v>45028</v>
      </c>
      <c r="J602" s="8">
        <v>6.9444444444444441E-3</v>
      </c>
      <c r="K602">
        <f t="shared" si="46"/>
        <v>10</v>
      </c>
      <c r="L602">
        <f t="shared" si="47"/>
        <v>0</v>
      </c>
      <c r="M602">
        <f t="shared" si="48"/>
        <v>4</v>
      </c>
      <c r="N602" t="str">
        <f>VLOOKUP(B:B,Customers!A:B,2,TRUE)</f>
        <v>Italy</v>
      </c>
      <c r="O602" t="str">
        <f t="shared" si="49"/>
        <v>Not Outlier</v>
      </c>
      <c r="P602">
        <f>VLOOKUP(B:B,Customers!A:H,8,0)</f>
        <v>32</v>
      </c>
    </row>
    <row r="603" spans="1:16" x14ac:dyDescent="0.25">
      <c r="A603">
        <v>10667</v>
      </c>
      <c r="B603">
        <v>467</v>
      </c>
      <c r="C603" s="1" t="s">
        <v>100</v>
      </c>
      <c r="D603" s="2">
        <v>45212.042361111111</v>
      </c>
      <c r="E603" t="s">
        <v>191</v>
      </c>
      <c r="F603" t="s">
        <v>21</v>
      </c>
      <c r="G603">
        <v>840</v>
      </c>
      <c r="H603" s="11">
        <f t="shared" si="45"/>
        <v>13</v>
      </c>
      <c r="I603" s="7">
        <v>45212</v>
      </c>
      <c r="J603" s="8">
        <v>4.2361111111111113E-2</v>
      </c>
      <c r="K603">
        <f t="shared" si="46"/>
        <v>1</v>
      </c>
      <c r="L603">
        <f t="shared" si="47"/>
        <v>1</v>
      </c>
      <c r="M603">
        <f t="shared" si="48"/>
        <v>10</v>
      </c>
      <c r="N603" t="str">
        <f>VLOOKUP(B:B,Customers!A:B,2,TRUE)</f>
        <v>France</v>
      </c>
      <c r="O603" t="str">
        <f t="shared" si="49"/>
        <v>Not Outlier</v>
      </c>
      <c r="P603">
        <f>VLOOKUP(B:B,Customers!A:H,8,0)</f>
        <v>62</v>
      </c>
    </row>
    <row r="604" spans="1:16" x14ac:dyDescent="0.25">
      <c r="A604">
        <v>1219899</v>
      </c>
      <c r="B604">
        <v>469</v>
      </c>
      <c r="C604" s="1" t="s">
        <v>100</v>
      </c>
      <c r="D604" s="3">
        <v>45114.010416666664</v>
      </c>
      <c r="E604" t="s">
        <v>96</v>
      </c>
      <c r="F604" t="s">
        <v>53</v>
      </c>
      <c r="G604">
        <v>2819</v>
      </c>
      <c r="H604" s="11">
        <f t="shared" si="45"/>
        <v>7</v>
      </c>
      <c r="I604" s="7">
        <v>45114</v>
      </c>
      <c r="J604" s="8">
        <v>1.0416666666666666E-2</v>
      </c>
      <c r="K604">
        <f t="shared" si="46"/>
        <v>15</v>
      </c>
      <c r="L604">
        <f t="shared" si="47"/>
        <v>0</v>
      </c>
      <c r="M604">
        <f t="shared" si="48"/>
        <v>7</v>
      </c>
      <c r="N604" t="str">
        <f>VLOOKUP(B:B,Customers!A:B,2,TRUE)</f>
        <v>France</v>
      </c>
      <c r="O604" t="str">
        <f t="shared" si="49"/>
        <v>Not Outlier</v>
      </c>
      <c r="P604">
        <f>VLOOKUP(B:B,Customers!A:H,8,0)</f>
        <v>90</v>
      </c>
    </row>
    <row r="605" spans="1:16" x14ac:dyDescent="0.25">
      <c r="A605">
        <v>347243</v>
      </c>
      <c r="B605">
        <v>470</v>
      </c>
      <c r="C605" s="1" t="s">
        <v>99</v>
      </c>
      <c r="D605" s="2">
        <v>45079.990972222222</v>
      </c>
      <c r="E605" t="s">
        <v>98</v>
      </c>
      <c r="F605" t="s">
        <v>27</v>
      </c>
      <c r="G605">
        <v>5127</v>
      </c>
      <c r="H605" s="11">
        <f t="shared" si="45"/>
        <v>2</v>
      </c>
      <c r="I605" s="7">
        <v>45079</v>
      </c>
      <c r="J605" s="8">
        <v>0.99097222222222225</v>
      </c>
      <c r="K605">
        <f t="shared" si="46"/>
        <v>47</v>
      </c>
      <c r="L605">
        <f t="shared" si="47"/>
        <v>23</v>
      </c>
      <c r="M605">
        <f t="shared" si="48"/>
        <v>6</v>
      </c>
      <c r="N605" t="str">
        <f>VLOOKUP(B:B,Customers!A:B,2,TRUE)</f>
        <v>USA</v>
      </c>
      <c r="O605" t="str">
        <f t="shared" si="49"/>
        <v>Not Outlier</v>
      </c>
      <c r="P605">
        <f>VLOOKUP(B:B,Customers!A:H,8,0)</f>
        <v>32</v>
      </c>
    </row>
    <row r="606" spans="1:16" x14ac:dyDescent="0.25">
      <c r="A606">
        <v>1650492</v>
      </c>
      <c r="B606">
        <v>473</v>
      </c>
      <c r="C606" s="1" t="s">
        <v>111</v>
      </c>
      <c r="D606" s="3">
        <v>45262.011805555558</v>
      </c>
      <c r="E606" t="s">
        <v>191</v>
      </c>
      <c r="F606" t="s">
        <v>10</v>
      </c>
      <c r="G606">
        <v>8148</v>
      </c>
      <c r="H606" s="11">
        <f t="shared" si="45"/>
        <v>2</v>
      </c>
      <c r="I606" s="7">
        <v>45262</v>
      </c>
      <c r="J606" s="8">
        <v>1.1805555555555555E-2</v>
      </c>
      <c r="K606">
        <f t="shared" si="46"/>
        <v>17</v>
      </c>
      <c r="L606">
        <f t="shared" si="47"/>
        <v>0</v>
      </c>
      <c r="M606">
        <f t="shared" si="48"/>
        <v>12</v>
      </c>
      <c r="N606" t="str">
        <f>VLOOKUP(B:B,Customers!A:B,2,TRUE)</f>
        <v>Ireland</v>
      </c>
      <c r="O606" t="str">
        <f t="shared" si="49"/>
        <v>Not Outlier</v>
      </c>
      <c r="P606">
        <f>VLOOKUP(B:B,Customers!A:H,8,0)</f>
        <v>19</v>
      </c>
    </row>
    <row r="607" spans="1:16" x14ac:dyDescent="0.25">
      <c r="A607">
        <v>920294</v>
      </c>
      <c r="B607">
        <v>474</v>
      </c>
      <c r="C607" s="1" t="s">
        <v>102</v>
      </c>
      <c r="D607" s="3">
        <v>45204.056250000001</v>
      </c>
      <c r="E607" t="s">
        <v>191</v>
      </c>
      <c r="F607" t="s">
        <v>62</v>
      </c>
      <c r="G607">
        <v>6177</v>
      </c>
      <c r="H607" s="11">
        <f t="shared" si="45"/>
        <v>5</v>
      </c>
      <c r="I607" s="7">
        <v>45204</v>
      </c>
      <c r="J607" s="8">
        <v>5.6250000000000001E-2</v>
      </c>
      <c r="K607">
        <f t="shared" si="46"/>
        <v>21</v>
      </c>
      <c r="L607">
        <f t="shared" si="47"/>
        <v>1</v>
      </c>
      <c r="M607">
        <f t="shared" si="48"/>
        <v>10</v>
      </c>
      <c r="N607" t="str">
        <f>VLOOKUP(B:B,Customers!A:B,2,TRUE)</f>
        <v>Finland</v>
      </c>
      <c r="O607" t="str">
        <f t="shared" si="49"/>
        <v>Not Outlier</v>
      </c>
      <c r="P607">
        <f>VLOOKUP(B:B,Customers!A:H,8,0)</f>
        <v>74</v>
      </c>
    </row>
    <row r="608" spans="1:16" x14ac:dyDescent="0.25">
      <c r="A608">
        <v>997669</v>
      </c>
      <c r="B608">
        <v>475</v>
      </c>
      <c r="C608" s="1" t="s">
        <v>99</v>
      </c>
      <c r="D608" s="3">
        <v>44948.97152777778</v>
      </c>
      <c r="E608" t="s">
        <v>97</v>
      </c>
      <c r="F608" t="s">
        <v>44</v>
      </c>
      <c r="G608">
        <v>4684</v>
      </c>
      <c r="H608" s="11">
        <f t="shared" si="45"/>
        <v>22</v>
      </c>
      <c r="I608" s="7">
        <v>44948</v>
      </c>
      <c r="J608" s="8">
        <v>0.97152777777777777</v>
      </c>
      <c r="K608">
        <f t="shared" si="46"/>
        <v>19</v>
      </c>
      <c r="L608">
        <f t="shared" si="47"/>
        <v>23</v>
      </c>
      <c r="M608">
        <f t="shared" si="48"/>
        <v>1</v>
      </c>
      <c r="N608" t="str">
        <f>VLOOKUP(B:B,Customers!A:B,2,TRUE)</f>
        <v>USA</v>
      </c>
      <c r="O608" t="str">
        <f t="shared" si="49"/>
        <v>Not Outlier</v>
      </c>
      <c r="P608">
        <f>VLOOKUP(B:B,Customers!A:H,8,0)</f>
        <v>51</v>
      </c>
    </row>
    <row r="609" spans="1:16" x14ac:dyDescent="0.25">
      <c r="A609">
        <v>625994</v>
      </c>
      <c r="B609">
        <v>476</v>
      </c>
      <c r="C609" s="1" t="s">
        <v>99</v>
      </c>
      <c r="D609" s="2">
        <v>45067.96597222222</v>
      </c>
      <c r="E609" t="s">
        <v>98</v>
      </c>
      <c r="F609" t="s">
        <v>58</v>
      </c>
      <c r="G609">
        <v>7369</v>
      </c>
      <c r="H609" s="11">
        <f t="shared" si="45"/>
        <v>21</v>
      </c>
      <c r="I609" s="7">
        <v>45067</v>
      </c>
      <c r="J609" s="8">
        <v>0.96597222222222223</v>
      </c>
      <c r="K609">
        <f t="shared" si="46"/>
        <v>11</v>
      </c>
      <c r="L609">
        <f t="shared" si="47"/>
        <v>23</v>
      </c>
      <c r="M609">
        <f t="shared" si="48"/>
        <v>5</v>
      </c>
      <c r="N609" t="str">
        <f>VLOOKUP(B:B,Customers!A:B,2,TRUE)</f>
        <v>USA</v>
      </c>
      <c r="O609" t="str">
        <f t="shared" si="49"/>
        <v>Not Outlier</v>
      </c>
      <c r="P609">
        <f>VLOOKUP(B:B,Customers!A:H,8,0)</f>
        <v>80</v>
      </c>
    </row>
    <row r="610" spans="1:16" x14ac:dyDescent="0.25">
      <c r="A610">
        <v>551810</v>
      </c>
      <c r="B610">
        <v>477</v>
      </c>
      <c r="C610" s="1" t="s">
        <v>101</v>
      </c>
      <c r="D610" s="2">
        <v>45085.024305555555</v>
      </c>
      <c r="E610" t="s">
        <v>97</v>
      </c>
      <c r="F610" t="s">
        <v>74</v>
      </c>
      <c r="G610">
        <v>8174</v>
      </c>
      <c r="H610" s="11">
        <f t="shared" si="45"/>
        <v>8</v>
      </c>
      <c r="I610" s="7">
        <v>45085</v>
      </c>
      <c r="J610" s="8">
        <v>2.4305555555555556E-2</v>
      </c>
      <c r="K610">
        <f t="shared" si="46"/>
        <v>35</v>
      </c>
      <c r="L610">
        <f t="shared" si="47"/>
        <v>0</v>
      </c>
      <c r="M610">
        <f t="shared" si="48"/>
        <v>6</v>
      </c>
      <c r="N610" t="str">
        <f>VLOOKUP(B:B,Customers!A:B,2,TRUE)</f>
        <v>Australia</v>
      </c>
      <c r="O610" t="str">
        <f t="shared" si="49"/>
        <v>Not Outlier</v>
      </c>
      <c r="P610">
        <f>VLOOKUP(B:B,Customers!A:H,8,0)</f>
        <v>31</v>
      </c>
    </row>
    <row r="611" spans="1:16" x14ac:dyDescent="0.25">
      <c r="A611">
        <v>58309</v>
      </c>
      <c r="B611">
        <v>479</v>
      </c>
      <c r="C611" s="1" t="s">
        <v>102</v>
      </c>
      <c r="D611" s="2">
        <v>44938.982638888891</v>
      </c>
      <c r="E611" t="s">
        <v>98</v>
      </c>
      <c r="F611" t="s">
        <v>48</v>
      </c>
      <c r="G611">
        <v>9668</v>
      </c>
      <c r="H611" s="11">
        <f t="shared" si="45"/>
        <v>12</v>
      </c>
      <c r="I611" s="7">
        <v>44938</v>
      </c>
      <c r="J611" s="8">
        <v>0.98263888888888884</v>
      </c>
      <c r="K611">
        <f t="shared" si="46"/>
        <v>35</v>
      </c>
      <c r="L611">
        <f t="shared" si="47"/>
        <v>23</v>
      </c>
      <c r="M611">
        <f t="shared" si="48"/>
        <v>1</v>
      </c>
      <c r="N611" t="str">
        <f>VLOOKUP(B:B,Customers!A:B,2,TRUE)</f>
        <v>Finland</v>
      </c>
      <c r="O611" t="str">
        <f t="shared" si="49"/>
        <v>Not Outlier</v>
      </c>
      <c r="P611">
        <f>VLOOKUP(B:B,Customers!A:H,8,0)</f>
        <v>81</v>
      </c>
    </row>
    <row r="612" spans="1:16" x14ac:dyDescent="0.25">
      <c r="A612">
        <v>1665167</v>
      </c>
      <c r="B612">
        <v>479</v>
      </c>
      <c r="C612" s="1" t="s">
        <v>102</v>
      </c>
      <c r="D612" s="3">
        <v>44989.073611111111</v>
      </c>
      <c r="E612" t="s">
        <v>97</v>
      </c>
      <c r="F612" t="s">
        <v>27</v>
      </c>
      <c r="G612">
        <v>6692</v>
      </c>
      <c r="H612" s="11">
        <f t="shared" si="45"/>
        <v>4</v>
      </c>
      <c r="I612" s="7">
        <v>44989</v>
      </c>
      <c r="J612" s="8">
        <v>7.3611111111111113E-2</v>
      </c>
      <c r="K612">
        <f t="shared" si="46"/>
        <v>46</v>
      </c>
      <c r="L612">
        <f t="shared" si="47"/>
        <v>1</v>
      </c>
      <c r="M612">
        <f t="shared" si="48"/>
        <v>3</v>
      </c>
      <c r="N612" t="str">
        <f>VLOOKUP(B:B,Customers!A:B,2,TRUE)</f>
        <v>Finland</v>
      </c>
      <c r="O612" t="str">
        <f t="shared" si="49"/>
        <v>Not Outlier</v>
      </c>
      <c r="P612">
        <f>VLOOKUP(B:B,Customers!A:H,8,0)</f>
        <v>81</v>
      </c>
    </row>
    <row r="613" spans="1:16" x14ac:dyDescent="0.25">
      <c r="A613">
        <v>61005</v>
      </c>
      <c r="B613">
        <v>480</v>
      </c>
      <c r="C613" s="1" t="s">
        <v>102</v>
      </c>
      <c r="D613" s="2">
        <v>44928.031944444447</v>
      </c>
      <c r="E613" t="s">
        <v>96</v>
      </c>
      <c r="F613" t="s">
        <v>19</v>
      </c>
      <c r="G613">
        <v>7727</v>
      </c>
      <c r="H613" s="11">
        <f t="shared" si="45"/>
        <v>2</v>
      </c>
      <c r="I613" s="7">
        <v>44928</v>
      </c>
      <c r="J613" s="8">
        <v>3.1944444444444442E-2</v>
      </c>
      <c r="K613">
        <f t="shared" si="46"/>
        <v>46</v>
      </c>
      <c r="L613">
        <f t="shared" si="47"/>
        <v>0</v>
      </c>
      <c r="M613">
        <f t="shared" si="48"/>
        <v>1</v>
      </c>
      <c r="N613" t="str">
        <f>VLOOKUP(B:B,Customers!A:B,2,TRUE)</f>
        <v>Finland</v>
      </c>
      <c r="O613" t="str">
        <f t="shared" si="49"/>
        <v>Not Outlier</v>
      </c>
      <c r="P613">
        <f>VLOOKUP(B:B,Customers!A:H,8,0)</f>
        <v>46</v>
      </c>
    </row>
    <row r="614" spans="1:16" x14ac:dyDescent="0.25">
      <c r="A614">
        <v>1322635</v>
      </c>
      <c r="B614">
        <v>481</v>
      </c>
      <c r="C614" s="1" t="s">
        <v>101</v>
      </c>
      <c r="D614" s="3">
        <v>44982.990277777775</v>
      </c>
      <c r="E614" t="s">
        <v>191</v>
      </c>
      <c r="F614" t="s">
        <v>43</v>
      </c>
      <c r="G614">
        <v>1854</v>
      </c>
      <c r="H614" s="11">
        <f t="shared" si="45"/>
        <v>25</v>
      </c>
      <c r="I614" s="7">
        <v>44982</v>
      </c>
      <c r="J614" s="8">
        <v>0.99027777777777781</v>
      </c>
      <c r="K614">
        <f t="shared" si="46"/>
        <v>46</v>
      </c>
      <c r="L614">
        <f t="shared" si="47"/>
        <v>23</v>
      </c>
      <c r="M614">
        <f t="shared" si="48"/>
        <v>2</v>
      </c>
      <c r="N614" t="str">
        <f>VLOOKUP(B:B,Customers!A:B,2,TRUE)</f>
        <v>Australia</v>
      </c>
      <c r="O614" t="str">
        <f t="shared" si="49"/>
        <v>Not Outlier</v>
      </c>
      <c r="P614">
        <f>VLOOKUP(B:B,Customers!A:H,8,0)</f>
        <v>49</v>
      </c>
    </row>
    <row r="615" spans="1:16" x14ac:dyDescent="0.25">
      <c r="A615">
        <v>1051057</v>
      </c>
      <c r="B615">
        <v>482</v>
      </c>
      <c r="C615" s="1" t="s">
        <v>100</v>
      </c>
      <c r="D615" s="3">
        <v>45048.997916666667</v>
      </c>
      <c r="E615" t="s">
        <v>96</v>
      </c>
      <c r="F615" t="s">
        <v>51</v>
      </c>
      <c r="G615">
        <v>4768</v>
      </c>
      <c r="H615" s="11">
        <f t="shared" si="45"/>
        <v>2</v>
      </c>
      <c r="I615" s="7">
        <v>45048</v>
      </c>
      <c r="J615" s="8">
        <v>0.99791666666666667</v>
      </c>
      <c r="K615">
        <f t="shared" si="46"/>
        <v>57</v>
      </c>
      <c r="L615">
        <f t="shared" si="47"/>
        <v>23</v>
      </c>
      <c r="M615">
        <f t="shared" si="48"/>
        <v>5</v>
      </c>
      <c r="N615" t="str">
        <f>VLOOKUP(B:B,Customers!A:B,2,TRUE)</f>
        <v>France</v>
      </c>
      <c r="O615" t="str">
        <f t="shared" si="49"/>
        <v>Not Outlier</v>
      </c>
      <c r="P615">
        <f>VLOOKUP(B:B,Customers!A:H,8,0)</f>
        <v>82</v>
      </c>
    </row>
    <row r="616" spans="1:16" x14ac:dyDescent="0.25">
      <c r="A616">
        <v>976000</v>
      </c>
      <c r="B616">
        <v>484</v>
      </c>
      <c r="C616" s="1" t="s">
        <v>99</v>
      </c>
      <c r="D616" s="3">
        <v>45089.988194444442</v>
      </c>
      <c r="E616" t="s">
        <v>97</v>
      </c>
      <c r="F616" t="s">
        <v>6</v>
      </c>
      <c r="G616">
        <v>6536</v>
      </c>
      <c r="H616" s="11">
        <f t="shared" si="45"/>
        <v>12</v>
      </c>
      <c r="I616" s="7">
        <v>45089</v>
      </c>
      <c r="J616" s="8">
        <v>0.98819444444444449</v>
      </c>
      <c r="K616">
        <f t="shared" si="46"/>
        <v>43</v>
      </c>
      <c r="L616">
        <f t="shared" si="47"/>
        <v>23</v>
      </c>
      <c r="M616">
        <f t="shared" si="48"/>
        <v>6</v>
      </c>
      <c r="N616" t="str">
        <f>VLOOKUP(B:B,Customers!A:B,2,TRUE)</f>
        <v>USA</v>
      </c>
      <c r="O616" t="str">
        <f t="shared" si="49"/>
        <v>Not Outlier</v>
      </c>
      <c r="P616">
        <f>VLOOKUP(B:B,Customers!A:H,8,0)</f>
        <v>70</v>
      </c>
    </row>
    <row r="617" spans="1:16" x14ac:dyDescent="0.25">
      <c r="A617">
        <v>1163680</v>
      </c>
      <c r="B617">
        <v>485</v>
      </c>
      <c r="C617" s="1" t="s">
        <v>100</v>
      </c>
      <c r="D617" s="3">
        <v>45011.024305555555</v>
      </c>
      <c r="E617" t="s">
        <v>97</v>
      </c>
      <c r="F617" t="s">
        <v>23</v>
      </c>
      <c r="G617">
        <v>890</v>
      </c>
      <c r="H617" s="11">
        <f t="shared" si="45"/>
        <v>26</v>
      </c>
      <c r="I617" s="7">
        <v>45011</v>
      </c>
      <c r="J617" s="8">
        <v>2.4305555555555556E-2</v>
      </c>
      <c r="K617">
        <f t="shared" si="46"/>
        <v>35</v>
      </c>
      <c r="L617">
        <f t="shared" si="47"/>
        <v>0</v>
      </c>
      <c r="M617">
        <f t="shared" si="48"/>
        <v>3</v>
      </c>
      <c r="N617" t="str">
        <f>VLOOKUP(B:B,Customers!A:B,2,TRUE)</f>
        <v>France</v>
      </c>
      <c r="O617" t="str">
        <f t="shared" si="49"/>
        <v>Not Outlier</v>
      </c>
      <c r="P617">
        <f>VLOOKUP(B:B,Customers!A:H,8,0)</f>
        <v>19</v>
      </c>
    </row>
    <row r="618" spans="1:16" x14ac:dyDescent="0.25">
      <c r="A618">
        <v>1198103</v>
      </c>
      <c r="B618">
        <v>485</v>
      </c>
      <c r="C618" s="1" t="s">
        <v>100</v>
      </c>
      <c r="D618" s="3">
        <v>45009.080555555556</v>
      </c>
      <c r="E618" t="s">
        <v>97</v>
      </c>
      <c r="F618" t="s">
        <v>24</v>
      </c>
      <c r="G618">
        <v>1994</v>
      </c>
      <c r="H618" s="11">
        <f t="shared" si="45"/>
        <v>24</v>
      </c>
      <c r="I618" s="7">
        <v>45009</v>
      </c>
      <c r="J618" s="8">
        <v>8.0555555555555561E-2</v>
      </c>
      <c r="K618">
        <f t="shared" si="46"/>
        <v>56</v>
      </c>
      <c r="L618">
        <f t="shared" si="47"/>
        <v>1</v>
      </c>
      <c r="M618">
        <f t="shared" si="48"/>
        <v>3</v>
      </c>
      <c r="N618" t="str">
        <f>VLOOKUP(B:B,Customers!A:B,2,TRUE)</f>
        <v>France</v>
      </c>
      <c r="O618" t="str">
        <f t="shared" si="49"/>
        <v>Not Outlier</v>
      </c>
      <c r="P618">
        <f>VLOOKUP(B:B,Customers!A:H,8,0)</f>
        <v>19</v>
      </c>
    </row>
    <row r="619" spans="1:16" x14ac:dyDescent="0.25">
      <c r="A619">
        <v>316364</v>
      </c>
      <c r="B619">
        <v>486</v>
      </c>
      <c r="C619" s="1" t="s">
        <v>104</v>
      </c>
      <c r="D619" s="2">
        <v>45239.013194444444</v>
      </c>
      <c r="E619" t="s">
        <v>98</v>
      </c>
      <c r="F619" t="s">
        <v>49</v>
      </c>
      <c r="G619">
        <v>1699</v>
      </c>
      <c r="H619" s="11">
        <f t="shared" si="45"/>
        <v>9</v>
      </c>
      <c r="I619" s="7">
        <v>45239</v>
      </c>
      <c r="J619" s="8">
        <v>1.3194444444444444E-2</v>
      </c>
      <c r="K619">
        <f t="shared" si="46"/>
        <v>19</v>
      </c>
      <c r="L619">
        <f t="shared" si="47"/>
        <v>0</v>
      </c>
      <c r="M619">
        <f t="shared" si="48"/>
        <v>11</v>
      </c>
      <c r="N619" t="str">
        <f>VLOOKUP(B:B,Customers!A:B,2,TRUE)</f>
        <v>Austria</v>
      </c>
      <c r="O619" t="str">
        <f t="shared" si="49"/>
        <v>Not Outlier</v>
      </c>
      <c r="P619">
        <f>VLOOKUP(B:B,Customers!A:H,8,0)</f>
        <v>66</v>
      </c>
    </row>
    <row r="620" spans="1:16" x14ac:dyDescent="0.25">
      <c r="A620">
        <v>389725</v>
      </c>
      <c r="B620">
        <v>487</v>
      </c>
      <c r="C620" s="1" t="s">
        <v>101</v>
      </c>
      <c r="D620" s="2">
        <v>45237.074305555558</v>
      </c>
      <c r="E620" t="s">
        <v>191</v>
      </c>
      <c r="F620" t="s">
        <v>25</v>
      </c>
      <c r="G620">
        <v>206</v>
      </c>
      <c r="H620" s="11">
        <f t="shared" si="45"/>
        <v>7</v>
      </c>
      <c r="I620" s="7">
        <v>45237</v>
      </c>
      <c r="J620" s="8">
        <v>7.4305555555555555E-2</v>
      </c>
      <c r="K620">
        <f t="shared" si="46"/>
        <v>47</v>
      </c>
      <c r="L620">
        <f t="shared" si="47"/>
        <v>1</v>
      </c>
      <c r="M620">
        <f t="shared" si="48"/>
        <v>11</v>
      </c>
      <c r="N620" t="str">
        <f>VLOOKUP(B:B,Customers!A:B,2,TRUE)</f>
        <v>Australia</v>
      </c>
      <c r="O620" t="str">
        <f t="shared" si="49"/>
        <v>Not Outlier</v>
      </c>
      <c r="P620">
        <f>VLOOKUP(B:B,Customers!A:H,8,0)</f>
        <v>81</v>
      </c>
    </row>
    <row r="621" spans="1:16" x14ac:dyDescent="0.25">
      <c r="A621">
        <v>539212</v>
      </c>
      <c r="B621">
        <v>488</v>
      </c>
      <c r="C621" s="1" t="s">
        <v>99</v>
      </c>
      <c r="D621" s="2">
        <v>45259.077777777777</v>
      </c>
      <c r="E621" t="s">
        <v>191</v>
      </c>
      <c r="F621" t="s">
        <v>18</v>
      </c>
      <c r="G621">
        <v>8345</v>
      </c>
      <c r="H621" s="11">
        <f t="shared" si="45"/>
        <v>29</v>
      </c>
      <c r="I621" s="7">
        <v>45259</v>
      </c>
      <c r="J621" s="8">
        <v>7.7777777777777779E-2</v>
      </c>
      <c r="K621">
        <f t="shared" si="46"/>
        <v>52</v>
      </c>
      <c r="L621">
        <f t="shared" si="47"/>
        <v>1</v>
      </c>
      <c r="M621">
        <f t="shared" si="48"/>
        <v>11</v>
      </c>
      <c r="N621" t="str">
        <f>VLOOKUP(B:B,Customers!A:B,2,TRUE)</f>
        <v>USA</v>
      </c>
      <c r="O621" t="str">
        <f t="shared" si="49"/>
        <v>Not Outlier</v>
      </c>
      <c r="P621">
        <f>VLOOKUP(B:B,Customers!A:H,8,0)</f>
        <v>19</v>
      </c>
    </row>
    <row r="622" spans="1:16" x14ac:dyDescent="0.25">
      <c r="A622">
        <v>34978</v>
      </c>
      <c r="B622">
        <v>492</v>
      </c>
      <c r="C622" s="1" t="s">
        <v>105</v>
      </c>
      <c r="D622" s="2">
        <v>45120.076388888891</v>
      </c>
      <c r="E622" t="s">
        <v>97</v>
      </c>
      <c r="F622" t="s">
        <v>4</v>
      </c>
      <c r="G622">
        <v>1494</v>
      </c>
      <c r="H622" s="11">
        <f t="shared" si="45"/>
        <v>13</v>
      </c>
      <c r="I622" s="7">
        <v>45120</v>
      </c>
      <c r="J622" s="8">
        <v>7.6388888888888895E-2</v>
      </c>
      <c r="K622">
        <f t="shared" si="46"/>
        <v>50</v>
      </c>
      <c r="L622">
        <f t="shared" si="47"/>
        <v>1</v>
      </c>
      <c r="M622">
        <f t="shared" si="48"/>
        <v>7</v>
      </c>
      <c r="N622" t="str">
        <f>VLOOKUP(B:B,Customers!A:B,2,TRUE)</f>
        <v>Spain</v>
      </c>
      <c r="O622" t="str">
        <f t="shared" si="49"/>
        <v>Not Outlier</v>
      </c>
      <c r="P622">
        <f>VLOOKUP(B:B,Customers!A:H,8,0)</f>
        <v>32</v>
      </c>
    </row>
    <row r="623" spans="1:16" x14ac:dyDescent="0.25">
      <c r="A623">
        <v>817610</v>
      </c>
      <c r="B623">
        <v>493</v>
      </c>
      <c r="C623" s="1" t="s">
        <v>99</v>
      </c>
      <c r="D623" s="3">
        <v>44930.98333333333</v>
      </c>
      <c r="E623" t="s">
        <v>98</v>
      </c>
      <c r="F623" t="s">
        <v>60</v>
      </c>
      <c r="G623">
        <v>4047</v>
      </c>
      <c r="H623" s="11">
        <f t="shared" si="45"/>
        <v>4</v>
      </c>
      <c r="I623" s="7">
        <v>44930</v>
      </c>
      <c r="J623" s="8">
        <v>0.98333333333333328</v>
      </c>
      <c r="K623">
        <f t="shared" si="46"/>
        <v>36</v>
      </c>
      <c r="L623">
        <f t="shared" si="47"/>
        <v>23</v>
      </c>
      <c r="M623">
        <f t="shared" si="48"/>
        <v>1</v>
      </c>
      <c r="N623" t="str">
        <f>VLOOKUP(B:B,Customers!A:B,2,TRUE)</f>
        <v>USA</v>
      </c>
      <c r="O623" t="str">
        <f t="shared" si="49"/>
        <v>Not Outlier</v>
      </c>
      <c r="P623">
        <f>VLOOKUP(B:B,Customers!A:H,8,0)</f>
        <v>82</v>
      </c>
    </row>
    <row r="624" spans="1:16" x14ac:dyDescent="0.25">
      <c r="A624">
        <v>1437873</v>
      </c>
      <c r="B624">
        <v>493</v>
      </c>
      <c r="C624" s="1" t="s">
        <v>99</v>
      </c>
      <c r="D624" s="3">
        <v>45052.993750000001</v>
      </c>
      <c r="E624" t="s">
        <v>98</v>
      </c>
      <c r="F624" t="s">
        <v>24</v>
      </c>
      <c r="G624">
        <v>5373</v>
      </c>
      <c r="H624" s="11">
        <f t="shared" si="45"/>
        <v>6</v>
      </c>
      <c r="I624" s="7">
        <v>45052</v>
      </c>
      <c r="J624" s="8">
        <v>0.99375000000000002</v>
      </c>
      <c r="K624">
        <f t="shared" si="46"/>
        <v>51</v>
      </c>
      <c r="L624">
        <f t="shared" si="47"/>
        <v>23</v>
      </c>
      <c r="M624">
        <f t="shared" si="48"/>
        <v>5</v>
      </c>
      <c r="N624" t="str">
        <f>VLOOKUP(B:B,Customers!A:B,2,TRUE)</f>
        <v>USA</v>
      </c>
      <c r="O624" t="str">
        <f t="shared" si="49"/>
        <v>Not Outlier</v>
      </c>
      <c r="P624">
        <f>VLOOKUP(B:B,Customers!A:H,8,0)</f>
        <v>82</v>
      </c>
    </row>
    <row r="625" spans="1:16" x14ac:dyDescent="0.25">
      <c r="A625">
        <v>449457</v>
      </c>
      <c r="B625">
        <v>494</v>
      </c>
      <c r="C625" s="1" t="s">
        <v>100</v>
      </c>
      <c r="D625" s="2">
        <v>45232.048611111109</v>
      </c>
      <c r="E625" t="s">
        <v>97</v>
      </c>
      <c r="F625" t="s">
        <v>74</v>
      </c>
      <c r="G625">
        <v>3426</v>
      </c>
      <c r="H625" s="11">
        <f t="shared" si="45"/>
        <v>2</v>
      </c>
      <c r="I625" s="7">
        <v>45232</v>
      </c>
      <c r="J625" s="8">
        <v>4.8611111111111112E-2</v>
      </c>
      <c r="K625">
        <f t="shared" si="46"/>
        <v>10</v>
      </c>
      <c r="L625">
        <f t="shared" si="47"/>
        <v>1</v>
      </c>
      <c r="M625">
        <f t="shared" si="48"/>
        <v>11</v>
      </c>
      <c r="N625" t="str">
        <f>VLOOKUP(B:B,Customers!A:B,2,TRUE)</f>
        <v>France</v>
      </c>
      <c r="O625" t="str">
        <f t="shared" si="49"/>
        <v>Not Outlier</v>
      </c>
      <c r="P625">
        <f>VLOOKUP(B:B,Customers!A:H,8,0)</f>
        <v>19</v>
      </c>
    </row>
    <row r="626" spans="1:16" x14ac:dyDescent="0.25">
      <c r="A626">
        <v>759664</v>
      </c>
      <c r="B626">
        <v>494</v>
      </c>
      <c r="C626" s="1" t="s">
        <v>100</v>
      </c>
      <c r="D626" s="3">
        <v>45125.986111111109</v>
      </c>
      <c r="E626" t="s">
        <v>191</v>
      </c>
      <c r="F626" t="s">
        <v>11</v>
      </c>
      <c r="G626">
        <v>8605</v>
      </c>
      <c r="H626" s="11">
        <f t="shared" si="45"/>
        <v>18</v>
      </c>
      <c r="I626" s="7">
        <v>45125</v>
      </c>
      <c r="J626" s="8">
        <v>0.98611111111111116</v>
      </c>
      <c r="K626">
        <f t="shared" si="46"/>
        <v>40</v>
      </c>
      <c r="L626">
        <f t="shared" si="47"/>
        <v>23</v>
      </c>
      <c r="M626">
        <f t="shared" si="48"/>
        <v>7</v>
      </c>
      <c r="N626" t="str">
        <f>VLOOKUP(B:B,Customers!A:B,2,TRUE)</f>
        <v>France</v>
      </c>
      <c r="O626" t="str">
        <f t="shared" si="49"/>
        <v>Not Outlier</v>
      </c>
      <c r="P626">
        <f>VLOOKUP(B:B,Customers!A:H,8,0)</f>
        <v>19</v>
      </c>
    </row>
    <row r="627" spans="1:16" x14ac:dyDescent="0.25">
      <c r="A627">
        <v>1050351</v>
      </c>
      <c r="B627">
        <v>497</v>
      </c>
      <c r="C627" s="1" t="s">
        <v>99</v>
      </c>
      <c r="D627" s="3">
        <v>45121.000694444447</v>
      </c>
      <c r="E627" t="s">
        <v>97</v>
      </c>
      <c r="F627" t="s">
        <v>19</v>
      </c>
      <c r="G627">
        <v>9863</v>
      </c>
      <c r="H627" s="11">
        <f t="shared" si="45"/>
        <v>14</v>
      </c>
      <c r="I627" s="7">
        <v>45121</v>
      </c>
      <c r="J627" s="8">
        <v>6.9444444444444447E-4</v>
      </c>
      <c r="K627">
        <f t="shared" si="46"/>
        <v>1</v>
      </c>
      <c r="L627">
        <f t="shared" si="47"/>
        <v>0</v>
      </c>
      <c r="M627">
        <f t="shared" si="48"/>
        <v>7</v>
      </c>
      <c r="N627" t="str">
        <f>VLOOKUP(B:B,Customers!A:B,2,TRUE)</f>
        <v>USA</v>
      </c>
      <c r="O627" t="str">
        <f t="shared" si="49"/>
        <v>Not Outlier</v>
      </c>
      <c r="P627">
        <f>VLOOKUP(B:B,Customers!A:H,8,0)</f>
        <v>88</v>
      </c>
    </row>
    <row r="628" spans="1:16" x14ac:dyDescent="0.25">
      <c r="A628">
        <v>1290759</v>
      </c>
      <c r="B628">
        <v>497</v>
      </c>
      <c r="C628" s="1" t="s">
        <v>99</v>
      </c>
      <c r="D628" s="3">
        <v>44976.036805555559</v>
      </c>
      <c r="E628" t="s">
        <v>98</v>
      </c>
      <c r="F628" t="s">
        <v>59</v>
      </c>
      <c r="G628">
        <v>6538</v>
      </c>
      <c r="H628" s="11">
        <f t="shared" si="45"/>
        <v>19</v>
      </c>
      <c r="I628" s="7">
        <v>44976</v>
      </c>
      <c r="J628" s="8">
        <v>3.6805555555555557E-2</v>
      </c>
      <c r="K628">
        <f t="shared" si="46"/>
        <v>53</v>
      </c>
      <c r="L628">
        <f t="shared" si="47"/>
        <v>0</v>
      </c>
      <c r="M628">
        <f t="shared" si="48"/>
        <v>2</v>
      </c>
      <c r="N628" t="str">
        <f>VLOOKUP(B:B,Customers!A:B,2,TRUE)</f>
        <v>USA</v>
      </c>
      <c r="O628" t="str">
        <f t="shared" si="49"/>
        <v>Not Outlier</v>
      </c>
      <c r="P628">
        <f>VLOOKUP(B:B,Customers!A:H,8,0)</f>
        <v>88</v>
      </c>
    </row>
    <row r="629" spans="1:16" x14ac:dyDescent="0.25">
      <c r="A629">
        <v>17912</v>
      </c>
      <c r="B629">
        <v>498</v>
      </c>
      <c r="C629" s="1" t="s">
        <v>109</v>
      </c>
      <c r="D629" s="2">
        <v>45006.955555555556</v>
      </c>
      <c r="E629" t="s">
        <v>96</v>
      </c>
      <c r="F629" t="s">
        <v>9</v>
      </c>
      <c r="G629">
        <v>9179</v>
      </c>
      <c r="H629" s="11">
        <f t="shared" si="45"/>
        <v>21</v>
      </c>
      <c r="I629" s="7">
        <v>45006</v>
      </c>
      <c r="J629" s="8">
        <v>0.9555555555555556</v>
      </c>
      <c r="K629">
        <f t="shared" si="46"/>
        <v>56</v>
      </c>
      <c r="L629">
        <f t="shared" si="47"/>
        <v>22</v>
      </c>
      <c r="M629">
        <f t="shared" si="48"/>
        <v>3</v>
      </c>
      <c r="N629" t="str">
        <f>VLOOKUP(B:B,Customers!A:B,2,TRUE)</f>
        <v>Germany</v>
      </c>
      <c r="O629" t="str">
        <f t="shared" si="49"/>
        <v>Not Outlier</v>
      </c>
      <c r="P629">
        <f>VLOOKUP(B:B,Customers!A:H,8,0)</f>
        <v>32</v>
      </c>
    </row>
    <row r="630" spans="1:16" x14ac:dyDescent="0.25">
      <c r="A630">
        <v>921540</v>
      </c>
      <c r="B630">
        <v>499</v>
      </c>
      <c r="C630" s="1" t="s">
        <v>101</v>
      </c>
      <c r="D630" s="3">
        <v>45280.993750000001</v>
      </c>
      <c r="E630" t="s">
        <v>97</v>
      </c>
      <c r="F630" t="s">
        <v>73</v>
      </c>
      <c r="G630">
        <v>2164</v>
      </c>
      <c r="H630" s="11">
        <f t="shared" si="45"/>
        <v>20</v>
      </c>
      <c r="I630" s="7">
        <v>45280</v>
      </c>
      <c r="J630" s="8">
        <v>0.99375000000000002</v>
      </c>
      <c r="K630">
        <f t="shared" si="46"/>
        <v>51</v>
      </c>
      <c r="L630">
        <f t="shared" si="47"/>
        <v>23</v>
      </c>
      <c r="M630">
        <f t="shared" si="48"/>
        <v>12</v>
      </c>
      <c r="N630" t="str">
        <f>VLOOKUP(B:B,Customers!A:B,2,TRUE)</f>
        <v>Australia</v>
      </c>
      <c r="O630" t="str">
        <f t="shared" si="49"/>
        <v>Not Outlier</v>
      </c>
      <c r="P630">
        <f>VLOOKUP(B:B,Customers!A:H,8,0)</f>
        <v>89</v>
      </c>
    </row>
    <row r="631" spans="1:16" x14ac:dyDescent="0.25">
      <c r="A631">
        <v>1530454</v>
      </c>
      <c r="B631">
        <v>499</v>
      </c>
      <c r="C631" s="1" t="s">
        <v>101</v>
      </c>
      <c r="D631" s="3">
        <v>45043.959027777775</v>
      </c>
      <c r="E631" t="s">
        <v>98</v>
      </c>
      <c r="F631" t="s">
        <v>82</v>
      </c>
      <c r="G631">
        <v>7456</v>
      </c>
      <c r="H631" s="11">
        <f t="shared" si="45"/>
        <v>27</v>
      </c>
      <c r="I631" s="7">
        <v>45043</v>
      </c>
      <c r="J631" s="8">
        <v>0.95902777777777781</v>
      </c>
      <c r="K631">
        <f t="shared" si="46"/>
        <v>1</v>
      </c>
      <c r="L631">
        <f t="shared" si="47"/>
        <v>23</v>
      </c>
      <c r="M631">
        <f t="shared" si="48"/>
        <v>4</v>
      </c>
      <c r="N631" t="str">
        <f>VLOOKUP(B:B,Customers!A:B,2,TRUE)</f>
        <v>Australia</v>
      </c>
      <c r="O631" t="str">
        <f t="shared" si="49"/>
        <v>Not Outlier</v>
      </c>
      <c r="P631">
        <f>VLOOKUP(B:B,Customers!A:H,8,0)</f>
        <v>89</v>
      </c>
    </row>
    <row r="632" spans="1:16" x14ac:dyDescent="0.25">
      <c r="A632">
        <v>1655697</v>
      </c>
      <c r="B632">
        <v>499</v>
      </c>
      <c r="C632" s="1" t="s">
        <v>101</v>
      </c>
      <c r="D632" s="3">
        <v>45051.038888888892</v>
      </c>
      <c r="E632" t="s">
        <v>96</v>
      </c>
      <c r="F632" t="s">
        <v>75</v>
      </c>
      <c r="G632">
        <v>3864</v>
      </c>
      <c r="H632" s="11">
        <f t="shared" si="45"/>
        <v>5</v>
      </c>
      <c r="I632" s="7">
        <v>45051</v>
      </c>
      <c r="J632" s="8">
        <v>3.888888888888889E-2</v>
      </c>
      <c r="K632">
        <f t="shared" si="46"/>
        <v>56</v>
      </c>
      <c r="L632">
        <f t="shared" si="47"/>
        <v>0</v>
      </c>
      <c r="M632">
        <f t="shared" si="48"/>
        <v>5</v>
      </c>
      <c r="N632" t="str">
        <f>VLOOKUP(B:B,Customers!A:B,2,TRUE)</f>
        <v>Australia</v>
      </c>
      <c r="O632" t="str">
        <f t="shared" si="49"/>
        <v>Not Outlier</v>
      </c>
      <c r="P632">
        <f>VLOOKUP(B:B,Customers!A:H,8,0)</f>
        <v>89</v>
      </c>
    </row>
    <row r="633" spans="1:16" x14ac:dyDescent="0.25">
      <c r="A633">
        <v>187746</v>
      </c>
      <c r="B633">
        <v>500</v>
      </c>
      <c r="C633" s="1" t="s">
        <v>99</v>
      </c>
      <c r="D633" s="2">
        <v>45220.008333333331</v>
      </c>
      <c r="E633" t="s">
        <v>96</v>
      </c>
      <c r="F633" t="s">
        <v>34</v>
      </c>
      <c r="G633">
        <v>946</v>
      </c>
      <c r="H633" s="11">
        <f t="shared" si="45"/>
        <v>21</v>
      </c>
      <c r="I633" s="7">
        <v>45220</v>
      </c>
      <c r="J633" s="8">
        <v>8.3333333333333332E-3</v>
      </c>
      <c r="K633">
        <f t="shared" si="46"/>
        <v>12</v>
      </c>
      <c r="L633">
        <f t="shared" si="47"/>
        <v>0</v>
      </c>
      <c r="M633">
        <f t="shared" si="48"/>
        <v>10</v>
      </c>
      <c r="N633" t="str">
        <f>VLOOKUP(B:B,Customers!A:B,2,TRUE)</f>
        <v>USA</v>
      </c>
      <c r="O633" t="str">
        <f t="shared" si="49"/>
        <v>Not Outlier</v>
      </c>
      <c r="P633">
        <f>VLOOKUP(B:B,Customers!A:H,8,0)</f>
        <v>77</v>
      </c>
    </row>
    <row r="634" spans="1:16" x14ac:dyDescent="0.25">
      <c r="A634">
        <v>114621</v>
      </c>
      <c r="B634">
        <v>501</v>
      </c>
      <c r="C634" s="1" t="s">
        <v>105</v>
      </c>
      <c r="D634" s="2">
        <v>45283.993750000001</v>
      </c>
      <c r="E634" t="s">
        <v>191</v>
      </c>
      <c r="F634" t="s">
        <v>75</v>
      </c>
      <c r="G634">
        <v>3842</v>
      </c>
      <c r="H634" s="11">
        <f t="shared" si="45"/>
        <v>23</v>
      </c>
      <c r="I634" s="7">
        <v>45283</v>
      </c>
      <c r="J634" s="8">
        <v>0.99375000000000002</v>
      </c>
      <c r="K634">
        <f t="shared" si="46"/>
        <v>51</v>
      </c>
      <c r="L634">
        <f t="shared" si="47"/>
        <v>23</v>
      </c>
      <c r="M634">
        <f t="shared" si="48"/>
        <v>12</v>
      </c>
      <c r="N634" t="str">
        <f>VLOOKUP(B:B,Customers!A:B,2,TRUE)</f>
        <v>Spain</v>
      </c>
      <c r="O634" t="str">
        <f t="shared" si="49"/>
        <v>Not Outlier</v>
      </c>
      <c r="P634">
        <f>VLOOKUP(B:B,Customers!A:H,8,0)</f>
        <v>45</v>
      </c>
    </row>
    <row r="635" spans="1:16" x14ac:dyDescent="0.25">
      <c r="A635">
        <v>242256</v>
      </c>
      <c r="B635">
        <v>504</v>
      </c>
      <c r="C635" s="1" t="s">
        <v>102</v>
      </c>
      <c r="D635" s="2">
        <v>45123.07708333333</v>
      </c>
      <c r="E635" t="s">
        <v>96</v>
      </c>
      <c r="F635" t="s">
        <v>43</v>
      </c>
      <c r="G635">
        <v>3986</v>
      </c>
      <c r="H635" s="11">
        <f t="shared" si="45"/>
        <v>16</v>
      </c>
      <c r="I635" s="7">
        <v>45123</v>
      </c>
      <c r="J635" s="8">
        <v>7.7083333333333337E-2</v>
      </c>
      <c r="K635">
        <f t="shared" si="46"/>
        <v>51</v>
      </c>
      <c r="L635">
        <f t="shared" si="47"/>
        <v>1</v>
      </c>
      <c r="M635">
        <f t="shared" si="48"/>
        <v>7</v>
      </c>
      <c r="N635" t="str">
        <f>VLOOKUP(B:B,Customers!A:B,2,TRUE)</f>
        <v>Finland</v>
      </c>
      <c r="O635" t="str">
        <f t="shared" si="49"/>
        <v>Not Outlier</v>
      </c>
      <c r="P635">
        <f>VLOOKUP(B:B,Customers!A:H,8,0)</f>
        <v>48</v>
      </c>
    </row>
    <row r="636" spans="1:16" x14ac:dyDescent="0.25">
      <c r="A636">
        <v>1213344</v>
      </c>
      <c r="B636">
        <v>504</v>
      </c>
      <c r="C636" s="1" t="s">
        <v>102</v>
      </c>
      <c r="D636" s="3">
        <v>45081.012499999997</v>
      </c>
      <c r="E636" t="s">
        <v>96</v>
      </c>
      <c r="F636" t="s">
        <v>72</v>
      </c>
      <c r="G636">
        <v>4603</v>
      </c>
      <c r="H636" s="11">
        <f t="shared" si="45"/>
        <v>4</v>
      </c>
      <c r="I636" s="7">
        <v>45081</v>
      </c>
      <c r="J636" s="8">
        <v>1.2500000000000001E-2</v>
      </c>
      <c r="K636">
        <f t="shared" si="46"/>
        <v>18</v>
      </c>
      <c r="L636">
        <f t="shared" si="47"/>
        <v>0</v>
      </c>
      <c r="M636">
        <f t="shared" si="48"/>
        <v>6</v>
      </c>
      <c r="N636" t="str">
        <f>VLOOKUP(B:B,Customers!A:B,2,TRUE)</f>
        <v>Finland</v>
      </c>
      <c r="O636" t="str">
        <f t="shared" si="49"/>
        <v>Not Outlier</v>
      </c>
      <c r="P636">
        <f>VLOOKUP(B:B,Customers!A:H,8,0)</f>
        <v>48</v>
      </c>
    </row>
    <row r="637" spans="1:16" x14ac:dyDescent="0.25">
      <c r="A637">
        <v>482555</v>
      </c>
      <c r="B637">
        <v>506</v>
      </c>
      <c r="C637" s="1" t="s">
        <v>99</v>
      </c>
      <c r="D637" s="2">
        <v>44951.697222222225</v>
      </c>
      <c r="E637" t="s">
        <v>97</v>
      </c>
      <c r="F637" t="s">
        <v>91</v>
      </c>
      <c r="G637">
        <v>6355</v>
      </c>
      <c r="H637" s="11">
        <f t="shared" si="45"/>
        <v>25</v>
      </c>
      <c r="I637" s="7">
        <v>44951</v>
      </c>
      <c r="J637" s="8">
        <v>0.69722222222222219</v>
      </c>
      <c r="K637">
        <f t="shared" si="46"/>
        <v>44</v>
      </c>
      <c r="L637">
        <f t="shared" si="47"/>
        <v>16</v>
      </c>
      <c r="M637">
        <f t="shared" si="48"/>
        <v>1</v>
      </c>
      <c r="N637" t="str">
        <f>VLOOKUP(B:B,Customers!A:B,2,TRUE)</f>
        <v>USA</v>
      </c>
      <c r="O637" t="str">
        <f t="shared" si="49"/>
        <v>Not Outlier</v>
      </c>
      <c r="P637">
        <f>VLOOKUP(B:B,Customers!A:H,8,0)</f>
        <v>45</v>
      </c>
    </row>
    <row r="638" spans="1:16" x14ac:dyDescent="0.25">
      <c r="A638">
        <v>443577</v>
      </c>
      <c r="B638">
        <v>507</v>
      </c>
      <c r="C638" s="1" t="s">
        <v>99</v>
      </c>
      <c r="D638" s="2">
        <v>45186.06527777778</v>
      </c>
      <c r="E638" t="s">
        <v>97</v>
      </c>
      <c r="F638" t="s">
        <v>71</v>
      </c>
      <c r="G638">
        <v>7940</v>
      </c>
      <c r="H638" s="11">
        <f t="shared" si="45"/>
        <v>17</v>
      </c>
      <c r="I638" s="7">
        <v>45186</v>
      </c>
      <c r="J638" s="8">
        <v>6.5277777777777782E-2</v>
      </c>
      <c r="K638">
        <f t="shared" si="46"/>
        <v>34</v>
      </c>
      <c r="L638">
        <f t="shared" si="47"/>
        <v>1</v>
      </c>
      <c r="M638">
        <f t="shared" si="48"/>
        <v>9</v>
      </c>
      <c r="N638" t="str">
        <f>VLOOKUP(B:B,Customers!A:B,2,TRUE)</f>
        <v>USA</v>
      </c>
      <c r="O638" t="str">
        <f t="shared" si="49"/>
        <v>Not Outlier</v>
      </c>
      <c r="P638">
        <f>VLOOKUP(B:B,Customers!A:H,8,0)</f>
        <v>35</v>
      </c>
    </row>
    <row r="639" spans="1:16" x14ac:dyDescent="0.25">
      <c r="A639">
        <v>81431</v>
      </c>
      <c r="B639">
        <v>508</v>
      </c>
      <c r="C639" s="1" t="s">
        <v>110</v>
      </c>
      <c r="D639" s="2">
        <v>45122.027083333334</v>
      </c>
      <c r="E639" t="s">
        <v>97</v>
      </c>
      <c r="F639" t="s">
        <v>63</v>
      </c>
      <c r="G639">
        <v>9101</v>
      </c>
      <c r="H639" s="11">
        <f t="shared" si="45"/>
        <v>15</v>
      </c>
      <c r="I639" s="7">
        <v>45122</v>
      </c>
      <c r="J639" s="8">
        <v>2.7083333333333334E-2</v>
      </c>
      <c r="K639">
        <f t="shared" si="46"/>
        <v>39</v>
      </c>
      <c r="L639">
        <f t="shared" si="47"/>
        <v>0</v>
      </c>
      <c r="M639">
        <f t="shared" si="48"/>
        <v>7</v>
      </c>
      <c r="N639" t="str">
        <f>VLOOKUP(B:B,Customers!A:B,2,TRUE)</f>
        <v>Switzerland</v>
      </c>
      <c r="O639" t="str">
        <f t="shared" si="49"/>
        <v>Not Outlier</v>
      </c>
      <c r="P639">
        <f>VLOOKUP(B:B,Customers!A:H,8,0)</f>
        <v>65</v>
      </c>
    </row>
    <row r="640" spans="1:16" x14ac:dyDescent="0.25">
      <c r="A640">
        <v>1557337</v>
      </c>
      <c r="B640">
        <v>508</v>
      </c>
      <c r="C640" s="1" t="s">
        <v>110</v>
      </c>
      <c r="D640" s="3">
        <v>44957.03402777778</v>
      </c>
      <c r="E640" t="s">
        <v>97</v>
      </c>
      <c r="F640" t="s">
        <v>14</v>
      </c>
      <c r="G640">
        <v>4679</v>
      </c>
      <c r="H640" s="11">
        <f t="shared" si="45"/>
        <v>31</v>
      </c>
      <c r="I640" s="7">
        <v>44957</v>
      </c>
      <c r="J640" s="8">
        <v>3.4027777777777775E-2</v>
      </c>
      <c r="K640">
        <f t="shared" si="46"/>
        <v>49</v>
      </c>
      <c r="L640">
        <f t="shared" si="47"/>
        <v>0</v>
      </c>
      <c r="M640">
        <f t="shared" si="48"/>
        <v>1</v>
      </c>
      <c r="N640" t="str">
        <f>VLOOKUP(B:B,Customers!A:B,2,TRUE)</f>
        <v>Switzerland</v>
      </c>
      <c r="O640" t="str">
        <f t="shared" si="49"/>
        <v>Not Outlier</v>
      </c>
      <c r="P640">
        <f>VLOOKUP(B:B,Customers!A:H,8,0)</f>
        <v>65</v>
      </c>
    </row>
    <row r="641" spans="1:16" x14ac:dyDescent="0.25">
      <c r="A641">
        <v>812612</v>
      </c>
      <c r="B641">
        <v>509</v>
      </c>
      <c r="C641" s="1" t="s">
        <v>100</v>
      </c>
      <c r="D641" s="3">
        <v>45256.061805555553</v>
      </c>
      <c r="E641" t="s">
        <v>191</v>
      </c>
      <c r="F641" t="s">
        <v>41</v>
      </c>
      <c r="G641">
        <v>3471</v>
      </c>
      <c r="H641" s="11">
        <f t="shared" si="45"/>
        <v>26</v>
      </c>
      <c r="I641" s="7">
        <v>45256</v>
      </c>
      <c r="J641" s="8">
        <v>6.1805555555555558E-2</v>
      </c>
      <c r="K641">
        <f t="shared" si="46"/>
        <v>29</v>
      </c>
      <c r="L641">
        <f t="shared" si="47"/>
        <v>1</v>
      </c>
      <c r="M641">
        <f t="shared" si="48"/>
        <v>11</v>
      </c>
      <c r="N641" t="str">
        <f>VLOOKUP(B:B,Customers!A:B,2,TRUE)</f>
        <v>France</v>
      </c>
      <c r="O641" t="str">
        <f t="shared" si="49"/>
        <v>Not Outlier</v>
      </c>
      <c r="P641">
        <f>VLOOKUP(B:B,Customers!A:H,8,0)</f>
        <v>24</v>
      </c>
    </row>
    <row r="642" spans="1:16" x14ac:dyDescent="0.25">
      <c r="A642">
        <v>845773</v>
      </c>
      <c r="B642">
        <v>509</v>
      </c>
      <c r="C642" s="1" t="s">
        <v>100</v>
      </c>
      <c r="D642" s="3">
        <v>45219.024305555555</v>
      </c>
      <c r="E642" t="s">
        <v>96</v>
      </c>
      <c r="F642" t="s">
        <v>81</v>
      </c>
      <c r="G642">
        <v>1906</v>
      </c>
      <c r="H642" s="11">
        <f t="shared" si="45"/>
        <v>20</v>
      </c>
      <c r="I642" s="7">
        <v>45219</v>
      </c>
      <c r="J642" s="8">
        <v>2.4305555555555556E-2</v>
      </c>
      <c r="K642">
        <f t="shared" si="46"/>
        <v>35</v>
      </c>
      <c r="L642">
        <f t="shared" si="47"/>
        <v>0</v>
      </c>
      <c r="M642">
        <f t="shared" si="48"/>
        <v>10</v>
      </c>
      <c r="N642" t="str">
        <f>VLOOKUP(B:B,Customers!A:B,2,TRUE)</f>
        <v>France</v>
      </c>
      <c r="O642" t="str">
        <f t="shared" si="49"/>
        <v>Not Outlier</v>
      </c>
      <c r="P642">
        <f>VLOOKUP(B:B,Customers!A:H,8,0)</f>
        <v>24</v>
      </c>
    </row>
    <row r="643" spans="1:16" x14ac:dyDescent="0.25">
      <c r="A643">
        <v>872066</v>
      </c>
      <c r="B643">
        <v>510</v>
      </c>
      <c r="C643" s="1" t="s">
        <v>99</v>
      </c>
      <c r="D643" s="3">
        <v>45203.992361111108</v>
      </c>
      <c r="E643" t="s">
        <v>97</v>
      </c>
      <c r="F643" t="s">
        <v>27</v>
      </c>
      <c r="G643">
        <v>7354</v>
      </c>
      <c r="H643" s="11">
        <f t="shared" ref="H643:H706" si="50">DAY(D643)</f>
        <v>4</v>
      </c>
      <c r="I643" s="7">
        <v>45203</v>
      </c>
      <c r="J643" s="8">
        <v>0.99236111111111114</v>
      </c>
      <c r="K643">
        <f t="shared" ref="K643:K706" si="51">MINUTE(J643)</f>
        <v>49</v>
      </c>
      <c r="L643">
        <f t="shared" ref="L643:L706" si="52">HOUR(J643)</f>
        <v>23</v>
      </c>
      <c r="M643">
        <f t="shared" ref="M643:M706" si="53">MONTH(I643)</f>
        <v>10</v>
      </c>
      <c r="N643" t="str">
        <f>VLOOKUP(B:B,Customers!A:B,2,TRUE)</f>
        <v>USA</v>
      </c>
      <c r="O643" t="str">
        <f t="shared" ref="O643:O706" si="54">IF(OR(G643&gt;$R$9,G643&lt;$R$8),"Outlier","Not Outlier")</f>
        <v>Not Outlier</v>
      </c>
      <c r="P643">
        <f>VLOOKUP(B:B,Customers!A:H,8,0)</f>
        <v>39</v>
      </c>
    </row>
    <row r="644" spans="1:16" x14ac:dyDescent="0.25">
      <c r="A644">
        <v>1479085</v>
      </c>
      <c r="B644">
        <v>510</v>
      </c>
      <c r="C644" s="1" t="s">
        <v>99</v>
      </c>
      <c r="D644" s="3">
        <v>45251.945138888892</v>
      </c>
      <c r="E644" t="s">
        <v>96</v>
      </c>
      <c r="F644" t="s">
        <v>18</v>
      </c>
      <c r="G644">
        <v>6503</v>
      </c>
      <c r="H644" s="11">
        <f t="shared" si="50"/>
        <v>21</v>
      </c>
      <c r="I644" s="7">
        <v>45251</v>
      </c>
      <c r="J644" s="8">
        <v>0.94513888888888886</v>
      </c>
      <c r="K644">
        <f t="shared" si="51"/>
        <v>41</v>
      </c>
      <c r="L644">
        <f t="shared" si="52"/>
        <v>22</v>
      </c>
      <c r="M644">
        <f t="shared" si="53"/>
        <v>11</v>
      </c>
      <c r="N644" t="str">
        <f>VLOOKUP(B:B,Customers!A:B,2,TRUE)</f>
        <v>USA</v>
      </c>
      <c r="O644" t="str">
        <f t="shared" si="54"/>
        <v>Not Outlier</v>
      </c>
      <c r="P644">
        <f>VLOOKUP(B:B,Customers!A:H,8,0)</f>
        <v>39</v>
      </c>
    </row>
    <row r="645" spans="1:16" x14ac:dyDescent="0.25">
      <c r="A645">
        <v>311285</v>
      </c>
      <c r="B645">
        <v>511</v>
      </c>
      <c r="C645" s="1" t="s">
        <v>99</v>
      </c>
      <c r="D645" s="2">
        <v>45213.990972222222</v>
      </c>
      <c r="E645" t="s">
        <v>98</v>
      </c>
      <c r="F645" t="s">
        <v>40</v>
      </c>
      <c r="G645">
        <v>3345</v>
      </c>
      <c r="H645" s="11">
        <f t="shared" si="50"/>
        <v>14</v>
      </c>
      <c r="I645" s="7">
        <v>45213</v>
      </c>
      <c r="J645" s="8">
        <v>0.99097222222222225</v>
      </c>
      <c r="K645">
        <f t="shared" si="51"/>
        <v>47</v>
      </c>
      <c r="L645">
        <f t="shared" si="52"/>
        <v>23</v>
      </c>
      <c r="M645">
        <f t="shared" si="53"/>
        <v>10</v>
      </c>
      <c r="N645" t="str">
        <f>VLOOKUP(B:B,Customers!A:B,2,TRUE)</f>
        <v>USA</v>
      </c>
      <c r="O645" t="str">
        <f t="shared" si="54"/>
        <v>Not Outlier</v>
      </c>
      <c r="P645">
        <f>VLOOKUP(B:B,Customers!A:H,8,0)</f>
        <v>60</v>
      </c>
    </row>
    <row r="646" spans="1:16" x14ac:dyDescent="0.25">
      <c r="A646">
        <v>593583</v>
      </c>
      <c r="B646">
        <v>513</v>
      </c>
      <c r="C646" s="1" t="s">
        <v>99</v>
      </c>
      <c r="D646" s="2">
        <v>45160.047222222223</v>
      </c>
      <c r="E646" t="s">
        <v>96</v>
      </c>
      <c r="F646" t="s">
        <v>32</v>
      </c>
      <c r="G646">
        <v>9848</v>
      </c>
      <c r="H646" s="11">
        <f t="shared" si="50"/>
        <v>22</v>
      </c>
      <c r="I646" s="7">
        <v>45160</v>
      </c>
      <c r="J646" s="8">
        <v>4.7222222222222221E-2</v>
      </c>
      <c r="K646">
        <f t="shared" si="51"/>
        <v>8</v>
      </c>
      <c r="L646">
        <f t="shared" si="52"/>
        <v>1</v>
      </c>
      <c r="M646">
        <f t="shared" si="53"/>
        <v>8</v>
      </c>
      <c r="N646" t="str">
        <f>VLOOKUP(B:B,Customers!A:B,2,TRUE)</f>
        <v>USA</v>
      </c>
      <c r="O646" t="str">
        <f t="shared" si="54"/>
        <v>Not Outlier</v>
      </c>
      <c r="P646">
        <f>VLOOKUP(B:B,Customers!A:H,8,0)</f>
        <v>29</v>
      </c>
    </row>
    <row r="647" spans="1:16" x14ac:dyDescent="0.25">
      <c r="A647">
        <v>175577</v>
      </c>
      <c r="B647">
        <v>515</v>
      </c>
      <c r="C647" s="1" t="s">
        <v>105</v>
      </c>
      <c r="D647" s="2">
        <v>45251.078472222223</v>
      </c>
      <c r="E647" t="s">
        <v>96</v>
      </c>
      <c r="F647" t="s">
        <v>19</v>
      </c>
      <c r="G647">
        <v>5334</v>
      </c>
      <c r="H647" s="11">
        <f t="shared" si="50"/>
        <v>21</v>
      </c>
      <c r="I647" s="7">
        <v>45251</v>
      </c>
      <c r="J647" s="8">
        <v>7.8472222222222221E-2</v>
      </c>
      <c r="K647">
        <f t="shared" si="51"/>
        <v>53</v>
      </c>
      <c r="L647">
        <f t="shared" si="52"/>
        <v>1</v>
      </c>
      <c r="M647">
        <f t="shared" si="53"/>
        <v>11</v>
      </c>
      <c r="N647" t="str">
        <f>VLOOKUP(B:B,Customers!A:B,2,TRUE)</f>
        <v>Spain</v>
      </c>
      <c r="O647" t="str">
        <f t="shared" si="54"/>
        <v>Not Outlier</v>
      </c>
      <c r="P647">
        <f>VLOOKUP(B:B,Customers!A:H,8,0)</f>
        <v>37</v>
      </c>
    </row>
    <row r="648" spans="1:16" x14ac:dyDescent="0.25">
      <c r="A648">
        <v>506188</v>
      </c>
      <c r="B648">
        <v>515</v>
      </c>
      <c r="C648" s="1" t="s">
        <v>105</v>
      </c>
      <c r="D648" s="2">
        <v>44970.025000000001</v>
      </c>
      <c r="E648" t="s">
        <v>96</v>
      </c>
      <c r="F648" t="s">
        <v>27</v>
      </c>
      <c r="G648">
        <v>2177</v>
      </c>
      <c r="H648" s="11">
        <f t="shared" si="50"/>
        <v>13</v>
      </c>
      <c r="I648" s="7">
        <v>44970</v>
      </c>
      <c r="J648" s="8">
        <v>2.5000000000000001E-2</v>
      </c>
      <c r="K648">
        <f t="shared" si="51"/>
        <v>36</v>
      </c>
      <c r="L648">
        <f t="shared" si="52"/>
        <v>0</v>
      </c>
      <c r="M648">
        <f t="shared" si="53"/>
        <v>2</v>
      </c>
      <c r="N648" t="str">
        <f>VLOOKUP(B:B,Customers!A:B,2,TRUE)</f>
        <v>Spain</v>
      </c>
      <c r="O648" t="str">
        <f t="shared" si="54"/>
        <v>Not Outlier</v>
      </c>
      <c r="P648">
        <f>VLOOKUP(B:B,Customers!A:H,8,0)</f>
        <v>37</v>
      </c>
    </row>
    <row r="649" spans="1:16" x14ac:dyDescent="0.25">
      <c r="A649">
        <v>133285</v>
      </c>
      <c r="B649">
        <v>516</v>
      </c>
      <c r="C649" s="1" t="s">
        <v>100</v>
      </c>
      <c r="D649" s="2">
        <v>44968.058333333334</v>
      </c>
      <c r="E649" t="s">
        <v>96</v>
      </c>
      <c r="F649" t="s">
        <v>34</v>
      </c>
      <c r="G649">
        <v>7837</v>
      </c>
      <c r="H649" s="11">
        <f t="shared" si="50"/>
        <v>11</v>
      </c>
      <c r="I649" s="7">
        <v>44968</v>
      </c>
      <c r="J649" s="8">
        <v>5.8333333333333334E-2</v>
      </c>
      <c r="K649">
        <f t="shared" si="51"/>
        <v>24</v>
      </c>
      <c r="L649">
        <f t="shared" si="52"/>
        <v>1</v>
      </c>
      <c r="M649">
        <f t="shared" si="53"/>
        <v>2</v>
      </c>
      <c r="N649" t="str">
        <f>VLOOKUP(B:B,Customers!A:B,2,TRUE)</f>
        <v>France</v>
      </c>
      <c r="O649" t="str">
        <f t="shared" si="54"/>
        <v>Not Outlier</v>
      </c>
      <c r="P649">
        <f>VLOOKUP(B:B,Customers!A:H,8,0)</f>
        <v>51</v>
      </c>
    </row>
    <row r="650" spans="1:16" x14ac:dyDescent="0.25">
      <c r="A650">
        <v>171269</v>
      </c>
      <c r="B650">
        <v>516</v>
      </c>
      <c r="C650" s="1" t="s">
        <v>100</v>
      </c>
      <c r="D650" s="2">
        <v>45160.012499999997</v>
      </c>
      <c r="E650" t="s">
        <v>191</v>
      </c>
      <c r="F650" t="s">
        <v>13</v>
      </c>
      <c r="G650">
        <v>5709</v>
      </c>
      <c r="H650" s="11">
        <f t="shared" si="50"/>
        <v>22</v>
      </c>
      <c r="I650" s="7">
        <v>45160</v>
      </c>
      <c r="J650" s="8">
        <v>1.2500000000000001E-2</v>
      </c>
      <c r="K650">
        <f t="shared" si="51"/>
        <v>18</v>
      </c>
      <c r="L650">
        <f t="shared" si="52"/>
        <v>0</v>
      </c>
      <c r="M650">
        <f t="shared" si="53"/>
        <v>8</v>
      </c>
      <c r="N650" t="str">
        <f>VLOOKUP(B:B,Customers!A:B,2,TRUE)</f>
        <v>France</v>
      </c>
      <c r="O650" t="str">
        <f t="shared" si="54"/>
        <v>Not Outlier</v>
      </c>
      <c r="P650">
        <f>VLOOKUP(B:B,Customers!A:H,8,0)</f>
        <v>51</v>
      </c>
    </row>
    <row r="651" spans="1:16" x14ac:dyDescent="0.25">
      <c r="A651">
        <v>596287</v>
      </c>
      <c r="B651">
        <v>516</v>
      </c>
      <c r="C651" s="1" t="s">
        <v>100</v>
      </c>
      <c r="D651" s="2">
        <v>45172.035416666666</v>
      </c>
      <c r="E651" t="s">
        <v>98</v>
      </c>
      <c r="F651" t="s">
        <v>24</v>
      </c>
      <c r="G651">
        <v>5995</v>
      </c>
      <c r="H651" s="11">
        <f t="shared" si="50"/>
        <v>3</v>
      </c>
      <c r="I651" s="7">
        <v>45172</v>
      </c>
      <c r="J651" s="8">
        <v>3.5416666666666666E-2</v>
      </c>
      <c r="K651">
        <f t="shared" si="51"/>
        <v>51</v>
      </c>
      <c r="L651">
        <f t="shared" si="52"/>
        <v>0</v>
      </c>
      <c r="M651">
        <f t="shared" si="53"/>
        <v>9</v>
      </c>
      <c r="N651" t="str">
        <f>VLOOKUP(B:B,Customers!A:B,2,TRUE)</f>
        <v>France</v>
      </c>
      <c r="O651" t="str">
        <f t="shared" si="54"/>
        <v>Not Outlier</v>
      </c>
      <c r="P651">
        <f>VLOOKUP(B:B,Customers!A:H,8,0)</f>
        <v>51</v>
      </c>
    </row>
    <row r="652" spans="1:16" x14ac:dyDescent="0.25">
      <c r="A652">
        <v>115590</v>
      </c>
      <c r="B652">
        <v>517</v>
      </c>
      <c r="C652" s="1" t="s">
        <v>101</v>
      </c>
      <c r="D652" s="2">
        <v>44959.994444444441</v>
      </c>
      <c r="E652" t="s">
        <v>96</v>
      </c>
      <c r="F652" t="s">
        <v>73</v>
      </c>
      <c r="G652">
        <v>9953</v>
      </c>
      <c r="H652" s="11">
        <f t="shared" si="50"/>
        <v>2</v>
      </c>
      <c r="I652" s="7">
        <v>44959</v>
      </c>
      <c r="J652" s="8">
        <v>0.99444444444444446</v>
      </c>
      <c r="K652">
        <f t="shared" si="51"/>
        <v>52</v>
      </c>
      <c r="L652">
        <f t="shared" si="52"/>
        <v>23</v>
      </c>
      <c r="M652">
        <f t="shared" si="53"/>
        <v>2</v>
      </c>
      <c r="N652" t="str">
        <f>VLOOKUP(B:B,Customers!A:B,2,TRUE)</f>
        <v>Australia</v>
      </c>
      <c r="O652" t="str">
        <f t="shared" si="54"/>
        <v>Not Outlier</v>
      </c>
      <c r="P652">
        <f>VLOOKUP(B:B,Customers!A:H,8,0)</f>
        <v>77</v>
      </c>
    </row>
    <row r="653" spans="1:16" x14ac:dyDescent="0.25">
      <c r="A653">
        <v>1069668</v>
      </c>
      <c r="B653">
        <v>517</v>
      </c>
      <c r="C653" s="1" t="s">
        <v>101</v>
      </c>
      <c r="D653" s="3">
        <v>45023.041666666664</v>
      </c>
      <c r="E653" t="s">
        <v>98</v>
      </c>
      <c r="F653" t="s">
        <v>76</v>
      </c>
      <c r="G653">
        <v>8146</v>
      </c>
      <c r="H653" s="11">
        <f t="shared" si="50"/>
        <v>7</v>
      </c>
      <c r="I653" s="7">
        <v>45023</v>
      </c>
      <c r="J653" s="8">
        <v>4.1666666666666664E-2</v>
      </c>
      <c r="K653">
        <f t="shared" si="51"/>
        <v>0</v>
      </c>
      <c r="L653">
        <f t="shared" si="52"/>
        <v>1</v>
      </c>
      <c r="M653">
        <f t="shared" si="53"/>
        <v>4</v>
      </c>
      <c r="N653" t="str">
        <f>VLOOKUP(B:B,Customers!A:B,2,TRUE)</f>
        <v>Australia</v>
      </c>
      <c r="O653" t="str">
        <f t="shared" si="54"/>
        <v>Not Outlier</v>
      </c>
      <c r="P653">
        <f>VLOOKUP(B:B,Customers!A:H,8,0)</f>
        <v>77</v>
      </c>
    </row>
    <row r="654" spans="1:16" x14ac:dyDescent="0.25">
      <c r="A654">
        <v>268811</v>
      </c>
      <c r="B654">
        <v>519</v>
      </c>
      <c r="C654" s="1" t="s">
        <v>100</v>
      </c>
      <c r="D654" s="2">
        <v>44963.064583333333</v>
      </c>
      <c r="E654" t="s">
        <v>96</v>
      </c>
      <c r="F654" t="s">
        <v>85</v>
      </c>
      <c r="G654">
        <v>9147</v>
      </c>
      <c r="H654" s="11">
        <f t="shared" si="50"/>
        <v>6</v>
      </c>
      <c r="I654" s="7">
        <v>44963</v>
      </c>
      <c r="J654" s="8">
        <v>6.458333333333334E-2</v>
      </c>
      <c r="K654">
        <f t="shared" si="51"/>
        <v>33</v>
      </c>
      <c r="L654">
        <f t="shared" si="52"/>
        <v>1</v>
      </c>
      <c r="M654">
        <f t="shared" si="53"/>
        <v>2</v>
      </c>
      <c r="N654" t="str">
        <f>VLOOKUP(B:B,Customers!A:B,2,TRUE)</f>
        <v>France</v>
      </c>
      <c r="O654" t="str">
        <f t="shared" si="54"/>
        <v>Not Outlier</v>
      </c>
      <c r="P654">
        <f>VLOOKUP(B:B,Customers!A:H,8,0)</f>
        <v>70</v>
      </c>
    </row>
    <row r="655" spans="1:16" x14ac:dyDescent="0.25">
      <c r="A655">
        <v>344182</v>
      </c>
      <c r="B655">
        <v>519</v>
      </c>
      <c r="C655" s="1" t="s">
        <v>100</v>
      </c>
      <c r="D655" s="2">
        <v>45127.04791666667</v>
      </c>
      <c r="E655" t="s">
        <v>96</v>
      </c>
      <c r="F655" t="s">
        <v>43</v>
      </c>
      <c r="G655">
        <v>9637</v>
      </c>
      <c r="H655" s="11">
        <f t="shared" si="50"/>
        <v>20</v>
      </c>
      <c r="I655" s="7">
        <v>45127</v>
      </c>
      <c r="J655" s="8">
        <v>4.791666666666667E-2</v>
      </c>
      <c r="K655">
        <f t="shared" si="51"/>
        <v>9</v>
      </c>
      <c r="L655">
        <f t="shared" si="52"/>
        <v>1</v>
      </c>
      <c r="M655">
        <f t="shared" si="53"/>
        <v>7</v>
      </c>
      <c r="N655" t="str">
        <f>VLOOKUP(B:B,Customers!A:B,2,TRUE)</f>
        <v>France</v>
      </c>
      <c r="O655" t="str">
        <f t="shared" si="54"/>
        <v>Not Outlier</v>
      </c>
      <c r="P655">
        <f>VLOOKUP(B:B,Customers!A:H,8,0)</f>
        <v>70</v>
      </c>
    </row>
    <row r="656" spans="1:16" x14ac:dyDescent="0.25">
      <c r="A656">
        <v>694715</v>
      </c>
      <c r="B656">
        <v>519</v>
      </c>
      <c r="C656" s="1" t="s">
        <v>100</v>
      </c>
      <c r="D656" s="3">
        <v>45139.963194444441</v>
      </c>
      <c r="E656" t="s">
        <v>96</v>
      </c>
      <c r="F656" t="s">
        <v>35</v>
      </c>
      <c r="G656">
        <v>6870</v>
      </c>
      <c r="H656" s="11">
        <f t="shared" si="50"/>
        <v>1</v>
      </c>
      <c r="I656" s="7">
        <v>45139</v>
      </c>
      <c r="J656" s="8">
        <v>0.96319444444444446</v>
      </c>
      <c r="K656">
        <f t="shared" si="51"/>
        <v>7</v>
      </c>
      <c r="L656">
        <f t="shared" si="52"/>
        <v>23</v>
      </c>
      <c r="M656">
        <f t="shared" si="53"/>
        <v>8</v>
      </c>
      <c r="N656" t="str">
        <f>VLOOKUP(B:B,Customers!A:B,2,TRUE)</f>
        <v>France</v>
      </c>
      <c r="O656" t="str">
        <f t="shared" si="54"/>
        <v>Not Outlier</v>
      </c>
      <c r="P656">
        <f>VLOOKUP(B:B,Customers!A:H,8,0)</f>
        <v>70</v>
      </c>
    </row>
    <row r="657" spans="1:16" x14ac:dyDescent="0.25">
      <c r="A657">
        <v>101815</v>
      </c>
      <c r="B657">
        <v>520</v>
      </c>
      <c r="C657" s="1" t="s">
        <v>105</v>
      </c>
      <c r="D657" s="2">
        <v>45187.067361111112</v>
      </c>
      <c r="E657" t="s">
        <v>191</v>
      </c>
      <c r="F657" t="s">
        <v>28</v>
      </c>
      <c r="G657">
        <v>5420</v>
      </c>
      <c r="H657" s="11">
        <f t="shared" si="50"/>
        <v>18</v>
      </c>
      <c r="I657" s="7">
        <v>45187</v>
      </c>
      <c r="J657" s="8">
        <v>6.7361111111111108E-2</v>
      </c>
      <c r="K657">
        <f t="shared" si="51"/>
        <v>37</v>
      </c>
      <c r="L657">
        <f t="shared" si="52"/>
        <v>1</v>
      </c>
      <c r="M657">
        <f t="shared" si="53"/>
        <v>9</v>
      </c>
      <c r="N657" t="str">
        <f>VLOOKUP(B:B,Customers!A:B,2,TRUE)</f>
        <v>Spain</v>
      </c>
      <c r="O657" t="str">
        <f t="shared" si="54"/>
        <v>Not Outlier</v>
      </c>
      <c r="P657">
        <f>VLOOKUP(B:B,Customers!A:H,8,0)</f>
        <v>81</v>
      </c>
    </row>
    <row r="658" spans="1:16" x14ac:dyDescent="0.25">
      <c r="A658">
        <v>695237</v>
      </c>
      <c r="B658">
        <v>520</v>
      </c>
      <c r="C658" s="1" t="s">
        <v>105</v>
      </c>
      <c r="D658" s="3">
        <v>44937.986111111109</v>
      </c>
      <c r="E658" t="s">
        <v>98</v>
      </c>
      <c r="F658" t="s">
        <v>25</v>
      </c>
      <c r="G658">
        <v>1232</v>
      </c>
      <c r="H658" s="11">
        <f t="shared" si="50"/>
        <v>11</v>
      </c>
      <c r="I658" s="7">
        <v>44937</v>
      </c>
      <c r="J658" s="8">
        <v>0.98611111111111116</v>
      </c>
      <c r="K658">
        <f t="shared" si="51"/>
        <v>40</v>
      </c>
      <c r="L658">
        <f t="shared" si="52"/>
        <v>23</v>
      </c>
      <c r="M658">
        <f t="shared" si="53"/>
        <v>1</v>
      </c>
      <c r="N658" t="str">
        <f>VLOOKUP(B:B,Customers!A:B,2,TRUE)</f>
        <v>Spain</v>
      </c>
      <c r="O658" t="str">
        <f t="shared" si="54"/>
        <v>Not Outlier</v>
      </c>
      <c r="P658">
        <f>VLOOKUP(B:B,Customers!A:H,8,0)</f>
        <v>81</v>
      </c>
    </row>
    <row r="659" spans="1:16" x14ac:dyDescent="0.25">
      <c r="A659">
        <v>1632433</v>
      </c>
      <c r="B659">
        <v>520</v>
      </c>
      <c r="C659" s="1" t="s">
        <v>105</v>
      </c>
      <c r="D659" s="3">
        <v>45204.003472222219</v>
      </c>
      <c r="E659" t="s">
        <v>98</v>
      </c>
      <c r="F659" t="s">
        <v>27</v>
      </c>
      <c r="G659">
        <v>2927</v>
      </c>
      <c r="H659" s="11">
        <f t="shared" si="50"/>
        <v>5</v>
      </c>
      <c r="I659" s="7">
        <v>45204</v>
      </c>
      <c r="J659" s="8">
        <v>3.472222222222222E-3</v>
      </c>
      <c r="K659">
        <f t="shared" si="51"/>
        <v>5</v>
      </c>
      <c r="L659">
        <f t="shared" si="52"/>
        <v>0</v>
      </c>
      <c r="M659">
        <f t="shared" si="53"/>
        <v>10</v>
      </c>
      <c r="N659" t="str">
        <f>VLOOKUP(B:B,Customers!A:B,2,TRUE)</f>
        <v>Spain</v>
      </c>
      <c r="O659" t="str">
        <f t="shared" si="54"/>
        <v>Not Outlier</v>
      </c>
      <c r="P659">
        <f>VLOOKUP(B:B,Customers!A:H,8,0)</f>
        <v>81</v>
      </c>
    </row>
    <row r="660" spans="1:16" x14ac:dyDescent="0.25">
      <c r="A660">
        <v>960685</v>
      </c>
      <c r="B660">
        <v>522</v>
      </c>
      <c r="C660" s="1" t="s">
        <v>99</v>
      </c>
      <c r="D660" s="3">
        <v>45254.034722222219</v>
      </c>
      <c r="E660" t="s">
        <v>191</v>
      </c>
      <c r="F660" t="s">
        <v>30</v>
      </c>
      <c r="G660">
        <v>9772</v>
      </c>
      <c r="H660" s="11">
        <f t="shared" si="50"/>
        <v>24</v>
      </c>
      <c r="I660" s="7">
        <v>45254</v>
      </c>
      <c r="J660" s="8">
        <v>3.4722222222222224E-2</v>
      </c>
      <c r="K660">
        <f t="shared" si="51"/>
        <v>50</v>
      </c>
      <c r="L660">
        <f t="shared" si="52"/>
        <v>0</v>
      </c>
      <c r="M660">
        <f t="shared" si="53"/>
        <v>11</v>
      </c>
      <c r="N660" t="str">
        <f>VLOOKUP(B:B,Customers!A:B,2,TRUE)</f>
        <v>USA</v>
      </c>
      <c r="O660" t="str">
        <f t="shared" si="54"/>
        <v>Not Outlier</v>
      </c>
      <c r="P660">
        <f>VLOOKUP(B:B,Customers!A:H,8,0)</f>
        <v>77</v>
      </c>
    </row>
    <row r="661" spans="1:16" x14ac:dyDescent="0.25">
      <c r="A661">
        <v>1189996</v>
      </c>
      <c r="B661">
        <v>522</v>
      </c>
      <c r="C661" s="1" t="s">
        <v>99</v>
      </c>
      <c r="D661" s="3">
        <v>45264.015277777777</v>
      </c>
      <c r="E661" t="s">
        <v>97</v>
      </c>
      <c r="F661" t="s">
        <v>27</v>
      </c>
      <c r="G661">
        <v>4719</v>
      </c>
      <c r="H661" s="11">
        <f t="shared" si="50"/>
        <v>4</v>
      </c>
      <c r="I661" s="7">
        <v>45264</v>
      </c>
      <c r="J661" s="8">
        <v>1.5277777777777777E-2</v>
      </c>
      <c r="K661">
        <f t="shared" si="51"/>
        <v>22</v>
      </c>
      <c r="L661">
        <f t="shared" si="52"/>
        <v>0</v>
      </c>
      <c r="M661">
        <f t="shared" si="53"/>
        <v>12</v>
      </c>
      <c r="N661" t="str">
        <f>VLOOKUP(B:B,Customers!A:B,2,TRUE)</f>
        <v>USA</v>
      </c>
      <c r="O661" t="str">
        <f t="shared" si="54"/>
        <v>Not Outlier</v>
      </c>
      <c r="P661">
        <f>VLOOKUP(B:B,Customers!A:H,8,0)</f>
        <v>77</v>
      </c>
    </row>
    <row r="662" spans="1:16" x14ac:dyDescent="0.25">
      <c r="A662">
        <v>1334431</v>
      </c>
      <c r="B662">
        <v>522</v>
      </c>
      <c r="C662" s="1" t="s">
        <v>99</v>
      </c>
      <c r="D662" s="3">
        <v>45195.029166666667</v>
      </c>
      <c r="E662" t="s">
        <v>191</v>
      </c>
      <c r="F662" t="s">
        <v>73</v>
      </c>
      <c r="G662">
        <v>6918</v>
      </c>
      <c r="H662" s="11">
        <f t="shared" si="50"/>
        <v>26</v>
      </c>
      <c r="I662" s="7">
        <v>45195</v>
      </c>
      <c r="J662" s="8">
        <v>2.9166666666666667E-2</v>
      </c>
      <c r="K662">
        <f t="shared" si="51"/>
        <v>42</v>
      </c>
      <c r="L662">
        <f t="shared" si="52"/>
        <v>0</v>
      </c>
      <c r="M662">
        <f t="shared" si="53"/>
        <v>9</v>
      </c>
      <c r="N662" t="str">
        <f>VLOOKUP(B:B,Customers!A:B,2,TRUE)</f>
        <v>USA</v>
      </c>
      <c r="O662" t="str">
        <f t="shared" si="54"/>
        <v>Not Outlier</v>
      </c>
      <c r="P662">
        <f>VLOOKUP(B:B,Customers!A:H,8,0)</f>
        <v>77</v>
      </c>
    </row>
    <row r="663" spans="1:16" x14ac:dyDescent="0.25">
      <c r="A663">
        <v>671670</v>
      </c>
      <c r="B663">
        <v>523</v>
      </c>
      <c r="C663" s="1" t="s">
        <v>99</v>
      </c>
      <c r="D663" s="3">
        <v>45155.045138888891</v>
      </c>
      <c r="E663" t="s">
        <v>191</v>
      </c>
      <c r="F663" t="s">
        <v>62</v>
      </c>
      <c r="G663">
        <v>6441</v>
      </c>
      <c r="H663" s="11">
        <f t="shared" si="50"/>
        <v>17</v>
      </c>
      <c r="I663" s="7">
        <v>45155</v>
      </c>
      <c r="J663" s="8">
        <v>4.5138888888888888E-2</v>
      </c>
      <c r="K663">
        <f t="shared" si="51"/>
        <v>5</v>
      </c>
      <c r="L663">
        <f t="shared" si="52"/>
        <v>1</v>
      </c>
      <c r="M663">
        <f t="shared" si="53"/>
        <v>8</v>
      </c>
      <c r="N663" t="str">
        <f>VLOOKUP(B:B,Customers!A:B,2,TRUE)</f>
        <v>USA</v>
      </c>
      <c r="O663" t="str">
        <f t="shared" si="54"/>
        <v>Not Outlier</v>
      </c>
      <c r="P663">
        <f>VLOOKUP(B:B,Customers!A:H,8,0)</f>
        <v>26</v>
      </c>
    </row>
    <row r="664" spans="1:16" x14ac:dyDescent="0.25">
      <c r="A664">
        <v>1018145</v>
      </c>
      <c r="B664">
        <v>523</v>
      </c>
      <c r="C664" s="1" t="s">
        <v>99</v>
      </c>
      <c r="D664" s="3">
        <v>45239.972222222219</v>
      </c>
      <c r="E664" t="s">
        <v>96</v>
      </c>
      <c r="F664" t="s">
        <v>27</v>
      </c>
      <c r="G664">
        <v>9449</v>
      </c>
      <c r="H664" s="11">
        <f t="shared" si="50"/>
        <v>9</v>
      </c>
      <c r="I664" s="7">
        <v>45239</v>
      </c>
      <c r="J664" s="8">
        <v>0.97222222222222221</v>
      </c>
      <c r="K664">
        <f t="shared" si="51"/>
        <v>20</v>
      </c>
      <c r="L664">
        <f t="shared" si="52"/>
        <v>23</v>
      </c>
      <c r="M664">
        <f t="shared" si="53"/>
        <v>11</v>
      </c>
      <c r="N664" t="str">
        <f>VLOOKUP(B:B,Customers!A:B,2,TRUE)</f>
        <v>USA</v>
      </c>
      <c r="O664" t="str">
        <f t="shared" si="54"/>
        <v>Not Outlier</v>
      </c>
      <c r="P664">
        <f>VLOOKUP(B:B,Customers!A:H,8,0)</f>
        <v>26</v>
      </c>
    </row>
    <row r="665" spans="1:16" x14ac:dyDescent="0.25">
      <c r="A665">
        <v>1580986</v>
      </c>
      <c r="B665">
        <v>523</v>
      </c>
      <c r="C665" s="1" t="s">
        <v>99</v>
      </c>
      <c r="D665" s="3">
        <v>45175.086805555555</v>
      </c>
      <c r="E665" t="s">
        <v>98</v>
      </c>
      <c r="F665" t="s">
        <v>13</v>
      </c>
      <c r="G665">
        <v>438</v>
      </c>
      <c r="H665" s="11">
        <f t="shared" si="50"/>
        <v>6</v>
      </c>
      <c r="I665" s="7">
        <v>45175</v>
      </c>
      <c r="J665" s="8">
        <v>8.6805555555555552E-2</v>
      </c>
      <c r="K665">
        <f t="shared" si="51"/>
        <v>5</v>
      </c>
      <c r="L665">
        <f t="shared" si="52"/>
        <v>2</v>
      </c>
      <c r="M665">
        <f t="shared" si="53"/>
        <v>9</v>
      </c>
      <c r="N665" t="str">
        <f>VLOOKUP(B:B,Customers!A:B,2,TRUE)</f>
        <v>USA</v>
      </c>
      <c r="O665" t="str">
        <f t="shared" si="54"/>
        <v>Not Outlier</v>
      </c>
      <c r="P665">
        <f>VLOOKUP(B:B,Customers!A:H,8,0)</f>
        <v>26</v>
      </c>
    </row>
    <row r="666" spans="1:16" x14ac:dyDescent="0.25">
      <c r="A666">
        <v>2011</v>
      </c>
      <c r="B666">
        <v>525</v>
      </c>
      <c r="C666" s="1" t="s">
        <v>113</v>
      </c>
      <c r="D666" s="2">
        <v>45045.986111111109</v>
      </c>
      <c r="E666" t="s">
        <v>191</v>
      </c>
      <c r="F666" t="s">
        <v>5</v>
      </c>
      <c r="G666">
        <v>4551</v>
      </c>
      <c r="H666" s="11">
        <f t="shared" si="50"/>
        <v>29</v>
      </c>
      <c r="I666" s="7">
        <v>45045</v>
      </c>
      <c r="J666" s="8">
        <v>0.98611111111111116</v>
      </c>
      <c r="K666">
        <f t="shared" si="51"/>
        <v>40</v>
      </c>
      <c r="L666">
        <f t="shared" si="52"/>
        <v>23</v>
      </c>
      <c r="M666">
        <f t="shared" si="53"/>
        <v>4</v>
      </c>
      <c r="N666" t="str">
        <f>VLOOKUP(B:B,Customers!A:B,2,TRUE)</f>
        <v>India</v>
      </c>
      <c r="O666" t="str">
        <f t="shared" si="54"/>
        <v>Not Outlier</v>
      </c>
      <c r="P666">
        <f>VLOOKUP(B:B,Customers!A:H,8,0)</f>
        <v>20</v>
      </c>
    </row>
    <row r="667" spans="1:16" x14ac:dyDescent="0.25">
      <c r="A667">
        <v>49544</v>
      </c>
      <c r="B667">
        <v>526</v>
      </c>
      <c r="C667" s="1" t="s">
        <v>99</v>
      </c>
      <c r="D667" s="2">
        <v>45227.00277777778</v>
      </c>
      <c r="E667" t="s">
        <v>98</v>
      </c>
      <c r="F667" t="s">
        <v>39</v>
      </c>
      <c r="G667">
        <v>7802</v>
      </c>
      <c r="H667" s="11">
        <f t="shared" si="50"/>
        <v>28</v>
      </c>
      <c r="I667" s="7">
        <v>45227</v>
      </c>
      <c r="J667" s="8">
        <v>2.7777777777777779E-3</v>
      </c>
      <c r="K667">
        <f t="shared" si="51"/>
        <v>4</v>
      </c>
      <c r="L667">
        <f t="shared" si="52"/>
        <v>0</v>
      </c>
      <c r="M667">
        <f t="shared" si="53"/>
        <v>10</v>
      </c>
      <c r="N667" t="str">
        <f>VLOOKUP(B:B,Customers!A:B,2,TRUE)</f>
        <v>USA</v>
      </c>
      <c r="O667" t="str">
        <f t="shared" si="54"/>
        <v>Not Outlier</v>
      </c>
      <c r="P667">
        <f>VLOOKUP(B:B,Customers!A:H,8,0)</f>
        <v>49</v>
      </c>
    </row>
    <row r="668" spans="1:16" x14ac:dyDescent="0.25">
      <c r="A668">
        <v>1188487</v>
      </c>
      <c r="B668">
        <v>526</v>
      </c>
      <c r="C668" s="1" t="s">
        <v>99</v>
      </c>
      <c r="D668" s="3">
        <v>45276.077777777777</v>
      </c>
      <c r="E668" t="s">
        <v>98</v>
      </c>
      <c r="F668" t="s">
        <v>87</v>
      </c>
      <c r="G668">
        <v>2527</v>
      </c>
      <c r="H668" s="11">
        <f t="shared" si="50"/>
        <v>16</v>
      </c>
      <c r="I668" s="7">
        <v>45276</v>
      </c>
      <c r="J668" s="8">
        <v>7.7777777777777779E-2</v>
      </c>
      <c r="K668">
        <f t="shared" si="51"/>
        <v>52</v>
      </c>
      <c r="L668">
        <f t="shared" si="52"/>
        <v>1</v>
      </c>
      <c r="M668">
        <f t="shared" si="53"/>
        <v>12</v>
      </c>
      <c r="N668" t="str">
        <f>VLOOKUP(B:B,Customers!A:B,2,TRUE)</f>
        <v>USA</v>
      </c>
      <c r="O668" t="str">
        <f t="shared" si="54"/>
        <v>Not Outlier</v>
      </c>
      <c r="P668">
        <f>VLOOKUP(B:B,Customers!A:H,8,0)</f>
        <v>49</v>
      </c>
    </row>
    <row r="669" spans="1:16" x14ac:dyDescent="0.25">
      <c r="A669">
        <v>1609306</v>
      </c>
      <c r="B669">
        <v>529</v>
      </c>
      <c r="C669" s="1" t="s">
        <v>113</v>
      </c>
      <c r="D669" s="3">
        <v>45261.056250000001</v>
      </c>
      <c r="E669" t="s">
        <v>97</v>
      </c>
      <c r="F669" t="s">
        <v>77</v>
      </c>
      <c r="G669">
        <v>847</v>
      </c>
      <c r="H669" s="11">
        <f t="shared" si="50"/>
        <v>1</v>
      </c>
      <c r="I669" s="7">
        <v>45261</v>
      </c>
      <c r="J669" s="8">
        <v>5.6250000000000001E-2</v>
      </c>
      <c r="K669">
        <f t="shared" si="51"/>
        <v>21</v>
      </c>
      <c r="L669">
        <f t="shared" si="52"/>
        <v>1</v>
      </c>
      <c r="M669">
        <f t="shared" si="53"/>
        <v>12</v>
      </c>
      <c r="N669" t="str">
        <f>VLOOKUP(B:B,Customers!A:B,2,TRUE)</f>
        <v>India</v>
      </c>
      <c r="O669" t="str">
        <f t="shared" si="54"/>
        <v>Not Outlier</v>
      </c>
      <c r="P669">
        <f>VLOOKUP(B:B,Customers!A:H,8,0)</f>
        <v>44</v>
      </c>
    </row>
    <row r="670" spans="1:16" x14ac:dyDescent="0.25">
      <c r="A670">
        <v>34125</v>
      </c>
      <c r="B670">
        <v>530</v>
      </c>
      <c r="C670" s="1" t="s">
        <v>101</v>
      </c>
      <c r="D670" s="2">
        <v>45217.039583333331</v>
      </c>
      <c r="E670" t="s">
        <v>191</v>
      </c>
      <c r="F670" t="s">
        <v>46</v>
      </c>
      <c r="G670">
        <v>4341</v>
      </c>
      <c r="H670" s="11">
        <f t="shared" si="50"/>
        <v>18</v>
      </c>
      <c r="I670" s="7">
        <v>45217</v>
      </c>
      <c r="J670" s="8">
        <v>3.9583333333333331E-2</v>
      </c>
      <c r="K670">
        <f t="shared" si="51"/>
        <v>57</v>
      </c>
      <c r="L670">
        <f t="shared" si="52"/>
        <v>0</v>
      </c>
      <c r="M670">
        <f t="shared" si="53"/>
        <v>10</v>
      </c>
      <c r="N670" t="str">
        <f>VLOOKUP(B:B,Customers!A:B,2,TRUE)</f>
        <v>Australia</v>
      </c>
      <c r="O670" t="str">
        <f t="shared" si="54"/>
        <v>Not Outlier</v>
      </c>
      <c r="P670">
        <f>VLOOKUP(B:B,Customers!A:H,8,0)</f>
        <v>23</v>
      </c>
    </row>
    <row r="671" spans="1:16" x14ac:dyDescent="0.25">
      <c r="A671">
        <v>273817</v>
      </c>
      <c r="B671">
        <v>530</v>
      </c>
      <c r="C671" s="1" t="s">
        <v>101</v>
      </c>
      <c r="D671" s="2">
        <v>45051.056250000001</v>
      </c>
      <c r="E671" t="s">
        <v>98</v>
      </c>
      <c r="F671" t="s">
        <v>43</v>
      </c>
      <c r="G671">
        <v>4051</v>
      </c>
      <c r="H671" s="11">
        <f t="shared" si="50"/>
        <v>5</v>
      </c>
      <c r="I671" s="7">
        <v>45051</v>
      </c>
      <c r="J671" s="8">
        <v>5.6250000000000001E-2</v>
      </c>
      <c r="K671">
        <f t="shared" si="51"/>
        <v>21</v>
      </c>
      <c r="L671">
        <f t="shared" si="52"/>
        <v>1</v>
      </c>
      <c r="M671">
        <f t="shared" si="53"/>
        <v>5</v>
      </c>
      <c r="N671" t="str">
        <f>VLOOKUP(B:B,Customers!A:B,2,TRUE)</f>
        <v>Australia</v>
      </c>
      <c r="O671" t="str">
        <f t="shared" si="54"/>
        <v>Not Outlier</v>
      </c>
      <c r="P671">
        <f>VLOOKUP(B:B,Customers!A:H,8,0)</f>
        <v>23</v>
      </c>
    </row>
    <row r="672" spans="1:16" x14ac:dyDescent="0.25">
      <c r="A672">
        <v>1440438</v>
      </c>
      <c r="B672">
        <v>531</v>
      </c>
      <c r="C672" s="1" t="s">
        <v>99</v>
      </c>
      <c r="D672" s="3">
        <v>44931.04791666667</v>
      </c>
      <c r="E672" t="s">
        <v>98</v>
      </c>
      <c r="F672" t="s">
        <v>74</v>
      </c>
      <c r="G672">
        <v>1288</v>
      </c>
      <c r="H672" s="11">
        <f t="shared" si="50"/>
        <v>5</v>
      </c>
      <c r="I672" s="7">
        <v>44931</v>
      </c>
      <c r="J672" s="8">
        <v>4.791666666666667E-2</v>
      </c>
      <c r="K672">
        <f t="shared" si="51"/>
        <v>9</v>
      </c>
      <c r="L672">
        <f t="shared" si="52"/>
        <v>1</v>
      </c>
      <c r="M672">
        <f t="shared" si="53"/>
        <v>1</v>
      </c>
      <c r="N672" t="str">
        <f>VLOOKUP(B:B,Customers!A:B,2,TRUE)</f>
        <v>USA</v>
      </c>
      <c r="O672" t="str">
        <f t="shared" si="54"/>
        <v>Not Outlier</v>
      </c>
      <c r="P672">
        <f>VLOOKUP(B:B,Customers!A:H,8,0)</f>
        <v>43</v>
      </c>
    </row>
    <row r="673" spans="1:16" x14ac:dyDescent="0.25">
      <c r="A673">
        <v>127157</v>
      </c>
      <c r="B673">
        <v>532</v>
      </c>
      <c r="C673" s="1" t="s">
        <v>99</v>
      </c>
      <c r="D673" s="2">
        <v>44972.997916666667</v>
      </c>
      <c r="E673" t="s">
        <v>97</v>
      </c>
      <c r="F673" t="s">
        <v>30</v>
      </c>
      <c r="G673">
        <v>2367</v>
      </c>
      <c r="H673" s="11">
        <f t="shared" si="50"/>
        <v>15</v>
      </c>
      <c r="I673" s="7">
        <v>44972</v>
      </c>
      <c r="J673" s="8">
        <v>0.99791666666666667</v>
      </c>
      <c r="K673">
        <f t="shared" si="51"/>
        <v>57</v>
      </c>
      <c r="L673">
        <f t="shared" si="52"/>
        <v>23</v>
      </c>
      <c r="M673">
        <f t="shared" si="53"/>
        <v>2</v>
      </c>
      <c r="N673" t="str">
        <f>VLOOKUP(B:B,Customers!A:B,2,TRUE)</f>
        <v>USA</v>
      </c>
      <c r="O673" t="str">
        <f t="shared" si="54"/>
        <v>Not Outlier</v>
      </c>
      <c r="P673">
        <f>VLOOKUP(B:B,Customers!A:H,8,0)</f>
        <v>84</v>
      </c>
    </row>
    <row r="674" spans="1:16" x14ac:dyDescent="0.25">
      <c r="A674">
        <v>160692</v>
      </c>
      <c r="B674">
        <v>532</v>
      </c>
      <c r="C674" s="1" t="s">
        <v>99</v>
      </c>
      <c r="D674" s="2">
        <v>45236.044444444444</v>
      </c>
      <c r="E674" t="s">
        <v>191</v>
      </c>
      <c r="F674" t="s">
        <v>43</v>
      </c>
      <c r="G674">
        <v>679</v>
      </c>
      <c r="H674" s="11">
        <f t="shared" si="50"/>
        <v>6</v>
      </c>
      <c r="I674" s="7">
        <v>45236</v>
      </c>
      <c r="J674" s="8">
        <v>4.4444444444444446E-2</v>
      </c>
      <c r="K674">
        <f t="shared" si="51"/>
        <v>4</v>
      </c>
      <c r="L674">
        <f t="shared" si="52"/>
        <v>1</v>
      </c>
      <c r="M674">
        <f t="shared" si="53"/>
        <v>11</v>
      </c>
      <c r="N674" t="str">
        <f>VLOOKUP(B:B,Customers!A:B,2,TRUE)</f>
        <v>USA</v>
      </c>
      <c r="O674" t="str">
        <f t="shared" si="54"/>
        <v>Not Outlier</v>
      </c>
      <c r="P674">
        <f>VLOOKUP(B:B,Customers!A:H,8,0)</f>
        <v>84</v>
      </c>
    </row>
    <row r="675" spans="1:16" x14ac:dyDescent="0.25">
      <c r="A675">
        <v>299700</v>
      </c>
      <c r="B675">
        <v>533</v>
      </c>
      <c r="C675" s="1" t="s">
        <v>99</v>
      </c>
      <c r="D675" s="2">
        <v>45208.063888888886</v>
      </c>
      <c r="E675" t="s">
        <v>191</v>
      </c>
      <c r="F675" t="s">
        <v>41</v>
      </c>
      <c r="G675">
        <v>7166</v>
      </c>
      <c r="H675" s="11">
        <f t="shared" si="50"/>
        <v>9</v>
      </c>
      <c r="I675" s="7">
        <v>45208</v>
      </c>
      <c r="J675" s="8">
        <v>6.3888888888888884E-2</v>
      </c>
      <c r="K675">
        <f t="shared" si="51"/>
        <v>32</v>
      </c>
      <c r="L675">
        <f t="shared" si="52"/>
        <v>1</v>
      </c>
      <c r="M675">
        <f t="shared" si="53"/>
        <v>10</v>
      </c>
      <c r="N675" t="str">
        <f>VLOOKUP(B:B,Customers!A:B,2,TRUE)</f>
        <v>USA</v>
      </c>
      <c r="O675" t="str">
        <f t="shared" si="54"/>
        <v>Not Outlier</v>
      </c>
      <c r="P675">
        <f>VLOOKUP(B:B,Customers!A:H,8,0)</f>
        <v>55</v>
      </c>
    </row>
    <row r="676" spans="1:16" x14ac:dyDescent="0.25">
      <c r="A676">
        <v>968501</v>
      </c>
      <c r="B676">
        <v>534</v>
      </c>
      <c r="C676" s="1" t="s">
        <v>113</v>
      </c>
      <c r="D676" s="3">
        <v>45195.032638888886</v>
      </c>
      <c r="E676" t="s">
        <v>191</v>
      </c>
      <c r="F676" t="s">
        <v>15</v>
      </c>
      <c r="G676">
        <v>98</v>
      </c>
      <c r="H676" s="11">
        <f t="shared" si="50"/>
        <v>26</v>
      </c>
      <c r="I676" s="7">
        <v>45195</v>
      </c>
      <c r="J676" s="8">
        <v>3.2638888888888891E-2</v>
      </c>
      <c r="K676">
        <f t="shared" si="51"/>
        <v>47</v>
      </c>
      <c r="L676">
        <f t="shared" si="52"/>
        <v>0</v>
      </c>
      <c r="M676">
        <f t="shared" si="53"/>
        <v>9</v>
      </c>
      <c r="N676" t="str">
        <f>VLOOKUP(B:B,Customers!A:B,2,TRUE)</f>
        <v>India</v>
      </c>
      <c r="O676" t="str">
        <f t="shared" si="54"/>
        <v>Not Outlier</v>
      </c>
      <c r="P676">
        <f>VLOOKUP(B:B,Customers!A:H,8,0)</f>
        <v>90</v>
      </c>
    </row>
    <row r="677" spans="1:16" x14ac:dyDescent="0.25">
      <c r="A677">
        <v>550510</v>
      </c>
      <c r="B677">
        <v>536</v>
      </c>
      <c r="C677" s="1" t="s">
        <v>109</v>
      </c>
      <c r="D677" s="2">
        <v>45036.982638888891</v>
      </c>
      <c r="E677" t="s">
        <v>191</v>
      </c>
      <c r="F677" t="s">
        <v>16</v>
      </c>
      <c r="G677">
        <v>4540</v>
      </c>
      <c r="H677" s="11">
        <f t="shared" si="50"/>
        <v>20</v>
      </c>
      <c r="I677" s="7">
        <v>45036</v>
      </c>
      <c r="J677" s="8">
        <v>0.98263888888888884</v>
      </c>
      <c r="K677">
        <f t="shared" si="51"/>
        <v>35</v>
      </c>
      <c r="L677">
        <f t="shared" si="52"/>
        <v>23</v>
      </c>
      <c r="M677">
        <f t="shared" si="53"/>
        <v>4</v>
      </c>
      <c r="N677" t="str">
        <f>VLOOKUP(B:B,Customers!A:B,2,TRUE)</f>
        <v>Germany</v>
      </c>
      <c r="O677" t="str">
        <f t="shared" si="54"/>
        <v>Not Outlier</v>
      </c>
      <c r="P677">
        <f>VLOOKUP(B:B,Customers!A:H,8,0)</f>
        <v>69</v>
      </c>
    </row>
    <row r="678" spans="1:16" x14ac:dyDescent="0.25">
      <c r="A678">
        <v>1423052</v>
      </c>
      <c r="B678">
        <v>536</v>
      </c>
      <c r="C678" s="1" t="s">
        <v>109</v>
      </c>
      <c r="D678" s="3">
        <v>44953.040277777778</v>
      </c>
      <c r="E678" t="s">
        <v>98</v>
      </c>
      <c r="F678" t="s">
        <v>9</v>
      </c>
      <c r="G678">
        <v>8357</v>
      </c>
      <c r="H678" s="11">
        <f t="shared" si="50"/>
        <v>27</v>
      </c>
      <c r="I678" s="7">
        <v>44953</v>
      </c>
      <c r="J678" s="8">
        <v>4.027777777777778E-2</v>
      </c>
      <c r="K678">
        <f t="shared" si="51"/>
        <v>58</v>
      </c>
      <c r="L678">
        <f t="shared" si="52"/>
        <v>0</v>
      </c>
      <c r="M678">
        <f t="shared" si="53"/>
        <v>1</v>
      </c>
      <c r="N678" t="str">
        <f>VLOOKUP(B:B,Customers!A:B,2,TRUE)</f>
        <v>Germany</v>
      </c>
      <c r="O678" t="str">
        <f t="shared" si="54"/>
        <v>Not Outlier</v>
      </c>
      <c r="P678">
        <f>VLOOKUP(B:B,Customers!A:H,8,0)</f>
        <v>69</v>
      </c>
    </row>
    <row r="679" spans="1:16" x14ac:dyDescent="0.25">
      <c r="A679">
        <v>1033341</v>
      </c>
      <c r="B679">
        <v>537</v>
      </c>
      <c r="C679" s="1" t="s">
        <v>101</v>
      </c>
      <c r="D679" s="3">
        <v>45266.030555555553</v>
      </c>
      <c r="E679" t="s">
        <v>96</v>
      </c>
      <c r="F679" t="s">
        <v>44</v>
      </c>
      <c r="G679">
        <v>1935</v>
      </c>
      <c r="H679" s="11">
        <f t="shared" si="50"/>
        <v>6</v>
      </c>
      <c r="I679" s="7">
        <v>45266</v>
      </c>
      <c r="J679" s="8">
        <v>3.0555555555555555E-2</v>
      </c>
      <c r="K679">
        <f t="shared" si="51"/>
        <v>44</v>
      </c>
      <c r="L679">
        <f t="shared" si="52"/>
        <v>0</v>
      </c>
      <c r="M679">
        <f t="shared" si="53"/>
        <v>12</v>
      </c>
      <c r="N679" t="str">
        <f>VLOOKUP(B:B,Customers!A:B,2,TRUE)</f>
        <v>Australia</v>
      </c>
      <c r="O679" t="str">
        <f t="shared" si="54"/>
        <v>Not Outlier</v>
      </c>
      <c r="P679">
        <f>VLOOKUP(B:B,Customers!A:H,8,0)</f>
        <v>58</v>
      </c>
    </row>
    <row r="680" spans="1:16" x14ac:dyDescent="0.25">
      <c r="A680">
        <v>1294009</v>
      </c>
      <c r="B680">
        <v>538</v>
      </c>
      <c r="C680" s="1" t="s">
        <v>113</v>
      </c>
      <c r="D680" s="3">
        <v>44932.073611111111</v>
      </c>
      <c r="E680" t="s">
        <v>96</v>
      </c>
      <c r="F680" t="s">
        <v>88</v>
      </c>
      <c r="G680">
        <v>4279</v>
      </c>
      <c r="H680" s="11">
        <f t="shared" si="50"/>
        <v>6</v>
      </c>
      <c r="I680" s="7">
        <v>44932</v>
      </c>
      <c r="J680" s="8">
        <v>7.3611111111111113E-2</v>
      </c>
      <c r="K680">
        <f t="shared" si="51"/>
        <v>46</v>
      </c>
      <c r="L680">
        <f t="shared" si="52"/>
        <v>1</v>
      </c>
      <c r="M680">
        <f t="shared" si="53"/>
        <v>1</v>
      </c>
      <c r="N680" t="str">
        <f>VLOOKUP(B:B,Customers!A:B,2,TRUE)</f>
        <v>India</v>
      </c>
      <c r="O680" t="str">
        <f t="shared" si="54"/>
        <v>Not Outlier</v>
      </c>
      <c r="P680">
        <f>VLOOKUP(B:B,Customers!A:H,8,0)</f>
        <v>32</v>
      </c>
    </row>
    <row r="681" spans="1:16" x14ac:dyDescent="0.25">
      <c r="A681">
        <v>1045700</v>
      </c>
      <c r="B681">
        <v>539</v>
      </c>
      <c r="C681" s="1" t="s">
        <v>113</v>
      </c>
      <c r="D681" s="3">
        <v>45262.026388888888</v>
      </c>
      <c r="E681" t="s">
        <v>191</v>
      </c>
      <c r="F681" t="s">
        <v>48</v>
      </c>
      <c r="G681">
        <v>5012</v>
      </c>
      <c r="H681" s="11">
        <f t="shared" si="50"/>
        <v>2</v>
      </c>
      <c r="I681" s="7">
        <v>45262</v>
      </c>
      <c r="J681" s="8">
        <v>2.6388888888888889E-2</v>
      </c>
      <c r="K681">
        <f t="shared" si="51"/>
        <v>38</v>
      </c>
      <c r="L681">
        <f t="shared" si="52"/>
        <v>0</v>
      </c>
      <c r="M681">
        <f t="shared" si="53"/>
        <v>12</v>
      </c>
      <c r="N681" t="str">
        <f>VLOOKUP(B:B,Customers!A:B,2,TRUE)</f>
        <v>India</v>
      </c>
      <c r="O681" t="str">
        <f t="shared" si="54"/>
        <v>Not Outlier</v>
      </c>
      <c r="P681">
        <f>VLOOKUP(B:B,Customers!A:H,8,0)</f>
        <v>24</v>
      </c>
    </row>
    <row r="682" spans="1:16" x14ac:dyDescent="0.25">
      <c r="A682">
        <v>498278</v>
      </c>
      <c r="B682">
        <v>540</v>
      </c>
      <c r="C682" s="1" t="s">
        <v>101</v>
      </c>
      <c r="D682" s="2">
        <v>45090.046527777777</v>
      </c>
      <c r="E682" t="s">
        <v>96</v>
      </c>
      <c r="F682" t="s">
        <v>51</v>
      </c>
      <c r="G682">
        <v>4974</v>
      </c>
      <c r="H682" s="11">
        <f t="shared" si="50"/>
        <v>13</v>
      </c>
      <c r="I682" s="7">
        <v>45090</v>
      </c>
      <c r="J682" s="8">
        <v>4.6527777777777779E-2</v>
      </c>
      <c r="K682">
        <f t="shared" si="51"/>
        <v>7</v>
      </c>
      <c r="L682">
        <f t="shared" si="52"/>
        <v>1</v>
      </c>
      <c r="M682">
        <f t="shared" si="53"/>
        <v>6</v>
      </c>
      <c r="N682" t="str">
        <f>VLOOKUP(B:B,Customers!A:B,2,TRUE)</f>
        <v>Australia</v>
      </c>
      <c r="O682" t="str">
        <f t="shared" si="54"/>
        <v>Not Outlier</v>
      </c>
      <c r="P682">
        <f>VLOOKUP(B:B,Customers!A:H,8,0)</f>
        <v>27</v>
      </c>
    </row>
    <row r="683" spans="1:16" x14ac:dyDescent="0.25">
      <c r="A683">
        <v>209185</v>
      </c>
      <c r="B683">
        <v>541</v>
      </c>
      <c r="C683" s="1" t="s">
        <v>99</v>
      </c>
      <c r="D683" s="2">
        <v>45166.011111111111</v>
      </c>
      <c r="E683" t="s">
        <v>97</v>
      </c>
      <c r="F683" t="s">
        <v>27</v>
      </c>
      <c r="G683">
        <v>4430</v>
      </c>
      <c r="H683" s="11">
        <f t="shared" si="50"/>
        <v>28</v>
      </c>
      <c r="I683" s="7">
        <v>45166</v>
      </c>
      <c r="J683" s="8">
        <v>1.1111111111111112E-2</v>
      </c>
      <c r="K683">
        <f t="shared" si="51"/>
        <v>16</v>
      </c>
      <c r="L683">
        <f t="shared" si="52"/>
        <v>0</v>
      </c>
      <c r="M683">
        <f t="shared" si="53"/>
        <v>8</v>
      </c>
      <c r="N683" t="str">
        <f>VLOOKUP(B:B,Customers!A:B,2,TRUE)</f>
        <v>USA</v>
      </c>
      <c r="O683" t="str">
        <f t="shared" si="54"/>
        <v>Not Outlier</v>
      </c>
      <c r="P683">
        <f>VLOOKUP(B:B,Customers!A:H,8,0)</f>
        <v>85</v>
      </c>
    </row>
    <row r="684" spans="1:16" x14ac:dyDescent="0.25">
      <c r="A684">
        <v>769009</v>
      </c>
      <c r="B684">
        <v>541</v>
      </c>
      <c r="C684" s="1" t="s">
        <v>99</v>
      </c>
      <c r="D684" s="3">
        <v>45206.957638888889</v>
      </c>
      <c r="E684" t="s">
        <v>191</v>
      </c>
      <c r="F684" t="s">
        <v>77</v>
      </c>
      <c r="G684">
        <v>2143</v>
      </c>
      <c r="H684" s="11">
        <f t="shared" si="50"/>
        <v>7</v>
      </c>
      <c r="I684" s="7">
        <v>45206</v>
      </c>
      <c r="J684" s="8">
        <v>0.95763888888888893</v>
      </c>
      <c r="K684">
        <f t="shared" si="51"/>
        <v>59</v>
      </c>
      <c r="L684">
        <f t="shared" si="52"/>
        <v>22</v>
      </c>
      <c r="M684">
        <f t="shared" si="53"/>
        <v>10</v>
      </c>
      <c r="N684" t="str">
        <f>VLOOKUP(B:B,Customers!A:B,2,TRUE)</f>
        <v>USA</v>
      </c>
      <c r="O684" t="str">
        <f t="shared" si="54"/>
        <v>Not Outlier</v>
      </c>
      <c r="P684">
        <f>VLOOKUP(B:B,Customers!A:H,8,0)</f>
        <v>85</v>
      </c>
    </row>
    <row r="685" spans="1:16" x14ac:dyDescent="0.25">
      <c r="A685">
        <v>642754</v>
      </c>
      <c r="B685">
        <v>542</v>
      </c>
      <c r="C685" s="1" t="s">
        <v>101</v>
      </c>
      <c r="D685" s="2">
        <v>44963.027777777781</v>
      </c>
      <c r="E685" t="s">
        <v>191</v>
      </c>
      <c r="F685" t="s">
        <v>65</v>
      </c>
      <c r="G685">
        <v>4849</v>
      </c>
      <c r="H685" s="11">
        <f t="shared" si="50"/>
        <v>6</v>
      </c>
      <c r="I685" s="7">
        <v>44963</v>
      </c>
      <c r="J685" s="8">
        <v>2.7777777777777776E-2</v>
      </c>
      <c r="K685">
        <f t="shared" si="51"/>
        <v>40</v>
      </c>
      <c r="L685">
        <f t="shared" si="52"/>
        <v>0</v>
      </c>
      <c r="M685">
        <f t="shared" si="53"/>
        <v>2</v>
      </c>
      <c r="N685" t="str">
        <f>VLOOKUP(B:B,Customers!A:B,2,TRUE)</f>
        <v>Australia</v>
      </c>
      <c r="O685" t="str">
        <f t="shared" si="54"/>
        <v>Not Outlier</v>
      </c>
      <c r="P685">
        <f>VLOOKUP(B:B,Customers!A:H,8,0)</f>
        <v>33</v>
      </c>
    </row>
    <row r="686" spans="1:16" x14ac:dyDescent="0.25">
      <c r="A686">
        <v>743932</v>
      </c>
      <c r="B686">
        <v>543</v>
      </c>
      <c r="C686" s="1" t="s">
        <v>100</v>
      </c>
      <c r="D686" s="3">
        <v>45164.019444444442</v>
      </c>
      <c r="E686" t="s">
        <v>96</v>
      </c>
      <c r="F686" t="s">
        <v>91</v>
      </c>
      <c r="G686">
        <v>5966</v>
      </c>
      <c r="H686" s="11">
        <f t="shared" si="50"/>
        <v>26</v>
      </c>
      <c r="I686" s="7">
        <v>45164</v>
      </c>
      <c r="J686" s="8">
        <v>1.9444444444444445E-2</v>
      </c>
      <c r="K686">
        <f t="shared" si="51"/>
        <v>28</v>
      </c>
      <c r="L686">
        <f t="shared" si="52"/>
        <v>0</v>
      </c>
      <c r="M686">
        <f t="shared" si="53"/>
        <v>8</v>
      </c>
      <c r="N686" t="str">
        <f>VLOOKUP(B:B,Customers!A:B,2,TRUE)</f>
        <v>France</v>
      </c>
      <c r="O686" t="str">
        <f t="shared" si="54"/>
        <v>Not Outlier</v>
      </c>
      <c r="P686">
        <f>VLOOKUP(B:B,Customers!A:H,8,0)</f>
        <v>80</v>
      </c>
    </row>
    <row r="687" spans="1:16" x14ac:dyDescent="0.25">
      <c r="A687">
        <v>1486000</v>
      </c>
      <c r="B687">
        <v>545</v>
      </c>
      <c r="C687" s="1" t="s">
        <v>99</v>
      </c>
      <c r="D687" s="3">
        <v>45283.048611111109</v>
      </c>
      <c r="E687" t="s">
        <v>98</v>
      </c>
      <c r="F687" t="s">
        <v>43</v>
      </c>
      <c r="G687">
        <v>2377</v>
      </c>
      <c r="H687" s="11">
        <f t="shared" si="50"/>
        <v>23</v>
      </c>
      <c r="I687" s="7">
        <v>45283</v>
      </c>
      <c r="J687" s="8">
        <v>4.8611111111111112E-2</v>
      </c>
      <c r="K687">
        <f t="shared" si="51"/>
        <v>10</v>
      </c>
      <c r="L687">
        <f t="shared" si="52"/>
        <v>1</v>
      </c>
      <c r="M687">
        <f t="shared" si="53"/>
        <v>12</v>
      </c>
      <c r="N687" t="str">
        <f>VLOOKUP(B:B,Customers!A:B,2,TRUE)</f>
        <v>USA</v>
      </c>
      <c r="O687" t="str">
        <f t="shared" si="54"/>
        <v>Not Outlier</v>
      </c>
      <c r="P687">
        <f>VLOOKUP(B:B,Customers!A:H,8,0)</f>
        <v>76</v>
      </c>
    </row>
    <row r="688" spans="1:16" x14ac:dyDescent="0.25">
      <c r="A688">
        <v>1330979</v>
      </c>
      <c r="B688">
        <v>546</v>
      </c>
      <c r="C688" s="1" t="s">
        <v>99</v>
      </c>
      <c r="D688" s="3">
        <v>44929.981249999997</v>
      </c>
      <c r="E688" t="s">
        <v>97</v>
      </c>
      <c r="F688" t="s">
        <v>44</v>
      </c>
      <c r="G688">
        <v>4461</v>
      </c>
      <c r="H688" s="11">
        <f t="shared" si="50"/>
        <v>3</v>
      </c>
      <c r="I688" s="7">
        <v>44929</v>
      </c>
      <c r="J688" s="8">
        <v>0.98124999999999996</v>
      </c>
      <c r="K688">
        <f t="shared" si="51"/>
        <v>33</v>
      </c>
      <c r="L688">
        <f t="shared" si="52"/>
        <v>23</v>
      </c>
      <c r="M688">
        <f t="shared" si="53"/>
        <v>1</v>
      </c>
      <c r="N688" t="str">
        <f>VLOOKUP(B:B,Customers!A:B,2,TRUE)</f>
        <v>USA</v>
      </c>
      <c r="O688" t="str">
        <f t="shared" si="54"/>
        <v>Not Outlier</v>
      </c>
      <c r="P688">
        <f>VLOOKUP(B:B,Customers!A:H,8,0)</f>
        <v>57</v>
      </c>
    </row>
    <row r="689" spans="1:16" x14ac:dyDescent="0.25">
      <c r="A689">
        <v>1617273</v>
      </c>
      <c r="B689">
        <v>547</v>
      </c>
      <c r="C689" s="1" t="s">
        <v>99</v>
      </c>
      <c r="D689" s="3">
        <v>45156.00277777778</v>
      </c>
      <c r="E689" t="s">
        <v>97</v>
      </c>
      <c r="F689" t="s">
        <v>69</v>
      </c>
      <c r="G689">
        <v>2095</v>
      </c>
      <c r="H689" s="11">
        <f t="shared" si="50"/>
        <v>18</v>
      </c>
      <c r="I689" s="7">
        <v>45156</v>
      </c>
      <c r="J689" s="8">
        <v>2.7777777777777779E-3</v>
      </c>
      <c r="K689">
        <f t="shared" si="51"/>
        <v>4</v>
      </c>
      <c r="L689">
        <f t="shared" si="52"/>
        <v>0</v>
      </c>
      <c r="M689">
        <f t="shared" si="53"/>
        <v>8</v>
      </c>
      <c r="N689" t="str">
        <f>VLOOKUP(B:B,Customers!A:B,2,TRUE)</f>
        <v>USA</v>
      </c>
      <c r="O689" t="str">
        <f t="shared" si="54"/>
        <v>Not Outlier</v>
      </c>
      <c r="P689">
        <f>VLOOKUP(B:B,Customers!A:H,8,0)</f>
        <v>69</v>
      </c>
    </row>
    <row r="690" spans="1:16" x14ac:dyDescent="0.25">
      <c r="A690">
        <v>500630</v>
      </c>
      <c r="B690">
        <v>548</v>
      </c>
      <c r="C690" s="1" t="s">
        <v>99</v>
      </c>
      <c r="D690" s="2">
        <v>45091.020138888889</v>
      </c>
      <c r="E690" t="s">
        <v>96</v>
      </c>
      <c r="F690" t="s">
        <v>22</v>
      </c>
      <c r="G690">
        <v>3906</v>
      </c>
      <c r="H690" s="11">
        <f t="shared" si="50"/>
        <v>14</v>
      </c>
      <c r="I690" s="7">
        <v>45091</v>
      </c>
      <c r="J690" s="8">
        <v>2.013888888888889E-2</v>
      </c>
      <c r="K690">
        <f t="shared" si="51"/>
        <v>29</v>
      </c>
      <c r="L690">
        <f t="shared" si="52"/>
        <v>0</v>
      </c>
      <c r="M690">
        <f t="shared" si="53"/>
        <v>6</v>
      </c>
      <c r="N690" t="str">
        <f>VLOOKUP(B:B,Customers!A:B,2,TRUE)</f>
        <v>USA</v>
      </c>
      <c r="O690" t="str">
        <f t="shared" si="54"/>
        <v>Not Outlier</v>
      </c>
      <c r="P690">
        <f>VLOOKUP(B:B,Customers!A:H,8,0)</f>
        <v>48</v>
      </c>
    </row>
    <row r="691" spans="1:16" x14ac:dyDescent="0.25">
      <c r="A691">
        <v>588588</v>
      </c>
      <c r="B691">
        <v>548</v>
      </c>
      <c r="C691" s="1" t="s">
        <v>99</v>
      </c>
      <c r="D691" s="2">
        <v>45169.018750000003</v>
      </c>
      <c r="E691" t="s">
        <v>191</v>
      </c>
      <c r="F691" t="s">
        <v>25</v>
      </c>
      <c r="G691">
        <v>1656</v>
      </c>
      <c r="H691" s="11">
        <f t="shared" si="50"/>
        <v>31</v>
      </c>
      <c r="I691" s="7">
        <v>45169</v>
      </c>
      <c r="J691" s="8">
        <v>1.8749999999999999E-2</v>
      </c>
      <c r="K691">
        <f t="shared" si="51"/>
        <v>27</v>
      </c>
      <c r="L691">
        <f t="shared" si="52"/>
        <v>0</v>
      </c>
      <c r="M691">
        <f t="shared" si="53"/>
        <v>8</v>
      </c>
      <c r="N691" t="str">
        <f>VLOOKUP(B:B,Customers!A:B,2,TRUE)</f>
        <v>USA</v>
      </c>
      <c r="O691" t="str">
        <f t="shared" si="54"/>
        <v>Not Outlier</v>
      </c>
      <c r="P691">
        <f>VLOOKUP(B:B,Customers!A:H,8,0)</f>
        <v>48</v>
      </c>
    </row>
    <row r="692" spans="1:16" x14ac:dyDescent="0.25">
      <c r="A692">
        <v>831974</v>
      </c>
      <c r="B692">
        <v>548</v>
      </c>
      <c r="C692" s="1" t="s">
        <v>99</v>
      </c>
      <c r="D692" s="3">
        <v>45286.037499999999</v>
      </c>
      <c r="E692" t="s">
        <v>98</v>
      </c>
      <c r="F692" t="s">
        <v>43</v>
      </c>
      <c r="G692">
        <v>6182</v>
      </c>
      <c r="H692" s="11">
        <f t="shared" si="50"/>
        <v>26</v>
      </c>
      <c r="I692" s="7">
        <v>45286</v>
      </c>
      <c r="J692" s="8">
        <v>3.7499999999999999E-2</v>
      </c>
      <c r="K692">
        <f t="shared" si="51"/>
        <v>54</v>
      </c>
      <c r="L692">
        <f t="shared" si="52"/>
        <v>0</v>
      </c>
      <c r="M692">
        <f t="shared" si="53"/>
        <v>12</v>
      </c>
      <c r="N692" t="str">
        <f>VLOOKUP(B:B,Customers!A:B,2,TRUE)</f>
        <v>USA</v>
      </c>
      <c r="O692" t="str">
        <f t="shared" si="54"/>
        <v>Not Outlier</v>
      </c>
      <c r="P692">
        <f>VLOOKUP(B:B,Customers!A:H,8,0)</f>
        <v>48</v>
      </c>
    </row>
    <row r="693" spans="1:16" x14ac:dyDescent="0.25">
      <c r="A693">
        <v>1535140</v>
      </c>
      <c r="B693">
        <v>548</v>
      </c>
      <c r="C693" s="1" t="s">
        <v>99</v>
      </c>
      <c r="D693" s="3">
        <v>45071.040277777778</v>
      </c>
      <c r="E693" t="s">
        <v>96</v>
      </c>
      <c r="F693" t="s">
        <v>5</v>
      </c>
      <c r="G693">
        <v>5570</v>
      </c>
      <c r="H693" s="11">
        <f t="shared" si="50"/>
        <v>25</v>
      </c>
      <c r="I693" s="7">
        <v>45071</v>
      </c>
      <c r="J693" s="8">
        <v>4.027777777777778E-2</v>
      </c>
      <c r="K693">
        <f t="shared" si="51"/>
        <v>58</v>
      </c>
      <c r="L693">
        <f t="shared" si="52"/>
        <v>0</v>
      </c>
      <c r="M693">
        <f t="shared" si="53"/>
        <v>5</v>
      </c>
      <c r="N693" t="str">
        <f>VLOOKUP(B:B,Customers!A:B,2,TRUE)</f>
        <v>USA</v>
      </c>
      <c r="O693" t="str">
        <f t="shared" si="54"/>
        <v>Not Outlier</v>
      </c>
      <c r="P693">
        <f>VLOOKUP(B:B,Customers!A:H,8,0)</f>
        <v>48</v>
      </c>
    </row>
    <row r="694" spans="1:16" x14ac:dyDescent="0.25">
      <c r="A694">
        <v>910121</v>
      </c>
      <c r="B694">
        <v>549</v>
      </c>
      <c r="C694" s="1" t="s">
        <v>99</v>
      </c>
      <c r="D694" s="3">
        <v>45154.013194444444</v>
      </c>
      <c r="E694" t="s">
        <v>97</v>
      </c>
      <c r="F694" t="s">
        <v>27</v>
      </c>
      <c r="G694">
        <v>767</v>
      </c>
      <c r="H694" s="11">
        <f t="shared" si="50"/>
        <v>16</v>
      </c>
      <c r="I694" s="7">
        <v>45154</v>
      </c>
      <c r="J694" s="8">
        <v>1.3194444444444444E-2</v>
      </c>
      <c r="K694">
        <f t="shared" si="51"/>
        <v>19</v>
      </c>
      <c r="L694">
        <f t="shared" si="52"/>
        <v>0</v>
      </c>
      <c r="M694">
        <f t="shared" si="53"/>
        <v>8</v>
      </c>
      <c r="N694" t="str">
        <f>VLOOKUP(B:B,Customers!A:B,2,TRUE)</f>
        <v>USA</v>
      </c>
      <c r="O694" t="str">
        <f t="shared" si="54"/>
        <v>Not Outlier</v>
      </c>
      <c r="P694">
        <f>VLOOKUP(B:B,Customers!A:H,8,0)</f>
        <v>70</v>
      </c>
    </row>
    <row r="695" spans="1:16" x14ac:dyDescent="0.25">
      <c r="A695">
        <v>924612</v>
      </c>
      <c r="B695">
        <v>549</v>
      </c>
      <c r="C695" s="1" t="s">
        <v>99</v>
      </c>
      <c r="D695" s="3">
        <v>45001.037499999999</v>
      </c>
      <c r="E695" t="s">
        <v>97</v>
      </c>
      <c r="F695" t="s">
        <v>27</v>
      </c>
      <c r="G695">
        <v>7323</v>
      </c>
      <c r="H695" s="11">
        <f t="shared" si="50"/>
        <v>16</v>
      </c>
      <c r="I695" s="7">
        <v>45001</v>
      </c>
      <c r="J695" s="8">
        <v>3.7499999999999999E-2</v>
      </c>
      <c r="K695">
        <f t="shared" si="51"/>
        <v>54</v>
      </c>
      <c r="L695">
        <f t="shared" si="52"/>
        <v>0</v>
      </c>
      <c r="M695">
        <f t="shared" si="53"/>
        <v>3</v>
      </c>
      <c r="N695" t="str">
        <f>VLOOKUP(B:B,Customers!A:B,2,TRUE)</f>
        <v>USA</v>
      </c>
      <c r="O695" t="str">
        <f t="shared" si="54"/>
        <v>Not Outlier</v>
      </c>
      <c r="P695">
        <f>VLOOKUP(B:B,Customers!A:H,8,0)</f>
        <v>70</v>
      </c>
    </row>
    <row r="696" spans="1:16" x14ac:dyDescent="0.25">
      <c r="A696">
        <v>467965</v>
      </c>
      <c r="B696">
        <v>550</v>
      </c>
      <c r="C696" s="1" t="s">
        <v>99</v>
      </c>
      <c r="D696" s="2">
        <v>45201.988194444442</v>
      </c>
      <c r="E696" t="s">
        <v>191</v>
      </c>
      <c r="F696" t="s">
        <v>86</v>
      </c>
      <c r="G696">
        <v>8296</v>
      </c>
      <c r="H696" s="11">
        <f t="shared" si="50"/>
        <v>2</v>
      </c>
      <c r="I696" s="7">
        <v>45201</v>
      </c>
      <c r="J696" s="8">
        <v>0.98819444444444449</v>
      </c>
      <c r="K696">
        <f t="shared" si="51"/>
        <v>43</v>
      </c>
      <c r="L696">
        <f t="shared" si="52"/>
        <v>23</v>
      </c>
      <c r="M696">
        <f t="shared" si="53"/>
        <v>10</v>
      </c>
      <c r="N696" t="str">
        <f>VLOOKUP(B:B,Customers!A:B,2,TRUE)</f>
        <v>USA</v>
      </c>
      <c r="O696" t="str">
        <f t="shared" si="54"/>
        <v>Not Outlier</v>
      </c>
      <c r="P696">
        <f>VLOOKUP(B:B,Customers!A:H,8,0)</f>
        <v>31</v>
      </c>
    </row>
    <row r="697" spans="1:16" x14ac:dyDescent="0.25">
      <c r="A697">
        <v>1445568</v>
      </c>
      <c r="B697">
        <v>550</v>
      </c>
      <c r="C697" s="1" t="s">
        <v>99</v>
      </c>
      <c r="D697" s="3">
        <v>45130.094444444447</v>
      </c>
      <c r="E697" t="s">
        <v>97</v>
      </c>
      <c r="F697" t="s">
        <v>73</v>
      </c>
      <c r="G697">
        <v>3612</v>
      </c>
      <c r="H697" s="11">
        <f t="shared" si="50"/>
        <v>23</v>
      </c>
      <c r="I697" s="7">
        <v>45130</v>
      </c>
      <c r="J697" s="8">
        <v>9.4444444444444442E-2</v>
      </c>
      <c r="K697">
        <f t="shared" si="51"/>
        <v>16</v>
      </c>
      <c r="L697">
        <f t="shared" si="52"/>
        <v>2</v>
      </c>
      <c r="M697">
        <f t="shared" si="53"/>
        <v>7</v>
      </c>
      <c r="N697" t="str">
        <f>VLOOKUP(B:B,Customers!A:B,2,TRUE)</f>
        <v>USA</v>
      </c>
      <c r="O697" t="str">
        <f t="shared" si="54"/>
        <v>Not Outlier</v>
      </c>
      <c r="P697">
        <f>VLOOKUP(B:B,Customers!A:H,8,0)</f>
        <v>31</v>
      </c>
    </row>
    <row r="698" spans="1:16" x14ac:dyDescent="0.25">
      <c r="A698">
        <v>1480961</v>
      </c>
      <c r="B698">
        <v>550</v>
      </c>
      <c r="C698" s="1" t="s">
        <v>99</v>
      </c>
      <c r="D698" s="3">
        <v>44942.044444444444</v>
      </c>
      <c r="E698" t="s">
        <v>98</v>
      </c>
      <c r="F698" t="s">
        <v>57</v>
      </c>
      <c r="G698">
        <v>8407</v>
      </c>
      <c r="H698" s="11">
        <f t="shared" si="50"/>
        <v>16</v>
      </c>
      <c r="I698" s="7">
        <v>44942</v>
      </c>
      <c r="J698" s="8">
        <v>4.4444444444444446E-2</v>
      </c>
      <c r="K698">
        <f t="shared" si="51"/>
        <v>4</v>
      </c>
      <c r="L698">
        <f t="shared" si="52"/>
        <v>1</v>
      </c>
      <c r="M698">
        <f t="shared" si="53"/>
        <v>1</v>
      </c>
      <c r="N698" t="str">
        <f>VLOOKUP(B:B,Customers!A:B,2,TRUE)</f>
        <v>USA</v>
      </c>
      <c r="O698" t="str">
        <f t="shared" si="54"/>
        <v>Not Outlier</v>
      </c>
      <c r="P698">
        <f>VLOOKUP(B:B,Customers!A:H,8,0)</f>
        <v>31</v>
      </c>
    </row>
    <row r="699" spans="1:16" x14ac:dyDescent="0.25">
      <c r="A699">
        <v>38528</v>
      </c>
      <c r="B699">
        <v>551</v>
      </c>
      <c r="C699" s="1" t="s">
        <v>110</v>
      </c>
      <c r="D699" s="2">
        <v>45219.027777777781</v>
      </c>
      <c r="E699" t="s">
        <v>96</v>
      </c>
      <c r="F699" t="s">
        <v>10</v>
      </c>
      <c r="G699">
        <v>7036</v>
      </c>
      <c r="H699" s="11">
        <f t="shared" si="50"/>
        <v>20</v>
      </c>
      <c r="I699" s="7">
        <v>45219</v>
      </c>
      <c r="J699" s="8">
        <v>2.7777777777777776E-2</v>
      </c>
      <c r="K699">
        <f t="shared" si="51"/>
        <v>40</v>
      </c>
      <c r="L699">
        <f t="shared" si="52"/>
        <v>0</v>
      </c>
      <c r="M699">
        <f t="shared" si="53"/>
        <v>10</v>
      </c>
      <c r="N699" t="str">
        <f>VLOOKUP(B:B,Customers!A:B,2,TRUE)</f>
        <v>Switzerland</v>
      </c>
      <c r="O699" t="str">
        <f t="shared" si="54"/>
        <v>Not Outlier</v>
      </c>
      <c r="P699">
        <f>VLOOKUP(B:B,Customers!A:H,8,0)</f>
        <v>20</v>
      </c>
    </row>
    <row r="700" spans="1:16" x14ac:dyDescent="0.25">
      <c r="A700">
        <v>1675193</v>
      </c>
      <c r="B700">
        <v>552</v>
      </c>
      <c r="C700" s="1" t="s">
        <v>113</v>
      </c>
      <c r="D700" s="3">
        <v>45242.990972222222</v>
      </c>
      <c r="E700" t="s">
        <v>191</v>
      </c>
      <c r="F700" t="s">
        <v>14</v>
      </c>
      <c r="G700">
        <v>2913</v>
      </c>
      <c r="H700" s="11">
        <f t="shared" si="50"/>
        <v>12</v>
      </c>
      <c r="I700" s="7">
        <v>45242</v>
      </c>
      <c r="J700" s="8">
        <v>0.99097222222222225</v>
      </c>
      <c r="K700">
        <f t="shared" si="51"/>
        <v>47</v>
      </c>
      <c r="L700">
        <f t="shared" si="52"/>
        <v>23</v>
      </c>
      <c r="M700">
        <f t="shared" si="53"/>
        <v>11</v>
      </c>
      <c r="N700" t="str">
        <f>VLOOKUP(B:B,Customers!A:B,2,TRUE)</f>
        <v>India</v>
      </c>
      <c r="O700" t="str">
        <f t="shared" si="54"/>
        <v>Not Outlier</v>
      </c>
      <c r="P700">
        <f>VLOOKUP(B:B,Customers!A:H,8,0)</f>
        <v>67</v>
      </c>
    </row>
    <row r="701" spans="1:16" x14ac:dyDescent="0.25">
      <c r="A701">
        <v>410734</v>
      </c>
      <c r="B701">
        <v>555</v>
      </c>
      <c r="C701" s="1" t="s">
        <v>99</v>
      </c>
      <c r="D701" s="2">
        <v>45052.050694444442</v>
      </c>
      <c r="E701" t="s">
        <v>98</v>
      </c>
      <c r="F701" t="s">
        <v>88</v>
      </c>
      <c r="G701">
        <v>3175</v>
      </c>
      <c r="H701" s="11">
        <f t="shared" si="50"/>
        <v>6</v>
      </c>
      <c r="I701" s="7">
        <v>45052</v>
      </c>
      <c r="J701" s="8">
        <v>5.0694444444444445E-2</v>
      </c>
      <c r="K701">
        <f t="shared" si="51"/>
        <v>13</v>
      </c>
      <c r="L701">
        <f t="shared" si="52"/>
        <v>1</v>
      </c>
      <c r="M701">
        <f t="shared" si="53"/>
        <v>5</v>
      </c>
      <c r="N701" t="str">
        <f>VLOOKUP(B:B,Customers!A:B,2,TRUE)</f>
        <v>USA</v>
      </c>
      <c r="O701" t="str">
        <f t="shared" si="54"/>
        <v>Not Outlier</v>
      </c>
      <c r="P701">
        <f>VLOOKUP(B:B,Customers!A:H,8,0)</f>
        <v>90</v>
      </c>
    </row>
    <row r="702" spans="1:16" x14ac:dyDescent="0.25">
      <c r="A702">
        <v>1556551</v>
      </c>
      <c r="B702">
        <v>556</v>
      </c>
      <c r="C702" s="1" t="s">
        <v>100</v>
      </c>
      <c r="D702" s="3">
        <v>45027.024305555555</v>
      </c>
      <c r="E702" t="s">
        <v>97</v>
      </c>
      <c r="F702" t="s">
        <v>90</v>
      </c>
      <c r="G702">
        <v>4482</v>
      </c>
      <c r="H702" s="11">
        <f t="shared" si="50"/>
        <v>11</v>
      </c>
      <c r="I702" s="7">
        <v>45027</v>
      </c>
      <c r="J702" s="8">
        <v>2.4305555555555556E-2</v>
      </c>
      <c r="K702">
        <f t="shared" si="51"/>
        <v>35</v>
      </c>
      <c r="L702">
        <f t="shared" si="52"/>
        <v>0</v>
      </c>
      <c r="M702">
        <f t="shared" si="53"/>
        <v>4</v>
      </c>
      <c r="N702" t="str">
        <f>VLOOKUP(B:B,Customers!A:B,2,TRUE)</f>
        <v>France</v>
      </c>
      <c r="O702" t="str">
        <f t="shared" si="54"/>
        <v>Not Outlier</v>
      </c>
      <c r="P702">
        <f>VLOOKUP(B:B,Customers!A:H,8,0)</f>
        <v>72</v>
      </c>
    </row>
    <row r="703" spans="1:16" x14ac:dyDescent="0.25">
      <c r="A703">
        <v>867012</v>
      </c>
      <c r="B703">
        <v>557</v>
      </c>
      <c r="C703" s="1" t="s">
        <v>109</v>
      </c>
      <c r="D703" s="3">
        <v>44983.011111111111</v>
      </c>
      <c r="E703" t="s">
        <v>97</v>
      </c>
      <c r="F703" t="s">
        <v>63</v>
      </c>
      <c r="G703">
        <v>7900</v>
      </c>
      <c r="H703" s="11">
        <f t="shared" si="50"/>
        <v>26</v>
      </c>
      <c r="I703" s="7">
        <v>44983</v>
      </c>
      <c r="J703" s="8">
        <v>1.1111111111111112E-2</v>
      </c>
      <c r="K703">
        <f t="shared" si="51"/>
        <v>16</v>
      </c>
      <c r="L703">
        <f t="shared" si="52"/>
        <v>0</v>
      </c>
      <c r="M703">
        <f t="shared" si="53"/>
        <v>2</v>
      </c>
      <c r="N703" t="str">
        <f>VLOOKUP(B:B,Customers!A:B,2,TRUE)</f>
        <v>Germany</v>
      </c>
      <c r="O703" t="str">
        <f t="shared" si="54"/>
        <v>Not Outlier</v>
      </c>
      <c r="P703">
        <f>VLOOKUP(B:B,Customers!A:H,8,0)</f>
        <v>84</v>
      </c>
    </row>
    <row r="704" spans="1:16" x14ac:dyDescent="0.25">
      <c r="A704">
        <v>1454722</v>
      </c>
      <c r="B704">
        <v>557</v>
      </c>
      <c r="C704" s="1" t="s">
        <v>109</v>
      </c>
      <c r="D704" s="3">
        <v>45091.035416666666</v>
      </c>
      <c r="E704" t="s">
        <v>96</v>
      </c>
      <c r="F704" t="s">
        <v>43</v>
      </c>
      <c r="G704">
        <v>7460</v>
      </c>
      <c r="H704" s="11">
        <f t="shared" si="50"/>
        <v>14</v>
      </c>
      <c r="I704" s="7">
        <v>45091</v>
      </c>
      <c r="J704" s="8">
        <v>3.5416666666666666E-2</v>
      </c>
      <c r="K704">
        <f t="shared" si="51"/>
        <v>51</v>
      </c>
      <c r="L704">
        <f t="shared" si="52"/>
        <v>0</v>
      </c>
      <c r="M704">
        <f t="shared" si="53"/>
        <v>6</v>
      </c>
      <c r="N704" t="str">
        <f>VLOOKUP(B:B,Customers!A:B,2,TRUE)</f>
        <v>Germany</v>
      </c>
      <c r="O704" t="str">
        <f t="shared" si="54"/>
        <v>Not Outlier</v>
      </c>
      <c r="P704">
        <f>VLOOKUP(B:B,Customers!A:H,8,0)</f>
        <v>84</v>
      </c>
    </row>
    <row r="705" spans="1:16" x14ac:dyDescent="0.25">
      <c r="A705">
        <v>847595</v>
      </c>
      <c r="B705">
        <v>558</v>
      </c>
      <c r="C705" s="1" t="s">
        <v>113</v>
      </c>
      <c r="D705" s="3">
        <v>45115.056944444441</v>
      </c>
      <c r="E705" t="s">
        <v>96</v>
      </c>
      <c r="F705" t="s">
        <v>91</v>
      </c>
      <c r="G705">
        <v>7327</v>
      </c>
      <c r="H705" s="11">
        <f t="shared" si="50"/>
        <v>8</v>
      </c>
      <c r="I705" s="7">
        <v>45115</v>
      </c>
      <c r="J705" s="8">
        <v>5.6944444444444443E-2</v>
      </c>
      <c r="K705">
        <f t="shared" si="51"/>
        <v>22</v>
      </c>
      <c r="L705">
        <f t="shared" si="52"/>
        <v>1</v>
      </c>
      <c r="M705">
        <f t="shared" si="53"/>
        <v>7</v>
      </c>
      <c r="N705" t="str">
        <f>VLOOKUP(B:B,Customers!A:B,2,TRUE)</f>
        <v>India</v>
      </c>
      <c r="O705" t="str">
        <f t="shared" si="54"/>
        <v>Not Outlier</v>
      </c>
      <c r="P705">
        <f>VLOOKUP(B:B,Customers!A:H,8,0)</f>
        <v>72</v>
      </c>
    </row>
    <row r="706" spans="1:16" x14ac:dyDescent="0.25">
      <c r="A706">
        <v>993889</v>
      </c>
      <c r="B706">
        <v>562</v>
      </c>
      <c r="C706" s="1" t="s">
        <v>106</v>
      </c>
      <c r="D706" s="3">
        <v>45006.98333333333</v>
      </c>
      <c r="E706" t="s">
        <v>96</v>
      </c>
      <c r="F706" t="s">
        <v>50</v>
      </c>
      <c r="G706">
        <v>2862</v>
      </c>
      <c r="H706" s="11">
        <f t="shared" si="50"/>
        <v>21</v>
      </c>
      <c r="I706" s="7">
        <v>45006</v>
      </c>
      <c r="J706" s="8">
        <v>0.98333333333333328</v>
      </c>
      <c r="K706">
        <f t="shared" si="51"/>
        <v>36</v>
      </c>
      <c r="L706">
        <f t="shared" si="52"/>
        <v>23</v>
      </c>
      <c r="M706">
        <f t="shared" si="53"/>
        <v>3</v>
      </c>
      <c r="N706" t="str">
        <f>VLOOKUP(B:B,Customers!A:B,2,TRUE)</f>
        <v>Singapore</v>
      </c>
      <c r="O706" t="str">
        <f t="shared" si="54"/>
        <v>Not Outlier</v>
      </c>
      <c r="P706">
        <f>VLOOKUP(B:B,Customers!A:H,8,0)</f>
        <v>75</v>
      </c>
    </row>
    <row r="707" spans="1:16" x14ac:dyDescent="0.25">
      <c r="A707">
        <v>1182819</v>
      </c>
      <c r="B707">
        <v>562</v>
      </c>
      <c r="C707" s="1" t="s">
        <v>106</v>
      </c>
      <c r="D707" s="3">
        <v>45161.976388888892</v>
      </c>
      <c r="E707" t="s">
        <v>191</v>
      </c>
      <c r="F707" t="s">
        <v>90</v>
      </c>
      <c r="G707">
        <v>7031</v>
      </c>
      <c r="H707" s="11">
        <f t="shared" ref="H707:H770" si="55">DAY(D707)</f>
        <v>23</v>
      </c>
      <c r="I707" s="7">
        <v>45161</v>
      </c>
      <c r="J707" s="8">
        <v>0.97638888888888886</v>
      </c>
      <c r="K707">
        <f t="shared" ref="K707:K770" si="56">MINUTE(J707)</f>
        <v>26</v>
      </c>
      <c r="L707">
        <f t="shared" ref="L707:L770" si="57">HOUR(J707)</f>
        <v>23</v>
      </c>
      <c r="M707">
        <f t="shared" ref="M707:M770" si="58">MONTH(I707)</f>
        <v>8</v>
      </c>
      <c r="N707" t="str">
        <f>VLOOKUP(B:B,Customers!A:B,2,TRUE)</f>
        <v>Singapore</v>
      </c>
      <c r="O707" t="str">
        <f t="shared" ref="O707:O770" si="59">IF(OR(G707&gt;$R$9,G707&lt;$R$8),"Outlier","Not Outlier")</f>
        <v>Not Outlier</v>
      </c>
      <c r="P707">
        <f>VLOOKUP(B:B,Customers!A:H,8,0)</f>
        <v>75</v>
      </c>
    </row>
    <row r="708" spans="1:16" x14ac:dyDescent="0.25">
      <c r="A708">
        <v>11114</v>
      </c>
      <c r="B708">
        <v>563</v>
      </c>
      <c r="C708" s="1" t="s">
        <v>100</v>
      </c>
      <c r="D708" s="2">
        <v>45002.969444444447</v>
      </c>
      <c r="E708" t="s">
        <v>98</v>
      </c>
      <c r="F708" t="s">
        <v>4</v>
      </c>
      <c r="G708">
        <v>6371</v>
      </c>
      <c r="H708" s="11">
        <f t="shared" si="55"/>
        <v>17</v>
      </c>
      <c r="I708" s="7">
        <v>45002</v>
      </c>
      <c r="J708" s="8">
        <v>0.96944444444444444</v>
      </c>
      <c r="K708">
        <f t="shared" si="56"/>
        <v>16</v>
      </c>
      <c r="L708">
        <f t="shared" si="57"/>
        <v>23</v>
      </c>
      <c r="M708">
        <f t="shared" si="58"/>
        <v>3</v>
      </c>
      <c r="N708" t="str">
        <f>VLOOKUP(B:B,Customers!A:B,2,TRUE)</f>
        <v>France</v>
      </c>
      <c r="O708" t="str">
        <f t="shared" si="59"/>
        <v>Not Outlier</v>
      </c>
      <c r="P708">
        <f>VLOOKUP(B:B,Customers!A:H,8,0)</f>
        <v>80</v>
      </c>
    </row>
    <row r="709" spans="1:16" x14ac:dyDescent="0.25">
      <c r="A709">
        <v>491960</v>
      </c>
      <c r="B709">
        <v>564</v>
      </c>
      <c r="C709" s="1" t="s">
        <v>99</v>
      </c>
      <c r="D709" s="2">
        <v>45117.005555555559</v>
      </c>
      <c r="E709" t="s">
        <v>96</v>
      </c>
      <c r="F709" t="s">
        <v>27</v>
      </c>
      <c r="G709">
        <v>1650</v>
      </c>
      <c r="H709" s="11">
        <f t="shared" si="55"/>
        <v>10</v>
      </c>
      <c r="I709" s="7">
        <v>45117</v>
      </c>
      <c r="J709" s="8">
        <v>5.5555555555555558E-3</v>
      </c>
      <c r="K709">
        <f t="shared" si="56"/>
        <v>8</v>
      </c>
      <c r="L709">
        <f t="shared" si="57"/>
        <v>0</v>
      </c>
      <c r="M709">
        <f t="shared" si="58"/>
        <v>7</v>
      </c>
      <c r="N709" t="str">
        <f>VLOOKUP(B:B,Customers!A:B,2,TRUE)</f>
        <v>USA</v>
      </c>
      <c r="O709" t="str">
        <f t="shared" si="59"/>
        <v>Not Outlier</v>
      </c>
      <c r="P709">
        <f>VLOOKUP(B:B,Customers!A:H,8,0)</f>
        <v>83</v>
      </c>
    </row>
    <row r="710" spans="1:16" x14ac:dyDescent="0.25">
      <c r="A710">
        <v>1605731</v>
      </c>
      <c r="B710">
        <v>564</v>
      </c>
      <c r="C710" s="1" t="s">
        <v>99</v>
      </c>
      <c r="D710" s="3">
        <v>45101.001388888886</v>
      </c>
      <c r="E710" t="s">
        <v>191</v>
      </c>
      <c r="F710" t="s">
        <v>16</v>
      </c>
      <c r="G710">
        <v>6271</v>
      </c>
      <c r="H710" s="11">
        <f t="shared" si="55"/>
        <v>24</v>
      </c>
      <c r="I710" s="7">
        <v>45101</v>
      </c>
      <c r="J710" s="8">
        <v>1.3888888888888889E-3</v>
      </c>
      <c r="K710">
        <f t="shared" si="56"/>
        <v>2</v>
      </c>
      <c r="L710">
        <f t="shared" si="57"/>
        <v>0</v>
      </c>
      <c r="M710">
        <f t="shared" si="58"/>
        <v>6</v>
      </c>
      <c r="N710" t="str">
        <f>VLOOKUP(B:B,Customers!A:B,2,TRUE)</f>
        <v>USA</v>
      </c>
      <c r="O710" t="str">
        <f t="shared" si="59"/>
        <v>Not Outlier</v>
      </c>
      <c r="P710">
        <f>VLOOKUP(B:B,Customers!A:H,8,0)</f>
        <v>83</v>
      </c>
    </row>
    <row r="711" spans="1:16" x14ac:dyDescent="0.25">
      <c r="A711">
        <v>385361</v>
      </c>
      <c r="B711">
        <v>565</v>
      </c>
      <c r="C711" s="1" t="s">
        <v>100</v>
      </c>
      <c r="D711" s="2">
        <v>45249.974999999999</v>
      </c>
      <c r="E711" t="s">
        <v>97</v>
      </c>
      <c r="F711" t="s">
        <v>59</v>
      </c>
      <c r="G711">
        <v>9005</v>
      </c>
      <c r="H711" s="11">
        <f t="shared" si="55"/>
        <v>19</v>
      </c>
      <c r="I711" s="7">
        <v>45249</v>
      </c>
      <c r="J711" s="8">
        <v>0.97499999999999998</v>
      </c>
      <c r="K711">
        <f t="shared" si="56"/>
        <v>24</v>
      </c>
      <c r="L711">
        <f t="shared" si="57"/>
        <v>23</v>
      </c>
      <c r="M711">
        <f t="shared" si="58"/>
        <v>11</v>
      </c>
      <c r="N711" t="str">
        <f>VLOOKUP(B:B,Customers!A:B,2,TRUE)</f>
        <v>France</v>
      </c>
      <c r="O711" t="str">
        <f t="shared" si="59"/>
        <v>Not Outlier</v>
      </c>
      <c r="P711">
        <f>VLOOKUP(B:B,Customers!A:H,8,0)</f>
        <v>62</v>
      </c>
    </row>
    <row r="712" spans="1:16" x14ac:dyDescent="0.25">
      <c r="A712">
        <v>7615</v>
      </c>
      <c r="B712">
        <v>566</v>
      </c>
      <c r="C712" s="1" t="s">
        <v>99</v>
      </c>
      <c r="D712" s="2">
        <v>45233.990277777775</v>
      </c>
      <c r="E712" t="s">
        <v>191</v>
      </c>
      <c r="F712" t="s">
        <v>13</v>
      </c>
      <c r="G712">
        <v>8303</v>
      </c>
      <c r="H712" s="11">
        <f t="shared" si="55"/>
        <v>3</v>
      </c>
      <c r="I712" s="7">
        <v>45233</v>
      </c>
      <c r="J712" s="8">
        <v>0.99027777777777781</v>
      </c>
      <c r="K712">
        <f t="shared" si="56"/>
        <v>46</v>
      </c>
      <c r="L712">
        <f t="shared" si="57"/>
        <v>23</v>
      </c>
      <c r="M712">
        <f t="shared" si="58"/>
        <v>11</v>
      </c>
      <c r="N712" t="str">
        <f>VLOOKUP(B:B,Customers!A:B,2,TRUE)</f>
        <v>USA</v>
      </c>
      <c r="O712" t="str">
        <f t="shared" si="59"/>
        <v>Not Outlier</v>
      </c>
      <c r="P712">
        <f>VLOOKUP(B:B,Customers!A:H,8,0)</f>
        <v>74</v>
      </c>
    </row>
    <row r="713" spans="1:16" x14ac:dyDescent="0.25">
      <c r="A713">
        <v>950100</v>
      </c>
      <c r="B713">
        <v>567</v>
      </c>
      <c r="C713" s="1" t="s">
        <v>101</v>
      </c>
      <c r="D713" s="3">
        <v>45267.965277777781</v>
      </c>
      <c r="E713" t="s">
        <v>98</v>
      </c>
      <c r="F713" t="s">
        <v>87</v>
      </c>
      <c r="G713">
        <v>4903</v>
      </c>
      <c r="H713" s="11">
        <f t="shared" si="55"/>
        <v>7</v>
      </c>
      <c r="I713" s="7">
        <v>45267</v>
      </c>
      <c r="J713" s="8">
        <v>0.96527777777777779</v>
      </c>
      <c r="K713">
        <f t="shared" si="56"/>
        <v>10</v>
      </c>
      <c r="L713">
        <f t="shared" si="57"/>
        <v>23</v>
      </c>
      <c r="M713">
        <f t="shared" si="58"/>
        <v>12</v>
      </c>
      <c r="N713" t="str">
        <f>VLOOKUP(B:B,Customers!A:B,2,TRUE)</f>
        <v>Australia</v>
      </c>
      <c r="O713" t="str">
        <f t="shared" si="59"/>
        <v>Not Outlier</v>
      </c>
      <c r="P713">
        <f>VLOOKUP(B:B,Customers!A:H,8,0)</f>
        <v>37</v>
      </c>
    </row>
    <row r="714" spans="1:16" x14ac:dyDescent="0.25">
      <c r="A714">
        <v>1682358</v>
      </c>
      <c r="B714">
        <v>567</v>
      </c>
      <c r="C714" s="1" t="s">
        <v>101</v>
      </c>
      <c r="D714" s="3">
        <v>45012.97152777778</v>
      </c>
      <c r="E714" t="s">
        <v>98</v>
      </c>
      <c r="F714" t="s">
        <v>63</v>
      </c>
      <c r="G714">
        <v>4540</v>
      </c>
      <c r="H714" s="11">
        <f t="shared" si="55"/>
        <v>27</v>
      </c>
      <c r="I714" s="7">
        <v>45012</v>
      </c>
      <c r="J714" s="8">
        <v>0.97152777777777777</v>
      </c>
      <c r="K714">
        <f t="shared" si="56"/>
        <v>19</v>
      </c>
      <c r="L714">
        <f t="shared" si="57"/>
        <v>23</v>
      </c>
      <c r="M714">
        <f t="shared" si="58"/>
        <v>3</v>
      </c>
      <c r="N714" t="str">
        <f>VLOOKUP(B:B,Customers!A:B,2,TRUE)</f>
        <v>Australia</v>
      </c>
      <c r="O714" t="str">
        <f t="shared" si="59"/>
        <v>Not Outlier</v>
      </c>
      <c r="P714">
        <f>VLOOKUP(B:B,Customers!A:H,8,0)</f>
        <v>37</v>
      </c>
    </row>
    <row r="715" spans="1:16" x14ac:dyDescent="0.25">
      <c r="A715">
        <v>571764</v>
      </c>
      <c r="B715">
        <v>568</v>
      </c>
      <c r="C715" s="1" t="s">
        <v>100</v>
      </c>
      <c r="D715" s="2">
        <v>45146.008333333331</v>
      </c>
      <c r="E715" t="s">
        <v>96</v>
      </c>
      <c r="F715" t="s">
        <v>34</v>
      </c>
      <c r="G715">
        <v>1895</v>
      </c>
      <c r="H715" s="11">
        <f t="shared" si="55"/>
        <v>8</v>
      </c>
      <c r="I715" s="7">
        <v>45146</v>
      </c>
      <c r="J715" s="8">
        <v>8.3333333333333332E-3</v>
      </c>
      <c r="K715">
        <f t="shared" si="56"/>
        <v>12</v>
      </c>
      <c r="L715">
        <f t="shared" si="57"/>
        <v>0</v>
      </c>
      <c r="M715">
        <f t="shared" si="58"/>
        <v>8</v>
      </c>
      <c r="N715" t="str">
        <f>VLOOKUP(B:B,Customers!A:B,2,TRUE)</f>
        <v>France</v>
      </c>
      <c r="O715" t="str">
        <f t="shared" si="59"/>
        <v>Not Outlier</v>
      </c>
      <c r="P715">
        <f>VLOOKUP(B:B,Customers!A:H,8,0)</f>
        <v>82</v>
      </c>
    </row>
    <row r="716" spans="1:16" x14ac:dyDescent="0.25">
      <c r="A716">
        <v>740564</v>
      </c>
      <c r="B716">
        <v>569</v>
      </c>
      <c r="C716" s="1" t="s">
        <v>99</v>
      </c>
      <c r="D716" s="3">
        <v>44970.033333333333</v>
      </c>
      <c r="E716" t="s">
        <v>191</v>
      </c>
      <c r="F716" t="s">
        <v>24</v>
      </c>
      <c r="G716">
        <v>1398</v>
      </c>
      <c r="H716" s="11">
        <f t="shared" si="55"/>
        <v>13</v>
      </c>
      <c r="I716" s="7">
        <v>44970</v>
      </c>
      <c r="J716" s="8">
        <v>3.3333333333333333E-2</v>
      </c>
      <c r="K716">
        <f t="shared" si="56"/>
        <v>48</v>
      </c>
      <c r="L716">
        <f t="shared" si="57"/>
        <v>0</v>
      </c>
      <c r="M716">
        <f t="shared" si="58"/>
        <v>2</v>
      </c>
      <c r="N716" t="str">
        <f>VLOOKUP(B:B,Customers!A:B,2,TRUE)</f>
        <v>USA</v>
      </c>
      <c r="O716" t="str">
        <f t="shared" si="59"/>
        <v>Not Outlier</v>
      </c>
      <c r="P716">
        <f>VLOOKUP(B:B,Customers!A:H,8,0)</f>
        <v>62</v>
      </c>
    </row>
    <row r="717" spans="1:16" x14ac:dyDescent="0.25">
      <c r="A717">
        <v>858083</v>
      </c>
      <c r="B717">
        <v>569</v>
      </c>
      <c r="C717" s="1" t="s">
        <v>99</v>
      </c>
      <c r="D717" s="3">
        <v>45004.017361111109</v>
      </c>
      <c r="E717" t="s">
        <v>98</v>
      </c>
      <c r="F717" t="s">
        <v>81</v>
      </c>
      <c r="G717">
        <v>5575</v>
      </c>
      <c r="H717" s="11">
        <f t="shared" si="55"/>
        <v>19</v>
      </c>
      <c r="I717" s="7">
        <v>45004</v>
      </c>
      <c r="J717" s="8">
        <v>1.7361111111111112E-2</v>
      </c>
      <c r="K717">
        <f t="shared" si="56"/>
        <v>25</v>
      </c>
      <c r="L717">
        <f t="shared" si="57"/>
        <v>0</v>
      </c>
      <c r="M717">
        <f t="shared" si="58"/>
        <v>3</v>
      </c>
      <c r="N717" t="str">
        <f>VLOOKUP(B:B,Customers!A:B,2,TRUE)</f>
        <v>USA</v>
      </c>
      <c r="O717" t="str">
        <f t="shared" si="59"/>
        <v>Not Outlier</v>
      </c>
      <c r="P717">
        <f>VLOOKUP(B:B,Customers!A:H,8,0)</f>
        <v>62</v>
      </c>
    </row>
    <row r="718" spans="1:16" x14ac:dyDescent="0.25">
      <c r="A718">
        <v>1407976</v>
      </c>
      <c r="B718">
        <v>569</v>
      </c>
      <c r="C718" s="1" t="s">
        <v>99</v>
      </c>
      <c r="D718" s="3">
        <v>45018.972916666666</v>
      </c>
      <c r="E718" t="s">
        <v>96</v>
      </c>
      <c r="F718" t="s">
        <v>36</v>
      </c>
      <c r="G718">
        <v>8751</v>
      </c>
      <c r="H718" s="11">
        <f t="shared" si="55"/>
        <v>2</v>
      </c>
      <c r="I718" s="7">
        <v>45018</v>
      </c>
      <c r="J718" s="8">
        <v>0.97291666666666665</v>
      </c>
      <c r="K718">
        <f t="shared" si="56"/>
        <v>21</v>
      </c>
      <c r="L718">
        <f t="shared" si="57"/>
        <v>23</v>
      </c>
      <c r="M718">
        <f t="shared" si="58"/>
        <v>4</v>
      </c>
      <c r="N718" t="str">
        <f>VLOOKUP(B:B,Customers!A:B,2,TRUE)</f>
        <v>USA</v>
      </c>
      <c r="O718" t="str">
        <f t="shared" si="59"/>
        <v>Not Outlier</v>
      </c>
      <c r="P718">
        <f>VLOOKUP(B:B,Customers!A:H,8,0)</f>
        <v>62</v>
      </c>
    </row>
    <row r="719" spans="1:16" x14ac:dyDescent="0.25">
      <c r="A719">
        <v>182299</v>
      </c>
      <c r="B719">
        <v>570</v>
      </c>
      <c r="C719" s="1" t="s">
        <v>113</v>
      </c>
      <c r="D719" s="2">
        <v>45212.022916666669</v>
      </c>
      <c r="E719" t="s">
        <v>97</v>
      </c>
      <c r="F719" t="s">
        <v>27</v>
      </c>
      <c r="G719">
        <v>2238</v>
      </c>
      <c r="H719" s="11">
        <f t="shared" si="55"/>
        <v>13</v>
      </c>
      <c r="I719" s="7">
        <v>45212</v>
      </c>
      <c r="J719" s="8">
        <v>2.2916666666666665E-2</v>
      </c>
      <c r="K719">
        <f t="shared" si="56"/>
        <v>33</v>
      </c>
      <c r="L719">
        <f t="shared" si="57"/>
        <v>0</v>
      </c>
      <c r="M719">
        <f t="shared" si="58"/>
        <v>10</v>
      </c>
      <c r="N719" t="str">
        <f>VLOOKUP(B:B,Customers!A:B,2,TRUE)</f>
        <v>India</v>
      </c>
      <c r="O719" t="str">
        <f t="shared" si="59"/>
        <v>Not Outlier</v>
      </c>
      <c r="P719">
        <f>VLOOKUP(B:B,Customers!A:H,8,0)</f>
        <v>66</v>
      </c>
    </row>
    <row r="720" spans="1:16" x14ac:dyDescent="0.25">
      <c r="A720">
        <v>69722</v>
      </c>
      <c r="B720">
        <v>571</v>
      </c>
      <c r="C720" s="1" t="s">
        <v>102</v>
      </c>
      <c r="D720" s="2">
        <v>45174.040277777778</v>
      </c>
      <c r="E720" t="s">
        <v>98</v>
      </c>
      <c r="F720" t="s">
        <v>32</v>
      </c>
      <c r="G720">
        <v>1269</v>
      </c>
      <c r="H720" s="11">
        <f t="shared" si="55"/>
        <v>5</v>
      </c>
      <c r="I720" s="7">
        <v>45174</v>
      </c>
      <c r="J720" s="8">
        <v>4.027777777777778E-2</v>
      </c>
      <c r="K720">
        <f t="shared" si="56"/>
        <v>58</v>
      </c>
      <c r="L720">
        <f t="shared" si="57"/>
        <v>0</v>
      </c>
      <c r="M720">
        <f t="shared" si="58"/>
        <v>9</v>
      </c>
      <c r="N720" t="str">
        <f>VLOOKUP(B:B,Customers!A:B,2,TRUE)</f>
        <v>Finland</v>
      </c>
      <c r="O720" t="str">
        <f t="shared" si="59"/>
        <v>Not Outlier</v>
      </c>
      <c r="P720">
        <f>VLOOKUP(B:B,Customers!A:H,8,0)</f>
        <v>88</v>
      </c>
    </row>
    <row r="721" spans="1:16" x14ac:dyDescent="0.25">
      <c r="A721">
        <v>583129</v>
      </c>
      <c r="B721">
        <v>575</v>
      </c>
      <c r="C721" s="1" t="s">
        <v>113</v>
      </c>
      <c r="D721" s="2">
        <v>45248.953472222223</v>
      </c>
      <c r="E721" t="s">
        <v>191</v>
      </c>
      <c r="F721" t="s">
        <v>11</v>
      </c>
      <c r="G721">
        <v>7035</v>
      </c>
      <c r="H721" s="11">
        <f t="shared" si="55"/>
        <v>18</v>
      </c>
      <c r="I721" s="7">
        <v>45248</v>
      </c>
      <c r="J721" s="8">
        <v>0.95347222222222228</v>
      </c>
      <c r="K721">
        <f t="shared" si="56"/>
        <v>53</v>
      </c>
      <c r="L721">
        <f t="shared" si="57"/>
        <v>22</v>
      </c>
      <c r="M721">
        <f t="shared" si="58"/>
        <v>11</v>
      </c>
      <c r="N721" t="str">
        <f>VLOOKUP(B:B,Customers!A:B,2,TRUE)</f>
        <v>India</v>
      </c>
      <c r="O721" t="str">
        <f t="shared" si="59"/>
        <v>Not Outlier</v>
      </c>
      <c r="P721">
        <f>VLOOKUP(B:B,Customers!A:H,8,0)</f>
        <v>85</v>
      </c>
    </row>
    <row r="722" spans="1:16" x14ac:dyDescent="0.25">
      <c r="A722">
        <v>1020737</v>
      </c>
      <c r="B722">
        <v>575</v>
      </c>
      <c r="C722" s="1" t="s">
        <v>113</v>
      </c>
      <c r="D722" s="3">
        <v>45267.081944444442</v>
      </c>
      <c r="E722" t="s">
        <v>97</v>
      </c>
      <c r="F722" t="s">
        <v>76</v>
      </c>
      <c r="G722">
        <v>7392</v>
      </c>
      <c r="H722" s="11">
        <f t="shared" si="55"/>
        <v>7</v>
      </c>
      <c r="I722" s="7">
        <v>45267</v>
      </c>
      <c r="J722" s="8">
        <v>8.1944444444444445E-2</v>
      </c>
      <c r="K722">
        <f t="shared" si="56"/>
        <v>58</v>
      </c>
      <c r="L722">
        <f t="shared" si="57"/>
        <v>1</v>
      </c>
      <c r="M722">
        <f t="shared" si="58"/>
        <v>12</v>
      </c>
      <c r="N722" t="str">
        <f>VLOOKUP(B:B,Customers!A:B,2,TRUE)</f>
        <v>India</v>
      </c>
      <c r="O722" t="str">
        <f t="shared" si="59"/>
        <v>Not Outlier</v>
      </c>
      <c r="P722">
        <f>VLOOKUP(B:B,Customers!A:H,8,0)</f>
        <v>85</v>
      </c>
    </row>
    <row r="723" spans="1:16" x14ac:dyDescent="0.25">
      <c r="A723">
        <v>397428</v>
      </c>
      <c r="B723">
        <v>576</v>
      </c>
      <c r="C723" s="1" t="s">
        <v>99</v>
      </c>
      <c r="D723" s="2">
        <v>45056.961111111108</v>
      </c>
      <c r="E723" t="s">
        <v>97</v>
      </c>
      <c r="F723" t="s">
        <v>65</v>
      </c>
      <c r="G723">
        <v>1426</v>
      </c>
      <c r="H723" s="11">
        <f t="shared" si="55"/>
        <v>10</v>
      </c>
      <c r="I723" s="7">
        <v>45056</v>
      </c>
      <c r="J723" s="8">
        <v>0.96111111111111114</v>
      </c>
      <c r="K723">
        <f t="shared" si="56"/>
        <v>4</v>
      </c>
      <c r="L723">
        <f t="shared" si="57"/>
        <v>23</v>
      </c>
      <c r="M723">
        <f t="shared" si="58"/>
        <v>5</v>
      </c>
      <c r="N723" t="str">
        <f>VLOOKUP(B:B,Customers!A:B,2,TRUE)</f>
        <v>USA</v>
      </c>
      <c r="O723" t="str">
        <f t="shared" si="59"/>
        <v>Not Outlier</v>
      </c>
      <c r="P723">
        <f>VLOOKUP(B:B,Customers!A:H,8,0)</f>
        <v>47</v>
      </c>
    </row>
    <row r="724" spans="1:16" x14ac:dyDescent="0.25">
      <c r="A724">
        <v>992007</v>
      </c>
      <c r="B724">
        <v>576</v>
      </c>
      <c r="C724" s="1" t="s">
        <v>99</v>
      </c>
      <c r="D724" s="3">
        <v>45140.997916666667</v>
      </c>
      <c r="E724" t="s">
        <v>97</v>
      </c>
      <c r="F724" t="s">
        <v>41</v>
      </c>
      <c r="G724">
        <v>839</v>
      </c>
      <c r="H724" s="11">
        <f t="shared" si="55"/>
        <v>2</v>
      </c>
      <c r="I724" s="7">
        <v>45140</v>
      </c>
      <c r="J724" s="8">
        <v>0.99791666666666667</v>
      </c>
      <c r="K724">
        <f t="shared" si="56"/>
        <v>57</v>
      </c>
      <c r="L724">
        <f t="shared" si="57"/>
        <v>23</v>
      </c>
      <c r="M724">
        <f t="shared" si="58"/>
        <v>8</v>
      </c>
      <c r="N724" t="str">
        <f>VLOOKUP(B:B,Customers!A:B,2,TRUE)</f>
        <v>USA</v>
      </c>
      <c r="O724" t="str">
        <f t="shared" si="59"/>
        <v>Not Outlier</v>
      </c>
      <c r="P724">
        <f>VLOOKUP(B:B,Customers!A:H,8,0)</f>
        <v>47</v>
      </c>
    </row>
    <row r="725" spans="1:16" x14ac:dyDescent="0.25">
      <c r="A725">
        <v>483229</v>
      </c>
      <c r="B725">
        <v>577</v>
      </c>
      <c r="C725" s="1" t="s">
        <v>100</v>
      </c>
      <c r="D725" s="2">
        <v>44970.046527777777</v>
      </c>
      <c r="E725" t="s">
        <v>97</v>
      </c>
      <c r="F725" t="s">
        <v>78</v>
      </c>
      <c r="G725">
        <v>1958</v>
      </c>
      <c r="H725" s="11">
        <f t="shared" si="55"/>
        <v>13</v>
      </c>
      <c r="I725" s="7">
        <v>44970</v>
      </c>
      <c r="J725" s="8">
        <v>4.6527777777777779E-2</v>
      </c>
      <c r="K725">
        <f t="shared" si="56"/>
        <v>7</v>
      </c>
      <c r="L725">
        <f t="shared" si="57"/>
        <v>1</v>
      </c>
      <c r="M725">
        <f t="shared" si="58"/>
        <v>2</v>
      </c>
      <c r="N725" t="str">
        <f>VLOOKUP(B:B,Customers!A:B,2,TRUE)</f>
        <v>France</v>
      </c>
      <c r="O725" t="str">
        <f t="shared" si="59"/>
        <v>Not Outlier</v>
      </c>
      <c r="P725">
        <f>VLOOKUP(B:B,Customers!A:H,8,0)</f>
        <v>74</v>
      </c>
    </row>
    <row r="726" spans="1:16" x14ac:dyDescent="0.25">
      <c r="A726">
        <v>1052606</v>
      </c>
      <c r="B726">
        <v>577</v>
      </c>
      <c r="C726" s="1" t="s">
        <v>100</v>
      </c>
      <c r="D726" s="3">
        <v>45233.006944444445</v>
      </c>
      <c r="E726" t="s">
        <v>97</v>
      </c>
      <c r="F726" t="s">
        <v>57</v>
      </c>
      <c r="G726">
        <v>701</v>
      </c>
      <c r="H726" s="11">
        <f t="shared" si="55"/>
        <v>3</v>
      </c>
      <c r="I726" s="7">
        <v>45233</v>
      </c>
      <c r="J726" s="8">
        <v>6.9444444444444441E-3</v>
      </c>
      <c r="K726">
        <f t="shared" si="56"/>
        <v>10</v>
      </c>
      <c r="L726">
        <f t="shared" si="57"/>
        <v>0</v>
      </c>
      <c r="M726">
        <f t="shared" si="58"/>
        <v>11</v>
      </c>
      <c r="N726" t="str">
        <f>VLOOKUP(B:B,Customers!A:B,2,TRUE)</f>
        <v>France</v>
      </c>
      <c r="O726" t="str">
        <f t="shared" si="59"/>
        <v>Not Outlier</v>
      </c>
      <c r="P726">
        <f>VLOOKUP(B:B,Customers!A:H,8,0)</f>
        <v>74</v>
      </c>
    </row>
    <row r="727" spans="1:16" x14ac:dyDescent="0.25">
      <c r="A727">
        <v>721053</v>
      </c>
      <c r="B727">
        <v>579</v>
      </c>
      <c r="C727" s="1" t="s">
        <v>99</v>
      </c>
      <c r="D727" s="3">
        <v>45039.002083333333</v>
      </c>
      <c r="E727" t="s">
        <v>96</v>
      </c>
      <c r="F727" t="s">
        <v>39</v>
      </c>
      <c r="G727">
        <v>5093</v>
      </c>
      <c r="H727" s="11">
        <f t="shared" si="55"/>
        <v>23</v>
      </c>
      <c r="I727" s="7">
        <v>45039</v>
      </c>
      <c r="J727" s="8">
        <v>2.0833333333333333E-3</v>
      </c>
      <c r="K727">
        <f t="shared" si="56"/>
        <v>3</v>
      </c>
      <c r="L727">
        <f t="shared" si="57"/>
        <v>0</v>
      </c>
      <c r="M727">
        <f t="shared" si="58"/>
        <v>4</v>
      </c>
      <c r="N727" t="str">
        <f>VLOOKUP(B:B,Customers!A:B,2,TRUE)</f>
        <v>USA</v>
      </c>
      <c r="O727" t="str">
        <f t="shared" si="59"/>
        <v>Not Outlier</v>
      </c>
      <c r="P727">
        <f>VLOOKUP(B:B,Customers!A:H,8,0)</f>
        <v>62</v>
      </c>
    </row>
    <row r="728" spans="1:16" x14ac:dyDescent="0.25">
      <c r="A728">
        <v>957373</v>
      </c>
      <c r="B728">
        <v>580</v>
      </c>
      <c r="C728" s="1" t="s">
        <v>99</v>
      </c>
      <c r="D728" s="3">
        <v>45093.961805555555</v>
      </c>
      <c r="E728" t="s">
        <v>96</v>
      </c>
      <c r="F728" t="s">
        <v>24</v>
      </c>
      <c r="G728">
        <v>4659</v>
      </c>
      <c r="H728" s="11">
        <f t="shared" si="55"/>
        <v>16</v>
      </c>
      <c r="I728" s="7">
        <v>45093</v>
      </c>
      <c r="J728" s="8">
        <v>0.96180555555555558</v>
      </c>
      <c r="K728">
        <f t="shared" si="56"/>
        <v>5</v>
      </c>
      <c r="L728">
        <f t="shared" si="57"/>
        <v>23</v>
      </c>
      <c r="M728">
        <f t="shared" si="58"/>
        <v>6</v>
      </c>
      <c r="N728" t="str">
        <f>VLOOKUP(B:B,Customers!A:B,2,TRUE)</f>
        <v>USA</v>
      </c>
      <c r="O728" t="str">
        <f t="shared" si="59"/>
        <v>Not Outlier</v>
      </c>
      <c r="P728">
        <f>VLOOKUP(B:B,Customers!A:H,8,0)</f>
        <v>24</v>
      </c>
    </row>
    <row r="729" spans="1:16" x14ac:dyDescent="0.25">
      <c r="A729">
        <v>886188</v>
      </c>
      <c r="B729">
        <v>581</v>
      </c>
      <c r="C729" s="1" t="s">
        <v>99</v>
      </c>
      <c r="D729" s="3">
        <v>45202.05</v>
      </c>
      <c r="E729" t="s">
        <v>98</v>
      </c>
      <c r="F729" t="s">
        <v>76</v>
      </c>
      <c r="G729">
        <v>5000</v>
      </c>
      <c r="H729" s="11">
        <f t="shared" si="55"/>
        <v>3</v>
      </c>
      <c r="I729" s="7">
        <v>45202</v>
      </c>
      <c r="J729" s="8">
        <v>0.05</v>
      </c>
      <c r="K729">
        <f t="shared" si="56"/>
        <v>12</v>
      </c>
      <c r="L729">
        <f t="shared" si="57"/>
        <v>1</v>
      </c>
      <c r="M729">
        <f t="shared" si="58"/>
        <v>10</v>
      </c>
      <c r="N729" t="str">
        <f>VLOOKUP(B:B,Customers!A:B,2,TRUE)</f>
        <v>USA</v>
      </c>
      <c r="O729" t="str">
        <f t="shared" si="59"/>
        <v>Not Outlier</v>
      </c>
      <c r="P729">
        <f>VLOOKUP(B:B,Customers!A:H,8,0)</f>
        <v>53</v>
      </c>
    </row>
    <row r="730" spans="1:16" x14ac:dyDescent="0.25">
      <c r="A730">
        <v>1107821</v>
      </c>
      <c r="B730">
        <v>581</v>
      </c>
      <c r="C730" s="1" t="s">
        <v>99</v>
      </c>
      <c r="D730" s="3">
        <v>45217.017361111109</v>
      </c>
      <c r="E730" t="s">
        <v>98</v>
      </c>
      <c r="F730" t="s">
        <v>8</v>
      </c>
      <c r="G730">
        <v>3452</v>
      </c>
      <c r="H730" s="11">
        <f t="shared" si="55"/>
        <v>18</v>
      </c>
      <c r="I730" s="7">
        <v>45217</v>
      </c>
      <c r="J730" s="8">
        <v>1.7361111111111112E-2</v>
      </c>
      <c r="K730">
        <f t="shared" si="56"/>
        <v>25</v>
      </c>
      <c r="L730">
        <f t="shared" si="57"/>
        <v>0</v>
      </c>
      <c r="M730">
        <f t="shared" si="58"/>
        <v>10</v>
      </c>
      <c r="N730" t="str">
        <f>VLOOKUP(B:B,Customers!A:B,2,TRUE)</f>
        <v>USA</v>
      </c>
      <c r="O730" t="str">
        <f t="shared" si="59"/>
        <v>Not Outlier</v>
      </c>
      <c r="P730">
        <f>VLOOKUP(B:B,Customers!A:H,8,0)</f>
        <v>53</v>
      </c>
    </row>
    <row r="731" spans="1:16" x14ac:dyDescent="0.25">
      <c r="A731">
        <v>1273418</v>
      </c>
      <c r="B731">
        <v>581</v>
      </c>
      <c r="C731" s="1" t="s">
        <v>99</v>
      </c>
      <c r="D731" s="3">
        <v>45253.969444444447</v>
      </c>
      <c r="E731" t="s">
        <v>191</v>
      </c>
      <c r="F731" t="s">
        <v>55</v>
      </c>
      <c r="G731">
        <v>5316</v>
      </c>
      <c r="H731" s="11">
        <f t="shared" si="55"/>
        <v>23</v>
      </c>
      <c r="I731" s="7">
        <v>45253</v>
      </c>
      <c r="J731" s="8">
        <v>0.96944444444444444</v>
      </c>
      <c r="K731">
        <f t="shared" si="56"/>
        <v>16</v>
      </c>
      <c r="L731">
        <f t="shared" si="57"/>
        <v>23</v>
      </c>
      <c r="M731">
        <f t="shared" si="58"/>
        <v>11</v>
      </c>
      <c r="N731" t="str">
        <f>VLOOKUP(B:B,Customers!A:B,2,TRUE)</f>
        <v>USA</v>
      </c>
      <c r="O731" t="str">
        <f t="shared" si="59"/>
        <v>Not Outlier</v>
      </c>
      <c r="P731">
        <f>VLOOKUP(B:B,Customers!A:H,8,0)</f>
        <v>53</v>
      </c>
    </row>
    <row r="732" spans="1:16" x14ac:dyDescent="0.25">
      <c r="A732">
        <v>101471</v>
      </c>
      <c r="B732">
        <v>584</v>
      </c>
      <c r="C732" s="1" t="s">
        <v>99</v>
      </c>
      <c r="D732" s="2">
        <v>45255.05</v>
      </c>
      <c r="E732" t="s">
        <v>96</v>
      </c>
      <c r="F732" t="s">
        <v>35</v>
      </c>
      <c r="G732">
        <v>9105</v>
      </c>
      <c r="H732" s="11">
        <f t="shared" si="55"/>
        <v>25</v>
      </c>
      <c r="I732" s="7">
        <v>45255</v>
      </c>
      <c r="J732" s="8">
        <v>0.05</v>
      </c>
      <c r="K732">
        <f t="shared" si="56"/>
        <v>12</v>
      </c>
      <c r="L732">
        <f t="shared" si="57"/>
        <v>1</v>
      </c>
      <c r="M732">
        <f t="shared" si="58"/>
        <v>11</v>
      </c>
      <c r="N732" t="str">
        <f>VLOOKUP(B:B,Customers!A:B,2,TRUE)</f>
        <v>USA</v>
      </c>
      <c r="O732" t="str">
        <f t="shared" si="59"/>
        <v>Not Outlier</v>
      </c>
      <c r="P732">
        <f>VLOOKUP(B:B,Customers!A:H,8,0)</f>
        <v>70</v>
      </c>
    </row>
    <row r="733" spans="1:16" x14ac:dyDescent="0.25">
      <c r="A733">
        <v>1104723</v>
      </c>
      <c r="B733">
        <v>584</v>
      </c>
      <c r="C733" s="1" t="s">
        <v>99</v>
      </c>
      <c r="D733" s="3">
        <v>44952.986111111109</v>
      </c>
      <c r="E733" t="s">
        <v>98</v>
      </c>
      <c r="F733" t="s">
        <v>70</v>
      </c>
      <c r="G733">
        <v>1066</v>
      </c>
      <c r="H733" s="11">
        <f t="shared" si="55"/>
        <v>26</v>
      </c>
      <c r="I733" s="7">
        <v>44952</v>
      </c>
      <c r="J733" s="8">
        <v>0.98611111111111116</v>
      </c>
      <c r="K733">
        <f t="shared" si="56"/>
        <v>40</v>
      </c>
      <c r="L733">
        <f t="shared" si="57"/>
        <v>23</v>
      </c>
      <c r="M733">
        <f t="shared" si="58"/>
        <v>1</v>
      </c>
      <c r="N733" t="str">
        <f>VLOOKUP(B:B,Customers!A:B,2,TRUE)</f>
        <v>USA</v>
      </c>
      <c r="O733" t="str">
        <f t="shared" si="59"/>
        <v>Not Outlier</v>
      </c>
      <c r="P733">
        <f>VLOOKUP(B:B,Customers!A:H,8,0)</f>
        <v>70</v>
      </c>
    </row>
    <row r="734" spans="1:16" x14ac:dyDescent="0.25">
      <c r="A734">
        <v>1075036</v>
      </c>
      <c r="B734">
        <v>587</v>
      </c>
      <c r="C734" s="1" t="s">
        <v>99</v>
      </c>
      <c r="D734" s="3">
        <v>45062.978472222225</v>
      </c>
      <c r="E734" t="s">
        <v>191</v>
      </c>
      <c r="F734" t="s">
        <v>91</v>
      </c>
      <c r="G734">
        <v>5378</v>
      </c>
      <c r="H734" s="11">
        <f t="shared" si="55"/>
        <v>16</v>
      </c>
      <c r="I734" s="7">
        <v>45062</v>
      </c>
      <c r="J734" s="8">
        <v>0.97847222222222219</v>
      </c>
      <c r="K734">
        <f t="shared" si="56"/>
        <v>29</v>
      </c>
      <c r="L734">
        <f t="shared" si="57"/>
        <v>23</v>
      </c>
      <c r="M734">
        <f t="shared" si="58"/>
        <v>5</v>
      </c>
      <c r="N734" t="str">
        <f>VLOOKUP(B:B,Customers!A:B,2,TRUE)</f>
        <v>USA</v>
      </c>
      <c r="O734" t="str">
        <f t="shared" si="59"/>
        <v>Not Outlier</v>
      </c>
      <c r="P734">
        <f>VLOOKUP(B:B,Customers!A:H,8,0)</f>
        <v>51</v>
      </c>
    </row>
    <row r="735" spans="1:16" x14ac:dyDescent="0.25">
      <c r="A735">
        <v>1115751</v>
      </c>
      <c r="B735">
        <v>587</v>
      </c>
      <c r="C735" s="1" t="s">
        <v>99</v>
      </c>
      <c r="D735" s="3">
        <v>45083.991666666669</v>
      </c>
      <c r="E735" t="s">
        <v>191</v>
      </c>
      <c r="F735" t="s">
        <v>75</v>
      </c>
      <c r="G735">
        <v>3833</v>
      </c>
      <c r="H735" s="11">
        <f t="shared" si="55"/>
        <v>6</v>
      </c>
      <c r="I735" s="7">
        <v>45083</v>
      </c>
      <c r="J735" s="8">
        <v>0.9916666666666667</v>
      </c>
      <c r="K735">
        <f t="shared" si="56"/>
        <v>48</v>
      </c>
      <c r="L735">
        <f t="shared" si="57"/>
        <v>23</v>
      </c>
      <c r="M735">
        <f t="shared" si="58"/>
        <v>6</v>
      </c>
      <c r="N735" t="str">
        <f>VLOOKUP(B:B,Customers!A:B,2,TRUE)</f>
        <v>USA</v>
      </c>
      <c r="O735" t="str">
        <f t="shared" si="59"/>
        <v>Not Outlier</v>
      </c>
      <c r="P735">
        <f>VLOOKUP(B:B,Customers!A:H,8,0)</f>
        <v>51</v>
      </c>
    </row>
    <row r="736" spans="1:16" x14ac:dyDescent="0.25">
      <c r="A736">
        <v>1032588</v>
      </c>
      <c r="B736">
        <v>588</v>
      </c>
      <c r="C736" s="1" t="s">
        <v>107</v>
      </c>
      <c r="D736" s="3">
        <v>45241.034722222219</v>
      </c>
      <c r="E736" t="s">
        <v>96</v>
      </c>
      <c r="F736" t="s">
        <v>42</v>
      </c>
      <c r="G736">
        <v>6085</v>
      </c>
      <c r="H736" s="11">
        <f t="shared" si="55"/>
        <v>11</v>
      </c>
      <c r="I736" s="7">
        <v>45241</v>
      </c>
      <c r="J736" s="8">
        <v>3.4722222222222224E-2</v>
      </c>
      <c r="K736">
        <f t="shared" si="56"/>
        <v>50</v>
      </c>
      <c r="L736">
        <f t="shared" si="57"/>
        <v>0</v>
      </c>
      <c r="M736">
        <f t="shared" si="58"/>
        <v>11</v>
      </c>
      <c r="N736" t="str">
        <f>VLOOKUP(B:B,Customers!A:B,2,TRUE)</f>
        <v>Italy</v>
      </c>
      <c r="O736" t="str">
        <f t="shared" si="59"/>
        <v>Not Outlier</v>
      </c>
      <c r="P736">
        <f>VLOOKUP(B:B,Customers!A:H,8,0)</f>
        <v>42</v>
      </c>
    </row>
    <row r="737" spans="1:16" x14ac:dyDescent="0.25">
      <c r="A737">
        <v>1369791</v>
      </c>
      <c r="B737">
        <v>588</v>
      </c>
      <c r="C737" s="1" t="s">
        <v>107</v>
      </c>
      <c r="D737" s="3">
        <v>44964.046527777777</v>
      </c>
      <c r="E737" t="s">
        <v>97</v>
      </c>
      <c r="F737" t="s">
        <v>83</v>
      </c>
      <c r="G737">
        <v>6758</v>
      </c>
      <c r="H737" s="11">
        <f t="shared" si="55"/>
        <v>7</v>
      </c>
      <c r="I737" s="7">
        <v>44964</v>
      </c>
      <c r="J737" s="8">
        <v>4.6527777777777779E-2</v>
      </c>
      <c r="K737">
        <f t="shared" si="56"/>
        <v>7</v>
      </c>
      <c r="L737">
        <f t="shared" si="57"/>
        <v>1</v>
      </c>
      <c r="M737">
        <f t="shared" si="58"/>
        <v>2</v>
      </c>
      <c r="N737" t="str">
        <f>VLOOKUP(B:B,Customers!A:B,2,TRUE)</f>
        <v>Italy</v>
      </c>
      <c r="O737" t="str">
        <f t="shared" si="59"/>
        <v>Not Outlier</v>
      </c>
      <c r="P737">
        <f>VLOOKUP(B:B,Customers!A:H,8,0)</f>
        <v>42</v>
      </c>
    </row>
    <row r="738" spans="1:16" x14ac:dyDescent="0.25">
      <c r="A738">
        <v>229056</v>
      </c>
      <c r="B738">
        <v>594</v>
      </c>
      <c r="C738" s="1" t="s">
        <v>99</v>
      </c>
      <c r="D738" s="2">
        <v>45083.081944444442</v>
      </c>
      <c r="E738" t="s">
        <v>96</v>
      </c>
      <c r="F738" t="s">
        <v>74</v>
      </c>
      <c r="G738">
        <v>4328</v>
      </c>
      <c r="H738" s="11">
        <f t="shared" si="55"/>
        <v>6</v>
      </c>
      <c r="I738" s="7">
        <v>45083</v>
      </c>
      <c r="J738" s="8">
        <v>8.1944444444444445E-2</v>
      </c>
      <c r="K738">
        <f t="shared" si="56"/>
        <v>58</v>
      </c>
      <c r="L738">
        <f t="shared" si="57"/>
        <v>1</v>
      </c>
      <c r="M738">
        <f t="shared" si="58"/>
        <v>6</v>
      </c>
      <c r="N738" t="str">
        <f>VLOOKUP(B:B,Customers!A:B,2,TRUE)</f>
        <v>USA</v>
      </c>
      <c r="O738" t="str">
        <f t="shared" si="59"/>
        <v>Not Outlier</v>
      </c>
      <c r="P738">
        <f>VLOOKUP(B:B,Customers!A:H,8,0)</f>
        <v>58</v>
      </c>
    </row>
    <row r="739" spans="1:16" x14ac:dyDescent="0.25">
      <c r="A739">
        <v>327243</v>
      </c>
      <c r="B739">
        <v>595</v>
      </c>
      <c r="C739" s="1" t="s">
        <v>99</v>
      </c>
      <c r="D739" s="2">
        <v>45054.037499999999</v>
      </c>
      <c r="E739" t="s">
        <v>96</v>
      </c>
      <c r="F739" t="s">
        <v>48</v>
      </c>
      <c r="G739">
        <v>8969</v>
      </c>
      <c r="H739" s="11">
        <f t="shared" si="55"/>
        <v>8</v>
      </c>
      <c r="I739" s="7">
        <v>45054</v>
      </c>
      <c r="J739" s="8">
        <v>3.7499999999999999E-2</v>
      </c>
      <c r="K739">
        <f t="shared" si="56"/>
        <v>54</v>
      </c>
      <c r="L739">
        <f t="shared" si="57"/>
        <v>0</v>
      </c>
      <c r="M739">
        <f t="shared" si="58"/>
        <v>5</v>
      </c>
      <c r="N739" t="str">
        <f>VLOOKUP(B:B,Customers!A:B,2,TRUE)</f>
        <v>USA</v>
      </c>
      <c r="O739" t="str">
        <f t="shared" si="59"/>
        <v>Not Outlier</v>
      </c>
      <c r="P739">
        <f>VLOOKUP(B:B,Customers!A:H,8,0)</f>
        <v>90</v>
      </c>
    </row>
    <row r="740" spans="1:16" x14ac:dyDescent="0.25">
      <c r="A740">
        <v>497663</v>
      </c>
      <c r="B740">
        <v>596</v>
      </c>
      <c r="C740" s="1" t="s">
        <v>102</v>
      </c>
      <c r="D740" s="2">
        <v>45236.002083333333</v>
      </c>
      <c r="E740" t="s">
        <v>96</v>
      </c>
      <c r="F740" t="s">
        <v>85</v>
      </c>
      <c r="G740">
        <v>6580</v>
      </c>
      <c r="H740" s="11">
        <f t="shared" si="55"/>
        <v>6</v>
      </c>
      <c r="I740" s="7">
        <v>45236</v>
      </c>
      <c r="J740" s="8">
        <v>2.0833333333333333E-3</v>
      </c>
      <c r="K740">
        <f t="shared" si="56"/>
        <v>3</v>
      </c>
      <c r="L740">
        <f t="shared" si="57"/>
        <v>0</v>
      </c>
      <c r="M740">
        <f t="shared" si="58"/>
        <v>11</v>
      </c>
      <c r="N740" t="str">
        <f>VLOOKUP(B:B,Customers!A:B,2,TRUE)</f>
        <v>Finland</v>
      </c>
      <c r="O740" t="str">
        <f t="shared" si="59"/>
        <v>Not Outlier</v>
      </c>
      <c r="P740">
        <f>VLOOKUP(B:B,Customers!A:H,8,0)</f>
        <v>66</v>
      </c>
    </row>
    <row r="741" spans="1:16" x14ac:dyDescent="0.25">
      <c r="A741">
        <v>857496</v>
      </c>
      <c r="B741">
        <v>597</v>
      </c>
      <c r="C741" s="1" t="s">
        <v>100</v>
      </c>
      <c r="D741" s="3">
        <v>44997.044444444444</v>
      </c>
      <c r="E741" t="s">
        <v>98</v>
      </c>
      <c r="F741" t="s">
        <v>27</v>
      </c>
      <c r="G741">
        <v>4933</v>
      </c>
      <c r="H741" s="11">
        <f t="shared" si="55"/>
        <v>12</v>
      </c>
      <c r="I741" s="7">
        <v>44997</v>
      </c>
      <c r="J741" s="8">
        <v>4.4444444444444446E-2</v>
      </c>
      <c r="K741">
        <f t="shared" si="56"/>
        <v>4</v>
      </c>
      <c r="L741">
        <f t="shared" si="57"/>
        <v>1</v>
      </c>
      <c r="M741">
        <f t="shared" si="58"/>
        <v>3</v>
      </c>
      <c r="N741" t="str">
        <f>VLOOKUP(B:B,Customers!A:B,2,TRUE)</f>
        <v>France</v>
      </c>
      <c r="O741" t="str">
        <f t="shared" si="59"/>
        <v>Not Outlier</v>
      </c>
      <c r="P741">
        <f>VLOOKUP(B:B,Customers!A:H,8,0)</f>
        <v>43</v>
      </c>
    </row>
    <row r="742" spans="1:16" x14ac:dyDescent="0.25">
      <c r="A742">
        <v>1659771</v>
      </c>
      <c r="B742">
        <v>597</v>
      </c>
      <c r="C742" s="1" t="s">
        <v>100</v>
      </c>
      <c r="D742" s="3">
        <v>45247.051388888889</v>
      </c>
      <c r="E742" t="s">
        <v>97</v>
      </c>
      <c r="F742" t="s">
        <v>23</v>
      </c>
      <c r="G742">
        <v>2382</v>
      </c>
      <c r="H742" s="11">
        <f t="shared" si="55"/>
        <v>17</v>
      </c>
      <c r="I742" s="7">
        <v>45247</v>
      </c>
      <c r="J742" s="8">
        <v>5.1388888888888887E-2</v>
      </c>
      <c r="K742">
        <f t="shared" si="56"/>
        <v>14</v>
      </c>
      <c r="L742">
        <f t="shared" si="57"/>
        <v>1</v>
      </c>
      <c r="M742">
        <f t="shared" si="58"/>
        <v>11</v>
      </c>
      <c r="N742" t="str">
        <f>VLOOKUP(B:B,Customers!A:B,2,TRUE)</f>
        <v>France</v>
      </c>
      <c r="O742" t="str">
        <f t="shared" si="59"/>
        <v>Not Outlier</v>
      </c>
      <c r="P742">
        <f>VLOOKUP(B:B,Customers!A:H,8,0)</f>
        <v>43</v>
      </c>
    </row>
    <row r="743" spans="1:16" x14ac:dyDescent="0.25">
      <c r="A743">
        <v>375561</v>
      </c>
      <c r="B743">
        <v>599</v>
      </c>
      <c r="C743" s="1" t="s">
        <v>101</v>
      </c>
      <c r="D743" s="2">
        <v>45289.01666666667</v>
      </c>
      <c r="E743" t="s">
        <v>97</v>
      </c>
      <c r="F743" t="s">
        <v>8</v>
      </c>
      <c r="G743">
        <v>3609</v>
      </c>
      <c r="H743" s="11">
        <f t="shared" si="55"/>
        <v>29</v>
      </c>
      <c r="I743" s="7">
        <v>45289</v>
      </c>
      <c r="J743" s="8">
        <v>1.6666666666666666E-2</v>
      </c>
      <c r="K743">
        <f t="shared" si="56"/>
        <v>24</v>
      </c>
      <c r="L743">
        <f t="shared" si="57"/>
        <v>0</v>
      </c>
      <c r="M743">
        <f t="shared" si="58"/>
        <v>12</v>
      </c>
      <c r="N743" t="str">
        <f>VLOOKUP(B:B,Customers!A:B,2,TRUE)</f>
        <v>Australia</v>
      </c>
      <c r="O743" t="str">
        <f t="shared" si="59"/>
        <v>Not Outlier</v>
      </c>
      <c r="P743">
        <f>VLOOKUP(B:B,Customers!A:H,8,0)</f>
        <v>32</v>
      </c>
    </row>
    <row r="744" spans="1:16" x14ac:dyDescent="0.25">
      <c r="A744">
        <v>865712</v>
      </c>
      <c r="B744">
        <v>599</v>
      </c>
      <c r="C744" s="1" t="s">
        <v>101</v>
      </c>
      <c r="D744" s="3">
        <v>45174.068749999999</v>
      </c>
      <c r="E744" t="s">
        <v>98</v>
      </c>
      <c r="F744" t="s">
        <v>34</v>
      </c>
      <c r="G744">
        <v>8680</v>
      </c>
      <c r="H744" s="11">
        <f t="shared" si="55"/>
        <v>5</v>
      </c>
      <c r="I744" s="7">
        <v>45174</v>
      </c>
      <c r="J744" s="8">
        <v>6.8750000000000006E-2</v>
      </c>
      <c r="K744">
        <f t="shared" si="56"/>
        <v>39</v>
      </c>
      <c r="L744">
        <f t="shared" si="57"/>
        <v>1</v>
      </c>
      <c r="M744">
        <f t="shared" si="58"/>
        <v>9</v>
      </c>
      <c r="N744" t="str">
        <f>VLOOKUP(B:B,Customers!A:B,2,TRUE)</f>
        <v>Australia</v>
      </c>
      <c r="O744" t="str">
        <f t="shared" si="59"/>
        <v>Not Outlier</v>
      </c>
      <c r="P744">
        <f>VLOOKUP(B:B,Customers!A:H,8,0)</f>
        <v>32</v>
      </c>
    </row>
    <row r="745" spans="1:16" x14ac:dyDescent="0.25">
      <c r="A745">
        <v>1194493</v>
      </c>
      <c r="B745">
        <v>600</v>
      </c>
      <c r="C745" s="1" t="s">
        <v>99</v>
      </c>
      <c r="D745" s="3">
        <v>45110.009027777778</v>
      </c>
      <c r="E745" t="s">
        <v>96</v>
      </c>
      <c r="F745" t="s">
        <v>88</v>
      </c>
      <c r="G745">
        <v>3567</v>
      </c>
      <c r="H745" s="11">
        <f t="shared" si="55"/>
        <v>3</v>
      </c>
      <c r="I745" s="7">
        <v>45110</v>
      </c>
      <c r="J745" s="8">
        <v>9.0277777777777769E-3</v>
      </c>
      <c r="K745">
        <f t="shared" si="56"/>
        <v>13</v>
      </c>
      <c r="L745">
        <f t="shared" si="57"/>
        <v>0</v>
      </c>
      <c r="M745">
        <f t="shared" si="58"/>
        <v>7</v>
      </c>
      <c r="N745" t="str">
        <f>VLOOKUP(B:B,Customers!A:B,2,TRUE)</f>
        <v>USA</v>
      </c>
      <c r="O745" t="str">
        <f t="shared" si="59"/>
        <v>Not Outlier</v>
      </c>
      <c r="P745">
        <f>VLOOKUP(B:B,Customers!A:H,8,0)</f>
        <v>77</v>
      </c>
    </row>
    <row r="746" spans="1:16" x14ac:dyDescent="0.25">
      <c r="A746">
        <v>1171525</v>
      </c>
      <c r="B746">
        <v>602</v>
      </c>
      <c r="C746" s="1" t="s">
        <v>104</v>
      </c>
      <c r="D746" s="3">
        <v>44988.992361111108</v>
      </c>
      <c r="E746" t="s">
        <v>96</v>
      </c>
      <c r="F746" t="s">
        <v>93</v>
      </c>
      <c r="G746">
        <v>849</v>
      </c>
      <c r="H746" s="11">
        <f t="shared" si="55"/>
        <v>3</v>
      </c>
      <c r="I746" s="7">
        <v>44988</v>
      </c>
      <c r="J746" s="8">
        <v>0.99236111111111114</v>
      </c>
      <c r="K746">
        <f t="shared" si="56"/>
        <v>49</v>
      </c>
      <c r="L746">
        <f t="shared" si="57"/>
        <v>23</v>
      </c>
      <c r="M746">
        <f t="shared" si="58"/>
        <v>3</v>
      </c>
      <c r="N746" t="str">
        <f>VLOOKUP(B:B,Customers!A:B,2,TRUE)</f>
        <v>Austria</v>
      </c>
      <c r="O746" t="str">
        <f t="shared" si="59"/>
        <v>Not Outlier</v>
      </c>
      <c r="P746">
        <f>VLOOKUP(B:B,Customers!A:H,8,0)</f>
        <v>24</v>
      </c>
    </row>
    <row r="747" spans="1:16" x14ac:dyDescent="0.25">
      <c r="A747">
        <v>1454237</v>
      </c>
      <c r="B747">
        <v>604</v>
      </c>
      <c r="C747" s="1" t="s">
        <v>104</v>
      </c>
      <c r="D747" s="3">
        <v>45250.027777777781</v>
      </c>
      <c r="E747" t="s">
        <v>97</v>
      </c>
      <c r="F747" t="s">
        <v>27</v>
      </c>
      <c r="G747">
        <v>8617</v>
      </c>
      <c r="H747" s="11">
        <f t="shared" si="55"/>
        <v>20</v>
      </c>
      <c r="I747" s="7">
        <v>45250</v>
      </c>
      <c r="J747" s="8">
        <v>2.7777777777777776E-2</v>
      </c>
      <c r="K747">
        <f t="shared" si="56"/>
        <v>40</v>
      </c>
      <c r="L747">
        <f t="shared" si="57"/>
        <v>0</v>
      </c>
      <c r="M747">
        <f t="shared" si="58"/>
        <v>11</v>
      </c>
      <c r="N747" t="str">
        <f>VLOOKUP(B:B,Customers!A:B,2,TRUE)</f>
        <v>Austria</v>
      </c>
      <c r="O747" t="str">
        <f t="shared" si="59"/>
        <v>Not Outlier</v>
      </c>
      <c r="P747">
        <f>VLOOKUP(B:B,Customers!A:H,8,0)</f>
        <v>85</v>
      </c>
    </row>
    <row r="748" spans="1:16" x14ac:dyDescent="0.25">
      <c r="A748">
        <v>706696</v>
      </c>
      <c r="B748">
        <v>606</v>
      </c>
      <c r="C748" s="1" t="s">
        <v>99</v>
      </c>
      <c r="D748" s="3">
        <v>45116.02847222222</v>
      </c>
      <c r="E748" t="s">
        <v>96</v>
      </c>
      <c r="F748" t="s">
        <v>27</v>
      </c>
      <c r="G748">
        <v>3500</v>
      </c>
      <c r="H748" s="11">
        <f t="shared" si="55"/>
        <v>9</v>
      </c>
      <c r="I748" s="7">
        <v>45116</v>
      </c>
      <c r="J748" s="8">
        <v>2.8472222222222222E-2</v>
      </c>
      <c r="K748">
        <f t="shared" si="56"/>
        <v>41</v>
      </c>
      <c r="L748">
        <f t="shared" si="57"/>
        <v>0</v>
      </c>
      <c r="M748">
        <f t="shared" si="58"/>
        <v>7</v>
      </c>
      <c r="N748" t="str">
        <f>VLOOKUP(B:B,Customers!A:B,2,TRUE)</f>
        <v>USA</v>
      </c>
      <c r="O748" t="str">
        <f t="shared" si="59"/>
        <v>Not Outlier</v>
      </c>
      <c r="P748">
        <f>VLOOKUP(B:B,Customers!A:H,8,0)</f>
        <v>18</v>
      </c>
    </row>
    <row r="749" spans="1:16" x14ac:dyDescent="0.25">
      <c r="A749">
        <v>1088350</v>
      </c>
      <c r="B749">
        <v>606</v>
      </c>
      <c r="C749" s="1" t="s">
        <v>99</v>
      </c>
      <c r="D749" s="3">
        <v>45256.025694444441</v>
      </c>
      <c r="E749" t="s">
        <v>98</v>
      </c>
      <c r="F749" t="s">
        <v>53</v>
      </c>
      <c r="G749">
        <v>3144</v>
      </c>
      <c r="H749" s="11">
        <f t="shared" si="55"/>
        <v>26</v>
      </c>
      <c r="I749" s="7">
        <v>45256</v>
      </c>
      <c r="J749" s="8">
        <v>2.5694444444444443E-2</v>
      </c>
      <c r="K749">
        <f t="shared" si="56"/>
        <v>37</v>
      </c>
      <c r="L749">
        <f t="shared" si="57"/>
        <v>0</v>
      </c>
      <c r="M749">
        <f t="shared" si="58"/>
        <v>11</v>
      </c>
      <c r="N749" t="str">
        <f>VLOOKUP(B:B,Customers!A:B,2,TRUE)</f>
        <v>USA</v>
      </c>
      <c r="O749" t="str">
        <f t="shared" si="59"/>
        <v>Not Outlier</v>
      </c>
      <c r="P749">
        <f>VLOOKUP(B:B,Customers!A:H,8,0)</f>
        <v>18</v>
      </c>
    </row>
    <row r="750" spans="1:16" x14ac:dyDescent="0.25">
      <c r="A750">
        <v>1391623</v>
      </c>
      <c r="B750">
        <v>606</v>
      </c>
      <c r="C750" s="1" t="s">
        <v>99</v>
      </c>
      <c r="D750" s="3">
        <v>45117.974999999999</v>
      </c>
      <c r="E750" t="s">
        <v>98</v>
      </c>
      <c r="F750" t="s">
        <v>66</v>
      </c>
      <c r="G750">
        <v>6445</v>
      </c>
      <c r="H750" s="11">
        <f t="shared" si="55"/>
        <v>10</v>
      </c>
      <c r="I750" s="7">
        <v>45117</v>
      </c>
      <c r="J750" s="8">
        <v>0.97499999999999998</v>
      </c>
      <c r="K750">
        <f t="shared" si="56"/>
        <v>24</v>
      </c>
      <c r="L750">
        <f t="shared" si="57"/>
        <v>23</v>
      </c>
      <c r="M750">
        <f t="shared" si="58"/>
        <v>7</v>
      </c>
      <c r="N750" t="str">
        <f>VLOOKUP(B:B,Customers!A:B,2,TRUE)</f>
        <v>USA</v>
      </c>
      <c r="O750" t="str">
        <f t="shared" si="59"/>
        <v>Not Outlier</v>
      </c>
      <c r="P750">
        <f>VLOOKUP(B:B,Customers!A:H,8,0)</f>
        <v>18</v>
      </c>
    </row>
    <row r="751" spans="1:16" x14ac:dyDescent="0.25">
      <c r="A751">
        <v>1389485</v>
      </c>
      <c r="B751">
        <v>607</v>
      </c>
      <c r="C751" s="1" t="s">
        <v>106</v>
      </c>
      <c r="D751" s="3">
        <v>45236.022916666669</v>
      </c>
      <c r="E751" t="s">
        <v>98</v>
      </c>
      <c r="F751" t="s">
        <v>19</v>
      </c>
      <c r="G751">
        <v>8449</v>
      </c>
      <c r="H751" s="11">
        <f t="shared" si="55"/>
        <v>6</v>
      </c>
      <c r="I751" s="7">
        <v>45236</v>
      </c>
      <c r="J751" s="8">
        <v>2.2916666666666665E-2</v>
      </c>
      <c r="K751">
        <f t="shared" si="56"/>
        <v>33</v>
      </c>
      <c r="L751">
        <f t="shared" si="57"/>
        <v>0</v>
      </c>
      <c r="M751">
        <f t="shared" si="58"/>
        <v>11</v>
      </c>
      <c r="N751" t="str">
        <f>VLOOKUP(B:B,Customers!A:B,2,TRUE)</f>
        <v>Singapore</v>
      </c>
      <c r="O751" t="str">
        <f t="shared" si="59"/>
        <v>Not Outlier</v>
      </c>
      <c r="P751">
        <f>VLOOKUP(B:B,Customers!A:H,8,0)</f>
        <v>41</v>
      </c>
    </row>
    <row r="752" spans="1:16" x14ac:dyDescent="0.25">
      <c r="A752">
        <v>942316</v>
      </c>
      <c r="B752">
        <v>608</v>
      </c>
      <c r="C752" s="1" t="s">
        <v>108</v>
      </c>
      <c r="D752" s="3">
        <v>44930.033333333333</v>
      </c>
      <c r="E752" t="s">
        <v>191</v>
      </c>
      <c r="F752" t="s">
        <v>65</v>
      </c>
      <c r="G752">
        <v>455</v>
      </c>
      <c r="H752" s="11">
        <f t="shared" si="55"/>
        <v>4</v>
      </c>
      <c r="I752" s="7">
        <v>44930</v>
      </c>
      <c r="J752" s="8">
        <v>3.3333333333333333E-2</v>
      </c>
      <c r="K752">
        <f t="shared" si="56"/>
        <v>48</v>
      </c>
      <c r="L752">
        <f t="shared" si="57"/>
        <v>0</v>
      </c>
      <c r="M752">
        <f t="shared" si="58"/>
        <v>1</v>
      </c>
      <c r="N752" t="str">
        <f>VLOOKUP(B:B,Customers!A:B,2,TRUE)</f>
        <v>Denmark</v>
      </c>
      <c r="O752" t="str">
        <f t="shared" si="59"/>
        <v>Not Outlier</v>
      </c>
      <c r="P752">
        <f>VLOOKUP(B:B,Customers!A:H,8,0)</f>
        <v>57</v>
      </c>
    </row>
    <row r="753" spans="1:16" x14ac:dyDescent="0.25">
      <c r="A753">
        <v>950345</v>
      </c>
      <c r="B753">
        <v>608</v>
      </c>
      <c r="C753" s="1" t="s">
        <v>108</v>
      </c>
      <c r="D753" s="3">
        <v>44970.083333333336</v>
      </c>
      <c r="E753" t="s">
        <v>96</v>
      </c>
      <c r="F753" t="s">
        <v>78</v>
      </c>
      <c r="G753">
        <v>4841</v>
      </c>
      <c r="H753" s="11">
        <f t="shared" si="55"/>
        <v>13</v>
      </c>
      <c r="I753" s="7">
        <v>44970</v>
      </c>
      <c r="J753" s="8">
        <v>8.3333333333333329E-2</v>
      </c>
      <c r="K753">
        <f t="shared" si="56"/>
        <v>0</v>
      </c>
      <c r="L753">
        <f t="shared" si="57"/>
        <v>2</v>
      </c>
      <c r="M753">
        <f t="shared" si="58"/>
        <v>2</v>
      </c>
      <c r="N753" t="str">
        <f>VLOOKUP(B:B,Customers!A:B,2,TRUE)</f>
        <v>Denmark</v>
      </c>
      <c r="O753" t="str">
        <f t="shared" si="59"/>
        <v>Not Outlier</v>
      </c>
      <c r="P753">
        <f>VLOOKUP(B:B,Customers!A:H,8,0)</f>
        <v>57</v>
      </c>
    </row>
    <row r="754" spans="1:16" x14ac:dyDescent="0.25">
      <c r="A754">
        <v>411449</v>
      </c>
      <c r="B754">
        <v>609</v>
      </c>
      <c r="C754" s="1" t="s">
        <v>99</v>
      </c>
      <c r="D754" s="2">
        <v>45047.006944444445</v>
      </c>
      <c r="E754" t="s">
        <v>191</v>
      </c>
      <c r="F754" t="s">
        <v>90</v>
      </c>
      <c r="G754">
        <v>4109</v>
      </c>
      <c r="H754" s="11">
        <f t="shared" si="55"/>
        <v>1</v>
      </c>
      <c r="I754" s="7">
        <v>45047</v>
      </c>
      <c r="J754" s="8">
        <v>6.9444444444444441E-3</v>
      </c>
      <c r="K754">
        <f t="shared" si="56"/>
        <v>10</v>
      </c>
      <c r="L754">
        <f t="shared" si="57"/>
        <v>0</v>
      </c>
      <c r="M754">
        <f t="shared" si="58"/>
        <v>5</v>
      </c>
      <c r="N754" t="str">
        <f>VLOOKUP(B:B,Customers!A:B,2,TRUE)</f>
        <v>USA</v>
      </c>
      <c r="O754" t="str">
        <f t="shared" si="59"/>
        <v>Not Outlier</v>
      </c>
      <c r="P754">
        <f>VLOOKUP(B:B,Customers!A:H,8,0)</f>
        <v>87</v>
      </c>
    </row>
    <row r="755" spans="1:16" x14ac:dyDescent="0.25">
      <c r="A755">
        <v>831821</v>
      </c>
      <c r="B755">
        <v>609</v>
      </c>
      <c r="C755" s="1" t="s">
        <v>99</v>
      </c>
      <c r="D755" s="3">
        <v>45069.024305555555</v>
      </c>
      <c r="E755" t="s">
        <v>97</v>
      </c>
      <c r="F755" t="s">
        <v>78</v>
      </c>
      <c r="G755">
        <v>1827</v>
      </c>
      <c r="H755" s="11">
        <f t="shared" si="55"/>
        <v>23</v>
      </c>
      <c r="I755" s="7">
        <v>45069</v>
      </c>
      <c r="J755" s="8">
        <v>2.4305555555555556E-2</v>
      </c>
      <c r="K755">
        <f t="shared" si="56"/>
        <v>35</v>
      </c>
      <c r="L755">
        <f t="shared" si="57"/>
        <v>0</v>
      </c>
      <c r="M755">
        <f t="shared" si="58"/>
        <v>5</v>
      </c>
      <c r="N755" t="str">
        <f>VLOOKUP(B:B,Customers!A:B,2,TRUE)</f>
        <v>USA</v>
      </c>
      <c r="O755" t="str">
        <f t="shared" si="59"/>
        <v>Not Outlier</v>
      </c>
      <c r="P755">
        <f>VLOOKUP(B:B,Customers!A:H,8,0)</f>
        <v>87</v>
      </c>
    </row>
    <row r="756" spans="1:16" x14ac:dyDescent="0.25">
      <c r="A756">
        <v>1412551</v>
      </c>
      <c r="B756">
        <v>610</v>
      </c>
      <c r="C756" s="1" t="s">
        <v>100</v>
      </c>
      <c r="D756" s="3">
        <v>45176.007638888892</v>
      </c>
      <c r="E756" t="s">
        <v>96</v>
      </c>
      <c r="F756" t="s">
        <v>43</v>
      </c>
      <c r="G756">
        <v>425</v>
      </c>
      <c r="H756" s="11">
        <f t="shared" si="55"/>
        <v>7</v>
      </c>
      <c r="I756" s="7">
        <v>45176</v>
      </c>
      <c r="J756" s="8">
        <v>7.6388888888888886E-3</v>
      </c>
      <c r="K756">
        <f t="shared" si="56"/>
        <v>11</v>
      </c>
      <c r="L756">
        <f t="shared" si="57"/>
        <v>0</v>
      </c>
      <c r="M756">
        <f t="shared" si="58"/>
        <v>9</v>
      </c>
      <c r="N756" t="str">
        <f>VLOOKUP(B:B,Customers!A:B,2,TRUE)</f>
        <v>France</v>
      </c>
      <c r="O756" t="str">
        <f t="shared" si="59"/>
        <v>Not Outlier</v>
      </c>
      <c r="P756">
        <f>VLOOKUP(B:B,Customers!A:H,8,0)</f>
        <v>62</v>
      </c>
    </row>
    <row r="757" spans="1:16" x14ac:dyDescent="0.25">
      <c r="A757">
        <v>1509554</v>
      </c>
      <c r="B757">
        <v>610</v>
      </c>
      <c r="C757" s="1" t="s">
        <v>100</v>
      </c>
      <c r="D757" s="3">
        <v>45032.023611111108</v>
      </c>
      <c r="E757" t="s">
        <v>97</v>
      </c>
      <c r="F757" t="s">
        <v>35</v>
      </c>
      <c r="G757">
        <v>4098</v>
      </c>
      <c r="H757" s="11">
        <f t="shared" si="55"/>
        <v>16</v>
      </c>
      <c r="I757" s="7">
        <v>45032</v>
      </c>
      <c r="J757" s="8">
        <v>2.361111111111111E-2</v>
      </c>
      <c r="K757">
        <f t="shared" si="56"/>
        <v>34</v>
      </c>
      <c r="L757">
        <f t="shared" si="57"/>
        <v>0</v>
      </c>
      <c r="M757">
        <f t="shared" si="58"/>
        <v>4</v>
      </c>
      <c r="N757" t="str">
        <f>VLOOKUP(B:B,Customers!A:B,2,TRUE)</f>
        <v>France</v>
      </c>
      <c r="O757" t="str">
        <f t="shared" si="59"/>
        <v>Not Outlier</v>
      </c>
      <c r="P757">
        <f>VLOOKUP(B:B,Customers!A:H,8,0)</f>
        <v>62</v>
      </c>
    </row>
    <row r="758" spans="1:16" x14ac:dyDescent="0.25">
      <c r="A758">
        <v>609375</v>
      </c>
      <c r="B758">
        <v>612</v>
      </c>
      <c r="C758" s="1"/>
      <c r="D758" s="2">
        <v>45042.007638888892</v>
      </c>
      <c r="E758" t="s">
        <v>96</v>
      </c>
      <c r="F758" t="s">
        <v>90</v>
      </c>
      <c r="G758">
        <v>9567</v>
      </c>
      <c r="H758" s="11">
        <f t="shared" si="55"/>
        <v>26</v>
      </c>
      <c r="I758" s="7">
        <v>45042</v>
      </c>
      <c r="J758" s="8">
        <v>7.6388888888888886E-3</v>
      </c>
      <c r="K758">
        <f t="shared" si="56"/>
        <v>11</v>
      </c>
      <c r="L758">
        <f t="shared" si="57"/>
        <v>0</v>
      </c>
      <c r="M758">
        <f t="shared" si="58"/>
        <v>4</v>
      </c>
      <c r="N758" t="str">
        <f>VLOOKUP(B:B,Customers!A:B,2,TRUE)</f>
        <v>USA</v>
      </c>
      <c r="O758" t="str">
        <f t="shared" si="59"/>
        <v>Not Outlier</v>
      </c>
      <c r="P758">
        <f>VLOOKUP(B:B,Customers!A:H,8,0)</f>
        <v>18</v>
      </c>
    </row>
    <row r="759" spans="1:16" x14ac:dyDescent="0.25">
      <c r="A759">
        <v>214557</v>
      </c>
      <c r="B759">
        <v>613</v>
      </c>
      <c r="C759" s="1" t="s">
        <v>113</v>
      </c>
      <c r="D759" s="2">
        <v>45082.019444444442</v>
      </c>
      <c r="E759" t="s">
        <v>191</v>
      </c>
      <c r="F759" t="s">
        <v>72</v>
      </c>
      <c r="G759">
        <v>5981</v>
      </c>
      <c r="H759" s="11">
        <f t="shared" si="55"/>
        <v>5</v>
      </c>
      <c r="I759" s="7">
        <v>45082</v>
      </c>
      <c r="J759" s="8">
        <v>1.9444444444444445E-2</v>
      </c>
      <c r="K759">
        <f t="shared" si="56"/>
        <v>28</v>
      </c>
      <c r="L759">
        <f t="shared" si="57"/>
        <v>0</v>
      </c>
      <c r="M759">
        <f t="shared" si="58"/>
        <v>6</v>
      </c>
      <c r="N759" t="str">
        <f>VLOOKUP(B:B,Customers!A:B,2,TRUE)</f>
        <v>India</v>
      </c>
      <c r="O759" t="str">
        <f t="shared" si="59"/>
        <v>Not Outlier</v>
      </c>
      <c r="P759">
        <f>VLOOKUP(B:B,Customers!A:H,8,0)</f>
        <v>51</v>
      </c>
    </row>
    <row r="760" spans="1:16" x14ac:dyDescent="0.25">
      <c r="A760">
        <v>674745</v>
      </c>
      <c r="B760">
        <v>613</v>
      </c>
      <c r="C760" s="1" t="s">
        <v>113</v>
      </c>
      <c r="D760" s="3">
        <v>44978.042361111111</v>
      </c>
      <c r="E760" t="s">
        <v>191</v>
      </c>
      <c r="F760" t="s">
        <v>78</v>
      </c>
      <c r="G760">
        <v>4027</v>
      </c>
      <c r="H760" s="11">
        <f t="shared" si="55"/>
        <v>21</v>
      </c>
      <c r="I760" s="7">
        <v>44978</v>
      </c>
      <c r="J760" s="8">
        <v>4.2361111111111113E-2</v>
      </c>
      <c r="K760">
        <f t="shared" si="56"/>
        <v>1</v>
      </c>
      <c r="L760">
        <f t="shared" si="57"/>
        <v>1</v>
      </c>
      <c r="M760">
        <f t="shared" si="58"/>
        <v>2</v>
      </c>
      <c r="N760" t="str">
        <f>VLOOKUP(B:B,Customers!A:B,2,TRUE)</f>
        <v>India</v>
      </c>
      <c r="O760" t="str">
        <f t="shared" si="59"/>
        <v>Not Outlier</v>
      </c>
      <c r="P760">
        <f>VLOOKUP(B:B,Customers!A:H,8,0)</f>
        <v>51</v>
      </c>
    </row>
    <row r="761" spans="1:16" x14ac:dyDescent="0.25">
      <c r="A761">
        <v>1373414</v>
      </c>
      <c r="B761">
        <v>613</v>
      </c>
      <c r="C761" s="1" t="s">
        <v>113</v>
      </c>
      <c r="D761" s="3">
        <v>44970.990277777775</v>
      </c>
      <c r="E761" t="s">
        <v>191</v>
      </c>
      <c r="F761" t="s">
        <v>27</v>
      </c>
      <c r="G761">
        <v>5539</v>
      </c>
      <c r="H761" s="11">
        <f t="shared" si="55"/>
        <v>13</v>
      </c>
      <c r="I761" s="7">
        <v>44970</v>
      </c>
      <c r="J761" s="8">
        <v>0.99027777777777781</v>
      </c>
      <c r="K761">
        <f t="shared" si="56"/>
        <v>46</v>
      </c>
      <c r="L761">
        <f t="shared" si="57"/>
        <v>23</v>
      </c>
      <c r="M761">
        <f t="shared" si="58"/>
        <v>2</v>
      </c>
      <c r="N761" t="str">
        <f>VLOOKUP(B:B,Customers!A:B,2,TRUE)</f>
        <v>India</v>
      </c>
      <c r="O761" t="str">
        <f t="shared" si="59"/>
        <v>Not Outlier</v>
      </c>
      <c r="P761">
        <f>VLOOKUP(B:B,Customers!A:H,8,0)</f>
        <v>51</v>
      </c>
    </row>
    <row r="762" spans="1:16" x14ac:dyDescent="0.25">
      <c r="A762">
        <v>165674</v>
      </c>
      <c r="B762">
        <v>614</v>
      </c>
      <c r="C762" s="1" t="s">
        <v>99</v>
      </c>
      <c r="D762" s="2">
        <v>45259.023611111108</v>
      </c>
      <c r="E762" t="s">
        <v>97</v>
      </c>
      <c r="F762" t="s">
        <v>4</v>
      </c>
      <c r="G762">
        <v>8831</v>
      </c>
      <c r="H762" s="11">
        <f t="shared" si="55"/>
        <v>29</v>
      </c>
      <c r="I762" s="7">
        <v>45259</v>
      </c>
      <c r="J762" s="8">
        <v>2.361111111111111E-2</v>
      </c>
      <c r="K762">
        <f t="shared" si="56"/>
        <v>34</v>
      </c>
      <c r="L762">
        <f t="shared" si="57"/>
        <v>0</v>
      </c>
      <c r="M762">
        <f t="shared" si="58"/>
        <v>11</v>
      </c>
      <c r="N762" t="str">
        <f>VLOOKUP(B:B,Customers!A:B,2,TRUE)</f>
        <v>USA</v>
      </c>
      <c r="O762" t="str">
        <f t="shared" si="59"/>
        <v>Not Outlier</v>
      </c>
      <c r="P762">
        <f>VLOOKUP(B:B,Customers!A:H,8,0)</f>
        <v>36</v>
      </c>
    </row>
    <row r="763" spans="1:16" x14ac:dyDescent="0.25">
      <c r="A763">
        <v>171420</v>
      </c>
      <c r="B763">
        <v>614</v>
      </c>
      <c r="C763" s="1" t="s">
        <v>99</v>
      </c>
      <c r="D763" s="2">
        <v>44943.035416666666</v>
      </c>
      <c r="E763" t="s">
        <v>98</v>
      </c>
      <c r="F763" t="s">
        <v>10</v>
      </c>
      <c r="G763">
        <v>8738</v>
      </c>
      <c r="H763" s="11">
        <f t="shared" si="55"/>
        <v>17</v>
      </c>
      <c r="I763" s="7">
        <v>44943</v>
      </c>
      <c r="J763" s="8">
        <v>3.5416666666666666E-2</v>
      </c>
      <c r="K763">
        <f t="shared" si="56"/>
        <v>51</v>
      </c>
      <c r="L763">
        <f t="shared" si="57"/>
        <v>0</v>
      </c>
      <c r="M763">
        <f t="shared" si="58"/>
        <v>1</v>
      </c>
      <c r="N763" t="str">
        <f>VLOOKUP(B:B,Customers!A:B,2,TRUE)</f>
        <v>USA</v>
      </c>
      <c r="O763" t="str">
        <f t="shared" si="59"/>
        <v>Not Outlier</v>
      </c>
      <c r="P763">
        <f>VLOOKUP(B:B,Customers!A:H,8,0)</f>
        <v>36</v>
      </c>
    </row>
    <row r="764" spans="1:16" x14ac:dyDescent="0.25">
      <c r="A764">
        <v>533511</v>
      </c>
      <c r="B764">
        <v>615</v>
      </c>
      <c r="C764" s="1" t="s">
        <v>100</v>
      </c>
      <c r="D764" s="2">
        <v>45008.00277777778</v>
      </c>
      <c r="E764" t="s">
        <v>98</v>
      </c>
      <c r="F764" t="s">
        <v>69</v>
      </c>
      <c r="G764">
        <v>4159</v>
      </c>
      <c r="H764" s="11">
        <f t="shared" si="55"/>
        <v>23</v>
      </c>
      <c r="I764" s="7">
        <v>45008</v>
      </c>
      <c r="J764" s="8">
        <v>2.7777777777777779E-3</v>
      </c>
      <c r="K764">
        <f t="shared" si="56"/>
        <v>4</v>
      </c>
      <c r="L764">
        <f t="shared" si="57"/>
        <v>0</v>
      </c>
      <c r="M764">
        <f t="shared" si="58"/>
        <v>3</v>
      </c>
      <c r="N764" t="str">
        <f>VLOOKUP(B:B,Customers!A:B,2,TRUE)</f>
        <v>France</v>
      </c>
      <c r="O764" t="str">
        <f t="shared" si="59"/>
        <v>Not Outlier</v>
      </c>
      <c r="P764">
        <f>VLOOKUP(B:B,Customers!A:H,8,0)</f>
        <v>53</v>
      </c>
    </row>
    <row r="765" spans="1:16" x14ac:dyDescent="0.25">
      <c r="A765">
        <v>1496982</v>
      </c>
      <c r="B765">
        <v>616</v>
      </c>
      <c r="C765" s="1" t="s">
        <v>100</v>
      </c>
      <c r="D765" s="3">
        <v>45109.043749999997</v>
      </c>
      <c r="E765" t="s">
        <v>98</v>
      </c>
      <c r="F765" t="s">
        <v>27</v>
      </c>
      <c r="G765">
        <v>4824</v>
      </c>
      <c r="H765" s="11">
        <f t="shared" si="55"/>
        <v>2</v>
      </c>
      <c r="I765" s="7">
        <v>45109</v>
      </c>
      <c r="J765" s="8">
        <v>4.3749999999999997E-2</v>
      </c>
      <c r="K765">
        <f t="shared" si="56"/>
        <v>3</v>
      </c>
      <c r="L765">
        <f t="shared" si="57"/>
        <v>1</v>
      </c>
      <c r="M765">
        <f t="shared" si="58"/>
        <v>7</v>
      </c>
      <c r="N765" t="str">
        <f>VLOOKUP(B:B,Customers!A:B,2,TRUE)</f>
        <v>France</v>
      </c>
      <c r="O765" t="str">
        <f t="shared" si="59"/>
        <v>Not Outlier</v>
      </c>
      <c r="P765">
        <f>VLOOKUP(B:B,Customers!A:H,8,0)</f>
        <v>40</v>
      </c>
    </row>
    <row r="766" spans="1:16" x14ac:dyDescent="0.25">
      <c r="A766">
        <v>908364</v>
      </c>
      <c r="B766">
        <v>617</v>
      </c>
      <c r="C766" s="1" t="s">
        <v>99</v>
      </c>
      <c r="D766" s="3">
        <v>45078.996527777781</v>
      </c>
      <c r="E766" t="s">
        <v>96</v>
      </c>
      <c r="F766" t="s">
        <v>43</v>
      </c>
      <c r="G766">
        <v>5116</v>
      </c>
      <c r="H766" s="11">
        <f t="shared" si="55"/>
        <v>1</v>
      </c>
      <c r="I766" s="7">
        <v>45078</v>
      </c>
      <c r="J766" s="8">
        <v>0.99652777777777779</v>
      </c>
      <c r="K766">
        <f t="shared" si="56"/>
        <v>55</v>
      </c>
      <c r="L766">
        <f t="shared" si="57"/>
        <v>23</v>
      </c>
      <c r="M766">
        <f t="shared" si="58"/>
        <v>6</v>
      </c>
      <c r="N766" t="str">
        <f>VLOOKUP(B:B,Customers!A:B,2,TRUE)</f>
        <v>USA</v>
      </c>
      <c r="O766" t="str">
        <f t="shared" si="59"/>
        <v>Not Outlier</v>
      </c>
      <c r="P766">
        <f>VLOOKUP(B:B,Customers!A:H,8,0)</f>
        <v>45</v>
      </c>
    </row>
    <row r="767" spans="1:16" x14ac:dyDescent="0.25">
      <c r="A767">
        <v>183654</v>
      </c>
      <c r="B767">
        <v>618</v>
      </c>
      <c r="C767" s="1" t="s">
        <v>102</v>
      </c>
      <c r="D767" s="2">
        <v>45152.959722222222</v>
      </c>
      <c r="E767" t="s">
        <v>96</v>
      </c>
      <c r="F767" t="s">
        <v>27</v>
      </c>
      <c r="G767">
        <v>1434</v>
      </c>
      <c r="H767" s="11">
        <f t="shared" si="55"/>
        <v>14</v>
      </c>
      <c r="I767" s="7">
        <v>45152</v>
      </c>
      <c r="J767" s="8">
        <v>0.95972222222222225</v>
      </c>
      <c r="K767">
        <f t="shared" si="56"/>
        <v>2</v>
      </c>
      <c r="L767">
        <f t="shared" si="57"/>
        <v>23</v>
      </c>
      <c r="M767">
        <f t="shared" si="58"/>
        <v>8</v>
      </c>
      <c r="N767" t="str">
        <f>VLOOKUP(B:B,Customers!A:B,2,TRUE)</f>
        <v>Finland</v>
      </c>
      <c r="O767" t="str">
        <f t="shared" si="59"/>
        <v>Not Outlier</v>
      </c>
      <c r="P767">
        <f>VLOOKUP(B:B,Customers!A:H,8,0)</f>
        <v>58</v>
      </c>
    </row>
    <row r="768" spans="1:16" x14ac:dyDescent="0.25">
      <c r="A768">
        <v>1582591</v>
      </c>
      <c r="B768">
        <v>618</v>
      </c>
      <c r="C768" s="1" t="s">
        <v>102</v>
      </c>
      <c r="D768" s="3">
        <v>45204.06527777778</v>
      </c>
      <c r="E768" t="s">
        <v>97</v>
      </c>
      <c r="F768" t="s">
        <v>15</v>
      </c>
      <c r="G768">
        <v>6609</v>
      </c>
      <c r="H768" s="11">
        <f t="shared" si="55"/>
        <v>5</v>
      </c>
      <c r="I768" s="7">
        <v>45204</v>
      </c>
      <c r="J768" s="8">
        <v>6.5277777777777782E-2</v>
      </c>
      <c r="K768">
        <f t="shared" si="56"/>
        <v>34</v>
      </c>
      <c r="L768">
        <f t="shared" si="57"/>
        <v>1</v>
      </c>
      <c r="M768">
        <f t="shared" si="58"/>
        <v>10</v>
      </c>
      <c r="N768" t="str">
        <f>VLOOKUP(B:B,Customers!A:B,2,TRUE)</f>
        <v>Finland</v>
      </c>
      <c r="O768" t="str">
        <f t="shared" si="59"/>
        <v>Not Outlier</v>
      </c>
      <c r="P768">
        <f>VLOOKUP(B:B,Customers!A:H,8,0)</f>
        <v>58</v>
      </c>
    </row>
    <row r="769" spans="1:16" x14ac:dyDescent="0.25">
      <c r="A769">
        <v>1481396</v>
      </c>
      <c r="B769">
        <v>619</v>
      </c>
      <c r="C769" s="1" t="s">
        <v>99</v>
      </c>
      <c r="D769" s="3">
        <v>45253.049305555556</v>
      </c>
      <c r="E769" t="s">
        <v>97</v>
      </c>
      <c r="F769" t="s">
        <v>92</v>
      </c>
      <c r="G769">
        <v>3557</v>
      </c>
      <c r="H769" s="11">
        <f t="shared" si="55"/>
        <v>23</v>
      </c>
      <c r="I769" s="7">
        <v>45253</v>
      </c>
      <c r="J769" s="8">
        <v>4.9305555555555554E-2</v>
      </c>
      <c r="K769">
        <f t="shared" si="56"/>
        <v>11</v>
      </c>
      <c r="L769">
        <f t="shared" si="57"/>
        <v>1</v>
      </c>
      <c r="M769">
        <f t="shared" si="58"/>
        <v>11</v>
      </c>
      <c r="N769" t="str">
        <f>VLOOKUP(B:B,Customers!A:B,2,TRUE)</f>
        <v>USA</v>
      </c>
      <c r="O769" t="str">
        <f t="shared" si="59"/>
        <v>Not Outlier</v>
      </c>
      <c r="P769">
        <f>VLOOKUP(B:B,Customers!A:H,8,0)</f>
        <v>38</v>
      </c>
    </row>
    <row r="770" spans="1:16" x14ac:dyDescent="0.25">
      <c r="A770">
        <v>127349</v>
      </c>
      <c r="B770">
        <v>620</v>
      </c>
      <c r="C770" s="1" t="s">
        <v>106</v>
      </c>
      <c r="D770" s="2">
        <v>45027.025000000001</v>
      </c>
      <c r="E770" t="s">
        <v>191</v>
      </c>
      <c r="F770" t="s">
        <v>78</v>
      </c>
      <c r="G770">
        <v>4477</v>
      </c>
      <c r="H770" s="11">
        <f t="shared" si="55"/>
        <v>11</v>
      </c>
      <c r="I770" s="7">
        <v>45027</v>
      </c>
      <c r="J770" s="8">
        <v>2.5000000000000001E-2</v>
      </c>
      <c r="K770">
        <f t="shared" si="56"/>
        <v>36</v>
      </c>
      <c r="L770">
        <f t="shared" si="57"/>
        <v>0</v>
      </c>
      <c r="M770">
        <f t="shared" si="58"/>
        <v>4</v>
      </c>
      <c r="N770" t="str">
        <f>VLOOKUP(B:B,Customers!A:B,2,TRUE)</f>
        <v>Singapore</v>
      </c>
      <c r="O770" t="str">
        <f t="shared" si="59"/>
        <v>Not Outlier</v>
      </c>
      <c r="P770">
        <f>VLOOKUP(B:B,Customers!A:H,8,0)</f>
        <v>41</v>
      </c>
    </row>
    <row r="771" spans="1:16" x14ac:dyDescent="0.25">
      <c r="A771">
        <v>1347158</v>
      </c>
      <c r="B771">
        <v>621</v>
      </c>
      <c r="C771" s="1" t="s">
        <v>99</v>
      </c>
      <c r="D771" s="3">
        <v>45161.975694444445</v>
      </c>
      <c r="E771" t="s">
        <v>98</v>
      </c>
      <c r="F771" t="s">
        <v>92</v>
      </c>
      <c r="G771">
        <v>468</v>
      </c>
      <c r="H771" s="11">
        <f t="shared" ref="H771:H834" si="60">DAY(D771)</f>
        <v>23</v>
      </c>
      <c r="I771" s="7">
        <v>45161</v>
      </c>
      <c r="J771" s="8">
        <v>0.97569444444444442</v>
      </c>
      <c r="K771">
        <f t="shared" ref="K771:K834" si="61">MINUTE(J771)</f>
        <v>25</v>
      </c>
      <c r="L771">
        <f t="shared" ref="L771:L834" si="62">HOUR(J771)</f>
        <v>23</v>
      </c>
      <c r="M771">
        <f t="shared" ref="M771:M834" si="63">MONTH(I771)</f>
        <v>8</v>
      </c>
      <c r="N771" t="str">
        <f>VLOOKUP(B:B,Customers!A:B,2,TRUE)</f>
        <v>USA</v>
      </c>
      <c r="O771" t="str">
        <f t="shared" ref="O771:O834" si="64">IF(OR(G771&gt;$R$9,G771&lt;$R$8),"Outlier","Not Outlier")</f>
        <v>Not Outlier</v>
      </c>
      <c r="P771">
        <f>VLOOKUP(B:B,Customers!A:H,8,0)</f>
        <v>50</v>
      </c>
    </row>
    <row r="772" spans="1:16" x14ac:dyDescent="0.25">
      <c r="A772">
        <v>1503619</v>
      </c>
      <c r="B772">
        <v>621</v>
      </c>
      <c r="C772" s="1" t="s">
        <v>99</v>
      </c>
      <c r="D772" s="3">
        <v>44943.037499999999</v>
      </c>
      <c r="E772" t="s">
        <v>96</v>
      </c>
      <c r="F772" t="s">
        <v>51</v>
      </c>
      <c r="G772">
        <v>4436</v>
      </c>
      <c r="H772" s="11">
        <f t="shared" si="60"/>
        <v>17</v>
      </c>
      <c r="I772" s="7">
        <v>44943</v>
      </c>
      <c r="J772" s="8">
        <v>3.7499999999999999E-2</v>
      </c>
      <c r="K772">
        <f t="shared" si="61"/>
        <v>54</v>
      </c>
      <c r="L772">
        <f t="shared" si="62"/>
        <v>0</v>
      </c>
      <c r="M772">
        <f t="shared" si="63"/>
        <v>1</v>
      </c>
      <c r="N772" t="str">
        <f>VLOOKUP(B:B,Customers!A:B,2,TRUE)</f>
        <v>USA</v>
      </c>
      <c r="O772" t="str">
        <f t="shared" si="64"/>
        <v>Not Outlier</v>
      </c>
      <c r="P772">
        <f>VLOOKUP(B:B,Customers!A:H,8,0)</f>
        <v>50</v>
      </c>
    </row>
    <row r="773" spans="1:16" x14ac:dyDescent="0.25">
      <c r="A773">
        <v>535352</v>
      </c>
      <c r="B773">
        <v>622</v>
      </c>
      <c r="C773" s="1" t="s">
        <v>113</v>
      </c>
      <c r="D773" s="2">
        <v>45130.976388888892</v>
      </c>
      <c r="E773" t="s">
        <v>98</v>
      </c>
      <c r="F773" t="s">
        <v>14</v>
      </c>
      <c r="G773">
        <v>9155</v>
      </c>
      <c r="H773" s="11">
        <f t="shared" si="60"/>
        <v>23</v>
      </c>
      <c r="I773" s="7">
        <v>45130</v>
      </c>
      <c r="J773" s="8">
        <v>0.97638888888888886</v>
      </c>
      <c r="K773">
        <f t="shared" si="61"/>
        <v>26</v>
      </c>
      <c r="L773">
        <f t="shared" si="62"/>
        <v>23</v>
      </c>
      <c r="M773">
        <f t="shared" si="63"/>
        <v>7</v>
      </c>
      <c r="N773" t="str">
        <f>VLOOKUP(B:B,Customers!A:B,2,TRUE)</f>
        <v>India</v>
      </c>
      <c r="O773" t="str">
        <f t="shared" si="64"/>
        <v>Not Outlier</v>
      </c>
      <c r="P773">
        <f>VLOOKUP(B:B,Customers!A:H,8,0)</f>
        <v>71</v>
      </c>
    </row>
    <row r="774" spans="1:16" x14ac:dyDescent="0.25">
      <c r="A774">
        <v>841572</v>
      </c>
      <c r="B774">
        <v>622</v>
      </c>
      <c r="C774" s="1" t="s">
        <v>113</v>
      </c>
      <c r="D774" s="3">
        <v>44985.941666666666</v>
      </c>
      <c r="E774" t="s">
        <v>97</v>
      </c>
      <c r="F774" t="s">
        <v>78</v>
      </c>
      <c r="G774">
        <v>7748</v>
      </c>
      <c r="H774" s="11">
        <f t="shared" si="60"/>
        <v>28</v>
      </c>
      <c r="I774" s="7">
        <v>44985</v>
      </c>
      <c r="J774" s="8">
        <v>0.94166666666666665</v>
      </c>
      <c r="K774">
        <f t="shared" si="61"/>
        <v>36</v>
      </c>
      <c r="L774">
        <f t="shared" si="62"/>
        <v>22</v>
      </c>
      <c r="M774">
        <f t="shared" si="63"/>
        <v>2</v>
      </c>
      <c r="N774" t="str">
        <f>VLOOKUP(B:B,Customers!A:B,2,TRUE)</f>
        <v>India</v>
      </c>
      <c r="O774" t="str">
        <f t="shared" si="64"/>
        <v>Not Outlier</v>
      </c>
      <c r="P774">
        <f>VLOOKUP(B:B,Customers!A:H,8,0)</f>
        <v>71</v>
      </c>
    </row>
    <row r="775" spans="1:16" x14ac:dyDescent="0.25">
      <c r="A775">
        <v>869899</v>
      </c>
      <c r="B775">
        <v>623</v>
      </c>
      <c r="C775" s="1" t="s">
        <v>113</v>
      </c>
      <c r="D775" s="3">
        <v>45097.067361111112</v>
      </c>
      <c r="E775" t="s">
        <v>97</v>
      </c>
      <c r="F775" t="s">
        <v>40</v>
      </c>
      <c r="G775">
        <v>7143</v>
      </c>
      <c r="H775" s="11">
        <f t="shared" si="60"/>
        <v>20</v>
      </c>
      <c r="I775" s="7">
        <v>45097</v>
      </c>
      <c r="J775" s="8">
        <v>6.7361111111111108E-2</v>
      </c>
      <c r="K775">
        <f t="shared" si="61"/>
        <v>37</v>
      </c>
      <c r="L775">
        <f t="shared" si="62"/>
        <v>1</v>
      </c>
      <c r="M775">
        <f t="shared" si="63"/>
        <v>6</v>
      </c>
      <c r="N775" t="str">
        <f>VLOOKUP(B:B,Customers!A:B,2,TRUE)</f>
        <v>India</v>
      </c>
      <c r="O775" t="str">
        <f t="shared" si="64"/>
        <v>Not Outlier</v>
      </c>
      <c r="P775">
        <f>VLOOKUP(B:B,Customers!A:H,8,0)</f>
        <v>80</v>
      </c>
    </row>
    <row r="776" spans="1:16" x14ac:dyDescent="0.25">
      <c r="A776">
        <v>1443815</v>
      </c>
      <c r="B776">
        <v>623</v>
      </c>
      <c r="C776" s="1" t="s">
        <v>113</v>
      </c>
      <c r="D776" s="3">
        <v>44952.998611111114</v>
      </c>
      <c r="E776" t="s">
        <v>97</v>
      </c>
      <c r="F776" t="s">
        <v>46</v>
      </c>
      <c r="G776">
        <v>9333</v>
      </c>
      <c r="H776" s="11">
        <f t="shared" si="60"/>
        <v>26</v>
      </c>
      <c r="I776" s="7">
        <v>44952</v>
      </c>
      <c r="J776" s="8">
        <v>0.99861111111111112</v>
      </c>
      <c r="K776">
        <f t="shared" si="61"/>
        <v>58</v>
      </c>
      <c r="L776">
        <f t="shared" si="62"/>
        <v>23</v>
      </c>
      <c r="M776">
        <f t="shared" si="63"/>
        <v>1</v>
      </c>
      <c r="N776" t="str">
        <f>VLOOKUP(B:B,Customers!A:B,2,TRUE)</f>
        <v>India</v>
      </c>
      <c r="O776" t="str">
        <f t="shared" si="64"/>
        <v>Not Outlier</v>
      </c>
      <c r="P776">
        <f>VLOOKUP(B:B,Customers!A:H,8,0)</f>
        <v>80</v>
      </c>
    </row>
    <row r="777" spans="1:16" x14ac:dyDescent="0.25">
      <c r="A777">
        <v>1558722</v>
      </c>
      <c r="B777">
        <v>623</v>
      </c>
      <c r="C777" s="1" t="s">
        <v>113</v>
      </c>
      <c r="D777" s="3">
        <v>45134.067361111112</v>
      </c>
      <c r="E777" t="s">
        <v>98</v>
      </c>
      <c r="F777" t="s">
        <v>27</v>
      </c>
      <c r="G777">
        <v>1232</v>
      </c>
      <c r="H777" s="11">
        <f t="shared" si="60"/>
        <v>27</v>
      </c>
      <c r="I777" s="7">
        <v>45134</v>
      </c>
      <c r="J777" s="8">
        <v>6.7361111111111108E-2</v>
      </c>
      <c r="K777">
        <f t="shared" si="61"/>
        <v>37</v>
      </c>
      <c r="L777">
        <f t="shared" si="62"/>
        <v>1</v>
      </c>
      <c r="M777">
        <f t="shared" si="63"/>
        <v>7</v>
      </c>
      <c r="N777" t="str">
        <f>VLOOKUP(B:B,Customers!A:B,2,TRUE)</f>
        <v>India</v>
      </c>
      <c r="O777" t="str">
        <f t="shared" si="64"/>
        <v>Not Outlier</v>
      </c>
      <c r="P777">
        <f>VLOOKUP(B:B,Customers!A:H,8,0)</f>
        <v>80</v>
      </c>
    </row>
    <row r="778" spans="1:16" x14ac:dyDescent="0.25">
      <c r="A778">
        <v>122068</v>
      </c>
      <c r="B778">
        <v>624</v>
      </c>
      <c r="C778" s="1" t="s">
        <v>101</v>
      </c>
      <c r="D778" s="2">
        <v>45200.071527777778</v>
      </c>
      <c r="E778" t="s">
        <v>96</v>
      </c>
      <c r="F778" t="s">
        <v>18</v>
      </c>
      <c r="G778">
        <v>3030</v>
      </c>
      <c r="H778" s="11">
        <f t="shared" si="60"/>
        <v>1</v>
      </c>
      <c r="I778" s="7">
        <v>45200</v>
      </c>
      <c r="J778" s="8">
        <v>7.1527777777777773E-2</v>
      </c>
      <c r="K778">
        <f t="shared" si="61"/>
        <v>43</v>
      </c>
      <c r="L778">
        <f t="shared" si="62"/>
        <v>1</v>
      </c>
      <c r="M778">
        <f t="shared" si="63"/>
        <v>10</v>
      </c>
      <c r="N778" t="str">
        <f>VLOOKUP(B:B,Customers!A:B,2,TRUE)</f>
        <v>Australia</v>
      </c>
      <c r="O778" t="str">
        <f t="shared" si="64"/>
        <v>Not Outlier</v>
      </c>
      <c r="P778">
        <f>VLOOKUP(B:B,Customers!A:H,8,0)</f>
        <v>43</v>
      </c>
    </row>
    <row r="779" spans="1:16" x14ac:dyDescent="0.25">
      <c r="A779">
        <v>312581</v>
      </c>
      <c r="B779">
        <v>624</v>
      </c>
      <c r="C779" s="1" t="s">
        <v>101</v>
      </c>
      <c r="D779" s="2">
        <v>45145.033333333333</v>
      </c>
      <c r="E779" t="s">
        <v>191</v>
      </c>
      <c r="F779" t="s">
        <v>44</v>
      </c>
      <c r="G779">
        <v>5721</v>
      </c>
      <c r="H779" s="11">
        <f t="shared" si="60"/>
        <v>7</v>
      </c>
      <c r="I779" s="7">
        <v>45145</v>
      </c>
      <c r="J779" s="8">
        <v>3.3333333333333333E-2</v>
      </c>
      <c r="K779">
        <f t="shared" si="61"/>
        <v>48</v>
      </c>
      <c r="L779">
        <f t="shared" si="62"/>
        <v>0</v>
      </c>
      <c r="M779">
        <f t="shared" si="63"/>
        <v>8</v>
      </c>
      <c r="N779" t="str">
        <f>VLOOKUP(B:B,Customers!A:B,2,TRUE)</f>
        <v>Australia</v>
      </c>
      <c r="O779" t="str">
        <f t="shared" si="64"/>
        <v>Not Outlier</v>
      </c>
      <c r="P779">
        <f>VLOOKUP(B:B,Customers!A:H,8,0)</f>
        <v>43</v>
      </c>
    </row>
    <row r="780" spans="1:16" x14ac:dyDescent="0.25">
      <c r="A780">
        <v>148310</v>
      </c>
      <c r="B780">
        <v>625</v>
      </c>
      <c r="C780" s="1" t="s">
        <v>113</v>
      </c>
      <c r="D780" s="2">
        <v>45049.015277777777</v>
      </c>
      <c r="E780" t="s">
        <v>96</v>
      </c>
      <c r="F780" t="s">
        <v>21</v>
      </c>
      <c r="G780">
        <v>2291</v>
      </c>
      <c r="H780" s="11">
        <f t="shared" si="60"/>
        <v>3</v>
      </c>
      <c r="I780" s="7">
        <v>45049</v>
      </c>
      <c r="J780" s="8">
        <v>1.5277777777777777E-2</v>
      </c>
      <c r="K780">
        <f t="shared" si="61"/>
        <v>22</v>
      </c>
      <c r="L780">
        <f t="shared" si="62"/>
        <v>0</v>
      </c>
      <c r="M780">
        <f t="shared" si="63"/>
        <v>5</v>
      </c>
      <c r="N780" t="str">
        <f>VLOOKUP(B:B,Customers!A:B,2,TRUE)</f>
        <v>India</v>
      </c>
      <c r="O780" t="str">
        <f t="shared" si="64"/>
        <v>Not Outlier</v>
      </c>
      <c r="P780">
        <f>VLOOKUP(B:B,Customers!A:H,8,0)</f>
        <v>54</v>
      </c>
    </row>
    <row r="781" spans="1:16" x14ac:dyDescent="0.25">
      <c r="A781">
        <v>663055</v>
      </c>
      <c r="B781">
        <v>626</v>
      </c>
      <c r="C781" s="1" t="s">
        <v>99</v>
      </c>
      <c r="D781" s="2">
        <v>45096.975694444445</v>
      </c>
      <c r="E781" t="s">
        <v>97</v>
      </c>
      <c r="F781" t="s">
        <v>63</v>
      </c>
      <c r="G781">
        <v>6976</v>
      </c>
      <c r="H781" s="11">
        <f t="shared" si="60"/>
        <v>19</v>
      </c>
      <c r="I781" s="7">
        <v>45096</v>
      </c>
      <c r="J781" s="8">
        <v>0.97569444444444442</v>
      </c>
      <c r="K781">
        <f t="shared" si="61"/>
        <v>25</v>
      </c>
      <c r="L781">
        <f t="shared" si="62"/>
        <v>23</v>
      </c>
      <c r="M781">
        <f t="shared" si="63"/>
        <v>6</v>
      </c>
      <c r="N781" t="str">
        <f>VLOOKUP(B:B,Customers!A:B,2,TRUE)</f>
        <v>USA</v>
      </c>
      <c r="O781" t="str">
        <f t="shared" si="64"/>
        <v>Not Outlier</v>
      </c>
      <c r="P781">
        <f>VLOOKUP(B:B,Customers!A:H,8,0)</f>
        <v>59</v>
      </c>
    </row>
    <row r="782" spans="1:16" x14ac:dyDescent="0.25">
      <c r="A782">
        <v>1338945</v>
      </c>
      <c r="B782">
        <v>627</v>
      </c>
      <c r="C782" s="1" t="s">
        <v>102</v>
      </c>
      <c r="D782" s="3">
        <v>44981.010416666664</v>
      </c>
      <c r="E782" t="s">
        <v>191</v>
      </c>
      <c r="F782" t="s">
        <v>14</v>
      </c>
      <c r="G782">
        <v>4854</v>
      </c>
      <c r="H782" s="11">
        <f t="shared" si="60"/>
        <v>24</v>
      </c>
      <c r="I782" s="7">
        <v>44981</v>
      </c>
      <c r="J782" s="8">
        <v>1.0416666666666666E-2</v>
      </c>
      <c r="K782">
        <f t="shared" si="61"/>
        <v>15</v>
      </c>
      <c r="L782">
        <f t="shared" si="62"/>
        <v>0</v>
      </c>
      <c r="M782">
        <f t="shared" si="63"/>
        <v>2</v>
      </c>
      <c r="N782" t="str">
        <f>VLOOKUP(B:B,Customers!A:B,2,TRUE)</f>
        <v>Finland</v>
      </c>
      <c r="O782" t="str">
        <f t="shared" si="64"/>
        <v>Not Outlier</v>
      </c>
      <c r="P782">
        <f>VLOOKUP(B:B,Customers!A:H,8,0)</f>
        <v>62</v>
      </c>
    </row>
    <row r="783" spans="1:16" x14ac:dyDescent="0.25">
      <c r="A783">
        <v>134419</v>
      </c>
      <c r="B783">
        <v>628</v>
      </c>
      <c r="C783" s="1" t="s">
        <v>100</v>
      </c>
      <c r="D783" s="2">
        <v>44960.954861111109</v>
      </c>
      <c r="E783" t="s">
        <v>98</v>
      </c>
      <c r="F783" t="s">
        <v>80</v>
      </c>
      <c r="G783">
        <v>2768</v>
      </c>
      <c r="H783" s="11">
        <f t="shared" si="60"/>
        <v>3</v>
      </c>
      <c r="I783" s="7">
        <v>44960</v>
      </c>
      <c r="J783" s="8">
        <v>0.95486111111111116</v>
      </c>
      <c r="K783">
        <f t="shared" si="61"/>
        <v>55</v>
      </c>
      <c r="L783">
        <f t="shared" si="62"/>
        <v>22</v>
      </c>
      <c r="M783">
        <f t="shared" si="63"/>
        <v>2</v>
      </c>
      <c r="N783" t="str">
        <f>VLOOKUP(B:B,Customers!A:B,2,TRUE)</f>
        <v>France</v>
      </c>
      <c r="O783" t="str">
        <f t="shared" si="64"/>
        <v>Not Outlier</v>
      </c>
      <c r="P783">
        <f>VLOOKUP(B:B,Customers!A:H,8,0)</f>
        <v>85</v>
      </c>
    </row>
    <row r="784" spans="1:16" x14ac:dyDescent="0.25">
      <c r="A784">
        <v>333900</v>
      </c>
      <c r="B784">
        <v>629</v>
      </c>
      <c r="C784" s="1" t="s">
        <v>99</v>
      </c>
      <c r="D784" s="2">
        <v>45242.047222222223</v>
      </c>
      <c r="E784" t="s">
        <v>96</v>
      </c>
      <c r="F784" t="s">
        <v>25</v>
      </c>
      <c r="G784">
        <v>8694</v>
      </c>
      <c r="H784" s="11">
        <f t="shared" si="60"/>
        <v>12</v>
      </c>
      <c r="I784" s="7">
        <v>45242</v>
      </c>
      <c r="J784" s="8">
        <v>4.7222222222222221E-2</v>
      </c>
      <c r="K784">
        <f t="shared" si="61"/>
        <v>8</v>
      </c>
      <c r="L784">
        <f t="shared" si="62"/>
        <v>1</v>
      </c>
      <c r="M784">
        <f t="shared" si="63"/>
        <v>11</v>
      </c>
      <c r="N784" t="str">
        <f>VLOOKUP(B:B,Customers!A:B,2,TRUE)</f>
        <v>USA</v>
      </c>
      <c r="O784" t="str">
        <f t="shared" si="64"/>
        <v>Not Outlier</v>
      </c>
      <c r="P784">
        <f>VLOOKUP(B:B,Customers!A:H,8,0)</f>
        <v>82</v>
      </c>
    </row>
    <row r="785" spans="1:16" x14ac:dyDescent="0.25">
      <c r="A785">
        <v>1107986</v>
      </c>
      <c r="B785">
        <v>632</v>
      </c>
      <c r="C785" s="1" t="s">
        <v>99</v>
      </c>
      <c r="D785" s="3">
        <v>45187.020833333336</v>
      </c>
      <c r="E785" t="s">
        <v>96</v>
      </c>
      <c r="F785" t="s">
        <v>46</v>
      </c>
      <c r="G785">
        <v>384</v>
      </c>
      <c r="H785" s="11">
        <f t="shared" si="60"/>
        <v>18</v>
      </c>
      <c r="I785" s="7">
        <v>45187</v>
      </c>
      <c r="J785" s="8">
        <v>2.0833333333333332E-2</v>
      </c>
      <c r="K785">
        <f t="shared" si="61"/>
        <v>30</v>
      </c>
      <c r="L785">
        <f t="shared" si="62"/>
        <v>0</v>
      </c>
      <c r="M785">
        <f t="shared" si="63"/>
        <v>9</v>
      </c>
      <c r="N785" t="str">
        <f>VLOOKUP(B:B,Customers!A:B,2,TRUE)</f>
        <v>USA</v>
      </c>
      <c r="O785" t="str">
        <f t="shared" si="64"/>
        <v>Not Outlier</v>
      </c>
      <c r="P785">
        <f>VLOOKUP(B:B,Customers!A:H,8,0)</f>
        <v>67</v>
      </c>
    </row>
    <row r="786" spans="1:16" x14ac:dyDescent="0.25">
      <c r="A786">
        <v>1675253</v>
      </c>
      <c r="B786">
        <v>632</v>
      </c>
      <c r="C786" s="1" t="s">
        <v>99</v>
      </c>
      <c r="D786" s="3">
        <v>45164.012499999997</v>
      </c>
      <c r="E786" t="s">
        <v>98</v>
      </c>
      <c r="F786" t="s">
        <v>27</v>
      </c>
      <c r="G786">
        <v>3340</v>
      </c>
      <c r="H786" s="11">
        <f t="shared" si="60"/>
        <v>26</v>
      </c>
      <c r="I786" s="7">
        <v>45164</v>
      </c>
      <c r="J786" s="8">
        <v>1.2500000000000001E-2</v>
      </c>
      <c r="K786">
        <f t="shared" si="61"/>
        <v>18</v>
      </c>
      <c r="L786">
        <f t="shared" si="62"/>
        <v>0</v>
      </c>
      <c r="M786">
        <f t="shared" si="63"/>
        <v>8</v>
      </c>
      <c r="N786" t="str">
        <f>VLOOKUP(B:B,Customers!A:B,2,TRUE)</f>
        <v>USA</v>
      </c>
      <c r="O786" t="str">
        <f t="shared" si="64"/>
        <v>Not Outlier</v>
      </c>
      <c r="P786">
        <f>VLOOKUP(B:B,Customers!A:H,8,0)</f>
        <v>67</v>
      </c>
    </row>
    <row r="787" spans="1:16" x14ac:dyDescent="0.25">
      <c r="A787">
        <v>243485</v>
      </c>
      <c r="B787">
        <v>633</v>
      </c>
      <c r="C787" s="1" t="s">
        <v>100</v>
      </c>
      <c r="D787" s="2">
        <v>45119.011111111111</v>
      </c>
      <c r="E787" t="s">
        <v>98</v>
      </c>
      <c r="F787" t="s">
        <v>17</v>
      </c>
      <c r="G787">
        <v>6552</v>
      </c>
      <c r="H787" s="11">
        <f t="shared" si="60"/>
        <v>12</v>
      </c>
      <c r="I787" s="7">
        <v>45119</v>
      </c>
      <c r="J787" s="8">
        <v>1.1111111111111112E-2</v>
      </c>
      <c r="K787">
        <f t="shared" si="61"/>
        <v>16</v>
      </c>
      <c r="L787">
        <f t="shared" si="62"/>
        <v>0</v>
      </c>
      <c r="M787">
        <f t="shared" si="63"/>
        <v>7</v>
      </c>
      <c r="N787" t="str">
        <f>VLOOKUP(B:B,Customers!A:B,2,TRUE)</f>
        <v>France</v>
      </c>
      <c r="O787" t="str">
        <f t="shared" si="64"/>
        <v>Not Outlier</v>
      </c>
      <c r="P787">
        <f>VLOOKUP(B:B,Customers!A:H,8,0)</f>
        <v>88</v>
      </c>
    </row>
    <row r="788" spans="1:16" x14ac:dyDescent="0.25">
      <c r="A788">
        <v>624736</v>
      </c>
      <c r="B788">
        <v>633</v>
      </c>
      <c r="C788" s="1" t="s">
        <v>100</v>
      </c>
      <c r="D788" s="2">
        <v>45067.070833333331</v>
      </c>
      <c r="E788" t="s">
        <v>98</v>
      </c>
      <c r="F788" t="s">
        <v>57</v>
      </c>
      <c r="G788">
        <v>486</v>
      </c>
      <c r="H788" s="11">
        <f t="shared" si="60"/>
        <v>21</v>
      </c>
      <c r="I788" s="7">
        <v>45067</v>
      </c>
      <c r="J788" s="8">
        <v>7.0833333333333331E-2</v>
      </c>
      <c r="K788">
        <f t="shared" si="61"/>
        <v>42</v>
      </c>
      <c r="L788">
        <f t="shared" si="62"/>
        <v>1</v>
      </c>
      <c r="M788">
        <f t="shared" si="63"/>
        <v>5</v>
      </c>
      <c r="N788" t="str">
        <f>VLOOKUP(B:B,Customers!A:B,2,TRUE)</f>
        <v>France</v>
      </c>
      <c r="O788" t="str">
        <f t="shared" si="64"/>
        <v>Not Outlier</v>
      </c>
      <c r="P788">
        <f>VLOOKUP(B:B,Customers!A:H,8,0)</f>
        <v>88</v>
      </c>
    </row>
    <row r="789" spans="1:16" x14ac:dyDescent="0.25">
      <c r="A789">
        <v>1371439</v>
      </c>
      <c r="B789">
        <v>633</v>
      </c>
      <c r="C789" s="1" t="s">
        <v>100</v>
      </c>
      <c r="D789" s="3">
        <v>45217.004861111112</v>
      </c>
      <c r="E789" t="s">
        <v>96</v>
      </c>
      <c r="F789" t="s">
        <v>43</v>
      </c>
      <c r="G789">
        <v>4266</v>
      </c>
      <c r="H789" s="11">
        <f t="shared" si="60"/>
        <v>18</v>
      </c>
      <c r="I789" s="7">
        <v>45217</v>
      </c>
      <c r="J789" s="8">
        <v>4.8611111111111112E-3</v>
      </c>
      <c r="K789">
        <f t="shared" si="61"/>
        <v>7</v>
      </c>
      <c r="L789">
        <f t="shared" si="62"/>
        <v>0</v>
      </c>
      <c r="M789">
        <f t="shared" si="63"/>
        <v>10</v>
      </c>
      <c r="N789" t="str">
        <f>VLOOKUP(B:B,Customers!A:B,2,TRUE)</f>
        <v>France</v>
      </c>
      <c r="O789" t="str">
        <f t="shared" si="64"/>
        <v>Not Outlier</v>
      </c>
      <c r="P789">
        <f>VLOOKUP(B:B,Customers!A:H,8,0)</f>
        <v>88</v>
      </c>
    </row>
    <row r="790" spans="1:16" x14ac:dyDescent="0.25">
      <c r="A790">
        <v>725371</v>
      </c>
      <c r="B790">
        <v>634</v>
      </c>
      <c r="C790" s="1" t="s">
        <v>99</v>
      </c>
      <c r="D790" s="3">
        <v>44928.984027777777</v>
      </c>
      <c r="E790" t="s">
        <v>98</v>
      </c>
      <c r="F790" t="s">
        <v>72</v>
      </c>
      <c r="G790">
        <v>7071</v>
      </c>
      <c r="H790" s="11">
        <f t="shared" si="60"/>
        <v>2</v>
      </c>
      <c r="I790" s="7">
        <v>44928</v>
      </c>
      <c r="J790" s="8">
        <v>0.98402777777777772</v>
      </c>
      <c r="K790">
        <f t="shared" si="61"/>
        <v>37</v>
      </c>
      <c r="L790">
        <f t="shared" si="62"/>
        <v>23</v>
      </c>
      <c r="M790">
        <f t="shared" si="63"/>
        <v>1</v>
      </c>
      <c r="N790" t="str">
        <f>VLOOKUP(B:B,Customers!A:B,2,TRUE)</f>
        <v>USA</v>
      </c>
      <c r="O790" t="str">
        <f t="shared" si="64"/>
        <v>Not Outlier</v>
      </c>
      <c r="P790">
        <f>VLOOKUP(B:B,Customers!A:H,8,0)</f>
        <v>62</v>
      </c>
    </row>
    <row r="791" spans="1:16" x14ac:dyDescent="0.25">
      <c r="A791">
        <v>1052119</v>
      </c>
      <c r="B791">
        <v>634</v>
      </c>
      <c r="C791" s="1" t="s">
        <v>99</v>
      </c>
      <c r="D791" s="3">
        <v>45153.006944444445</v>
      </c>
      <c r="E791" t="s">
        <v>191</v>
      </c>
      <c r="F791" t="s">
        <v>4</v>
      </c>
      <c r="G791">
        <v>4462</v>
      </c>
      <c r="H791" s="11">
        <f t="shared" si="60"/>
        <v>15</v>
      </c>
      <c r="I791" s="7">
        <v>45153</v>
      </c>
      <c r="J791" s="8">
        <v>6.9444444444444441E-3</v>
      </c>
      <c r="K791">
        <f t="shared" si="61"/>
        <v>10</v>
      </c>
      <c r="L791">
        <f t="shared" si="62"/>
        <v>0</v>
      </c>
      <c r="M791">
        <f t="shared" si="63"/>
        <v>8</v>
      </c>
      <c r="N791" t="str">
        <f>VLOOKUP(B:B,Customers!A:B,2,TRUE)</f>
        <v>USA</v>
      </c>
      <c r="O791" t="str">
        <f t="shared" si="64"/>
        <v>Not Outlier</v>
      </c>
      <c r="P791">
        <f>VLOOKUP(B:B,Customers!A:H,8,0)</f>
        <v>62</v>
      </c>
    </row>
    <row r="792" spans="1:16" x14ac:dyDescent="0.25">
      <c r="A792">
        <v>1567280</v>
      </c>
      <c r="B792">
        <v>634</v>
      </c>
      <c r="C792" s="1" t="s">
        <v>99</v>
      </c>
      <c r="D792" s="3">
        <v>45253.956944444442</v>
      </c>
      <c r="E792" t="s">
        <v>97</v>
      </c>
      <c r="F792" t="s">
        <v>25</v>
      </c>
      <c r="G792">
        <v>9698</v>
      </c>
      <c r="H792" s="11">
        <f t="shared" si="60"/>
        <v>23</v>
      </c>
      <c r="I792" s="7">
        <v>45253</v>
      </c>
      <c r="J792" s="8">
        <v>0.95694444444444449</v>
      </c>
      <c r="K792">
        <f t="shared" si="61"/>
        <v>58</v>
      </c>
      <c r="L792">
        <f t="shared" si="62"/>
        <v>22</v>
      </c>
      <c r="M792">
        <f t="shared" si="63"/>
        <v>11</v>
      </c>
      <c r="N792" t="str">
        <f>VLOOKUP(B:B,Customers!A:B,2,TRUE)</f>
        <v>USA</v>
      </c>
      <c r="O792" t="str">
        <f t="shared" si="64"/>
        <v>Not Outlier</v>
      </c>
      <c r="P792">
        <f>VLOOKUP(B:B,Customers!A:H,8,0)</f>
        <v>62</v>
      </c>
    </row>
    <row r="793" spans="1:16" x14ac:dyDescent="0.25">
      <c r="A793">
        <v>453466</v>
      </c>
      <c r="B793">
        <v>637</v>
      </c>
      <c r="C793" s="1" t="s">
        <v>99</v>
      </c>
      <c r="D793" s="2">
        <v>44996.057638888888</v>
      </c>
      <c r="E793" t="s">
        <v>96</v>
      </c>
      <c r="F793" t="s">
        <v>25</v>
      </c>
      <c r="G793">
        <v>6625</v>
      </c>
      <c r="H793" s="11">
        <f t="shared" si="60"/>
        <v>11</v>
      </c>
      <c r="I793" s="7">
        <v>44996</v>
      </c>
      <c r="J793" s="8">
        <v>5.7638888888888892E-2</v>
      </c>
      <c r="K793">
        <f t="shared" si="61"/>
        <v>23</v>
      </c>
      <c r="L793">
        <f t="shared" si="62"/>
        <v>1</v>
      </c>
      <c r="M793">
        <f t="shared" si="63"/>
        <v>3</v>
      </c>
      <c r="N793" t="str">
        <f>VLOOKUP(B:B,Customers!A:B,2,TRUE)</f>
        <v>USA</v>
      </c>
      <c r="O793" t="str">
        <f t="shared" si="64"/>
        <v>Not Outlier</v>
      </c>
      <c r="P793">
        <f>VLOOKUP(B:B,Customers!A:H,8,0)</f>
        <v>38</v>
      </c>
    </row>
    <row r="794" spans="1:16" x14ac:dyDescent="0.25">
      <c r="A794">
        <v>1401727</v>
      </c>
      <c r="B794">
        <v>637</v>
      </c>
      <c r="C794" s="1" t="s">
        <v>99</v>
      </c>
      <c r="D794" s="3">
        <v>45152.024305555555</v>
      </c>
      <c r="E794" t="s">
        <v>96</v>
      </c>
      <c r="F794" t="s">
        <v>31</v>
      </c>
      <c r="G794">
        <v>4277</v>
      </c>
      <c r="H794" s="11">
        <f t="shared" si="60"/>
        <v>14</v>
      </c>
      <c r="I794" s="7">
        <v>45152</v>
      </c>
      <c r="J794" s="8">
        <v>2.4305555555555556E-2</v>
      </c>
      <c r="K794">
        <f t="shared" si="61"/>
        <v>35</v>
      </c>
      <c r="L794">
        <f t="shared" si="62"/>
        <v>0</v>
      </c>
      <c r="M794">
        <f t="shared" si="63"/>
        <v>8</v>
      </c>
      <c r="N794" t="str">
        <f>VLOOKUP(B:B,Customers!A:B,2,TRUE)</f>
        <v>USA</v>
      </c>
      <c r="O794" t="str">
        <f t="shared" si="64"/>
        <v>Not Outlier</v>
      </c>
      <c r="P794">
        <f>VLOOKUP(B:B,Customers!A:H,8,0)</f>
        <v>38</v>
      </c>
    </row>
    <row r="795" spans="1:16" x14ac:dyDescent="0.25">
      <c r="A795">
        <v>360154</v>
      </c>
      <c r="B795">
        <v>638</v>
      </c>
      <c r="C795" s="1" t="s">
        <v>100</v>
      </c>
      <c r="D795" s="2">
        <v>45070.034722222219</v>
      </c>
      <c r="E795" t="s">
        <v>96</v>
      </c>
      <c r="F795" t="s">
        <v>27</v>
      </c>
      <c r="G795">
        <v>9618</v>
      </c>
      <c r="H795" s="11">
        <f t="shared" si="60"/>
        <v>24</v>
      </c>
      <c r="I795" s="7">
        <v>45070</v>
      </c>
      <c r="J795" s="8">
        <v>3.4722222222222224E-2</v>
      </c>
      <c r="K795">
        <f t="shared" si="61"/>
        <v>50</v>
      </c>
      <c r="L795">
        <f t="shared" si="62"/>
        <v>0</v>
      </c>
      <c r="M795">
        <f t="shared" si="63"/>
        <v>5</v>
      </c>
      <c r="N795" t="str">
        <f>VLOOKUP(B:B,Customers!A:B,2,TRUE)</f>
        <v>France</v>
      </c>
      <c r="O795" t="str">
        <f t="shared" si="64"/>
        <v>Not Outlier</v>
      </c>
      <c r="P795">
        <f>VLOOKUP(B:B,Customers!A:H,8,0)</f>
        <v>65</v>
      </c>
    </row>
    <row r="796" spans="1:16" x14ac:dyDescent="0.25">
      <c r="A796">
        <v>50499</v>
      </c>
      <c r="B796">
        <v>639</v>
      </c>
      <c r="C796" s="1" t="s">
        <v>99</v>
      </c>
      <c r="D796" s="2">
        <v>45018.963888888888</v>
      </c>
      <c r="E796" t="s">
        <v>98</v>
      </c>
      <c r="F796" t="s">
        <v>32</v>
      </c>
      <c r="G796">
        <v>3514</v>
      </c>
      <c r="H796" s="11">
        <f t="shared" si="60"/>
        <v>2</v>
      </c>
      <c r="I796" s="7">
        <v>45018</v>
      </c>
      <c r="J796" s="8">
        <v>0.96388888888888891</v>
      </c>
      <c r="K796">
        <f t="shared" si="61"/>
        <v>8</v>
      </c>
      <c r="L796">
        <f t="shared" si="62"/>
        <v>23</v>
      </c>
      <c r="M796">
        <f t="shared" si="63"/>
        <v>4</v>
      </c>
      <c r="N796" t="str">
        <f>VLOOKUP(B:B,Customers!A:B,2,TRUE)</f>
        <v>USA</v>
      </c>
      <c r="O796" t="str">
        <f t="shared" si="64"/>
        <v>Not Outlier</v>
      </c>
      <c r="P796">
        <f>VLOOKUP(B:B,Customers!A:H,8,0)</f>
        <v>59</v>
      </c>
    </row>
    <row r="797" spans="1:16" x14ac:dyDescent="0.25">
      <c r="A797">
        <v>943149</v>
      </c>
      <c r="B797">
        <v>640</v>
      </c>
      <c r="C797" s="1" t="s">
        <v>100</v>
      </c>
      <c r="D797" s="3">
        <v>45193.949305555558</v>
      </c>
      <c r="E797" t="s">
        <v>191</v>
      </c>
      <c r="F797" t="s">
        <v>88</v>
      </c>
      <c r="G797">
        <v>6730</v>
      </c>
      <c r="H797" s="11">
        <f t="shared" si="60"/>
        <v>24</v>
      </c>
      <c r="I797" s="7">
        <v>45193</v>
      </c>
      <c r="J797" s="8">
        <v>0.94930555555555551</v>
      </c>
      <c r="K797">
        <f t="shared" si="61"/>
        <v>47</v>
      </c>
      <c r="L797">
        <f t="shared" si="62"/>
        <v>22</v>
      </c>
      <c r="M797">
        <f t="shared" si="63"/>
        <v>9</v>
      </c>
      <c r="N797" t="str">
        <f>VLOOKUP(B:B,Customers!A:B,2,TRUE)</f>
        <v>France</v>
      </c>
      <c r="O797" t="str">
        <f t="shared" si="64"/>
        <v>Not Outlier</v>
      </c>
      <c r="P797">
        <f>VLOOKUP(B:B,Customers!A:H,8,0)</f>
        <v>51</v>
      </c>
    </row>
    <row r="798" spans="1:16" x14ac:dyDescent="0.25">
      <c r="A798">
        <v>1274561</v>
      </c>
      <c r="B798">
        <v>640</v>
      </c>
      <c r="C798" s="1" t="s">
        <v>100</v>
      </c>
      <c r="D798" s="3">
        <v>45188.081250000003</v>
      </c>
      <c r="E798" t="s">
        <v>97</v>
      </c>
      <c r="F798" t="s">
        <v>59</v>
      </c>
      <c r="G798">
        <v>3448</v>
      </c>
      <c r="H798" s="11">
        <f t="shared" si="60"/>
        <v>19</v>
      </c>
      <c r="I798" s="7">
        <v>45188</v>
      </c>
      <c r="J798" s="8">
        <v>8.1250000000000003E-2</v>
      </c>
      <c r="K798">
        <f t="shared" si="61"/>
        <v>57</v>
      </c>
      <c r="L798">
        <f t="shared" si="62"/>
        <v>1</v>
      </c>
      <c r="M798">
        <f t="shared" si="63"/>
        <v>9</v>
      </c>
      <c r="N798" t="str">
        <f>VLOOKUP(B:B,Customers!A:B,2,TRUE)</f>
        <v>France</v>
      </c>
      <c r="O798" t="str">
        <f t="shared" si="64"/>
        <v>Not Outlier</v>
      </c>
      <c r="P798">
        <f>VLOOKUP(B:B,Customers!A:H,8,0)</f>
        <v>51</v>
      </c>
    </row>
    <row r="799" spans="1:16" x14ac:dyDescent="0.25">
      <c r="A799">
        <v>1297796</v>
      </c>
      <c r="B799">
        <v>640</v>
      </c>
      <c r="C799" s="1" t="s">
        <v>100</v>
      </c>
      <c r="D799" s="3">
        <v>44983.027777777781</v>
      </c>
      <c r="E799" t="s">
        <v>97</v>
      </c>
      <c r="F799" t="s">
        <v>27</v>
      </c>
      <c r="G799">
        <v>9438</v>
      </c>
      <c r="H799" s="11">
        <f t="shared" si="60"/>
        <v>26</v>
      </c>
      <c r="I799" s="7">
        <v>44983</v>
      </c>
      <c r="J799" s="8">
        <v>2.7777777777777776E-2</v>
      </c>
      <c r="K799">
        <f t="shared" si="61"/>
        <v>40</v>
      </c>
      <c r="L799">
        <f t="shared" si="62"/>
        <v>0</v>
      </c>
      <c r="M799">
        <f t="shared" si="63"/>
        <v>2</v>
      </c>
      <c r="N799" t="str">
        <f>VLOOKUP(B:B,Customers!A:B,2,TRUE)</f>
        <v>France</v>
      </c>
      <c r="O799" t="str">
        <f t="shared" si="64"/>
        <v>Not Outlier</v>
      </c>
      <c r="P799">
        <f>VLOOKUP(B:B,Customers!A:H,8,0)</f>
        <v>51</v>
      </c>
    </row>
    <row r="800" spans="1:16" x14ac:dyDescent="0.25">
      <c r="A800">
        <v>1676930</v>
      </c>
      <c r="B800">
        <v>640</v>
      </c>
      <c r="C800" s="1" t="s">
        <v>100</v>
      </c>
      <c r="D800" s="3">
        <v>45254.986805555556</v>
      </c>
      <c r="E800" t="s">
        <v>98</v>
      </c>
      <c r="F800" t="s">
        <v>27</v>
      </c>
      <c r="G800">
        <v>598</v>
      </c>
      <c r="H800" s="11">
        <f t="shared" si="60"/>
        <v>24</v>
      </c>
      <c r="I800" s="7">
        <v>45254</v>
      </c>
      <c r="J800" s="8">
        <v>0.9868055555555556</v>
      </c>
      <c r="K800">
        <f t="shared" si="61"/>
        <v>41</v>
      </c>
      <c r="L800">
        <f t="shared" si="62"/>
        <v>23</v>
      </c>
      <c r="M800">
        <f t="shared" si="63"/>
        <v>11</v>
      </c>
      <c r="N800" t="str">
        <f>VLOOKUP(B:B,Customers!A:B,2,TRUE)</f>
        <v>France</v>
      </c>
      <c r="O800" t="str">
        <f t="shared" si="64"/>
        <v>Not Outlier</v>
      </c>
      <c r="P800">
        <f>VLOOKUP(B:B,Customers!A:H,8,0)</f>
        <v>51</v>
      </c>
    </row>
    <row r="801" spans="1:16" x14ac:dyDescent="0.25">
      <c r="A801">
        <v>688175</v>
      </c>
      <c r="B801">
        <v>642</v>
      </c>
      <c r="C801" s="1" t="s">
        <v>100</v>
      </c>
      <c r="D801" s="3">
        <v>45238.036111111112</v>
      </c>
      <c r="E801" t="s">
        <v>97</v>
      </c>
      <c r="F801" t="s">
        <v>43</v>
      </c>
      <c r="G801">
        <v>1612</v>
      </c>
      <c r="H801" s="11">
        <f t="shared" si="60"/>
        <v>8</v>
      </c>
      <c r="I801" s="7">
        <v>45238</v>
      </c>
      <c r="J801" s="8">
        <v>3.6111111111111108E-2</v>
      </c>
      <c r="K801">
        <f t="shared" si="61"/>
        <v>52</v>
      </c>
      <c r="L801">
        <f t="shared" si="62"/>
        <v>0</v>
      </c>
      <c r="M801">
        <f t="shared" si="63"/>
        <v>11</v>
      </c>
      <c r="N801" t="str">
        <f>VLOOKUP(B:B,Customers!A:B,2,TRUE)</f>
        <v>France</v>
      </c>
      <c r="O801" t="str">
        <f t="shared" si="64"/>
        <v>Not Outlier</v>
      </c>
      <c r="P801">
        <f>VLOOKUP(B:B,Customers!A:H,8,0)</f>
        <v>32</v>
      </c>
    </row>
    <row r="802" spans="1:16" x14ac:dyDescent="0.25">
      <c r="A802">
        <v>1177486</v>
      </c>
      <c r="B802">
        <v>642</v>
      </c>
      <c r="C802" s="1" t="s">
        <v>100</v>
      </c>
      <c r="D802" s="3">
        <v>45278.068055555559</v>
      </c>
      <c r="E802" t="s">
        <v>97</v>
      </c>
      <c r="F802" t="s">
        <v>53</v>
      </c>
      <c r="G802">
        <v>2740</v>
      </c>
      <c r="H802" s="11">
        <f t="shared" si="60"/>
        <v>18</v>
      </c>
      <c r="I802" s="7">
        <v>45278</v>
      </c>
      <c r="J802" s="8">
        <v>6.805555555555555E-2</v>
      </c>
      <c r="K802">
        <f t="shared" si="61"/>
        <v>38</v>
      </c>
      <c r="L802">
        <f t="shared" si="62"/>
        <v>1</v>
      </c>
      <c r="M802">
        <f t="shared" si="63"/>
        <v>12</v>
      </c>
      <c r="N802" t="str">
        <f>VLOOKUP(B:B,Customers!A:B,2,TRUE)</f>
        <v>France</v>
      </c>
      <c r="O802" t="str">
        <f t="shared" si="64"/>
        <v>Not Outlier</v>
      </c>
      <c r="P802">
        <f>VLOOKUP(B:B,Customers!A:H,8,0)</f>
        <v>32</v>
      </c>
    </row>
    <row r="803" spans="1:16" x14ac:dyDescent="0.25">
      <c r="A803">
        <v>544608</v>
      </c>
      <c r="B803">
        <v>643</v>
      </c>
      <c r="C803" s="1" t="s">
        <v>113</v>
      </c>
      <c r="D803" s="2">
        <v>45192.080555555556</v>
      </c>
      <c r="E803" t="s">
        <v>97</v>
      </c>
      <c r="F803" t="s">
        <v>18</v>
      </c>
      <c r="G803">
        <v>3678</v>
      </c>
      <c r="H803" s="11">
        <f t="shared" si="60"/>
        <v>23</v>
      </c>
      <c r="I803" s="7">
        <v>45192</v>
      </c>
      <c r="J803" s="8">
        <v>8.0555555555555561E-2</v>
      </c>
      <c r="K803">
        <f t="shared" si="61"/>
        <v>56</v>
      </c>
      <c r="L803">
        <f t="shared" si="62"/>
        <v>1</v>
      </c>
      <c r="M803">
        <f t="shared" si="63"/>
        <v>9</v>
      </c>
      <c r="N803" t="str">
        <f>VLOOKUP(B:B,Customers!A:B,2,TRUE)</f>
        <v>India</v>
      </c>
      <c r="O803" t="str">
        <f t="shared" si="64"/>
        <v>Not Outlier</v>
      </c>
      <c r="P803">
        <f>VLOOKUP(B:B,Customers!A:H,8,0)</f>
        <v>39</v>
      </c>
    </row>
    <row r="804" spans="1:16" x14ac:dyDescent="0.25">
      <c r="A804">
        <v>1043175</v>
      </c>
      <c r="B804">
        <v>644</v>
      </c>
      <c r="C804" s="1" t="s">
        <v>106</v>
      </c>
      <c r="D804" s="3">
        <v>45106.981944444444</v>
      </c>
      <c r="E804" t="s">
        <v>98</v>
      </c>
      <c r="F804" t="s">
        <v>9</v>
      </c>
      <c r="G804">
        <v>3317</v>
      </c>
      <c r="H804" s="11">
        <f t="shared" si="60"/>
        <v>29</v>
      </c>
      <c r="I804" s="7">
        <v>45106</v>
      </c>
      <c r="J804" s="8">
        <v>0.9819444444444444</v>
      </c>
      <c r="K804">
        <f t="shared" si="61"/>
        <v>34</v>
      </c>
      <c r="L804">
        <f t="shared" si="62"/>
        <v>23</v>
      </c>
      <c r="M804">
        <f t="shared" si="63"/>
        <v>6</v>
      </c>
      <c r="N804" t="str">
        <f>VLOOKUP(B:B,Customers!A:B,2,TRUE)</f>
        <v>Singapore</v>
      </c>
      <c r="O804" t="str">
        <f t="shared" si="64"/>
        <v>Not Outlier</v>
      </c>
      <c r="P804">
        <f>VLOOKUP(B:B,Customers!A:H,8,0)</f>
        <v>61</v>
      </c>
    </row>
    <row r="805" spans="1:16" x14ac:dyDescent="0.25">
      <c r="A805">
        <v>180775</v>
      </c>
      <c r="B805">
        <v>645</v>
      </c>
      <c r="C805" s="1" t="s">
        <v>108</v>
      </c>
      <c r="D805" s="2">
        <v>45005.003472222219</v>
      </c>
      <c r="E805" t="s">
        <v>98</v>
      </c>
      <c r="F805" t="s">
        <v>26</v>
      </c>
      <c r="G805">
        <v>4981</v>
      </c>
      <c r="H805" s="11">
        <f t="shared" si="60"/>
        <v>20</v>
      </c>
      <c r="I805" s="7">
        <v>45005</v>
      </c>
      <c r="J805" s="8">
        <v>3.472222222222222E-3</v>
      </c>
      <c r="K805">
        <f t="shared" si="61"/>
        <v>5</v>
      </c>
      <c r="L805">
        <f t="shared" si="62"/>
        <v>0</v>
      </c>
      <c r="M805">
        <f t="shared" si="63"/>
        <v>3</v>
      </c>
      <c r="N805" t="str">
        <f>VLOOKUP(B:B,Customers!A:B,2,TRUE)</f>
        <v>Denmark</v>
      </c>
      <c r="O805" t="str">
        <f t="shared" si="64"/>
        <v>Not Outlier</v>
      </c>
      <c r="P805">
        <f>VLOOKUP(B:B,Customers!A:H,8,0)</f>
        <v>40</v>
      </c>
    </row>
    <row r="806" spans="1:16" x14ac:dyDescent="0.25">
      <c r="A806">
        <v>476585</v>
      </c>
      <c r="B806">
        <v>645</v>
      </c>
      <c r="C806" s="1" t="s">
        <v>108</v>
      </c>
      <c r="D806" s="2">
        <v>45037.020833333336</v>
      </c>
      <c r="E806" t="s">
        <v>97</v>
      </c>
      <c r="F806" t="s">
        <v>66</v>
      </c>
      <c r="G806">
        <v>7949</v>
      </c>
      <c r="H806" s="11">
        <f t="shared" si="60"/>
        <v>21</v>
      </c>
      <c r="I806" s="7">
        <v>45037</v>
      </c>
      <c r="J806" s="8">
        <v>2.0833333333333332E-2</v>
      </c>
      <c r="K806">
        <f t="shared" si="61"/>
        <v>30</v>
      </c>
      <c r="L806">
        <f t="shared" si="62"/>
        <v>0</v>
      </c>
      <c r="M806">
        <f t="shared" si="63"/>
        <v>4</v>
      </c>
      <c r="N806" t="str">
        <f>VLOOKUP(B:B,Customers!A:B,2,TRUE)</f>
        <v>Denmark</v>
      </c>
      <c r="O806" t="str">
        <f t="shared" si="64"/>
        <v>Not Outlier</v>
      </c>
      <c r="P806">
        <f>VLOOKUP(B:B,Customers!A:H,8,0)</f>
        <v>40</v>
      </c>
    </row>
    <row r="807" spans="1:16" x14ac:dyDescent="0.25">
      <c r="A807">
        <v>912973</v>
      </c>
      <c r="B807">
        <v>646</v>
      </c>
      <c r="C807" s="1" t="s">
        <v>106</v>
      </c>
      <c r="D807" s="3">
        <v>45280.975694444445</v>
      </c>
      <c r="E807" t="s">
        <v>191</v>
      </c>
      <c r="F807" t="s">
        <v>27</v>
      </c>
      <c r="G807">
        <v>816</v>
      </c>
      <c r="H807" s="11">
        <f t="shared" si="60"/>
        <v>20</v>
      </c>
      <c r="I807" s="7">
        <v>45280</v>
      </c>
      <c r="J807" s="8">
        <v>0.97569444444444442</v>
      </c>
      <c r="K807">
        <f t="shared" si="61"/>
        <v>25</v>
      </c>
      <c r="L807">
        <f t="shared" si="62"/>
        <v>23</v>
      </c>
      <c r="M807">
        <f t="shared" si="63"/>
        <v>12</v>
      </c>
      <c r="N807" t="str">
        <f>VLOOKUP(B:B,Customers!A:B,2,TRUE)</f>
        <v>Singapore</v>
      </c>
      <c r="O807" t="str">
        <f t="shared" si="64"/>
        <v>Not Outlier</v>
      </c>
      <c r="P807">
        <f>VLOOKUP(B:B,Customers!A:H,8,0)</f>
        <v>69</v>
      </c>
    </row>
    <row r="808" spans="1:16" x14ac:dyDescent="0.25">
      <c r="A808">
        <v>1074708</v>
      </c>
      <c r="B808">
        <v>647</v>
      </c>
      <c r="C808" s="1" t="s">
        <v>101</v>
      </c>
      <c r="D808" s="3">
        <v>44997.98333333333</v>
      </c>
      <c r="E808" t="s">
        <v>97</v>
      </c>
      <c r="F808" t="s">
        <v>43</v>
      </c>
      <c r="G808">
        <v>7648</v>
      </c>
      <c r="H808" s="11">
        <f t="shared" si="60"/>
        <v>12</v>
      </c>
      <c r="I808" s="7">
        <v>44997</v>
      </c>
      <c r="J808" s="8">
        <v>0.98333333333333328</v>
      </c>
      <c r="K808">
        <f t="shared" si="61"/>
        <v>36</v>
      </c>
      <c r="L808">
        <f t="shared" si="62"/>
        <v>23</v>
      </c>
      <c r="M808">
        <f t="shared" si="63"/>
        <v>3</v>
      </c>
      <c r="N808" t="str">
        <f>VLOOKUP(B:B,Customers!A:B,2,TRUE)</f>
        <v>Australia</v>
      </c>
      <c r="O808" t="str">
        <f t="shared" si="64"/>
        <v>Not Outlier</v>
      </c>
      <c r="P808">
        <f>VLOOKUP(B:B,Customers!A:H,8,0)</f>
        <v>76</v>
      </c>
    </row>
    <row r="809" spans="1:16" x14ac:dyDescent="0.25">
      <c r="A809">
        <v>1543135</v>
      </c>
      <c r="B809">
        <v>647</v>
      </c>
      <c r="C809" s="1" t="s">
        <v>101</v>
      </c>
      <c r="D809" s="3">
        <v>45084.044444444444</v>
      </c>
      <c r="E809" t="s">
        <v>97</v>
      </c>
      <c r="F809" t="s">
        <v>53</v>
      </c>
      <c r="G809">
        <v>9026</v>
      </c>
      <c r="H809" s="11">
        <f t="shared" si="60"/>
        <v>7</v>
      </c>
      <c r="I809" s="7">
        <v>45084</v>
      </c>
      <c r="J809" s="8">
        <v>4.4444444444444446E-2</v>
      </c>
      <c r="K809">
        <f t="shared" si="61"/>
        <v>4</v>
      </c>
      <c r="L809">
        <f t="shared" si="62"/>
        <v>1</v>
      </c>
      <c r="M809">
        <f t="shared" si="63"/>
        <v>6</v>
      </c>
      <c r="N809" t="str">
        <f>VLOOKUP(B:B,Customers!A:B,2,TRUE)</f>
        <v>Australia</v>
      </c>
      <c r="O809" t="str">
        <f t="shared" si="64"/>
        <v>Not Outlier</v>
      </c>
      <c r="P809">
        <f>VLOOKUP(B:B,Customers!A:H,8,0)</f>
        <v>76</v>
      </c>
    </row>
    <row r="810" spans="1:16" x14ac:dyDescent="0.25">
      <c r="A810">
        <v>320251</v>
      </c>
      <c r="B810">
        <v>648</v>
      </c>
      <c r="C810" s="1" t="s">
        <v>104</v>
      </c>
      <c r="D810" s="2">
        <v>45241.069444444445</v>
      </c>
      <c r="E810" t="s">
        <v>97</v>
      </c>
      <c r="F810" t="s">
        <v>47</v>
      </c>
      <c r="G810">
        <v>8979</v>
      </c>
      <c r="H810" s="11">
        <f t="shared" si="60"/>
        <v>11</v>
      </c>
      <c r="I810" s="7">
        <v>45241</v>
      </c>
      <c r="J810" s="8">
        <v>6.9444444444444448E-2</v>
      </c>
      <c r="K810">
        <f t="shared" si="61"/>
        <v>40</v>
      </c>
      <c r="L810">
        <f t="shared" si="62"/>
        <v>1</v>
      </c>
      <c r="M810">
        <f t="shared" si="63"/>
        <v>11</v>
      </c>
      <c r="N810" t="str">
        <f>VLOOKUP(B:B,Customers!A:B,2,TRUE)</f>
        <v>Austria</v>
      </c>
      <c r="O810" t="str">
        <f t="shared" si="64"/>
        <v>Not Outlier</v>
      </c>
      <c r="P810">
        <f>VLOOKUP(B:B,Customers!A:H,8,0)</f>
        <v>34</v>
      </c>
    </row>
    <row r="811" spans="1:16" x14ac:dyDescent="0.25">
      <c r="A811">
        <v>529245</v>
      </c>
      <c r="B811">
        <v>650</v>
      </c>
      <c r="C811" s="1" t="s">
        <v>100</v>
      </c>
      <c r="D811" s="2">
        <v>44973.015972222223</v>
      </c>
      <c r="E811" t="s">
        <v>191</v>
      </c>
      <c r="F811" t="s">
        <v>30</v>
      </c>
      <c r="G811">
        <v>1465</v>
      </c>
      <c r="H811" s="11">
        <f t="shared" si="60"/>
        <v>16</v>
      </c>
      <c r="I811" s="7">
        <v>44973</v>
      </c>
      <c r="J811" s="8">
        <v>1.5972222222222221E-2</v>
      </c>
      <c r="K811">
        <f t="shared" si="61"/>
        <v>23</v>
      </c>
      <c r="L811">
        <f t="shared" si="62"/>
        <v>0</v>
      </c>
      <c r="M811">
        <f t="shared" si="63"/>
        <v>2</v>
      </c>
      <c r="N811" t="str">
        <f>VLOOKUP(B:B,Customers!A:B,2,TRUE)</f>
        <v>France</v>
      </c>
      <c r="O811" t="str">
        <f t="shared" si="64"/>
        <v>Not Outlier</v>
      </c>
      <c r="P811">
        <f>VLOOKUP(B:B,Customers!A:H,8,0)</f>
        <v>38</v>
      </c>
    </row>
    <row r="812" spans="1:16" x14ac:dyDescent="0.25">
      <c r="A812">
        <v>402186</v>
      </c>
      <c r="B812">
        <v>651</v>
      </c>
      <c r="C812" s="1" t="s">
        <v>99</v>
      </c>
      <c r="D812" s="2">
        <v>45143.002083333333</v>
      </c>
      <c r="E812" t="s">
        <v>98</v>
      </c>
      <c r="F812" t="s">
        <v>94</v>
      </c>
      <c r="G812">
        <v>8800</v>
      </c>
      <c r="H812" s="11">
        <f t="shared" si="60"/>
        <v>5</v>
      </c>
      <c r="I812" s="7">
        <v>45143</v>
      </c>
      <c r="J812" s="8">
        <v>2.0833333333333333E-3</v>
      </c>
      <c r="K812">
        <f t="shared" si="61"/>
        <v>3</v>
      </c>
      <c r="L812">
        <f t="shared" si="62"/>
        <v>0</v>
      </c>
      <c r="M812">
        <f t="shared" si="63"/>
        <v>8</v>
      </c>
      <c r="N812" t="str">
        <f>VLOOKUP(B:B,Customers!A:B,2,TRUE)</f>
        <v>USA</v>
      </c>
      <c r="O812" t="str">
        <f t="shared" si="64"/>
        <v>Not Outlier</v>
      </c>
      <c r="P812">
        <f>VLOOKUP(B:B,Customers!A:H,8,0)</f>
        <v>61</v>
      </c>
    </row>
    <row r="813" spans="1:16" x14ac:dyDescent="0.25">
      <c r="A813">
        <v>960053</v>
      </c>
      <c r="B813">
        <v>651</v>
      </c>
      <c r="C813" s="1" t="s">
        <v>99</v>
      </c>
      <c r="D813" s="3">
        <v>45139.013888888891</v>
      </c>
      <c r="E813" t="s">
        <v>98</v>
      </c>
      <c r="F813" t="s">
        <v>32</v>
      </c>
      <c r="G813">
        <v>3417</v>
      </c>
      <c r="H813" s="11">
        <f t="shared" si="60"/>
        <v>1</v>
      </c>
      <c r="I813" s="7">
        <v>45139</v>
      </c>
      <c r="J813" s="8">
        <v>1.3888888888888888E-2</v>
      </c>
      <c r="K813">
        <f t="shared" si="61"/>
        <v>20</v>
      </c>
      <c r="L813">
        <f t="shared" si="62"/>
        <v>0</v>
      </c>
      <c r="M813">
        <f t="shared" si="63"/>
        <v>8</v>
      </c>
      <c r="N813" t="str">
        <f>VLOOKUP(B:B,Customers!A:B,2,TRUE)</f>
        <v>USA</v>
      </c>
      <c r="O813" t="str">
        <f t="shared" si="64"/>
        <v>Not Outlier</v>
      </c>
      <c r="P813">
        <f>VLOOKUP(B:B,Customers!A:H,8,0)</f>
        <v>61</v>
      </c>
    </row>
    <row r="814" spans="1:16" x14ac:dyDescent="0.25">
      <c r="A814">
        <v>1494544</v>
      </c>
      <c r="B814">
        <v>651</v>
      </c>
      <c r="C814" s="1" t="s">
        <v>99</v>
      </c>
      <c r="D814" s="3">
        <v>45097.082638888889</v>
      </c>
      <c r="E814" t="s">
        <v>97</v>
      </c>
      <c r="F814" t="s">
        <v>27</v>
      </c>
      <c r="G814">
        <v>1370</v>
      </c>
      <c r="H814" s="11">
        <f t="shared" si="60"/>
        <v>20</v>
      </c>
      <c r="I814" s="7">
        <v>45097</v>
      </c>
      <c r="J814" s="8">
        <v>8.2638888888888887E-2</v>
      </c>
      <c r="K814">
        <f t="shared" si="61"/>
        <v>59</v>
      </c>
      <c r="L814">
        <f t="shared" si="62"/>
        <v>1</v>
      </c>
      <c r="M814">
        <f t="shared" si="63"/>
        <v>6</v>
      </c>
      <c r="N814" t="str">
        <f>VLOOKUP(B:B,Customers!A:B,2,TRUE)</f>
        <v>USA</v>
      </c>
      <c r="O814" t="str">
        <f t="shared" si="64"/>
        <v>Not Outlier</v>
      </c>
      <c r="P814">
        <f>VLOOKUP(B:B,Customers!A:H,8,0)</f>
        <v>61</v>
      </c>
    </row>
    <row r="815" spans="1:16" x14ac:dyDescent="0.25">
      <c r="A815">
        <v>31707</v>
      </c>
      <c r="B815">
        <v>652</v>
      </c>
      <c r="C815" s="1" t="s">
        <v>99</v>
      </c>
      <c r="D815" s="2">
        <v>45057.021527777775</v>
      </c>
      <c r="E815" t="s">
        <v>96</v>
      </c>
      <c r="F815" t="s">
        <v>14</v>
      </c>
      <c r="G815">
        <v>8379</v>
      </c>
      <c r="H815" s="11">
        <f t="shared" si="60"/>
        <v>11</v>
      </c>
      <c r="I815" s="7">
        <v>45057</v>
      </c>
      <c r="J815" s="8">
        <v>2.1527777777777778E-2</v>
      </c>
      <c r="K815">
        <f t="shared" si="61"/>
        <v>31</v>
      </c>
      <c r="L815">
        <f t="shared" si="62"/>
        <v>0</v>
      </c>
      <c r="M815">
        <f t="shared" si="63"/>
        <v>5</v>
      </c>
      <c r="N815" t="str">
        <f>VLOOKUP(B:B,Customers!A:B,2,TRUE)</f>
        <v>USA</v>
      </c>
      <c r="O815" t="str">
        <f t="shared" si="64"/>
        <v>Not Outlier</v>
      </c>
      <c r="P815">
        <f>VLOOKUP(B:B,Customers!A:H,8,0)</f>
        <v>79</v>
      </c>
    </row>
    <row r="816" spans="1:16" x14ac:dyDescent="0.25">
      <c r="A816">
        <v>800145</v>
      </c>
      <c r="B816">
        <v>653</v>
      </c>
      <c r="C816" s="1" t="s">
        <v>100</v>
      </c>
      <c r="D816" s="3">
        <v>45017.03402777778</v>
      </c>
      <c r="E816" t="s">
        <v>96</v>
      </c>
      <c r="F816" t="s">
        <v>75</v>
      </c>
      <c r="G816">
        <v>2086</v>
      </c>
      <c r="H816" s="11">
        <f t="shared" si="60"/>
        <v>1</v>
      </c>
      <c r="I816" s="7">
        <v>45017</v>
      </c>
      <c r="J816" s="8">
        <v>3.4027777777777775E-2</v>
      </c>
      <c r="K816">
        <f t="shared" si="61"/>
        <v>49</v>
      </c>
      <c r="L816">
        <f t="shared" si="62"/>
        <v>0</v>
      </c>
      <c r="M816">
        <f t="shared" si="63"/>
        <v>4</v>
      </c>
      <c r="N816" t="str">
        <f>VLOOKUP(B:B,Customers!A:B,2,TRUE)</f>
        <v>France</v>
      </c>
      <c r="O816" t="str">
        <f t="shared" si="64"/>
        <v>Not Outlier</v>
      </c>
      <c r="P816">
        <f>VLOOKUP(B:B,Customers!A:H,8,0)</f>
        <v>68</v>
      </c>
    </row>
    <row r="817" spans="1:16" x14ac:dyDescent="0.25">
      <c r="A817">
        <v>347273</v>
      </c>
      <c r="B817">
        <v>654</v>
      </c>
      <c r="C817" s="1" t="s">
        <v>100</v>
      </c>
      <c r="D817" s="2">
        <v>45085.012499999997</v>
      </c>
      <c r="E817" t="s">
        <v>96</v>
      </c>
      <c r="F817" t="s">
        <v>36</v>
      </c>
      <c r="G817">
        <v>9105</v>
      </c>
      <c r="H817" s="11">
        <f t="shared" si="60"/>
        <v>8</v>
      </c>
      <c r="I817" s="7">
        <v>45085</v>
      </c>
      <c r="J817" s="8">
        <v>1.2500000000000001E-2</v>
      </c>
      <c r="K817">
        <f t="shared" si="61"/>
        <v>18</v>
      </c>
      <c r="L817">
        <f t="shared" si="62"/>
        <v>0</v>
      </c>
      <c r="M817">
        <f t="shared" si="63"/>
        <v>6</v>
      </c>
      <c r="N817" t="str">
        <f>VLOOKUP(B:B,Customers!A:B,2,TRUE)</f>
        <v>France</v>
      </c>
      <c r="O817" t="str">
        <f t="shared" si="64"/>
        <v>Not Outlier</v>
      </c>
      <c r="P817">
        <f>VLOOKUP(B:B,Customers!A:H,8,0)</f>
        <v>51</v>
      </c>
    </row>
    <row r="818" spans="1:16" x14ac:dyDescent="0.25">
      <c r="A818">
        <v>1086104</v>
      </c>
      <c r="B818">
        <v>654</v>
      </c>
      <c r="C818" s="1" t="s">
        <v>100</v>
      </c>
      <c r="D818" s="3">
        <v>45191.015277777777</v>
      </c>
      <c r="E818" t="s">
        <v>98</v>
      </c>
      <c r="F818" t="s">
        <v>66</v>
      </c>
      <c r="G818">
        <v>1737</v>
      </c>
      <c r="H818" s="11">
        <f t="shared" si="60"/>
        <v>22</v>
      </c>
      <c r="I818" s="7">
        <v>45191</v>
      </c>
      <c r="J818" s="8">
        <v>1.5277777777777777E-2</v>
      </c>
      <c r="K818">
        <f t="shared" si="61"/>
        <v>22</v>
      </c>
      <c r="L818">
        <f t="shared" si="62"/>
        <v>0</v>
      </c>
      <c r="M818">
        <f t="shared" si="63"/>
        <v>9</v>
      </c>
      <c r="N818" t="str">
        <f>VLOOKUP(B:B,Customers!A:B,2,TRUE)</f>
        <v>France</v>
      </c>
      <c r="O818" t="str">
        <f t="shared" si="64"/>
        <v>Not Outlier</v>
      </c>
      <c r="P818">
        <f>VLOOKUP(B:B,Customers!A:H,8,0)</f>
        <v>51</v>
      </c>
    </row>
    <row r="819" spans="1:16" x14ac:dyDescent="0.25">
      <c r="A819">
        <v>1646606</v>
      </c>
      <c r="B819">
        <v>654</v>
      </c>
      <c r="C819" s="1" t="s">
        <v>100</v>
      </c>
      <c r="D819" s="3">
        <v>45243.981249999997</v>
      </c>
      <c r="E819" t="s">
        <v>97</v>
      </c>
      <c r="F819" t="s">
        <v>6</v>
      </c>
      <c r="G819">
        <v>673</v>
      </c>
      <c r="H819" s="11">
        <f t="shared" si="60"/>
        <v>13</v>
      </c>
      <c r="I819" s="7">
        <v>45243</v>
      </c>
      <c r="J819" s="8">
        <v>0.98124999999999996</v>
      </c>
      <c r="K819">
        <f t="shared" si="61"/>
        <v>33</v>
      </c>
      <c r="L819">
        <f t="shared" si="62"/>
        <v>23</v>
      </c>
      <c r="M819">
        <f t="shared" si="63"/>
        <v>11</v>
      </c>
      <c r="N819" t="str">
        <f>VLOOKUP(B:B,Customers!A:B,2,TRUE)</f>
        <v>France</v>
      </c>
      <c r="O819" t="str">
        <f t="shared" si="64"/>
        <v>Not Outlier</v>
      </c>
      <c r="P819">
        <f>VLOOKUP(B:B,Customers!A:H,8,0)</f>
        <v>51</v>
      </c>
    </row>
    <row r="820" spans="1:16" x14ac:dyDescent="0.25">
      <c r="A820">
        <v>775306</v>
      </c>
      <c r="B820">
        <v>655</v>
      </c>
      <c r="C820" s="1" t="s">
        <v>99</v>
      </c>
      <c r="D820" s="3">
        <v>45101.959722222222</v>
      </c>
      <c r="E820" t="s">
        <v>98</v>
      </c>
      <c r="F820" t="s">
        <v>46</v>
      </c>
      <c r="G820">
        <v>7346</v>
      </c>
      <c r="H820" s="11">
        <f t="shared" si="60"/>
        <v>24</v>
      </c>
      <c r="I820" s="7">
        <v>45101</v>
      </c>
      <c r="J820" s="8">
        <v>0.95972222222222225</v>
      </c>
      <c r="K820">
        <f t="shared" si="61"/>
        <v>2</v>
      </c>
      <c r="L820">
        <f t="shared" si="62"/>
        <v>23</v>
      </c>
      <c r="M820">
        <f t="shared" si="63"/>
        <v>6</v>
      </c>
      <c r="N820" t="str">
        <f>VLOOKUP(B:B,Customers!A:B,2,TRUE)</f>
        <v>USA</v>
      </c>
      <c r="O820" t="str">
        <f t="shared" si="64"/>
        <v>Not Outlier</v>
      </c>
      <c r="P820">
        <f>VLOOKUP(B:B,Customers!A:H,8,0)</f>
        <v>22</v>
      </c>
    </row>
    <row r="821" spans="1:16" x14ac:dyDescent="0.25">
      <c r="A821">
        <v>1452068</v>
      </c>
      <c r="B821">
        <v>658</v>
      </c>
      <c r="C821" s="1" t="s">
        <v>113</v>
      </c>
      <c r="D821" s="3">
        <v>45199.05972222222</v>
      </c>
      <c r="E821" t="s">
        <v>98</v>
      </c>
      <c r="F821" t="s">
        <v>49</v>
      </c>
      <c r="G821">
        <v>1299</v>
      </c>
      <c r="H821" s="11">
        <f t="shared" si="60"/>
        <v>30</v>
      </c>
      <c r="I821" s="7">
        <v>45199</v>
      </c>
      <c r="J821" s="8">
        <v>5.9722222222222225E-2</v>
      </c>
      <c r="K821">
        <f t="shared" si="61"/>
        <v>26</v>
      </c>
      <c r="L821">
        <f t="shared" si="62"/>
        <v>1</v>
      </c>
      <c r="M821">
        <f t="shared" si="63"/>
        <v>9</v>
      </c>
      <c r="N821" t="str">
        <f>VLOOKUP(B:B,Customers!A:B,2,TRUE)</f>
        <v>India</v>
      </c>
      <c r="O821" t="str">
        <f t="shared" si="64"/>
        <v>Not Outlier</v>
      </c>
      <c r="P821">
        <f>VLOOKUP(B:B,Customers!A:H,8,0)</f>
        <v>42</v>
      </c>
    </row>
    <row r="822" spans="1:16" x14ac:dyDescent="0.25">
      <c r="A822">
        <v>1366020</v>
      </c>
      <c r="B822">
        <v>659</v>
      </c>
      <c r="C822" s="1" t="s">
        <v>101</v>
      </c>
      <c r="D822" s="3">
        <v>45148.972222222219</v>
      </c>
      <c r="E822" t="s">
        <v>97</v>
      </c>
      <c r="F822" t="s">
        <v>43</v>
      </c>
      <c r="G822">
        <v>9989</v>
      </c>
      <c r="H822" s="11">
        <f t="shared" si="60"/>
        <v>10</v>
      </c>
      <c r="I822" s="7">
        <v>45148</v>
      </c>
      <c r="J822" s="8">
        <v>0.97222222222222221</v>
      </c>
      <c r="K822">
        <f t="shared" si="61"/>
        <v>20</v>
      </c>
      <c r="L822">
        <f t="shared" si="62"/>
        <v>23</v>
      </c>
      <c r="M822">
        <f t="shared" si="63"/>
        <v>8</v>
      </c>
      <c r="N822" t="str">
        <f>VLOOKUP(B:B,Customers!A:B,2,TRUE)</f>
        <v>Australia</v>
      </c>
      <c r="O822" t="str">
        <f t="shared" si="64"/>
        <v>Not Outlier</v>
      </c>
      <c r="P822">
        <f>VLOOKUP(B:B,Customers!A:H,8,0)</f>
        <v>61</v>
      </c>
    </row>
    <row r="823" spans="1:16" x14ac:dyDescent="0.25">
      <c r="A823">
        <v>1571075</v>
      </c>
      <c r="B823">
        <v>660</v>
      </c>
      <c r="C823" s="1" t="s">
        <v>99</v>
      </c>
      <c r="D823" s="3">
        <v>45071.058333333334</v>
      </c>
      <c r="E823" t="s">
        <v>96</v>
      </c>
      <c r="F823" t="s">
        <v>70</v>
      </c>
      <c r="G823">
        <v>4346</v>
      </c>
      <c r="H823" s="11">
        <f t="shared" si="60"/>
        <v>25</v>
      </c>
      <c r="I823" s="7">
        <v>45071</v>
      </c>
      <c r="J823" s="8">
        <v>5.8333333333333334E-2</v>
      </c>
      <c r="K823">
        <f t="shared" si="61"/>
        <v>24</v>
      </c>
      <c r="L823">
        <f t="shared" si="62"/>
        <v>1</v>
      </c>
      <c r="M823">
        <f t="shared" si="63"/>
        <v>5</v>
      </c>
      <c r="N823" t="str">
        <f>VLOOKUP(B:B,Customers!A:B,2,TRUE)</f>
        <v>USA</v>
      </c>
      <c r="O823" t="str">
        <f t="shared" si="64"/>
        <v>Not Outlier</v>
      </c>
      <c r="P823">
        <f>VLOOKUP(B:B,Customers!A:H,8,0)</f>
        <v>23</v>
      </c>
    </row>
    <row r="824" spans="1:16" x14ac:dyDescent="0.25">
      <c r="A824">
        <v>1134072</v>
      </c>
      <c r="B824">
        <v>662</v>
      </c>
      <c r="C824" s="1" t="s">
        <v>99</v>
      </c>
      <c r="D824" s="3">
        <v>45266.03402777778</v>
      </c>
      <c r="E824" t="s">
        <v>97</v>
      </c>
      <c r="F824" t="s">
        <v>26</v>
      </c>
      <c r="G824">
        <v>3885</v>
      </c>
      <c r="H824" s="11">
        <f t="shared" si="60"/>
        <v>6</v>
      </c>
      <c r="I824" s="7">
        <v>45266</v>
      </c>
      <c r="J824" s="8">
        <v>3.4027777777777775E-2</v>
      </c>
      <c r="K824">
        <f t="shared" si="61"/>
        <v>49</v>
      </c>
      <c r="L824">
        <f t="shared" si="62"/>
        <v>0</v>
      </c>
      <c r="M824">
        <f t="shared" si="63"/>
        <v>12</v>
      </c>
      <c r="N824" t="str">
        <f>VLOOKUP(B:B,Customers!A:B,2,TRUE)</f>
        <v>USA</v>
      </c>
      <c r="O824" t="str">
        <f t="shared" si="64"/>
        <v>Not Outlier</v>
      </c>
      <c r="P824">
        <f>VLOOKUP(B:B,Customers!A:H,8,0)</f>
        <v>23</v>
      </c>
    </row>
    <row r="825" spans="1:16" x14ac:dyDescent="0.25">
      <c r="A825">
        <v>1111675</v>
      </c>
      <c r="B825">
        <v>665</v>
      </c>
      <c r="C825" s="1" t="s">
        <v>100</v>
      </c>
      <c r="D825" s="3">
        <v>44983.98333333333</v>
      </c>
      <c r="E825" t="s">
        <v>96</v>
      </c>
      <c r="F825" t="s">
        <v>13</v>
      </c>
      <c r="G825">
        <v>5031</v>
      </c>
      <c r="H825" s="11">
        <f t="shared" si="60"/>
        <v>26</v>
      </c>
      <c r="I825" s="7">
        <v>44983</v>
      </c>
      <c r="J825" s="8">
        <v>0.98333333333333328</v>
      </c>
      <c r="K825">
        <f t="shared" si="61"/>
        <v>36</v>
      </c>
      <c r="L825">
        <f t="shared" si="62"/>
        <v>23</v>
      </c>
      <c r="M825">
        <f t="shared" si="63"/>
        <v>2</v>
      </c>
      <c r="N825" t="str">
        <f>VLOOKUP(B:B,Customers!A:B,2,TRUE)</f>
        <v>France</v>
      </c>
      <c r="O825" t="str">
        <f t="shared" si="64"/>
        <v>Not Outlier</v>
      </c>
      <c r="P825">
        <f>VLOOKUP(B:B,Customers!A:H,8,0)</f>
        <v>42</v>
      </c>
    </row>
    <row r="826" spans="1:16" x14ac:dyDescent="0.25">
      <c r="A826">
        <v>1061512</v>
      </c>
      <c r="B826">
        <v>666</v>
      </c>
      <c r="C826" s="1" t="s">
        <v>100</v>
      </c>
      <c r="D826" s="3">
        <v>44987.058333333334</v>
      </c>
      <c r="E826" t="s">
        <v>191</v>
      </c>
      <c r="F826" t="s">
        <v>47</v>
      </c>
      <c r="G826">
        <v>1743</v>
      </c>
      <c r="H826" s="11">
        <f t="shared" si="60"/>
        <v>2</v>
      </c>
      <c r="I826" s="7">
        <v>44987</v>
      </c>
      <c r="J826" s="8">
        <v>5.8333333333333334E-2</v>
      </c>
      <c r="K826">
        <f t="shared" si="61"/>
        <v>24</v>
      </c>
      <c r="L826">
        <f t="shared" si="62"/>
        <v>1</v>
      </c>
      <c r="M826">
        <f t="shared" si="63"/>
        <v>3</v>
      </c>
      <c r="N826" t="str">
        <f>VLOOKUP(B:B,Customers!A:B,2,TRUE)</f>
        <v>France</v>
      </c>
      <c r="O826" t="str">
        <f t="shared" si="64"/>
        <v>Not Outlier</v>
      </c>
      <c r="P826">
        <f>VLOOKUP(B:B,Customers!A:H,8,0)</f>
        <v>24</v>
      </c>
    </row>
    <row r="827" spans="1:16" x14ac:dyDescent="0.25">
      <c r="A827">
        <v>515145</v>
      </c>
      <c r="B827">
        <v>667</v>
      </c>
      <c r="C827" s="1" t="s">
        <v>100</v>
      </c>
      <c r="D827" s="2">
        <v>45251.938194444447</v>
      </c>
      <c r="E827" t="s">
        <v>96</v>
      </c>
      <c r="F827" t="s">
        <v>40</v>
      </c>
      <c r="G827">
        <v>6458</v>
      </c>
      <c r="H827" s="11">
        <f t="shared" si="60"/>
        <v>21</v>
      </c>
      <c r="I827" s="7">
        <v>45251</v>
      </c>
      <c r="J827" s="8">
        <v>0.93819444444444444</v>
      </c>
      <c r="K827">
        <f t="shared" si="61"/>
        <v>31</v>
      </c>
      <c r="L827">
        <f t="shared" si="62"/>
        <v>22</v>
      </c>
      <c r="M827">
        <f t="shared" si="63"/>
        <v>11</v>
      </c>
      <c r="N827" t="str">
        <f>VLOOKUP(B:B,Customers!A:B,2,TRUE)</f>
        <v>France</v>
      </c>
      <c r="O827" t="str">
        <f t="shared" si="64"/>
        <v>Not Outlier</v>
      </c>
      <c r="P827">
        <f>VLOOKUP(B:B,Customers!A:H,8,0)</f>
        <v>64</v>
      </c>
    </row>
    <row r="828" spans="1:16" x14ac:dyDescent="0.25">
      <c r="A828">
        <v>909180</v>
      </c>
      <c r="B828">
        <v>667</v>
      </c>
      <c r="C828" s="1" t="s">
        <v>100</v>
      </c>
      <c r="D828" s="3">
        <v>45078.033333333333</v>
      </c>
      <c r="E828" t="s">
        <v>191</v>
      </c>
      <c r="F828" t="s">
        <v>12</v>
      </c>
      <c r="G828">
        <v>1650</v>
      </c>
      <c r="H828" s="11">
        <f t="shared" si="60"/>
        <v>1</v>
      </c>
      <c r="I828" s="7">
        <v>45078</v>
      </c>
      <c r="J828" s="8">
        <v>3.3333333333333333E-2</v>
      </c>
      <c r="K828">
        <f t="shared" si="61"/>
        <v>48</v>
      </c>
      <c r="L828">
        <f t="shared" si="62"/>
        <v>0</v>
      </c>
      <c r="M828">
        <f t="shared" si="63"/>
        <v>6</v>
      </c>
      <c r="N828" t="str">
        <f>VLOOKUP(B:B,Customers!A:B,2,TRUE)</f>
        <v>France</v>
      </c>
      <c r="O828" t="str">
        <f t="shared" si="64"/>
        <v>Not Outlier</v>
      </c>
      <c r="P828">
        <f>VLOOKUP(B:B,Customers!A:H,8,0)</f>
        <v>64</v>
      </c>
    </row>
    <row r="829" spans="1:16" x14ac:dyDescent="0.25">
      <c r="A829">
        <v>539679</v>
      </c>
      <c r="B829">
        <v>668</v>
      </c>
      <c r="C829" s="1" t="s">
        <v>100</v>
      </c>
      <c r="D829" s="2">
        <v>45053.019444444442</v>
      </c>
      <c r="E829" t="s">
        <v>98</v>
      </c>
      <c r="F829" t="s">
        <v>90</v>
      </c>
      <c r="G829">
        <v>24</v>
      </c>
      <c r="H829" s="11">
        <f t="shared" si="60"/>
        <v>7</v>
      </c>
      <c r="I829" s="7">
        <v>45053</v>
      </c>
      <c r="J829" s="8">
        <v>1.9444444444444445E-2</v>
      </c>
      <c r="K829">
        <f t="shared" si="61"/>
        <v>28</v>
      </c>
      <c r="L829">
        <f t="shared" si="62"/>
        <v>0</v>
      </c>
      <c r="M829">
        <f t="shared" si="63"/>
        <v>5</v>
      </c>
      <c r="N829" t="str">
        <f>VLOOKUP(B:B,Customers!A:B,2,TRUE)</f>
        <v>France</v>
      </c>
      <c r="O829" t="str">
        <f t="shared" si="64"/>
        <v>Not Outlier</v>
      </c>
      <c r="P829">
        <f>VLOOKUP(B:B,Customers!A:H,8,0)</f>
        <v>90</v>
      </c>
    </row>
    <row r="830" spans="1:16" x14ac:dyDescent="0.25">
      <c r="A830">
        <v>1471535</v>
      </c>
      <c r="B830">
        <v>668</v>
      </c>
      <c r="C830" s="1" t="s">
        <v>100</v>
      </c>
      <c r="D830" s="3">
        <v>45284.963194444441</v>
      </c>
      <c r="E830" t="s">
        <v>97</v>
      </c>
      <c r="F830" t="s">
        <v>43</v>
      </c>
      <c r="G830">
        <v>6311</v>
      </c>
      <c r="H830" s="11">
        <f t="shared" si="60"/>
        <v>24</v>
      </c>
      <c r="I830" s="7">
        <v>45284</v>
      </c>
      <c r="J830" s="8">
        <v>0.96319444444444446</v>
      </c>
      <c r="K830">
        <f t="shared" si="61"/>
        <v>7</v>
      </c>
      <c r="L830">
        <f t="shared" si="62"/>
        <v>23</v>
      </c>
      <c r="M830">
        <f t="shared" si="63"/>
        <v>12</v>
      </c>
      <c r="N830" t="str">
        <f>VLOOKUP(B:B,Customers!A:B,2,TRUE)</f>
        <v>France</v>
      </c>
      <c r="O830" t="str">
        <f t="shared" si="64"/>
        <v>Not Outlier</v>
      </c>
      <c r="P830">
        <f>VLOOKUP(B:B,Customers!A:H,8,0)</f>
        <v>90</v>
      </c>
    </row>
    <row r="831" spans="1:16" x14ac:dyDescent="0.25">
      <c r="A831">
        <v>294015</v>
      </c>
      <c r="B831">
        <v>669</v>
      </c>
      <c r="C831" s="1" t="s">
        <v>99</v>
      </c>
      <c r="D831" s="2">
        <v>45172.977083333331</v>
      </c>
      <c r="E831" t="s">
        <v>97</v>
      </c>
      <c r="F831" t="s">
        <v>72</v>
      </c>
      <c r="G831">
        <v>9046</v>
      </c>
      <c r="H831" s="11">
        <f t="shared" si="60"/>
        <v>3</v>
      </c>
      <c r="I831" s="7">
        <v>45172</v>
      </c>
      <c r="J831" s="8">
        <v>0.9770833333333333</v>
      </c>
      <c r="K831">
        <f t="shared" si="61"/>
        <v>27</v>
      </c>
      <c r="L831">
        <f t="shared" si="62"/>
        <v>23</v>
      </c>
      <c r="M831">
        <f t="shared" si="63"/>
        <v>9</v>
      </c>
      <c r="N831" t="str">
        <f>VLOOKUP(B:B,Customers!A:B,2,TRUE)</f>
        <v>USA</v>
      </c>
      <c r="O831" t="str">
        <f t="shared" si="64"/>
        <v>Not Outlier</v>
      </c>
      <c r="P831">
        <f>VLOOKUP(B:B,Customers!A:H,8,0)</f>
        <v>33</v>
      </c>
    </row>
    <row r="832" spans="1:16" x14ac:dyDescent="0.25">
      <c r="A832">
        <v>837435</v>
      </c>
      <c r="B832">
        <v>670</v>
      </c>
      <c r="C832" s="1" t="s">
        <v>101</v>
      </c>
      <c r="D832" s="3">
        <v>45173.994444444441</v>
      </c>
      <c r="E832" t="s">
        <v>191</v>
      </c>
      <c r="F832" t="s">
        <v>22</v>
      </c>
      <c r="G832">
        <v>4671</v>
      </c>
      <c r="H832" s="11">
        <f t="shared" si="60"/>
        <v>4</v>
      </c>
      <c r="I832" s="7">
        <v>45173</v>
      </c>
      <c r="J832" s="8">
        <v>0.99444444444444446</v>
      </c>
      <c r="K832">
        <f t="shared" si="61"/>
        <v>52</v>
      </c>
      <c r="L832">
        <f t="shared" si="62"/>
        <v>23</v>
      </c>
      <c r="M832">
        <f t="shared" si="63"/>
        <v>9</v>
      </c>
      <c r="N832" t="str">
        <f>VLOOKUP(B:B,Customers!A:B,2,TRUE)</f>
        <v>Australia</v>
      </c>
      <c r="O832" t="str">
        <f t="shared" si="64"/>
        <v>Not Outlier</v>
      </c>
      <c r="P832">
        <f>VLOOKUP(B:B,Customers!A:H,8,0)</f>
        <v>57</v>
      </c>
    </row>
    <row r="833" spans="1:16" x14ac:dyDescent="0.25">
      <c r="A833">
        <v>593240</v>
      </c>
      <c r="B833">
        <v>672</v>
      </c>
      <c r="C833" s="1" t="s">
        <v>99</v>
      </c>
      <c r="D833" s="2">
        <v>45265.026388888888</v>
      </c>
      <c r="E833" t="s">
        <v>191</v>
      </c>
      <c r="F833" t="s">
        <v>31</v>
      </c>
      <c r="G833">
        <v>7472</v>
      </c>
      <c r="H833" s="11">
        <f t="shared" si="60"/>
        <v>5</v>
      </c>
      <c r="I833" s="7">
        <v>45265</v>
      </c>
      <c r="J833" s="8">
        <v>2.6388888888888889E-2</v>
      </c>
      <c r="K833">
        <f t="shared" si="61"/>
        <v>38</v>
      </c>
      <c r="L833">
        <f t="shared" si="62"/>
        <v>0</v>
      </c>
      <c r="M833">
        <f t="shared" si="63"/>
        <v>12</v>
      </c>
      <c r="N833" t="str">
        <f>VLOOKUP(B:B,Customers!A:B,2,TRUE)</f>
        <v>USA</v>
      </c>
      <c r="O833" t="str">
        <f t="shared" si="64"/>
        <v>Not Outlier</v>
      </c>
      <c r="P833">
        <f>VLOOKUP(B:B,Customers!A:H,8,0)</f>
        <v>78</v>
      </c>
    </row>
    <row r="834" spans="1:16" x14ac:dyDescent="0.25">
      <c r="A834">
        <v>655800</v>
      </c>
      <c r="B834">
        <v>672</v>
      </c>
      <c r="C834" s="1" t="s">
        <v>99</v>
      </c>
      <c r="D834" s="2">
        <v>44944.98541666667</v>
      </c>
      <c r="E834" t="s">
        <v>191</v>
      </c>
      <c r="F834" t="s">
        <v>8</v>
      </c>
      <c r="G834">
        <v>6855</v>
      </c>
      <c r="H834" s="11">
        <f t="shared" si="60"/>
        <v>18</v>
      </c>
      <c r="I834" s="7">
        <v>44944</v>
      </c>
      <c r="J834" s="8">
        <v>0.98541666666666672</v>
      </c>
      <c r="K834">
        <f t="shared" si="61"/>
        <v>39</v>
      </c>
      <c r="L834">
        <f t="shared" si="62"/>
        <v>23</v>
      </c>
      <c r="M834">
        <f t="shared" si="63"/>
        <v>1</v>
      </c>
      <c r="N834" t="str">
        <f>VLOOKUP(B:B,Customers!A:B,2,TRUE)</f>
        <v>USA</v>
      </c>
      <c r="O834" t="str">
        <f t="shared" si="64"/>
        <v>Not Outlier</v>
      </c>
      <c r="P834">
        <f>VLOOKUP(B:B,Customers!A:H,8,0)</f>
        <v>78</v>
      </c>
    </row>
    <row r="835" spans="1:16" x14ac:dyDescent="0.25">
      <c r="A835">
        <v>569033</v>
      </c>
      <c r="B835">
        <v>674</v>
      </c>
      <c r="C835" s="1" t="s">
        <v>99</v>
      </c>
      <c r="D835" s="2">
        <v>45230.99722222222</v>
      </c>
      <c r="E835" t="s">
        <v>98</v>
      </c>
      <c r="F835" t="s">
        <v>8</v>
      </c>
      <c r="G835">
        <v>8931</v>
      </c>
      <c r="H835" s="11">
        <f t="shared" ref="H835:H898" si="65">DAY(D835)</f>
        <v>31</v>
      </c>
      <c r="I835" s="7">
        <v>45230</v>
      </c>
      <c r="J835" s="8">
        <v>0.99722222222222223</v>
      </c>
      <c r="K835">
        <f t="shared" ref="K835:K898" si="66">MINUTE(J835)</f>
        <v>56</v>
      </c>
      <c r="L835">
        <f t="shared" ref="L835:L898" si="67">HOUR(J835)</f>
        <v>23</v>
      </c>
      <c r="M835">
        <f t="shared" ref="M835:M898" si="68">MONTH(I835)</f>
        <v>10</v>
      </c>
      <c r="N835" t="str">
        <f>VLOOKUP(B:B,Customers!A:B,2,TRUE)</f>
        <v>USA</v>
      </c>
      <c r="O835" t="str">
        <f t="shared" ref="O835:O898" si="69">IF(OR(G835&gt;$R$9,G835&lt;$R$8),"Outlier","Not Outlier")</f>
        <v>Not Outlier</v>
      </c>
      <c r="P835">
        <f>VLOOKUP(B:B,Customers!A:H,8,0)</f>
        <v>71</v>
      </c>
    </row>
    <row r="836" spans="1:16" x14ac:dyDescent="0.25">
      <c r="A836">
        <v>81061</v>
      </c>
      <c r="B836">
        <v>676</v>
      </c>
      <c r="C836" s="1" t="s">
        <v>113</v>
      </c>
      <c r="D836" s="2">
        <v>45015.019444444442</v>
      </c>
      <c r="E836" t="s">
        <v>98</v>
      </c>
      <c r="F836" t="s">
        <v>33</v>
      </c>
      <c r="G836">
        <v>4219</v>
      </c>
      <c r="H836" s="11">
        <f t="shared" si="65"/>
        <v>30</v>
      </c>
      <c r="I836" s="7">
        <v>45015</v>
      </c>
      <c r="J836" s="8">
        <v>1.9444444444444445E-2</v>
      </c>
      <c r="K836">
        <f t="shared" si="66"/>
        <v>28</v>
      </c>
      <c r="L836">
        <f t="shared" si="67"/>
        <v>0</v>
      </c>
      <c r="M836">
        <f t="shared" si="68"/>
        <v>3</v>
      </c>
      <c r="N836" t="str">
        <f>VLOOKUP(B:B,Customers!A:B,2,TRUE)</f>
        <v>India</v>
      </c>
      <c r="O836" t="str">
        <f t="shared" si="69"/>
        <v>Not Outlier</v>
      </c>
      <c r="P836">
        <f>VLOOKUP(B:B,Customers!A:H,8,0)</f>
        <v>74</v>
      </c>
    </row>
    <row r="837" spans="1:16" x14ac:dyDescent="0.25">
      <c r="A837">
        <v>1602189</v>
      </c>
      <c r="B837">
        <v>676</v>
      </c>
      <c r="C837" s="1" t="s">
        <v>113</v>
      </c>
      <c r="D837" s="3">
        <v>45116.036111111112</v>
      </c>
      <c r="E837" t="s">
        <v>97</v>
      </c>
      <c r="F837" t="s">
        <v>57</v>
      </c>
      <c r="G837">
        <v>179</v>
      </c>
      <c r="H837" s="11">
        <f t="shared" si="65"/>
        <v>9</v>
      </c>
      <c r="I837" s="7">
        <v>45116</v>
      </c>
      <c r="J837" s="8">
        <v>3.6111111111111108E-2</v>
      </c>
      <c r="K837">
        <f t="shared" si="66"/>
        <v>52</v>
      </c>
      <c r="L837">
        <f t="shared" si="67"/>
        <v>0</v>
      </c>
      <c r="M837">
        <f t="shared" si="68"/>
        <v>7</v>
      </c>
      <c r="N837" t="str">
        <f>VLOOKUP(B:B,Customers!A:B,2,TRUE)</f>
        <v>India</v>
      </c>
      <c r="O837" t="str">
        <f t="shared" si="69"/>
        <v>Not Outlier</v>
      </c>
      <c r="P837">
        <f>VLOOKUP(B:B,Customers!A:H,8,0)</f>
        <v>74</v>
      </c>
    </row>
    <row r="838" spans="1:16" x14ac:dyDescent="0.25">
      <c r="A838">
        <v>275961</v>
      </c>
      <c r="B838">
        <v>679</v>
      </c>
      <c r="C838" s="1" t="s">
        <v>106</v>
      </c>
      <c r="D838" s="2">
        <v>45248.998611111114</v>
      </c>
      <c r="E838" t="s">
        <v>98</v>
      </c>
      <c r="F838" t="s">
        <v>19</v>
      </c>
      <c r="G838">
        <v>2936</v>
      </c>
      <c r="H838" s="11">
        <f t="shared" si="65"/>
        <v>18</v>
      </c>
      <c r="I838" s="7">
        <v>45248</v>
      </c>
      <c r="J838" s="8">
        <v>0.99861111111111112</v>
      </c>
      <c r="K838">
        <f t="shared" si="66"/>
        <v>58</v>
      </c>
      <c r="L838">
        <f t="shared" si="67"/>
        <v>23</v>
      </c>
      <c r="M838">
        <f t="shared" si="68"/>
        <v>11</v>
      </c>
      <c r="N838" t="str">
        <f>VLOOKUP(B:B,Customers!A:B,2,TRUE)</f>
        <v>Singapore</v>
      </c>
      <c r="O838" t="str">
        <f t="shared" si="69"/>
        <v>Not Outlier</v>
      </c>
      <c r="P838">
        <f>VLOOKUP(B:B,Customers!A:H,8,0)</f>
        <v>34</v>
      </c>
    </row>
    <row r="839" spans="1:16" x14ac:dyDescent="0.25">
      <c r="A839">
        <v>510973</v>
      </c>
      <c r="B839">
        <v>679</v>
      </c>
      <c r="C839" s="1" t="s">
        <v>106</v>
      </c>
      <c r="D839" s="2">
        <v>44976.044444444444</v>
      </c>
      <c r="E839" t="s">
        <v>96</v>
      </c>
      <c r="F839" t="s">
        <v>90</v>
      </c>
      <c r="G839">
        <v>7192</v>
      </c>
      <c r="H839" s="11">
        <f t="shared" si="65"/>
        <v>19</v>
      </c>
      <c r="I839" s="7">
        <v>44976</v>
      </c>
      <c r="J839" s="8">
        <v>4.4444444444444446E-2</v>
      </c>
      <c r="K839">
        <f t="shared" si="66"/>
        <v>4</v>
      </c>
      <c r="L839">
        <f t="shared" si="67"/>
        <v>1</v>
      </c>
      <c r="M839">
        <f t="shared" si="68"/>
        <v>2</v>
      </c>
      <c r="N839" t="str">
        <f>VLOOKUP(B:B,Customers!A:B,2,TRUE)</f>
        <v>Singapore</v>
      </c>
      <c r="O839" t="str">
        <f t="shared" si="69"/>
        <v>Not Outlier</v>
      </c>
      <c r="P839">
        <f>VLOOKUP(B:B,Customers!A:H,8,0)</f>
        <v>34</v>
      </c>
    </row>
    <row r="840" spans="1:16" x14ac:dyDescent="0.25">
      <c r="A840">
        <v>231094</v>
      </c>
      <c r="B840">
        <v>680</v>
      </c>
      <c r="C840" s="1" t="s">
        <v>99</v>
      </c>
      <c r="D840" s="2">
        <v>45259.035416666666</v>
      </c>
      <c r="E840" t="s">
        <v>96</v>
      </c>
      <c r="F840" t="s">
        <v>38</v>
      </c>
      <c r="G840">
        <v>7379</v>
      </c>
      <c r="H840" s="11">
        <f t="shared" si="65"/>
        <v>29</v>
      </c>
      <c r="I840" s="7">
        <v>45259</v>
      </c>
      <c r="J840" s="8">
        <v>3.5416666666666666E-2</v>
      </c>
      <c r="K840">
        <f t="shared" si="66"/>
        <v>51</v>
      </c>
      <c r="L840">
        <f t="shared" si="67"/>
        <v>0</v>
      </c>
      <c r="M840">
        <f t="shared" si="68"/>
        <v>11</v>
      </c>
      <c r="N840" t="str">
        <f>VLOOKUP(B:B,Customers!A:B,2,TRUE)</f>
        <v>USA</v>
      </c>
      <c r="O840" t="str">
        <f t="shared" si="69"/>
        <v>Not Outlier</v>
      </c>
      <c r="P840">
        <f>VLOOKUP(B:B,Customers!A:H,8,0)</f>
        <v>81</v>
      </c>
    </row>
    <row r="841" spans="1:16" x14ac:dyDescent="0.25">
      <c r="A841">
        <v>768093</v>
      </c>
      <c r="B841">
        <v>680</v>
      </c>
      <c r="C841" s="1" t="s">
        <v>99</v>
      </c>
      <c r="D841" s="3">
        <v>44986.020833333336</v>
      </c>
      <c r="E841" t="s">
        <v>96</v>
      </c>
      <c r="F841" t="s">
        <v>70</v>
      </c>
      <c r="G841">
        <v>8126</v>
      </c>
      <c r="H841" s="11">
        <f t="shared" si="65"/>
        <v>1</v>
      </c>
      <c r="I841" s="7">
        <v>44986</v>
      </c>
      <c r="J841" s="8">
        <v>2.0833333333333332E-2</v>
      </c>
      <c r="K841">
        <f t="shared" si="66"/>
        <v>30</v>
      </c>
      <c r="L841">
        <f t="shared" si="67"/>
        <v>0</v>
      </c>
      <c r="M841">
        <f t="shared" si="68"/>
        <v>3</v>
      </c>
      <c r="N841" t="str">
        <f>VLOOKUP(B:B,Customers!A:B,2,TRUE)</f>
        <v>USA</v>
      </c>
      <c r="O841" t="str">
        <f t="shared" si="69"/>
        <v>Not Outlier</v>
      </c>
      <c r="P841">
        <f>VLOOKUP(B:B,Customers!A:H,8,0)</f>
        <v>81</v>
      </c>
    </row>
    <row r="842" spans="1:16" x14ac:dyDescent="0.25">
      <c r="A842">
        <v>1343250</v>
      </c>
      <c r="B842">
        <v>681</v>
      </c>
      <c r="C842" s="1" t="s">
        <v>99</v>
      </c>
      <c r="D842" s="3">
        <v>45234.959722222222</v>
      </c>
      <c r="E842" t="s">
        <v>97</v>
      </c>
      <c r="F842" t="s">
        <v>27</v>
      </c>
      <c r="G842">
        <v>6365</v>
      </c>
      <c r="H842" s="11">
        <f t="shared" si="65"/>
        <v>4</v>
      </c>
      <c r="I842" s="7">
        <v>45234</v>
      </c>
      <c r="J842" s="8">
        <v>0.95972222222222225</v>
      </c>
      <c r="K842">
        <f t="shared" si="66"/>
        <v>2</v>
      </c>
      <c r="L842">
        <f t="shared" si="67"/>
        <v>23</v>
      </c>
      <c r="M842">
        <f t="shared" si="68"/>
        <v>11</v>
      </c>
      <c r="N842" t="str">
        <f>VLOOKUP(B:B,Customers!A:B,2,TRUE)</f>
        <v>USA</v>
      </c>
      <c r="O842" t="str">
        <f t="shared" si="69"/>
        <v>Not Outlier</v>
      </c>
      <c r="P842">
        <f>VLOOKUP(B:B,Customers!A:H,8,0)</f>
        <v>62</v>
      </c>
    </row>
    <row r="843" spans="1:16" x14ac:dyDescent="0.25">
      <c r="A843">
        <v>464859</v>
      </c>
      <c r="B843">
        <v>683</v>
      </c>
      <c r="C843" s="1" t="s">
        <v>101</v>
      </c>
      <c r="D843" s="2">
        <v>44940.984722222223</v>
      </c>
      <c r="E843" t="s">
        <v>96</v>
      </c>
      <c r="F843" t="s">
        <v>51</v>
      </c>
      <c r="G843">
        <v>6431</v>
      </c>
      <c r="H843" s="11">
        <f t="shared" si="65"/>
        <v>14</v>
      </c>
      <c r="I843" s="7">
        <v>44940</v>
      </c>
      <c r="J843" s="8">
        <v>0.98472222222222228</v>
      </c>
      <c r="K843">
        <f t="shared" si="66"/>
        <v>38</v>
      </c>
      <c r="L843">
        <f t="shared" si="67"/>
        <v>23</v>
      </c>
      <c r="M843">
        <f t="shared" si="68"/>
        <v>1</v>
      </c>
      <c r="N843" t="str">
        <f>VLOOKUP(B:B,Customers!A:B,2,TRUE)</f>
        <v>Australia</v>
      </c>
      <c r="O843" t="str">
        <f t="shared" si="69"/>
        <v>Not Outlier</v>
      </c>
      <c r="P843">
        <f>VLOOKUP(B:B,Customers!A:H,8,0)</f>
        <v>47</v>
      </c>
    </row>
    <row r="844" spans="1:16" x14ac:dyDescent="0.25">
      <c r="A844">
        <v>1181602</v>
      </c>
      <c r="B844">
        <v>683</v>
      </c>
      <c r="C844" s="1" t="s">
        <v>101</v>
      </c>
      <c r="D844" s="3">
        <v>45134.023611111108</v>
      </c>
      <c r="E844" t="s">
        <v>98</v>
      </c>
      <c r="F844" t="s">
        <v>81</v>
      </c>
      <c r="G844">
        <v>8578</v>
      </c>
      <c r="H844" s="11">
        <f t="shared" si="65"/>
        <v>27</v>
      </c>
      <c r="I844" s="7">
        <v>45134</v>
      </c>
      <c r="J844" s="8">
        <v>2.361111111111111E-2</v>
      </c>
      <c r="K844">
        <f t="shared" si="66"/>
        <v>34</v>
      </c>
      <c r="L844">
        <f t="shared" si="67"/>
        <v>0</v>
      </c>
      <c r="M844">
        <f t="shared" si="68"/>
        <v>7</v>
      </c>
      <c r="N844" t="str">
        <f>VLOOKUP(B:B,Customers!A:B,2,TRUE)</f>
        <v>Australia</v>
      </c>
      <c r="O844" t="str">
        <f t="shared" si="69"/>
        <v>Not Outlier</v>
      </c>
      <c r="P844">
        <f>VLOOKUP(B:B,Customers!A:H,8,0)</f>
        <v>47</v>
      </c>
    </row>
    <row r="845" spans="1:16" x14ac:dyDescent="0.25">
      <c r="A845">
        <v>1422378</v>
      </c>
      <c r="B845">
        <v>684</v>
      </c>
      <c r="C845" s="1" t="s">
        <v>102</v>
      </c>
      <c r="D845" s="3">
        <v>45236.007638888892</v>
      </c>
      <c r="E845" t="s">
        <v>98</v>
      </c>
      <c r="F845" t="s">
        <v>27</v>
      </c>
      <c r="G845">
        <v>3274</v>
      </c>
      <c r="H845" s="11">
        <f t="shared" si="65"/>
        <v>6</v>
      </c>
      <c r="I845" s="7">
        <v>45236</v>
      </c>
      <c r="J845" s="8">
        <v>7.6388888888888886E-3</v>
      </c>
      <c r="K845">
        <f t="shared" si="66"/>
        <v>11</v>
      </c>
      <c r="L845">
        <f t="shared" si="67"/>
        <v>0</v>
      </c>
      <c r="M845">
        <f t="shared" si="68"/>
        <v>11</v>
      </c>
      <c r="N845" t="str">
        <f>VLOOKUP(B:B,Customers!A:B,2,TRUE)</f>
        <v>Finland</v>
      </c>
      <c r="O845" t="str">
        <f t="shared" si="69"/>
        <v>Not Outlier</v>
      </c>
      <c r="P845">
        <f>VLOOKUP(B:B,Customers!A:H,8,0)</f>
        <v>88</v>
      </c>
    </row>
    <row r="846" spans="1:16" x14ac:dyDescent="0.25">
      <c r="A846">
        <v>1499914</v>
      </c>
      <c r="B846">
        <v>684</v>
      </c>
      <c r="C846" s="1" t="s">
        <v>102</v>
      </c>
      <c r="D846" s="3">
        <v>44964.945138888892</v>
      </c>
      <c r="E846" t="s">
        <v>191</v>
      </c>
      <c r="F846" t="s">
        <v>27</v>
      </c>
      <c r="G846">
        <v>7716</v>
      </c>
      <c r="H846" s="11">
        <f t="shared" si="65"/>
        <v>7</v>
      </c>
      <c r="I846" s="7">
        <v>44964</v>
      </c>
      <c r="J846" s="8">
        <v>0.94513888888888886</v>
      </c>
      <c r="K846">
        <f t="shared" si="66"/>
        <v>41</v>
      </c>
      <c r="L846">
        <f t="shared" si="67"/>
        <v>22</v>
      </c>
      <c r="M846">
        <f t="shared" si="68"/>
        <v>2</v>
      </c>
      <c r="N846" t="str">
        <f>VLOOKUP(B:B,Customers!A:B,2,TRUE)</f>
        <v>Finland</v>
      </c>
      <c r="O846" t="str">
        <f t="shared" si="69"/>
        <v>Not Outlier</v>
      </c>
      <c r="P846">
        <f>VLOOKUP(B:B,Customers!A:H,8,0)</f>
        <v>88</v>
      </c>
    </row>
    <row r="847" spans="1:16" x14ac:dyDescent="0.25">
      <c r="A847">
        <v>441275</v>
      </c>
      <c r="B847">
        <v>685</v>
      </c>
      <c r="C847" s="1" t="s">
        <v>101</v>
      </c>
      <c r="D847" s="2">
        <v>44944.98333333333</v>
      </c>
      <c r="E847" t="s">
        <v>96</v>
      </c>
      <c r="F847" t="s">
        <v>20</v>
      </c>
      <c r="G847">
        <v>7319</v>
      </c>
      <c r="H847" s="11">
        <f t="shared" si="65"/>
        <v>18</v>
      </c>
      <c r="I847" s="7">
        <v>44944</v>
      </c>
      <c r="J847" s="8">
        <v>0.98333333333333328</v>
      </c>
      <c r="K847">
        <f t="shared" si="66"/>
        <v>36</v>
      </c>
      <c r="L847">
        <f t="shared" si="67"/>
        <v>23</v>
      </c>
      <c r="M847">
        <f t="shared" si="68"/>
        <v>1</v>
      </c>
      <c r="N847" t="str">
        <f>VLOOKUP(B:B,Customers!A:B,2,TRUE)</f>
        <v>Australia</v>
      </c>
      <c r="O847" t="str">
        <f t="shared" si="69"/>
        <v>Not Outlier</v>
      </c>
      <c r="P847">
        <f>VLOOKUP(B:B,Customers!A:H,8,0)</f>
        <v>50</v>
      </c>
    </row>
    <row r="848" spans="1:16" x14ac:dyDescent="0.25">
      <c r="A848">
        <v>461731</v>
      </c>
      <c r="B848">
        <v>685</v>
      </c>
      <c r="C848" s="1" t="s">
        <v>101</v>
      </c>
      <c r="D848" s="2">
        <v>45239.068749999999</v>
      </c>
      <c r="E848" t="s">
        <v>98</v>
      </c>
      <c r="F848" t="s">
        <v>77</v>
      </c>
      <c r="G848">
        <v>5092</v>
      </c>
      <c r="H848" s="11">
        <f t="shared" si="65"/>
        <v>9</v>
      </c>
      <c r="I848" s="7">
        <v>45239</v>
      </c>
      <c r="J848" s="8">
        <v>6.8750000000000006E-2</v>
      </c>
      <c r="K848">
        <f t="shared" si="66"/>
        <v>39</v>
      </c>
      <c r="L848">
        <f t="shared" si="67"/>
        <v>1</v>
      </c>
      <c r="M848">
        <f t="shared" si="68"/>
        <v>11</v>
      </c>
      <c r="N848" t="str">
        <f>VLOOKUP(B:B,Customers!A:B,2,TRUE)</f>
        <v>Australia</v>
      </c>
      <c r="O848" t="str">
        <f t="shared" si="69"/>
        <v>Not Outlier</v>
      </c>
      <c r="P848">
        <f>VLOOKUP(B:B,Customers!A:H,8,0)</f>
        <v>50</v>
      </c>
    </row>
    <row r="849" spans="1:16" x14ac:dyDescent="0.25">
      <c r="A849">
        <v>549930</v>
      </c>
      <c r="B849">
        <v>685</v>
      </c>
      <c r="C849" s="1" t="s">
        <v>101</v>
      </c>
      <c r="D849" s="2">
        <v>45103.995833333334</v>
      </c>
      <c r="E849" t="s">
        <v>97</v>
      </c>
      <c r="F849" t="s">
        <v>5</v>
      </c>
      <c r="G849">
        <v>8311</v>
      </c>
      <c r="H849" s="11">
        <f t="shared" si="65"/>
        <v>26</v>
      </c>
      <c r="I849" s="7">
        <v>45103</v>
      </c>
      <c r="J849" s="8">
        <v>0.99583333333333335</v>
      </c>
      <c r="K849">
        <f t="shared" si="66"/>
        <v>54</v>
      </c>
      <c r="L849">
        <f t="shared" si="67"/>
        <v>23</v>
      </c>
      <c r="M849">
        <f t="shared" si="68"/>
        <v>6</v>
      </c>
      <c r="N849" t="str">
        <f>VLOOKUP(B:B,Customers!A:B,2,TRUE)</f>
        <v>Australia</v>
      </c>
      <c r="O849" t="str">
        <f t="shared" si="69"/>
        <v>Not Outlier</v>
      </c>
      <c r="P849">
        <f>VLOOKUP(B:B,Customers!A:H,8,0)</f>
        <v>50</v>
      </c>
    </row>
    <row r="850" spans="1:16" x14ac:dyDescent="0.25">
      <c r="A850">
        <v>823885</v>
      </c>
      <c r="B850">
        <v>687</v>
      </c>
      <c r="C850" s="1" t="s">
        <v>100</v>
      </c>
      <c r="D850" s="3">
        <v>45054.044444444444</v>
      </c>
      <c r="E850" t="s">
        <v>191</v>
      </c>
      <c r="F850" t="s">
        <v>94</v>
      </c>
      <c r="G850">
        <v>5519</v>
      </c>
      <c r="H850" s="11">
        <f t="shared" si="65"/>
        <v>8</v>
      </c>
      <c r="I850" s="7">
        <v>45054</v>
      </c>
      <c r="J850" s="8">
        <v>4.4444444444444446E-2</v>
      </c>
      <c r="K850">
        <f t="shared" si="66"/>
        <v>4</v>
      </c>
      <c r="L850">
        <f t="shared" si="67"/>
        <v>1</v>
      </c>
      <c r="M850">
        <f t="shared" si="68"/>
        <v>5</v>
      </c>
      <c r="N850" t="str">
        <f>VLOOKUP(B:B,Customers!A:B,2,TRUE)</f>
        <v>France</v>
      </c>
      <c r="O850" t="str">
        <f t="shared" si="69"/>
        <v>Not Outlier</v>
      </c>
      <c r="P850">
        <f>VLOOKUP(B:B,Customers!A:H,8,0)</f>
        <v>50</v>
      </c>
    </row>
    <row r="851" spans="1:16" x14ac:dyDescent="0.25">
      <c r="A851">
        <v>1178982</v>
      </c>
      <c r="B851">
        <v>687</v>
      </c>
      <c r="C851" s="1" t="s">
        <v>100</v>
      </c>
      <c r="D851" s="3">
        <v>45044.044444444444</v>
      </c>
      <c r="E851" t="s">
        <v>191</v>
      </c>
      <c r="F851" t="s">
        <v>64</v>
      </c>
      <c r="G851">
        <v>52</v>
      </c>
      <c r="H851" s="11">
        <f t="shared" si="65"/>
        <v>28</v>
      </c>
      <c r="I851" s="7">
        <v>45044</v>
      </c>
      <c r="J851" s="8">
        <v>4.4444444444444446E-2</v>
      </c>
      <c r="K851">
        <f t="shared" si="66"/>
        <v>4</v>
      </c>
      <c r="L851">
        <f t="shared" si="67"/>
        <v>1</v>
      </c>
      <c r="M851">
        <f t="shared" si="68"/>
        <v>4</v>
      </c>
      <c r="N851" t="str">
        <f>VLOOKUP(B:B,Customers!A:B,2,TRUE)</f>
        <v>France</v>
      </c>
      <c r="O851" t="str">
        <f t="shared" si="69"/>
        <v>Not Outlier</v>
      </c>
      <c r="P851">
        <f>VLOOKUP(B:B,Customers!A:H,8,0)</f>
        <v>50</v>
      </c>
    </row>
    <row r="852" spans="1:16" x14ac:dyDescent="0.25">
      <c r="A852">
        <v>82755</v>
      </c>
      <c r="B852">
        <v>689</v>
      </c>
      <c r="C852" s="1" t="s">
        <v>100</v>
      </c>
      <c r="D852" s="2">
        <v>45232.054861111108</v>
      </c>
      <c r="E852" t="s">
        <v>97</v>
      </c>
      <c r="F852" t="s">
        <v>27</v>
      </c>
      <c r="G852">
        <v>5551</v>
      </c>
      <c r="H852" s="11">
        <f t="shared" si="65"/>
        <v>2</v>
      </c>
      <c r="I852" s="7">
        <v>45232</v>
      </c>
      <c r="J852" s="8">
        <v>5.486111111111111E-2</v>
      </c>
      <c r="K852">
        <f t="shared" si="66"/>
        <v>19</v>
      </c>
      <c r="L852">
        <f t="shared" si="67"/>
        <v>1</v>
      </c>
      <c r="M852">
        <f t="shared" si="68"/>
        <v>11</v>
      </c>
      <c r="N852" t="str">
        <f>VLOOKUP(B:B,Customers!A:B,2,TRUE)</f>
        <v>France</v>
      </c>
      <c r="O852" t="str">
        <f t="shared" si="69"/>
        <v>Not Outlier</v>
      </c>
      <c r="P852">
        <f>VLOOKUP(B:B,Customers!A:H,8,0)</f>
        <v>41</v>
      </c>
    </row>
    <row r="853" spans="1:16" x14ac:dyDescent="0.25">
      <c r="A853">
        <v>1580103</v>
      </c>
      <c r="B853">
        <v>689</v>
      </c>
      <c r="C853" s="1" t="s">
        <v>100</v>
      </c>
      <c r="D853" s="3">
        <v>44992.039583333331</v>
      </c>
      <c r="E853" t="s">
        <v>96</v>
      </c>
      <c r="F853" t="s">
        <v>46</v>
      </c>
      <c r="G853">
        <v>5667</v>
      </c>
      <c r="H853" s="11">
        <f t="shared" si="65"/>
        <v>7</v>
      </c>
      <c r="I853" s="7">
        <v>44992</v>
      </c>
      <c r="J853" s="8">
        <v>3.9583333333333331E-2</v>
      </c>
      <c r="K853">
        <f t="shared" si="66"/>
        <v>57</v>
      </c>
      <c r="L853">
        <f t="shared" si="67"/>
        <v>0</v>
      </c>
      <c r="M853">
        <f t="shared" si="68"/>
        <v>3</v>
      </c>
      <c r="N853" t="str">
        <f>VLOOKUP(B:B,Customers!A:B,2,TRUE)</f>
        <v>France</v>
      </c>
      <c r="O853" t="str">
        <f t="shared" si="69"/>
        <v>Not Outlier</v>
      </c>
      <c r="P853">
        <f>VLOOKUP(B:B,Customers!A:H,8,0)</f>
        <v>41</v>
      </c>
    </row>
    <row r="854" spans="1:16" x14ac:dyDescent="0.25">
      <c r="A854">
        <v>457958</v>
      </c>
      <c r="B854">
        <v>690</v>
      </c>
      <c r="C854" s="1" t="s">
        <v>109</v>
      </c>
      <c r="D854" s="2">
        <v>44929.030555555553</v>
      </c>
      <c r="E854" t="s">
        <v>96</v>
      </c>
      <c r="F854" t="s">
        <v>52</v>
      </c>
      <c r="G854">
        <v>2923</v>
      </c>
      <c r="H854" s="11">
        <f t="shared" si="65"/>
        <v>3</v>
      </c>
      <c r="I854" s="7">
        <v>44929</v>
      </c>
      <c r="J854" s="8">
        <v>3.0555555555555555E-2</v>
      </c>
      <c r="K854">
        <f t="shared" si="66"/>
        <v>44</v>
      </c>
      <c r="L854">
        <f t="shared" si="67"/>
        <v>0</v>
      </c>
      <c r="M854">
        <f t="shared" si="68"/>
        <v>1</v>
      </c>
      <c r="N854" t="str">
        <f>VLOOKUP(B:B,Customers!A:B,2,TRUE)</f>
        <v>Germany</v>
      </c>
      <c r="O854" t="str">
        <f t="shared" si="69"/>
        <v>Not Outlier</v>
      </c>
      <c r="P854">
        <f>VLOOKUP(B:B,Customers!A:H,8,0)</f>
        <v>37</v>
      </c>
    </row>
    <row r="855" spans="1:16" x14ac:dyDescent="0.25">
      <c r="A855">
        <v>561511</v>
      </c>
      <c r="B855">
        <v>690</v>
      </c>
      <c r="C855" s="1" t="s">
        <v>109</v>
      </c>
      <c r="D855" s="2">
        <v>45261.052083333336</v>
      </c>
      <c r="E855" t="s">
        <v>96</v>
      </c>
      <c r="F855" t="s">
        <v>19</v>
      </c>
      <c r="G855">
        <v>6808</v>
      </c>
      <c r="H855" s="11">
        <f t="shared" si="65"/>
        <v>1</v>
      </c>
      <c r="I855" s="7">
        <v>45261</v>
      </c>
      <c r="J855" s="8">
        <v>5.2083333333333336E-2</v>
      </c>
      <c r="K855">
        <f t="shared" si="66"/>
        <v>15</v>
      </c>
      <c r="L855">
        <f t="shared" si="67"/>
        <v>1</v>
      </c>
      <c r="M855">
        <f t="shared" si="68"/>
        <v>12</v>
      </c>
      <c r="N855" t="str">
        <f>VLOOKUP(B:B,Customers!A:B,2,TRUE)</f>
        <v>Germany</v>
      </c>
      <c r="O855" t="str">
        <f t="shared" si="69"/>
        <v>Not Outlier</v>
      </c>
      <c r="P855">
        <f>VLOOKUP(B:B,Customers!A:H,8,0)</f>
        <v>37</v>
      </c>
    </row>
    <row r="856" spans="1:16" x14ac:dyDescent="0.25">
      <c r="A856">
        <v>303923</v>
      </c>
      <c r="B856">
        <v>691</v>
      </c>
      <c r="C856" s="1" t="s">
        <v>103</v>
      </c>
      <c r="D856" s="2">
        <v>45076.959722222222</v>
      </c>
      <c r="E856" t="s">
        <v>98</v>
      </c>
      <c r="F856" t="s">
        <v>43</v>
      </c>
      <c r="G856">
        <v>5642</v>
      </c>
      <c r="H856" s="11">
        <f t="shared" si="65"/>
        <v>30</v>
      </c>
      <c r="I856" s="7">
        <v>45076</v>
      </c>
      <c r="J856" s="8">
        <v>0.95972222222222225</v>
      </c>
      <c r="K856">
        <f t="shared" si="66"/>
        <v>2</v>
      </c>
      <c r="L856">
        <f t="shared" si="67"/>
        <v>23</v>
      </c>
      <c r="M856">
        <f t="shared" si="68"/>
        <v>5</v>
      </c>
      <c r="N856" t="str">
        <f>VLOOKUP(B:B,Customers!A:B,2,TRUE)</f>
        <v>Norway</v>
      </c>
      <c r="O856" t="str">
        <f t="shared" si="69"/>
        <v>Not Outlier</v>
      </c>
      <c r="P856">
        <f>VLOOKUP(B:B,Customers!A:H,8,0)</f>
        <v>33</v>
      </c>
    </row>
    <row r="857" spans="1:16" x14ac:dyDescent="0.25">
      <c r="A857">
        <v>1039541</v>
      </c>
      <c r="B857">
        <v>694</v>
      </c>
      <c r="C857" s="1" t="s">
        <v>102</v>
      </c>
      <c r="D857" s="3">
        <v>44949.015972222223</v>
      </c>
      <c r="E857" t="s">
        <v>96</v>
      </c>
      <c r="F857" t="s">
        <v>4</v>
      </c>
      <c r="G857">
        <v>8648</v>
      </c>
      <c r="H857" s="11">
        <f t="shared" si="65"/>
        <v>23</v>
      </c>
      <c r="I857" s="7">
        <v>44949</v>
      </c>
      <c r="J857" s="8">
        <v>1.5972222222222221E-2</v>
      </c>
      <c r="K857">
        <f t="shared" si="66"/>
        <v>23</v>
      </c>
      <c r="L857">
        <f t="shared" si="67"/>
        <v>0</v>
      </c>
      <c r="M857">
        <f t="shared" si="68"/>
        <v>1</v>
      </c>
      <c r="N857" t="str">
        <f>VLOOKUP(B:B,Customers!A:B,2,TRUE)</f>
        <v>Finland</v>
      </c>
      <c r="O857" t="str">
        <f t="shared" si="69"/>
        <v>Not Outlier</v>
      </c>
      <c r="P857">
        <f>VLOOKUP(B:B,Customers!A:H,8,0)</f>
        <v>36</v>
      </c>
    </row>
    <row r="858" spans="1:16" x14ac:dyDescent="0.25">
      <c r="A858">
        <v>1551349</v>
      </c>
      <c r="B858">
        <v>694</v>
      </c>
      <c r="C858" s="1" t="s">
        <v>102</v>
      </c>
      <c r="D858" s="3">
        <v>45227.050694444442</v>
      </c>
      <c r="E858" t="s">
        <v>97</v>
      </c>
      <c r="F858" t="s">
        <v>29</v>
      </c>
      <c r="G858">
        <v>9059</v>
      </c>
      <c r="H858" s="11">
        <f t="shared" si="65"/>
        <v>28</v>
      </c>
      <c r="I858" s="7">
        <v>45227</v>
      </c>
      <c r="J858" s="8">
        <v>5.0694444444444445E-2</v>
      </c>
      <c r="K858">
        <f t="shared" si="66"/>
        <v>13</v>
      </c>
      <c r="L858">
        <f t="shared" si="67"/>
        <v>1</v>
      </c>
      <c r="M858">
        <f t="shared" si="68"/>
        <v>10</v>
      </c>
      <c r="N858" t="str">
        <f>VLOOKUP(B:B,Customers!A:B,2,TRUE)</f>
        <v>Finland</v>
      </c>
      <c r="O858" t="str">
        <f t="shared" si="69"/>
        <v>Not Outlier</v>
      </c>
      <c r="P858">
        <f>VLOOKUP(B:B,Customers!A:H,8,0)</f>
        <v>36</v>
      </c>
    </row>
    <row r="859" spans="1:16" x14ac:dyDescent="0.25">
      <c r="A859">
        <v>573406</v>
      </c>
      <c r="B859">
        <v>695</v>
      </c>
      <c r="C859" s="1" t="s">
        <v>100</v>
      </c>
      <c r="D859" s="2">
        <v>45188.998611111114</v>
      </c>
      <c r="E859" t="s">
        <v>96</v>
      </c>
      <c r="F859" t="s">
        <v>42</v>
      </c>
      <c r="G859">
        <v>989</v>
      </c>
      <c r="H859" s="11">
        <f t="shared" si="65"/>
        <v>19</v>
      </c>
      <c r="I859" s="7">
        <v>45188</v>
      </c>
      <c r="J859" s="8">
        <v>0.99861111111111112</v>
      </c>
      <c r="K859">
        <f t="shared" si="66"/>
        <v>58</v>
      </c>
      <c r="L859">
        <f t="shared" si="67"/>
        <v>23</v>
      </c>
      <c r="M859">
        <f t="shared" si="68"/>
        <v>9</v>
      </c>
      <c r="N859" t="str">
        <f>VLOOKUP(B:B,Customers!A:B,2,TRUE)</f>
        <v>France</v>
      </c>
      <c r="O859" t="str">
        <f t="shared" si="69"/>
        <v>Not Outlier</v>
      </c>
      <c r="P859">
        <f>VLOOKUP(B:B,Customers!A:H,8,0)</f>
        <v>25</v>
      </c>
    </row>
    <row r="860" spans="1:16" x14ac:dyDescent="0.25">
      <c r="A860">
        <v>1679147</v>
      </c>
      <c r="B860">
        <v>696</v>
      </c>
      <c r="C860" s="1" t="s">
        <v>100</v>
      </c>
      <c r="D860" s="3">
        <v>45032.98333333333</v>
      </c>
      <c r="E860" t="s">
        <v>96</v>
      </c>
      <c r="F860" t="s">
        <v>65</v>
      </c>
      <c r="G860">
        <v>4669</v>
      </c>
      <c r="H860" s="11">
        <f t="shared" si="65"/>
        <v>16</v>
      </c>
      <c r="I860" s="7">
        <v>45032</v>
      </c>
      <c r="J860" s="8">
        <v>0.98333333333333328</v>
      </c>
      <c r="K860">
        <f t="shared" si="66"/>
        <v>36</v>
      </c>
      <c r="L860">
        <f t="shared" si="67"/>
        <v>23</v>
      </c>
      <c r="M860">
        <f t="shared" si="68"/>
        <v>4</v>
      </c>
      <c r="N860" t="str">
        <f>VLOOKUP(B:B,Customers!A:B,2,TRUE)</f>
        <v>France</v>
      </c>
      <c r="O860" t="str">
        <f t="shared" si="69"/>
        <v>Not Outlier</v>
      </c>
      <c r="P860">
        <f>VLOOKUP(B:B,Customers!A:H,8,0)</f>
        <v>30</v>
      </c>
    </row>
    <row r="861" spans="1:16" x14ac:dyDescent="0.25">
      <c r="A861">
        <v>158217</v>
      </c>
      <c r="B861">
        <v>698</v>
      </c>
      <c r="C861" s="1" t="s">
        <v>101</v>
      </c>
      <c r="D861" s="2">
        <v>45075.083333333336</v>
      </c>
      <c r="E861" t="s">
        <v>191</v>
      </c>
      <c r="F861" t="s">
        <v>44</v>
      </c>
      <c r="G861">
        <v>424</v>
      </c>
      <c r="H861" s="11">
        <f t="shared" si="65"/>
        <v>29</v>
      </c>
      <c r="I861" s="7">
        <v>45075</v>
      </c>
      <c r="J861" s="8">
        <v>8.3333333333333329E-2</v>
      </c>
      <c r="K861">
        <f t="shared" si="66"/>
        <v>0</v>
      </c>
      <c r="L861">
        <f t="shared" si="67"/>
        <v>2</v>
      </c>
      <c r="M861">
        <f t="shared" si="68"/>
        <v>5</v>
      </c>
      <c r="N861" t="str">
        <f>VLOOKUP(B:B,Customers!A:B,2,TRUE)</f>
        <v>Australia</v>
      </c>
      <c r="O861" t="str">
        <f t="shared" si="69"/>
        <v>Not Outlier</v>
      </c>
      <c r="P861">
        <f>VLOOKUP(B:B,Customers!A:H,8,0)</f>
        <v>61</v>
      </c>
    </row>
    <row r="862" spans="1:16" x14ac:dyDescent="0.25">
      <c r="A862">
        <v>1664973</v>
      </c>
      <c r="B862">
        <v>698</v>
      </c>
      <c r="C862" s="1" t="s">
        <v>101</v>
      </c>
      <c r="D862" s="3">
        <v>45148.037499999999</v>
      </c>
      <c r="E862" t="s">
        <v>191</v>
      </c>
      <c r="F862" t="s">
        <v>53</v>
      </c>
      <c r="G862">
        <v>1301</v>
      </c>
      <c r="H862" s="11">
        <f t="shared" si="65"/>
        <v>10</v>
      </c>
      <c r="I862" s="7">
        <v>45148</v>
      </c>
      <c r="J862" s="8">
        <v>3.7499999999999999E-2</v>
      </c>
      <c r="K862">
        <f t="shared" si="66"/>
        <v>54</v>
      </c>
      <c r="L862">
        <f t="shared" si="67"/>
        <v>0</v>
      </c>
      <c r="M862">
        <f t="shared" si="68"/>
        <v>8</v>
      </c>
      <c r="N862" t="str">
        <f>VLOOKUP(B:B,Customers!A:B,2,TRUE)</f>
        <v>Australia</v>
      </c>
      <c r="O862" t="str">
        <f t="shared" si="69"/>
        <v>Not Outlier</v>
      </c>
      <c r="P862">
        <f>VLOOKUP(B:B,Customers!A:H,8,0)</f>
        <v>61</v>
      </c>
    </row>
    <row r="863" spans="1:16" x14ac:dyDescent="0.25">
      <c r="A863">
        <v>1553858</v>
      </c>
      <c r="B863">
        <v>699</v>
      </c>
      <c r="C863" s="1" t="s">
        <v>99</v>
      </c>
      <c r="D863" s="3">
        <v>45169.052777777775</v>
      </c>
      <c r="E863" t="s">
        <v>97</v>
      </c>
      <c r="F863" t="s">
        <v>47</v>
      </c>
      <c r="G863">
        <v>7598</v>
      </c>
      <c r="H863" s="11">
        <f t="shared" si="65"/>
        <v>31</v>
      </c>
      <c r="I863" s="7">
        <v>45169</v>
      </c>
      <c r="J863" s="8">
        <v>5.2777777777777778E-2</v>
      </c>
      <c r="K863">
        <f t="shared" si="66"/>
        <v>16</v>
      </c>
      <c r="L863">
        <f t="shared" si="67"/>
        <v>1</v>
      </c>
      <c r="M863">
        <f t="shared" si="68"/>
        <v>8</v>
      </c>
      <c r="N863" t="str">
        <f>VLOOKUP(B:B,Customers!A:B,2,TRUE)</f>
        <v>USA</v>
      </c>
      <c r="O863" t="str">
        <f t="shared" si="69"/>
        <v>Not Outlier</v>
      </c>
      <c r="P863">
        <f>VLOOKUP(B:B,Customers!A:H,8,0)</f>
        <v>68</v>
      </c>
    </row>
    <row r="864" spans="1:16" x14ac:dyDescent="0.25">
      <c r="A864">
        <v>823894</v>
      </c>
      <c r="B864">
        <v>700</v>
      </c>
      <c r="C864" s="1" t="s">
        <v>99</v>
      </c>
      <c r="D864" s="3">
        <v>45033.040277777778</v>
      </c>
      <c r="E864" t="s">
        <v>98</v>
      </c>
      <c r="F864" t="s">
        <v>53</v>
      </c>
      <c r="G864">
        <v>1666</v>
      </c>
      <c r="H864" s="11">
        <f t="shared" si="65"/>
        <v>17</v>
      </c>
      <c r="I864" s="7">
        <v>45033</v>
      </c>
      <c r="J864" s="8">
        <v>4.027777777777778E-2</v>
      </c>
      <c r="K864">
        <f t="shared" si="66"/>
        <v>58</v>
      </c>
      <c r="L864">
        <f t="shared" si="67"/>
        <v>0</v>
      </c>
      <c r="M864">
        <f t="shared" si="68"/>
        <v>4</v>
      </c>
      <c r="N864" t="str">
        <f>VLOOKUP(B:B,Customers!A:B,2,TRUE)</f>
        <v>USA</v>
      </c>
      <c r="O864" t="str">
        <f t="shared" si="69"/>
        <v>Not Outlier</v>
      </c>
      <c r="P864">
        <f>VLOOKUP(B:B,Customers!A:H,8,0)</f>
        <v>53</v>
      </c>
    </row>
    <row r="865" spans="1:16" x14ac:dyDescent="0.25">
      <c r="A865">
        <v>1242334</v>
      </c>
      <c r="B865">
        <v>701</v>
      </c>
      <c r="C865" s="1" t="s">
        <v>113</v>
      </c>
      <c r="D865" s="3">
        <v>44965.96875</v>
      </c>
      <c r="E865" t="s">
        <v>98</v>
      </c>
      <c r="F865" t="s">
        <v>27</v>
      </c>
      <c r="G865">
        <v>4664</v>
      </c>
      <c r="H865" s="11">
        <f t="shared" si="65"/>
        <v>8</v>
      </c>
      <c r="I865" s="7">
        <v>44965</v>
      </c>
      <c r="J865" s="8">
        <v>0.96875</v>
      </c>
      <c r="K865">
        <f t="shared" si="66"/>
        <v>15</v>
      </c>
      <c r="L865">
        <f t="shared" si="67"/>
        <v>23</v>
      </c>
      <c r="M865">
        <f t="shared" si="68"/>
        <v>2</v>
      </c>
      <c r="N865" t="str">
        <f>VLOOKUP(B:B,Customers!A:B,2,TRUE)</f>
        <v>India</v>
      </c>
      <c r="O865" t="str">
        <f t="shared" si="69"/>
        <v>Not Outlier</v>
      </c>
      <c r="P865">
        <f>VLOOKUP(B:B,Customers!A:H,8,0)</f>
        <v>72</v>
      </c>
    </row>
    <row r="866" spans="1:16" x14ac:dyDescent="0.25">
      <c r="A866">
        <v>1429209</v>
      </c>
      <c r="B866">
        <v>701</v>
      </c>
      <c r="C866" s="1" t="s">
        <v>113</v>
      </c>
      <c r="D866" s="3">
        <v>45264.052777777775</v>
      </c>
      <c r="E866" t="s">
        <v>191</v>
      </c>
      <c r="F866" t="s">
        <v>51</v>
      </c>
      <c r="G866">
        <v>1494</v>
      </c>
      <c r="H866" s="11">
        <f t="shared" si="65"/>
        <v>4</v>
      </c>
      <c r="I866" s="7">
        <v>45264</v>
      </c>
      <c r="J866" s="8">
        <v>5.2777777777777778E-2</v>
      </c>
      <c r="K866">
        <f t="shared" si="66"/>
        <v>16</v>
      </c>
      <c r="L866">
        <f t="shared" si="67"/>
        <v>1</v>
      </c>
      <c r="M866">
        <f t="shared" si="68"/>
        <v>12</v>
      </c>
      <c r="N866" t="str">
        <f>VLOOKUP(B:B,Customers!A:B,2,TRUE)</f>
        <v>India</v>
      </c>
      <c r="O866" t="str">
        <f t="shared" si="69"/>
        <v>Not Outlier</v>
      </c>
      <c r="P866">
        <f>VLOOKUP(B:B,Customers!A:H,8,0)</f>
        <v>72</v>
      </c>
    </row>
    <row r="867" spans="1:16" x14ac:dyDescent="0.25">
      <c r="A867">
        <v>423933</v>
      </c>
      <c r="B867">
        <v>703</v>
      </c>
      <c r="C867" s="1" t="s">
        <v>99</v>
      </c>
      <c r="D867" s="2">
        <v>45007.063194444447</v>
      </c>
      <c r="E867" t="s">
        <v>191</v>
      </c>
      <c r="F867" t="s">
        <v>70</v>
      </c>
      <c r="G867">
        <v>4027</v>
      </c>
      <c r="H867" s="11">
        <f t="shared" si="65"/>
        <v>22</v>
      </c>
      <c r="I867" s="7">
        <v>45007</v>
      </c>
      <c r="J867" s="8">
        <v>6.3194444444444442E-2</v>
      </c>
      <c r="K867">
        <f t="shared" si="66"/>
        <v>31</v>
      </c>
      <c r="L867">
        <f t="shared" si="67"/>
        <v>1</v>
      </c>
      <c r="M867">
        <f t="shared" si="68"/>
        <v>3</v>
      </c>
      <c r="N867" t="str">
        <f>VLOOKUP(B:B,Customers!A:B,2,TRUE)</f>
        <v>USA</v>
      </c>
      <c r="O867" t="str">
        <f t="shared" si="69"/>
        <v>Not Outlier</v>
      </c>
      <c r="P867">
        <f>VLOOKUP(B:B,Customers!A:H,8,0)</f>
        <v>84</v>
      </c>
    </row>
    <row r="868" spans="1:16" x14ac:dyDescent="0.25">
      <c r="A868">
        <v>617035</v>
      </c>
      <c r="B868">
        <v>704</v>
      </c>
      <c r="C868" s="1" t="s">
        <v>99</v>
      </c>
      <c r="D868" s="2">
        <v>45115.975694444445</v>
      </c>
      <c r="E868" t="s">
        <v>97</v>
      </c>
      <c r="F868" t="s">
        <v>81</v>
      </c>
      <c r="G868">
        <v>777</v>
      </c>
      <c r="H868" s="11">
        <f t="shared" si="65"/>
        <v>8</v>
      </c>
      <c r="I868" s="7">
        <v>45115</v>
      </c>
      <c r="J868" s="8">
        <v>0.97569444444444442</v>
      </c>
      <c r="K868">
        <f t="shared" si="66"/>
        <v>25</v>
      </c>
      <c r="L868">
        <f t="shared" si="67"/>
        <v>23</v>
      </c>
      <c r="M868">
        <f t="shared" si="68"/>
        <v>7</v>
      </c>
      <c r="N868" t="str">
        <f>VLOOKUP(B:B,Customers!A:B,2,TRUE)</f>
        <v>USA</v>
      </c>
      <c r="O868" t="str">
        <f t="shared" si="69"/>
        <v>Not Outlier</v>
      </c>
      <c r="P868">
        <f>VLOOKUP(B:B,Customers!A:H,8,0)</f>
        <v>76</v>
      </c>
    </row>
    <row r="869" spans="1:16" x14ac:dyDescent="0.25">
      <c r="A869">
        <v>805121</v>
      </c>
      <c r="B869">
        <v>704</v>
      </c>
      <c r="C869" s="1" t="s">
        <v>99</v>
      </c>
      <c r="D869" s="3">
        <v>45174.073611111111</v>
      </c>
      <c r="E869" t="s">
        <v>98</v>
      </c>
      <c r="F869" t="s">
        <v>77</v>
      </c>
      <c r="G869">
        <v>6764</v>
      </c>
      <c r="H869" s="11">
        <f t="shared" si="65"/>
        <v>5</v>
      </c>
      <c r="I869" s="7">
        <v>45174</v>
      </c>
      <c r="J869" s="8">
        <v>7.3611111111111113E-2</v>
      </c>
      <c r="K869">
        <f t="shared" si="66"/>
        <v>46</v>
      </c>
      <c r="L869">
        <f t="shared" si="67"/>
        <v>1</v>
      </c>
      <c r="M869">
        <f t="shared" si="68"/>
        <v>9</v>
      </c>
      <c r="N869" t="str">
        <f>VLOOKUP(B:B,Customers!A:B,2,TRUE)</f>
        <v>USA</v>
      </c>
      <c r="O869" t="str">
        <f t="shared" si="69"/>
        <v>Not Outlier</v>
      </c>
      <c r="P869">
        <f>VLOOKUP(B:B,Customers!A:H,8,0)</f>
        <v>76</v>
      </c>
    </row>
    <row r="870" spans="1:16" x14ac:dyDescent="0.25">
      <c r="A870">
        <v>976435</v>
      </c>
      <c r="B870">
        <v>704</v>
      </c>
      <c r="C870" s="1" t="s">
        <v>99</v>
      </c>
      <c r="D870" s="3">
        <v>45195.055555555555</v>
      </c>
      <c r="E870" t="s">
        <v>98</v>
      </c>
      <c r="F870" t="s">
        <v>7</v>
      </c>
      <c r="G870">
        <v>5887</v>
      </c>
      <c r="H870" s="11">
        <f t="shared" si="65"/>
        <v>26</v>
      </c>
      <c r="I870" s="7">
        <v>45195</v>
      </c>
      <c r="J870" s="8">
        <v>5.5555555555555552E-2</v>
      </c>
      <c r="K870">
        <f t="shared" si="66"/>
        <v>20</v>
      </c>
      <c r="L870">
        <f t="shared" si="67"/>
        <v>1</v>
      </c>
      <c r="M870">
        <f t="shared" si="68"/>
        <v>9</v>
      </c>
      <c r="N870" t="str">
        <f>VLOOKUP(B:B,Customers!A:B,2,TRUE)</f>
        <v>USA</v>
      </c>
      <c r="O870" t="str">
        <f t="shared" si="69"/>
        <v>Not Outlier</v>
      </c>
      <c r="P870">
        <f>VLOOKUP(B:B,Customers!A:H,8,0)</f>
        <v>76</v>
      </c>
    </row>
    <row r="871" spans="1:16" x14ac:dyDescent="0.25">
      <c r="A871">
        <v>576171</v>
      </c>
      <c r="B871">
        <v>707</v>
      </c>
      <c r="C871" s="1" t="s">
        <v>100</v>
      </c>
      <c r="D871" s="2">
        <v>45231.98333333333</v>
      </c>
      <c r="E871" t="s">
        <v>191</v>
      </c>
      <c r="F871" t="s">
        <v>43</v>
      </c>
      <c r="G871">
        <v>9989</v>
      </c>
      <c r="H871" s="11">
        <f t="shared" si="65"/>
        <v>1</v>
      </c>
      <c r="I871" s="7">
        <v>45231</v>
      </c>
      <c r="J871" s="8">
        <v>0.98333333333333328</v>
      </c>
      <c r="K871">
        <f t="shared" si="66"/>
        <v>36</v>
      </c>
      <c r="L871">
        <f t="shared" si="67"/>
        <v>23</v>
      </c>
      <c r="M871">
        <f t="shared" si="68"/>
        <v>11</v>
      </c>
      <c r="N871" t="str">
        <f>VLOOKUP(B:B,Customers!A:B,2,TRUE)</f>
        <v>France</v>
      </c>
      <c r="O871" t="str">
        <f t="shared" si="69"/>
        <v>Not Outlier</v>
      </c>
      <c r="P871">
        <f>VLOOKUP(B:B,Customers!A:H,8,0)</f>
        <v>23</v>
      </c>
    </row>
    <row r="872" spans="1:16" x14ac:dyDescent="0.25">
      <c r="A872">
        <v>864744</v>
      </c>
      <c r="B872">
        <v>709</v>
      </c>
      <c r="C872" s="1" t="s">
        <v>100</v>
      </c>
      <c r="D872" s="3">
        <v>44955.98541666667</v>
      </c>
      <c r="E872" t="s">
        <v>96</v>
      </c>
      <c r="F872" t="s">
        <v>54</v>
      </c>
      <c r="G872">
        <v>2914</v>
      </c>
      <c r="H872" s="11">
        <f t="shared" si="65"/>
        <v>29</v>
      </c>
      <c r="I872" s="7">
        <v>44955</v>
      </c>
      <c r="J872" s="8">
        <v>0.98541666666666672</v>
      </c>
      <c r="K872">
        <f t="shared" si="66"/>
        <v>39</v>
      </c>
      <c r="L872">
        <f t="shared" si="67"/>
        <v>23</v>
      </c>
      <c r="M872">
        <f t="shared" si="68"/>
        <v>1</v>
      </c>
      <c r="N872" t="str">
        <f>VLOOKUP(B:B,Customers!A:B,2,TRUE)</f>
        <v>France</v>
      </c>
      <c r="O872" t="str">
        <f t="shared" si="69"/>
        <v>Not Outlier</v>
      </c>
      <c r="P872">
        <f>VLOOKUP(B:B,Customers!A:H,8,0)</f>
        <v>58</v>
      </c>
    </row>
    <row r="873" spans="1:16" x14ac:dyDescent="0.25">
      <c r="A873">
        <v>897460</v>
      </c>
      <c r="B873">
        <v>711</v>
      </c>
      <c r="C873" s="1" t="s">
        <v>99</v>
      </c>
      <c r="D873" s="3">
        <v>45193.961805555555</v>
      </c>
      <c r="E873" t="s">
        <v>97</v>
      </c>
      <c r="F873" t="s">
        <v>34</v>
      </c>
      <c r="G873">
        <v>3851</v>
      </c>
      <c r="H873" s="11">
        <f t="shared" si="65"/>
        <v>24</v>
      </c>
      <c r="I873" s="7">
        <v>45193</v>
      </c>
      <c r="J873" s="8">
        <v>0.96180555555555558</v>
      </c>
      <c r="K873">
        <f t="shared" si="66"/>
        <v>5</v>
      </c>
      <c r="L873">
        <f t="shared" si="67"/>
        <v>23</v>
      </c>
      <c r="M873">
        <f t="shared" si="68"/>
        <v>9</v>
      </c>
      <c r="N873" t="str">
        <f>VLOOKUP(B:B,Customers!A:B,2,TRUE)</f>
        <v>USA</v>
      </c>
      <c r="O873" t="str">
        <f t="shared" si="69"/>
        <v>Not Outlier</v>
      </c>
      <c r="P873">
        <f>VLOOKUP(B:B,Customers!A:H,8,0)</f>
        <v>56</v>
      </c>
    </row>
    <row r="874" spans="1:16" x14ac:dyDescent="0.25">
      <c r="A874">
        <v>968469</v>
      </c>
      <c r="B874">
        <v>711</v>
      </c>
      <c r="C874" s="1" t="s">
        <v>99</v>
      </c>
      <c r="D874" s="3">
        <v>45186.010416666664</v>
      </c>
      <c r="E874" t="s">
        <v>97</v>
      </c>
      <c r="F874" t="s">
        <v>82</v>
      </c>
      <c r="G874">
        <v>187</v>
      </c>
      <c r="H874" s="11">
        <f t="shared" si="65"/>
        <v>17</v>
      </c>
      <c r="I874" s="7">
        <v>45186</v>
      </c>
      <c r="J874" s="8">
        <v>1.0416666666666666E-2</v>
      </c>
      <c r="K874">
        <f t="shared" si="66"/>
        <v>15</v>
      </c>
      <c r="L874">
        <f t="shared" si="67"/>
        <v>0</v>
      </c>
      <c r="M874">
        <f t="shared" si="68"/>
        <v>9</v>
      </c>
      <c r="N874" t="str">
        <f>VLOOKUP(B:B,Customers!A:B,2,TRUE)</f>
        <v>USA</v>
      </c>
      <c r="O874" t="str">
        <f t="shared" si="69"/>
        <v>Not Outlier</v>
      </c>
      <c r="P874">
        <f>VLOOKUP(B:B,Customers!A:H,8,0)</f>
        <v>56</v>
      </c>
    </row>
    <row r="875" spans="1:16" x14ac:dyDescent="0.25">
      <c r="A875">
        <v>202059</v>
      </c>
      <c r="B875">
        <v>712</v>
      </c>
      <c r="C875" s="1" t="s">
        <v>99</v>
      </c>
      <c r="D875" s="2">
        <v>45012.058333333334</v>
      </c>
      <c r="E875" t="s">
        <v>191</v>
      </c>
      <c r="F875" t="s">
        <v>43</v>
      </c>
      <c r="G875">
        <v>7202</v>
      </c>
      <c r="H875" s="11">
        <f t="shared" si="65"/>
        <v>27</v>
      </c>
      <c r="I875" s="7">
        <v>45012</v>
      </c>
      <c r="J875" s="8">
        <v>5.8333333333333334E-2</v>
      </c>
      <c r="K875">
        <f t="shared" si="66"/>
        <v>24</v>
      </c>
      <c r="L875">
        <f t="shared" si="67"/>
        <v>1</v>
      </c>
      <c r="M875">
        <f t="shared" si="68"/>
        <v>3</v>
      </c>
      <c r="N875" t="str">
        <f>VLOOKUP(B:B,Customers!A:B,2,TRUE)</f>
        <v>USA</v>
      </c>
      <c r="O875" t="str">
        <f t="shared" si="69"/>
        <v>Not Outlier</v>
      </c>
      <c r="P875">
        <f>VLOOKUP(B:B,Customers!A:H,8,0)</f>
        <v>90</v>
      </c>
    </row>
    <row r="876" spans="1:16" x14ac:dyDescent="0.25">
      <c r="A876">
        <v>854481</v>
      </c>
      <c r="B876">
        <v>712</v>
      </c>
      <c r="C876" s="1" t="s">
        <v>99</v>
      </c>
      <c r="D876" s="3">
        <v>45278.947222222225</v>
      </c>
      <c r="E876" t="s">
        <v>96</v>
      </c>
      <c r="F876" t="s">
        <v>26</v>
      </c>
      <c r="G876">
        <v>1745</v>
      </c>
      <c r="H876" s="11">
        <f t="shared" si="65"/>
        <v>18</v>
      </c>
      <c r="I876" s="7">
        <v>45278</v>
      </c>
      <c r="J876" s="8">
        <v>0.94722222222222219</v>
      </c>
      <c r="K876">
        <f t="shared" si="66"/>
        <v>44</v>
      </c>
      <c r="L876">
        <f t="shared" si="67"/>
        <v>22</v>
      </c>
      <c r="M876">
        <f t="shared" si="68"/>
        <v>12</v>
      </c>
      <c r="N876" t="str">
        <f>VLOOKUP(B:B,Customers!A:B,2,TRUE)</f>
        <v>USA</v>
      </c>
      <c r="O876" t="str">
        <f t="shared" si="69"/>
        <v>Not Outlier</v>
      </c>
      <c r="P876">
        <f>VLOOKUP(B:B,Customers!A:H,8,0)</f>
        <v>90</v>
      </c>
    </row>
    <row r="877" spans="1:16" x14ac:dyDescent="0.25">
      <c r="A877">
        <v>935551</v>
      </c>
      <c r="B877">
        <v>712</v>
      </c>
      <c r="C877" s="1" t="s">
        <v>99</v>
      </c>
      <c r="D877" s="3">
        <v>45274.066666666666</v>
      </c>
      <c r="E877" t="s">
        <v>191</v>
      </c>
      <c r="F877" t="s">
        <v>56</v>
      </c>
      <c r="G877">
        <v>6779</v>
      </c>
      <c r="H877" s="11">
        <f t="shared" si="65"/>
        <v>14</v>
      </c>
      <c r="I877" s="7">
        <v>45274</v>
      </c>
      <c r="J877" s="8">
        <v>6.6666666666666666E-2</v>
      </c>
      <c r="K877">
        <f t="shared" si="66"/>
        <v>36</v>
      </c>
      <c r="L877">
        <f t="shared" si="67"/>
        <v>1</v>
      </c>
      <c r="M877">
        <f t="shared" si="68"/>
        <v>12</v>
      </c>
      <c r="N877" t="str">
        <f>VLOOKUP(B:B,Customers!A:B,2,TRUE)</f>
        <v>USA</v>
      </c>
      <c r="O877" t="str">
        <f t="shared" si="69"/>
        <v>Not Outlier</v>
      </c>
      <c r="P877">
        <f>VLOOKUP(B:B,Customers!A:H,8,0)</f>
        <v>90</v>
      </c>
    </row>
    <row r="878" spans="1:16" x14ac:dyDescent="0.25">
      <c r="A878">
        <v>279515</v>
      </c>
      <c r="B878">
        <v>713</v>
      </c>
      <c r="C878" s="1" t="s">
        <v>102</v>
      </c>
      <c r="D878" s="2">
        <v>45184.958333333336</v>
      </c>
      <c r="E878" t="s">
        <v>97</v>
      </c>
      <c r="F878" t="s">
        <v>43</v>
      </c>
      <c r="G878">
        <v>4633</v>
      </c>
      <c r="H878" s="11">
        <f t="shared" si="65"/>
        <v>15</v>
      </c>
      <c r="I878" s="7">
        <v>45184</v>
      </c>
      <c r="J878" s="8">
        <v>0.95833333333333337</v>
      </c>
      <c r="K878">
        <f t="shared" si="66"/>
        <v>0</v>
      </c>
      <c r="L878">
        <f t="shared" si="67"/>
        <v>23</v>
      </c>
      <c r="M878">
        <f t="shared" si="68"/>
        <v>9</v>
      </c>
      <c r="N878" t="str">
        <f>VLOOKUP(B:B,Customers!A:B,2,TRUE)</f>
        <v>Finland</v>
      </c>
      <c r="O878" t="str">
        <f t="shared" si="69"/>
        <v>Not Outlier</v>
      </c>
      <c r="P878">
        <f>VLOOKUP(B:B,Customers!A:H,8,0)</f>
        <v>89</v>
      </c>
    </row>
    <row r="879" spans="1:16" x14ac:dyDescent="0.25">
      <c r="A879">
        <v>1165475</v>
      </c>
      <c r="B879">
        <v>713</v>
      </c>
      <c r="C879" s="1" t="s">
        <v>102</v>
      </c>
      <c r="D879" s="3">
        <v>45231.97152777778</v>
      </c>
      <c r="E879" t="s">
        <v>98</v>
      </c>
      <c r="F879" t="s">
        <v>55</v>
      </c>
      <c r="G879">
        <v>4856</v>
      </c>
      <c r="H879" s="11">
        <f t="shared" si="65"/>
        <v>1</v>
      </c>
      <c r="I879" s="7">
        <v>45231</v>
      </c>
      <c r="J879" s="8">
        <v>0.97152777777777777</v>
      </c>
      <c r="K879">
        <f t="shared" si="66"/>
        <v>19</v>
      </c>
      <c r="L879">
        <f t="shared" si="67"/>
        <v>23</v>
      </c>
      <c r="M879">
        <f t="shared" si="68"/>
        <v>11</v>
      </c>
      <c r="N879" t="str">
        <f>VLOOKUP(B:B,Customers!A:B,2,TRUE)</f>
        <v>Finland</v>
      </c>
      <c r="O879" t="str">
        <f t="shared" si="69"/>
        <v>Not Outlier</v>
      </c>
      <c r="P879">
        <f>VLOOKUP(B:B,Customers!A:H,8,0)</f>
        <v>89</v>
      </c>
    </row>
    <row r="880" spans="1:16" x14ac:dyDescent="0.25">
      <c r="A880">
        <v>1544633</v>
      </c>
      <c r="B880">
        <v>714</v>
      </c>
      <c r="C880" s="1" t="s">
        <v>99</v>
      </c>
      <c r="D880" s="3">
        <v>45157.04791666667</v>
      </c>
      <c r="E880" t="s">
        <v>96</v>
      </c>
      <c r="F880" t="s">
        <v>35</v>
      </c>
      <c r="G880">
        <v>347</v>
      </c>
      <c r="H880" s="11">
        <f t="shared" si="65"/>
        <v>19</v>
      </c>
      <c r="I880" s="7">
        <v>45157</v>
      </c>
      <c r="J880" s="8">
        <v>4.791666666666667E-2</v>
      </c>
      <c r="K880">
        <f t="shared" si="66"/>
        <v>9</v>
      </c>
      <c r="L880">
        <f t="shared" si="67"/>
        <v>1</v>
      </c>
      <c r="M880">
        <f t="shared" si="68"/>
        <v>8</v>
      </c>
      <c r="N880" t="str">
        <f>VLOOKUP(B:B,Customers!A:B,2,TRUE)</f>
        <v>USA</v>
      </c>
      <c r="O880" t="str">
        <f t="shared" si="69"/>
        <v>Not Outlier</v>
      </c>
      <c r="P880">
        <f>VLOOKUP(B:B,Customers!A:H,8,0)</f>
        <v>25</v>
      </c>
    </row>
    <row r="881" spans="1:16" x14ac:dyDescent="0.25">
      <c r="A881">
        <v>165080</v>
      </c>
      <c r="B881">
        <v>715</v>
      </c>
      <c r="C881" s="1" t="s">
        <v>99</v>
      </c>
      <c r="D881" s="2">
        <v>45283.973611111112</v>
      </c>
      <c r="E881" t="s">
        <v>98</v>
      </c>
      <c r="F881" t="s">
        <v>47</v>
      </c>
      <c r="G881">
        <v>3378</v>
      </c>
      <c r="H881" s="11">
        <f t="shared" si="65"/>
        <v>23</v>
      </c>
      <c r="I881" s="7">
        <v>45283</v>
      </c>
      <c r="J881" s="8">
        <v>0.97361111111111109</v>
      </c>
      <c r="K881">
        <f t="shared" si="66"/>
        <v>22</v>
      </c>
      <c r="L881">
        <f t="shared" si="67"/>
        <v>23</v>
      </c>
      <c r="M881">
        <f t="shared" si="68"/>
        <v>12</v>
      </c>
      <c r="N881" t="str">
        <f>VLOOKUP(B:B,Customers!A:B,2,TRUE)</f>
        <v>USA</v>
      </c>
      <c r="O881" t="str">
        <f t="shared" si="69"/>
        <v>Not Outlier</v>
      </c>
      <c r="P881">
        <f>VLOOKUP(B:B,Customers!A:H,8,0)</f>
        <v>81</v>
      </c>
    </row>
    <row r="882" spans="1:16" x14ac:dyDescent="0.25">
      <c r="A882">
        <v>1585349</v>
      </c>
      <c r="B882">
        <v>716</v>
      </c>
      <c r="C882" s="1" t="s">
        <v>113</v>
      </c>
      <c r="D882" s="3">
        <v>44982.967361111114</v>
      </c>
      <c r="E882" t="s">
        <v>97</v>
      </c>
      <c r="F882" t="s">
        <v>20</v>
      </c>
      <c r="G882">
        <v>9212</v>
      </c>
      <c r="H882" s="11">
        <f t="shared" si="65"/>
        <v>25</v>
      </c>
      <c r="I882" s="7">
        <v>44982</v>
      </c>
      <c r="J882" s="8">
        <v>0.96736111111111112</v>
      </c>
      <c r="K882">
        <f t="shared" si="66"/>
        <v>13</v>
      </c>
      <c r="L882">
        <f t="shared" si="67"/>
        <v>23</v>
      </c>
      <c r="M882">
        <f t="shared" si="68"/>
        <v>2</v>
      </c>
      <c r="N882" t="str">
        <f>VLOOKUP(B:B,Customers!A:B,2,TRUE)</f>
        <v>India</v>
      </c>
      <c r="O882" t="str">
        <f t="shared" si="69"/>
        <v>Not Outlier</v>
      </c>
      <c r="P882">
        <f>VLOOKUP(B:B,Customers!A:H,8,0)</f>
        <v>86</v>
      </c>
    </row>
    <row r="883" spans="1:16" x14ac:dyDescent="0.25">
      <c r="A883">
        <v>812395</v>
      </c>
      <c r="B883">
        <v>717</v>
      </c>
      <c r="C883" s="1" t="s">
        <v>101</v>
      </c>
      <c r="D883" s="3">
        <v>45139.974999999999</v>
      </c>
      <c r="E883" t="s">
        <v>96</v>
      </c>
      <c r="F883" t="s">
        <v>54</v>
      </c>
      <c r="G883">
        <v>9421</v>
      </c>
      <c r="H883" s="11">
        <f t="shared" si="65"/>
        <v>1</v>
      </c>
      <c r="I883" s="7">
        <v>45139</v>
      </c>
      <c r="J883" s="8">
        <v>0.97499999999999998</v>
      </c>
      <c r="K883">
        <f t="shared" si="66"/>
        <v>24</v>
      </c>
      <c r="L883">
        <f t="shared" si="67"/>
        <v>23</v>
      </c>
      <c r="M883">
        <f t="shared" si="68"/>
        <v>8</v>
      </c>
      <c r="N883" t="str">
        <f>VLOOKUP(B:B,Customers!A:B,2,TRUE)</f>
        <v>Australia</v>
      </c>
      <c r="O883" t="str">
        <f t="shared" si="69"/>
        <v>Not Outlier</v>
      </c>
      <c r="P883">
        <f>VLOOKUP(B:B,Customers!A:H,8,0)</f>
        <v>90</v>
      </c>
    </row>
    <row r="884" spans="1:16" x14ac:dyDescent="0.25">
      <c r="A884">
        <v>151746</v>
      </c>
      <c r="B884">
        <v>718</v>
      </c>
      <c r="C884" s="1" t="s">
        <v>103</v>
      </c>
      <c r="D884" s="2">
        <v>45070.082638888889</v>
      </c>
      <c r="E884" t="s">
        <v>97</v>
      </c>
      <c r="F884" t="s">
        <v>67</v>
      </c>
      <c r="G884">
        <v>7817</v>
      </c>
      <c r="H884" s="11">
        <f t="shared" si="65"/>
        <v>24</v>
      </c>
      <c r="I884" s="7">
        <v>45070</v>
      </c>
      <c r="J884" s="8">
        <v>8.2638888888888887E-2</v>
      </c>
      <c r="K884">
        <f t="shared" si="66"/>
        <v>59</v>
      </c>
      <c r="L884">
        <f t="shared" si="67"/>
        <v>1</v>
      </c>
      <c r="M884">
        <f t="shared" si="68"/>
        <v>5</v>
      </c>
      <c r="N884" t="str">
        <f>VLOOKUP(B:B,Customers!A:B,2,TRUE)</f>
        <v>Norway</v>
      </c>
      <c r="O884" t="str">
        <f t="shared" si="69"/>
        <v>Not Outlier</v>
      </c>
      <c r="P884">
        <f>VLOOKUP(B:B,Customers!A:H,8,0)</f>
        <v>77</v>
      </c>
    </row>
    <row r="885" spans="1:16" x14ac:dyDescent="0.25">
      <c r="A885">
        <v>1373309</v>
      </c>
      <c r="B885">
        <v>718</v>
      </c>
      <c r="C885" s="1" t="s">
        <v>103</v>
      </c>
      <c r="D885" s="3">
        <v>45101.036805555559</v>
      </c>
      <c r="E885" t="s">
        <v>96</v>
      </c>
      <c r="F885" t="s">
        <v>88</v>
      </c>
      <c r="G885">
        <v>2634</v>
      </c>
      <c r="H885" s="11">
        <f t="shared" si="65"/>
        <v>24</v>
      </c>
      <c r="I885" s="7">
        <v>45101</v>
      </c>
      <c r="J885" s="8">
        <v>3.6805555555555557E-2</v>
      </c>
      <c r="K885">
        <f t="shared" si="66"/>
        <v>53</v>
      </c>
      <c r="L885">
        <f t="shared" si="67"/>
        <v>0</v>
      </c>
      <c r="M885">
        <f t="shared" si="68"/>
        <v>6</v>
      </c>
      <c r="N885" t="str">
        <f>VLOOKUP(B:B,Customers!A:B,2,TRUE)</f>
        <v>Norway</v>
      </c>
      <c r="O885" t="str">
        <f t="shared" si="69"/>
        <v>Not Outlier</v>
      </c>
      <c r="P885">
        <f>VLOOKUP(B:B,Customers!A:H,8,0)</f>
        <v>77</v>
      </c>
    </row>
    <row r="886" spans="1:16" x14ac:dyDescent="0.25">
      <c r="A886">
        <v>88156</v>
      </c>
      <c r="B886">
        <v>719</v>
      </c>
      <c r="C886" s="1" t="s">
        <v>103</v>
      </c>
      <c r="D886" s="2">
        <v>45274.046527777777</v>
      </c>
      <c r="E886" t="s">
        <v>96</v>
      </c>
      <c r="F886" t="s">
        <v>30</v>
      </c>
      <c r="G886">
        <v>9836</v>
      </c>
      <c r="H886" s="11">
        <f t="shared" si="65"/>
        <v>14</v>
      </c>
      <c r="I886" s="7">
        <v>45274</v>
      </c>
      <c r="J886" s="8">
        <v>4.6527777777777779E-2</v>
      </c>
      <c r="K886">
        <f t="shared" si="66"/>
        <v>7</v>
      </c>
      <c r="L886">
        <f t="shared" si="67"/>
        <v>1</v>
      </c>
      <c r="M886">
        <f t="shared" si="68"/>
        <v>12</v>
      </c>
      <c r="N886" t="str">
        <f>VLOOKUP(B:B,Customers!A:B,2,TRUE)</f>
        <v>Norway</v>
      </c>
      <c r="O886" t="str">
        <f t="shared" si="69"/>
        <v>Not Outlier</v>
      </c>
      <c r="P886">
        <f>VLOOKUP(B:B,Customers!A:H,8,0)</f>
        <v>29</v>
      </c>
    </row>
    <row r="887" spans="1:16" x14ac:dyDescent="0.25">
      <c r="A887">
        <v>1061210</v>
      </c>
      <c r="B887">
        <v>721</v>
      </c>
      <c r="C887" s="1" t="s">
        <v>113</v>
      </c>
      <c r="D887" s="3">
        <v>45267.006249999999</v>
      </c>
      <c r="E887" t="s">
        <v>191</v>
      </c>
      <c r="F887" t="s">
        <v>63</v>
      </c>
      <c r="G887">
        <v>1496</v>
      </c>
      <c r="H887" s="11">
        <f t="shared" si="65"/>
        <v>7</v>
      </c>
      <c r="I887" s="7">
        <v>45267</v>
      </c>
      <c r="J887" s="8">
        <v>6.2500000000000003E-3</v>
      </c>
      <c r="K887">
        <f t="shared" si="66"/>
        <v>9</v>
      </c>
      <c r="L887">
        <f t="shared" si="67"/>
        <v>0</v>
      </c>
      <c r="M887">
        <f t="shared" si="68"/>
        <v>12</v>
      </c>
      <c r="N887" t="str">
        <f>VLOOKUP(B:B,Customers!A:B,2,TRUE)</f>
        <v>India</v>
      </c>
      <c r="O887" t="str">
        <f t="shared" si="69"/>
        <v>Not Outlier</v>
      </c>
      <c r="P887">
        <f>VLOOKUP(B:B,Customers!A:H,8,0)</f>
        <v>46</v>
      </c>
    </row>
    <row r="888" spans="1:16" x14ac:dyDescent="0.25">
      <c r="A888">
        <v>1312340</v>
      </c>
      <c r="B888">
        <v>721</v>
      </c>
      <c r="C888" s="1" t="s">
        <v>113</v>
      </c>
      <c r="D888" s="3">
        <v>45197.013888888891</v>
      </c>
      <c r="E888" t="s">
        <v>97</v>
      </c>
      <c r="F888" t="s">
        <v>27</v>
      </c>
      <c r="G888">
        <v>9364</v>
      </c>
      <c r="H888" s="11">
        <f t="shared" si="65"/>
        <v>28</v>
      </c>
      <c r="I888" s="7">
        <v>45197</v>
      </c>
      <c r="J888" s="8">
        <v>1.3888888888888888E-2</v>
      </c>
      <c r="K888">
        <f t="shared" si="66"/>
        <v>20</v>
      </c>
      <c r="L888">
        <f t="shared" si="67"/>
        <v>0</v>
      </c>
      <c r="M888">
        <f t="shared" si="68"/>
        <v>9</v>
      </c>
      <c r="N888" t="str">
        <f>VLOOKUP(B:B,Customers!A:B,2,TRUE)</f>
        <v>India</v>
      </c>
      <c r="O888" t="str">
        <f t="shared" si="69"/>
        <v>Not Outlier</v>
      </c>
      <c r="P888">
        <f>VLOOKUP(B:B,Customers!A:H,8,0)</f>
        <v>46</v>
      </c>
    </row>
    <row r="889" spans="1:16" x14ac:dyDescent="0.25">
      <c r="A889">
        <v>296042</v>
      </c>
      <c r="B889">
        <v>722</v>
      </c>
      <c r="C889" s="1" t="s">
        <v>99</v>
      </c>
      <c r="D889" s="2">
        <v>45167.033333333333</v>
      </c>
      <c r="E889" t="s">
        <v>191</v>
      </c>
      <c r="F889" t="s">
        <v>4</v>
      </c>
      <c r="G889">
        <v>3962</v>
      </c>
      <c r="H889" s="11">
        <f t="shared" si="65"/>
        <v>29</v>
      </c>
      <c r="I889" s="7">
        <v>45167</v>
      </c>
      <c r="J889" s="8">
        <v>3.3333333333333333E-2</v>
      </c>
      <c r="K889">
        <f t="shared" si="66"/>
        <v>48</v>
      </c>
      <c r="L889">
        <f t="shared" si="67"/>
        <v>0</v>
      </c>
      <c r="M889">
        <f t="shared" si="68"/>
        <v>8</v>
      </c>
      <c r="N889" t="str">
        <f>VLOOKUP(B:B,Customers!A:B,2,TRUE)</f>
        <v>USA</v>
      </c>
      <c r="O889" t="str">
        <f t="shared" si="69"/>
        <v>Not Outlier</v>
      </c>
      <c r="P889">
        <f>VLOOKUP(B:B,Customers!A:H,8,0)</f>
        <v>27</v>
      </c>
    </row>
    <row r="890" spans="1:16" x14ac:dyDescent="0.25">
      <c r="A890">
        <v>1182759</v>
      </c>
      <c r="B890">
        <v>722</v>
      </c>
      <c r="C890" s="1" t="s">
        <v>99</v>
      </c>
      <c r="D890" s="3">
        <v>44933.04583333333</v>
      </c>
      <c r="E890" t="s">
        <v>98</v>
      </c>
      <c r="F890" t="s">
        <v>82</v>
      </c>
      <c r="G890">
        <v>2645</v>
      </c>
      <c r="H890" s="11">
        <f t="shared" si="65"/>
        <v>7</v>
      </c>
      <c r="I890" s="7">
        <v>44933</v>
      </c>
      <c r="J890" s="8">
        <v>4.583333333333333E-2</v>
      </c>
      <c r="K890">
        <f t="shared" si="66"/>
        <v>6</v>
      </c>
      <c r="L890">
        <f t="shared" si="67"/>
        <v>1</v>
      </c>
      <c r="M890">
        <f t="shared" si="68"/>
        <v>1</v>
      </c>
      <c r="N890" t="str">
        <f>VLOOKUP(B:B,Customers!A:B,2,TRUE)</f>
        <v>USA</v>
      </c>
      <c r="O890" t="str">
        <f t="shared" si="69"/>
        <v>Not Outlier</v>
      </c>
      <c r="P890">
        <f>VLOOKUP(B:B,Customers!A:H,8,0)</f>
        <v>27</v>
      </c>
    </row>
    <row r="891" spans="1:16" x14ac:dyDescent="0.25">
      <c r="A891">
        <v>60635</v>
      </c>
      <c r="B891">
        <v>723</v>
      </c>
      <c r="C891" s="1" t="s">
        <v>108</v>
      </c>
      <c r="D891" s="2">
        <v>44939.004861111112</v>
      </c>
      <c r="E891" t="s">
        <v>96</v>
      </c>
      <c r="F891" t="s">
        <v>16</v>
      </c>
      <c r="G891">
        <v>2575</v>
      </c>
      <c r="H891" s="11">
        <f t="shared" si="65"/>
        <v>13</v>
      </c>
      <c r="I891" s="7">
        <v>44939</v>
      </c>
      <c r="J891" s="8">
        <v>4.8611111111111112E-3</v>
      </c>
      <c r="K891">
        <f t="shared" si="66"/>
        <v>7</v>
      </c>
      <c r="L891">
        <f t="shared" si="67"/>
        <v>0</v>
      </c>
      <c r="M891">
        <f t="shared" si="68"/>
        <v>1</v>
      </c>
      <c r="N891" t="str">
        <f>VLOOKUP(B:B,Customers!A:B,2,TRUE)</f>
        <v>Denmark</v>
      </c>
      <c r="O891" t="str">
        <f t="shared" si="69"/>
        <v>Not Outlier</v>
      </c>
      <c r="P891">
        <f>VLOOKUP(B:B,Customers!A:H,8,0)</f>
        <v>80</v>
      </c>
    </row>
    <row r="892" spans="1:16" x14ac:dyDescent="0.25">
      <c r="A892">
        <v>106529</v>
      </c>
      <c r="B892">
        <v>723</v>
      </c>
      <c r="C892" s="1" t="s">
        <v>108</v>
      </c>
      <c r="D892" s="2">
        <v>44953.000694444447</v>
      </c>
      <c r="E892" t="s">
        <v>96</v>
      </c>
      <c r="F892" t="s">
        <v>43</v>
      </c>
      <c r="G892">
        <v>6130</v>
      </c>
      <c r="H892" s="11">
        <f t="shared" si="65"/>
        <v>27</v>
      </c>
      <c r="I892" s="7">
        <v>44953</v>
      </c>
      <c r="J892" s="8">
        <v>6.9444444444444447E-4</v>
      </c>
      <c r="K892">
        <f t="shared" si="66"/>
        <v>1</v>
      </c>
      <c r="L892">
        <f t="shared" si="67"/>
        <v>0</v>
      </c>
      <c r="M892">
        <f t="shared" si="68"/>
        <v>1</v>
      </c>
      <c r="N892" t="str">
        <f>VLOOKUP(B:B,Customers!A:B,2,TRUE)</f>
        <v>Denmark</v>
      </c>
      <c r="O892" t="str">
        <f t="shared" si="69"/>
        <v>Not Outlier</v>
      </c>
      <c r="P892">
        <f>VLOOKUP(B:B,Customers!A:H,8,0)</f>
        <v>80</v>
      </c>
    </row>
    <row r="893" spans="1:16" x14ac:dyDescent="0.25">
      <c r="A893">
        <v>630634</v>
      </c>
      <c r="B893">
        <v>723</v>
      </c>
      <c r="C893" s="1" t="s">
        <v>108</v>
      </c>
      <c r="D893" s="2">
        <v>45182.990972222222</v>
      </c>
      <c r="E893" t="s">
        <v>96</v>
      </c>
      <c r="F893" t="s">
        <v>27</v>
      </c>
      <c r="G893">
        <v>2225</v>
      </c>
      <c r="H893" s="11">
        <f t="shared" si="65"/>
        <v>13</v>
      </c>
      <c r="I893" s="7">
        <v>45182</v>
      </c>
      <c r="J893" s="8">
        <v>0.99097222222222225</v>
      </c>
      <c r="K893">
        <f t="shared" si="66"/>
        <v>47</v>
      </c>
      <c r="L893">
        <f t="shared" si="67"/>
        <v>23</v>
      </c>
      <c r="M893">
        <f t="shared" si="68"/>
        <v>9</v>
      </c>
      <c r="N893" t="str">
        <f>VLOOKUP(B:B,Customers!A:B,2,TRUE)</f>
        <v>Denmark</v>
      </c>
      <c r="O893" t="str">
        <f t="shared" si="69"/>
        <v>Not Outlier</v>
      </c>
      <c r="P893">
        <f>VLOOKUP(B:B,Customers!A:H,8,0)</f>
        <v>80</v>
      </c>
    </row>
    <row r="894" spans="1:16" x14ac:dyDescent="0.25">
      <c r="A894">
        <v>1242726</v>
      </c>
      <c r="B894">
        <v>724</v>
      </c>
      <c r="C894" s="1" t="s">
        <v>99</v>
      </c>
      <c r="D894" s="3">
        <v>44952.98333333333</v>
      </c>
      <c r="E894" t="s">
        <v>98</v>
      </c>
      <c r="F894" t="s">
        <v>34</v>
      </c>
      <c r="G894">
        <v>3036</v>
      </c>
      <c r="H894" s="11">
        <f t="shared" si="65"/>
        <v>26</v>
      </c>
      <c r="I894" s="7">
        <v>44952</v>
      </c>
      <c r="J894" s="8">
        <v>0.98333333333333328</v>
      </c>
      <c r="K894">
        <f t="shared" si="66"/>
        <v>36</v>
      </c>
      <c r="L894">
        <f t="shared" si="67"/>
        <v>23</v>
      </c>
      <c r="M894">
        <f t="shared" si="68"/>
        <v>1</v>
      </c>
      <c r="N894" t="str">
        <f>VLOOKUP(B:B,Customers!A:B,2,TRUE)</f>
        <v>USA</v>
      </c>
      <c r="O894" t="str">
        <f t="shared" si="69"/>
        <v>Not Outlier</v>
      </c>
      <c r="P894">
        <f>VLOOKUP(B:B,Customers!A:H,8,0)</f>
        <v>30</v>
      </c>
    </row>
    <row r="895" spans="1:16" x14ac:dyDescent="0.25">
      <c r="A895">
        <v>28720</v>
      </c>
      <c r="B895">
        <v>725</v>
      </c>
      <c r="C895" s="1" t="s">
        <v>99</v>
      </c>
      <c r="D895" s="2">
        <v>44980.036805555559</v>
      </c>
      <c r="E895" t="s">
        <v>191</v>
      </c>
      <c r="F895" t="s">
        <v>40</v>
      </c>
      <c r="G895">
        <v>405</v>
      </c>
      <c r="H895" s="11">
        <f t="shared" si="65"/>
        <v>23</v>
      </c>
      <c r="I895" s="7">
        <v>44980</v>
      </c>
      <c r="J895" s="8">
        <v>3.6805555555555557E-2</v>
      </c>
      <c r="K895">
        <f t="shared" si="66"/>
        <v>53</v>
      </c>
      <c r="L895">
        <f t="shared" si="67"/>
        <v>0</v>
      </c>
      <c r="M895">
        <f t="shared" si="68"/>
        <v>2</v>
      </c>
      <c r="N895" t="str">
        <f>VLOOKUP(B:B,Customers!A:B,2,TRUE)</f>
        <v>USA</v>
      </c>
      <c r="O895" t="str">
        <f t="shared" si="69"/>
        <v>Not Outlier</v>
      </c>
      <c r="P895">
        <f>VLOOKUP(B:B,Customers!A:H,8,0)</f>
        <v>22</v>
      </c>
    </row>
    <row r="896" spans="1:16" x14ac:dyDescent="0.25">
      <c r="A896">
        <v>86258</v>
      </c>
      <c r="B896">
        <v>726</v>
      </c>
      <c r="C896" s="1" t="s">
        <v>99</v>
      </c>
      <c r="D896" s="2">
        <v>45253.078472222223</v>
      </c>
      <c r="E896" t="s">
        <v>97</v>
      </c>
      <c r="F896" t="s">
        <v>29</v>
      </c>
      <c r="G896">
        <v>6129</v>
      </c>
      <c r="H896" s="11">
        <f t="shared" si="65"/>
        <v>23</v>
      </c>
      <c r="I896" s="7">
        <v>45253</v>
      </c>
      <c r="J896" s="8">
        <v>7.8472222222222221E-2</v>
      </c>
      <c r="K896">
        <f t="shared" si="66"/>
        <v>53</v>
      </c>
      <c r="L896">
        <f t="shared" si="67"/>
        <v>1</v>
      </c>
      <c r="M896">
        <f t="shared" si="68"/>
        <v>11</v>
      </c>
      <c r="N896" t="str">
        <f>VLOOKUP(B:B,Customers!A:B,2,TRUE)</f>
        <v>USA</v>
      </c>
      <c r="O896" t="str">
        <f t="shared" si="69"/>
        <v>Not Outlier</v>
      </c>
      <c r="P896">
        <f>VLOOKUP(B:B,Customers!A:H,8,0)</f>
        <v>73</v>
      </c>
    </row>
    <row r="897" spans="1:16" x14ac:dyDescent="0.25">
      <c r="A897">
        <v>1453804</v>
      </c>
      <c r="B897">
        <v>727</v>
      </c>
      <c r="C897" s="1" t="s">
        <v>100</v>
      </c>
      <c r="D897" s="3">
        <v>44941.941666666666</v>
      </c>
      <c r="E897" t="s">
        <v>97</v>
      </c>
      <c r="F897" t="s">
        <v>77</v>
      </c>
      <c r="G897">
        <v>9801</v>
      </c>
      <c r="H897" s="11">
        <f t="shared" si="65"/>
        <v>15</v>
      </c>
      <c r="I897" s="7">
        <v>44941</v>
      </c>
      <c r="J897" s="8">
        <v>0.94166666666666665</v>
      </c>
      <c r="K897">
        <f t="shared" si="66"/>
        <v>36</v>
      </c>
      <c r="L897">
        <f t="shared" si="67"/>
        <v>22</v>
      </c>
      <c r="M897">
        <f t="shared" si="68"/>
        <v>1</v>
      </c>
      <c r="N897" t="str">
        <f>VLOOKUP(B:B,Customers!A:B,2,TRUE)</f>
        <v>France</v>
      </c>
      <c r="O897" t="str">
        <f t="shared" si="69"/>
        <v>Not Outlier</v>
      </c>
      <c r="P897">
        <f>VLOOKUP(B:B,Customers!A:H,8,0)</f>
        <v>64</v>
      </c>
    </row>
    <row r="898" spans="1:16" x14ac:dyDescent="0.25">
      <c r="A898">
        <v>1672683</v>
      </c>
      <c r="B898">
        <v>727</v>
      </c>
      <c r="C898" s="1" t="s">
        <v>100</v>
      </c>
      <c r="D898" s="3">
        <v>45263.939583333333</v>
      </c>
      <c r="E898" t="s">
        <v>191</v>
      </c>
      <c r="F898" t="s">
        <v>43</v>
      </c>
      <c r="G898">
        <v>8160</v>
      </c>
      <c r="H898" s="11">
        <f t="shared" si="65"/>
        <v>3</v>
      </c>
      <c r="I898" s="7">
        <v>45263</v>
      </c>
      <c r="J898" s="8">
        <v>0.93958333333333333</v>
      </c>
      <c r="K898">
        <f t="shared" si="66"/>
        <v>33</v>
      </c>
      <c r="L898">
        <f t="shared" si="67"/>
        <v>22</v>
      </c>
      <c r="M898">
        <f t="shared" si="68"/>
        <v>12</v>
      </c>
      <c r="N898" t="str">
        <f>VLOOKUP(B:B,Customers!A:B,2,TRUE)</f>
        <v>France</v>
      </c>
      <c r="O898" t="str">
        <f t="shared" si="69"/>
        <v>Not Outlier</v>
      </c>
      <c r="P898">
        <f>VLOOKUP(B:B,Customers!A:H,8,0)</f>
        <v>64</v>
      </c>
    </row>
    <row r="899" spans="1:16" x14ac:dyDescent="0.25">
      <c r="A899">
        <v>1206775</v>
      </c>
      <c r="B899">
        <v>728</v>
      </c>
      <c r="C899" s="1" t="s">
        <v>113</v>
      </c>
      <c r="D899" s="3">
        <v>45202.973611111112</v>
      </c>
      <c r="E899" t="s">
        <v>97</v>
      </c>
      <c r="F899" t="s">
        <v>26</v>
      </c>
      <c r="G899">
        <v>967</v>
      </c>
      <c r="H899" s="11">
        <f t="shared" ref="H899:H962" si="70">DAY(D899)</f>
        <v>3</v>
      </c>
      <c r="I899" s="7">
        <v>45202</v>
      </c>
      <c r="J899" s="8">
        <v>0.97361111111111109</v>
      </c>
      <c r="K899">
        <f t="shared" ref="K899:K962" si="71">MINUTE(J899)</f>
        <v>22</v>
      </c>
      <c r="L899">
        <f t="shared" ref="L899:L962" si="72">HOUR(J899)</f>
        <v>23</v>
      </c>
      <c r="M899">
        <f t="shared" ref="M899:M962" si="73">MONTH(I899)</f>
        <v>10</v>
      </c>
      <c r="N899" t="str">
        <f>VLOOKUP(B:B,Customers!A:B,2,TRUE)</f>
        <v>India</v>
      </c>
      <c r="O899" t="str">
        <f t="shared" ref="O899:O962" si="74">IF(OR(G899&gt;$R$9,G899&lt;$R$8),"Outlier","Not Outlier")</f>
        <v>Not Outlier</v>
      </c>
      <c r="P899">
        <f>VLOOKUP(B:B,Customers!A:H,8,0)</f>
        <v>64</v>
      </c>
    </row>
    <row r="900" spans="1:16" x14ac:dyDescent="0.25">
      <c r="A900">
        <v>1213449</v>
      </c>
      <c r="B900">
        <v>729</v>
      </c>
      <c r="C900" s="1" t="s">
        <v>107</v>
      </c>
      <c r="D900" s="3">
        <v>44992.015972222223</v>
      </c>
      <c r="E900" t="s">
        <v>96</v>
      </c>
      <c r="F900" t="s">
        <v>25</v>
      </c>
      <c r="G900">
        <v>3344</v>
      </c>
      <c r="H900" s="11">
        <f t="shared" si="70"/>
        <v>7</v>
      </c>
      <c r="I900" s="7">
        <v>44992</v>
      </c>
      <c r="J900" s="8">
        <v>1.5972222222222221E-2</v>
      </c>
      <c r="K900">
        <f t="shared" si="71"/>
        <v>23</v>
      </c>
      <c r="L900">
        <f t="shared" si="72"/>
        <v>0</v>
      </c>
      <c r="M900">
        <f t="shared" si="73"/>
        <v>3</v>
      </c>
      <c r="N900" t="str">
        <f>VLOOKUP(B:B,Customers!A:B,2,TRUE)</f>
        <v>Italy</v>
      </c>
      <c r="O900" t="str">
        <f t="shared" si="74"/>
        <v>Not Outlier</v>
      </c>
      <c r="P900">
        <f>VLOOKUP(B:B,Customers!A:H,8,0)</f>
        <v>66</v>
      </c>
    </row>
    <row r="901" spans="1:16" x14ac:dyDescent="0.25">
      <c r="A901">
        <v>1583961</v>
      </c>
      <c r="B901">
        <v>729</v>
      </c>
      <c r="C901" s="1" t="s">
        <v>107</v>
      </c>
      <c r="D901" s="3">
        <v>45052.027083333334</v>
      </c>
      <c r="E901" t="s">
        <v>191</v>
      </c>
      <c r="F901" t="s">
        <v>13</v>
      </c>
      <c r="G901">
        <v>6820</v>
      </c>
      <c r="H901" s="11">
        <f t="shared" si="70"/>
        <v>6</v>
      </c>
      <c r="I901" s="7">
        <v>45052</v>
      </c>
      <c r="J901" s="8">
        <v>2.7083333333333334E-2</v>
      </c>
      <c r="K901">
        <f t="shared" si="71"/>
        <v>39</v>
      </c>
      <c r="L901">
        <f t="shared" si="72"/>
        <v>0</v>
      </c>
      <c r="M901">
        <f t="shared" si="73"/>
        <v>5</v>
      </c>
      <c r="N901" t="str">
        <f>VLOOKUP(B:B,Customers!A:B,2,TRUE)</f>
        <v>Italy</v>
      </c>
      <c r="O901" t="str">
        <f t="shared" si="74"/>
        <v>Not Outlier</v>
      </c>
      <c r="P901">
        <f>VLOOKUP(B:B,Customers!A:H,8,0)</f>
        <v>66</v>
      </c>
    </row>
    <row r="902" spans="1:16" x14ac:dyDescent="0.25">
      <c r="A902">
        <v>1612026</v>
      </c>
      <c r="B902">
        <v>730</v>
      </c>
      <c r="C902" s="1" t="s">
        <v>104</v>
      </c>
      <c r="D902" s="3">
        <v>44951.061805555553</v>
      </c>
      <c r="E902" t="s">
        <v>97</v>
      </c>
      <c r="F902" t="s">
        <v>85</v>
      </c>
      <c r="G902">
        <v>5053</v>
      </c>
      <c r="H902" s="11">
        <f t="shared" si="70"/>
        <v>25</v>
      </c>
      <c r="I902" s="7">
        <v>44951</v>
      </c>
      <c r="J902" s="8">
        <v>6.1805555555555558E-2</v>
      </c>
      <c r="K902">
        <f t="shared" si="71"/>
        <v>29</v>
      </c>
      <c r="L902">
        <f t="shared" si="72"/>
        <v>1</v>
      </c>
      <c r="M902">
        <f t="shared" si="73"/>
        <v>1</v>
      </c>
      <c r="N902" t="str">
        <f>VLOOKUP(B:B,Customers!A:B,2,TRUE)</f>
        <v>Austria</v>
      </c>
      <c r="O902" t="str">
        <f t="shared" si="74"/>
        <v>Not Outlier</v>
      </c>
      <c r="P902">
        <f>VLOOKUP(B:B,Customers!A:H,8,0)</f>
        <v>61</v>
      </c>
    </row>
    <row r="903" spans="1:16" x14ac:dyDescent="0.25">
      <c r="A903">
        <v>308888</v>
      </c>
      <c r="B903">
        <v>731</v>
      </c>
      <c r="C903" s="1" t="s">
        <v>100</v>
      </c>
      <c r="D903" s="2">
        <v>45022.04791666667</v>
      </c>
      <c r="E903" t="s">
        <v>98</v>
      </c>
      <c r="F903" t="s">
        <v>37</v>
      </c>
      <c r="G903">
        <v>5383</v>
      </c>
      <c r="H903" s="11">
        <f t="shared" si="70"/>
        <v>6</v>
      </c>
      <c r="I903" s="7">
        <v>45022</v>
      </c>
      <c r="J903" s="8">
        <v>4.791666666666667E-2</v>
      </c>
      <c r="K903">
        <f t="shared" si="71"/>
        <v>9</v>
      </c>
      <c r="L903">
        <f t="shared" si="72"/>
        <v>1</v>
      </c>
      <c r="M903">
        <f t="shared" si="73"/>
        <v>4</v>
      </c>
      <c r="N903" t="str">
        <f>VLOOKUP(B:B,Customers!A:B,2,TRUE)</f>
        <v>France</v>
      </c>
      <c r="O903" t="str">
        <f t="shared" si="74"/>
        <v>Not Outlier</v>
      </c>
      <c r="P903">
        <f>VLOOKUP(B:B,Customers!A:H,8,0)</f>
        <v>78</v>
      </c>
    </row>
    <row r="904" spans="1:16" x14ac:dyDescent="0.25">
      <c r="A904">
        <v>936199</v>
      </c>
      <c r="B904">
        <v>734</v>
      </c>
      <c r="C904" s="1" t="s">
        <v>107</v>
      </c>
      <c r="D904" s="3">
        <v>45084.015972222223</v>
      </c>
      <c r="E904" t="s">
        <v>98</v>
      </c>
      <c r="F904" t="s">
        <v>27</v>
      </c>
      <c r="G904">
        <v>6734</v>
      </c>
      <c r="H904" s="11">
        <f t="shared" si="70"/>
        <v>7</v>
      </c>
      <c r="I904" s="7">
        <v>45084</v>
      </c>
      <c r="J904" s="8">
        <v>1.5972222222222221E-2</v>
      </c>
      <c r="K904">
        <f t="shared" si="71"/>
        <v>23</v>
      </c>
      <c r="L904">
        <f t="shared" si="72"/>
        <v>0</v>
      </c>
      <c r="M904">
        <f t="shared" si="73"/>
        <v>6</v>
      </c>
      <c r="N904" t="str">
        <f>VLOOKUP(B:B,Customers!A:B,2,TRUE)</f>
        <v>Italy</v>
      </c>
      <c r="O904" t="str">
        <f t="shared" si="74"/>
        <v>Not Outlier</v>
      </c>
      <c r="P904">
        <f>VLOOKUP(B:B,Customers!A:H,8,0)</f>
        <v>75</v>
      </c>
    </row>
    <row r="905" spans="1:16" x14ac:dyDescent="0.25">
      <c r="A905">
        <v>1348880</v>
      </c>
      <c r="B905">
        <v>735</v>
      </c>
      <c r="C905" s="1" t="s">
        <v>113</v>
      </c>
      <c r="D905" s="3">
        <v>44951.021527777775</v>
      </c>
      <c r="E905" t="s">
        <v>191</v>
      </c>
      <c r="F905" t="s">
        <v>55</v>
      </c>
      <c r="G905">
        <v>9491</v>
      </c>
      <c r="H905" s="11">
        <f t="shared" si="70"/>
        <v>25</v>
      </c>
      <c r="I905" s="7">
        <v>44951</v>
      </c>
      <c r="J905" s="8">
        <v>2.1527777777777778E-2</v>
      </c>
      <c r="K905">
        <f t="shared" si="71"/>
        <v>31</v>
      </c>
      <c r="L905">
        <f t="shared" si="72"/>
        <v>0</v>
      </c>
      <c r="M905">
        <f t="shared" si="73"/>
        <v>1</v>
      </c>
      <c r="N905" t="str">
        <f>VLOOKUP(B:B,Customers!A:B,2,TRUE)</f>
        <v>India</v>
      </c>
      <c r="O905" t="str">
        <f t="shared" si="74"/>
        <v>Not Outlier</v>
      </c>
      <c r="P905">
        <f>VLOOKUP(B:B,Customers!A:H,8,0)</f>
        <v>42</v>
      </c>
    </row>
    <row r="906" spans="1:16" x14ac:dyDescent="0.25">
      <c r="A906">
        <v>557919</v>
      </c>
      <c r="B906">
        <v>736</v>
      </c>
      <c r="C906" s="1" t="s">
        <v>99</v>
      </c>
      <c r="D906" s="2">
        <v>45237.07708333333</v>
      </c>
      <c r="E906" t="s">
        <v>191</v>
      </c>
      <c r="F906" t="s">
        <v>11</v>
      </c>
      <c r="G906">
        <v>1848</v>
      </c>
      <c r="H906" s="11">
        <f t="shared" si="70"/>
        <v>7</v>
      </c>
      <c r="I906" s="7">
        <v>45237</v>
      </c>
      <c r="J906" s="8">
        <v>7.7083333333333337E-2</v>
      </c>
      <c r="K906">
        <f t="shared" si="71"/>
        <v>51</v>
      </c>
      <c r="L906">
        <f t="shared" si="72"/>
        <v>1</v>
      </c>
      <c r="M906">
        <f t="shared" si="73"/>
        <v>11</v>
      </c>
      <c r="N906" t="str">
        <f>VLOOKUP(B:B,Customers!A:B,2,TRUE)</f>
        <v>USA</v>
      </c>
      <c r="O906" t="str">
        <f t="shared" si="74"/>
        <v>Not Outlier</v>
      </c>
      <c r="P906">
        <f>VLOOKUP(B:B,Customers!A:H,8,0)</f>
        <v>50</v>
      </c>
    </row>
    <row r="907" spans="1:16" x14ac:dyDescent="0.25">
      <c r="A907">
        <v>740082</v>
      </c>
      <c r="B907">
        <v>736</v>
      </c>
      <c r="C907" s="1" t="s">
        <v>99</v>
      </c>
      <c r="D907" s="3">
        <v>45026.993750000001</v>
      </c>
      <c r="E907" t="s">
        <v>97</v>
      </c>
      <c r="F907" t="s">
        <v>29</v>
      </c>
      <c r="G907">
        <v>2994</v>
      </c>
      <c r="H907" s="11">
        <f t="shared" si="70"/>
        <v>10</v>
      </c>
      <c r="I907" s="7">
        <v>45026</v>
      </c>
      <c r="J907" s="8">
        <v>0.99375000000000002</v>
      </c>
      <c r="K907">
        <f t="shared" si="71"/>
        <v>51</v>
      </c>
      <c r="L907">
        <f t="shared" si="72"/>
        <v>23</v>
      </c>
      <c r="M907">
        <f t="shared" si="73"/>
        <v>4</v>
      </c>
      <c r="N907" t="str">
        <f>VLOOKUP(B:B,Customers!A:B,2,TRUE)</f>
        <v>USA</v>
      </c>
      <c r="O907" t="str">
        <f t="shared" si="74"/>
        <v>Not Outlier</v>
      </c>
      <c r="P907">
        <f>VLOOKUP(B:B,Customers!A:H,8,0)</f>
        <v>50</v>
      </c>
    </row>
    <row r="908" spans="1:16" x14ac:dyDescent="0.25">
      <c r="A908">
        <v>800421</v>
      </c>
      <c r="B908">
        <v>736</v>
      </c>
      <c r="C908" s="1" t="s">
        <v>99</v>
      </c>
      <c r="D908" s="3">
        <v>45133.083333333336</v>
      </c>
      <c r="E908" t="s">
        <v>97</v>
      </c>
      <c r="F908" t="s">
        <v>20</v>
      </c>
      <c r="G908">
        <v>3687</v>
      </c>
      <c r="H908" s="11">
        <f t="shared" si="70"/>
        <v>26</v>
      </c>
      <c r="I908" s="7">
        <v>45133</v>
      </c>
      <c r="J908" s="8">
        <v>8.3333333333333329E-2</v>
      </c>
      <c r="K908">
        <f t="shared" si="71"/>
        <v>0</v>
      </c>
      <c r="L908">
        <f t="shared" si="72"/>
        <v>2</v>
      </c>
      <c r="M908">
        <f t="shared" si="73"/>
        <v>7</v>
      </c>
      <c r="N908" t="str">
        <f>VLOOKUP(B:B,Customers!A:B,2,TRUE)</f>
        <v>USA</v>
      </c>
      <c r="O908" t="str">
        <f t="shared" si="74"/>
        <v>Not Outlier</v>
      </c>
      <c r="P908">
        <f>VLOOKUP(B:B,Customers!A:H,8,0)</f>
        <v>50</v>
      </c>
    </row>
    <row r="909" spans="1:16" x14ac:dyDescent="0.25">
      <c r="A909">
        <v>840743</v>
      </c>
      <c r="B909">
        <v>736</v>
      </c>
      <c r="C909" s="1" t="s">
        <v>99</v>
      </c>
      <c r="D909" s="3">
        <v>45231.975694444445</v>
      </c>
      <c r="E909" t="s">
        <v>98</v>
      </c>
      <c r="F909" t="s">
        <v>15</v>
      </c>
      <c r="G909">
        <v>3437</v>
      </c>
      <c r="H909" s="11">
        <f t="shared" si="70"/>
        <v>1</v>
      </c>
      <c r="I909" s="7">
        <v>45231</v>
      </c>
      <c r="J909" s="8">
        <v>0.97569444444444442</v>
      </c>
      <c r="K909">
        <f t="shared" si="71"/>
        <v>25</v>
      </c>
      <c r="L909">
        <f t="shared" si="72"/>
        <v>23</v>
      </c>
      <c r="M909">
        <f t="shared" si="73"/>
        <v>11</v>
      </c>
      <c r="N909" t="str">
        <f>VLOOKUP(B:B,Customers!A:B,2,TRUE)</f>
        <v>USA</v>
      </c>
      <c r="O909" t="str">
        <f t="shared" si="74"/>
        <v>Not Outlier</v>
      </c>
      <c r="P909">
        <f>VLOOKUP(B:B,Customers!A:H,8,0)</f>
        <v>50</v>
      </c>
    </row>
    <row r="910" spans="1:16" x14ac:dyDescent="0.25">
      <c r="A910">
        <v>1469471</v>
      </c>
      <c r="B910">
        <v>736</v>
      </c>
      <c r="C910" s="1" t="s">
        <v>99</v>
      </c>
      <c r="D910" s="3">
        <v>45043.006944444445</v>
      </c>
      <c r="E910" t="s">
        <v>97</v>
      </c>
      <c r="F910" t="s">
        <v>43</v>
      </c>
      <c r="G910">
        <v>4917</v>
      </c>
      <c r="H910" s="11">
        <f t="shared" si="70"/>
        <v>27</v>
      </c>
      <c r="I910" s="7">
        <v>45043</v>
      </c>
      <c r="J910" s="8">
        <v>6.9444444444444441E-3</v>
      </c>
      <c r="K910">
        <f t="shared" si="71"/>
        <v>10</v>
      </c>
      <c r="L910">
        <f t="shared" si="72"/>
        <v>0</v>
      </c>
      <c r="M910">
        <f t="shared" si="73"/>
        <v>4</v>
      </c>
      <c r="N910" t="str">
        <f>VLOOKUP(B:B,Customers!A:B,2,TRUE)</f>
        <v>USA</v>
      </c>
      <c r="O910" t="str">
        <f t="shared" si="74"/>
        <v>Not Outlier</v>
      </c>
      <c r="P910">
        <f>VLOOKUP(B:B,Customers!A:H,8,0)</f>
        <v>50</v>
      </c>
    </row>
    <row r="911" spans="1:16" x14ac:dyDescent="0.25">
      <c r="A911">
        <v>75706</v>
      </c>
      <c r="B911">
        <v>737</v>
      </c>
      <c r="C911" s="1" t="s">
        <v>113</v>
      </c>
      <c r="D911" s="2">
        <v>45021.993750000001</v>
      </c>
      <c r="E911" t="s">
        <v>98</v>
      </c>
      <c r="F911" t="s">
        <v>59</v>
      </c>
      <c r="G911">
        <v>989</v>
      </c>
      <c r="H911" s="11">
        <f t="shared" si="70"/>
        <v>5</v>
      </c>
      <c r="I911" s="7">
        <v>45021</v>
      </c>
      <c r="J911" s="8">
        <v>0.99375000000000002</v>
      </c>
      <c r="K911">
        <f t="shared" si="71"/>
        <v>51</v>
      </c>
      <c r="L911">
        <f t="shared" si="72"/>
        <v>23</v>
      </c>
      <c r="M911">
        <f t="shared" si="73"/>
        <v>4</v>
      </c>
      <c r="N911" t="str">
        <f>VLOOKUP(B:B,Customers!A:B,2,TRUE)</f>
        <v>India</v>
      </c>
      <c r="O911" t="str">
        <f t="shared" si="74"/>
        <v>Not Outlier</v>
      </c>
      <c r="P911">
        <f>VLOOKUP(B:B,Customers!A:H,8,0)</f>
        <v>42</v>
      </c>
    </row>
    <row r="912" spans="1:16" x14ac:dyDescent="0.25">
      <c r="A912">
        <v>160435</v>
      </c>
      <c r="B912">
        <v>737</v>
      </c>
      <c r="C912" s="1" t="s">
        <v>113</v>
      </c>
      <c r="D912" s="2">
        <v>45083.96875</v>
      </c>
      <c r="E912" t="s">
        <v>96</v>
      </c>
      <c r="F912" t="s">
        <v>14</v>
      </c>
      <c r="G912">
        <v>2127</v>
      </c>
      <c r="H912" s="11">
        <f t="shared" si="70"/>
        <v>6</v>
      </c>
      <c r="I912" s="7">
        <v>45083</v>
      </c>
      <c r="J912" s="8">
        <v>0.96875</v>
      </c>
      <c r="K912">
        <f t="shared" si="71"/>
        <v>15</v>
      </c>
      <c r="L912">
        <f t="shared" si="72"/>
        <v>23</v>
      </c>
      <c r="M912">
        <f t="shared" si="73"/>
        <v>6</v>
      </c>
      <c r="N912" t="str">
        <f>VLOOKUP(B:B,Customers!A:B,2,TRUE)</f>
        <v>India</v>
      </c>
      <c r="O912" t="str">
        <f t="shared" si="74"/>
        <v>Not Outlier</v>
      </c>
      <c r="P912">
        <f>VLOOKUP(B:B,Customers!A:H,8,0)</f>
        <v>42</v>
      </c>
    </row>
    <row r="913" spans="1:16" x14ac:dyDescent="0.25">
      <c r="A913">
        <v>536530</v>
      </c>
      <c r="B913">
        <v>738</v>
      </c>
      <c r="C913" s="1" t="s">
        <v>100</v>
      </c>
      <c r="D913" s="2">
        <v>45043.998611111114</v>
      </c>
      <c r="E913" t="s">
        <v>191</v>
      </c>
      <c r="F913" t="s">
        <v>43</v>
      </c>
      <c r="G913">
        <v>891</v>
      </c>
      <c r="H913" s="11">
        <f t="shared" si="70"/>
        <v>27</v>
      </c>
      <c r="I913" s="7">
        <v>45043</v>
      </c>
      <c r="J913" s="8">
        <v>0.99861111111111112</v>
      </c>
      <c r="K913">
        <f t="shared" si="71"/>
        <v>58</v>
      </c>
      <c r="L913">
        <f t="shared" si="72"/>
        <v>23</v>
      </c>
      <c r="M913">
        <f t="shared" si="73"/>
        <v>4</v>
      </c>
      <c r="N913" t="str">
        <f>VLOOKUP(B:B,Customers!A:B,2,TRUE)</f>
        <v>France</v>
      </c>
      <c r="O913" t="str">
        <f t="shared" si="74"/>
        <v>Not Outlier</v>
      </c>
      <c r="P913">
        <f>VLOOKUP(B:B,Customers!A:H,8,0)</f>
        <v>25</v>
      </c>
    </row>
    <row r="914" spans="1:16" x14ac:dyDescent="0.25">
      <c r="A914">
        <v>794975</v>
      </c>
      <c r="B914">
        <v>738</v>
      </c>
      <c r="C914" s="1" t="s">
        <v>100</v>
      </c>
      <c r="D914" s="3">
        <v>44979.058333333334</v>
      </c>
      <c r="E914" t="s">
        <v>97</v>
      </c>
      <c r="F914" t="s">
        <v>46</v>
      </c>
      <c r="G914">
        <v>1230</v>
      </c>
      <c r="H914" s="11">
        <f t="shared" si="70"/>
        <v>22</v>
      </c>
      <c r="I914" s="7">
        <v>44979</v>
      </c>
      <c r="J914" s="8">
        <v>5.8333333333333334E-2</v>
      </c>
      <c r="K914">
        <f t="shared" si="71"/>
        <v>24</v>
      </c>
      <c r="L914">
        <f t="shared" si="72"/>
        <v>1</v>
      </c>
      <c r="M914">
        <f t="shared" si="73"/>
        <v>2</v>
      </c>
      <c r="N914" t="str">
        <f>VLOOKUP(B:B,Customers!A:B,2,TRUE)</f>
        <v>France</v>
      </c>
      <c r="O914" t="str">
        <f t="shared" si="74"/>
        <v>Not Outlier</v>
      </c>
      <c r="P914">
        <f>VLOOKUP(B:B,Customers!A:H,8,0)</f>
        <v>25</v>
      </c>
    </row>
    <row r="915" spans="1:16" x14ac:dyDescent="0.25">
      <c r="A915">
        <v>1503185</v>
      </c>
      <c r="B915">
        <v>738</v>
      </c>
      <c r="C915" s="1" t="s">
        <v>100</v>
      </c>
      <c r="D915" s="3">
        <v>45140.023611111108</v>
      </c>
      <c r="E915" t="s">
        <v>191</v>
      </c>
      <c r="F915" t="s">
        <v>85</v>
      </c>
      <c r="G915">
        <v>7706</v>
      </c>
      <c r="H915" s="11">
        <f t="shared" si="70"/>
        <v>2</v>
      </c>
      <c r="I915" s="7">
        <v>45140</v>
      </c>
      <c r="J915" s="8">
        <v>2.361111111111111E-2</v>
      </c>
      <c r="K915">
        <f t="shared" si="71"/>
        <v>34</v>
      </c>
      <c r="L915">
        <f t="shared" si="72"/>
        <v>0</v>
      </c>
      <c r="M915">
        <f t="shared" si="73"/>
        <v>8</v>
      </c>
      <c r="N915" t="str">
        <f>VLOOKUP(B:B,Customers!A:B,2,TRUE)</f>
        <v>France</v>
      </c>
      <c r="O915" t="str">
        <f t="shared" si="74"/>
        <v>Not Outlier</v>
      </c>
      <c r="P915">
        <f>VLOOKUP(B:B,Customers!A:H,8,0)</f>
        <v>25</v>
      </c>
    </row>
    <row r="916" spans="1:16" x14ac:dyDescent="0.25">
      <c r="A916">
        <v>1069023</v>
      </c>
      <c r="B916">
        <v>739</v>
      </c>
      <c r="C916" s="1" t="s">
        <v>113</v>
      </c>
      <c r="D916" s="3">
        <v>44971.02847222222</v>
      </c>
      <c r="E916" t="s">
        <v>97</v>
      </c>
      <c r="F916" t="s">
        <v>43</v>
      </c>
      <c r="G916">
        <v>4804</v>
      </c>
      <c r="H916" s="11">
        <f t="shared" si="70"/>
        <v>14</v>
      </c>
      <c r="I916" s="7">
        <v>44971</v>
      </c>
      <c r="J916" s="8">
        <v>2.8472222222222222E-2</v>
      </c>
      <c r="K916">
        <f t="shared" si="71"/>
        <v>41</v>
      </c>
      <c r="L916">
        <f t="shared" si="72"/>
        <v>0</v>
      </c>
      <c r="M916">
        <f t="shared" si="73"/>
        <v>2</v>
      </c>
      <c r="N916" t="str">
        <f>VLOOKUP(B:B,Customers!A:B,2,TRUE)</f>
        <v>India</v>
      </c>
      <c r="O916" t="str">
        <f t="shared" si="74"/>
        <v>Not Outlier</v>
      </c>
      <c r="P916">
        <f>VLOOKUP(B:B,Customers!A:H,8,0)</f>
        <v>51</v>
      </c>
    </row>
    <row r="917" spans="1:16" x14ac:dyDescent="0.25">
      <c r="A917">
        <v>896228</v>
      </c>
      <c r="B917">
        <v>741</v>
      </c>
      <c r="C917" s="1" t="s">
        <v>99</v>
      </c>
      <c r="D917" s="3">
        <v>45235.008333333331</v>
      </c>
      <c r="E917" t="s">
        <v>191</v>
      </c>
      <c r="F917" t="s">
        <v>33</v>
      </c>
      <c r="G917">
        <v>3208</v>
      </c>
      <c r="H917" s="11">
        <f t="shared" si="70"/>
        <v>5</v>
      </c>
      <c r="I917" s="7">
        <v>45235</v>
      </c>
      <c r="J917" s="8">
        <v>8.3333333333333332E-3</v>
      </c>
      <c r="K917">
        <f t="shared" si="71"/>
        <v>12</v>
      </c>
      <c r="L917">
        <f t="shared" si="72"/>
        <v>0</v>
      </c>
      <c r="M917">
        <f t="shared" si="73"/>
        <v>11</v>
      </c>
      <c r="N917" t="str">
        <f>VLOOKUP(B:B,Customers!A:B,2,TRUE)</f>
        <v>USA</v>
      </c>
      <c r="O917" t="str">
        <f t="shared" si="74"/>
        <v>Not Outlier</v>
      </c>
      <c r="P917">
        <f>VLOOKUP(B:B,Customers!A:H,8,0)</f>
        <v>25</v>
      </c>
    </row>
    <row r="918" spans="1:16" x14ac:dyDescent="0.25">
      <c r="A918">
        <v>1140822</v>
      </c>
      <c r="B918">
        <v>741</v>
      </c>
      <c r="C918" s="1" t="s">
        <v>99</v>
      </c>
      <c r="D918" s="3">
        <v>45241.020138888889</v>
      </c>
      <c r="E918" t="s">
        <v>97</v>
      </c>
      <c r="F918" t="s">
        <v>27</v>
      </c>
      <c r="G918">
        <v>2833</v>
      </c>
      <c r="H918" s="11">
        <f t="shared" si="70"/>
        <v>11</v>
      </c>
      <c r="I918" s="7">
        <v>45241</v>
      </c>
      <c r="J918" s="8">
        <v>2.013888888888889E-2</v>
      </c>
      <c r="K918">
        <f t="shared" si="71"/>
        <v>29</v>
      </c>
      <c r="L918">
        <f t="shared" si="72"/>
        <v>0</v>
      </c>
      <c r="M918">
        <f t="shared" si="73"/>
        <v>11</v>
      </c>
      <c r="N918" t="str">
        <f>VLOOKUP(B:B,Customers!A:B,2,TRUE)</f>
        <v>USA</v>
      </c>
      <c r="O918" t="str">
        <f t="shared" si="74"/>
        <v>Not Outlier</v>
      </c>
      <c r="P918">
        <f>VLOOKUP(B:B,Customers!A:H,8,0)</f>
        <v>25</v>
      </c>
    </row>
    <row r="919" spans="1:16" x14ac:dyDescent="0.25">
      <c r="A919">
        <v>1627081</v>
      </c>
      <c r="B919">
        <v>741</v>
      </c>
      <c r="C919" s="1" t="s">
        <v>99</v>
      </c>
      <c r="D919" s="3">
        <v>44935.066666666666</v>
      </c>
      <c r="E919" t="s">
        <v>96</v>
      </c>
      <c r="F919" t="s">
        <v>43</v>
      </c>
      <c r="G919">
        <v>5636</v>
      </c>
      <c r="H919" s="11">
        <f t="shared" si="70"/>
        <v>9</v>
      </c>
      <c r="I919" s="7">
        <v>44935</v>
      </c>
      <c r="J919" s="8">
        <v>6.6666666666666666E-2</v>
      </c>
      <c r="K919">
        <f t="shared" si="71"/>
        <v>36</v>
      </c>
      <c r="L919">
        <f t="shared" si="72"/>
        <v>1</v>
      </c>
      <c r="M919">
        <f t="shared" si="73"/>
        <v>1</v>
      </c>
      <c r="N919" t="str">
        <f>VLOOKUP(B:B,Customers!A:B,2,TRUE)</f>
        <v>USA</v>
      </c>
      <c r="O919" t="str">
        <f t="shared" si="74"/>
        <v>Not Outlier</v>
      </c>
      <c r="P919">
        <f>VLOOKUP(B:B,Customers!A:H,8,0)</f>
        <v>25</v>
      </c>
    </row>
    <row r="920" spans="1:16" x14ac:dyDescent="0.25">
      <c r="A920">
        <v>1536982</v>
      </c>
      <c r="B920">
        <v>742</v>
      </c>
      <c r="C920" s="1" t="s">
        <v>99</v>
      </c>
      <c r="D920" s="3">
        <v>45018.008333333331</v>
      </c>
      <c r="E920" t="s">
        <v>96</v>
      </c>
      <c r="F920" t="s">
        <v>17</v>
      </c>
      <c r="G920">
        <v>5486</v>
      </c>
      <c r="H920" s="11">
        <f t="shared" si="70"/>
        <v>2</v>
      </c>
      <c r="I920" s="7">
        <v>45018</v>
      </c>
      <c r="J920" s="8">
        <v>8.3333333333333332E-3</v>
      </c>
      <c r="K920">
        <f t="shared" si="71"/>
        <v>12</v>
      </c>
      <c r="L920">
        <f t="shared" si="72"/>
        <v>0</v>
      </c>
      <c r="M920">
        <f t="shared" si="73"/>
        <v>4</v>
      </c>
      <c r="N920" t="str">
        <f>VLOOKUP(B:B,Customers!A:B,2,TRUE)</f>
        <v>USA</v>
      </c>
      <c r="O920" t="str">
        <f t="shared" si="74"/>
        <v>Not Outlier</v>
      </c>
      <c r="P920">
        <f>VLOOKUP(B:B,Customers!A:H,8,0)</f>
        <v>63</v>
      </c>
    </row>
    <row r="921" spans="1:16" x14ac:dyDescent="0.25">
      <c r="A921">
        <v>2889</v>
      </c>
      <c r="B921">
        <v>743</v>
      </c>
      <c r="C921" s="1" t="s">
        <v>99</v>
      </c>
      <c r="D921" s="2">
        <v>45258.021527777775</v>
      </c>
      <c r="E921" t="s">
        <v>191</v>
      </c>
      <c r="F921" t="s">
        <v>7</v>
      </c>
      <c r="G921">
        <v>8397</v>
      </c>
      <c r="H921" s="11">
        <f t="shared" si="70"/>
        <v>28</v>
      </c>
      <c r="I921" s="7">
        <v>45258</v>
      </c>
      <c r="J921" s="8">
        <v>2.1527777777777778E-2</v>
      </c>
      <c r="K921">
        <f t="shared" si="71"/>
        <v>31</v>
      </c>
      <c r="L921">
        <f t="shared" si="72"/>
        <v>0</v>
      </c>
      <c r="M921">
        <f t="shared" si="73"/>
        <v>11</v>
      </c>
      <c r="N921" t="str">
        <f>VLOOKUP(B:B,Customers!A:B,2,TRUE)</f>
        <v>USA</v>
      </c>
      <c r="O921" t="str">
        <f t="shared" si="74"/>
        <v>Not Outlier</v>
      </c>
      <c r="P921">
        <f>VLOOKUP(B:B,Customers!A:H,8,0)</f>
        <v>29</v>
      </c>
    </row>
    <row r="922" spans="1:16" x14ac:dyDescent="0.25">
      <c r="A922">
        <v>37737</v>
      </c>
      <c r="B922">
        <v>744</v>
      </c>
      <c r="C922" s="1" t="s">
        <v>102</v>
      </c>
      <c r="D922" s="2">
        <v>45223.003472222219</v>
      </c>
      <c r="E922" t="s">
        <v>98</v>
      </c>
      <c r="F922" t="s">
        <v>7</v>
      </c>
      <c r="G922">
        <v>9738</v>
      </c>
      <c r="H922" s="11">
        <f t="shared" si="70"/>
        <v>24</v>
      </c>
      <c r="I922" s="7">
        <v>45223</v>
      </c>
      <c r="J922" s="8">
        <v>3.472222222222222E-3</v>
      </c>
      <c r="K922">
        <f t="shared" si="71"/>
        <v>5</v>
      </c>
      <c r="L922">
        <f t="shared" si="72"/>
        <v>0</v>
      </c>
      <c r="M922">
        <f t="shared" si="73"/>
        <v>10</v>
      </c>
      <c r="N922" t="str">
        <f>VLOOKUP(B:B,Customers!A:B,2,TRUE)</f>
        <v>Finland</v>
      </c>
      <c r="O922" t="str">
        <f t="shared" si="74"/>
        <v>Not Outlier</v>
      </c>
      <c r="P922">
        <f>VLOOKUP(B:B,Customers!A:H,8,0)</f>
        <v>33</v>
      </c>
    </row>
    <row r="923" spans="1:16" x14ac:dyDescent="0.25">
      <c r="A923">
        <v>737066</v>
      </c>
      <c r="B923">
        <v>744</v>
      </c>
      <c r="C923" s="1" t="s">
        <v>102</v>
      </c>
      <c r="D923" s="3">
        <v>44978.013888888891</v>
      </c>
      <c r="E923" t="s">
        <v>96</v>
      </c>
      <c r="F923" t="s">
        <v>43</v>
      </c>
      <c r="G923">
        <v>9597</v>
      </c>
      <c r="H923" s="11">
        <f t="shared" si="70"/>
        <v>21</v>
      </c>
      <c r="I923" s="7">
        <v>44978</v>
      </c>
      <c r="J923" s="8">
        <v>1.3888888888888888E-2</v>
      </c>
      <c r="K923">
        <f t="shared" si="71"/>
        <v>20</v>
      </c>
      <c r="L923">
        <f t="shared" si="72"/>
        <v>0</v>
      </c>
      <c r="M923">
        <f t="shared" si="73"/>
        <v>2</v>
      </c>
      <c r="N923" t="str">
        <f>VLOOKUP(B:B,Customers!A:B,2,TRUE)</f>
        <v>Finland</v>
      </c>
      <c r="O923" t="str">
        <f t="shared" si="74"/>
        <v>Not Outlier</v>
      </c>
      <c r="P923">
        <f>VLOOKUP(B:B,Customers!A:H,8,0)</f>
        <v>33</v>
      </c>
    </row>
    <row r="924" spans="1:16" x14ac:dyDescent="0.25">
      <c r="A924">
        <v>1014724</v>
      </c>
      <c r="B924">
        <v>744</v>
      </c>
      <c r="C924" s="1" t="s">
        <v>102</v>
      </c>
      <c r="D924" s="3">
        <v>45277.995138888888</v>
      </c>
      <c r="E924" t="s">
        <v>96</v>
      </c>
      <c r="F924" t="s">
        <v>51</v>
      </c>
      <c r="G924">
        <v>231</v>
      </c>
      <c r="H924" s="11">
        <f t="shared" si="70"/>
        <v>17</v>
      </c>
      <c r="I924" s="7">
        <v>45277</v>
      </c>
      <c r="J924" s="8">
        <v>0.99513888888888891</v>
      </c>
      <c r="K924">
        <f t="shared" si="71"/>
        <v>53</v>
      </c>
      <c r="L924">
        <f t="shared" si="72"/>
        <v>23</v>
      </c>
      <c r="M924">
        <f t="shared" si="73"/>
        <v>12</v>
      </c>
      <c r="N924" t="str">
        <f>VLOOKUP(B:B,Customers!A:B,2,TRUE)</f>
        <v>Finland</v>
      </c>
      <c r="O924" t="str">
        <f t="shared" si="74"/>
        <v>Not Outlier</v>
      </c>
      <c r="P924">
        <f>VLOOKUP(B:B,Customers!A:H,8,0)</f>
        <v>33</v>
      </c>
    </row>
    <row r="925" spans="1:16" x14ac:dyDescent="0.25">
      <c r="A925">
        <v>1130380</v>
      </c>
      <c r="B925">
        <v>745</v>
      </c>
      <c r="C925" s="1" t="s">
        <v>101</v>
      </c>
      <c r="D925" s="3">
        <v>45250.954861111109</v>
      </c>
      <c r="E925" t="s">
        <v>98</v>
      </c>
      <c r="F925" t="s">
        <v>34</v>
      </c>
      <c r="G925">
        <v>7425</v>
      </c>
      <c r="H925" s="11">
        <f t="shared" si="70"/>
        <v>20</v>
      </c>
      <c r="I925" s="7">
        <v>45250</v>
      </c>
      <c r="J925" s="8">
        <v>0.95486111111111116</v>
      </c>
      <c r="K925">
        <f t="shared" si="71"/>
        <v>55</v>
      </c>
      <c r="L925">
        <f t="shared" si="72"/>
        <v>22</v>
      </c>
      <c r="M925">
        <f t="shared" si="73"/>
        <v>11</v>
      </c>
      <c r="N925" t="str">
        <f>VLOOKUP(B:B,Customers!A:B,2,TRUE)</f>
        <v>Australia</v>
      </c>
      <c r="O925" t="str">
        <f t="shared" si="74"/>
        <v>Not Outlier</v>
      </c>
      <c r="P925">
        <f>VLOOKUP(B:B,Customers!A:H,8,0)</f>
        <v>27</v>
      </c>
    </row>
    <row r="926" spans="1:16" x14ac:dyDescent="0.25">
      <c r="A926">
        <v>888702</v>
      </c>
      <c r="B926">
        <v>746</v>
      </c>
      <c r="C926" s="1" t="s">
        <v>99</v>
      </c>
      <c r="D926" s="3">
        <v>45188.036111111112</v>
      </c>
      <c r="E926" t="s">
        <v>97</v>
      </c>
      <c r="F926" t="s">
        <v>14</v>
      </c>
      <c r="G926">
        <v>98</v>
      </c>
      <c r="H926" s="11">
        <f t="shared" si="70"/>
        <v>19</v>
      </c>
      <c r="I926" s="7">
        <v>45188</v>
      </c>
      <c r="J926" s="8">
        <v>3.6111111111111108E-2</v>
      </c>
      <c r="K926">
        <f t="shared" si="71"/>
        <v>52</v>
      </c>
      <c r="L926">
        <f t="shared" si="72"/>
        <v>0</v>
      </c>
      <c r="M926">
        <f t="shared" si="73"/>
        <v>9</v>
      </c>
      <c r="N926" t="str">
        <f>VLOOKUP(B:B,Customers!A:B,2,TRUE)</f>
        <v>USA</v>
      </c>
      <c r="O926" t="str">
        <f t="shared" si="74"/>
        <v>Not Outlier</v>
      </c>
      <c r="P926">
        <f>VLOOKUP(B:B,Customers!A:H,8,0)</f>
        <v>75</v>
      </c>
    </row>
    <row r="927" spans="1:16" x14ac:dyDescent="0.25">
      <c r="A927">
        <v>1500373</v>
      </c>
      <c r="B927">
        <v>746</v>
      </c>
      <c r="C927" s="1" t="s">
        <v>99</v>
      </c>
      <c r="D927" s="3">
        <v>45035.951388888891</v>
      </c>
      <c r="E927" t="s">
        <v>191</v>
      </c>
      <c r="F927" t="s">
        <v>78</v>
      </c>
      <c r="G927">
        <v>1017</v>
      </c>
      <c r="H927" s="11">
        <f t="shared" si="70"/>
        <v>19</v>
      </c>
      <c r="I927" s="7">
        <v>45035</v>
      </c>
      <c r="J927" s="8">
        <v>0.95138888888888884</v>
      </c>
      <c r="K927">
        <f t="shared" si="71"/>
        <v>50</v>
      </c>
      <c r="L927">
        <f t="shared" si="72"/>
        <v>22</v>
      </c>
      <c r="M927">
        <f t="shared" si="73"/>
        <v>4</v>
      </c>
      <c r="N927" t="str">
        <f>VLOOKUP(B:B,Customers!A:B,2,TRUE)</f>
        <v>USA</v>
      </c>
      <c r="O927" t="str">
        <f t="shared" si="74"/>
        <v>Not Outlier</v>
      </c>
      <c r="P927">
        <f>VLOOKUP(B:B,Customers!A:H,8,0)</f>
        <v>75</v>
      </c>
    </row>
    <row r="928" spans="1:16" x14ac:dyDescent="0.25">
      <c r="A928">
        <v>1234702</v>
      </c>
      <c r="B928">
        <v>747</v>
      </c>
      <c r="C928" s="1" t="s">
        <v>107</v>
      </c>
      <c r="D928" s="3">
        <v>45202.008333333331</v>
      </c>
      <c r="E928" t="s">
        <v>96</v>
      </c>
      <c r="F928" t="s">
        <v>64</v>
      </c>
      <c r="G928">
        <v>8157</v>
      </c>
      <c r="H928" s="11">
        <f t="shared" si="70"/>
        <v>3</v>
      </c>
      <c r="I928" s="7">
        <v>45202</v>
      </c>
      <c r="J928" s="8">
        <v>8.3333333333333332E-3</v>
      </c>
      <c r="K928">
        <f t="shared" si="71"/>
        <v>12</v>
      </c>
      <c r="L928">
        <f t="shared" si="72"/>
        <v>0</v>
      </c>
      <c r="M928">
        <f t="shared" si="73"/>
        <v>10</v>
      </c>
      <c r="N928" t="str">
        <f>VLOOKUP(B:B,Customers!A:B,2,TRUE)</f>
        <v>Italy</v>
      </c>
      <c r="O928" t="str">
        <f t="shared" si="74"/>
        <v>Not Outlier</v>
      </c>
      <c r="P928">
        <f>VLOOKUP(B:B,Customers!A:H,8,0)</f>
        <v>64</v>
      </c>
    </row>
    <row r="929" spans="1:16" x14ac:dyDescent="0.25">
      <c r="A929">
        <v>80630</v>
      </c>
      <c r="B929">
        <v>748</v>
      </c>
      <c r="C929" s="1" t="s">
        <v>99</v>
      </c>
      <c r="D929" s="2">
        <v>45059.980555555558</v>
      </c>
      <c r="E929" t="s">
        <v>191</v>
      </c>
      <c r="F929" t="s">
        <v>61</v>
      </c>
      <c r="G929">
        <v>62</v>
      </c>
      <c r="H929" s="11">
        <f t="shared" si="70"/>
        <v>13</v>
      </c>
      <c r="I929" s="7">
        <v>45059</v>
      </c>
      <c r="J929" s="8">
        <v>0.98055555555555551</v>
      </c>
      <c r="K929">
        <f t="shared" si="71"/>
        <v>32</v>
      </c>
      <c r="L929">
        <f t="shared" si="72"/>
        <v>23</v>
      </c>
      <c r="M929">
        <f t="shared" si="73"/>
        <v>5</v>
      </c>
      <c r="N929" t="str">
        <f>VLOOKUP(B:B,Customers!A:B,2,TRUE)</f>
        <v>USA</v>
      </c>
      <c r="O929" t="str">
        <f t="shared" si="74"/>
        <v>Not Outlier</v>
      </c>
      <c r="P929">
        <f>VLOOKUP(B:B,Customers!A:H,8,0)</f>
        <v>40</v>
      </c>
    </row>
    <row r="930" spans="1:16" x14ac:dyDescent="0.25">
      <c r="A930">
        <v>719899</v>
      </c>
      <c r="B930">
        <v>748</v>
      </c>
      <c r="C930" s="1" t="s">
        <v>99</v>
      </c>
      <c r="D930" s="3">
        <v>44993.978472222225</v>
      </c>
      <c r="E930" t="s">
        <v>97</v>
      </c>
      <c r="F930" t="s">
        <v>66</v>
      </c>
      <c r="G930">
        <v>2445</v>
      </c>
      <c r="H930" s="11">
        <f t="shared" si="70"/>
        <v>8</v>
      </c>
      <c r="I930" s="7">
        <v>44993</v>
      </c>
      <c r="J930" s="8">
        <v>0.97847222222222219</v>
      </c>
      <c r="K930">
        <f t="shared" si="71"/>
        <v>29</v>
      </c>
      <c r="L930">
        <f t="shared" si="72"/>
        <v>23</v>
      </c>
      <c r="M930">
        <f t="shared" si="73"/>
        <v>3</v>
      </c>
      <c r="N930" t="str">
        <f>VLOOKUP(B:B,Customers!A:B,2,TRUE)</f>
        <v>USA</v>
      </c>
      <c r="O930" t="str">
        <f t="shared" si="74"/>
        <v>Not Outlier</v>
      </c>
      <c r="P930">
        <f>VLOOKUP(B:B,Customers!A:H,8,0)</f>
        <v>40</v>
      </c>
    </row>
    <row r="931" spans="1:16" x14ac:dyDescent="0.25">
      <c r="A931">
        <v>1252899</v>
      </c>
      <c r="B931">
        <v>749</v>
      </c>
      <c r="C931" s="1" t="s">
        <v>106</v>
      </c>
      <c r="D931" s="3">
        <v>45261.070138888892</v>
      </c>
      <c r="E931" t="s">
        <v>97</v>
      </c>
      <c r="F931" t="s">
        <v>71</v>
      </c>
      <c r="G931">
        <v>3812</v>
      </c>
      <c r="H931" s="11">
        <f t="shared" si="70"/>
        <v>1</v>
      </c>
      <c r="I931" s="7">
        <v>45261</v>
      </c>
      <c r="J931" s="8">
        <v>7.013888888888889E-2</v>
      </c>
      <c r="K931">
        <f t="shared" si="71"/>
        <v>41</v>
      </c>
      <c r="L931">
        <f t="shared" si="72"/>
        <v>1</v>
      </c>
      <c r="M931">
        <f t="shared" si="73"/>
        <v>12</v>
      </c>
      <c r="N931" t="str">
        <f>VLOOKUP(B:B,Customers!A:B,2,TRUE)</f>
        <v>Singapore</v>
      </c>
      <c r="O931" t="str">
        <f t="shared" si="74"/>
        <v>Not Outlier</v>
      </c>
      <c r="P931">
        <f>VLOOKUP(B:B,Customers!A:H,8,0)</f>
        <v>82</v>
      </c>
    </row>
    <row r="932" spans="1:16" x14ac:dyDescent="0.25">
      <c r="A932">
        <v>1405341</v>
      </c>
      <c r="B932">
        <v>749</v>
      </c>
      <c r="C932" s="1" t="s">
        <v>106</v>
      </c>
      <c r="D932" s="3">
        <v>45115.061111111114</v>
      </c>
      <c r="E932" t="s">
        <v>98</v>
      </c>
      <c r="F932" t="s">
        <v>91</v>
      </c>
      <c r="G932">
        <v>1177</v>
      </c>
      <c r="H932" s="11">
        <f t="shared" si="70"/>
        <v>8</v>
      </c>
      <c r="I932" s="7">
        <v>45115</v>
      </c>
      <c r="J932" s="8">
        <v>6.1111111111111109E-2</v>
      </c>
      <c r="K932">
        <f t="shared" si="71"/>
        <v>28</v>
      </c>
      <c r="L932">
        <f t="shared" si="72"/>
        <v>1</v>
      </c>
      <c r="M932">
        <f t="shared" si="73"/>
        <v>7</v>
      </c>
      <c r="N932" t="str">
        <f>VLOOKUP(B:B,Customers!A:B,2,TRUE)</f>
        <v>Singapore</v>
      </c>
      <c r="O932" t="str">
        <f t="shared" si="74"/>
        <v>Not Outlier</v>
      </c>
      <c r="P932">
        <f>VLOOKUP(B:B,Customers!A:H,8,0)</f>
        <v>82</v>
      </c>
    </row>
    <row r="933" spans="1:16" x14ac:dyDescent="0.25">
      <c r="A933">
        <v>1005091</v>
      </c>
      <c r="B933">
        <v>750</v>
      </c>
      <c r="C933" s="1" t="s">
        <v>102</v>
      </c>
      <c r="D933" s="3">
        <v>45014.97152777778</v>
      </c>
      <c r="E933" t="s">
        <v>97</v>
      </c>
      <c r="F933" t="s">
        <v>27</v>
      </c>
      <c r="G933">
        <v>6680</v>
      </c>
      <c r="H933" s="11">
        <f t="shared" si="70"/>
        <v>29</v>
      </c>
      <c r="I933" s="7">
        <v>45014</v>
      </c>
      <c r="J933" s="8">
        <v>0.97152777777777777</v>
      </c>
      <c r="K933">
        <f t="shared" si="71"/>
        <v>19</v>
      </c>
      <c r="L933">
        <f t="shared" si="72"/>
        <v>23</v>
      </c>
      <c r="M933">
        <f t="shared" si="73"/>
        <v>3</v>
      </c>
      <c r="N933" t="str">
        <f>VLOOKUP(B:B,Customers!A:B,2,TRUE)</f>
        <v>Finland</v>
      </c>
      <c r="O933" t="str">
        <f t="shared" si="74"/>
        <v>Not Outlier</v>
      </c>
      <c r="P933">
        <f>VLOOKUP(B:B,Customers!A:H,8,0)</f>
        <v>40</v>
      </c>
    </row>
    <row r="934" spans="1:16" x14ac:dyDescent="0.25">
      <c r="A934">
        <v>408889</v>
      </c>
      <c r="B934">
        <v>751</v>
      </c>
      <c r="C934" s="1" t="s">
        <v>113</v>
      </c>
      <c r="D934" s="2">
        <v>44977.000694444447</v>
      </c>
      <c r="E934" t="s">
        <v>97</v>
      </c>
      <c r="F934" t="s">
        <v>81</v>
      </c>
      <c r="G934">
        <v>8398</v>
      </c>
      <c r="H934" s="11">
        <f t="shared" si="70"/>
        <v>20</v>
      </c>
      <c r="I934" s="7">
        <v>44977</v>
      </c>
      <c r="J934" s="8">
        <v>6.9444444444444447E-4</v>
      </c>
      <c r="K934">
        <f t="shared" si="71"/>
        <v>1</v>
      </c>
      <c r="L934">
        <f t="shared" si="72"/>
        <v>0</v>
      </c>
      <c r="M934">
        <f t="shared" si="73"/>
        <v>2</v>
      </c>
      <c r="N934" t="str">
        <f>VLOOKUP(B:B,Customers!A:B,2,TRUE)</f>
        <v>India</v>
      </c>
      <c r="O934" t="str">
        <f t="shared" si="74"/>
        <v>Not Outlier</v>
      </c>
      <c r="P934">
        <f>VLOOKUP(B:B,Customers!A:H,8,0)</f>
        <v>82</v>
      </c>
    </row>
    <row r="935" spans="1:16" x14ac:dyDescent="0.25">
      <c r="A935">
        <v>224155</v>
      </c>
      <c r="B935">
        <v>753</v>
      </c>
      <c r="C935" s="1" t="s">
        <v>99</v>
      </c>
      <c r="D935" s="2">
        <v>45212</v>
      </c>
      <c r="E935" t="s">
        <v>97</v>
      </c>
      <c r="F935" t="s">
        <v>30</v>
      </c>
      <c r="G935">
        <v>4988</v>
      </c>
      <c r="H935" s="11">
        <f t="shared" si="70"/>
        <v>13</v>
      </c>
      <c r="I935" s="7">
        <v>45212</v>
      </c>
      <c r="J935" s="8">
        <v>0</v>
      </c>
      <c r="K935">
        <f t="shared" si="71"/>
        <v>0</v>
      </c>
      <c r="L935">
        <f t="shared" si="72"/>
        <v>0</v>
      </c>
      <c r="M935">
        <f t="shared" si="73"/>
        <v>10</v>
      </c>
      <c r="N935" t="str">
        <f>VLOOKUP(B:B,Customers!A:B,2,TRUE)</f>
        <v>USA</v>
      </c>
      <c r="O935" t="str">
        <f t="shared" si="74"/>
        <v>Not Outlier</v>
      </c>
      <c r="P935">
        <f>VLOOKUP(B:B,Customers!A:H,8,0)</f>
        <v>18</v>
      </c>
    </row>
    <row r="936" spans="1:16" x14ac:dyDescent="0.25">
      <c r="A936">
        <v>951047</v>
      </c>
      <c r="B936">
        <v>753</v>
      </c>
      <c r="C936" s="1" t="s">
        <v>99</v>
      </c>
      <c r="D936" s="3">
        <v>44938.989583333336</v>
      </c>
      <c r="E936" t="s">
        <v>191</v>
      </c>
      <c r="F936" t="s">
        <v>27</v>
      </c>
      <c r="G936">
        <v>1714</v>
      </c>
      <c r="H936" s="11">
        <f t="shared" si="70"/>
        <v>12</v>
      </c>
      <c r="I936" s="7">
        <v>44938</v>
      </c>
      <c r="J936" s="8">
        <v>0.98958333333333337</v>
      </c>
      <c r="K936">
        <f t="shared" si="71"/>
        <v>45</v>
      </c>
      <c r="L936">
        <f t="shared" si="72"/>
        <v>23</v>
      </c>
      <c r="M936">
        <f t="shared" si="73"/>
        <v>1</v>
      </c>
      <c r="N936" t="str">
        <f>VLOOKUP(B:B,Customers!A:B,2,TRUE)</f>
        <v>USA</v>
      </c>
      <c r="O936" t="str">
        <f t="shared" si="74"/>
        <v>Not Outlier</v>
      </c>
      <c r="P936">
        <f>VLOOKUP(B:B,Customers!A:H,8,0)</f>
        <v>18</v>
      </c>
    </row>
    <row r="937" spans="1:16" x14ac:dyDescent="0.25">
      <c r="A937">
        <v>1664960</v>
      </c>
      <c r="B937">
        <v>754</v>
      </c>
      <c r="C937" s="1" t="s">
        <v>107</v>
      </c>
      <c r="D937" s="3">
        <v>45070.953472222223</v>
      </c>
      <c r="E937" t="s">
        <v>98</v>
      </c>
      <c r="F937" t="s">
        <v>23</v>
      </c>
      <c r="G937">
        <v>4918</v>
      </c>
      <c r="H937" s="11">
        <f t="shared" si="70"/>
        <v>24</v>
      </c>
      <c r="I937" s="7">
        <v>45070</v>
      </c>
      <c r="J937" s="8">
        <v>0.95347222222222228</v>
      </c>
      <c r="K937">
        <f t="shared" si="71"/>
        <v>53</v>
      </c>
      <c r="L937">
        <f t="shared" si="72"/>
        <v>22</v>
      </c>
      <c r="M937">
        <f t="shared" si="73"/>
        <v>5</v>
      </c>
      <c r="N937" t="str">
        <f>VLOOKUP(B:B,Customers!A:B,2,TRUE)</f>
        <v>Italy</v>
      </c>
      <c r="O937" t="str">
        <f t="shared" si="74"/>
        <v>Not Outlier</v>
      </c>
      <c r="P937">
        <f>VLOOKUP(B:B,Customers!A:H,8,0)</f>
        <v>58</v>
      </c>
    </row>
    <row r="938" spans="1:16" x14ac:dyDescent="0.25">
      <c r="A938">
        <v>1292166</v>
      </c>
      <c r="B938">
        <v>758</v>
      </c>
      <c r="C938" s="1" t="s">
        <v>99</v>
      </c>
      <c r="D938" s="3">
        <v>44974.002083333333</v>
      </c>
      <c r="E938" t="s">
        <v>96</v>
      </c>
      <c r="F938" t="s">
        <v>25</v>
      </c>
      <c r="G938">
        <v>7030</v>
      </c>
      <c r="H938" s="11">
        <f t="shared" si="70"/>
        <v>17</v>
      </c>
      <c r="I938" s="7">
        <v>44974</v>
      </c>
      <c r="J938" s="8">
        <v>2.0833333333333333E-3</v>
      </c>
      <c r="K938">
        <f t="shared" si="71"/>
        <v>3</v>
      </c>
      <c r="L938">
        <f t="shared" si="72"/>
        <v>0</v>
      </c>
      <c r="M938">
        <f t="shared" si="73"/>
        <v>2</v>
      </c>
      <c r="N938" t="str">
        <f>VLOOKUP(B:B,Customers!A:B,2,TRUE)</f>
        <v>USA</v>
      </c>
      <c r="O938" t="str">
        <f t="shared" si="74"/>
        <v>Not Outlier</v>
      </c>
      <c r="P938">
        <f>VLOOKUP(B:B,Customers!A:H,8,0)</f>
        <v>22</v>
      </c>
    </row>
    <row r="939" spans="1:16" x14ac:dyDescent="0.25">
      <c r="A939">
        <v>788263</v>
      </c>
      <c r="B939">
        <v>759</v>
      </c>
      <c r="C939" s="1" t="s">
        <v>99</v>
      </c>
      <c r="D939" s="3">
        <v>44934.044444444444</v>
      </c>
      <c r="E939" t="s">
        <v>97</v>
      </c>
      <c r="F939" t="s">
        <v>70</v>
      </c>
      <c r="G939">
        <v>8883</v>
      </c>
      <c r="H939" s="11">
        <f t="shared" si="70"/>
        <v>8</v>
      </c>
      <c r="I939" s="7">
        <v>44934</v>
      </c>
      <c r="J939" s="8">
        <v>4.4444444444444446E-2</v>
      </c>
      <c r="K939">
        <f t="shared" si="71"/>
        <v>4</v>
      </c>
      <c r="L939">
        <f t="shared" si="72"/>
        <v>1</v>
      </c>
      <c r="M939">
        <f t="shared" si="73"/>
        <v>1</v>
      </c>
      <c r="N939" t="str">
        <f>VLOOKUP(B:B,Customers!A:B,2,TRUE)</f>
        <v>USA</v>
      </c>
      <c r="O939" t="str">
        <f t="shared" si="74"/>
        <v>Not Outlier</v>
      </c>
      <c r="P939">
        <f>VLOOKUP(B:B,Customers!A:H,8,0)</f>
        <v>19</v>
      </c>
    </row>
    <row r="940" spans="1:16" x14ac:dyDescent="0.25">
      <c r="A940">
        <v>964231</v>
      </c>
      <c r="B940">
        <v>759</v>
      </c>
      <c r="C940" s="1" t="s">
        <v>99</v>
      </c>
      <c r="D940" s="3">
        <v>45226.051388888889</v>
      </c>
      <c r="E940" t="s">
        <v>98</v>
      </c>
      <c r="F940" t="s">
        <v>69</v>
      </c>
      <c r="G940">
        <v>6583</v>
      </c>
      <c r="H940" s="11">
        <f t="shared" si="70"/>
        <v>27</v>
      </c>
      <c r="I940" s="7">
        <v>45226</v>
      </c>
      <c r="J940" s="8">
        <v>5.1388888888888887E-2</v>
      </c>
      <c r="K940">
        <f t="shared" si="71"/>
        <v>14</v>
      </c>
      <c r="L940">
        <f t="shared" si="72"/>
        <v>1</v>
      </c>
      <c r="M940">
        <f t="shared" si="73"/>
        <v>10</v>
      </c>
      <c r="N940" t="str">
        <f>VLOOKUP(B:B,Customers!A:B,2,TRUE)</f>
        <v>USA</v>
      </c>
      <c r="O940" t="str">
        <f t="shared" si="74"/>
        <v>Not Outlier</v>
      </c>
      <c r="P940">
        <f>VLOOKUP(B:B,Customers!A:H,8,0)</f>
        <v>19</v>
      </c>
    </row>
    <row r="941" spans="1:16" x14ac:dyDescent="0.25">
      <c r="A941">
        <v>1140100</v>
      </c>
      <c r="B941">
        <v>759</v>
      </c>
      <c r="C941" s="1" t="s">
        <v>99</v>
      </c>
      <c r="D941" s="3">
        <v>45084.044444444444</v>
      </c>
      <c r="E941" t="s">
        <v>98</v>
      </c>
      <c r="F941" t="s">
        <v>24</v>
      </c>
      <c r="G941">
        <v>6772</v>
      </c>
      <c r="H941" s="11">
        <f t="shared" si="70"/>
        <v>7</v>
      </c>
      <c r="I941" s="7">
        <v>45084</v>
      </c>
      <c r="J941" s="8">
        <v>4.4444444444444446E-2</v>
      </c>
      <c r="K941">
        <f t="shared" si="71"/>
        <v>4</v>
      </c>
      <c r="L941">
        <f t="shared" si="72"/>
        <v>1</v>
      </c>
      <c r="M941">
        <f t="shared" si="73"/>
        <v>6</v>
      </c>
      <c r="N941" t="str">
        <f>VLOOKUP(B:B,Customers!A:B,2,TRUE)</f>
        <v>USA</v>
      </c>
      <c r="O941" t="str">
        <f t="shared" si="74"/>
        <v>Not Outlier</v>
      </c>
      <c r="P941">
        <f>VLOOKUP(B:B,Customers!A:H,8,0)</f>
        <v>19</v>
      </c>
    </row>
    <row r="942" spans="1:16" x14ac:dyDescent="0.25">
      <c r="A942">
        <v>522201</v>
      </c>
      <c r="B942">
        <v>760</v>
      </c>
      <c r="C942" s="1" t="s">
        <v>113</v>
      </c>
      <c r="D942" s="2">
        <v>45240.990277777775</v>
      </c>
      <c r="E942" t="s">
        <v>96</v>
      </c>
      <c r="F942" t="s">
        <v>24</v>
      </c>
      <c r="G942">
        <v>9296</v>
      </c>
      <c r="H942" s="11">
        <f t="shared" si="70"/>
        <v>10</v>
      </c>
      <c r="I942" s="7">
        <v>45240</v>
      </c>
      <c r="J942" s="8">
        <v>0.99027777777777781</v>
      </c>
      <c r="K942">
        <f t="shared" si="71"/>
        <v>46</v>
      </c>
      <c r="L942">
        <f t="shared" si="72"/>
        <v>23</v>
      </c>
      <c r="M942">
        <f t="shared" si="73"/>
        <v>11</v>
      </c>
      <c r="N942" t="str">
        <f>VLOOKUP(B:B,Customers!A:B,2,TRUE)</f>
        <v>India</v>
      </c>
      <c r="O942" t="str">
        <f t="shared" si="74"/>
        <v>Not Outlier</v>
      </c>
      <c r="P942">
        <f>VLOOKUP(B:B,Customers!A:H,8,0)</f>
        <v>22</v>
      </c>
    </row>
    <row r="943" spans="1:16" x14ac:dyDescent="0.25">
      <c r="A943">
        <v>1360843</v>
      </c>
      <c r="B943">
        <v>760</v>
      </c>
      <c r="C943" s="1" t="s">
        <v>113</v>
      </c>
      <c r="D943" s="3">
        <v>45079.023611111108</v>
      </c>
      <c r="E943" t="s">
        <v>98</v>
      </c>
      <c r="F943" t="s">
        <v>16</v>
      </c>
      <c r="G943">
        <v>2752</v>
      </c>
      <c r="H943" s="11">
        <f t="shared" si="70"/>
        <v>2</v>
      </c>
      <c r="I943" s="7">
        <v>45079</v>
      </c>
      <c r="J943" s="8">
        <v>2.361111111111111E-2</v>
      </c>
      <c r="K943">
        <f t="shared" si="71"/>
        <v>34</v>
      </c>
      <c r="L943">
        <f t="shared" si="72"/>
        <v>0</v>
      </c>
      <c r="M943">
        <f t="shared" si="73"/>
        <v>6</v>
      </c>
      <c r="N943" t="str">
        <f>VLOOKUP(B:B,Customers!A:B,2,TRUE)</f>
        <v>India</v>
      </c>
      <c r="O943" t="str">
        <f t="shared" si="74"/>
        <v>Not Outlier</v>
      </c>
      <c r="P943">
        <f>VLOOKUP(B:B,Customers!A:H,8,0)</f>
        <v>22</v>
      </c>
    </row>
    <row r="944" spans="1:16" x14ac:dyDescent="0.25">
      <c r="A944">
        <v>1536418</v>
      </c>
      <c r="B944">
        <v>760</v>
      </c>
      <c r="C944" s="1" t="s">
        <v>113</v>
      </c>
      <c r="D944" s="3">
        <v>45083.944444444445</v>
      </c>
      <c r="E944" t="s">
        <v>98</v>
      </c>
      <c r="F944" t="s">
        <v>43</v>
      </c>
      <c r="G944">
        <v>5883</v>
      </c>
      <c r="H944" s="11">
        <f t="shared" si="70"/>
        <v>6</v>
      </c>
      <c r="I944" s="7">
        <v>45083</v>
      </c>
      <c r="J944" s="8">
        <v>0.94444444444444442</v>
      </c>
      <c r="K944">
        <f t="shared" si="71"/>
        <v>40</v>
      </c>
      <c r="L944">
        <f t="shared" si="72"/>
        <v>22</v>
      </c>
      <c r="M944">
        <f t="shared" si="73"/>
        <v>6</v>
      </c>
      <c r="N944" t="str">
        <f>VLOOKUP(B:B,Customers!A:B,2,TRUE)</f>
        <v>India</v>
      </c>
      <c r="O944" t="str">
        <f t="shared" si="74"/>
        <v>Not Outlier</v>
      </c>
      <c r="P944">
        <f>VLOOKUP(B:B,Customers!A:H,8,0)</f>
        <v>22</v>
      </c>
    </row>
    <row r="945" spans="1:16" x14ac:dyDescent="0.25">
      <c r="A945">
        <v>561399</v>
      </c>
      <c r="B945">
        <v>761</v>
      </c>
      <c r="C945" s="1" t="s">
        <v>108</v>
      </c>
      <c r="D945" s="2">
        <v>45225.033333333333</v>
      </c>
      <c r="E945" t="s">
        <v>96</v>
      </c>
      <c r="F945" t="s">
        <v>18</v>
      </c>
      <c r="G945">
        <v>6729</v>
      </c>
      <c r="H945" s="11">
        <f t="shared" si="70"/>
        <v>26</v>
      </c>
      <c r="I945" s="7">
        <v>45225</v>
      </c>
      <c r="J945" s="8">
        <v>3.3333333333333333E-2</v>
      </c>
      <c r="K945">
        <f t="shared" si="71"/>
        <v>48</v>
      </c>
      <c r="L945">
        <f t="shared" si="72"/>
        <v>0</v>
      </c>
      <c r="M945">
        <f t="shared" si="73"/>
        <v>10</v>
      </c>
      <c r="N945" t="str">
        <f>VLOOKUP(B:B,Customers!A:B,2,TRUE)</f>
        <v>Denmark</v>
      </c>
      <c r="O945" t="str">
        <f t="shared" si="74"/>
        <v>Not Outlier</v>
      </c>
      <c r="P945">
        <f>VLOOKUP(B:B,Customers!A:H,8,0)</f>
        <v>42</v>
      </c>
    </row>
    <row r="946" spans="1:16" x14ac:dyDescent="0.25">
      <c r="A946">
        <v>387103</v>
      </c>
      <c r="B946">
        <v>762</v>
      </c>
      <c r="C946" s="1" t="s">
        <v>108</v>
      </c>
      <c r="D946" s="2">
        <v>45077.017361111109</v>
      </c>
      <c r="E946" t="s">
        <v>98</v>
      </c>
      <c r="F946" t="s">
        <v>88</v>
      </c>
      <c r="G946">
        <v>1379</v>
      </c>
      <c r="H946" s="11">
        <f t="shared" si="70"/>
        <v>31</v>
      </c>
      <c r="I946" s="7">
        <v>45077</v>
      </c>
      <c r="J946" s="8">
        <v>1.7361111111111112E-2</v>
      </c>
      <c r="K946">
        <f t="shared" si="71"/>
        <v>25</v>
      </c>
      <c r="L946">
        <f t="shared" si="72"/>
        <v>0</v>
      </c>
      <c r="M946">
        <f t="shared" si="73"/>
        <v>5</v>
      </c>
      <c r="N946" t="str">
        <f>VLOOKUP(B:B,Customers!A:B,2,TRUE)</f>
        <v>Denmark</v>
      </c>
      <c r="O946" t="str">
        <f t="shared" si="74"/>
        <v>Not Outlier</v>
      </c>
      <c r="P946">
        <f>VLOOKUP(B:B,Customers!A:H,8,0)</f>
        <v>21</v>
      </c>
    </row>
    <row r="947" spans="1:16" x14ac:dyDescent="0.25">
      <c r="A947">
        <v>1654315</v>
      </c>
      <c r="B947">
        <v>762</v>
      </c>
      <c r="C947" s="1" t="s">
        <v>108</v>
      </c>
      <c r="D947" s="3">
        <v>45169.013888888891</v>
      </c>
      <c r="E947" t="s">
        <v>97</v>
      </c>
      <c r="F947" t="s">
        <v>15</v>
      </c>
      <c r="G947">
        <v>4846</v>
      </c>
      <c r="H947" s="11">
        <f t="shared" si="70"/>
        <v>31</v>
      </c>
      <c r="I947" s="7">
        <v>45169</v>
      </c>
      <c r="J947" s="8">
        <v>1.3888888888888888E-2</v>
      </c>
      <c r="K947">
        <f t="shared" si="71"/>
        <v>20</v>
      </c>
      <c r="L947">
        <f t="shared" si="72"/>
        <v>0</v>
      </c>
      <c r="M947">
        <f t="shared" si="73"/>
        <v>8</v>
      </c>
      <c r="N947" t="str">
        <f>VLOOKUP(B:B,Customers!A:B,2,TRUE)</f>
        <v>Denmark</v>
      </c>
      <c r="O947" t="str">
        <f t="shared" si="74"/>
        <v>Not Outlier</v>
      </c>
      <c r="P947">
        <f>VLOOKUP(B:B,Customers!A:H,8,0)</f>
        <v>21</v>
      </c>
    </row>
    <row r="948" spans="1:16" x14ac:dyDescent="0.25">
      <c r="A948">
        <v>63153</v>
      </c>
      <c r="B948">
        <v>765</v>
      </c>
      <c r="C948" s="1" t="s">
        <v>103</v>
      </c>
      <c r="D948" s="2">
        <v>45013.977083333331</v>
      </c>
      <c r="E948" t="s">
        <v>191</v>
      </c>
      <c r="F948" t="s">
        <v>22</v>
      </c>
      <c r="G948">
        <v>5427</v>
      </c>
      <c r="H948" s="11">
        <f t="shared" si="70"/>
        <v>28</v>
      </c>
      <c r="I948" s="7">
        <v>45013</v>
      </c>
      <c r="J948" s="8">
        <v>0.9770833333333333</v>
      </c>
      <c r="K948">
        <f t="shared" si="71"/>
        <v>27</v>
      </c>
      <c r="L948">
        <f t="shared" si="72"/>
        <v>23</v>
      </c>
      <c r="M948">
        <f t="shared" si="73"/>
        <v>3</v>
      </c>
      <c r="N948" t="str">
        <f>VLOOKUP(B:B,Customers!A:B,2,TRUE)</f>
        <v>Norway</v>
      </c>
      <c r="O948" t="str">
        <f t="shared" si="74"/>
        <v>Not Outlier</v>
      </c>
      <c r="P948">
        <f>VLOOKUP(B:B,Customers!A:H,8,0)</f>
        <v>46</v>
      </c>
    </row>
    <row r="949" spans="1:16" x14ac:dyDescent="0.25">
      <c r="A949">
        <v>130037</v>
      </c>
      <c r="B949">
        <v>765</v>
      </c>
      <c r="C949" s="1" t="s">
        <v>103</v>
      </c>
      <c r="D949" s="2">
        <v>45062.049305555556</v>
      </c>
      <c r="E949" t="s">
        <v>97</v>
      </c>
      <c r="F949" t="s">
        <v>30</v>
      </c>
      <c r="G949">
        <v>7380</v>
      </c>
      <c r="H949" s="11">
        <f t="shared" si="70"/>
        <v>16</v>
      </c>
      <c r="I949" s="7">
        <v>45062</v>
      </c>
      <c r="J949" s="8">
        <v>4.9305555555555554E-2</v>
      </c>
      <c r="K949">
        <f t="shared" si="71"/>
        <v>11</v>
      </c>
      <c r="L949">
        <f t="shared" si="72"/>
        <v>1</v>
      </c>
      <c r="M949">
        <f t="shared" si="73"/>
        <v>5</v>
      </c>
      <c r="N949" t="str">
        <f>VLOOKUP(B:B,Customers!A:B,2,TRUE)</f>
        <v>Norway</v>
      </c>
      <c r="O949" t="str">
        <f t="shared" si="74"/>
        <v>Not Outlier</v>
      </c>
      <c r="P949">
        <f>VLOOKUP(B:B,Customers!A:H,8,0)</f>
        <v>46</v>
      </c>
    </row>
    <row r="950" spans="1:16" x14ac:dyDescent="0.25">
      <c r="A950">
        <v>238839</v>
      </c>
      <c r="B950">
        <v>766</v>
      </c>
      <c r="C950" s="1" t="s">
        <v>99</v>
      </c>
      <c r="D950" s="2">
        <v>45092.036111111112</v>
      </c>
      <c r="E950" t="s">
        <v>97</v>
      </c>
      <c r="F950" t="s">
        <v>78</v>
      </c>
      <c r="G950">
        <v>1367</v>
      </c>
      <c r="H950" s="11">
        <f t="shared" si="70"/>
        <v>15</v>
      </c>
      <c r="I950" s="7">
        <v>45092</v>
      </c>
      <c r="J950" s="8">
        <v>3.6111111111111108E-2</v>
      </c>
      <c r="K950">
        <f t="shared" si="71"/>
        <v>52</v>
      </c>
      <c r="L950">
        <f t="shared" si="72"/>
        <v>0</v>
      </c>
      <c r="M950">
        <f t="shared" si="73"/>
        <v>6</v>
      </c>
      <c r="N950" t="str">
        <f>VLOOKUP(B:B,Customers!A:B,2,TRUE)</f>
        <v>USA</v>
      </c>
      <c r="O950" t="str">
        <f t="shared" si="74"/>
        <v>Not Outlier</v>
      </c>
      <c r="P950">
        <f>VLOOKUP(B:B,Customers!A:H,8,0)</f>
        <v>89</v>
      </c>
    </row>
    <row r="951" spans="1:16" x14ac:dyDescent="0.25">
      <c r="A951">
        <v>305175</v>
      </c>
      <c r="B951">
        <v>766</v>
      </c>
      <c r="C951" s="1" t="s">
        <v>99</v>
      </c>
      <c r="D951" s="2">
        <v>45144.011805555558</v>
      </c>
      <c r="E951" t="s">
        <v>191</v>
      </c>
      <c r="F951" t="s">
        <v>9</v>
      </c>
      <c r="G951">
        <v>1876</v>
      </c>
      <c r="H951" s="11">
        <f t="shared" si="70"/>
        <v>6</v>
      </c>
      <c r="I951" s="7">
        <v>45144</v>
      </c>
      <c r="J951" s="8">
        <v>1.1805555555555555E-2</v>
      </c>
      <c r="K951">
        <f t="shared" si="71"/>
        <v>17</v>
      </c>
      <c r="L951">
        <f t="shared" si="72"/>
        <v>0</v>
      </c>
      <c r="M951">
        <f t="shared" si="73"/>
        <v>8</v>
      </c>
      <c r="N951" t="str">
        <f>VLOOKUP(B:B,Customers!A:B,2,TRUE)</f>
        <v>USA</v>
      </c>
      <c r="O951" t="str">
        <f t="shared" si="74"/>
        <v>Not Outlier</v>
      </c>
      <c r="P951">
        <f>VLOOKUP(B:B,Customers!A:H,8,0)</f>
        <v>89</v>
      </c>
    </row>
    <row r="952" spans="1:16" x14ac:dyDescent="0.25">
      <c r="A952">
        <v>659698</v>
      </c>
      <c r="B952">
        <v>767</v>
      </c>
      <c r="C952" s="1" t="s">
        <v>99</v>
      </c>
      <c r="D952" s="2">
        <v>45168.055555555555</v>
      </c>
      <c r="E952" t="s">
        <v>98</v>
      </c>
      <c r="F952" t="s">
        <v>43</v>
      </c>
      <c r="G952">
        <v>6482</v>
      </c>
      <c r="H952" s="11">
        <f t="shared" si="70"/>
        <v>30</v>
      </c>
      <c r="I952" s="7">
        <v>45168</v>
      </c>
      <c r="J952" s="8">
        <v>5.5555555555555552E-2</v>
      </c>
      <c r="K952">
        <f t="shared" si="71"/>
        <v>20</v>
      </c>
      <c r="L952">
        <f t="shared" si="72"/>
        <v>1</v>
      </c>
      <c r="M952">
        <f t="shared" si="73"/>
        <v>8</v>
      </c>
      <c r="N952" t="str">
        <f>VLOOKUP(B:B,Customers!A:B,2,TRUE)</f>
        <v>USA</v>
      </c>
      <c r="O952" t="str">
        <f t="shared" si="74"/>
        <v>Not Outlier</v>
      </c>
      <c r="P952">
        <f>VLOOKUP(B:B,Customers!A:H,8,0)</f>
        <v>30</v>
      </c>
    </row>
    <row r="953" spans="1:16" x14ac:dyDescent="0.25">
      <c r="A953">
        <v>978487</v>
      </c>
      <c r="B953">
        <v>767</v>
      </c>
      <c r="C953" s="1" t="s">
        <v>99</v>
      </c>
      <c r="D953" s="3">
        <v>45097.979861111111</v>
      </c>
      <c r="E953" t="s">
        <v>96</v>
      </c>
      <c r="F953" t="s">
        <v>9</v>
      </c>
      <c r="G953">
        <v>8162</v>
      </c>
      <c r="H953" s="11">
        <f t="shared" si="70"/>
        <v>20</v>
      </c>
      <c r="I953" s="7">
        <v>45097</v>
      </c>
      <c r="J953" s="8">
        <v>0.97986111111111107</v>
      </c>
      <c r="K953">
        <f t="shared" si="71"/>
        <v>31</v>
      </c>
      <c r="L953">
        <f t="shared" si="72"/>
        <v>23</v>
      </c>
      <c r="M953">
        <f t="shared" si="73"/>
        <v>6</v>
      </c>
      <c r="N953" t="str">
        <f>VLOOKUP(B:B,Customers!A:B,2,TRUE)</f>
        <v>USA</v>
      </c>
      <c r="O953" t="str">
        <f t="shared" si="74"/>
        <v>Not Outlier</v>
      </c>
      <c r="P953">
        <f>VLOOKUP(B:B,Customers!A:H,8,0)</f>
        <v>30</v>
      </c>
    </row>
    <row r="954" spans="1:16" x14ac:dyDescent="0.25">
      <c r="A954">
        <v>807901</v>
      </c>
      <c r="B954">
        <v>768</v>
      </c>
      <c r="C954" s="1" t="s">
        <v>99</v>
      </c>
      <c r="D954" s="3">
        <v>44971.067361111112</v>
      </c>
      <c r="E954" t="s">
        <v>96</v>
      </c>
      <c r="F954" t="s">
        <v>26</v>
      </c>
      <c r="G954">
        <v>1538</v>
      </c>
      <c r="H954" s="11">
        <f t="shared" si="70"/>
        <v>14</v>
      </c>
      <c r="I954" s="7">
        <v>44971</v>
      </c>
      <c r="J954" s="8">
        <v>6.7361111111111108E-2</v>
      </c>
      <c r="K954">
        <f t="shared" si="71"/>
        <v>37</v>
      </c>
      <c r="L954">
        <f t="shared" si="72"/>
        <v>1</v>
      </c>
      <c r="M954">
        <f t="shared" si="73"/>
        <v>2</v>
      </c>
      <c r="N954" t="str">
        <f>VLOOKUP(B:B,Customers!A:B,2,TRUE)</f>
        <v>USA</v>
      </c>
      <c r="O954" t="str">
        <f t="shared" si="74"/>
        <v>Not Outlier</v>
      </c>
      <c r="P954">
        <f>VLOOKUP(B:B,Customers!A:H,8,0)</f>
        <v>38</v>
      </c>
    </row>
    <row r="955" spans="1:16" x14ac:dyDescent="0.25">
      <c r="A955">
        <v>1400564</v>
      </c>
      <c r="B955">
        <v>768</v>
      </c>
      <c r="C955" s="1" t="s">
        <v>99</v>
      </c>
      <c r="D955" s="3">
        <v>45188.05972222222</v>
      </c>
      <c r="E955" t="s">
        <v>97</v>
      </c>
      <c r="F955" t="s">
        <v>24</v>
      </c>
      <c r="G955">
        <v>5190</v>
      </c>
      <c r="H955" s="11">
        <f t="shared" si="70"/>
        <v>19</v>
      </c>
      <c r="I955" s="7">
        <v>45188</v>
      </c>
      <c r="J955" s="8">
        <v>5.9722222222222225E-2</v>
      </c>
      <c r="K955">
        <f t="shared" si="71"/>
        <v>26</v>
      </c>
      <c r="L955">
        <f t="shared" si="72"/>
        <v>1</v>
      </c>
      <c r="M955">
        <f t="shared" si="73"/>
        <v>9</v>
      </c>
      <c r="N955" t="str">
        <f>VLOOKUP(B:B,Customers!A:B,2,TRUE)</f>
        <v>USA</v>
      </c>
      <c r="O955" t="str">
        <f t="shared" si="74"/>
        <v>Not Outlier</v>
      </c>
      <c r="P955">
        <f>VLOOKUP(B:B,Customers!A:H,8,0)</f>
        <v>38</v>
      </c>
    </row>
    <row r="956" spans="1:16" x14ac:dyDescent="0.25">
      <c r="A956">
        <v>55920</v>
      </c>
      <c r="B956">
        <v>769</v>
      </c>
      <c r="C956" s="1" t="s">
        <v>100</v>
      </c>
      <c r="D956" s="2">
        <v>44964.968055555553</v>
      </c>
      <c r="E956" t="s">
        <v>96</v>
      </c>
      <c r="F956" t="s">
        <v>7</v>
      </c>
      <c r="G956">
        <v>9946</v>
      </c>
      <c r="H956" s="11">
        <f t="shared" si="70"/>
        <v>7</v>
      </c>
      <c r="I956" s="7">
        <v>44964</v>
      </c>
      <c r="J956" s="8">
        <v>0.96805555555555556</v>
      </c>
      <c r="K956">
        <f t="shared" si="71"/>
        <v>14</v>
      </c>
      <c r="L956">
        <f t="shared" si="72"/>
        <v>23</v>
      </c>
      <c r="M956">
        <f t="shared" si="73"/>
        <v>2</v>
      </c>
      <c r="N956" t="str">
        <f>VLOOKUP(B:B,Customers!A:B,2,TRUE)</f>
        <v>France</v>
      </c>
      <c r="O956" t="str">
        <f t="shared" si="74"/>
        <v>Not Outlier</v>
      </c>
      <c r="P956">
        <f>VLOOKUP(B:B,Customers!A:H,8,0)</f>
        <v>22</v>
      </c>
    </row>
    <row r="957" spans="1:16" x14ac:dyDescent="0.25">
      <c r="A957">
        <v>636888</v>
      </c>
      <c r="B957">
        <v>770</v>
      </c>
      <c r="C957" s="1" t="s">
        <v>113</v>
      </c>
      <c r="D957" s="2">
        <v>45256.060416666667</v>
      </c>
      <c r="E957" t="s">
        <v>98</v>
      </c>
      <c r="F957" t="s">
        <v>30</v>
      </c>
      <c r="G957">
        <v>3115</v>
      </c>
      <c r="H957" s="11">
        <f t="shared" si="70"/>
        <v>26</v>
      </c>
      <c r="I957" s="7">
        <v>45256</v>
      </c>
      <c r="J957" s="8">
        <v>6.0416666666666667E-2</v>
      </c>
      <c r="K957">
        <f t="shared" si="71"/>
        <v>27</v>
      </c>
      <c r="L957">
        <f t="shared" si="72"/>
        <v>1</v>
      </c>
      <c r="M957">
        <f t="shared" si="73"/>
        <v>11</v>
      </c>
      <c r="N957" t="str">
        <f>VLOOKUP(B:B,Customers!A:B,2,TRUE)</f>
        <v>India</v>
      </c>
      <c r="O957" t="str">
        <f t="shared" si="74"/>
        <v>Not Outlier</v>
      </c>
      <c r="P957">
        <f>VLOOKUP(B:B,Customers!A:H,8,0)</f>
        <v>72</v>
      </c>
    </row>
    <row r="958" spans="1:16" x14ac:dyDescent="0.25">
      <c r="A958">
        <v>429796</v>
      </c>
      <c r="B958">
        <v>771</v>
      </c>
      <c r="C958" s="1" t="s">
        <v>108</v>
      </c>
      <c r="D958" s="2">
        <v>45171.030555555553</v>
      </c>
      <c r="E958" t="s">
        <v>98</v>
      </c>
      <c r="F958" t="s">
        <v>64</v>
      </c>
      <c r="G958">
        <v>9994</v>
      </c>
      <c r="H958" s="11">
        <f t="shared" si="70"/>
        <v>2</v>
      </c>
      <c r="I958" s="7">
        <v>45171</v>
      </c>
      <c r="J958" s="8">
        <v>3.0555555555555555E-2</v>
      </c>
      <c r="K958">
        <f t="shared" si="71"/>
        <v>44</v>
      </c>
      <c r="L958">
        <f t="shared" si="72"/>
        <v>0</v>
      </c>
      <c r="M958">
        <f t="shared" si="73"/>
        <v>9</v>
      </c>
      <c r="N958" t="str">
        <f>VLOOKUP(B:B,Customers!A:B,2,TRUE)</f>
        <v>Denmark</v>
      </c>
      <c r="O958" t="str">
        <f t="shared" si="74"/>
        <v>Not Outlier</v>
      </c>
      <c r="P958">
        <f>VLOOKUP(B:B,Customers!A:H,8,0)</f>
        <v>82</v>
      </c>
    </row>
    <row r="959" spans="1:16" x14ac:dyDescent="0.25">
      <c r="A959">
        <v>1099712</v>
      </c>
      <c r="B959">
        <v>772</v>
      </c>
      <c r="C959" s="1" t="s">
        <v>100</v>
      </c>
      <c r="D959" s="3">
        <v>45175.061805555553</v>
      </c>
      <c r="E959" t="s">
        <v>97</v>
      </c>
      <c r="F959" t="s">
        <v>41</v>
      </c>
      <c r="G959">
        <v>9284</v>
      </c>
      <c r="H959" s="11">
        <f t="shared" si="70"/>
        <v>6</v>
      </c>
      <c r="I959" s="7">
        <v>45175</v>
      </c>
      <c r="J959" s="8">
        <v>6.1805555555555558E-2</v>
      </c>
      <c r="K959">
        <f t="shared" si="71"/>
        <v>29</v>
      </c>
      <c r="L959">
        <f t="shared" si="72"/>
        <v>1</v>
      </c>
      <c r="M959">
        <f t="shared" si="73"/>
        <v>9</v>
      </c>
      <c r="N959" t="str">
        <f>VLOOKUP(B:B,Customers!A:B,2,TRUE)</f>
        <v>France</v>
      </c>
      <c r="O959" t="str">
        <f t="shared" si="74"/>
        <v>Not Outlier</v>
      </c>
      <c r="P959">
        <f>VLOOKUP(B:B,Customers!A:H,8,0)</f>
        <v>37</v>
      </c>
    </row>
    <row r="960" spans="1:16" x14ac:dyDescent="0.25">
      <c r="A960">
        <v>76181</v>
      </c>
      <c r="B960">
        <v>773</v>
      </c>
      <c r="C960" s="1" t="s">
        <v>99</v>
      </c>
      <c r="D960" s="2">
        <v>45220.033333333333</v>
      </c>
      <c r="E960" t="s">
        <v>191</v>
      </c>
      <c r="F960" t="s">
        <v>4</v>
      </c>
      <c r="G960">
        <v>2221</v>
      </c>
      <c r="H960" s="11">
        <f t="shared" si="70"/>
        <v>21</v>
      </c>
      <c r="I960" s="7">
        <v>45220</v>
      </c>
      <c r="J960" s="8">
        <v>3.3333333333333333E-2</v>
      </c>
      <c r="K960">
        <f t="shared" si="71"/>
        <v>48</v>
      </c>
      <c r="L960">
        <f t="shared" si="72"/>
        <v>0</v>
      </c>
      <c r="M960">
        <f t="shared" si="73"/>
        <v>10</v>
      </c>
      <c r="N960" t="str">
        <f>VLOOKUP(B:B,Customers!A:B,2,TRUE)</f>
        <v>USA</v>
      </c>
      <c r="O960" t="str">
        <f t="shared" si="74"/>
        <v>Not Outlier</v>
      </c>
      <c r="P960">
        <f>VLOOKUP(B:B,Customers!A:H,8,0)</f>
        <v>77</v>
      </c>
    </row>
    <row r="961" spans="1:16" x14ac:dyDescent="0.25">
      <c r="A961">
        <v>602695</v>
      </c>
      <c r="B961">
        <v>773</v>
      </c>
      <c r="C961" s="1" t="s">
        <v>99</v>
      </c>
      <c r="D961" s="2">
        <v>45123.997916666667</v>
      </c>
      <c r="E961" t="s">
        <v>96</v>
      </c>
      <c r="F961" t="s">
        <v>14</v>
      </c>
      <c r="G961">
        <v>469</v>
      </c>
      <c r="H961" s="11">
        <f t="shared" si="70"/>
        <v>16</v>
      </c>
      <c r="I961" s="7">
        <v>45123</v>
      </c>
      <c r="J961" s="8">
        <v>0.99791666666666667</v>
      </c>
      <c r="K961">
        <f t="shared" si="71"/>
        <v>57</v>
      </c>
      <c r="L961">
        <f t="shared" si="72"/>
        <v>23</v>
      </c>
      <c r="M961">
        <f t="shared" si="73"/>
        <v>7</v>
      </c>
      <c r="N961" t="str">
        <f>VLOOKUP(B:B,Customers!A:B,2,TRUE)</f>
        <v>USA</v>
      </c>
      <c r="O961" t="str">
        <f t="shared" si="74"/>
        <v>Not Outlier</v>
      </c>
      <c r="P961">
        <f>VLOOKUP(B:B,Customers!A:H,8,0)</f>
        <v>77</v>
      </c>
    </row>
    <row r="962" spans="1:16" x14ac:dyDescent="0.25">
      <c r="A962">
        <v>999060</v>
      </c>
      <c r="B962">
        <v>773</v>
      </c>
      <c r="C962" s="1" t="s">
        <v>99</v>
      </c>
      <c r="D962" s="3">
        <v>45063.038888888892</v>
      </c>
      <c r="E962" t="s">
        <v>191</v>
      </c>
      <c r="F962" t="s">
        <v>59</v>
      </c>
      <c r="G962">
        <v>2259</v>
      </c>
      <c r="H962" s="11">
        <f t="shared" si="70"/>
        <v>17</v>
      </c>
      <c r="I962" s="7">
        <v>45063</v>
      </c>
      <c r="J962" s="8">
        <v>3.888888888888889E-2</v>
      </c>
      <c r="K962">
        <f t="shared" si="71"/>
        <v>56</v>
      </c>
      <c r="L962">
        <f t="shared" si="72"/>
        <v>0</v>
      </c>
      <c r="M962">
        <f t="shared" si="73"/>
        <v>5</v>
      </c>
      <c r="N962" t="str">
        <f>VLOOKUP(B:B,Customers!A:B,2,TRUE)</f>
        <v>USA</v>
      </c>
      <c r="O962" t="str">
        <f t="shared" si="74"/>
        <v>Not Outlier</v>
      </c>
      <c r="P962">
        <f>VLOOKUP(B:B,Customers!A:H,8,0)</f>
        <v>77</v>
      </c>
    </row>
    <row r="963" spans="1:16" x14ac:dyDescent="0.25">
      <c r="A963">
        <v>268063</v>
      </c>
      <c r="B963">
        <v>775</v>
      </c>
      <c r="C963" s="1" t="s">
        <v>106</v>
      </c>
      <c r="D963" s="2">
        <v>44956.081944444442</v>
      </c>
      <c r="E963" t="s">
        <v>191</v>
      </c>
      <c r="F963" t="s">
        <v>30</v>
      </c>
      <c r="G963">
        <v>4938</v>
      </c>
      <c r="H963" s="11">
        <f t="shared" ref="H963:H1026" si="75">DAY(D963)</f>
        <v>30</v>
      </c>
      <c r="I963" s="7">
        <v>44956</v>
      </c>
      <c r="J963" s="8">
        <v>8.1944444444444445E-2</v>
      </c>
      <c r="K963">
        <f t="shared" ref="K963:K1026" si="76">MINUTE(J963)</f>
        <v>58</v>
      </c>
      <c r="L963">
        <f t="shared" ref="L963:L1026" si="77">HOUR(J963)</f>
        <v>1</v>
      </c>
      <c r="M963">
        <f t="shared" ref="M963:M1026" si="78">MONTH(I963)</f>
        <v>1</v>
      </c>
      <c r="N963" t="str">
        <f>VLOOKUP(B:B,Customers!A:B,2,TRUE)</f>
        <v>Singapore</v>
      </c>
      <c r="O963" t="str">
        <f t="shared" ref="O963:O1026" si="79">IF(OR(G963&gt;$R$9,G963&lt;$R$8),"Outlier","Not Outlier")</f>
        <v>Not Outlier</v>
      </c>
      <c r="P963">
        <f>VLOOKUP(B:B,Customers!A:H,8,0)</f>
        <v>68</v>
      </c>
    </row>
    <row r="964" spans="1:16" x14ac:dyDescent="0.25">
      <c r="A964">
        <v>382755</v>
      </c>
      <c r="B964">
        <v>777</v>
      </c>
      <c r="C964" s="1" t="s">
        <v>99</v>
      </c>
      <c r="D964" s="2">
        <v>45138.968055555553</v>
      </c>
      <c r="E964" t="s">
        <v>97</v>
      </c>
      <c r="F964" t="s">
        <v>82</v>
      </c>
      <c r="G964">
        <v>1008</v>
      </c>
      <c r="H964" s="11">
        <f t="shared" si="75"/>
        <v>31</v>
      </c>
      <c r="I964" s="7">
        <v>45138</v>
      </c>
      <c r="J964" s="8">
        <v>0.96805555555555556</v>
      </c>
      <c r="K964">
        <f t="shared" si="76"/>
        <v>14</v>
      </c>
      <c r="L964">
        <f t="shared" si="77"/>
        <v>23</v>
      </c>
      <c r="M964">
        <f t="shared" si="78"/>
        <v>7</v>
      </c>
      <c r="N964" t="str">
        <f>VLOOKUP(B:B,Customers!A:B,2,TRUE)</f>
        <v>USA</v>
      </c>
      <c r="O964" t="str">
        <f t="shared" si="79"/>
        <v>Not Outlier</v>
      </c>
      <c r="P964">
        <f>VLOOKUP(B:B,Customers!A:H,8,0)</f>
        <v>53</v>
      </c>
    </row>
    <row r="965" spans="1:16" x14ac:dyDescent="0.25">
      <c r="A965">
        <v>943915</v>
      </c>
      <c r="B965">
        <v>778</v>
      </c>
      <c r="C965" s="1" t="s">
        <v>100</v>
      </c>
      <c r="D965" s="3">
        <v>44989.063888888886</v>
      </c>
      <c r="E965" t="s">
        <v>96</v>
      </c>
      <c r="F965" t="s">
        <v>46</v>
      </c>
      <c r="G965">
        <v>8064</v>
      </c>
      <c r="H965" s="11">
        <f t="shared" si="75"/>
        <v>4</v>
      </c>
      <c r="I965" s="7">
        <v>44989</v>
      </c>
      <c r="J965" s="8">
        <v>6.3888888888888884E-2</v>
      </c>
      <c r="K965">
        <f t="shared" si="76"/>
        <v>32</v>
      </c>
      <c r="L965">
        <f t="shared" si="77"/>
        <v>1</v>
      </c>
      <c r="M965">
        <f t="shared" si="78"/>
        <v>3</v>
      </c>
      <c r="N965" t="str">
        <f>VLOOKUP(B:B,Customers!A:B,2,TRUE)</f>
        <v>France</v>
      </c>
      <c r="O965" t="str">
        <f t="shared" si="79"/>
        <v>Not Outlier</v>
      </c>
      <c r="P965">
        <f>VLOOKUP(B:B,Customers!A:H,8,0)</f>
        <v>26</v>
      </c>
    </row>
    <row r="966" spans="1:16" x14ac:dyDescent="0.25">
      <c r="A966">
        <v>312391</v>
      </c>
      <c r="B966">
        <v>780</v>
      </c>
      <c r="C966" s="1" t="s">
        <v>113</v>
      </c>
      <c r="D966" s="2">
        <v>45276.961805555555</v>
      </c>
      <c r="E966" t="s">
        <v>98</v>
      </c>
      <c r="F966" t="s">
        <v>42</v>
      </c>
      <c r="G966">
        <v>3848</v>
      </c>
      <c r="H966" s="11">
        <f t="shared" si="75"/>
        <v>16</v>
      </c>
      <c r="I966" s="7">
        <v>45276</v>
      </c>
      <c r="J966" s="8">
        <v>0.96180555555555558</v>
      </c>
      <c r="K966">
        <f t="shared" si="76"/>
        <v>5</v>
      </c>
      <c r="L966">
        <f t="shared" si="77"/>
        <v>23</v>
      </c>
      <c r="M966">
        <f t="shared" si="78"/>
        <v>12</v>
      </c>
      <c r="N966" t="str">
        <f>VLOOKUP(B:B,Customers!A:B,2,TRUE)</f>
        <v>India</v>
      </c>
      <c r="O966" t="str">
        <f t="shared" si="79"/>
        <v>Not Outlier</v>
      </c>
      <c r="P966">
        <f>VLOOKUP(B:B,Customers!A:H,8,0)</f>
        <v>43</v>
      </c>
    </row>
    <row r="967" spans="1:16" x14ac:dyDescent="0.25">
      <c r="A967">
        <v>427737</v>
      </c>
      <c r="B967">
        <v>780</v>
      </c>
      <c r="C967" s="1" t="s">
        <v>113</v>
      </c>
      <c r="D967" s="2">
        <v>45288.040277777778</v>
      </c>
      <c r="E967" t="s">
        <v>191</v>
      </c>
      <c r="F967" t="s">
        <v>73</v>
      </c>
      <c r="G967">
        <v>4456</v>
      </c>
      <c r="H967" s="11">
        <f t="shared" si="75"/>
        <v>28</v>
      </c>
      <c r="I967" s="7">
        <v>45288</v>
      </c>
      <c r="J967" s="8">
        <v>4.027777777777778E-2</v>
      </c>
      <c r="K967">
        <f t="shared" si="76"/>
        <v>58</v>
      </c>
      <c r="L967">
        <f t="shared" si="77"/>
        <v>0</v>
      </c>
      <c r="M967">
        <f t="shared" si="78"/>
        <v>12</v>
      </c>
      <c r="N967" t="str">
        <f>VLOOKUP(B:B,Customers!A:B,2,TRUE)</f>
        <v>India</v>
      </c>
      <c r="O967" t="str">
        <f t="shared" si="79"/>
        <v>Not Outlier</v>
      </c>
      <c r="P967">
        <f>VLOOKUP(B:B,Customers!A:H,8,0)</f>
        <v>43</v>
      </c>
    </row>
    <row r="968" spans="1:16" x14ac:dyDescent="0.25">
      <c r="A968">
        <v>618196</v>
      </c>
      <c r="B968">
        <v>780</v>
      </c>
      <c r="C968" s="1" t="s">
        <v>113</v>
      </c>
      <c r="D968" s="2">
        <v>45250.065972222219</v>
      </c>
      <c r="E968" t="s">
        <v>191</v>
      </c>
      <c r="F968" t="s">
        <v>14</v>
      </c>
      <c r="G968">
        <v>9962</v>
      </c>
      <c r="H968" s="11">
        <f t="shared" si="75"/>
        <v>20</v>
      </c>
      <c r="I968" s="7">
        <v>45250</v>
      </c>
      <c r="J968" s="8">
        <v>6.5972222222222224E-2</v>
      </c>
      <c r="K968">
        <f t="shared" si="76"/>
        <v>35</v>
      </c>
      <c r="L968">
        <f t="shared" si="77"/>
        <v>1</v>
      </c>
      <c r="M968">
        <f t="shared" si="78"/>
        <v>11</v>
      </c>
      <c r="N968" t="str">
        <f>VLOOKUP(B:B,Customers!A:B,2,TRUE)</f>
        <v>India</v>
      </c>
      <c r="O968" t="str">
        <f t="shared" si="79"/>
        <v>Not Outlier</v>
      </c>
      <c r="P968">
        <f>VLOOKUP(B:B,Customers!A:H,8,0)</f>
        <v>43</v>
      </c>
    </row>
    <row r="969" spans="1:16" x14ac:dyDescent="0.25">
      <c r="A969">
        <v>878658</v>
      </c>
      <c r="B969">
        <v>780</v>
      </c>
      <c r="C969" s="1" t="s">
        <v>113</v>
      </c>
      <c r="D969" s="3">
        <v>45217.061111111114</v>
      </c>
      <c r="E969" t="s">
        <v>96</v>
      </c>
      <c r="F969" t="s">
        <v>53</v>
      </c>
      <c r="G969">
        <v>3114</v>
      </c>
      <c r="H969" s="11">
        <f t="shared" si="75"/>
        <v>18</v>
      </c>
      <c r="I969" s="7">
        <v>45217</v>
      </c>
      <c r="J969" s="8">
        <v>6.1111111111111109E-2</v>
      </c>
      <c r="K969">
        <f t="shared" si="76"/>
        <v>28</v>
      </c>
      <c r="L969">
        <f t="shared" si="77"/>
        <v>1</v>
      </c>
      <c r="M969">
        <f t="shared" si="78"/>
        <v>10</v>
      </c>
      <c r="N969" t="str">
        <f>VLOOKUP(B:B,Customers!A:B,2,TRUE)</f>
        <v>India</v>
      </c>
      <c r="O969" t="str">
        <f t="shared" si="79"/>
        <v>Not Outlier</v>
      </c>
      <c r="P969">
        <f>VLOOKUP(B:B,Customers!A:H,8,0)</f>
        <v>43</v>
      </c>
    </row>
    <row r="970" spans="1:16" x14ac:dyDescent="0.25">
      <c r="A970">
        <v>623784</v>
      </c>
      <c r="B970">
        <v>781</v>
      </c>
      <c r="C970" s="1" t="s">
        <v>102</v>
      </c>
      <c r="D970" s="2">
        <v>45240.073611111111</v>
      </c>
      <c r="E970" t="s">
        <v>97</v>
      </c>
      <c r="F970" t="s">
        <v>20</v>
      </c>
      <c r="G970">
        <v>6494</v>
      </c>
      <c r="H970" s="11">
        <f t="shared" si="75"/>
        <v>10</v>
      </c>
      <c r="I970" s="7">
        <v>45240</v>
      </c>
      <c r="J970" s="8">
        <v>7.3611111111111113E-2</v>
      </c>
      <c r="K970">
        <f t="shared" si="76"/>
        <v>46</v>
      </c>
      <c r="L970">
        <f t="shared" si="77"/>
        <v>1</v>
      </c>
      <c r="M970">
        <f t="shared" si="78"/>
        <v>11</v>
      </c>
      <c r="N970" t="str">
        <f>VLOOKUP(B:B,Customers!A:B,2,TRUE)</f>
        <v>Finland</v>
      </c>
      <c r="O970" t="str">
        <f t="shared" si="79"/>
        <v>Not Outlier</v>
      </c>
      <c r="P970">
        <f>VLOOKUP(B:B,Customers!A:H,8,0)</f>
        <v>66</v>
      </c>
    </row>
    <row r="971" spans="1:16" x14ac:dyDescent="0.25">
      <c r="A971">
        <v>641229</v>
      </c>
      <c r="B971">
        <v>781</v>
      </c>
      <c r="C971" s="1" t="s">
        <v>102</v>
      </c>
      <c r="D971" s="2">
        <v>44936.990277777775</v>
      </c>
      <c r="E971" t="s">
        <v>191</v>
      </c>
      <c r="F971" t="s">
        <v>37</v>
      </c>
      <c r="G971">
        <v>5740</v>
      </c>
      <c r="H971" s="11">
        <f t="shared" si="75"/>
        <v>10</v>
      </c>
      <c r="I971" s="7">
        <v>44936</v>
      </c>
      <c r="J971" s="8">
        <v>0.99027777777777781</v>
      </c>
      <c r="K971">
        <f t="shared" si="76"/>
        <v>46</v>
      </c>
      <c r="L971">
        <f t="shared" si="77"/>
        <v>23</v>
      </c>
      <c r="M971">
        <f t="shared" si="78"/>
        <v>1</v>
      </c>
      <c r="N971" t="str">
        <f>VLOOKUP(B:B,Customers!A:B,2,TRUE)</f>
        <v>Finland</v>
      </c>
      <c r="O971" t="str">
        <f t="shared" si="79"/>
        <v>Not Outlier</v>
      </c>
      <c r="P971">
        <f>VLOOKUP(B:B,Customers!A:H,8,0)</f>
        <v>66</v>
      </c>
    </row>
    <row r="972" spans="1:16" x14ac:dyDescent="0.25">
      <c r="A972">
        <v>1198743</v>
      </c>
      <c r="B972">
        <v>782</v>
      </c>
      <c r="C972" s="1" t="s">
        <v>99</v>
      </c>
      <c r="D972" s="3">
        <v>45108.045138888891</v>
      </c>
      <c r="E972" t="s">
        <v>97</v>
      </c>
      <c r="F972" t="s">
        <v>71</v>
      </c>
      <c r="G972">
        <v>2152</v>
      </c>
      <c r="H972" s="11">
        <f t="shared" si="75"/>
        <v>1</v>
      </c>
      <c r="I972" s="7">
        <v>45108</v>
      </c>
      <c r="J972" s="8">
        <v>4.5138888888888888E-2</v>
      </c>
      <c r="K972">
        <f t="shared" si="76"/>
        <v>5</v>
      </c>
      <c r="L972">
        <f t="shared" si="77"/>
        <v>1</v>
      </c>
      <c r="M972">
        <f t="shared" si="78"/>
        <v>7</v>
      </c>
      <c r="N972" t="str">
        <f>VLOOKUP(B:B,Customers!A:B,2,TRUE)</f>
        <v>USA</v>
      </c>
      <c r="O972" t="str">
        <f t="shared" si="79"/>
        <v>Not Outlier</v>
      </c>
      <c r="P972">
        <f>VLOOKUP(B:B,Customers!A:H,8,0)</f>
        <v>74</v>
      </c>
    </row>
    <row r="973" spans="1:16" x14ac:dyDescent="0.25">
      <c r="A973">
        <v>837731</v>
      </c>
      <c r="B973">
        <v>783</v>
      </c>
      <c r="C973" s="1" t="s">
        <v>99</v>
      </c>
      <c r="D973" s="3">
        <v>45166.970833333333</v>
      </c>
      <c r="E973" t="s">
        <v>96</v>
      </c>
      <c r="F973" t="s">
        <v>4</v>
      </c>
      <c r="G973">
        <v>3632</v>
      </c>
      <c r="H973" s="11">
        <f t="shared" si="75"/>
        <v>28</v>
      </c>
      <c r="I973" s="7">
        <v>45166</v>
      </c>
      <c r="J973" s="8">
        <v>0.97083333333333333</v>
      </c>
      <c r="K973">
        <f t="shared" si="76"/>
        <v>18</v>
      </c>
      <c r="L973">
        <f t="shared" si="77"/>
        <v>23</v>
      </c>
      <c r="M973">
        <f t="shared" si="78"/>
        <v>8</v>
      </c>
      <c r="N973" t="str">
        <f>VLOOKUP(B:B,Customers!A:B,2,TRUE)</f>
        <v>USA</v>
      </c>
      <c r="O973" t="str">
        <f t="shared" si="79"/>
        <v>Not Outlier</v>
      </c>
      <c r="P973">
        <f>VLOOKUP(B:B,Customers!A:H,8,0)</f>
        <v>42</v>
      </c>
    </row>
    <row r="974" spans="1:16" x14ac:dyDescent="0.25">
      <c r="A974">
        <v>78613</v>
      </c>
      <c r="B974">
        <v>784</v>
      </c>
      <c r="C974" s="1" t="s">
        <v>99</v>
      </c>
      <c r="D974" s="2">
        <v>44999.001388888886</v>
      </c>
      <c r="E974" t="s">
        <v>191</v>
      </c>
      <c r="F974" t="s">
        <v>47</v>
      </c>
      <c r="G974">
        <v>6104</v>
      </c>
      <c r="H974" s="11">
        <f t="shared" si="75"/>
        <v>14</v>
      </c>
      <c r="I974" s="7">
        <v>44999</v>
      </c>
      <c r="J974" s="8">
        <v>1.3888888888888889E-3</v>
      </c>
      <c r="K974">
        <f t="shared" si="76"/>
        <v>2</v>
      </c>
      <c r="L974">
        <f t="shared" si="77"/>
        <v>0</v>
      </c>
      <c r="M974">
        <f t="shared" si="78"/>
        <v>3</v>
      </c>
      <c r="N974" t="str">
        <f>VLOOKUP(B:B,Customers!A:B,2,TRUE)</f>
        <v>USA</v>
      </c>
      <c r="O974" t="str">
        <f t="shared" si="79"/>
        <v>Not Outlier</v>
      </c>
      <c r="P974">
        <f>VLOOKUP(B:B,Customers!A:H,8,0)</f>
        <v>38</v>
      </c>
    </row>
    <row r="975" spans="1:16" x14ac:dyDescent="0.25">
      <c r="A975">
        <v>559015</v>
      </c>
      <c r="B975">
        <v>785</v>
      </c>
      <c r="C975" s="1" t="s">
        <v>111</v>
      </c>
      <c r="D975" s="2">
        <v>45059.031944444447</v>
      </c>
      <c r="E975" t="s">
        <v>96</v>
      </c>
      <c r="F975" t="s">
        <v>48</v>
      </c>
      <c r="G975">
        <v>9196</v>
      </c>
      <c r="H975" s="11">
        <f t="shared" si="75"/>
        <v>13</v>
      </c>
      <c r="I975" s="7">
        <v>45059</v>
      </c>
      <c r="J975" s="8">
        <v>3.1944444444444442E-2</v>
      </c>
      <c r="K975">
        <f t="shared" si="76"/>
        <v>46</v>
      </c>
      <c r="L975">
        <f t="shared" si="77"/>
        <v>0</v>
      </c>
      <c r="M975">
        <f t="shared" si="78"/>
        <v>5</v>
      </c>
      <c r="N975" t="str">
        <f>VLOOKUP(B:B,Customers!A:B,2,TRUE)</f>
        <v>Ireland</v>
      </c>
      <c r="O975" t="str">
        <f t="shared" si="79"/>
        <v>Not Outlier</v>
      </c>
      <c r="P975">
        <f>VLOOKUP(B:B,Customers!A:H,8,0)</f>
        <v>44</v>
      </c>
    </row>
    <row r="976" spans="1:16" x14ac:dyDescent="0.25">
      <c r="A976">
        <v>583059</v>
      </c>
      <c r="B976">
        <v>786</v>
      </c>
      <c r="C976" s="1" t="s">
        <v>108</v>
      </c>
      <c r="D976" s="2">
        <v>45240.952777777777</v>
      </c>
      <c r="E976" t="s">
        <v>98</v>
      </c>
      <c r="F976" t="s">
        <v>17</v>
      </c>
      <c r="G976">
        <v>6333</v>
      </c>
      <c r="H976" s="11">
        <f t="shared" si="75"/>
        <v>10</v>
      </c>
      <c r="I976" s="7">
        <v>45240</v>
      </c>
      <c r="J976" s="8">
        <v>0.95277777777777772</v>
      </c>
      <c r="K976">
        <f t="shared" si="76"/>
        <v>52</v>
      </c>
      <c r="L976">
        <f t="shared" si="77"/>
        <v>22</v>
      </c>
      <c r="M976">
        <f t="shared" si="78"/>
        <v>11</v>
      </c>
      <c r="N976" t="str">
        <f>VLOOKUP(B:B,Customers!A:B,2,TRUE)</f>
        <v>Denmark</v>
      </c>
      <c r="O976" t="str">
        <f t="shared" si="79"/>
        <v>Not Outlier</v>
      </c>
      <c r="P976">
        <f>VLOOKUP(B:B,Customers!A:H,8,0)</f>
        <v>61</v>
      </c>
    </row>
    <row r="977" spans="1:16" x14ac:dyDescent="0.25">
      <c r="A977">
        <v>1253641</v>
      </c>
      <c r="B977">
        <v>786</v>
      </c>
      <c r="C977" s="1" t="s">
        <v>108</v>
      </c>
      <c r="D977" s="3">
        <v>44956.076388888891</v>
      </c>
      <c r="E977" t="s">
        <v>98</v>
      </c>
      <c r="F977" t="s">
        <v>45</v>
      </c>
      <c r="G977">
        <v>2881</v>
      </c>
      <c r="H977" s="11">
        <f t="shared" si="75"/>
        <v>30</v>
      </c>
      <c r="I977" s="7">
        <v>44956</v>
      </c>
      <c r="J977" s="8">
        <v>7.6388888888888895E-2</v>
      </c>
      <c r="K977">
        <f t="shared" si="76"/>
        <v>50</v>
      </c>
      <c r="L977">
        <f t="shared" si="77"/>
        <v>1</v>
      </c>
      <c r="M977">
        <f t="shared" si="78"/>
        <v>1</v>
      </c>
      <c r="N977" t="str">
        <f>VLOOKUP(B:B,Customers!A:B,2,TRUE)</f>
        <v>Denmark</v>
      </c>
      <c r="O977" t="str">
        <f t="shared" si="79"/>
        <v>Not Outlier</v>
      </c>
      <c r="P977">
        <f>VLOOKUP(B:B,Customers!A:H,8,0)</f>
        <v>61</v>
      </c>
    </row>
    <row r="978" spans="1:16" x14ac:dyDescent="0.25">
      <c r="A978">
        <v>629953</v>
      </c>
      <c r="B978">
        <v>787</v>
      </c>
      <c r="C978" s="1" t="s">
        <v>104</v>
      </c>
      <c r="D978" s="2">
        <v>45045.03125</v>
      </c>
      <c r="E978" t="s">
        <v>98</v>
      </c>
      <c r="F978" t="s">
        <v>52</v>
      </c>
      <c r="G978">
        <v>9460</v>
      </c>
      <c r="H978" s="11">
        <f t="shared" si="75"/>
        <v>29</v>
      </c>
      <c r="I978" s="7">
        <v>45045</v>
      </c>
      <c r="J978" s="8">
        <v>3.125E-2</v>
      </c>
      <c r="K978">
        <f t="shared" si="76"/>
        <v>45</v>
      </c>
      <c r="L978">
        <f t="shared" si="77"/>
        <v>0</v>
      </c>
      <c r="M978">
        <f t="shared" si="78"/>
        <v>4</v>
      </c>
      <c r="N978" t="str">
        <f>VLOOKUP(B:B,Customers!A:B,2,TRUE)</f>
        <v>Austria</v>
      </c>
      <c r="O978" t="str">
        <f t="shared" si="79"/>
        <v>Not Outlier</v>
      </c>
      <c r="P978">
        <f>VLOOKUP(B:B,Customers!A:H,8,0)</f>
        <v>40</v>
      </c>
    </row>
    <row r="979" spans="1:16" x14ac:dyDescent="0.25">
      <c r="A979">
        <v>1081894</v>
      </c>
      <c r="B979">
        <v>787</v>
      </c>
      <c r="C979" s="1" t="s">
        <v>104</v>
      </c>
      <c r="D979" s="3">
        <v>44965.065972222219</v>
      </c>
      <c r="E979" t="s">
        <v>96</v>
      </c>
      <c r="F979" t="s">
        <v>7</v>
      </c>
      <c r="G979">
        <v>5113</v>
      </c>
      <c r="H979" s="11">
        <f t="shared" si="75"/>
        <v>8</v>
      </c>
      <c r="I979" s="7">
        <v>44965</v>
      </c>
      <c r="J979" s="8">
        <v>6.5972222222222224E-2</v>
      </c>
      <c r="K979">
        <f t="shared" si="76"/>
        <v>35</v>
      </c>
      <c r="L979">
        <f t="shared" si="77"/>
        <v>1</v>
      </c>
      <c r="M979">
        <f t="shared" si="78"/>
        <v>2</v>
      </c>
      <c r="N979" t="str">
        <f>VLOOKUP(B:B,Customers!A:B,2,TRUE)</f>
        <v>Austria</v>
      </c>
      <c r="O979" t="str">
        <f t="shared" si="79"/>
        <v>Not Outlier</v>
      </c>
      <c r="P979">
        <f>VLOOKUP(B:B,Customers!A:H,8,0)</f>
        <v>40</v>
      </c>
    </row>
    <row r="980" spans="1:16" x14ac:dyDescent="0.25">
      <c r="A980">
        <v>610023</v>
      </c>
      <c r="B980">
        <v>789</v>
      </c>
      <c r="C980" s="1" t="s">
        <v>100</v>
      </c>
      <c r="D980" s="2">
        <v>45074.051388888889</v>
      </c>
      <c r="E980" t="s">
        <v>191</v>
      </c>
      <c r="F980" t="s">
        <v>91</v>
      </c>
      <c r="G980">
        <v>620</v>
      </c>
      <c r="H980" s="11">
        <f t="shared" si="75"/>
        <v>28</v>
      </c>
      <c r="I980" s="7">
        <v>45074</v>
      </c>
      <c r="J980" s="8">
        <v>5.1388888888888887E-2</v>
      </c>
      <c r="K980">
        <f t="shared" si="76"/>
        <v>14</v>
      </c>
      <c r="L980">
        <f t="shared" si="77"/>
        <v>1</v>
      </c>
      <c r="M980">
        <f t="shared" si="78"/>
        <v>5</v>
      </c>
      <c r="N980" t="str">
        <f>VLOOKUP(B:B,Customers!A:B,2,TRUE)</f>
        <v>France</v>
      </c>
      <c r="O980" t="str">
        <f t="shared" si="79"/>
        <v>Not Outlier</v>
      </c>
      <c r="P980">
        <f>VLOOKUP(B:B,Customers!A:H,8,0)</f>
        <v>62</v>
      </c>
    </row>
    <row r="981" spans="1:16" x14ac:dyDescent="0.25">
      <c r="A981">
        <v>917785</v>
      </c>
      <c r="B981">
        <v>789</v>
      </c>
      <c r="C981" s="1" t="s">
        <v>100</v>
      </c>
      <c r="D981" s="3">
        <v>45053.001388888886</v>
      </c>
      <c r="E981" t="s">
        <v>191</v>
      </c>
      <c r="F981" t="s">
        <v>72</v>
      </c>
      <c r="G981">
        <v>9379</v>
      </c>
      <c r="H981" s="11">
        <f t="shared" si="75"/>
        <v>7</v>
      </c>
      <c r="I981" s="7">
        <v>45053</v>
      </c>
      <c r="J981" s="8">
        <v>1.3888888888888889E-3</v>
      </c>
      <c r="K981">
        <f t="shared" si="76"/>
        <v>2</v>
      </c>
      <c r="L981">
        <f t="shared" si="77"/>
        <v>0</v>
      </c>
      <c r="M981">
        <f t="shared" si="78"/>
        <v>5</v>
      </c>
      <c r="N981" t="str">
        <f>VLOOKUP(B:B,Customers!A:B,2,TRUE)</f>
        <v>France</v>
      </c>
      <c r="O981" t="str">
        <f t="shared" si="79"/>
        <v>Not Outlier</v>
      </c>
      <c r="P981">
        <f>VLOOKUP(B:B,Customers!A:H,8,0)</f>
        <v>62</v>
      </c>
    </row>
    <row r="982" spans="1:16" x14ac:dyDescent="0.25">
      <c r="A982">
        <v>1414158</v>
      </c>
      <c r="B982">
        <v>789</v>
      </c>
      <c r="C982" s="1" t="s">
        <v>100</v>
      </c>
      <c r="D982" s="3">
        <v>45005.045138888891</v>
      </c>
      <c r="E982" t="s">
        <v>97</v>
      </c>
      <c r="F982" t="s">
        <v>15</v>
      </c>
      <c r="G982">
        <v>8686</v>
      </c>
      <c r="H982" s="11">
        <f t="shared" si="75"/>
        <v>20</v>
      </c>
      <c r="I982" s="7">
        <v>45005</v>
      </c>
      <c r="J982" s="8">
        <v>4.5138888888888888E-2</v>
      </c>
      <c r="K982">
        <f t="shared" si="76"/>
        <v>5</v>
      </c>
      <c r="L982">
        <f t="shared" si="77"/>
        <v>1</v>
      </c>
      <c r="M982">
        <f t="shared" si="78"/>
        <v>3</v>
      </c>
      <c r="N982" t="str">
        <f>VLOOKUP(B:B,Customers!A:B,2,TRUE)</f>
        <v>France</v>
      </c>
      <c r="O982" t="str">
        <f t="shared" si="79"/>
        <v>Not Outlier</v>
      </c>
      <c r="P982">
        <f>VLOOKUP(B:B,Customers!A:H,8,0)</f>
        <v>62</v>
      </c>
    </row>
    <row r="983" spans="1:16" x14ac:dyDescent="0.25">
      <c r="A983">
        <v>177753</v>
      </c>
      <c r="B983">
        <v>790</v>
      </c>
      <c r="C983" s="1" t="s">
        <v>113</v>
      </c>
      <c r="D983" s="2">
        <v>45144.030555555553</v>
      </c>
      <c r="E983" t="s">
        <v>97</v>
      </c>
      <c r="F983" t="s">
        <v>21</v>
      </c>
      <c r="G983">
        <v>5420</v>
      </c>
      <c r="H983" s="11">
        <f t="shared" si="75"/>
        <v>6</v>
      </c>
      <c r="I983" s="7">
        <v>45144</v>
      </c>
      <c r="J983" s="8">
        <v>3.0555555555555555E-2</v>
      </c>
      <c r="K983">
        <f t="shared" si="76"/>
        <v>44</v>
      </c>
      <c r="L983">
        <f t="shared" si="77"/>
        <v>0</v>
      </c>
      <c r="M983">
        <f t="shared" si="78"/>
        <v>8</v>
      </c>
      <c r="N983" t="str">
        <f>VLOOKUP(B:B,Customers!A:B,2,TRUE)</f>
        <v>India</v>
      </c>
      <c r="O983" t="str">
        <f t="shared" si="79"/>
        <v>Not Outlier</v>
      </c>
      <c r="P983">
        <f>VLOOKUP(B:B,Customers!A:H,8,0)</f>
        <v>85</v>
      </c>
    </row>
    <row r="984" spans="1:16" x14ac:dyDescent="0.25">
      <c r="A984">
        <v>1230163</v>
      </c>
      <c r="B984">
        <v>793</v>
      </c>
      <c r="C984" s="1" t="s">
        <v>99</v>
      </c>
      <c r="D984" s="3">
        <v>45082.945138888892</v>
      </c>
      <c r="E984" t="s">
        <v>191</v>
      </c>
      <c r="F984" t="s">
        <v>60</v>
      </c>
      <c r="G984">
        <v>7586</v>
      </c>
      <c r="H984" s="11">
        <f t="shared" si="75"/>
        <v>5</v>
      </c>
      <c r="I984" s="7">
        <v>45082</v>
      </c>
      <c r="J984" s="8">
        <v>0.94513888888888886</v>
      </c>
      <c r="K984">
        <f t="shared" si="76"/>
        <v>41</v>
      </c>
      <c r="L984">
        <f t="shared" si="77"/>
        <v>22</v>
      </c>
      <c r="M984">
        <f t="shared" si="78"/>
        <v>6</v>
      </c>
      <c r="N984" t="str">
        <f>VLOOKUP(B:B,Customers!A:B,2,TRUE)</f>
        <v>USA</v>
      </c>
      <c r="O984" t="str">
        <f t="shared" si="79"/>
        <v>Not Outlier</v>
      </c>
      <c r="P984">
        <f>VLOOKUP(B:B,Customers!A:H,8,0)</f>
        <v>87</v>
      </c>
    </row>
    <row r="985" spans="1:16" x14ac:dyDescent="0.25">
      <c r="A985">
        <v>635137</v>
      </c>
      <c r="B985">
        <v>795</v>
      </c>
      <c r="C985" s="1" t="s">
        <v>102</v>
      </c>
      <c r="D985" s="2">
        <v>45114.018055555556</v>
      </c>
      <c r="E985" t="s">
        <v>97</v>
      </c>
      <c r="F985" t="s">
        <v>21</v>
      </c>
      <c r="G985">
        <v>7566</v>
      </c>
      <c r="H985" s="11">
        <f t="shared" si="75"/>
        <v>7</v>
      </c>
      <c r="I985" s="7">
        <v>45114</v>
      </c>
      <c r="J985" s="8">
        <v>1.8055555555555554E-2</v>
      </c>
      <c r="K985">
        <f t="shared" si="76"/>
        <v>26</v>
      </c>
      <c r="L985">
        <f t="shared" si="77"/>
        <v>0</v>
      </c>
      <c r="M985">
        <f t="shared" si="78"/>
        <v>7</v>
      </c>
      <c r="N985" t="str">
        <f>VLOOKUP(B:B,Customers!A:B,2,TRUE)</f>
        <v>Finland</v>
      </c>
      <c r="O985" t="str">
        <f t="shared" si="79"/>
        <v>Not Outlier</v>
      </c>
      <c r="P985">
        <f>VLOOKUP(B:B,Customers!A:H,8,0)</f>
        <v>83</v>
      </c>
    </row>
    <row r="986" spans="1:16" x14ac:dyDescent="0.25">
      <c r="A986">
        <v>525405</v>
      </c>
      <c r="B986">
        <v>796</v>
      </c>
      <c r="C986" s="1" t="s">
        <v>102</v>
      </c>
      <c r="D986" s="2">
        <v>44943.010416666664</v>
      </c>
      <c r="E986" t="s">
        <v>98</v>
      </c>
      <c r="F986" t="s">
        <v>66</v>
      </c>
      <c r="G986">
        <v>6640</v>
      </c>
      <c r="H986" s="11">
        <f t="shared" si="75"/>
        <v>17</v>
      </c>
      <c r="I986" s="7">
        <v>44943</v>
      </c>
      <c r="J986" s="8">
        <v>1.0416666666666666E-2</v>
      </c>
      <c r="K986">
        <f t="shared" si="76"/>
        <v>15</v>
      </c>
      <c r="L986">
        <f t="shared" si="77"/>
        <v>0</v>
      </c>
      <c r="M986">
        <f t="shared" si="78"/>
        <v>1</v>
      </c>
      <c r="N986" t="str">
        <f>VLOOKUP(B:B,Customers!A:B,2,TRUE)</f>
        <v>Finland</v>
      </c>
      <c r="O986" t="str">
        <f t="shared" si="79"/>
        <v>Not Outlier</v>
      </c>
      <c r="P986">
        <f>VLOOKUP(B:B,Customers!A:H,8,0)</f>
        <v>27</v>
      </c>
    </row>
    <row r="987" spans="1:16" x14ac:dyDescent="0.25">
      <c r="A987">
        <v>1579155</v>
      </c>
      <c r="B987">
        <v>796</v>
      </c>
      <c r="C987" s="1" t="s">
        <v>102</v>
      </c>
      <c r="D987" s="3">
        <v>44973.037499999999</v>
      </c>
      <c r="E987" t="s">
        <v>97</v>
      </c>
      <c r="F987" t="s">
        <v>8</v>
      </c>
      <c r="G987">
        <v>799</v>
      </c>
      <c r="H987" s="11">
        <f t="shared" si="75"/>
        <v>16</v>
      </c>
      <c r="I987" s="7">
        <v>44973</v>
      </c>
      <c r="J987" s="8">
        <v>3.7499999999999999E-2</v>
      </c>
      <c r="K987">
        <f t="shared" si="76"/>
        <v>54</v>
      </c>
      <c r="L987">
        <f t="shared" si="77"/>
        <v>0</v>
      </c>
      <c r="M987">
        <f t="shared" si="78"/>
        <v>2</v>
      </c>
      <c r="N987" t="str">
        <f>VLOOKUP(B:B,Customers!A:B,2,TRUE)</f>
        <v>Finland</v>
      </c>
      <c r="O987" t="str">
        <f t="shared" si="79"/>
        <v>Not Outlier</v>
      </c>
      <c r="P987">
        <f>VLOOKUP(B:B,Customers!A:H,8,0)</f>
        <v>27</v>
      </c>
    </row>
    <row r="988" spans="1:16" x14ac:dyDescent="0.25">
      <c r="A988">
        <v>493809</v>
      </c>
      <c r="B988">
        <v>799</v>
      </c>
      <c r="C988" s="1" t="s">
        <v>99</v>
      </c>
      <c r="D988" s="2">
        <v>44969.083333333336</v>
      </c>
      <c r="E988" t="s">
        <v>191</v>
      </c>
      <c r="F988" t="s">
        <v>78</v>
      </c>
      <c r="G988">
        <v>8809</v>
      </c>
      <c r="H988" s="11">
        <f t="shared" si="75"/>
        <v>12</v>
      </c>
      <c r="I988" s="7">
        <v>44969</v>
      </c>
      <c r="J988" s="8">
        <v>8.3333333333333329E-2</v>
      </c>
      <c r="K988">
        <f t="shared" si="76"/>
        <v>0</v>
      </c>
      <c r="L988">
        <f t="shared" si="77"/>
        <v>2</v>
      </c>
      <c r="M988">
        <f t="shared" si="78"/>
        <v>2</v>
      </c>
      <c r="N988" t="str">
        <f>VLOOKUP(B:B,Customers!A:B,2,TRUE)</f>
        <v>USA</v>
      </c>
      <c r="O988" t="str">
        <f t="shared" si="79"/>
        <v>Not Outlier</v>
      </c>
      <c r="P988">
        <f>VLOOKUP(B:B,Customers!A:H,8,0)</f>
        <v>59</v>
      </c>
    </row>
    <row r="989" spans="1:16" x14ac:dyDescent="0.25">
      <c r="A989">
        <v>44241</v>
      </c>
      <c r="B989">
        <v>800</v>
      </c>
      <c r="C989" s="1" t="s">
        <v>111</v>
      </c>
      <c r="D989" s="2">
        <v>45214.022222222222</v>
      </c>
      <c r="E989" t="s">
        <v>191</v>
      </c>
      <c r="F989" t="s">
        <v>17</v>
      </c>
      <c r="G989">
        <v>3306</v>
      </c>
      <c r="H989" s="11">
        <f t="shared" si="75"/>
        <v>15</v>
      </c>
      <c r="I989" s="7">
        <v>45214</v>
      </c>
      <c r="J989" s="8">
        <v>2.2222222222222223E-2</v>
      </c>
      <c r="K989">
        <f t="shared" si="76"/>
        <v>32</v>
      </c>
      <c r="L989">
        <f t="shared" si="77"/>
        <v>0</v>
      </c>
      <c r="M989">
        <f t="shared" si="78"/>
        <v>10</v>
      </c>
      <c r="N989" t="str">
        <f>VLOOKUP(B:B,Customers!A:B,2,TRUE)</f>
        <v>Ireland</v>
      </c>
      <c r="O989" t="str">
        <f t="shared" si="79"/>
        <v>Not Outlier</v>
      </c>
      <c r="P989">
        <f>VLOOKUP(B:B,Customers!A:H,8,0)</f>
        <v>87</v>
      </c>
    </row>
    <row r="990" spans="1:16" x14ac:dyDescent="0.25">
      <c r="A990">
        <v>614468</v>
      </c>
      <c r="B990">
        <v>801</v>
      </c>
      <c r="C990" s="1" t="s">
        <v>100</v>
      </c>
      <c r="D990" s="2">
        <v>45185.044444444444</v>
      </c>
      <c r="E990" t="s">
        <v>98</v>
      </c>
      <c r="F990" t="s">
        <v>42</v>
      </c>
      <c r="G990">
        <v>1451</v>
      </c>
      <c r="H990" s="11">
        <f t="shared" si="75"/>
        <v>16</v>
      </c>
      <c r="I990" s="7">
        <v>45185</v>
      </c>
      <c r="J990" s="8">
        <v>4.4444444444444446E-2</v>
      </c>
      <c r="K990">
        <f t="shared" si="76"/>
        <v>4</v>
      </c>
      <c r="L990">
        <f t="shared" si="77"/>
        <v>1</v>
      </c>
      <c r="M990">
        <f t="shared" si="78"/>
        <v>9</v>
      </c>
      <c r="N990" t="str">
        <f>VLOOKUP(B:B,Customers!A:B,2,TRUE)</f>
        <v>France</v>
      </c>
      <c r="O990" t="str">
        <f t="shared" si="79"/>
        <v>Not Outlier</v>
      </c>
      <c r="P990">
        <f>VLOOKUP(B:B,Customers!A:H,8,0)</f>
        <v>77</v>
      </c>
    </row>
    <row r="991" spans="1:16" x14ac:dyDescent="0.25">
      <c r="A991">
        <v>959426</v>
      </c>
      <c r="B991">
        <v>801</v>
      </c>
      <c r="C991" s="1" t="s">
        <v>100</v>
      </c>
      <c r="D991" s="3">
        <v>45236.006249999999</v>
      </c>
      <c r="E991" t="s">
        <v>97</v>
      </c>
      <c r="F991" t="s">
        <v>78</v>
      </c>
      <c r="G991">
        <v>6481</v>
      </c>
      <c r="H991" s="11">
        <f t="shared" si="75"/>
        <v>6</v>
      </c>
      <c r="I991" s="7">
        <v>45236</v>
      </c>
      <c r="J991" s="8">
        <v>6.2500000000000003E-3</v>
      </c>
      <c r="K991">
        <f t="shared" si="76"/>
        <v>9</v>
      </c>
      <c r="L991">
        <f t="shared" si="77"/>
        <v>0</v>
      </c>
      <c r="M991">
        <f t="shared" si="78"/>
        <v>11</v>
      </c>
      <c r="N991" t="str">
        <f>VLOOKUP(B:B,Customers!A:B,2,TRUE)</f>
        <v>France</v>
      </c>
      <c r="O991" t="str">
        <f t="shared" si="79"/>
        <v>Not Outlier</v>
      </c>
      <c r="P991">
        <f>VLOOKUP(B:B,Customers!A:H,8,0)</f>
        <v>77</v>
      </c>
    </row>
    <row r="992" spans="1:16" x14ac:dyDescent="0.25">
      <c r="A992">
        <v>219884</v>
      </c>
      <c r="B992">
        <v>802</v>
      </c>
      <c r="C992" s="1" t="s">
        <v>100</v>
      </c>
      <c r="D992" s="2">
        <v>44945.986805555556</v>
      </c>
      <c r="E992" t="s">
        <v>191</v>
      </c>
      <c r="F992" t="s">
        <v>77</v>
      </c>
      <c r="G992">
        <v>2233</v>
      </c>
      <c r="H992" s="11">
        <f t="shared" si="75"/>
        <v>19</v>
      </c>
      <c r="I992" s="7">
        <v>44945</v>
      </c>
      <c r="J992" s="8">
        <v>0.9868055555555556</v>
      </c>
      <c r="K992">
        <f t="shared" si="76"/>
        <v>41</v>
      </c>
      <c r="L992">
        <f t="shared" si="77"/>
        <v>23</v>
      </c>
      <c r="M992">
        <f t="shared" si="78"/>
        <v>1</v>
      </c>
      <c r="N992" t="str">
        <f>VLOOKUP(B:B,Customers!A:B,2,TRUE)</f>
        <v>France</v>
      </c>
      <c r="O992" t="str">
        <f t="shared" si="79"/>
        <v>Not Outlier</v>
      </c>
      <c r="P992">
        <f>VLOOKUP(B:B,Customers!A:H,8,0)</f>
        <v>89</v>
      </c>
    </row>
    <row r="993" spans="1:16" x14ac:dyDescent="0.25">
      <c r="A993">
        <v>1654679</v>
      </c>
      <c r="B993">
        <v>804</v>
      </c>
      <c r="C993" s="1" t="s">
        <v>109</v>
      </c>
      <c r="D993" s="3">
        <v>45095.98541666667</v>
      </c>
      <c r="E993" t="s">
        <v>96</v>
      </c>
      <c r="F993" t="s">
        <v>62</v>
      </c>
      <c r="G993">
        <v>8264</v>
      </c>
      <c r="H993" s="11">
        <f t="shared" si="75"/>
        <v>18</v>
      </c>
      <c r="I993" s="7">
        <v>45095</v>
      </c>
      <c r="J993" s="8">
        <v>0.98541666666666672</v>
      </c>
      <c r="K993">
        <f t="shared" si="76"/>
        <v>39</v>
      </c>
      <c r="L993">
        <f t="shared" si="77"/>
        <v>23</v>
      </c>
      <c r="M993">
        <f t="shared" si="78"/>
        <v>6</v>
      </c>
      <c r="N993" t="str">
        <f>VLOOKUP(B:B,Customers!A:B,2,TRUE)</f>
        <v>Germany</v>
      </c>
      <c r="O993" t="str">
        <f t="shared" si="79"/>
        <v>Not Outlier</v>
      </c>
      <c r="P993">
        <f>VLOOKUP(B:B,Customers!A:H,8,0)</f>
        <v>56</v>
      </c>
    </row>
    <row r="994" spans="1:16" x14ac:dyDescent="0.25">
      <c r="A994">
        <v>1409071</v>
      </c>
      <c r="B994">
        <v>807</v>
      </c>
      <c r="C994" s="1" t="s">
        <v>102</v>
      </c>
      <c r="D994" s="3">
        <v>45041.968055555553</v>
      </c>
      <c r="E994" t="s">
        <v>191</v>
      </c>
      <c r="F994" t="s">
        <v>37</v>
      </c>
      <c r="G994">
        <v>1067</v>
      </c>
      <c r="H994" s="11">
        <f t="shared" si="75"/>
        <v>25</v>
      </c>
      <c r="I994" s="7">
        <v>45041</v>
      </c>
      <c r="J994" s="8">
        <v>0.96805555555555556</v>
      </c>
      <c r="K994">
        <f t="shared" si="76"/>
        <v>14</v>
      </c>
      <c r="L994">
        <f t="shared" si="77"/>
        <v>23</v>
      </c>
      <c r="M994">
        <f t="shared" si="78"/>
        <v>4</v>
      </c>
      <c r="N994" t="str">
        <f>VLOOKUP(B:B,Customers!A:B,2,TRUE)</f>
        <v>Finland</v>
      </c>
      <c r="O994" t="str">
        <f t="shared" si="79"/>
        <v>Not Outlier</v>
      </c>
      <c r="P994">
        <f>VLOOKUP(B:B,Customers!A:H,8,0)</f>
        <v>56</v>
      </c>
    </row>
    <row r="995" spans="1:16" x14ac:dyDescent="0.25">
      <c r="A995">
        <v>246834</v>
      </c>
      <c r="B995">
        <v>808</v>
      </c>
      <c r="C995" s="1" t="s">
        <v>99</v>
      </c>
      <c r="D995" s="2">
        <v>45134.023611111108</v>
      </c>
      <c r="E995" t="s">
        <v>96</v>
      </c>
      <c r="F995" t="s">
        <v>43</v>
      </c>
      <c r="G995">
        <v>9507</v>
      </c>
      <c r="H995" s="11">
        <f t="shared" si="75"/>
        <v>27</v>
      </c>
      <c r="I995" s="7">
        <v>45134</v>
      </c>
      <c r="J995" s="8">
        <v>2.361111111111111E-2</v>
      </c>
      <c r="K995">
        <f t="shared" si="76"/>
        <v>34</v>
      </c>
      <c r="L995">
        <f t="shared" si="77"/>
        <v>0</v>
      </c>
      <c r="M995">
        <f t="shared" si="78"/>
        <v>7</v>
      </c>
      <c r="N995" t="str">
        <f>VLOOKUP(B:B,Customers!A:B,2,TRUE)</f>
        <v>USA</v>
      </c>
      <c r="O995" t="str">
        <f t="shared" si="79"/>
        <v>Not Outlier</v>
      </c>
      <c r="P995">
        <f>VLOOKUP(B:B,Customers!A:H,8,0)</f>
        <v>41</v>
      </c>
    </row>
    <row r="996" spans="1:16" x14ac:dyDescent="0.25">
      <c r="A996">
        <v>1031465</v>
      </c>
      <c r="B996">
        <v>808</v>
      </c>
      <c r="C996" s="1" t="s">
        <v>99</v>
      </c>
      <c r="D996" s="3">
        <v>45252.970138888886</v>
      </c>
      <c r="E996" t="s">
        <v>98</v>
      </c>
      <c r="F996" t="s">
        <v>40</v>
      </c>
      <c r="G996">
        <v>7817</v>
      </c>
      <c r="H996" s="11">
        <f t="shared" si="75"/>
        <v>22</v>
      </c>
      <c r="I996" s="7">
        <v>45252</v>
      </c>
      <c r="J996" s="8">
        <v>0.97013888888888888</v>
      </c>
      <c r="K996">
        <f t="shared" si="76"/>
        <v>17</v>
      </c>
      <c r="L996">
        <f t="shared" si="77"/>
        <v>23</v>
      </c>
      <c r="M996">
        <f t="shared" si="78"/>
        <v>11</v>
      </c>
      <c r="N996" t="str">
        <f>VLOOKUP(B:B,Customers!A:B,2,TRUE)</f>
        <v>USA</v>
      </c>
      <c r="O996" t="str">
        <f t="shared" si="79"/>
        <v>Not Outlier</v>
      </c>
      <c r="P996">
        <f>VLOOKUP(B:B,Customers!A:H,8,0)</f>
        <v>41</v>
      </c>
    </row>
    <row r="997" spans="1:16" x14ac:dyDescent="0.25">
      <c r="A997">
        <v>691268</v>
      </c>
      <c r="B997">
        <v>809</v>
      </c>
      <c r="C997" s="1" t="s">
        <v>99</v>
      </c>
      <c r="D997" s="3">
        <v>45068.036805555559</v>
      </c>
      <c r="E997" t="s">
        <v>98</v>
      </c>
      <c r="F997" t="s">
        <v>88</v>
      </c>
      <c r="G997">
        <v>9498</v>
      </c>
      <c r="H997" s="11">
        <f t="shared" si="75"/>
        <v>22</v>
      </c>
      <c r="I997" s="7">
        <v>45068</v>
      </c>
      <c r="J997" s="8">
        <v>3.6805555555555557E-2</v>
      </c>
      <c r="K997">
        <f t="shared" si="76"/>
        <v>53</v>
      </c>
      <c r="L997">
        <f t="shared" si="77"/>
        <v>0</v>
      </c>
      <c r="M997">
        <f t="shared" si="78"/>
        <v>5</v>
      </c>
      <c r="N997" t="str">
        <f>VLOOKUP(B:B,Customers!A:B,2,TRUE)</f>
        <v>USA</v>
      </c>
      <c r="O997" t="str">
        <f t="shared" si="79"/>
        <v>Not Outlier</v>
      </c>
      <c r="P997">
        <f>VLOOKUP(B:B,Customers!A:H,8,0)</f>
        <v>87</v>
      </c>
    </row>
    <row r="998" spans="1:16" x14ac:dyDescent="0.25">
      <c r="A998">
        <v>1391439</v>
      </c>
      <c r="B998">
        <v>811</v>
      </c>
      <c r="C998" s="1" t="s">
        <v>113</v>
      </c>
      <c r="D998" s="3">
        <v>45246.940972222219</v>
      </c>
      <c r="E998" t="s">
        <v>98</v>
      </c>
      <c r="F998" t="s">
        <v>21</v>
      </c>
      <c r="G998">
        <v>6152</v>
      </c>
      <c r="H998" s="11">
        <f t="shared" si="75"/>
        <v>16</v>
      </c>
      <c r="I998" s="7">
        <v>45246</v>
      </c>
      <c r="J998" s="8">
        <v>0.94097222222222221</v>
      </c>
      <c r="K998">
        <f t="shared" si="76"/>
        <v>35</v>
      </c>
      <c r="L998">
        <f t="shared" si="77"/>
        <v>22</v>
      </c>
      <c r="M998">
        <f t="shared" si="78"/>
        <v>11</v>
      </c>
      <c r="N998" t="str">
        <f>VLOOKUP(B:B,Customers!A:B,2,TRUE)</f>
        <v>India</v>
      </c>
      <c r="O998" t="str">
        <f t="shared" si="79"/>
        <v>Not Outlier</v>
      </c>
      <c r="P998">
        <f>VLOOKUP(B:B,Customers!A:H,8,0)</f>
        <v>32</v>
      </c>
    </row>
    <row r="999" spans="1:16" x14ac:dyDescent="0.25">
      <c r="A999">
        <v>139755</v>
      </c>
      <c r="B999">
        <v>813</v>
      </c>
      <c r="C999" s="1" t="s">
        <v>106</v>
      </c>
      <c r="D999" s="2">
        <v>45136.979861111111</v>
      </c>
      <c r="E999" t="s">
        <v>96</v>
      </c>
      <c r="F999" t="s">
        <v>81</v>
      </c>
      <c r="G999">
        <v>7305</v>
      </c>
      <c r="H999" s="11">
        <f t="shared" si="75"/>
        <v>29</v>
      </c>
      <c r="I999" s="7">
        <v>45136</v>
      </c>
      <c r="J999" s="8">
        <v>0.97986111111111107</v>
      </c>
      <c r="K999">
        <f t="shared" si="76"/>
        <v>31</v>
      </c>
      <c r="L999">
        <f t="shared" si="77"/>
        <v>23</v>
      </c>
      <c r="M999">
        <f t="shared" si="78"/>
        <v>7</v>
      </c>
      <c r="N999" t="str">
        <f>VLOOKUP(B:B,Customers!A:B,2,TRUE)</f>
        <v>Singapore</v>
      </c>
      <c r="O999" t="str">
        <f t="shared" si="79"/>
        <v>Not Outlier</v>
      </c>
      <c r="P999">
        <f>VLOOKUP(B:B,Customers!A:H,8,0)</f>
        <v>51</v>
      </c>
    </row>
    <row r="1000" spans="1:16" x14ac:dyDescent="0.25">
      <c r="A1000">
        <v>145667</v>
      </c>
      <c r="B1000">
        <v>813</v>
      </c>
      <c r="C1000" s="1" t="s">
        <v>106</v>
      </c>
      <c r="D1000" s="2">
        <v>45140.009027777778</v>
      </c>
      <c r="E1000" t="s">
        <v>96</v>
      </c>
      <c r="F1000" t="s">
        <v>43</v>
      </c>
      <c r="G1000">
        <v>8841</v>
      </c>
      <c r="H1000" s="11">
        <f t="shared" si="75"/>
        <v>2</v>
      </c>
      <c r="I1000" s="7">
        <v>45140</v>
      </c>
      <c r="J1000" s="8">
        <v>9.0277777777777769E-3</v>
      </c>
      <c r="K1000">
        <f t="shared" si="76"/>
        <v>13</v>
      </c>
      <c r="L1000">
        <f t="shared" si="77"/>
        <v>0</v>
      </c>
      <c r="M1000">
        <f t="shared" si="78"/>
        <v>8</v>
      </c>
      <c r="N1000" t="str">
        <f>VLOOKUP(B:B,Customers!A:B,2,TRUE)</f>
        <v>Singapore</v>
      </c>
      <c r="O1000" t="str">
        <f t="shared" si="79"/>
        <v>Not Outlier</v>
      </c>
      <c r="P1000">
        <f>VLOOKUP(B:B,Customers!A:H,8,0)</f>
        <v>51</v>
      </c>
    </row>
    <row r="1001" spans="1:16" x14ac:dyDescent="0.25">
      <c r="A1001">
        <v>166687</v>
      </c>
      <c r="B1001">
        <v>813</v>
      </c>
      <c r="C1001" s="1" t="s">
        <v>106</v>
      </c>
      <c r="D1001" s="2">
        <v>45067.024305555555</v>
      </c>
      <c r="E1001" t="s">
        <v>98</v>
      </c>
      <c r="F1001" t="s">
        <v>6</v>
      </c>
      <c r="G1001">
        <v>2254</v>
      </c>
      <c r="H1001" s="11">
        <f t="shared" si="75"/>
        <v>21</v>
      </c>
      <c r="I1001" s="7">
        <v>45067</v>
      </c>
      <c r="J1001" s="8">
        <v>2.4305555555555556E-2</v>
      </c>
      <c r="K1001">
        <f t="shared" si="76"/>
        <v>35</v>
      </c>
      <c r="L1001">
        <f t="shared" si="77"/>
        <v>0</v>
      </c>
      <c r="M1001">
        <f t="shared" si="78"/>
        <v>5</v>
      </c>
      <c r="N1001" t="str">
        <f>VLOOKUP(B:B,Customers!A:B,2,TRUE)</f>
        <v>Singapore</v>
      </c>
      <c r="O1001" t="str">
        <f t="shared" si="79"/>
        <v>Not Outlier</v>
      </c>
      <c r="P1001">
        <f>VLOOKUP(B:B,Customers!A:H,8,0)</f>
        <v>51</v>
      </c>
    </row>
    <row r="1002" spans="1:16" x14ac:dyDescent="0.25">
      <c r="A1002">
        <v>687698</v>
      </c>
      <c r="B1002">
        <v>814</v>
      </c>
      <c r="C1002" s="1" t="s">
        <v>99</v>
      </c>
      <c r="D1002" s="3">
        <v>44942.03125</v>
      </c>
      <c r="E1002" t="s">
        <v>97</v>
      </c>
      <c r="F1002" t="s">
        <v>73</v>
      </c>
      <c r="G1002">
        <v>4616</v>
      </c>
      <c r="H1002" s="11">
        <f t="shared" si="75"/>
        <v>16</v>
      </c>
      <c r="I1002" s="7">
        <v>44942</v>
      </c>
      <c r="J1002" s="8">
        <v>3.125E-2</v>
      </c>
      <c r="K1002">
        <f t="shared" si="76"/>
        <v>45</v>
      </c>
      <c r="L1002">
        <f t="shared" si="77"/>
        <v>0</v>
      </c>
      <c r="M1002">
        <f t="shared" si="78"/>
        <v>1</v>
      </c>
      <c r="N1002" t="str">
        <f>VLOOKUP(B:B,Customers!A:B,2,TRUE)</f>
        <v>USA</v>
      </c>
      <c r="O1002" t="str">
        <f t="shared" si="79"/>
        <v>Not Outlier</v>
      </c>
      <c r="P1002">
        <f>VLOOKUP(B:B,Customers!A:H,8,0)</f>
        <v>60</v>
      </c>
    </row>
    <row r="1003" spans="1:16" x14ac:dyDescent="0.25">
      <c r="A1003">
        <v>1018282</v>
      </c>
      <c r="B1003">
        <v>814</v>
      </c>
      <c r="C1003" s="1" t="s">
        <v>99</v>
      </c>
      <c r="D1003" s="3">
        <v>45267.022916666669</v>
      </c>
      <c r="E1003" t="s">
        <v>97</v>
      </c>
      <c r="F1003" t="s">
        <v>5</v>
      </c>
      <c r="G1003">
        <v>6590</v>
      </c>
      <c r="H1003" s="11">
        <f t="shared" si="75"/>
        <v>7</v>
      </c>
      <c r="I1003" s="7">
        <v>45267</v>
      </c>
      <c r="J1003" s="8">
        <v>2.2916666666666665E-2</v>
      </c>
      <c r="K1003">
        <f t="shared" si="76"/>
        <v>33</v>
      </c>
      <c r="L1003">
        <f t="shared" si="77"/>
        <v>0</v>
      </c>
      <c r="M1003">
        <f t="shared" si="78"/>
        <v>12</v>
      </c>
      <c r="N1003" t="str">
        <f>VLOOKUP(B:B,Customers!A:B,2,TRUE)</f>
        <v>USA</v>
      </c>
      <c r="O1003" t="str">
        <f t="shared" si="79"/>
        <v>Not Outlier</v>
      </c>
      <c r="P1003">
        <f>VLOOKUP(B:B,Customers!A:H,8,0)</f>
        <v>60</v>
      </c>
    </row>
    <row r="1004" spans="1:16" x14ac:dyDescent="0.25">
      <c r="A1004">
        <v>128831</v>
      </c>
      <c r="B1004">
        <v>816</v>
      </c>
      <c r="C1004" s="1" t="s">
        <v>113</v>
      </c>
      <c r="D1004" s="2">
        <v>45255.044444444444</v>
      </c>
      <c r="E1004" t="s">
        <v>191</v>
      </c>
      <c r="F1004" t="s">
        <v>27</v>
      </c>
      <c r="G1004">
        <v>483</v>
      </c>
      <c r="H1004" s="11">
        <f t="shared" si="75"/>
        <v>25</v>
      </c>
      <c r="I1004" s="7">
        <v>45255</v>
      </c>
      <c r="J1004" s="8">
        <v>4.4444444444444446E-2</v>
      </c>
      <c r="K1004">
        <f t="shared" si="76"/>
        <v>4</v>
      </c>
      <c r="L1004">
        <f t="shared" si="77"/>
        <v>1</v>
      </c>
      <c r="M1004">
        <f t="shared" si="78"/>
        <v>11</v>
      </c>
      <c r="N1004" t="str">
        <f>VLOOKUP(B:B,Customers!A:B,2,TRUE)</f>
        <v>India</v>
      </c>
      <c r="O1004" t="str">
        <f t="shared" si="79"/>
        <v>Not Outlier</v>
      </c>
      <c r="P1004">
        <f>VLOOKUP(B:B,Customers!A:H,8,0)</f>
        <v>46</v>
      </c>
    </row>
    <row r="1005" spans="1:16" x14ac:dyDescent="0.25">
      <c r="A1005">
        <v>1256522</v>
      </c>
      <c r="B1005">
        <v>816</v>
      </c>
      <c r="C1005" s="1" t="s">
        <v>113</v>
      </c>
      <c r="D1005" s="3">
        <v>45071.944444444445</v>
      </c>
      <c r="E1005" t="s">
        <v>96</v>
      </c>
      <c r="F1005" t="s">
        <v>52</v>
      </c>
      <c r="G1005">
        <v>7805</v>
      </c>
      <c r="H1005" s="11">
        <f t="shared" si="75"/>
        <v>25</v>
      </c>
      <c r="I1005" s="7">
        <v>45071</v>
      </c>
      <c r="J1005" s="8">
        <v>0.94444444444444442</v>
      </c>
      <c r="K1005">
        <f t="shared" si="76"/>
        <v>40</v>
      </c>
      <c r="L1005">
        <f t="shared" si="77"/>
        <v>22</v>
      </c>
      <c r="M1005">
        <f t="shared" si="78"/>
        <v>5</v>
      </c>
      <c r="N1005" t="str">
        <f>VLOOKUP(B:B,Customers!A:B,2,TRUE)</f>
        <v>India</v>
      </c>
      <c r="O1005" t="str">
        <f t="shared" si="79"/>
        <v>Not Outlier</v>
      </c>
      <c r="P1005">
        <f>VLOOKUP(B:B,Customers!A:H,8,0)</f>
        <v>46</v>
      </c>
    </row>
    <row r="1006" spans="1:16" x14ac:dyDescent="0.25">
      <c r="A1006">
        <v>517712</v>
      </c>
      <c r="B1006">
        <v>817</v>
      </c>
      <c r="C1006" s="1" t="s">
        <v>99</v>
      </c>
      <c r="D1006" s="2">
        <v>45158.039583333331</v>
      </c>
      <c r="E1006" t="s">
        <v>96</v>
      </c>
      <c r="F1006" t="s">
        <v>44</v>
      </c>
      <c r="G1006">
        <v>8560</v>
      </c>
      <c r="H1006" s="11">
        <f t="shared" si="75"/>
        <v>20</v>
      </c>
      <c r="I1006" s="7">
        <v>45158</v>
      </c>
      <c r="J1006" s="8">
        <v>3.9583333333333331E-2</v>
      </c>
      <c r="K1006">
        <f t="shared" si="76"/>
        <v>57</v>
      </c>
      <c r="L1006">
        <f t="shared" si="77"/>
        <v>0</v>
      </c>
      <c r="M1006">
        <f t="shared" si="78"/>
        <v>8</v>
      </c>
      <c r="N1006" t="str">
        <f>VLOOKUP(B:B,Customers!A:B,2,TRUE)</f>
        <v>USA</v>
      </c>
      <c r="O1006" t="str">
        <f t="shared" si="79"/>
        <v>Not Outlier</v>
      </c>
      <c r="P1006">
        <f>VLOOKUP(B:B,Customers!A:H,8,0)</f>
        <v>39</v>
      </c>
    </row>
    <row r="1007" spans="1:16" x14ac:dyDescent="0.25">
      <c r="A1007">
        <v>789675</v>
      </c>
      <c r="B1007">
        <v>817</v>
      </c>
      <c r="C1007" s="1" t="s">
        <v>99</v>
      </c>
      <c r="D1007" s="3">
        <v>45211.010416666664</v>
      </c>
      <c r="E1007" t="s">
        <v>98</v>
      </c>
      <c r="F1007" t="s">
        <v>43</v>
      </c>
      <c r="G1007">
        <v>627</v>
      </c>
      <c r="H1007" s="11">
        <f t="shared" si="75"/>
        <v>12</v>
      </c>
      <c r="I1007" s="7">
        <v>45211</v>
      </c>
      <c r="J1007" s="8">
        <v>1.0416666666666666E-2</v>
      </c>
      <c r="K1007">
        <f t="shared" si="76"/>
        <v>15</v>
      </c>
      <c r="L1007">
        <f t="shared" si="77"/>
        <v>0</v>
      </c>
      <c r="M1007">
        <f t="shared" si="78"/>
        <v>10</v>
      </c>
      <c r="N1007" t="str">
        <f>VLOOKUP(B:B,Customers!A:B,2,TRUE)</f>
        <v>USA</v>
      </c>
      <c r="O1007" t="str">
        <f t="shared" si="79"/>
        <v>Not Outlier</v>
      </c>
      <c r="P1007">
        <f>VLOOKUP(B:B,Customers!A:H,8,0)</f>
        <v>39</v>
      </c>
    </row>
    <row r="1008" spans="1:16" x14ac:dyDescent="0.25">
      <c r="A1008">
        <v>243319</v>
      </c>
      <c r="B1008">
        <v>818</v>
      </c>
      <c r="C1008" s="1" t="s">
        <v>100</v>
      </c>
      <c r="D1008" s="2">
        <v>45072.973611111112</v>
      </c>
      <c r="E1008" t="s">
        <v>191</v>
      </c>
      <c r="F1008" t="s">
        <v>43</v>
      </c>
      <c r="G1008">
        <v>2539</v>
      </c>
      <c r="H1008" s="11">
        <f t="shared" si="75"/>
        <v>26</v>
      </c>
      <c r="I1008" s="7">
        <v>45072</v>
      </c>
      <c r="J1008" s="8">
        <v>0.97361111111111109</v>
      </c>
      <c r="K1008">
        <f t="shared" si="76"/>
        <v>22</v>
      </c>
      <c r="L1008">
        <f t="shared" si="77"/>
        <v>23</v>
      </c>
      <c r="M1008">
        <f t="shared" si="78"/>
        <v>5</v>
      </c>
      <c r="N1008" t="str">
        <f>VLOOKUP(B:B,Customers!A:B,2,TRUE)</f>
        <v>France</v>
      </c>
      <c r="O1008" t="str">
        <f t="shared" si="79"/>
        <v>Not Outlier</v>
      </c>
      <c r="P1008">
        <f>VLOOKUP(B:B,Customers!A:H,8,0)</f>
        <v>87</v>
      </c>
    </row>
    <row r="1009" spans="1:16" x14ac:dyDescent="0.25">
      <c r="A1009">
        <v>599162</v>
      </c>
      <c r="B1009">
        <v>818</v>
      </c>
      <c r="C1009" s="1" t="s">
        <v>100</v>
      </c>
      <c r="D1009" s="2">
        <v>45015.004861111112</v>
      </c>
      <c r="E1009" t="s">
        <v>98</v>
      </c>
      <c r="F1009" t="s">
        <v>42</v>
      </c>
      <c r="G1009">
        <v>6921</v>
      </c>
      <c r="H1009" s="11">
        <f t="shared" si="75"/>
        <v>30</v>
      </c>
      <c r="I1009" s="7">
        <v>45015</v>
      </c>
      <c r="J1009" s="8">
        <v>4.8611111111111112E-3</v>
      </c>
      <c r="K1009">
        <f t="shared" si="76"/>
        <v>7</v>
      </c>
      <c r="L1009">
        <f t="shared" si="77"/>
        <v>0</v>
      </c>
      <c r="M1009">
        <f t="shared" si="78"/>
        <v>3</v>
      </c>
      <c r="N1009" t="str">
        <f>VLOOKUP(B:B,Customers!A:B,2,TRUE)</f>
        <v>France</v>
      </c>
      <c r="O1009" t="str">
        <f t="shared" si="79"/>
        <v>Not Outlier</v>
      </c>
      <c r="P1009">
        <f>VLOOKUP(B:B,Customers!A:H,8,0)</f>
        <v>87</v>
      </c>
    </row>
    <row r="1010" spans="1:16" x14ac:dyDescent="0.25">
      <c r="A1010">
        <v>1665135</v>
      </c>
      <c r="B1010">
        <v>818</v>
      </c>
      <c r="C1010" s="1" t="s">
        <v>100</v>
      </c>
      <c r="D1010" s="3">
        <v>45291.051388888889</v>
      </c>
      <c r="E1010" t="s">
        <v>191</v>
      </c>
      <c r="F1010" t="s">
        <v>43</v>
      </c>
      <c r="G1010">
        <v>4905</v>
      </c>
      <c r="H1010" s="11">
        <f t="shared" si="75"/>
        <v>31</v>
      </c>
      <c r="I1010" s="7">
        <v>45291</v>
      </c>
      <c r="J1010" s="8">
        <v>5.1388888888888887E-2</v>
      </c>
      <c r="K1010">
        <f t="shared" si="76"/>
        <v>14</v>
      </c>
      <c r="L1010">
        <f t="shared" si="77"/>
        <v>1</v>
      </c>
      <c r="M1010">
        <f t="shared" si="78"/>
        <v>12</v>
      </c>
      <c r="N1010" t="str">
        <f>VLOOKUP(B:B,Customers!A:B,2,TRUE)</f>
        <v>France</v>
      </c>
      <c r="O1010" t="str">
        <f t="shared" si="79"/>
        <v>Not Outlier</v>
      </c>
      <c r="P1010">
        <f>VLOOKUP(B:B,Customers!A:H,8,0)</f>
        <v>87</v>
      </c>
    </row>
    <row r="1011" spans="1:16" x14ac:dyDescent="0.25">
      <c r="A1011">
        <v>1287324</v>
      </c>
      <c r="B1011">
        <v>819</v>
      </c>
      <c r="C1011" s="1" t="s">
        <v>111</v>
      </c>
      <c r="D1011" s="3">
        <v>44988.004166666666</v>
      </c>
      <c r="E1011" t="s">
        <v>191</v>
      </c>
      <c r="F1011" t="s">
        <v>65</v>
      </c>
      <c r="G1011">
        <v>930</v>
      </c>
      <c r="H1011" s="11">
        <f t="shared" si="75"/>
        <v>3</v>
      </c>
      <c r="I1011" s="7">
        <v>44988</v>
      </c>
      <c r="J1011" s="8">
        <v>4.1666666666666666E-3</v>
      </c>
      <c r="K1011">
        <f t="shared" si="76"/>
        <v>6</v>
      </c>
      <c r="L1011">
        <f t="shared" si="77"/>
        <v>0</v>
      </c>
      <c r="M1011">
        <f t="shared" si="78"/>
        <v>3</v>
      </c>
      <c r="N1011" t="str">
        <f>VLOOKUP(B:B,Customers!A:B,2,TRUE)</f>
        <v>Ireland</v>
      </c>
      <c r="O1011" t="str">
        <f t="shared" si="79"/>
        <v>Not Outlier</v>
      </c>
      <c r="P1011">
        <f>VLOOKUP(B:B,Customers!A:H,8,0)</f>
        <v>75</v>
      </c>
    </row>
    <row r="1012" spans="1:16" x14ac:dyDescent="0.25">
      <c r="A1012">
        <v>92317</v>
      </c>
      <c r="B1012">
        <v>820</v>
      </c>
      <c r="C1012" s="1" t="s">
        <v>107</v>
      </c>
      <c r="D1012" s="2">
        <v>44967.05972222222</v>
      </c>
      <c r="E1012" t="s">
        <v>98</v>
      </c>
      <c r="F1012" t="s">
        <v>33</v>
      </c>
      <c r="G1012">
        <v>6790</v>
      </c>
      <c r="H1012" s="11">
        <f t="shared" si="75"/>
        <v>10</v>
      </c>
      <c r="I1012" s="7">
        <v>44967</v>
      </c>
      <c r="J1012" s="8">
        <v>5.9722222222222225E-2</v>
      </c>
      <c r="K1012">
        <f t="shared" si="76"/>
        <v>26</v>
      </c>
      <c r="L1012">
        <f t="shared" si="77"/>
        <v>1</v>
      </c>
      <c r="M1012">
        <f t="shared" si="78"/>
        <v>2</v>
      </c>
      <c r="N1012" t="str">
        <f>VLOOKUP(B:B,Customers!A:B,2,TRUE)</f>
        <v>Italy</v>
      </c>
      <c r="O1012" t="str">
        <f t="shared" si="79"/>
        <v>Not Outlier</v>
      </c>
      <c r="P1012">
        <f>VLOOKUP(B:B,Customers!A:H,8,0)</f>
        <v>29</v>
      </c>
    </row>
    <row r="1013" spans="1:16" x14ac:dyDescent="0.25">
      <c r="A1013">
        <v>164155</v>
      </c>
      <c r="B1013">
        <v>820</v>
      </c>
      <c r="C1013" s="1" t="s">
        <v>107</v>
      </c>
      <c r="D1013" s="2">
        <v>45067.03402777778</v>
      </c>
      <c r="E1013" t="s">
        <v>96</v>
      </c>
      <c r="F1013" t="s">
        <v>46</v>
      </c>
      <c r="G1013">
        <v>6498</v>
      </c>
      <c r="H1013" s="11">
        <f t="shared" si="75"/>
        <v>21</v>
      </c>
      <c r="I1013" s="7">
        <v>45067</v>
      </c>
      <c r="J1013" s="8">
        <v>3.4027777777777775E-2</v>
      </c>
      <c r="K1013">
        <f t="shared" si="76"/>
        <v>49</v>
      </c>
      <c r="L1013">
        <f t="shared" si="77"/>
        <v>0</v>
      </c>
      <c r="M1013">
        <f t="shared" si="78"/>
        <v>5</v>
      </c>
      <c r="N1013" t="str">
        <f>VLOOKUP(B:B,Customers!A:B,2,TRUE)</f>
        <v>Italy</v>
      </c>
      <c r="O1013" t="str">
        <f t="shared" si="79"/>
        <v>Not Outlier</v>
      </c>
      <c r="P1013">
        <f>VLOOKUP(B:B,Customers!A:H,8,0)</f>
        <v>29</v>
      </c>
    </row>
    <row r="1014" spans="1:16" x14ac:dyDescent="0.25">
      <c r="A1014">
        <v>318961</v>
      </c>
      <c r="B1014">
        <v>821</v>
      </c>
      <c r="C1014" s="1" t="s">
        <v>107</v>
      </c>
      <c r="D1014" s="2">
        <v>45055.051388888889</v>
      </c>
      <c r="E1014" t="s">
        <v>98</v>
      </c>
      <c r="F1014" t="s">
        <v>46</v>
      </c>
      <c r="G1014">
        <v>7028</v>
      </c>
      <c r="H1014" s="11">
        <f t="shared" si="75"/>
        <v>9</v>
      </c>
      <c r="I1014" s="7">
        <v>45055</v>
      </c>
      <c r="J1014" s="8">
        <v>5.1388888888888887E-2</v>
      </c>
      <c r="K1014">
        <f t="shared" si="76"/>
        <v>14</v>
      </c>
      <c r="L1014">
        <f t="shared" si="77"/>
        <v>1</v>
      </c>
      <c r="M1014">
        <f t="shared" si="78"/>
        <v>5</v>
      </c>
      <c r="N1014" t="str">
        <f>VLOOKUP(B:B,Customers!A:B,2,TRUE)</f>
        <v>Italy</v>
      </c>
      <c r="O1014" t="str">
        <f t="shared" si="79"/>
        <v>Not Outlier</v>
      </c>
      <c r="P1014">
        <f>VLOOKUP(B:B,Customers!A:H,8,0)</f>
        <v>53</v>
      </c>
    </row>
    <row r="1015" spans="1:16" x14ac:dyDescent="0.25">
      <c r="A1015">
        <v>1599786</v>
      </c>
      <c r="B1015">
        <v>821</v>
      </c>
      <c r="C1015" s="1" t="s">
        <v>107</v>
      </c>
      <c r="D1015" s="3">
        <v>44945.975694444445</v>
      </c>
      <c r="E1015" t="s">
        <v>97</v>
      </c>
      <c r="F1015" t="s">
        <v>63</v>
      </c>
      <c r="G1015">
        <v>480</v>
      </c>
      <c r="H1015" s="11">
        <f t="shared" si="75"/>
        <v>19</v>
      </c>
      <c r="I1015" s="7">
        <v>44945</v>
      </c>
      <c r="J1015" s="8">
        <v>0.97569444444444442</v>
      </c>
      <c r="K1015">
        <f t="shared" si="76"/>
        <v>25</v>
      </c>
      <c r="L1015">
        <f t="shared" si="77"/>
        <v>23</v>
      </c>
      <c r="M1015">
        <f t="shared" si="78"/>
        <v>1</v>
      </c>
      <c r="N1015" t="str">
        <f>VLOOKUP(B:B,Customers!A:B,2,TRUE)</f>
        <v>Italy</v>
      </c>
      <c r="O1015" t="str">
        <f t="shared" si="79"/>
        <v>Not Outlier</v>
      </c>
      <c r="P1015">
        <f>VLOOKUP(B:B,Customers!A:H,8,0)</f>
        <v>53</v>
      </c>
    </row>
    <row r="1016" spans="1:16" x14ac:dyDescent="0.25">
      <c r="A1016">
        <v>1509587</v>
      </c>
      <c r="B1016">
        <v>822</v>
      </c>
      <c r="C1016" s="1" t="s">
        <v>99</v>
      </c>
      <c r="D1016" s="3">
        <v>45268.011111111111</v>
      </c>
      <c r="E1016" t="s">
        <v>191</v>
      </c>
      <c r="F1016" t="s">
        <v>21</v>
      </c>
      <c r="G1016">
        <v>43</v>
      </c>
      <c r="H1016" s="11">
        <f t="shared" si="75"/>
        <v>8</v>
      </c>
      <c r="I1016" s="7">
        <v>45268</v>
      </c>
      <c r="J1016" s="8">
        <v>1.1111111111111112E-2</v>
      </c>
      <c r="K1016">
        <f t="shared" si="76"/>
        <v>16</v>
      </c>
      <c r="L1016">
        <f t="shared" si="77"/>
        <v>0</v>
      </c>
      <c r="M1016">
        <f t="shared" si="78"/>
        <v>12</v>
      </c>
      <c r="N1016" t="str">
        <f>VLOOKUP(B:B,Customers!A:B,2,TRUE)</f>
        <v>USA</v>
      </c>
      <c r="O1016" t="str">
        <f t="shared" si="79"/>
        <v>Not Outlier</v>
      </c>
      <c r="P1016">
        <f>VLOOKUP(B:B,Customers!A:H,8,0)</f>
        <v>18</v>
      </c>
    </row>
    <row r="1017" spans="1:16" x14ac:dyDescent="0.25">
      <c r="A1017">
        <v>1594427</v>
      </c>
      <c r="B1017">
        <v>822</v>
      </c>
      <c r="C1017" s="1" t="s">
        <v>99</v>
      </c>
      <c r="D1017" s="3">
        <v>45272.949305555558</v>
      </c>
      <c r="E1017" t="s">
        <v>97</v>
      </c>
      <c r="F1017" t="s">
        <v>36</v>
      </c>
      <c r="G1017">
        <v>4417</v>
      </c>
      <c r="H1017" s="11">
        <f t="shared" si="75"/>
        <v>12</v>
      </c>
      <c r="I1017" s="7">
        <v>45272</v>
      </c>
      <c r="J1017" s="8">
        <v>0.94930555555555551</v>
      </c>
      <c r="K1017">
        <f t="shared" si="76"/>
        <v>47</v>
      </c>
      <c r="L1017">
        <f t="shared" si="77"/>
        <v>22</v>
      </c>
      <c r="M1017">
        <f t="shared" si="78"/>
        <v>12</v>
      </c>
      <c r="N1017" t="str">
        <f>VLOOKUP(B:B,Customers!A:B,2,TRUE)</f>
        <v>USA</v>
      </c>
      <c r="O1017" t="str">
        <f t="shared" si="79"/>
        <v>Not Outlier</v>
      </c>
      <c r="P1017">
        <f>VLOOKUP(B:B,Customers!A:H,8,0)</f>
        <v>18</v>
      </c>
    </row>
    <row r="1018" spans="1:16" x14ac:dyDescent="0.25">
      <c r="A1018">
        <v>1427947</v>
      </c>
      <c r="B1018">
        <v>823</v>
      </c>
      <c r="C1018" s="1" t="s">
        <v>100</v>
      </c>
      <c r="D1018" s="3">
        <v>44951.091666666667</v>
      </c>
      <c r="E1018" t="s">
        <v>98</v>
      </c>
      <c r="F1018" t="s">
        <v>18</v>
      </c>
      <c r="G1018">
        <v>4859</v>
      </c>
      <c r="H1018" s="11">
        <f t="shared" si="75"/>
        <v>25</v>
      </c>
      <c r="I1018" s="7">
        <v>44951</v>
      </c>
      <c r="J1018" s="8">
        <v>9.166666666666666E-2</v>
      </c>
      <c r="K1018">
        <f t="shared" si="76"/>
        <v>12</v>
      </c>
      <c r="L1018">
        <f t="shared" si="77"/>
        <v>2</v>
      </c>
      <c r="M1018">
        <f t="shared" si="78"/>
        <v>1</v>
      </c>
      <c r="N1018" t="str">
        <f>VLOOKUP(B:B,Customers!A:B,2,TRUE)</f>
        <v>France</v>
      </c>
      <c r="O1018" t="str">
        <f t="shared" si="79"/>
        <v>Not Outlier</v>
      </c>
      <c r="P1018">
        <f>VLOOKUP(B:B,Customers!A:H,8,0)</f>
        <v>63</v>
      </c>
    </row>
    <row r="1019" spans="1:16" x14ac:dyDescent="0.25">
      <c r="A1019">
        <v>1640444</v>
      </c>
      <c r="B1019">
        <v>823</v>
      </c>
      <c r="C1019" s="1" t="s">
        <v>100</v>
      </c>
      <c r="D1019" s="3">
        <v>44960.995833333334</v>
      </c>
      <c r="E1019" t="s">
        <v>98</v>
      </c>
      <c r="F1019" t="s">
        <v>43</v>
      </c>
      <c r="G1019">
        <v>6055</v>
      </c>
      <c r="H1019" s="11">
        <f t="shared" si="75"/>
        <v>3</v>
      </c>
      <c r="I1019" s="7">
        <v>44960</v>
      </c>
      <c r="J1019" s="8">
        <v>0.99583333333333335</v>
      </c>
      <c r="K1019">
        <f t="shared" si="76"/>
        <v>54</v>
      </c>
      <c r="L1019">
        <f t="shared" si="77"/>
        <v>23</v>
      </c>
      <c r="M1019">
        <f t="shared" si="78"/>
        <v>2</v>
      </c>
      <c r="N1019" t="str">
        <f>VLOOKUP(B:B,Customers!A:B,2,TRUE)</f>
        <v>France</v>
      </c>
      <c r="O1019" t="str">
        <f t="shared" si="79"/>
        <v>Not Outlier</v>
      </c>
      <c r="P1019">
        <f>VLOOKUP(B:B,Customers!A:H,8,0)</f>
        <v>63</v>
      </c>
    </row>
    <row r="1020" spans="1:16" x14ac:dyDescent="0.25">
      <c r="A1020">
        <v>770892</v>
      </c>
      <c r="B1020">
        <v>824</v>
      </c>
      <c r="C1020" s="1" t="s">
        <v>99</v>
      </c>
      <c r="D1020" s="3">
        <v>45140.101388888892</v>
      </c>
      <c r="E1020" t="s">
        <v>98</v>
      </c>
      <c r="F1020" t="s">
        <v>43</v>
      </c>
      <c r="G1020">
        <v>8032</v>
      </c>
      <c r="H1020" s="11">
        <f t="shared" si="75"/>
        <v>2</v>
      </c>
      <c r="I1020" s="7">
        <v>45140</v>
      </c>
      <c r="J1020" s="8">
        <v>0.10138888888888889</v>
      </c>
      <c r="K1020">
        <f t="shared" si="76"/>
        <v>26</v>
      </c>
      <c r="L1020">
        <f t="shared" si="77"/>
        <v>2</v>
      </c>
      <c r="M1020">
        <f t="shared" si="78"/>
        <v>8</v>
      </c>
      <c r="N1020" t="str">
        <f>VLOOKUP(B:B,Customers!A:B,2,TRUE)</f>
        <v>USA</v>
      </c>
      <c r="O1020" t="str">
        <f t="shared" si="79"/>
        <v>Not Outlier</v>
      </c>
      <c r="P1020">
        <f>VLOOKUP(B:B,Customers!A:H,8,0)</f>
        <v>35</v>
      </c>
    </row>
    <row r="1021" spans="1:16" x14ac:dyDescent="0.25">
      <c r="A1021">
        <v>27493</v>
      </c>
      <c r="B1021">
        <v>827</v>
      </c>
      <c r="C1021" s="1" t="s">
        <v>106</v>
      </c>
      <c r="D1021" s="2">
        <v>45225.008333333331</v>
      </c>
      <c r="E1021" t="s">
        <v>191</v>
      </c>
      <c r="F1021" t="s">
        <v>38</v>
      </c>
      <c r="G1021">
        <v>2811</v>
      </c>
      <c r="H1021" s="11">
        <f t="shared" si="75"/>
        <v>26</v>
      </c>
      <c r="I1021" s="7">
        <v>45225</v>
      </c>
      <c r="J1021" s="8">
        <v>8.3333333333333332E-3</v>
      </c>
      <c r="K1021">
        <f t="shared" si="76"/>
        <v>12</v>
      </c>
      <c r="L1021">
        <f t="shared" si="77"/>
        <v>0</v>
      </c>
      <c r="M1021">
        <f t="shared" si="78"/>
        <v>10</v>
      </c>
      <c r="N1021" t="str">
        <f>VLOOKUP(B:B,Customers!A:B,2,TRUE)</f>
        <v>Singapore</v>
      </c>
      <c r="O1021" t="str">
        <f t="shared" si="79"/>
        <v>Not Outlier</v>
      </c>
      <c r="P1021">
        <f>VLOOKUP(B:B,Customers!A:H,8,0)</f>
        <v>40</v>
      </c>
    </row>
    <row r="1022" spans="1:16" x14ac:dyDescent="0.25">
      <c r="A1022">
        <v>83818</v>
      </c>
      <c r="B1022">
        <v>827</v>
      </c>
      <c r="C1022" s="1" t="s">
        <v>106</v>
      </c>
      <c r="D1022" s="2">
        <v>45033.027777777781</v>
      </c>
      <c r="E1022" t="s">
        <v>97</v>
      </c>
      <c r="F1022" t="s">
        <v>64</v>
      </c>
      <c r="G1022">
        <v>7643</v>
      </c>
      <c r="H1022" s="11">
        <f t="shared" si="75"/>
        <v>17</v>
      </c>
      <c r="I1022" s="7">
        <v>45033</v>
      </c>
      <c r="J1022" s="8">
        <v>2.7777777777777776E-2</v>
      </c>
      <c r="K1022">
        <f t="shared" si="76"/>
        <v>40</v>
      </c>
      <c r="L1022">
        <f t="shared" si="77"/>
        <v>0</v>
      </c>
      <c r="M1022">
        <f t="shared" si="78"/>
        <v>4</v>
      </c>
      <c r="N1022" t="str">
        <f>VLOOKUP(B:B,Customers!A:B,2,TRUE)</f>
        <v>Singapore</v>
      </c>
      <c r="O1022" t="str">
        <f t="shared" si="79"/>
        <v>Not Outlier</v>
      </c>
      <c r="P1022">
        <f>VLOOKUP(B:B,Customers!A:H,8,0)</f>
        <v>40</v>
      </c>
    </row>
    <row r="1023" spans="1:16" x14ac:dyDescent="0.25">
      <c r="A1023">
        <v>611594</v>
      </c>
      <c r="B1023">
        <v>827</v>
      </c>
      <c r="C1023" s="1" t="s">
        <v>106</v>
      </c>
      <c r="D1023" s="2">
        <v>44933.004166666666</v>
      </c>
      <c r="E1023" t="s">
        <v>98</v>
      </c>
      <c r="F1023" t="s">
        <v>37</v>
      </c>
      <c r="G1023">
        <v>4635</v>
      </c>
      <c r="H1023" s="11">
        <f t="shared" si="75"/>
        <v>7</v>
      </c>
      <c r="I1023" s="7">
        <v>44933</v>
      </c>
      <c r="J1023" s="8">
        <v>4.1666666666666666E-3</v>
      </c>
      <c r="K1023">
        <f t="shared" si="76"/>
        <v>6</v>
      </c>
      <c r="L1023">
        <f t="shared" si="77"/>
        <v>0</v>
      </c>
      <c r="M1023">
        <f t="shared" si="78"/>
        <v>1</v>
      </c>
      <c r="N1023" t="str">
        <f>VLOOKUP(B:B,Customers!A:B,2,TRUE)</f>
        <v>Singapore</v>
      </c>
      <c r="O1023" t="str">
        <f t="shared" si="79"/>
        <v>Not Outlier</v>
      </c>
      <c r="P1023">
        <f>VLOOKUP(B:B,Customers!A:H,8,0)</f>
        <v>40</v>
      </c>
    </row>
    <row r="1024" spans="1:16" x14ac:dyDescent="0.25">
      <c r="A1024">
        <v>1488818</v>
      </c>
      <c r="B1024">
        <v>827</v>
      </c>
      <c r="C1024" s="1" t="s">
        <v>106</v>
      </c>
      <c r="D1024" s="3">
        <v>45052.03402777778</v>
      </c>
      <c r="E1024" t="s">
        <v>96</v>
      </c>
      <c r="F1024" t="s">
        <v>10</v>
      </c>
      <c r="G1024">
        <v>8763</v>
      </c>
      <c r="H1024" s="11">
        <f t="shared" si="75"/>
        <v>6</v>
      </c>
      <c r="I1024" s="7">
        <v>45052</v>
      </c>
      <c r="J1024" s="8">
        <v>3.4027777777777775E-2</v>
      </c>
      <c r="K1024">
        <f t="shared" si="76"/>
        <v>49</v>
      </c>
      <c r="L1024">
        <f t="shared" si="77"/>
        <v>0</v>
      </c>
      <c r="M1024">
        <f t="shared" si="78"/>
        <v>5</v>
      </c>
      <c r="N1024" t="str">
        <f>VLOOKUP(B:B,Customers!A:B,2,TRUE)</f>
        <v>Singapore</v>
      </c>
      <c r="O1024" t="str">
        <f t="shared" si="79"/>
        <v>Not Outlier</v>
      </c>
      <c r="P1024">
        <f>VLOOKUP(B:B,Customers!A:H,8,0)</f>
        <v>40</v>
      </c>
    </row>
    <row r="1025" spans="1:16" x14ac:dyDescent="0.25">
      <c r="A1025">
        <v>83365</v>
      </c>
      <c r="B1025">
        <v>829</v>
      </c>
      <c r="C1025" s="1" t="s">
        <v>99</v>
      </c>
      <c r="D1025" s="2">
        <v>45051.998611111114</v>
      </c>
      <c r="E1025" t="s">
        <v>191</v>
      </c>
      <c r="F1025" t="s">
        <v>5</v>
      </c>
      <c r="G1025">
        <v>7937</v>
      </c>
      <c r="H1025" s="11">
        <f t="shared" si="75"/>
        <v>5</v>
      </c>
      <c r="I1025" s="7">
        <v>45051</v>
      </c>
      <c r="J1025" s="8">
        <v>0.99861111111111112</v>
      </c>
      <c r="K1025">
        <f t="shared" si="76"/>
        <v>58</v>
      </c>
      <c r="L1025">
        <f t="shared" si="77"/>
        <v>23</v>
      </c>
      <c r="M1025">
        <f t="shared" si="78"/>
        <v>5</v>
      </c>
      <c r="N1025" t="str">
        <f>VLOOKUP(B:B,Customers!A:B,2,TRUE)</f>
        <v>USA</v>
      </c>
      <c r="O1025" t="str">
        <f t="shared" si="79"/>
        <v>Not Outlier</v>
      </c>
      <c r="P1025">
        <f>VLOOKUP(B:B,Customers!A:H,8,0)</f>
        <v>65</v>
      </c>
    </row>
    <row r="1026" spans="1:16" x14ac:dyDescent="0.25">
      <c r="A1026">
        <v>688473</v>
      </c>
      <c r="B1026">
        <v>829</v>
      </c>
      <c r="C1026" s="1" t="s">
        <v>99</v>
      </c>
      <c r="D1026" s="3">
        <v>45194.050694444442</v>
      </c>
      <c r="E1026" t="s">
        <v>97</v>
      </c>
      <c r="F1026" t="s">
        <v>27</v>
      </c>
      <c r="G1026">
        <v>2835</v>
      </c>
      <c r="H1026" s="11">
        <f t="shared" si="75"/>
        <v>25</v>
      </c>
      <c r="I1026" s="7">
        <v>45194</v>
      </c>
      <c r="J1026" s="8">
        <v>5.0694444444444445E-2</v>
      </c>
      <c r="K1026">
        <f t="shared" si="76"/>
        <v>13</v>
      </c>
      <c r="L1026">
        <f t="shared" si="77"/>
        <v>1</v>
      </c>
      <c r="M1026">
        <f t="shared" si="78"/>
        <v>9</v>
      </c>
      <c r="N1026" t="str">
        <f>VLOOKUP(B:B,Customers!A:B,2,TRUE)</f>
        <v>USA</v>
      </c>
      <c r="O1026" t="str">
        <f t="shared" si="79"/>
        <v>Not Outlier</v>
      </c>
      <c r="P1026">
        <f>VLOOKUP(B:B,Customers!A:H,8,0)</f>
        <v>65</v>
      </c>
    </row>
    <row r="1027" spans="1:16" x14ac:dyDescent="0.25">
      <c r="A1027">
        <v>1422755</v>
      </c>
      <c r="B1027">
        <v>830</v>
      </c>
      <c r="C1027" s="1" t="s">
        <v>100</v>
      </c>
      <c r="D1027" s="3">
        <v>45226.00277777778</v>
      </c>
      <c r="E1027" t="s">
        <v>97</v>
      </c>
      <c r="F1027" t="s">
        <v>7</v>
      </c>
      <c r="G1027">
        <v>7502</v>
      </c>
      <c r="H1027" s="11">
        <f t="shared" ref="H1027:H1090" si="80">DAY(D1027)</f>
        <v>27</v>
      </c>
      <c r="I1027" s="7">
        <v>45226</v>
      </c>
      <c r="J1027" s="8">
        <v>2.7777777777777779E-3</v>
      </c>
      <c r="K1027">
        <f t="shared" ref="K1027:K1090" si="81">MINUTE(J1027)</f>
        <v>4</v>
      </c>
      <c r="L1027">
        <f t="shared" ref="L1027:L1090" si="82">HOUR(J1027)</f>
        <v>0</v>
      </c>
      <c r="M1027">
        <f t="shared" ref="M1027:M1090" si="83">MONTH(I1027)</f>
        <v>10</v>
      </c>
      <c r="N1027" t="str">
        <f>VLOOKUP(B:B,Customers!A:B,2,TRUE)</f>
        <v>France</v>
      </c>
      <c r="O1027" t="str">
        <f t="shared" ref="O1027:O1090" si="84">IF(OR(G1027&gt;$R$9,G1027&lt;$R$8),"Outlier","Not Outlier")</f>
        <v>Not Outlier</v>
      </c>
      <c r="P1027">
        <f>VLOOKUP(B:B,Customers!A:H,8,0)</f>
        <v>75</v>
      </c>
    </row>
    <row r="1028" spans="1:16" x14ac:dyDescent="0.25">
      <c r="A1028">
        <v>218379</v>
      </c>
      <c r="B1028">
        <v>831</v>
      </c>
      <c r="C1028" s="1" t="s">
        <v>107</v>
      </c>
      <c r="D1028" s="2">
        <v>44976.970833333333</v>
      </c>
      <c r="E1028" t="s">
        <v>97</v>
      </c>
      <c r="F1028" t="s">
        <v>23</v>
      </c>
      <c r="G1028">
        <v>8241</v>
      </c>
      <c r="H1028" s="11">
        <f t="shared" si="80"/>
        <v>19</v>
      </c>
      <c r="I1028" s="7">
        <v>44976</v>
      </c>
      <c r="J1028" s="8">
        <v>0.97083333333333333</v>
      </c>
      <c r="K1028">
        <f t="shared" si="81"/>
        <v>18</v>
      </c>
      <c r="L1028">
        <f t="shared" si="82"/>
        <v>23</v>
      </c>
      <c r="M1028">
        <f t="shared" si="83"/>
        <v>2</v>
      </c>
      <c r="N1028" t="str">
        <f>VLOOKUP(B:B,Customers!A:B,2,TRUE)</f>
        <v>Italy</v>
      </c>
      <c r="O1028" t="str">
        <f t="shared" si="84"/>
        <v>Not Outlier</v>
      </c>
      <c r="P1028">
        <f>VLOOKUP(B:B,Customers!A:H,8,0)</f>
        <v>69</v>
      </c>
    </row>
    <row r="1029" spans="1:16" x14ac:dyDescent="0.25">
      <c r="A1029">
        <v>525782</v>
      </c>
      <c r="B1029">
        <v>833</v>
      </c>
      <c r="C1029" s="1" t="s">
        <v>110</v>
      </c>
      <c r="D1029" s="2">
        <v>45079.01666666667</v>
      </c>
      <c r="E1029" t="s">
        <v>96</v>
      </c>
      <c r="F1029" t="s">
        <v>9</v>
      </c>
      <c r="G1029">
        <v>257</v>
      </c>
      <c r="H1029" s="11">
        <f t="shared" si="80"/>
        <v>2</v>
      </c>
      <c r="I1029" s="7">
        <v>45079</v>
      </c>
      <c r="J1029" s="8">
        <v>1.6666666666666666E-2</v>
      </c>
      <c r="K1029">
        <f t="shared" si="81"/>
        <v>24</v>
      </c>
      <c r="L1029">
        <f t="shared" si="82"/>
        <v>0</v>
      </c>
      <c r="M1029">
        <f t="shared" si="83"/>
        <v>6</v>
      </c>
      <c r="N1029" t="str">
        <f>VLOOKUP(B:B,Customers!A:B,2,TRUE)</f>
        <v>Switzerland</v>
      </c>
      <c r="O1029" t="str">
        <f t="shared" si="84"/>
        <v>Not Outlier</v>
      </c>
      <c r="P1029">
        <f>VLOOKUP(B:B,Customers!A:H,8,0)</f>
        <v>52</v>
      </c>
    </row>
    <row r="1030" spans="1:16" x14ac:dyDescent="0.25">
      <c r="A1030">
        <v>606775</v>
      </c>
      <c r="B1030">
        <v>834</v>
      </c>
      <c r="C1030" s="1" t="s">
        <v>102</v>
      </c>
      <c r="D1030" s="2">
        <v>44982.994444444441</v>
      </c>
      <c r="E1030" t="s">
        <v>96</v>
      </c>
      <c r="F1030" t="s">
        <v>12</v>
      </c>
      <c r="G1030">
        <v>7873</v>
      </c>
      <c r="H1030" s="11">
        <f t="shared" si="80"/>
        <v>25</v>
      </c>
      <c r="I1030" s="7">
        <v>44982</v>
      </c>
      <c r="J1030" s="8">
        <v>0.99444444444444446</v>
      </c>
      <c r="K1030">
        <f t="shared" si="81"/>
        <v>52</v>
      </c>
      <c r="L1030">
        <f t="shared" si="82"/>
        <v>23</v>
      </c>
      <c r="M1030">
        <f t="shared" si="83"/>
        <v>2</v>
      </c>
      <c r="N1030" t="str">
        <f>VLOOKUP(B:B,Customers!A:B,2,TRUE)</f>
        <v>Finland</v>
      </c>
      <c r="O1030" t="str">
        <f t="shared" si="84"/>
        <v>Not Outlier</v>
      </c>
      <c r="P1030">
        <f>VLOOKUP(B:B,Customers!A:H,8,0)</f>
        <v>76</v>
      </c>
    </row>
    <row r="1031" spans="1:16" x14ac:dyDescent="0.25">
      <c r="A1031">
        <v>304668</v>
      </c>
      <c r="B1031">
        <v>835</v>
      </c>
      <c r="C1031" s="1" t="s">
        <v>101</v>
      </c>
      <c r="D1031" s="2">
        <v>44969.030555555553</v>
      </c>
      <c r="E1031" t="s">
        <v>97</v>
      </c>
      <c r="F1031" t="s">
        <v>29</v>
      </c>
      <c r="G1031">
        <v>3450</v>
      </c>
      <c r="H1031" s="11">
        <f t="shared" si="80"/>
        <v>12</v>
      </c>
      <c r="I1031" s="7">
        <v>44969</v>
      </c>
      <c r="J1031" s="8">
        <v>3.0555555555555555E-2</v>
      </c>
      <c r="K1031">
        <f t="shared" si="81"/>
        <v>44</v>
      </c>
      <c r="L1031">
        <f t="shared" si="82"/>
        <v>0</v>
      </c>
      <c r="M1031">
        <f t="shared" si="83"/>
        <v>2</v>
      </c>
      <c r="N1031" t="str">
        <f>VLOOKUP(B:B,Customers!A:B,2,TRUE)</f>
        <v>Australia</v>
      </c>
      <c r="O1031" t="str">
        <f t="shared" si="84"/>
        <v>Not Outlier</v>
      </c>
      <c r="P1031">
        <f>VLOOKUP(B:B,Customers!A:H,8,0)</f>
        <v>50</v>
      </c>
    </row>
    <row r="1032" spans="1:16" x14ac:dyDescent="0.25">
      <c r="A1032">
        <v>795276</v>
      </c>
      <c r="B1032">
        <v>836</v>
      </c>
      <c r="C1032" s="1" t="s">
        <v>113</v>
      </c>
      <c r="D1032" s="3">
        <v>45034.954861111109</v>
      </c>
      <c r="E1032" t="s">
        <v>191</v>
      </c>
      <c r="F1032" t="s">
        <v>72</v>
      </c>
      <c r="G1032">
        <v>1032</v>
      </c>
      <c r="H1032" s="11">
        <f t="shared" si="80"/>
        <v>18</v>
      </c>
      <c r="I1032" s="7">
        <v>45034</v>
      </c>
      <c r="J1032" s="8">
        <v>0.95486111111111116</v>
      </c>
      <c r="K1032">
        <f t="shared" si="81"/>
        <v>55</v>
      </c>
      <c r="L1032">
        <f t="shared" si="82"/>
        <v>22</v>
      </c>
      <c r="M1032">
        <f t="shared" si="83"/>
        <v>4</v>
      </c>
      <c r="N1032" t="str">
        <f>VLOOKUP(B:B,Customers!A:B,2,TRUE)</f>
        <v>India</v>
      </c>
      <c r="O1032" t="str">
        <f t="shared" si="84"/>
        <v>Not Outlier</v>
      </c>
      <c r="P1032">
        <f>VLOOKUP(B:B,Customers!A:H,8,0)</f>
        <v>70</v>
      </c>
    </row>
    <row r="1033" spans="1:16" x14ac:dyDescent="0.25">
      <c r="A1033">
        <v>814175</v>
      </c>
      <c r="B1033">
        <v>836</v>
      </c>
      <c r="C1033" s="1" t="s">
        <v>113</v>
      </c>
      <c r="D1033" s="3">
        <v>45015.038194444445</v>
      </c>
      <c r="E1033" t="s">
        <v>98</v>
      </c>
      <c r="F1033" t="s">
        <v>59</v>
      </c>
      <c r="G1033">
        <v>7467</v>
      </c>
      <c r="H1033" s="11">
        <f t="shared" si="80"/>
        <v>30</v>
      </c>
      <c r="I1033" s="7">
        <v>45015</v>
      </c>
      <c r="J1033" s="8">
        <v>3.8194444444444448E-2</v>
      </c>
      <c r="K1033">
        <f t="shared" si="81"/>
        <v>55</v>
      </c>
      <c r="L1033">
        <f t="shared" si="82"/>
        <v>0</v>
      </c>
      <c r="M1033">
        <f t="shared" si="83"/>
        <v>3</v>
      </c>
      <c r="N1033" t="str">
        <f>VLOOKUP(B:B,Customers!A:B,2,TRUE)</f>
        <v>India</v>
      </c>
      <c r="O1033" t="str">
        <f t="shared" si="84"/>
        <v>Not Outlier</v>
      </c>
      <c r="P1033">
        <f>VLOOKUP(B:B,Customers!A:H,8,0)</f>
        <v>70</v>
      </c>
    </row>
    <row r="1034" spans="1:16" x14ac:dyDescent="0.25">
      <c r="A1034">
        <v>1119156</v>
      </c>
      <c r="B1034">
        <v>837</v>
      </c>
      <c r="C1034" s="1" t="s">
        <v>101</v>
      </c>
      <c r="D1034" s="3">
        <v>45285.059027777781</v>
      </c>
      <c r="E1034" t="s">
        <v>97</v>
      </c>
      <c r="F1034" t="s">
        <v>21</v>
      </c>
      <c r="G1034">
        <v>2932</v>
      </c>
      <c r="H1034" s="11">
        <f t="shared" si="80"/>
        <v>25</v>
      </c>
      <c r="I1034" s="7">
        <v>45285</v>
      </c>
      <c r="J1034" s="8">
        <v>5.9027777777777776E-2</v>
      </c>
      <c r="K1034">
        <f t="shared" si="81"/>
        <v>25</v>
      </c>
      <c r="L1034">
        <f t="shared" si="82"/>
        <v>1</v>
      </c>
      <c r="M1034">
        <f t="shared" si="83"/>
        <v>12</v>
      </c>
      <c r="N1034" t="str">
        <f>VLOOKUP(B:B,Customers!A:B,2,TRUE)</f>
        <v>Australia</v>
      </c>
      <c r="O1034" t="str">
        <f t="shared" si="84"/>
        <v>Not Outlier</v>
      </c>
      <c r="P1034">
        <f>VLOOKUP(B:B,Customers!A:H,8,0)</f>
        <v>55</v>
      </c>
    </row>
    <row r="1035" spans="1:16" x14ac:dyDescent="0.25">
      <c r="A1035">
        <v>310236</v>
      </c>
      <c r="B1035">
        <v>839</v>
      </c>
      <c r="C1035" s="1" t="s">
        <v>113</v>
      </c>
      <c r="D1035" s="2">
        <v>45034.00277777778</v>
      </c>
      <c r="E1035" t="s">
        <v>98</v>
      </c>
      <c r="F1035" t="s">
        <v>39</v>
      </c>
      <c r="G1035">
        <v>221</v>
      </c>
      <c r="H1035" s="11">
        <f t="shared" si="80"/>
        <v>18</v>
      </c>
      <c r="I1035" s="7">
        <v>45034</v>
      </c>
      <c r="J1035" s="8">
        <v>2.7777777777777779E-3</v>
      </c>
      <c r="K1035">
        <f t="shared" si="81"/>
        <v>4</v>
      </c>
      <c r="L1035">
        <f t="shared" si="82"/>
        <v>0</v>
      </c>
      <c r="M1035">
        <f t="shared" si="83"/>
        <v>4</v>
      </c>
      <c r="N1035" t="str">
        <f>VLOOKUP(B:B,Customers!A:B,2,TRUE)</f>
        <v>India</v>
      </c>
      <c r="O1035" t="str">
        <f t="shared" si="84"/>
        <v>Not Outlier</v>
      </c>
      <c r="P1035">
        <f>VLOOKUP(B:B,Customers!A:H,8,0)</f>
        <v>36</v>
      </c>
    </row>
    <row r="1036" spans="1:16" x14ac:dyDescent="0.25">
      <c r="A1036">
        <v>1038558</v>
      </c>
      <c r="B1036">
        <v>840</v>
      </c>
      <c r="C1036" s="1" t="s">
        <v>102</v>
      </c>
      <c r="D1036" s="3">
        <v>45110.073611111111</v>
      </c>
      <c r="E1036" t="s">
        <v>97</v>
      </c>
      <c r="F1036" t="s">
        <v>46</v>
      </c>
      <c r="G1036">
        <v>5596</v>
      </c>
      <c r="H1036" s="11">
        <f t="shared" si="80"/>
        <v>3</v>
      </c>
      <c r="I1036" s="7">
        <v>45110</v>
      </c>
      <c r="J1036" s="8">
        <v>7.3611111111111113E-2</v>
      </c>
      <c r="K1036">
        <f t="shared" si="81"/>
        <v>46</v>
      </c>
      <c r="L1036">
        <f t="shared" si="82"/>
        <v>1</v>
      </c>
      <c r="M1036">
        <f t="shared" si="83"/>
        <v>7</v>
      </c>
      <c r="N1036" t="str">
        <f>VLOOKUP(B:B,Customers!A:B,2,TRUE)</f>
        <v>Finland</v>
      </c>
      <c r="O1036" t="str">
        <f t="shared" si="84"/>
        <v>Not Outlier</v>
      </c>
      <c r="P1036">
        <f>VLOOKUP(B:B,Customers!A:H,8,0)</f>
        <v>47</v>
      </c>
    </row>
    <row r="1037" spans="1:16" x14ac:dyDescent="0.25">
      <c r="A1037">
        <v>484688</v>
      </c>
      <c r="B1037">
        <v>841</v>
      </c>
      <c r="C1037" s="1" t="s">
        <v>99</v>
      </c>
      <c r="D1037" s="2">
        <v>45068.005555555559</v>
      </c>
      <c r="E1037" t="s">
        <v>97</v>
      </c>
      <c r="F1037" t="s">
        <v>87</v>
      </c>
      <c r="G1037">
        <v>5991</v>
      </c>
      <c r="H1037" s="11">
        <f t="shared" si="80"/>
        <v>22</v>
      </c>
      <c r="I1037" s="7">
        <v>45068</v>
      </c>
      <c r="J1037" s="8">
        <v>5.5555555555555558E-3</v>
      </c>
      <c r="K1037">
        <f t="shared" si="81"/>
        <v>8</v>
      </c>
      <c r="L1037">
        <f t="shared" si="82"/>
        <v>0</v>
      </c>
      <c r="M1037">
        <f t="shared" si="83"/>
        <v>5</v>
      </c>
      <c r="N1037" t="str">
        <f>VLOOKUP(B:B,Customers!A:B,2,TRUE)</f>
        <v>USA</v>
      </c>
      <c r="O1037" t="str">
        <f t="shared" si="84"/>
        <v>Not Outlier</v>
      </c>
      <c r="P1037">
        <f>VLOOKUP(B:B,Customers!A:H,8,0)</f>
        <v>42</v>
      </c>
    </row>
    <row r="1038" spans="1:16" x14ac:dyDescent="0.25">
      <c r="A1038">
        <v>1007700</v>
      </c>
      <c r="B1038">
        <v>841</v>
      </c>
      <c r="C1038" s="1" t="s">
        <v>99</v>
      </c>
      <c r="D1038" s="3">
        <v>45179.981944444444</v>
      </c>
      <c r="E1038" t="s">
        <v>98</v>
      </c>
      <c r="F1038" t="s">
        <v>48</v>
      </c>
      <c r="G1038">
        <v>7646</v>
      </c>
      <c r="H1038" s="11">
        <f t="shared" si="80"/>
        <v>10</v>
      </c>
      <c r="I1038" s="7">
        <v>45179</v>
      </c>
      <c r="J1038" s="8">
        <v>0.9819444444444444</v>
      </c>
      <c r="K1038">
        <f t="shared" si="81"/>
        <v>34</v>
      </c>
      <c r="L1038">
        <f t="shared" si="82"/>
        <v>23</v>
      </c>
      <c r="M1038">
        <f t="shared" si="83"/>
        <v>9</v>
      </c>
      <c r="N1038" t="str">
        <f>VLOOKUP(B:B,Customers!A:B,2,TRUE)</f>
        <v>USA</v>
      </c>
      <c r="O1038" t="str">
        <f t="shared" si="84"/>
        <v>Not Outlier</v>
      </c>
      <c r="P1038">
        <f>VLOOKUP(B:B,Customers!A:H,8,0)</f>
        <v>42</v>
      </c>
    </row>
    <row r="1039" spans="1:16" x14ac:dyDescent="0.25">
      <c r="A1039">
        <v>576486</v>
      </c>
      <c r="B1039">
        <v>842</v>
      </c>
      <c r="C1039" s="1" t="s">
        <v>100</v>
      </c>
      <c r="D1039" s="2">
        <v>45097.068749999999</v>
      </c>
      <c r="E1039" t="s">
        <v>96</v>
      </c>
      <c r="F1039" t="s">
        <v>43</v>
      </c>
      <c r="G1039">
        <v>2847</v>
      </c>
      <c r="H1039" s="11">
        <f t="shared" si="80"/>
        <v>20</v>
      </c>
      <c r="I1039" s="7">
        <v>45097</v>
      </c>
      <c r="J1039" s="8">
        <v>6.8750000000000006E-2</v>
      </c>
      <c r="K1039">
        <f t="shared" si="81"/>
        <v>39</v>
      </c>
      <c r="L1039">
        <f t="shared" si="82"/>
        <v>1</v>
      </c>
      <c r="M1039">
        <f t="shared" si="83"/>
        <v>6</v>
      </c>
      <c r="N1039" t="str">
        <f>VLOOKUP(B:B,Customers!A:B,2,TRUE)</f>
        <v>France</v>
      </c>
      <c r="O1039" t="str">
        <f t="shared" si="84"/>
        <v>Not Outlier</v>
      </c>
      <c r="P1039">
        <f>VLOOKUP(B:B,Customers!A:H,8,0)</f>
        <v>41</v>
      </c>
    </row>
    <row r="1040" spans="1:16" x14ac:dyDescent="0.25">
      <c r="A1040">
        <v>797415</v>
      </c>
      <c r="B1040">
        <v>842</v>
      </c>
      <c r="C1040" s="1" t="s">
        <v>100</v>
      </c>
      <c r="D1040" s="3">
        <v>45269</v>
      </c>
      <c r="E1040" t="s">
        <v>98</v>
      </c>
      <c r="F1040" t="s">
        <v>13</v>
      </c>
      <c r="G1040">
        <v>7700</v>
      </c>
      <c r="H1040" s="11">
        <f t="shared" si="80"/>
        <v>9</v>
      </c>
      <c r="I1040" s="7">
        <v>45269</v>
      </c>
      <c r="J1040" s="8">
        <v>0</v>
      </c>
      <c r="K1040">
        <f t="shared" si="81"/>
        <v>0</v>
      </c>
      <c r="L1040">
        <f t="shared" si="82"/>
        <v>0</v>
      </c>
      <c r="M1040">
        <f t="shared" si="83"/>
        <v>12</v>
      </c>
      <c r="N1040" t="str">
        <f>VLOOKUP(B:B,Customers!A:B,2,TRUE)</f>
        <v>France</v>
      </c>
      <c r="O1040" t="str">
        <f t="shared" si="84"/>
        <v>Not Outlier</v>
      </c>
      <c r="P1040">
        <f>VLOOKUP(B:B,Customers!A:H,8,0)</f>
        <v>41</v>
      </c>
    </row>
    <row r="1041" spans="1:16" x14ac:dyDescent="0.25">
      <c r="A1041">
        <v>899739</v>
      </c>
      <c r="B1041">
        <v>842</v>
      </c>
      <c r="C1041" s="1" t="s">
        <v>100</v>
      </c>
      <c r="D1041" s="3">
        <v>44932.033333333333</v>
      </c>
      <c r="E1041" t="s">
        <v>97</v>
      </c>
      <c r="F1041" t="s">
        <v>43</v>
      </c>
      <c r="G1041">
        <v>3937</v>
      </c>
      <c r="H1041" s="11">
        <f t="shared" si="80"/>
        <v>6</v>
      </c>
      <c r="I1041" s="7">
        <v>44932</v>
      </c>
      <c r="J1041" s="8">
        <v>3.3333333333333333E-2</v>
      </c>
      <c r="K1041">
        <f t="shared" si="81"/>
        <v>48</v>
      </c>
      <c r="L1041">
        <f t="shared" si="82"/>
        <v>0</v>
      </c>
      <c r="M1041">
        <f t="shared" si="83"/>
        <v>1</v>
      </c>
      <c r="N1041" t="str">
        <f>VLOOKUP(B:B,Customers!A:B,2,TRUE)</f>
        <v>France</v>
      </c>
      <c r="O1041" t="str">
        <f t="shared" si="84"/>
        <v>Not Outlier</v>
      </c>
      <c r="P1041">
        <f>VLOOKUP(B:B,Customers!A:H,8,0)</f>
        <v>41</v>
      </c>
    </row>
    <row r="1042" spans="1:16" x14ac:dyDescent="0.25">
      <c r="A1042">
        <v>1648466</v>
      </c>
      <c r="B1042">
        <v>842</v>
      </c>
      <c r="C1042" s="1" t="s">
        <v>100</v>
      </c>
      <c r="D1042" s="3">
        <v>44948.990972222222</v>
      </c>
      <c r="E1042" t="s">
        <v>191</v>
      </c>
      <c r="F1042" t="s">
        <v>7</v>
      </c>
      <c r="G1042">
        <v>3076</v>
      </c>
      <c r="H1042" s="11">
        <f t="shared" si="80"/>
        <v>22</v>
      </c>
      <c r="I1042" s="7">
        <v>44948</v>
      </c>
      <c r="J1042" s="8">
        <v>0.99097222222222225</v>
      </c>
      <c r="K1042">
        <f t="shared" si="81"/>
        <v>47</v>
      </c>
      <c r="L1042">
        <f t="shared" si="82"/>
        <v>23</v>
      </c>
      <c r="M1042">
        <f t="shared" si="83"/>
        <v>1</v>
      </c>
      <c r="N1042" t="str">
        <f>VLOOKUP(B:B,Customers!A:B,2,TRUE)</f>
        <v>France</v>
      </c>
      <c r="O1042" t="str">
        <f t="shared" si="84"/>
        <v>Not Outlier</v>
      </c>
      <c r="P1042">
        <f>VLOOKUP(B:B,Customers!A:H,8,0)</f>
        <v>41</v>
      </c>
    </row>
    <row r="1043" spans="1:16" x14ac:dyDescent="0.25">
      <c r="A1043">
        <v>1409459</v>
      </c>
      <c r="B1043">
        <v>843</v>
      </c>
      <c r="C1043" s="1" t="s">
        <v>99</v>
      </c>
      <c r="D1043" s="3">
        <v>45067.015277777777</v>
      </c>
      <c r="E1043" t="s">
        <v>97</v>
      </c>
      <c r="F1043" t="s">
        <v>65</v>
      </c>
      <c r="G1043">
        <v>6955</v>
      </c>
      <c r="H1043" s="11">
        <f t="shared" si="80"/>
        <v>21</v>
      </c>
      <c r="I1043" s="7">
        <v>45067</v>
      </c>
      <c r="J1043" s="8">
        <v>1.5277777777777777E-2</v>
      </c>
      <c r="K1043">
        <f t="shared" si="81"/>
        <v>22</v>
      </c>
      <c r="L1043">
        <f t="shared" si="82"/>
        <v>0</v>
      </c>
      <c r="M1043">
        <f t="shared" si="83"/>
        <v>5</v>
      </c>
      <c r="N1043" t="str">
        <f>VLOOKUP(B:B,Customers!A:B,2,TRUE)</f>
        <v>USA</v>
      </c>
      <c r="O1043" t="str">
        <f t="shared" si="84"/>
        <v>Not Outlier</v>
      </c>
      <c r="P1043">
        <f>VLOOKUP(B:B,Customers!A:H,8,0)</f>
        <v>37</v>
      </c>
    </row>
    <row r="1044" spans="1:16" x14ac:dyDescent="0.25">
      <c r="A1044">
        <v>911597</v>
      </c>
      <c r="B1044">
        <v>844</v>
      </c>
      <c r="C1044" s="1" t="s">
        <v>107</v>
      </c>
      <c r="D1044" s="3">
        <v>44941.95416666667</v>
      </c>
      <c r="E1044" t="s">
        <v>98</v>
      </c>
      <c r="F1044" t="s">
        <v>43</v>
      </c>
      <c r="G1044">
        <v>5409</v>
      </c>
      <c r="H1044" s="11">
        <f t="shared" si="80"/>
        <v>15</v>
      </c>
      <c r="I1044" s="7">
        <v>44941</v>
      </c>
      <c r="J1044" s="8">
        <v>0.95416666666666672</v>
      </c>
      <c r="K1044">
        <f t="shared" si="81"/>
        <v>54</v>
      </c>
      <c r="L1044">
        <f t="shared" si="82"/>
        <v>22</v>
      </c>
      <c r="M1044">
        <f t="shared" si="83"/>
        <v>1</v>
      </c>
      <c r="N1044" t="str">
        <f>VLOOKUP(B:B,Customers!A:B,2,TRUE)</f>
        <v>Italy</v>
      </c>
      <c r="O1044" t="str">
        <f t="shared" si="84"/>
        <v>Not Outlier</v>
      </c>
      <c r="P1044">
        <f>VLOOKUP(B:B,Customers!A:H,8,0)</f>
        <v>90</v>
      </c>
    </row>
    <row r="1045" spans="1:16" x14ac:dyDescent="0.25">
      <c r="A1045">
        <v>255781</v>
      </c>
      <c r="B1045">
        <v>847</v>
      </c>
      <c r="C1045" s="1" t="s">
        <v>113</v>
      </c>
      <c r="D1045" s="2">
        <v>45164.949305555558</v>
      </c>
      <c r="E1045" t="s">
        <v>96</v>
      </c>
      <c r="F1045" t="s">
        <v>76</v>
      </c>
      <c r="G1045">
        <v>298</v>
      </c>
      <c r="H1045" s="11">
        <f t="shared" si="80"/>
        <v>26</v>
      </c>
      <c r="I1045" s="7">
        <v>45164</v>
      </c>
      <c r="J1045" s="8">
        <v>0.94930555555555551</v>
      </c>
      <c r="K1045">
        <f t="shared" si="81"/>
        <v>47</v>
      </c>
      <c r="L1045">
        <f t="shared" si="82"/>
        <v>22</v>
      </c>
      <c r="M1045">
        <f t="shared" si="83"/>
        <v>8</v>
      </c>
      <c r="N1045" t="str">
        <f>VLOOKUP(B:B,Customers!A:B,2,TRUE)</f>
        <v>India</v>
      </c>
      <c r="O1045" t="str">
        <f t="shared" si="84"/>
        <v>Not Outlier</v>
      </c>
      <c r="P1045">
        <f>VLOOKUP(B:B,Customers!A:H,8,0)</f>
        <v>76</v>
      </c>
    </row>
    <row r="1046" spans="1:16" x14ac:dyDescent="0.25">
      <c r="A1046">
        <v>520860</v>
      </c>
      <c r="B1046">
        <v>848</v>
      </c>
      <c r="C1046" s="1" t="s">
        <v>99</v>
      </c>
      <c r="D1046" s="2">
        <v>44949.943749999999</v>
      </c>
      <c r="E1046" t="s">
        <v>97</v>
      </c>
      <c r="F1046" t="s">
        <v>6</v>
      </c>
      <c r="G1046">
        <v>7161</v>
      </c>
      <c r="H1046" s="11">
        <f t="shared" si="80"/>
        <v>23</v>
      </c>
      <c r="I1046" s="7">
        <v>44949</v>
      </c>
      <c r="J1046" s="8">
        <v>0.94374999999999998</v>
      </c>
      <c r="K1046">
        <f t="shared" si="81"/>
        <v>39</v>
      </c>
      <c r="L1046">
        <f t="shared" si="82"/>
        <v>22</v>
      </c>
      <c r="M1046">
        <f t="shared" si="83"/>
        <v>1</v>
      </c>
      <c r="N1046" t="str">
        <f>VLOOKUP(B:B,Customers!A:B,2,TRUE)</f>
        <v>USA</v>
      </c>
      <c r="O1046" t="str">
        <f t="shared" si="84"/>
        <v>Not Outlier</v>
      </c>
      <c r="P1046">
        <f>VLOOKUP(B:B,Customers!A:H,8,0)</f>
        <v>44</v>
      </c>
    </row>
    <row r="1047" spans="1:16" x14ac:dyDescent="0.25">
      <c r="A1047">
        <v>737059</v>
      </c>
      <c r="B1047">
        <v>849</v>
      </c>
      <c r="C1047" s="1" t="s">
        <v>100</v>
      </c>
      <c r="D1047" s="3">
        <v>45207.030555555553</v>
      </c>
      <c r="E1047" t="s">
        <v>97</v>
      </c>
      <c r="F1047" t="s">
        <v>27</v>
      </c>
      <c r="G1047">
        <v>8652</v>
      </c>
      <c r="H1047" s="11">
        <f t="shared" si="80"/>
        <v>8</v>
      </c>
      <c r="I1047" s="7">
        <v>45207</v>
      </c>
      <c r="J1047" s="8">
        <v>3.0555555555555555E-2</v>
      </c>
      <c r="K1047">
        <f t="shared" si="81"/>
        <v>44</v>
      </c>
      <c r="L1047">
        <f t="shared" si="82"/>
        <v>0</v>
      </c>
      <c r="M1047">
        <f t="shared" si="83"/>
        <v>10</v>
      </c>
      <c r="N1047" t="str">
        <f>VLOOKUP(B:B,Customers!A:B,2,TRUE)</f>
        <v>France</v>
      </c>
      <c r="O1047" t="str">
        <f t="shared" si="84"/>
        <v>Not Outlier</v>
      </c>
      <c r="P1047">
        <f>VLOOKUP(B:B,Customers!A:H,8,0)</f>
        <v>19</v>
      </c>
    </row>
    <row r="1048" spans="1:16" x14ac:dyDescent="0.25">
      <c r="A1048">
        <v>875015</v>
      </c>
      <c r="B1048">
        <v>849</v>
      </c>
      <c r="C1048" s="1" t="s">
        <v>100</v>
      </c>
      <c r="D1048" s="3">
        <v>45162.017361111109</v>
      </c>
      <c r="E1048" t="s">
        <v>191</v>
      </c>
      <c r="F1048" t="s">
        <v>43</v>
      </c>
      <c r="G1048">
        <v>235</v>
      </c>
      <c r="H1048" s="11">
        <f t="shared" si="80"/>
        <v>24</v>
      </c>
      <c r="I1048" s="7">
        <v>45162</v>
      </c>
      <c r="J1048" s="8">
        <v>1.7361111111111112E-2</v>
      </c>
      <c r="K1048">
        <f t="shared" si="81"/>
        <v>25</v>
      </c>
      <c r="L1048">
        <f t="shared" si="82"/>
        <v>0</v>
      </c>
      <c r="M1048">
        <f t="shared" si="83"/>
        <v>8</v>
      </c>
      <c r="N1048" t="str">
        <f>VLOOKUP(B:B,Customers!A:B,2,TRUE)</f>
        <v>France</v>
      </c>
      <c r="O1048" t="str">
        <f t="shared" si="84"/>
        <v>Not Outlier</v>
      </c>
      <c r="P1048">
        <f>VLOOKUP(B:B,Customers!A:H,8,0)</f>
        <v>19</v>
      </c>
    </row>
    <row r="1049" spans="1:16" x14ac:dyDescent="0.25">
      <c r="A1049">
        <v>969765</v>
      </c>
      <c r="B1049">
        <v>850</v>
      </c>
      <c r="C1049" s="1" t="s">
        <v>99</v>
      </c>
      <c r="D1049" s="3">
        <v>44973.073611111111</v>
      </c>
      <c r="E1049" t="s">
        <v>97</v>
      </c>
      <c r="F1049" t="s">
        <v>43</v>
      </c>
      <c r="G1049">
        <v>3206</v>
      </c>
      <c r="H1049" s="11">
        <f t="shared" si="80"/>
        <v>16</v>
      </c>
      <c r="I1049" s="7">
        <v>44973</v>
      </c>
      <c r="J1049" s="8">
        <v>7.3611111111111113E-2</v>
      </c>
      <c r="K1049">
        <f t="shared" si="81"/>
        <v>46</v>
      </c>
      <c r="L1049">
        <f t="shared" si="82"/>
        <v>1</v>
      </c>
      <c r="M1049">
        <f t="shared" si="83"/>
        <v>2</v>
      </c>
      <c r="N1049" t="str">
        <f>VLOOKUP(B:B,Customers!A:B,2,TRUE)</f>
        <v>USA</v>
      </c>
      <c r="O1049" t="str">
        <f t="shared" si="84"/>
        <v>Not Outlier</v>
      </c>
      <c r="P1049">
        <f>VLOOKUP(B:B,Customers!A:H,8,0)</f>
        <v>52</v>
      </c>
    </row>
    <row r="1050" spans="1:16" x14ac:dyDescent="0.25">
      <c r="A1050">
        <v>675362</v>
      </c>
      <c r="B1050">
        <v>851</v>
      </c>
      <c r="C1050" s="1" t="s">
        <v>106</v>
      </c>
      <c r="D1050" s="3">
        <v>45061.969444444447</v>
      </c>
      <c r="E1050" t="s">
        <v>96</v>
      </c>
      <c r="F1050" t="s">
        <v>77</v>
      </c>
      <c r="G1050">
        <v>6791</v>
      </c>
      <c r="H1050" s="11">
        <f t="shared" si="80"/>
        <v>15</v>
      </c>
      <c r="I1050" s="7">
        <v>45061</v>
      </c>
      <c r="J1050" s="8">
        <v>0.96944444444444444</v>
      </c>
      <c r="K1050">
        <f t="shared" si="81"/>
        <v>16</v>
      </c>
      <c r="L1050">
        <f t="shared" si="82"/>
        <v>23</v>
      </c>
      <c r="M1050">
        <f t="shared" si="83"/>
        <v>5</v>
      </c>
      <c r="N1050" t="str">
        <f>VLOOKUP(B:B,Customers!A:B,2,TRUE)</f>
        <v>Singapore</v>
      </c>
      <c r="O1050" t="str">
        <f t="shared" si="84"/>
        <v>Not Outlier</v>
      </c>
      <c r="P1050">
        <f>VLOOKUP(B:B,Customers!A:H,8,0)</f>
        <v>58</v>
      </c>
    </row>
    <row r="1051" spans="1:16" x14ac:dyDescent="0.25">
      <c r="A1051">
        <v>482282</v>
      </c>
      <c r="B1051">
        <v>852</v>
      </c>
      <c r="C1051" s="1" t="s">
        <v>99</v>
      </c>
      <c r="D1051" s="2">
        <v>45154.043055555558</v>
      </c>
      <c r="E1051" t="s">
        <v>96</v>
      </c>
      <c r="F1051" t="s">
        <v>43</v>
      </c>
      <c r="G1051">
        <v>348</v>
      </c>
      <c r="H1051" s="11">
        <f t="shared" si="80"/>
        <v>16</v>
      </c>
      <c r="I1051" s="7">
        <v>45154</v>
      </c>
      <c r="J1051" s="8">
        <v>4.3055555555555555E-2</v>
      </c>
      <c r="K1051">
        <f t="shared" si="81"/>
        <v>2</v>
      </c>
      <c r="L1051">
        <f t="shared" si="82"/>
        <v>1</v>
      </c>
      <c r="M1051">
        <f t="shared" si="83"/>
        <v>8</v>
      </c>
      <c r="N1051" t="str">
        <f>VLOOKUP(B:B,Customers!A:B,2,TRUE)</f>
        <v>USA</v>
      </c>
      <c r="O1051" t="str">
        <f t="shared" si="84"/>
        <v>Not Outlier</v>
      </c>
      <c r="P1051">
        <f>VLOOKUP(B:B,Customers!A:H,8,0)</f>
        <v>84</v>
      </c>
    </row>
    <row r="1052" spans="1:16" x14ac:dyDescent="0.25">
      <c r="A1052">
        <v>562295</v>
      </c>
      <c r="B1052">
        <v>853</v>
      </c>
      <c r="C1052" s="1" t="s">
        <v>99</v>
      </c>
      <c r="D1052" s="2">
        <v>45128.001388888886</v>
      </c>
      <c r="E1052" t="s">
        <v>191</v>
      </c>
      <c r="F1052" t="s">
        <v>22</v>
      </c>
      <c r="G1052">
        <v>3046</v>
      </c>
      <c r="H1052" s="11">
        <f t="shared" si="80"/>
        <v>21</v>
      </c>
      <c r="I1052" s="7">
        <v>45128</v>
      </c>
      <c r="J1052" s="8">
        <v>1.3888888888888889E-3</v>
      </c>
      <c r="K1052">
        <f t="shared" si="81"/>
        <v>2</v>
      </c>
      <c r="L1052">
        <f t="shared" si="82"/>
        <v>0</v>
      </c>
      <c r="M1052">
        <f t="shared" si="83"/>
        <v>7</v>
      </c>
      <c r="N1052" t="str">
        <f>VLOOKUP(B:B,Customers!A:B,2,TRUE)</f>
        <v>USA</v>
      </c>
      <c r="O1052" t="str">
        <f t="shared" si="84"/>
        <v>Not Outlier</v>
      </c>
      <c r="P1052">
        <f>VLOOKUP(B:B,Customers!A:H,8,0)</f>
        <v>57</v>
      </c>
    </row>
    <row r="1053" spans="1:16" x14ac:dyDescent="0.25">
      <c r="A1053">
        <v>637916</v>
      </c>
      <c r="B1053">
        <v>853</v>
      </c>
      <c r="C1053" s="1" t="s">
        <v>99</v>
      </c>
      <c r="D1053" s="2">
        <v>45137.01666666667</v>
      </c>
      <c r="E1053" t="s">
        <v>96</v>
      </c>
      <c r="F1053" t="s">
        <v>31</v>
      </c>
      <c r="G1053">
        <v>613</v>
      </c>
      <c r="H1053" s="11">
        <f t="shared" si="80"/>
        <v>30</v>
      </c>
      <c r="I1053" s="7">
        <v>45137</v>
      </c>
      <c r="J1053" s="8">
        <v>1.6666666666666666E-2</v>
      </c>
      <c r="K1053">
        <f t="shared" si="81"/>
        <v>24</v>
      </c>
      <c r="L1053">
        <f t="shared" si="82"/>
        <v>0</v>
      </c>
      <c r="M1053">
        <f t="shared" si="83"/>
        <v>7</v>
      </c>
      <c r="N1053" t="str">
        <f>VLOOKUP(B:B,Customers!A:B,2,TRUE)</f>
        <v>USA</v>
      </c>
      <c r="O1053" t="str">
        <f t="shared" si="84"/>
        <v>Not Outlier</v>
      </c>
      <c r="P1053">
        <f>VLOOKUP(B:B,Customers!A:H,8,0)</f>
        <v>57</v>
      </c>
    </row>
    <row r="1054" spans="1:16" x14ac:dyDescent="0.25">
      <c r="A1054">
        <v>1171504</v>
      </c>
      <c r="B1054">
        <v>853</v>
      </c>
      <c r="C1054" s="1" t="s">
        <v>99</v>
      </c>
      <c r="D1054" s="3">
        <v>45053.015972222223</v>
      </c>
      <c r="E1054" t="s">
        <v>98</v>
      </c>
      <c r="F1054" t="s">
        <v>89</v>
      </c>
      <c r="G1054">
        <v>4396</v>
      </c>
      <c r="H1054" s="11">
        <f t="shared" si="80"/>
        <v>7</v>
      </c>
      <c r="I1054" s="7">
        <v>45053</v>
      </c>
      <c r="J1054" s="8">
        <v>1.5972222222222221E-2</v>
      </c>
      <c r="K1054">
        <f t="shared" si="81"/>
        <v>23</v>
      </c>
      <c r="L1054">
        <f t="shared" si="82"/>
        <v>0</v>
      </c>
      <c r="M1054">
        <f t="shared" si="83"/>
        <v>5</v>
      </c>
      <c r="N1054" t="str">
        <f>VLOOKUP(B:B,Customers!A:B,2,TRUE)</f>
        <v>USA</v>
      </c>
      <c r="O1054" t="str">
        <f t="shared" si="84"/>
        <v>Not Outlier</v>
      </c>
      <c r="P1054">
        <f>VLOOKUP(B:B,Customers!A:H,8,0)</f>
        <v>57</v>
      </c>
    </row>
    <row r="1055" spans="1:16" x14ac:dyDescent="0.25">
      <c r="A1055">
        <v>1657910</v>
      </c>
      <c r="B1055">
        <v>853</v>
      </c>
      <c r="C1055" s="1" t="s">
        <v>99</v>
      </c>
      <c r="D1055" s="3">
        <v>45102.027083333334</v>
      </c>
      <c r="E1055" t="s">
        <v>98</v>
      </c>
      <c r="F1055" t="s">
        <v>83</v>
      </c>
      <c r="G1055">
        <v>8403</v>
      </c>
      <c r="H1055" s="11">
        <f t="shared" si="80"/>
        <v>25</v>
      </c>
      <c r="I1055" s="7">
        <v>45102</v>
      </c>
      <c r="J1055" s="8">
        <v>2.7083333333333334E-2</v>
      </c>
      <c r="K1055">
        <f t="shared" si="81"/>
        <v>39</v>
      </c>
      <c r="L1055">
        <f t="shared" si="82"/>
        <v>0</v>
      </c>
      <c r="M1055">
        <f t="shared" si="83"/>
        <v>6</v>
      </c>
      <c r="N1055" t="str">
        <f>VLOOKUP(B:B,Customers!A:B,2,TRUE)</f>
        <v>USA</v>
      </c>
      <c r="O1055" t="str">
        <f t="shared" si="84"/>
        <v>Not Outlier</v>
      </c>
      <c r="P1055">
        <f>VLOOKUP(B:B,Customers!A:H,8,0)</f>
        <v>57</v>
      </c>
    </row>
    <row r="1056" spans="1:16" x14ac:dyDescent="0.25">
      <c r="A1056">
        <v>534708</v>
      </c>
      <c r="B1056">
        <v>854</v>
      </c>
      <c r="C1056" s="1" t="s">
        <v>99</v>
      </c>
      <c r="D1056" s="2">
        <v>45179.036111111112</v>
      </c>
      <c r="E1056" t="s">
        <v>96</v>
      </c>
      <c r="F1056" t="s">
        <v>35</v>
      </c>
      <c r="G1056">
        <v>577</v>
      </c>
      <c r="H1056" s="11">
        <f t="shared" si="80"/>
        <v>10</v>
      </c>
      <c r="I1056" s="7">
        <v>45179</v>
      </c>
      <c r="J1056" s="8">
        <v>3.6111111111111108E-2</v>
      </c>
      <c r="K1056">
        <f t="shared" si="81"/>
        <v>52</v>
      </c>
      <c r="L1056">
        <f t="shared" si="82"/>
        <v>0</v>
      </c>
      <c r="M1056">
        <f t="shared" si="83"/>
        <v>9</v>
      </c>
      <c r="N1056" t="str">
        <f>VLOOKUP(B:B,Customers!A:B,2,TRUE)</f>
        <v>USA</v>
      </c>
      <c r="O1056" t="str">
        <f t="shared" si="84"/>
        <v>Not Outlier</v>
      </c>
      <c r="P1056">
        <f>VLOOKUP(B:B,Customers!A:H,8,0)</f>
        <v>61</v>
      </c>
    </row>
    <row r="1057" spans="1:16" x14ac:dyDescent="0.25">
      <c r="A1057">
        <v>895383</v>
      </c>
      <c r="B1057">
        <v>854</v>
      </c>
      <c r="C1057" s="1" t="s">
        <v>99</v>
      </c>
      <c r="D1057" s="3">
        <v>45090.070833333331</v>
      </c>
      <c r="E1057" t="s">
        <v>96</v>
      </c>
      <c r="F1057" t="s">
        <v>67</v>
      </c>
      <c r="G1057">
        <v>7452</v>
      </c>
      <c r="H1057" s="11">
        <f t="shared" si="80"/>
        <v>13</v>
      </c>
      <c r="I1057" s="7">
        <v>45090</v>
      </c>
      <c r="J1057" s="8">
        <v>7.0833333333333331E-2</v>
      </c>
      <c r="K1057">
        <f t="shared" si="81"/>
        <v>42</v>
      </c>
      <c r="L1057">
        <f t="shared" si="82"/>
        <v>1</v>
      </c>
      <c r="M1057">
        <f t="shared" si="83"/>
        <v>6</v>
      </c>
      <c r="N1057" t="str">
        <f>VLOOKUP(B:B,Customers!A:B,2,TRUE)</f>
        <v>USA</v>
      </c>
      <c r="O1057" t="str">
        <f t="shared" si="84"/>
        <v>Not Outlier</v>
      </c>
      <c r="P1057">
        <f>VLOOKUP(B:B,Customers!A:H,8,0)</f>
        <v>61</v>
      </c>
    </row>
    <row r="1058" spans="1:16" x14ac:dyDescent="0.25">
      <c r="A1058">
        <v>972030</v>
      </c>
      <c r="B1058">
        <v>854</v>
      </c>
      <c r="C1058" s="1" t="s">
        <v>99</v>
      </c>
      <c r="D1058" s="3">
        <v>45016.073611111111</v>
      </c>
      <c r="E1058" t="s">
        <v>191</v>
      </c>
      <c r="F1058" t="s">
        <v>27</v>
      </c>
      <c r="G1058">
        <v>6426</v>
      </c>
      <c r="H1058" s="11">
        <f t="shared" si="80"/>
        <v>31</v>
      </c>
      <c r="I1058" s="7">
        <v>45016</v>
      </c>
      <c r="J1058" s="8">
        <v>7.3611111111111113E-2</v>
      </c>
      <c r="K1058">
        <f t="shared" si="81"/>
        <v>46</v>
      </c>
      <c r="L1058">
        <f t="shared" si="82"/>
        <v>1</v>
      </c>
      <c r="M1058">
        <f t="shared" si="83"/>
        <v>3</v>
      </c>
      <c r="N1058" t="str">
        <f>VLOOKUP(B:B,Customers!A:B,2,TRUE)</f>
        <v>USA</v>
      </c>
      <c r="O1058" t="str">
        <f t="shared" si="84"/>
        <v>Not Outlier</v>
      </c>
      <c r="P1058">
        <f>VLOOKUP(B:B,Customers!A:H,8,0)</f>
        <v>61</v>
      </c>
    </row>
    <row r="1059" spans="1:16" x14ac:dyDescent="0.25">
      <c r="A1059">
        <v>1597</v>
      </c>
      <c r="B1059">
        <v>856</v>
      </c>
      <c r="C1059" s="1" t="s">
        <v>99</v>
      </c>
      <c r="D1059" s="2">
        <v>45275.034722222219</v>
      </c>
      <c r="E1059" t="s">
        <v>96</v>
      </c>
      <c r="F1059" t="s">
        <v>4</v>
      </c>
      <c r="G1059">
        <v>412</v>
      </c>
      <c r="H1059" s="11">
        <f t="shared" si="80"/>
        <v>15</v>
      </c>
      <c r="I1059" s="7">
        <v>45275</v>
      </c>
      <c r="J1059" s="8">
        <v>3.4722222222222224E-2</v>
      </c>
      <c r="K1059">
        <f t="shared" si="81"/>
        <v>50</v>
      </c>
      <c r="L1059">
        <f t="shared" si="82"/>
        <v>0</v>
      </c>
      <c r="M1059">
        <f t="shared" si="83"/>
        <v>12</v>
      </c>
      <c r="N1059" t="str">
        <f>VLOOKUP(B:B,Customers!A:B,2,TRUE)</f>
        <v>USA</v>
      </c>
      <c r="O1059" t="str">
        <f t="shared" si="84"/>
        <v>Not Outlier</v>
      </c>
      <c r="P1059">
        <f>VLOOKUP(B:B,Customers!A:H,8,0)</f>
        <v>59</v>
      </c>
    </row>
    <row r="1060" spans="1:16" x14ac:dyDescent="0.25">
      <c r="A1060">
        <v>109103</v>
      </c>
      <c r="B1060">
        <v>856</v>
      </c>
      <c r="C1060" s="1" t="s">
        <v>99</v>
      </c>
      <c r="D1060" s="2">
        <v>44986.978472222225</v>
      </c>
      <c r="E1060" t="s">
        <v>97</v>
      </c>
      <c r="F1060" t="s">
        <v>8</v>
      </c>
      <c r="G1060">
        <v>936</v>
      </c>
      <c r="H1060" s="11">
        <f t="shared" si="80"/>
        <v>1</v>
      </c>
      <c r="I1060" s="7">
        <v>44986</v>
      </c>
      <c r="J1060" s="8">
        <v>0.97847222222222219</v>
      </c>
      <c r="K1060">
        <f t="shared" si="81"/>
        <v>29</v>
      </c>
      <c r="L1060">
        <f t="shared" si="82"/>
        <v>23</v>
      </c>
      <c r="M1060">
        <f t="shared" si="83"/>
        <v>3</v>
      </c>
      <c r="N1060" t="str">
        <f>VLOOKUP(B:B,Customers!A:B,2,TRUE)</f>
        <v>USA</v>
      </c>
      <c r="O1060" t="str">
        <f t="shared" si="84"/>
        <v>Not Outlier</v>
      </c>
      <c r="P1060">
        <f>VLOOKUP(B:B,Customers!A:H,8,0)</f>
        <v>59</v>
      </c>
    </row>
    <row r="1061" spans="1:16" x14ac:dyDescent="0.25">
      <c r="A1061">
        <v>1056320</v>
      </c>
      <c r="B1061">
        <v>856</v>
      </c>
      <c r="C1061" s="1" t="s">
        <v>99</v>
      </c>
      <c r="D1061" s="3">
        <v>45024.050694444442</v>
      </c>
      <c r="E1061" t="s">
        <v>191</v>
      </c>
      <c r="F1061" t="s">
        <v>30</v>
      </c>
      <c r="G1061">
        <v>6535</v>
      </c>
      <c r="H1061" s="11">
        <f t="shared" si="80"/>
        <v>8</v>
      </c>
      <c r="I1061" s="7">
        <v>45024</v>
      </c>
      <c r="J1061" s="8">
        <v>5.0694444444444445E-2</v>
      </c>
      <c r="K1061">
        <f t="shared" si="81"/>
        <v>13</v>
      </c>
      <c r="L1061">
        <f t="shared" si="82"/>
        <v>1</v>
      </c>
      <c r="M1061">
        <f t="shared" si="83"/>
        <v>4</v>
      </c>
      <c r="N1061" t="str">
        <f>VLOOKUP(B:B,Customers!A:B,2,TRUE)</f>
        <v>USA</v>
      </c>
      <c r="O1061" t="str">
        <f t="shared" si="84"/>
        <v>Not Outlier</v>
      </c>
      <c r="P1061">
        <f>VLOOKUP(B:B,Customers!A:H,8,0)</f>
        <v>59</v>
      </c>
    </row>
    <row r="1062" spans="1:16" x14ac:dyDescent="0.25">
      <c r="A1062">
        <v>1336012</v>
      </c>
      <c r="B1062">
        <v>856</v>
      </c>
      <c r="C1062" s="1" t="s">
        <v>99</v>
      </c>
      <c r="D1062" s="3">
        <v>45028.98541666667</v>
      </c>
      <c r="E1062" t="s">
        <v>191</v>
      </c>
      <c r="F1062" t="s">
        <v>73</v>
      </c>
      <c r="G1062">
        <v>7915</v>
      </c>
      <c r="H1062" s="11">
        <f t="shared" si="80"/>
        <v>12</v>
      </c>
      <c r="I1062" s="7">
        <v>45028</v>
      </c>
      <c r="J1062" s="8">
        <v>0.98541666666666672</v>
      </c>
      <c r="K1062">
        <f t="shared" si="81"/>
        <v>39</v>
      </c>
      <c r="L1062">
        <f t="shared" si="82"/>
        <v>23</v>
      </c>
      <c r="M1062">
        <f t="shared" si="83"/>
        <v>4</v>
      </c>
      <c r="N1062" t="str">
        <f>VLOOKUP(B:B,Customers!A:B,2,TRUE)</f>
        <v>USA</v>
      </c>
      <c r="O1062" t="str">
        <f t="shared" si="84"/>
        <v>Not Outlier</v>
      </c>
      <c r="P1062">
        <f>VLOOKUP(B:B,Customers!A:H,8,0)</f>
        <v>59</v>
      </c>
    </row>
    <row r="1063" spans="1:16" x14ac:dyDescent="0.25">
      <c r="A1063">
        <v>818956</v>
      </c>
      <c r="B1063">
        <v>857</v>
      </c>
      <c r="C1063" s="1" t="s">
        <v>99</v>
      </c>
      <c r="D1063" s="3">
        <v>45112.023611111108</v>
      </c>
      <c r="E1063" t="s">
        <v>191</v>
      </c>
      <c r="F1063" t="s">
        <v>61</v>
      </c>
      <c r="G1063">
        <v>1268</v>
      </c>
      <c r="H1063" s="11">
        <f t="shared" si="80"/>
        <v>5</v>
      </c>
      <c r="I1063" s="7">
        <v>45112</v>
      </c>
      <c r="J1063" s="8">
        <v>2.361111111111111E-2</v>
      </c>
      <c r="K1063">
        <f t="shared" si="81"/>
        <v>34</v>
      </c>
      <c r="L1063">
        <f t="shared" si="82"/>
        <v>0</v>
      </c>
      <c r="M1063">
        <f t="shared" si="83"/>
        <v>7</v>
      </c>
      <c r="N1063" t="str">
        <f>VLOOKUP(B:B,Customers!A:B,2,TRUE)</f>
        <v>USA</v>
      </c>
      <c r="O1063" t="str">
        <f t="shared" si="84"/>
        <v>Not Outlier</v>
      </c>
      <c r="P1063">
        <f>VLOOKUP(B:B,Customers!A:H,8,0)</f>
        <v>34</v>
      </c>
    </row>
    <row r="1064" spans="1:16" x14ac:dyDescent="0.25">
      <c r="A1064">
        <v>1183427</v>
      </c>
      <c r="B1064">
        <v>857</v>
      </c>
      <c r="C1064" s="1" t="s">
        <v>99</v>
      </c>
      <c r="D1064" s="3">
        <v>44962.940972222219</v>
      </c>
      <c r="E1064" t="s">
        <v>98</v>
      </c>
      <c r="F1064" t="s">
        <v>44</v>
      </c>
      <c r="G1064">
        <v>3095</v>
      </c>
      <c r="H1064" s="11">
        <f t="shared" si="80"/>
        <v>5</v>
      </c>
      <c r="I1064" s="7">
        <v>44962</v>
      </c>
      <c r="J1064" s="8">
        <v>0.94097222222222221</v>
      </c>
      <c r="K1064">
        <f t="shared" si="81"/>
        <v>35</v>
      </c>
      <c r="L1064">
        <f t="shared" si="82"/>
        <v>22</v>
      </c>
      <c r="M1064">
        <f t="shared" si="83"/>
        <v>2</v>
      </c>
      <c r="N1064" t="str">
        <f>VLOOKUP(B:B,Customers!A:B,2,TRUE)</f>
        <v>USA</v>
      </c>
      <c r="O1064" t="str">
        <f t="shared" si="84"/>
        <v>Not Outlier</v>
      </c>
      <c r="P1064">
        <f>VLOOKUP(B:B,Customers!A:H,8,0)</f>
        <v>34</v>
      </c>
    </row>
    <row r="1065" spans="1:16" x14ac:dyDescent="0.25">
      <c r="A1065">
        <v>1214829</v>
      </c>
      <c r="B1065">
        <v>859</v>
      </c>
      <c r="C1065" s="1" t="s">
        <v>99</v>
      </c>
      <c r="D1065" s="3">
        <v>45219.024305555555</v>
      </c>
      <c r="E1065" t="s">
        <v>191</v>
      </c>
      <c r="F1065" t="s">
        <v>14</v>
      </c>
      <c r="G1065">
        <v>7575</v>
      </c>
      <c r="H1065" s="11">
        <f t="shared" si="80"/>
        <v>20</v>
      </c>
      <c r="I1065" s="7">
        <v>45219</v>
      </c>
      <c r="J1065" s="8">
        <v>2.4305555555555556E-2</v>
      </c>
      <c r="K1065">
        <f t="shared" si="81"/>
        <v>35</v>
      </c>
      <c r="L1065">
        <f t="shared" si="82"/>
        <v>0</v>
      </c>
      <c r="M1065">
        <f t="shared" si="83"/>
        <v>10</v>
      </c>
      <c r="N1065" t="str">
        <f>VLOOKUP(B:B,Customers!A:B,2,TRUE)</f>
        <v>USA</v>
      </c>
      <c r="O1065" t="str">
        <f t="shared" si="84"/>
        <v>Not Outlier</v>
      </c>
      <c r="P1065">
        <f>VLOOKUP(B:B,Customers!A:H,8,0)</f>
        <v>34</v>
      </c>
    </row>
    <row r="1066" spans="1:16" x14ac:dyDescent="0.25">
      <c r="A1066">
        <v>1649225</v>
      </c>
      <c r="B1066">
        <v>859</v>
      </c>
      <c r="C1066" s="1" t="s">
        <v>99</v>
      </c>
      <c r="D1066" s="3">
        <v>45181.961805555555</v>
      </c>
      <c r="E1066" t="s">
        <v>96</v>
      </c>
      <c r="F1066" t="s">
        <v>46</v>
      </c>
      <c r="G1066">
        <v>811</v>
      </c>
      <c r="H1066" s="11">
        <f t="shared" si="80"/>
        <v>12</v>
      </c>
      <c r="I1066" s="7">
        <v>45181</v>
      </c>
      <c r="J1066" s="8">
        <v>0.96180555555555558</v>
      </c>
      <c r="K1066">
        <f t="shared" si="81"/>
        <v>5</v>
      </c>
      <c r="L1066">
        <f t="shared" si="82"/>
        <v>23</v>
      </c>
      <c r="M1066">
        <f t="shared" si="83"/>
        <v>9</v>
      </c>
      <c r="N1066" t="str">
        <f>VLOOKUP(B:B,Customers!A:B,2,TRUE)</f>
        <v>USA</v>
      </c>
      <c r="O1066" t="str">
        <f t="shared" si="84"/>
        <v>Not Outlier</v>
      </c>
      <c r="P1066">
        <f>VLOOKUP(B:B,Customers!A:H,8,0)</f>
        <v>34</v>
      </c>
    </row>
    <row r="1067" spans="1:16" x14ac:dyDescent="0.25">
      <c r="A1067">
        <v>1671351</v>
      </c>
      <c r="B1067">
        <v>861</v>
      </c>
      <c r="C1067" s="1" t="s">
        <v>99</v>
      </c>
      <c r="D1067" s="3">
        <v>45255.005555555559</v>
      </c>
      <c r="E1067" t="s">
        <v>191</v>
      </c>
      <c r="F1067" t="s">
        <v>27</v>
      </c>
      <c r="G1067">
        <v>4300</v>
      </c>
      <c r="H1067" s="11">
        <f t="shared" si="80"/>
        <v>25</v>
      </c>
      <c r="I1067" s="7">
        <v>45255</v>
      </c>
      <c r="J1067" s="8">
        <v>5.5555555555555558E-3</v>
      </c>
      <c r="K1067">
        <f t="shared" si="81"/>
        <v>8</v>
      </c>
      <c r="L1067">
        <f t="shared" si="82"/>
        <v>0</v>
      </c>
      <c r="M1067">
        <f t="shared" si="83"/>
        <v>11</v>
      </c>
      <c r="N1067" t="str">
        <f>VLOOKUP(B:B,Customers!A:B,2,TRUE)</f>
        <v>USA</v>
      </c>
      <c r="O1067" t="str">
        <f t="shared" si="84"/>
        <v>Not Outlier</v>
      </c>
      <c r="P1067">
        <f>VLOOKUP(B:B,Customers!A:H,8,0)</f>
        <v>78</v>
      </c>
    </row>
    <row r="1068" spans="1:16" x14ac:dyDescent="0.25">
      <c r="A1068">
        <v>750814</v>
      </c>
      <c r="B1068">
        <v>862</v>
      </c>
      <c r="C1068" s="1" t="s">
        <v>99</v>
      </c>
      <c r="D1068" s="3">
        <v>45039.990972222222</v>
      </c>
      <c r="E1068" t="s">
        <v>96</v>
      </c>
      <c r="F1068" t="s">
        <v>12</v>
      </c>
      <c r="G1068">
        <v>1843</v>
      </c>
      <c r="H1068" s="11">
        <f t="shared" si="80"/>
        <v>23</v>
      </c>
      <c r="I1068" s="7">
        <v>45039</v>
      </c>
      <c r="J1068" s="8">
        <v>0.99097222222222225</v>
      </c>
      <c r="K1068">
        <f t="shared" si="81"/>
        <v>47</v>
      </c>
      <c r="L1068">
        <f t="shared" si="82"/>
        <v>23</v>
      </c>
      <c r="M1068">
        <f t="shared" si="83"/>
        <v>4</v>
      </c>
      <c r="N1068" t="str">
        <f>VLOOKUP(B:B,Customers!A:B,2,TRUE)</f>
        <v>USA</v>
      </c>
      <c r="O1068" t="str">
        <f t="shared" si="84"/>
        <v>Not Outlier</v>
      </c>
      <c r="P1068">
        <f>VLOOKUP(B:B,Customers!A:H,8,0)</f>
        <v>68</v>
      </c>
    </row>
    <row r="1069" spans="1:16" x14ac:dyDescent="0.25">
      <c r="A1069">
        <v>1045182</v>
      </c>
      <c r="B1069">
        <v>862</v>
      </c>
      <c r="C1069" s="1" t="s">
        <v>99</v>
      </c>
      <c r="D1069" s="3">
        <v>44983.069444444445</v>
      </c>
      <c r="E1069" t="s">
        <v>191</v>
      </c>
      <c r="F1069" t="s">
        <v>12</v>
      </c>
      <c r="G1069">
        <v>8821</v>
      </c>
      <c r="H1069" s="11">
        <f t="shared" si="80"/>
        <v>26</v>
      </c>
      <c r="I1069" s="7">
        <v>44983</v>
      </c>
      <c r="J1069" s="8">
        <v>6.9444444444444448E-2</v>
      </c>
      <c r="K1069">
        <f t="shared" si="81"/>
        <v>40</v>
      </c>
      <c r="L1069">
        <f t="shared" si="82"/>
        <v>1</v>
      </c>
      <c r="M1069">
        <f t="shared" si="83"/>
        <v>2</v>
      </c>
      <c r="N1069" t="str">
        <f>VLOOKUP(B:B,Customers!A:B,2,TRUE)</f>
        <v>USA</v>
      </c>
      <c r="O1069" t="str">
        <f t="shared" si="84"/>
        <v>Not Outlier</v>
      </c>
      <c r="P1069">
        <f>VLOOKUP(B:B,Customers!A:H,8,0)</f>
        <v>68</v>
      </c>
    </row>
    <row r="1070" spans="1:16" x14ac:dyDescent="0.25">
      <c r="A1070">
        <v>1086091</v>
      </c>
      <c r="B1070">
        <v>863</v>
      </c>
      <c r="C1070" s="1" t="s">
        <v>111</v>
      </c>
      <c r="D1070" s="3">
        <v>45179.981944444444</v>
      </c>
      <c r="E1070" t="s">
        <v>97</v>
      </c>
      <c r="F1070" t="s">
        <v>21</v>
      </c>
      <c r="G1070">
        <v>6063</v>
      </c>
      <c r="H1070" s="11">
        <f t="shared" si="80"/>
        <v>10</v>
      </c>
      <c r="I1070" s="7">
        <v>45179</v>
      </c>
      <c r="J1070" s="8">
        <v>0.9819444444444444</v>
      </c>
      <c r="K1070">
        <f t="shared" si="81"/>
        <v>34</v>
      </c>
      <c r="L1070">
        <f t="shared" si="82"/>
        <v>23</v>
      </c>
      <c r="M1070">
        <f t="shared" si="83"/>
        <v>9</v>
      </c>
      <c r="N1070" t="str">
        <f>VLOOKUP(B:B,Customers!A:B,2,TRUE)</f>
        <v>Ireland</v>
      </c>
      <c r="O1070" t="str">
        <f t="shared" si="84"/>
        <v>Not Outlier</v>
      </c>
      <c r="P1070">
        <f>VLOOKUP(B:B,Customers!A:H,8,0)</f>
        <v>63</v>
      </c>
    </row>
    <row r="1071" spans="1:16" x14ac:dyDescent="0.25">
      <c r="A1071">
        <v>1163316</v>
      </c>
      <c r="B1071">
        <v>863</v>
      </c>
      <c r="C1071" s="1" t="s">
        <v>111</v>
      </c>
      <c r="D1071" s="3">
        <v>44959.020833333336</v>
      </c>
      <c r="E1071" t="s">
        <v>98</v>
      </c>
      <c r="F1071" t="s">
        <v>18</v>
      </c>
      <c r="G1071">
        <v>5671</v>
      </c>
      <c r="H1071" s="11">
        <f t="shared" si="80"/>
        <v>2</v>
      </c>
      <c r="I1071" s="7">
        <v>44959</v>
      </c>
      <c r="J1071" s="8">
        <v>2.0833333333333332E-2</v>
      </c>
      <c r="K1071">
        <f t="shared" si="81"/>
        <v>30</v>
      </c>
      <c r="L1071">
        <f t="shared" si="82"/>
        <v>0</v>
      </c>
      <c r="M1071">
        <f t="shared" si="83"/>
        <v>2</v>
      </c>
      <c r="N1071" t="str">
        <f>VLOOKUP(B:B,Customers!A:B,2,TRUE)</f>
        <v>Ireland</v>
      </c>
      <c r="O1071" t="str">
        <f t="shared" si="84"/>
        <v>Not Outlier</v>
      </c>
      <c r="P1071">
        <f>VLOOKUP(B:B,Customers!A:H,8,0)</f>
        <v>63</v>
      </c>
    </row>
    <row r="1072" spans="1:16" x14ac:dyDescent="0.25">
      <c r="A1072">
        <v>241334</v>
      </c>
      <c r="B1072">
        <v>864</v>
      </c>
      <c r="C1072" s="1" t="s">
        <v>99</v>
      </c>
      <c r="D1072" s="2">
        <v>44939.027083333334</v>
      </c>
      <c r="E1072" t="s">
        <v>191</v>
      </c>
      <c r="F1072" t="s">
        <v>39</v>
      </c>
      <c r="G1072">
        <v>3422</v>
      </c>
      <c r="H1072" s="11">
        <f t="shared" si="80"/>
        <v>13</v>
      </c>
      <c r="I1072" s="7">
        <v>44939</v>
      </c>
      <c r="J1072" s="8">
        <v>2.7083333333333334E-2</v>
      </c>
      <c r="K1072">
        <f t="shared" si="81"/>
        <v>39</v>
      </c>
      <c r="L1072">
        <f t="shared" si="82"/>
        <v>0</v>
      </c>
      <c r="M1072">
        <f t="shared" si="83"/>
        <v>1</v>
      </c>
      <c r="N1072" t="str">
        <f>VLOOKUP(B:B,Customers!A:B,2,TRUE)</f>
        <v>USA</v>
      </c>
      <c r="O1072" t="str">
        <f t="shared" si="84"/>
        <v>Not Outlier</v>
      </c>
      <c r="P1072">
        <f>VLOOKUP(B:B,Customers!A:H,8,0)</f>
        <v>78</v>
      </c>
    </row>
    <row r="1073" spans="1:16" x14ac:dyDescent="0.25">
      <c r="A1073">
        <v>508458</v>
      </c>
      <c r="B1073">
        <v>864</v>
      </c>
      <c r="C1073" s="1" t="s">
        <v>99</v>
      </c>
      <c r="D1073" s="2">
        <v>45086.057638888888</v>
      </c>
      <c r="E1073" t="s">
        <v>98</v>
      </c>
      <c r="F1073" t="s">
        <v>18</v>
      </c>
      <c r="G1073">
        <v>1522</v>
      </c>
      <c r="H1073" s="11">
        <f t="shared" si="80"/>
        <v>9</v>
      </c>
      <c r="I1073" s="7">
        <v>45086</v>
      </c>
      <c r="J1073" s="8">
        <v>5.7638888888888892E-2</v>
      </c>
      <c r="K1073">
        <f t="shared" si="81"/>
        <v>23</v>
      </c>
      <c r="L1073">
        <f t="shared" si="82"/>
        <v>1</v>
      </c>
      <c r="M1073">
        <f t="shared" si="83"/>
        <v>6</v>
      </c>
      <c r="N1073" t="str">
        <f>VLOOKUP(B:B,Customers!A:B,2,TRUE)</f>
        <v>USA</v>
      </c>
      <c r="O1073" t="str">
        <f t="shared" si="84"/>
        <v>Not Outlier</v>
      </c>
      <c r="P1073">
        <f>VLOOKUP(B:B,Customers!A:H,8,0)</f>
        <v>78</v>
      </c>
    </row>
    <row r="1074" spans="1:16" x14ac:dyDescent="0.25">
      <c r="A1074">
        <v>993121</v>
      </c>
      <c r="B1074">
        <v>864</v>
      </c>
      <c r="C1074" s="1" t="s">
        <v>99</v>
      </c>
      <c r="D1074" s="3">
        <v>45054.99722222222</v>
      </c>
      <c r="E1074" t="s">
        <v>96</v>
      </c>
      <c r="F1074" t="s">
        <v>27</v>
      </c>
      <c r="G1074">
        <v>4384</v>
      </c>
      <c r="H1074" s="11">
        <f t="shared" si="80"/>
        <v>8</v>
      </c>
      <c r="I1074" s="7">
        <v>45054</v>
      </c>
      <c r="J1074" s="8">
        <v>0.99722222222222223</v>
      </c>
      <c r="K1074">
        <f t="shared" si="81"/>
        <v>56</v>
      </c>
      <c r="L1074">
        <f t="shared" si="82"/>
        <v>23</v>
      </c>
      <c r="M1074">
        <f t="shared" si="83"/>
        <v>5</v>
      </c>
      <c r="N1074" t="str">
        <f>VLOOKUP(B:B,Customers!A:B,2,TRUE)</f>
        <v>USA</v>
      </c>
      <c r="O1074" t="str">
        <f t="shared" si="84"/>
        <v>Not Outlier</v>
      </c>
      <c r="P1074">
        <f>VLOOKUP(B:B,Customers!A:H,8,0)</f>
        <v>78</v>
      </c>
    </row>
    <row r="1075" spans="1:16" x14ac:dyDescent="0.25">
      <c r="A1075">
        <v>1480900</v>
      </c>
      <c r="B1075">
        <v>866</v>
      </c>
      <c r="C1075" s="1" t="s">
        <v>106</v>
      </c>
      <c r="D1075" s="3">
        <v>44928.008333333331</v>
      </c>
      <c r="E1075" t="s">
        <v>97</v>
      </c>
      <c r="F1075" t="s">
        <v>4</v>
      </c>
      <c r="G1075">
        <v>2284</v>
      </c>
      <c r="H1075" s="11">
        <f t="shared" si="80"/>
        <v>2</v>
      </c>
      <c r="I1075" s="7">
        <v>44928</v>
      </c>
      <c r="J1075" s="8">
        <v>8.3333333333333332E-3</v>
      </c>
      <c r="K1075">
        <f t="shared" si="81"/>
        <v>12</v>
      </c>
      <c r="L1075">
        <f t="shared" si="82"/>
        <v>0</v>
      </c>
      <c r="M1075">
        <f t="shared" si="83"/>
        <v>1</v>
      </c>
      <c r="N1075" t="str">
        <f>VLOOKUP(B:B,Customers!A:B,2,TRUE)</f>
        <v>Singapore</v>
      </c>
      <c r="O1075" t="str">
        <f t="shared" si="84"/>
        <v>Not Outlier</v>
      </c>
      <c r="P1075">
        <f>VLOOKUP(B:B,Customers!A:H,8,0)</f>
        <v>66</v>
      </c>
    </row>
    <row r="1076" spans="1:16" x14ac:dyDescent="0.25">
      <c r="A1076">
        <v>323100</v>
      </c>
      <c r="B1076">
        <v>867</v>
      </c>
      <c r="C1076" s="1" t="s">
        <v>99</v>
      </c>
      <c r="D1076" s="2">
        <v>45075.010416666664</v>
      </c>
      <c r="E1076" t="s">
        <v>96</v>
      </c>
      <c r="F1076" t="s">
        <v>78</v>
      </c>
      <c r="G1076">
        <v>6684</v>
      </c>
      <c r="H1076" s="11">
        <f t="shared" si="80"/>
        <v>29</v>
      </c>
      <c r="I1076" s="7">
        <v>45075</v>
      </c>
      <c r="J1076" s="8">
        <v>1.0416666666666666E-2</v>
      </c>
      <c r="K1076">
        <f t="shared" si="81"/>
        <v>15</v>
      </c>
      <c r="L1076">
        <f t="shared" si="82"/>
        <v>0</v>
      </c>
      <c r="M1076">
        <f t="shared" si="83"/>
        <v>5</v>
      </c>
      <c r="N1076" t="str">
        <f>VLOOKUP(B:B,Customers!A:B,2,TRUE)</f>
        <v>USA</v>
      </c>
      <c r="O1076" t="str">
        <f t="shared" si="84"/>
        <v>Not Outlier</v>
      </c>
      <c r="P1076">
        <f>VLOOKUP(B:B,Customers!A:H,8,0)</f>
        <v>76</v>
      </c>
    </row>
    <row r="1077" spans="1:16" x14ac:dyDescent="0.25">
      <c r="A1077">
        <v>185213</v>
      </c>
      <c r="B1077">
        <v>868</v>
      </c>
      <c r="C1077" s="1" t="s">
        <v>110</v>
      </c>
      <c r="D1077" s="2">
        <v>45032.944444444445</v>
      </c>
      <c r="E1077" t="s">
        <v>97</v>
      </c>
      <c r="F1077" t="s">
        <v>74</v>
      </c>
      <c r="G1077">
        <v>4245</v>
      </c>
      <c r="H1077" s="11">
        <f t="shared" si="80"/>
        <v>16</v>
      </c>
      <c r="I1077" s="7">
        <v>45032</v>
      </c>
      <c r="J1077" s="8">
        <v>0.94444444444444442</v>
      </c>
      <c r="K1077">
        <f t="shared" si="81"/>
        <v>40</v>
      </c>
      <c r="L1077">
        <f t="shared" si="82"/>
        <v>22</v>
      </c>
      <c r="M1077">
        <f t="shared" si="83"/>
        <v>4</v>
      </c>
      <c r="N1077" t="str">
        <f>VLOOKUP(B:B,Customers!A:B,2,TRUE)</f>
        <v>Switzerland</v>
      </c>
      <c r="O1077" t="str">
        <f t="shared" si="84"/>
        <v>Not Outlier</v>
      </c>
      <c r="P1077">
        <f>VLOOKUP(B:B,Customers!A:H,8,0)</f>
        <v>31</v>
      </c>
    </row>
    <row r="1078" spans="1:16" x14ac:dyDescent="0.25">
      <c r="A1078">
        <v>626705</v>
      </c>
      <c r="B1078">
        <v>868</v>
      </c>
      <c r="C1078" s="1" t="s">
        <v>110</v>
      </c>
      <c r="D1078" s="2">
        <v>45192.063194444447</v>
      </c>
      <c r="E1078" t="s">
        <v>97</v>
      </c>
      <c r="F1078" t="s">
        <v>59</v>
      </c>
      <c r="G1078">
        <v>2713</v>
      </c>
      <c r="H1078" s="11">
        <f t="shared" si="80"/>
        <v>23</v>
      </c>
      <c r="I1078" s="7">
        <v>45192</v>
      </c>
      <c r="J1078" s="8">
        <v>6.3194444444444442E-2</v>
      </c>
      <c r="K1078">
        <f t="shared" si="81"/>
        <v>31</v>
      </c>
      <c r="L1078">
        <f t="shared" si="82"/>
        <v>1</v>
      </c>
      <c r="M1078">
        <f t="shared" si="83"/>
        <v>9</v>
      </c>
      <c r="N1078" t="str">
        <f>VLOOKUP(B:B,Customers!A:B,2,TRUE)</f>
        <v>Switzerland</v>
      </c>
      <c r="O1078" t="str">
        <f t="shared" si="84"/>
        <v>Not Outlier</v>
      </c>
      <c r="P1078">
        <f>VLOOKUP(B:B,Customers!A:H,8,0)</f>
        <v>31</v>
      </c>
    </row>
    <row r="1079" spans="1:16" x14ac:dyDescent="0.25">
      <c r="A1079">
        <v>1077723</v>
      </c>
      <c r="B1079">
        <v>868</v>
      </c>
      <c r="C1079" s="1" t="s">
        <v>110</v>
      </c>
      <c r="D1079" s="3">
        <v>44928.01666666667</v>
      </c>
      <c r="E1079" t="s">
        <v>191</v>
      </c>
      <c r="F1079" t="s">
        <v>40</v>
      </c>
      <c r="G1079">
        <v>3711</v>
      </c>
      <c r="H1079" s="11">
        <f t="shared" si="80"/>
        <v>2</v>
      </c>
      <c r="I1079" s="7">
        <v>44928</v>
      </c>
      <c r="J1079" s="8">
        <v>1.6666666666666666E-2</v>
      </c>
      <c r="K1079">
        <f t="shared" si="81"/>
        <v>24</v>
      </c>
      <c r="L1079">
        <f t="shared" si="82"/>
        <v>0</v>
      </c>
      <c r="M1079">
        <f t="shared" si="83"/>
        <v>1</v>
      </c>
      <c r="N1079" t="str">
        <f>VLOOKUP(B:B,Customers!A:B,2,TRUE)</f>
        <v>Switzerland</v>
      </c>
      <c r="O1079" t="str">
        <f t="shared" si="84"/>
        <v>Not Outlier</v>
      </c>
      <c r="P1079">
        <f>VLOOKUP(B:B,Customers!A:H,8,0)</f>
        <v>31</v>
      </c>
    </row>
    <row r="1080" spans="1:16" x14ac:dyDescent="0.25">
      <c r="A1080">
        <v>1157103</v>
      </c>
      <c r="B1080">
        <v>868</v>
      </c>
      <c r="C1080" s="1" t="s">
        <v>110</v>
      </c>
      <c r="D1080" s="3">
        <v>45196.065972222219</v>
      </c>
      <c r="E1080" t="s">
        <v>191</v>
      </c>
      <c r="F1080" t="s">
        <v>82</v>
      </c>
      <c r="G1080">
        <v>6840</v>
      </c>
      <c r="H1080" s="11">
        <f t="shared" si="80"/>
        <v>27</v>
      </c>
      <c r="I1080" s="7">
        <v>45196</v>
      </c>
      <c r="J1080" s="8">
        <v>6.5972222222222224E-2</v>
      </c>
      <c r="K1080">
        <f t="shared" si="81"/>
        <v>35</v>
      </c>
      <c r="L1080">
        <f t="shared" si="82"/>
        <v>1</v>
      </c>
      <c r="M1080">
        <f t="shared" si="83"/>
        <v>9</v>
      </c>
      <c r="N1080" t="str">
        <f>VLOOKUP(B:B,Customers!A:B,2,TRUE)</f>
        <v>Switzerland</v>
      </c>
      <c r="O1080" t="str">
        <f t="shared" si="84"/>
        <v>Not Outlier</v>
      </c>
      <c r="P1080">
        <f>VLOOKUP(B:B,Customers!A:H,8,0)</f>
        <v>31</v>
      </c>
    </row>
    <row r="1081" spans="1:16" x14ac:dyDescent="0.25">
      <c r="A1081">
        <v>275855</v>
      </c>
      <c r="B1081">
        <v>869</v>
      </c>
      <c r="C1081" s="1" t="s">
        <v>104</v>
      </c>
      <c r="D1081" s="2">
        <v>45162.993750000001</v>
      </c>
      <c r="E1081" t="s">
        <v>97</v>
      </c>
      <c r="F1081" t="s">
        <v>4</v>
      </c>
      <c r="G1081">
        <v>7700</v>
      </c>
      <c r="H1081" s="11">
        <f t="shared" si="80"/>
        <v>24</v>
      </c>
      <c r="I1081" s="7">
        <v>45162</v>
      </c>
      <c r="J1081" s="8">
        <v>0.99375000000000002</v>
      </c>
      <c r="K1081">
        <f t="shared" si="81"/>
        <v>51</v>
      </c>
      <c r="L1081">
        <f t="shared" si="82"/>
        <v>23</v>
      </c>
      <c r="M1081">
        <f t="shared" si="83"/>
        <v>8</v>
      </c>
      <c r="N1081" t="str">
        <f>VLOOKUP(B:B,Customers!A:B,2,TRUE)</f>
        <v>Austria</v>
      </c>
      <c r="O1081" t="str">
        <f t="shared" si="84"/>
        <v>Not Outlier</v>
      </c>
      <c r="P1081">
        <f>VLOOKUP(B:B,Customers!A:H,8,0)</f>
        <v>56</v>
      </c>
    </row>
    <row r="1082" spans="1:16" x14ac:dyDescent="0.25">
      <c r="A1082">
        <v>395235</v>
      </c>
      <c r="B1082">
        <v>869</v>
      </c>
      <c r="C1082" s="1" t="s">
        <v>104</v>
      </c>
      <c r="D1082" s="2">
        <v>45205</v>
      </c>
      <c r="E1082" t="s">
        <v>96</v>
      </c>
      <c r="F1082" t="s">
        <v>55</v>
      </c>
      <c r="G1082">
        <v>6921</v>
      </c>
      <c r="H1082" s="11">
        <f t="shared" si="80"/>
        <v>6</v>
      </c>
      <c r="I1082" s="7">
        <v>45205</v>
      </c>
      <c r="J1082" s="8">
        <v>0</v>
      </c>
      <c r="K1082">
        <f t="shared" si="81"/>
        <v>0</v>
      </c>
      <c r="L1082">
        <f t="shared" si="82"/>
        <v>0</v>
      </c>
      <c r="M1082">
        <f t="shared" si="83"/>
        <v>10</v>
      </c>
      <c r="N1082" t="str">
        <f>VLOOKUP(B:B,Customers!A:B,2,TRUE)</f>
        <v>Austria</v>
      </c>
      <c r="O1082" t="str">
        <f t="shared" si="84"/>
        <v>Not Outlier</v>
      </c>
      <c r="P1082">
        <f>VLOOKUP(B:B,Customers!A:H,8,0)</f>
        <v>56</v>
      </c>
    </row>
    <row r="1083" spans="1:16" x14ac:dyDescent="0.25">
      <c r="A1083">
        <v>1243807</v>
      </c>
      <c r="B1083">
        <v>869</v>
      </c>
      <c r="C1083" s="1" t="s">
        <v>104</v>
      </c>
      <c r="D1083" s="3">
        <v>45099.058333333334</v>
      </c>
      <c r="E1083" t="s">
        <v>98</v>
      </c>
      <c r="F1083" t="s">
        <v>78</v>
      </c>
      <c r="G1083">
        <v>5634</v>
      </c>
      <c r="H1083" s="11">
        <f t="shared" si="80"/>
        <v>22</v>
      </c>
      <c r="I1083" s="7">
        <v>45099</v>
      </c>
      <c r="J1083" s="8">
        <v>5.8333333333333334E-2</v>
      </c>
      <c r="K1083">
        <f t="shared" si="81"/>
        <v>24</v>
      </c>
      <c r="L1083">
        <f t="shared" si="82"/>
        <v>1</v>
      </c>
      <c r="M1083">
        <f t="shared" si="83"/>
        <v>6</v>
      </c>
      <c r="N1083" t="str">
        <f>VLOOKUP(B:B,Customers!A:B,2,TRUE)</f>
        <v>Austria</v>
      </c>
      <c r="O1083" t="str">
        <f t="shared" si="84"/>
        <v>Not Outlier</v>
      </c>
      <c r="P1083">
        <f>VLOOKUP(B:B,Customers!A:H,8,0)</f>
        <v>56</v>
      </c>
    </row>
    <row r="1084" spans="1:16" x14ac:dyDescent="0.25">
      <c r="A1084">
        <v>424517</v>
      </c>
      <c r="B1084">
        <v>870</v>
      </c>
      <c r="C1084" s="1" t="s">
        <v>113</v>
      </c>
      <c r="D1084" s="2">
        <v>44934.026388888888</v>
      </c>
      <c r="E1084" t="s">
        <v>97</v>
      </c>
      <c r="F1084" t="s">
        <v>43</v>
      </c>
      <c r="G1084">
        <v>2515</v>
      </c>
      <c r="H1084" s="11">
        <f t="shared" si="80"/>
        <v>8</v>
      </c>
      <c r="I1084" s="7">
        <v>44934</v>
      </c>
      <c r="J1084" s="8">
        <v>2.6388888888888889E-2</v>
      </c>
      <c r="K1084">
        <f t="shared" si="81"/>
        <v>38</v>
      </c>
      <c r="L1084">
        <f t="shared" si="82"/>
        <v>0</v>
      </c>
      <c r="M1084">
        <f t="shared" si="83"/>
        <v>1</v>
      </c>
      <c r="N1084" t="str">
        <f>VLOOKUP(B:B,Customers!A:B,2,TRUE)</f>
        <v>India</v>
      </c>
      <c r="O1084" t="str">
        <f t="shared" si="84"/>
        <v>Not Outlier</v>
      </c>
      <c r="P1084">
        <f>VLOOKUP(B:B,Customers!A:H,8,0)</f>
        <v>65</v>
      </c>
    </row>
    <row r="1085" spans="1:16" x14ac:dyDescent="0.25">
      <c r="A1085">
        <v>1218457</v>
      </c>
      <c r="B1085">
        <v>870</v>
      </c>
      <c r="C1085" s="1" t="s">
        <v>113</v>
      </c>
      <c r="D1085" s="3">
        <v>44957.033333333333</v>
      </c>
      <c r="E1085" t="s">
        <v>97</v>
      </c>
      <c r="F1085" t="s">
        <v>23</v>
      </c>
      <c r="G1085">
        <v>7602</v>
      </c>
      <c r="H1085" s="11">
        <f t="shared" si="80"/>
        <v>31</v>
      </c>
      <c r="I1085" s="7">
        <v>44957</v>
      </c>
      <c r="J1085" s="8">
        <v>3.3333333333333333E-2</v>
      </c>
      <c r="K1085">
        <f t="shared" si="81"/>
        <v>48</v>
      </c>
      <c r="L1085">
        <f t="shared" si="82"/>
        <v>0</v>
      </c>
      <c r="M1085">
        <f t="shared" si="83"/>
        <v>1</v>
      </c>
      <c r="N1085" t="str">
        <f>VLOOKUP(B:B,Customers!A:B,2,TRUE)</f>
        <v>India</v>
      </c>
      <c r="O1085" t="str">
        <f t="shared" si="84"/>
        <v>Not Outlier</v>
      </c>
      <c r="P1085">
        <f>VLOOKUP(B:B,Customers!A:H,8,0)</f>
        <v>65</v>
      </c>
    </row>
    <row r="1086" spans="1:16" x14ac:dyDescent="0.25">
      <c r="A1086">
        <v>41478</v>
      </c>
      <c r="B1086">
        <v>871</v>
      </c>
      <c r="C1086" s="1" t="s">
        <v>107</v>
      </c>
      <c r="D1086" s="2">
        <v>45058.015277777777</v>
      </c>
      <c r="E1086" t="s">
        <v>98</v>
      </c>
      <c r="F1086" t="s">
        <v>48</v>
      </c>
      <c r="G1086">
        <v>2454</v>
      </c>
      <c r="H1086" s="11">
        <f t="shared" si="80"/>
        <v>12</v>
      </c>
      <c r="I1086" s="7">
        <v>45058</v>
      </c>
      <c r="J1086" s="8">
        <v>1.5277777777777777E-2</v>
      </c>
      <c r="K1086">
        <f t="shared" si="81"/>
        <v>22</v>
      </c>
      <c r="L1086">
        <f t="shared" si="82"/>
        <v>0</v>
      </c>
      <c r="M1086">
        <f t="shared" si="83"/>
        <v>5</v>
      </c>
      <c r="N1086" t="str">
        <f>VLOOKUP(B:B,Customers!A:B,2,TRUE)</f>
        <v>Italy</v>
      </c>
      <c r="O1086" t="str">
        <f t="shared" si="84"/>
        <v>Not Outlier</v>
      </c>
      <c r="P1086">
        <f>VLOOKUP(B:B,Customers!A:H,8,0)</f>
        <v>76</v>
      </c>
    </row>
    <row r="1087" spans="1:16" x14ac:dyDescent="0.25">
      <c r="A1087">
        <v>1543232</v>
      </c>
      <c r="B1087">
        <v>871</v>
      </c>
      <c r="C1087" s="1" t="s">
        <v>107</v>
      </c>
      <c r="D1087" s="3">
        <v>45103.017361111109</v>
      </c>
      <c r="E1087" t="s">
        <v>98</v>
      </c>
      <c r="F1087" t="s">
        <v>33</v>
      </c>
      <c r="G1087">
        <v>2237</v>
      </c>
      <c r="H1087" s="11">
        <f t="shared" si="80"/>
        <v>26</v>
      </c>
      <c r="I1087" s="7">
        <v>45103</v>
      </c>
      <c r="J1087" s="8">
        <v>1.7361111111111112E-2</v>
      </c>
      <c r="K1087">
        <f t="shared" si="81"/>
        <v>25</v>
      </c>
      <c r="L1087">
        <f t="shared" si="82"/>
        <v>0</v>
      </c>
      <c r="M1087">
        <f t="shared" si="83"/>
        <v>6</v>
      </c>
      <c r="N1087" t="str">
        <f>VLOOKUP(B:B,Customers!A:B,2,TRUE)</f>
        <v>Italy</v>
      </c>
      <c r="O1087" t="str">
        <f t="shared" si="84"/>
        <v>Not Outlier</v>
      </c>
      <c r="P1087">
        <f>VLOOKUP(B:B,Customers!A:H,8,0)</f>
        <v>76</v>
      </c>
    </row>
    <row r="1088" spans="1:16" x14ac:dyDescent="0.25">
      <c r="A1088">
        <v>862868</v>
      </c>
      <c r="B1088">
        <v>872</v>
      </c>
      <c r="C1088" s="1" t="s">
        <v>100</v>
      </c>
      <c r="D1088" s="3">
        <v>45094.972222222219</v>
      </c>
      <c r="E1088" t="s">
        <v>97</v>
      </c>
      <c r="F1088" t="s">
        <v>43</v>
      </c>
      <c r="G1088">
        <v>735</v>
      </c>
      <c r="H1088" s="11">
        <f t="shared" si="80"/>
        <v>17</v>
      </c>
      <c r="I1088" s="7">
        <v>45094</v>
      </c>
      <c r="J1088" s="8">
        <v>0.97222222222222221</v>
      </c>
      <c r="K1088">
        <f t="shared" si="81"/>
        <v>20</v>
      </c>
      <c r="L1088">
        <f t="shared" si="82"/>
        <v>23</v>
      </c>
      <c r="M1088">
        <f t="shared" si="83"/>
        <v>6</v>
      </c>
      <c r="N1088" t="str">
        <f>VLOOKUP(B:B,Customers!A:B,2,TRUE)</f>
        <v>France</v>
      </c>
      <c r="O1088" t="str">
        <f t="shared" si="84"/>
        <v>Not Outlier</v>
      </c>
      <c r="P1088">
        <f>VLOOKUP(B:B,Customers!A:H,8,0)</f>
        <v>20</v>
      </c>
    </row>
    <row r="1089" spans="1:16" x14ac:dyDescent="0.25">
      <c r="A1089">
        <v>1180153</v>
      </c>
      <c r="B1089">
        <v>873</v>
      </c>
      <c r="C1089" s="1" t="s">
        <v>102</v>
      </c>
      <c r="D1089" s="3">
        <v>45221.020138888889</v>
      </c>
      <c r="E1089" t="s">
        <v>96</v>
      </c>
      <c r="F1089" t="s">
        <v>5</v>
      </c>
      <c r="G1089">
        <v>3374</v>
      </c>
      <c r="H1089" s="11">
        <f t="shared" si="80"/>
        <v>22</v>
      </c>
      <c r="I1089" s="7">
        <v>45221</v>
      </c>
      <c r="J1089" s="8">
        <v>2.013888888888889E-2</v>
      </c>
      <c r="K1089">
        <f t="shared" si="81"/>
        <v>29</v>
      </c>
      <c r="L1089">
        <f t="shared" si="82"/>
        <v>0</v>
      </c>
      <c r="M1089">
        <f t="shared" si="83"/>
        <v>10</v>
      </c>
      <c r="N1089" t="str">
        <f>VLOOKUP(B:B,Customers!A:B,2,TRUE)</f>
        <v>Finland</v>
      </c>
      <c r="O1089" t="str">
        <f t="shared" si="84"/>
        <v>Not Outlier</v>
      </c>
      <c r="P1089">
        <f>VLOOKUP(B:B,Customers!A:H,8,0)</f>
        <v>75</v>
      </c>
    </row>
    <row r="1090" spans="1:16" x14ac:dyDescent="0.25">
      <c r="A1090">
        <v>1102591</v>
      </c>
      <c r="B1090">
        <v>874</v>
      </c>
      <c r="C1090" s="1" t="s">
        <v>99</v>
      </c>
      <c r="D1090" s="3">
        <v>45170.597222222219</v>
      </c>
      <c r="E1090" t="s">
        <v>97</v>
      </c>
      <c r="F1090" t="s">
        <v>29</v>
      </c>
      <c r="G1090">
        <v>8227</v>
      </c>
      <c r="H1090" s="11">
        <f t="shared" si="80"/>
        <v>1</v>
      </c>
      <c r="I1090" s="7">
        <v>45170</v>
      </c>
      <c r="J1090" s="8">
        <v>0.59722222222222221</v>
      </c>
      <c r="K1090">
        <f t="shared" si="81"/>
        <v>20</v>
      </c>
      <c r="L1090">
        <f t="shared" si="82"/>
        <v>14</v>
      </c>
      <c r="M1090">
        <f t="shared" si="83"/>
        <v>9</v>
      </c>
      <c r="N1090" t="str">
        <f>VLOOKUP(B:B,Customers!A:B,2,TRUE)</f>
        <v>USA</v>
      </c>
      <c r="O1090" t="str">
        <f t="shared" si="84"/>
        <v>Not Outlier</v>
      </c>
      <c r="P1090">
        <f>VLOOKUP(B:B,Customers!A:H,8,0)</f>
        <v>40</v>
      </c>
    </row>
    <row r="1091" spans="1:16" x14ac:dyDescent="0.25">
      <c r="A1091">
        <v>25923</v>
      </c>
      <c r="B1091">
        <v>875</v>
      </c>
      <c r="C1091" s="1" t="s">
        <v>99</v>
      </c>
      <c r="D1091" s="2">
        <v>45226.046527777777</v>
      </c>
      <c r="E1091" t="s">
        <v>97</v>
      </c>
      <c r="F1091" t="s">
        <v>35</v>
      </c>
      <c r="G1091">
        <v>8826</v>
      </c>
      <c r="H1091" s="11">
        <f t="shared" ref="H1091:H1154" si="85">DAY(D1091)</f>
        <v>27</v>
      </c>
      <c r="I1091" s="7">
        <v>45226</v>
      </c>
      <c r="J1091" s="8">
        <v>4.6527777777777779E-2</v>
      </c>
      <c r="K1091">
        <f t="shared" ref="K1091:K1154" si="86">MINUTE(J1091)</f>
        <v>7</v>
      </c>
      <c r="L1091">
        <f t="shared" ref="L1091:L1154" si="87">HOUR(J1091)</f>
        <v>1</v>
      </c>
      <c r="M1091">
        <f t="shared" ref="M1091:M1154" si="88">MONTH(I1091)</f>
        <v>10</v>
      </c>
      <c r="N1091" t="str">
        <f>VLOOKUP(B:B,Customers!A:B,2,TRUE)</f>
        <v>USA</v>
      </c>
      <c r="O1091" t="str">
        <f t="shared" ref="O1091:O1154" si="89">IF(OR(G1091&gt;$R$9,G1091&lt;$R$8),"Outlier","Not Outlier")</f>
        <v>Not Outlier</v>
      </c>
      <c r="P1091">
        <f>VLOOKUP(B:B,Customers!A:H,8,0)</f>
        <v>54</v>
      </c>
    </row>
    <row r="1092" spans="1:16" x14ac:dyDescent="0.25">
      <c r="A1092">
        <v>638603</v>
      </c>
      <c r="B1092">
        <v>876</v>
      </c>
      <c r="C1092" s="1" t="s">
        <v>99</v>
      </c>
      <c r="D1092" s="2">
        <v>45074.079861111109</v>
      </c>
      <c r="E1092" t="s">
        <v>97</v>
      </c>
      <c r="F1092" t="s">
        <v>33</v>
      </c>
      <c r="G1092">
        <v>4319</v>
      </c>
      <c r="H1092" s="11">
        <f t="shared" si="85"/>
        <v>28</v>
      </c>
      <c r="I1092" s="7">
        <v>45074</v>
      </c>
      <c r="J1092" s="8">
        <v>7.9861111111111105E-2</v>
      </c>
      <c r="K1092">
        <f t="shared" si="86"/>
        <v>55</v>
      </c>
      <c r="L1092">
        <f t="shared" si="87"/>
        <v>1</v>
      </c>
      <c r="M1092">
        <f t="shared" si="88"/>
        <v>5</v>
      </c>
      <c r="N1092" t="str">
        <f>VLOOKUP(B:B,Customers!A:B,2,TRUE)</f>
        <v>USA</v>
      </c>
      <c r="O1092" t="str">
        <f t="shared" si="89"/>
        <v>Not Outlier</v>
      </c>
      <c r="P1092">
        <f>VLOOKUP(B:B,Customers!A:H,8,0)</f>
        <v>76</v>
      </c>
    </row>
    <row r="1093" spans="1:16" x14ac:dyDescent="0.25">
      <c r="A1093">
        <v>187527</v>
      </c>
      <c r="B1093">
        <v>877</v>
      </c>
      <c r="C1093" s="1" t="s">
        <v>113</v>
      </c>
      <c r="D1093" s="2">
        <v>45023.056944444441</v>
      </c>
      <c r="E1093" t="s">
        <v>191</v>
      </c>
      <c r="F1093" t="s">
        <v>38</v>
      </c>
      <c r="G1093">
        <v>6774</v>
      </c>
      <c r="H1093" s="11">
        <f t="shared" si="85"/>
        <v>7</v>
      </c>
      <c r="I1093" s="7">
        <v>45023</v>
      </c>
      <c r="J1093" s="8">
        <v>5.6944444444444443E-2</v>
      </c>
      <c r="K1093">
        <f t="shared" si="86"/>
        <v>22</v>
      </c>
      <c r="L1093">
        <f t="shared" si="87"/>
        <v>1</v>
      </c>
      <c r="M1093">
        <f t="shared" si="88"/>
        <v>4</v>
      </c>
      <c r="N1093" t="str">
        <f>VLOOKUP(B:B,Customers!A:B,2,TRUE)</f>
        <v>India</v>
      </c>
      <c r="O1093" t="str">
        <f t="shared" si="89"/>
        <v>Not Outlier</v>
      </c>
      <c r="P1093">
        <f>VLOOKUP(B:B,Customers!A:H,8,0)</f>
        <v>78</v>
      </c>
    </row>
    <row r="1094" spans="1:16" x14ac:dyDescent="0.25">
      <c r="A1094">
        <v>471801</v>
      </c>
      <c r="B1094">
        <v>878</v>
      </c>
      <c r="C1094" s="1" t="s">
        <v>113</v>
      </c>
      <c r="D1094" s="2">
        <v>44945.05972222222</v>
      </c>
      <c r="E1094" t="s">
        <v>98</v>
      </c>
      <c r="F1094" t="s">
        <v>43</v>
      </c>
      <c r="G1094">
        <v>1740</v>
      </c>
      <c r="H1094" s="11">
        <f t="shared" si="85"/>
        <v>19</v>
      </c>
      <c r="I1094" s="7">
        <v>44945</v>
      </c>
      <c r="J1094" s="8">
        <v>5.9722222222222225E-2</v>
      </c>
      <c r="K1094">
        <f t="shared" si="86"/>
        <v>26</v>
      </c>
      <c r="L1094">
        <f t="shared" si="87"/>
        <v>1</v>
      </c>
      <c r="M1094">
        <f t="shared" si="88"/>
        <v>1</v>
      </c>
      <c r="N1094" t="str">
        <f>VLOOKUP(B:B,Customers!A:B,2,TRUE)</f>
        <v>India</v>
      </c>
      <c r="O1094" t="str">
        <f t="shared" si="89"/>
        <v>Not Outlier</v>
      </c>
      <c r="P1094">
        <f>VLOOKUP(B:B,Customers!A:H,8,0)</f>
        <v>45</v>
      </c>
    </row>
    <row r="1095" spans="1:16" x14ac:dyDescent="0.25">
      <c r="A1095">
        <v>373284</v>
      </c>
      <c r="B1095">
        <v>879</v>
      </c>
      <c r="C1095" s="1" t="s">
        <v>99</v>
      </c>
      <c r="D1095" s="2">
        <v>44950.95208333333</v>
      </c>
      <c r="E1095" t="s">
        <v>98</v>
      </c>
      <c r="F1095" t="s">
        <v>44</v>
      </c>
      <c r="G1095">
        <v>4368</v>
      </c>
      <c r="H1095" s="11">
        <f t="shared" si="85"/>
        <v>24</v>
      </c>
      <c r="I1095" s="7">
        <v>44950</v>
      </c>
      <c r="J1095" s="8">
        <v>0.95208333333333328</v>
      </c>
      <c r="K1095">
        <f t="shared" si="86"/>
        <v>51</v>
      </c>
      <c r="L1095">
        <f t="shared" si="87"/>
        <v>22</v>
      </c>
      <c r="M1095">
        <f t="shared" si="88"/>
        <v>1</v>
      </c>
      <c r="N1095" t="str">
        <f>VLOOKUP(B:B,Customers!A:B,2,TRUE)</f>
        <v>USA</v>
      </c>
      <c r="O1095" t="str">
        <f t="shared" si="89"/>
        <v>Not Outlier</v>
      </c>
      <c r="P1095">
        <f>VLOOKUP(B:B,Customers!A:H,8,0)</f>
        <v>70</v>
      </c>
    </row>
    <row r="1096" spans="1:16" x14ac:dyDescent="0.25">
      <c r="A1096">
        <v>741193</v>
      </c>
      <c r="B1096">
        <v>879</v>
      </c>
      <c r="C1096" s="1" t="s">
        <v>99</v>
      </c>
      <c r="D1096" s="3">
        <v>45097.001388888886</v>
      </c>
      <c r="E1096" t="s">
        <v>97</v>
      </c>
      <c r="F1096" t="s">
        <v>86</v>
      </c>
      <c r="G1096">
        <v>4307</v>
      </c>
      <c r="H1096" s="11">
        <f t="shared" si="85"/>
        <v>20</v>
      </c>
      <c r="I1096" s="7">
        <v>45097</v>
      </c>
      <c r="J1096" s="8">
        <v>1.3888888888888889E-3</v>
      </c>
      <c r="K1096">
        <f t="shared" si="86"/>
        <v>2</v>
      </c>
      <c r="L1096">
        <f t="shared" si="87"/>
        <v>0</v>
      </c>
      <c r="M1096">
        <f t="shared" si="88"/>
        <v>6</v>
      </c>
      <c r="N1096" t="str">
        <f>VLOOKUP(B:B,Customers!A:B,2,TRUE)</f>
        <v>USA</v>
      </c>
      <c r="O1096" t="str">
        <f t="shared" si="89"/>
        <v>Not Outlier</v>
      </c>
      <c r="P1096">
        <f>VLOOKUP(B:B,Customers!A:H,8,0)</f>
        <v>70</v>
      </c>
    </row>
    <row r="1097" spans="1:16" x14ac:dyDescent="0.25">
      <c r="A1097">
        <v>890131</v>
      </c>
      <c r="B1097">
        <v>879</v>
      </c>
      <c r="C1097" s="1" t="s">
        <v>99</v>
      </c>
      <c r="D1097" s="3">
        <v>45197.07708333333</v>
      </c>
      <c r="E1097" t="s">
        <v>98</v>
      </c>
      <c r="F1097" t="s">
        <v>43</v>
      </c>
      <c r="G1097">
        <v>3832</v>
      </c>
      <c r="H1097" s="11">
        <f t="shared" si="85"/>
        <v>28</v>
      </c>
      <c r="I1097" s="7">
        <v>45197</v>
      </c>
      <c r="J1097" s="8">
        <v>7.7083333333333337E-2</v>
      </c>
      <c r="K1097">
        <f t="shared" si="86"/>
        <v>51</v>
      </c>
      <c r="L1097">
        <f t="shared" si="87"/>
        <v>1</v>
      </c>
      <c r="M1097">
        <f t="shared" si="88"/>
        <v>9</v>
      </c>
      <c r="N1097" t="str">
        <f>VLOOKUP(B:B,Customers!A:B,2,TRUE)</f>
        <v>USA</v>
      </c>
      <c r="O1097" t="str">
        <f t="shared" si="89"/>
        <v>Not Outlier</v>
      </c>
      <c r="P1097">
        <f>VLOOKUP(B:B,Customers!A:H,8,0)</f>
        <v>70</v>
      </c>
    </row>
    <row r="1098" spans="1:16" x14ac:dyDescent="0.25">
      <c r="A1098">
        <v>441310</v>
      </c>
      <c r="B1098">
        <v>880</v>
      </c>
      <c r="C1098" s="1" t="s">
        <v>113</v>
      </c>
      <c r="D1098" s="2">
        <v>45258.978472222225</v>
      </c>
      <c r="E1098" t="s">
        <v>98</v>
      </c>
      <c r="F1098" t="s">
        <v>41</v>
      </c>
      <c r="G1098">
        <v>3544</v>
      </c>
      <c r="H1098" s="11">
        <f t="shared" si="85"/>
        <v>28</v>
      </c>
      <c r="I1098" s="7">
        <v>45258</v>
      </c>
      <c r="J1098" s="8">
        <v>0.97847222222222219</v>
      </c>
      <c r="K1098">
        <f t="shared" si="86"/>
        <v>29</v>
      </c>
      <c r="L1098">
        <f t="shared" si="87"/>
        <v>23</v>
      </c>
      <c r="M1098">
        <f t="shared" si="88"/>
        <v>11</v>
      </c>
      <c r="N1098" t="str">
        <f>VLOOKUP(B:B,Customers!A:B,2,TRUE)</f>
        <v>India</v>
      </c>
      <c r="O1098" t="str">
        <f t="shared" si="89"/>
        <v>Not Outlier</v>
      </c>
      <c r="P1098">
        <f>VLOOKUP(B:B,Customers!A:H,8,0)</f>
        <v>44</v>
      </c>
    </row>
    <row r="1099" spans="1:16" x14ac:dyDescent="0.25">
      <c r="A1099">
        <v>1589657</v>
      </c>
      <c r="B1099">
        <v>880</v>
      </c>
      <c r="C1099" s="1" t="s">
        <v>113</v>
      </c>
      <c r="D1099" s="3">
        <v>45028.989583333336</v>
      </c>
      <c r="E1099" t="s">
        <v>96</v>
      </c>
      <c r="F1099" t="s">
        <v>27</v>
      </c>
      <c r="G1099">
        <v>3223</v>
      </c>
      <c r="H1099" s="11">
        <f t="shared" si="85"/>
        <v>12</v>
      </c>
      <c r="I1099" s="7">
        <v>45028</v>
      </c>
      <c r="J1099" s="8">
        <v>0.98958333333333337</v>
      </c>
      <c r="K1099">
        <f t="shared" si="86"/>
        <v>45</v>
      </c>
      <c r="L1099">
        <f t="shared" si="87"/>
        <v>23</v>
      </c>
      <c r="M1099">
        <f t="shared" si="88"/>
        <v>4</v>
      </c>
      <c r="N1099" t="str">
        <f>VLOOKUP(B:B,Customers!A:B,2,TRUE)</f>
        <v>India</v>
      </c>
      <c r="O1099" t="str">
        <f t="shared" si="89"/>
        <v>Not Outlier</v>
      </c>
      <c r="P1099">
        <f>VLOOKUP(B:B,Customers!A:H,8,0)</f>
        <v>44</v>
      </c>
    </row>
    <row r="1100" spans="1:16" x14ac:dyDescent="0.25">
      <c r="A1100">
        <v>733263</v>
      </c>
      <c r="B1100">
        <v>881</v>
      </c>
      <c r="C1100" s="1" t="s">
        <v>100</v>
      </c>
      <c r="D1100" s="3">
        <v>45224.023611111108</v>
      </c>
      <c r="E1100" t="s">
        <v>191</v>
      </c>
      <c r="F1100" t="s">
        <v>72</v>
      </c>
      <c r="G1100">
        <v>9697</v>
      </c>
      <c r="H1100" s="11">
        <f t="shared" si="85"/>
        <v>25</v>
      </c>
      <c r="I1100" s="7">
        <v>45224</v>
      </c>
      <c r="J1100" s="8">
        <v>2.361111111111111E-2</v>
      </c>
      <c r="K1100">
        <f t="shared" si="86"/>
        <v>34</v>
      </c>
      <c r="L1100">
        <f t="shared" si="87"/>
        <v>0</v>
      </c>
      <c r="M1100">
        <f t="shared" si="88"/>
        <v>10</v>
      </c>
      <c r="N1100" t="str">
        <f>VLOOKUP(B:B,Customers!A:B,2,TRUE)</f>
        <v>France</v>
      </c>
      <c r="O1100" t="str">
        <f t="shared" si="89"/>
        <v>Not Outlier</v>
      </c>
      <c r="P1100">
        <f>VLOOKUP(B:B,Customers!A:H,8,0)</f>
        <v>67</v>
      </c>
    </row>
    <row r="1101" spans="1:16" x14ac:dyDescent="0.25">
      <c r="A1101">
        <v>966739</v>
      </c>
      <c r="B1101">
        <v>881</v>
      </c>
      <c r="C1101" s="1" t="s">
        <v>100</v>
      </c>
      <c r="D1101" s="3">
        <v>45158.02847222222</v>
      </c>
      <c r="E1101" t="s">
        <v>96</v>
      </c>
      <c r="F1101" t="s">
        <v>4</v>
      </c>
      <c r="G1101">
        <v>4693</v>
      </c>
      <c r="H1101" s="11">
        <f t="shared" si="85"/>
        <v>20</v>
      </c>
      <c r="I1101" s="7">
        <v>45158</v>
      </c>
      <c r="J1101" s="8">
        <v>2.8472222222222222E-2</v>
      </c>
      <c r="K1101">
        <f t="shared" si="86"/>
        <v>41</v>
      </c>
      <c r="L1101">
        <f t="shared" si="87"/>
        <v>0</v>
      </c>
      <c r="M1101">
        <f t="shared" si="88"/>
        <v>8</v>
      </c>
      <c r="N1101" t="str">
        <f>VLOOKUP(B:B,Customers!A:B,2,TRUE)</f>
        <v>France</v>
      </c>
      <c r="O1101" t="str">
        <f t="shared" si="89"/>
        <v>Not Outlier</v>
      </c>
      <c r="P1101">
        <f>VLOOKUP(B:B,Customers!A:H,8,0)</f>
        <v>67</v>
      </c>
    </row>
    <row r="1102" spans="1:16" x14ac:dyDescent="0.25">
      <c r="A1102">
        <v>822906</v>
      </c>
      <c r="B1102">
        <v>882</v>
      </c>
      <c r="C1102" s="1" t="s">
        <v>106</v>
      </c>
      <c r="D1102" s="3">
        <v>45201.020138888889</v>
      </c>
      <c r="E1102" t="s">
        <v>97</v>
      </c>
      <c r="F1102" t="s">
        <v>63</v>
      </c>
      <c r="G1102">
        <v>8093</v>
      </c>
      <c r="H1102" s="11">
        <f t="shared" si="85"/>
        <v>2</v>
      </c>
      <c r="I1102" s="7">
        <v>45201</v>
      </c>
      <c r="J1102" s="8">
        <v>2.013888888888889E-2</v>
      </c>
      <c r="K1102">
        <f t="shared" si="86"/>
        <v>29</v>
      </c>
      <c r="L1102">
        <f t="shared" si="87"/>
        <v>0</v>
      </c>
      <c r="M1102">
        <f t="shared" si="88"/>
        <v>10</v>
      </c>
      <c r="N1102" t="str">
        <f>VLOOKUP(B:B,Customers!A:B,2,TRUE)</f>
        <v>Singapore</v>
      </c>
      <c r="O1102" t="str">
        <f t="shared" si="89"/>
        <v>Not Outlier</v>
      </c>
      <c r="P1102">
        <f>VLOOKUP(B:B,Customers!A:H,8,0)</f>
        <v>20</v>
      </c>
    </row>
    <row r="1103" spans="1:16" x14ac:dyDescent="0.25">
      <c r="A1103">
        <v>1359599</v>
      </c>
      <c r="B1103">
        <v>883</v>
      </c>
      <c r="C1103" s="1" t="s">
        <v>99</v>
      </c>
      <c r="D1103" s="3">
        <v>45188.008333333331</v>
      </c>
      <c r="E1103" t="s">
        <v>96</v>
      </c>
      <c r="F1103" t="s">
        <v>27</v>
      </c>
      <c r="G1103">
        <v>2508</v>
      </c>
      <c r="H1103" s="11">
        <f t="shared" si="85"/>
        <v>19</v>
      </c>
      <c r="I1103" s="7">
        <v>45188</v>
      </c>
      <c r="J1103" s="8">
        <v>8.3333333333333332E-3</v>
      </c>
      <c r="K1103">
        <f t="shared" si="86"/>
        <v>12</v>
      </c>
      <c r="L1103">
        <f t="shared" si="87"/>
        <v>0</v>
      </c>
      <c r="M1103">
        <f t="shared" si="88"/>
        <v>9</v>
      </c>
      <c r="N1103" t="str">
        <f>VLOOKUP(B:B,Customers!A:B,2,TRUE)</f>
        <v>USA</v>
      </c>
      <c r="O1103" t="str">
        <f t="shared" si="89"/>
        <v>Not Outlier</v>
      </c>
      <c r="P1103">
        <f>VLOOKUP(B:B,Customers!A:H,8,0)</f>
        <v>81</v>
      </c>
    </row>
    <row r="1104" spans="1:16" x14ac:dyDescent="0.25">
      <c r="A1104">
        <v>153794</v>
      </c>
      <c r="B1104">
        <v>887</v>
      </c>
      <c r="C1104" s="1" t="s">
        <v>99</v>
      </c>
      <c r="D1104" s="2">
        <v>44940.018750000003</v>
      </c>
      <c r="E1104" t="s">
        <v>96</v>
      </c>
      <c r="F1104" t="s">
        <v>24</v>
      </c>
      <c r="G1104">
        <v>3781</v>
      </c>
      <c r="H1104" s="11">
        <f t="shared" si="85"/>
        <v>14</v>
      </c>
      <c r="I1104" s="7">
        <v>44940</v>
      </c>
      <c r="J1104" s="8">
        <v>1.8749999999999999E-2</v>
      </c>
      <c r="K1104">
        <f t="shared" si="86"/>
        <v>27</v>
      </c>
      <c r="L1104">
        <f t="shared" si="87"/>
        <v>0</v>
      </c>
      <c r="M1104">
        <f t="shared" si="88"/>
        <v>1</v>
      </c>
      <c r="N1104" t="str">
        <f>VLOOKUP(B:B,Customers!A:B,2,TRUE)</f>
        <v>USA</v>
      </c>
      <c r="O1104" t="str">
        <f t="shared" si="89"/>
        <v>Not Outlier</v>
      </c>
      <c r="P1104">
        <f>VLOOKUP(B:B,Customers!A:H,8,0)</f>
        <v>28</v>
      </c>
    </row>
    <row r="1105" spans="1:16" x14ac:dyDescent="0.25">
      <c r="A1105">
        <v>1232656</v>
      </c>
      <c r="B1105">
        <v>888</v>
      </c>
      <c r="C1105" s="1" t="s">
        <v>108</v>
      </c>
      <c r="D1105" s="3">
        <v>45020.123611111114</v>
      </c>
      <c r="E1105" t="s">
        <v>96</v>
      </c>
      <c r="F1105" t="s">
        <v>28</v>
      </c>
      <c r="G1105">
        <v>1139</v>
      </c>
      <c r="H1105" s="11">
        <f t="shared" si="85"/>
        <v>4</v>
      </c>
      <c r="I1105" s="7">
        <v>45020</v>
      </c>
      <c r="J1105" s="8">
        <v>0.12361111111111112</v>
      </c>
      <c r="K1105">
        <f t="shared" si="86"/>
        <v>58</v>
      </c>
      <c r="L1105">
        <f t="shared" si="87"/>
        <v>2</v>
      </c>
      <c r="M1105">
        <f t="shared" si="88"/>
        <v>4</v>
      </c>
      <c r="N1105" t="str">
        <f>VLOOKUP(B:B,Customers!A:B,2,TRUE)</f>
        <v>Denmark</v>
      </c>
      <c r="O1105" t="str">
        <f t="shared" si="89"/>
        <v>Not Outlier</v>
      </c>
      <c r="P1105">
        <f>VLOOKUP(B:B,Customers!A:H,8,0)</f>
        <v>71</v>
      </c>
    </row>
    <row r="1106" spans="1:16" x14ac:dyDescent="0.25">
      <c r="A1106">
        <v>1389680</v>
      </c>
      <c r="B1106">
        <v>888</v>
      </c>
      <c r="C1106" s="1" t="s">
        <v>108</v>
      </c>
      <c r="D1106" s="3">
        <v>44936.015277777777</v>
      </c>
      <c r="E1106" t="s">
        <v>191</v>
      </c>
      <c r="F1106" t="s">
        <v>82</v>
      </c>
      <c r="G1106">
        <v>9670</v>
      </c>
      <c r="H1106" s="11">
        <f t="shared" si="85"/>
        <v>10</v>
      </c>
      <c r="I1106" s="7">
        <v>44936</v>
      </c>
      <c r="J1106" s="8">
        <v>1.5277777777777777E-2</v>
      </c>
      <c r="K1106">
        <f t="shared" si="86"/>
        <v>22</v>
      </c>
      <c r="L1106">
        <f t="shared" si="87"/>
        <v>0</v>
      </c>
      <c r="M1106">
        <f t="shared" si="88"/>
        <v>1</v>
      </c>
      <c r="N1106" t="str">
        <f>VLOOKUP(B:B,Customers!A:B,2,TRUE)</f>
        <v>Denmark</v>
      </c>
      <c r="O1106" t="str">
        <f t="shared" si="89"/>
        <v>Not Outlier</v>
      </c>
      <c r="P1106">
        <f>VLOOKUP(B:B,Customers!A:H,8,0)</f>
        <v>71</v>
      </c>
    </row>
    <row r="1107" spans="1:16" x14ac:dyDescent="0.25">
      <c r="A1107">
        <v>396045</v>
      </c>
      <c r="B1107">
        <v>892</v>
      </c>
      <c r="C1107" s="1" t="s">
        <v>99</v>
      </c>
      <c r="D1107" s="2">
        <v>45059.030555555553</v>
      </c>
      <c r="E1107" t="s">
        <v>191</v>
      </c>
      <c r="F1107" t="s">
        <v>56</v>
      </c>
      <c r="G1107">
        <v>4913</v>
      </c>
      <c r="H1107" s="11">
        <f t="shared" si="85"/>
        <v>13</v>
      </c>
      <c r="I1107" s="7">
        <v>45059</v>
      </c>
      <c r="J1107" s="8">
        <v>3.0555555555555555E-2</v>
      </c>
      <c r="K1107">
        <f t="shared" si="86"/>
        <v>44</v>
      </c>
      <c r="L1107">
        <f t="shared" si="87"/>
        <v>0</v>
      </c>
      <c r="M1107">
        <f t="shared" si="88"/>
        <v>5</v>
      </c>
      <c r="N1107" t="str">
        <f>VLOOKUP(B:B,Customers!A:B,2,TRUE)</f>
        <v>USA</v>
      </c>
      <c r="O1107" t="str">
        <f t="shared" si="89"/>
        <v>Not Outlier</v>
      </c>
      <c r="P1107">
        <f>VLOOKUP(B:B,Customers!A:H,8,0)</f>
        <v>34</v>
      </c>
    </row>
    <row r="1108" spans="1:16" x14ac:dyDescent="0.25">
      <c r="A1108">
        <v>1354758</v>
      </c>
      <c r="B1108">
        <v>892</v>
      </c>
      <c r="C1108" s="1" t="s">
        <v>99</v>
      </c>
      <c r="D1108" s="3">
        <v>45238.007638888892</v>
      </c>
      <c r="E1108" t="s">
        <v>98</v>
      </c>
      <c r="F1108" t="s">
        <v>18</v>
      </c>
      <c r="G1108">
        <v>4217</v>
      </c>
      <c r="H1108" s="11">
        <f t="shared" si="85"/>
        <v>8</v>
      </c>
      <c r="I1108" s="7">
        <v>45238</v>
      </c>
      <c r="J1108" s="8">
        <v>7.6388888888888886E-3</v>
      </c>
      <c r="K1108">
        <f t="shared" si="86"/>
        <v>11</v>
      </c>
      <c r="L1108">
        <f t="shared" si="87"/>
        <v>0</v>
      </c>
      <c r="M1108">
        <f t="shared" si="88"/>
        <v>11</v>
      </c>
      <c r="N1108" t="str">
        <f>VLOOKUP(B:B,Customers!A:B,2,TRUE)</f>
        <v>USA</v>
      </c>
      <c r="O1108" t="str">
        <f t="shared" si="89"/>
        <v>Not Outlier</v>
      </c>
      <c r="P1108">
        <f>VLOOKUP(B:B,Customers!A:H,8,0)</f>
        <v>34</v>
      </c>
    </row>
    <row r="1109" spans="1:16" x14ac:dyDescent="0.25">
      <c r="A1109">
        <v>813822</v>
      </c>
      <c r="B1109">
        <v>894</v>
      </c>
      <c r="C1109" s="1" t="s">
        <v>101</v>
      </c>
      <c r="D1109" s="3">
        <v>45030.951388888891</v>
      </c>
      <c r="E1109" t="s">
        <v>191</v>
      </c>
      <c r="F1109" t="s">
        <v>58</v>
      </c>
      <c r="G1109">
        <v>3283</v>
      </c>
      <c r="H1109" s="11">
        <f t="shared" si="85"/>
        <v>14</v>
      </c>
      <c r="I1109" s="7">
        <v>45030</v>
      </c>
      <c r="J1109" s="8">
        <v>0.95138888888888884</v>
      </c>
      <c r="K1109">
        <f t="shared" si="86"/>
        <v>50</v>
      </c>
      <c r="L1109">
        <f t="shared" si="87"/>
        <v>22</v>
      </c>
      <c r="M1109">
        <f t="shared" si="88"/>
        <v>4</v>
      </c>
      <c r="N1109" t="str">
        <f>VLOOKUP(B:B,Customers!A:B,2,TRUE)</f>
        <v>Australia</v>
      </c>
      <c r="O1109" t="str">
        <f t="shared" si="89"/>
        <v>Not Outlier</v>
      </c>
      <c r="P1109">
        <f>VLOOKUP(B:B,Customers!A:H,8,0)</f>
        <v>37</v>
      </c>
    </row>
    <row r="1110" spans="1:16" x14ac:dyDescent="0.25">
      <c r="A1110">
        <v>1616083</v>
      </c>
      <c r="B1110">
        <v>894</v>
      </c>
      <c r="C1110" s="1" t="s">
        <v>101</v>
      </c>
      <c r="D1110" s="3">
        <v>45090.037499999999</v>
      </c>
      <c r="E1110" t="s">
        <v>97</v>
      </c>
      <c r="F1110" t="s">
        <v>76</v>
      </c>
      <c r="G1110">
        <v>9153</v>
      </c>
      <c r="H1110" s="11">
        <f t="shared" si="85"/>
        <v>13</v>
      </c>
      <c r="I1110" s="7">
        <v>45090</v>
      </c>
      <c r="J1110" s="8">
        <v>3.7499999999999999E-2</v>
      </c>
      <c r="K1110">
        <f t="shared" si="86"/>
        <v>54</v>
      </c>
      <c r="L1110">
        <f t="shared" si="87"/>
        <v>0</v>
      </c>
      <c r="M1110">
        <f t="shared" si="88"/>
        <v>6</v>
      </c>
      <c r="N1110" t="str">
        <f>VLOOKUP(B:B,Customers!A:B,2,TRUE)</f>
        <v>Australia</v>
      </c>
      <c r="O1110" t="str">
        <f t="shared" si="89"/>
        <v>Not Outlier</v>
      </c>
      <c r="P1110">
        <f>VLOOKUP(B:B,Customers!A:H,8,0)</f>
        <v>37</v>
      </c>
    </row>
    <row r="1111" spans="1:16" x14ac:dyDescent="0.25">
      <c r="A1111">
        <v>1478839</v>
      </c>
      <c r="B1111">
        <v>896</v>
      </c>
      <c r="C1111" s="1" t="s">
        <v>101</v>
      </c>
      <c r="D1111" s="3">
        <v>44964.071527777778</v>
      </c>
      <c r="E1111" t="s">
        <v>98</v>
      </c>
      <c r="F1111" t="s">
        <v>17</v>
      </c>
      <c r="G1111">
        <v>6444</v>
      </c>
      <c r="H1111" s="11">
        <f t="shared" si="85"/>
        <v>7</v>
      </c>
      <c r="I1111" s="7">
        <v>44964</v>
      </c>
      <c r="J1111" s="8">
        <v>7.1527777777777773E-2</v>
      </c>
      <c r="K1111">
        <f t="shared" si="86"/>
        <v>43</v>
      </c>
      <c r="L1111">
        <f t="shared" si="87"/>
        <v>1</v>
      </c>
      <c r="M1111">
        <f t="shared" si="88"/>
        <v>2</v>
      </c>
      <c r="N1111" t="str">
        <f>VLOOKUP(B:B,Customers!A:B,2,TRUE)</f>
        <v>Australia</v>
      </c>
      <c r="O1111" t="str">
        <f t="shared" si="89"/>
        <v>Not Outlier</v>
      </c>
      <c r="P1111">
        <f>VLOOKUP(B:B,Customers!A:H,8,0)</f>
        <v>79</v>
      </c>
    </row>
    <row r="1112" spans="1:16" x14ac:dyDescent="0.25">
      <c r="A1112">
        <v>967619</v>
      </c>
      <c r="B1112">
        <v>897</v>
      </c>
      <c r="C1112" s="1" t="s">
        <v>99</v>
      </c>
      <c r="D1112" s="3">
        <v>45104.972916666666</v>
      </c>
      <c r="E1112" t="s">
        <v>97</v>
      </c>
      <c r="F1112" t="s">
        <v>19</v>
      </c>
      <c r="G1112">
        <v>3504</v>
      </c>
      <c r="H1112" s="11">
        <f t="shared" si="85"/>
        <v>27</v>
      </c>
      <c r="I1112" s="7">
        <v>45104</v>
      </c>
      <c r="J1112" s="8">
        <v>0.97291666666666665</v>
      </c>
      <c r="K1112">
        <f t="shared" si="86"/>
        <v>21</v>
      </c>
      <c r="L1112">
        <f t="shared" si="87"/>
        <v>23</v>
      </c>
      <c r="M1112">
        <f t="shared" si="88"/>
        <v>6</v>
      </c>
      <c r="N1112" t="str">
        <f>VLOOKUP(B:B,Customers!A:B,2,TRUE)</f>
        <v>USA</v>
      </c>
      <c r="O1112" t="str">
        <f t="shared" si="89"/>
        <v>Not Outlier</v>
      </c>
      <c r="P1112">
        <f>VLOOKUP(B:B,Customers!A:H,8,0)</f>
        <v>46</v>
      </c>
    </row>
    <row r="1113" spans="1:16" x14ac:dyDescent="0.25">
      <c r="A1113">
        <v>1036614</v>
      </c>
      <c r="B1113">
        <v>898</v>
      </c>
      <c r="C1113" s="1" t="s">
        <v>99</v>
      </c>
      <c r="D1113" s="3">
        <v>44946</v>
      </c>
      <c r="E1113" t="s">
        <v>191</v>
      </c>
      <c r="F1113" t="s">
        <v>6</v>
      </c>
      <c r="G1113">
        <v>4272</v>
      </c>
      <c r="H1113" s="11">
        <f t="shared" si="85"/>
        <v>20</v>
      </c>
      <c r="I1113" s="7">
        <v>44946</v>
      </c>
      <c r="J1113" s="8">
        <v>0</v>
      </c>
      <c r="K1113">
        <f t="shared" si="86"/>
        <v>0</v>
      </c>
      <c r="L1113">
        <f t="shared" si="87"/>
        <v>0</v>
      </c>
      <c r="M1113">
        <f t="shared" si="88"/>
        <v>1</v>
      </c>
      <c r="N1113" t="str">
        <f>VLOOKUP(B:B,Customers!A:B,2,TRUE)</f>
        <v>USA</v>
      </c>
      <c r="O1113" t="str">
        <f t="shared" si="89"/>
        <v>Not Outlier</v>
      </c>
      <c r="P1113">
        <f>VLOOKUP(B:B,Customers!A:H,8,0)</f>
        <v>64</v>
      </c>
    </row>
    <row r="1114" spans="1:16" x14ac:dyDescent="0.25">
      <c r="A1114">
        <v>1180567</v>
      </c>
      <c r="B1114">
        <v>898</v>
      </c>
      <c r="C1114" s="1" t="s">
        <v>99</v>
      </c>
      <c r="D1114" s="3">
        <v>45178.955555555556</v>
      </c>
      <c r="E1114" t="s">
        <v>96</v>
      </c>
      <c r="F1114" t="s">
        <v>65</v>
      </c>
      <c r="G1114">
        <v>7717</v>
      </c>
      <c r="H1114" s="11">
        <f t="shared" si="85"/>
        <v>9</v>
      </c>
      <c r="I1114" s="7">
        <v>45178</v>
      </c>
      <c r="J1114" s="8">
        <v>0.9555555555555556</v>
      </c>
      <c r="K1114">
        <f t="shared" si="86"/>
        <v>56</v>
      </c>
      <c r="L1114">
        <f t="shared" si="87"/>
        <v>22</v>
      </c>
      <c r="M1114">
        <f t="shared" si="88"/>
        <v>9</v>
      </c>
      <c r="N1114" t="str">
        <f>VLOOKUP(B:B,Customers!A:B,2,TRUE)</f>
        <v>USA</v>
      </c>
      <c r="O1114" t="str">
        <f t="shared" si="89"/>
        <v>Not Outlier</v>
      </c>
      <c r="P1114">
        <f>VLOOKUP(B:B,Customers!A:H,8,0)</f>
        <v>64</v>
      </c>
    </row>
    <row r="1115" spans="1:16" x14ac:dyDescent="0.25">
      <c r="A1115">
        <v>1440486</v>
      </c>
      <c r="B1115">
        <v>898</v>
      </c>
      <c r="C1115" s="1" t="s">
        <v>99</v>
      </c>
      <c r="D1115" s="3">
        <v>45253.019444444442</v>
      </c>
      <c r="E1115" t="s">
        <v>98</v>
      </c>
      <c r="F1115" t="s">
        <v>70</v>
      </c>
      <c r="G1115">
        <v>7417</v>
      </c>
      <c r="H1115" s="11">
        <f t="shared" si="85"/>
        <v>23</v>
      </c>
      <c r="I1115" s="7">
        <v>45253</v>
      </c>
      <c r="J1115" s="8">
        <v>1.9444444444444445E-2</v>
      </c>
      <c r="K1115">
        <f t="shared" si="86"/>
        <v>28</v>
      </c>
      <c r="L1115">
        <f t="shared" si="87"/>
        <v>0</v>
      </c>
      <c r="M1115">
        <f t="shared" si="88"/>
        <v>11</v>
      </c>
      <c r="N1115" t="str">
        <f>VLOOKUP(B:B,Customers!A:B,2,TRUE)</f>
        <v>USA</v>
      </c>
      <c r="O1115" t="str">
        <f t="shared" si="89"/>
        <v>Not Outlier</v>
      </c>
      <c r="P1115">
        <f>VLOOKUP(B:B,Customers!A:H,8,0)</f>
        <v>64</v>
      </c>
    </row>
    <row r="1116" spans="1:16" x14ac:dyDescent="0.25">
      <c r="A1116">
        <v>400313</v>
      </c>
      <c r="B1116">
        <v>899</v>
      </c>
      <c r="C1116" s="1" t="s">
        <v>99</v>
      </c>
      <c r="D1116" s="2">
        <v>45034.029861111114</v>
      </c>
      <c r="E1116" t="s">
        <v>191</v>
      </c>
      <c r="F1116" t="s">
        <v>89</v>
      </c>
      <c r="G1116">
        <v>6891</v>
      </c>
      <c r="H1116" s="11">
        <f t="shared" si="85"/>
        <v>18</v>
      </c>
      <c r="I1116" s="7">
        <v>45034</v>
      </c>
      <c r="J1116" s="8">
        <v>2.9861111111111113E-2</v>
      </c>
      <c r="K1116">
        <f t="shared" si="86"/>
        <v>43</v>
      </c>
      <c r="L1116">
        <f t="shared" si="87"/>
        <v>0</v>
      </c>
      <c r="M1116">
        <f t="shared" si="88"/>
        <v>4</v>
      </c>
      <c r="N1116" t="str">
        <f>VLOOKUP(B:B,Customers!A:B,2,TRUE)</f>
        <v>USA</v>
      </c>
      <c r="O1116" t="str">
        <f t="shared" si="89"/>
        <v>Not Outlier</v>
      </c>
      <c r="P1116">
        <f>VLOOKUP(B:B,Customers!A:H,8,0)</f>
        <v>75</v>
      </c>
    </row>
    <row r="1117" spans="1:16" x14ac:dyDescent="0.25">
      <c r="A1117">
        <v>445784</v>
      </c>
      <c r="B1117">
        <v>899</v>
      </c>
      <c r="C1117" s="1" t="s">
        <v>99</v>
      </c>
      <c r="D1117" s="2">
        <v>45127.043055555558</v>
      </c>
      <c r="E1117" t="s">
        <v>191</v>
      </c>
      <c r="F1117" t="s">
        <v>47</v>
      </c>
      <c r="G1117">
        <v>7646</v>
      </c>
      <c r="H1117" s="11">
        <f t="shared" si="85"/>
        <v>20</v>
      </c>
      <c r="I1117" s="7">
        <v>45127</v>
      </c>
      <c r="J1117" s="8">
        <v>4.3055555555555555E-2</v>
      </c>
      <c r="K1117">
        <f t="shared" si="86"/>
        <v>2</v>
      </c>
      <c r="L1117">
        <f t="shared" si="87"/>
        <v>1</v>
      </c>
      <c r="M1117">
        <f t="shared" si="88"/>
        <v>7</v>
      </c>
      <c r="N1117" t="str">
        <f>VLOOKUP(B:B,Customers!A:B,2,TRUE)</f>
        <v>USA</v>
      </c>
      <c r="O1117" t="str">
        <f t="shared" si="89"/>
        <v>Not Outlier</v>
      </c>
      <c r="P1117">
        <f>VLOOKUP(B:B,Customers!A:H,8,0)</f>
        <v>75</v>
      </c>
    </row>
    <row r="1118" spans="1:16" x14ac:dyDescent="0.25">
      <c r="A1118">
        <v>696736</v>
      </c>
      <c r="B1118">
        <v>899</v>
      </c>
      <c r="C1118" s="1" t="s">
        <v>99</v>
      </c>
      <c r="D1118" s="3">
        <v>45249.039583333331</v>
      </c>
      <c r="E1118" t="s">
        <v>97</v>
      </c>
      <c r="F1118" t="s">
        <v>49</v>
      </c>
      <c r="G1118">
        <v>2627</v>
      </c>
      <c r="H1118" s="11">
        <f t="shared" si="85"/>
        <v>19</v>
      </c>
      <c r="I1118" s="7">
        <v>45249</v>
      </c>
      <c r="J1118" s="8">
        <v>3.9583333333333331E-2</v>
      </c>
      <c r="K1118">
        <f t="shared" si="86"/>
        <v>57</v>
      </c>
      <c r="L1118">
        <f t="shared" si="87"/>
        <v>0</v>
      </c>
      <c r="M1118">
        <f t="shared" si="88"/>
        <v>11</v>
      </c>
      <c r="N1118" t="str">
        <f>VLOOKUP(B:B,Customers!A:B,2,TRUE)</f>
        <v>USA</v>
      </c>
      <c r="O1118" t="str">
        <f t="shared" si="89"/>
        <v>Not Outlier</v>
      </c>
      <c r="P1118">
        <f>VLOOKUP(B:B,Customers!A:H,8,0)</f>
        <v>75</v>
      </c>
    </row>
    <row r="1119" spans="1:16" x14ac:dyDescent="0.25">
      <c r="A1119">
        <v>1026611</v>
      </c>
      <c r="B1119">
        <v>899</v>
      </c>
      <c r="C1119" s="1" t="s">
        <v>99</v>
      </c>
      <c r="D1119" s="3">
        <v>44957.040277777778</v>
      </c>
      <c r="E1119" t="s">
        <v>98</v>
      </c>
      <c r="F1119" t="s">
        <v>27</v>
      </c>
      <c r="G1119">
        <v>2950</v>
      </c>
      <c r="H1119" s="11">
        <f t="shared" si="85"/>
        <v>31</v>
      </c>
      <c r="I1119" s="7">
        <v>44957</v>
      </c>
      <c r="J1119" s="8">
        <v>4.027777777777778E-2</v>
      </c>
      <c r="K1119">
        <f t="shared" si="86"/>
        <v>58</v>
      </c>
      <c r="L1119">
        <f t="shared" si="87"/>
        <v>0</v>
      </c>
      <c r="M1119">
        <f t="shared" si="88"/>
        <v>1</v>
      </c>
      <c r="N1119" t="str">
        <f>VLOOKUP(B:B,Customers!A:B,2,TRUE)</f>
        <v>USA</v>
      </c>
      <c r="O1119" t="str">
        <f t="shared" si="89"/>
        <v>Not Outlier</v>
      </c>
      <c r="P1119">
        <f>VLOOKUP(B:B,Customers!A:H,8,0)</f>
        <v>75</v>
      </c>
    </row>
    <row r="1120" spans="1:16" x14ac:dyDescent="0.25">
      <c r="A1120">
        <v>1485939</v>
      </c>
      <c r="B1120">
        <v>899</v>
      </c>
      <c r="C1120" s="1" t="s">
        <v>99</v>
      </c>
      <c r="D1120" s="3">
        <v>44980</v>
      </c>
      <c r="E1120" t="s">
        <v>191</v>
      </c>
      <c r="F1120" t="s">
        <v>71</v>
      </c>
      <c r="G1120">
        <v>902</v>
      </c>
      <c r="H1120" s="11">
        <f t="shared" si="85"/>
        <v>23</v>
      </c>
      <c r="I1120" s="7">
        <v>44980</v>
      </c>
      <c r="J1120" s="8">
        <v>0</v>
      </c>
      <c r="K1120">
        <f t="shared" si="86"/>
        <v>0</v>
      </c>
      <c r="L1120">
        <f t="shared" si="87"/>
        <v>0</v>
      </c>
      <c r="M1120">
        <f t="shared" si="88"/>
        <v>2</v>
      </c>
      <c r="N1120" t="str">
        <f>VLOOKUP(B:B,Customers!A:B,2,TRUE)</f>
        <v>USA</v>
      </c>
      <c r="O1120" t="str">
        <f t="shared" si="89"/>
        <v>Not Outlier</v>
      </c>
      <c r="P1120">
        <f>VLOOKUP(B:B,Customers!A:H,8,0)</f>
        <v>75</v>
      </c>
    </row>
    <row r="1121" spans="1:16" x14ac:dyDescent="0.25">
      <c r="A1121">
        <v>1383231</v>
      </c>
      <c r="B1121">
        <v>900</v>
      </c>
      <c r="C1121" s="1" t="s">
        <v>99</v>
      </c>
      <c r="D1121" s="3">
        <v>45134.992361111108</v>
      </c>
      <c r="E1121" t="s">
        <v>191</v>
      </c>
      <c r="F1121" t="s">
        <v>74</v>
      </c>
      <c r="G1121">
        <v>2730</v>
      </c>
      <c r="H1121" s="11">
        <f t="shared" si="85"/>
        <v>27</v>
      </c>
      <c r="I1121" s="7">
        <v>45134</v>
      </c>
      <c r="J1121" s="8">
        <v>0.99236111111111114</v>
      </c>
      <c r="K1121">
        <f t="shared" si="86"/>
        <v>49</v>
      </c>
      <c r="L1121">
        <f t="shared" si="87"/>
        <v>23</v>
      </c>
      <c r="M1121">
        <f t="shared" si="88"/>
        <v>7</v>
      </c>
      <c r="N1121" t="str">
        <f>VLOOKUP(B:B,Customers!A:B,2,TRUE)</f>
        <v>USA</v>
      </c>
      <c r="O1121" t="str">
        <f t="shared" si="89"/>
        <v>Not Outlier</v>
      </c>
      <c r="P1121">
        <f>VLOOKUP(B:B,Customers!A:H,8,0)</f>
        <v>54</v>
      </c>
    </row>
    <row r="1122" spans="1:16" x14ac:dyDescent="0.25">
      <c r="A1122">
        <v>642874</v>
      </c>
      <c r="B1122">
        <v>901</v>
      </c>
      <c r="C1122" s="1" t="s">
        <v>99</v>
      </c>
      <c r="D1122" s="2">
        <v>45206.037499999999</v>
      </c>
      <c r="E1122" t="s">
        <v>98</v>
      </c>
      <c r="F1122" t="s">
        <v>24</v>
      </c>
      <c r="G1122">
        <v>1789</v>
      </c>
      <c r="H1122" s="11">
        <f t="shared" si="85"/>
        <v>7</v>
      </c>
      <c r="I1122" s="7">
        <v>45206</v>
      </c>
      <c r="J1122" s="8">
        <v>3.7499999999999999E-2</v>
      </c>
      <c r="K1122">
        <f t="shared" si="86"/>
        <v>54</v>
      </c>
      <c r="L1122">
        <f t="shared" si="87"/>
        <v>0</v>
      </c>
      <c r="M1122">
        <f t="shared" si="88"/>
        <v>10</v>
      </c>
      <c r="N1122" t="str">
        <f>VLOOKUP(B:B,Customers!A:B,2,TRUE)</f>
        <v>USA</v>
      </c>
      <c r="O1122" t="str">
        <f t="shared" si="89"/>
        <v>Not Outlier</v>
      </c>
      <c r="P1122">
        <f>VLOOKUP(B:B,Customers!A:H,8,0)</f>
        <v>44</v>
      </c>
    </row>
    <row r="1123" spans="1:16" x14ac:dyDescent="0.25">
      <c r="A1123">
        <v>1656071</v>
      </c>
      <c r="B1123">
        <v>901</v>
      </c>
      <c r="C1123" s="1" t="s">
        <v>99</v>
      </c>
      <c r="D1123" s="3">
        <v>45235.000694444447</v>
      </c>
      <c r="E1123" t="s">
        <v>97</v>
      </c>
      <c r="F1123" t="s">
        <v>19</v>
      </c>
      <c r="G1123">
        <v>634</v>
      </c>
      <c r="H1123" s="11">
        <f t="shared" si="85"/>
        <v>5</v>
      </c>
      <c r="I1123" s="7">
        <v>45235</v>
      </c>
      <c r="J1123" s="8">
        <v>6.9444444444444447E-4</v>
      </c>
      <c r="K1123">
        <f t="shared" si="86"/>
        <v>1</v>
      </c>
      <c r="L1123">
        <f t="shared" si="87"/>
        <v>0</v>
      </c>
      <c r="M1123">
        <f t="shared" si="88"/>
        <v>11</v>
      </c>
      <c r="N1123" t="str">
        <f>VLOOKUP(B:B,Customers!A:B,2,TRUE)</f>
        <v>USA</v>
      </c>
      <c r="O1123" t="str">
        <f t="shared" si="89"/>
        <v>Not Outlier</v>
      </c>
      <c r="P1123">
        <f>VLOOKUP(B:B,Customers!A:H,8,0)</f>
        <v>44</v>
      </c>
    </row>
    <row r="1124" spans="1:16" x14ac:dyDescent="0.25">
      <c r="A1124">
        <v>1335910</v>
      </c>
      <c r="B1124">
        <v>902</v>
      </c>
      <c r="C1124" s="1" t="s">
        <v>99</v>
      </c>
      <c r="D1124" s="3">
        <v>45278.976388888892</v>
      </c>
      <c r="E1124" t="s">
        <v>96</v>
      </c>
      <c r="F1124" t="s">
        <v>74</v>
      </c>
      <c r="G1124">
        <v>355</v>
      </c>
      <c r="H1124" s="11">
        <f t="shared" si="85"/>
        <v>18</v>
      </c>
      <c r="I1124" s="7">
        <v>45278</v>
      </c>
      <c r="J1124" s="8">
        <v>0.97638888888888886</v>
      </c>
      <c r="K1124">
        <f t="shared" si="86"/>
        <v>26</v>
      </c>
      <c r="L1124">
        <f t="shared" si="87"/>
        <v>23</v>
      </c>
      <c r="M1124">
        <f t="shared" si="88"/>
        <v>12</v>
      </c>
      <c r="N1124" t="str">
        <f>VLOOKUP(B:B,Customers!A:B,2,TRUE)</f>
        <v>USA</v>
      </c>
      <c r="O1124" t="str">
        <f t="shared" si="89"/>
        <v>Not Outlier</v>
      </c>
      <c r="P1124">
        <f>VLOOKUP(B:B,Customers!A:H,8,0)</f>
        <v>82</v>
      </c>
    </row>
    <row r="1125" spans="1:16" x14ac:dyDescent="0.25">
      <c r="A1125">
        <v>1616804</v>
      </c>
      <c r="B1125">
        <v>902</v>
      </c>
      <c r="C1125" s="1" t="s">
        <v>99</v>
      </c>
      <c r="D1125" s="3">
        <v>45023.958333333336</v>
      </c>
      <c r="E1125" t="s">
        <v>97</v>
      </c>
      <c r="F1125" t="s">
        <v>27</v>
      </c>
      <c r="G1125">
        <v>8265</v>
      </c>
      <c r="H1125" s="11">
        <f t="shared" si="85"/>
        <v>7</v>
      </c>
      <c r="I1125" s="7">
        <v>45023</v>
      </c>
      <c r="J1125" s="8">
        <v>0.95833333333333337</v>
      </c>
      <c r="K1125">
        <f t="shared" si="86"/>
        <v>0</v>
      </c>
      <c r="L1125">
        <f t="shared" si="87"/>
        <v>23</v>
      </c>
      <c r="M1125">
        <f t="shared" si="88"/>
        <v>4</v>
      </c>
      <c r="N1125" t="str">
        <f>VLOOKUP(B:B,Customers!A:B,2,TRUE)</f>
        <v>USA</v>
      </c>
      <c r="O1125" t="str">
        <f t="shared" si="89"/>
        <v>Not Outlier</v>
      </c>
      <c r="P1125">
        <f>VLOOKUP(B:B,Customers!A:H,8,0)</f>
        <v>82</v>
      </c>
    </row>
    <row r="1126" spans="1:16" x14ac:dyDescent="0.25">
      <c r="A1126">
        <v>339088</v>
      </c>
      <c r="B1126">
        <v>904</v>
      </c>
      <c r="C1126" s="1" t="s">
        <v>113</v>
      </c>
      <c r="D1126" s="2">
        <v>45138.03402777778</v>
      </c>
      <c r="E1126" t="s">
        <v>97</v>
      </c>
      <c r="F1126" t="s">
        <v>52</v>
      </c>
      <c r="G1126">
        <v>4909</v>
      </c>
      <c r="H1126" s="11">
        <f t="shared" si="85"/>
        <v>31</v>
      </c>
      <c r="I1126" s="7">
        <v>45138</v>
      </c>
      <c r="J1126" s="8">
        <v>3.4027777777777775E-2</v>
      </c>
      <c r="K1126">
        <f t="shared" si="86"/>
        <v>49</v>
      </c>
      <c r="L1126">
        <f t="shared" si="87"/>
        <v>0</v>
      </c>
      <c r="M1126">
        <f t="shared" si="88"/>
        <v>7</v>
      </c>
      <c r="N1126" t="str">
        <f>VLOOKUP(B:B,Customers!A:B,2,TRUE)</f>
        <v>India</v>
      </c>
      <c r="O1126" t="str">
        <f t="shared" si="89"/>
        <v>Not Outlier</v>
      </c>
      <c r="P1126">
        <f>VLOOKUP(B:B,Customers!A:H,8,0)</f>
        <v>34</v>
      </c>
    </row>
    <row r="1127" spans="1:16" x14ac:dyDescent="0.25">
      <c r="A1127">
        <v>44486</v>
      </c>
      <c r="B1127">
        <v>905</v>
      </c>
      <c r="C1127" s="1" t="s">
        <v>99</v>
      </c>
      <c r="D1127" s="2">
        <v>45086.02847222222</v>
      </c>
      <c r="E1127" t="s">
        <v>98</v>
      </c>
      <c r="F1127" t="s">
        <v>19</v>
      </c>
      <c r="G1127">
        <v>8730</v>
      </c>
      <c r="H1127" s="11">
        <f t="shared" si="85"/>
        <v>9</v>
      </c>
      <c r="I1127" s="7">
        <v>45086</v>
      </c>
      <c r="J1127" s="8">
        <v>2.8472222222222222E-2</v>
      </c>
      <c r="K1127">
        <f t="shared" si="86"/>
        <v>41</v>
      </c>
      <c r="L1127">
        <f t="shared" si="87"/>
        <v>0</v>
      </c>
      <c r="M1127">
        <f t="shared" si="88"/>
        <v>6</v>
      </c>
      <c r="N1127" t="str">
        <f>VLOOKUP(B:B,Customers!A:B,2,TRUE)</f>
        <v>USA</v>
      </c>
      <c r="O1127" t="str">
        <f t="shared" si="89"/>
        <v>Not Outlier</v>
      </c>
      <c r="P1127">
        <f>VLOOKUP(B:B,Customers!A:H,8,0)</f>
        <v>25</v>
      </c>
    </row>
    <row r="1128" spans="1:16" x14ac:dyDescent="0.25">
      <c r="A1128">
        <v>593879</v>
      </c>
      <c r="B1128">
        <v>907</v>
      </c>
      <c r="C1128" s="1" t="s">
        <v>108</v>
      </c>
      <c r="D1128" s="2">
        <v>45081.066666666666</v>
      </c>
      <c r="E1128" t="s">
        <v>96</v>
      </c>
      <c r="F1128" t="s">
        <v>33</v>
      </c>
      <c r="G1128">
        <v>5944</v>
      </c>
      <c r="H1128" s="11">
        <f t="shared" si="85"/>
        <v>4</v>
      </c>
      <c r="I1128" s="7">
        <v>45081</v>
      </c>
      <c r="J1128" s="8">
        <v>6.6666666666666666E-2</v>
      </c>
      <c r="K1128">
        <f t="shared" si="86"/>
        <v>36</v>
      </c>
      <c r="L1128">
        <f t="shared" si="87"/>
        <v>1</v>
      </c>
      <c r="M1128">
        <f t="shared" si="88"/>
        <v>6</v>
      </c>
      <c r="N1128" t="str">
        <f>VLOOKUP(B:B,Customers!A:B,2,TRUE)</f>
        <v>Denmark</v>
      </c>
      <c r="O1128" t="str">
        <f t="shared" si="89"/>
        <v>Not Outlier</v>
      </c>
      <c r="P1128">
        <f>VLOOKUP(B:B,Customers!A:H,8,0)</f>
        <v>55</v>
      </c>
    </row>
    <row r="1129" spans="1:16" x14ac:dyDescent="0.25">
      <c r="A1129">
        <v>879541</v>
      </c>
      <c r="B1129">
        <v>907</v>
      </c>
      <c r="C1129" s="1" t="s">
        <v>108</v>
      </c>
      <c r="D1129" s="3">
        <v>45164.956944444442</v>
      </c>
      <c r="E1129" t="s">
        <v>191</v>
      </c>
      <c r="F1129" t="s">
        <v>34</v>
      </c>
      <c r="G1129">
        <v>1465</v>
      </c>
      <c r="H1129" s="11">
        <f t="shared" si="85"/>
        <v>26</v>
      </c>
      <c r="I1129" s="7">
        <v>45164</v>
      </c>
      <c r="J1129" s="8">
        <v>0.95694444444444449</v>
      </c>
      <c r="K1129">
        <f t="shared" si="86"/>
        <v>58</v>
      </c>
      <c r="L1129">
        <f t="shared" si="87"/>
        <v>22</v>
      </c>
      <c r="M1129">
        <f t="shared" si="88"/>
        <v>8</v>
      </c>
      <c r="N1129" t="str">
        <f>VLOOKUP(B:B,Customers!A:B,2,TRUE)</f>
        <v>Denmark</v>
      </c>
      <c r="O1129" t="str">
        <f t="shared" si="89"/>
        <v>Not Outlier</v>
      </c>
      <c r="P1129">
        <f>VLOOKUP(B:B,Customers!A:H,8,0)</f>
        <v>55</v>
      </c>
    </row>
    <row r="1130" spans="1:16" x14ac:dyDescent="0.25">
      <c r="A1130">
        <v>904997</v>
      </c>
      <c r="B1130">
        <v>909</v>
      </c>
      <c r="C1130" s="1" t="s">
        <v>113</v>
      </c>
      <c r="D1130" s="3">
        <v>45237.949305555558</v>
      </c>
      <c r="E1130" t="s">
        <v>98</v>
      </c>
      <c r="F1130" t="s">
        <v>41</v>
      </c>
      <c r="G1130">
        <v>9811</v>
      </c>
      <c r="H1130" s="11">
        <f t="shared" si="85"/>
        <v>7</v>
      </c>
      <c r="I1130" s="7">
        <v>45237</v>
      </c>
      <c r="J1130" s="8">
        <v>0.94930555555555551</v>
      </c>
      <c r="K1130">
        <f t="shared" si="86"/>
        <v>47</v>
      </c>
      <c r="L1130">
        <f t="shared" si="87"/>
        <v>22</v>
      </c>
      <c r="M1130">
        <f t="shared" si="88"/>
        <v>11</v>
      </c>
      <c r="N1130" t="str">
        <f>VLOOKUP(B:B,Customers!A:B,2,TRUE)</f>
        <v>India</v>
      </c>
      <c r="O1130" t="str">
        <f t="shared" si="89"/>
        <v>Not Outlier</v>
      </c>
      <c r="P1130">
        <f>VLOOKUP(B:B,Customers!A:H,8,0)</f>
        <v>71</v>
      </c>
    </row>
    <row r="1131" spans="1:16" x14ac:dyDescent="0.25">
      <c r="A1131">
        <v>1280103</v>
      </c>
      <c r="B1131">
        <v>909</v>
      </c>
      <c r="C1131" s="1" t="s">
        <v>113</v>
      </c>
      <c r="D1131" s="3">
        <v>45205.048611111109</v>
      </c>
      <c r="E1131" t="s">
        <v>96</v>
      </c>
      <c r="F1131" t="s">
        <v>90</v>
      </c>
      <c r="G1131">
        <v>2054</v>
      </c>
      <c r="H1131" s="11">
        <f t="shared" si="85"/>
        <v>6</v>
      </c>
      <c r="I1131" s="7">
        <v>45205</v>
      </c>
      <c r="J1131" s="8">
        <v>4.8611111111111112E-2</v>
      </c>
      <c r="K1131">
        <f t="shared" si="86"/>
        <v>10</v>
      </c>
      <c r="L1131">
        <f t="shared" si="87"/>
        <v>1</v>
      </c>
      <c r="M1131">
        <f t="shared" si="88"/>
        <v>10</v>
      </c>
      <c r="N1131" t="str">
        <f>VLOOKUP(B:B,Customers!A:B,2,TRUE)</f>
        <v>India</v>
      </c>
      <c r="O1131" t="str">
        <f t="shared" si="89"/>
        <v>Not Outlier</v>
      </c>
      <c r="P1131">
        <f>VLOOKUP(B:B,Customers!A:H,8,0)</f>
        <v>71</v>
      </c>
    </row>
    <row r="1132" spans="1:16" x14ac:dyDescent="0.25">
      <c r="A1132">
        <v>1358621</v>
      </c>
      <c r="B1132">
        <v>909</v>
      </c>
      <c r="C1132" s="1" t="s">
        <v>113</v>
      </c>
      <c r="D1132" s="3">
        <v>45253.952777777777</v>
      </c>
      <c r="E1132" t="s">
        <v>97</v>
      </c>
      <c r="F1132" t="s">
        <v>39</v>
      </c>
      <c r="G1132">
        <v>7200</v>
      </c>
      <c r="H1132" s="11">
        <f t="shared" si="85"/>
        <v>23</v>
      </c>
      <c r="I1132" s="7">
        <v>45253</v>
      </c>
      <c r="J1132" s="8">
        <v>0.95277777777777772</v>
      </c>
      <c r="K1132">
        <f t="shared" si="86"/>
        <v>52</v>
      </c>
      <c r="L1132">
        <f t="shared" si="87"/>
        <v>22</v>
      </c>
      <c r="M1132">
        <f t="shared" si="88"/>
        <v>11</v>
      </c>
      <c r="N1132" t="str">
        <f>VLOOKUP(B:B,Customers!A:B,2,TRUE)</f>
        <v>India</v>
      </c>
      <c r="O1132" t="str">
        <f t="shared" si="89"/>
        <v>Not Outlier</v>
      </c>
      <c r="P1132">
        <f>VLOOKUP(B:B,Customers!A:H,8,0)</f>
        <v>71</v>
      </c>
    </row>
    <row r="1133" spans="1:16" x14ac:dyDescent="0.25">
      <c r="A1133">
        <v>1288824</v>
      </c>
      <c r="B1133">
        <v>912</v>
      </c>
      <c r="C1133" s="1" t="s">
        <v>99</v>
      </c>
      <c r="D1133" s="3">
        <v>44930.002083333333</v>
      </c>
      <c r="E1133" t="s">
        <v>97</v>
      </c>
      <c r="F1133" t="s">
        <v>82</v>
      </c>
      <c r="G1133">
        <v>8079</v>
      </c>
      <c r="H1133" s="11">
        <f t="shared" si="85"/>
        <v>4</v>
      </c>
      <c r="I1133" s="7">
        <v>44930</v>
      </c>
      <c r="J1133" s="8">
        <v>2.0833333333333333E-3</v>
      </c>
      <c r="K1133">
        <f t="shared" si="86"/>
        <v>3</v>
      </c>
      <c r="L1133">
        <f t="shared" si="87"/>
        <v>0</v>
      </c>
      <c r="M1133">
        <f t="shared" si="88"/>
        <v>1</v>
      </c>
      <c r="N1133" t="str">
        <f>VLOOKUP(B:B,Customers!A:B,2,TRUE)</f>
        <v>USA</v>
      </c>
      <c r="O1133" t="str">
        <f t="shared" si="89"/>
        <v>Not Outlier</v>
      </c>
      <c r="P1133">
        <f>VLOOKUP(B:B,Customers!A:H,8,0)</f>
        <v>33</v>
      </c>
    </row>
    <row r="1134" spans="1:16" x14ac:dyDescent="0.25">
      <c r="A1134">
        <v>1528540</v>
      </c>
      <c r="B1134">
        <v>913</v>
      </c>
      <c r="C1134" s="1" t="s">
        <v>99</v>
      </c>
      <c r="D1134" s="3">
        <v>44960.07916666667</v>
      </c>
      <c r="E1134" t="s">
        <v>191</v>
      </c>
      <c r="F1134" t="s">
        <v>4</v>
      </c>
      <c r="G1134">
        <v>9004</v>
      </c>
      <c r="H1134" s="11">
        <f t="shared" si="85"/>
        <v>3</v>
      </c>
      <c r="I1134" s="7">
        <v>44960</v>
      </c>
      <c r="J1134" s="8">
        <v>7.9166666666666663E-2</v>
      </c>
      <c r="K1134">
        <f t="shared" si="86"/>
        <v>54</v>
      </c>
      <c r="L1134">
        <f t="shared" si="87"/>
        <v>1</v>
      </c>
      <c r="M1134">
        <f t="shared" si="88"/>
        <v>2</v>
      </c>
      <c r="N1134" t="str">
        <f>VLOOKUP(B:B,Customers!A:B,2,TRUE)</f>
        <v>USA</v>
      </c>
      <c r="O1134" t="str">
        <f t="shared" si="89"/>
        <v>Not Outlier</v>
      </c>
      <c r="P1134">
        <f>VLOOKUP(B:B,Customers!A:H,8,0)</f>
        <v>28</v>
      </c>
    </row>
    <row r="1135" spans="1:16" x14ac:dyDescent="0.25">
      <c r="A1135">
        <v>1380014</v>
      </c>
      <c r="B1135">
        <v>914</v>
      </c>
      <c r="C1135" s="1" t="s">
        <v>99</v>
      </c>
      <c r="D1135" s="3">
        <v>45274.039583333331</v>
      </c>
      <c r="E1135" t="s">
        <v>96</v>
      </c>
      <c r="F1135" t="s">
        <v>30</v>
      </c>
      <c r="G1135">
        <v>5389</v>
      </c>
      <c r="H1135" s="11">
        <f t="shared" si="85"/>
        <v>14</v>
      </c>
      <c r="I1135" s="7">
        <v>45274</v>
      </c>
      <c r="J1135" s="8">
        <v>3.9583333333333331E-2</v>
      </c>
      <c r="K1135">
        <f t="shared" si="86"/>
        <v>57</v>
      </c>
      <c r="L1135">
        <f t="shared" si="87"/>
        <v>0</v>
      </c>
      <c r="M1135">
        <f t="shared" si="88"/>
        <v>12</v>
      </c>
      <c r="N1135" t="str">
        <f>VLOOKUP(B:B,Customers!A:B,2,TRUE)</f>
        <v>USA</v>
      </c>
      <c r="O1135" t="str">
        <f t="shared" si="89"/>
        <v>Not Outlier</v>
      </c>
      <c r="P1135">
        <f>VLOOKUP(B:B,Customers!A:H,8,0)</f>
        <v>80</v>
      </c>
    </row>
    <row r="1136" spans="1:16" x14ac:dyDescent="0.25">
      <c r="A1136">
        <v>34504</v>
      </c>
      <c r="B1136">
        <v>915</v>
      </c>
      <c r="C1136" s="1" t="s">
        <v>100</v>
      </c>
      <c r="D1136" s="2">
        <v>44963.038194444445</v>
      </c>
      <c r="E1136" t="s">
        <v>96</v>
      </c>
      <c r="F1136" t="s">
        <v>27</v>
      </c>
      <c r="G1136">
        <v>9163</v>
      </c>
      <c r="H1136" s="11">
        <f t="shared" si="85"/>
        <v>6</v>
      </c>
      <c r="I1136" s="7">
        <v>44963</v>
      </c>
      <c r="J1136" s="8">
        <v>3.8194444444444448E-2</v>
      </c>
      <c r="K1136">
        <f t="shared" si="86"/>
        <v>55</v>
      </c>
      <c r="L1136">
        <f t="shared" si="87"/>
        <v>0</v>
      </c>
      <c r="M1136">
        <f t="shared" si="88"/>
        <v>2</v>
      </c>
      <c r="N1136" t="str">
        <f>VLOOKUP(B:B,Customers!A:B,2,TRUE)</f>
        <v>France</v>
      </c>
      <c r="O1136" t="str">
        <f t="shared" si="89"/>
        <v>Not Outlier</v>
      </c>
      <c r="P1136">
        <f>VLOOKUP(B:B,Customers!A:H,8,0)</f>
        <v>39</v>
      </c>
    </row>
    <row r="1137" spans="1:16" x14ac:dyDescent="0.25">
      <c r="A1137">
        <v>778907</v>
      </c>
      <c r="B1137">
        <v>915</v>
      </c>
      <c r="C1137" s="1" t="s">
        <v>100</v>
      </c>
      <c r="D1137" s="3">
        <v>45238.006249999999</v>
      </c>
      <c r="E1137" t="s">
        <v>96</v>
      </c>
      <c r="F1137" t="s">
        <v>11</v>
      </c>
      <c r="G1137">
        <v>8273</v>
      </c>
      <c r="H1137" s="11">
        <f t="shared" si="85"/>
        <v>8</v>
      </c>
      <c r="I1137" s="7">
        <v>45238</v>
      </c>
      <c r="J1137" s="8">
        <v>6.2500000000000003E-3</v>
      </c>
      <c r="K1137">
        <f t="shared" si="86"/>
        <v>9</v>
      </c>
      <c r="L1137">
        <f t="shared" si="87"/>
        <v>0</v>
      </c>
      <c r="M1137">
        <f t="shared" si="88"/>
        <v>11</v>
      </c>
      <c r="N1137" t="str">
        <f>VLOOKUP(B:B,Customers!A:B,2,TRUE)</f>
        <v>France</v>
      </c>
      <c r="O1137" t="str">
        <f t="shared" si="89"/>
        <v>Not Outlier</v>
      </c>
      <c r="P1137">
        <f>VLOOKUP(B:B,Customers!A:H,8,0)</f>
        <v>39</v>
      </c>
    </row>
    <row r="1138" spans="1:16" x14ac:dyDescent="0.25">
      <c r="A1138">
        <v>1409549</v>
      </c>
      <c r="B1138">
        <v>915</v>
      </c>
      <c r="C1138" s="1" t="s">
        <v>100</v>
      </c>
      <c r="D1138" s="3">
        <v>45129.002083333333</v>
      </c>
      <c r="E1138" t="s">
        <v>97</v>
      </c>
      <c r="F1138" t="s">
        <v>23</v>
      </c>
      <c r="G1138">
        <v>8235</v>
      </c>
      <c r="H1138" s="11">
        <f t="shared" si="85"/>
        <v>22</v>
      </c>
      <c r="I1138" s="7">
        <v>45129</v>
      </c>
      <c r="J1138" s="8">
        <v>2.0833333333333333E-3</v>
      </c>
      <c r="K1138">
        <f t="shared" si="86"/>
        <v>3</v>
      </c>
      <c r="L1138">
        <f t="shared" si="87"/>
        <v>0</v>
      </c>
      <c r="M1138">
        <f t="shared" si="88"/>
        <v>7</v>
      </c>
      <c r="N1138" t="str">
        <f>VLOOKUP(B:B,Customers!A:B,2,TRUE)</f>
        <v>France</v>
      </c>
      <c r="O1138" t="str">
        <f t="shared" si="89"/>
        <v>Not Outlier</v>
      </c>
      <c r="P1138">
        <f>VLOOKUP(B:B,Customers!A:H,8,0)</f>
        <v>39</v>
      </c>
    </row>
    <row r="1139" spans="1:16" x14ac:dyDescent="0.25">
      <c r="A1139">
        <v>689972</v>
      </c>
      <c r="B1139">
        <v>916</v>
      </c>
      <c r="C1139" s="1"/>
      <c r="D1139" s="3">
        <v>44965.075694444444</v>
      </c>
      <c r="E1139" t="s">
        <v>96</v>
      </c>
      <c r="F1139" t="s">
        <v>26</v>
      </c>
      <c r="G1139">
        <v>2682</v>
      </c>
      <c r="H1139" s="11">
        <f t="shared" si="85"/>
        <v>8</v>
      </c>
      <c r="I1139" s="7">
        <v>44965</v>
      </c>
      <c r="J1139" s="8">
        <v>7.5694444444444439E-2</v>
      </c>
      <c r="K1139">
        <f t="shared" si="86"/>
        <v>49</v>
      </c>
      <c r="L1139">
        <f t="shared" si="87"/>
        <v>1</v>
      </c>
      <c r="M1139">
        <f t="shared" si="88"/>
        <v>2</v>
      </c>
      <c r="N1139" t="str">
        <f>VLOOKUP(B:B,Customers!A:B,2,TRUE)</f>
        <v>France</v>
      </c>
      <c r="O1139" t="str">
        <f t="shared" si="89"/>
        <v>Not Outlier</v>
      </c>
      <c r="P1139">
        <f>VLOOKUP(B:B,Customers!A:H,8,0)</f>
        <v>61</v>
      </c>
    </row>
    <row r="1140" spans="1:16" x14ac:dyDescent="0.25">
      <c r="A1140">
        <v>825424</v>
      </c>
      <c r="B1140">
        <v>916</v>
      </c>
      <c r="C1140" s="1" t="s">
        <v>100</v>
      </c>
      <c r="D1140" s="3">
        <v>45094.034722222219</v>
      </c>
      <c r="E1140" t="s">
        <v>191</v>
      </c>
      <c r="F1140" t="s">
        <v>65</v>
      </c>
      <c r="G1140">
        <v>7143</v>
      </c>
      <c r="H1140" s="11">
        <f t="shared" si="85"/>
        <v>17</v>
      </c>
      <c r="I1140" s="7">
        <v>45094</v>
      </c>
      <c r="J1140" s="8">
        <v>3.4722222222222224E-2</v>
      </c>
      <c r="K1140">
        <f t="shared" si="86"/>
        <v>50</v>
      </c>
      <c r="L1140">
        <f t="shared" si="87"/>
        <v>0</v>
      </c>
      <c r="M1140">
        <f t="shared" si="88"/>
        <v>6</v>
      </c>
      <c r="N1140" t="str">
        <f>VLOOKUP(B:B,Customers!A:B,2,TRUE)</f>
        <v>France</v>
      </c>
      <c r="O1140" t="str">
        <f t="shared" si="89"/>
        <v>Not Outlier</v>
      </c>
      <c r="P1140">
        <f>VLOOKUP(B:B,Customers!A:H,8,0)</f>
        <v>61</v>
      </c>
    </row>
    <row r="1141" spans="1:16" x14ac:dyDescent="0.25">
      <c r="A1141">
        <v>611767</v>
      </c>
      <c r="B1141">
        <v>917</v>
      </c>
      <c r="C1141" s="1" t="s">
        <v>103</v>
      </c>
      <c r="D1141" s="2">
        <v>45044.999305555553</v>
      </c>
      <c r="E1141" t="s">
        <v>97</v>
      </c>
      <c r="F1141" t="s">
        <v>65</v>
      </c>
      <c r="G1141">
        <v>1716</v>
      </c>
      <c r="H1141" s="11">
        <f t="shared" si="85"/>
        <v>28</v>
      </c>
      <c r="I1141" s="7">
        <v>45044</v>
      </c>
      <c r="J1141" s="8">
        <v>0.99930555555555556</v>
      </c>
      <c r="K1141">
        <f t="shared" si="86"/>
        <v>59</v>
      </c>
      <c r="L1141">
        <f t="shared" si="87"/>
        <v>23</v>
      </c>
      <c r="M1141">
        <f t="shared" si="88"/>
        <v>4</v>
      </c>
      <c r="N1141" t="str">
        <f>VLOOKUP(B:B,Customers!A:B,2,TRUE)</f>
        <v>Norway</v>
      </c>
      <c r="O1141" t="str">
        <f t="shared" si="89"/>
        <v>Not Outlier</v>
      </c>
      <c r="P1141">
        <f>VLOOKUP(B:B,Customers!A:H,8,0)</f>
        <v>41</v>
      </c>
    </row>
    <row r="1142" spans="1:16" x14ac:dyDescent="0.25">
      <c r="A1142">
        <v>1562821</v>
      </c>
      <c r="B1142">
        <v>917</v>
      </c>
      <c r="C1142" s="1" t="s">
        <v>103</v>
      </c>
      <c r="D1142" s="3">
        <v>45090.007638888892</v>
      </c>
      <c r="E1142" t="s">
        <v>191</v>
      </c>
      <c r="F1142" t="s">
        <v>89</v>
      </c>
      <c r="G1142">
        <v>5545</v>
      </c>
      <c r="H1142" s="11">
        <f t="shared" si="85"/>
        <v>13</v>
      </c>
      <c r="I1142" s="7">
        <v>45090</v>
      </c>
      <c r="J1142" s="8">
        <v>7.6388888888888886E-3</v>
      </c>
      <c r="K1142">
        <f t="shared" si="86"/>
        <v>11</v>
      </c>
      <c r="L1142">
        <f t="shared" si="87"/>
        <v>0</v>
      </c>
      <c r="M1142">
        <f t="shared" si="88"/>
        <v>6</v>
      </c>
      <c r="N1142" t="str">
        <f>VLOOKUP(B:B,Customers!A:B,2,TRUE)</f>
        <v>Norway</v>
      </c>
      <c r="O1142" t="str">
        <f t="shared" si="89"/>
        <v>Not Outlier</v>
      </c>
      <c r="P1142">
        <f>VLOOKUP(B:B,Customers!A:H,8,0)</f>
        <v>41</v>
      </c>
    </row>
    <row r="1143" spans="1:16" x14ac:dyDescent="0.25">
      <c r="A1143">
        <v>930116</v>
      </c>
      <c r="B1143">
        <v>918</v>
      </c>
      <c r="C1143" s="1" t="s">
        <v>101</v>
      </c>
      <c r="D1143" s="3">
        <v>45156.984027777777</v>
      </c>
      <c r="E1143" t="s">
        <v>97</v>
      </c>
      <c r="F1143" t="s">
        <v>81</v>
      </c>
      <c r="G1143">
        <v>4873</v>
      </c>
      <c r="H1143" s="11">
        <f t="shared" si="85"/>
        <v>18</v>
      </c>
      <c r="I1143" s="7">
        <v>45156</v>
      </c>
      <c r="J1143" s="8">
        <v>0.98402777777777772</v>
      </c>
      <c r="K1143">
        <f t="shared" si="86"/>
        <v>37</v>
      </c>
      <c r="L1143">
        <f t="shared" si="87"/>
        <v>23</v>
      </c>
      <c r="M1143">
        <f t="shared" si="88"/>
        <v>8</v>
      </c>
      <c r="N1143" t="str">
        <f>VLOOKUP(B:B,Customers!A:B,2,TRUE)</f>
        <v>Australia</v>
      </c>
      <c r="O1143" t="str">
        <f t="shared" si="89"/>
        <v>Not Outlier</v>
      </c>
      <c r="P1143">
        <f>VLOOKUP(B:B,Customers!A:H,8,0)</f>
        <v>75</v>
      </c>
    </row>
    <row r="1144" spans="1:16" x14ac:dyDescent="0.25">
      <c r="A1144">
        <v>268861</v>
      </c>
      <c r="B1144">
        <v>919</v>
      </c>
      <c r="C1144" s="1" t="s">
        <v>108</v>
      </c>
      <c r="D1144" s="2">
        <v>45116.041666666664</v>
      </c>
      <c r="E1144" t="s">
        <v>97</v>
      </c>
      <c r="F1144" t="s">
        <v>51</v>
      </c>
      <c r="G1144">
        <v>4370</v>
      </c>
      <c r="H1144" s="11">
        <f t="shared" si="85"/>
        <v>9</v>
      </c>
      <c r="I1144" s="7">
        <v>45116</v>
      </c>
      <c r="J1144" s="8">
        <v>4.1666666666666664E-2</v>
      </c>
      <c r="K1144">
        <f t="shared" si="86"/>
        <v>0</v>
      </c>
      <c r="L1144">
        <f t="shared" si="87"/>
        <v>1</v>
      </c>
      <c r="M1144">
        <f t="shared" si="88"/>
        <v>7</v>
      </c>
      <c r="N1144" t="str">
        <f>VLOOKUP(B:B,Customers!A:B,2,TRUE)</f>
        <v>Denmark</v>
      </c>
      <c r="O1144" t="str">
        <f t="shared" si="89"/>
        <v>Not Outlier</v>
      </c>
      <c r="P1144">
        <f>VLOOKUP(B:B,Customers!A:H,8,0)</f>
        <v>27</v>
      </c>
    </row>
    <row r="1145" spans="1:16" x14ac:dyDescent="0.25">
      <c r="A1145">
        <v>745795</v>
      </c>
      <c r="B1145">
        <v>919</v>
      </c>
      <c r="C1145" s="1" t="s">
        <v>108</v>
      </c>
      <c r="D1145" s="3">
        <v>44986.035416666666</v>
      </c>
      <c r="E1145" t="s">
        <v>96</v>
      </c>
      <c r="F1145" t="s">
        <v>36</v>
      </c>
      <c r="G1145">
        <v>8983</v>
      </c>
      <c r="H1145" s="11">
        <f t="shared" si="85"/>
        <v>1</v>
      </c>
      <c r="I1145" s="7">
        <v>44986</v>
      </c>
      <c r="J1145" s="8">
        <v>3.5416666666666666E-2</v>
      </c>
      <c r="K1145">
        <f t="shared" si="86"/>
        <v>51</v>
      </c>
      <c r="L1145">
        <f t="shared" si="87"/>
        <v>0</v>
      </c>
      <c r="M1145">
        <f t="shared" si="88"/>
        <v>3</v>
      </c>
      <c r="N1145" t="str">
        <f>VLOOKUP(B:B,Customers!A:B,2,TRUE)</f>
        <v>Denmark</v>
      </c>
      <c r="O1145" t="str">
        <f t="shared" si="89"/>
        <v>Not Outlier</v>
      </c>
      <c r="P1145">
        <f>VLOOKUP(B:B,Customers!A:H,8,0)</f>
        <v>27</v>
      </c>
    </row>
    <row r="1146" spans="1:16" x14ac:dyDescent="0.25">
      <c r="A1146">
        <v>520080</v>
      </c>
      <c r="B1146">
        <v>922</v>
      </c>
      <c r="C1146" s="1" t="s">
        <v>110</v>
      </c>
      <c r="D1146" s="2">
        <v>45217.06527777778</v>
      </c>
      <c r="E1146" t="s">
        <v>191</v>
      </c>
      <c r="F1146" t="s">
        <v>71</v>
      </c>
      <c r="G1146">
        <v>917</v>
      </c>
      <c r="H1146" s="11">
        <f t="shared" si="85"/>
        <v>18</v>
      </c>
      <c r="I1146" s="7">
        <v>45217</v>
      </c>
      <c r="J1146" s="8">
        <v>6.5277777777777782E-2</v>
      </c>
      <c r="K1146">
        <f t="shared" si="86"/>
        <v>34</v>
      </c>
      <c r="L1146">
        <f t="shared" si="87"/>
        <v>1</v>
      </c>
      <c r="M1146">
        <f t="shared" si="88"/>
        <v>10</v>
      </c>
      <c r="N1146" t="str">
        <f>VLOOKUP(B:B,Customers!A:B,2,TRUE)</f>
        <v>Switzerland</v>
      </c>
      <c r="O1146" t="str">
        <f t="shared" si="89"/>
        <v>Not Outlier</v>
      </c>
      <c r="P1146">
        <f>VLOOKUP(B:B,Customers!A:H,8,0)</f>
        <v>31</v>
      </c>
    </row>
    <row r="1147" spans="1:16" x14ac:dyDescent="0.25">
      <c r="A1147">
        <v>721384</v>
      </c>
      <c r="B1147">
        <v>922</v>
      </c>
      <c r="C1147" s="1" t="s">
        <v>110</v>
      </c>
      <c r="D1147" s="3">
        <v>45002.00277777778</v>
      </c>
      <c r="E1147" t="s">
        <v>191</v>
      </c>
      <c r="F1147" t="s">
        <v>43</v>
      </c>
      <c r="G1147">
        <v>1833</v>
      </c>
      <c r="H1147" s="11">
        <f t="shared" si="85"/>
        <v>17</v>
      </c>
      <c r="I1147" s="7">
        <v>45002</v>
      </c>
      <c r="J1147" s="8">
        <v>2.7777777777777779E-3</v>
      </c>
      <c r="K1147">
        <f t="shared" si="86"/>
        <v>4</v>
      </c>
      <c r="L1147">
        <f t="shared" si="87"/>
        <v>0</v>
      </c>
      <c r="M1147">
        <f t="shared" si="88"/>
        <v>3</v>
      </c>
      <c r="N1147" t="str">
        <f>VLOOKUP(B:B,Customers!A:B,2,TRUE)</f>
        <v>Switzerland</v>
      </c>
      <c r="O1147" t="str">
        <f t="shared" si="89"/>
        <v>Not Outlier</v>
      </c>
      <c r="P1147">
        <f>VLOOKUP(B:B,Customers!A:H,8,0)</f>
        <v>31</v>
      </c>
    </row>
    <row r="1148" spans="1:16" x14ac:dyDescent="0.25">
      <c r="A1148">
        <v>837272</v>
      </c>
      <c r="B1148">
        <v>924</v>
      </c>
      <c r="C1148" s="1" t="s">
        <v>113</v>
      </c>
      <c r="D1148" s="3">
        <v>45023.038194444445</v>
      </c>
      <c r="E1148" t="s">
        <v>97</v>
      </c>
      <c r="F1148" t="s">
        <v>76</v>
      </c>
      <c r="G1148">
        <v>3774</v>
      </c>
      <c r="H1148" s="11">
        <f t="shared" si="85"/>
        <v>7</v>
      </c>
      <c r="I1148" s="7">
        <v>45023</v>
      </c>
      <c r="J1148" s="8">
        <v>3.8194444444444448E-2</v>
      </c>
      <c r="K1148">
        <f t="shared" si="86"/>
        <v>55</v>
      </c>
      <c r="L1148">
        <f t="shared" si="87"/>
        <v>0</v>
      </c>
      <c r="M1148">
        <f t="shared" si="88"/>
        <v>4</v>
      </c>
      <c r="N1148" t="str">
        <f>VLOOKUP(B:B,Customers!A:B,2,TRUE)</f>
        <v>India</v>
      </c>
      <c r="O1148" t="str">
        <f t="shared" si="89"/>
        <v>Not Outlier</v>
      </c>
      <c r="P1148">
        <f>VLOOKUP(B:B,Customers!A:H,8,0)</f>
        <v>64</v>
      </c>
    </row>
    <row r="1149" spans="1:16" x14ac:dyDescent="0.25">
      <c r="A1149">
        <v>531700</v>
      </c>
      <c r="B1149">
        <v>925</v>
      </c>
      <c r="C1149" s="1" t="s">
        <v>99</v>
      </c>
      <c r="D1149" s="2">
        <v>45082.035416666666</v>
      </c>
      <c r="E1149" t="s">
        <v>97</v>
      </c>
      <c r="F1149" t="s">
        <v>68</v>
      </c>
      <c r="G1149">
        <v>8597</v>
      </c>
      <c r="H1149" s="11">
        <f t="shared" si="85"/>
        <v>5</v>
      </c>
      <c r="I1149" s="7">
        <v>45082</v>
      </c>
      <c r="J1149" s="8">
        <v>3.5416666666666666E-2</v>
      </c>
      <c r="K1149">
        <f t="shared" si="86"/>
        <v>51</v>
      </c>
      <c r="L1149">
        <f t="shared" si="87"/>
        <v>0</v>
      </c>
      <c r="M1149">
        <f t="shared" si="88"/>
        <v>6</v>
      </c>
      <c r="N1149" t="str">
        <f>VLOOKUP(B:B,Customers!A:B,2,TRUE)</f>
        <v>USA</v>
      </c>
      <c r="O1149" t="str">
        <f t="shared" si="89"/>
        <v>Not Outlier</v>
      </c>
      <c r="P1149">
        <f>VLOOKUP(B:B,Customers!A:H,8,0)</f>
        <v>34</v>
      </c>
    </row>
    <row r="1150" spans="1:16" x14ac:dyDescent="0.25">
      <c r="A1150">
        <v>391564</v>
      </c>
      <c r="B1150">
        <v>926</v>
      </c>
      <c r="C1150" s="1" t="s">
        <v>99</v>
      </c>
      <c r="D1150" s="2">
        <v>45049.980555555558</v>
      </c>
      <c r="E1150" t="s">
        <v>96</v>
      </c>
      <c r="F1150" t="s">
        <v>27</v>
      </c>
      <c r="G1150">
        <v>3051</v>
      </c>
      <c r="H1150" s="11">
        <f t="shared" si="85"/>
        <v>3</v>
      </c>
      <c r="I1150" s="7">
        <v>45049</v>
      </c>
      <c r="J1150" s="8">
        <v>0.98055555555555551</v>
      </c>
      <c r="K1150">
        <f t="shared" si="86"/>
        <v>32</v>
      </c>
      <c r="L1150">
        <f t="shared" si="87"/>
        <v>23</v>
      </c>
      <c r="M1150">
        <f t="shared" si="88"/>
        <v>5</v>
      </c>
      <c r="N1150" t="str">
        <f>VLOOKUP(B:B,Customers!A:B,2,TRUE)</f>
        <v>USA</v>
      </c>
      <c r="O1150" t="str">
        <f t="shared" si="89"/>
        <v>Not Outlier</v>
      </c>
      <c r="P1150">
        <f>VLOOKUP(B:B,Customers!A:H,8,0)</f>
        <v>19</v>
      </c>
    </row>
    <row r="1151" spans="1:16" x14ac:dyDescent="0.25">
      <c r="A1151">
        <v>825270</v>
      </c>
      <c r="B1151">
        <v>926</v>
      </c>
      <c r="C1151" s="1" t="s">
        <v>99</v>
      </c>
      <c r="D1151" s="3">
        <v>44939.973611111112</v>
      </c>
      <c r="E1151" t="s">
        <v>97</v>
      </c>
      <c r="F1151" t="s">
        <v>5</v>
      </c>
      <c r="G1151">
        <v>9917</v>
      </c>
      <c r="H1151" s="11">
        <f t="shared" si="85"/>
        <v>13</v>
      </c>
      <c r="I1151" s="7">
        <v>44939</v>
      </c>
      <c r="J1151" s="8">
        <v>0.97361111111111109</v>
      </c>
      <c r="K1151">
        <f t="shared" si="86"/>
        <v>22</v>
      </c>
      <c r="L1151">
        <f t="shared" si="87"/>
        <v>23</v>
      </c>
      <c r="M1151">
        <f t="shared" si="88"/>
        <v>1</v>
      </c>
      <c r="N1151" t="str">
        <f>VLOOKUP(B:B,Customers!A:B,2,TRUE)</f>
        <v>USA</v>
      </c>
      <c r="O1151" t="str">
        <f t="shared" si="89"/>
        <v>Not Outlier</v>
      </c>
      <c r="P1151">
        <f>VLOOKUP(B:B,Customers!A:H,8,0)</f>
        <v>19</v>
      </c>
    </row>
    <row r="1152" spans="1:16" x14ac:dyDescent="0.25">
      <c r="A1152">
        <v>363764</v>
      </c>
      <c r="B1152">
        <v>927</v>
      </c>
      <c r="C1152" s="1" t="s">
        <v>113</v>
      </c>
      <c r="D1152" s="2">
        <v>45097.015972222223</v>
      </c>
      <c r="E1152" t="s">
        <v>98</v>
      </c>
      <c r="F1152" t="s">
        <v>24</v>
      </c>
      <c r="G1152">
        <v>6014</v>
      </c>
      <c r="H1152" s="11">
        <f t="shared" si="85"/>
        <v>20</v>
      </c>
      <c r="I1152" s="7">
        <v>45097</v>
      </c>
      <c r="J1152" s="8">
        <v>1.5972222222222221E-2</v>
      </c>
      <c r="K1152">
        <f t="shared" si="86"/>
        <v>23</v>
      </c>
      <c r="L1152">
        <f t="shared" si="87"/>
        <v>0</v>
      </c>
      <c r="M1152">
        <f t="shared" si="88"/>
        <v>6</v>
      </c>
      <c r="N1152" t="str">
        <f>VLOOKUP(B:B,Customers!A:B,2,TRUE)</f>
        <v>India</v>
      </c>
      <c r="O1152" t="str">
        <f t="shared" si="89"/>
        <v>Not Outlier</v>
      </c>
      <c r="P1152">
        <f>VLOOKUP(B:B,Customers!A:H,8,0)</f>
        <v>77</v>
      </c>
    </row>
    <row r="1153" spans="1:16" x14ac:dyDescent="0.25">
      <c r="A1153">
        <v>650459</v>
      </c>
      <c r="B1153">
        <v>928</v>
      </c>
      <c r="C1153" s="1" t="s">
        <v>104</v>
      </c>
      <c r="D1153" s="2">
        <v>45055.025694444441</v>
      </c>
      <c r="E1153" t="s">
        <v>97</v>
      </c>
      <c r="F1153" t="s">
        <v>81</v>
      </c>
      <c r="G1153">
        <v>6510</v>
      </c>
      <c r="H1153" s="11">
        <f t="shared" si="85"/>
        <v>9</v>
      </c>
      <c r="I1153" s="7">
        <v>45055</v>
      </c>
      <c r="J1153" s="8">
        <v>2.5694444444444443E-2</v>
      </c>
      <c r="K1153">
        <f t="shared" si="86"/>
        <v>37</v>
      </c>
      <c r="L1153">
        <f t="shared" si="87"/>
        <v>0</v>
      </c>
      <c r="M1153">
        <f t="shared" si="88"/>
        <v>5</v>
      </c>
      <c r="N1153" t="str">
        <f>VLOOKUP(B:B,Customers!A:B,2,TRUE)</f>
        <v>Austria</v>
      </c>
      <c r="O1153" t="str">
        <f t="shared" si="89"/>
        <v>Not Outlier</v>
      </c>
      <c r="P1153">
        <f>VLOOKUP(B:B,Customers!A:H,8,0)</f>
        <v>56</v>
      </c>
    </row>
    <row r="1154" spans="1:16" x14ac:dyDescent="0.25">
      <c r="A1154">
        <v>751921</v>
      </c>
      <c r="B1154">
        <v>928</v>
      </c>
      <c r="C1154" s="1" t="s">
        <v>104</v>
      </c>
      <c r="D1154" s="3">
        <v>45099.061805555553</v>
      </c>
      <c r="E1154" t="s">
        <v>98</v>
      </c>
      <c r="F1154" t="s">
        <v>45</v>
      </c>
      <c r="G1154">
        <v>9633</v>
      </c>
      <c r="H1154" s="11">
        <f t="shared" si="85"/>
        <v>22</v>
      </c>
      <c r="I1154" s="7">
        <v>45099</v>
      </c>
      <c r="J1154" s="8">
        <v>6.1805555555555558E-2</v>
      </c>
      <c r="K1154">
        <f t="shared" si="86"/>
        <v>29</v>
      </c>
      <c r="L1154">
        <f t="shared" si="87"/>
        <v>1</v>
      </c>
      <c r="M1154">
        <f t="shared" si="88"/>
        <v>6</v>
      </c>
      <c r="N1154" t="str">
        <f>VLOOKUP(B:B,Customers!A:B,2,TRUE)</f>
        <v>Austria</v>
      </c>
      <c r="O1154" t="str">
        <f t="shared" si="89"/>
        <v>Not Outlier</v>
      </c>
      <c r="P1154">
        <f>VLOOKUP(B:B,Customers!A:H,8,0)</f>
        <v>56</v>
      </c>
    </row>
    <row r="1155" spans="1:16" x14ac:dyDescent="0.25">
      <c r="A1155">
        <v>761261</v>
      </c>
      <c r="B1155">
        <v>930</v>
      </c>
      <c r="C1155" s="1" t="s">
        <v>101</v>
      </c>
      <c r="D1155" s="3">
        <v>45095.979861111111</v>
      </c>
      <c r="E1155" t="s">
        <v>96</v>
      </c>
      <c r="F1155" t="s">
        <v>73</v>
      </c>
      <c r="G1155">
        <v>2321</v>
      </c>
      <c r="H1155" s="11">
        <f t="shared" ref="H1155:H1218" si="90">DAY(D1155)</f>
        <v>18</v>
      </c>
      <c r="I1155" s="7">
        <v>45095</v>
      </c>
      <c r="J1155" s="8">
        <v>0.97986111111111107</v>
      </c>
      <c r="K1155">
        <f t="shared" ref="K1155:K1218" si="91">MINUTE(J1155)</f>
        <v>31</v>
      </c>
      <c r="L1155">
        <f t="shared" ref="L1155:L1218" si="92">HOUR(J1155)</f>
        <v>23</v>
      </c>
      <c r="M1155">
        <f t="shared" ref="M1155:M1218" si="93">MONTH(I1155)</f>
        <v>6</v>
      </c>
      <c r="N1155" t="str">
        <f>VLOOKUP(B:B,Customers!A:B,2,TRUE)</f>
        <v>Australia</v>
      </c>
      <c r="O1155" t="str">
        <f t="shared" ref="O1155:O1218" si="94">IF(OR(G1155&gt;$R$9,G1155&lt;$R$8),"Outlier","Not Outlier")</f>
        <v>Not Outlier</v>
      </c>
      <c r="P1155">
        <f>VLOOKUP(B:B,Customers!A:H,8,0)</f>
        <v>21</v>
      </c>
    </row>
    <row r="1156" spans="1:16" x14ac:dyDescent="0.25">
      <c r="A1156">
        <v>149497</v>
      </c>
      <c r="B1156">
        <v>931</v>
      </c>
      <c r="C1156" s="1" t="s">
        <v>99</v>
      </c>
      <c r="D1156" s="2">
        <v>45026.98541666667</v>
      </c>
      <c r="E1156" t="s">
        <v>96</v>
      </c>
      <c r="F1156" t="s">
        <v>9</v>
      </c>
      <c r="G1156">
        <v>7840</v>
      </c>
      <c r="H1156" s="11">
        <f t="shared" si="90"/>
        <v>10</v>
      </c>
      <c r="I1156" s="7">
        <v>45026</v>
      </c>
      <c r="J1156" s="8">
        <v>0.98541666666666672</v>
      </c>
      <c r="K1156">
        <f t="shared" si="91"/>
        <v>39</v>
      </c>
      <c r="L1156">
        <f t="shared" si="92"/>
        <v>23</v>
      </c>
      <c r="M1156">
        <f t="shared" si="93"/>
        <v>4</v>
      </c>
      <c r="N1156" t="str">
        <f>VLOOKUP(B:B,Customers!A:B,2,TRUE)</f>
        <v>USA</v>
      </c>
      <c r="O1156" t="str">
        <f t="shared" si="94"/>
        <v>Not Outlier</v>
      </c>
      <c r="P1156">
        <f>VLOOKUP(B:B,Customers!A:H,8,0)</f>
        <v>58</v>
      </c>
    </row>
    <row r="1157" spans="1:16" x14ac:dyDescent="0.25">
      <c r="A1157">
        <v>374946</v>
      </c>
      <c r="B1157">
        <v>931</v>
      </c>
      <c r="C1157" s="1" t="s">
        <v>99</v>
      </c>
      <c r="D1157" s="2">
        <v>45186.026388888888</v>
      </c>
      <c r="E1157" t="s">
        <v>191</v>
      </c>
      <c r="F1157" t="s">
        <v>6</v>
      </c>
      <c r="G1157">
        <v>8553</v>
      </c>
      <c r="H1157" s="11">
        <f t="shared" si="90"/>
        <v>17</v>
      </c>
      <c r="I1157" s="7">
        <v>45186</v>
      </c>
      <c r="J1157" s="8">
        <v>2.6388888888888889E-2</v>
      </c>
      <c r="K1157">
        <f t="shared" si="91"/>
        <v>38</v>
      </c>
      <c r="L1157">
        <f t="shared" si="92"/>
        <v>0</v>
      </c>
      <c r="M1157">
        <f t="shared" si="93"/>
        <v>9</v>
      </c>
      <c r="N1157" t="str">
        <f>VLOOKUP(B:B,Customers!A:B,2,TRUE)</f>
        <v>USA</v>
      </c>
      <c r="O1157" t="str">
        <f t="shared" si="94"/>
        <v>Not Outlier</v>
      </c>
      <c r="P1157">
        <f>VLOOKUP(B:B,Customers!A:H,8,0)</f>
        <v>58</v>
      </c>
    </row>
    <row r="1158" spans="1:16" x14ac:dyDescent="0.25">
      <c r="A1158">
        <v>797824</v>
      </c>
      <c r="B1158">
        <v>931</v>
      </c>
      <c r="C1158" s="1" t="s">
        <v>99</v>
      </c>
      <c r="D1158" s="3">
        <v>45164.984722222223</v>
      </c>
      <c r="E1158" t="s">
        <v>96</v>
      </c>
      <c r="F1158" t="s">
        <v>15</v>
      </c>
      <c r="G1158">
        <v>7354</v>
      </c>
      <c r="H1158" s="11">
        <f t="shared" si="90"/>
        <v>26</v>
      </c>
      <c r="I1158" s="7">
        <v>45164</v>
      </c>
      <c r="J1158" s="8">
        <v>0.98472222222222228</v>
      </c>
      <c r="K1158">
        <f t="shared" si="91"/>
        <v>38</v>
      </c>
      <c r="L1158">
        <f t="shared" si="92"/>
        <v>23</v>
      </c>
      <c r="M1158">
        <f t="shared" si="93"/>
        <v>8</v>
      </c>
      <c r="N1158" t="str">
        <f>VLOOKUP(B:B,Customers!A:B,2,TRUE)</f>
        <v>USA</v>
      </c>
      <c r="O1158" t="str">
        <f t="shared" si="94"/>
        <v>Not Outlier</v>
      </c>
      <c r="P1158">
        <f>VLOOKUP(B:B,Customers!A:H,8,0)</f>
        <v>58</v>
      </c>
    </row>
    <row r="1159" spans="1:16" x14ac:dyDescent="0.25">
      <c r="A1159">
        <v>1580615</v>
      </c>
      <c r="B1159">
        <v>932</v>
      </c>
      <c r="C1159" s="1" t="s">
        <v>110</v>
      </c>
      <c r="D1159" s="3">
        <v>45245.015972222223</v>
      </c>
      <c r="E1159" t="s">
        <v>98</v>
      </c>
      <c r="F1159" t="s">
        <v>10</v>
      </c>
      <c r="G1159">
        <v>1629</v>
      </c>
      <c r="H1159" s="11">
        <f t="shared" si="90"/>
        <v>15</v>
      </c>
      <c r="I1159" s="7">
        <v>45245</v>
      </c>
      <c r="J1159" s="8">
        <v>1.5972222222222221E-2</v>
      </c>
      <c r="K1159">
        <f t="shared" si="91"/>
        <v>23</v>
      </c>
      <c r="L1159">
        <f t="shared" si="92"/>
        <v>0</v>
      </c>
      <c r="M1159">
        <f t="shared" si="93"/>
        <v>11</v>
      </c>
      <c r="N1159" t="str">
        <f>VLOOKUP(B:B,Customers!A:B,2,TRUE)</f>
        <v>Switzerland</v>
      </c>
      <c r="O1159" t="str">
        <f t="shared" si="94"/>
        <v>Not Outlier</v>
      </c>
      <c r="P1159">
        <f>VLOOKUP(B:B,Customers!A:H,8,0)</f>
        <v>61</v>
      </c>
    </row>
    <row r="1160" spans="1:16" x14ac:dyDescent="0.25">
      <c r="A1160">
        <v>1631401</v>
      </c>
      <c r="B1160">
        <v>932</v>
      </c>
      <c r="C1160" s="1" t="s">
        <v>110</v>
      </c>
      <c r="D1160" s="3">
        <v>45102.07916666667</v>
      </c>
      <c r="E1160" t="s">
        <v>191</v>
      </c>
      <c r="F1160" t="s">
        <v>43</v>
      </c>
      <c r="G1160">
        <v>638</v>
      </c>
      <c r="H1160" s="11">
        <f t="shared" si="90"/>
        <v>25</v>
      </c>
      <c r="I1160" s="7">
        <v>45102</v>
      </c>
      <c r="J1160" s="8">
        <v>7.9166666666666663E-2</v>
      </c>
      <c r="K1160">
        <f t="shared" si="91"/>
        <v>54</v>
      </c>
      <c r="L1160">
        <f t="shared" si="92"/>
        <v>1</v>
      </c>
      <c r="M1160">
        <f t="shared" si="93"/>
        <v>6</v>
      </c>
      <c r="N1160" t="str">
        <f>VLOOKUP(B:B,Customers!A:B,2,TRUE)</f>
        <v>Switzerland</v>
      </c>
      <c r="O1160" t="str">
        <f t="shared" si="94"/>
        <v>Not Outlier</v>
      </c>
      <c r="P1160">
        <f>VLOOKUP(B:B,Customers!A:H,8,0)</f>
        <v>61</v>
      </c>
    </row>
    <row r="1161" spans="1:16" x14ac:dyDescent="0.25">
      <c r="A1161">
        <v>507043</v>
      </c>
      <c r="B1161">
        <v>933</v>
      </c>
      <c r="C1161" s="1" t="s">
        <v>99</v>
      </c>
      <c r="D1161" s="2">
        <v>45126.073611111111</v>
      </c>
      <c r="E1161" t="s">
        <v>191</v>
      </c>
      <c r="F1161" t="s">
        <v>27</v>
      </c>
      <c r="G1161">
        <v>6796</v>
      </c>
      <c r="H1161" s="11">
        <f t="shared" si="90"/>
        <v>19</v>
      </c>
      <c r="I1161" s="7">
        <v>45126</v>
      </c>
      <c r="J1161" s="8">
        <v>7.3611111111111113E-2</v>
      </c>
      <c r="K1161">
        <f t="shared" si="91"/>
        <v>46</v>
      </c>
      <c r="L1161">
        <f t="shared" si="92"/>
        <v>1</v>
      </c>
      <c r="M1161">
        <f t="shared" si="93"/>
        <v>7</v>
      </c>
      <c r="N1161" t="str">
        <f>VLOOKUP(B:B,Customers!A:B,2,TRUE)</f>
        <v>USA</v>
      </c>
      <c r="O1161" t="str">
        <f t="shared" si="94"/>
        <v>Not Outlier</v>
      </c>
      <c r="P1161">
        <f>VLOOKUP(B:B,Customers!A:H,8,0)</f>
        <v>24</v>
      </c>
    </row>
    <row r="1162" spans="1:16" x14ac:dyDescent="0.25">
      <c r="A1162">
        <v>711277</v>
      </c>
      <c r="B1162">
        <v>933</v>
      </c>
      <c r="C1162" s="1" t="s">
        <v>99</v>
      </c>
      <c r="D1162" s="3">
        <v>45149.963888888888</v>
      </c>
      <c r="E1162" t="s">
        <v>191</v>
      </c>
      <c r="F1162" t="s">
        <v>63</v>
      </c>
      <c r="G1162">
        <v>2857</v>
      </c>
      <c r="H1162" s="11">
        <f t="shared" si="90"/>
        <v>11</v>
      </c>
      <c r="I1162" s="7">
        <v>45149</v>
      </c>
      <c r="J1162" s="8">
        <v>0.96388888888888891</v>
      </c>
      <c r="K1162">
        <f t="shared" si="91"/>
        <v>8</v>
      </c>
      <c r="L1162">
        <f t="shared" si="92"/>
        <v>23</v>
      </c>
      <c r="M1162">
        <f t="shared" si="93"/>
        <v>8</v>
      </c>
      <c r="N1162" t="str">
        <f>VLOOKUP(B:B,Customers!A:B,2,TRUE)</f>
        <v>USA</v>
      </c>
      <c r="O1162" t="str">
        <f t="shared" si="94"/>
        <v>Not Outlier</v>
      </c>
      <c r="P1162">
        <f>VLOOKUP(B:B,Customers!A:H,8,0)</f>
        <v>24</v>
      </c>
    </row>
    <row r="1163" spans="1:16" x14ac:dyDescent="0.25">
      <c r="A1163">
        <v>1127964</v>
      </c>
      <c r="B1163">
        <v>934</v>
      </c>
      <c r="C1163" s="1" t="s">
        <v>99</v>
      </c>
      <c r="D1163" s="3">
        <v>45235.015972222223</v>
      </c>
      <c r="E1163" t="s">
        <v>97</v>
      </c>
      <c r="F1163" t="s">
        <v>82</v>
      </c>
      <c r="G1163">
        <v>927</v>
      </c>
      <c r="H1163" s="11">
        <f t="shared" si="90"/>
        <v>5</v>
      </c>
      <c r="I1163" s="7">
        <v>45235</v>
      </c>
      <c r="J1163" s="8">
        <v>1.5972222222222221E-2</v>
      </c>
      <c r="K1163">
        <f t="shared" si="91"/>
        <v>23</v>
      </c>
      <c r="L1163">
        <f t="shared" si="92"/>
        <v>0</v>
      </c>
      <c r="M1163">
        <f t="shared" si="93"/>
        <v>11</v>
      </c>
      <c r="N1163" t="str">
        <f>VLOOKUP(B:B,Customers!A:B,2,TRUE)</f>
        <v>USA</v>
      </c>
      <c r="O1163" t="str">
        <f t="shared" si="94"/>
        <v>Not Outlier</v>
      </c>
      <c r="P1163">
        <f>VLOOKUP(B:B,Customers!A:H,8,0)</f>
        <v>70</v>
      </c>
    </row>
    <row r="1164" spans="1:16" x14ac:dyDescent="0.25">
      <c r="A1164">
        <v>305510</v>
      </c>
      <c r="B1164">
        <v>935</v>
      </c>
      <c r="C1164" s="1" t="s">
        <v>100</v>
      </c>
      <c r="D1164" s="2">
        <v>45251.083333333336</v>
      </c>
      <c r="E1164" t="s">
        <v>98</v>
      </c>
      <c r="F1164" t="s">
        <v>32</v>
      </c>
      <c r="G1164">
        <v>6989</v>
      </c>
      <c r="H1164" s="11">
        <f t="shared" si="90"/>
        <v>21</v>
      </c>
      <c r="I1164" s="7">
        <v>45251</v>
      </c>
      <c r="J1164" s="8">
        <v>8.3333333333333329E-2</v>
      </c>
      <c r="K1164">
        <f t="shared" si="91"/>
        <v>0</v>
      </c>
      <c r="L1164">
        <f t="shared" si="92"/>
        <v>2</v>
      </c>
      <c r="M1164">
        <f t="shared" si="93"/>
        <v>11</v>
      </c>
      <c r="N1164" t="str">
        <f>VLOOKUP(B:B,Customers!A:B,2,TRUE)</f>
        <v>France</v>
      </c>
      <c r="O1164" t="str">
        <f t="shared" si="94"/>
        <v>Not Outlier</v>
      </c>
      <c r="P1164">
        <f>VLOOKUP(B:B,Customers!A:H,8,0)</f>
        <v>38</v>
      </c>
    </row>
    <row r="1165" spans="1:16" x14ac:dyDescent="0.25">
      <c r="A1165">
        <v>805282</v>
      </c>
      <c r="B1165">
        <v>935</v>
      </c>
      <c r="C1165" s="1" t="s">
        <v>100</v>
      </c>
      <c r="D1165" s="3">
        <v>45148.015277777777</v>
      </c>
      <c r="E1165" t="s">
        <v>191</v>
      </c>
      <c r="F1165" t="s">
        <v>27</v>
      </c>
      <c r="G1165">
        <v>7748</v>
      </c>
      <c r="H1165" s="11">
        <f t="shared" si="90"/>
        <v>10</v>
      </c>
      <c r="I1165" s="7">
        <v>45148</v>
      </c>
      <c r="J1165" s="8">
        <v>1.5277777777777777E-2</v>
      </c>
      <c r="K1165">
        <f t="shared" si="91"/>
        <v>22</v>
      </c>
      <c r="L1165">
        <f t="shared" si="92"/>
        <v>0</v>
      </c>
      <c r="M1165">
        <f t="shared" si="93"/>
        <v>8</v>
      </c>
      <c r="N1165" t="str">
        <f>VLOOKUP(B:B,Customers!A:B,2,TRUE)</f>
        <v>France</v>
      </c>
      <c r="O1165" t="str">
        <f t="shared" si="94"/>
        <v>Not Outlier</v>
      </c>
      <c r="P1165">
        <f>VLOOKUP(B:B,Customers!A:H,8,0)</f>
        <v>38</v>
      </c>
    </row>
    <row r="1166" spans="1:16" x14ac:dyDescent="0.25">
      <c r="A1166">
        <v>211600</v>
      </c>
      <c r="B1166">
        <v>937</v>
      </c>
      <c r="C1166" s="1" t="s">
        <v>109</v>
      </c>
      <c r="D1166" s="2">
        <v>45143.052777777775</v>
      </c>
      <c r="E1166" t="s">
        <v>96</v>
      </c>
      <c r="F1166" t="s">
        <v>73</v>
      </c>
      <c r="G1166">
        <v>8720</v>
      </c>
      <c r="H1166" s="11">
        <f t="shared" si="90"/>
        <v>5</v>
      </c>
      <c r="I1166" s="7">
        <v>45143</v>
      </c>
      <c r="J1166" s="8">
        <v>5.2777777777777778E-2</v>
      </c>
      <c r="K1166">
        <f t="shared" si="91"/>
        <v>16</v>
      </c>
      <c r="L1166">
        <f t="shared" si="92"/>
        <v>1</v>
      </c>
      <c r="M1166">
        <f t="shared" si="93"/>
        <v>8</v>
      </c>
      <c r="N1166" t="str">
        <f>VLOOKUP(B:B,Customers!A:B,2,TRUE)</f>
        <v>Germany</v>
      </c>
      <c r="O1166" t="str">
        <f t="shared" si="94"/>
        <v>Not Outlier</v>
      </c>
      <c r="P1166">
        <f>VLOOKUP(B:B,Customers!A:H,8,0)</f>
        <v>21</v>
      </c>
    </row>
    <row r="1167" spans="1:16" x14ac:dyDescent="0.25">
      <c r="A1167">
        <v>1086644</v>
      </c>
      <c r="B1167">
        <v>940</v>
      </c>
      <c r="C1167" s="1" t="s">
        <v>99</v>
      </c>
      <c r="D1167" s="3">
        <v>45159.057638888888</v>
      </c>
      <c r="E1167" t="s">
        <v>98</v>
      </c>
      <c r="F1167" t="s">
        <v>9</v>
      </c>
      <c r="G1167">
        <v>9735</v>
      </c>
      <c r="H1167" s="11">
        <f t="shared" si="90"/>
        <v>21</v>
      </c>
      <c r="I1167" s="7">
        <v>45159</v>
      </c>
      <c r="J1167" s="8">
        <v>5.7638888888888892E-2</v>
      </c>
      <c r="K1167">
        <f t="shared" si="91"/>
        <v>23</v>
      </c>
      <c r="L1167">
        <f t="shared" si="92"/>
        <v>1</v>
      </c>
      <c r="M1167">
        <f t="shared" si="93"/>
        <v>8</v>
      </c>
      <c r="N1167" t="str">
        <f>VLOOKUP(B:B,Customers!A:B,2,TRUE)</f>
        <v>USA</v>
      </c>
      <c r="O1167" t="str">
        <f t="shared" si="94"/>
        <v>Not Outlier</v>
      </c>
      <c r="P1167">
        <f>VLOOKUP(B:B,Customers!A:H,8,0)</f>
        <v>79</v>
      </c>
    </row>
    <row r="1168" spans="1:16" x14ac:dyDescent="0.25">
      <c r="A1168">
        <v>692957</v>
      </c>
      <c r="B1168">
        <v>941</v>
      </c>
      <c r="C1168" s="1" t="s">
        <v>99</v>
      </c>
      <c r="D1168" s="3">
        <v>45262.990277777775</v>
      </c>
      <c r="E1168" t="s">
        <v>98</v>
      </c>
      <c r="F1168" t="s">
        <v>19</v>
      </c>
      <c r="G1168">
        <v>8917</v>
      </c>
      <c r="H1168" s="11">
        <f t="shared" si="90"/>
        <v>2</v>
      </c>
      <c r="I1168" s="7">
        <v>45262</v>
      </c>
      <c r="J1168" s="8">
        <v>0.99027777777777781</v>
      </c>
      <c r="K1168">
        <f t="shared" si="91"/>
        <v>46</v>
      </c>
      <c r="L1168">
        <f t="shared" si="92"/>
        <v>23</v>
      </c>
      <c r="M1168">
        <f t="shared" si="93"/>
        <v>12</v>
      </c>
      <c r="N1168" t="str">
        <f>VLOOKUP(B:B,Customers!A:B,2,TRUE)</f>
        <v>USA</v>
      </c>
      <c r="O1168" t="str">
        <f t="shared" si="94"/>
        <v>Not Outlier</v>
      </c>
      <c r="P1168">
        <f>VLOOKUP(B:B,Customers!A:H,8,0)</f>
        <v>81</v>
      </c>
    </row>
    <row r="1169" spans="1:16" x14ac:dyDescent="0.25">
      <c r="A1169">
        <v>1190887</v>
      </c>
      <c r="B1169">
        <v>942</v>
      </c>
      <c r="C1169" s="1" t="s">
        <v>99</v>
      </c>
      <c r="D1169" s="3">
        <v>44965.015972222223</v>
      </c>
      <c r="E1169" t="s">
        <v>98</v>
      </c>
      <c r="F1169" t="s">
        <v>26</v>
      </c>
      <c r="G1169">
        <v>2060</v>
      </c>
      <c r="H1169" s="11">
        <f t="shared" si="90"/>
        <v>8</v>
      </c>
      <c r="I1169" s="7">
        <v>44965</v>
      </c>
      <c r="J1169" s="8">
        <v>1.5972222222222221E-2</v>
      </c>
      <c r="K1169">
        <f t="shared" si="91"/>
        <v>23</v>
      </c>
      <c r="L1169">
        <f t="shared" si="92"/>
        <v>0</v>
      </c>
      <c r="M1169">
        <f t="shared" si="93"/>
        <v>2</v>
      </c>
      <c r="N1169" t="str">
        <f>VLOOKUP(B:B,Customers!A:B,2,TRUE)</f>
        <v>USA</v>
      </c>
      <c r="O1169" t="str">
        <f t="shared" si="94"/>
        <v>Not Outlier</v>
      </c>
      <c r="P1169">
        <f>VLOOKUP(B:B,Customers!A:H,8,0)</f>
        <v>72</v>
      </c>
    </row>
    <row r="1170" spans="1:16" x14ac:dyDescent="0.25">
      <c r="A1170">
        <v>4801</v>
      </c>
      <c r="B1170">
        <v>945</v>
      </c>
      <c r="C1170" s="1" t="s">
        <v>100</v>
      </c>
      <c r="D1170" s="2">
        <v>44975.015972222223</v>
      </c>
      <c r="E1170" t="s">
        <v>96</v>
      </c>
      <c r="F1170" t="s">
        <v>10</v>
      </c>
      <c r="G1170">
        <v>4674</v>
      </c>
      <c r="H1170" s="11">
        <f t="shared" si="90"/>
        <v>18</v>
      </c>
      <c r="I1170" s="7">
        <v>44975</v>
      </c>
      <c r="J1170" s="8">
        <v>1.5972222222222221E-2</v>
      </c>
      <c r="K1170">
        <f t="shared" si="91"/>
        <v>23</v>
      </c>
      <c r="L1170">
        <f t="shared" si="92"/>
        <v>0</v>
      </c>
      <c r="M1170">
        <f t="shared" si="93"/>
        <v>2</v>
      </c>
      <c r="N1170" t="str">
        <f>VLOOKUP(B:B,Customers!A:B,2,TRUE)</f>
        <v>France</v>
      </c>
      <c r="O1170" t="str">
        <f t="shared" si="94"/>
        <v>Not Outlier</v>
      </c>
      <c r="P1170">
        <f>VLOOKUP(B:B,Customers!A:H,8,0)</f>
        <v>34</v>
      </c>
    </row>
    <row r="1171" spans="1:16" x14ac:dyDescent="0.25">
      <c r="A1171">
        <v>775387</v>
      </c>
      <c r="B1171">
        <v>945</v>
      </c>
      <c r="C1171" s="1" t="s">
        <v>100</v>
      </c>
      <c r="D1171" s="3">
        <v>45185.963194444441</v>
      </c>
      <c r="E1171" t="s">
        <v>191</v>
      </c>
      <c r="F1171" t="s">
        <v>82</v>
      </c>
      <c r="G1171">
        <v>8620</v>
      </c>
      <c r="H1171" s="11">
        <f t="shared" si="90"/>
        <v>16</v>
      </c>
      <c r="I1171" s="7">
        <v>45185</v>
      </c>
      <c r="J1171" s="8">
        <v>0.96319444444444446</v>
      </c>
      <c r="K1171">
        <f t="shared" si="91"/>
        <v>7</v>
      </c>
      <c r="L1171">
        <f t="shared" si="92"/>
        <v>23</v>
      </c>
      <c r="M1171">
        <f t="shared" si="93"/>
        <v>9</v>
      </c>
      <c r="N1171" t="str">
        <f>VLOOKUP(B:B,Customers!A:B,2,TRUE)</f>
        <v>France</v>
      </c>
      <c r="O1171" t="str">
        <f t="shared" si="94"/>
        <v>Not Outlier</v>
      </c>
      <c r="P1171">
        <f>VLOOKUP(B:B,Customers!A:H,8,0)</f>
        <v>34</v>
      </c>
    </row>
    <row r="1172" spans="1:16" x14ac:dyDescent="0.25">
      <c r="A1172">
        <v>748762</v>
      </c>
      <c r="B1172">
        <v>946</v>
      </c>
      <c r="C1172" s="1" t="s">
        <v>113</v>
      </c>
      <c r="D1172" s="3">
        <v>45180.027777777781</v>
      </c>
      <c r="E1172" t="s">
        <v>98</v>
      </c>
      <c r="F1172" t="s">
        <v>40</v>
      </c>
      <c r="G1172">
        <v>9843</v>
      </c>
      <c r="H1172" s="11">
        <f t="shared" si="90"/>
        <v>11</v>
      </c>
      <c r="I1172" s="7">
        <v>45180</v>
      </c>
      <c r="J1172" s="8">
        <v>2.7777777777777776E-2</v>
      </c>
      <c r="K1172">
        <f t="shared" si="91"/>
        <v>40</v>
      </c>
      <c r="L1172">
        <f t="shared" si="92"/>
        <v>0</v>
      </c>
      <c r="M1172">
        <f t="shared" si="93"/>
        <v>9</v>
      </c>
      <c r="N1172" t="str">
        <f>VLOOKUP(B:B,Customers!A:B,2,TRUE)</f>
        <v>India</v>
      </c>
      <c r="O1172" t="str">
        <f t="shared" si="94"/>
        <v>Not Outlier</v>
      </c>
      <c r="P1172">
        <f>VLOOKUP(B:B,Customers!A:H,8,0)</f>
        <v>27</v>
      </c>
    </row>
    <row r="1173" spans="1:16" x14ac:dyDescent="0.25">
      <c r="A1173">
        <v>563575</v>
      </c>
      <c r="B1173">
        <v>947</v>
      </c>
      <c r="C1173" s="1" t="s">
        <v>101</v>
      </c>
      <c r="D1173" s="2">
        <v>45021.986805555556</v>
      </c>
      <c r="E1173" t="s">
        <v>97</v>
      </c>
      <c r="F1173" t="s">
        <v>39</v>
      </c>
      <c r="G1173">
        <v>2260</v>
      </c>
      <c r="H1173" s="11">
        <f t="shared" si="90"/>
        <v>5</v>
      </c>
      <c r="I1173" s="7">
        <v>45021</v>
      </c>
      <c r="J1173" s="8">
        <v>0.9868055555555556</v>
      </c>
      <c r="K1173">
        <f t="shared" si="91"/>
        <v>41</v>
      </c>
      <c r="L1173">
        <f t="shared" si="92"/>
        <v>23</v>
      </c>
      <c r="M1173">
        <f t="shared" si="93"/>
        <v>4</v>
      </c>
      <c r="N1173" t="str">
        <f>VLOOKUP(B:B,Customers!A:B,2,TRUE)</f>
        <v>Australia</v>
      </c>
      <c r="O1173" t="str">
        <f t="shared" si="94"/>
        <v>Not Outlier</v>
      </c>
      <c r="P1173">
        <f>VLOOKUP(B:B,Customers!A:H,8,0)</f>
        <v>22</v>
      </c>
    </row>
    <row r="1174" spans="1:16" x14ac:dyDescent="0.25">
      <c r="A1174">
        <v>85897</v>
      </c>
      <c r="B1174">
        <v>948</v>
      </c>
      <c r="C1174" s="1" t="s">
        <v>102</v>
      </c>
      <c r="D1174" s="2">
        <v>44955.98541666667</v>
      </c>
      <c r="E1174" t="s">
        <v>98</v>
      </c>
      <c r="F1174" t="s">
        <v>66</v>
      </c>
      <c r="G1174">
        <v>4650</v>
      </c>
      <c r="H1174" s="11">
        <f t="shared" si="90"/>
        <v>29</v>
      </c>
      <c r="I1174" s="7">
        <v>44955</v>
      </c>
      <c r="J1174" s="8">
        <v>0.98541666666666672</v>
      </c>
      <c r="K1174">
        <f t="shared" si="91"/>
        <v>39</v>
      </c>
      <c r="L1174">
        <f t="shared" si="92"/>
        <v>23</v>
      </c>
      <c r="M1174">
        <f t="shared" si="93"/>
        <v>1</v>
      </c>
      <c r="N1174" t="str">
        <f>VLOOKUP(B:B,Customers!A:B,2,TRUE)</f>
        <v>Finland</v>
      </c>
      <c r="O1174" t="str">
        <f t="shared" si="94"/>
        <v>Not Outlier</v>
      </c>
      <c r="P1174">
        <f>VLOOKUP(B:B,Customers!A:H,8,0)</f>
        <v>27</v>
      </c>
    </row>
    <row r="1175" spans="1:16" x14ac:dyDescent="0.25">
      <c r="A1175">
        <v>145440</v>
      </c>
      <c r="B1175">
        <v>948</v>
      </c>
      <c r="C1175" s="1" t="s">
        <v>102</v>
      </c>
      <c r="D1175" s="2">
        <v>45157.054861111108</v>
      </c>
      <c r="E1175" t="s">
        <v>191</v>
      </c>
      <c r="F1175" t="s">
        <v>43</v>
      </c>
      <c r="G1175">
        <v>140</v>
      </c>
      <c r="H1175" s="11">
        <f t="shared" si="90"/>
        <v>19</v>
      </c>
      <c r="I1175" s="7">
        <v>45157</v>
      </c>
      <c r="J1175" s="8">
        <v>5.486111111111111E-2</v>
      </c>
      <c r="K1175">
        <f t="shared" si="91"/>
        <v>19</v>
      </c>
      <c r="L1175">
        <f t="shared" si="92"/>
        <v>1</v>
      </c>
      <c r="M1175">
        <f t="shared" si="93"/>
        <v>8</v>
      </c>
      <c r="N1175" t="str">
        <f>VLOOKUP(B:B,Customers!A:B,2,TRUE)</f>
        <v>Finland</v>
      </c>
      <c r="O1175" t="str">
        <f t="shared" si="94"/>
        <v>Not Outlier</v>
      </c>
      <c r="P1175">
        <f>VLOOKUP(B:B,Customers!A:H,8,0)</f>
        <v>27</v>
      </c>
    </row>
    <row r="1176" spans="1:16" x14ac:dyDescent="0.25">
      <c r="A1176">
        <v>1506022</v>
      </c>
      <c r="B1176">
        <v>949</v>
      </c>
      <c r="C1176" s="1" t="s">
        <v>103</v>
      </c>
      <c r="D1176" s="3">
        <v>44932.020138888889</v>
      </c>
      <c r="E1176" t="s">
        <v>191</v>
      </c>
      <c r="F1176" t="s">
        <v>86</v>
      </c>
      <c r="G1176">
        <v>8624</v>
      </c>
      <c r="H1176" s="11">
        <f t="shared" si="90"/>
        <v>6</v>
      </c>
      <c r="I1176" s="7">
        <v>44932</v>
      </c>
      <c r="J1176" s="8">
        <v>2.013888888888889E-2</v>
      </c>
      <c r="K1176">
        <f t="shared" si="91"/>
        <v>29</v>
      </c>
      <c r="L1176">
        <f t="shared" si="92"/>
        <v>0</v>
      </c>
      <c r="M1176">
        <f t="shared" si="93"/>
        <v>1</v>
      </c>
      <c r="N1176" t="str">
        <f>VLOOKUP(B:B,Customers!A:B,2,TRUE)</f>
        <v>Norway</v>
      </c>
      <c r="O1176" t="str">
        <f t="shared" si="94"/>
        <v>Not Outlier</v>
      </c>
      <c r="P1176">
        <f>VLOOKUP(B:B,Customers!A:H,8,0)</f>
        <v>71</v>
      </c>
    </row>
    <row r="1177" spans="1:16" x14ac:dyDescent="0.25">
      <c r="A1177">
        <v>1028549</v>
      </c>
      <c r="B1177">
        <v>950</v>
      </c>
      <c r="C1177" s="1" t="s">
        <v>100</v>
      </c>
      <c r="D1177" s="3">
        <v>45082.044444444444</v>
      </c>
      <c r="E1177" t="s">
        <v>98</v>
      </c>
      <c r="F1177" t="s">
        <v>29</v>
      </c>
      <c r="G1177">
        <v>6236</v>
      </c>
      <c r="H1177" s="11">
        <f t="shared" si="90"/>
        <v>5</v>
      </c>
      <c r="I1177" s="7">
        <v>45082</v>
      </c>
      <c r="J1177" s="8">
        <v>4.4444444444444446E-2</v>
      </c>
      <c r="K1177">
        <f t="shared" si="91"/>
        <v>4</v>
      </c>
      <c r="L1177">
        <f t="shared" si="92"/>
        <v>1</v>
      </c>
      <c r="M1177">
        <f t="shared" si="93"/>
        <v>6</v>
      </c>
      <c r="N1177" t="str">
        <f>VLOOKUP(B:B,Customers!A:B,2,TRUE)</f>
        <v>France</v>
      </c>
      <c r="O1177" t="str">
        <f t="shared" si="94"/>
        <v>Not Outlier</v>
      </c>
      <c r="P1177">
        <f>VLOOKUP(B:B,Customers!A:H,8,0)</f>
        <v>72</v>
      </c>
    </row>
    <row r="1178" spans="1:16" x14ac:dyDescent="0.25">
      <c r="A1178">
        <v>1170043</v>
      </c>
      <c r="B1178">
        <v>950</v>
      </c>
      <c r="C1178" s="1" t="s">
        <v>100</v>
      </c>
      <c r="D1178" s="3">
        <v>45250.070833333331</v>
      </c>
      <c r="E1178" t="s">
        <v>96</v>
      </c>
      <c r="F1178" t="s">
        <v>45</v>
      </c>
      <c r="G1178">
        <v>6767</v>
      </c>
      <c r="H1178" s="11">
        <f t="shared" si="90"/>
        <v>20</v>
      </c>
      <c r="I1178" s="7">
        <v>45250</v>
      </c>
      <c r="J1178" s="8">
        <v>7.0833333333333331E-2</v>
      </c>
      <c r="K1178">
        <f t="shared" si="91"/>
        <v>42</v>
      </c>
      <c r="L1178">
        <f t="shared" si="92"/>
        <v>1</v>
      </c>
      <c r="M1178">
        <f t="shared" si="93"/>
        <v>11</v>
      </c>
      <c r="N1178" t="str">
        <f>VLOOKUP(B:B,Customers!A:B,2,TRUE)</f>
        <v>France</v>
      </c>
      <c r="O1178" t="str">
        <f t="shared" si="94"/>
        <v>Not Outlier</v>
      </c>
      <c r="P1178">
        <f>VLOOKUP(B:B,Customers!A:H,8,0)</f>
        <v>72</v>
      </c>
    </row>
    <row r="1179" spans="1:16" x14ac:dyDescent="0.25">
      <c r="A1179">
        <v>622405</v>
      </c>
      <c r="B1179">
        <v>953</v>
      </c>
      <c r="C1179" s="1" t="s">
        <v>99</v>
      </c>
      <c r="D1179" s="2">
        <v>45193.057638888888</v>
      </c>
      <c r="E1179" t="s">
        <v>191</v>
      </c>
      <c r="F1179" t="s">
        <v>23</v>
      </c>
      <c r="G1179">
        <v>9431</v>
      </c>
      <c r="H1179" s="11">
        <f t="shared" si="90"/>
        <v>24</v>
      </c>
      <c r="I1179" s="7">
        <v>45193</v>
      </c>
      <c r="J1179" s="8">
        <v>5.7638888888888892E-2</v>
      </c>
      <c r="K1179">
        <f t="shared" si="91"/>
        <v>23</v>
      </c>
      <c r="L1179">
        <f t="shared" si="92"/>
        <v>1</v>
      </c>
      <c r="M1179">
        <f t="shared" si="93"/>
        <v>9</v>
      </c>
      <c r="N1179" t="str">
        <f>VLOOKUP(B:B,Customers!A:B,2,TRUE)</f>
        <v>USA</v>
      </c>
      <c r="O1179" t="str">
        <f t="shared" si="94"/>
        <v>Not Outlier</v>
      </c>
      <c r="P1179">
        <f>VLOOKUP(B:B,Customers!A:H,8,0)</f>
        <v>67</v>
      </c>
    </row>
    <row r="1180" spans="1:16" x14ac:dyDescent="0.25">
      <c r="A1180">
        <v>28841</v>
      </c>
      <c r="B1180">
        <v>954</v>
      </c>
      <c r="C1180" s="1" t="s">
        <v>113</v>
      </c>
      <c r="D1180" s="2">
        <v>44945.047222222223</v>
      </c>
      <c r="E1180" t="s">
        <v>97</v>
      </c>
      <c r="F1180" t="s">
        <v>41</v>
      </c>
      <c r="G1180">
        <v>8558</v>
      </c>
      <c r="H1180" s="11">
        <f t="shared" si="90"/>
        <v>19</v>
      </c>
      <c r="I1180" s="7">
        <v>44945</v>
      </c>
      <c r="J1180" s="8">
        <v>4.7222222222222221E-2</v>
      </c>
      <c r="K1180">
        <f t="shared" si="91"/>
        <v>8</v>
      </c>
      <c r="L1180">
        <f t="shared" si="92"/>
        <v>1</v>
      </c>
      <c r="M1180">
        <f t="shared" si="93"/>
        <v>1</v>
      </c>
      <c r="N1180" t="str">
        <f>VLOOKUP(B:B,Customers!A:B,2,TRUE)</f>
        <v>India</v>
      </c>
      <c r="O1180" t="str">
        <f t="shared" si="94"/>
        <v>Not Outlier</v>
      </c>
      <c r="P1180">
        <f>VLOOKUP(B:B,Customers!A:H,8,0)</f>
        <v>35</v>
      </c>
    </row>
    <row r="1181" spans="1:16" x14ac:dyDescent="0.25">
      <c r="A1181">
        <v>883497</v>
      </c>
      <c r="B1181">
        <v>954</v>
      </c>
      <c r="C1181" s="1" t="s">
        <v>113</v>
      </c>
      <c r="D1181" s="3">
        <v>45141.040277777778</v>
      </c>
      <c r="E1181" t="s">
        <v>98</v>
      </c>
      <c r="F1181" t="s">
        <v>24</v>
      </c>
      <c r="G1181">
        <v>1216</v>
      </c>
      <c r="H1181" s="11">
        <f t="shared" si="90"/>
        <v>3</v>
      </c>
      <c r="I1181" s="7">
        <v>45141</v>
      </c>
      <c r="J1181" s="8">
        <v>4.027777777777778E-2</v>
      </c>
      <c r="K1181">
        <f t="shared" si="91"/>
        <v>58</v>
      </c>
      <c r="L1181">
        <f t="shared" si="92"/>
        <v>0</v>
      </c>
      <c r="M1181">
        <f t="shared" si="93"/>
        <v>8</v>
      </c>
      <c r="N1181" t="str">
        <f>VLOOKUP(B:B,Customers!A:B,2,TRUE)</f>
        <v>India</v>
      </c>
      <c r="O1181" t="str">
        <f t="shared" si="94"/>
        <v>Not Outlier</v>
      </c>
      <c r="P1181">
        <f>VLOOKUP(B:B,Customers!A:H,8,0)</f>
        <v>35</v>
      </c>
    </row>
    <row r="1182" spans="1:16" x14ac:dyDescent="0.25">
      <c r="A1182">
        <v>679362</v>
      </c>
      <c r="B1182">
        <v>955</v>
      </c>
      <c r="C1182" s="1" t="s">
        <v>113</v>
      </c>
      <c r="D1182" s="3">
        <v>45007.023611111108</v>
      </c>
      <c r="E1182" t="s">
        <v>97</v>
      </c>
      <c r="F1182" t="s">
        <v>58</v>
      </c>
      <c r="G1182">
        <v>1750</v>
      </c>
      <c r="H1182" s="11">
        <f t="shared" si="90"/>
        <v>22</v>
      </c>
      <c r="I1182" s="7">
        <v>45007</v>
      </c>
      <c r="J1182" s="8">
        <v>2.361111111111111E-2</v>
      </c>
      <c r="K1182">
        <f t="shared" si="91"/>
        <v>34</v>
      </c>
      <c r="L1182">
        <f t="shared" si="92"/>
        <v>0</v>
      </c>
      <c r="M1182">
        <f t="shared" si="93"/>
        <v>3</v>
      </c>
      <c r="N1182" t="str">
        <f>VLOOKUP(B:B,Customers!A:B,2,TRUE)</f>
        <v>India</v>
      </c>
      <c r="O1182" t="str">
        <f t="shared" si="94"/>
        <v>Not Outlier</v>
      </c>
      <c r="P1182">
        <f>VLOOKUP(B:B,Customers!A:H,8,0)</f>
        <v>85</v>
      </c>
    </row>
    <row r="1183" spans="1:16" x14ac:dyDescent="0.25">
      <c r="A1183">
        <v>691227</v>
      </c>
      <c r="B1183">
        <v>955</v>
      </c>
      <c r="C1183" s="1" t="s">
        <v>113</v>
      </c>
      <c r="D1183" s="3">
        <v>45116.03402777778</v>
      </c>
      <c r="E1183" t="s">
        <v>191</v>
      </c>
      <c r="F1183" t="s">
        <v>43</v>
      </c>
      <c r="G1183">
        <v>5936</v>
      </c>
      <c r="H1183" s="11">
        <f t="shared" si="90"/>
        <v>9</v>
      </c>
      <c r="I1183" s="7">
        <v>45116</v>
      </c>
      <c r="J1183" s="8">
        <v>3.4027777777777775E-2</v>
      </c>
      <c r="K1183">
        <f t="shared" si="91"/>
        <v>49</v>
      </c>
      <c r="L1183">
        <f t="shared" si="92"/>
        <v>0</v>
      </c>
      <c r="M1183">
        <f t="shared" si="93"/>
        <v>7</v>
      </c>
      <c r="N1183" t="str">
        <f>VLOOKUP(B:B,Customers!A:B,2,TRUE)</f>
        <v>India</v>
      </c>
      <c r="O1183" t="str">
        <f t="shared" si="94"/>
        <v>Not Outlier</v>
      </c>
      <c r="P1183">
        <f>VLOOKUP(B:B,Customers!A:H,8,0)</f>
        <v>85</v>
      </c>
    </row>
    <row r="1184" spans="1:16" x14ac:dyDescent="0.25">
      <c r="A1184">
        <v>283066</v>
      </c>
      <c r="B1184">
        <v>956</v>
      </c>
      <c r="C1184" s="1" t="s">
        <v>100</v>
      </c>
      <c r="D1184" s="2">
        <v>44963.078472222223</v>
      </c>
      <c r="E1184" t="s">
        <v>97</v>
      </c>
      <c r="F1184" t="s">
        <v>45</v>
      </c>
      <c r="G1184">
        <v>5819</v>
      </c>
      <c r="H1184" s="11">
        <f t="shared" si="90"/>
        <v>6</v>
      </c>
      <c r="I1184" s="7">
        <v>44963</v>
      </c>
      <c r="J1184" s="8">
        <v>7.8472222222222221E-2</v>
      </c>
      <c r="K1184">
        <f t="shared" si="91"/>
        <v>53</v>
      </c>
      <c r="L1184">
        <f t="shared" si="92"/>
        <v>1</v>
      </c>
      <c r="M1184">
        <f t="shared" si="93"/>
        <v>2</v>
      </c>
      <c r="N1184" t="str">
        <f>VLOOKUP(B:B,Customers!A:B,2,TRUE)</f>
        <v>France</v>
      </c>
      <c r="O1184" t="str">
        <f t="shared" si="94"/>
        <v>Not Outlier</v>
      </c>
      <c r="P1184">
        <f>VLOOKUP(B:B,Customers!A:H,8,0)</f>
        <v>27</v>
      </c>
    </row>
    <row r="1185" spans="1:16" x14ac:dyDescent="0.25">
      <c r="A1185">
        <v>829375</v>
      </c>
      <c r="B1185">
        <v>956</v>
      </c>
      <c r="C1185" s="1" t="s">
        <v>100</v>
      </c>
      <c r="D1185" s="3">
        <v>45183.011111111111</v>
      </c>
      <c r="E1185" t="s">
        <v>96</v>
      </c>
      <c r="F1185" t="s">
        <v>27</v>
      </c>
      <c r="G1185">
        <v>1515</v>
      </c>
      <c r="H1185" s="11">
        <f t="shared" si="90"/>
        <v>14</v>
      </c>
      <c r="I1185" s="7">
        <v>45183</v>
      </c>
      <c r="J1185" s="8">
        <v>1.1111111111111112E-2</v>
      </c>
      <c r="K1185">
        <f t="shared" si="91"/>
        <v>16</v>
      </c>
      <c r="L1185">
        <f t="shared" si="92"/>
        <v>0</v>
      </c>
      <c r="M1185">
        <f t="shared" si="93"/>
        <v>9</v>
      </c>
      <c r="N1185" t="str">
        <f>VLOOKUP(B:B,Customers!A:B,2,TRUE)</f>
        <v>France</v>
      </c>
      <c r="O1185" t="str">
        <f t="shared" si="94"/>
        <v>Not Outlier</v>
      </c>
      <c r="P1185">
        <f>VLOOKUP(B:B,Customers!A:H,8,0)</f>
        <v>27</v>
      </c>
    </row>
    <row r="1186" spans="1:16" x14ac:dyDescent="0.25">
      <c r="A1186">
        <v>719496</v>
      </c>
      <c r="B1186">
        <v>958</v>
      </c>
      <c r="C1186" s="1" t="s">
        <v>99</v>
      </c>
      <c r="D1186" s="3">
        <v>45021.968055555553</v>
      </c>
      <c r="E1186" t="s">
        <v>97</v>
      </c>
      <c r="F1186" t="s">
        <v>28</v>
      </c>
      <c r="G1186">
        <v>8062</v>
      </c>
      <c r="H1186" s="11">
        <f t="shared" si="90"/>
        <v>5</v>
      </c>
      <c r="I1186" s="7">
        <v>45021</v>
      </c>
      <c r="J1186" s="8">
        <v>0.96805555555555556</v>
      </c>
      <c r="K1186">
        <f t="shared" si="91"/>
        <v>14</v>
      </c>
      <c r="L1186">
        <f t="shared" si="92"/>
        <v>23</v>
      </c>
      <c r="M1186">
        <f t="shared" si="93"/>
        <v>4</v>
      </c>
      <c r="N1186" t="str">
        <f>VLOOKUP(B:B,Customers!A:B,2,TRUE)</f>
        <v>USA</v>
      </c>
      <c r="O1186" t="str">
        <f t="shared" si="94"/>
        <v>Not Outlier</v>
      </c>
      <c r="P1186">
        <f>VLOOKUP(B:B,Customers!A:H,8,0)</f>
        <v>89</v>
      </c>
    </row>
    <row r="1187" spans="1:16" x14ac:dyDescent="0.25">
      <c r="A1187">
        <v>1163648</v>
      </c>
      <c r="B1187">
        <v>958</v>
      </c>
      <c r="C1187" s="1" t="s">
        <v>99</v>
      </c>
      <c r="D1187" s="3">
        <v>44987.039583333331</v>
      </c>
      <c r="E1187" t="s">
        <v>97</v>
      </c>
      <c r="F1187" t="s">
        <v>90</v>
      </c>
      <c r="G1187">
        <v>9428</v>
      </c>
      <c r="H1187" s="11">
        <f t="shared" si="90"/>
        <v>2</v>
      </c>
      <c r="I1187" s="7">
        <v>44987</v>
      </c>
      <c r="J1187" s="8">
        <v>3.9583333333333331E-2</v>
      </c>
      <c r="K1187">
        <f t="shared" si="91"/>
        <v>57</v>
      </c>
      <c r="L1187">
        <f t="shared" si="92"/>
        <v>0</v>
      </c>
      <c r="M1187">
        <f t="shared" si="93"/>
        <v>3</v>
      </c>
      <c r="N1187" t="str">
        <f>VLOOKUP(B:B,Customers!A:B,2,TRUE)</f>
        <v>USA</v>
      </c>
      <c r="O1187" t="str">
        <f t="shared" si="94"/>
        <v>Not Outlier</v>
      </c>
      <c r="P1187">
        <f>VLOOKUP(B:B,Customers!A:H,8,0)</f>
        <v>89</v>
      </c>
    </row>
    <row r="1188" spans="1:16" x14ac:dyDescent="0.25">
      <c r="A1188">
        <v>1252385</v>
      </c>
      <c r="B1188">
        <v>958</v>
      </c>
      <c r="C1188" s="1" t="s">
        <v>99</v>
      </c>
      <c r="D1188" s="3">
        <v>44983.984722222223</v>
      </c>
      <c r="E1188" t="s">
        <v>97</v>
      </c>
      <c r="F1188" t="s">
        <v>70</v>
      </c>
      <c r="G1188">
        <v>9723</v>
      </c>
      <c r="H1188" s="11">
        <f t="shared" si="90"/>
        <v>26</v>
      </c>
      <c r="I1188" s="7">
        <v>44983</v>
      </c>
      <c r="J1188" s="8">
        <v>0.98472222222222228</v>
      </c>
      <c r="K1188">
        <f t="shared" si="91"/>
        <v>38</v>
      </c>
      <c r="L1188">
        <f t="shared" si="92"/>
        <v>23</v>
      </c>
      <c r="M1188">
        <f t="shared" si="93"/>
        <v>2</v>
      </c>
      <c r="N1188" t="str">
        <f>VLOOKUP(B:B,Customers!A:B,2,TRUE)</f>
        <v>USA</v>
      </c>
      <c r="O1188" t="str">
        <f t="shared" si="94"/>
        <v>Not Outlier</v>
      </c>
      <c r="P1188">
        <f>VLOOKUP(B:B,Customers!A:H,8,0)</f>
        <v>89</v>
      </c>
    </row>
    <row r="1189" spans="1:16" x14ac:dyDescent="0.25">
      <c r="A1189">
        <v>1197422</v>
      </c>
      <c r="B1189">
        <v>960</v>
      </c>
      <c r="C1189" s="1" t="s">
        <v>99</v>
      </c>
      <c r="D1189" s="3">
        <v>45284.989583333336</v>
      </c>
      <c r="E1189" t="s">
        <v>97</v>
      </c>
      <c r="F1189" t="s">
        <v>27</v>
      </c>
      <c r="G1189">
        <v>6726</v>
      </c>
      <c r="H1189" s="11">
        <f t="shared" si="90"/>
        <v>24</v>
      </c>
      <c r="I1189" s="7">
        <v>45284</v>
      </c>
      <c r="J1189" s="8">
        <v>0.98958333333333337</v>
      </c>
      <c r="K1189">
        <f t="shared" si="91"/>
        <v>45</v>
      </c>
      <c r="L1189">
        <f t="shared" si="92"/>
        <v>23</v>
      </c>
      <c r="M1189">
        <f t="shared" si="93"/>
        <v>12</v>
      </c>
      <c r="N1189" t="str">
        <f>VLOOKUP(B:B,Customers!A:B,2,TRUE)</f>
        <v>USA</v>
      </c>
      <c r="O1189" t="str">
        <f t="shared" si="94"/>
        <v>Not Outlier</v>
      </c>
      <c r="P1189">
        <f>VLOOKUP(B:B,Customers!A:H,8,0)</f>
        <v>69</v>
      </c>
    </row>
    <row r="1190" spans="1:16" x14ac:dyDescent="0.25">
      <c r="A1190">
        <v>484525</v>
      </c>
      <c r="B1190">
        <v>961</v>
      </c>
      <c r="C1190" s="1" t="s">
        <v>99</v>
      </c>
      <c r="D1190" s="2">
        <v>45270.996527777781</v>
      </c>
      <c r="E1190" t="s">
        <v>191</v>
      </c>
      <c r="F1190" t="s">
        <v>34</v>
      </c>
      <c r="G1190">
        <v>3218</v>
      </c>
      <c r="H1190" s="11">
        <f t="shared" si="90"/>
        <v>10</v>
      </c>
      <c r="I1190" s="7">
        <v>45270</v>
      </c>
      <c r="J1190" s="8">
        <v>0.99652777777777779</v>
      </c>
      <c r="K1190">
        <f t="shared" si="91"/>
        <v>55</v>
      </c>
      <c r="L1190">
        <f t="shared" si="92"/>
        <v>23</v>
      </c>
      <c r="M1190">
        <f t="shared" si="93"/>
        <v>12</v>
      </c>
      <c r="N1190" t="str">
        <f>VLOOKUP(B:B,Customers!A:B,2,TRUE)</f>
        <v>USA</v>
      </c>
      <c r="O1190" t="str">
        <f t="shared" si="94"/>
        <v>Not Outlier</v>
      </c>
      <c r="P1190">
        <f>VLOOKUP(B:B,Customers!A:H,8,0)</f>
        <v>82</v>
      </c>
    </row>
    <row r="1191" spans="1:16" x14ac:dyDescent="0.25">
      <c r="A1191">
        <v>513459</v>
      </c>
      <c r="B1191">
        <v>961</v>
      </c>
      <c r="C1191" s="1" t="s">
        <v>99</v>
      </c>
      <c r="D1191" s="2">
        <v>44966.004166666666</v>
      </c>
      <c r="E1191" t="s">
        <v>96</v>
      </c>
      <c r="F1191" t="s">
        <v>29</v>
      </c>
      <c r="G1191">
        <v>9907</v>
      </c>
      <c r="H1191" s="11">
        <f t="shared" si="90"/>
        <v>9</v>
      </c>
      <c r="I1191" s="7">
        <v>44966</v>
      </c>
      <c r="J1191" s="8">
        <v>4.1666666666666666E-3</v>
      </c>
      <c r="K1191">
        <f t="shared" si="91"/>
        <v>6</v>
      </c>
      <c r="L1191">
        <f t="shared" si="92"/>
        <v>0</v>
      </c>
      <c r="M1191">
        <f t="shared" si="93"/>
        <v>2</v>
      </c>
      <c r="N1191" t="str">
        <f>VLOOKUP(B:B,Customers!A:B,2,TRUE)</f>
        <v>USA</v>
      </c>
      <c r="O1191" t="str">
        <f t="shared" si="94"/>
        <v>Not Outlier</v>
      </c>
      <c r="P1191">
        <f>VLOOKUP(B:B,Customers!A:H,8,0)</f>
        <v>82</v>
      </c>
    </row>
    <row r="1192" spans="1:16" x14ac:dyDescent="0.25">
      <c r="A1192">
        <v>30449</v>
      </c>
      <c r="B1192">
        <v>962</v>
      </c>
      <c r="C1192" s="1" t="s">
        <v>99</v>
      </c>
      <c r="D1192" s="2">
        <v>45108.987500000003</v>
      </c>
      <c r="E1192" t="s">
        <v>97</v>
      </c>
      <c r="F1192" t="s">
        <v>43</v>
      </c>
      <c r="G1192">
        <v>660</v>
      </c>
      <c r="H1192" s="11">
        <f t="shared" si="90"/>
        <v>1</v>
      </c>
      <c r="I1192" s="7">
        <v>45108</v>
      </c>
      <c r="J1192" s="8">
        <v>0.98750000000000004</v>
      </c>
      <c r="K1192">
        <f t="shared" si="91"/>
        <v>42</v>
      </c>
      <c r="L1192">
        <f t="shared" si="92"/>
        <v>23</v>
      </c>
      <c r="M1192">
        <f t="shared" si="93"/>
        <v>7</v>
      </c>
      <c r="N1192" t="str">
        <f>VLOOKUP(B:B,Customers!A:B,2,TRUE)</f>
        <v>USA</v>
      </c>
      <c r="O1192" t="str">
        <f t="shared" si="94"/>
        <v>Not Outlier</v>
      </c>
      <c r="P1192">
        <f>VLOOKUP(B:B,Customers!A:H,8,0)</f>
        <v>75</v>
      </c>
    </row>
    <row r="1193" spans="1:16" x14ac:dyDescent="0.25">
      <c r="A1193">
        <v>396352</v>
      </c>
      <c r="B1193">
        <v>965</v>
      </c>
      <c r="C1193" s="1" t="s">
        <v>101</v>
      </c>
      <c r="D1193" s="2">
        <v>45090.073611111111</v>
      </c>
      <c r="E1193" t="s">
        <v>97</v>
      </c>
      <c r="F1193" t="s">
        <v>48</v>
      </c>
      <c r="G1193">
        <v>6855</v>
      </c>
      <c r="H1193" s="11">
        <f t="shared" si="90"/>
        <v>13</v>
      </c>
      <c r="I1193" s="7">
        <v>45090</v>
      </c>
      <c r="J1193" s="8">
        <v>7.3611111111111113E-2</v>
      </c>
      <c r="K1193">
        <f t="shared" si="91"/>
        <v>46</v>
      </c>
      <c r="L1193">
        <f t="shared" si="92"/>
        <v>1</v>
      </c>
      <c r="M1193">
        <f t="shared" si="93"/>
        <v>6</v>
      </c>
      <c r="N1193" t="str">
        <f>VLOOKUP(B:B,Customers!A:B,2,TRUE)</f>
        <v>Australia</v>
      </c>
      <c r="O1193" t="str">
        <f t="shared" si="94"/>
        <v>Not Outlier</v>
      </c>
      <c r="P1193">
        <f>VLOOKUP(B:B,Customers!A:H,8,0)</f>
        <v>50</v>
      </c>
    </row>
    <row r="1194" spans="1:16" x14ac:dyDescent="0.25">
      <c r="A1194">
        <v>477915</v>
      </c>
      <c r="B1194">
        <v>965</v>
      </c>
      <c r="C1194" s="1" t="s">
        <v>101</v>
      </c>
      <c r="D1194" s="2">
        <v>45067.018750000003</v>
      </c>
      <c r="E1194" t="s">
        <v>97</v>
      </c>
      <c r="F1194" t="s">
        <v>43</v>
      </c>
      <c r="G1194">
        <v>5391</v>
      </c>
      <c r="H1194" s="11">
        <f t="shared" si="90"/>
        <v>21</v>
      </c>
      <c r="I1194" s="7">
        <v>45067</v>
      </c>
      <c r="J1194" s="8">
        <v>1.8749999999999999E-2</v>
      </c>
      <c r="K1194">
        <f t="shared" si="91"/>
        <v>27</v>
      </c>
      <c r="L1194">
        <f t="shared" si="92"/>
        <v>0</v>
      </c>
      <c r="M1194">
        <f t="shared" si="93"/>
        <v>5</v>
      </c>
      <c r="N1194" t="str">
        <f>VLOOKUP(B:B,Customers!A:B,2,TRUE)</f>
        <v>Australia</v>
      </c>
      <c r="O1194" t="str">
        <f t="shared" si="94"/>
        <v>Not Outlier</v>
      </c>
      <c r="P1194">
        <f>VLOOKUP(B:B,Customers!A:H,8,0)</f>
        <v>50</v>
      </c>
    </row>
    <row r="1195" spans="1:16" x14ac:dyDescent="0.25">
      <c r="A1195">
        <v>314530</v>
      </c>
      <c r="B1195">
        <v>967</v>
      </c>
      <c r="C1195" s="1" t="s">
        <v>101</v>
      </c>
      <c r="D1195" s="2">
        <v>45241.034722222219</v>
      </c>
      <c r="E1195" t="s">
        <v>191</v>
      </c>
      <c r="F1195" t="s">
        <v>46</v>
      </c>
      <c r="G1195">
        <v>4214</v>
      </c>
      <c r="H1195" s="11">
        <f t="shared" si="90"/>
        <v>11</v>
      </c>
      <c r="I1195" s="7">
        <v>45241</v>
      </c>
      <c r="J1195" s="8">
        <v>3.4722222222222224E-2</v>
      </c>
      <c r="K1195">
        <f t="shared" si="91"/>
        <v>50</v>
      </c>
      <c r="L1195">
        <f t="shared" si="92"/>
        <v>0</v>
      </c>
      <c r="M1195">
        <f t="shared" si="93"/>
        <v>11</v>
      </c>
      <c r="N1195" t="str">
        <f>VLOOKUP(B:B,Customers!A:B,2,TRUE)</f>
        <v>Australia</v>
      </c>
      <c r="O1195" t="str">
        <f t="shared" si="94"/>
        <v>Not Outlier</v>
      </c>
      <c r="P1195">
        <f>VLOOKUP(B:B,Customers!A:H,8,0)</f>
        <v>54</v>
      </c>
    </row>
    <row r="1196" spans="1:16" x14ac:dyDescent="0.25">
      <c r="A1196">
        <v>411916</v>
      </c>
      <c r="B1196">
        <v>967</v>
      </c>
      <c r="C1196" s="1" t="s">
        <v>101</v>
      </c>
      <c r="D1196" s="2">
        <v>45136.006944444445</v>
      </c>
      <c r="E1196" t="s">
        <v>191</v>
      </c>
      <c r="F1196" t="s">
        <v>43</v>
      </c>
      <c r="G1196">
        <v>2961</v>
      </c>
      <c r="H1196" s="11">
        <f t="shared" si="90"/>
        <v>29</v>
      </c>
      <c r="I1196" s="7">
        <v>45136</v>
      </c>
      <c r="J1196" s="8">
        <v>6.9444444444444441E-3</v>
      </c>
      <c r="K1196">
        <f t="shared" si="91"/>
        <v>10</v>
      </c>
      <c r="L1196">
        <f t="shared" si="92"/>
        <v>0</v>
      </c>
      <c r="M1196">
        <f t="shared" si="93"/>
        <v>7</v>
      </c>
      <c r="N1196" t="str">
        <f>VLOOKUP(B:B,Customers!A:B,2,TRUE)</f>
        <v>Australia</v>
      </c>
      <c r="O1196" t="str">
        <f t="shared" si="94"/>
        <v>Not Outlier</v>
      </c>
      <c r="P1196">
        <f>VLOOKUP(B:B,Customers!A:H,8,0)</f>
        <v>54</v>
      </c>
    </row>
    <row r="1197" spans="1:16" x14ac:dyDescent="0.25">
      <c r="A1197">
        <v>1085382</v>
      </c>
      <c r="B1197">
        <v>969</v>
      </c>
      <c r="C1197" s="1" t="s">
        <v>99</v>
      </c>
      <c r="D1197" s="3">
        <v>44995.048611111109</v>
      </c>
      <c r="E1197" t="s">
        <v>96</v>
      </c>
      <c r="F1197" t="s">
        <v>46</v>
      </c>
      <c r="G1197">
        <v>5959</v>
      </c>
      <c r="H1197" s="11">
        <f t="shared" si="90"/>
        <v>10</v>
      </c>
      <c r="I1197" s="7">
        <v>44995</v>
      </c>
      <c r="J1197" s="8">
        <v>4.8611111111111112E-2</v>
      </c>
      <c r="K1197">
        <f t="shared" si="91"/>
        <v>10</v>
      </c>
      <c r="L1197">
        <f t="shared" si="92"/>
        <v>1</v>
      </c>
      <c r="M1197">
        <f t="shared" si="93"/>
        <v>3</v>
      </c>
      <c r="N1197" t="str">
        <f>VLOOKUP(B:B,Customers!A:B,2,TRUE)</f>
        <v>USA</v>
      </c>
      <c r="O1197" t="str">
        <f t="shared" si="94"/>
        <v>Not Outlier</v>
      </c>
      <c r="P1197">
        <f>VLOOKUP(B:B,Customers!A:H,8,0)</f>
        <v>27</v>
      </c>
    </row>
    <row r="1198" spans="1:16" x14ac:dyDescent="0.25">
      <c r="A1198">
        <v>426515</v>
      </c>
      <c r="B1198">
        <v>971</v>
      </c>
      <c r="C1198" s="1" t="s">
        <v>100</v>
      </c>
      <c r="D1198" s="2">
        <v>45219.036805555559</v>
      </c>
      <c r="E1198" t="s">
        <v>191</v>
      </c>
      <c r="F1198" t="s">
        <v>27</v>
      </c>
      <c r="G1198">
        <v>6753</v>
      </c>
      <c r="H1198" s="11">
        <f t="shared" si="90"/>
        <v>20</v>
      </c>
      <c r="I1198" s="7">
        <v>45219</v>
      </c>
      <c r="J1198" s="8">
        <v>3.6805555555555557E-2</v>
      </c>
      <c r="K1198">
        <f t="shared" si="91"/>
        <v>53</v>
      </c>
      <c r="L1198">
        <f t="shared" si="92"/>
        <v>0</v>
      </c>
      <c r="M1198">
        <f t="shared" si="93"/>
        <v>10</v>
      </c>
      <c r="N1198" t="str">
        <f>VLOOKUP(B:B,Customers!A:B,2,TRUE)</f>
        <v>France</v>
      </c>
      <c r="O1198" t="str">
        <f t="shared" si="94"/>
        <v>Not Outlier</v>
      </c>
      <c r="P1198">
        <f>VLOOKUP(B:B,Customers!A:H,8,0)</f>
        <v>22</v>
      </c>
    </row>
    <row r="1199" spans="1:16" x14ac:dyDescent="0.25">
      <c r="A1199">
        <v>1234676</v>
      </c>
      <c r="B1199">
        <v>972</v>
      </c>
      <c r="C1199" s="1" t="s">
        <v>100</v>
      </c>
      <c r="D1199" s="3">
        <v>44929.027083333334</v>
      </c>
      <c r="E1199" t="s">
        <v>97</v>
      </c>
      <c r="F1199" t="s">
        <v>27</v>
      </c>
      <c r="G1199">
        <v>9851</v>
      </c>
      <c r="H1199" s="11">
        <f t="shared" si="90"/>
        <v>3</v>
      </c>
      <c r="I1199" s="7">
        <v>44929</v>
      </c>
      <c r="J1199" s="8">
        <v>2.7083333333333334E-2</v>
      </c>
      <c r="K1199">
        <f t="shared" si="91"/>
        <v>39</v>
      </c>
      <c r="L1199">
        <f t="shared" si="92"/>
        <v>0</v>
      </c>
      <c r="M1199">
        <f t="shared" si="93"/>
        <v>1</v>
      </c>
      <c r="N1199" t="str">
        <f>VLOOKUP(B:B,Customers!A:B,2,TRUE)</f>
        <v>France</v>
      </c>
      <c r="O1199" t="str">
        <f t="shared" si="94"/>
        <v>Not Outlier</v>
      </c>
      <c r="P1199">
        <f>VLOOKUP(B:B,Customers!A:H,8,0)</f>
        <v>35</v>
      </c>
    </row>
    <row r="1200" spans="1:16" x14ac:dyDescent="0.25">
      <c r="A1200">
        <v>1070209</v>
      </c>
      <c r="B1200">
        <v>973</v>
      </c>
      <c r="C1200" s="1" t="s">
        <v>99</v>
      </c>
      <c r="D1200" s="3">
        <v>45148.022222222222</v>
      </c>
      <c r="E1200" t="s">
        <v>96</v>
      </c>
      <c r="F1200" t="s">
        <v>81</v>
      </c>
      <c r="G1200">
        <v>7741</v>
      </c>
      <c r="H1200" s="11">
        <f t="shared" si="90"/>
        <v>10</v>
      </c>
      <c r="I1200" s="7">
        <v>45148</v>
      </c>
      <c r="J1200" s="8">
        <v>2.2222222222222223E-2</v>
      </c>
      <c r="K1200">
        <f t="shared" si="91"/>
        <v>32</v>
      </c>
      <c r="L1200">
        <f t="shared" si="92"/>
        <v>0</v>
      </c>
      <c r="M1200">
        <f t="shared" si="93"/>
        <v>8</v>
      </c>
      <c r="N1200" t="str">
        <f>VLOOKUP(B:B,Customers!A:B,2,TRUE)</f>
        <v>USA</v>
      </c>
      <c r="O1200" t="str">
        <f t="shared" si="94"/>
        <v>Not Outlier</v>
      </c>
      <c r="P1200">
        <f>VLOOKUP(B:B,Customers!A:H,8,0)</f>
        <v>50</v>
      </c>
    </row>
    <row r="1201" spans="1:16" x14ac:dyDescent="0.25">
      <c r="A1201">
        <v>1444921</v>
      </c>
      <c r="B1201">
        <v>973</v>
      </c>
      <c r="C1201" s="1" t="s">
        <v>99</v>
      </c>
      <c r="D1201" s="3">
        <v>45186.009027777778</v>
      </c>
      <c r="E1201" t="s">
        <v>97</v>
      </c>
      <c r="F1201" t="s">
        <v>72</v>
      </c>
      <c r="G1201">
        <v>7329</v>
      </c>
      <c r="H1201" s="11">
        <f t="shared" si="90"/>
        <v>17</v>
      </c>
      <c r="I1201" s="7">
        <v>45186</v>
      </c>
      <c r="J1201" s="8">
        <v>9.0277777777777769E-3</v>
      </c>
      <c r="K1201">
        <f t="shared" si="91"/>
        <v>13</v>
      </c>
      <c r="L1201">
        <f t="shared" si="92"/>
        <v>0</v>
      </c>
      <c r="M1201">
        <f t="shared" si="93"/>
        <v>9</v>
      </c>
      <c r="N1201" t="str">
        <f>VLOOKUP(B:B,Customers!A:B,2,TRUE)</f>
        <v>USA</v>
      </c>
      <c r="O1201" t="str">
        <f t="shared" si="94"/>
        <v>Not Outlier</v>
      </c>
      <c r="P1201">
        <f>VLOOKUP(B:B,Customers!A:H,8,0)</f>
        <v>50</v>
      </c>
    </row>
    <row r="1202" spans="1:16" x14ac:dyDescent="0.25">
      <c r="A1202">
        <v>489835</v>
      </c>
      <c r="B1202">
        <v>974</v>
      </c>
      <c r="C1202" s="1" t="s">
        <v>100</v>
      </c>
      <c r="D1202" s="2">
        <v>45208.05972222222</v>
      </c>
      <c r="E1202" t="s">
        <v>96</v>
      </c>
      <c r="F1202" t="s">
        <v>71</v>
      </c>
      <c r="G1202">
        <v>6589</v>
      </c>
      <c r="H1202" s="11">
        <f t="shared" si="90"/>
        <v>9</v>
      </c>
      <c r="I1202" s="7">
        <v>45208</v>
      </c>
      <c r="J1202" s="8">
        <v>5.9722222222222225E-2</v>
      </c>
      <c r="K1202">
        <f t="shared" si="91"/>
        <v>26</v>
      </c>
      <c r="L1202">
        <f t="shared" si="92"/>
        <v>1</v>
      </c>
      <c r="M1202">
        <f t="shared" si="93"/>
        <v>10</v>
      </c>
      <c r="N1202" t="str">
        <f>VLOOKUP(B:B,Customers!A:B,2,TRUE)</f>
        <v>France</v>
      </c>
      <c r="O1202" t="str">
        <f t="shared" si="94"/>
        <v>Not Outlier</v>
      </c>
      <c r="P1202">
        <f>VLOOKUP(B:B,Customers!A:H,8,0)</f>
        <v>60</v>
      </c>
    </row>
    <row r="1203" spans="1:16" x14ac:dyDescent="0.25">
      <c r="A1203">
        <v>1274337</v>
      </c>
      <c r="B1203">
        <v>974</v>
      </c>
      <c r="C1203" s="1" t="s">
        <v>100</v>
      </c>
      <c r="D1203" s="3">
        <v>45231.087500000001</v>
      </c>
      <c r="E1203" t="s">
        <v>191</v>
      </c>
      <c r="F1203" t="s">
        <v>58</v>
      </c>
      <c r="G1203">
        <v>856</v>
      </c>
      <c r="H1203" s="11">
        <f t="shared" si="90"/>
        <v>1</v>
      </c>
      <c r="I1203" s="7">
        <v>45231</v>
      </c>
      <c r="J1203" s="8">
        <v>8.7499999999999994E-2</v>
      </c>
      <c r="K1203">
        <f t="shared" si="91"/>
        <v>6</v>
      </c>
      <c r="L1203">
        <f t="shared" si="92"/>
        <v>2</v>
      </c>
      <c r="M1203">
        <f t="shared" si="93"/>
        <v>11</v>
      </c>
      <c r="N1203" t="str">
        <f>VLOOKUP(B:B,Customers!A:B,2,TRUE)</f>
        <v>France</v>
      </c>
      <c r="O1203" t="str">
        <f t="shared" si="94"/>
        <v>Not Outlier</v>
      </c>
      <c r="P1203">
        <f>VLOOKUP(B:B,Customers!A:H,8,0)</f>
        <v>60</v>
      </c>
    </row>
    <row r="1204" spans="1:16" x14ac:dyDescent="0.25">
      <c r="A1204">
        <v>21461</v>
      </c>
      <c r="B1204">
        <v>975</v>
      </c>
      <c r="C1204" s="1" t="s">
        <v>100</v>
      </c>
      <c r="D1204" s="2">
        <v>44977.986111111109</v>
      </c>
      <c r="E1204" t="s">
        <v>98</v>
      </c>
      <c r="F1204" t="s">
        <v>32</v>
      </c>
      <c r="G1204">
        <v>5888</v>
      </c>
      <c r="H1204" s="11">
        <f t="shared" si="90"/>
        <v>20</v>
      </c>
      <c r="I1204" s="7">
        <v>44977</v>
      </c>
      <c r="J1204" s="8">
        <v>0.98611111111111116</v>
      </c>
      <c r="K1204">
        <f t="shared" si="91"/>
        <v>40</v>
      </c>
      <c r="L1204">
        <f t="shared" si="92"/>
        <v>23</v>
      </c>
      <c r="M1204">
        <f t="shared" si="93"/>
        <v>2</v>
      </c>
      <c r="N1204" t="str">
        <f>VLOOKUP(B:B,Customers!A:B,2,TRUE)</f>
        <v>France</v>
      </c>
      <c r="O1204" t="str">
        <f t="shared" si="94"/>
        <v>Not Outlier</v>
      </c>
      <c r="P1204">
        <f>VLOOKUP(B:B,Customers!A:H,8,0)</f>
        <v>45</v>
      </c>
    </row>
    <row r="1205" spans="1:16" x14ac:dyDescent="0.25">
      <c r="A1205">
        <v>754290</v>
      </c>
      <c r="B1205">
        <v>977</v>
      </c>
      <c r="C1205" s="1" t="s">
        <v>113</v>
      </c>
      <c r="D1205" s="3">
        <v>44990.07708333333</v>
      </c>
      <c r="E1205" t="s">
        <v>97</v>
      </c>
      <c r="F1205" t="s">
        <v>60</v>
      </c>
      <c r="G1205">
        <v>7063</v>
      </c>
      <c r="H1205" s="11">
        <f t="shared" si="90"/>
        <v>5</v>
      </c>
      <c r="I1205" s="7">
        <v>44990</v>
      </c>
      <c r="J1205" s="8">
        <v>7.7083333333333337E-2</v>
      </c>
      <c r="K1205">
        <f t="shared" si="91"/>
        <v>51</v>
      </c>
      <c r="L1205">
        <f t="shared" si="92"/>
        <v>1</v>
      </c>
      <c r="M1205">
        <f t="shared" si="93"/>
        <v>3</v>
      </c>
      <c r="N1205" t="str">
        <f>VLOOKUP(B:B,Customers!A:B,2,TRUE)</f>
        <v>India</v>
      </c>
      <c r="O1205" t="str">
        <f t="shared" si="94"/>
        <v>Not Outlier</v>
      </c>
      <c r="P1205">
        <f>VLOOKUP(B:B,Customers!A:H,8,0)</f>
        <v>31</v>
      </c>
    </row>
    <row r="1206" spans="1:16" x14ac:dyDescent="0.25">
      <c r="A1206">
        <v>1058847</v>
      </c>
      <c r="B1206">
        <v>977</v>
      </c>
      <c r="C1206" s="1" t="s">
        <v>113</v>
      </c>
      <c r="D1206" s="3">
        <v>45178.965277777781</v>
      </c>
      <c r="E1206" t="s">
        <v>98</v>
      </c>
      <c r="F1206" t="s">
        <v>80</v>
      </c>
      <c r="G1206">
        <v>2786</v>
      </c>
      <c r="H1206" s="11">
        <f t="shared" si="90"/>
        <v>9</v>
      </c>
      <c r="I1206" s="7">
        <v>45178</v>
      </c>
      <c r="J1206" s="8">
        <v>0.96527777777777779</v>
      </c>
      <c r="K1206">
        <f t="shared" si="91"/>
        <v>10</v>
      </c>
      <c r="L1206">
        <f t="shared" si="92"/>
        <v>23</v>
      </c>
      <c r="M1206">
        <f t="shared" si="93"/>
        <v>9</v>
      </c>
      <c r="N1206" t="str">
        <f>VLOOKUP(B:B,Customers!A:B,2,TRUE)</f>
        <v>India</v>
      </c>
      <c r="O1206" t="str">
        <f t="shared" si="94"/>
        <v>Not Outlier</v>
      </c>
      <c r="P1206">
        <f>VLOOKUP(B:B,Customers!A:H,8,0)</f>
        <v>31</v>
      </c>
    </row>
    <row r="1207" spans="1:16" x14ac:dyDescent="0.25">
      <c r="A1207">
        <v>1624567</v>
      </c>
      <c r="B1207">
        <v>977</v>
      </c>
      <c r="C1207" s="1" t="s">
        <v>113</v>
      </c>
      <c r="D1207" s="3">
        <v>45127.081944444442</v>
      </c>
      <c r="E1207" t="s">
        <v>98</v>
      </c>
      <c r="F1207" t="s">
        <v>82</v>
      </c>
      <c r="G1207">
        <v>1814</v>
      </c>
      <c r="H1207" s="11">
        <f t="shared" si="90"/>
        <v>20</v>
      </c>
      <c r="I1207" s="7">
        <v>45127</v>
      </c>
      <c r="J1207" s="8">
        <v>8.1944444444444445E-2</v>
      </c>
      <c r="K1207">
        <f t="shared" si="91"/>
        <v>58</v>
      </c>
      <c r="L1207">
        <f t="shared" si="92"/>
        <v>1</v>
      </c>
      <c r="M1207">
        <f t="shared" si="93"/>
        <v>7</v>
      </c>
      <c r="N1207" t="str">
        <f>VLOOKUP(B:B,Customers!A:B,2,TRUE)</f>
        <v>India</v>
      </c>
      <c r="O1207" t="str">
        <f t="shared" si="94"/>
        <v>Not Outlier</v>
      </c>
      <c r="P1207">
        <f>VLOOKUP(B:B,Customers!A:H,8,0)</f>
        <v>31</v>
      </c>
    </row>
    <row r="1208" spans="1:16" x14ac:dyDescent="0.25">
      <c r="A1208">
        <v>149877</v>
      </c>
      <c r="B1208">
        <v>978</v>
      </c>
      <c r="C1208" s="1" t="s">
        <v>99</v>
      </c>
      <c r="D1208" s="2">
        <v>44946.978472222225</v>
      </c>
      <c r="E1208" t="s">
        <v>96</v>
      </c>
      <c r="F1208" t="s">
        <v>30</v>
      </c>
      <c r="G1208">
        <v>5106</v>
      </c>
      <c r="H1208" s="11">
        <f t="shared" si="90"/>
        <v>20</v>
      </c>
      <c r="I1208" s="7">
        <v>44946</v>
      </c>
      <c r="J1208" s="8">
        <v>0.97847222222222219</v>
      </c>
      <c r="K1208">
        <f t="shared" si="91"/>
        <v>29</v>
      </c>
      <c r="L1208">
        <f t="shared" si="92"/>
        <v>23</v>
      </c>
      <c r="M1208">
        <f t="shared" si="93"/>
        <v>1</v>
      </c>
      <c r="N1208" t="str">
        <f>VLOOKUP(B:B,Customers!A:B,2,TRUE)</f>
        <v>USA</v>
      </c>
      <c r="O1208" t="str">
        <f t="shared" si="94"/>
        <v>Not Outlier</v>
      </c>
      <c r="P1208">
        <f>VLOOKUP(B:B,Customers!A:H,8,0)</f>
        <v>80</v>
      </c>
    </row>
    <row r="1209" spans="1:16" x14ac:dyDescent="0.25">
      <c r="A1209">
        <v>1500165</v>
      </c>
      <c r="B1209">
        <v>979</v>
      </c>
      <c r="C1209" s="1" t="s">
        <v>101</v>
      </c>
      <c r="D1209" s="3">
        <v>45061.972916666666</v>
      </c>
      <c r="E1209" t="s">
        <v>191</v>
      </c>
      <c r="F1209" t="s">
        <v>66</v>
      </c>
      <c r="G1209">
        <v>3867</v>
      </c>
      <c r="H1209" s="11">
        <f t="shared" si="90"/>
        <v>15</v>
      </c>
      <c r="I1209" s="7">
        <v>45061</v>
      </c>
      <c r="J1209" s="8">
        <v>0.97291666666666665</v>
      </c>
      <c r="K1209">
        <f t="shared" si="91"/>
        <v>21</v>
      </c>
      <c r="L1209">
        <f t="shared" si="92"/>
        <v>23</v>
      </c>
      <c r="M1209">
        <f t="shared" si="93"/>
        <v>5</v>
      </c>
      <c r="N1209" t="str">
        <f>VLOOKUP(B:B,Customers!A:B,2,TRUE)</f>
        <v>Australia</v>
      </c>
      <c r="O1209" t="str">
        <f t="shared" si="94"/>
        <v>Not Outlier</v>
      </c>
      <c r="P1209">
        <f>VLOOKUP(B:B,Customers!A:H,8,0)</f>
        <v>47</v>
      </c>
    </row>
    <row r="1210" spans="1:16" x14ac:dyDescent="0.25">
      <c r="A1210">
        <v>1508568</v>
      </c>
      <c r="B1210">
        <v>979</v>
      </c>
      <c r="C1210" s="1" t="s">
        <v>101</v>
      </c>
      <c r="D1210" s="3">
        <v>45284.03402777778</v>
      </c>
      <c r="E1210" t="s">
        <v>96</v>
      </c>
      <c r="F1210" t="s">
        <v>22</v>
      </c>
      <c r="G1210">
        <v>3218</v>
      </c>
      <c r="H1210" s="11">
        <f t="shared" si="90"/>
        <v>24</v>
      </c>
      <c r="I1210" s="7">
        <v>45284</v>
      </c>
      <c r="J1210" s="8">
        <v>3.4027777777777775E-2</v>
      </c>
      <c r="K1210">
        <f t="shared" si="91"/>
        <v>49</v>
      </c>
      <c r="L1210">
        <f t="shared" si="92"/>
        <v>0</v>
      </c>
      <c r="M1210">
        <f t="shared" si="93"/>
        <v>12</v>
      </c>
      <c r="N1210" t="str">
        <f>VLOOKUP(B:B,Customers!A:B,2,TRUE)</f>
        <v>Australia</v>
      </c>
      <c r="O1210" t="str">
        <f t="shared" si="94"/>
        <v>Not Outlier</v>
      </c>
      <c r="P1210">
        <f>VLOOKUP(B:B,Customers!A:H,8,0)</f>
        <v>47</v>
      </c>
    </row>
    <row r="1211" spans="1:16" x14ac:dyDescent="0.25">
      <c r="A1211">
        <v>899991</v>
      </c>
      <c r="B1211">
        <v>980</v>
      </c>
      <c r="C1211" s="1" t="s">
        <v>99</v>
      </c>
      <c r="D1211" s="3">
        <v>44935.989583333336</v>
      </c>
      <c r="E1211" t="s">
        <v>97</v>
      </c>
      <c r="F1211" t="s">
        <v>38</v>
      </c>
      <c r="G1211">
        <v>4447</v>
      </c>
      <c r="H1211" s="11">
        <f t="shared" si="90"/>
        <v>9</v>
      </c>
      <c r="I1211" s="7">
        <v>44935</v>
      </c>
      <c r="J1211" s="8">
        <v>0.98958333333333337</v>
      </c>
      <c r="K1211">
        <f t="shared" si="91"/>
        <v>45</v>
      </c>
      <c r="L1211">
        <f t="shared" si="92"/>
        <v>23</v>
      </c>
      <c r="M1211">
        <f t="shared" si="93"/>
        <v>1</v>
      </c>
      <c r="N1211" t="str">
        <f>VLOOKUP(B:B,Customers!A:B,2,TRUE)</f>
        <v>USA</v>
      </c>
      <c r="O1211" t="str">
        <f t="shared" si="94"/>
        <v>Not Outlier</v>
      </c>
      <c r="P1211">
        <f>VLOOKUP(B:B,Customers!A:H,8,0)</f>
        <v>31</v>
      </c>
    </row>
    <row r="1212" spans="1:16" x14ac:dyDescent="0.25">
      <c r="A1212">
        <v>1485425</v>
      </c>
      <c r="B1212">
        <v>980</v>
      </c>
      <c r="C1212" s="1" t="s">
        <v>99</v>
      </c>
      <c r="D1212" s="3">
        <v>45125.954861111109</v>
      </c>
      <c r="E1212" t="s">
        <v>97</v>
      </c>
      <c r="F1212" t="s">
        <v>70</v>
      </c>
      <c r="G1212">
        <v>9648</v>
      </c>
      <c r="H1212" s="11">
        <f t="shared" si="90"/>
        <v>18</v>
      </c>
      <c r="I1212" s="7">
        <v>45125</v>
      </c>
      <c r="J1212" s="8">
        <v>0.95486111111111116</v>
      </c>
      <c r="K1212">
        <f t="shared" si="91"/>
        <v>55</v>
      </c>
      <c r="L1212">
        <f t="shared" si="92"/>
        <v>22</v>
      </c>
      <c r="M1212">
        <f t="shared" si="93"/>
        <v>7</v>
      </c>
      <c r="N1212" t="str">
        <f>VLOOKUP(B:B,Customers!A:B,2,TRUE)</f>
        <v>USA</v>
      </c>
      <c r="O1212" t="str">
        <f t="shared" si="94"/>
        <v>Not Outlier</v>
      </c>
      <c r="P1212">
        <f>VLOOKUP(B:B,Customers!A:H,8,0)</f>
        <v>31</v>
      </c>
    </row>
    <row r="1213" spans="1:16" x14ac:dyDescent="0.25">
      <c r="A1213">
        <v>918151</v>
      </c>
      <c r="B1213">
        <v>981</v>
      </c>
      <c r="C1213" s="1" t="s">
        <v>99</v>
      </c>
      <c r="D1213" s="3">
        <v>45043.052777777775</v>
      </c>
      <c r="E1213" t="s">
        <v>97</v>
      </c>
      <c r="F1213" t="s">
        <v>13</v>
      </c>
      <c r="G1213">
        <v>1322</v>
      </c>
      <c r="H1213" s="11">
        <f t="shared" si="90"/>
        <v>27</v>
      </c>
      <c r="I1213" s="7">
        <v>45043</v>
      </c>
      <c r="J1213" s="8">
        <v>5.2777777777777778E-2</v>
      </c>
      <c r="K1213">
        <f t="shared" si="91"/>
        <v>16</v>
      </c>
      <c r="L1213">
        <f t="shared" si="92"/>
        <v>1</v>
      </c>
      <c r="M1213">
        <f t="shared" si="93"/>
        <v>4</v>
      </c>
      <c r="N1213" t="str">
        <f>VLOOKUP(B:B,Customers!A:B,2,TRUE)</f>
        <v>USA</v>
      </c>
      <c r="O1213" t="str">
        <f t="shared" si="94"/>
        <v>Not Outlier</v>
      </c>
      <c r="P1213">
        <f>VLOOKUP(B:B,Customers!A:H,8,0)</f>
        <v>78</v>
      </c>
    </row>
    <row r="1214" spans="1:16" x14ac:dyDescent="0.25">
      <c r="A1214">
        <v>931367</v>
      </c>
      <c r="B1214">
        <v>981</v>
      </c>
      <c r="C1214" s="1" t="s">
        <v>99</v>
      </c>
      <c r="D1214" s="3">
        <v>45089.078472222223</v>
      </c>
      <c r="E1214" t="s">
        <v>98</v>
      </c>
      <c r="F1214" t="s">
        <v>90</v>
      </c>
      <c r="G1214">
        <v>2393</v>
      </c>
      <c r="H1214" s="11">
        <f t="shared" si="90"/>
        <v>12</v>
      </c>
      <c r="I1214" s="7">
        <v>45089</v>
      </c>
      <c r="J1214" s="8">
        <v>7.8472222222222221E-2</v>
      </c>
      <c r="K1214">
        <f t="shared" si="91"/>
        <v>53</v>
      </c>
      <c r="L1214">
        <f t="shared" si="92"/>
        <v>1</v>
      </c>
      <c r="M1214">
        <f t="shared" si="93"/>
        <v>6</v>
      </c>
      <c r="N1214" t="str">
        <f>VLOOKUP(B:B,Customers!A:B,2,TRUE)</f>
        <v>USA</v>
      </c>
      <c r="O1214" t="str">
        <f t="shared" si="94"/>
        <v>Not Outlier</v>
      </c>
      <c r="P1214">
        <f>VLOOKUP(B:B,Customers!A:H,8,0)</f>
        <v>78</v>
      </c>
    </row>
    <row r="1215" spans="1:16" x14ac:dyDescent="0.25">
      <c r="A1215">
        <v>742778</v>
      </c>
      <c r="B1215">
        <v>982</v>
      </c>
      <c r="C1215" s="1" t="s">
        <v>99</v>
      </c>
      <c r="D1215" s="3">
        <v>45121.980555555558</v>
      </c>
      <c r="E1215" t="s">
        <v>191</v>
      </c>
      <c r="F1215" t="s">
        <v>90</v>
      </c>
      <c r="G1215">
        <v>8688</v>
      </c>
      <c r="H1215" s="11">
        <f t="shared" si="90"/>
        <v>14</v>
      </c>
      <c r="I1215" s="7">
        <v>45121</v>
      </c>
      <c r="J1215" s="8">
        <v>0.98055555555555551</v>
      </c>
      <c r="K1215">
        <f t="shared" si="91"/>
        <v>32</v>
      </c>
      <c r="L1215">
        <f t="shared" si="92"/>
        <v>23</v>
      </c>
      <c r="M1215">
        <f t="shared" si="93"/>
        <v>7</v>
      </c>
      <c r="N1215" t="str">
        <f>VLOOKUP(B:B,Customers!A:B,2,TRUE)</f>
        <v>USA</v>
      </c>
      <c r="O1215" t="str">
        <f t="shared" si="94"/>
        <v>Not Outlier</v>
      </c>
      <c r="P1215">
        <f>VLOOKUP(B:B,Customers!A:H,8,0)</f>
        <v>35</v>
      </c>
    </row>
    <row r="1216" spans="1:16" x14ac:dyDescent="0.25">
      <c r="A1216">
        <v>859166</v>
      </c>
      <c r="B1216">
        <v>982</v>
      </c>
      <c r="C1216" s="1" t="s">
        <v>99</v>
      </c>
      <c r="D1216" s="3">
        <v>45103.04791666667</v>
      </c>
      <c r="E1216" t="s">
        <v>97</v>
      </c>
      <c r="F1216" t="s">
        <v>7</v>
      </c>
      <c r="G1216">
        <v>34</v>
      </c>
      <c r="H1216" s="11">
        <f t="shared" si="90"/>
        <v>26</v>
      </c>
      <c r="I1216" s="7">
        <v>45103</v>
      </c>
      <c r="J1216" s="8">
        <v>4.791666666666667E-2</v>
      </c>
      <c r="K1216">
        <f t="shared" si="91"/>
        <v>9</v>
      </c>
      <c r="L1216">
        <f t="shared" si="92"/>
        <v>1</v>
      </c>
      <c r="M1216">
        <f t="shared" si="93"/>
        <v>6</v>
      </c>
      <c r="N1216" t="str">
        <f>VLOOKUP(B:B,Customers!A:B,2,TRUE)</f>
        <v>USA</v>
      </c>
      <c r="O1216" t="str">
        <f t="shared" si="94"/>
        <v>Not Outlier</v>
      </c>
      <c r="P1216">
        <f>VLOOKUP(B:B,Customers!A:H,8,0)</f>
        <v>35</v>
      </c>
    </row>
    <row r="1217" spans="1:16" x14ac:dyDescent="0.25">
      <c r="A1217">
        <v>1168908</v>
      </c>
      <c r="B1217">
        <v>982</v>
      </c>
      <c r="C1217" s="1" t="s">
        <v>99</v>
      </c>
      <c r="D1217" s="3">
        <v>45215.05</v>
      </c>
      <c r="E1217" t="s">
        <v>191</v>
      </c>
      <c r="F1217" t="s">
        <v>37</v>
      </c>
      <c r="G1217">
        <v>6598</v>
      </c>
      <c r="H1217" s="11">
        <f t="shared" si="90"/>
        <v>16</v>
      </c>
      <c r="I1217" s="7">
        <v>45215</v>
      </c>
      <c r="J1217" s="8">
        <v>0.05</v>
      </c>
      <c r="K1217">
        <f t="shared" si="91"/>
        <v>12</v>
      </c>
      <c r="L1217">
        <f t="shared" si="92"/>
        <v>1</v>
      </c>
      <c r="M1217">
        <f t="shared" si="93"/>
        <v>10</v>
      </c>
      <c r="N1217" t="str">
        <f>VLOOKUP(B:B,Customers!A:B,2,TRUE)</f>
        <v>USA</v>
      </c>
      <c r="O1217" t="str">
        <f t="shared" si="94"/>
        <v>Not Outlier</v>
      </c>
      <c r="P1217">
        <f>VLOOKUP(B:B,Customers!A:H,8,0)</f>
        <v>35</v>
      </c>
    </row>
    <row r="1218" spans="1:16" x14ac:dyDescent="0.25">
      <c r="A1218">
        <v>1515579</v>
      </c>
      <c r="B1218">
        <v>982</v>
      </c>
      <c r="C1218" s="1" t="s">
        <v>99</v>
      </c>
      <c r="D1218" s="3">
        <v>45052.035416666666</v>
      </c>
      <c r="E1218" t="s">
        <v>97</v>
      </c>
      <c r="F1218" t="s">
        <v>27</v>
      </c>
      <c r="G1218">
        <v>811</v>
      </c>
      <c r="H1218" s="11">
        <f t="shared" si="90"/>
        <v>6</v>
      </c>
      <c r="I1218" s="7">
        <v>45052</v>
      </c>
      <c r="J1218" s="8">
        <v>3.5416666666666666E-2</v>
      </c>
      <c r="K1218">
        <f t="shared" si="91"/>
        <v>51</v>
      </c>
      <c r="L1218">
        <f t="shared" si="92"/>
        <v>0</v>
      </c>
      <c r="M1218">
        <f t="shared" si="93"/>
        <v>5</v>
      </c>
      <c r="N1218" t="str">
        <f>VLOOKUP(B:B,Customers!A:B,2,TRUE)</f>
        <v>USA</v>
      </c>
      <c r="O1218" t="str">
        <f t="shared" si="94"/>
        <v>Not Outlier</v>
      </c>
      <c r="P1218">
        <f>VLOOKUP(B:B,Customers!A:H,8,0)</f>
        <v>35</v>
      </c>
    </row>
    <row r="1219" spans="1:16" x14ac:dyDescent="0.25">
      <c r="A1219">
        <v>28318</v>
      </c>
      <c r="B1219">
        <v>983</v>
      </c>
      <c r="C1219" s="1" t="s">
        <v>99</v>
      </c>
      <c r="D1219" s="2">
        <v>44974.03402777778</v>
      </c>
      <c r="E1219" t="s">
        <v>98</v>
      </c>
      <c r="F1219" t="s">
        <v>24</v>
      </c>
      <c r="G1219">
        <v>5284</v>
      </c>
      <c r="H1219" s="11">
        <f t="shared" ref="H1219:H1282" si="95">DAY(D1219)</f>
        <v>17</v>
      </c>
      <c r="I1219" s="7">
        <v>44974</v>
      </c>
      <c r="J1219" s="8">
        <v>3.4027777777777775E-2</v>
      </c>
      <c r="K1219">
        <f t="shared" ref="K1219:K1282" si="96">MINUTE(J1219)</f>
        <v>49</v>
      </c>
      <c r="L1219">
        <f t="shared" ref="L1219:L1282" si="97">HOUR(J1219)</f>
        <v>0</v>
      </c>
      <c r="M1219">
        <f t="shared" ref="M1219:M1282" si="98">MONTH(I1219)</f>
        <v>2</v>
      </c>
      <c r="N1219" t="str">
        <f>VLOOKUP(B:B,Customers!A:B,2,TRUE)</f>
        <v>USA</v>
      </c>
      <c r="O1219" t="str">
        <f t="shared" ref="O1219:O1282" si="99">IF(OR(G1219&gt;$R$9,G1219&lt;$R$8),"Outlier","Not Outlier")</f>
        <v>Not Outlier</v>
      </c>
      <c r="P1219">
        <f>VLOOKUP(B:B,Customers!A:H,8,0)</f>
        <v>58</v>
      </c>
    </row>
    <row r="1220" spans="1:16" x14ac:dyDescent="0.25">
      <c r="A1220">
        <v>659911</v>
      </c>
      <c r="B1220">
        <v>983</v>
      </c>
      <c r="C1220" s="1" t="s">
        <v>99</v>
      </c>
      <c r="D1220" s="2">
        <v>45144.053472222222</v>
      </c>
      <c r="E1220" t="s">
        <v>96</v>
      </c>
      <c r="F1220" t="s">
        <v>27</v>
      </c>
      <c r="G1220">
        <v>1431</v>
      </c>
      <c r="H1220" s="11">
        <f t="shared" si="95"/>
        <v>6</v>
      </c>
      <c r="I1220" s="7">
        <v>45144</v>
      </c>
      <c r="J1220" s="8">
        <v>5.347222222222222E-2</v>
      </c>
      <c r="K1220">
        <f t="shared" si="96"/>
        <v>17</v>
      </c>
      <c r="L1220">
        <f t="shared" si="97"/>
        <v>1</v>
      </c>
      <c r="M1220">
        <f t="shared" si="98"/>
        <v>8</v>
      </c>
      <c r="N1220" t="str">
        <f>VLOOKUP(B:B,Customers!A:B,2,TRUE)</f>
        <v>USA</v>
      </c>
      <c r="O1220" t="str">
        <f t="shared" si="99"/>
        <v>Not Outlier</v>
      </c>
      <c r="P1220">
        <f>VLOOKUP(B:B,Customers!A:H,8,0)</f>
        <v>58</v>
      </c>
    </row>
    <row r="1221" spans="1:16" x14ac:dyDescent="0.25">
      <c r="A1221">
        <v>1562667</v>
      </c>
      <c r="B1221">
        <v>984</v>
      </c>
      <c r="C1221" s="1" t="s">
        <v>100</v>
      </c>
      <c r="D1221" s="3">
        <v>45113.986805555556</v>
      </c>
      <c r="E1221" t="s">
        <v>96</v>
      </c>
      <c r="F1221" t="s">
        <v>27</v>
      </c>
      <c r="G1221">
        <v>424</v>
      </c>
      <c r="H1221" s="11">
        <f t="shared" si="95"/>
        <v>6</v>
      </c>
      <c r="I1221" s="7">
        <v>45113</v>
      </c>
      <c r="J1221" s="8">
        <v>0.9868055555555556</v>
      </c>
      <c r="K1221">
        <f t="shared" si="96"/>
        <v>41</v>
      </c>
      <c r="L1221">
        <f t="shared" si="97"/>
        <v>23</v>
      </c>
      <c r="M1221">
        <f t="shared" si="98"/>
        <v>7</v>
      </c>
      <c r="N1221" t="str">
        <f>VLOOKUP(B:B,Customers!A:B,2,TRUE)</f>
        <v>France</v>
      </c>
      <c r="O1221" t="str">
        <f t="shared" si="99"/>
        <v>Not Outlier</v>
      </c>
      <c r="P1221">
        <f>VLOOKUP(B:B,Customers!A:H,8,0)</f>
        <v>33</v>
      </c>
    </row>
    <row r="1222" spans="1:16" x14ac:dyDescent="0.25">
      <c r="A1222">
        <v>95657</v>
      </c>
      <c r="B1222">
        <v>985</v>
      </c>
      <c r="C1222" s="1" t="s">
        <v>99</v>
      </c>
      <c r="D1222" s="2">
        <v>45058.986111111109</v>
      </c>
      <c r="E1222" t="s">
        <v>96</v>
      </c>
      <c r="F1222" t="s">
        <v>69</v>
      </c>
      <c r="G1222">
        <v>8990</v>
      </c>
      <c r="H1222" s="11">
        <f t="shared" si="95"/>
        <v>12</v>
      </c>
      <c r="I1222" s="7">
        <v>45058</v>
      </c>
      <c r="J1222" s="8">
        <v>0.98611111111111116</v>
      </c>
      <c r="K1222">
        <f t="shared" si="96"/>
        <v>40</v>
      </c>
      <c r="L1222">
        <f t="shared" si="97"/>
        <v>23</v>
      </c>
      <c r="M1222">
        <f t="shared" si="98"/>
        <v>5</v>
      </c>
      <c r="N1222" t="str">
        <f>VLOOKUP(B:B,Customers!A:B,2,TRUE)</f>
        <v>USA</v>
      </c>
      <c r="O1222" t="str">
        <f t="shared" si="99"/>
        <v>Not Outlier</v>
      </c>
      <c r="P1222">
        <f>VLOOKUP(B:B,Customers!A:H,8,0)</f>
        <v>69</v>
      </c>
    </row>
    <row r="1223" spans="1:16" x14ac:dyDescent="0.25">
      <c r="A1223">
        <v>690812</v>
      </c>
      <c r="B1223">
        <v>985</v>
      </c>
      <c r="C1223" s="1" t="s">
        <v>99</v>
      </c>
      <c r="D1223" s="3">
        <v>45167.004861111112</v>
      </c>
      <c r="E1223" t="s">
        <v>97</v>
      </c>
      <c r="F1223" t="s">
        <v>74</v>
      </c>
      <c r="G1223">
        <v>3887</v>
      </c>
      <c r="H1223" s="11">
        <f t="shared" si="95"/>
        <v>29</v>
      </c>
      <c r="I1223" s="7">
        <v>45167</v>
      </c>
      <c r="J1223" s="8">
        <v>4.8611111111111112E-3</v>
      </c>
      <c r="K1223">
        <f t="shared" si="96"/>
        <v>7</v>
      </c>
      <c r="L1223">
        <f t="shared" si="97"/>
        <v>0</v>
      </c>
      <c r="M1223">
        <f t="shared" si="98"/>
        <v>8</v>
      </c>
      <c r="N1223" t="str">
        <f>VLOOKUP(B:B,Customers!A:B,2,TRUE)</f>
        <v>USA</v>
      </c>
      <c r="O1223" t="str">
        <f t="shared" si="99"/>
        <v>Not Outlier</v>
      </c>
      <c r="P1223">
        <f>VLOOKUP(B:B,Customers!A:H,8,0)</f>
        <v>69</v>
      </c>
    </row>
    <row r="1224" spans="1:16" x14ac:dyDescent="0.25">
      <c r="A1224">
        <v>1329378</v>
      </c>
      <c r="B1224">
        <v>985</v>
      </c>
      <c r="C1224" s="1" t="s">
        <v>99</v>
      </c>
      <c r="D1224" s="3">
        <v>44967.981249999997</v>
      </c>
      <c r="E1224" t="s">
        <v>98</v>
      </c>
      <c r="F1224" t="s">
        <v>11</v>
      </c>
      <c r="G1224">
        <v>5704</v>
      </c>
      <c r="H1224" s="11">
        <f t="shared" si="95"/>
        <v>10</v>
      </c>
      <c r="I1224" s="7">
        <v>44967</v>
      </c>
      <c r="J1224" s="8">
        <v>0.98124999999999996</v>
      </c>
      <c r="K1224">
        <f t="shared" si="96"/>
        <v>33</v>
      </c>
      <c r="L1224">
        <f t="shared" si="97"/>
        <v>23</v>
      </c>
      <c r="M1224">
        <f t="shared" si="98"/>
        <v>2</v>
      </c>
      <c r="N1224" t="str">
        <f>VLOOKUP(B:B,Customers!A:B,2,TRUE)</f>
        <v>USA</v>
      </c>
      <c r="O1224" t="str">
        <f t="shared" si="99"/>
        <v>Not Outlier</v>
      </c>
      <c r="P1224">
        <f>VLOOKUP(B:B,Customers!A:H,8,0)</f>
        <v>69</v>
      </c>
    </row>
    <row r="1225" spans="1:16" x14ac:dyDescent="0.25">
      <c r="A1225">
        <v>1101866</v>
      </c>
      <c r="B1225">
        <v>986</v>
      </c>
      <c r="C1225" s="1" t="s">
        <v>101</v>
      </c>
      <c r="D1225" s="3">
        <v>45094.042361111111</v>
      </c>
      <c r="E1225" t="s">
        <v>98</v>
      </c>
      <c r="F1225" t="s">
        <v>15</v>
      </c>
      <c r="G1225">
        <v>9741</v>
      </c>
      <c r="H1225" s="11">
        <f t="shared" si="95"/>
        <v>17</v>
      </c>
      <c r="I1225" s="7">
        <v>45094</v>
      </c>
      <c r="J1225" s="8">
        <v>4.2361111111111113E-2</v>
      </c>
      <c r="K1225">
        <f t="shared" si="96"/>
        <v>1</v>
      </c>
      <c r="L1225">
        <f t="shared" si="97"/>
        <v>1</v>
      </c>
      <c r="M1225">
        <f t="shared" si="98"/>
        <v>6</v>
      </c>
      <c r="N1225" t="str">
        <f>VLOOKUP(B:B,Customers!A:B,2,TRUE)</f>
        <v>Australia</v>
      </c>
      <c r="O1225" t="str">
        <f t="shared" si="99"/>
        <v>Not Outlier</v>
      </c>
      <c r="P1225">
        <f>VLOOKUP(B:B,Customers!A:H,8,0)</f>
        <v>44</v>
      </c>
    </row>
    <row r="1226" spans="1:16" x14ac:dyDescent="0.25">
      <c r="A1226">
        <v>42094</v>
      </c>
      <c r="B1226">
        <v>987</v>
      </c>
      <c r="C1226" s="1" t="s">
        <v>99</v>
      </c>
      <c r="D1226" s="2">
        <v>45093.940972222219</v>
      </c>
      <c r="E1226" t="s">
        <v>98</v>
      </c>
      <c r="F1226" t="s">
        <v>14</v>
      </c>
      <c r="G1226">
        <v>4039</v>
      </c>
      <c r="H1226" s="11">
        <f t="shared" si="95"/>
        <v>16</v>
      </c>
      <c r="I1226" s="7">
        <v>45093</v>
      </c>
      <c r="J1226" s="8">
        <v>0.94097222222222221</v>
      </c>
      <c r="K1226">
        <f t="shared" si="96"/>
        <v>35</v>
      </c>
      <c r="L1226">
        <f t="shared" si="97"/>
        <v>22</v>
      </c>
      <c r="M1226">
        <f t="shared" si="98"/>
        <v>6</v>
      </c>
      <c r="N1226" t="str">
        <f>VLOOKUP(B:B,Customers!A:B,2,TRUE)</f>
        <v>USA</v>
      </c>
      <c r="O1226" t="str">
        <f t="shared" si="99"/>
        <v>Not Outlier</v>
      </c>
      <c r="P1226">
        <f>VLOOKUP(B:B,Customers!A:H,8,0)</f>
        <v>23</v>
      </c>
    </row>
    <row r="1227" spans="1:16" x14ac:dyDescent="0.25">
      <c r="A1227">
        <v>592705</v>
      </c>
      <c r="B1227">
        <v>987</v>
      </c>
      <c r="C1227" s="1" t="s">
        <v>99</v>
      </c>
      <c r="D1227" s="2">
        <v>45040.071527777778</v>
      </c>
      <c r="E1227" t="s">
        <v>97</v>
      </c>
      <c r="F1227" t="s">
        <v>24</v>
      </c>
      <c r="G1227">
        <v>5893</v>
      </c>
      <c r="H1227" s="11">
        <f t="shared" si="95"/>
        <v>24</v>
      </c>
      <c r="I1227" s="7">
        <v>45040</v>
      </c>
      <c r="J1227" s="8">
        <v>7.1527777777777773E-2</v>
      </c>
      <c r="K1227">
        <f t="shared" si="96"/>
        <v>43</v>
      </c>
      <c r="L1227">
        <f t="shared" si="97"/>
        <v>1</v>
      </c>
      <c r="M1227">
        <f t="shared" si="98"/>
        <v>4</v>
      </c>
      <c r="N1227" t="str">
        <f>VLOOKUP(B:B,Customers!A:B,2,TRUE)</f>
        <v>USA</v>
      </c>
      <c r="O1227" t="str">
        <f t="shared" si="99"/>
        <v>Not Outlier</v>
      </c>
      <c r="P1227">
        <f>VLOOKUP(B:B,Customers!A:H,8,0)</f>
        <v>23</v>
      </c>
    </row>
    <row r="1228" spans="1:16" x14ac:dyDescent="0.25">
      <c r="A1228">
        <v>1271599</v>
      </c>
      <c r="B1228">
        <v>987</v>
      </c>
      <c r="C1228" s="1" t="s">
        <v>99</v>
      </c>
      <c r="D1228" s="3">
        <v>45125.975694444445</v>
      </c>
      <c r="E1228" t="s">
        <v>97</v>
      </c>
      <c r="F1228" t="s">
        <v>54</v>
      </c>
      <c r="G1228">
        <v>2478</v>
      </c>
      <c r="H1228" s="11">
        <f t="shared" si="95"/>
        <v>18</v>
      </c>
      <c r="I1228" s="7">
        <v>45125</v>
      </c>
      <c r="J1228" s="8">
        <v>0.97569444444444442</v>
      </c>
      <c r="K1228">
        <f t="shared" si="96"/>
        <v>25</v>
      </c>
      <c r="L1228">
        <f t="shared" si="97"/>
        <v>23</v>
      </c>
      <c r="M1228">
        <f t="shared" si="98"/>
        <v>7</v>
      </c>
      <c r="N1228" t="str">
        <f>VLOOKUP(B:B,Customers!A:B,2,TRUE)</f>
        <v>USA</v>
      </c>
      <c r="O1228" t="str">
        <f t="shared" si="99"/>
        <v>Not Outlier</v>
      </c>
      <c r="P1228">
        <f>VLOOKUP(B:B,Customers!A:H,8,0)</f>
        <v>23</v>
      </c>
    </row>
    <row r="1229" spans="1:16" x14ac:dyDescent="0.25">
      <c r="A1229">
        <v>585826</v>
      </c>
      <c r="B1229">
        <v>988</v>
      </c>
      <c r="C1229" s="1" t="s">
        <v>99</v>
      </c>
      <c r="D1229" s="2">
        <v>45285.065972222219</v>
      </c>
      <c r="E1229" t="s">
        <v>96</v>
      </c>
      <c r="F1229" t="s">
        <v>87</v>
      </c>
      <c r="G1229">
        <v>6591</v>
      </c>
      <c r="H1229" s="11">
        <f t="shared" si="95"/>
        <v>25</v>
      </c>
      <c r="I1229" s="7">
        <v>45285</v>
      </c>
      <c r="J1229" s="8">
        <v>6.5972222222222224E-2</v>
      </c>
      <c r="K1229">
        <f t="shared" si="96"/>
        <v>35</v>
      </c>
      <c r="L1229">
        <f t="shared" si="97"/>
        <v>1</v>
      </c>
      <c r="M1229">
        <f t="shared" si="98"/>
        <v>12</v>
      </c>
      <c r="N1229" t="str">
        <f>VLOOKUP(B:B,Customers!A:B,2,TRUE)</f>
        <v>USA</v>
      </c>
      <c r="O1229" t="str">
        <f t="shared" si="99"/>
        <v>Not Outlier</v>
      </c>
      <c r="P1229">
        <f>VLOOKUP(B:B,Customers!A:H,8,0)</f>
        <v>62</v>
      </c>
    </row>
    <row r="1230" spans="1:16" x14ac:dyDescent="0.25">
      <c r="A1230">
        <v>123546</v>
      </c>
      <c r="B1230">
        <v>990</v>
      </c>
      <c r="C1230" s="1" t="s">
        <v>109</v>
      </c>
      <c r="D1230" s="2">
        <v>45062.030555555553</v>
      </c>
      <c r="E1230" t="s">
        <v>97</v>
      </c>
      <c r="F1230" t="s">
        <v>23</v>
      </c>
      <c r="G1230">
        <v>9475</v>
      </c>
      <c r="H1230" s="11">
        <f t="shared" si="95"/>
        <v>16</v>
      </c>
      <c r="I1230" s="7">
        <v>45062</v>
      </c>
      <c r="J1230" s="8">
        <v>3.0555555555555555E-2</v>
      </c>
      <c r="K1230">
        <f t="shared" si="96"/>
        <v>44</v>
      </c>
      <c r="L1230">
        <f t="shared" si="97"/>
        <v>0</v>
      </c>
      <c r="M1230">
        <f t="shared" si="98"/>
        <v>5</v>
      </c>
      <c r="N1230" t="str">
        <f>VLOOKUP(B:B,Customers!A:B,2,TRUE)</f>
        <v>Germany</v>
      </c>
      <c r="O1230" t="str">
        <f t="shared" si="99"/>
        <v>Not Outlier</v>
      </c>
      <c r="P1230">
        <f>VLOOKUP(B:B,Customers!A:H,8,0)</f>
        <v>37</v>
      </c>
    </row>
    <row r="1231" spans="1:16" x14ac:dyDescent="0.25">
      <c r="A1231">
        <v>633156</v>
      </c>
      <c r="B1231">
        <v>990</v>
      </c>
      <c r="C1231" s="1" t="s">
        <v>109</v>
      </c>
      <c r="D1231" s="2">
        <v>44966.00277777778</v>
      </c>
      <c r="E1231" t="s">
        <v>97</v>
      </c>
      <c r="F1231" t="s">
        <v>62</v>
      </c>
      <c r="G1231">
        <v>9361</v>
      </c>
      <c r="H1231" s="11">
        <f t="shared" si="95"/>
        <v>9</v>
      </c>
      <c r="I1231" s="7">
        <v>44966</v>
      </c>
      <c r="J1231" s="8">
        <v>2.7777777777777779E-3</v>
      </c>
      <c r="K1231">
        <f t="shared" si="96"/>
        <v>4</v>
      </c>
      <c r="L1231">
        <f t="shared" si="97"/>
        <v>0</v>
      </c>
      <c r="M1231">
        <f t="shared" si="98"/>
        <v>2</v>
      </c>
      <c r="N1231" t="str">
        <f>VLOOKUP(B:B,Customers!A:B,2,TRUE)</f>
        <v>Germany</v>
      </c>
      <c r="O1231" t="str">
        <f t="shared" si="99"/>
        <v>Not Outlier</v>
      </c>
      <c r="P1231">
        <f>VLOOKUP(B:B,Customers!A:H,8,0)</f>
        <v>37</v>
      </c>
    </row>
    <row r="1232" spans="1:16" x14ac:dyDescent="0.25">
      <c r="A1232">
        <v>1311873</v>
      </c>
      <c r="B1232">
        <v>990</v>
      </c>
      <c r="C1232" s="1" t="s">
        <v>109</v>
      </c>
      <c r="D1232" s="3">
        <v>44995.049305555556</v>
      </c>
      <c r="E1232" t="s">
        <v>98</v>
      </c>
      <c r="F1232" t="s">
        <v>59</v>
      </c>
      <c r="G1232">
        <v>2981</v>
      </c>
      <c r="H1232" s="11">
        <f t="shared" si="95"/>
        <v>10</v>
      </c>
      <c r="I1232" s="7">
        <v>44995</v>
      </c>
      <c r="J1232" s="8">
        <v>4.9305555555555554E-2</v>
      </c>
      <c r="K1232">
        <f t="shared" si="96"/>
        <v>11</v>
      </c>
      <c r="L1232">
        <f t="shared" si="97"/>
        <v>1</v>
      </c>
      <c r="M1232">
        <f t="shared" si="98"/>
        <v>3</v>
      </c>
      <c r="N1232" t="str">
        <f>VLOOKUP(B:B,Customers!A:B,2,TRUE)</f>
        <v>Germany</v>
      </c>
      <c r="O1232" t="str">
        <f t="shared" si="99"/>
        <v>Not Outlier</v>
      </c>
      <c r="P1232">
        <f>VLOOKUP(B:B,Customers!A:H,8,0)</f>
        <v>37</v>
      </c>
    </row>
    <row r="1233" spans="1:16" x14ac:dyDescent="0.25">
      <c r="A1233">
        <v>94709</v>
      </c>
      <c r="B1233">
        <v>991</v>
      </c>
      <c r="C1233" s="1" t="s">
        <v>99</v>
      </c>
      <c r="D1233" s="2">
        <v>45061.941666666666</v>
      </c>
      <c r="E1233" t="s">
        <v>98</v>
      </c>
      <c r="F1233" t="s">
        <v>69</v>
      </c>
      <c r="G1233">
        <v>1850</v>
      </c>
      <c r="H1233" s="11">
        <f t="shared" si="95"/>
        <v>15</v>
      </c>
      <c r="I1233" s="7">
        <v>45061</v>
      </c>
      <c r="J1233" s="8">
        <v>0.94166666666666665</v>
      </c>
      <c r="K1233">
        <f t="shared" si="96"/>
        <v>36</v>
      </c>
      <c r="L1233">
        <f t="shared" si="97"/>
        <v>22</v>
      </c>
      <c r="M1233">
        <f t="shared" si="98"/>
        <v>5</v>
      </c>
      <c r="N1233" t="str">
        <f>VLOOKUP(B:B,Customers!A:B,2,TRUE)</f>
        <v>USA</v>
      </c>
      <c r="O1233" t="str">
        <f t="shared" si="99"/>
        <v>Not Outlier</v>
      </c>
      <c r="P1233">
        <f>VLOOKUP(B:B,Customers!A:H,8,0)</f>
        <v>55</v>
      </c>
    </row>
    <row r="1234" spans="1:16" x14ac:dyDescent="0.25">
      <c r="A1234">
        <v>152609</v>
      </c>
      <c r="B1234">
        <v>991</v>
      </c>
      <c r="C1234" s="1" t="s">
        <v>99</v>
      </c>
      <c r="D1234" s="2">
        <v>45150.061805555553</v>
      </c>
      <c r="E1234" t="s">
        <v>191</v>
      </c>
      <c r="F1234" t="s">
        <v>34</v>
      </c>
      <c r="G1234">
        <v>7294</v>
      </c>
      <c r="H1234" s="11">
        <f t="shared" si="95"/>
        <v>12</v>
      </c>
      <c r="I1234" s="7">
        <v>45150</v>
      </c>
      <c r="J1234" s="8">
        <v>6.1805555555555558E-2</v>
      </c>
      <c r="K1234">
        <f t="shared" si="96"/>
        <v>29</v>
      </c>
      <c r="L1234">
        <f t="shared" si="97"/>
        <v>1</v>
      </c>
      <c r="M1234">
        <f t="shared" si="98"/>
        <v>8</v>
      </c>
      <c r="N1234" t="str">
        <f>VLOOKUP(B:B,Customers!A:B,2,TRUE)</f>
        <v>USA</v>
      </c>
      <c r="O1234" t="str">
        <f t="shared" si="99"/>
        <v>Not Outlier</v>
      </c>
      <c r="P1234">
        <f>VLOOKUP(B:B,Customers!A:H,8,0)</f>
        <v>55</v>
      </c>
    </row>
    <row r="1235" spans="1:16" x14ac:dyDescent="0.25">
      <c r="A1235">
        <v>875981</v>
      </c>
      <c r="B1235">
        <v>991</v>
      </c>
      <c r="C1235" s="1" t="s">
        <v>99</v>
      </c>
      <c r="D1235" s="3">
        <v>45174.051388888889</v>
      </c>
      <c r="E1235" t="s">
        <v>98</v>
      </c>
      <c r="F1235" t="s">
        <v>21</v>
      </c>
      <c r="G1235">
        <v>6567</v>
      </c>
      <c r="H1235" s="11">
        <f t="shared" si="95"/>
        <v>5</v>
      </c>
      <c r="I1235" s="7">
        <v>45174</v>
      </c>
      <c r="J1235" s="8">
        <v>5.1388888888888887E-2</v>
      </c>
      <c r="K1235">
        <f t="shared" si="96"/>
        <v>14</v>
      </c>
      <c r="L1235">
        <f t="shared" si="97"/>
        <v>1</v>
      </c>
      <c r="M1235">
        <f t="shared" si="98"/>
        <v>9</v>
      </c>
      <c r="N1235" t="str">
        <f>VLOOKUP(B:B,Customers!A:B,2,TRUE)</f>
        <v>USA</v>
      </c>
      <c r="O1235" t="str">
        <f t="shared" si="99"/>
        <v>Not Outlier</v>
      </c>
      <c r="P1235">
        <f>VLOOKUP(B:B,Customers!A:H,8,0)</f>
        <v>55</v>
      </c>
    </row>
    <row r="1236" spans="1:16" x14ac:dyDescent="0.25">
      <c r="A1236">
        <v>1667673</v>
      </c>
      <c r="B1236">
        <v>991</v>
      </c>
      <c r="C1236" s="1" t="s">
        <v>99</v>
      </c>
      <c r="D1236" s="3">
        <v>45178.979861111111</v>
      </c>
      <c r="E1236" t="s">
        <v>97</v>
      </c>
      <c r="F1236" t="s">
        <v>60</v>
      </c>
      <c r="G1236">
        <v>1581</v>
      </c>
      <c r="H1236" s="11">
        <f t="shared" si="95"/>
        <v>9</v>
      </c>
      <c r="I1236" s="7">
        <v>45178</v>
      </c>
      <c r="J1236" s="8">
        <v>0.97986111111111107</v>
      </c>
      <c r="K1236">
        <f t="shared" si="96"/>
        <v>31</v>
      </c>
      <c r="L1236">
        <f t="shared" si="97"/>
        <v>23</v>
      </c>
      <c r="M1236">
        <f t="shared" si="98"/>
        <v>9</v>
      </c>
      <c r="N1236" t="str">
        <f>VLOOKUP(B:B,Customers!A:B,2,TRUE)</f>
        <v>USA</v>
      </c>
      <c r="O1236" t="str">
        <f t="shared" si="99"/>
        <v>Not Outlier</v>
      </c>
      <c r="P1236">
        <f>VLOOKUP(B:B,Customers!A:H,8,0)</f>
        <v>55</v>
      </c>
    </row>
    <row r="1237" spans="1:16" x14ac:dyDescent="0.25">
      <c r="A1237">
        <v>1514182</v>
      </c>
      <c r="B1237">
        <v>992</v>
      </c>
      <c r="C1237" s="1" t="s">
        <v>99</v>
      </c>
      <c r="D1237" s="3">
        <v>44940.012499999997</v>
      </c>
      <c r="E1237" t="s">
        <v>97</v>
      </c>
      <c r="F1237" t="s">
        <v>18</v>
      </c>
      <c r="G1237">
        <v>4187</v>
      </c>
      <c r="H1237" s="11">
        <f t="shared" si="95"/>
        <v>14</v>
      </c>
      <c r="I1237" s="7">
        <v>44940</v>
      </c>
      <c r="J1237" s="8">
        <v>1.2500000000000001E-2</v>
      </c>
      <c r="K1237">
        <f t="shared" si="96"/>
        <v>18</v>
      </c>
      <c r="L1237">
        <f t="shared" si="97"/>
        <v>0</v>
      </c>
      <c r="M1237">
        <f t="shared" si="98"/>
        <v>1</v>
      </c>
      <c r="N1237" t="str">
        <f>VLOOKUP(B:B,Customers!A:B,2,TRUE)</f>
        <v>USA</v>
      </c>
      <c r="O1237" t="str">
        <f t="shared" si="99"/>
        <v>Not Outlier</v>
      </c>
      <c r="P1237">
        <f>VLOOKUP(B:B,Customers!A:H,8,0)</f>
        <v>51</v>
      </c>
    </row>
    <row r="1238" spans="1:16" x14ac:dyDescent="0.25">
      <c r="A1238">
        <v>1648180</v>
      </c>
      <c r="B1238">
        <v>993</v>
      </c>
      <c r="C1238" s="1" t="s">
        <v>102</v>
      </c>
      <c r="D1238" s="3">
        <v>44928.019444444442</v>
      </c>
      <c r="E1238" t="s">
        <v>97</v>
      </c>
      <c r="F1238" t="s">
        <v>43</v>
      </c>
      <c r="G1238">
        <v>4526</v>
      </c>
      <c r="H1238" s="11">
        <f t="shared" si="95"/>
        <v>2</v>
      </c>
      <c r="I1238" s="7">
        <v>44928</v>
      </c>
      <c r="J1238" s="8">
        <v>1.9444444444444445E-2</v>
      </c>
      <c r="K1238">
        <f t="shared" si="96"/>
        <v>28</v>
      </c>
      <c r="L1238">
        <f t="shared" si="97"/>
        <v>0</v>
      </c>
      <c r="M1238">
        <f t="shared" si="98"/>
        <v>1</v>
      </c>
      <c r="N1238" t="str">
        <f>VLOOKUP(B:B,Customers!A:B,2,TRUE)</f>
        <v>Finland</v>
      </c>
      <c r="O1238" t="str">
        <f t="shared" si="99"/>
        <v>Not Outlier</v>
      </c>
      <c r="P1238">
        <f>VLOOKUP(B:B,Customers!A:H,8,0)</f>
        <v>86</v>
      </c>
    </row>
    <row r="1239" spans="1:16" x14ac:dyDescent="0.25">
      <c r="A1239">
        <v>560929</v>
      </c>
      <c r="B1239">
        <v>995</v>
      </c>
      <c r="C1239" s="1" t="s">
        <v>100</v>
      </c>
      <c r="D1239" s="2">
        <v>44947.002083333333</v>
      </c>
      <c r="E1239" t="s">
        <v>96</v>
      </c>
      <c r="F1239" t="s">
        <v>16</v>
      </c>
      <c r="G1239">
        <v>2792</v>
      </c>
      <c r="H1239" s="11">
        <f t="shared" si="95"/>
        <v>21</v>
      </c>
      <c r="I1239" s="7">
        <v>44947</v>
      </c>
      <c r="J1239" s="8">
        <v>2.0833333333333333E-3</v>
      </c>
      <c r="K1239">
        <f t="shared" si="96"/>
        <v>3</v>
      </c>
      <c r="L1239">
        <f t="shared" si="97"/>
        <v>0</v>
      </c>
      <c r="M1239">
        <f t="shared" si="98"/>
        <v>1</v>
      </c>
      <c r="N1239" t="str">
        <f>VLOOKUP(B:B,Customers!A:B,2,TRUE)</f>
        <v>France</v>
      </c>
      <c r="O1239" t="str">
        <f t="shared" si="99"/>
        <v>Not Outlier</v>
      </c>
      <c r="P1239">
        <f>VLOOKUP(B:B,Customers!A:H,8,0)</f>
        <v>82</v>
      </c>
    </row>
    <row r="1240" spans="1:16" x14ac:dyDescent="0.25">
      <c r="A1240">
        <v>979166</v>
      </c>
      <c r="B1240">
        <v>995</v>
      </c>
      <c r="C1240" s="1" t="s">
        <v>100</v>
      </c>
      <c r="D1240" s="3">
        <v>44997.98333333333</v>
      </c>
      <c r="E1240" t="s">
        <v>97</v>
      </c>
      <c r="F1240" t="s">
        <v>12</v>
      </c>
      <c r="G1240">
        <v>6809</v>
      </c>
      <c r="H1240" s="11">
        <f t="shared" si="95"/>
        <v>12</v>
      </c>
      <c r="I1240" s="7">
        <v>44997</v>
      </c>
      <c r="J1240" s="8">
        <v>0.98333333333333328</v>
      </c>
      <c r="K1240">
        <f t="shared" si="96"/>
        <v>36</v>
      </c>
      <c r="L1240">
        <f t="shared" si="97"/>
        <v>23</v>
      </c>
      <c r="M1240">
        <f t="shared" si="98"/>
        <v>3</v>
      </c>
      <c r="N1240" t="str">
        <f>VLOOKUP(B:B,Customers!A:B,2,TRUE)</f>
        <v>France</v>
      </c>
      <c r="O1240" t="str">
        <f t="shared" si="99"/>
        <v>Not Outlier</v>
      </c>
      <c r="P1240">
        <f>VLOOKUP(B:B,Customers!A:H,8,0)</f>
        <v>82</v>
      </c>
    </row>
    <row r="1241" spans="1:16" x14ac:dyDescent="0.25">
      <c r="A1241">
        <v>431955</v>
      </c>
      <c r="B1241">
        <v>997</v>
      </c>
      <c r="C1241" s="1" t="s">
        <v>113</v>
      </c>
      <c r="D1241" s="2">
        <v>44997.042361111111</v>
      </c>
      <c r="E1241" t="s">
        <v>191</v>
      </c>
      <c r="F1241" t="s">
        <v>74</v>
      </c>
      <c r="G1241">
        <v>9387</v>
      </c>
      <c r="H1241" s="11">
        <f t="shared" si="95"/>
        <v>12</v>
      </c>
      <c r="I1241" s="7">
        <v>44997</v>
      </c>
      <c r="J1241" s="8">
        <v>4.2361111111111113E-2</v>
      </c>
      <c r="K1241">
        <f t="shared" si="96"/>
        <v>1</v>
      </c>
      <c r="L1241">
        <f t="shared" si="97"/>
        <v>1</v>
      </c>
      <c r="M1241">
        <f t="shared" si="98"/>
        <v>3</v>
      </c>
      <c r="N1241" t="str">
        <f>VLOOKUP(B:B,Customers!A:B,2,TRUE)</f>
        <v>India</v>
      </c>
      <c r="O1241" t="str">
        <f t="shared" si="99"/>
        <v>Not Outlier</v>
      </c>
      <c r="P1241">
        <f>VLOOKUP(B:B,Customers!A:H,8,0)</f>
        <v>58</v>
      </c>
    </row>
    <row r="1242" spans="1:16" x14ac:dyDescent="0.25">
      <c r="A1242">
        <v>1159317</v>
      </c>
      <c r="B1242">
        <v>997</v>
      </c>
      <c r="C1242" s="1" t="s">
        <v>113</v>
      </c>
      <c r="D1242" s="3">
        <v>45266.033333333333</v>
      </c>
      <c r="E1242" t="s">
        <v>96</v>
      </c>
      <c r="F1242" t="s">
        <v>43</v>
      </c>
      <c r="G1242">
        <v>9148</v>
      </c>
      <c r="H1242" s="11">
        <f t="shared" si="95"/>
        <v>6</v>
      </c>
      <c r="I1242" s="7">
        <v>45266</v>
      </c>
      <c r="J1242" s="8">
        <v>3.3333333333333333E-2</v>
      </c>
      <c r="K1242">
        <f t="shared" si="96"/>
        <v>48</v>
      </c>
      <c r="L1242">
        <f t="shared" si="97"/>
        <v>0</v>
      </c>
      <c r="M1242">
        <f t="shared" si="98"/>
        <v>12</v>
      </c>
      <c r="N1242" t="str">
        <f>VLOOKUP(B:B,Customers!A:B,2,TRUE)</f>
        <v>India</v>
      </c>
      <c r="O1242" t="str">
        <f t="shared" si="99"/>
        <v>Not Outlier</v>
      </c>
      <c r="P1242">
        <f>VLOOKUP(B:B,Customers!A:H,8,0)</f>
        <v>58</v>
      </c>
    </row>
    <row r="1243" spans="1:16" x14ac:dyDescent="0.25">
      <c r="A1243">
        <v>1317983</v>
      </c>
      <c r="B1243">
        <v>997</v>
      </c>
      <c r="C1243" s="1" t="s">
        <v>113</v>
      </c>
      <c r="D1243" s="3">
        <v>45272.060416666667</v>
      </c>
      <c r="E1243" t="s">
        <v>98</v>
      </c>
      <c r="F1243" t="s">
        <v>64</v>
      </c>
      <c r="G1243">
        <v>7185</v>
      </c>
      <c r="H1243" s="11">
        <f t="shared" si="95"/>
        <v>12</v>
      </c>
      <c r="I1243" s="7">
        <v>45272</v>
      </c>
      <c r="J1243" s="8">
        <v>6.0416666666666667E-2</v>
      </c>
      <c r="K1243">
        <f t="shared" si="96"/>
        <v>27</v>
      </c>
      <c r="L1243">
        <f t="shared" si="97"/>
        <v>1</v>
      </c>
      <c r="M1243">
        <f t="shared" si="98"/>
        <v>12</v>
      </c>
      <c r="N1243" t="str">
        <f>VLOOKUP(B:B,Customers!A:B,2,TRUE)</f>
        <v>India</v>
      </c>
      <c r="O1243" t="str">
        <f t="shared" si="99"/>
        <v>Not Outlier</v>
      </c>
      <c r="P1243">
        <f>VLOOKUP(B:B,Customers!A:H,8,0)</f>
        <v>58</v>
      </c>
    </row>
    <row r="1244" spans="1:16" x14ac:dyDescent="0.25">
      <c r="A1244">
        <v>535213</v>
      </c>
      <c r="B1244">
        <v>998</v>
      </c>
      <c r="C1244" s="1" t="s">
        <v>103</v>
      </c>
      <c r="D1244" s="2">
        <v>45158.04583333333</v>
      </c>
      <c r="E1244" t="s">
        <v>98</v>
      </c>
      <c r="F1244" t="s">
        <v>28</v>
      </c>
      <c r="G1244">
        <v>1196</v>
      </c>
      <c r="H1244" s="11">
        <f t="shared" si="95"/>
        <v>20</v>
      </c>
      <c r="I1244" s="7">
        <v>45158</v>
      </c>
      <c r="J1244" s="8">
        <v>4.583333333333333E-2</v>
      </c>
      <c r="K1244">
        <f t="shared" si="96"/>
        <v>6</v>
      </c>
      <c r="L1244">
        <f t="shared" si="97"/>
        <v>1</v>
      </c>
      <c r="M1244">
        <f t="shared" si="98"/>
        <v>8</v>
      </c>
      <c r="N1244" t="str">
        <f>VLOOKUP(B:B,Customers!A:B,2,TRUE)</f>
        <v>Norway</v>
      </c>
      <c r="O1244" t="str">
        <f t="shared" si="99"/>
        <v>Not Outlier</v>
      </c>
      <c r="P1244">
        <f>VLOOKUP(B:B,Customers!A:H,8,0)</f>
        <v>89</v>
      </c>
    </row>
    <row r="1245" spans="1:16" x14ac:dyDescent="0.25">
      <c r="A1245">
        <v>622835</v>
      </c>
      <c r="B1245">
        <v>998</v>
      </c>
      <c r="C1245" s="1" t="s">
        <v>103</v>
      </c>
      <c r="D1245" s="2">
        <v>45258.074305555558</v>
      </c>
      <c r="E1245" t="s">
        <v>191</v>
      </c>
      <c r="F1245" t="s">
        <v>54</v>
      </c>
      <c r="G1245">
        <v>678</v>
      </c>
      <c r="H1245" s="11">
        <f t="shared" si="95"/>
        <v>28</v>
      </c>
      <c r="I1245" s="7">
        <v>45258</v>
      </c>
      <c r="J1245" s="8">
        <v>7.4305555555555555E-2</v>
      </c>
      <c r="K1245">
        <f t="shared" si="96"/>
        <v>47</v>
      </c>
      <c r="L1245">
        <f t="shared" si="97"/>
        <v>1</v>
      </c>
      <c r="M1245">
        <f t="shared" si="98"/>
        <v>11</v>
      </c>
      <c r="N1245" t="str">
        <f>VLOOKUP(B:B,Customers!A:B,2,TRUE)</f>
        <v>Norway</v>
      </c>
      <c r="O1245" t="str">
        <f t="shared" si="99"/>
        <v>Not Outlier</v>
      </c>
      <c r="P1245">
        <f>VLOOKUP(B:B,Customers!A:H,8,0)</f>
        <v>89</v>
      </c>
    </row>
    <row r="1246" spans="1:16" x14ac:dyDescent="0.25">
      <c r="A1246">
        <v>1662668</v>
      </c>
      <c r="B1246">
        <v>1000</v>
      </c>
      <c r="C1246" s="1" t="s">
        <v>113</v>
      </c>
      <c r="D1246" s="3">
        <v>45205.010416666664</v>
      </c>
      <c r="E1246" t="s">
        <v>98</v>
      </c>
      <c r="F1246" t="s">
        <v>26</v>
      </c>
      <c r="G1246">
        <v>4805</v>
      </c>
      <c r="H1246" s="11">
        <f t="shared" si="95"/>
        <v>6</v>
      </c>
      <c r="I1246" s="7">
        <v>45205</v>
      </c>
      <c r="J1246" s="8">
        <v>1.0416666666666666E-2</v>
      </c>
      <c r="K1246">
        <f t="shared" si="96"/>
        <v>15</v>
      </c>
      <c r="L1246">
        <f t="shared" si="97"/>
        <v>0</v>
      </c>
      <c r="M1246">
        <f t="shared" si="98"/>
        <v>10</v>
      </c>
      <c r="N1246" t="str">
        <f>VLOOKUP(B:B,Customers!A:B,2,TRUE)</f>
        <v>India</v>
      </c>
      <c r="O1246" t="str">
        <f t="shared" si="99"/>
        <v>Not Outlier</v>
      </c>
      <c r="P1246">
        <f>VLOOKUP(B:B,Customers!A:H,8,0)</f>
        <v>69</v>
      </c>
    </row>
    <row r="1247" spans="1:16" x14ac:dyDescent="0.25">
      <c r="A1247">
        <v>712741</v>
      </c>
      <c r="B1247">
        <v>1001</v>
      </c>
      <c r="C1247" s="1" t="s">
        <v>99</v>
      </c>
      <c r="D1247" s="3">
        <v>45280.013888888891</v>
      </c>
      <c r="E1247" t="s">
        <v>96</v>
      </c>
      <c r="F1247" t="s">
        <v>60</v>
      </c>
      <c r="G1247">
        <v>1475</v>
      </c>
      <c r="H1247" s="11">
        <f t="shared" si="95"/>
        <v>20</v>
      </c>
      <c r="I1247" s="7">
        <v>45280</v>
      </c>
      <c r="J1247" s="8">
        <v>1.3888888888888888E-2</v>
      </c>
      <c r="K1247">
        <f t="shared" si="96"/>
        <v>20</v>
      </c>
      <c r="L1247">
        <f t="shared" si="97"/>
        <v>0</v>
      </c>
      <c r="M1247">
        <f t="shared" si="98"/>
        <v>12</v>
      </c>
      <c r="N1247" t="str">
        <f>VLOOKUP(B:B,Customers!A:B,2,TRUE)</f>
        <v>USA</v>
      </c>
      <c r="O1247" t="str">
        <f t="shared" si="99"/>
        <v>Not Outlier</v>
      </c>
      <c r="P1247">
        <f>VLOOKUP(B:B,Customers!A:H,8,0)</f>
        <v>41</v>
      </c>
    </row>
    <row r="1248" spans="1:16" x14ac:dyDescent="0.25">
      <c r="A1248">
        <v>619949</v>
      </c>
      <c r="B1248">
        <v>1002</v>
      </c>
      <c r="C1248" s="1" t="s">
        <v>113</v>
      </c>
      <c r="D1248" s="2">
        <v>45001.051388888889</v>
      </c>
      <c r="E1248" t="s">
        <v>97</v>
      </c>
      <c r="F1248" t="s">
        <v>8</v>
      </c>
      <c r="G1248">
        <v>1392</v>
      </c>
      <c r="H1248" s="11">
        <f t="shared" si="95"/>
        <v>16</v>
      </c>
      <c r="I1248" s="7">
        <v>45001</v>
      </c>
      <c r="J1248" s="8">
        <v>5.1388888888888887E-2</v>
      </c>
      <c r="K1248">
        <f t="shared" si="96"/>
        <v>14</v>
      </c>
      <c r="L1248">
        <f t="shared" si="97"/>
        <v>1</v>
      </c>
      <c r="M1248">
        <f t="shared" si="98"/>
        <v>3</v>
      </c>
      <c r="N1248" t="str">
        <f>VLOOKUP(B:B,Customers!A:B,2,TRUE)</f>
        <v>India</v>
      </c>
      <c r="O1248" t="str">
        <f t="shared" si="99"/>
        <v>Not Outlier</v>
      </c>
      <c r="P1248">
        <f>VLOOKUP(B:B,Customers!A:H,8,0)</f>
        <v>86</v>
      </c>
    </row>
    <row r="1249" spans="1:16" x14ac:dyDescent="0.25">
      <c r="A1249">
        <v>1480394</v>
      </c>
      <c r="B1249">
        <v>1003</v>
      </c>
      <c r="C1249" s="1" t="s">
        <v>99</v>
      </c>
      <c r="D1249" s="3">
        <v>45081.025000000001</v>
      </c>
      <c r="E1249" t="s">
        <v>98</v>
      </c>
      <c r="F1249" t="s">
        <v>22</v>
      </c>
      <c r="G1249">
        <v>2616</v>
      </c>
      <c r="H1249" s="11">
        <f t="shared" si="95"/>
        <v>4</v>
      </c>
      <c r="I1249" s="7">
        <v>45081</v>
      </c>
      <c r="J1249" s="8">
        <v>2.5000000000000001E-2</v>
      </c>
      <c r="K1249">
        <f t="shared" si="96"/>
        <v>36</v>
      </c>
      <c r="L1249">
        <f t="shared" si="97"/>
        <v>0</v>
      </c>
      <c r="M1249">
        <f t="shared" si="98"/>
        <v>6</v>
      </c>
      <c r="N1249" t="str">
        <f>VLOOKUP(B:B,Customers!A:B,2,TRUE)</f>
        <v>USA</v>
      </c>
      <c r="O1249" t="str">
        <f t="shared" si="99"/>
        <v>Not Outlier</v>
      </c>
      <c r="P1249">
        <f>VLOOKUP(B:B,Customers!A:H,8,0)</f>
        <v>64</v>
      </c>
    </row>
    <row r="1250" spans="1:16" x14ac:dyDescent="0.25">
      <c r="A1250">
        <v>57478</v>
      </c>
      <c r="B1250">
        <v>1004</v>
      </c>
      <c r="C1250" s="1" t="s">
        <v>99</v>
      </c>
      <c r="D1250" s="2">
        <v>44963.002083333333</v>
      </c>
      <c r="E1250" t="s">
        <v>96</v>
      </c>
      <c r="F1250" t="s">
        <v>10</v>
      </c>
      <c r="G1250">
        <v>7689</v>
      </c>
      <c r="H1250" s="11">
        <f t="shared" si="95"/>
        <v>6</v>
      </c>
      <c r="I1250" s="7">
        <v>44963</v>
      </c>
      <c r="J1250" s="8">
        <v>2.0833333333333333E-3</v>
      </c>
      <c r="K1250">
        <f t="shared" si="96"/>
        <v>3</v>
      </c>
      <c r="L1250">
        <f t="shared" si="97"/>
        <v>0</v>
      </c>
      <c r="M1250">
        <f t="shared" si="98"/>
        <v>2</v>
      </c>
      <c r="N1250" t="str">
        <f>VLOOKUP(B:B,Customers!A:B,2,TRUE)</f>
        <v>USA</v>
      </c>
      <c r="O1250" t="str">
        <f t="shared" si="99"/>
        <v>Not Outlier</v>
      </c>
      <c r="P1250">
        <f>VLOOKUP(B:B,Customers!A:H,8,0)</f>
        <v>55</v>
      </c>
    </row>
    <row r="1251" spans="1:16" x14ac:dyDescent="0.25">
      <c r="A1251">
        <v>1376269</v>
      </c>
      <c r="B1251">
        <v>1006</v>
      </c>
      <c r="C1251" s="1" t="s">
        <v>101</v>
      </c>
      <c r="D1251" s="3">
        <v>45180.021527777775</v>
      </c>
      <c r="E1251" t="s">
        <v>98</v>
      </c>
      <c r="F1251" t="s">
        <v>31</v>
      </c>
      <c r="G1251">
        <v>1068</v>
      </c>
      <c r="H1251" s="11">
        <f t="shared" si="95"/>
        <v>11</v>
      </c>
      <c r="I1251" s="7">
        <v>45180</v>
      </c>
      <c r="J1251" s="8">
        <v>2.1527777777777778E-2</v>
      </c>
      <c r="K1251">
        <f t="shared" si="96"/>
        <v>31</v>
      </c>
      <c r="L1251">
        <f t="shared" si="97"/>
        <v>0</v>
      </c>
      <c r="M1251">
        <f t="shared" si="98"/>
        <v>9</v>
      </c>
      <c r="N1251" t="str">
        <f>VLOOKUP(B:B,Customers!A:B,2,TRUE)</f>
        <v>Australia</v>
      </c>
      <c r="O1251" t="str">
        <f t="shared" si="99"/>
        <v>Not Outlier</v>
      </c>
      <c r="P1251">
        <f>VLOOKUP(B:B,Customers!A:H,8,0)</f>
        <v>18</v>
      </c>
    </row>
    <row r="1252" spans="1:16" x14ac:dyDescent="0.25">
      <c r="A1252">
        <v>89811</v>
      </c>
      <c r="B1252">
        <v>1007</v>
      </c>
      <c r="C1252" s="1" t="s">
        <v>99</v>
      </c>
      <c r="D1252" s="2">
        <v>45137.986111111109</v>
      </c>
      <c r="E1252" t="s">
        <v>98</v>
      </c>
      <c r="F1252" t="s">
        <v>67</v>
      </c>
      <c r="G1252">
        <v>3761</v>
      </c>
      <c r="H1252" s="11">
        <f t="shared" si="95"/>
        <v>30</v>
      </c>
      <c r="I1252" s="7">
        <v>45137</v>
      </c>
      <c r="J1252" s="8">
        <v>0.98611111111111116</v>
      </c>
      <c r="K1252">
        <f t="shared" si="96"/>
        <v>40</v>
      </c>
      <c r="L1252">
        <f t="shared" si="97"/>
        <v>23</v>
      </c>
      <c r="M1252">
        <f t="shared" si="98"/>
        <v>7</v>
      </c>
      <c r="N1252" t="str">
        <f>VLOOKUP(B:B,Customers!A:B,2,TRUE)</f>
        <v>USA</v>
      </c>
      <c r="O1252" t="str">
        <f t="shared" si="99"/>
        <v>Not Outlier</v>
      </c>
      <c r="P1252">
        <f>VLOOKUP(B:B,Customers!A:H,8,0)</f>
        <v>62</v>
      </c>
    </row>
    <row r="1253" spans="1:16" x14ac:dyDescent="0.25">
      <c r="A1253">
        <v>510541</v>
      </c>
      <c r="B1253">
        <v>1007</v>
      </c>
      <c r="C1253" s="1" t="s">
        <v>99</v>
      </c>
      <c r="D1253" s="2">
        <v>44988.007638888892</v>
      </c>
      <c r="E1253" t="s">
        <v>191</v>
      </c>
      <c r="F1253" t="s">
        <v>86</v>
      </c>
      <c r="G1253">
        <v>8601</v>
      </c>
      <c r="H1253" s="11">
        <f t="shared" si="95"/>
        <v>3</v>
      </c>
      <c r="I1253" s="7">
        <v>44988</v>
      </c>
      <c r="J1253" s="8">
        <v>7.6388888888888886E-3</v>
      </c>
      <c r="K1253">
        <f t="shared" si="96"/>
        <v>11</v>
      </c>
      <c r="L1253">
        <f t="shared" si="97"/>
        <v>0</v>
      </c>
      <c r="M1253">
        <f t="shared" si="98"/>
        <v>3</v>
      </c>
      <c r="N1253" t="str">
        <f>VLOOKUP(B:B,Customers!A:B,2,TRUE)</f>
        <v>USA</v>
      </c>
      <c r="O1253" t="str">
        <f t="shared" si="99"/>
        <v>Not Outlier</v>
      </c>
      <c r="P1253">
        <f>VLOOKUP(B:B,Customers!A:H,8,0)</f>
        <v>62</v>
      </c>
    </row>
    <row r="1254" spans="1:16" x14ac:dyDescent="0.25">
      <c r="A1254">
        <v>812864</v>
      </c>
      <c r="B1254">
        <v>1007</v>
      </c>
      <c r="C1254" s="1" t="s">
        <v>99</v>
      </c>
      <c r="D1254" s="3">
        <v>45149.007638888892</v>
      </c>
      <c r="E1254" t="s">
        <v>98</v>
      </c>
      <c r="F1254" t="s">
        <v>55</v>
      </c>
      <c r="G1254">
        <v>9730</v>
      </c>
      <c r="H1254" s="11">
        <f t="shared" si="95"/>
        <v>11</v>
      </c>
      <c r="I1254" s="7">
        <v>45149</v>
      </c>
      <c r="J1254" s="8">
        <v>7.6388888888888886E-3</v>
      </c>
      <c r="K1254">
        <f t="shared" si="96"/>
        <v>11</v>
      </c>
      <c r="L1254">
        <f t="shared" si="97"/>
        <v>0</v>
      </c>
      <c r="M1254">
        <f t="shared" si="98"/>
        <v>8</v>
      </c>
      <c r="N1254" t="str">
        <f>VLOOKUP(B:B,Customers!A:B,2,TRUE)</f>
        <v>USA</v>
      </c>
      <c r="O1254" t="str">
        <f t="shared" si="99"/>
        <v>Not Outlier</v>
      </c>
      <c r="P1254">
        <f>VLOOKUP(B:B,Customers!A:H,8,0)</f>
        <v>62</v>
      </c>
    </row>
    <row r="1255" spans="1:16" x14ac:dyDescent="0.25">
      <c r="A1255">
        <v>867382</v>
      </c>
      <c r="B1255">
        <v>1007</v>
      </c>
      <c r="C1255" s="1" t="s">
        <v>99</v>
      </c>
      <c r="D1255" s="3">
        <v>44954.024305555555</v>
      </c>
      <c r="E1255" t="s">
        <v>98</v>
      </c>
      <c r="F1255" t="s">
        <v>60</v>
      </c>
      <c r="G1255">
        <v>2855</v>
      </c>
      <c r="H1255" s="11">
        <f t="shared" si="95"/>
        <v>28</v>
      </c>
      <c r="I1255" s="7">
        <v>44954</v>
      </c>
      <c r="J1255" s="8">
        <v>2.4305555555555556E-2</v>
      </c>
      <c r="K1255">
        <f t="shared" si="96"/>
        <v>35</v>
      </c>
      <c r="L1255">
        <f t="shared" si="97"/>
        <v>0</v>
      </c>
      <c r="M1255">
        <f t="shared" si="98"/>
        <v>1</v>
      </c>
      <c r="N1255" t="str">
        <f>VLOOKUP(B:B,Customers!A:B,2,TRUE)</f>
        <v>USA</v>
      </c>
      <c r="O1255" t="str">
        <f t="shared" si="99"/>
        <v>Not Outlier</v>
      </c>
      <c r="P1255">
        <f>VLOOKUP(B:B,Customers!A:H,8,0)</f>
        <v>62</v>
      </c>
    </row>
    <row r="1256" spans="1:16" x14ac:dyDescent="0.25">
      <c r="A1256">
        <v>533763</v>
      </c>
      <c r="B1256">
        <v>1008</v>
      </c>
      <c r="C1256" s="1" t="s">
        <v>106</v>
      </c>
      <c r="D1256" s="2">
        <v>45103.020138888889</v>
      </c>
      <c r="E1256" t="s">
        <v>97</v>
      </c>
      <c r="F1256" t="s">
        <v>43</v>
      </c>
      <c r="G1256">
        <v>4873</v>
      </c>
      <c r="H1256" s="11">
        <f t="shared" si="95"/>
        <v>26</v>
      </c>
      <c r="I1256" s="7">
        <v>45103</v>
      </c>
      <c r="J1256" s="8">
        <v>2.013888888888889E-2</v>
      </c>
      <c r="K1256">
        <f t="shared" si="96"/>
        <v>29</v>
      </c>
      <c r="L1256">
        <f t="shared" si="97"/>
        <v>0</v>
      </c>
      <c r="M1256">
        <f t="shared" si="98"/>
        <v>6</v>
      </c>
      <c r="N1256" t="str">
        <f>VLOOKUP(B:B,Customers!A:B,2,TRUE)</f>
        <v>Singapore</v>
      </c>
      <c r="O1256" t="str">
        <f t="shared" si="99"/>
        <v>Not Outlier</v>
      </c>
      <c r="P1256">
        <f>VLOOKUP(B:B,Customers!A:H,8,0)</f>
        <v>27</v>
      </c>
    </row>
    <row r="1257" spans="1:16" x14ac:dyDescent="0.25">
      <c r="A1257">
        <v>537900</v>
      </c>
      <c r="B1257">
        <v>1009</v>
      </c>
      <c r="C1257" s="1" t="s">
        <v>99</v>
      </c>
      <c r="D1257" s="2">
        <v>44936.011805555558</v>
      </c>
      <c r="E1257" t="s">
        <v>191</v>
      </c>
      <c r="F1257" t="s">
        <v>46</v>
      </c>
      <c r="G1257">
        <v>3462</v>
      </c>
      <c r="H1257" s="11">
        <f t="shared" si="95"/>
        <v>10</v>
      </c>
      <c r="I1257" s="7">
        <v>44936</v>
      </c>
      <c r="J1257" s="8">
        <v>1.1805555555555555E-2</v>
      </c>
      <c r="K1257">
        <f t="shared" si="96"/>
        <v>17</v>
      </c>
      <c r="L1257">
        <f t="shared" si="97"/>
        <v>0</v>
      </c>
      <c r="M1257">
        <f t="shared" si="98"/>
        <v>1</v>
      </c>
      <c r="N1257" t="str">
        <f>VLOOKUP(B:B,Customers!A:B,2,TRUE)</f>
        <v>USA</v>
      </c>
      <c r="O1257" t="str">
        <f t="shared" si="99"/>
        <v>Not Outlier</v>
      </c>
      <c r="P1257">
        <f>VLOOKUP(B:B,Customers!A:H,8,0)</f>
        <v>44</v>
      </c>
    </row>
    <row r="1258" spans="1:16" x14ac:dyDescent="0.25">
      <c r="A1258">
        <v>1585425</v>
      </c>
      <c r="B1258">
        <v>1009</v>
      </c>
      <c r="C1258" s="1" t="s">
        <v>99</v>
      </c>
      <c r="D1258" s="3">
        <v>45007.981249999997</v>
      </c>
      <c r="E1258" t="s">
        <v>96</v>
      </c>
      <c r="F1258" t="s">
        <v>21</v>
      </c>
      <c r="G1258">
        <v>3322</v>
      </c>
      <c r="H1258" s="11">
        <f t="shared" si="95"/>
        <v>22</v>
      </c>
      <c r="I1258" s="7">
        <v>45007</v>
      </c>
      <c r="J1258" s="8">
        <v>0.98124999999999996</v>
      </c>
      <c r="K1258">
        <f t="shared" si="96"/>
        <v>33</v>
      </c>
      <c r="L1258">
        <f t="shared" si="97"/>
        <v>23</v>
      </c>
      <c r="M1258">
        <f t="shared" si="98"/>
        <v>3</v>
      </c>
      <c r="N1258" t="str">
        <f>VLOOKUP(B:B,Customers!A:B,2,TRUE)</f>
        <v>USA</v>
      </c>
      <c r="O1258" t="str">
        <f t="shared" si="99"/>
        <v>Not Outlier</v>
      </c>
      <c r="P1258">
        <f>VLOOKUP(B:B,Customers!A:H,8,0)</f>
        <v>44</v>
      </c>
    </row>
    <row r="1259" spans="1:16" x14ac:dyDescent="0.25">
      <c r="A1259">
        <v>573466</v>
      </c>
      <c r="B1259">
        <v>1010</v>
      </c>
      <c r="C1259" s="1" t="s">
        <v>105</v>
      </c>
      <c r="D1259" s="2">
        <v>45153.01666666667</v>
      </c>
      <c r="E1259" t="s">
        <v>98</v>
      </c>
      <c r="F1259" t="s">
        <v>43</v>
      </c>
      <c r="G1259">
        <v>8552</v>
      </c>
      <c r="H1259" s="11">
        <f t="shared" si="95"/>
        <v>15</v>
      </c>
      <c r="I1259" s="7">
        <v>45153</v>
      </c>
      <c r="J1259" s="8">
        <v>1.6666666666666666E-2</v>
      </c>
      <c r="K1259">
        <f t="shared" si="96"/>
        <v>24</v>
      </c>
      <c r="L1259">
        <f t="shared" si="97"/>
        <v>0</v>
      </c>
      <c r="M1259">
        <f t="shared" si="98"/>
        <v>8</v>
      </c>
      <c r="N1259" t="str">
        <f>VLOOKUP(B:B,Customers!A:B,2,TRUE)</f>
        <v>Spain</v>
      </c>
      <c r="O1259" t="str">
        <f t="shared" si="99"/>
        <v>Not Outlier</v>
      </c>
      <c r="P1259">
        <f>VLOOKUP(B:B,Customers!A:H,8,0)</f>
        <v>28</v>
      </c>
    </row>
    <row r="1260" spans="1:16" x14ac:dyDescent="0.25">
      <c r="A1260">
        <v>848868</v>
      </c>
      <c r="B1260">
        <v>1010</v>
      </c>
      <c r="C1260" s="1" t="s">
        <v>105</v>
      </c>
      <c r="D1260" s="3">
        <v>45132.988888888889</v>
      </c>
      <c r="E1260" t="s">
        <v>97</v>
      </c>
      <c r="F1260" t="s">
        <v>56</v>
      </c>
      <c r="G1260">
        <v>7710</v>
      </c>
      <c r="H1260" s="11">
        <f t="shared" si="95"/>
        <v>25</v>
      </c>
      <c r="I1260" s="7">
        <v>45132</v>
      </c>
      <c r="J1260" s="8">
        <v>0.98888888888888893</v>
      </c>
      <c r="K1260">
        <f t="shared" si="96"/>
        <v>44</v>
      </c>
      <c r="L1260">
        <f t="shared" si="97"/>
        <v>23</v>
      </c>
      <c r="M1260">
        <f t="shared" si="98"/>
        <v>7</v>
      </c>
      <c r="N1260" t="str">
        <f>VLOOKUP(B:B,Customers!A:B,2,TRUE)</f>
        <v>Spain</v>
      </c>
      <c r="O1260" t="str">
        <f t="shared" si="99"/>
        <v>Not Outlier</v>
      </c>
      <c r="P1260">
        <f>VLOOKUP(B:B,Customers!A:H,8,0)</f>
        <v>28</v>
      </c>
    </row>
    <row r="1261" spans="1:16" x14ac:dyDescent="0.25">
      <c r="A1261">
        <v>106294</v>
      </c>
      <c r="B1261">
        <v>1011</v>
      </c>
      <c r="C1261" s="1" t="s">
        <v>100</v>
      </c>
      <c r="D1261" s="2">
        <v>45020.957638888889</v>
      </c>
      <c r="E1261" t="s">
        <v>191</v>
      </c>
      <c r="F1261" t="s">
        <v>71</v>
      </c>
      <c r="G1261">
        <v>4430</v>
      </c>
      <c r="H1261" s="11">
        <f t="shared" si="95"/>
        <v>4</v>
      </c>
      <c r="I1261" s="7">
        <v>45020</v>
      </c>
      <c r="J1261" s="8">
        <v>0.95763888888888893</v>
      </c>
      <c r="K1261">
        <f t="shared" si="96"/>
        <v>59</v>
      </c>
      <c r="L1261">
        <f t="shared" si="97"/>
        <v>22</v>
      </c>
      <c r="M1261">
        <f t="shared" si="98"/>
        <v>4</v>
      </c>
      <c r="N1261" t="str">
        <f>VLOOKUP(B:B,Customers!A:B,2,TRUE)</f>
        <v>France</v>
      </c>
      <c r="O1261" t="str">
        <f t="shared" si="99"/>
        <v>Not Outlier</v>
      </c>
      <c r="P1261">
        <f>VLOOKUP(B:B,Customers!A:H,8,0)</f>
        <v>20</v>
      </c>
    </row>
    <row r="1262" spans="1:16" x14ac:dyDescent="0.25">
      <c r="A1262">
        <v>1336024</v>
      </c>
      <c r="B1262">
        <v>1011</v>
      </c>
      <c r="C1262" s="1" t="s">
        <v>100</v>
      </c>
      <c r="D1262" s="3">
        <v>45162.012499999997</v>
      </c>
      <c r="E1262" t="s">
        <v>96</v>
      </c>
      <c r="F1262" t="s">
        <v>89</v>
      </c>
      <c r="G1262">
        <v>8888</v>
      </c>
      <c r="H1262" s="11">
        <f t="shared" si="95"/>
        <v>24</v>
      </c>
      <c r="I1262" s="7">
        <v>45162</v>
      </c>
      <c r="J1262" s="8">
        <v>1.2500000000000001E-2</v>
      </c>
      <c r="K1262">
        <f t="shared" si="96"/>
        <v>18</v>
      </c>
      <c r="L1262">
        <f t="shared" si="97"/>
        <v>0</v>
      </c>
      <c r="M1262">
        <f t="shared" si="98"/>
        <v>8</v>
      </c>
      <c r="N1262" t="str">
        <f>VLOOKUP(B:B,Customers!A:B,2,TRUE)</f>
        <v>France</v>
      </c>
      <c r="O1262" t="str">
        <f t="shared" si="99"/>
        <v>Not Outlier</v>
      </c>
      <c r="P1262">
        <f>VLOOKUP(B:B,Customers!A:H,8,0)</f>
        <v>20</v>
      </c>
    </row>
    <row r="1263" spans="1:16" x14ac:dyDescent="0.25">
      <c r="A1263">
        <v>70005</v>
      </c>
      <c r="B1263">
        <v>1014</v>
      </c>
      <c r="C1263" s="1" t="s">
        <v>113</v>
      </c>
      <c r="D1263" s="2">
        <v>45086.003472222219</v>
      </c>
      <c r="E1263" t="s">
        <v>97</v>
      </c>
      <c r="F1263" t="s">
        <v>27</v>
      </c>
      <c r="G1263">
        <v>3582</v>
      </c>
      <c r="H1263" s="11">
        <f t="shared" si="95"/>
        <v>9</v>
      </c>
      <c r="I1263" s="7">
        <v>45086</v>
      </c>
      <c r="J1263" s="8">
        <v>3.472222222222222E-3</v>
      </c>
      <c r="K1263">
        <f t="shared" si="96"/>
        <v>5</v>
      </c>
      <c r="L1263">
        <f t="shared" si="97"/>
        <v>0</v>
      </c>
      <c r="M1263">
        <f t="shared" si="98"/>
        <v>6</v>
      </c>
      <c r="N1263" t="str">
        <f>VLOOKUP(B:B,Customers!A:B,2,TRUE)</f>
        <v>India</v>
      </c>
      <c r="O1263" t="str">
        <f t="shared" si="99"/>
        <v>Not Outlier</v>
      </c>
      <c r="P1263">
        <f>VLOOKUP(B:B,Customers!A:H,8,0)</f>
        <v>69</v>
      </c>
    </row>
    <row r="1264" spans="1:16" x14ac:dyDescent="0.25">
      <c r="A1264">
        <v>354439</v>
      </c>
      <c r="B1264">
        <v>1014</v>
      </c>
      <c r="C1264" s="1" t="s">
        <v>113</v>
      </c>
      <c r="D1264" s="2">
        <v>44930.020138888889</v>
      </c>
      <c r="E1264" t="s">
        <v>96</v>
      </c>
      <c r="F1264" t="s">
        <v>88</v>
      </c>
      <c r="G1264">
        <v>2885</v>
      </c>
      <c r="H1264" s="11">
        <f t="shared" si="95"/>
        <v>4</v>
      </c>
      <c r="I1264" s="7">
        <v>44930</v>
      </c>
      <c r="J1264" s="8">
        <v>2.013888888888889E-2</v>
      </c>
      <c r="K1264">
        <f t="shared" si="96"/>
        <v>29</v>
      </c>
      <c r="L1264">
        <f t="shared" si="97"/>
        <v>0</v>
      </c>
      <c r="M1264">
        <f t="shared" si="98"/>
        <v>1</v>
      </c>
      <c r="N1264" t="str">
        <f>VLOOKUP(B:B,Customers!A:B,2,TRUE)</f>
        <v>India</v>
      </c>
      <c r="O1264" t="str">
        <f t="shared" si="99"/>
        <v>Not Outlier</v>
      </c>
      <c r="P1264">
        <f>VLOOKUP(B:B,Customers!A:H,8,0)</f>
        <v>69</v>
      </c>
    </row>
    <row r="1265" spans="1:16" x14ac:dyDescent="0.25">
      <c r="A1265">
        <v>152762</v>
      </c>
      <c r="B1265">
        <v>1015</v>
      </c>
      <c r="C1265" s="1" t="s">
        <v>107</v>
      </c>
      <c r="D1265" s="2">
        <v>45097.945138888892</v>
      </c>
      <c r="E1265" t="s">
        <v>98</v>
      </c>
      <c r="F1265" t="s">
        <v>42</v>
      </c>
      <c r="G1265">
        <v>9099</v>
      </c>
      <c r="H1265" s="11">
        <f t="shared" si="95"/>
        <v>20</v>
      </c>
      <c r="I1265" s="7">
        <v>45097</v>
      </c>
      <c r="J1265" s="8">
        <v>0.94513888888888886</v>
      </c>
      <c r="K1265">
        <f t="shared" si="96"/>
        <v>41</v>
      </c>
      <c r="L1265">
        <f t="shared" si="97"/>
        <v>22</v>
      </c>
      <c r="M1265">
        <f t="shared" si="98"/>
        <v>6</v>
      </c>
      <c r="N1265" t="str">
        <f>VLOOKUP(B:B,Customers!A:B,2,TRUE)</f>
        <v>Italy</v>
      </c>
      <c r="O1265" t="str">
        <f t="shared" si="99"/>
        <v>Not Outlier</v>
      </c>
      <c r="P1265">
        <f>VLOOKUP(B:B,Customers!A:H,8,0)</f>
        <v>50</v>
      </c>
    </row>
    <row r="1266" spans="1:16" x14ac:dyDescent="0.25">
      <c r="A1266">
        <v>1284756</v>
      </c>
      <c r="B1266">
        <v>1015</v>
      </c>
      <c r="C1266" s="1" t="s">
        <v>107</v>
      </c>
      <c r="D1266" s="3">
        <v>45237.004166666666</v>
      </c>
      <c r="E1266" t="s">
        <v>97</v>
      </c>
      <c r="F1266" t="s">
        <v>5</v>
      </c>
      <c r="G1266">
        <v>8923</v>
      </c>
      <c r="H1266" s="11">
        <f t="shared" si="95"/>
        <v>7</v>
      </c>
      <c r="I1266" s="7">
        <v>45237</v>
      </c>
      <c r="J1266" s="8">
        <v>4.1666666666666666E-3</v>
      </c>
      <c r="K1266">
        <f t="shared" si="96"/>
        <v>6</v>
      </c>
      <c r="L1266">
        <f t="shared" si="97"/>
        <v>0</v>
      </c>
      <c r="M1266">
        <f t="shared" si="98"/>
        <v>11</v>
      </c>
      <c r="N1266" t="str">
        <f>VLOOKUP(B:B,Customers!A:B,2,TRUE)</f>
        <v>Italy</v>
      </c>
      <c r="O1266" t="str">
        <f t="shared" si="99"/>
        <v>Not Outlier</v>
      </c>
      <c r="P1266">
        <f>VLOOKUP(B:B,Customers!A:H,8,0)</f>
        <v>50</v>
      </c>
    </row>
    <row r="1267" spans="1:16" x14ac:dyDescent="0.25">
      <c r="A1267">
        <v>10508</v>
      </c>
      <c r="B1267">
        <v>1016</v>
      </c>
      <c r="C1267" s="1" t="s">
        <v>113</v>
      </c>
      <c r="D1267" s="2">
        <v>45162.967361111114</v>
      </c>
      <c r="E1267" t="s">
        <v>191</v>
      </c>
      <c r="F1267" t="s">
        <v>19</v>
      </c>
      <c r="G1267">
        <v>4247</v>
      </c>
      <c r="H1267" s="11">
        <f t="shared" si="95"/>
        <v>24</v>
      </c>
      <c r="I1267" s="7">
        <v>45162</v>
      </c>
      <c r="J1267" s="8">
        <v>0.96736111111111112</v>
      </c>
      <c r="K1267">
        <f t="shared" si="96"/>
        <v>13</v>
      </c>
      <c r="L1267">
        <f t="shared" si="97"/>
        <v>23</v>
      </c>
      <c r="M1267">
        <f t="shared" si="98"/>
        <v>8</v>
      </c>
      <c r="N1267" t="str">
        <f>VLOOKUP(B:B,Customers!A:B,2,TRUE)</f>
        <v>India</v>
      </c>
      <c r="O1267" t="str">
        <f t="shared" si="99"/>
        <v>Not Outlier</v>
      </c>
      <c r="P1267">
        <f>VLOOKUP(B:B,Customers!A:H,8,0)</f>
        <v>23</v>
      </c>
    </row>
    <row r="1268" spans="1:16" x14ac:dyDescent="0.25">
      <c r="A1268">
        <v>23598</v>
      </c>
      <c r="B1268">
        <v>1017</v>
      </c>
      <c r="C1268" s="1" t="s">
        <v>113</v>
      </c>
      <c r="D1268" s="2">
        <v>45209.036111111112</v>
      </c>
      <c r="E1268" t="s">
        <v>97</v>
      </c>
      <c r="F1268" t="s">
        <v>34</v>
      </c>
      <c r="G1268">
        <v>3015</v>
      </c>
      <c r="H1268" s="11">
        <f t="shared" si="95"/>
        <v>10</v>
      </c>
      <c r="I1268" s="7">
        <v>45209</v>
      </c>
      <c r="J1268" s="8">
        <v>3.6111111111111108E-2</v>
      </c>
      <c r="K1268">
        <f t="shared" si="96"/>
        <v>52</v>
      </c>
      <c r="L1268">
        <f t="shared" si="97"/>
        <v>0</v>
      </c>
      <c r="M1268">
        <f t="shared" si="98"/>
        <v>10</v>
      </c>
      <c r="N1268" t="str">
        <f>VLOOKUP(B:B,Customers!A:B,2,TRUE)</f>
        <v>India</v>
      </c>
      <c r="O1268" t="str">
        <f t="shared" si="99"/>
        <v>Not Outlier</v>
      </c>
      <c r="P1268">
        <f>VLOOKUP(B:B,Customers!A:H,8,0)</f>
        <v>38</v>
      </c>
    </row>
    <row r="1269" spans="1:16" x14ac:dyDescent="0.25">
      <c r="A1269">
        <v>1366911</v>
      </c>
      <c r="B1269">
        <v>1017</v>
      </c>
      <c r="C1269" s="1" t="s">
        <v>113</v>
      </c>
      <c r="D1269" s="3">
        <v>45168.986111111109</v>
      </c>
      <c r="E1269" t="s">
        <v>96</v>
      </c>
      <c r="F1269" t="s">
        <v>78</v>
      </c>
      <c r="G1269">
        <v>1302</v>
      </c>
      <c r="H1269" s="11">
        <f t="shared" si="95"/>
        <v>30</v>
      </c>
      <c r="I1269" s="7">
        <v>45168</v>
      </c>
      <c r="J1269" s="8">
        <v>0.98611111111111116</v>
      </c>
      <c r="K1269">
        <f t="shared" si="96"/>
        <v>40</v>
      </c>
      <c r="L1269">
        <f t="shared" si="97"/>
        <v>23</v>
      </c>
      <c r="M1269">
        <f t="shared" si="98"/>
        <v>8</v>
      </c>
      <c r="N1269" t="str">
        <f>VLOOKUP(B:B,Customers!A:B,2,TRUE)</f>
        <v>India</v>
      </c>
      <c r="O1269" t="str">
        <f t="shared" si="99"/>
        <v>Not Outlier</v>
      </c>
      <c r="P1269">
        <f>VLOOKUP(B:B,Customers!A:H,8,0)</f>
        <v>38</v>
      </c>
    </row>
    <row r="1270" spans="1:16" x14ac:dyDescent="0.25">
      <c r="A1270">
        <v>1064762</v>
      </c>
      <c r="B1270">
        <v>1018</v>
      </c>
      <c r="C1270" s="1" t="s">
        <v>100</v>
      </c>
      <c r="D1270" s="3">
        <v>45224.036805555559</v>
      </c>
      <c r="E1270" t="s">
        <v>191</v>
      </c>
      <c r="F1270" t="s">
        <v>28</v>
      </c>
      <c r="G1270">
        <v>1726</v>
      </c>
      <c r="H1270" s="11">
        <f t="shared" si="95"/>
        <v>25</v>
      </c>
      <c r="I1270" s="7">
        <v>45224</v>
      </c>
      <c r="J1270" s="8">
        <v>3.6805555555555557E-2</v>
      </c>
      <c r="K1270">
        <f t="shared" si="96"/>
        <v>53</v>
      </c>
      <c r="L1270">
        <f t="shared" si="97"/>
        <v>0</v>
      </c>
      <c r="M1270">
        <f t="shared" si="98"/>
        <v>10</v>
      </c>
      <c r="N1270" t="str">
        <f>VLOOKUP(B:B,Customers!A:B,2,TRUE)</f>
        <v>France</v>
      </c>
      <c r="O1270" t="str">
        <f t="shared" si="99"/>
        <v>Not Outlier</v>
      </c>
      <c r="P1270">
        <f>VLOOKUP(B:B,Customers!A:H,8,0)</f>
        <v>52</v>
      </c>
    </row>
    <row r="1271" spans="1:16" x14ac:dyDescent="0.25">
      <c r="A1271">
        <v>1141931</v>
      </c>
      <c r="B1271">
        <v>1018</v>
      </c>
      <c r="C1271" s="1" t="s">
        <v>100</v>
      </c>
      <c r="D1271" s="3">
        <v>45109.950694444444</v>
      </c>
      <c r="E1271" t="s">
        <v>98</v>
      </c>
      <c r="F1271" t="s">
        <v>66</v>
      </c>
      <c r="G1271">
        <v>9219</v>
      </c>
      <c r="H1271" s="11">
        <f t="shared" si="95"/>
        <v>2</v>
      </c>
      <c r="I1271" s="7">
        <v>45109</v>
      </c>
      <c r="J1271" s="8">
        <v>0.9506944444444444</v>
      </c>
      <c r="K1271">
        <f t="shared" si="96"/>
        <v>49</v>
      </c>
      <c r="L1271">
        <f t="shared" si="97"/>
        <v>22</v>
      </c>
      <c r="M1271">
        <f t="shared" si="98"/>
        <v>7</v>
      </c>
      <c r="N1271" t="str">
        <f>VLOOKUP(B:B,Customers!A:B,2,TRUE)</f>
        <v>France</v>
      </c>
      <c r="O1271" t="str">
        <f t="shared" si="99"/>
        <v>Not Outlier</v>
      </c>
      <c r="P1271">
        <f>VLOOKUP(B:B,Customers!A:H,8,0)</f>
        <v>52</v>
      </c>
    </row>
    <row r="1272" spans="1:16" x14ac:dyDescent="0.25">
      <c r="A1272">
        <v>532196</v>
      </c>
      <c r="B1272">
        <v>1019</v>
      </c>
      <c r="C1272" s="1" t="s">
        <v>107</v>
      </c>
      <c r="D1272" s="2">
        <v>45207.033333333333</v>
      </c>
      <c r="E1272" t="s">
        <v>96</v>
      </c>
      <c r="F1272" t="s">
        <v>69</v>
      </c>
      <c r="G1272">
        <v>3019</v>
      </c>
      <c r="H1272" s="11">
        <f t="shared" si="95"/>
        <v>8</v>
      </c>
      <c r="I1272" s="7">
        <v>45207</v>
      </c>
      <c r="J1272" s="8">
        <v>3.3333333333333333E-2</v>
      </c>
      <c r="K1272">
        <f t="shared" si="96"/>
        <v>48</v>
      </c>
      <c r="L1272">
        <f t="shared" si="97"/>
        <v>0</v>
      </c>
      <c r="M1272">
        <f t="shared" si="98"/>
        <v>10</v>
      </c>
      <c r="N1272" t="str">
        <f>VLOOKUP(B:B,Customers!A:B,2,TRUE)</f>
        <v>Italy</v>
      </c>
      <c r="O1272" t="str">
        <f t="shared" si="99"/>
        <v>Not Outlier</v>
      </c>
      <c r="P1272">
        <f>VLOOKUP(B:B,Customers!A:H,8,0)</f>
        <v>64</v>
      </c>
    </row>
    <row r="1273" spans="1:16" x14ac:dyDescent="0.25">
      <c r="A1273">
        <v>746275</v>
      </c>
      <c r="B1273">
        <v>1020</v>
      </c>
      <c r="C1273" s="1" t="s">
        <v>101</v>
      </c>
      <c r="D1273" s="3">
        <v>45059.054861111108</v>
      </c>
      <c r="E1273" t="s">
        <v>97</v>
      </c>
      <c r="F1273" t="s">
        <v>27</v>
      </c>
      <c r="G1273">
        <v>3551</v>
      </c>
      <c r="H1273" s="11">
        <f t="shared" si="95"/>
        <v>13</v>
      </c>
      <c r="I1273" s="7">
        <v>45059</v>
      </c>
      <c r="J1273" s="8">
        <v>5.486111111111111E-2</v>
      </c>
      <c r="K1273">
        <f t="shared" si="96"/>
        <v>19</v>
      </c>
      <c r="L1273">
        <f t="shared" si="97"/>
        <v>1</v>
      </c>
      <c r="M1273">
        <f t="shared" si="98"/>
        <v>5</v>
      </c>
      <c r="N1273" t="str">
        <f>VLOOKUP(B:B,Customers!A:B,2,TRUE)</f>
        <v>Australia</v>
      </c>
      <c r="O1273" t="str">
        <f t="shared" si="99"/>
        <v>Not Outlier</v>
      </c>
      <c r="P1273">
        <f>VLOOKUP(B:B,Customers!A:H,8,0)</f>
        <v>86</v>
      </c>
    </row>
    <row r="1274" spans="1:16" x14ac:dyDescent="0.25">
      <c r="A1274">
        <v>178761</v>
      </c>
      <c r="B1274">
        <v>1021</v>
      </c>
      <c r="C1274" s="1" t="s">
        <v>106</v>
      </c>
      <c r="D1274" s="2">
        <v>44982.941666666666</v>
      </c>
      <c r="E1274" t="s">
        <v>98</v>
      </c>
      <c r="F1274" t="s">
        <v>9</v>
      </c>
      <c r="G1274">
        <v>2487</v>
      </c>
      <c r="H1274" s="11">
        <f t="shared" si="95"/>
        <v>25</v>
      </c>
      <c r="I1274" s="7">
        <v>44982</v>
      </c>
      <c r="J1274" s="8">
        <v>0.94166666666666665</v>
      </c>
      <c r="K1274">
        <f t="shared" si="96"/>
        <v>36</v>
      </c>
      <c r="L1274">
        <f t="shared" si="97"/>
        <v>22</v>
      </c>
      <c r="M1274">
        <f t="shared" si="98"/>
        <v>2</v>
      </c>
      <c r="N1274" t="str">
        <f>VLOOKUP(B:B,Customers!A:B,2,TRUE)</f>
        <v>Singapore</v>
      </c>
      <c r="O1274" t="str">
        <f t="shared" si="99"/>
        <v>Not Outlier</v>
      </c>
      <c r="P1274">
        <f>VLOOKUP(B:B,Customers!A:H,8,0)</f>
        <v>49</v>
      </c>
    </row>
    <row r="1275" spans="1:16" x14ac:dyDescent="0.25">
      <c r="A1275">
        <v>1665582</v>
      </c>
      <c r="B1275">
        <v>1022</v>
      </c>
      <c r="C1275" s="1" t="s">
        <v>113</v>
      </c>
      <c r="D1275" s="3">
        <v>45101.011111111111</v>
      </c>
      <c r="E1275" t="s">
        <v>96</v>
      </c>
      <c r="F1275" t="s">
        <v>80</v>
      </c>
      <c r="G1275">
        <v>7517</v>
      </c>
      <c r="H1275" s="11">
        <f t="shared" si="95"/>
        <v>24</v>
      </c>
      <c r="I1275" s="7">
        <v>45101</v>
      </c>
      <c r="J1275" s="8">
        <v>1.1111111111111112E-2</v>
      </c>
      <c r="K1275">
        <f t="shared" si="96"/>
        <v>16</v>
      </c>
      <c r="L1275">
        <f t="shared" si="97"/>
        <v>0</v>
      </c>
      <c r="M1275">
        <f t="shared" si="98"/>
        <v>6</v>
      </c>
      <c r="N1275" t="str">
        <f>VLOOKUP(B:B,Customers!A:B,2,TRUE)</f>
        <v>India</v>
      </c>
      <c r="O1275" t="str">
        <f t="shared" si="99"/>
        <v>Not Outlier</v>
      </c>
      <c r="P1275">
        <f>VLOOKUP(B:B,Customers!A:H,8,0)</f>
        <v>60</v>
      </c>
    </row>
    <row r="1276" spans="1:16" x14ac:dyDescent="0.25">
      <c r="A1276">
        <v>883461</v>
      </c>
      <c r="B1276">
        <v>1023</v>
      </c>
      <c r="C1276" s="1" t="s">
        <v>109</v>
      </c>
      <c r="D1276" s="3">
        <v>45235.961805555555</v>
      </c>
      <c r="E1276" t="s">
        <v>191</v>
      </c>
      <c r="F1276" t="s">
        <v>69</v>
      </c>
      <c r="G1276">
        <v>7192</v>
      </c>
      <c r="H1276" s="11">
        <f t="shared" si="95"/>
        <v>5</v>
      </c>
      <c r="I1276" s="7">
        <v>45235</v>
      </c>
      <c r="J1276" s="8">
        <v>0.96180555555555558</v>
      </c>
      <c r="K1276">
        <f t="shared" si="96"/>
        <v>5</v>
      </c>
      <c r="L1276">
        <f t="shared" si="97"/>
        <v>23</v>
      </c>
      <c r="M1276">
        <f t="shared" si="98"/>
        <v>11</v>
      </c>
      <c r="N1276" t="str">
        <f>VLOOKUP(B:B,Customers!A:B,2,TRUE)</f>
        <v>Germany</v>
      </c>
      <c r="O1276" t="str">
        <f t="shared" si="99"/>
        <v>Not Outlier</v>
      </c>
      <c r="P1276">
        <f>VLOOKUP(B:B,Customers!A:H,8,0)</f>
        <v>52</v>
      </c>
    </row>
    <row r="1277" spans="1:16" x14ac:dyDescent="0.25">
      <c r="A1277">
        <v>1661217</v>
      </c>
      <c r="B1277">
        <v>1025</v>
      </c>
      <c r="C1277" s="1" t="s">
        <v>101</v>
      </c>
      <c r="D1277" s="3">
        <v>45172.972916666666</v>
      </c>
      <c r="E1277" t="s">
        <v>98</v>
      </c>
      <c r="F1277" t="s">
        <v>43</v>
      </c>
      <c r="G1277">
        <v>9380</v>
      </c>
      <c r="H1277" s="11">
        <f t="shared" si="95"/>
        <v>3</v>
      </c>
      <c r="I1277" s="7">
        <v>45172</v>
      </c>
      <c r="J1277" s="8">
        <v>0.97291666666666665</v>
      </c>
      <c r="K1277">
        <f t="shared" si="96"/>
        <v>21</v>
      </c>
      <c r="L1277">
        <f t="shared" si="97"/>
        <v>23</v>
      </c>
      <c r="M1277">
        <f t="shared" si="98"/>
        <v>9</v>
      </c>
      <c r="N1277" t="str">
        <f>VLOOKUP(B:B,Customers!A:B,2,TRUE)</f>
        <v>Australia</v>
      </c>
      <c r="O1277" t="str">
        <f t="shared" si="99"/>
        <v>Not Outlier</v>
      </c>
      <c r="P1277">
        <f>VLOOKUP(B:B,Customers!A:H,8,0)</f>
        <v>48</v>
      </c>
    </row>
    <row r="1278" spans="1:16" x14ac:dyDescent="0.25">
      <c r="A1278">
        <v>1057228</v>
      </c>
      <c r="B1278">
        <v>1029</v>
      </c>
      <c r="C1278" s="1" t="s">
        <v>105</v>
      </c>
      <c r="D1278" s="3">
        <v>45199.993055555555</v>
      </c>
      <c r="E1278" t="s">
        <v>98</v>
      </c>
      <c r="F1278" t="s">
        <v>27</v>
      </c>
      <c r="G1278">
        <v>9442</v>
      </c>
      <c r="H1278" s="11">
        <f t="shared" si="95"/>
        <v>30</v>
      </c>
      <c r="I1278" s="7">
        <v>45199</v>
      </c>
      <c r="J1278" s="8">
        <v>0.99305555555555558</v>
      </c>
      <c r="K1278">
        <f t="shared" si="96"/>
        <v>50</v>
      </c>
      <c r="L1278">
        <f t="shared" si="97"/>
        <v>23</v>
      </c>
      <c r="M1278">
        <f t="shared" si="98"/>
        <v>9</v>
      </c>
      <c r="N1278" t="str">
        <f>VLOOKUP(B:B,Customers!A:B,2,TRUE)</f>
        <v>Spain</v>
      </c>
      <c r="O1278" t="str">
        <f t="shared" si="99"/>
        <v>Not Outlier</v>
      </c>
      <c r="P1278">
        <f>VLOOKUP(B:B,Customers!A:H,8,0)</f>
        <v>45</v>
      </c>
    </row>
    <row r="1279" spans="1:16" x14ac:dyDescent="0.25">
      <c r="A1279">
        <v>416161</v>
      </c>
      <c r="B1279">
        <v>1030</v>
      </c>
      <c r="C1279" s="1" t="s">
        <v>113</v>
      </c>
      <c r="D1279" s="2">
        <v>44973.050694444442</v>
      </c>
      <c r="E1279" t="s">
        <v>98</v>
      </c>
      <c r="F1279" t="s">
        <v>69</v>
      </c>
      <c r="G1279">
        <v>5555</v>
      </c>
      <c r="H1279" s="11">
        <f t="shared" si="95"/>
        <v>16</v>
      </c>
      <c r="I1279" s="7">
        <v>44973</v>
      </c>
      <c r="J1279" s="8">
        <v>5.0694444444444445E-2</v>
      </c>
      <c r="K1279">
        <f t="shared" si="96"/>
        <v>13</v>
      </c>
      <c r="L1279">
        <f t="shared" si="97"/>
        <v>1</v>
      </c>
      <c r="M1279">
        <f t="shared" si="98"/>
        <v>2</v>
      </c>
      <c r="N1279" t="str">
        <f>VLOOKUP(B:B,Customers!A:B,2,TRUE)</f>
        <v>India</v>
      </c>
      <c r="O1279" t="str">
        <f t="shared" si="99"/>
        <v>Not Outlier</v>
      </c>
      <c r="P1279">
        <f>VLOOKUP(B:B,Customers!A:H,8,0)</f>
        <v>68</v>
      </c>
    </row>
    <row r="1280" spans="1:16" x14ac:dyDescent="0.25">
      <c r="A1280">
        <v>451694</v>
      </c>
      <c r="B1280">
        <v>1031</v>
      </c>
      <c r="C1280" s="1" t="s">
        <v>101</v>
      </c>
      <c r="D1280" s="2">
        <v>45073.981944444444</v>
      </c>
      <c r="E1280" t="s">
        <v>191</v>
      </c>
      <c r="F1280" t="s">
        <v>73</v>
      </c>
      <c r="G1280">
        <v>3713</v>
      </c>
      <c r="H1280" s="11">
        <f t="shared" si="95"/>
        <v>27</v>
      </c>
      <c r="I1280" s="7">
        <v>45073</v>
      </c>
      <c r="J1280" s="8">
        <v>0.9819444444444444</v>
      </c>
      <c r="K1280">
        <f t="shared" si="96"/>
        <v>34</v>
      </c>
      <c r="L1280">
        <f t="shared" si="97"/>
        <v>23</v>
      </c>
      <c r="M1280">
        <f t="shared" si="98"/>
        <v>5</v>
      </c>
      <c r="N1280" t="str">
        <f>VLOOKUP(B:B,Customers!A:B,2,TRUE)</f>
        <v>Australia</v>
      </c>
      <c r="O1280" t="str">
        <f t="shared" si="99"/>
        <v>Not Outlier</v>
      </c>
      <c r="P1280">
        <f>VLOOKUP(B:B,Customers!A:H,8,0)</f>
        <v>40</v>
      </c>
    </row>
    <row r="1281" spans="1:16" x14ac:dyDescent="0.25">
      <c r="A1281">
        <v>1154586</v>
      </c>
      <c r="B1281">
        <v>1031</v>
      </c>
      <c r="C1281" s="1" t="s">
        <v>101</v>
      </c>
      <c r="D1281" s="3">
        <v>45207.002083333333</v>
      </c>
      <c r="E1281" t="s">
        <v>191</v>
      </c>
      <c r="F1281" t="s">
        <v>69</v>
      </c>
      <c r="G1281">
        <v>5173</v>
      </c>
      <c r="H1281" s="11">
        <f t="shared" si="95"/>
        <v>8</v>
      </c>
      <c r="I1281" s="7">
        <v>45207</v>
      </c>
      <c r="J1281" s="8">
        <v>2.0833333333333333E-3</v>
      </c>
      <c r="K1281">
        <f t="shared" si="96"/>
        <v>3</v>
      </c>
      <c r="L1281">
        <f t="shared" si="97"/>
        <v>0</v>
      </c>
      <c r="M1281">
        <f t="shared" si="98"/>
        <v>10</v>
      </c>
      <c r="N1281" t="str">
        <f>VLOOKUP(B:B,Customers!A:B,2,TRUE)</f>
        <v>Australia</v>
      </c>
      <c r="O1281" t="str">
        <f t="shared" si="99"/>
        <v>Not Outlier</v>
      </c>
      <c r="P1281">
        <f>VLOOKUP(B:B,Customers!A:H,8,0)</f>
        <v>40</v>
      </c>
    </row>
    <row r="1282" spans="1:16" x14ac:dyDescent="0.25">
      <c r="A1282">
        <v>1561328</v>
      </c>
      <c r="B1282">
        <v>1031</v>
      </c>
      <c r="C1282" s="1" t="s">
        <v>101</v>
      </c>
      <c r="D1282" s="3">
        <v>45229.992361111108</v>
      </c>
      <c r="E1282" t="s">
        <v>191</v>
      </c>
      <c r="F1282" t="s">
        <v>61</v>
      </c>
      <c r="G1282">
        <v>2619</v>
      </c>
      <c r="H1282" s="11">
        <f t="shared" si="95"/>
        <v>30</v>
      </c>
      <c r="I1282" s="7">
        <v>45229</v>
      </c>
      <c r="J1282" s="8">
        <v>0.99236111111111114</v>
      </c>
      <c r="K1282">
        <f t="shared" si="96"/>
        <v>49</v>
      </c>
      <c r="L1282">
        <f t="shared" si="97"/>
        <v>23</v>
      </c>
      <c r="M1282">
        <f t="shared" si="98"/>
        <v>10</v>
      </c>
      <c r="N1282" t="str">
        <f>VLOOKUP(B:B,Customers!A:B,2,TRUE)</f>
        <v>Australia</v>
      </c>
      <c r="O1282" t="str">
        <f t="shared" si="99"/>
        <v>Not Outlier</v>
      </c>
      <c r="P1282">
        <f>VLOOKUP(B:B,Customers!A:H,8,0)</f>
        <v>40</v>
      </c>
    </row>
    <row r="1283" spans="1:16" x14ac:dyDescent="0.25">
      <c r="A1283">
        <v>1635802</v>
      </c>
      <c r="B1283">
        <v>1031</v>
      </c>
      <c r="C1283" s="1" t="s">
        <v>101</v>
      </c>
      <c r="D1283" s="3">
        <v>45287.994444444441</v>
      </c>
      <c r="E1283" t="s">
        <v>98</v>
      </c>
      <c r="F1283" t="s">
        <v>34</v>
      </c>
      <c r="G1283">
        <v>67</v>
      </c>
      <c r="H1283" s="11">
        <f t="shared" ref="H1283:H1346" si="100">DAY(D1283)</f>
        <v>27</v>
      </c>
      <c r="I1283" s="7">
        <v>45287</v>
      </c>
      <c r="J1283" s="8">
        <v>0.99444444444444446</v>
      </c>
      <c r="K1283">
        <f t="shared" ref="K1283:K1346" si="101">MINUTE(J1283)</f>
        <v>52</v>
      </c>
      <c r="L1283">
        <f t="shared" ref="L1283:L1346" si="102">HOUR(J1283)</f>
        <v>23</v>
      </c>
      <c r="M1283">
        <f t="shared" ref="M1283:M1346" si="103">MONTH(I1283)</f>
        <v>12</v>
      </c>
      <c r="N1283" t="str">
        <f>VLOOKUP(B:B,Customers!A:B,2,TRUE)</f>
        <v>Australia</v>
      </c>
      <c r="O1283" t="str">
        <f t="shared" ref="O1283:O1346" si="104">IF(OR(G1283&gt;$R$9,G1283&lt;$R$8),"Outlier","Not Outlier")</f>
        <v>Not Outlier</v>
      </c>
      <c r="P1283">
        <f>VLOOKUP(B:B,Customers!A:H,8,0)</f>
        <v>40</v>
      </c>
    </row>
    <row r="1284" spans="1:16" x14ac:dyDescent="0.25">
      <c r="A1284">
        <v>313756</v>
      </c>
      <c r="B1284">
        <v>1032</v>
      </c>
      <c r="C1284" s="1" t="s">
        <v>100</v>
      </c>
      <c r="D1284" s="2">
        <v>45288.063194444447</v>
      </c>
      <c r="E1284" t="s">
        <v>97</v>
      </c>
      <c r="F1284" t="s">
        <v>14</v>
      </c>
      <c r="G1284">
        <v>1340</v>
      </c>
      <c r="H1284" s="11">
        <f t="shared" si="100"/>
        <v>28</v>
      </c>
      <c r="I1284" s="7">
        <v>45288</v>
      </c>
      <c r="J1284" s="8">
        <v>6.3194444444444442E-2</v>
      </c>
      <c r="K1284">
        <f t="shared" si="101"/>
        <v>31</v>
      </c>
      <c r="L1284">
        <f t="shared" si="102"/>
        <v>1</v>
      </c>
      <c r="M1284">
        <f t="shared" si="103"/>
        <v>12</v>
      </c>
      <c r="N1284" t="str">
        <f>VLOOKUP(B:B,Customers!A:B,2,TRUE)</f>
        <v>France</v>
      </c>
      <c r="O1284" t="str">
        <f t="shared" si="104"/>
        <v>Not Outlier</v>
      </c>
      <c r="P1284">
        <f>VLOOKUP(B:B,Customers!A:H,8,0)</f>
        <v>21</v>
      </c>
    </row>
    <row r="1285" spans="1:16" x14ac:dyDescent="0.25">
      <c r="A1285">
        <v>1532546</v>
      </c>
      <c r="B1285">
        <v>1032</v>
      </c>
      <c r="C1285" s="1" t="s">
        <v>100</v>
      </c>
      <c r="D1285" s="3">
        <v>45245.024305555555</v>
      </c>
      <c r="E1285" t="s">
        <v>97</v>
      </c>
      <c r="F1285" t="s">
        <v>21</v>
      </c>
      <c r="G1285">
        <v>5274</v>
      </c>
      <c r="H1285" s="11">
        <f t="shared" si="100"/>
        <v>15</v>
      </c>
      <c r="I1285" s="7">
        <v>45245</v>
      </c>
      <c r="J1285" s="8">
        <v>2.4305555555555556E-2</v>
      </c>
      <c r="K1285">
        <f t="shared" si="101"/>
        <v>35</v>
      </c>
      <c r="L1285">
        <f t="shared" si="102"/>
        <v>0</v>
      </c>
      <c r="M1285">
        <f t="shared" si="103"/>
        <v>11</v>
      </c>
      <c r="N1285" t="str">
        <f>VLOOKUP(B:B,Customers!A:B,2,TRUE)</f>
        <v>France</v>
      </c>
      <c r="O1285" t="str">
        <f t="shared" si="104"/>
        <v>Not Outlier</v>
      </c>
      <c r="P1285">
        <f>VLOOKUP(B:B,Customers!A:H,8,0)</f>
        <v>21</v>
      </c>
    </row>
    <row r="1286" spans="1:16" x14ac:dyDescent="0.25">
      <c r="A1286">
        <v>1359304</v>
      </c>
      <c r="B1286">
        <v>1033</v>
      </c>
      <c r="C1286" s="1" t="s">
        <v>113</v>
      </c>
      <c r="D1286" s="3">
        <v>45123.969444444447</v>
      </c>
      <c r="E1286" t="s">
        <v>97</v>
      </c>
      <c r="F1286" t="s">
        <v>64</v>
      </c>
      <c r="G1286">
        <v>941</v>
      </c>
      <c r="H1286" s="11">
        <f t="shared" si="100"/>
        <v>16</v>
      </c>
      <c r="I1286" s="7">
        <v>45123</v>
      </c>
      <c r="J1286" s="8">
        <v>0.96944444444444444</v>
      </c>
      <c r="K1286">
        <f t="shared" si="101"/>
        <v>16</v>
      </c>
      <c r="L1286">
        <f t="shared" si="102"/>
        <v>23</v>
      </c>
      <c r="M1286">
        <f t="shared" si="103"/>
        <v>7</v>
      </c>
      <c r="N1286" t="str">
        <f>VLOOKUP(B:B,Customers!A:B,2,TRUE)</f>
        <v>India</v>
      </c>
      <c r="O1286" t="str">
        <f t="shared" si="104"/>
        <v>Not Outlier</v>
      </c>
      <c r="P1286">
        <f>VLOOKUP(B:B,Customers!A:H,8,0)</f>
        <v>56</v>
      </c>
    </row>
    <row r="1287" spans="1:16" x14ac:dyDescent="0.25">
      <c r="A1287">
        <v>515694</v>
      </c>
      <c r="B1287">
        <v>1034</v>
      </c>
      <c r="C1287" s="1" t="s">
        <v>107</v>
      </c>
      <c r="D1287" s="2">
        <v>45262.0625</v>
      </c>
      <c r="E1287" t="s">
        <v>96</v>
      </c>
      <c r="F1287" t="s">
        <v>69</v>
      </c>
      <c r="G1287">
        <v>462</v>
      </c>
      <c r="H1287" s="11">
        <f t="shared" si="100"/>
        <v>2</v>
      </c>
      <c r="I1287" s="7">
        <v>45262</v>
      </c>
      <c r="J1287" s="8">
        <v>6.25E-2</v>
      </c>
      <c r="K1287">
        <f t="shared" si="101"/>
        <v>30</v>
      </c>
      <c r="L1287">
        <f t="shared" si="102"/>
        <v>1</v>
      </c>
      <c r="M1287">
        <f t="shared" si="103"/>
        <v>12</v>
      </c>
      <c r="N1287" t="str">
        <f>VLOOKUP(B:B,Customers!A:B,2,TRUE)</f>
        <v>Italy</v>
      </c>
      <c r="O1287" t="str">
        <f t="shared" si="104"/>
        <v>Not Outlier</v>
      </c>
      <c r="P1287">
        <f>VLOOKUP(B:B,Customers!A:H,8,0)</f>
        <v>31</v>
      </c>
    </row>
    <row r="1288" spans="1:16" x14ac:dyDescent="0.25">
      <c r="A1288">
        <v>1650779</v>
      </c>
      <c r="B1288">
        <v>1034</v>
      </c>
      <c r="C1288" s="1" t="s">
        <v>107</v>
      </c>
      <c r="D1288" s="3">
        <v>45028.033333333333</v>
      </c>
      <c r="E1288" t="s">
        <v>96</v>
      </c>
      <c r="F1288" t="s">
        <v>27</v>
      </c>
      <c r="G1288">
        <v>8843</v>
      </c>
      <c r="H1288" s="11">
        <f t="shared" si="100"/>
        <v>12</v>
      </c>
      <c r="I1288" s="7">
        <v>45028</v>
      </c>
      <c r="J1288" s="8">
        <v>3.3333333333333333E-2</v>
      </c>
      <c r="K1288">
        <f t="shared" si="101"/>
        <v>48</v>
      </c>
      <c r="L1288">
        <f t="shared" si="102"/>
        <v>0</v>
      </c>
      <c r="M1288">
        <f t="shared" si="103"/>
        <v>4</v>
      </c>
      <c r="N1288" t="str">
        <f>VLOOKUP(B:B,Customers!A:B,2,TRUE)</f>
        <v>Italy</v>
      </c>
      <c r="O1288" t="str">
        <f t="shared" si="104"/>
        <v>Not Outlier</v>
      </c>
      <c r="P1288">
        <f>VLOOKUP(B:B,Customers!A:H,8,0)</f>
        <v>31</v>
      </c>
    </row>
    <row r="1289" spans="1:16" x14ac:dyDescent="0.25">
      <c r="A1289">
        <v>1269964</v>
      </c>
      <c r="B1289">
        <v>1035</v>
      </c>
      <c r="C1289" s="1" t="s">
        <v>113</v>
      </c>
      <c r="D1289" s="3">
        <v>44969.027777777781</v>
      </c>
      <c r="E1289" t="s">
        <v>191</v>
      </c>
      <c r="F1289" t="s">
        <v>90</v>
      </c>
      <c r="G1289">
        <v>9940</v>
      </c>
      <c r="H1289" s="11">
        <f t="shared" si="100"/>
        <v>12</v>
      </c>
      <c r="I1289" s="7">
        <v>44969</v>
      </c>
      <c r="J1289" s="8">
        <v>2.7777777777777776E-2</v>
      </c>
      <c r="K1289">
        <f t="shared" si="101"/>
        <v>40</v>
      </c>
      <c r="L1289">
        <f t="shared" si="102"/>
        <v>0</v>
      </c>
      <c r="M1289">
        <f t="shared" si="103"/>
        <v>2</v>
      </c>
      <c r="N1289" t="str">
        <f>VLOOKUP(B:B,Customers!A:B,2,TRUE)</f>
        <v>India</v>
      </c>
      <c r="O1289" t="str">
        <f t="shared" si="104"/>
        <v>Not Outlier</v>
      </c>
      <c r="P1289">
        <f>VLOOKUP(B:B,Customers!A:H,8,0)</f>
        <v>56</v>
      </c>
    </row>
    <row r="1290" spans="1:16" x14ac:dyDescent="0.25">
      <c r="A1290">
        <v>519130</v>
      </c>
      <c r="B1290">
        <v>1036</v>
      </c>
      <c r="C1290" s="1" t="s">
        <v>113</v>
      </c>
      <c r="D1290" s="2">
        <v>45197.024305555555</v>
      </c>
      <c r="E1290" t="s">
        <v>98</v>
      </c>
      <c r="F1290" t="s">
        <v>81</v>
      </c>
      <c r="G1290">
        <v>6750</v>
      </c>
      <c r="H1290" s="11">
        <f t="shared" si="100"/>
        <v>28</v>
      </c>
      <c r="I1290" s="7">
        <v>45197</v>
      </c>
      <c r="J1290" s="8">
        <v>2.4305555555555556E-2</v>
      </c>
      <c r="K1290">
        <f t="shared" si="101"/>
        <v>35</v>
      </c>
      <c r="L1290">
        <f t="shared" si="102"/>
        <v>0</v>
      </c>
      <c r="M1290">
        <f t="shared" si="103"/>
        <v>9</v>
      </c>
      <c r="N1290" t="str">
        <f>VLOOKUP(B:B,Customers!A:B,2,TRUE)</f>
        <v>India</v>
      </c>
      <c r="O1290" t="str">
        <f t="shared" si="104"/>
        <v>Not Outlier</v>
      </c>
      <c r="P1290">
        <f>VLOOKUP(B:B,Customers!A:H,8,0)</f>
        <v>29</v>
      </c>
    </row>
    <row r="1291" spans="1:16" x14ac:dyDescent="0.25">
      <c r="A1291">
        <v>1236573</v>
      </c>
      <c r="B1291">
        <v>1036</v>
      </c>
      <c r="C1291" s="1" t="s">
        <v>113</v>
      </c>
      <c r="D1291" s="3">
        <v>45166.995833333334</v>
      </c>
      <c r="E1291" t="s">
        <v>98</v>
      </c>
      <c r="F1291" t="s">
        <v>43</v>
      </c>
      <c r="G1291">
        <v>1114</v>
      </c>
      <c r="H1291" s="11">
        <f t="shared" si="100"/>
        <v>28</v>
      </c>
      <c r="I1291" s="7">
        <v>45166</v>
      </c>
      <c r="J1291" s="8">
        <v>0.99583333333333335</v>
      </c>
      <c r="K1291">
        <f t="shared" si="101"/>
        <v>54</v>
      </c>
      <c r="L1291">
        <f t="shared" si="102"/>
        <v>23</v>
      </c>
      <c r="M1291">
        <f t="shared" si="103"/>
        <v>8</v>
      </c>
      <c r="N1291" t="str">
        <f>VLOOKUP(B:B,Customers!A:B,2,TRUE)</f>
        <v>India</v>
      </c>
      <c r="O1291" t="str">
        <f t="shared" si="104"/>
        <v>Not Outlier</v>
      </c>
      <c r="P1291">
        <f>VLOOKUP(B:B,Customers!A:H,8,0)</f>
        <v>29</v>
      </c>
    </row>
    <row r="1292" spans="1:16" x14ac:dyDescent="0.25">
      <c r="A1292">
        <v>1438726</v>
      </c>
      <c r="B1292">
        <v>1037</v>
      </c>
      <c r="C1292" s="1" t="s">
        <v>113</v>
      </c>
      <c r="D1292" s="3">
        <v>45194.001388888886</v>
      </c>
      <c r="E1292" t="s">
        <v>191</v>
      </c>
      <c r="F1292" t="s">
        <v>27</v>
      </c>
      <c r="G1292">
        <v>2991</v>
      </c>
      <c r="H1292" s="11">
        <f t="shared" si="100"/>
        <v>25</v>
      </c>
      <c r="I1292" s="7">
        <v>45194</v>
      </c>
      <c r="J1292" s="8">
        <v>1.3888888888888889E-3</v>
      </c>
      <c r="K1292">
        <f t="shared" si="101"/>
        <v>2</v>
      </c>
      <c r="L1292">
        <f t="shared" si="102"/>
        <v>0</v>
      </c>
      <c r="M1292">
        <f t="shared" si="103"/>
        <v>9</v>
      </c>
      <c r="N1292" t="str">
        <f>VLOOKUP(B:B,Customers!A:B,2,TRUE)</f>
        <v>India</v>
      </c>
      <c r="O1292" t="str">
        <f t="shared" si="104"/>
        <v>Not Outlier</v>
      </c>
      <c r="P1292">
        <f>VLOOKUP(B:B,Customers!A:H,8,0)</f>
        <v>21</v>
      </c>
    </row>
    <row r="1293" spans="1:16" x14ac:dyDescent="0.25">
      <c r="A1293">
        <v>327268</v>
      </c>
      <c r="B1293">
        <v>1038</v>
      </c>
      <c r="C1293" s="1" t="s">
        <v>100</v>
      </c>
      <c r="D1293" s="2">
        <v>45236.051388888889</v>
      </c>
      <c r="E1293" t="s">
        <v>98</v>
      </c>
      <c r="F1293" t="s">
        <v>26</v>
      </c>
      <c r="G1293">
        <v>6977</v>
      </c>
      <c r="H1293" s="11">
        <f t="shared" si="100"/>
        <v>6</v>
      </c>
      <c r="I1293" s="7">
        <v>45236</v>
      </c>
      <c r="J1293" s="8">
        <v>5.1388888888888887E-2</v>
      </c>
      <c r="K1293">
        <f t="shared" si="101"/>
        <v>14</v>
      </c>
      <c r="L1293">
        <f t="shared" si="102"/>
        <v>1</v>
      </c>
      <c r="M1293">
        <f t="shared" si="103"/>
        <v>11</v>
      </c>
      <c r="N1293" t="str">
        <f>VLOOKUP(B:B,Customers!A:B,2,TRUE)</f>
        <v>France</v>
      </c>
      <c r="O1293" t="str">
        <f t="shared" si="104"/>
        <v>Not Outlier</v>
      </c>
      <c r="P1293">
        <f>VLOOKUP(B:B,Customers!A:H,8,0)</f>
        <v>32</v>
      </c>
    </row>
    <row r="1294" spans="1:16" x14ac:dyDescent="0.25">
      <c r="A1294">
        <v>654071</v>
      </c>
      <c r="B1294">
        <v>1039</v>
      </c>
      <c r="C1294" s="1" t="s">
        <v>105</v>
      </c>
      <c r="D1294" s="2">
        <v>45258.018055555556</v>
      </c>
      <c r="E1294" t="s">
        <v>97</v>
      </c>
      <c r="F1294" t="s">
        <v>45</v>
      </c>
      <c r="G1294">
        <v>5670</v>
      </c>
      <c r="H1294" s="11">
        <f t="shared" si="100"/>
        <v>28</v>
      </c>
      <c r="I1294" s="7">
        <v>45258</v>
      </c>
      <c r="J1294" s="8">
        <v>1.8055555555555554E-2</v>
      </c>
      <c r="K1294">
        <f t="shared" si="101"/>
        <v>26</v>
      </c>
      <c r="L1294">
        <f t="shared" si="102"/>
        <v>0</v>
      </c>
      <c r="M1294">
        <f t="shared" si="103"/>
        <v>11</v>
      </c>
      <c r="N1294" t="str">
        <f>VLOOKUP(B:B,Customers!A:B,2,TRUE)</f>
        <v>Spain</v>
      </c>
      <c r="O1294" t="str">
        <f t="shared" si="104"/>
        <v>Not Outlier</v>
      </c>
      <c r="P1294">
        <f>VLOOKUP(B:B,Customers!A:H,8,0)</f>
        <v>66</v>
      </c>
    </row>
    <row r="1295" spans="1:16" x14ac:dyDescent="0.25">
      <c r="A1295">
        <v>493810</v>
      </c>
      <c r="B1295">
        <v>1040</v>
      </c>
      <c r="C1295" s="1" t="s">
        <v>113</v>
      </c>
      <c r="D1295" s="2">
        <v>45122.958333333336</v>
      </c>
      <c r="E1295" t="s">
        <v>97</v>
      </c>
      <c r="F1295" t="s">
        <v>77</v>
      </c>
      <c r="G1295">
        <v>1550</v>
      </c>
      <c r="H1295" s="11">
        <f t="shared" si="100"/>
        <v>15</v>
      </c>
      <c r="I1295" s="7">
        <v>45122</v>
      </c>
      <c r="J1295" s="8">
        <v>0.95833333333333337</v>
      </c>
      <c r="K1295">
        <f t="shared" si="101"/>
        <v>0</v>
      </c>
      <c r="L1295">
        <f t="shared" si="102"/>
        <v>23</v>
      </c>
      <c r="M1295">
        <f t="shared" si="103"/>
        <v>7</v>
      </c>
      <c r="N1295" t="str">
        <f>VLOOKUP(B:B,Customers!A:B,2,TRUE)</f>
        <v>India</v>
      </c>
      <c r="O1295" t="str">
        <f t="shared" si="104"/>
        <v>Not Outlier</v>
      </c>
      <c r="P1295">
        <f>VLOOKUP(B:B,Customers!A:H,8,0)</f>
        <v>63</v>
      </c>
    </row>
    <row r="1296" spans="1:16" x14ac:dyDescent="0.25">
      <c r="A1296">
        <v>575162</v>
      </c>
      <c r="B1296">
        <v>1040</v>
      </c>
      <c r="C1296" s="1" t="s">
        <v>113</v>
      </c>
      <c r="D1296" s="2">
        <v>45251.96875</v>
      </c>
      <c r="E1296" t="s">
        <v>98</v>
      </c>
      <c r="F1296" t="s">
        <v>27</v>
      </c>
      <c r="G1296">
        <v>1854</v>
      </c>
      <c r="H1296" s="11">
        <f t="shared" si="100"/>
        <v>21</v>
      </c>
      <c r="I1296" s="7">
        <v>45251</v>
      </c>
      <c r="J1296" s="8">
        <v>0.96875</v>
      </c>
      <c r="K1296">
        <f t="shared" si="101"/>
        <v>15</v>
      </c>
      <c r="L1296">
        <f t="shared" si="102"/>
        <v>23</v>
      </c>
      <c r="M1296">
        <f t="shared" si="103"/>
        <v>11</v>
      </c>
      <c r="N1296" t="str">
        <f>VLOOKUP(B:B,Customers!A:B,2,TRUE)</f>
        <v>India</v>
      </c>
      <c r="O1296" t="str">
        <f t="shared" si="104"/>
        <v>Not Outlier</v>
      </c>
      <c r="P1296">
        <f>VLOOKUP(B:B,Customers!A:H,8,0)</f>
        <v>63</v>
      </c>
    </row>
    <row r="1297" spans="1:16" x14ac:dyDescent="0.25">
      <c r="A1297">
        <v>419211</v>
      </c>
      <c r="B1297">
        <v>1044</v>
      </c>
      <c r="C1297" s="1" t="s">
        <v>113</v>
      </c>
      <c r="D1297" s="2">
        <v>45009.993055555555</v>
      </c>
      <c r="E1297" t="s">
        <v>96</v>
      </c>
      <c r="F1297" t="s">
        <v>49</v>
      </c>
      <c r="G1297">
        <v>4918</v>
      </c>
      <c r="H1297" s="11">
        <f t="shared" si="100"/>
        <v>24</v>
      </c>
      <c r="I1297" s="7">
        <v>45009</v>
      </c>
      <c r="J1297" s="8">
        <v>0.99305555555555558</v>
      </c>
      <c r="K1297">
        <f t="shared" si="101"/>
        <v>50</v>
      </c>
      <c r="L1297">
        <f t="shared" si="102"/>
        <v>23</v>
      </c>
      <c r="M1297">
        <f t="shared" si="103"/>
        <v>3</v>
      </c>
      <c r="N1297" t="str">
        <f>VLOOKUP(B:B,Customers!A:B,2,TRUE)</f>
        <v>India</v>
      </c>
      <c r="O1297" t="str">
        <f t="shared" si="104"/>
        <v>Not Outlier</v>
      </c>
      <c r="P1297">
        <f>VLOOKUP(B:B,Customers!A:H,8,0)</f>
        <v>26</v>
      </c>
    </row>
    <row r="1298" spans="1:16" x14ac:dyDescent="0.25">
      <c r="A1298">
        <v>615484</v>
      </c>
      <c r="B1298">
        <v>1044</v>
      </c>
      <c r="C1298" s="1" t="s">
        <v>113</v>
      </c>
      <c r="D1298" s="2">
        <v>45043.995833333334</v>
      </c>
      <c r="E1298" t="s">
        <v>97</v>
      </c>
      <c r="F1298" t="s">
        <v>43</v>
      </c>
      <c r="G1298">
        <v>8774</v>
      </c>
      <c r="H1298" s="11">
        <f t="shared" si="100"/>
        <v>27</v>
      </c>
      <c r="I1298" s="7">
        <v>45043</v>
      </c>
      <c r="J1298" s="8">
        <v>0.99583333333333335</v>
      </c>
      <c r="K1298">
        <f t="shared" si="101"/>
        <v>54</v>
      </c>
      <c r="L1298">
        <f t="shared" si="102"/>
        <v>23</v>
      </c>
      <c r="M1298">
        <f t="shared" si="103"/>
        <v>4</v>
      </c>
      <c r="N1298" t="str">
        <f>VLOOKUP(B:B,Customers!A:B,2,TRUE)</f>
        <v>India</v>
      </c>
      <c r="O1298" t="str">
        <f t="shared" si="104"/>
        <v>Not Outlier</v>
      </c>
      <c r="P1298">
        <f>VLOOKUP(B:B,Customers!A:H,8,0)</f>
        <v>26</v>
      </c>
    </row>
    <row r="1299" spans="1:16" x14ac:dyDescent="0.25">
      <c r="A1299">
        <v>975249</v>
      </c>
      <c r="B1299">
        <v>1044</v>
      </c>
      <c r="C1299" s="1" t="s">
        <v>113</v>
      </c>
      <c r="D1299" s="3">
        <v>45282.056250000001</v>
      </c>
      <c r="E1299" t="s">
        <v>96</v>
      </c>
      <c r="F1299" t="s">
        <v>14</v>
      </c>
      <c r="G1299">
        <v>3988</v>
      </c>
      <c r="H1299" s="11">
        <f t="shared" si="100"/>
        <v>22</v>
      </c>
      <c r="I1299" s="7">
        <v>45282</v>
      </c>
      <c r="J1299" s="8">
        <v>5.6250000000000001E-2</v>
      </c>
      <c r="K1299">
        <f t="shared" si="101"/>
        <v>21</v>
      </c>
      <c r="L1299">
        <f t="shared" si="102"/>
        <v>1</v>
      </c>
      <c r="M1299">
        <f t="shared" si="103"/>
        <v>12</v>
      </c>
      <c r="N1299" t="str">
        <f>VLOOKUP(B:B,Customers!A:B,2,TRUE)</f>
        <v>India</v>
      </c>
      <c r="O1299" t="str">
        <f t="shared" si="104"/>
        <v>Not Outlier</v>
      </c>
      <c r="P1299">
        <f>VLOOKUP(B:B,Customers!A:H,8,0)</f>
        <v>26</v>
      </c>
    </row>
    <row r="1300" spans="1:16" x14ac:dyDescent="0.25">
      <c r="A1300">
        <v>573331</v>
      </c>
      <c r="B1300">
        <v>1045</v>
      </c>
      <c r="C1300" s="1" t="s">
        <v>105</v>
      </c>
      <c r="D1300" s="2">
        <v>45201.054861111108</v>
      </c>
      <c r="E1300" t="s">
        <v>98</v>
      </c>
      <c r="F1300" t="s">
        <v>11</v>
      </c>
      <c r="G1300">
        <v>8506</v>
      </c>
      <c r="H1300" s="11">
        <f t="shared" si="100"/>
        <v>2</v>
      </c>
      <c r="I1300" s="7">
        <v>45201</v>
      </c>
      <c r="J1300" s="8">
        <v>5.486111111111111E-2</v>
      </c>
      <c r="K1300">
        <f t="shared" si="101"/>
        <v>19</v>
      </c>
      <c r="L1300">
        <f t="shared" si="102"/>
        <v>1</v>
      </c>
      <c r="M1300">
        <f t="shared" si="103"/>
        <v>10</v>
      </c>
      <c r="N1300" t="str">
        <f>VLOOKUP(B:B,Customers!A:B,2,TRUE)</f>
        <v>Spain</v>
      </c>
      <c r="O1300" t="str">
        <f t="shared" si="104"/>
        <v>Not Outlier</v>
      </c>
      <c r="P1300">
        <f>VLOOKUP(B:B,Customers!A:H,8,0)</f>
        <v>19</v>
      </c>
    </row>
    <row r="1301" spans="1:16" x14ac:dyDescent="0.25">
      <c r="A1301">
        <v>1321272</v>
      </c>
      <c r="B1301">
        <v>1045</v>
      </c>
      <c r="C1301" s="1" t="s">
        <v>105</v>
      </c>
      <c r="D1301" s="3">
        <v>45134.006249999999</v>
      </c>
      <c r="E1301" t="s">
        <v>97</v>
      </c>
      <c r="F1301" t="s">
        <v>71</v>
      </c>
      <c r="G1301">
        <v>4967</v>
      </c>
      <c r="H1301" s="11">
        <f t="shared" si="100"/>
        <v>27</v>
      </c>
      <c r="I1301" s="7">
        <v>45134</v>
      </c>
      <c r="J1301" s="8">
        <v>6.2500000000000003E-3</v>
      </c>
      <c r="K1301">
        <f t="shared" si="101"/>
        <v>9</v>
      </c>
      <c r="L1301">
        <f t="shared" si="102"/>
        <v>0</v>
      </c>
      <c r="M1301">
        <f t="shared" si="103"/>
        <v>7</v>
      </c>
      <c r="N1301" t="str">
        <f>VLOOKUP(B:B,Customers!A:B,2,TRUE)</f>
        <v>Spain</v>
      </c>
      <c r="O1301" t="str">
        <f t="shared" si="104"/>
        <v>Not Outlier</v>
      </c>
      <c r="P1301">
        <f>VLOOKUP(B:B,Customers!A:H,8,0)</f>
        <v>19</v>
      </c>
    </row>
    <row r="1302" spans="1:16" x14ac:dyDescent="0.25">
      <c r="A1302">
        <v>448027</v>
      </c>
      <c r="B1302">
        <v>1046</v>
      </c>
      <c r="C1302" s="1" t="s">
        <v>113</v>
      </c>
      <c r="D1302" s="2">
        <v>45116.040277777778</v>
      </c>
      <c r="E1302" t="s">
        <v>98</v>
      </c>
      <c r="F1302" t="s">
        <v>59</v>
      </c>
      <c r="G1302">
        <v>532</v>
      </c>
      <c r="H1302" s="11">
        <f t="shared" si="100"/>
        <v>9</v>
      </c>
      <c r="I1302" s="7">
        <v>45116</v>
      </c>
      <c r="J1302" s="8">
        <v>4.027777777777778E-2</v>
      </c>
      <c r="K1302">
        <f t="shared" si="101"/>
        <v>58</v>
      </c>
      <c r="L1302">
        <f t="shared" si="102"/>
        <v>0</v>
      </c>
      <c r="M1302">
        <f t="shared" si="103"/>
        <v>7</v>
      </c>
      <c r="N1302" t="str">
        <f>VLOOKUP(B:B,Customers!A:B,2,TRUE)</f>
        <v>India</v>
      </c>
      <c r="O1302" t="str">
        <f t="shared" si="104"/>
        <v>Not Outlier</v>
      </c>
      <c r="P1302">
        <f>VLOOKUP(B:B,Customers!A:H,8,0)</f>
        <v>52</v>
      </c>
    </row>
    <row r="1303" spans="1:16" x14ac:dyDescent="0.25">
      <c r="A1303">
        <v>103812</v>
      </c>
      <c r="B1303">
        <v>1047</v>
      </c>
      <c r="C1303" s="1" t="s">
        <v>107</v>
      </c>
      <c r="D1303" s="2">
        <v>45273.020833333336</v>
      </c>
      <c r="E1303" t="s">
        <v>98</v>
      </c>
      <c r="F1303" t="s">
        <v>47</v>
      </c>
      <c r="G1303">
        <v>3954</v>
      </c>
      <c r="H1303" s="11">
        <f t="shared" si="100"/>
        <v>13</v>
      </c>
      <c r="I1303" s="7">
        <v>45273</v>
      </c>
      <c r="J1303" s="8">
        <v>2.0833333333333332E-2</v>
      </c>
      <c r="K1303">
        <f t="shared" si="101"/>
        <v>30</v>
      </c>
      <c r="L1303">
        <f t="shared" si="102"/>
        <v>0</v>
      </c>
      <c r="M1303">
        <f t="shared" si="103"/>
        <v>12</v>
      </c>
      <c r="N1303" t="str">
        <f>VLOOKUP(B:B,Customers!A:B,2,TRUE)</f>
        <v>Italy</v>
      </c>
      <c r="O1303" t="str">
        <f t="shared" si="104"/>
        <v>Not Outlier</v>
      </c>
      <c r="P1303">
        <f>VLOOKUP(B:B,Customers!A:H,8,0)</f>
        <v>20</v>
      </c>
    </row>
    <row r="1304" spans="1:16" x14ac:dyDescent="0.25">
      <c r="A1304">
        <v>1203312</v>
      </c>
      <c r="B1304">
        <v>1047</v>
      </c>
      <c r="C1304" s="1" t="s">
        <v>107</v>
      </c>
      <c r="D1304" s="3">
        <v>44938.995833333334</v>
      </c>
      <c r="E1304" t="s">
        <v>98</v>
      </c>
      <c r="F1304" t="s">
        <v>27</v>
      </c>
      <c r="G1304">
        <v>5488</v>
      </c>
      <c r="H1304" s="11">
        <f t="shared" si="100"/>
        <v>12</v>
      </c>
      <c r="I1304" s="7">
        <v>44938</v>
      </c>
      <c r="J1304" s="8">
        <v>0.99583333333333335</v>
      </c>
      <c r="K1304">
        <f t="shared" si="101"/>
        <v>54</v>
      </c>
      <c r="L1304">
        <f t="shared" si="102"/>
        <v>23</v>
      </c>
      <c r="M1304">
        <f t="shared" si="103"/>
        <v>1</v>
      </c>
      <c r="N1304" t="str">
        <f>VLOOKUP(B:B,Customers!A:B,2,TRUE)</f>
        <v>Italy</v>
      </c>
      <c r="O1304" t="str">
        <f t="shared" si="104"/>
        <v>Not Outlier</v>
      </c>
      <c r="P1304">
        <f>VLOOKUP(B:B,Customers!A:H,8,0)</f>
        <v>20</v>
      </c>
    </row>
    <row r="1305" spans="1:16" x14ac:dyDescent="0.25">
      <c r="A1305">
        <v>366394</v>
      </c>
      <c r="B1305">
        <v>1048</v>
      </c>
      <c r="C1305" s="1" t="s">
        <v>113</v>
      </c>
      <c r="D1305" s="2">
        <v>45170.03125</v>
      </c>
      <c r="E1305" t="s">
        <v>96</v>
      </c>
      <c r="F1305" t="s">
        <v>27</v>
      </c>
      <c r="G1305">
        <v>3380</v>
      </c>
      <c r="H1305" s="11">
        <f t="shared" si="100"/>
        <v>1</v>
      </c>
      <c r="I1305" s="7">
        <v>45170</v>
      </c>
      <c r="J1305" s="8">
        <v>3.125E-2</v>
      </c>
      <c r="K1305">
        <f t="shared" si="101"/>
        <v>45</v>
      </c>
      <c r="L1305">
        <f t="shared" si="102"/>
        <v>0</v>
      </c>
      <c r="M1305">
        <f t="shared" si="103"/>
        <v>9</v>
      </c>
      <c r="N1305" t="str">
        <f>VLOOKUP(B:B,Customers!A:B,2,TRUE)</f>
        <v>India</v>
      </c>
      <c r="O1305" t="str">
        <f t="shared" si="104"/>
        <v>Not Outlier</v>
      </c>
      <c r="P1305">
        <f>VLOOKUP(B:B,Customers!A:H,8,0)</f>
        <v>26</v>
      </c>
    </row>
    <row r="1306" spans="1:16" x14ac:dyDescent="0.25">
      <c r="A1306">
        <v>1582168</v>
      </c>
      <c r="B1306">
        <v>1048</v>
      </c>
      <c r="C1306" s="1" t="s">
        <v>113</v>
      </c>
      <c r="D1306" s="3">
        <v>45254.036111111112</v>
      </c>
      <c r="E1306" t="s">
        <v>98</v>
      </c>
      <c r="F1306" t="s">
        <v>10</v>
      </c>
      <c r="G1306">
        <v>9234</v>
      </c>
      <c r="H1306" s="11">
        <f t="shared" si="100"/>
        <v>24</v>
      </c>
      <c r="I1306" s="7">
        <v>45254</v>
      </c>
      <c r="J1306" s="8">
        <v>3.6111111111111108E-2</v>
      </c>
      <c r="K1306">
        <f t="shared" si="101"/>
        <v>52</v>
      </c>
      <c r="L1306">
        <f t="shared" si="102"/>
        <v>0</v>
      </c>
      <c r="M1306">
        <f t="shared" si="103"/>
        <v>11</v>
      </c>
      <c r="N1306" t="str">
        <f>VLOOKUP(B:B,Customers!A:B,2,TRUE)</f>
        <v>India</v>
      </c>
      <c r="O1306" t="str">
        <f t="shared" si="104"/>
        <v>Not Outlier</v>
      </c>
      <c r="P1306">
        <f>VLOOKUP(B:B,Customers!A:H,8,0)</f>
        <v>26</v>
      </c>
    </row>
    <row r="1307" spans="1:16" x14ac:dyDescent="0.25">
      <c r="A1307">
        <v>1497326</v>
      </c>
      <c r="B1307">
        <v>1050</v>
      </c>
      <c r="C1307" s="1" t="s">
        <v>100</v>
      </c>
      <c r="D1307" s="3">
        <v>45259.061805555553</v>
      </c>
      <c r="E1307" t="s">
        <v>98</v>
      </c>
      <c r="F1307" t="s">
        <v>43</v>
      </c>
      <c r="G1307">
        <v>1670</v>
      </c>
      <c r="H1307" s="11">
        <f t="shared" si="100"/>
        <v>29</v>
      </c>
      <c r="I1307" s="7">
        <v>45259</v>
      </c>
      <c r="J1307" s="8">
        <v>6.1805555555555558E-2</v>
      </c>
      <c r="K1307">
        <f t="shared" si="101"/>
        <v>29</v>
      </c>
      <c r="L1307">
        <f t="shared" si="102"/>
        <v>1</v>
      </c>
      <c r="M1307">
        <f t="shared" si="103"/>
        <v>11</v>
      </c>
      <c r="N1307" t="str">
        <f>VLOOKUP(B:B,Customers!A:B,2,TRUE)</f>
        <v>France</v>
      </c>
      <c r="O1307" t="str">
        <f t="shared" si="104"/>
        <v>Not Outlier</v>
      </c>
      <c r="P1307">
        <f>VLOOKUP(B:B,Customers!A:H,8,0)</f>
        <v>31</v>
      </c>
    </row>
    <row r="1308" spans="1:16" x14ac:dyDescent="0.25">
      <c r="A1308">
        <v>1219438</v>
      </c>
      <c r="B1308">
        <v>1051</v>
      </c>
      <c r="C1308" s="1" t="s">
        <v>105</v>
      </c>
      <c r="D1308" s="3">
        <v>44936.052083333336</v>
      </c>
      <c r="E1308" t="s">
        <v>98</v>
      </c>
      <c r="F1308" t="s">
        <v>52</v>
      </c>
      <c r="G1308">
        <v>3777</v>
      </c>
      <c r="H1308" s="11">
        <f t="shared" si="100"/>
        <v>10</v>
      </c>
      <c r="I1308" s="7">
        <v>44936</v>
      </c>
      <c r="J1308" s="8">
        <v>5.2083333333333336E-2</v>
      </c>
      <c r="K1308">
        <f t="shared" si="101"/>
        <v>15</v>
      </c>
      <c r="L1308">
        <f t="shared" si="102"/>
        <v>1</v>
      </c>
      <c r="M1308">
        <f t="shared" si="103"/>
        <v>1</v>
      </c>
      <c r="N1308" t="str">
        <f>VLOOKUP(B:B,Customers!A:B,2,TRUE)</f>
        <v>Spain</v>
      </c>
      <c r="O1308" t="str">
        <f t="shared" si="104"/>
        <v>Not Outlier</v>
      </c>
      <c r="P1308">
        <f>VLOOKUP(B:B,Customers!A:H,8,0)</f>
        <v>36</v>
      </c>
    </row>
    <row r="1309" spans="1:16" x14ac:dyDescent="0.25">
      <c r="A1309">
        <v>1352087</v>
      </c>
      <c r="B1309">
        <v>1051</v>
      </c>
      <c r="C1309" s="1" t="s">
        <v>105</v>
      </c>
      <c r="D1309" s="3">
        <v>45095.015972222223</v>
      </c>
      <c r="E1309" t="s">
        <v>97</v>
      </c>
      <c r="F1309" t="s">
        <v>59</v>
      </c>
      <c r="G1309">
        <v>4016</v>
      </c>
      <c r="H1309" s="11">
        <f t="shared" si="100"/>
        <v>18</v>
      </c>
      <c r="I1309" s="7">
        <v>45095</v>
      </c>
      <c r="J1309" s="8">
        <v>1.5972222222222221E-2</v>
      </c>
      <c r="K1309">
        <f t="shared" si="101"/>
        <v>23</v>
      </c>
      <c r="L1309">
        <f t="shared" si="102"/>
        <v>0</v>
      </c>
      <c r="M1309">
        <f t="shared" si="103"/>
        <v>6</v>
      </c>
      <c r="N1309" t="str">
        <f>VLOOKUP(B:B,Customers!A:B,2,TRUE)</f>
        <v>Spain</v>
      </c>
      <c r="O1309" t="str">
        <f t="shared" si="104"/>
        <v>Not Outlier</v>
      </c>
      <c r="P1309">
        <f>VLOOKUP(B:B,Customers!A:H,8,0)</f>
        <v>36</v>
      </c>
    </row>
    <row r="1310" spans="1:16" x14ac:dyDescent="0.25">
      <c r="A1310">
        <v>303207</v>
      </c>
      <c r="B1310">
        <v>1052</v>
      </c>
      <c r="C1310" s="1" t="s">
        <v>109</v>
      </c>
      <c r="D1310" s="2">
        <v>45249.995833333334</v>
      </c>
      <c r="E1310" t="s">
        <v>97</v>
      </c>
      <c r="F1310" t="s">
        <v>21</v>
      </c>
      <c r="G1310">
        <v>1054</v>
      </c>
      <c r="H1310" s="11">
        <f t="shared" si="100"/>
        <v>19</v>
      </c>
      <c r="I1310" s="7">
        <v>45249</v>
      </c>
      <c r="J1310" s="8">
        <v>0.99583333333333335</v>
      </c>
      <c r="K1310">
        <f t="shared" si="101"/>
        <v>54</v>
      </c>
      <c r="L1310">
        <f t="shared" si="102"/>
        <v>23</v>
      </c>
      <c r="M1310">
        <f t="shared" si="103"/>
        <v>11</v>
      </c>
      <c r="N1310" t="str">
        <f>VLOOKUP(B:B,Customers!A:B,2,TRUE)</f>
        <v>Germany</v>
      </c>
      <c r="O1310" t="str">
        <f t="shared" si="104"/>
        <v>Not Outlier</v>
      </c>
      <c r="P1310">
        <f>VLOOKUP(B:B,Customers!A:H,8,0)</f>
        <v>66</v>
      </c>
    </row>
    <row r="1311" spans="1:16" x14ac:dyDescent="0.25">
      <c r="A1311">
        <v>571316</v>
      </c>
      <c r="B1311">
        <v>1052</v>
      </c>
      <c r="C1311" s="1" t="s">
        <v>109</v>
      </c>
      <c r="D1311" s="2">
        <v>45064.082638888889</v>
      </c>
      <c r="E1311" t="s">
        <v>98</v>
      </c>
      <c r="F1311" t="s">
        <v>27</v>
      </c>
      <c r="G1311">
        <v>1658</v>
      </c>
      <c r="H1311" s="11">
        <f t="shared" si="100"/>
        <v>18</v>
      </c>
      <c r="I1311" s="7">
        <v>45064</v>
      </c>
      <c r="J1311" s="8">
        <v>8.2638888888888887E-2</v>
      </c>
      <c r="K1311">
        <f t="shared" si="101"/>
        <v>59</v>
      </c>
      <c r="L1311">
        <f t="shared" si="102"/>
        <v>1</v>
      </c>
      <c r="M1311">
        <f t="shared" si="103"/>
        <v>5</v>
      </c>
      <c r="N1311" t="str">
        <f>VLOOKUP(B:B,Customers!A:B,2,TRUE)</f>
        <v>Germany</v>
      </c>
      <c r="O1311" t="str">
        <f t="shared" si="104"/>
        <v>Not Outlier</v>
      </c>
      <c r="P1311">
        <f>VLOOKUP(B:B,Customers!A:H,8,0)</f>
        <v>66</v>
      </c>
    </row>
    <row r="1312" spans="1:16" x14ac:dyDescent="0.25">
      <c r="A1312">
        <v>1436270</v>
      </c>
      <c r="B1312">
        <v>1052</v>
      </c>
      <c r="C1312" s="1" t="s">
        <v>109</v>
      </c>
      <c r="D1312" s="3">
        <v>45101.070138888892</v>
      </c>
      <c r="E1312" t="s">
        <v>97</v>
      </c>
      <c r="F1312" t="s">
        <v>57</v>
      </c>
      <c r="G1312">
        <v>1360</v>
      </c>
      <c r="H1312" s="11">
        <f t="shared" si="100"/>
        <v>24</v>
      </c>
      <c r="I1312" s="7">
        <v>45101</v>
      </c>
      <c r="J1312" s="8">
        <v>7.013888888888889E-2</v>
      </c>
      <c r="K1312">
        <f t="shared" si="101"/>
        <v>41</v>
      </c>
      <c r="L1312">
        <f t="shared" si="102"/>
        <v>1</v>
      </c>
      <c r="M1312">
        <f t="shared" si="103"/>
        <v>6</v>
      </c>
      <c r="N1312" t="str">
        <f>VLOOKUP(B:B,Customers!A:B,2,TRUE)</f>
        <v>Germany</v>
      </c>
      <c r="O1312" t="str">
        <f t="shared" si="104"/>
        <v>Not Outlier</v>
      </c>
      <c r="P1312">
        <f>VLOOKUP(B:B,Customers!A:H,8,0)</f>
        <v>66</v>
      </c>
    </row>
    <row r="1313" spans="1:16" x14ac:dyDescent="0.25">
      <c r="A1313">
        <v>706153</v>
      </c>
      <c r="B1313">
        <v>1053</v>
      </c>
      <c r="C1313" s="1" t="s">
        <v>113</v>
      </c>
      <c r="D1313" s="3">
        <v>45007.022222222222</v>
      </c>
      <c r="E1313" t="s">
        <v>97</v>
      </c>
      <c r="F1313" t="s">
        <v>27</v>
      </c>
      <c r="G1313">
        <v>777</v>
      </c>
      <c r="H1313" s="11">
        <f t="shared" si="100"/>
        <v>22</v>
      </c>
      <c r="I1313" s="7">
        <v>45007</v>
      </c>
      <c r="J1313" s="8">
        <v>2.2222222222222223E-2</v>
      </c>
      <c r="K1313">
        <f t="shared" si="101"/>
        <v>32</v>
      </c>
      <c r="L1313">
        <f t="shared" si="102"/>
        <v>0</v>
      </c>
      <c r="M1313">
        <f t="shared" si="103"/>
        <v>3</v>
      </c>
      <c r="N1313" t="str">
        <f>VLOOKUP(B:B,Customers!A:B,2,TRUE)</f>
        <v>India</v>
      </c>
      <c r="O1313" t="str">
        <f t="shared" si="104"/>
        <v>Not Outlier</v>
      </c>
      <c r="P1313">
        <f>VLOOKUP(B:B,Customers!A:H,8,0)</f>
        <v>67</v>
      </c>
    </row>
    <row r="1314" spans="1:16" x14ac:dyDescent="0.25">
      <c r="A1314">
        <v>1031756</v>
      </c>
      <c r="B1314">
        <v>1053</v>
      </c>
      <c r="C1314" s="1" t="s">
        <v>113</v>
      </c>
      <c r="D1314" s="3">
        <v>45024.99722222222</v>
      </c>
      <c r="E1314" t="s">
        <v>98</v>
      </c>
      <c r="F1314" t="s">
        <v>69</v>
      </c>
      <c r="G1314">
        <v>8172</v>
      </c>
      <c r="H1314" s="11">
        <f t="shared" si="100"/>
        <v>8</v>
      </c>
      <c r="I1314" s="7">
        <v>45024</v>
      </c>
      <c r="J1314" s="8">
        <v>0.99722222222222223</v>
      </c>
      <c r="K1314">
        <f t="shared" si="101"/>
        <v>56</v>
      </c>
      <c r="L1314">
        <f t="shared" si="102"/>
        <v>23</v>
      </c>
      <c r="M1314">
        <f t="shared" si="103"/>
        <v>4</v>
      </c>
      <c r="N1314" t="str">
        <f>VLOOKUP(B:B,Customers!A:B,2,TRUE)</f>
        <v>India</v>
      </c>
      <c r="O1314" t="str">
        <f t="shared" si="104"/>
        <v>Not Outlier</v>
      </c>
      <c r="P1314">
        <f>VLOOKUP(B:B,Customers!A:H,8,0)</f>
        <v>67</v>
      </c>
    </row>
    <row r="1315" spans="1:16" x14ac:dyDescent="0.25">
      <c r="A1315">
        <v>400062</v>
      </c>
      <c r="B1315">
        <v>1054</v>
      </c>
      <c r="C1315" s="1" t="s">
        <v>113</v>
      </c>
      <c r="D1315" s="2">
        <v>45172.970138888886</v>
      </c>
      <c r="E1315" t="s">
        <v>96</v>
      </c>
      <c r="F1315" t="s">
        <v>45</v>
      </c>
      <c r="G1315">
        <v>1436</v>
      </c>
      <c r="H1315" s="11">
        <f t="shared" si="100"/>
        <v>3</v>
      </c>
      <c r="I1315" s="7">
        <v>45172</v>
      </c>
      <c r="J1315" s="8">
        <v>0.97013888888888888</v>
      </c>
      <c r="K1315">
        <f t="shared" si="101"/>
        <v>17</v>
      </c>
      <c r="L1315">
        <f t="shared" si="102"/>
        <v>23</v>
      </c>
      <c r="M1315">
        <f t="shared" si="103"/>
        <v>9</v>
      </c>
      <c r="N1315" t="str">
        <f>VLOOKUP(B:B,Customers!A:B,2,TRUE)</f>
        <v>India</v>
      </c>
      <c r="O1315" t="str">
        <f t="shared" si="104"/>
        <v>Not Outlier</v>
      </c>
      <c r="P1315">
        <f>VLOOKUP(B:B,Customers!A:H,8,0)</f>
        <v>86</v>
      </c>
    </row>
    <row r="1316" spans="1:16" x14ac:dyDescent="0.25">
      <c r="A1316">
        <v>839161</v>
      </c>
      <c r="B1316">
        <v>1055</v>
      </c>
      <c r="C1316" s="1" t="s">
        <v>113</v>
      </c>
      <c r="D1316" s="3">
        <v>45160.030555555553</v>
      </c>
      <c r="E1316" t="s">
        <v>97</v>
      </c>
      <c r="F1316" t="s">
        <v>81</v>
      </c>
      <c r="G1316">
        <v>9736</v>
      </c>
      <c r="H1316" s="11">
        <f t="shared" si="100"/>
        <v>22</v>
      </c>
      <c r="I1316" s="7">
        <v>45160</v>
      </c>
      <c r="J1316" s="8">
        <v>3.0555555555555555E-2</v>
      </c>
      <c r="K1316">
        <f t="shared" si="101"/>
        <v>44</v>
      </c>
      <c r="L1316">
        <f t="shared" si="102"/>
        <v>0</v>
      </c>
      <c r="M1316">
        <f t="shared" si="103"/>
        <v>8</v>
      </c>
      <c r="N1316" t="str">
        <f>VLOOKUP(B:B,Customers!A:B,2,TRUE)</f>
        <v>India</v>
      </c>
      <c r="O1316" t="str">
        <f t="shared" si="104"/>
        <v>Not Outlier</v>
      </c>
      <c r="P1316">
        <f>VLOOKUP(B:B,Customers!A:H,8,0)</f>
        <v>21</v>
      </c>
    </row>
    <row r="1317" spans="1:16" x14ac:dyDescent="0.25">
      <c r="A1317">
        <v>35391</v>
      </c>
      <c r="B1317">
        <v>1057</v>
      </c>
      <c r="C1317" s="1" t="s">
        <v>105</v>
      </c>
      <c r="D1317" s="2">
        <v>45056.074999999997</v>
      </c>
      <c r="E1317" t="s">
        <v>98</v>
      </c>
      <c r="F1317" t="s">
        <v>14</v>
      </c>
      <c r="G1317">
        <v>6287</v>
      </c>
      <c r="H1317" s="11">
        <f t="shared" si="100"/>
        <v>10</v>
      </c>
      <c r="I1317" s="7">
        <v>45056</v>
      </c>
      <c r="J1317" s="8">
        <v>7.4999999999999997E-2</v>
      </c>
      <c r="K1317">
        <f t="shared" si="101"/>
        <v>48</v>
      </c>
      <c r="L1317">
        <f t="shared" si="102"/>
        <v>1</v>
      </c>
      <c r="M1317">
        <f t="shared" si="103"/>
        <v>5</v>
      </c>
      <c r="N1317" t="str">
        <f>VLOOKUP(B:B,Customers!A:B,2,TRUE)</f>
        <v>Spain</v>
      </c>
      <c r="O1317" t="str">
        <f t="shared" si="104"/>
        <v>Not Outlier</v>
      </c>
      <c r="P1317">
        <f>VLOOKUP(B:B,Customers!A:H,8,0)</f>
        <v>71</v>
      </c>
    </row>
    <row r="1318" spans="1:16" x14ac:dyDescent="0.25">
      <c r="A1318">
        <v>188610</v>
      </c>
      <c r="B1318">
        <v>1057</v>
      </c>
      <c r="C1318" s="1" t="s">
        <v>105</v>
      </c>
      <c r="D1318" s="2">
        <v>44962.988888888889</v>
      </c>
      <c r="E1318" t="s">
        <v>97</v>
      </c>
      <c r="F1318" t="s">
        <v>79</v>
      </c>
      <c r="G1318">
        <v>597</v>
      </c>
      <c r="H1318" s="11">
        <f t="shared" si="100"/>
        <v>5</v>
      </c>
      <c r="I1318" s="7">
        <v>44962</v>
      </c>
      <c r="J1318" s="8">
        <v>0.98888888888888893</v>
      </c>
      <c r="K1318">
        <f t="shared" si="101"/>
        <v>44</v>
      </c>
      <c r="L1318">
        <f t="shared" si="102"/>
        <v>23</v>
      </c>
      <c r="M1318">
        <f t="shared" si="103"/>
        <v>2</v>
      </c>
      <c r="N1318" t="str">
        <f>VLOOKUP(B:B,Customers!A:B,2,TRUE)</f>
        <v>Spain</v>
      </c>
      <c r="O1318" t="str">
        <f t="shared" si="104"/>
        <v>Not Outlier</v>
      </c>
      <c r="P1318">
        <f>VLOOKUP(B:B,Customers!A:H,8,0)</f>
        <v>71</v>
      </c>
    </row>
    <row r="1319" spans="1:16" x14ac:dyDescent="0.25">
      <c r="A1319">
        <v>425673</v>
      </c>
      <c r="B1319">
        <v>1058</v>
      </c>
      <c r="C1319" s="1" t="s">
        <v>113</v>
      </c>
      <c r="D1319" s="2">
        <v>45196.030555555553</v>
      </c>
      <c r="E1319" t="s">
        <v>98</v>
      </c>
      <c r="F1319" t="s">
        <v>11</v>
      </c>
      <c r="G1319">
        <v>491</v>
      </c>
      <c r="H1319" s="11">
        <f t="shared" si="100"/>
        <v>27</v>
      </c>
      <c r="I1319" s="7">
        <v>45196</v>
      </c>
      <c r="J1319" s="8">
        <v>3.0555555555555555E-2</v>
      </c>
      <c r="K1319">
        <f t="shared" si="101"/>
        <v>44</v>
      </c>
      <c r="L1319">
        <f t="shared" si="102"/>
        <v>0</v>
      </c>
      <c r="M1319">
        <f t="shared" si="103"/>
        <v>9</v>
      </c>
      <c r="N1319" t="str">
        <f>VLOOKUP(B:B,Customers!A:B,2,TRUE)</f>
        <v>India</v>
      </c>
      <c r="O1319" t="str">
        <f t="shared" si="104"/>
        <v>Not Outlier</v>
      </c>
      <c r="P1319">
        <f>VLOOKUP(B:B,Customers!A:H,8,0)</f>
        <v>74</v>
      </c>
    </row>
    <row r="1320" spans="1:16" x14ac:dyDescent="0.25">
      <c r="A1320">
        <v>628608</v>
      </c>
      <c r="B1320">
        <v>1060</v>
      </c>
      <c r="C1320" s="1" t="s">
        <v>113</v>
      </c>
      <c r="D1320" s="2">
        <v>44927.030555555553</v>
      </c>
      <c r="E1320" t="s">
        <v>97</v>
      </c>
      <c r="F1320" t="s">
        <v>93</v>
      </c>
      <c r="G1320">
        <v>89</v>
      </c>
      <c r="H1320" s="11">
        <f t="shared" si="100"/>
        <v>1</v>
      </c>
      <c r="I1320" s="7">
        <v>44927</v>
      </c>
      <c r="J1320" s="8">
        <v>3.0555555555555555E-2</v>
      </c>
      <c r="K1320">
        <f t="shared" si="101"/>
        <v>44</v>
      </c>
      <c r="L1320">
        <f t="shared" si="102"/>
        <v>0</v>
      </c>
      <c r="M1320">
        <f t="shared" si="103"/>
        <v>1</v>
      </c>
      <c r="N1320" t="str">
        <f>VLOOKUP(B:B,Customers!A:B,2,TRUE)</f>
        <v>India</v>
      </c>
      <c r="O1320" t="str">
        <f t="shared" si="104"/>
        <v>Not Outlier</v>
      </c>
      <c r="P1320">
        <f>VLOOKUP(B:B,Customers!A:H,8,0)</f>
        <v>62</v>
      </c>
    </row>
    <row r="1321" spans="1:16" x14ac:dyDescent="0.25">
      <c r="A1321">
        <v>708480</v>
      </c>
      <c r="B1321">
        <v>1060</v>
      </c>
      <c r="C1321" s="1" t="s">
        <v>113</v>
      </c>
      <c r="D1321" s="3">
        <v>45218.981249999997</v>
      </c>
      <c r="E1321" t="s">
        <v>97</v>
      </c>
      <c r="F1321" t="s">
        <v>80</v>
      </c>
      <c r="G1321">
        <v>2493</v>
      </c>
      <c r="H1321" s="11">
        <f t="shared" si="100"/>
        <v>19</v>
      </c>
      <c r="I1321" s="7">
        <v>45218</v>
      </c>
      <c r="J1321" s="8">
        <v>0.98124999999999996</v>
      </c>
      <c r="K1321">
        <f t="shared" si="101"/>
        <v>33</v>
      </c>
      <c r="L1321">
        <f t="shared" si="102"/>
        <v>23</v>
      </c>
      <c r="M1321">
        <f t="shared" si="103"/>
        <v>10</v>
      </c>
      <c r="N1321" t="str">
        <f>VLOOKUP(B:B,Customers!A:B,2,TRUE)</f>
        <v>India</v>
      </c>
      <c r="O1321" t="str">
        <f t="shared" si="104"/>
        <v>Not Outlier</v>
      </c>
      <c r="P1321">
        <f>VLOOKUP(B:B,Customers!A:H,8,0)</f>
        <v>62</v>
      </c>
    </row>
    <row r="1322" spans="1:16" x14ac:dyDescent="0.25">
      <c r="A1322">
        <v>1046974</v>
      </c>
      <c r="B1322">
        <v>1060</v>
      </c>
      <c r="C1322" s="1" t="s">
        <v>113</v>
      </c>
      <c r="D1322" s="3">
        <v>45280.957638888889</v>
      </c>
      <c r="E1322" t="s">
        <v>97</v>
      </c>
      <c r="F1322" t="s">
        <v>49</v>
      </c>
      <c r="G1322">
        <v>2067</v>
      </c>
      <c r="H1322" s="11">
        <f t="shared" si="100"/>
        <v>20</v>
      </c>
      <c r="I1322" s="7">
        <v>45280</v>
      </c>
      <c r="J1322" s="8">
        <v>0.95763888888888893</v>
      </c>
      <c r="K1322">
        <f t="shared" si="101"/>
        <v>59</v>
      </c>
      <c r="L1322">
        <f t="shared" si="102"/>
        <v>22</v>
      </c>
      <c r="M1322">
        <f t="shared" si="103"/>
        <v>12</v>
      </c>
      <c r="N1322" t="str">
        <f>VLOOKUP(B:B,Customers!A:B,2,TRUE)</f>
        <v>India</v>
      </c>
      <c r="O1322" t="str">
        <f t="shared" si="104"/>
        <v>Not Outlier</v>
      </c>
      <c r="P1322">
        <f>VLOOKUP(B:B,Customers!A:H,8,0)</f>
        <v>62</v>
      </c>
    </row>
    <row r="1323" spans="1:16" x14ac:dyDescent="0.25">
      <c r="A1323">
        <v>734449</v>
      </c>
      <c r="B1323">
        <v>1061</v>
      </c>
      <c r="C1323" s="1" t="s">
        <v>102</v>
      </c>
      <c r="D1323" s="3">
        <v>45225.091666666667</v>
      </c>
      <c r="E1323" t="s">
        <v>191</v>
      </c>
      <c r="F1323" t="s">
        <v>83</v>
      </c>
      <c r="G1323">
        <v>8005</v>
      </c>
      <c r="H1323" s="11">
        <f t="shared" si="100"/>
        <v>26</v>
      </c>
      <c r="I1323" s="7">
        <v>45225</v>
      </c>
      <c r="J1323" s="8">
        <v>9.166666666666666E-2</v>
      </c>
      <c r="K1323">
        <f t="shared" si="101"/>
        <v>12</v>
      </c>
      <c r="L1323">
        <f t="shared" si="102"/>
        <v>2</v>
      </c>
      <c r="M1323">
        <f t="shared" si="103"/>
        <v>10</v>
      </c>
      <c r="N1323" t="str">
        <f>VLOOKUP(B:B,Customers!A:B,2,TRUE)</f>
        <v>Finland</v>
      </c>
      <c r="O1323" t="str">
        <f t="shared" si="104"/>
        <v>Not Outlier</v>
      </c>
      <c r="P1323">
        <f>VLOOKUP(B:B,Customers!A:H,8,0)</f>
        <v>61</v>
      </c>
    </row>
    <row r="1324" spans="1:16" x14ac:dyDescent="0.25">
      <c r="A1324">
        <v>876685</v>
      </c>
      <c r="B1324">
        <v>1061</v>
      </c>
      <c r="C1324" s="1" t="s">
        <v>102</v>
      </c>
      <c r="D1324" s="3">
        <v>44950.98541666667</v>
      </c>
      <c r="E1324" t="s">
        <v>98</v>
      </c>
      <c r="F1324" t="s">
        <v>66</v>
      </c>
      <c r="G1324">
        <v>3507</v>
      </c>
      <c r="H1324" s="11">
        <f t="shared" si="100"/>
        <v>24</v>
      </c>
      <c r="I1324" s="7">
        <v>44950</v>
      </c>
      <c r="J1324" s="8">
        <v>0.98541666666666672</v>
      </c>
      <c r="K1324">
        <f t="shared" si="101"/>
        <v>39</v>
      </c>
      <c r="L1324">
        <f t="shared" si="102"/>
        <v>23</v>
      </c>
      <c r="M1324">
        <f t="shared" si="103"/>
        <v>1</v>
      </c>
      <c r="N1324" t="str">
        <f>VLOOKUP(B:B,Customers!A:B,2,TRUE)</f>
        <v>Finland</v>
      </c>
      <c r="O1324" t="str">
        <f t="shared" si="104"/>
        <v>Not Outlier</v>
      </c>
      <c r="P1324">
        <f>VLOOKUP(B:B,Customers!A:H,8,0)</f>
        <v>61</v>
      </c>
    </row>
    <row r="1325" spans="1:16" x14ac:dyDescent="0.25">
      <c r="A1325">
        <v>1361770</v>
      </c>
      <c r="B1325">
        <v>1061</v>
      </c>
      <c r="C1325" s="1" t="s">
        <v>102</v>
      </c>
      <c r="D1325" s="3">
        <v>45042.004166666666</v>
      </c>
      <c r="E1325" t="s">
        <v>97</v>
      </c>
      <c r="F1325" t="s">
        <v>74</v>
      </c>
      <c r="G1325">
        <v>8962</v>
      </c>
      <c r="H1325" s="11">
        <f t="shared" si="100"/>
        <v>26</v>
      </c>
      <c r="I1325" s="7">
        <v>45042</v>
      </c>
      <c r="J1325" s="8">
        <v>4.1666666666666666E-3</v>
      </c>
      <c r="K1325">
        <f t="shared" si="101"/>
        <v>6</v>
      </c>
      <c r="L1325">
        <f t="shared" si="102"/>
        <v>0</v>
      </c>
      <c r="M1325">
        <f t="shared" si="103"/>
        <v>4</v>
      </c>
      <c r="N1325" t="str">
        <f>VLOOKUP(B:B,Customers!A:B,2,TRUE)</f>
        <v>Finland</v>
      </c>
      <c r="O1325" t="str">
        <f t="shared" si="104"/>
        <v>Not Outlier</v>
      </c>
      <c r="P1325">
        <f>VLOOKUP(B:B,Customers!A:H,8,0)</f>
        <v>61</v>
      </c>
    </row>
    <row r="1326" spans="1:16" x14ac:dyDescent="0.25">
      <c r="A1326">
        <v>397931</v>
      </c>
      <c r="B1326">
        <v>1062</v>
      </c>
      <c r="C1326" s="1" t="s">
        <v>113</v>
      </c>
      <c r="D1326" s="2">
        <v>45131.015972222223</v>
      </c>
      <c r="E1326" t="s">
        <v>97</v>
      </c>
      <c r="F1326" t="s">
        <v>27</v>
      </c>
      <c r="G1326">
        <v>8407</v>
      </c>
      <c r="H1326" s="11">
        <f t="shared" si="100"/>
        <v>24</v>
      </c>
      <c r="I1326" s="7">
        <v>45131</v>
      </c>
      <c r="J1326" s="8">
        <v>1.5972222222222221E-2</v>
      </c>
      <c r="K1326">
        <f t="shared" si="101"/>
        <v>23</v>
      </c>
      <c r="L1326">
        <f t="shared" si="102"/>
        <v>0</v>
      </c>
      <c r="M1326">
        <f t="shared" si="103"/>
        <v>7</v>
      </c>
      <c r="N1326" t="str">
        <f>VLOOKUP(B:B,Customers!A:B,2,TRUE)</f>
        <v>India</v>
      </c>
      <c r="O1326" t="str">
        <f t="shared" si="104"/>
        <v>Not Outlier</v>
      </c>
      <c r="P1326">
        <f>VLOOKUP(B:B,Customers!A:H,8,0)</f>
        <v>68</v>
      </c>
    </row>
    <row r="1327" spans="1:16" x14ac:dyDescent="0.25">
      <c r="A1327">
        <v>474022</v>
      </c>
      <c r="B1327">
        <v>1063</v>
      </c>
      <c r="C1327" s="1" t="s">
        <v>113</v>
      </c>
      <c r="D1327" s="2">
        <v>44993.952777777777</v>
      </c>
      <c r="E1327" t="s">
        <v>96</v>
      </c>
      <c r="F1327" t="s">
        <v>82</v>
      </c>
      <c r="G1327">
        <v>2476</v>
      </c>
      <c r="H1327" s="11">
        <f t="shared" si="100"/>
        <v>8</v>
      </c>
      <c r="I1327" s="7">
        <v>44993</v>
      </c>
      <c r="J1327" s="8">
        <v>0.95277777777777772</v>
      </c>
      <c r="K1327">
        <f t="shared" si="101"/>
        <v>52</v>
      </c>
      <c r="L1327">
        <f t="shared" si="102"/>
        <v>22</v>
      </c>
      <c r="M1327">
        <f t="shared" si="103"/>
        <v>3</v>
      </c>
      <c r="N1327" t="str">
        <f>VLOOKUP(B:B,Customers!A:B,2,TRUE)</f>
        <v>India</v>
      </c>
      <c r="O1327" t="str">
        <f t="shared" si="104"/>
        <v>Not Outlier</v>
      </c>
      <c r="P1327">
        <f>VLOOKUP(B:B,Customers!A:H,8,0)</f>
        <v>82</v>
      </c>
    </row>
    <row r="1328" spans="1:16" x14ac:dyDescent="0.25">
      <c r="A1328">
        <v>1064785</v>
      </c>
      <c r="B1328">
        <v>1063</v>
      </c>
      <c r="C1328" s="1" t="s">
        <v>113</v>
      </c>
      <c r="D1328" s="3">
        <v>45010.040277777778</v>
      </c>
      <c r="E1328" t="s">
        <v>191</v>
      </c>
      <c r="F1328" t="s">
        <v>31</v>
      </c>
      <c r="G1328">
        <v>9830</v>
      </c>
      <c r="H1328" s="11">
        <f t="shared" si="100"/>
        <v>25</v>
      </c>
      <c r="I1328" s="7">
        <v>45010</v>
      </c>
      <c r="J1328" s="8">
        <v>4.027777777777778E-2</v>
      </c>
      <c r="K1328">
        <f t="shared" si="101"/>
        <v>58</v>
      </c>
      <c r="L1328">
        <f t="shared" si="102"/>
        <v>0</v>
      </c>
      <c r="M1328">
        <f t="shared" si="103"/>
        <v>3</v>
      </c>
      <c r="N1328" t="str">
        <f>VLOOKUP(B:B,Customers!A:B,2,TRUE)</f>
        <v>India</v>
      </c>
      <c r="O1328" t="str">
        <f t="shared" si="104"/>
        <v>Not Outlier</v>
      </c>
      <c r="P1328">
        <f>VLOOKUP(B:B,Customers!A:H,8,0)</f>
        <v>82</v>
      </c>
    </row>
    <row r="1329" spans="1:16" x14ac:dyDescent="0.25">
      <c r="A1329">
        <v>1180828</v>
      </c>
      <c r="B1329">
        <v>1063</v>
      </c>
      <c r="C1329" s="1" t="s">
        <v>113</v>
      </c>
      <c r="D1329" s="3">
        <v>45114.96875</v>
      </c>
      <c r="E1329" t="s">
        <v>191</v>
      </c>
      <c r="F1329" t="s">
        <v>91</v>
      </c>
      <c r="G1329">
        <v>7190</v>
      </c>
      <c r="H1329" s="11">
        <f t="shared" si="100"/>
        <v>7</v>
      </c>
      <c r="I1329" s="7">
        <v>45114</v>
      </c>
      <c r="J1329" s="8">
        <v>0.96875</v>
      </c>
      <c r="K1329">
        <f t="shared" si="101"/>
        <v>15</v>
      </c>
      <c r="L1329">
        <f t="shared" si="102"/>
        <v>23</v>
      </c>
      <c r="M1329">
        <f t="shared" si="103"/>
        <v>7</v>
      </c>
      <c r="N1329" t="str">
        <f>VLOOKUP(B:B,Customers!A:B,2,TRUE)</f>
        <v>India</v>
      </c>
      <c r="O1329" t="str">
        <f t="shared" si="104"/>
        <v>Not Outlier</v>
      </c>
      <c r="P1329">
        <f>VLOOKUP(B:B,Customers!A:H,8,0)</f>
        <v>82</v>
      </c>
    </row>
    <row r="1330" spans="1:16" x14ac:dyDescent="0.25">
      <c r="A1330">
        <v>986036</v>
      </c>
      <c r="B1330">
        <v>1064</v>
      </c>
      <c r="C1330" s="1" t="s">
        <v>104</v>
      </c>
      <c r="D1330" s="3">
        <v>45229.939583333333</v>
      </c>
      <c r="E1330" t="s">
        <v>97</v>
      </c>
      <c r="F1330" t="s">
        <v>18</v>
      </c>
      <c r="G1330">
        <v>855</v>
      </c>
      <c r="H1330" s="11">
        <f t="shared" si="100"/>
        <v>30</v>
      </c>
      <c r="I1330" s="7">
        <v>45229</v>
      </c>
      <c r="J1330" s="8">
        <v>0.93958333333333333</v>
      </c>
      <c r="K1330">
        <f t="shared" si="101"/>
        <v>33</v>
      </c>
      <c r="L1330">
        <f t="shared" si="102"/>
        <v>22</v>
      </c>
      <c r="M1330">
        <f t="shared" si="103"/>
        <v>10</v>
      </c>
      <c r="N1330" t="str">
        <f>VLOOKUP(B:B,Customers!A:B,2,TRUE)</f>
        <v>Austria</v>
      </c>
      <c r="O1330" t="str">
        <f t="shared" si="104"/>
        <v>Not Outlier</v>
      </c>
      <c r="P1330">
        <f>VLOOKUP(B:B,Customers!A:H,8,0)</f>
        <v>75</v>
      </c>
    </row>
    <row r="1331" spans="1:16" x14ac:dyDescent="0.25">
      <c r="A1331">
        <v>43427</v>
      </c>
      <c r="B1331">
        <v>1066</v>
      </c>
      <c r="C1331" s="1" t="s">
        <v>113</v>
      </c>
      <c r="D1331" s="2">
        <v>45003.974999999999</v>
      </c>
      <c r="E1331" t="s">
        <v>191</v>
      </c>
      <c r="F1331" t="s">
        <v>49</v>
      </c>
      <c r="G1331">
        <v>959</v>
      </c>
      <c r="H1331" s="11">
        <f t="shared" si="100"/>
        <v>18</v>
      </c>
      <c r="I1331" s="7">
        <v>45003</v>
      </c>
      <c r="J1331" s="8">
        <v>0.97499999999999998</v>
      </c>
      <c r="K1331">
        <f t="shared" si="101"/>
        <v>24</v>
      </c>
      <c r="L1331">
        <f t="shared" si="102"/>
        <v>23</v>
      </c>
      <c r="M1331">
        <f t="shared" si="103"/>
        <v>3</v>
      </c>
      <c r="N1331" t="str">
        <f>VLOOKUP(B:B,Customers!A:B,2,TRUE)</f>
        <v>India</v>
      </c>
      <c r="O1331" t="str">
        <f t="shared" si="104"/>
        <v>Not Outlier</v>
      </c>
      <c r="P1331">
        <f>VLOOKUP(B:B,Customers!A:H,8,0)</f>
        <v>70</v>
      </c>
    </row>
    <row r="1332" spans="1:16" x14ac:dyDescent="0.25">
      <c r="A1332">
        <v>990780</v>
      </c>
      <c r="B1332">
        <v>1068</v>
      </c>
      <c r="C1332" s="1" t="s">
        <v>105</v>
      </c>
      <c r="D1332" s="3">
        <v>45236.990972222222</v>
      </c>
      <c r="E1332" t="s">
        <v>96</v>
      </c>
      <c r="F1332" t="s">
        <v>22</v>
      </c>
      <c r="G1332">
        <v>6407</v>
      </c>
      <c r="H1332" s="11">
        <f t="shared" si="100"/>
        <v>6</v>
      </c>
      <c r="I1332" s="7">
        <v>45236</v>
      </c>
      <c r="J1332" s="8">
        <v>0.99097222222222225</v>
      </c>
      <c r="K1332">
        <f t="shared" si="101"/>
        <v>47</v>
      </c>
      <c r="L1332">
        <f t="shared" si="102"/>
        <v>23</v>
      </c>
      <c r="M1332">
        <f t="shared" si="103"/>
        <v>11</v>
      </c>
      <c r="N1332" t="str">
        <f>VLOOKUP(B:B,Customers!A:B,2,TRUE)</f>
        <v>Spain</v>
      </c>
      <c r="O1332" t="str">
        <f t="shared" si="104"/>
        <v>Not Outlier</v>
      </c>
      <c r="P1332">
        <f>VLOOKUP(B:B,Customers!A:H,8,0)</f>
        <v>56</v>
      </c>
    </row>
    <row r="1333" spans="1:16" x14ac:dyDescent="0.25">
      <c r="A1333">
        <v>1173348</v>
      </c>
      <c r="B1333">
        <v>1068</v>
      </c>
      <c r="C1333" s="1" t="s">
        <v>105</v>
      </c>
      <c r="D1333" s="3">
        <v>45277.053472222222</v>
      </c>
      <c r="E1333" t="s">
        <v>97</v>
      </c>
      <c r="F1333" t="s">
        <v>33</v>
      </c>
      <c r="G1333">
        <v>8654</v>
      </c>
      <c r="H1333" s="11">
        <f t="shared" si="100"/>
        <v>17</v>
      </c>
      <c r="I1333" s="7">
        <v>45277</v>
      </c>
      <c r="J1333" s="8">
        <v>5.347222222222222E-2</v>
      </c>
      <c r="K1333">
        <f t="shared" si="101"/>
        <v>17</v>
      </c>
      <c r="L1333">
        <f t="shared" si="102"/>
        <v>1</v>
      </c>
      <c r="M1333">
        <f t="shared" si="103"/>
        <v>12</v>
      </c>
      <c r="N1333" t="str">
        <f>VLOOKUP(B:B,Customers!A:B,2,TRUE)</f>
        <v>Spain</v>
      </c>
      <c r="O1333" t="str">
        <f t="shared" si="104"/>
        <v>Not Outlier</v>
      </c>
      <c r="P1333">
        <f>VLOOKUP(B:B,Customers!A:H,8,0)</f>
        <v>56</v>
      </c>
    </row>
    <row r="1334" spans="1:16" x14ac:dyDescent="0.25">
      <c r="A1334">
        <v>288332</v>
      </c>
      <c r="B1334">
        <v>1069</v>
      </c>
      <c r="C1334" s="1" t="s">
        <v>101</v>
      </c>
      <c r="D1334" s="2">
        <v>44942.015972222223</v>
      </c>
      <c r="E1334" t="s">
        <v>98</v>
      </c>
      <c r="F1334" t="s">
        <v>64</v>
      </c>
      <c r="G1334">
        <v>610</v>
      </c>
      <c r="H1334" s="11">
        <f t="shared" si="100"/>
        <v>16</v>
      </c>
      <c r="I1334" s="7">
        <v>44942</v>
      </c>
      <c r="J1334" s="8">
        <v>1.5972222222222221E-2</v>
      </c>
      <c r="K1334">
        <f t="shared" si="101"/>
        <v>23</v>
      </c>
      <c r="L1334">
        <f t="shared" si="102"/>
        <v>0</v>
      </c>
      <c r="M1334">
        <f t="shared" si="103"/>
        <v>1</v>
      </c>
      <c r="N1334" t="str">
        <f>VLOOKUP(B:B,Customers!A:B,2,TRUE)</f>
        <v>Australia</v>
      </c>
      <c r="O1334" t="str">
        <f t="shared" si="104"/>
        <v>Not Outlier</v>
      </c>
      <c r="P1334">
        <f>VLOOKUP(B:B,Customers!A:H,8,0)</f>
        <v>80</v>
      </c>
    </row>
    <row r="1335" spans="1:16" x14ac:dyDescent="0.25">
      <c r="A1335">
        <v>1545246</v>
      </c>
      <c r="B1335">
        <v>1069</v>
      </c>
      <c r="C1335" s="1" t="s">
        <v>101</v>
      </c>
      <c r="D1335" s="3">
        <v>44984.050694444442</v>
      </c>
      <c r="E1335" t="s">
        <v>98</v>
      </c>
      <c r="F1335" t="s">
        <v>69</v>
      </c>
      <c r="G1335">
        <v>5132</v>
      </c>
      <c r="H1335" s="11">
        <f t="shared" si="100"/>
        <v>27</v>
      </c>
      <c r="I1335" s="7">
        <v>44984</v>
      </c>
      <c r="J1335" s="8">
        <v>5.0694444444444445E-2</v>
      </c>
      <c r="K1335">
        <f t="shared" si="101"/>
        <v>13</v>
      </c>
      <c r="L1335">
        <f t="shared" si="102"/>
        <v>1</v>
      </c>
      <c r="M1335">
        <f t="shared" si="103"/>
        <v>2</v>
      </c>
      <c r="N1335" t="str">
        <f>VLOOKUP(B:B,Customers!A:B,2,TRUE)</f>
        <v>Australia</v>
      </c>
      <c r="O1335" t="str">
        <f t="shared" si="104"/>
        <v>Not Outlier</v>
      </c>
      <c r="P1335">
        <f>VLOOKUP(B:B,Customers!A:H,8,0)</f>
        <v>80</v>
      </c>
    </row>
    <row r="1336" spans="1:16" x14ac:dyDescent="0.25">
      <c r="A1336">
        <v>69942</v>
      </c>
      <c r="B1336">
        <v>1070</v>
      </c>
      <c r="C1336" s="1" t="s">
        <v>106</v>
      </c>
      <c r="D1336" s="2">
        <v>45273.957638888889</v>
      </c>
      <c r="E1336" t="s">
        <v>98</v>
      </c>
      <c r="F1336" t="s">
        <v>26</v>
      </c>
      <c r="G1336">
        <v>3418</v>
      </c>
      <c r="H1336" s="11">
        <f t="shared" si="100"/>
        <v>13</v>
      </c>
      <c r="I1336" s="7">
        <v>45273</v>
      </c>
      <c r="J1336" s="8">
        <v>0.95763888888888893</v>
      </c>
      <c r="K1336">
        <f t="shared" si="101"/>
        <v>59</v>
      </c>
      <c r="L1336">
        <f t="shared" si="102"/>
        <v>22</v>
      </c>
      <c r="M1336">
        <f t="shared" si="103"/>
        <v>12</v>
      </c>
      <c r="N1336" t="str">
        <f>VLOOKUP(B:B,Customers!A:B,2,TRUE)</f>
        <v>Singapore</v>
      </c>
      <c r="O1336" t="str">
        <f t="shared" si="104"/>
        <v>Not Outlier</v>
      </c>
      <c r="P1336">
        <f>VLOOKUP(B:B,Customers!A:H,8,0)</f>
        <v>60</v>
      </c>
    </row>
    <row r="1337" spans="1:16" x14ac:dyDescent="0.25">
      <c r="A1337">
        <v>153440</v>
      </c>
      <c r="B1337">
        <v>1070</v>
      </c>
      <c r="C1337" s="1" t="s">
        <v>106</v>
      </c>
      <c r="D1337" s="2">
        <v>45247.951388888891</v>
      </c>
      <c r="E1337" t="s">
        <v>97</v>
      </c>
      <c r="F1337" t="s">
        <v>38</v>
      </c>
      <c r="G1337">
        <v>5399</v>
      </c>
      <c r="H1337" s="11">
        <f t="shared" si="100"/>
        <v>17</v>
      </c>
      <c r="I1337" s="7">
        <v>45247</v>
      </c>
      <c r="J1337" s="8">
        <v>0.95138888888888884</v>
      </c>
      <c r="K1337">
        <f t="shared" si="101"/>
        <v>50</v>
      </c>
      <c r="L1337">
        <f t="shared" si="102"/>
        <v>22</v>
      </c>
      <c r="M1337">
        <f t="shared" si="103"/>
        <v>11</v>
      </c>
      <c r="N1337" t="str">
        <f>VLOOKUP(B:B,Customers!A:B,2,TRUE)</f>
        <v>Singapore</v>
      </c>
      <c r="O1337" t="str">
        <f t="shared" si="104"/>
        <v>Not Outlier</v>
      </c>
      <c r="P1337">
        <f>VLOOKUP(B:B,Customers!A:H,8,0)</f>
        <v>60</v>
      </c>
    </row>
    <row r="1338" spans="1:16" x14ac:dyDescent="0.25">
      <c r="A1338">
        <v>382563</v>
      </c>
      <c r="B1338">
        <v>1070</v>
      </c>
      <c r="C1338" s="1" t="s">
        <v>106</v>
      </c>
      <c r="D1338" s="2">
        <v>45215.056944444441</v>
      </c>
      <c r="E1338" t="s">
        <v>98</v>
      </c>
      <c r="F1338" t="s">
        <v>46</v>
      </c>
      <c r="G1338">
        <v>471</v>
      </c>
      <c r="H1338" s="11">
        <f t="shared" si="100"/>
        <v>16</v>
      </c>
      <c r="I1338" s="7">
        <v>45215</v>
      </c>
      <c r="J1338" s="8">
        <v>5.6944444444444443E-2</v>
      </c>
      <c r="K1338">
        <f t="shared" si="101"/>
        <v>22</v>
      </c>
      <c r="L1338">
        <f t="shared" si="102"/>
        <v>1</v>
      </c>
      <c r="M1338">
        <f t="shared" si="103"/>
        <v>10</v>
      </c>
      <c r="N1338" t="str">
        <f>VLOOKUP(B:B,Customers!A:B,2,TRUE)</f>
        <v>Singapore</v>
      </c>
      <c r="O1338" t="str">
        <f t="shared" si="104"/>
        <v>Not Outlier</v>
      </c>
      <c r="P1338">
        <f>VLOOKUP(B:B,Customers!A:H,8,0)</f>
        <v>60</v>
      </c>
    </row>
    <row r="1339" spans="1:16" x14ac:dyDescent="0.25">
      <c r="A1339">
        <v>798176</v>
      </c>
      <c r="B1339">
        <v>1070</v>
      </c>
      <c r="C1339" s="1" t="s">
        <v>106</v>
      </c>
      <c r="D1339" s="3">
        <v>45283.052083333336</v>
      </c>
      <c r="E1339" t="s">
        <v>191</v>
      </c>
      <c r="F1339" t="s">
        <v>13</v>
      </c>
      <c r="G1339">
        <v>311</v>
      </c>
      <c r="H1339" s="11">
        <f t="shared" si="100"/>
        <v>23</v>
      </c>
      <c r="I1339" s="7">
        <v>45283</v>
      </c>
      <c r="J1339" s="8">
        <v>5.2083333333333336E-2</v>
      </c>
      <c r="K1339">
        <f t="shared" si="101"/>
        <v>15</v>
      </c>
      <c r="L1339">
        <f t="shared" si="102"/>
        <v>1</v>
      </c>
      <c r="M1339">
        <f t="shared" si="103"/>
        <v>12</v>
      </c>
      <c r="N1339" t="str">
        <f>VLOOKUP(B:B,Customers!A:B,2,TRUE)</f>
        <v>Singapore</v>
      </c>
      <c r="O1339" t="str">
        <f t="shared" si="104"/>
        <v>Not Outlier</v>
      </c>
      <c r="P1339">
        <f>VLOOKUP(B:B,Customers!A:H,8,0)</f>
        <v>60</v>
      </c>
    </row>
    <row r="1340" spans="1:16" x14ac:dyDescent="0.25">
      <c r="A1340">
        <v>1044084</v>
      </c>
      <c r="B1340">
        <v>1073</v>
      </c>
      <c r="C1340" s="1" t="s">
        <v>105</v>
      </c>
      <c r="D1340" s="3">
        <v>45040.05</v>
      </c>
      <c r="E1340" t="s">
        <v>191</v>
      </c>
      <c r="F1340" t="s">
        <v>10</v>
      </c>
      <c r="G1340">
        <v>1891</v>
      </c>
      <c r="H1340" s="11">
        <f t="shared" si="100"/>
        <v>24</v>
      </c>
      <c r="I1340" s="7">
        <v>45040</v>
      </c>
      <c r="J1340" s="8">
        <v>0.05</v>
      </c>
      <c r="K1340">
        <f t="shared" si="101"/>
        <v>12</v>
      </c>
      <c r="L1340">
        <f t="shared" si="102"/>
        <v>1</v>
      </c>
      <c r="M1340">
        <f t="shared" si="103"/>
        <v>4</v>
      </c>
      <c r="N1340" t="str">
        <f>VLOOKUP(B:B,Customers!A:B,2,TRUE)</f>
        <v>Spain</v>
      </c>
      <c r="O1340" t="str">
        <f t="shared" si="104"/>
        <v>Not Outlier</v>
      </c>
      <c r="P1340">
        <f>VLOOKUP(B:B,Customers!A:H,8,0)</f>
        <v>60</v>
      </c>
    </row>
    <row r="1341" spans="1:16" x14ac:dyDescent="0.25">
      <c r="A1341">
        <v>1466372</v>
      </c>
      <c r="B1341">
        <v>1073</v>
      </c>
      <c r="C1341" s="1" t="s">
        <v>105</v>
      </c>
      <c r="D1341" s="3">
        <v>45246.957638888889</v>
      </c>
      <c r="E1341" t="s">
        <v>98</v>
      </c>
      <c r="F1341" t="s">
        <v>41</v>
      </c>
      <c r="G1341">
        <v>8940</v>
      </c>
      <c r="H1341" s="11">
        <f t="shared" si="100"/>
        <v>16</v>
      </c>
      <c r="I1341" s="7">
        <v>45246</v>
      </c>
      <c r="J1341" s="8">
        <v>0.95763888888888893</v>
      </c>
      <c r="K1341">
        <f t="shared" si="101"/>
        <v>59</v>
      </c>
      <c r="L1341">
        <f t="shared" si="102"/>
        <v>22</v>
      </c>
      <c r="M1341">
        <f t="shared" si="103"/>
        <v>11</v>
      </c>
      <c r="N1341" t="str">
        <f>VLOOKUP(B:B,Customers!A:B,2,TRUE)</f>
        <v>Spain</v>
      </c>
      <c r="O1341" t="str">
        <f t="shared" si="104"/>
        <v>Not Outlier</v>
      </c>
      <c r="P1341">
        <f>VLOOKUP(B:B,Customers!A:H,8,0)</f>
        <v>60</v>
      </c>
    </row>
    <row r="1342" spans="1:16" x14ac:dyDescent="0.25">
      <c r="A1342">
        <v>1283493</v>
      </c>
      <c r="B1342">
        <v>1075</v>
      </c>
      <c r="C1342" s="1" t="s">
        <v>108</v>
      </c>
      <c r="D1342" s="3">
        <v>45226.04791666667</v>
      </c>
      <c r="E1342" t="s">
        <v>98</v>
      </c>
      <c r="F1342" t="s">
        <v>24</v>
      </c>
      <c r="G1342">
        <v>4773</v>
      </c>
      <c r="H1342" s="11">
        <f t="shared" si="100"/>
        <v>27</v>
      </c>
      <c r="I1342" s="7">
        <v>45226</v>
      </c>
      <c r="J1342" s="8">
        <v>4.791666666666667E-2</v>
      </c>
      <c r="K1342">
        <f t="shared" si="101"/>
        <v>9</v>
      </c>
      <c r="L1342">
        <f t="shared" si="102"/>
        <v>1</v>
      </c>
      <c r="M1342">
        <f t="shared" si="103"/>
        <v>10</v>
      </c>
      <c r="N1342" t="str">
        <f>VLOOKUP(B:B,Customers!A:B,2,TRUE)</f>
        <v>Denmark</v>
      </c>
      <c r="O1342" t="str">
        <f t="shared" si="104"/>
        <v>Not Outlier</v>
      </c>
      <c r="P1342">
        <f>VLOOKUP(B:B,Customers!A:H,8,0)</f>
        <v>55</v>
      </c>
    </row>
    <row r="1343" spans="1:16" x14ac:dyDescent="0.25">
      <c r="A1343">
        <v>961949</v>
      </c>
      <c r="B1343">
        <v>1076</v>
      </c>
      <c r="C1343" s="1" t="s">
        <v>113</v>
      </c>
      <c r="D1343" s="3">
        <v>45204.000694444447</v>
      </c>
      <c r="E1343" t="s">
        <v>98</v>
      </c>
      <c r="F1343" t="s">
        <v>51</v>
      </c>
      <c r="G1343">
        <v>2153</v>
      </c>
      <c r="H1343" s="11">
        <f t="shared" si="100"/>
        <v>5</v>
      </c>
      <c r="I1343" s="7">
        <v>45204</v>
      </c>
      <c r="J1343" s="8">
        <v>6.9444444444444447E-4</v>
      </c>
      <c r="K1343">
        <f t="shared" si="101"/>
        <v>1</v>
      </c>
      <c r="L1343">
        <f t="shared" si="102"/>
        <v>0</v>
      </c>
      <c r="M1343">
        <f t="shared" si="103"/>
        <v>10</v>
      </c>
      <c r="N1343" t="str">
        <f>VLOOKUP(B:B,Customers!A:B,2,TRUE)</f>
        <v>India</v>
      </c>
      <c r="O1343" t="str">
        <f t="shared" si="104"/>
        <v>Not Outlier</v>
      </c>
      <c r="P1343">
        <f>VLOOKUP(B:B,Customers!A:H,8,0)</f>
        <v>18</v>
      </c>
    </row>
    <row r="1344" spans="1:16" x14ac:dyDescent="0.25">
      <c r="A1344">
        <v>1354438</v>
      </c>
      <c r="B1344">
        <v>1076</v>
      </c>
      <c r="C1344" s="1" t="s">
        <v>113</v>
      </c>
      <c r="D1344" s="3">
        <v>44960.990277777775</v>
      </c>
      <c r="E1344" t="s">
        <v>97</v>
      </c>
      <c r="F1344" t="s">
        <v>27</v>
      </c>
      <c r="G1344">
        <v>4766</v>
      </c>
      <c r="H1344" s="11">
        <f t="shared" si="100"/>
        <v>3</v>
      </c>
      <c r="I1344" s="7">
        <v>44960</v>
      </c>
      <c r="J1344" s="8">
        <v>0.99027777777777781</v>
      </c>
      <c r="K1344">
        <f t="shared" si="101"/>
        <v>46</v>
      </c>
      <c r="L1344">
        <f t="shared" si="102"/>
        <v>23</v>
      </c>
      <c r="M1344">
        <f t="shared" si="103"/>
        <v>2</v>
      </c>
      <c r="N1344" t="str">
        <f>VLOOKUP(B:B,Customers!A:B,2,TRUE)</f>
        <v>India</v>
      </c>
      <c r="O1344" t="str">
        <f t="shared" si="104"/>
        <v>Not Outlier</v>
      </c>
      <c r="P1344">
        <f>VLOOKUP(B:B,Customers!A:H,8,0)</f>
        <v>18</v>
      </c>
    </row>
    <row r="1345" spans="1:16" x14ac:dyDescent="0.25">
      <c r="A1345">
        <v>890922</v>
      </c>
      <c r="B1345">
        <v>1077</v>
      </c>
      <c r="C1345" s="1" t="s">
        <v>113</v>
      </c>
      <c r="D1345" s="3">
        <v>45139.973611111112</v>
      </c>
      <c r="E1345" t="s">
        <v>191</v>
      </c>
      <c r="F1345" t="s">
        <v>47</v>
      </c>
      <c r="G1345">
        <v>2256</v>
      </c>
      <c r="H1345" s="11">
        <f t="shared" si="100"/>
        <v>1</v>
      </c>
      <c r="I1345" s="7">
        <v>45139</v>
      </c>
      <c r="J1345" s="8">
        <v>0.97361111111111109</v>
      </c>
      <c r="K1345">
        <f t="shared" si="101"/>
        <v>22</v>
      </c>
      <c r="L1345">
        <f t="shared" si="102"/>
        <v>23</v>
      </c>
      <c r="M1345">
        <f t="shared" si="103"/>
        <v>8</v>
      </c>
      <c r="N1345" t="str">
        <f>VLOOKUP(B:B,Customers!A:B,2,TRUE)</f>
        <v>India</v>
      </c>
      <c r="O1345" t="str">
        <f t="shared" si="104"/>
        <v>Not Outlier</v>
      </c>
      <c r="P1345">
        <f>VLOOKUP(B:B,Customers!A:H,8,0)</f>
        <v>24</v>
      </c>
    </row>
    <row r="1346" spans="1:16" x14ac:dyDescent="0.25">
      <c r="A1346">
        <v>978518</v>
      </c>
      <c r="B1346">
        <v>1078</v>
      </c>
      <c r="C1346" s="1" t="s">
        <v>101</v>
      </c>
      <c r="D1346" s="3">
        <v>44927.044444444444</v>
      </c>
      <c r="E1346" t="s">
        <v>98</v>
      </c>
      <c r="F1346" t="s">
        <v>10</v>
      </c>
      <c r="G1346">
        <v>448</v>
      </c>
      <c r="H1346" s="11">
        <f t="shared" si="100"/>
        <v>1</v>
      </c>
      <c r="I1346" s="7">
        <v>44927</v>
      </c>
      <c r="J1346" s="8">
        <v>4.4444444444444446E-2</v>
      </c>
      <c r="K1346">
        <f t="shared" si="101"/>
        <v>4</v>
      </c>
      <c r="L1346">
        <f t="shared" si="102"/>
        <v>1</v>
      </c>
      <c r="M1346">
        <f t="shared" si="103"/>
        <v>1</v>
      </c>
      <c r="N1346" t="str">
        <f>VLOOKUP(B:B,Customers!A:B,2,TRUE)</f>
        <v>Australia</v>
      </c>
      <c r="O1346" t="str">
        <f t="shared" si="104"/>
        <v>Not Outlier</v>
      </c>
      <c r="P1346">
        <f>VLOOKUP(B:B,Customers!A:H,8,0)</f>
        <v>55</v>
      </c>
    </row>
    <row r="1347" spans="1:16" x14ac:dyDescent="0.25">
      <c r="A1347">
        <v>653986</v>
      </c>
      <c r="B1347">
        <v>1079</v>
      </c>
      <c r="C1347" s="1" t="s">
        <v>113</v>
      </c>
      <c r="D1347" s="2">
        <v>45202.976388888892</v>
      </c>
      <c r="E1347" t="s">
        <v>96</v>
      </c>
      <c r="F1347" t="s">
        <v>43</v>
      </c>
      <c r="G1347">
        <v>6834</v>
      </c>
      <c r="H1347" s="11">
        <f t="shared" ref="H1347:H1410" si="105">DAY(D1347)</f>
        <v>3</v>
      </c>
      <c r="I1347" s="7">
        <v>45202</v>
      </c>
      <c r="J1347" s="8">
        <v>0.97638888888888886</v>
      </c>
      <c r="K1347">
        <f t="shared" ref="K1347:K1410" si="106">MINUTE(J1347)</f>
        <v>26</v>
      </c>
      <c r="L1347">
        <f t="shared" ref="L1347:L1410" si="107">HOUR(J1347)</f>
        <v>23</v>
      </c>
      <c r="M1347">
        <f t="shared" ref="M1347:M1410" si="108">MONTH(I1347)</f>
        <v>10</v>
      </c>
      <c r="N1347" t="str">
        <f>VLOOKUP(B:B,Customers!A:B,2,TRUE)</f>
        <v>India</v>
      </c>
      <c r="O1347" t="str">
        <f t="shared" ref="O1347:O1410" si="109">IF(OR(G1347&gt;$R$9,G1347&lt;$R$8),"Outlier","Not Outlier")</f>
        <v>Not Outlier</v>
      </c>
      <c r="P1347">
        <f>VLOOKUP(B:B,Customers!A:H,8,0)</f>
        <v>29</v>
      </c>
    </row>
    <row r="1348" spans="1:16" x14ac:dyDescent="0.25">
      <c r="A1348">
        <v>767976</v>
      </c>
      <c r="B1348">
        <v>1079</v>
      </c>
      <c r="C1348" s="1" t="s">
        <v>113</v>
      </c>
      <c r="D1348" s="3">
        <v>45213.03125</v>
      </c>
      <c r="E1348" t="s">
        <v>97</v>
      </c>
      <c r="F1348" t="s">
        <v>28</v>
      </c>
      <c r="G1348">
        <v>4080</v>
      </c>
      <c r="H1348" s="11">
        <f t="shared" si="105"/>
        <v>14</v>
      </c>
      <c r="I1348" s="7">
        <v>45213</v>
      </c>
      <c r="J1348" s="8">
        <v>3.125E-2</v>
      </c>
      <c r="K1348">
        <f t="shared" si="106"/>
        <v>45</v>
      </c>
      <c r="L1348">
        <f t="shared" si="107"/>
        <v>0</v>
      </c>
      <c r="M1348">
        <f t="shared" si="108"/>
        <v>10</v>
      </c>
      <c r="N1348" t="str">
        <f>VLOOKUP(B:B,Customers!A:B,2,TRUE)</f>
        <v>India</v>
      </c>
      <c r="O1348" t="str">
        <f t="shared" si="109"/>
        <v>Not Outlier</v>
      </c>
      <c r="P1348">
        <f>VLOOKUP(B:B,Customers!A:H,8,0)</f>
        <v>29</v>
      </c>
    </row>
    <row r="1349" spans="1:16" x14ac:dyDescent="0.25">
      <c r="A1349">
        <v>919424</v>
      </c>
      <c r="B1349">
        <v>1079</v>
      </c>
      <c r="C1349" s="1" t="s">
        <v>113</v>
      </c>
      <c r="D1349" s="3">
        <v>45089.988194444442</v>
      </c>
      <c r="E1349" t="s">
        <v>97</v>
      </c>
      <c r="F1349" t="s">
        <v>13</v>
      </c>
      <c r="G1349">
        <v>9932</v>
      </c>
      <c r="H1349" s="11">
        <f t="shared" si="105"/>
        <v>12</v>
      </c>
      <c r="I1349" s="7">
        <v>45089</v>
      </c>
      <c r="J1349" s="8">
        <v>0.98819444444444449</v>
      </c>
      <c r="K1349">
        <f t="shared" si="106"/>
        <v>43</v>
      </c>
      <c r="L1349">
        <f t="shared" si="107"/>
        <v>23</v>
      </c>
      <c r="M1349">
        <f t="shared" si="108"/>
        <v>6</v>
      </c>
      <c r="N1349" t="str">
        <f>VLOOKUP(B:B,Customers!A:B,2,TRUE)</f>
        <v>India</v>
      </c>
      <c r="O1349" t="str">
        <f t="shared" si="109"/>
        <v>Not Outlier</v>
      </c>
      <c r="P1349">
        <f>VLOOKUP(B:B,Customers!A:H,8,0)</f>
        <v>29</v>
      </c>
    </row>
    <row r="1350" spans="1:16" x14ac:dyDescent="0.25">
      <c r="A1350">
        <v>1563696</v>
      </c>
      <c r="B1350">
        <v>1079</v>
      </c>
      <c r="C1350" s="1" t="s">
        <v>113</v>
      </c>
      <c r="D1350" s="3">
        <v>45033.98541666667</v>
      </c>
      <c r="E1350" t="s">
        <v>98</v>
      </c>
      <c r="F1350" t="s">
        <v>51</v>
      </c>
      <c r="G1350">
        <v>2297</v>
      </c>
      <c r="H1350" s="11">
        <f t="shared" si="105"/>
        <v>17</v>
      </c>
      <c r="I1350" s="7">
        <v>45033</v>
      </c>
      <c r="J1350" s="8">
        <v>0.98541666666666672</v>
      </c>
      <c r="K1350">
        <f t="shared" si="106"/>
        <v>39</v>
      </c>
      <c r="L1350">
        <f t="shared" si="107"/>
        <v>23</v>
      </c>
      <c r="M1350">
        <f t="shared" si="108"/>
        <v>4</v>
      </c>
      <c r="N1350" t="str">
        <f>VLOOKUP(B:B,Customers!A:B,2,TRUE)</f>
        <v>India</v>
      </c>
      <c r="O1350" t="str">
        <f t="shared" si="109"/>
        <v>Not Outlier</v>
      </c>
      <c r="P1350">
        <f>VLOOKUP(B:B,Customers!A:H,8,0)</f>
        <v>29</v>
      </c>
    </row>
    <row r="1351" spans="1:16" x14ac:dyDescent="0.25">
      <c r="A1351">
        <v>365718</v>
      </c>
      <c r="B1351">
        <v>1080</v>
      </c>
      <c r="C1351" s="1" t="s">
        <v>113</v>
      </c>
      <c r="D1351" s="2">
        <v>45197.949305555558</v>
      </c>
      <c r="E1351" t="s">
        <v>98</v>
      </c>
      <c r="F1351" t="s">
        <v>43</v>
      </c>
      <c r="G1351">
        <v>5697</v>
      </c>
      <c r="H1351" s="11">
        <f t="shared" si="105"/>
        <v>28</v>
      </c>
      <c r="I1351" s="7">
        <v>45197</v>
      </c>
      <c r="J1351" s="8">
        <v>0.94930555555555551</v>
      </c>
      <c r="K1351">
        <f t="shared" si="106"/>
        <v>47</v>
      </c>
      <c r="L1351">
        <f t="shared" si="107"/>
        <v>22</v>
      </c>
      <c r="M1351">
        <f t="shared" si="108"/>
        <v>9</v>
      </c>
      <c r="N1351" t="str">
        <f>VLOOKUP(B:B,Customers!A:B,2,TRUE)</f>
        <v>India</v>
      </c>
      <c r="O1351" t="str">
        <f t="shared" si="109"/>
        <v>Not Outlier</v>
      </c>
      <c r="P1351">
        <f>VLOOKUP(B:B,Customers!A:H,8,0)</f>
        <v>78</v>
      </c>
    </row>
    <row r="1352" spans="1:16" x14ac:dyDescent="0.25">
      <c r="A1352">
        <v>700751</v>
      </c>
      <c r="B1352">
        <v>1082</v>
      </c>
      <c r="C1352" s="1" t="s">
        <v>113</v>
      </c>
      <c r="D1352" s="3">
        <v>45023.020138888889</v>
      </c>
      <c r="E1352" t="s">
        <v>191</v>
      </c>
      <c r="F1352" t="s">
        <v>27</v>
      </c>
      <c r="G1352">
        <v>1547</v>
      </c>
      <c r="H1352" s="11">
        <f t="shared" si="105"/>
        <v>7</v>
      </c>
      <c r="I1352" s="7">
        <v>45023</v>
      </c>
      <c r="J1352" s="8">
        <v>2.013888888888889E-2</v>
      </c>
      <c r="K1352">
        <f t="shared" si="106"/>
        <v>29</v>
      </c>
      <c r="L1352">
        <f t="shared" si="107"/>
        <v>0</v>
      </c>
      <c r="M1352">
        <f t="shared" si="108"/>
        <v>4</v>
      </c>
      <c r="N1352" t="str">
        <f>VLOOKUP(B:B,Customers!A:B,2,TRUE)</f>
        <v>India</v>
      </c>
      <c r="O1352" t="str">
        <f t="shared" si="109"/>
        <v>Not Outlier</v>
      </c>
      <c r="P1352">
        <f>VLOOKUP(B:B,Customers!A:H,8,0)</f>
        <v>70</v>
      </c>
    </row>
    <row r="1353" spans="1:16" x14ac:dyDescent="0.25">
      <c r="A1353">
        <v>47212</v>
      </c>
      <c r="B1353">
        <v>1083</v>
      </c>
      <c r="C1353" s="1" t="s">
        <v>105</v>
      </c>
      <c r="D1353" s="2">
        <v>45116.981249999997</v>
      </c>
      <c r="E1353" t="s">
        <v>96</v>
      </c>
      <c r="F1353" t="s">
        <v>51</v>
      </c>
      <c r="G1353">
        <v>1067</v>
      </c>
      <c r="H1353" s="11">
        <f t="shared" si="105"/>
        <v>9</v>
      </c>
      <c r="I1353" s="7">
        <v>45116</v>
      </c>
      <c r="J1353" s="8">
        <v>0.98124999999999996</v>
      </c>
      <c r="K1353">
        <f t="shared" si="106"/>
        <v>33</v>
      </c>
      <c r="L1353">
        <f t="shared" si="107"/>
        <v>23</v>
      </c>
      <c r="M1353">
        <f t="shared" si="108"/>
        <v>7</v>
      </c>
      <c r="N1353" t="str">
        <f>VLOOKUP(B:B,Customers!A:B,2,TRUE)</f>
        <v>Spain</v>
      </c>
      <c r="O1353" t="str">
        <f t="shared" si="109"/>
        <v>Not Outlier</v>
      </c>
      <c r="P1353">
        <f>VLOOKUP(B:B,Customers!A:H,8,0)</f>
        <v>25</v>
      </c>
    </row>
    <row r="1354" spans="1:16" x14ac:dyDescent="0.25">
      <c r="A1354">
        <v>406996</v>
      </c>
      <c r="B1354">
        <v>1083</v>
      </c>
      <c r="C1354" s="1" t="s">
        <v>105</v>
      </c>
      <c r="D1354" s="2">
        <v>45040.958333333336</v>
      </c>
      <c r="E1354" t="s">
        <v>97</v>
      </c>
      <c r="F1354" t="s">
        <v>74</v>
      </c>
      <c r="G1354">
        <v>9682</v>
      </c>
      <c r="H1354" s="11">
        <f t="shared" si="105"/>
        <v>24</v>
      </c>
      <c r="I1354" s="7">
        <v>45040</v>
      </c>
      <c r="J1354" s="8">
        <v>0.95833333333333337</v>
      </c>
      <c r="K1354">
        <f t="shared" si="106"/>
        <v>0</v>
      </c>
      <c r="L1354">
        <f t="shared" si="107"/>
        <v>23</v>
      </c>
      <c r="M1354">
        <f t="shared" si="108"/>
        <v>4</v>
      </c>
      <c r="N1354" t="str">
        <f>VLOOKUP(B:B,Customers!A:B,2,TRUE)</f>
        <v>Spain</v>
      </c>
      <c r="O1354" t="str">
        <f t="shared" si="109"/>
        <v>Not Outlier</v>
      </c>
      <c r="P1354">
        <f>VLOOKUP(B:B,Customers!A:H,8,0)</f>
        <v>25</v>
      </c>
    </row>
    <row r="1355" spans="1:16" x14ac:dyDescent="0.25">
      <c r="A1355">
        <v>1290448</v>
      </c>
      <c r="B1355">
        <v>1083</v>
      </c>
      <c r="C1355" s="1" t="s">
        <v>105</v>
      </c>
      <c r="D1355" s="3">
        <v>44971.065972222219</v>
      </c>
      <c r="E1355" t="s">
        <v>191</v>
      </c>
      <c r="F1355" t="s">
        <v>27</v>
      </c>
      <c r="G1355">
        <v>9507</v>
      </c>
      <c r="H1355" s="11">
        <f t="shared" si="105"/>
        <v>14</v>
      </c>
      <c r="I1355" s="7">
        <v>44971</v>
      </c>
      <c r="J1355" s="8">
        <v>6.5972222222222224E-2</v>
      </c>
      <c r="K1355">
        <f t="shared" si="106"/>
        <v>35</v>
      </c>
      <c r="L1355">
        <f t="shared" si="107"/>
        <v>1</v>
      </c>
      <c r="M1355">
        <f t="shared" si="108"/>
        <v>2</v>
      </c>
      <c r="N1355" t="str">
        <f>VLOOKUP(B:B,Customers!A:B,2,TRUE)</f>
        <v>Spain</v>
      </c>
      <c r="O1355" t="str">
        <f t="shared" si="109"/>
        <v>Not Outlier</v>
      </c>
      <c r="P1355">
        <f>VLOOKUP(B:B,Customers!A:H,8,0)</f>
        <v>25</v>
      </c>
    </row>
    <row r="1356" spans="1:16" x14ac:dyDescent="0.25">
      <c r="A1356">
        <v>1291392</v>
      </c>
      <c r="B1356">
        <v>1083</v>
      </c>
      <c r="C1356" s="1" t="s">
        <v>105</v>
      </c>
      <c r="D1356" s="3">
        <v>45119.025000000001</v>
      </c>
      <c r="E1356" t="s">
        <v>97</v>
      </c>
      <c r="F1356" t="s">
        <v>27</v>
      </c>
      <c r="G1356">
        <v>7984</v>
      </c>
      <c r="H1356" s="11">
        <f t="shared" si="105"/>
        <v>12</v>
      </c>
      <c r="I1356" s="7">
        <v>45119</v>
      </c>
      <c r="J1356" s="8">
        <v>2.5000000000000001E-2</v>
      </c>
      <c r="K1356">
        <f t="shared" si="106"/>
        <v>36</v>
      </c>
      <c r="L1356">
        <f t="shared" si="107"/>
        <v>0</v>
      </c>
      <c r="M1356">
        <f t="shared" si="108"/>
        <v>7</v>
      </c>
      <c r="N1356" t="str">
        <f>VLOOKUP(B:B,Customers!A:B,2,TRUE)</f>
        <v>Spain</v>
      </c>
      <c r="O1356" t="str">
        <f t="shared" si="109"/>
        <v>Not Outlier</v>
      </c>
      <c r="P1356">
        <f>VLOOKUP(B:B,Customers!A:H,8,0)</f>
        <v>25</v>
      </c>
    </row>
    <row r="1357" spans="1:16" x14ac:dyDescent="0.25">
      <c r="A1357">
        <v>671270</v>
      </c>
      <c r="B1357">
        <v>1084</v>
      </c>
      <c r="C1357" s="1" t="s">
        <v>113</v>
      </c>
      <c r="D1357" s="3">
        <v>45269.990277777775</v>
      </c>
      <c r="E1357" t="s">
        <v>96</v>
      </c>
      <c r="F1357" t="s">
        <v>39</v>
      </c>
      <c r="G1357">
        <v>258</v>
      </c>
      <c r="H1357" s="11">
        <f t="shared" si="105"/>
        <v>9</v>
      </c>
      <c r="I1357" s="7">
        <v>45269</v>
      </c>
      <c r="J1357" s="8">
        <v>0.99027777777777781</v>
      </c>
      <c r="K1357">
        <f t="shared" si="106"/>
        <v>46</v>
      </c>
      <c r="L1357">
        <f t="shared" si="107"/>
        <v>23</v>
      </c>
      <c r="M1357">
        <f t="shared" si="108"/>
        <v>12</v>
      </c>
      <c r="N1357" t="str">
        <f>VLOOKUP(B:B,Customers!A:B,2,TRUE)</f>
        <v>India</v>
      </c>
      <c r="O1357" t="str">
        <f t="shared" si="109"/>
        <v>Not Outlier</v>
      </c>
      <c r="P1357">
        <f>VLOOKUP(B:B,Customers!A:H,8,0)</f>
        <v>75</v>
      </c>
    </row>
    <row r="1358" spans="1:16" x14ac:dyDescent="0.25">
      <c r="A1358">
        <v>1081409</v>
      </c>
      <c r="B1358">
        <v>1084</v>
      </c>
      <c r="C1358" s="1" t="s">
        <v>113</v>
      </c>
      <c r="D1358" s="3">
        <v>45200.040277777778</v>
      </c>
      <c r="E1358" t="s">
        <v>191</v>
      </c>
      <c r="F1358" t="s">
        <v>6</v>
      </c>
      <c r="G1358">
        <v>7433</v>
      </c>
      <c r="H1358" s="11">
        <f t="shared" si="105"/>
        <v>1</v>
      </c>
      <c r="I1358" s="7">
        <v>45200</v>
      </c>
      <c r="J1358" s="8">
        <v>4.027777777777778E-2</v>
      </c>
      <c r="K1358">
        <f t="shared" si="106"/>
        <v>58</v>
      </c>
      <c r="L1358">
        <f t="shared" si="107"/>
        <v>0</v>
      </c>
      <c r="M1358">
        <f t="shared" si="108"/>
        <v>10</v>
      </c>
      <c r="N1358" t="str">
        <f>VLOOKUP(B:B,Customers!A:B,2,TRUE)</f>
        <v>India</v>
      </c>
      <c r="O1358" t="str">
        <f t="shared" si="109"/>
        <v>Not Outlier</v>
      </c>
      <c r="P1358">
        <f>VLOOKUP(B:B,Customers!A:H,8,0)</f>
        <v>75</v>
      </c>
    </row>
    <row r="1359" spans="1:16" x14ac:dyDescent="0.25">
      <c r="A1359">
        <v>1580632</v>
      </c>
      <c r="B1359">
        <v>1084</v>
      </c>
      <c r="C1359" s="1" t="s">
        <v>113</v>
      </c>
      <c r="D1359" s="3">
        <v>45216.05</v>
      </c>
      <c r="E1359" t="s">
        <v>96</v>
      </c>
      <c r="F1359" t="s">
        <v>27</v>
      </c>
      <c r="G1359">
        <v>9219</v>
      </c>
      <c r="H1359" s="11">
        <f t="shared" si="105"/>
        <v>17</v>
      </c>
      <c r="I1359" s="7">
        <v>45216</v>
      </c>
      <c r="J1359" s="8">
        <v>0.05</v>
      </c>
      <c r="K1359">
        <f t="shared" si="106"/>
        <v>12</v>
      </c>
      <c r="L1359">
        <f t="shared" si="107"/>
        <v>1</v>
      </c>
      <c r="M1359">
        <f t="shared" si="108"/>
        <v>10</v>
      </c>
      <c r="N1359" t="str">
        <f>VLOOKUP(B:B,Customers!A:B,2,TRUE)</f>
        <v>India</v>
      </c>
      <c r="O1359" t="str">
        <f t="shared" si="109"/>
        <v>Not Outlier</v>
      </c>
      <c r="P1359">
        <f>VLOOKUP(B:B,Customers!A:H,8,0)</f>
        <v>75</v>
      </c>
    </row>
    <row r="1360" spans="1:16" x14ac:dyDescent="0.25">
      <c r="A1360">
        <v>295823</v>
      </c>
      <c r="B1360">
        <v>1085</v>
      </c>
      <c r="C1360" s="1" t="s">
        <v>105</v>
      </c>
      <c r="D1360" s="2">
        <v>44944.007638888892</v>
      </c>
      <c r="E1360" t="s">
        <v>96</v>
      </c>
      <c r="F1360" t="s">
        <v>25</v>
      </c>
      <c r="G1360">
        <v>2562</v>
      </c>
      <c r="H1360" s="11">
        <f t="shared" si="105"/>
        <v>18</v>
      </c>
      <c r="I1360" s="7">
        <v>44944</v>
      </c>
      <c r="J1360" s="8">
        <v>7.6388888888888886E-3</v>
      </c>
      <c r="K1360">
        <f t="shared" si="106"/>
        <v>11</v>
      </c>
      <c r="L1360">
        <f t="shared" si="107"/>
        <v>0</v>
      </c>
      <c r="M1360">
        <f t="shared" si="108"/>
        <v>1</v>
      </c>
      <c r="N1360" t="str">
        <f>VLOOKUP(B:B,Customers!A:B,2,TRUE)</f>
        <v>Spain</v>
      </c>
      <c r="O1360" t="str">
        <f t="shared" si="109"/>
        <v>Not Outlier</v>
      </c>
      <c r="P1360">
        <f>VLOOKUP(B:B,Customers!A:H,8,0)</f>
        <v>78</v>
      </c>
    </row>
    <row r="1361" spans="1:16" x14ac:dyDescent="0.25">
      <c r="A1361">
        <v>964791</v>
      </c>
      <c r="B1361">
        <v>1085</v>
      </c>
      <c r="C1361" s="1" t="s">
        <v>105</v>
      </c>
      <c r="D1361" s="3">
        <v>45226.00277777778</v>
      </c>
      <c r="E1361" t="s">
        <v>191</v>
      </c>
      <c r="F1361" t="s">
        <v>43</v>
      </c>
      <c r="G1361">
        <v>4514</v>
      </c>
      <c r="H1361" s="11">
        <f t="shared" si="105"/>
        <v>27</v>
      </c>
      <c r="I1361" s="7">
        <v>45226</v>
      </c>
      <c r="J1361" s="8">
        <v>2.7777777777777779E-3</v>
      </c>
      <c r="K1361">
        <f t="shared" si="106"/>
        <v>4</v>
      </c>
      <c r="L1361">
        <f t="shared" si="107"/>
        <v>0</v>
      </c>
      <c r="M1361">
        <f t="shared" si="108"/>
        <v>10</v>
      </c>
      <c r="N1361" t="str">
        <f>VLOOKUP(B:B,Customers!A:B,2,TRUE)</f>
        <v>Spain</v>
      </c>
      <c r="O1361" t="str">
        <f t="shared" si="109"/>
        <v>Not Outlier</v>
      </c>
      <c r="P1361">
        <f>VLOOKUP(B:B,Customers!A:H,8,0)</f>
        <v>78</v>
      </c>
    </row>
    <row r="1362" spans="1:16" x14ac:dyDescent="0.25">
      <c r="A1362">
        <v>1461613</v>
      </c>
      <c r="B1362">
        <v>1086</v>
      </c>
      <c r="C1362" s="1" t="s">
        <v>100</v>
      </c>
      <c r="D1362" s="3">
        <v>45226.97152777778</v>
      </c>
      <c r="E1362" t="s">
        <v>96</v>
      </c>
      <c r="F1362" t="s">
        <v>34</v>
      </c>
      <c r="G1362">
        <v>8282</v>
      </c>
      <c r="H1362" s="11">
        <f t="shared" si="105"/>
        <v>27</v>
      </c>
      <c r="I1362" s="7">
        <v>45226</v>
      </c>
      <c r="J1362" s="8">
        <v>0.97152777777777777</v>
      </c>
      <c r="K1362">
        <f t="shared" si="106"/>
        <v>19</v>
      </c>
      <c r="L1362">
        <f t="shared" si="107"/>
        <v>23</v>
      </c>
      <c r="M1362">
        <f t="shared" si="108"/>
        <v>10</v>
      </c>
      <c r="N1362" t="str">
        <f>VLOOKUP(B:B,Customers!A:B,2,TRUE)</f>
        <v>France</v>
      </c>
      <c r="O1362" t="str">
        <f t="shared" si="109"/>
        <v>Not Outlier</v>
      </c>
      <c r="P1362">
        <f>VLOOKUP(B:B,Customers!A:H,8,0)</f>
        <v>63</v>
      </c>
    </row>
    <row r="1363" spans="1:16" x14ac:dyDescent="0.25">
      <c r="A1363">
        <v>421505</v>
      </c>
      <c r="B1363">
        <v>1088</v>
      </c>
      <c r="C1363" s="1" t="s">
        <v>113</v>
      </c>
      <c r="D1363" s="2">
        <v>45013.05972222222</v>
      </c>
      <c r="E1363" t="s">
        <v>96</v>
      </c>
      <c r="F1363" t="s">
        <v>27</v>
      </c>
      <c r="G1363">
        <v>6441</v>
      </c>
      <c r="H1363" s="11">
        <f t="shared" si="105"/>
        <v>28</v>
      </c>
      <c r="I1363" s="7">
        <v>45013</v>
      </c>
      <c r="J1363" s="8">
        <v>5.9722222222222225E-2</v>
      </c>
      <c r="K1363">
        <f t="shared" si="106"/>
        <v>26</v>
      </c>
      <c r="L1363">
        <f t="shared" si="107"/>
        <v>1</v>
      </c>
      <c r="M1363">
        <f t="shared" si="108"/>
        <v>3</v>
      </c>
      <c r="N1363" t="str">
        <f>VLOOKUP(B:B,Customers!A:B,2,TRUE)</f>
        <v>India</v>
      </c>
      <c r="O1363" t="str">
        <f t="shared" si="109"/>
        <v>Not Outlier</v>
      </c>
      <c r="P1363">
        <f>VLOOKUP(B:B,Customers!A:H,8,0)</f>
        <v>72</v>
      </c>
    </row>
    <row r="1364" spans="1:16" x14ac:dyDescent="0.25">
      <c r="A1364">
        <v>875813</v>
      </c>
      <c r="B1364">
        <v>1088</v>
      </c>
      <c r="C1364" s="1" t="s">
        <v>113</v>
      </c>
      <c r="D1364" s="3">
        <v>45046.007638888892</v>
      </c>
      <c r="E1364" t="s">
        <v>191</v>
      </c>
      <c r="F1364" t="s">
        <v>62</v>
      </c>
      <c r="G1364">
        <v>1198</v>
      </c>
      <c r="H1364" s="11">
        <f t="shared" si="105"/>
        <v>30</v>
      </c>
      <c r="I1364" s="7">
        <v>45046</v>
      </c>
      <c r="J1364" s="8">
        <v>7.6388888888888886E-3</v>
      </c>
      <c r="K1364">
        <f t="shared" si="106"/>
        <v>11</v>
      </c>
      <c r="L1364">
        <f t="shared" si="107"/>
        <v>0</v>
      </c>
      <c r="M1364">
        <f t="shared" si="108"/>
        <v>4</v>
      </c>
      <c r="N1364" t="str">
        <f>VLOOKUP(B:B,Customers!A:B,2,TRUE)</f>
        <v>India</v>
      </c>
      <c r="O1364" t="str">
        <f t="shared" si="109"/>
        <v>Not Outlier</v>
      </c>
      <c r="P1364">
        <f>VLOOKUP(B:B,Customers!A:H,8,0)</f>
        <v>72</v>
      </c>
    </row>
    <row r="1365" spans="1:16" x14ac:dyDescent="0.25">
      <c r="A1365">
        <v>1629891</v>
      </c>
      <c r="B1365">
        <v>1088</v>
      </c>
      <c r="C1365" s="1" t="s">
        <v>113</v>
      </c>
      <c r="D1365" s="3">
        <v>45097.015972222223</v>
      </c>
      <c r="E1365" t="s">
        <v>96</v>
      </c>
      <c r="F1365" t="s">
        <v>18</v>
      </c>
      <c r="G1365">
        <v>5428</v>
      </c>
      <c r="H1365" s="11">
        <f t="shared" si="105"/>
        <v>20</v>
      </c>
      <c r="I1365" s="7">
        <v>45097</v>
      </c>
      <c r="J1365" s="8">
        <v>1.5972222222222221E-2</v>
      </c>
      <c r="K1365">
        <f t="shared" si="106"/>
        <v>23</v>
      </c>
      <c r="L1365">
        <f t="shared" si="107"/>
        <v>0</v>
      </c>
      <c r="M1365">
        <f t="shared" si="108"/>
        <v>6</v>
      </c>
      <c r="N1365" t="str">
        <f>VLOOKUP(B:B,Customers!A:B,2,TRUE)</f>
        <v>India</v>
      </c>
      <c r="O1365" t="str">
        <f t="shared" si="109"/>
        <v>Not Outlier</v>
      </c>
      <c r="P1365">
        <f>VLOOKUP(B:B,Customers!A:H,8,0)</f>
        <v>72</v>
      </c>
    </row>
    <row r="1366" spans="1:16" x14ac:dyDescent="0.25">
      <c r="A1366">
        <v>914288</v>
      </c>
      <c r="B1366">
        <v>1090</v>
      </c>
      <c r="C1366" s="1" t="s">
        <v>100</v>
      </c>
      <c r="D1366" s="3">
        <v>45075.036111111112</v>
      </c>
      <c r="E1366" t="s">
        <v>97</v>
      </c>
      <c r="F1366" t="s">
        <v>71</v>
      </c>
      <c r="G1366">
        <v>1968</v>
      </c>
      <c r="H1366" s="11">
        <f t="shared" si="105"/>
        <v>29</v>
      </c>
      <c r="I1366" s="7">
        <v>45075</v>
      </c>
      <c r="J1366" s="8">
        <v>3.6111111111111108E-2</v>
      </c>
      <c r="K1366">
        <f t="shared" si="106"/>
        <v>52</v>
      </c>
      <c r="L1366">
        <f t="shared" si="107"/>
        <v>0</v>
      </c>
      <c r="M1366">
        <f t="shared" si="108"/>
        <v>5</v>
      </c>
      <c r="N1366" t="str">
        <f>VLOOKUP(B:B,Customers!A:B,2,TRUE)</f>
        <v>France</v>
      </c>
      <c r="O1366" t="str">
        <f t="shared" si="109"/>
        <v>Not Outlier</v>
      </c>
      <c r="P1366">
        <f>VLOOKUP(B:B,Customers!A:H,8,0)</f>
        <v>19</v>
      </c>
    </row>
    <row r="1367" spans="1:16" x14ac:dyDescent="0.25">
      <c r="A1367">
        <v>28901</v>
      </c>
      <c r="B1367">
        <v>1093</v>
      </c>
      <c r="C1367" s="1" t="s">
        <v>113</v>
      </c>
      <c r="D1367" s="2">
        <v>45246.990277777775</v>
      </c>
      <c r="E1367" t="s">
        <v>97</v>
      </c>
      <c r="F1367" t="s">
        <v>42</v>
      </c>
      <c r="G1367">
        <v>5536</v>
      </c>
      <c r="H1367" s="11">
        <f t="shared" si="105"/>
        <v>16</v>
      </c>
      <c r="I1367" s="7">
        <v>45246</v>
      </c>
      <c r="J1367" s="8">
        <v>0.99027777777777781</v>
      </c>
      <c r="K1367">
        <f t="shared" si="106"/>
        <v>46</v>
      </c>
      <c r="L1367">
        <f t="shared" si="107"/>
        <v>23</v>
      </c>
      <c r="M1367">
        <f t="shared" si="108"/>
        <v>11</v>
      </c>
      <c r="N1367" t="str">
        <f>VLOOKUP(B:B,Customers!A:B,2,TRUE)</f>
        <v>India</v>
      </c>
      <c r="O1367" t="str">
        <f t="shared" si="109"/>
        <v>Not Outlier</v>
      </c>
      <c r="P1367">
        <f>VLOOKUP(B:B,Customers!A:H,8,0)</f>
        <v>34</v>
      </c>
    </row>
    <row r="1368" spans="1:16" x14ac:dyDescent="0.25">
      <c r="A1368">
        <v>1498622</v>
      </c>
      <c r="B1368">
        <v>1094</v>
      </c>
      <c r="C1368" s="1" t="s">
        <v>113</v>
      </c>
      <c r="D1368" s="3">
        <v>45191.007638888892</v>
      </c>
      <c r="E1368" t="s">
        <v>97</v>
      </c>
      <c r="F1368" t="s">
        <v>26</v>
      </c>
      <c r="G1368">
        <v>6659</v>
      </c>
      <c r="H1368" s="11">
        <f t="shared" si="105"/>
        <v>22</v>
      </c>
      <c r="I1368" s="7">
        <v>45191</v>
      </c>
      <c r="J1368" s="8">
        <v>7.6388888888888886E-3</v>
      </c>
      <c r="K1368">
        <f t="shared" si="106"/>
        <v>11</v>
      </c>
      <c r="L1368">
        <f t="shared" si="107"/>
        <v>0</v>
      </c>
      <c r="M1368">
        <f t="shared" si="108"/>
        <v>9</v>
      </c>
      <c r="N1368" t="str">
        <f>VLOOKUP(B:B,Customers!A:B,2,TRUE)</f>
        <v>India</v>
      </c>
      <c r="O1368" t="str">
        <f t="shared" si="109"/>
        <v>Not Outlier</v>
      </c>
      <c r="P1368">
        <f>VLOOKUP(B:B,Customers!A:H,8,0)</f>
        <v>66</v>
      </c>
    </row>
    <row r="1369" spans="1:16" x14ac:dyDescent="0.25">
      <c r="A1369">
        <v>937222</v>
      </c>
      <c r="B1369">
        <v>1095</v>
      </c>
      <c r="C1369" s="1" t="s">
        <v>113</v>
      </c>
      <c r="D1369" s="3">
        <v>44953.044444444444</v>
      </c>
      <c r="E1369" t="s">
        <v>96</v>
      </c>
      <c r="F1369" t="s">
        <v>26</v>
      </c>
      <c r="G1369">
        <v>2890</v>
      </c>
      <c r="H1369" s="11">
        <f t="shared" si="105"/>
        <v>27</v>
      </c>
      <c r="I1369" s="7">
        <v>44953</v>
      </c>
      <c r="J1369" s="8">
        <v>4.4444444444444446E-2</v>
      </c>
      <c r="K1369">
        <f t="shared" si="106"/>
        <v>4</v>
      </c>
      <c r="L1369">
        <f t="shared" si="107"/>
        <v>1</v>
      </c>
      <c r="M1369">
        <f t="shared" si="108"/>
        <v>1</v>
      </c>
      <c r="N1369" t="str">
        <f>VLOOKUP(B:B,Customers!A:B,2,TRUE)</f>
        <v>India</v>
      </c>
      <c r="O1369" t="str">
        <f t="shared" si="109"/>
        <v>Not Outlier</v>
      </c>
      <c r="P1369">
        <f>VLOOKUP(B:B,Customers!A:H,8,0)</f>
        <v>58</v>
      </c>
    </row>
    <row r="1370" spans="1:16" x14ac:dyDescent="0.25">
      <c r="A1370">
        <v>610367</v>
      </c>
      <c r="B1370">
        <v>1096</v>
      </c>
      <c r="C1370" s="1" t="s">
        <v>105</v>
      </c>
      <c r="D1370" s="2">
        <v>44936.000694444447</v>
      </c>
      <c r="E1370" t="s">
        <v>97</v>
      </c>
      <c r="F1370" t="s">
        <v>35</v>
      </c>
      <c r="G1370">
        <v>5230</v>
      </c>
      <c r="H1370" s="11">
        <f t="shared" si="105"/>
        <v>10</v>
      </c>
      <c r="I1370" s="7">
        <v>44936</v>
      </c>
      <c r="J1370" s="8">
        <v>6.9444444444444447E-4</v>
      </c>
      <c r="K1370">
        <f t="shared" si="106"/>
        <v>1</v>
      </c>
      <c r="L1370">
        <f t="shared" si="107"/>
        <v>0</v>
      </c>
      <c r="M1370">
        <f t="shared" si="108"/>
        <v>1</v>
      </c>
      <c r="N1370" t="str">
        <f>VLOOKUP(B:B,Customers!A:B,2,TRUE)</f>
        <v>Spain</v>
      </c>
      <c r="O1370" t="str">
        <f t="shared" si="109"/>
        <v>Not Outlier</v>
      </c>
      <c r="P1370">
        <f>VLOOKUP(B:B,Customers!A:H,8,0)</f>
        <v>87</v>
      </c>
    </row>
    <row r="1371" spans="1:16" x14ac:dyDescent="0.25">
      <c r="A1371">
        <v>1097967</v>
      </c>
      <c r="B1371">
        <v>1097</v>
      </c>
      <c r="C1371" s="1" t="s">
        <v>113</v>
      </c>
      <c r="D1371" s="3">
        <v>44996.072222222225</v>
      </c>
      <c r="E1371" t="s">
        <v>96</v>
      </c>
      <c r="F1371" t="s">
        <v>43</v>
      </c>
      <c r="G1371">
        <v>9517</v>
      </c>
      <c r="H1371" s="11">
        <f t="shared" si="105"/>
        <v>11</v>
      </c>
      <c r="I1371" s="7">
        <v>44996</v>
      </c>
      <c r="J1371" s="8">
        <v>7.2222222222222215E-2</v>
      </c>
      <c r="K1371">
        <f t="shared" si="106"/>
        <v>44</v>
      </c>
      <c r="L1371">
        <f t="shared" si="107"/>
        <v>1</v>
      </c>
      <c r="M1371">
        <f t="shared" si="108"/>
        <v>3</v>
      </c>
      <c r="N1371" t="str">
        <f>VLOOKUP(B:B,Customers!A:B,2,TRUE)</f>
        <v>India</v>
      </c>
      <c r="O1371" t="str">
        <f t="shared" si="109"/>
        <v>Not Outlier</v>
      </c>
      <c r="P1371">
        <f>VLOOKUP(B:B,Customers!A:H,8,0)</f>
        <v>81</v>
      </c>
    </row>
    <row r="1372" spans="1:16" x14ac:dyDescent="0.25">
      <c r="A1372">
        <v>1129509</v>
      </c>
      <c r="B1372">
        <v>1097</v>
      </c>
      <c r="C1372" s="1" t="s">
        <v>113</v>
      </c>
      <c r="D1372" s="3">
        <v>45081.052777777775</v>
      </c>
      <c r="E1372" t="s">
        <v>98</v>
      </c>
      <c r="F1372" t="s">
        <v>43</v>
      </c>
      <c r="G1372">
        <v>7051</v>
      </c>
      <c r="H1372" s="11">
        <f t="shared" si="105"/>
        <v>4</v>
      </c>
      <c r="I1372" s="7">
        <v>45081</v>
      </c>
      <c r="J1372" s="8">
        <v>5.2777777777777778E-2</v>
      </c>
      <c r="K1372">
        <f t="shared" si="106"/>
        <v>16</v>
      </c>
      <c r="L1372">
        <f t="shared" si="107"/>
        <v>1</v>
      </c>
      <c r="M1372">
        <f t="shared" si="108"/>
        <v>6</v>
      </c>
      <c r="N1372" t="str">
        <f>VLOOKUP(B:B,Customers!A:B,2,TRUE)</f>
        <v>India</v>
      </c>
      <c r="O1372" t="str">
        <f t="shared" si="109"/>
        <v>Not Outlier</v>
      </c>
      <c r="P1372">
        <f>VLOOKUP(B:B,Customers!A:H,8,0)</f>
        <v>81</v>
      </c>
    </row>
    <row r="1373" spans="1:16" x14ac:dyDescent="0.25">
      <c r="A1373">
        <v>963906</v>
      </c>
      <c r="B1373">
        <v>1098</v>
      </c>
      <c r="C1373" s="1" t="s">
        <v>106</v>
      </c>
      <c r="D1373" s="3">
        <v>45065.027083333334</v>
      </c>
      <c r="E1373" t="s">
        <v>98</v>
      </c>
      <c r="F1373" t="s">
        <v>76</v>
      </c>
      <c r="G1373">
        <v>3431</v>
      </c>
      <c r="H1373" s="11">
        <f t="shared" si="105"/>
        <v>19</v>
      </c>
      <c r="I1373" s="7">
        <v>45065</v>
      </c>
      <c r="J1373" s="8">
        <v>2.7083333333333334E-2</v>
      </c>
      <c r="K1373">
        <f t="shared" si="106"/>
        <v>39</v>
      </c>
      <c r="L1373">
        <f t="shared" si="107"/>
        <v>0</v>
      </c>
      <c r="M1373">
        <f t="shared" si="108"/>
        <v>5</v>
      </c>
      <c r="N1373" t="str">
        <f>VLOOKUP(B:B,Customers!A:B,2,TRUE)</f>
        <v>Singapore</v>
      </c>
      <c r="O1373" t="str">
        <f t="shared" si="109"/>
        <v>Not Outlier</v>
      </c>
      <c r="P1373">
        <f>VLOOKUP(B:B,Customers!A:H,8,0)</f>
        <v>31</v>
      </c>
    </row>
    <row r="1374" spans="1:16" x14ac:dyDescent="0.25">
      <c r="A1374">
        <v>1152358</v>
      </c>
      <c r="B1374">
        <v>1098</v>
      </c>
      <c r="C1374" s="1" t="s">
        <v>106</v>
      </c>
      <c r="D1374" s="3">
        <v>45142.057638888888</v>
      </c>
      <c r="E1374" t="s">
        <v>96</v>
      </c>
      <c r="F1374" t="s">
        <v>43</v>
      </c>
      <c r="G1374">
        <v>596</v>
      </c>
      <c r="H1374" s="11">
        <f t="shared" si="105"/>
        <v>4</v>
      </c>
      <c r="I1374" s="7">
        <v>45142</v>
      </c>
      <c r="J1374" s="8">
        <v>5.7638888888888892E-2</v>
      </c>
      <c r="K1374">
        <f t="shared" si="106"/>
        <v>23</v>
      </c>
      <c r="L1374">
        <f t="shared" si="107"/>
        <v>1</v>
      </c>
      <c r="M1374">
        <f t="shared" si="108"/>
        <v>8</v>
      </c>
      <c r="N1374" t="str">
        <f>VLOOKUP(B:B,Customers!A:B,2,TRUE)</f>
        <v>Singapore</v>
      </c>
      <c r="O1374" t="str">
        <f t="shared" si="109"/>
        <v>Not Outlier</v>
      </c>
      <c r="P1374">
        <f>VLOOKUP(B:B,Customers!A:H,8,0)</f>
        <v>31</v>
      </c>
    </row>
    <row r="1375" spans="1:16" x14ac:dyDescent="0.25">
      <c r="A1375">
        <v>1641217</v>
      </c>
      <c r="B1375">
        <v>1098</v>
      </c>
      <c r="C1375" s="1" t="s">
        <v>106</v>
      </c>
      <c r="D1375" s="3">
        <v>45052.030555555553</v>
      </c>
      <c r="E1375" t="s">
        <v>98</v>
      </c>
      <c r="F1375" t="s">
        <v>81</v>
      </c>
      <c r="G1375">
        <v>8834</v>
      </c>
      <c r="H1375" s="11">
        <f t="shared" si="105"/>
        <v>6</v>
      </c>
      <c r="I1375" s="7">
        <v>45052</v>
      </c>
      <c r="J1375" s="8">
        <v>3.0555555555555555E-2</v>
      </c>
      <c r="K1375">
        <f t="shared" si="106"/>
        <v>44</v>
      </c>
      <c r="L1375">
        <f t="shared" si="107"/>
        <v>0</v>
      </c>
      <c r="M1375">
        <f t="shared" si="108"/>
        <v>5</v>
      </c>
      <c r="N1375" t="str">
        <f>VLOOKUP(B:B,Customers!A:B,2,TRUE)</f>
        <v>Singapore</v>
      </c>
      <c r="O1375" t="str">
        <f t="shared" si="109"/>
        <v>Not Outlier</v>
      </c>
      <c r="P1375">
        <f>VLOOKUP(B:B,Customers!A:H,8,0)</f>
        <v>31</v>
      </c>
    </row>
    <row r="1376" spans="1:16" x14ac:dyDescent="0.25">
      <c r="A1376">
        <v>130920</v>
      </c>
      <c r="B1376">
        <v>1099</v>
      </c>
      <c r="C1376" s="1" t="s">
        <v>100</v>
      </c>
      <c r="D1376" s="2">
        <v>45035.990972222222</v>
      </c>
      <c r="E1376" t="s">
        <v>97</v>
      </c>
      <c r="F1376" t="s">
        <v>54</v>
      </c>
      <c r="G1376">
        <v>5261</v>
      </c>
      <c r="H1376" s="11">
        <f t="shared" si="105"/>
        <v>19</v>
      </c>
      <c r="I1376" s="7">
        <v>45035</v>
      </c>
      <c r="J1376" s="8">
        <v>0.99097222222222225</v>
      </c>
      <c r="K1376">
        <f t="shared" si="106"/>
        <v>47</v>
      </c>
      <c r="L1376">
        <f t="shared" si="107"/>
        <v>23</v>
      </c>
      <c r="M1376">
        <f t="shared" si="108"/>
        <v>4</v>
      </c>
      <c r="N1376" t="str">
        <f>VLOOKUP(B:B,Customers!A:B,2,TRUE)</f>
        <v>France</v>
      </c>
      <c r="O1376" t="str">
        <f t="shared" si="109"/>
        <v>Not Outlier</v>
      </c>
      <c r="P1376">
        <f>VLOOKUP(B:B,Customers!A:H,8,0)</f>
        <v>76</v>
      </c>
    </row>
    <row r="1377" spans="1:16" x14ac:dyDescent="0.25">
      <c r="A1377">
        <v>152738</v>
      </c>
      <c r="B1377">
        <v>1099</v>
      </c>
      <c r="C1377" s="1" t="s">
        <v>100</v>
      </c>
      <c r="D1377" s="2">
        <v>45111.007638888892</v>
      </c>
      <c r="E1377" t="s">
        <v>98</v>
      </c>
      <c r="F1377" t="s">
        <v>35</v>
      </c>
      <c r="G1377">
        <v>177</v>
      </c>
      <c r="H1377" s="11">
        <f t="shared" si="105"/>
        <v>4</v>
      </c>
      <c r="I1377" s="7">
        <v>45111</v>
      </c>
      <c r="J1377" s="8">
        <v>7.6388888888888886E-3</v>
      </c>
      <c r="K1377">
        <f t="shared" si="106"/>
        <v>11</v>
      </c>
      <c r="L1377">
        <f t="shared" si="107"/>
        <v>0</v>
      </c>
      <c r="M1377">
        <f t="shared" si="108"/>
        <v>7</v>
      </c>
      <c r="N1377" t="str">
        <f>VLOOKUP(B:B,Customers!A:B,2,TRUE)</f>
        <v>France</v>
      </c>
      <c r="O1377" t="str">
        <f t="shared" si="109"/>
        <v>Not Outlier</v>
      </c>
      <c r="P1377">
        <f>VLOOKUP(B:B,Customers!A:H,8,0)</f>
        <v>76</v>
      </c>
    </row>
    <row r="1378" spans="1:16" x14ac:dyDescent="0.25">
      <c r="A1378">
        <v>1409253</v>
      </c>
      <c r="B1378">
        <v>1099</v>
      </c>
      <c r="C1378" s="1" t="s">
        <v>100</v>
      </c>
      <c r="D1378" s="3">
        <v>45019.978472222225</v>
      </c>
      <c r="E1378" t="s">
        <v>191</v>
      </c>
      <c r="F1378" t="s">
        <v>27</v>
      </c>
      <c r="G1378">
        <v>136</v>
      </c>
      <c r="H1378" s="11">
        <f t="shared" si="105"/>
        <v>3</v>
      </c>
      <c r="I1378" s="7">
        <v>45019</v>
      </c>
      <c r="J1378" s="8">
        <v>0.97847222222222219</v>
      </c>
      <c r="K1378">
        <f t="shared" si="106"/>
        <v>29</v>
      </c>
      <c r="L1378">
        <f t="shared" si="107"/>
        <v>23</v>
      </c>
      <c r="M1378">
        <f t="shared" si="108"/>
        <v>4</v>
      </c>
      <c r="N1378" t="str">
        <f>VLOOKUP(B:B,Customers!A:B,2,TRUE)</f>
        <v>France</v>
      </c>
      <c r="O1378" t="str">
        <f t="shared" si="109"/>
        <v>Not Outlier</v>
      </c>
      <c r="P1378">
        <f>VLOOKUP(B:B,Customers!A:H,8,0)</f>
        <v>76</v>
      </c>
    </row>
    <row r="1379" spans="1:16" x14ac:dyDescent="0.25">
      <c r="A1379">
        <v>157238</v>
      </c>
      <c r="B1379">
        <v>1100</v>
      </c>
      <c r="C1379" s="1" t="s">
        <v>105</v>
      </c>
      <c r="D1379" s="2">
        <v>45011.023611111108</v>
      </c>
      <c r="E1379" t="s">
        <v>96</v>
      </c>
      <c r="F1379" t="s">
        <v>42</v>
      </c>
      <c r="G1379">
        <v>5281</v>
      </c>
      <c r="H1379" s="11">
        <f t="shared" si="105"/>
        <v>26</v>
      </c>
      <c r="I1379" s="7">
        <v>45011</v>
      </c>
      <c r="J1379" s="8">
        <v>2.361111111111111E-2</v>
      </c>
      <c r="K1379">
        <f t="shared" si="106"/>
        <v>34</v>
      </c>
      <c r="L1379">
        <f t="shared" si="107"/>
        <v>0</v>
      </c>
      <c r="M1379">
        <f t="shared" si="108"/>
        <v>3</v>
      </c>
      <c r="N1379" t="str">
        <f>VLOOKUP(B:B,Customers!A:B,2,TRUE)</f>
        <v>Spain</v>
      </c>
      <c r="O1379" t="str">
        <f t="shared" si="109"/>
        <v>Not Outlier</v>
      </c>
      <c r="P1379">
        <f>VLOOKUP(B:B,Customers!A:H,8,0)</f>
        <v>30</v>
      </c>
    </row>
    <row r="1380" spans="1:16" x14ac:dyDescent="0.25">
      <c r="A1380">
        <v>1068168</v>
      </c>
      <c r="B1380">
        <v>1101</v>
      </c>
      <c r="C1380" s="1" t="s">
        <v>113</v>
      </c>
      <c r="D1380" s="3">
        <v>44993.056944444441</v>
      </c>
      <c r="E1380" t="s">
        <v>97</v>
      </c>
      <c r="F1380" t="s">
        <v>39</v>
      </c>
      <c r="G1380">
        <v>5967</v>
      </c>
      <c r="H1380" s="11">
        <f t="shared" si="105"/>
        <v>8</v>
      </c>
      <c r="I1380" s="7">
        <v>44993</v>
      </c>
      <c r="J1380" s="8">
        <v>5.6944444444444443E-2</v>
      </c>
      <c r="K1380">
        <f t="shared" si="106"/>
        <v>22</v>
      </c>
      <c r="L1380">
        <f t="shared" si="107"/>
        <v>1</v>
      </c>
      <c r="M1380">
        <f t="shared" si="108"/>
        <v>3</v>
      </c>
      <c r="N1380" t="str">
        <f>VLOOKUP(B:B,Customers!A:B,2,TRUE)</f>
        <v>India</v>
      </c>
      <c r="O1380" t="str">
        <f t="shared" si="109"/>
        <v>Not Outlier</v>
      </c>
      <c r="P1380">
        <f>VLOOKUP(B:B,Customers!A:H,8,0)</f>
        <v>27</v>
      </c>
    </row>
    <row r="1381" spans="1:16" x14ac:dyDescent="0.25">
      <c r="A1381">
        <v>1611854</v>
      </c>
      <c r="B1381">
        <v>1101</v>
      </c>
      <c r="C1381" s="1" t="s">
        <v>113</v>
      </c>
      <c r="D1381" s="3">
        <v>45115.998611111114</v>
      </c>
      <c r="E1381" t="s">
        <v>96</v>
      </c>
      <c r="F1381" t="s">
        <v>74</v>
      </c>
      <c r="G1381">
        <v>508</v>
      </c>
      <c r="H1381" s="11">
        <f t="shared" si="105"/>
        <v>8</v>
      </c>
      <c r="I1381" s="7">
        <v>45115</v>
      </c>
      <c r="J1381" s="8">
        <v>0.99861111111111112</v>
      </c>
      <c r="K1381">
        <f t="shared" si="106"/>
        <v>58</v>
      </c>
      <c r="L1381">
        <f t="shared" si="107"/>
        <v>23</v>
      </c>
      <c r="M1381">
        <f t="shared" si="108"/>
        <v>7</v>
      </c>
      <c r="N1381" t="str">
        <f>VLOOKUP(B:B,Customers!A:B,2,TRUE)</f>
        <v>India</v>
      </c>
      <c r="O1381" t="str">
        <f t="shared" si="109"/>
        <v>Not Outlier</v>
      </c>
      <c r="P1381">
        <f>VLOOKUP(B:B,Customers!A:H,8,0)</f>
        <v>27</v>
      </c>
    </row>
    <row r="1382" spans="1:16" x14ac:dyDescent="0.25">
      <c r="A1382">
        <v>217952</v>
      </c>
      <c r="B1382">
        <v>1102</v>
      </c>
      <c r="C1382" s="1" t="s">
        <v>113</v>
      </c>
      <c r="D1382" s="2">
        <v>45193.992361111108</v>
      </c>
      <c r="E1382" t="s">
        <v>191</v>
      </c>
      <c r="F1382" t="s">
        <v>4</v>
      </c>
      <c r="G1382">
        <v>3521</v>
      </c>
      <c r="H1382" s="11">
        <f t="shared" si="105"/>
        <v>24</v>
      </c>
      <c r="I1382" s="7">
        <v>45193</v>
      </c>
      <c r="J1382" s="8">
        <v>0.99236111111111114</v>
      </c>
      <c r="K1382">
        <f t="shared" si="106"/>
        <v>49</v>
      </c>
      <c r="L1382">
        <f t="shared" si="107"/>
        <v>23</v>
      </c>
      <c r="M1382">
        <f t="shared" si="108"/>
        <v>9</v>
      </c>
      <c r="N1382" t="str">
        <f>VLOOKUP(B:B,Customers!A:B,2,TRUE)</f>
        <v>India</v>
      </c>
      <c r="O1382" t="str">
        <f t="shared" si="109"/>
        <v>Not Outlier</v>
      </c>
      <c r="P1382">
        <f>VLOOKUP(B:B,Customers!A:H,8,0)</f>
        <v>66</v>
      </c>
    </row>
    <row r="1383" spans="1:16" x14ac:dyDescent="0.25">
      <c r="A1383">
        <v>863202</v>
      </c>
      <c r="B1383">
        <v>1103</v>
      </c>
      <c r="C1383" s="1" t="s">
        <v>113</v>
      </c>
      <c r="D1383" s="3">
        <v>45159.058333333334</v>
      </c>
      <c r="E1383" t="s">
        <v>191</v>
      </c>
      <c r="F1383" t="s">
        <v>27</v>
      </c>
      <c r="G1383">
        <v>5136</v>
      </c>
      <c r="H1383" s="11">
        <f t="shared" si="105"/>
        <v>21</v>
      </c>
      <c r="I1383" s="7">
        <v>45159</v>
      </c>
      <c r="J1383" s="8">
        <v>5.8333333333333334E-2</v>
      </c>
      <c r="K1383">
        <f t="shared" si="106"/>
        <v>24</v>
      </c>
      <c r="L1383">
        <f t="shared" si="107"/>
        <v>1</v>
      </c>
      <c r="M1383">
        <f t="shared" si="108"/>
        <v>8</v>
      </c>
      <c r="N1383" t="str">
        <f>VLOOKUP(B:B,Customers!A:B,2,TRUE)</f>
        <v>India</v>
      </c>
      <c r="O1383" t="str">
        <f t="shared" si="109"/>
        <v>Not Outlier</v>
      </c>
      <c r="P1383">
        <f>VLOOKUP(B:B,Customers!A:H,8,0)</f>
        <v>32</v>
      </c>
    </row>
    <row r="1384" spans="1:16" x14ac:dyDescent="0.25">
      <c r="A1384">
        <v>858912</v>
      </c>
      <c r="B1384">
        <v>1105</v>
      </c>
      <c r="C1384" s="1" t="s">
        <v>100</v>
      </c>
      <c r="D1384" s="3">
        <v>45086.005555555559</v>
      </c>
      <c r="E1384" t="s">
        <v>96</v>
      </c>
      <c r="F1384" t="s">
        <v>71</v>
      </c>
      <c r="G1384">
        <v>4421</v>
      </c>
      <c r="H1384" s="11">
        <f t="shared" si="105"/>
        <v>9</v>
      </c>
      <c r="I1384" s="7">
        <v>45086</v>
      </c>
      <c r="J1384" s="8">
        <v>5.5555555555555558E-3</v>
      </c>
      <c r="K1384">
        <f t="shared" si="106"/>
        <v>8</v>
      </c>
      <c r="L1384">
        <f t="shared" si="107"/>
        <v>0</v>
      </c>
      <c r="M1384">
        <f t="shared" si="108"/>
        <v>6</v>
      </c>
      <c r="N1384" t="str">
        <f>VLOOKUP(B:B,Customers!A:B,2,TRUE)</f>
        <v>France</v>
      </c>
      <c r="O1384" t="str">
        <f t="shared" si="109"/>
        <v>Not Outlier</v>
      </c>
      <c r="P1384">
        <f>VLOOKUP(B:B,Customers!A:H,8,0)</f>
        <v>79</v>
      </c>
    </row>
    <row r="1385" spans="1:16" x14ac:dyDescent="0.25">
      <c r="A1385">
        <v>138329</v>
      </c>
      <c r="B1385">
        <v>1108</v>
      </c>
      <c r="C1385" s="1" t="s">
        <v>113</v>
      </c>
      <c r="D1385" s="2">
        <v>45138.048611111109</v>
      </c>
      <c r="E1385" t="s">
        <v>97</v>
      </c>
      <c r="F1385" t="s">
        <v>22</v>
      </c>
      <c r="G1385">
        <v>7219</v>
      </c>
      <c r="H1385" s="11">
        <f t="shared" si="105"/>
        <v>31</v>
      </c>
      <c r="I1385" s="7">
        <v>45138</v>
      </c>
      <c r="J1385" s="8">
        <v>4.8611111111111112E-2</v>
      </c>
      <c r="K1385">
        <f t="shared" si="106"/>
        <v>10</v>
      </c>
      <c r="L1385">
        <f t="shared" si="107"/>
        <v>1</v>
      </c>
      <c r="M1385">
        <f t="shared" si="108"/>
        <v>7</v>
      </c>
      <c r="N1385" t="str">
        <f>VLOOKUP(B:B,Customers!A:B,2,TRUE)</f>
        <v>India</v>
      </c>
      <c r="O1385" t="str">
        <f t="shared" si="109"/>
        <v>Not Outlier</v>
      </c>
      <c r="P1385">
        <f>VLOOKUP(B:B,Customers!A:H,8,0)</f>
        <v>47</v>
      </c>
    </row>
    <row r="1386" spans="1:16" x14ac:dyDescent="0.25">
      <c r="A1386">
        <v>584321</v>
      </c>
      <c r="B1386">
        <v>1108</v>
      </c>
      <c r="C1386" s="1" t="s">
        <v>113</v>
      </c>
      <c r="D1386" s="2">
        <v>44986.977777777778</v>
      </c>
      <c r="E1386" t="s">
        <v>97</v>
      </c>
      <c r="F1386" t="s">
        <v>44</v>
      </c>
      <c r="G1386">
        <v>6956</v>
      </c>
      <c r="H1386" s="11">
        <f t="shared" si="105"/>
        <v>1</v>
      </c>
      <c r="I1386" s="7">
        <v>44986</v>
      </c>
      <c r="J1386" s="8">
        <v>0.97777777777777775</v>
      </c>
      <c r="K1386">
        <f t="shared" si="106"/>
        <v>28</v>
      </c>
      <c r="L1386">
        <f t="shared" si="107"/>
        <v>23</v>
      </c>
      <c r="M1386">
        <f t="shared" si="108"/>
        <v>3</v>
      </c>
      <c r="N1386" t="str">
        <f>VLOOKUP(B:B,Customers!A:B,2,TRUE)</f>
        <v>India</v>
      </c>
      <c r="O1386" t="str">
        <f t="shared" si="109"/>
        <v>Not Outlier</v>
      </c>
      <c r="P1386">
        <f>VLOOKUP(B:B,Customers!A:H,8,0)</f>
        <v>47</v>
      </c>
    </row>
    <row r="1387" spans="1:16" x14ac:dyDescent="0.25">
      <c r="A1387">
        <v>1115197</v>
      </c>
      <c r="B1387">
        <v>1108</v>
      </c>
      <c r="C1387" s="1" t="s">
        <v>113</v>
      </c>
      <c r="D1387" s="3">
        <v>45136.001388888886</v>
      </c>
      <c r="E1387" t="s">
        <v>98</v>
      </c>
      <c r="F1387" t="s">
        <v>13</v>
      </c>
      <c r="G1387">
        <v>1278</v>
      </c>
      <c r="H1387" s="11">
        <f t="shared" si="105"/>
        <v>29</v>
      </c>
      <c r="I1387" s="7">
        <v>45136</v>
      </c>
      <c r="J1387" s="8">
        <v>1.3888888888888889E-3</v>
      </c>
      <c r="K1387">
        <f t="shared" si="106"/>
        <v>2</v>
      </c>
      <c r="L1387">
        <f t="shared" si="107"/>
        <v>0</v>
      </c>
      <c r="M1387">
        <f t="shared" si="108"/>
        <v>7</v>
      </c>
      <c r="N1387" t="str">
        <f>VLOOKUP(B:B,Customers!A:B,2,TRUE)</f>
        <v>India</v>
      </c>
      <c r="O1387" t="str">
        <f t="shared" si="109"/>
        <v>Not Outlier</v>
      </c>
      <c r="P1387">
        <f>VLOOKUP(B:B,Customers!A:H,8,0)</f>
        <v>47</v>
      </c>
    </row>
    <row r="1388" spans="1:16" x14ac:dyDescent="0.25">
      <c r="A1388">
        <v>368675</v>
      </c>
      <c r="B1388">
        <v>1109</v>
      </c>
      <c r="C1388" s="1" t="s">
        <v>113</v>
      </c>
      <c r="D1388" s="2">
        <v>45216.988888888889</v>
      </c>
      <c r="E1388" t="s">
        <v>98</v>
      </c>
      <c r="F1388" t="s">
        <v>52</v>
      </c>
      <c r="G1388">
        <v>6922</v>
      </c>
      <c r="H1388" s="11">
        <f t="shared" si="105"/>
        <v>17</v>
      </c>
      <c r="I1388" s="7">
        <v>45216</v>
      </c>
      <c r="J1388" s="8">
        <v>0.98888888888888893</v>
      </c>
      <c r="K1388">
        <f t="shared" si="106"/>
        <v>44</v>
      </c>
      <c r="L1388">
        <f t="shared" si="107"/>
        <v>23</v>
      </c>
      <c r="M1388">
        <f t="shared" si="108"/>
        <v>10</v>
      </c>
      <c r="N1388" t="str">
        <f>VLOOKUP(B:B,Customers!A:B,2,TRUE)</f>
        <v>India</v>
      </c>
      <c r="O1388" t="str">
        <f t="shared" si="109"/>
        <v>Not Outlier</v>
      </c>
      <c r="P1388">
        <f>VLOOKUP(B:B,Customers!A:H,8,0)</f>
        <v>86</v>
      </c>
    </row>
    <row r="1389" spans="1:16" x14ac:dyDescent="0.25">
      <c r="A1389">
        <v>492948</v>
      </c>
      <c r="B1389">
        <v>1109</v>
      </c>
      <c r="C1389" s="1" t="s">
        <v>113</v>
      </c>
      <c r="D1389" s="2">
        <v>45160.036805555559</v>
      </c>
      <c r="E1389" t="s">
        <v>98</v>
      </c>
      <c r="F1389" t="s">
        <v>24</v>
      </c>
      <c r="G1389">
        <v>709</v>
      </c>
      <c r="H1389" s="11">
        <f t="shared" si="105"/>
        <v>22</v>
      </c>
      <c r="I1389" s="7">
        <v>45160</v>
      </c>
      <c r="J1389" s="8">
        <v>3.6805555555555557E-2</v>
      </c>
      <c r="K1389">
        <f t="shared" si="106"/>
        <v>53</v>
      </c>
      <c r="L1389">
        <f t="shared" si="107"/>
        <v>0</v>
      </c>
      <c r="M1389">
        <f t="shared" si="108"/>
        <v>8</v>
      </c>
      <c r="N1389" t="str">
        <f>VLOOKUP(B:B,Customers!A:B,2,TRUE)</f>
        <v>India</v>
      </c>
      <c r="O1389" t="str">
        <f t="shared" si="109"/>
        <v>Not Outlier</v>
      </c>
      <c r="P1389">
        <f>VLOOKUP(B:B,Customers!A:H,8,0)</f>
        <v>86</v>
      </c>
    </row>
    <row r="1390" spans="1:16" x14ac:dyDescent="0.25">
      <c r="A1390">
        <v>548423</v>
      </c>
      <c r="B1390">
        <v>1109</v>
      </c>
      <c r="C1390" s="1" t="s">
        <v>113</v>
      </c>
      <c r="D1390" s="2">
        <v>45190.052777777775</v>
      </c>
      <c r="E1390" t="s">
        <v>96</v>
      </c>
      <c r="F1390" t="s">
        <v>32</v>
      </c>
      <c r="G1390">
        <v>3958</v>
      </c>
      <c r="H1390" s="11">
        <f t="shared" si="105"/>
        <v>21</v>
      </c>
      <c r="I1390" s="7">
        <v>45190</v>
      </c>
      <c r="J1390" s="8">
        <v>5.2777777777777778E-2</v>
      </c>
      <c r="K1390">
        <f t="shared" si="106"/>
        <v>16</v>
      </c>
      <c r="L1390">
        <f t="shared" si="107"/>
        <v>1</v>
      </c>
      <c r="M1390">
        <f t="shared" si="108"/>
        <v>9</v>
      </c>
      <c r="N1390" t="str">
        <f>VLOOKUP(B:B,Customers!A:B,2,TRUE)</f>
        <v>India</v>
      </c>
      <c r="O1390" t="str">
        <f t="shared" si="109"/>
        <v>Not Outlier</v>
      </c>
      <c r="P1390">
        <f>VLOOKUP(B:B,Customers!A:H,8,0)</f>
        <v>86</v>
      </c>
    </row>
    <row r="1391" spans="1:16" x14ac:dyDescent="0.25">
      <c r="A1391">
        <v>1454915</v>
      </c>
      <c r="B1391">
        <v>1109</v>
      </c>
      <c r="C1391" s="1" t="s">
        <v>113</v>
      </c>
      <c r="D1391" s="3">
        <v>45195.986111111109</v>
      </c>
      <c r="E1391" t="s">
        <v>191</v>
      </c>
      <c r="F1391" t="s">
        <v>21</v>
      </c>
      <c r="G1391">
        <v>5760</v>
      </c>
      <c r="H1391" s="11">
        <f t="shared" si="105"/>
        <v>26</v>
      </c>
      <c r="I1391" s="7">
        <v>45195</v>
      </c>
      <c r="J1391" s="8">
        <v>0.98611111111111116</v>
      </c>
      <c r="K1391">
        <f t="shared" si="106"/>
        <v>40</v>
      </c>
      <c r="L1391">
        <f t="shared" si="107"/>
        <v>23</v>
      </c>
      <c r="M1391">
        <f t="shared" si="108"/>
        <v>9</v>
      </c>
      <c r="N1391" t="str">
        <f>VLOOKUP(B:B,Customers!A:B,2,TRUE)</f>
        <v>India</v>
      </c>
      <c r="O1391" t="str">
        <f t="shared" si="109"/>
        <v>Not Outlier</v>
      </c>
      <c r="P1391">
        <f>VLOOKUP(B:B,Customers!A:H,8,0)</f>
        <v>86</v>
      </c>
    </row>
    <row r="1392" spans="1:16" x14ac:dyDescent="0.25">
      <c r="A1392">
        <v>1509701</v>
      </c>
      <c r="B1392">
        <v>1109</v>
      </c>
      <c r="C1392" s="1" t="s">
        <v>113</v>
      </c>
      <c r="D1392" s="3">
        <v>45226.024305555555</v>
      </c>
      <c r="E1392" t="s">
        <v>96</v>
      </c>
      <c r="F1392" t="s">
        <v>43</v>
      </c>
      <c r="G1392">
        <v>1460</v>
      </c>
      <c r="H1392" s="11">
        <f t="shared" si="105"/>
        <v>27</v>
      </c>
      <c r="I1392" s="7">
        <v>45226</v>
      </c>
      <c r="J1392" s="8">
        <v>2.4305555555555556E-2</v>
      </c>
      <c r="K1392">
        <f t="shared" si="106"/>
        <v>35</v>
      </c>
      <c r="L1392">
        <f t="shared" si="107"/>
        <v>0</v>
      </c>
      <c r="M1392">
        <f t="shared" si="108"/>
        <v>10</v>
      </c>
      <c r="N1392" t="str">
        <f>VLOOKUP(B:B,Customers!A:B,2,TRUE)</f>
        <v>India</v>
      </c>
      <c r="O1392" t="str">
        <f t="shared" si="109"/>
        <v>Not Outlier</v>
      </c>
      <c r="P1392">
        <f>VLOOKUP(B:B,Customers!A:H,8,0)</f>
        <v>86</v>
      </c>
    </row>
    <row r="1393" spans="1:16" x14ac:dyDescent="0.25">
      <c r="A1393">
        <v>850122</v>
      </c>
      <c r="B1393">
        <v>1112</v>
      </c>
      <c r="C1393" s="1" t="s">
        <v>105</v>
      </c>
      <c r="D1393" s="3">
        <v>45096.071527777778</v>
      </c>
      <c r="E1393" t="s">
        <v>98</v>
      </c>
      <c r="F1393" t="s">
        <v>40</v>
      </c>
      <c r="G1393">
        <v>8887</v>
      </c>
      <c r="H1393" s="11">
        <f t="shared" si="105"/>
        <v>19</v>
      </c>
      <c r="I1393" s="7">
        <v>45096</v>
      </c>
      <c r="J1393" s="8">
        <v>7.1527777777777773E-2</v>
      </c>
      <c r="K1393">
        <f t="shared" si="106"/>
        <v>43</v>
      </c>
      <c r="L1393">
        <f t="shared" si="107"/>
        <v>1</v>
      </c>
      <c r="M1393">
        <f t="shared" si="108"/>
        <v>6</v>
      </c>
      <c r="N1393" t="str">
        <f>VLOOKUP(B:B,Customers!A:B,2,TRUE)</f>
        <v>Spain</v>
      </c>
      <c r="O1393" t="str">
        <f t="shared" si="109"/>
        <v>Not Outlier</v>
      </c>
      <c r="P1393">
        <f>VLOOKUP(B:B,Customers!A:H,8,0)</f>
        <v>30</v>
      </c>
    </row>
    <row r="1394" spans="1:16" x14ac:dyDescent="0.25">
      <c r="A1394">
        <v>953922</v>
      </c>
      <c r="B1394">
        <v>1112</v>
      </c>
      <c r="C1394" s="1" t="s">
        <v>105</v>
      </c>
      <c r="D1394" s="3">
        <v>45206.00277777778</v>
      </c>
      <c r="E1394" t="s">
        <v>98</v>
      </c>
      <c r="F1394" t="s">
        <v>71</v>
      </c>
      <c r="G1394">
        <v>4161</v>
      </c>
      <c r="H1394" s="11">
        <f t="shared" si="105"/>
        <v>7</v>
      </c>
      <c r="I1394" s="7">
        <v>45206</v>
      </c>
      <c r="J1394" s="8">
        <v>2.7777777777777779E-3</v>
      </c>
      <c r="K1394">
        <f t="shared" si="106"/>
        <v>4</v>
      </c>
      <c r="L1394">
        <f t="shared" si="107"/>
        <v>0</v>
      </c>
      <c r="M1394">
        <f t="shared" si="108"/>
        <v>10</v>
      </c>
      <c r="N1394" t="str">
        <f>VLOOKUP(B:B,Customers!A:B,2,TRUE)</f>
        <v>Spain</v>
      </c>
      <c r="O1394" t="str">
        <f t="shared" si="109"/>
        <v>Not Outlier</v>
      </c>
      <c r="P1394">
        <f>VLOOKUP(B:B,Customers!A:H,8,0)</f>
        <v>30</v>
      </c>
    </row>
    <row r="1395" spans="1:16" x14ac:dyDescent="0.25">
      <c r="A1395">
        <v>645557</v>
      </c>
      <c r="B1395">
        <v>1114</v>
      </c>
      <c r="C1395" s="1" t="s">
        <v>113</v>
      </c>
      <c r="D1395" s="2">
        <v>45185.981249999997</v>
      </c>
      <c r="E1395" t="s">
        <v>191</v>
      </c>
      <c r="F1395" t="s">
        <v>40</v>
      </c>
      <c r="G1395">
        <v>1567</v>
      </c>
      <c r="H1395" s="11">
        <f t="shared" si="105"/>
        <v>16</v>
      </c>
      <c r="I1395" s="7">
        <v>45185</v>
      </c>
      <c r="J1395" s="8">
        <v>0.98124999999999996</v>
      </c>
      <c r="K1395">
        <f t="shared" si="106"/>
        <v>33</v>
      </c>
      <c r="L1395">
        <f t="shared" si="107"/>
        <v>23</v>
      </c>
      <c r="M1395">
        <f t="shared" si="108"/>
        <v>9</v>
      </c>
      <c r="N1395" t="str">
        <f>VLOOKUP(B:B,Customers!A:B,2,TRUE)</f>
        <v>India</v>
      </c>
      <c r="O1395" t="str">
        <f t="shared" si="109"/>
        <v>Not Outlier</v>
      </c>
      <c r="P1395">
        <f>VLOOKUP(B:B,Customers!A:H,8,0)</f>
        <v>39</v>
      </c>
    </row>
    <row r="1396" spans="1:16" x14ac:dyDescent="0.25">
      <c r="A1396">
        <v>1211500</v>
      </c>
      <c r="B1396">
        <v>1120</v>
      </c>
      <c r="C1396" s="1" t="s">
        <v>108</v>
      </c>
      <c r="D1396" s="3">
        <v>45206.020138888889</v>
      </c>
      <c r="E1396" t="s">
        <v>96</v>
      </c>
      <c r="F1396" t="s">
        <v>74</v>
      </c>
      <c r="G1396">
        <v>845</v>
      </c>
      <c r="H1396" s="11">
        <f t="shared" si="105"/>
        <v>7</v>
      </c>
      <c r="I1396" s="7">
        <v>45206</v>
      </c>
      <c r="J1396" s="8">
        <v>2.013888888888889E-2</v>
      </c>
      <c r="K1396">
        <f t="shared" si="106"/>
        <v>29</v>
      </c>
      <c r="L1396">
        <f t="shared" si="107"/>
        <v>0</v>
      </c>
      <c r="M1396">
        <f t="shared" si="108"/>
        <v>10</v>
      </c>
      <c r="N1396" t="str">
        <f>VLOOKUP(B:B,Customers!A:B,2,TRUE)</f>
        <v>Denmark</v>
      </c>
      <c r="O1396" t="str">
        <f t="shared" si="109"/>
        <v>Not Outlier</v>
      </c>
      <c r="P1396">
        <f>VLOOKUP(B:B,Customers!A:H,8,0)</f>
        <v>53</v>
      </c>
    </row>
    <row r="1397" spans="1:16" x14ac:dyDescent="0.25">
      <c r="A1397">
        <v>1318579</v>
      </c>
      <c r="B1397">
        <v>1120</v>
      </c>
      <c r="C1397" s="1" t="s">
        <v>108</v>
      </c>
      <c r="D1397" s="3">
        <v>45232.079861111109</v>
      </c>
      <c r="E1397" t="s">
        <v>97</v>
      </c>
      <c r="F1397" t="s">
        <v>65</v>
      </c>
      <c r="G1397">
        <v>8857</v>
      </c>
      <c r="H1397" s="11">
        <f t="shared" si="105"/>
        <v>2</v>
      </c>
      <c r="I1397" s="7">
        <v>45232</v>
      </c>
      <c r="J1397" s="8">
        <v>7.9861111111111105E-2</v>
      </c>
      <c r="K1397">
        <f t="shared" si="106"/>
        <v>55</v>
      </c>
      <c r="L1397">
        <f t="shared" si="107"/>
        <v>1</v>
      </c>
      <c r="M1397">
        <f t="shared" si="108"/>
        <v>11</v>
      </c>
      <c r="N1397" t="str">
        <f>VLOOKUP(B:B,Customers!A:B,2,TRUE)</f>
        <v>Denmark</v>
      </c>
      <c r="O1397" t="str">
        <f t="shared" si="109"/>
        <v>Not Outlier</v>
      </c>
      <c r="P1397">
        <f>VLOOKUP(B:B,Customers!A:H,8,0)</f>
        <v>53</v>
      </c>
    </row>
    <row r="1398" spans="1:16" x14ac:dyDescent="0.25">
      <c r="A1398">
        <v>341843</v>
      </c>
      <c r="B1398">
        <v>1121</v>
      </c>
      <c r="C1398" s="1" t="s">
        <v>113</v>
      </c>
      <c r="D1398" s="2">
        <v>45075.005555555559</v>
      </c>
      <c r="E1398" t="s">
        <v>96</v>
      </c>
      <c r="F1398" t="s">
        <v>24</v>
      </c>
      <c r="G1398">
        <v>863</v>
      </c>
      <c r="H1398" s="11">
        <f t="shared" si="105"/>
        <v>29</v>
      </c>
      <c r="I1398" s="7">
        <v>45075</v>
      </c>
      <c r="J1398" s="8">
        <v>5.5555555555555558E-3</v>
      </c>
      <c r="K1398">
        <f t="shared" si="106"/>
        <v>8</v>
      </c>
      <c r="L1398">
        <f t="shared" si="107"/>
        <v>0</v>
      </c>
      <c r="M1398">
        <f t="shared" si="108"/>
        <v>5</v>
      </c>
      <c r="N1398" t="str">
        <f>VLOOKUP(B:B,Customers!A:B,2,TRUE)</f>
        <v>India</v>
      </c>
      <c r="O1398" t="str">
        <f t="shared" si="109"/>
        <v>Not Outlier</v>
      </c>
      <c r="P1398">
        <f>VLOOKUP(B:B,Customers!A:H,8,0)</f>
        <v>51</v>
      </c>
    </row>
    <row r="1399" spans="1:16" x14ac:dyDescent="0.25">
      <c r="A1399">
        <v>94344</v>
      </c>
      <c r="B1399">
        <v>1122</v>
      </c>
      <c r="C1399" s="1" t="s">
        <v>109</v>
      </c>
      <c r="D1399" s="2">
        <v>44999.03402777778</v>
      </c>
      <c r="E1399" t="s">
        <v>191</v>
      </c>
      <c r="F1399" t="s">
        <v>68</v>
      </c>
      <c r="G1399">
        <v>5649</v>
      </c>
      <c r="H1399" s="11">
        <f t="shared" si="105"/>
        <v>14</v>
      </c>
      <c r="I1399" s="7">
        <v>44999</v>
      </c>
      <c r="J1399" s="8">
        <v>3.4027777777777775E-2</v>
      </c>
      <c r="K1399">
        <f t="shared" si="106"/>
        <v>49</v>
      </c>
      <c r="L1399">
        <f t="shared" si="107"/>
        <v>0</v>
      </c>
      <c r="M1399">
        <f t="shared" si="108"/>
        <v>3</v>
      </c>
      <c r="N1399" t="str">
        <f>VLOOKUP(B:B,Customers!A:B,2,TRUE)</f>
        <v>Germany</v>
      </c>
      <c r="O1399" t="str">
        <f t="shared" si="109"/>
        <v>Not Outlier</v>
      </c>
      <c r="P1399">
        <f>VLOOKUP(B:B,Customers!A:H,8,0)</f>
        <v>33</v>
      </c>
    </row>
    <row r="1400" spans="1:16" x14ac:dyDescent="0.25">
      <c r="A1400">
        <v>268418</v>
      </c>
      <c r="B1400">
        <v>1123</v>
      </c>
      <c r="C1400" s="1" t="s">
        <v>100</v>
      </c>
      <c r="D1400" s="2">
        <v>45135.980555555558</v>
      </c>
      <c r="E1400" t="s">
        <v>97</v>
      </c>
      <c r="F1400" t="s">
        <v>53</v>
      </c>
      <c r="G1400">
        <v>8306</v>
      </c>
      <c r="H1400" s="11">
        <f t="shared" si="105"/>
        <v>28</v>
      </c>
      <c r="I1400" s="7">
        <v>45135</v>
      </c>
      <c r="J1400" s="8">
        <v>0.98055555555555551</v>
      </c>
      <c r="K1400">
        <f t="shared" si="106"/>
        <v>32</v>
      </c>
      <c r="L1400">
        <f t="shared" si="107"/>
        <v>23</v>
      </c>
      <c r="M1400">
        <f t="shared" si="108"/>
        <v>7</v>
      </c>
      <c r="N1400" t="str">
        <f>VLOOKUP(B:B,Customers!A:B,2,TRUE)</f>
        <v>France</v>
      </c>
      <c r="O1400" t="str">
        <f t="shared" si="109"/>
        <v>Not Outlier</v>
      </c>
      <c r="P1400">
        <f>VLOOKUP(B:B,Customers!A:H,8,0)</f>
        <v>54</v>
      </c>
    </row>
    <row r="1401" spans="1:16" x14ac:dyDescent="0.25">
      <c r="A1401">
        <v>511431</v>
      </c>
      <c r="B1401">
        <v>1125</v>
      </c>
      <c r="C1401" s="1" t="s">
        <v>106</v>
      </c>
      <c r="D1401" s="2">
        <v>45145.065972222219</v>
      </c>
      <c r="E1401" t="s">
        <v>97</v>
      </c>
      <c r="F1401" t="s">
        <v>43</v>
      </c>
      <c r="G1401">
        <v>1624</v>
      </c>
      <c r="H1401" s="11">
        <f t="shared" si="105"/>
        <v>7</v>
      </c>
      <c r="I1401" s="7">
        <v>45145</v>
      </c>
      <c r="J1401" s="8">
        <v>6.5972222222222224E-2</v>
      </c>
      <c r="K1401">
        <f t="shared" si="106"/>
        <v>35</v>
      </c>
      <c r="L1401">
        <f t="shared" si="107"/>
        <v>1</v>
      </c>
      <c r="M1401">
        <f t="shared" si="108"/>
        <v>8</v>
      </c>
      <c r="N1401" t="str">
        <f>VLOOKUP(B:B,Customers!A:B,2,TRUE)</f>
        <v>Singapore</v>
      </c>
      <c r="O1401" t="str">
        <f t="shared" si="109"/>
        <v>Not Outlier</v>
      </c>
      <c r="P1401">
        <f>VLOOKUP(B:B,Customers!A:H,8,0)</f>
        <v>18</v>
      </c>
    </row>
    <row r="1402" spans="1:16" x14ac:dyDescent="0.25">
      <c r="A1402">
        <v>530067</v>
      </c>
      <c r="B1402">
        <v>1126</v>
      </c>
      <c r="C1402" s="1" t="s">
        <v>100</v>
      </c>
      <c r="D1402" s="2">
        <v>45155.053472222222</v>
      </c>
      <c r="E1402" t="s">
        <v>96</v>
      </c>
      <c r="F1402" t="s">
        <v>85</v>
      </c>
      <c r="G1402">
        <v>8259</v>
      </c>
      <c r="H1402" s="11">
        <f t="shared" si="105"/>
        <v>17</v>
      </c>
      <c r="I1402" s="7">
        <v>45155</v>
      </c>
      <c r="J1402" s="8">
        <v>5.347222222222222E-2</v>
      </c>
      <c r="K1402">
        <f t="shared" si="106"/>
        <v>17</v>
      </c>
      <c r="L1402">
        <f t="shared" si="107"/>
        <v>1</v>
      </c>
      <c r="M1402">
        <f t="shared" si="108"/>
        <v>8</v>
      </c>
      <c r="N1402" t="str">
        <f>VLOOKUP(B:B,Customers!A:B,2,TRUE)</f>
        <v>France</v>
      </c>
      <c r="O1402" t="str">
        <f t="shared" si="109"/>
        <v>Not Outlier</v>
      </c>
      <c r="P1402">
        <f>VLOOKUP(B:B,Customers!A:H,8,0)</f>
        <v>65</v>
      </c>
    </row>
    <row r="1403" spans="1:16" x14ac:dyDescent="0.25">
      <c r="A1403">
        <v>1610660</v>
      </c>
      <c r="B1403">
        <v>1126</v>
      </c>
      <c r="C1403" s="1" t="s">
        <v>100</v>
      </c>
      <c r="D1403" s="3">
        <v>45000.993750000001</v>
      </c>
      <c r="E1403" t="s">
        <v>98</v>
      </c>
      <c r="F1403" t="s">
        <v>30</v>
      </c>
      <c r="G1403">
        <v>4580</v>
      </c>
      <c r="H1403" s="11">
        <f t="shared" si="105"/>
        <v>15</v>
      </c>
      <c r="I1403" s="7">
        <v>45000</v>
      </c>
      <c r="J1403" s="8">
        <v>0.99375000000000002</v>
      </c>
      <c r="K1403">
        <f t="shared" si="106"/>
        <v>51</v>
      </c>
      <c r="L1403">
        <f t="shared" si="107"/>
        <v>23</v>
      </c>
      <c r="M1403">
        <f t="shared" si="108"/>
        <v>3</v>
      </c>
      <c r="N1403" t="str">
        <f>VLOOKUP(B:B,Customers!A:B,2,TRUE)</f>
        <v>France</v>
      </c>
      <c r="O1403" t="str">
        <f t="shared" si="109"/>
        <v>Not Outlier</v>
      </c>
      <c r="P1403">
        <f>VLOOKUP(B:B,Customers!A:H,8,0)</f>
        <v>65</v>
      </c>
    </row>
    <row r="1404" spans="1:16" x14ac:dyDescent="0.25">
      <c r="A1404">
        <v>914311</v>
      </c>
      <c r="B1404">
        <v>1127</v>
      </c>
      <c r="C1404" s="1" t="s">
        <v>103</v>
      </c>
      <c r="D1404" s="3">
        <v>45021.011805555558</v>
      </c>
      <c r="E1404" t="s">
        <v>191</v>
      </c>
      <c r="F1404" t="s">
        <v>43</v>
      </c>
      <c r="G1404">
        <v>6090</v>
      </c>
      <c r="H1404" s="11">
        <f t="shared" si="105"/>
        <v>5</v>
      </c>
      <c r="I1404" s="7">
        <v>45021</v>
      </c>
      <c r="J1404" s="8">
        <v>1.1805555555555555E-2</v>
      </c>
      <c r="K1404">
        <f t="shared" si="106"/>
        <v>17</v>
      </c>
      <c r="L1404">
        <f t="shared" si="107"/>
        <v>0</v>
      </c>
      <c r="M1404">
        <f t="shared" si="108"/>
        <v>4</v>
      </c>
      <c r="N1404" t="str">
        <f>VLOOKUP(B:B,Customers!A:B,2,TRUE)</f>
        <v>Norway</v>
      </c>
      <c r="O1404" t="str">
        <f t="shared" si="109"/>
        <v>Not Outlier</v>
      </c>
      <c r="P1404">
        <f>VLOOKUP(B:B,Customers!A:H,8,0)</f>
        <v>83</v>
      </c>
    </row>
    <row r="1405" spans="1:16" x14ac:dyDescent="0.25">
      <c r="A1405">
        <v>1379500</v>
      </c>
      <c r="B1405">
        <v>1128</v>
      </c>
      <c r="C1405" s="1" t="s">
        <v>100</v>
      </c>
      <c r="D1405" s="3">
        <v>45132.098611111112</v>
      </c>
      <c r="E1405" t="s">
        <v>191</v>
      </c>
      <c r="F1405" t="s">
        <v>32</v>
      </c>
      <c r="G1405">
        <v>4248</v>
      </c>
      <c r="H1405" s="11">
        <f t="shared" si="105"/>
        <v>25</v>
      </c>
      <c r="I1405" s="7">
        <v>45132</v>
      </c>
      <c r="J1405" s="8">
        <v>9.8611111111111108E-2</v>
      </c>
      <c r="K1405">
        <f t="shared" si="106"/>
        <v>22</v>
      </c>
      <c r="L1405">
        <f t="shared" si="107"/>
        <v>2</v>
      </c>
      <c r="M1405">
        <f t="shared" si="108"/>
        <v>7</v>
      </c>
      <c r="N1405" t="str">
        <f>VLOOKUP(B:B,Customers!A:B,2,TRUE)</f>
        <v>France</v>
      </c>
      <c r="O1405" t="str">
        <f t="shared" si="109"/>
        <v>Not Outlier</v>
      </c>
      <c r="P1405">
        <f>VLOOKUP(B:B,Customers!A:H,8,0)</f>
        <v>18</v>
      </c>
    </row>
    <row r="1406" spans="1:16" x14ac:dyDescent="0.25">
      <c r="A1406">
        <v>1421840</v>
      </c>
      <c r="B1406">
        <v>1128</v>
      </c>
      <c r="C1406" s="1" t="s">
        <v>100</v>
      </c>
      <c r="D1406" s="3">
        <v>45178.984722222223</v>
      </c>
      <c r="E1406" t="s">
        <v>97</v>
      </c>
      <c r="F1406" t="s">
        <v>14</v>
      </c>
      <c r="G1406">
        <v>1084</v>
      </c>
      <c r="H1406" s="11">
        <f t="shared" si="105"/>
        <v>9</v>
      </c>
      <c r="I1406" s="7">
        <v>45178</v>
      </c>
      <c r="J1406" s="8">
        <v>0.98472222222222228</v>
      </c>
      <c r="K1406">
        <f t="shared" si="106"/>
        <v>38</v>
      </c>
      <c r="L1406">
        <f t="shared" si="107"/>
        <v>23</v>
      </c>
      <c r="M1406">
        <f t="shared" si="108"/>
        <v>9</v>
      </c>
      <c r="N1406" t="str">
        <f>VLOOKUP(B:B,Customers!A:B,2,TRUE)</f>
        <v>France</v>
      </c>
      <c r="O1406" t="str">
        <f t="shared" si="109"/>
        <v>Not Outlier</v>
      </c>
      <c r="P1406">
        <f>VLOOKUP(B:B,Customers!A:H,8,0)</f>
        <v>18</v>
      </c>
    </row>
    <row r="1407" spans="1:16" x14ac:dyDescent="0.25">
      <c r="A1407">
        <v>38242</v>
      </c>
      <c r="B1407">
        <v>1131</v>
      </c>
      <c r="C1407" s="1" t="s">
        <v>101</v>
      </c>
      <c r="D1407" s="2">
        <v>44929.020138888889</v>
      </c>
      <c r="E1407" t="s">
        <v>191</v>
      </c>
      <c r="F1407" t="s">
        <v>9</v>
      </c>
      <c r="G1407">
        <v>9299</v>
      </c>
      <c r="H1407" s="11">
        <f t="shared" si="105"/>
        <v>3</v>
      </c>
      <c r="I1407" s="7">
        <v>44929</v>
      </c>
      <c r="J1407" s="8">
        <v>2.013888888888889E-2</v>
      </c>
      <c r="K1407">
        <f t="shared" si="106"/>
        <v>29</v>
      </c>
      <c r="L1407">
        <f t="shared" si="107"/>
        <v>0</v>
      </c>
      <c r="M1407">
        <f t="shared" si="108"/>
        <v>1</v>
      </c>
      <c r="N1407" t="str">
        <f>VLOOKUP(B:B,Customers!A:B,2,TRUE)</f>
        <v>Australia</v>
      </c>
      <c r="O1407" t="str">
        <f t="shared" si="109"/>
        <v>Not Outlier</v>
      </c>
      <c r="P1407">
        <f>VLOOKUP(B:B,Customers!A:H,8,0)</f>
        <v>38</v>
      </c>
    </row>
    <row r="1408" spans="1:16" x14ac:dyDescent="0.25">
      <c r="A1408">
        <v>272165</v>
      </c>
      <c r="B1408">
        <v>1133</v>
      </c>
      <c r="C1408" s="1" t="s">
        <v>113</v>
      </c>
      <c r="D1408" s="2">
        <v>45020.052777777775</v>
      </c>
      <c r="E1408" t="s">
        <v>96</v>
      </c>
      <c r="F1408" t="s">
        <v>86</v>
      </c>
      <c r="G1408">
        <v>6204</v>
      </c>
      <c r="H1408" s="11">
        <f t="shared" si="105"/>
        <v>4</v>
      </c>
      <c r="I1408" s="7">
        <v>45020</v>
      </c>
      <c r="J1408" s="8">
        <v>5.2777777777777778E-2</v>
      </c>
      <c r="K1408">
        <f t="shared" si="106"/>
        <v>16</v>
      </c>
      <c r="L1408">
        <f t="shared" si="107"/>
        <v>1</v>
      </c>
      <c r="M1408">
        <f t="shared" si="108"/>
        <v>4</v>
      </c>
      <c r="N1408" t="str">
        <f>VLOOKUP(B:B,Customers!A:B,2,TRUE)</f>
        <v>India</v>
      </c>
      <c r="O1408" t="str">
        <f t="shared" si="109"/>
        <v>Not Outlier</v>
      </c>
      <c r="P1408">
        <f>VLOOKUP(B:B,Customers!A:H,8,0)</f>
        <v>59</v>
      </c>
    </row>
    <row r="1409" spans="1:16" x14ac:dyDescent="0.25">
      <c r="A1409">
        <v>329474</v>
      </c>
      <c r="B1409">
        <v>1133</v>
      </c>
      <c r="C1409" s="1" t="s">
        <v>113</v>
      </c>
      <c r="D1409" s="2">
        <v>45268.022222222222</v>
      </c>
      <c r="E1409" t="s">
        <v>98</v>
      </c>
      <c r="F1409" t="s">
        <v>88</v>
      </c>
      <c r="G1409">
        <v>7243</v>
      </c>
      <c r="H1409" s="11">
        <f t="shared" si="105"/>
        <v>8</v>
      </c>
      <c r="I1409" s="7">
        <v>45268</v>
      </c>
      <c r="J1409" s="8">
        <v>2.2222222222222223E-2</v>
      </c>
      <c r="K1409">
        <f t="shared" si="106"/>
        <v>32</v>
      </c>
      <c r="L1409">
        <f t="shared" si="107"/>
        <v>0</v>
      </c>
      <c r="M1409">
        <f t="shared" si="108"/>
        <v>12</v>
      </c>
      <c r="N1409" t="str">
        <f>VLOOKUP(B:B,Customers!A:B,2,TRUE)</f>
        <v>India</v>
      </c>
      <c r="O1409" t="str">
        <f t="shared" si="109"/>
        <v>Not Outlier</v>
      </c>
      <c r="P1409">
        <f>VLOOKUP(B:B,Customers!A:H,8,0)</f>
        <v>59</v>
      </c>
    </row>
    <row r="1410" spans="1:16" x14ac:dyDescent="0.25">
      <c r="A1410">
        <v>306831</v>
      </c>
      <c r="B1410">
        <v>1135</v>
      </c>
      <c r="C1410" s="1" t="s">
        <v>113</v>
      </c>
      <c r="D1410" s="2">
        <v>45090.024305555555</v>
      </c>
      <c r="E1410" t="s">
        <v>191</v>
      </c>
      <c r="F1410" t="s">
        <v>35</v>
      </c>
      <c r="G1410">
        <v>4730</v>
      </c>
      <c r="H1410" s="11">
        <f t="shared" si="105"/>
        <v>13</v>
      </c>
      <c r="I1410" s="7">
        <v>45090</v>
      </c>
      <c r="J1410" s="8">
        <v>2.4305555555555556E-2</v>
      </c>
      <c r="K1410">
        <f t="shared" si="106"/>
        <v>35</v>
      </c>
      <c r="L1410">
        <f t="shared" si="107"/>
        <v>0</v>
      </c>
      <c r="M1410">
        <f t="shared" si="108"/>
        <v>6</v>
      </c>
      <c r="N1410" t="str">
        <f>VLOOKUP(B:B,Customers!A:B,2,TRUE)</f>
        <v>India</v>
      </c>
      <c r="O1410" t="str">
        <f t="shared" si="109"/>
        <v>Not Outlier</v>
      </c>
      <c r="P1410">
        <f>VLOOKUP(B:B,Customers!A:H,8,0)</f>
        <v>74</v>
      </c>
    </row>
    <row r="1411" spans="1:16" x14ac:dyDescent="0.25">
      <c r="A1411">
        <v>426056</v>
      </c>
      <c r="B1411">
        <v>1138</v>
      </c>
      <c r="C1411" s="1" t="s">
        <v>101</v>
      </c>
      <c r="D1411" s="2">
        <v>45034.988888888889</v>
      </c>
      <c r="E1411" t="s">
        <v>97</v>
      </c>
      <c r="F1411" t="s">
        <v>44</v>
      </c>
      <c r="G1411">
        <v>3481</v>
      </c>
      <c r="H1411" s="11">
        <f t="shared" ref="H1411:H1474" si="110">DAY(D1411)</f>
        <v>18</v>
      </c>
      <c r="I1411" s="7">
        <v>45034</v>
      </c>
      <c r="J1411" s="8">
        <v>0.98888888888888893</v>
      </c>
      <c r="K1411">
        <f t="shared" ref="K1411:K1474" si="111">MINUTE(J1411)</f>
        <v>44</v>
      </c>
      <c r="L1411">
        <f t="shared" ref="L1411:L1474" si="112">HOUR(J1411)</f>
        <v>23</v>
      </c>
      <c r="M1411">
        <f t="shared" ref="M1411:M1474" si="113">MONTH(I1411)</f>
        <v>4</v>
      </c>
      <c r="N1411" t="str">
        <f>VLOOKUP(B:B,Customers!A:B,2,TRUE)</f>
        <v>Australia</v>
      </c>
      <c r="O1411" t="str">
        <f t="shared" ref="O1411:O1474" si="114">IF(OR(G1411&gt;$R$9,G1411&lt;$R$8),"Outlier","Not Outlier")</f>
        <v>Not Outlier</v>
      </c>
      <c r="P1411">
        <f>VLOOKUP(B:B,Customers!A:H,8,0)</f>
        <v>83</v>
      </c>
    </row>
    <row r="1412" spans="1:16" x14ac:dyDescent="0.25">
      <c r="A1412">
        <v>1392838</v>
      </c>
      <c r="B1412">
        <v>1138</v>
      </c>
      <c r="C1412" s="1" t="s">
        <v>101</v>
      </c>
      <c r="D1412" s="3">
        <v>45137.979861111111</v>
      </c>
      <c r="E1412" t="s">
        <v>96</v>
      </c>
      <c r="F1412" t="s">
        <v>78</v>
      </c>
      <c r="G1412">
        <v>1617</v>
      </c>
      <c r="H1412" s="11">
        <f t="shared" si="110"/>
        <v>30</v>
      </c>
      <c r="I1412" s="7">
        <v>45137</v>
      </c>
      <c r="J1412" s="8">
        <v>0.97986111111111107</v>
      </c>
      <c r="K1412">
        <f t="shared" si="111"/>
        <v>31</v>
      </c>
      <c r="L1412">
        <f t="shared" si="112"/>
        <v>23</v>
      </c>
      <c r="M1412">
        <f t="shared" si="113"/>
        <v>7</v>
      </c>
      <c r="N1412" t="str">
        <f>VLOOKUP(B:B,Customers!A:B,2,TRUE)</f>
        <v>Australia</v>
      </c>
      <c r="O1412" t="str">
        <f t="shared" si="114"/>
        <v>Not Outlier</v>
      </c>
      <c r="P1412">
        <f>VLOOKUP(B:B,Customers!A:H,8,0)</f>
        <v>83</v>
      </c>
    </row>
    <row r="1413" spans="1:16" x14ac:dyDescent="0.25">
      <c r="A1413">
        <v>590513</v>
      </c>
      <c r="B1413">
        <v>1139</v>
      </c>
      <c r="C1413" s="1" t="s">
        <v>99</v>
      </c>
      <c r="D1413" s="2">
        <v>45152.965277777781</v>
      </c>
      <c r="E1413" t="s">
        <v>191</v>
      </c>
      <c r="F1413" t="s">
        <v>27</v>
      </c>
      <c r="G1413">
        <v>4446</v>
      </c>
      <c r="H1413" s="11">
        <f t="shared" si="110"/>
        <v>14</v>
      </c>
      <c r="I1413" s="7">
        <v>45152</v>
      </c>
      <c r="J1413" s="8">
        <v>0.96527777777777779</v>
      </c>
      <c r="K1413">
        <f t="shared" si="111"/>
        <v>10</v>
      </c>
      <c r="L1413">
        <f t="shared" si="112"/>
        <v>23</v>
      </c>
      <c r="M1413">
        <f t="shared" si="113"/>
        <v>8</v>
      </c>
      <c r="N1413" t="str">
        <f>VLOOKUP(B:B,Customers!A:B,2,TRUE)</f>
        <v>USA</v>
      </c>
      <c r="O1413" t="str">
        <f t="shared" si="114"/>
        <v>Not Outlier</v>
      </c>
      <c r="P1413">
        <f>VLOOKUP(B:B,Customers!A:H,8,0)</f>
        <v>84</v>
      </c>
    </row>
    <row r="1414" spans="1:16" x14ac:dyDescent="0.25">
      <c r="A1414">
        <v>1212151</v>
      </c>
      <c r="B1414">
        <v>1139</v>
      </c>
      <c r="C1414" s="1" t="s">
        <v>99</v>
      </c>
      <c r="D1414" s="3">
        <v>44935.981249999997</v>
      </c>
      <c r="E1414" t="s">
        <v>191</v>
      </c>
      <c r="F1414" t="s">
        <v>88</v>
      </c>
      <c r="G1414">
        <v>374</v>
      </c>
      <c r="H1414" s="11">
        <f t="shared" si="110"/>
        <v>9</v>
      </c>
      <c r="I1414" s="7">
        <v>44935</v>
      </c>
      <c r="J1414" s="8">
        <v>0.98124999999999996</v>
      </c>
      <c r="K1414">
        <f t="shared" si="111"/>
        <v>33</v>
      </c>
      <c r="L1414">
        <f t="shared" si="112"/>
        <v>23</v>
      </c>
      <c r="M1414">
        <f t="shared" si="113"/>
        <v>1</v>
      </c>
      <c r="N1414" t="str">
        <f>VLOOKUP(B:B,Customers!A:B,2,TRUE)</f>
        <v>USA</v>
      </c>
      <c r="O1414" t="str">
        <f t="shared" si="114"/>
        <v>Not Outlier</v>
      </c>
      <c r="P1414">
        <f>VLOOKUP(B:B,Customers!A:H,8,0)</f>
        <v>84</v>
      </c>
    </row>
    <row r="1415" spans="1:16" x14ac:dyDescent="0.25">
      <c r="A1415">
        <v>1396020</v>
      </c>
      <c r="B1415">
        <v>1139</v>
      </c>
      <c r="C1415" s="1" t="s">
        <v>99</v>
      </c>
      <c r="D1415" s="3">
        <v>45282.981249999997</v>
      </c>
      <c r="E1415" t="s">
        <v>96</v>
      </c>
      <c r="F1415" t="s">
        <v>27</v>
      </c>
      <c r="G1415">
        <v>5055</v>
      </c>
      <c r="H1415" s="11">
        <f t="shared" si="110"/>
        <v>22</v>
      </c>
      <c r="I1415" s="7">
        <v>45282</v>
      </c>
      <c r="J1415" s="8">
        <v>0.98124999999999996</v>
      </c>
      <c r="K1415">
        <f t="shared" si="111"/>
        <v>33</v>
      </c>
      <c r="L1415">
        <f t="shared" si="112"/>
        <v>23</v>
      </c>
      <c r="M1415">
        <f t="shared" si="113"/>
        <v>12</v>
      </c>
      <c r="N1415" t="str">
        <f>VLOOKUP(B:B,Customers!A:B,2,TRUE)</f>
        <v>USA</v>
      </c>
      <c r="O1415" t="str">
        <f t="shared" si="114"/>
        <v>Not Outlier</v>
      </c>
      <c r="P1415">
        <f>VLOOKUP(B:B,Customers!A:H,8,0)</f>
        <v>84</v>
      </c>
    </row>
    <row r="1416" spans="1:16" x14ac:dyDescent="0.25">
      <c r="A1416">
        <v>316858</v>
      </c>
      <c r="B1416">
        <v>1140</v>
      </c>
      <c r="C1416" s="1" t="s">
        <v>102</v>
      </c>
      <c r="D1416" s="2">
        <v>45003.027083333334</v>
      </c>
      <c r="E1416" t="s">
        <v>96</v>
      </c>
      <c r="F1416" t="s">
        <v>71</v>
      </c>
      <c r="G1416">
        <v>3160</v>
      </c>
      <c r="H1416" s="11">
        <f t="shared" si="110"/>
        <v>18</v>
      </c>
      <c r="I1416" s="7">
        <v>45003</v>
      </c>
      <c r="J1416" s="8">
        <v>2.7083333333333334E-2</v>
      </c>
      <c r="K1416">
        <f t="shared" si="111"/>
        <v>39</v>
      </c>
      <c r="L1416">
        <f t="shared" si="112"/>
        <v>0</v>
      </c>
      <c r="M1416">
        <f t="shared" si="113"/>
        <v>3</v>
      </c>
      <c r="N1416" t="str">
        <f>VLOOKUP(B:B,Customers!A:B,2,TRUE)</f>
        <v>Finland</v>
      </c>
      <c r="O1416" t="str">
        <f t="shared" si="114"/>
        <v>Not Outlier</v>
      </c>
      <c r="P1416">
        <f>VLOOKUP(B:B,Customers!A:H,8,0)</f>
        <v>69</v>
      </c>
    </row>
    <row r="1417" spans="1:16" x14ac:dyDescent="0.25">
      <c r="A1417">
        <v>1443406</v>
      </c>
      <c r="B1417">
        <v>1141</v>
      </c>
      <c r="C1417" s="1" t="s">
        <v>100</v>
      </c>
      <c r="D1417" s="3">
        <v>45131.054861111108</v>
      </c>
      <c r="E1417" t="s">
        <v>191</v>
      </c>
      <c r="F1417" t="s">
        <v>8</v>
      </c>
      <c r="G1417">
        <v>8328</v>
      </c>
      <c r="H1417" s="11">
        <f t="shared" si="110"/>
        <v>24</v>
      </c>
      <c r="I1417" s="7">
        <v>45131</v>
      </c>
      <c r="J1417" s="8">
        <v>5.486111111111111E-2</v>
      </c>
      <c r="K1417">
        <f t="shared" si="111"/>
        <v>19</v>
      </c>
      <c r="L1417">
        <f t="shared" si="112"/>
        <v>1</v>
      </c>
      <c r="M1417">
        <f t="shared" si="113"/>
        <v>7</v>
      </c>
      <c r="N1417" t="str">
        <f>VLOOKUP(B:B,Customers!A:B,2,TRUE)</f>
        <v>France</v>
      </c>
      <c r="O1417" t="str">
        <f t="shared" si="114"/>
        <v>Not Outlier</v>
      </c>
      <c r="P1417">
        <f>VLOOKUP(B:B,Customers!A:H,8,0)</f>
        <v>60</v>
      </c>
    </row>
    <row r="1418" spans="1:16" x14ac:dyDescent="0.25">
      <c r="A1418">
        <v>1460925</v>
      </c>
      <c r="B1418">
        <v>1141</v>
      </c>
      <c r="C1418" s="1" t="s">
        <v>100</v>
      </c>
      <c r="D1418" s="3">
        <v>44963.018750000003</v>
      </c>
      <c r="E1418" t="s">
        <v>97</v>
      </c>
      <c r="F1418" t="s">
        <v>53</v>
      </c>
      <c r="G1418">
        <v>2472</v>
      </c>
      <c r="H1418" s="11">
        <f t="shared" si="110"/>
        <v>6</v>
      </c>
      <c r="I1418" s="7">
        <v>44963</v>
      </c>
      <c r="J1418" s="8">
        <v>1.8749999999999999E-2</v>
      </c>
      <c r="K1418">
        <f t="shared" si="111"/>
        <v>27</v>
      </c>
      <c r="L1418">
        <f t="shared" si="112"/>
        <v>0</v>
      </c>
      <c r="M1418">
        <f t="shared" si="113"/>
        <v>2</v>
      </c>
      <c r="N1418" t="str">
        <f>VLOOKUP(B:B,Customers!A:B,2,TRUE)</f>
        <v>France</v>
      </c>
      <c r="O1418" t="str">
        <f t="shared" si="114"/>
        <v>Not Outlier</v>
      </c>
      <c r="P1418">
        <f>VLOOKUP(B:B,Customers!A:H,8,0)</f>
        <v>60</v>
      </c>
    </row>
    <row r="1419" spans="1:16" x14ac:dyDescent="0.25">
      <c r="A1419">
        <v>1340302</v>
      </c>
      <c r="B1419">
        <v>1142</v>
      </c>
      <c r="C1419" s="1" t="s">
        <v>99</v>
      </c>
      <c r="D1419" s="3">
        <v>45263.053472222222</v>
      </c>
      <c r="E1419" t="s">
        <v>191</v>
      </c>
      <c r="F1419" t="s">
        <v>77</v>
      </c>
      <c r="G1419">
        <v>9786</v>
      </c>
      <c r="H1419" s="11">
        <f t="shared" si="110"/>
        <v>3</v>
      </c>
      <c r="I1419" s="7">
        <v>45263</v>
      </c>
      <c r="J1419" s="8">
        <v>5.347222222222222E-2</v>
      </c>
      <c r="K1419">
        <f t="shared" si="111"/>
        <v>17</v>
      </c>
      <c r="L1419">
        <f t="shared" si="112"/>
        <v>1</v>
      </c>
      <c r="M1419">
        <f t="shared" si="113"/>
        <v>12</v>
      </c>
      <c r="N1419" t="str">
        <f>VLOOKUP(B:B,Customers!A:B,2,TRUE)</f>
        <v>USA</v>
      </c>
      <c r="O1419" t="str">
        <f t="shared" si="114"/>
        <v>Not Outlier</v>
      </c>
      <c r="P1419">
        <f>VLOOKUP(B:B,Customers!A:H,8,0)</f>
        <v>59</v>
      </c>
    </row>
    <row r="1420" spans="1:16" x14ac:dyDescent="0.25">
      <c r="A1420">
        <v>935343</v>
      </c>
      <c r="B1420">
        <v>1143</v>
      </c>
      <c r="C1420" s="1" t="s">
        <v>107</v>
      </c>
      <c r="D1420" s="3">
        <v>45196.977777777778</v>
      </c>
      <c r="E1420" t="s">
        <v>98</v>
      </c>
      <c r="F1420" t="s">
        <v>78</v>
      </c>
      <c r="G1420">
        <v>1325</v>
      </c>
      <c r="H1420" s="11">
        <f t="shared" si="110"/>
        <v>27</v>
      </c>
      <c r="I1420" s="7">
        <v>45196</v>
      </c>
      <c r="J1420" s="8">
        <v>0.97777777777777775</v>
      </c>
      <c r="K1420">
        <f t="shared" si="111"/>
        <v>28</v>
      </c>
      <c r="L1420">
        <f t="shared" si="112"/>
        <v>23</v>
      </c>
      <c r="M1420">
        <f t="shared" si="113"/>
        <v>9</v>
      </c>
      <c r="N1420" t="str">
        <f>VLOOKUP(B:B,Customers!A:B,2,TRUE)</f>
        <v>Italy</v>
      </c>
      <c r="O1420" t="str">
        <f t="shared" si="114"/>
        <v>Not Outlier</v>
      </c>
      <c r="P1420">
        <f>VLOOKUP(B:B,Customers!A:H,8,0)</f>
        <v>59</v>
      </c>
    </row>
    <row r="1421" spans="1:16" x14ac:dyDescent="0.25">
      <c r="A1421">
        <v>993964</v>
      </c>
      <c r="B1421">
        <v>1143</v>
      </c>
      <c r="C1421" s="1" t="s">
        <v>107</v>
      </c>
      <c r="D1421" s="3">
        <v>45288.999305555553</v>
      </c>
      <c r="E1421" t="s">
        <v>191</v>
      </c>
      <c r="F1421" t="s">
        <v>5</v>
      </c>
      <c r="G1421">
        <v>8644</v>
      </c>
      <c r="H1421" s="11">
        <f t="shared" si="110"/>
        <v>28</v>
      </c>
      <c r="I1421" s="7">
        <v>45288</v>
      </c>
      <c r="J1421" s="8">
        <v>0.99930555555555556</v>
      </c>
      <c r="K1421">
        <f t="shared" si="111"/>
        <v>59</v>
      </c>
      <c r="L1421">
        <f t="shared" si="112"/>
        <v>23</v>
      </c>
      <c r="M1421">
        <f t="shared" si="113"/>
        <v>12</v>
      </c>
      <c r="N1421" t="str">
        <f>VLOOKUP(B:B,Customers!A:B,2,TRUE)</f>
        <v>Italy</v>
      </c>
      <c r="O1421" t="str">
        <f t="shared" si="114"/>
        <v>Not Outlier</v>
      </c>
      <c r="P1421">
        <f>VLOOKUP(B:B,Customers!A:H,8,0)</f>
        <v>59</v>
      </c>
    </row>
    <row r="1422" spans="1:16" x14ac:dyDescent="0.25">
      <c r="A1422">
        <v>1192105</v>
      </c>
      <c r="B1422">
        <v>1143</v>
      </c>
      <c r="C1422" s="1" t="s">
        <v>107</v>
      </c>
      <c r="D1422" s="3">
        <v>44957.99722222222</v>
      </c>
      <c r="E1422" t="s">
        <v>191</v>
      </c>
      <c r="F1422" t="s">
        <v>81</v>
      </c>
      <c r="G1422">
        <v>2021</v>
      </c>
      <c r="H1422" s="11">
        <f t="shared" si="110"/>
        <v>31</v>
      </c>
      <c r="I1422" s="7">
        <v>44957</v>
      </c>
      <c r="J1422" s="8">
        <v>0.99722222222222223</v>
      </c>
      <c r="K1422">
        <f t="shared" si="111"/>
        <v>56</v>
      </c>
      <c r="L1422">
        <f t="shared" si="112"/>
        <v>23</v>
      </c>
      <c r="M1422">
        <f t="shared" si="113"/>
        <v>1</v>
      </c>
      <c r="N1422" t="str">
        <f>VLOOKUP(B:B,Customers!A:B,2,TRUE)</f>
        <v>Italy</v>
      </c>
      <c r="O1422" t="str">
        <f t="shared" si="114"/>
        <v>Not Outlier</v>
      </c>
      <c r="P1422">
        <f>VLOOKUP(B:B,Customers!A:H,8,0)</f>
        <v>59</v>
      </c>
    </row>
    <row r="1423" spans="1:16" x14ac:dyDescent="0.25">
      <c r="A1423">
        <v>306677</v>
      </c>
      <c r="B1423">
        <v>1145</v>
      </c>
      <c r="C1423" s="1" t="s">
        <v>99</v>
      </c>
      <c r="D1423" s="2">
        <v>45158.989583333336</v>
      </c>
      <c r="E1423" t="s">
        <v>96</v>
      </c>
      <c r="F1423" t="s">
        <v>33</v>
      </c>
      <c r="G1423">
        <v>6771</v>
      </c>
      <c r="H1423" s="11">
        <f t="shared" si="110"/>
        <v>20</v>
      </c>
      <c r="I1423" s="7">
        <v>45158</v>
      </c>
      <c r="J1423" s="8">
        <v>0.98958333333333337</v>
      </c>
      <c r="K1423">
        <f t="shared" si="111"/>
        <v>45</v>
      </c>
      <c r="L1423">
        <f t="shared" si="112"/>
        <v>23</v>
      </c>
      <c r="M1423">
        <f t="shared" si="113"/>
        <v>8</v>
      </c>
      <c r="N1423" t="str">
        <f>VLOOKUP(B:B,Customers!A:B,2,TRUE)</f>
        <v>USA</v>
      </c>
      <c r="O1423" t="str">
        <f t="shared" si="114"/>
        <v>Not Outlier</v>
      </c>
      <c r="P1423">
        <f>VLOOKUP(B:B,Customers!A:H,8,0)</f>
        <v>50</v>
      </c>
    </row>
    <row r="1424" spans="1:16" x14ac:dyDescent="0.25">
      <c r="A1424">
        <v>1314166</v>
      </c>
      <c r="B1424">
        <v>1145</v>
      </c>
      <c r="C1424" s="1" t="s">
        <v>99</v>
      </c>
      <c r="D1424" s="3">
        <v>45015.061111111114</v>
      </c>
      <c r="E1424" t="s">
        <v>96</v>
      </c>
      <c r="F1424" t="s">
        <v>28</v>
      </c>
      <c r="G1424">
        <v>9152</v>
      </c>
      <c r="H1424" s="11">
        <f t="shared" si="110"/>
        <v>30</v>
      </c>
      <c r="I1424" s="7">
        <v>45015</v>
      </c>
      <c r="J1424" s="8">
        <v>6.1111111111111109E-2</v>
      </c>
      <c r="K1424">
        <f t="shared" si="111"/>
        <v>28</v>
      </c>
      <c r="L1424">
        <f t="shared" si="112"/>
        <v>1</v>
      </c>
      <c r="M1424">
        <f t="shared" si="113"/>
        <v>3</v>
      </c>
      <c r="N1424" t="str">
        <f>VLOOKUP(B:B,Customers!A:B,2,TRUE)</f>
        <v>USA</v>
      </c>
      <c r="O1424" t="str">
        <f t="shared" si="114"/>
        <v>Not Outlier</v>
      </c>
      <c r="P1424">
        <f>VLOOKUP(B:B,Customers!A:H,8,0)</f>
        <v>50</v>
      </c>
    </row>
    <row r="1425" spans="1:16" x14ac:dyDescent="0.25">
      <c r="A1425">
        <v>1669169</v>
      </c>
      <c r="B1425">
        <v>1146</v>
      </c>
      <c r="C1425" s="1" t="s">
        <v>99</v>
      </c>
      <c r="D1425" s="3">
        <v>45058.98333333333</v>
      </c>
      <c r="E1425" t="s">
        <v>98</v>
      </c>
      <c r="F1425" t="s">
        <v>81</v>
      </c>
      <c r="G1425">
        <v>8796</v>
      </c>
      <c r="H1425" s="11">
        <f t="shared" si="110"/>
        <v>12</v>
      </c>
      <c r="I1425" s="7">
        <v>45058</v>
      </c>
      <c r="J1425" s="8">
        <v>0.98333333333333328</v>
      </c>
      <c r="K1425">
        <f t="shared" si="111"/>
        <v>36</v>
      </c>
      <c r="L1425">
        <f t="shared" si="112"/>
        <v>23</v>
      </c>
      <c r="M1425">
        <f t="shared" si="113"/>
        <v>5</v>
      </c>
      <c r="N1425" t="str">
        <f>VLOOKUP(B:B,Customers!A:B,2,TRUE)</f>
        <v>USA</v>
      </c>
      <c r="O1425" t="str">
        <f t="shared" si="114"/>
        <v>Not Outlier</v>
      </c>
      <c r="P1425">
        <f>VLOOKUP(B:B,Customers!A:H,8,0)</f>
        <v>23</v>
      </c>
    </row>
    <row r="1426" spans="1:16" x14ac:dyDescent="0.25">
      <c r="A1426">
        <v>816536</v>
      </c>
      <c r="B1426">
        <v>1147</v>
      </c>
      <c r="C1426" s="1" t="s">
        <v>100</v>
      </c>
      <c r="D1426" s="3">
        <v>45180.977777777778</v>
      </c>
      <c r="E1426" t="s">
        <v>191</v>
      </c>
      <c r="F1426" t="s">
        <v>27</v>
      </c>
      <c r="G1426">
        <v>5485</v>
      </c>
      <c r="H1426" s="11">
        <f t="shared" si="110"/>
        <v>11</v>
      </c>
      <c r="I1426" s="7">
        <v>45180</v>
      </c>
      <c r="J1426" s="8">
        <v>0.97777777777777775</v>
      </c>
      <c r="K1426">
        <f t="shared" si="111"/>
        <v>28</v>
      </c>
      <c r="L1426">
        <f t="shared" si="112"/>
        <v>23</v>
      </c>
      <c r="M1426">
        <f t="shared" si="113"/>
        <v>9</v>
      </c>
      <c r="N1426" t="str">
        <f>VLOOKUP(B:B,Customers!A:B,2,TRUE)</f>
        <v>France</v>
      </c>
      <c r="O1426" t="str">
        <f t="shared" si="114"/>
        <v>Not Outlier</v>
      </c>
      <c r="P1426">
        <f>VLOOKUP(B:B,Customers!A:H,8,0)</f>
        <v>53</v>
      </c>
    </row>
    <row r="1427" spans="1:16" x14ac:dyDescent="0.25">
      <c r="A1427">
        <v>1197876</v>
      </c>
      <c r="B1427">
        <v>1148</v>
      </c>
      <c r="C1427" s="1" t="s">
        <v>102</v>
      </c>
      <c r="D1427" s="3">
        <v>45263.023611111108</v>
      </c>
      <c r="E1427" t="s">
        <v>96</v>
      </c>
      <c r="F1427" t="s">
        <v>65</v>
      </c>
      <c r="G1427">
        <v>6055</v>
      </c>
      <c r="H1427" s="11">
        <f t="shared" si="110"/>
        <v>3</v>
      </c>
      <c r="I1427" s="7">
        <v>45263</v>
      </c>
      <c r="J1427" s="8">
        <v>2.361111111111111E-2</v>
      </c>
      <c r="K1427">
        <f t="shared" si="111"/>
        <v>34</v>
      </c>
      <c r="L1427">
        <f t="shared" si="112"/>
        <v>0</v>
      </c>
      <c r="M1427">
        <f t="shared" si="113"/>
        <v>12</v>
      </c>
      <c r="N1427" t="str">
        <f>VLOOKUP(B:B,Customers!A:B,2,TRUE)</f>
        <v>Finland</v>
      </c>
      <c r="O1427" t="str">
        <f t="shared" si="114"/>
        <v>Not Outlier</v>
      </c>
      <c r="P1427">
        <f>VLOOKUP(B:B,Customers!A:H,8,0)</f>
        <v>53</v>
      </c>
    </row>
    <row r="1428" spans="1:16" x14ac:dyDescent="0.25">
      <c r="A1428">
        <v>1056575</v>
      </c>
      <c r="B1428">
        <v>1149</v>
      </c>
      <c r="C1428" s="1" t="s">
        <v>99</v>
      </c>
      <c r="D1428" s="3">
        <v>45017.057638888888</v>
      </c>
      <c r="E1428" t="s">
        <v>96</v>
      </c>
      <c r="F1428" t="s">
        <v>53</v>
      </c>
      <c r="G1428">
        <v>1439</v>
      </c>
      <c r="H1428" s="11">
        <f t="shared" si="110"/>
        <v>1</v>
      </c>
      <c r="I1428" s="7">
        <v>45017</v>
      </c>
      <c r="J1428" s="8">
        <v>5.7638888888888892E-2</v>
      </c>
      <c r="K1428">
        <f t="shared" si="111"/>
        <v>23</v>
      </c>
      <c r="L1428">
        <f t="shared" si="112"/>
        <v>1</v>
      </c>
      <c r="M1428">
        <f t="shared" si="113"/>
        <v>4</v>
      </c>
      <c r="N1428" t="str">
        <f>VLOOKUP(B:B,Customers!A:B,2,TRUE)</f>
        <v>USA</v>
      </c>
      <c r="O1428" t="str">
        <f t="shared" si="114"/>
        <v>Not Outlier</v>
      </c>
      <c r="P1428">
        <f>VLOOKUP(B:B,Customers!A:H,8,0)</f>
        <v>31</v>
      </c>
    </row>
    <row r="1429" spans="1:16" x14ac:dyDescent="0.25">
      <c r="A1429">
        <v>89864</v>
      </c>
      <c r="B1429">
        <v>1150</v>
      </c>
      <c r="C1429" s="1" t="s">
        <v>99</v>
      </c>
      <c r="D1429" s="2">
        <v>45215.07708333333</v>
      </c>
      <c r="E1429" t="s">
        <v>96</v>
      </c>
      <c r="F1429" t="s">
        <v>53</v>
      </c>
      <c r="G1429">
        <v>8022</v>
      </c>
      <c r="H1429" s="11">
        <f t="shared" si="110"/>
        <v>16</v>
      </c>
      <c r="I1429" s="7">
        <v>45215</v>
      </c>
      <c r="J1429" s="8">
        <v>7.7083333333333337E-2</v>
      </c>
      <c r="K1429">
        <f t="shared" si="111"/>
        <v>51</v>
      </c>
      <c r="L1429">
        <f t="shared" si="112"/>
        <v>1</v>
      </c>
      <c r="M1429">
        <f t="shared" si="113"/>
        <v>10</v>
      </c>
      <c r="N1429" t="str">
        <f>VLOOKUP(B:B,Customers!A:B,2,TRUE)</f>
        <v>USA</v>
      </c>
      <c r="O1429" t="str">
        <f t="shared" si="114"/>
        <v>Not Outlier</v>
      </c>
      <c r="P1429">
        <f>VLOOKUP(B:B,Customers!A:H,8,0)</f>
        <v>77</v>
      </c>
    </row>
    <row r="1430" spans="1:16" x14ac:dyDescent="0.25">
      <c r="A1430">
        <v>363439</v>
      </c>
      <c r="B1430">
        <v>1150</v>
      </c>
      <c r="C1430" s="1" t="s">
        <v>99</v>
      </c>
      <c r="D1430" s="2">
        <v>45120.991666666669</v>
      </c>
      <c r="E1430" t="s">
        <v>98</v>
      </c>
      <c r="F1430" t="s">
        <v>29</v>
      </c>
      <c r="G1430">
        <v>8067</v>
      </c>
      <c r="H1430" s="11">
        <f t="shared" si="110"/>
        <v>13</v>
      </c>
      <c r="I1430" s="7">
        <v>45120</v>
      </c>
      <c r="J1430" s="8">
        <v>0.9916666666666667</v>
      </c>
      <c r="K1430">
        <f t="shared" si="111"/>
        <v>48</v>
      </c>
      <c r="L1430">
        <f t="shared" si="112"/>
        <v>23</v>
      </c>
      <c r="M1430">
        <f t="shared" si="113"/>
        <v>7</v>
      </c>
      <c r="N1430" t="str">
        <f>VLOOKUP(B:B,Customers!A:B,2,TRUE)</f>
        <v>USA</v>
      </c>
      <c r="O1430" t="str">
        <f t="shared" si="114"/>
        <v>Not Outlier</v>
      </c>
      <c r="P1430">
        <f>VLOOKUP(B:B,Customers!A:H,8,0)</f>
        <v>77</v>
      </c>
    </row>
    <row r="1431" spans="1:16" x14ac:dyDescent="0.25">
      <c r="A1431">
        <v>840518</v>
      </c>
      <c r="B1431">
        <v>1150</v>
      </c>
      <c r="C1431" s="1" t="s">
        <v>99</v>
      </c>
      <c r="D1431" s="3">
        <v>45194.972222222219</v>
      </c>
      <c r="E1431" t="s">
        <v>96</v>
      </c>
      <c r="F1431" t="s">
        <v>82</v>
      </c>
      <c r="G1431">
        <v>4427</v>
      </c>
      <c r="H1431" s="11">
        <f t="shared" si="110"/>
        <v>25</v>
      </c>
      <c r="I1431" s="7">
        <v>45194</v>
      </c>
      <c r="J1431" s="8">
        <v>0.97222222222222221</v>
      </c>
      <c r="K1431">
        <f t="shared" si="111"/>
        <v>20</v>
      </c>
      <c r="L1431">
        <f t="shared" si="112"/>
        <v>23</v>
      </c>
      <c r="M1431">
        <f t="shared" si="113"/>
        <v>9</v>
      </c>
      <c r="N1431" t="str">
        <f>VLOOKUP(B:B,Customers!A:B,2,TRUE)</f>
        <v>USA</v>
      </c>
      <c r="O1431" t="str">
        <f t="shared" si="114"/>
        <v>Not Outlier</v>
      </c>
      <c r="P1431">
        <f>VLOOKUP(B:B,Customers!A:H,8,0)</f>
        <v>77</v>
      </c>
    </row>
    <row r="1432" spans="1:16" x14ac:dyDescent="0.25">
      <c r="A1432">
        <v>342057</v>
      </c>
      <c r="B1432">
        <v>1152</v>
      </c>
      <c r="C1432" s="1" t="s">
        <v>105</v>
      </c>
      <c r="D1432" s="2">
        <v>45081.036805555559</v>
      </c>
      <c r="E1432" t="s">
        <v>96</v>
      </c>
      <c r="F1432" t="s">
        <v>86</v>
      </c>
      <c r="G1432">
        <v>9941</v>
      </c>
      <c r="H1432" s="11">
        <f t="shared" si="110"/>
        <v>4</v>
      </c>
      <c r="I1432" s="7">
        <v>45081</v>
      </c>
      <c r="J1432" s="8">
        <v>3.6805555555555557E-2</v>
      </c>
      <c r="K1432">
        <f t="shared" si="111"/>
        <v>53</v>
      </c>
      <c r="L1432">
        <f t="shared" si="112"/>
        <v>0</v>
      </c>
      <c r="M1432">
        <f t="shared" si="113"/>
        <v>6</v>
      </c>
      <c r="N1432" t="str">
        <f>VLOOKUP(B:B,Customers!A:B,2,TRUE)</f>
        <v>Spain</v>
      </c>
      <c r="O1432" t="str">
        <f t="shared" si="114"/>
        <v>Not Outlier</v>
      </c>
      <c r="P1432">
        <f>VLOOKUP(B:B,Customers!A:H,8,0)</f>
        <v>67</v>
      </c>
    </row>
    <row r="1433" spans="1:16" x14ac:dyDescent="0.25">
      <c r="A1433">
        <v>1638963</v>
      </c>
      <c r="B1433">
        <v>1152</v>
      </c>
      <c r="C1433" s="1" t="s">
        <v>105</v>
      </c>
      <c r="D1433" s="3">
        <v>44991.063888888886</v>
      </c>
      <c r="E1433" t="s">
        <v>98</v>
      </c>
      <c r="F1433" t="s">
        <v>76</v>
      </c>
      <c r="G1433">
        <v>1352</v>
      </c>
      <c r="H1433" s="11">
        <f t="shared" si="110"/>
        <v>6</v>
      </c>
      <c r="I1433" s="7">
        <v>44991</v>
      </c>
      <c r="J1433" s="8">
        <v>6.3888888888888884E-2</v>
      </c>
      <c r="K1433">
        <f t="shared" si="111"/>
        <v>32</v>
      </c>
      <c r="L1433">
        <f t="shared" si="112"/>
        <v>1</v>
      </c>
      <c r="M1433">
        <f t="shared" si="113"/>
        <v>3</v>
      </c>
      <c r="N1433" t="str">
        <f>VLOOKUP(B:B,Customers!A:B,2,TRUE)</f>
        <v>Spain</v>
      </c>
      <c r="O1433" t="str">
        <f t="shared" si="114"/>
        <v>Not Outlier</v>
      </c>
      <c r="P1433">
        <f>VLOOKUP(B:B,Customers!A:H,8,0)</f>
        <v>67</v>
      </c>
    </row>
    <row r="1434" spans="1:16" x14ac:dyDescent="0.25">
      <c r="A1434">
        <v>464531</v>
      </c>
      <c r="B1434">
        <v>1153</v>
      </c>
      <c r="C1434" s="1" t="s">
        <v>107</v>
      </c>
      <c r="D1434" s="2">
        <v>44971.020833333336</v>
      </c>
      <c r="E1434" t="s">
        <v>96</v>
      </c>
      <c r="F1434" t="s">
        <v>74</v>
      </c>
      <c r="G1434">
        <v>4951</v>
      </c>
      <c r="H1434" s="11">
        <f t="shared" si="110"/>
        <v>14</v>
      </c>
      <c r="I1434" s="7">
        <v>44971</v>
      </c>
      <c r="J1434" s="8">
        <v>2.0833333333333332E-2</v>
      </c>
      <c r="K1434">
        <f t="shared" si="111"/>
        <v>30</v>
      </c>
      <c r="L1434">
        <f t="shared" si="112"/>
        <v>0</v>
      </c>
      <c r="M1434">
        <f t="shared" si="113"/>
        <v>2</v>
      </c>
      <c r="N1434" t="str">
        <f>VLOOKUP(B:B,Customers!A:B,2,TRUE)</f>
        <v>Italy</v>
      </c>
      <c r="O1434" t="str">
        <f t="shared" si="114"/>
        <v>Not Outlier</v>
      </c>
      <c r="P1434">
        <f>VLOOKUP(B:B,Customers!A:H,8,0)</f>
        <v>39</v>
      </c>
    </row>
    <row r="1435" spans="1:16" x14ac:dyDescent="0.25">
      <c r="A1435">
        <v>706669</v>
      </c>
      <c r="B1435">
        <v>1153</v>
      </c>
      <c r="C1435" s="1" t="s">
        <v>107</v>
      </c>
      <c r="D1435" s="3">
        <v>45052.072916666664</v>
      </c>
      <c r="E1435" t="s">
        <v>98</v>
      </c>
      <c r="F1435" t="s">
        <v>43</v>
      </c>
      <c r="G1435">
        <v>4666</v>
      </c>
      <c r="H1435" s="11">
        <f t="shared" si="110"/>
        <v>6</v>
      </c>
      <c r="I1435" s="7">
        <v>45052</v>
      </c>
      <c r="J1435" s="8">
        <v>7.2916666666666671E-2</v>
      </c>
      <c r="K1435">
        <f t="shared" si="111"/>
        <v>45</v>
      </c>
      <c r="L1435">
        <f t="shared" si="112"/>
        <v>1</v>
      </c>
      <c r="M1435">
        <f t="shared" si="113"/>
        <v>5</v>
      </c>
      <c r="N1435" t="str">
        <f>VLOOKUP(B:B,Customers!A:B,2,TRUE)</f>
        <v>Italy</v>
      </c>
      <c r="O1435" t="str">
        <f t="shared" si="114"/>
        <v>Not Outlier</v>
      </c>
      <c r="P1435">
        <f>VLOOKUP(B:B,Customers!A:H,8,0)</f>
        <v>39</v>
      </c>
    </row>
    <row r="1436" spans="1:16" x14ac:dyDescent="0.25">
      <c r="A1436">
        <v>1156227</v>
      </c>
      <c r="B1436">
        <v>1154</v>
      </c>
      <c r="C1436" s="1" t="s">
        <v>105</v>
      </c>
      <c r="D1436" s="3">
        <v>45128.981944444444</v>
      </c>
      <c r="E1436" t="s">
        <v>191</v>
      </c>
      <c r="F1436" t="s">
        <v>4</v>
      </c>
      <c r="G1436">
        <v>2490</v>
      </c>
      <c r="H1436" s="11">
        <f t="shared" si="110"/>
        <v>21</v>
      </c>
      <c r="I1436" s="7">
        <v>45128</v>
      </c>
      <c r="J1436" s="8">
        <v>0.9819444444444444</v>
      </c>
      <c r="K1436">
        <f t="shared" si="111"/>
        <v>34</v>
      </c>
      <c r="L1436">
        <f t="shared" si="112"/>
        <v>23</v>
      </c>
      <c r="M1436">
        <f t="shared" si="113"/>
        <v>7</v>
      </c>
      <c r="N1436" t="str">
        <f>VLOOKUP(B:B,Customers!A:B,2,TRUE)</f>
        <v>Spain</v>
      </c>
      <c r="O1436" t="str">
        <f t="shared" si="114"/>
        <v>Not Outlier</v>
      </c>
      <c r="P1436">
        <f>VLOOKUP(B:B,Customers!A:H,8,0)</f>
        <v>88</v>
      </c>
    </row>
    <row r="1437" spans="1:16" x14ac:dyDescent="0.25">
      <c r="A1437">
        <v>548714</v>
      </c>
      <c r="B1437">
        <v>1156</v>
      </c>
      <c r="C1437" s="1" t="s">
        <v>103</v>
      </c>
      <c r="D1437" s="2">
        <v>45099.021527777775</v>
      </c>
      <c r="E1437" t="s">
        <v>97</v>
      </c>
      <c r="F1437" t="s">
        <v>27</v>
      </c>
      <c r="G1437">
        <v>6145</v>
      </c>
      <c r="H1437" s="11">
        <f t="shared" si="110"/>
        <v>22</v>
      </c>
      <c r="I1437" s="7">
        <v>45099</v>
      </c>
      <c r="J1437" s="8">
        <v>2.1527777777777778E-2</v>
      </c>
      <c r="K1437">
        <f t="shared" si="111"/>
        <v>31</v>
      </c>
      <c r="L1437">
        <f t="shared" si="112"/>
        <v>0</v>
      </c>
      <c r="M1437">
        <f t="shared" si="113"/>
        <v>6</v>
      </c>
      <c r="N1437" t="str">
        <f>VLOOKUP(B:B,Customers!A:B,2,TRUE)</f>
        <v>Norway</v>
      </c>
      <c r="O1437" t="str">
        <f t="shared" si="114"/>
        <v>Not Outlier</v>
      </c>
      <c r="P1437">
        <f>VLOOKUP(B:B,Customers!A:H,8,0)</f>
        <v>35</v>
      </c>
    </row>
    <row r="1438" spans="1:16" x14ac:dyDescent="0.25">
      <c r="A1438">
        <v>887239</v>
      </c>
      <c r="B1438">
        <v>1157</v>
      </c>
      <c r="C1438" s="1" t="s">
        <v>106</v>
      </c>
      <c r="D1438" s="3">
        <v>45101.086805555555</v>
      </c>
      <c r="E1438" t="s">
        <v>98</v>
      </c>
      <c r="F1438" t="s">
        <v>28</v>
      </c>
      <c r="G1438">
        <v>9005</v>
      </c>
      <c r="H1438" s="11">
        <f t="shared" si="110"/>
        <v>24</v>
      </c>
      <c r="I1438" s="7">
        <v>45101</v>
      </c>
      <c r="J1438" s="8">
        <v>8.6805555555555552E-2</v>
      </c>
      <c r="K1438">
        <f t="shared" si="111"/>
        <v>5</v>
      </c>
      <c r="L1438">
        <f t="shared" si="112"/>
        <v>2</v>
      </c>
      <c r="M1438">
        <f t="shared" si="113"/>
        <v>6</v>
      </c>
      <c r="N1438" t="str">
        <f>VLOOKUP(B:B,Customers!A:B,2,TRUE)</f>
        <v>Singapore</v>
      </c>
      <c r="O1438" t="str">
        <f t="shared" si="114"/>
        <v>Not Outlier</v>
      </c>
      <c r="P1438">
        <f>VLOOKUP(B:B,Customers!A:H,8,0)</f>
        <v>70</v>
      </c>
    </row>
    <row r="1439" spans="1:16" x14ac:dyDescent="0.25">
      <c r="A1439">
        <v>1487293</v>
      </c>
      <c r="B1439">
        <v>1157</v>
      </c>
      <c r="C1439" s="1" t="s">
        <v>106</v>
      </c>
      <c r="D1439" s="3">
        <v>44952.052083333336</v>
      </c>
      <c r="E1439" t="s">
        <v>191</v>
      </c>
      <c r="F1439" t="s">
        <v>8</v>
      </c>
      <c r="G1439">
        <v>2092</v>
      </c>
      <c r="H1439" s="11">
        <f t="shared" si="110"/>
        <v>26</v>
      </c>
      <c r="I1439" s="7">
        <v>44952</v>
      </c>
      <c r="J1439" s="8">
        <v>5.2083333333333336E-2</v>
      </c>
      <c r="K1439">
        <f t="shared" si="111"/>
        <v>15</v>
      </c>
      <c r="L1439">
        <f t="shared" si="112"/>
        <v>1</v>
      </c>
      <c r="M1439">
        <f t="shared" si="113"/>
        <v>1</v>
      </c>
      <c r="N1439" t="str">
        <f>VLOOKUP(B:B,Customers!A:B,2,TRUE)</f>
        <v>Singapore</v>
      </c>
      <c r="O1439" t="str">
        <f t="shared" si="114"/>
        <v>Not Outlier</v>
      </c>
      <c r="P1439">
        <f>VLOOKUP(B:B,Customers!A:H,8,0)</f>
        <v>70</v>
      </c>
    </row>
    <row r="1440" spans="1:16" x14ac:dyDescent="0.25">
      <c r="A1440">
        <v>1489446</v>
      </c>
      <c r="B1440">
        <v>1158</v>
      </c>
      <c r="C1440" s="1" t="s">
        <v>103</v>
      </c>
      <c r="D1440" s="3">
        <v>45225.083333333336</v>
      </c>
      <c r="E1440" t="s">
        <v>98</v>
      </c>
      <c r="F1440" t="s">
        <v>13</v>
      </c>
      <c r="G1440">
        <v>4889</v>
      </c>
      <c r="H1440" s="11">
        <f t="shared" si="110"/>
        <v>26</v>
      </c>
      <c r="I1440" s="7">
        <v>45225</v>
      </c>
      <c r="J1440" s="8">
        <v>8.3333333333333329E-2</v>
      </c>
      <c r="K1440">
        <f t="shared" si="111"/>
        <v>0</v>
      </c>
      <c r="L1440">
        <f t="shared" si="112"/>
        <v>2</v>
      </c>
      <c r="M1440">
        <f t="shared" si="113"/>
        <v>10</v>
      </c>
      <c r="N1440" t="str">
        <f>VLOOKUP(B:B,Customers!A:B,2,TRUE)</f>
        <v>Norway</v>
      </c>
      <c r="O1440" t="str">
        <f t="shared" si="114"/>
        <v>Not Outlier</v>
      </c>
      <c r="P1440">
        <f>VLOOKUP(B:B,Customers!A:H,8,0)</f>
        <v>59</v>
      </c>
    </row>
    <row r="1441" spans="1:16" x14ac:dyDescent="0.25">
      <c r="A1441">
        <v>812558</v>
      </c>
      <c r="B1441">
        <v>1160</v>
      </c>
      <c r="C1441" s="1" t="s">
        <v>101</v>
      </c>
      <c r="D1441" s="3">
        <v>45100.043749999997</v>
      </c>
      <c r="E1441" t="s">
        <v>97</v>
      </c>
      <c r="F1441" t="s">
        <v>20</v>
      </c>
      <c r="G1441">
        <v>4185</v>
      </c>
      <c r="H1441" s="11">
        <f t="shared" si="110"/>
        <v>23</v>
      </c>
      <c r="I1441" s="7">
        <v>45100</v>
      </c>
      <c r="J1441" s="8">
        <v>4.3749999999999997E-2</v>
      </c>
      <c r="K1441">
        <f t="shared" si="111"/>
        <v>3</v>
      </c>
      <c r="L1441">
        <f t="shared" si="112"/>
        <v>1</v>
      </c>
      <c r="M1441">
        <f t="shared" si="113"/>
        <v>6</v>
      </c>
      <c r="N1441" t="str">
        <f>VLOOKUP(B:B,Customers!A:B,2,TRUE)</f>
        <v>Australia</v>
      </c>
      <c r="O1441" t="str">
        <f t="shared" si="114"/>
        <v>Not Outlier</v>
      </c>
      <c r="P1441">
        <f>VLOOKUP(B:B,Customers!A:H,8,0)</f>
        <v>58</v>
      </c>
    </row>
    <row r="1442" spans="1:16" x14ac:dyDescent="0.25">
      <c r="A1442">
        <v>1223016</v>
      </c>
      <c r="B1442">
        <v>1161</v>
      </c>
      <c r="C1442" s="1" t="s">
        <v>105</v>
      </c>
      <c r="D1442" s="3">
        <v>45180.986805555556</v>
      </c>
      <c r="E1442" t="s">
        <v>191</v>
      </c>
      <c r="F1442" t="s">
        <v>41</v>
      </c>
      <c r="G1442">
        <v>4739</v>
      </c>
      <c r="H1442" s="11">
        <f t="shared" si="110"/>
        <v>11</v>
      </c>
      <c r="I1442" s="7">
        <v>45180</v>
      </c>
      <c r="J1442" s="8">
        <v>0.9868055555555556</v>
      </c>
      <c r="K1442">
        <f t="shared" si="111"/>
        <v>41</v>
      </c>
      <c r="L1442">
        <f t="shared" si="112"/>
        <v>23</v>
      </c>
      <c r="M1442">
        <f t="shared" si="113"/>
        <v>9</v>
      </c>
      <c r="N1442" t="str">
        <f>VLOOKUP(B:B,Customers!A:B,2,TRUE)</f>
        <v>Spain</v>
      </c>
      <c r="O1442" t="str">
        <f t="shared" si="114"/>
        <v>Not Outlier</v>
      </c>
      <c r="P1442">
        <f>VLOOKUP(B:B,Customers!A:H,8,0)</f>
        <v>36</v>
      </c>
    </row>
    <row r="1443" spans="1:16" x14ac:dyDescent="0.25">
      <c r="A1443">
        <v>779276</v>
      </c>
      <c r="B1443">
        <v>1162</v>
      </c>
      <c r="C1443" s="1" t="s">
        <v>99</v>
      </c>
      <c r="D1443" s="3">
        <v>45087.997916666667</v>
      </c>
      <c r="E1443" t="s">
        <v>98</v>
      </c>
      <c r="F1443" t="s">
        <v>44</v>
      </c>
      <c r="G1443">
        <v>4738</v>
      </c>
      <c r="H1443" s="11">
        <f t="shared" si="110"/>
        <v>10</v>
      </c>
      <c r="I1443" s="7">
        <v>45087</v>
      </c>
      <c r="J1443" s="8">
        <v>0.99791666666666667</v>
      </c>
      <c r="K1443">
        <f t="shared" si="111"/>
        <v>57</v>
      </c>
      <c r="L1443">
        <f t="shared" si="112"/>
        <v>23</v>
      </c>
      <c r="M1443">
        <f t="shared" si="113"/>
        <v>6</v>
      </c>
      <c r="N1443" t="str">
        <f>VLOOKUP(B:B,Customers!A:B,2,TRUE)</f>
        <v>USA</v>
      </c>
      <c r="O1443" t="str">
        <f t="shared" si="114"/>
        <v>Not Outlier</v>
      </c>
      <c r="P1443">
        <f>VLOOKUP(B:B,Customers!A:H,8,0)</f>
        <v>87</v>
      </c>
    </row>
    <row r="1444" spans="1:16" x14ac:dyDescent="0.25">
      <c r="A1444">
        <v>1076764</v>
      </c>
      <c r="B1444">
        <v>1162</v>
      </c>
      <c r="C1444" s="1" t="s">
        <v>99</v>
      </c>
      <c r="D1444" s="3">
        <v>45264.027083333334</v>
      </c>
      <c r="E1444" t="s">
        <v>98</v>
      </c>
      <c r="F1444" t="s">
        <v>87</v>
      </c>
      <c r="G1444">
        <v>1938</v>
      </c>
      <c r="H1444" s="11">
        <f t="shared" si="110"/>
        <v>4</v>
      </c>
      <c r="I1444" s="7">
        <v>45264</v>
      </c>
      <c r="J1444" s="8">
        <v>2.7083333333333334E-2</v>
      </c>
      <c r="K1444">
        <f t="shared" si="111"/>
        <v>39</v>
      </c>
      <c r="L1444">
        <f t="shared" si="112"/>
        <v>0</v>
      </c>
      <c r="M1444">
        <f t="shared" si="113"/>
        <v>12</v>
      </c>
      <c r="N1444" t="str">
        <f>VLOOKUP(B:B,Customers!A:B,2,TRUE)</f>
        <v>USA</v>
      </c>
      <c r="O1444" t="str">
        <f t="shared" si="114"/>
        <v>Not Outlier</v>
      </c>
      <c r="P1444">
        <f>VLOOKUP(B:B,Customers!A:H,8,0)</f>
        <v>87</v>
      </c>
    </row>
    <row r="1445" spans="1:16" x14ac:dyDescent="0.25">
      <c r="A1445">
        <v>1513980</v>
      </c>
      <c r="B1445">
        <v>1164</v>
      </c>
      <c r="C1445" s="1" t="s">
        <v>99</v>
      </c>
      <c r="D1445" s="3">
        <v>44971.987500000003</v>
      </c>
      <c r="E1445" t="s">
        <v>98</v>
      </c>
      <c r="F1445" t="s">
        <v>27</v>
      </c>
      <c r="G1445">
        <v>5236</v>
      </c>
      <c r="H1445" s="11">
        <f t="shared" si="110"/>
        <v>14</v>
      </c>
      <c r="I1445" s="7">
        <v>44971</v>
      </c>
      <c r="J1445" s="8">
        <v>0.98750000000000004</v>
      </c>
      <c r="K1445">
        <f t="shared" si="111"/>
        <v>42</v>
      </c>
      <c r="L1445">
        <f t="shared" si="112"/>
        <v>23</v>
      </c>
      <c r="M1445">
        <f t="shared" si="113"/>
        <v>2</v>
      </c>
      <c r="N1445" t="str">
        <f>VLOOKUP(B:B,Customers!A:B,2,TRUE)</f>
        <v>USA</v>
      </c>
      <c r="O1445" t="str">
        <f t="shared" si="114"/>
        <v>Not Outlier</v>
      </c>
      <c r="P1445">
        <f>VLOOKUP(B:B,Customers!A:H,8,0)</f>
        <v>63</v>
      </c>
    </row>
    <row r="1446" spans="1:16" x14ac:dyDescent="0.25">
      <c r="A1446">
        <v>383194</v>
      </c>
      <c r="B1446">
        <v>1167</v>
      </c>
      <c r="C1446" s="1" t="s">
        <v>99</v>
      </c>
      <c r="D1446" s="2">
        <v>45075.946527777778</v>
      </c>
      <c r="E1446" t="s">
        <v>191</v>
      </c>
      <c r="F1446" t="s">
        <v>17</v>
      </c>
      <c r="G1446">
        <v>6812</v>
      </c>
      <c r="H1446" s="11">
        <f t="shared" si="110"/>
        <v>29</v>
      </c>
      <c r="I1446" s="7">
        <v>45075</v>
      </c>
      <c r="J1446" s="8">
        <v>0.94652777777777775</v>
      </c>
      <c r="K1446">
        <f t="shared" si="111"/>
        <v>43</v>
      </c>
      <c r="L1446">
        <f t="shared" si="112"/>
        <v>22</v>
      </c>
      <c r="M1446">
        <f t="shared" si="113"/>
        <v>5</v>
      </c>
      <c r="N1446" t="str">
        <f>VLOOKUP(B:B,Customers!A:B,2,TRUE)</f>
        <v>USA</v>
      </c>
      <c r="O1446" t="str">
        <f t="shared" si="114"/>
        <v>Not Outlier</v>
      </c>
      <c r="P1446">
        <f>VLOOKUP(B:B,Customers!A:H,8,0)</f>
        <v>78</v>
      </c>
    </row>
    <row r="1447" spans="1:16" x14ac:dyDescent="0.25">
      <c r="A1447">
        <v>1612028</v>
      </c>
      <c r="B1447">
        <v>1167</v>
      </c>
      <c r="C1447" s="1" t="s">
        <v>99</v>
      </c>
      <c r="D1447" s="3">
        <v>44944.998611111114</v>
      </c>
      <c r="E1447" t="s">
        <v>191</v>
      </c>
      <c r="F1447" t="s">
        <v>51</v>
      </c>
      <c r="G1447">
        <v>9324</v>
      </c>
      <c r="H1447" s="11">
        <f t="shared" si="110"/>
        <v>18</v>
      </c>
      <c r="I1447" s="7">
        <v>44944</v>
      </c>
      <c r="J1447" s="8">
        <v>0.99861111111111112</v>
      </c>
      <c r="K1447">
        <f t="shared" si="111"/>
        <v>58</v>
      </c>
      <c r="L1447">
        <f t="shared" si="112"/>
        <v>23</v>
      </c>
      <c r="M1447">
        <f t="shared" si="113"/>
        <v>1</v>
      </c>
      <c r="N1447" t="str">
        <f>VLOOKUP(B:B,Customers!A:B,2,TRUE)</f>
        <v>USA</v>
      </c>
      <c r="O1447" t="str">
        <f t="shared" si="114"/>
        <v>Not Outlier</v>
      </c>
      <c r="P1447">
        <f>VLOOKUP(B:B,Customers!A:H,8,0)</f>
        <v>78</v>
      </c>
    </row>
    <row r="1448" spans="1:16" x14ac:dyDescent="0.25">
      <c r="A1448">
        <v>98453</v>
      </c>
      <c r="B1448">
        <v>1169</v>
      </c>
      <c r="C1448" s="1" t="s">
        <v>100</v>
      </c>
      <c r="D1448" s="2">
        <v>45045.006944444445</v>
      </c>
      <c r="E1448" t="s">
        <v>191</v>
      </c>
      <c r="F1448" t="s">
        <v>24</v>
      </c>
      <c r="G1448">
        <v>2261</v>
      </c>
      <c r="H1448" s="11">
        <f t="shared" si="110"/>
        <v>29</v>
      </c>
      <c r="I1448" s="7">
        <v>45045</v>
      </c>
      <c r="J1448" s="8">
        <v>6.9444444444444441E-3</v>
      </c>
      <c r="K1448">
        <f t="shared" si="111"/>
        <v>10</v>
      </c>
      <c r="L1448">
        <f t="shared" si="112"/>
        <v>0</v>
      </c>
      <c r="M1448">
        <f t="shared" si="113"/>
        <v>4</v>
      </c>
      <c r="N1448" t="str">
        <f>VLOOKUP(B:B,Customers!A:B,2,TRUE)</f>
        <v>France</v>
      </c>
      <c r="O1448" t="str">
        <f t="shared" si="114"/>
        <v>Not Outlier</v>
      </c>
      <c r="P1448">
        <f>VLOOKUP(B:B,Customers!A:H,8,0)</f>
        <v>26</v>
      </c>
    </row>
    <row r="1449" spans="1:16" x14ac:dyDescent="0.25">
      <c r="A1449">
        <v>364332</v>
      </c>
      <c r="B1449">
        <v>1169</v>
      </c>
      <c r="C1449" s="1" t="s">
        <v>100</v>
      </c>
      <c r="D1449" s="2">
        <v>44981.041666666664</v>
      </c>
      <c r="E1449" t="s">
        <v>96</v>
      </c>
      <c r="F1449" t="s">
        <v>86</v>
      </c>
      <c r="G1449">
        <v>6539</v>
      </c>
      <c r="H1449" s="11">
        <f t="shared" si="110"/>
        <v>24</v>
      </c>
      <c r="I1449" s="7">
        <v>44981</v>
      </c>
      <c r="J1449" s="8">
        <v>4.1666666666666664E-2</v>
      </c>
      <c r="K1449">
        <f t="shared" si="111"/>
        <v>0</v>
      </c>
      <c r="L1449">
        <f t="shared" si="112"/>
        <v>1</v>
      </c>
      <c r="M1449">
        <f t="shared" si="113"/>
        <v>2</v>
      </c>
      <c r="N1449" t="str">
        <f>VLOOKUP(B:B,Customers!A:B,2,TRUE)</f>
        <v>France</v>
      </c>
      <c r="O1449" t="str">
        <f t="shared" si="114"/>
        <v>Not Outlier</v>
      </c>
      <c r="P1449">
        <f>VLOOKUP(B:B,Customers!A:H,8,0)</f>
        <v>26</v>
      </c>
    </row>
    <row r="1450" spans="1:16" x14ac:dyDescent="0.25">
      <c r="A1450">
        <v>370729</v>
      </c>
      <c r="B1450">
        <v>1170</v>
      </c>
      <c r="C1450" s="1" t="s">
        <v>109</v>
      </c>
      <c r="D1450" s="2">
        <v>44982.083333333336</v>
      </c>
      <c r="E1450" t="s">
        <v>97</v>
      </c>
      <c r="F1450" t="s">
        <v>42</v>
      </c>
      <c r="G1450">
        <v>2725</v>
      </c>
      <c r="H1450" s="11">
        <f t="shared" si="110"/>
        <v>25</v>
      </c>
      <c r="I1450" s="7">
        <v>44982</v>
      </c>
      <c r="J1450" s="8">
        <v>8.3333333333333329E-2</v>
      </c>
      <c r="K1450">
        <f t="shared" si="111"/>
        <v>0</v>
      </c>
      <c r="L1450">
        <f t="shared" si="112"/>
        <v>2</v>
      </c>
      <c r="M1450">
        <f t="shared" si="113"/>
        <v>2</v>
      </c>
      <c r="N1450" t="str">
        <f>VLOOKUP(B:B,Customers!A:B,2,TRUE)</f>
        <v>Germany</v>
      </c>
      <c r="O1450" t="str">
        <f t="shared" si="114"/>
        <v>Not Outlier</v>
      </c>
      <c r="P1450">
        <f>VLOOKUP(B:B,Customers!A:H,8,0)</f>
        <v>65</v>
      </c>
    </row>
    <row r="1451" spans="1:16" x14ac:dyDescent="0.25">
      <c r="A1451">
        <v>588329</v>
      </c>
      <c r="B1451">
        <v>1170</v>
      </c>
      <c r="C1451" s="1" t="s">
        <v>109</v>
      </c>
      <c r="D1451" s="2">
        <v>45170.076388888891</v>
      </c>
      <c r="E1451" t="s">
        <v>96</v>
      </c>
      <c r="F1451" t="s">
        <v>73</v>
      </c>
      <c r="G1451">
        <v>987</v>
      </c>
      <c r="H1451" s="11">
        <f t="shared" si="110"/>
        <v>1</v>
      </c>
      <c r="I1451" s="7">
        <v>45170</v>
      </c>
      <c r="J1451" s="8">
        <v>7.6388888888888895E-2</v>
      </c>
      <c r="K1451">
        <f t="shared" si="111"/>
        <v>50</v>
      </c>
      <c r="L1451">
        <f t="shared" si="112"/>
        <v>1</v>
      </c>
      <c r="M1451">
        <f t="shared" si="113"/>
        <v>9</v>
      </c>
      <c r="N1451" t="str">
        <f>VLOOKUP(B:B,Customers!A:B,2,TRUE)</f>
        <v>Germany</v>
      </c>
      <c r="O1451" t="str">
        <f t="shared" si="114"/>
        <v>Not Outlier</v>
      </c>
      <c r="P1451">
        <f>VLOOKUP(B:B,Customers!A:H,8,0)</f>
        <v>65</v>
      </c>
    </row>
    <row r="1452" spans="1:16" x14ac:dyDescent="0.25">
      <c r="A1452">
        <v>973367</v>
      </c>
      <c r="B1452">
        <v>1170</v>
      </c>
      <c r="C1452" s="1" t="s">
        <v>109</v>
      </c>
      <c r="D1452" s="3">
        <v>45170.052777777775</v>
      </c>
      <c r="E1452" t="s">
        <v>97</v>
      </c>
      <c r="F1452" t="s">
        <v>18</v>
      </c>
      <c r="G1452">
        <v>8512</v>
      </c>
      <c r="H1452" s="11">
        <f t="shared" si="110"/>
        <v>1</v>
      </c>
      <c r="I1452" s="7">
        <v>45170</v>
      </c>
      <c r="J1452" s="8">
        <v>5.2777777777777778E-2</v>
      </c>
      <c r="K1452">
        <f t="shared" si="111"/>
        <v>16</v>
      </c>
      <c r="L1452">
        <f t="shared" si="112"/>
        <v>1</v>
      </c>
      <c r="M1452">
        <f t="shared" si="113"/>
        <v>9</v>
      </c>
      <c r="N1452" t="str">
        <f>VLOOKUP(B:B,Customers!A:B,2,TRUE)</f>
        <v>Germany</v>
      </c>
      <c r="O1452" t="str">
        <f t="shared" si="114"/>
        <v>Not Outlier</v>
      </c>
      <c r="P1452">
        <f>VLOOKUP(B:B,Customers!A:H,8,0)</f>
        <v>65</v>
      </c>
    </row>
    <row r="1453" spans="1:16" x14ac:dyDescent="0.25">
      <c r="A1453">
        <v>1335084</v>
      </c>
      <c r="B1453">
        <v>1170</v>
      </c>
      <c r="C1453" s="1" t="s">
        <v>109</v>
      </c>
      <c r="D1453" s="3">
        <v>45128.025694444441</v>
      </c>
      <c r="E1453" t="s">
        <v>191</v>
      </c>
      <c r="F1453" t="s">
        <v>64</v>
      </c>
      <c r="G1453">
        <v>5783</v>
      </c>
      <c r="H1453" s="11">
        <f t="shared" si="110"/>
        <v>21</v>
      </c>
      <c r="I1453" s="7">
        <v>45128</v>
      </c>
      <c r="J1453" s="8">
        <v>2.5694444444444443E-2</v>
      </c>
      <c r="K1453">
        <f t="shared" si="111"/>
        <v>37</v>
      </c>
      <c r="L1453">
        <f t="shared" si="112"/>
        <v>0</v>
      </c>
      <c r="M1453">
        <f t="shared" si="113"/>
        <v>7</v>
      </c>
      <c r="N1453" t="str">
        <f>VLOOKUP(B:B,Customers!A:B,2,TRUE)</f>
        <v>Germany</v>
      </c>
      <c r="O1453" t="str">
        <f t="shared" si="114"/>
        <v>Not Outlier</v>
      </c>
      <c r="P1453">
        <f>VLOOKUP(B:B,Customers!A:H,8,0)</f>
        <v>65</v>
      </c>
    </row>
    <row r="1454" spans="1:16" x14ac:dyDescent="0.25">
      <c r="A1454">
        <v>1203146</v>
      </c>
      <c r="B1454">
        <v>1172</v>
      </c>
      <c r="C1454" s="1" t="s">
        <v>101</v>
      </c>
      <c r="D1454" s="3">
        <v>45239.021527777775</v>
      </c>
      <c r="E1454" t="s">
        <v>97</v>
      </c>
      <c r="F1454" t="s">
        <v>27</v>
      </c>
      <c r="G1454">
        <v>6152</v>
      </c>
      <c r="H1454" s="11">
        <f t="shared" si="110"/>
        <v>9</v>
      </c>
      <c r="I1454" s="7">
        <v>45239</v>
      </c>
      <c r="J1454" s="8">
        <v>2.1527777777777778E-2</v>
      </c>
      <c r="K1454">
        <f t="shared" si="111"/>
        <v>31</v>
      </c>
      <c r="L1454">
        <f t="shared" si="112"/>
        <v>0</v>
      </c>
      <c r="M1454">
        <f t="shared" si="113"/>
        <v>11</v>
      </c>
      <c r="N1454" t="str">
        <f>VLOOKUP(B:B,Customers!A:B,2,TRUE)</f>
        <v>Australia</v>
      </c>
      <c r="O1454" t="str">
        <f t="shared" si="114"/>
        <v>Not Outlier</v>
      </c>
      <c r="P1454">
        <f>VLOOKUP(B:B,Customers!A:H,8,0)</f>
        <v>23</v>
      </c>
    </row>
    <row r="1455" spans="1:16" x14ac:dyDescent="0.25">
      <c r="A1455">
        <v>448776</v>
      </c>
      <c r="B1455">
        <v>1173</v>
      </c>
      <c r="C1455" s="1" t="s">
        <v>99</v>
      </c>
      <c r="D1455" s="2">
        <v>45273.004861111112</v>
      </c>
      <c r="E1455" t="s">
        <v>191</v>
      </c>
      <c r="F1455" t="s">
        <v>26</v>
      </c>
      <c r="G1455">
        <v>4703</v>
      </c>
      <c r="H1455" s="11">
        <f t="shared" si="110"/>
        <v>13</v>
      </c>
      <c r="I1455" s="7">
        <v>45273</v>
      </c>
      <c r="J1455" s="8">
        <v>4.8611111111111112E-3</v>
      </c>
      <c r="K1455">
        <f t="shared" si="111"/>
        <v>7</v>
      </c>
      <c r="L1455">
        <f t="shared" si="112"/>
        <v>0</v>
      </c>
      <c r="M1455">
        <f t="shared" si="113"/>
        <v>12</v>
      </c>
      <c r="N1455" t="str">
        <f>VLOOKUP(B:B,Customers!A:B,2,TRUE)</f>
        <v>USA</v>
      </c>
      <c r="O1455" t="str">
        <f t="shared" si="114"/>
        <v>Not Outlier</v>
      </c>
      <c r="P1455">
        <f>VLOOKUP(B:B,Customers!A:H,8,0)</f>
        <v>84</v>
      </c>
    </row>
    <row r="1456" spans="1:16" x14ac:dyDescent="0.25">
      <c r="A1456">
        <v>1667133</v>
      </c>
      <c r="B1456">
        <v>1173</v>
      </c>
      <c r="C1456" s="1" t="s">
        <v>99</v>
      </c>
      <c r="D1456" s="3">
        <v>45152.007638888892</v>
      </c>
      <c r="E1456" t="s">
        <v>96</v>
      </c>
      <c r="F1456" t="s">
        <v>47</v>
      </c>
      <c r="G1456">
        <v>8164</v>
      </c>
      <c r="H1456" s="11">
        <f t="shared" si="110"/>
        <v>14</v>
      </c>
      <c r="I1456" s="7">
        <v>45152</v>
      </c>
      <c r="J1456" s="8">
        <v>7.6388888888888886E-3</v>
      </c>
      <c r="K1456">
        <f t="shared" si="111"/>
        <v>11</v>
      </c>
      <c r="L1456">
        <f t="shared" si="112"/>
        <v>0</v>
      </c>
      <c r="M1456">
        <f t="shared" si="113"/>
        <v>8</v>
      </c>
      <c r="N1456" t="str">
        <f>VLOOKUP(B:B,Customers!A:B,2,TRUE)</f>
        <v>USA</v>
      </c>
      <c r="O1456" t="str">
        <f t="shared" si="114"/>
        <v>Not Outlier</v>
      </c>
      <c r="P1456">
        <f>VLOOKUP(B:B,Customers!A:H,8,0)</f>
        <v>84</v>
      </c>
    </row>
    <row r="1457" spans="1:16" x14ac:dyDescent="0.25">
      <c r="A1457">
        <v>1289856</v>
      </c>
      <c r="B1457">
        <v>1174</v>
      </c>
      <c r="C1457" s="1" t="s">
        <v>99</v>
      </c>
      <c r="D1457" s="3">
        <v>45115.018055555556</v>
      </c>
      <c r="E1457" t="s">
        <v>191</v>
      </c>
      <c r="F1457" t="s">
        <v>44</v>
      </c>
      <c r="G1457">
        <v>5660</v>
      </c>
      <c r="H1457" s="11">
        <f t="shared" si="110"/>
        <v>8</v>
      </c>
      <c r="I1457" s="7">
        <v>45115</v>
      </c>
      <c r="J1457" s="8">
        <v>1.8055555555555554E-2</v>
      </c>
      <c r="K1457">
        <f t="shared" si="111"/>
        <v>26</v>
      </c>
      <c r="L1457">
        <f t="shared" si="112"/>
        <v>0</v>
      </c>
      <c r="M1457">
        <f t="shared" si="113"/>
        <v>7</v>
      </c>
      <c r="N1457" t="str">
        <f>VLOOKUP(B:B,Customers!A:B,2,TRUE)</f>
        <v>USA</v>
      </c>
      <c r="O1457" t="str">
        <f t="shared" si="114"/>
        <v>Not Outlier</v>
      </c>
      <c r="P1457">
        <f>VLOOKUP(B:B,Customers!A:H,8,0)</f>
        <v>60</v>
      </c>
    </row>
    <row r="1458" spans="1:16" x14ac:dyDescent="0.25">
      <c r="A1458">
        <v>1004722</v>
      </c>
      <c r="B1458">
        <v>1176</v>
      </c>
      <c r="C1458" s="1" t="s">
        <v>99</v>
      </c>
      <c r="D1458" s="3">
        <v>45081.056250000001</v>
      </c>
      <c r="E1458" t="s">
        <v>191</v>
      </c>
      <c r="F1458" t="s">
        <v>90</v>
      </c>
      <c r="G1458">
        <v>315</v>
      </c>
      <c r="H1458" s="11">
        <f t="shared" si="110"/>
        <v>4</v>
      </c>
      <c r="I1458" s="7">
        <v>45081</v>
      </c>
      <c r="J1458" s="8">
        <v>5.6250000000000001E-2</v>
      </c>
      <c r="K1458">
        <f t="shared" si="111"/>
        <v>21</v>
      </c>
      <c r="L1458">
        <f t="shared" si="112"/>
        <v>1</v>
      </c>
      <c r="M1458">
        <f t="shared" si="113"/>
        <v>6</v>
      </c>
      <c r="N1458" t="str">
        <f>VLOOKUP(B:B,Customers!A:B,2,TRUE)</f>
        <v>USA</v>
      </c>
      <c r="O1458" t="str">
        <f t="shared" si="114"/>
        <v>Not Outlier</v>
      </c>
      <c r="P1458">
        <f>VLOOKUP(B:B,Customers!A:H,8,0)</f>
        <v>89</v>
      </c>
    </row>
    <row r="1459" spans="1:16" x14ac:dyDescent="0.25">
      <c r="A1459">
        <v>1144813</v>
      </c>
      <c r="B1459">
        <v>1176</v>
      </c>
      <c r="C1459" s="1" t="s">
        <v>99</v>
      </c>
      <c r="D1459" s="3">
        <v>45239.04583333333</v>
      </c>
      <c r="E1459" t="s">
        <v>96</v>
      </c>
      <c r="F1459" t="s">
        <v>77</v>
      </c>
      <c r="G1459">
        <v>1665</v>
      </c>
      <c r="H1459" s="11">
        <f t="shared" si="110"/>
        <v>9</v>
      </c>
      <c r="I1459" s="7">
        <v>45239</v>
      </c>
      <c r="J1459" s="8">
        <v>4.583333333333333E-2</v>
      </c>
      <c r="K1459">
        <f t="shared" si="111"/>
        <v>6</v>
      </c>
      <c r="L1459">
        <f t="shared" si="112"/>
        <v>1</v>
      </c>
      <c r="M1459">
        <f t="shared" si="113"/>
        <v>11</v>
      </c>
      <c r="N1459" t="str">
        <f>VLOOKUP(B:B,Customers!A:B,2,TRUE)</f>
        <v>USA</v>
      </c>
      <c r="O1459" t="str">
        <f t="shared" si="114"/>
        <v>Not Outlier</v>
      </c>
      <c r="P1459">
        <f>VLOOKUP(B:B,Customers!A:H,8,0)</f>
        <v>89</v>
      </c>
    </row>
    <row r="1460" spans="1:16" x14ac:dyDescent="0.25">
      <c r="A1460">
        <v>1190330</v>
      </c>
      <c r="B1460">
        <v>1176</v>
      </c>
      <c r="C1460" s="1" t="s">
        <v>99</v>
      </c>
      <c r="D1460" s="3">
        <v>45033.018055555556</v>
      </c>
      <c r="E1460" t="s">
        <v>191</v>
      </c>
      <c r="F1460" t="s">
        <v>69</v>
      </c>
      <c r="G1460">
        <v>5495</v>
      </c>
      <c r="H1460" s="11">
        <f t="shared" si="110"/>
        <v>17</v>
      </c>
      <c r="I1460" s="7">
        <v>45033</v>
      </c>
      <c r="J1460" s="8">
        <v>1.8055555555555554E-2</v>
      </c>
      <c r="K1460">
        <f t="shared" si="111"/>
        <v>26</v>
      </c>
      <c r="L1460">
        <f t="shared" si="112"/>
        <v>0</v>
      </c>
      <c r="M1460">
        <f t="shared" si="113"/>
        <v>4</v>
      </c>
      <c r="N1460" t="str">
        <f>VLOOKUP(B:B,Customers!A:B,2,TRUE)</f>
        <v>USA</v>
      </c>
      <c r="O1460" t="str">
        <f t="shared" si="114"/>
        <v>Not Outlier</v>
      </c>
      <c r="P1460">
        <f>VLOOKUP(B:B,Customers!A:H,8,0)</f>
        <v>89</v>
      </c>
    </row>
    <row r="1461" spans="1:16" x14ac:dyDescent="0.25">
      <c r="A1461">
        <v>1584769</v>
      </c>
      <c r="B1461">
        <v>1176</v>
      </c>
      <c r="C1461" s="1" t="s">
        <v>99</v>
      </c>
      <c r="D1461" s="3">
        <v>45207.973611111112</v>
      </c>
      <c r="E1461" t="s">
        <v>191</v>
      </c>
      <c r="F1461" t="s">
        <v>75</v>
      </c>
      <c r="G1461">
        <v>1945</v>
      </c>
      <c r="H1461" s="11">
        <f t="shared" si="110"/>
        <v>8</v>
      </c>
      <c r="I1461" s="7">
        <v>45207</v>
      </c>
      <c r="J1461" s="8">
        <v>0.97361111111111109</v>
      </c>
      <c r="K1461">
        <f t="shared" si="111"/>
        <v>22</v>
      </c>
      <c r="L1461">
        <f t="shared" si="112"/>
        <v>23</v>
      </c>
      <c r="M1461">
        <f t="shared" si="113"/>
        <v>10</v>
      </c>
      <c r="N1461" t="str">
        <f>VLOOKUP(B:B,Customers!A:B,2,TRUE)</f>
        <v>USA</v>
      </c>
      <c r="O1461" t="str">
        <f t="shared" si="114"/>
        <v>Not Outlier</v>
      </c>
      <c r="P1461">
        <f>VLOOKUP(B:B,Customers!A:H,8,0)</f>
        <v>89</v>
      </c>
    </row>
    <row r="1462" spans="1:16" x14ac:dyDescent="0.25">
      <c r="A1462">
        <v>289882</v>
      </c>
      <c r="B1462">
        <v>1177</v>
      </c>
      <c r="C1462" s="1" t="s">
        <v>108</v>
      </c>
      <c r="D1462" s="2">
        <v>45234.044444444444</v>
      </c>
      <c r="E1462" t="s">
        <v>191</v>
      </c>
      <c r="F1462" t="s">
        <v>74</v>
      </c>
      <c r="G1462">
        <v>4569</v>
      </c>
      <c r="H1462" s="11">
        <f t="shared" si="110"/>
        <v>4</v>
      </c>
      <c r="I1462" s="7">
        <v>45234</v>
      </c>
      <c r="J1462" s="8">
        <v>4.4444444444444446E-2</v>
      </c>
      <c r="K1462">
        <f t="shared" si="111"/>
        <v>4</v>
      </c>
      <c r="L1462">
        <f t="shared" si="112"/>
        <v>1</v>
      </c>
      <c r="M1462">
        <f t="shared" si="113"/>
        <v>11</v>
      </c>
      <c r="N1462" t="str">
        <f>VLOOKUP(B:B,Customers!A:B,2,TRUE)</f>
        <v>Denmark</v>
      </c>
      <c r="O1462" t="str">
        <f t="shared" si="114"/>
        <v>Not Outlier</v>
      </c>
      <c r="P1462">
        <f>VLOOKUP(B:B,Customers!A:H,8,0)</f>
        <v>90</v>
      </c>
    </row>
    <row r="1463" spans="1:16" x14ac:dyDescent="0.25">
      <c r="A1463">
        <v>1162801</v>
      </c>
      <c r="B1463">
        <v>1177</v>
      </c>
      <c r="C1463" s="1" t="s">
        <v>108</v>
      </c>
      <c r="D1463" s="3">
        <v>45048.0625</v>
      </c>
      <c r="E1463" t="s">
        <v>96</v>
      </c>
      <c r="F1463" t="s">
        <v>27</v>
      </c>
      <c r="G1463">
        <v>8149</v>
      </c>
      <c r="H1463" s="11">
        <f t="shared" si="110"/>
        <v>2</v>
      </c>
      <c r="I1463" s="7">
        <v>45048</v>
      </c>
      <c r="J1463" s="8">
        <v>6.25E-2</v>
      </c>
      <c r="K1463">
        <f t="shared" si="111"/>
        <v>30</v>
      </c>
      <c r="L1463">
        <f t="shared" si="112"/>
        <v>1</v>
      </c>
      <c r="M1463">
        <f t="shared" si="113"/>
        <v>5</v>
      </c>
      <c r="N1463" t="str">
        <f>VLOOKUP(B:B,Customers!A:B,2,TRUE)</f>
        <v>Denmark</v>
      </c>
      <c r="O1463" t="str">
        <f t="shared" si="114"/>
        <v>Not Outlier</v>
      </c>
      <c r="P1463">
        <f>VLOOKUP(B:B,Customers!A:H,8,0)</f>
        <v>90</v>
      </c>
    </row>
    <row r="1464" spans="1:16" x14ac:dyDescent="0.25">
      <c r="A1464">
        <v>443968</v>
      </c>
      <c r="B1464">
        <v>1179</v>
      </c>
      <c r="C1464" s="1" t="s">
        <v>105</v>
      </c>
      <c r="D1464" s="2">
        <v>45211.027083333334</v>
      </c>
      <c r="E1464" t="s">
        <v>97</v>
      </c>
      <c r="F1464" t="s">
        <v>55</v>
      </c>
      <c r="G1464">
        <v>7784</v>
      </c>
      <c r="H1464" s="11">
        <f t="shared" si="110"/>
        <v>12</v>
      </c>
      <c r="I1464" s="7">
        <v>45211</v>
      </c>
      <c r="J1464" s="8">
        <v>2.7083333333333334E-2</v>
      </c>
      <c r="K1464">
        <f t="shared" si="111"/>
        <v>39</v>
      </c>
      <c r="L1464">
        <f t="shared" si="112"/>
        <v>0</v>
      </c>
      <c r="M1464">
        <f t="shared" si="113"/>
        <v>10</v>
      </c>
      <c r="N1464" t="str">
        <f>VLOOKUP(B:B,Customers!A:B,2,TRUE)</f>
        <v>Spain</v>
      </c>
      <c r="O1464" t="str">
        <f t="shared" si="114"/>
        <v>Not Outlier</v>
      </c>
      <c r="P1464">
        <f>VLOOKUP(B:B,Customers!A:H,8,0)</f>
        <v>49</v>
      </c>
    </row>
    <row r="1465" spans="1:16" x14ac:dyDescent="0.25">
      <c r="A1465">
        <v>1136468</v>
      </c>
      <c r="B1465">
        <v>1179</v>
      </c>
      <c r="C1465" s="1" t="s">
        <v>105</v>
      </c>
      <c r="D1465" s="3">
        <v>45236.046527777777</v>
      </c>
      <c r="E1465" t="s">
        <v>96</v>
      </c>
      <c r="F1465" t="s">
        <v>81</v>
      </c>
      <c r="G1465">
        <v>8751</v>
      </c>
      <c r="H1465" s="11">
        <f t="shared" si="110"/>
        <v>6</v>
      </c>
      <c r="I1465" s="7">
        <v>45236</v>
      </c>
      <c r="J1465" s="8">
        <v>4.6527777777777779E-2</v>
      </c>
      <c r="K1465">
        <f t="shared" si="111"/>
        <v>7</v>
      </c>
      <c r="L1465">
        <f t="shared" si="112"/>
        <v>1</v>
      </c>
      <c r="M1465">
        <f t="shared" si="113"/>
        <v>11</v>
      </c>
      <c r="N1465" t="str">
        <f>VLOOKUP(B:B,Customers!A:B,2,TRUE)</f>
        <v>Spain</v>
      </c>
      <c r="O1465" t="str">
        <f t="shared" si="114"/>
        <v>Not Outlier</v>
      </c>
      <c r="P1465">
        <f>VLOOKUP(B:B,Customers!A:H,8,0)</f>
        <v>49</v>
      </c>
    </row>
    <row r="1466" spans="1:16" x14ac:dyDescent="0.25">
      <c r="A1466">
        <v>101807</v>
      </c>
      <c r="B1466">
        <v>1181</v>
      </c>
      <c r="C1466" s="1" t="s">
        <v>106</v>
      </c>
      <c r="D1466" s="2">
        <v>45232.018750000003</v>
      </c>
      <c r="E1466" t="s">
        <v>191</v>
      </c>
      <c r="F1466" t="s">
        <v>44</v>
      </c>
      <c r="G1466">
        <v>3541</v>
      </c>
      <c r="H1466" s="11">
        <f t="shared" si="110"/>
        <v>2</v>
      </c>
      <c r="I1466" s="7">
        <v>45232</v>
      </c>
      <c r="J1466" s="8">
        <v>1.8749999999999999E-2</v>
      </c>
      <c r="K1466">
        <f t="shared" si="111"/>
        <v>27</v>
      </c>
      <c r="L1466">
        <f t="shared" si="112"/>
        <v>0</v>
      </c>
      <c r="M1466">
        <f t="shared" si="113"/>
        <v>11</v>
      </c>
      <c r="N1466" t="str">
        <f>VLOOKUP(B:B,Customers!A:B,2,TRUE)</f>
        <v>Singapore</v>
      </c>
      <c r="O1466" t="str">
        <f t="shared" si="114"/>
        <v>Not Outlier</v>
      </c>
      <c r="P1466">
        <f>VLOOKUP(B:B,Customers!A:H,8,0)</f>
        <v>68</v>
      </c>
    </row>
    <row r="1467" spans="1:16" x14ac:dyDescent="0.25">
      <c r="A1467">
        <v>1189460</v>
      </c>
      <c r="B1467">
        <v>1181</v>
      </c>
      <c r="C1467" s="1" t="s">
        <v>106</v>
      </c>
      <c r="D1467" s="3">
        <v>45110.019444444442</v>
      </c>
      <c r="E1467" t="s">
        <v>97</v>
      </c>
      <c r="F1467" t="s">
        <v>78</v>
      </c>
      <c r="G1467">
        <v>4527</v>
      </c>
      <c r="H1467" s="11">
        <f t="shared" si="110"/>
        <v>3</v>
      </c>
      <c r="I1467" s="7">
        <v>45110</v>
      </c>
      <c r="J1467" s="8">
        <v>1.9444444444444445E-2</v>
      </c>
      <c r="K1467">
        <f t="shared" si="111"/>
        <v>28</v>
      </c>
      <c r="L1467">
        <f t="shared" si="112"/>
        <v>0</v>
      </c>
      <c r="M1467">
        <f t="shared" si="113"/>
        <v>7</v>
      </c>
      <c r="N1467" t="str">
        <f>VLOOKUP(B:B,Customers!A:B,2,TRUE)</f>
        <v>Singapore</v>
      </c>
      <c r="O1467" t="str">
        <f t="shared" si="114"/>
        <v>Not Outlier</v>
      </c>
      <c r="P1467">
        <f>VLOOKUP(B:B,Customers!A:H,8,0)</f>
        <v>68</v>
      </c>
    </row>
    <row r="1468" spans="1:16" x14ac:dyDescent="0.25">
      <c r="A1468">
        <v>404700</v>
      </c>
      <c r="B1468">
        <v>1182</v>
      </c>
      <c r="C1468" s="1" t="s">
        <v>99</v>
      </c>
      <c r="D1468" s="2">
        <v>45256.957638888889</v>
      </c>
      <c r="E1468" t="s">
        <v>96</v>
      </c>
      <c r="F1468" t="s">
        <v>5</v>
      </c>
      <c r="G1468">
        <v>2761</v>
      </c>
      <c r="H1468" s="11">
        <f t="shared" si="110"/>
        <v>26</v>
      </c>
      <c r="I1468" s="7">
        <v>45256</v>
      </c>
      <c r="J1468" s="8">
        <v>0.95763888888888893</v>
      </c>
      <c r="K1468">
        <f t="shared" si="111"/>
        <v>59</v>
      </c>
      <c r="L1468">
        <f t="shared" si="112"/>
        <v>22</v>
      </c>
      <c r="M1468">
        <f t="shared" si="113"/>
        <v>11</v>
      </c>
      <c r="N1468" t="str">
        <f>VLOOKUP(B:B,Customers!A:B,2,TRUE)</f>
        <v>USA</v>
      </c>
      <c r="O1468" t="str">
        <f t="shared" si="114"/>
        <v>Not Outlier</v>
      </c>
      <c r="P1468">
        <f>VLOOKUP(B:B,Customers!A:H,8,0)</f>
        <v>36</v>
      </c>
    </row>
    <row r="1469" spans="1:16" x14ac:dyDescent="0.25">
      <c r="A1469">
        <v>1272310</v>
      </c>
      <c r="B1469">
        <v>1183</v>
      </c>
      <c r="C1469" s="1" t="s">
        <v>100</v>
      </c>
      <c r="D1469" s="3">
        <v>45139.004861111112</v>
      </c>
      <c r="E1469" t="s">
        <v>96</v>
      </c>
      <c r="F1469" t="s">
        <v>20</v>
      </c>
      <c r="G1469">
        <v>7092</v>
      </c>
      <c r="H1469" s="11">
        <f t="shared" si="110"/>
        <v>1</v>
      </c>
      <c r="I1469" s="7">
        <v>45139</v>
      </c>
      <c r="J1469" s="8">
        <v>4.8611111111111112E-3</v>
      </c>
      <c r="K1469">
        <f t="shared" si="111"/>
        <v>7</v>
      </c>
      <c r="L1469">
        <f t="shared" si="112"/>
        <v>0</v>
      </c>
      <c r="M1469">
        <f t="shared" si="113"/>
        <v>8</v>
      </c>
      <c r="N1469" t="str">
        <f>VLOOKUP(B:B,Customers!A:B,2,TRUE)</f>
        <v>France</v>
      </c>
      <c r="O1469" t="str">
        <f t="shared" si="114"/>
        <v>Not Outlier</v>
      </c>
      <c r="P1469">
        <f>VLOOKUP(B:B,Customers!A:H,8,0)</f>
        <v>66</v>
      </c>
    </row>
    <row r="1470" spans="1:16" x14ac:dyDescent="0.25">
      <c r="A1470">
        <v>102931</v>
      </c>
      <c r="B1470">
        <v>1185</v>
      </c>
      <c r="C1470" s="1" t="s">
        <v>101</v>
      </c>
      <c r="D1470" s="2">
        <v>45092.956250000003</v>
      </c>
      <c r="E1470" t="s">
        <v>191</v>
      </c>
      <c r="F1470" t="s">
        <v>46</v>
      </c>
      <c r="G1470">
        <v>3433</v>
      </c>
      <c r="H1470" s="11">
        <f t="shared" si="110"/>
        <v>15</v>
      </c>
      <c r="I1470" s="7">
        <v>45092</v>
      </c>
      <c r="J1470" s="8">
        <v>0.95625000000000004</v>
      </c>
      <c r="K1470">
        <f t="shared" si="111"/>
        <v>57</v>
      </c>
      <c r="L1470">
        <f t="shared" si="112"/>
        <v>22</v>
      </c>
      <c r="M1470">
        <f t="shared" si="113"/>
        <v>6</v>
      </c>
      <c r="N1470" t="str">
        <f>VLOOKUP(B:B,Customers!A:B,2,TRUE)</f>
        <v>Australia</v>
      </c>
      <c r="O1470" t="str">
        <f t="shared" si="114"/>
        <v>Not Outlier</v>
      </c>
      <c r="P1470">
        <f>VLOOKUP(B:B,Customers!A:H,8,0)</f>
        <v>34</v>
      </c>
    </row>
    <row r="1471" spans="1:16" x14ac:dyDescent="0.25">
      <c r="A1471">
        <v>335011</v>
      </c>
      <c r="B1471">
        <v>1188</v>
      </c>
      <c r="C1471" s="1" t="s">
        <v>99</v>
      </c>
      <c r="D1471" s="2">
        <v>45257.988194444442</v>
      </c>
      <c r="E1471" t="s">
        <v>97</v>
      </c>
      <c r="F1471" t="s">
        <v>14</v>
      </c>
      <c r="G1471">
        <v>4882</v>
      </c>
      <c r="H1471" s="11">
        <f t="shared" si="110"/>
        <v>27</v>
      </c>
      <c r="I1471" s="7">
        <v>45257</v>
      </c>
      <c r="J1471" s="8">
        <v>0.98819444444444449</v>
      </c>
      <c r="K1471">
        <f t="shared" si="111"/>
        <v>43</v>
      </c>
      <c r="L1471">
        <f t="shared" si="112"/>
        <v>23</v>
      </c>
      <c r="M1471">
        <f t="shared" si="113"/>
        <v>11</v>
      </c>
      <c r="N1471" t="str">
        <f>VLOOKUP(B:B,Customers!A:B,2,TRUE)</f>
        <v>USA</v>
      </c>
      <c r="O1471" t="str">
        <f t="shared" si="114"/>
        <v>Not Outlier</v>
      </c>
      <c r="P1471">
        <f>VLOOKUP(B:B,Customers!A:H,8,0)</f>
        <v>89</v>
      </c>
    </row>
    <row r="1472" spans="1:16" x14ac:dyDescent="0.25">
      <c r="A1472">
        <v>177047</v>
      </c>
      <c r="B1472">
        <v>1189</v>
      </c>
      <c r="C1472" s="1" t="s">
        <v>100</v>
      </c>
      <c r="D1472" s="2">
        <v>45151.970833333333</v>
      </c>
      <c r="E1472" t="s">
        <v>97</v>
      </c>
      <c r="F1472" t="s">
        <v>20</v>
      </c>
      <c r="G1472">
        <v>2516</v>
      </c>
      <c r="H1472" s="11">
        <f t="shared" si="110"/>
        <v>13</v>
      </c>
      <c r="I1472" s="7">
        <v>45151</v>
      </c>
      <c r="J1472" s="8">
        <v>0.97083333333333333</v>
      </c>
      <c r="K1472">
        <f t="shared" si="111"/>
        <v>18</v>
      </c>
      <c r="L1472">
        <f t="shared" si="112"/>
        <v>23</v>
      </c>
      <c r="M1472">
        <f t="shared" si="113"/>
        <v>8</v>
      </c>
      <c r="N1472" t="str">
        <f>VLOOKUP(B:B,Customers!A:B,2,TRUE)</f>
        <v>France</v>
      </c>
      <c r="O1472" t="str">
        <f t="shared" si="114"/>
        <v>Not Outlier</v>
      </c>
      <c r="P1472">
        <f>VLOOKUP(B:B,Customers!A:H,8,0)</f>
        <v>69</v>
      </c>
    </row>
    <row r="1473" spans="1:16" x14ac:dyDescent="0.25">
      <c r="A1473">
        <v>331797</v>
      </c>
      <c r="B1473">
        <v>1190</v>
      </c>
      <c r="C1473" s="1" t="s">
        <v>103</v>
      </c>
      <c r="D1473" s="2">
        <v>45214.073611111111</v>
      </c>
      <c r="E1473" t="s">
        <v>191</v>
      </c>
      <c r="F1473" t="s">
        <v>89</v>
      </c>
      <c r="G1473">
        <v>5185</v>
      </c>
      <c r="H1473" s="11">
        <f t="shared" si="110"/>
        <v>15</v>
      </c>
      <c r="I1473" s="7">
        <v>45214</v>
      </c>
      <c r="J1473" s="8">
        <v>7.3611111111111113E-2</v>
      </c>
      <c r="K1473">
        <f t="shared" si="111"/>
        <v>46</v>
      </c>
      <c r="L1473">
        <f t="shared" si="112"/>
        <v>1</v>
      </c>
      <c r="M1473">
        <f t="shared" si="113"/>
        <v>10</v>
      </c>
      <c r="N1473" t="str">
        <f>VLOOKUP(B:B,Customers!A:B,2,TRUE)</f>
        <v>Norway</v>
      </c>
      <c r="O1473" t="str">
        <f t="shared" si="114"/>
        <v>Not Outlier</v>
      </c>
      <c r="P1473">
        <f>VLOOKUP(B:B,Customers!A:H,8,0)</f>
        <v>50</v>
      </c>
    </row>
    <row r="1474" spans="1:16" x14ac:dyDescent="0.25">
      <c r="A1474">
        <v>658815</v>
      </c>
      <c r="B1474">
        <v>1190</v>
      </c>
      <c r="C1474" s="1" t="s">
        <v>103</v>
      </c>
      <c r="D1474" s="2">
        <v>45255.010416666664</v>
      </c>
      <c r="E1474" t="s">
        <v>191</v>
      </c>
      <c r="F1474" t="s">
        <v>30</v>
      </c>
      <c r="G1474">
        <v>5243</v>
      </c>
      <c r="H1474" s="11">
        <f t="shared" si="110"/>
        <v>25</v>
      </c>
      <c r="I1474" s="7">
        <v>45255</v>
      </c>
      <c r="J1474" s="8">
        <v>1.0416666666666666E-2</v>
      </c>
      <c r="K1474">
        <f t="shared" si="111"/>
        <v>15</v>
      </c>
      <c r="L1474">
        <f t="shared" si="112"/>
        <v>0</v>
      </c>
      <c r="M1474">
        <f t="shared" si="113"/>
        <v>11</v>
      </c>
      <c r="N1474" t="str">
        <f>VLOOKUP(B:B,Customers!A:B,2,TRUE)</f>
        <v>Norway</v>
      </c>
      <c r="O1474" t="str">
        <f t="shared" si="114"/>
        <v>Not Outlier</v>
      </c>
      <c r="P1474">
        <f>VLOOKUP(B:B,Customers!A:H,8,0)</f>
        <v>50</v>
      </c>
    </row>
    <row r="1475" spans="1:16" x14ac:dyDescent="0.25">
      <c r="A1475">
        <v>1151977</v>
      </c>
      <c r="B1475">
        <v>1190</v>
      </c>
      <c r="C1475" s="1" t="s">
        <v>103</v>
      </c>
      <c r="D1475" s="3">
        <v>45291.073611111111</v>
      </c>
      <c r="E1475" t="s">
        <v>97</v>
      </c>
      <c r="F1475" t="s">
        <v>86</v>
      </c>
      <c r="G1475">
        <v>4385</v>
      </c>
      <c r="H1475" s="11">
        <f t="shared" ref="H1475:H1538" si="115">DAY(D1475)</f>
        <v>31</v>
      </c>
      <c r="I1475" s="7">
        <v>45291</v>
      </c>
      <c r="J1475" s="8">
        <v>7.3611111111111113E-2</v>
      </c>
      <c r="K1475">
        <f t="shared" ref="K1475:K1538" si="116">MINUTE(J1475)</f>
        <v>46</v>
      </c>
      <c r="L1475">
        <f t="shared" ref="L1475:L1538" si="117">HOUR(J1475)</f>
        <v>1</v>
      </c>
      <c r="M1475">
        <f t="shared" ref="M1475:M1538" si="118">MONTH(I1475)</f>
        <v>12</v>
      </c>
      <c r="N1475" t="str">
        <f>VLOOKUP(B:B,Customers!A:B,2,TRUE)</f>
        <v>Norway</v>
      </c>
      <c r="O1475" t="str">
        <f t="shared" ref="O1475:O1538" si="119">IF(OR(G1475&gt;$R$9,G1475&lt;$R$8),"Outlier","Not Outlier")</f>
        <v>Not Outlier</v>
      </c>
      <c r="P1475">
        <f>VLOOKUP(B:B,Customers!A:H,8,0)</f>
        <v>50</v>
      </c>
    </row>
    <row r="1476" spans="1:16" x14ac:dyDescent="0.25">
      <c r="A1476">
        <v>165835</v>
      </c>
      <c r="B1476">
        <v>1191</v>
      </c>
      <c r="C1476" s="1" t="s">
        <v>101</v>
      </c>
      <c r="D1476" s="2">
        <v>45077.011111111111</v>
      </c>
      <c r="E1476" t="s">
        <v>97</v>
      </c>
      <c r="F1476" t="s">
        <v>5</v>
      </c>
      <c r="G1476">
        <v>2282</v>
      </c>
      <c r="H1476" s="11">
        <f t="shared" si="115"/>
        <v>31</v>
      </c>
      <c r="I1476" s="7">
        <v>45077</v>
      </c>
      <c r="J1476" s="8">
        <v>1.1111111111111112E-2</v>
      </c>
      <c r="K1476">
        <f t="shared" si="116"/>
        <v>16</v>
      </c>
      <c r="L1476">
        <f t="shared" si="117"/>
        <v>0</v>
      </c>
      <c r="M1476">
        <f t="shared" si="118"/>
        <v>5</v>
      </c>
      <c r="N1476" t="str">
        <f>VLOOKUP(B:B,Customers!A:B,2,TRUE)</f>
        <v>Australia</v>
      </c>
      <c r="O1476" t="str">
        <f t="shared" si="119"/>
        <v>Not Outlier</v>
      </c>
      <c r="P1476">
        <f>VLOOKUP(B:B,Customers!A:H,8,0)</f>
        <v>48</v>
      </c>
    </row>
    <row r="1477" spans="1:16" x14ac:dyDescent="0.25">
      <c r="A1477">
        <v>772693</v>
      </c>
      <c r="B1477">
        <v>1191</v>
      </c>
      <c r="C1477" s="1" t="s">
        <v>101</v>
      </c>
      <c r="D1477" s="3">
        <v>45047.978472222225</v>
      </c>
      <c r="E1477" t="s">
        <v>97</v>
      </c>
      <c r="F1477" t="s">
        <v>49</v>
      </c>
      <c r="G1477">
        <v>8999</v>
      </c>
      <c r="H1477" s="11">
        <f t="shared" si="115"/>
        <v>1</v>
      </c>
      <c r="I1477" s="7">
        <v>45047</v>
      </c>
      <c r="J1477" s="8">
        <v>0.97847222222222219</v>
      </c>
      <c r="K1477">
        <f t="shared" si="116"/>
        <v>29</v>
      </c>
      <c r="L1477">
        <f t="shared" si="117"/>
        <v>23</v>
      </c>
      <c r="M1477">
        <f t="shared" si="118"/>
        <v>5</v>
      </c>
      <c r="N1477" t="str">
        <f>VLOOKUP(B:B,Customers!A:B,2,TRUE)</f>
        <v>Australia</v>
      </c>
      <c r="O1477" t="str">
        <f t="shared" si="119"/>
        <v>Not Outlier</v>
      </c>
      <c r="P1477">
        <f>VLOOKUP(B:B,Customers!A:H,8,0)</f>
        <v>48</v>
      </c>
    </row>
    <row r="1478" spans="1:16" x14ac:dyDescent="0.25">
      <c r="A1478">
        <v>1335543</v>
      </c>
      <c r="B1478">
        <v>1191</v>
      </c>
      <c r="C1478" s="1" t="s">
        <v>101</v>
      </c>
      <c r="D1478" s="3">
        <v>44959.037499999999</v>
      </c>
      <c r="E1478" t="s">
        <v>98</v>
      </c>
      <c r="F1478" t="s">
        <v>26</v>
      </c>
      <c r="G1478">
        <v>2295</v>
      </c>
      <c r="H1478" s="11">
        <f t="shared" si="115"/>
        <v>2</v>
      </c>
      <c r="I1478" s="7">
        <v>44959</v>
      </c>
      <c r="J1478" s="8">
        <v>3.7499999999999999E-2</v>
      </c>
      <c r="K1478">
        <f t="shared" si="116"/>
        <v>54</v>
      </c>
      <c r="L1478">
        <f t="shared" si="117"/>
        <v>0</v>
      </c>
      <c r="M1478">
        <f t="shared" si="118"/>
        <v>2</v>
      </c>
      <c r="N1478" t="str">
        <f>VLOOKUP(B:B,Customers!A:B,2,TRUE)</f>
        <v>Australia</v>
      </c>
      <c r="O1478" t="str">
        <f t="shared" si="119"/>
        <v>Not Outlier</v>
      </c>
      <c r="P1478">
        <f>VLOOKUP(B:B,Customers!A:H,8,0)</f>
        <v>48</v>
      </c>
    </row>
    <row r="1479" spans="1:16" x14ac:dyDescent="0.25">
      <c r="A1479">
        <v>1343766</v>
      </c>
      <c r="B1479">
        <v>1191</v>
      </c>
      <c r="C1479" s="1" t="s">
        <v>101</v>
      </c>
      <c r="D1479" s="3">
        <v>45037.000694444447</v>
      </c>
      <c r="E1479" t="s">
        <v>97</v>
      </c>
      <c r="F1479" t="s">
        <v>43</v>
      </c>
      <c r="G1479">
        <v>7282</v>
      </c>
      <c r="H1479" s="11">
        <f t="shared" si="115"/>
        <v>21</v>
      </c>
      <c r="I1479" s="7">
        <v>45037</v>
      </c>
      <c r="J1479" s="8">
        <v>6.9444444444444447E-4</v>
      </c>
      <c r="K1479">
        <f t="shared" si="116"/>
        <v>1</v>
      </c>
      <c r="L1479">
        <f t="shared" si="117"/>
        <v>0</v>
      </c>
      <c r="M1479">
        <f t="shared" si="118"/>
        <v>4</v>
      </c>
      <c r="N1479" t="str">
        <f>VLOOKUP(B:B,Customers!A:B,2,TRUE)</f>
        <v>Australia</v>
      </c>
      <c r="O1479" t="str">
        <f t="shared" si="119"/>
        <v>Not Outlier</v>
      </c>
      <c r="P1479">
        <f>VLOOKUP(B:B,Customers!A:H,8,0)</f>
        <v>48</v>
      </c>
    </row>
    <row r="1480" spans="1:16" x14ac:dyDescent="0.25">
      <c r="A1480">
        <v>797735</v>
      </c>
      <c r="B1480">
        <v>1192</v>
      </c>
      <c r="C1480" s="1" t="s">
        <v>99</v>
      </c>
      <c r="D1480" s="3">
        <v>45276.048611111109</v>
      </c>
      <c r="E1480" t="s">
        <v>98</v>
      </c>
      <c r="F1480" t="s">
        <v>10</v>
      </c>
      <c r="G1480">
        <v>322</v>
      </c>
      <c r="H1480" s="11">
        <f t="shared" si="115"/>
        <v>16</v>
      </c>
      <c r="I1480" s="7">
        <v>45276</v>
      </c>
      <c r="J1480" s="8">
        <v>4.8611111111111112E-2</v>
      </c>
      <c r="K1480">
        <f t="shared" si="116"/>
        <v>10</v>
      </c>
      <c r="L1480">
        <f t="shared" si="117"/>
        <v>1</v>
      </c>
      <c r="M1480">
        <f t="shared" si="118"/>
        <v>12</v>
      </c>
      <c r="N1480" t="str">
        <f>VLOOKUP(B:B,Customers!A:B,2,TRUE)</f>
        <v>USA</v>
      </c>
      <c r="O1480" t="str">
        <f t="shared" si="119"/>
        <v>Not Outlier</v>
      </c>
      <c r="P1480">
        <f>VLOOKUP(B:B,Customers!A:H,8,0)</f>
        <v>87</v>
      </c>
    </row>
    <row r="1481" spans="1:16" x14ac:dyDescent="0.25">
      <c r="A1481">
        <v>1114314</v>
      </c>
      <c r="B1481">
        <v>1192</v>
      </c>
      <c r="C1481" s="1" t="s">
        <v>99</v>
      </c>
      <c r="D1481" s="3">
        <v>45017.038888888892</v>
      </c>
      <c r="E1481" t="s">
        <v>96</v>
      </c>
      <c r="F1481" t="s">
        <v>15</v>
      </c>
      <c r="G1481">
        <v>3962</v>
      </c>
      <c r="H1481" s="11">
        <f t="shared" si="115"/>
        <v>1</v>
      </c>
      <c r="I1481" s="7">
        <v>45017</v>
      </c>
      <c r="J1481" s="8">
        <v>3.888888888888889E-2</v>
      </c>
      <c r="K1481">
        <f t="shared" si="116"/>
        <v>56</v>
      </c>
      <c r="L1481">
        <f t="shared" si="117"/>
        <v>0</v>
      </c>
      <c r="M1481">
        <f t="shared" si="118"/>
        <v>4</v>
      </c>
      <c r="N1481" t="str">
        <f>VLOOKUP(B:B,Customers!A:B,2,TRUE)</f>
        <v>USA</v>
      </c>
      <c r="O1481" t="str">
        <f t="shared" si="119"/>
        <v>Not Outlier</v>
      </c>
      <c r="P1481">
        <f>VLOOKUP(B:B,Customers!A:H,8,0)</f>
        <v>87</v>
      </c>
    </row>
    <row r="1482" spans="1:16" x14ac:dyDescent="0.25">
      <c r="A1482">
        <v>561728</v>
      </c>
      <c r="B1482">
        <v>1193</v>
      </c>
      <c r="C1482" s="1" t="s">
        <v>107</v>
      </c>
      <c r="D1482" s="2">
        <v>45011.959722222222</v>
      </c>
      <c r="E1482" t="s">
        <v>98</v>
      </c>
      <c r="F1482" t="s">
        <v>50</v>
      </c>
      <c r="G1482">
        <v>9790</v>
      </c>
      <c r="H1482" s="11">
        <f t="shared" si="115"/>
        <v>26</v>
      </c>
      <c r="I1482" s="7">
        <v>45011</v>
      </c>
      <c r="J1482" s="8">
        <v>0.95972222222222225</v>
      </c>
      <c r="K1482">
        <f t="shared" si="116"/>
        <v>2</v>
      </c>
      <c r="L1482">
        <f t="shared" si="117"/>
        <v>23</v>
      </c>
      <c r="M1482">
        <f t="shared" si="118"/>
        <v>3</v>
      </c>
      <c r="N1482" t="str">
        <f>VLOOKUP(B:B,Customers!A:B,2,TRUE)</f>
        <v>Italy</v>
      </c>
      <c r="O1482" t="str">
        <f t="shared" si="119"/>
        <v>Not Outlier</v>
      </c>
      <c r="P1482">
        <f>VLOOKUP(B:B,Customers!A:H,8,0)</f>
        <v>69</v>
      </c>
    </row>
    <row r="1483" spans="1:16" x14ac:dyDescent="0.25">
      <c r="A1483">
        <v>1229912</v>
      </c>
      <c r="B1483">
        <v>1193</v>
      </c>
      <c r="C1483" s="1" t="s">
        <v>107</v>
      </c>
      <c r="D1483" s="3">
        <v>45268.993750000001</v>
      </c>
      <c r="E1483" t="s">
        <v>96</v>
      </c>
      <c r="F1483" t="s">
        <v>47</v>
      </c>
      <c r="G1483">
        <v>3977</v>
      </c>
      <c r="H1483" s="11">
        <f t="shared" si="115"/>
        <v>8</v>
      </c>
      <c r="I1483" s="7">
        <v>45268</v>
      </c>
      <c r="J1483" s="8">
        <v>0.99375000000000002</v>
      </c>
      <c r="K1483">
        <f t="shared" si="116"/>
        <v>51</v>
      </c>
      <c r="L1483">
        <f t="shared" si="117"/>
        <v>23</v>
      </c>
      <c r="M1483">
        <f t="shared" si="118"/>
        <v>12</v>
      </c>
      <c r="N1483" t="str">
        <f>VLOOKUP(B:B,Customers!A:B,2,TRUE)</f>
        <v>Italy</v>
      </c>
      <c r="O1483" t="str">
        <f t="shared" si="119"/>
        <v>Not Outlier</v>
      </c>
      <c r="P1483">
        <f>VLOOKUP(B:B,Customers!A:H,8,0)</f>
        <v>69</v>
      </c>
    </row>
    <row r="1484" spans="1:16" x14ac:dyDescent="0.25">
      <c r="A1484">
        <v>442615</v>
      </c>
      <c r="B1484">
        <v>1196</v>
      </c>
      <c r="C1484" s="1" t="s">
        <v>99</v>
      </c>
      <c r="D1484" s="2">
        <v>45255.941666666666</v>
      </c>
      <c r="E1484" t="s">
        <v>97</v>
      </c>
      <c r="F1484" t="s">
        <v>87</v>
      </c>
      <c r="G1484">
        <v>6526</v>
      </c>
      <c r="H1484" s="11">
        <f t="shared" si="115"/>
        <v>25</v>
      </c>
      <c r="I1484" s="7">
        <v>45255</v>
      </c>
      <c r="J1484" s="8">
        <v>0.94166666666666665</v>
      </c>
      <c r="K1484">
        <f t="shared" si="116"/>
        <v>36</v>
      </c>
      <c r="L1484">
        <f t="shared" si="117"/>
        <v>22</v>
      </c>
      <c r="M1484">
        <f t="shared" si="118"/>
        <v>11</v>
      </c>
      <c r="N1484" t="str">
        <f>VLOOKUP(B:B,Customers!A:B,2,TRUE)</f>
        <v>USA</v>
      </c>
      <c r="O1484" t="str">
        <f t="shared" si="119"/>
        <v>Not Outlier</v>
      </c>
      <c r="P1484">
        <f>VLOOKUP(B:B,Customers!A:H,8,0)</f>
        <v>82</v>
      </c>
    </row>
    <row r="1485" spans="1:16" x14ac:dyDescent="0.25">
      <c r="A1485">
        <v>1259011</v>
      </c>
      <c r="B1485">
        <v>1198</v>
      </c>
      <c r="C1485" s="1" t="s">
        <v>99</v>
      </c>
      <c r="D1485" s="3">
        <v>45087.071527777778</v>
      </c>
      <c r="E1485" t="s">
        <v>98</v>
      </c>
      <c r="F1485" t="s">
        <v>76</v>
      </c>
      <c r="G1485">
        <v>247</v>
      </c>
      <c r="H1485" s="11">
        <f t="shared" si="115"/>
        <v>10</v>
      </c>
      <c r="I1485" s="7">
        <v>45087</v>
      </c>
      <c r="J1485" s="8">
        <v>7.1527777777777773E-2</v>
      </c>
      <c r="K1485">
        <f t="shared" si="116"/>
        <v>43</v>
      </c>
      <c r="L1485">
        <f t="shared" si="117"/>
        <v>1</v>
      </c>
      <c r="M1485">
        <f t="shared" si="118"/>
        <v>6</v>
      </c>
      <c r="N1485" t="str">
        <f>VLOOKUP(B:B,Customers!A:B,2,TRUE)</f>
        <v>USA</v>
      </c>
      <c r="O1485" t="str">
        <f t="shared" si="119"/>
        <v>Not Outlier</v>
      </c>
      <c r="P1485">
        <f>VLOOKUP(B:B,Customers!A:H,8,0)</f>
        <v>63</v>
      </c>
    </row>
    <row r="1486" spans="1:16" x14ac:dyDescent="0.25">
      <c r="A1486">
        <v>581118</v>
      </c>
      <c r="B1486">
        <v>1199</v>
      </c>
      <c r="C1486" s="1" t="s">
        <v>107</v>
      </c>
      <c r="D1486" s="2">
        <v>45257.015277777777</v>
      </c>
      <c r="E1486" t="s">
        <v>98</v>
      </c>
      <c r="F1486" t="s">
        <v>50</v>
      </c>
      <c r="G1486">
        <v>3254</v>
      </c>
      <c r="H1486" s="11">
        <f t="shared" si="115"/>
        <v>27</v>
      </c>
      <c r="I1486" s="7">
        <v>45257</v>
      </c>
      <c r="J1486" s="8">
        <v>1.5277777777777777E-2</v>
      </c>
      <c r="K1486">
        <f t="shared" si="116"/>
        <v>22</v>
      </c>
      <c r="L1486">
        <f t="shared" si="117"/>
        <v>0</v>
      </c>
      <c r="M1486">
        <f t="shared" si="118"/>
        <v>11</v>
      </c>
      <c r="N1486" t="str">
        <f>VLOOKUP(B:B,Customers!A:B,2,TRUE)</f>
        <v>Italy</v>
      </c>
      <c r="O1486" t="str">
        <f t="shared" si="119"/>
        <v>Not Outlier</v>
      </c>
      <c r="P1486">
        <f>VLOOKUP(B:B,Customers!A:H,8,0)</f>
        <v>38</v>
      </c>
    </row>
    <row r="1487" spans="1:16" x14ac:dyDescent="0.25">
      <c r="A1487">
        <v>1259418</v>
      </c>
      <c r="B1487">
        <v>1199</v>
      </c>
      <c r="C1487" s="1" t="s">
        <v>107</v>
      </c>
      <c r="D1487" s="3">
        <v>44953.01458333333</v>
      </c>
      <c r="E1487" t="s">
        <v>97</v>
      </c>
      <c r="F1487" t="s">
        <v>72</v>
      </c>
      <c r="G1487">
        <v>7775</v>
      </c>
      <c r="H1487" s="11">
        <f t="shared" si="115"/>
        <v>27</v>
      </c>
      <c r="I1487" s="7">
        <v>44953</v>
      </c>
      <c r="J1487" s="8">
        <v>1.4583333333333334E-2</v>
      </c>
      <c r="K1487">
        <f t="shared" si="116"/>
        <v>21</v>
      </c>
      <c r="L1487">
        <f t="shared" si="117"/>
        <v>0</v>
      </c>
      <c r="M1487">
        <f t="shared" si="118"/>
        <v>1</v>
      </c>
      <c r="N1487" t="str">
        <f>VLOOKUP(B:B,Customers!A:B,2,TRUE)</f>
        <v>Italy</v>
      </c>
      <c r="O1487" t="str">
        <f t="shared" si="119"/>
        <v>Not Outlier</v>
      </c>
      <c r="P1487">
        <f>VLOOKUP(B:B,Customers!A:H,8,0)</f>
        <v>38</v>
      </c>
    </row>
    <row r="1488" spans="1:16" x14ac:dyDescent="0.25">
      <c r="A1488">
        <v>423114</v>
      </c>
      <c r="B1488">
        <v>1201</v>
      </c>
      <c r="C1488" s="1" t="s">
        <v>100</v>
      </c>
      <c r="D1488" s="2">
        <v>44983.993055555555</v>
      </c>
      <c r="E1488" t="s">
        <v>98</v>
      </c>
      <c r="F1488" t="s">
        <v>24</v>
      </c>
      <c r="G1488">
        <v>6057</v>
      </c>
      <c r="H1488" s="11">
        <f t="shared" si="115"/>
        <v>26</v>
      </c>
      <c r="I1488" s="7">
        <v>44983</v>
      </c>
      <c r="J1488" s="8">
        <v>0.99305555555555558</v>
      </c>
      <c r="K1488">
        <f t="shared" si="116"/>
        <v>50</v>
      </c>
      <c r="L1488">
        <f t="shared" si="117"/>
        <v>23</v>
      </c>
      <c r="M1488">
        <f t="shared" si="118"/>
        <v>2</v>
      </c>
      <c r="N1488" t="str">
        <f>VLOOKUP(B:B,Customers!A:B,2,TRUE)</f>
        <v>France</v>
      </c>
      <c r="O1488" t="str">
        <f t="shared" si="119"/>
        <v>Not Outlier</v>
      </c>
      <c r="P1488">
        <f>VLOOKUP(B:B,Customers!A:H,8,0)</f>
        <v>89</v>
      </c>
    </row>
    <row r="1489" spans="1:16" x14ac:dyDescent="0.25">
      <c r="A1489">
        <v>630561</v>
      </c>
      <c r="B1489">
        <v>1201</v>
      </c>
      <c r="C1489" s="1" t="s">
        <v>100</v>
      </c>
      <c r="D1489" s="2">
        <v>45166.049305555556</v>
      </c>
      <c r="E1489" t="s">
        <v>191</v>
      </c>
      <c r="F1489" t="s">
        <v>94</v>
      </c>
      <c r="G1489">
        <v>6934</v>
      </c>
      <c r="H1489" s="11">
        <f t="shared" si="115"/>
        <v>28</v>
      </c>
      <c r="I1489" s="7">
        <v>45166</v>
      </c>
      <c r="J1489" s="8">
        <v>4.9305555555555554E-2</v>
      </c>
      <c r="K1489">
        <f t="shared" si="116"/>
        <v>11</v>
      </c>
      <c r="L1489">
        <f t="shared" si="117"/>
        <v>1</v>
      </c>
      <c r="M1489">
        <f t="shared" si="118"/>
        <v>8</v>
      </c>
      <c r="N1489" t="str">
        <f>VLOOKUP(B:B,Customers!A:B,2,TRUE)</f>
        <v>France</v>
      </c>
      <c r="O1489" t="str">
        <f t="shared" si="119"/>
        <v>Not Outlier</v>
      </c>
      <c r="P1489">
        <f>VLOOKUP(B:B,Customers!A:H,8,0)</f>
        <v>89</v>
      </c>
    </row>
    <row r="1490" spans="1:16" x14ac:dyDescent="0.25">
      <c r="A1490">
        <v>834746</v>
      </c>
      <c r="B1490">
        <v>1204</v>
      </c>
      <c r="C1490" s="1" t="s">
        <v>99</v>
      </c>
      <c r="D1490" s="3">
        <v>44999.035416666666</v>
      </c>
      <c r="E1490" t="s">
        <v>191</v>
      </c>
      <c r="F1490" t="s">
        <v>68</v>
      </c>
      <c r="G1490">
        <v>3237</v>
      </c>
      <c r="H1490" s="11">
        <f t="shared" si="115"/>
        <v>14</v>
      </c>
      <c r="I1490" s="7">
        <v>44999</v>
      </c>
      <c r="J1490" s="8">
        <v>3.5416666666666666E-2</v>
      </c>
      <c r="K1490">
        <f t="shared" si="116"/>
        <v>51</v>
      </c>
      <c r="L1490">
        <f t="shared" si="117"/>
        <v>0</v>
      </c>
      <c r="M1490">
        <f t="shared" si="118"/>
        <v>3</v>
      </c>
      <c r="N1490" t="str">
        <f>VLOOKUP(B:B,Customers!A:B,2,TRUE)</f>
        <v>USA</v>
      </c>
      <c r="O1490" t="str">
        <f t="shared" si="119"/>
        <v>Not Outlier</v>
      </c>
      <c r="P1490">
        <f>VLOOKUP(B:B,Customers!A:H,8,0)</f>
        <v>89</v>
      </c>
    </row>
    <row r="1491" spans="1:16" x14ac:dyDescent="0.25">
      <c r="A1491">
        <v>1055786</v>
      </c>
      <c r="B1491">
        <v>1205</v>
      </c>
      <c r="C1491" s="1" t="s">
        <v>105</v>
      </c>
      <c r="D1491" s="3">
        <v>45143.052777777775</v>
      </c>
      <c r="E1491" t="s">
        <v>97</v>
      </c>
      <c r="F1491" t="s">
        <v>13</v>
      </c>
      <c r="G1491">
        <v>7809</v>
      </c>
      <c r="H1491" s="11">
        <f t="shared" si="115"/>
        <v>5</v>
      </c>
      <c r="I1491" s="7">
        <v>45143</v>
      </c>
      <c r="J1491" s="8">
        <v>5.2777777777777778E-2</v>
      </c>
      <c r="K1491">
        <f t="shared" si="116"/>
        <v>16</v>
      </c>
      <c r="L1491">
        <f t="shared" si="117"/>
        <v>1</v>
      </c>
      <c r="M1491">
        <f t="shared" si="118"/>
        <v>8</v>
      </c>
      <c r="N1491" t="str">
        <f>VLOOKUP(B:B,Customers!A:B,2,TRUE)</f>
        <v>Spain</v>
      </c>
      <c r="O1491" t="str">
        <f t="shared" si="119"/>
        <v>Not Outlier</v>
      </c>
      <c r="P1491">
        <f>VLOOKUP(B:B,Customers!A:H,8,0)</f>
        <v>89</v>
      </c>
    </row>
    <row r="1492" spans="1:16" x14ac:dyDescent="0.25">
      <c r="A1492">
        <v>51913</v>
      </c>
      <c r="B1492">
        <v>1208</v>
      </c>
      <c r="C1492" s="1" t="s">
        <v>99</v>
      </c>
      <c r="D1492" s="2">
        <v>45241.013888888891</v>
      </c>
      <c r="E1492" t="s">
        <v>98</v>
      </c>
      <c r="F1492" t="s">
        <v>13</v>
      </c>
      <c r="G1492">
        <v>1733</v>
      </c>
      <c r="H1492" s="11">
        <f t="shared" si="115"/>
        <v>11</v>
      </c>
      <c r="I1492" s="7">
        <v>45241</v>
      </c>
      <c r="J1492" s="8">
        <v>1.3888888888888888E-2</v>
      </c>
      <c r="K1492">
        <f t="shared" si="116"/>
        <v>20</v>
      </c>
      <c r="L1492">
        <f t="shared" si="117"/>
        <v>0</v>
      </c>
      <c r="M1492">
        <f t="shared" si="118"/>
        <v>11</v>
      </c>
      <c r="N1492" t="str">
        <f>VLOOKUP(B:B,Customers!A:B,2,TRUE)</f>
        <v>USA</v>
      </c>
      <c r="O1492" t="str">
        <f t="shared" si="119"/>
        <v>Not Outlier</v>
      </c>
      <c r="P1492">
        <f>VLOOKUP(B:B,Customers!A:H,8,0)</f>
        <v>73</v>
      </c>
    </row>
    <row r="1493" spans="1:16" x14ac:dyDescent="0.25">
      <c r="A1493">
        <v>946141</v>
      </c>
      <c r="B1493">
        <v>1208</v>
      </c>
      <c r="C1493" s="1" t="s">
        <v>99</v>
      </c>
      <c r="D1493" s="3">
        <v>45036.05972222222</v>
      </c>
      <c r="E1493" t="s">
        <v>96</v>
      </c>
      <c r="F1493" t="s">
        <v>17</v>
      </c>
      <c r="G1493">
        <v>6931</v>
      </c>
      <c r="H1493" s="11">
        <f t="shared" si="115"/>
        <v>20</v>
      </c>
      <c r="I1493" s="7">
        <v>45036</v>
      </c>
      <c r="J1493" s="8">
        <v>5.9722222222222225E-2</v>
      </c>
      <c r="K1493">
        <f t="shared" si="116"/>
        <v>26</v>
      </c>
      <c r="L1493">
        <f t="shared" si="117"/>
        <v>1</v>
      </c>
      <c r="M1493">
        <f t="shared" si="118"/>
        <v>4</v>
      </c>
      <c r="N1493" t="str">
        <f>VLOOKUP(B:B,Customers!A:B,2,TRUE)</f>
        <v>USA</v>
      </c>
      <c r="O1493" t="str">
        <f t="shared" si="119"/>
        <v>Not Outlier</v>
      </c>
      <c r="P1493">
        <f>VLOOKUP(B:B,Customers!A:H,8,0)</f>
        <v>73</v>
      </c>
    </row>
    <row r="1494" spans="1:16" x14ac:dyDescent="0.25">
      <c r="A1494">
        <v>373452</v>
      </c>
      <c r="B1494">
        <v>1209</v>
      </c>
      <c r="C1494" s="1" t="s">
        <v>102</v>
      </c>
      <c r="D1494" s="2">
        <v>45135.925000000003</v>
      </c>
      <c r="E1494" t="s">
        <v>96</v>
      </c>
      <c r="F1494" t="s">
        <v>81</v>
      </c>
      <c r="G1494">
        <v>8190</v>
      </c>
      <c r="H1494" s="11">
        <f t="shared" si="115"/>
        <v>28</v>
      </c>
      <c r="I1494" s="7">
        <v>45135</v>
      </c>
      <c r="J1494" s="8">
        <v>0.92500000000000004</v>
      </c>
      <c r="K1494">
        <f t="shared" si="116"/>
        <v>12</v>
      </c>
      <c r="L1494">
        <f t="shared" si="117"/>
        <v>22</v>
      </c>
      <c r="M1494">
        <f t="shared" si="118"/>
        <v>7</v>
      </c>
      <c r="N1494" t="str">
        <f>VLOOKUP(B:B,Customers!A:B,2,TRUE)</f>
        <v>Finland</v>
      </c>
      <c r="O1494" t="str">
        <f t="shared" si="119"/>
        <v>Not Outlier</v>
      </c>
      <c r="P1494">
        <f>VLOOKUP(B:B,Customers!A:H,8,0)</f>
        <v>38</v>
      </c>
    </row>
    <row r="1495" spans="1:16" x14ac:dyDescent="0.25">
      <c r="A1495">
        <v>996929</v>
      </c>
      <c r="B1495">
        <v>1209</v>
      </c>
      <c r="C1495" s="1" t="s">
        <v>102</v>
      </c>
      <c r="D1495" s="3">
        <v>45073.034722222219</v>
      </c>
      <c r="E1495" t="s">
        <v>191</v>
      </c>
      <c r="F1495" t="s">
        <v>11</v>
      </c>
      <c r="G1495">
        <v>3144</v>
      </c>
      <c r="H1495" s="11">
        <f t="shared" si="115"/>
        <v>27</v>
      </c>
      <c r="I1495" s="7">
        <v>45073</v>
      </c>
      <c r="J1495" s="8">
        <v>3.4722222222222224E-2</v>
      </c>
      <c r="K1495">
        <f t="shared" si="116"/>
        <v>50</v>
      </c>
      <c r="L1495">
        <f t="shared" si="117"/>
        <v>0</v>
      </c>
      <c r="M1495">
        <f t="shared" si="118"/>
        <v>5</v>
      </c>
      <c r="N1495" t="str">
        <f>VLOOKUP(B:B,Customers!A:B,2,TRUE)</f>
        <v>Finland</v>
      </c>
      <c r="O1495" t="str">
        <f t="shared" si="119"/>
        <v>Not Outlier</v>
      </c>
      <c r="P1495">
        <f>VLOOKUP(B:B,Customers!A:H,8,0)</f>
        <v>38</v>
      </c>
    </row>
    <row r="1496" spans="1:16" x14ac:dyDescent="0.25">
      <c r="A1496">
        <v>116342</v>
      </c>
      <c r="B1496">
        <v>1210</v>
      </c>
      <c r="C1496" s="1" t="s">
        <v>105</v>
      </c>
      <c r="D1496" s="2">
        <v>45277.040277777778</v>
      </c>
      <c r="E1496" t="s">
        <v>96</v>
      </c>
      <c r="F1496" t="s">
        <v>76</v>
      </c>
      <c r="G1496">
        <v>2323</v>
      </c>
      <c r="H1496" s="11">
        <f t="shared" si="115"/>
        <v>17</v>
      </c>
      <c r="I1496" s="7">
        <v>45277</v>
      </c>
      <c r="J1496" s="8">
        <v>4.027777777777778E-2</v>
      </c>
      <c r="K1496">
        <f t="shared" si="116"/>
        <v>58</v>
      </c>
      <c r="L1496">
        <f t="shared" si="117"/>
        <v>0</v>
      </c>
      <c r="M1496">
        <f t="shared" si="118"/>
        <v>12</v>
      </c>
      <c r="N1496" t="str">
        <f>VLOOKUP(B:B,Customers!A:B,2,TRUE)</f>
        <v>Spain</v>
      </c>
      <c r="O1496" t="str">
        <f t="shared" si="119"/>
        <v>Not Outlier</v>
      </c>
      <c r="P1496">
        <f>VLOOKUP(B:B,Customers!A:H,8,0)</f>
        <v>88</v>
      </c>
    </row>
    <row r="1497" spans="1:16" x14ac:dyDescent="0.25">
      <c r="A1497">
        <v>194894</v>
      </c>
      <c r="B1497">
        <v>1210</v>
      </c>
      <c r="C1497" s="1" t="s">
        <v>105</v>
      </c>
      <c r="D1497" s="2">
        <v>45236.947222222225</v>
      </c>
      <c r="E1497" t="s">
        <v>97</v>
      </c>
      <c r="F1497" t="s">
        <v>40</v>
      </c>
      <c r="G1497">
        <v>8013</v>
      </c>
      <c r="H1497" s="11">
        <f t="shared" si="115"/>
        <v>6</v>
      </c>
      <c r="I1497" s="7">
        <v>45236</v>
      </c>
      <c r="J1497" s="8">
        <v>0.94722222222222219</v>
      </c>
      <c r="K1497">
        <f t="shared" si="116"/>
        <v>44</v>
      </c>
      <c r="L1497">
        <f t="shared" si="117"/>
        <v>22</v>
      </c>
      <c r="M1497">
        <f t="shared" si="118"/>
        <v>11</v>
      </c>
      <c r="N1497" t="str">
        <f>VLOOKUP(B:B,Customers!A:B,2,TRUE)</f>
        <v>Spain</v>
      </c>
      <c r="O1497" t="str">
        <f t="shared" si="119"/>
        <v>Not Outlier</v>
      </c>
      <c r="P1497">
        <f>VLOOKUP(B:B,Customers!A:H,8,0)</f>
        <v>88</v>
      </c>
    </row>
    <row r="1498" spans="1:16" x14ac:dyDescent="0.25">
      <c r="A1498">
        <v>155731</v>
      </c>
      <c r="B1498">
        <v>1212</v>
      </c>
      <c r="C1498" s="1" t="s">
        <v>106</v>
      </c>
      <c r="D1498" s="2">
        <v>45231.98333333333</v>
      </c>
      <c r="E1498" t="s">
        <v>191</v>
      </c>
      <c r="F1498" t="s">
        <v>41</v>
      </c>
      <c r="G1498">
        <v>8205</v>
      </c>
      <c r="H1498" s="11">
        <f t="shared" si="115"/>
        <v>1</v>
      </c>
      <c r="I1498" s="7">
        <v>45231</v>
      </c>
      <c r="J1498" s="8">
        <v>0.98333333333333328</v>
      </c>
      <c r="K1498">
        <f t="shared" si="116"/>
        <v>36</v>
      </c>
      <c r="L1498">
        <f t="shared" si="117"/>
        <v>23</v>
      </c>
      <c r="M1498">
        <f t="shared" si="118"/>
        <v>11</v>
      </c>
      <c r="N1498" t="str">
        <f>VLOOKUP(B:B,Customers!A:B,2,TRUE)</f>
        <v>Singapore</v>
      </c>
      <c r="O1498" t="str">
        <f t="shared" si="119"/>
        <v>Not Outlier</v>
      </c>
      <c r="P1498">
        <f>VLOOKUP(B:B,Customers!A:H,8,0)</f>
        <v>43</v>
      </c>
    </row>
    <row r="1499" spans="1:16" x14ac:dyDescent="0.25">
      <c r="A1499">
        <v>464722</v>
      </c>
      <c r="B1499">
        <v>1215</v>
      </c>
      <c r="C1499" s="1" t="s">
        <v>99</v>
      </c>
      <c r="D1499" s="2">
        <v>44929.042361111111</v>
      </c>
      <c r="E1499" t="s">
        <v>191</v>
      </c>
      <c r="F1499" t="s">
        <v>85</v>
      </c>
      <c r="G1499">
        <v>7137</v>
      </c>
      <c r="H1499" s="11">
        <f t="shared" si="115"/>
        <v>3</v>
      </c>
      <c r="I1499" s="7">
        <v>44929</v>
      </c>
      <c r="J1499" s="8">
        <v>4.2361111111111113E-2</v>
      </c>
      <c r="K1499">
        <f t="shared" si="116"/>
        <v>1</v>
      </c>
      <c r="L1499">
        <f t="shared" si="117"/>
        <v>1</v>
      </c>
      <c r="M1499">
        <f t="shared" si="118"/>
        <v>1</v>
      </c>
      <c r="N1499" t="str">
        <f>VLOOKUP(B:B,Customers!A:B,2,TRUE)</f>
        <v>USA</v>
      </c>
      <c r="O1499" t="str">
        <f t="shared" si="119"/>
        <v>Not Outlier</v>
      </c>
      <c r="P1499">
        <f>VLOOKUP(B:B,Customers!A:H,8,0)</f>
        <v>33</v>
      </c>
    </row>
    <row r="1500" spans="1:16" x14ac:dyDescent="0.25">
      <c r="A1500">
        <v>821575</v>
      </c>
      <c r="B1500">
        <v>1215</v>
      </c>
      <c r="C1500" s="1" t="s">
        <v>99</v>
      </c>
      <c r="D1500" s="3">
        <v>44937.037499999999</v>
      </c>
      <c r="E1500" t="s">
        <v>98</v>
      </c>
      <c r="F1500" t="s">
        <v>93</v>
      </c>
      <c r="G1500">
        <v>4655</v>
      </c>
      <c r="H1500" s="11">
        <f t="shared" si="115"/>
        <v>11</v>
      </c>
      <c r="I1500" s="7">
        <v>44937</v>
      </c>
      <c r="J1500" s="8">
        <v>3.7499999999999999E-2</v>
      </c>
      <c r="K1500">
        <f t="shared" si="116"/>
        <v>54</v>
      </c>
      <c r="L1500">
        <f t="shared" si="117"/>
        <v>0</v>
      </c>
      <c r="M1500">
        <f t="shared" si="118"/>
        <v>1</v>
      </c>
      <c r="N1500" t="str">
        <f>VLOOKUP(B:B,Customers!A:B,2,TRUE)</f>
        <v>USA</v>
      </c>
      <c r="O1500" t="str">
        <f t="shared" si="119"/>
        <v>Not Outlier</v>
      </c>
      <c r="P1500">
        <f>VLOOKUP(B:B,Customers!A:H,8,0)</f>
        <v>33</v>
      </c>
    </row>
    <row r="1501" spans="1:16" x14ac:dyDescent="0.25">
      <c r="A1501">
        <v>1058164</v>
      </c>
      <c r="B1501">
        <v>1215</v>
      </c>
      <c r="C1501" s="1" t="s">
        <v>99</v>
      </c>
      <c r="D1501" s="3">
        <v>45129.069444444445</v>
      </c>
      <c r="E1501" t="s">
        <v>97</v>
      </c>
      <c r="F1501" t="s">
        <v>41</v>
      </c>
      <c r="G1501">
        <v>4073</v>
      </c>
      <c r="H1501" s="11">
        <f t="shared" si="115"/>
        <v>22</v>
      </c>
      <c r="I1501" s="7">
        <v>45129</v>
      </c>
      <c r="J1501" s="8">
        <v>6.9444444444444448E-2</v>
      </c>
      <c r="K1501">
        <f t="shared" si="116"/>
        <v>40</v>
      </c>
      <c r="L1501">
        <f t="shared" si="117"/>
        <v>1</v>
      </c>
      <c r="M1501">
        <f t="shared" si="118"/>
        <v>7</v>
      </c>
      <c r="N1501" t="str">
        <f>VLOOKUP(B:B,Customers!A:B,2,TRUE)</f>
        <v>USA</v>
      </c>
      <c r="O1501" t="str">
        <f t="shared" si="119"/>
        <v>Not Outlier</v>
      </c>
      <c r="P1501">
        <f>VLOOKUP(B:B,Customers!A:H,8,0)</f>
        <v>33</v>
      </c>
    </row>
    <row r="1502" spans="1:16" x14ac:dyDescent="0.25">
      <c r="A1502">
        <v>1291584</v>
      </c>
      <c r="B1502">
        <v>1215</v>
      </c>
      <c r="C1502" s="1" t="s">
        <v>99</v>
      </c>
      <c r="D1502" s="3">
        <v>45074.02847222222</v>
      </c>
      <c r="E1502" t="s">
        <v>97</v>
      </c>
      <c r="F1502" t="s">
        <v>69</v>
      </c>
      <c r="G1502">
        <v>813</v>
      </c>
      <c r="H1502" s="11">
        <f t="shared" si="115"/>
        <v>28</v>
      </c>
      <c r="I1502" s="7">
        <v>45074</v>
      </c>
      <c r="J1502" s="8">
        <v>2.8472222222222222E-2</v>
      </c>
      <c r="K1502">
        <f t="shared" si="116"/>
        <v>41</v>
      </c>
      <c r="L1502">
        <f t="shared" si="117"/>
        <v>0</v>
      </c>
      <c r="M1502">
        <f t="shared" si="118"/>
        <v>5</v>
      </c>
      <c r="N1502" t="str">
        <f>VLOOKUP(B:B,Customers!A:B,2,TRUE)</f>
        <v>USA</v>
      </c>
      <c r="O1502" t="str">
        <f t="shared" si="119"/>
        <v>Not Outlier</v>
      </c>
      <c r="P1502">
        <f>VLOOKUP(B:B,Customers!A:H,8,0)</f>
        <v>33</v>
      </c>
    </row>
    <row r="1503" spans="1:16" x14ac:dyDescent="0.25">
      <c r="A1503">
        <v>1273432</v>
      </c>
      <c r="B1503">
        <v>1216</v>
      </c>
      <c r="C1503" s="1" t="s">
        <v>101</v>
      </c>
      <c r="D1503" s="3">
        <v>44963.990972222222</v>
      </c>
      <c r="E1503" t="s">
        <v>96</v>
      </c>
      <c r="F1503" t="s">
        <v>56</v>
      </c>
      <c r="G1503">
        <v>3235</v>
      </c>
      <c r="H1503" s="11">
        <f t="shared" si="115"/>
        <v>6</v>
      </c>
      <c r="I1503" s="7">
        <v>44963</v>
      </c>
      <c r="J1503" s="8">
        <v>0.99097222222222225</v>
      </c>
      <c r="K1503">
        <f t="shared" si="116"/>
        <v>47</v>
      </c>
      <c r="L1503">
        <f t="shared" si="117"/>
        <v>23</v>
      </c>
      <c r="M1503">
        <f t="shared" si="118"/>
        <v>2</v>
      </c>
      <c r="N1503" t="str">
        <f>VLOOKUP(B:B,Customers!A:B,2,TRUE)</f>
        <v>Australia</v>
      </c>
      <c r="O1503" t="str">
        <f t="shared" si="119"/>
        <v>Not Outlier</v>
      </c>
      <c r="P1503">
        <f>VLOOKUP(B:B,Customers!A:H,8,0)</f>
        <v>63</v>
      </c>
    </row>
    <row r="1504" spans="1:16" x14ac:dyDescent="0.25">
      <c r="A1504">
        <v>1339556</v>
      </c>
      <c r="B1504">
        <v>1216</v>
      </c>
      <c r="C1504" s="1" t="s">
        <v>101</v>
      </c>
      <c r="D1504" s="3">
        <v>45192.055555555555</v>
      </c>
      <c r="E1504" t="s">
        <v>98</v>
      </c>
      <c r="F1504" t="s">
        <v>27</v>
      </c>
      <c r="G1504">
        <v>1757</v>
      </c>
      <c r="H1504" s="11">
        <f t="shared" si="115"/>
        <v>23</v>
      </c>
      <c r="I1504" s="7">
        <v>45192</v>
      </c>
      <c r="J1504" s="8">
        <v>5.5555555555555552E-2</v>
      </c>
      <c r="K1504">
        <f t="shared" si="116"/>
        <v>20</v>
      </c>
      <c r="L1504">
        <f t="shared" si="117"/>
        <v>1</v>
      </c>
      <c r="M1504">
        <f t="shared" si="118"/>
        <v>9</v>
      </c>
      <c r="N1504" t="str">
        <f>VLOOKUP(B:B,Customers!A:B,2,TRUE)</f>
        <v>Australia</v>
      </c>
      <c r="O1504" t="str">
        <f t="shared" si="119"/>
        <v>Not Outlier</v>
      </c>
      <c r="P1504">
        <f>VLOOKUP(B:B,Customers!A:H,8,0)</f>
        <v>63</v>
      </c>
    </row>
    <row r="1505" spans="1:16" x14ac:dyDescent="0.25">
      <c r="A1505">
        <v>666564</v>
      </c>
      <c r="B1505">
        <v>1217</v>
      </c>
      <c r="C1505" s="1" t="s">
        <v>99</v>
      </c>
      <c r="D1505" s="3">
        <v>44948.01458333333</v>
      </c>
      <c r="E1505" t="s">
        <v>96</v>
      </c>
      <c r="F1505" t="s">
        <v>43</v>
      </c>
      <c r="G1505">
        <v>5348</v>
      </c>
      <c r="H1505" s="11">
        <f t="shared" si="115"/>
        <v>22</v>
      </c>
      <c r="I1505" s="7">
        <v>44948</v>
      </c>
      <c r="J1505" s="8">
        <v>1.4583333333333334E-2</v>
      </c>
      <c r="K1505">
        <f t="shared" si="116"/>
        <v>21</v>
      </c>
      <c r="L1505">
        <f t="shared" si="117"/>
        <v>0</v>
      </c>
      <c r="M1505">
        <f t="shared" si="118"/>
        <v>1</v>
      </c>
      <c r="N1505" t="str">
        <f>VLOOKUP(B:B,Customers!A:B,2,TRUE)</f>
        <v>USA</v>
      </c>
      <c r="O1505" t="str">
        <f t="shared" si="119"/>
        <v>Not Outlier</v>
      </c>
      <c r="P1505">
        <f>VLOOKUP(B:B,Customers!A:H,8,0)</f>
        <v>68</v>
      </c>
    </row>
    <row r="1506" spans="1:16" x14ac:dyDescent="0.25">
      <c r="A1506">
        <v>863877</v>
      </c>
      <c r="B1506">
        <v>1217</v>
      </c>
      <c r="C1506" s="1" t="s">
        <v>99</v>
      </c>
      <c r="D1506" s="3">
        <v>45275.038194444445</v>
      </c>
      <c r="E1506" t="s">
        <v>98</v>
      </c>
      <c r="F1506" t="s">
        <v>25</v>
      </c>
      <c r="G1506">
        <v>509</v>
      </c>
      <c r="H1506" s="11">
        <f t="shared" si="115"/>
        <v>15</v>
      </c>
      <c r="I1506" s="7">
        <v>45275</v>
      </c>
      <c r="J1506" s="8">
        <v>3.8194444444444448E-2</v>
      </c>
      <c r="K1506">
        <f t="shared" si="116"/>
        <v>55</v>
      </c>
      <c r="L1506">
        <f t="shared" si="117"/>
        <v>0</v>
      </c>
      <c r="M1506">
        <f t="shared" si="118"/>
        <v>12</v>
      </c>
      <c r="N1506" t="str">
        <f>VLOOKUP(B:B,Customers!A:B,2,TRUE)</f>
        <v>USA</v>
      </c>
      <c r="O1506" t="str">
        <f t="shared" si="119"/>
        <v>Not Outlier</v>
      </c>
      <c r="P1506">
        <f>VLOOKUP(B:B,Customers!A:H,8,0)</f>
        <v>68</v>
      </c>
    </row>
    <row r="1507" spans="1:16" x14ac:dyDescent="0.25">
      <c r="A1507">
        <v>1444534</v>
      </c>
      <c r="B1507">
        <v>1217</v>
      </c>
      <c r="C1507" s="1" t="s">
        <v>99</v>
      </c>
      <c r="D1507" s="3">
        <v>45274.027777777781</v>
      </c>
      <c r="E1507" t="s">
        <v>191</v>
      </c>
      <c r="F1507" t="s">
        <v>10</v>
      </c>
      <c r="G1507">
        <v>4597</v>
      </c>
      <c r="H1507" s="11">
        <f t="shared" si="115"/>
        <v>14</v>
      </c>
      <c r="I1507" s="7">
        <v>45274</v>
      </c>
      <c r="J1507" s="8">
        <v>2.7777777777777776E-2</v>
      </c>
      <c r="K1507">
        <f t="shared" si="116"/>
        <v>40</v>
      </c>
      <c r="L1507">
        <f t="shared" si="117"/>
        <v>0</v>
      </c>
      <c r="M1507">
        <f t="shared" si="118"/>
        <v>12</v>
      </c>
      <c r="N1507" t="str">
        <f>VLOOKUP(B:B,Customers!A:B,2,TRUE)</f>
        <v>USA</v>
      </c>
      <c r="O1507" t="str">
        <f t="shared" si="119"/>
        <v>Not Outlier</v>
      </c>
      <c r="P1507">
        <f>VLOOKUP(B:B,Customers!A:H,8,0)</f>
        <v>68</v>
      </c>
    </row>
    <row r="1508" spans="1:16" x14ac:dyDescent="0.25">
      <c r="A1508">
        <v>12200</v>
      </c>
      <c r="B1508">
        <v>1218</v>
      </c>
      <c r="C1508" s="1" t="s">
        <v>99</v>
      </c>
      <c r="D1508" s="2">
        <v>45088.008333333331</v>
      </c>
      <c r="E1508" t="s">
        <v>191</v>
      </c>
      <c r="F1508" t="s">
        <v>23</v>
      </c>
      <c r="G1508">
        <v>1774</v>
      </c>
      <c r="H1508" s="11">
        <f t="shared" si="115"/>
        <v>11</v>
      </c>
      <c r="I1508" s="7">
        <v>45088</v>
      </c>
      <c r="J1508" s="8">
        <v>8.3333333333333332E-3</v>
      </c>
      <c r="K1508">
        <f t="shared" si="116"/>
        <v>12</v>
      </c>
      <c r="L1508">
        <f t="shared" si="117"/>
        <v>0</v>
      </c>
      <c r="M1508">
        <f t="shared" si="118"/>
        <v>6</v>
      </c>
      <c r="N1508" t="str">
        <f>VLOOKUP(B:B,Customers!A:B,2,TRUE)</f>
        <v>USA</v>
      </c>
      <c r="O1508" t="str">
        <f t="shared" si="119"/>
        <v>Not Outlier</v>
      </c>
      <c r="P1508">
        <f>VLOOKUP(B:B,Customers!A:H,8,0)</f>
        <v>68</v>
      </c>
    </row>
    <row r="1509" spans="1:16" x14ac:dyDescent="0.25">
      <c r="A1509">
        <v>58546</v>
      </c>
      <c r="B1509">
        <v>1218</v>
      </c>
      <c r="C1509" s="1" t="s">
        <v>99</v>
      </c>
      <c r="D1509" s="2">
        <v>45128.007638888892</v>
      </c>
      <c r="E1509" t="s">
        <v>96</v>
      </c>
      <c r="F1509" t="s">
        <v>14</v>
      </c>
      <c r="G1509">
        <v>736</v>
      </c>
      <c r="H1509" s="11">
        <f t="shared" si="115"/>
        <v>21</v>
      </c>
      <c r="I1509" s="7">
        <v>45128</v>
      </c>
      <c r="J1509" s="8">
        <v>7.6388888888888886E-3</v>
      </c>
      <c r="K1509">
        <f t="shared" si="116"/>
        <v>11</v>
      </c>
      <c r="L1509">
        <f t="shared" si="117"/>
        <v>0</v>
      </c>
      <c r="M1509">
        <f t="shared" si="118"/>
        <v>7</v>
      </c>
      <c r="N1509" t="str">
        <f>VLOOKUP(B:B,Customers!A:B,2,TRUE)</f>
        <v>USA</v>
      </c>
      <c r="O1509" t="str">
        <f t="shared" si="119"/>
        <v>Not Outlier</v>
      </c>
      <c r="P1509">
        <f>VLOOKUP(B:B,Customers!A:H,8,0)</f>
        <v>68</v>
      </c>
    </row>
    <row r="1510" spans="1:16" x14ac:dyDescent="0.25">
      <c r="A1510">
        <v>284974</v>
      </c>
      <c r="B1510">
        <v>1218</v>
      </c>
      <c r="C1510" s="1" t="s">
        <v>99</v>
      </c>
      <c r="D1510" s="2">
        <v>45180.066666666666</v>
      </c>
      <c r="E1510" t="s">
        <v>98</v>
      </c>
      <c r="F1510" t="s">
        <v>44</v>
      </c>
      <c r="G1510">
        <v>5755</v>
      </c>
      <c r="H1510" s="11">
        <f t="shared" si="115"/>
        <v>11</v>
      </c>
      <c r="I1510" s="7">
        <v>45180</v>
      </c>
      <c r="J1510" s="8">
        <v>6.6666666666666666E-2</v>
      </c>
      <c r="K1510">
        <f t="shared" si="116"/>
        <v>36</v>
      </c>
      <c r="L1510">
        <f t="shared" si="117"/>
        <v>1</v>
      </c>
      <c r="M1510">
        <f t="shared" si="118"/>
        <v>9</v>
      </c>
      <c r="N1510" t="str">
        <f>VLOOKUP(B:B,Customers!A:B,2,TRUE)</f>
        <v>USA</v>
      </c>
      <c r="O1510" t="str">
        <f t="shared" si="119"/>
        <v>Not Outlier</v>
      </c>
      <c r="P1510">
        <f>VLOOKUP(B:B,Customers!A:H,8,0)</f>
        <v>68</v>
      </c>
    </row>
    <row r="1511" spans="1:16" x14ac:dyDescent="0.25">
      <c r="A1511">
        <v>10208</v>
      </c>
      <c r="B1511">
        <v>1219</v>
      </c>
      <c r="C1511" s="1" t="s">
        <v>99</v>
      </c>
      <c r="D1511" s="2">
        <v>45203.070833333331</v>
      </c>
      <c r="E1511" t="s">
        <v>98</v>
      </c>
      <c r="F1511" t="s">
        <v>18</v>
      </c>
      <c r="G1511">
        <v>3866</v>
      </c>
      <c r="H1511" s="11">
        <f t="shared" si="115"/>
        <v>4</v>
      </c>
      <c r="I1511" s="7">
        <v>45203</v>
      </c>
      <c r="J1511" s="8">
        <v>7.0833333333333331E-2</v>
      </c>
      <c r="K1511">
        <f t="shared" si="116"/>
        <v>42</v>
      </c>
      <c r="L1511">
        <f t="shared" si="117"/>
        <v>1</v>
      </c>
      <c r="M1511">
        <f t="shared" si="118"/>
        <v>10</v>
      </c>
      <c r="N1511" t="str">
        <f>VLOOKUP(B:B,Customers!A:B,2,TRUE)</f>
        <v>USA</v>
      </c>
      <c r="O1511" t="str">
        <f t="shared" si="119"/>
        <v>Not Outlier</v>
      </c>
      <c r="P1511">
        <f>VLOOKUP(B:B,Customers!A:H,8,0)</f>
        <v>19</v>
      </c>
    </row>
    <row r="1512" spans="1:16" x14ac:dyDescent="0.25">
      <c r="A1512">
        <v>631808</v>
      </c>
      <c r="B1512">
        <v>1219</v>
      </c>
      <c r="C1512" s="1" t="s">
        <v>99</v>
      </c>
      <c r="D1512" s="2">
        <v>45234.04583333333</v>
      </c>
      <c r="E1512" t="s">
        <v>96</v>
      </c>
      <c r="F1512" t="s">
        <v>65</v>
      </c>
      <c r="G1512">
        <v>9502</v>
      </c>
      <c r="H1512" s="11">
        <f t="shared" si="115"/>
        <v>4</v>
      </c>
      <c r="I1512" s="7">
        <v>45234</v>
      </c>
      <c r="J1512" s="8">
        <v>4.583333333333333E-2</v>
      </c>
      <c r="K1512">
        <f t="shared" si="116"/>
        <v>6</v>
      </c>
      <c r="L1512">
        <f t="shared" si="117"/>
        <v>1</v>
      </c>
      <c r="M1512">
        <f t="shared" si="118"/>
        <v>11</v>
      </c>
      <c r="N1512" t="str">
        <f>VLOOKUP(B:B,Customers!A:B,2,TRUE)</f>
        <v>USA</v>
      </c>
      <c r="O1512" t="str">
        <f t="shared" si="119"/>
        <v>Not Outlier</v>
      </c>
      <c r="P1512">
        <f>VLOOKUP(B:B,Customers!A:H,8,0)</f>
        <v>19</v>
      </c>
    </row>
    <row r="1513" spans="1:16" x14ac:dyDescent="0.25">
      <c r="A1513">
        <v>767512</v>
      </c>
      <c r="B1513">
        <v>1219</v>
      </c>
      <c r="C1513" s="1" t="s">
        <v>99</v>
      </c>
      <c r="D1513" s="3">
        <v>45290.024305555555</v>
      </c>
      <c r="E1513" t="s">
        <v>97</v>
      </c>
      <c r="F1513" t="s">
        <v>72</v>
      </c>
      <c r="G1513">
        <v>4002</v>
      </c>
      <c r="H1513" s="11">
        <f t="shared" si="115"/>
        <v>30</v>
      </c>
      <c r="I1513" s="7">
        <v>45290</v>
      </c>
      <c r="J1513" s="8">
        <v>2.4305555555555556E-2</v>
      </c>
      <c r="K1513">
        <f t="shared" si="116"/>
        <v>35</v>
      </c>
      <c r="L1513">
        <f t="shared" si="117"/>
        <v>0</v>
      </c>
      <c r="M1513">
        <f t="shared" si="118"/>
        <v>12</v>
      </c>
      <c r="N1513" t="str">
        <f>VLOOKUP(B:B,Customers!A:B,2,TRUE)</f>
        <v>USA</v>
      </c>
      <c r="O1513" t="str">
        <f t="shared" si="119"/>
        <v>Not Outlier</v>
      </c>
      <c r="P1513">
        <f>VLOOKUP(B:B,Customers!A:H,8,0)</f>
        <v>19</v>
      </c>
    </row>
    <row r="1514" spans="1:16" x14ac:dyDescent="0.25">
      <c r="A1514">
        <v>1425405</v>
      </c>
      <c r="B1514">
        <v>1220</v>
      </c>
      <c r="C1514" s="1" t="s">
        <v>99</v>
      </c>
      <c r="D1514" s="3">
        <v>45070.004861111112</v>
      </c>
      <c r="E1514" t="s">
        <v>191</v>
      </c>
      <c r="F1514" t="s">
        <v>65</v>
      </c>
      <c r="G1514">
        <v>6403</v>
      </c>
      <c r="H1514" s="11">
        <f t="shared" si="115"/>
        <v>24</v>
      </c>
      <c r="I1514" s="7">
        <v>45070</v>
      </c>
      <c r="J1514" s="8">
        <v>4.8611111111111112E-3</v>
      </c>
      <c r="K1514">
        <f t="shared" si="116"/>
        <v>7</v>
      </c>
      <c r="L1514">
        <f t="shared" si="117"/>
        <v>0</v>
      </c>
      <c r="M1514">
        <f t="shared" si="118"/>
        <v>5</v>
      </c>
      <c r="N1514" t="str">
        <f>VLOOKUP(B:B,Customers!A:B,2,TRUE)</f>
        <v>USA</v>
      </c>
      <c r="O1514" t="str">
        <f t="shared" si="119"/>
        <v>Not Outlier</v>
      </c>
      <c r="P1514">
        <f>VLOOKUP(B:B,Customers!A:H,8,0)</f>
        <v>58</v>
      </c>
    </row>
    <row r="1515" spans="1:16" x14ac:dyDescent="0.25">
      <c r="A1515">
        <v>309642</v>
      </c>
      <c r="B1515">
        <v>1222</v>
      </c>
      <c r="C1515" s="1" t="s">
        <v>105</v>
      </c>
      <c r="D1515" s="2">
        <v>45185.023611111108</v>
      </c>
      <c r="E1515" t="s">
        <v>96</v>
      </c>
      <c r="F1515" t="s">
        <v>38</v>
      </c>
      <c r="G1515">
        <v>2898</v>
      </c>
      <c r="H1515" s="11">
        <f t="shared" si="115"/>
        <v>16</v>
      </c>
      <c r="I1515" s="7">
        <v>45185</v>
      </c>
      <c r="J1515" s="8">
        <v>2.361111111111111E-2</v>
      </c>
      <c r="K1515">
        <f t="shared" si="116"/>
        <v>34</v>
      </c>
      <c r="L1515">
        <f t="shared" si="117"/>
        <v>0</v>
      </c>
      <c r="M1515">
        <f t="shared" si="118"/>
        <v>9</v>
      </c>
      <c r="N1515" t="str">
        <f>VLOOKUP(B:B,Customers!A:B,2,TRUE)</f>
        <v>Spain</v>
      </c>
      <c r="O1515" t="str">
        <f t="shared" si="119"/>
        <v>Not Outlier</v>
      </c>
      <c r="P1515">
        <f>VLOOKUP(B:B,Customers!A:H,8,0)</f>
        <v>58</v>
      </c>
    </row>
    <row r="1516" spans="1:16" x14ac:dyDescent="0.25">
      <c r="A1516">
        <v>485658</v>
      </c>
      <c r="B1516">
        <v>1222</v>
      </c>
      <c r="C1516" s="1" t="s">
        <v>105</v>
      </c>
      <c r="D1516" s="2">
        <v>44988.00277777778</v>
      </c>
      <c r="E1516" t="s">
        <v>191</v>
      </c>
      <c r="F1516" t="s">
        <v>69</v>
      </c>
      <c r="G1516">
        <v>6370</v>
      </c>
      <c r="H1516" s="11">
        <f t="shared" si="115"/>
        <v>3</v>
      </c>
      <c r="I1516" s="7">
        <v>44988</v>
      </c>
      <c r="J1516" s="8">
        <v>2.7777777777777779E-3</v>
      </c>
      <c r="K1516">
        <f t="shared" si="116"/>
        <v>4</v>
      </c>
      <c r="L1516">
        <f t="shared" si="117"/>
        <v>0</v>
      </c>
      <c r="M1516">
        <f t="shared" si="118"/>
        <v>3</v>
      </c>
      <c r="N1516" t="str">
        <f>VLOOKUP(B:B,Customers!A:B,2,TRUE)</f>
        <v>Spain</v>
      </c>
      <c r="O1516" t="str">
        <f t="shared" si="119"/>
        <v>Not Outlier</v>
      </c>
      <c r="P1516">
        <f>VLOOKUP(B:B,Customers!A:H,8,0)</f>
        <v>58</v>
      </c>
    </row>
    <row r="1517" spans="1:16" x14ac:dyDescent="0.25">
      <c r="A1517">
        <v>43722</v>
      </c>
      <c r="B1517">
        <v>1223</v>
      </c>
      <c r="C1517" s="1" t="s">
        <v>99</v>
      </c>
      <c r="D1517" s="2">
        <v>45233.979861111111</v>
      </c>
      <c r="E1517" t="s">
        <v>96</v>
      </c>
      <c r="F1517" t="s">
        <v>16</v>
      </c>
      <c r="G1517">
        <v>6074</v>
      </c>
      <c r="H1517" s="11">
        <f t="shared" si="115"/>
        <v>3</v>
      </c>
      <c r="I1517" s="7">
        <v>45233</v>
      </c>
      <c r="J1517" s="8">
        <v>0.97986111111111107</v>
      </c>
      <c r="K1517">
        <f t="shared" si="116"/>
        <v>31</v>
      </c>
      <c r="L1517">
        <f t="shared" si="117"/>
        <v>23</v>
      </c>
      <c r="M1517">
        <f t="shared" si="118"/>
        <v>11</v>
      </c>
      <c r="N1517" t="str">
        <f>VLOOKUP(B:B,Customers!A:B,2,TRUE)</f>
        <v>USA</v>
      </c>
      <c r="O1517" t="str">
        <f t="shared" si="119"/>
        <v>Not Outlier</v>
      </c>
      <c r="P1517">
        <f>VLOOKUP(B:B,Customers!A:H,8,0)</f>
        <v>63</v>
      </c>
    </row>
    <row r="1518" spans="1:16" x14ac:dyDescent="0.25">
      <c r="A1518">
        <v>109547</v>
      </c>
      <c r="B1518">
        <v>1223</v>
      </c>
      <c r="C1518" s="1" t="s">
        <v>99</v>
      </c>
      <c r="D1518" s="2">
        <v>44965.006944444445</v>
      </c>
      <c r="E1518" t="s">
        <v>97</v>
      </c>
      <c r="F1518" t="s">
        <v>46</v>
      </c>
      <c r="G1518">
        <v>719</v>
      </c>
      <c r="H1518" s="11">
        <f t="shared" si="115"/>
        <v>8</v>
      </c>
      <c r="I1518" s="7">
        <v>44965</v>
      </c>
      <c r="J1518" s="8">
        <v>6.9444444444444441E-3</v>
      </c>
      <c r="K1518">
        <f t="shared" si="116"/>
        <v>10</v>
      </c>
      <c r="L1518">
        <f t="shared" si="117"/>
        <v>0</v>
      </c>
      <c r="M1518">
        <f t="shared" si="118"/>
        <v>2</v>
      </c>
      <c r="N1518" t="str">
        <f>VLOOKUP(B:B,Customers!A:B,2,TRUE)</f>
        <v>USA</v>
      </c>
      <c r="O1518" t="str">
        <f t="shared" si="119"/>
        <v>Not Outlier</v>
      </c>
      <c r="P1518">
        <f>VLOOKUP(B:B,Customers!A:H,8,0)</f>
        <v>63</v>
      </c>
    </row>
    <row r="1519" spans="1:16" x14ac:dyDescent="0.25">
      <c r="A1519">
        <v>588686</v>
      </c>
      <c r="B1519">
        <v>1224</v>
      </c>
      <c r="C1519" s="1" t="s">
        <v>100</v>
      </c>
      <c r="D1519" s="2">
        <v>45124.970138888886</v>
      </c>
      <c r="E1519" t="s">
        <v>98</v>
      </c>
      <c r="F1519" t="s">
        <v>49</v>
      </c>
      <c r="G1519">
        <v>9207</v>
      </c>
      <c r="H1519" s="11">
        <f t="shared" si="115"/>
        <v>17</v>
      </c>
      <c r="I1519" s="7">
        <v>45124</v>
      </c>
      <c r="J1519" s="8">
        <v>0.97013888888888888</v>
      </c>
      <c r="K1519">
        <f t="shared" si="116"/>
        <v>17</v>
      </c>
      <c r="L1519">
        <f t="shared" si="117"/>
        <v>23</v>
      </c>
      <c r="M1519">
        <f t="shared" si="118"/>
        <v>7</v>
      </c>
      <c r="N1519" t="str">
        <f>VLOOKUP(B:B,Customers!A:B,2,TRUE)</f>
        <v>France</v>
      </c>
      <c r="O1519" t="str">
        <f t="shared" si="119"/>
        <v>Not Outlier</v>
      </c>
      <c r="P1519">
        <f>VLOOKUP(B:B,Customers!A:H,8,0)</f>
        <v>71</v>
      </c>
    </row>
    <row r="1520" spans="1:16" x14ac:dyDescent="0.25">
      <c r="A1520">
        <v>1677682</v>
      </c>
      <c r="B1520">
        <v>1224</v>
      </c>
      <c r="C1520" s="1" t="s">
        <v>100</v>
      </c>
      <c r="D1520" s="3">
        <v>45011.954861111109</v>
      </c>
      <c r="E1520" t="s">
        <v>96</v>
      </c>
      <c r="F1520" t="s">
        <v>48</v>
      </c>
      <c r="G1520">
        <v>8833</v>
      </c>
      <c r="H1520" s="11">
        <f t="shared" si="115"/>
        <v>26</v>
      </c>
      <c r="I1520" s="7">
        <v>45011</v>
      </c>
      <c r="J1520" s="8">
        <v>0.95486111111111116</v>
      </c>
      <c r="K1520">
        <f t="shared" si="116"/>
        <v>55</v>
      </c>
      <c r="L1520">
        <f t="shared" si="117"/>
        <v>22</v>
      </c>
      <c r="M1520">
        <f t="shared" si="118"/>
        <v>3</v>
      </c>
      <c r="N1520" t="str">
        <f>VLOOKUP(B:B,Customers!A:B,2,TRUE)</f>
        <v>France</v>
      </c>
      <c r="O1520" t="str">
        <f t="shared" si="119"/>
        <v>Not Outlier</v>
      </c>
      <c r="P1520">
        <f>VLOOKUP(B:B,Customers!A:H,8,0)</f>
        <v>71</v>
      </c>
    </row>
    <row r="1521" spans="1:16" x14ac:dyDescent="0.25">
      <c r="A1521">
        <v>985800</v>
      </c>
      <c r="B1521">
        <v>1225</v>
      </c>
      <c r="C1521" s="1" t="s">
        <v>105</v>
      </c>
      <c r="D1521" s="3">
        <v>45276.036805555559</v>
      </c>
      <c r="E1521" t="s">
        <v>98</v>
      </c>
      <c r="F1521" t="s">
        <v>17</v>
      </c>
      <c r="G1521">
        <v>3508</v>
      </c>
      <c r="H1521" s="11">
        <f t="shared" si="115"/>
        <v>16</v>
      </c>
      <c r="I1521" s="7">
        <v>45276</v>
      </c>
      <c r="J1521" s="8">
        <v>3.6805555555555557E-2</v>
      </c>
      <c r="K1521">
        <f t="shared" si="116"/>
        <v>53</v>
      </c>
      <c r="L1521">
        <f t="shared" si="117"/>
        <v>0</v>
      </c>
      <c r="M1521">
        <f t="shared" si="118"/>
        <v>12</v>
      </c>
      <c r="N1521" t="str">
        <f>VLOOKUP(B:B,Customers!A:B,2,TRUE)</f>
        <v>Spain</v>
      </c>
      <c r="O1521" t="str">
        <f t="shared" si="119"/>
        <v>Not Outlier</v>
      </c>
      <c r="P1521">
        <f>VLOOKUP(B:B,Customers!A:H,8,0)</f>
        <v>84</v>
      </c>
    </row>
    <row r="1522" spans="1:16" x14ac:dyDescent="0.25">
      <c r="A1522">
        <v>703166</v>
      </c>
      <c r="B1522">
        <v>1228</v>
      </c>
      <c r="C1522" s="1" t="s">
        <v>99</v>
      </c>
      <c r="D1522" s="3">
        <v>45233.015277777777</v>
      </c>
      <c r="E1522" t="s">
        <v>191</v>
      </c>
      <c r="F1522" t="s">
        <v>23</v>
      </c>
      <c r="G1522">
        <v>2916</v>
      </c>
      <c r="H1522" s="11">
        <f t="shared" si="115"/>
        <v>3</v>
      </c>
      <c r="I1522" s="7">
        <v>45233</v>
      </c>
      <c r="J1522" s="8">
        <v>1.5277777777777777E-2</v>
      </c>
      <c r="K1522">
        <f t="shared" si="116"/>
        <v>22</v>
      </c>
      <c r="L1522">
        <f t="shared" si="117"/>
        <v>0</v>
      </c>
      <c r="M1522">
        <f t="shared" si="118"/>
        <v>11</v>
      </c>
      <c r="N1522" t="str">
        <f>VLOOKUP(B:B,Customers!A:B,2,TRUE)</f>
        <v>USA</v>
      </c>
      <c r="O1522" t="str">
        <f t="shared" si="119"/>
        <v>Not Outlier</v>
      </c>
      <c r="P1522">
        <f>VLOOKUP(B:B,Customers!A:H,8,0)</f>
        <v>87</v>
      </c>
    </row>
    <row r="1523" spans="1:16" x14ac:dyDescent="0.25">
      <c r="A1523">
        <v>480878</v>
      </c>
      <c r="B1523">
        <v>1229</v>
      </c>
      <c r="C1523" s="1" t="s">
        <v>101</v>
      </c>
      <c r="D1523" s="2">
        <v>45072.067361111112</v>
      </c>
      <c r="E1523" t="s">
        <v>191</v>
      </c>
      <c r="F1523" t="s">
        <v>86</v>
      </c>
      <c r="G1523">
        <v>9502</v>
      </c>
      <c r="H1523" s="11">
        <f t="shared" si="115"/>
        <v>26</v>
      </c>
      <c r="I1523" s="7">
        <v>45072</v>
      </c>
      <c r="J1523" s="8">
        <v>6.7361111111111108E-2</v>
      </c>
      <c r="K1523">
        <f t="shared" si="116"/>
        <v>37</v>
      </c>
      <c r="L1523">
        <f t="shared" si="117"/>
        <v>1</v>
      </c>
      <c r="M1523">
        <f t="shared" si="118"/>
        <v>5</v>
      </c>
      <c r="N1523" t="str">
        <f>VLOOKUP(B:B,Customers!A:B,2,TRUE)</f>
        <v>Australia</v>
      </c>
      <c r="O1523" t="str">
        <f t="shared" si="119"/>
        <v>Not Outlier</v>
      </c>
      <c r="P1523">
        <f>VLOOKUP(B:B,Customers!A:H,8,0)</f>
        <v>67</v>
      </c>
    </row>
    <row r="1524" spans="1:16" x14ac:dyDescent="0.25">
      <c r="A1524">
        <v>710673</v>
      </c>
      <c r="B1524">
        <v>1229</v>
      </c>
      <c r="C1524" s="1" t="s">
        <v>101</v>
      </c>
      <c r="D1524" s="3">
        <v>45090.05972222222</v>
      </c>
      <c r="E1524" t="s">
        <v>97</v>
      </c>
      <c r="F1524" t="s">
        <v>60</v>
      </c>
      <c r="G1524">
        <v>6405</v>
      </c>
      <c r="H1524" s="11">
        <f t="shared" si="115"/>
        <v>13</v>
      </c>
      <c r="I1524" s="7">
        <v>45090</v>
      </c>
      <c r="J1524" s="8">
        <v>5.9722222222222225E-2</v>
      </c>
      <c r="K1524">
        <f t="shared" si="116"/>
        <v>26</v>
      </c>
      <c r="L1524">
        <f t="shared" si="117"/>
        <v>1</v>
      </c>
      <c r="M1524">
        <f t="shared" si="118"/>
        <v>6</v>
      </c>
      <c r="N1524" t="str">
        <f>VLOOKUP(B:B,Customers!A:B,2,TRUE)</f>
        <v>Australia</v>
      </c>
      <c r="O1524" t="str">
        <f t="shared" si="119"/>
        <v>Not Outlier</v>
      </c>
      <c r="P1524">
        <f>VLOOKUP(B:B,Customers!A:H,8,0)</f>
        <v>67</v>
      </c>
    </row>
    <row r="1525" spans="1:16" x14ac:dyDescent="0.25">
      <c r="A1525">
        <v>1473392</v>
      </c>
      <c r="B1525">
        <v>1230</v>
      </c>
      <c r="C1525" s="1" t="s">
        <v>105</v>
      </c>
      <c r="D1525" s="3">
        <v>45183.070833333331</v>
      </c>
      <c r="E1525" t="s">
        <v>191</v>
      </c>
      <c r="F1525" t="s">
        <v>14</v>
      </c>
      <c r="G1525">
        <v>4758</v>
      </c>
      <c r="H1525" s="11">
        <f t="shared" si="115"/>
        <v>14</v>
      </c>
      <c r="I1525" s="7">
        <v>45183</v>
      </c>
      <c r="J1525" s="8">
        <v>7.0833333333333331E-2</v>
      </c>
      <c r="K1525">
        <f t="shared" si="116"/>
        <v>42</v>
      </c>
      <c r="L1525">
        <f t="shared" si="117"/>
        <v>1</v>
      </c>
      <c r="M1525">
        <f t="shared" si="118"/>
        <v>9</v>
      </c>
      <c r="N1525" t="str">
        <f>VLOOKUP(B:B,Customers!A:B,2,TRUE)</f>
        <v>Spain</v>
      </c>
      <c r="O1525" t="str">
        <f t="shared" si="119"/>
        <v>Not Outlier</v>
      </c>
      <c r="P1525">
        <f>VLOOKUP(B:B,Customers!A:H,8,0)</f>
        <v>80</v>
      </c>
    </row>
    <row r="1526" spans="1:16" x14ac:dyDescent="0.25">
      <c r="A1526">
        <v>1558773</v>
      </c>
      <c r="B1526">
        <v>1230</v>
      </c>
      <c r="C1526" s="1" t="s">
        <v>105</v>
      </c>
      <c r="D1526" s="3">
        <v>45143.039583333331</v>
      </c>
      <c r="E1526" t="s">
        <v>98</v>
      </c>
      <c r="F1526" t="s">
        <v>94</v>
      </c>
      <c r="G1526">
        <v>5890</v>
      </c>
      <c r="H1526" s="11">
        <f t="shared" si="115"/>
        <v>5</v>
      </c>
      <c r="I1526" s="7">
        <v>45143</v>
      </c>
      <c r="J1526" s="8">
        <v>3.9583333333333331E-2</v>
      </c>
      <c r="K1526">
        <f t="shared" si="116"/>
        <v>57</v>
      </c>
      <c r="L1526">
        <f t="shared" si="117"/>
        <v>0</v>
      </c>
      <c r="M1526">
        <f t="shared" si="118"/>
        <v>8</v>
      </c>
      <c r="N1526" t="str">
        <f>VLOOKUP(B:B,Customers!A:B,2,TRUE)</f>
        <v>Spain</v>
      </c>
      <c r="O1526" t="str">
        <f t="shared" si="119"/>
        <v>Not Outlier</v>
      </c>
      <c r="P1526">
        <f>VLOOKUP(B:B,Customers!A:H,8,0)</f>
        <v>80</v>
      </c>
    </row>
    <row r="1527" spans="1:16" x14ac:dyDescent="0.25">
      <c r="A1527">
        <v>425030</v>
      </c>
      <c r="B1527">
        <v>1231</v>
      </c>
      <c r="C1527" s="1" t="s">
        <v>104</v>
      </c>
      <c r="D1527" s="2">
        <v>44984.058333333334</v>
      </c>
      <c r="E1527" t="s">
        <v>191</v>
      </c>
      <c r="F1527" t="s">
        <v>45</v>
      </c>
      <c r="G1527">
        <v>5268</v>
      </c>
      <c r="H1527" s="11">
        <f t="shared" si="115"/>
        <v>27</v>
      </c>
      <c r="I1527" s="7">
        <v>44984</v>
      </c>
      <c r="J1527" s="8">
        <v>5.8333333333333334E-2</v>
      </c>
      <c r="K1527">
        <f t="shared" si="116"/>
        <v>24</v>
      </c>
      <c r="L1527">
        <f t="shared" si="117"/>
        <v>1</v>
      </c>
      <c r="M1527">
        <f t="shared" si="118"/>
        <v>2</v>
      </c>
      <c r="N1527" t="str">
        <f>VLOOKUP(B:B,Customers!A:B,2,TRUE)</f>
        <v>Austria</v>
      </c>
      <c r="O1527" t="str">
        <f t="shared" si="119"/>
        <v>Not Outlier</v>
      </c>
      <c r="P1527">
        <f>VLOOKUP(B:B,Customers!A:H,8,0)</f>
        <v>83</v>
      </c>
    </row>
    <row r="1528" spans="1:16" x14ac:dyDescent="0.25">
      <c r="A1528">
        <v>1254623</v>
      </c>
      <c r="B1528">
        <v>1234</v>
      </c>
      <c r="C1528" s="1" t="s">
        <v>99</v>
      </c>
      <c r="D1528" s="3">
        <v>44958.018750000003</v>
      </c>
      <c r="E1528" t="s">
        <v>191</v>
      </c>
      <c r="F1528" t="s">
        <v>11</v>
      </c>
      <c r="G1528">
        <v>3138</v>
      </c>
      <c r="H1528" s="11">
        <f t="shared" si="115"/>
        <v>1</v>
      </c>
      <c r="I1528" s="7">
        <v>44958</v>
      </c>
      <c r="J1528" s="8">
        <v>1.8749999999999999E-2</v>
      </c>
      <c r="K1528">
        <f t="shared" si="116"/>
        <v>27</v>
      </c>
      <c r="L1528">
        <f t="shared" si="117"/>
        <v>0</v>
      </c>
      <c r="M1528">
        <f t="shared" si="118"/>
        <v>2</v>
      </c>
      <c r="N1528" t="str">
        <f>VLOOKUP(B:B,Customers!A:B,2,TRUE)</f>
        <v>USA</v>
      </c>
      <c r="O1528" t="str">
        <f t="shared" si="119"/>
        <v>Not Outlier</v>
      </c>
      <c r="P1528">
        <f>VLOOKUP(B:B,Customers!A:H,8,0)</f>
        <v>89</v>
      </c>
    </row>
    <row r="1529" spans="1:16" x14ac:dyDescent="0.25">
      <c r="A1529">
        <v>1492578</v>
      </c>
      <c r="B1529">
        <v>1234</v>
      </c>
      <c r="C1529" s="1" t="s">
        <v>99</v>
      </c>
      <c r="D1529" s="3">
        <v>45164.015277777777</v>
      </c>
      <c r="E1529" t="s">
        <v>191</v>
      </c>
      <c r="F1529" t="s">
        <v>20</v>
      </c>
      <c r="G1529">
        <v>3400</v>
      </c>
      <c r="H1529" s="11">
        <f t="shared" si="115"/>
        <v>26</v>
      </c>
      <c r="I1529" s="7">
        <v>45164</v>
      </c>
      <c r="J1529" s="8">
        <v>1.5277777777777777E-2</v>
      </c>
      <c r="K1529">
        <f t="shared" si="116"/>
        <v>22</v>
      </c>
      <c r="L1529">
        <f t="shared" si="117"/>
        <v>0</v>
      </c>
      <c r="M1529">
        <f t="shared" si="118"/>
        <v>8</v>
      </c>
      <c r="N1529" t="str">
        <f>VLOOKUP(B:B,Customers!A:B,2,TRUE)</f>
        <v>USA</v>
      </c>
      <c r="O1529" t="str">
        <f t="shared" si="119"/>
        <v>Not Outlier</v>
      </c>
      <c r="P1529">
        <f>VLOOKUP(B:B,Customers!A:H,8,0)</f>
        <v>89</v>
      </c>
    </row>
    <row r="1530" spans="1:16" x14ac:dyDescent="0.25">
      <c r="A1530">
        <v>1149488</v>
      </c>
      <c r="B1530">
        <v>1235</v>
      </c>
      <c r="C1530" s="1" t="s">
        <v>106</v>
      </c>
      <c r="D1530" s="3">
        <v>45033.025000000001</v>
      </c>
      <c r="E1530" t="s">
        <v>98</v>
      </c>
      <c r="F1530" t="s">
        <v>85</v>
      </c>
      <c r="G1530">
        <v>2062</v>
      </c>
      <c r="H1530" s="11">
        <f t="shared" si="115"/>
        <v>17</v>
      </c>
      <c r="I1530" s="7">
        <v>45033</v>
      </c>
      <c r="J1530" s="8">
        <v>2.5000000000000001E-2</v>
      </c>
      <c r="K1530">
        <f t="shared" si="116"/>
        <v>36</v>
      </c>
      <c r="L1530">
        <f t="shared" si="117"/>
        <v>0</v>
      </c>
      <c r="M1530">
        <f t="shared" si="118"/>
        <v>4</v>
      </c>
      <c r="N1530" t="str">
        <f>VLOOKUP(B:B,Customers!A:B,2,TRUE)</f>
        <v>Singapore</v>
      </c>
      <c r="O1530" t="str">
        <f t="shared" si="119"/>
        <v>Not Outlier</v>
      </c>
      <c r="P1530">
        <f>VLOOKUP(B:B,Customers!A:H,8,0)</f>
        <v>69</v>
      </c>
    </row>
    <row r="1531" spans="1:16" x14ac:dyDescent="0.25">
      <c r="A1531">
        <v>1635597</v>
      </c>
      <c r="B1531">
        <v>1235</v>
      </c>
      <c r="C1531" s="1" t="s">
        <v>106</v>
      </c>
      <c r="D1531" s="3">
        <v>45172.964583333334</v>
      </c>
      <c r="E1531" t="s">
        <v>191</v>
      </c>
      <c r="F1531" t="s">
        <v>38</v>
      </c>
      <c r="G1531">
        <v>7590</v>
      </c>
      <c r="H1531" s="11">
        <f t="shared" si="115"/>
        <v>3</v>
      </c>
      <c r="I1531" s="7">
        <v>45172</v>
      </c>
      <c r="J1531" s="8">
        <v>0.96458333333333335</v>
      </c>
      <c r="K1531">
        <f t="shared" si="116"/>
        <v>9</v>
      </c>
      <c r="L1531">
        <f t="shared" si="117"/>
        <v>23</v>
      </c>
      <c r="M1531">
        <f t="shared" si="118"/>
        <v>9</v>
      </c>
      <c r="N1531" t="str">
        <f>VLOOKUP(B:B,Customers!A:B,2,TRUE)</f>
        <v>Singapore</v>
      </c>
      <c r="O1531" t="str">
        <f t="shared" si="119"/>
        <v>Not Outlier</v>
      </c>
      <c r="P1531">
        <f>VLOOKUP(B:B,Customers!A:H,8,0)</f>
        <v>69</v>
      </c>
    </row>
    <row r="1532" spans="1:16" x14ac:dyDescent="0.25">
      <c r="A1532">
        <v>664585</v>
      </c>
      <c r="B1532">
        <v>1236</v>
      </c>
      <c r="C1532" s="1" t="s">
        <v>99</v>
      </c>
      <c r="D1532" s="3">
        <v>45087.034722222219</v>
      </c>
      <c r="E1532" t="s">
        <v>191</v>
      </c>
      <c r="F1532" t="s">
        <v>4</v>
      </c>
      <c r="G1532">
        <v>9357</v>
      </c>
      <c r="H1532" s="11">
        <f t="shared" si="115"/>
        <v>10</v>
      </c>
      <c r="I1532" s="7">
        <v>45087</v>
      </c>
      <c r="J1532" s="8">
        <v>3.4722222222222224E-2</v>
      </c>
      <c r="K1532">
        <f t="shared" si="116"/>
        <v>50</v>
      </c>
      <c r="L1532">
        <f t="shared" si="117"/>
        <v>0</v>
      </c>
      <c r="M1532">
        <f t="shared" si="118"/>
        <v>6</v>
      </c>
      <c r="N1532" t="str">
        <f>VLOOKUP(B:B,Customers!A:B,2,TRUE)</f>
        <v>USA</v>
      </c>
      <c r="O1532" t="str">
        <f t="shared" si="119"/>
        <v>Not Outlier</v>
      </c>
      <c r="P1532">
        <f>VLOOKUP(B:B,Customers!A:H,8,0)</f>
        <v>47</v>
      </c>
    </row>
    <row r="1533" spans="1:16" x14ac:dyDescent="0.25">
      <c r="A1533">
        <v>874091</v>
      </c>
      <c r="B1533">
        <v>1236</v>
      </c>
      <c r="C1533" s="1" t="s">
        <v>99</v>
      </c>
      <c r="D1533" s="3">
        <v>45121.970833333333</v>
      </c>
      <c r="E1533" t="s">
        <v>98</v>
      </c>
      <c r="F1533" t="s">
        <v>39</v>
      </c>
      <c r="G1533">
        <v>54</v>
      </c>
      <c r="H1533" s="11">
        <f t="shared" si="115"/>
        <v>14</v>
      </c>
      <c r="I1533" s="7">
        <v>45121</v>
      </c>
      <c r="J1533" s="8">
        <v>0.97083333333333333</v>
      </c>
      <c r="K1533">
        <f t="shared" si="116"/>
        <v>18</v>
      </c>
      <c r="L1533">
        <f t="shared" si="117"/>
        <v>23</v>
      </c>
      <c r="M1533">
        <f t="shared" si="118"/>
        <v>7</v>
      </c>
      <c r="N1533" t="str">
        <f>VLOOKUP(B:B,Customers!A:B,2,TRUE)</f>
        <v>USA</v>
      </c>
      <c r="O1533" t="str">
        <f t="shared" si="119"/>
        <v>Not Outlier</v>
      </c>
      <c r="P1533">
        <f>VLOOKUP(B:B,Customers!A:H,8,0)</f>
        <v>47</v>
      </c>
    </row>
    <row r="1534" spans="1:16" x14ac:dyDescent="0.25">
      <c r="A1534">
        <v>1023043</v>
      </c>
      <c r="B1534">
        <v>1237</v>
      </c>
      <c r="C1534" s="1" t="s">
        <v>99</v>
      </c>
      <c r="D1534" s="3">
        <v>45166.017361111109</v>
      </c>
      <c r="E1534" t="s">
        <v>97</v>
      </c>
      <c r="F1534" t="s">
        <v>88</v>
      </c>
      <c r="G1534">
        <v>534</v>
      </c>
      <c r="H1534" s="11">
        <f t="shared" si="115"/>
        <v>28</v>
      </c>
      <c r="I1534" s="7">
        <v>45166</v>
      </c>
      <c r="J1534" s="8">
        <v>1.7361111111111112E-2</v>
      </c>
      <c r="K1534">
        <f t="shared" si="116"/>
        <v>25</v>
      </c>
      <c r="L1534">
        <f t="shared" si="117"/>
        <v>0</v>
      </c>
      <c r="M1534">
        <f t="shared" si="118"/>
        <v>8</v>
      </c>
      <c r="N1534" t="str">
        <f>VLOOKUP(B:B,Customers!A:B,2,TRUE)</f>
        <v>USA</v>
      </c>
      <c r="O1534" t="str">
        <f t="shared" si="119"/>
        <v>Not Outlier</v>
      </c>
      <c r="P1534">
        <f>VLOOKUP(B:B,Customers!A:H,8,0)</f>
        <v>87</v>
      </c>
    </row>
    <row r="1535" spans="1:16" x14ac:dyDescent="0.25">
      <c r="A1535">
        <v>1604334</v>
      </c>
      <c r="B1535">
        <v>1237</v>
      </c>
      <c r="C1535" s="1" t="s">
        <v>99</v>
      </c>
      <c r="D1535" s="3">
        <v>45277.980555555558</v>
      </c>
      <c r="E1535" t="s">
        <v>191</v>
      </c>
      <c r="F1535" t="s">
        <v>18</v>
      </c>
      <c r="G1535">
        <v>4433</v>
      </c>
      <c r="H1535" s="11">
        <f t="shared" si="115"/>
        <v>17</v>
      </c>
      <c r="I1535" s="7">
        <v>45277</v>
      </c>
      <c r="J1535" s="8">
        <v>0.98055555555555551</v>
      </c>
      <c r="K1535">
        <f t="shared" si="116"/>
        <v>32</v>
      </c>
      <c r="L1535">
        <f t="shared" si="117"/>
        <v>23</v>
      </c>
      <c r="M1535">
        <f t="shared" si="118"/>
        <v>12</v>
      </c>
      <c r="N1535" t="str">
        <f>VLOOKUP(B:B,Customers!A:B,2,TRUE)</f>
        <v>USA</v>
      </c>
      <c r="O1535" t="str">
        <f t="shared" si="119"/>
        <v>Not Outlier</v>
      </c>
      <c r="P1535">
        <f>VLOOKUP(B:B,Customers!A:H,8,0)</f>
        <v>87</v>
      </c>
    </row>
    <row r="1536" spans="1:16" x14ac:dyDescent="0.25">
      <c r="A1536">
        <v>1609928</v>
      </c>
      <c r="B1536">
        <v>1237</v>
      </c>
      <c r="C1536" s="1" t="s">
        <v>99</v>
      </c>
      <c r="D1536" s="3">
        <v>45082.040277777778</v>
      </c>
      <c r="E1536" t="s">
        <v>97</v>
      </c>
      <c r="F1536" t="s">
        <v>64</v>
      </c>
      <c r="G1536">
        <v>373</v>
      </c>
      <c r="H1536" s="11">
        <f t="shared" si="115"/>
        <v>5</v>
      </c>
      <c r="I1536" s="7">
        <v>45082</v>
      </c>
      <c r="J1536" s="8">
        <v>4.027777777777778E-2</v>
      </c>
      <c r="K1536">
        <f t="shared" si="116"/>
        <v>58</v>
      </c>
      <c r="L1536">
        <f t="shared" si="117"/>
        <v>0</v>
      </c>
      <c r="M1536">
        <f t="shared" si="118"/>
        <v>6</v>
      </c>
      <c r="N1536" t="str">
        <f>VLOOKUP(B:B,Customers!A:B,2,TRUE)</f>
        <v>USA</v>
      </c>
      <c r="O1536" t="str">
        <f t="shared" si="119"/>
        <v>Not Outlier</v>
      </c>
      <c r="P1536">
        <f>VLOOKUP(B:B,Customers!A:H,8,0)</f>
        <v>87</v>
      </c>
    </row>
    <row r="1537" spans="1:16" x14ac:dyDescent="0.25">
      <c r="A1537">
        <v>1352182</v>
      </c>
      <c r="B1537">
        <v>1238</v>
      </c>
      <c r="C1537" s="1" t="s">
        <v>99</v>
      </c>
      <c r="D1537" s="3">
        <v>45054.048611111109</v>
      </c>
      <c r="E1537" t="s">
        <v>98</v>
      </c>
      <c r="F1537" t="s">
        <v>61</v>
      </c>
      <c r="G1537">
        <v>2508</v>
      </c>
      <c r="H1537" s="11">
        <f t="shared" si="115"/>
        <v>8</v>
      </c>
      <c r="I1537" s="7">
        <v>45054</v>
      </c>
      <c r="J1537" s="8">
        <v>4.8611111111111112E-2</v>
      </c>
      <c r="K1537">
        <f t="shared" si="116"/>
        <v>10</v>
      </c>
      <c r="L1537">
        <f t="shared" si="117"/>
        <v>1</v>
      </c>
      <c r="M1537">
        <f t="shared" si="118"/>
        <v>5</v>
      </c>
      <c r="N1537" t="str">
        <f>VLOOKUP(B:B,Customers!A:B,2,TRUE)</f>
        <v>USA</v>
      </c>
      <c r="O1537" t="str">
        <f t="shared" si="119"/>
        <v>Not Outlier</v>
      </c>
      <c r="P1537">
        <f>VLOOKUP(B:B,Customers!A:H,8,0)</f>
        <v>65</v>
      </c>
    </row>
    <row r="1538" spans="1:16" x14ac:dyDescent="0.25">
      <c r="A1538">
        <v>635743</v>
      </c>
      <c r="B1538">
        <v>1239</v>
      </c>
      <c r="C1538" s="1" t="s">
        <v>105</v>
      </c>
      <c r="D1538" s="2">
        <v>45266.942361111112</v>
      </c>
      <c r="E1538" t="s">
        <v>97</v>
      </c>
      <c r="F1538" t="s">
        <v>29</v>
      </c>
      <c r="G1538">
        <v>782</v>
      </c>
      <c r="H1538" s="11">
        <f t="shared" si="115"/>
        <v>6</v>
      </c>
      <c r="I1538" s="7">
        <v>45266</v>
      </c>
      <c r="J1538" s="8">
        <v>0.94236111111111109</v>
      </c>
      <c r="K1538">
        <f t="shared" si="116"/>
        <v>37</v>
      </c>
      <c r="L1538">
        <f t="shared" si="117"/>
        <v>22</v>
      </c>
      <c r="M1538">
        <f t="shared" si="118"/>
        <v>12</v>
      </c>
      <c r="N1538" t="str">
        <f>VLOOKUP(B:B,Customers!A:B,2,TRUE)</f>
        <v>Spain</v>
      </c>
      <c r="O1538" t="str">
        <f t="shared" si="119"/>
        <v>Not Outlier</v>
      </c>
      <c r="P1538">
        <f>VLOOKUP(B:B,Customers!A:H,8,0)</f>
        <v>86</v>
      </c>
    </row>
    <row r="1539" spans="1:16" x14ac:dyDescent="0.25">
      <c r="A1539">
        <v>992535</v>
      </c>
      <c r="B1539">
        <v>1239</v>
      </c>
      <c r="C1539" s="1" t="s">
        <v>105</v>
      </c>
      <c r="D1539" s="3">
        <v>44938.954861111109</v>
      </c>
      <c r="E1539" t="s">
        <v>96</v>
      </c>
      <c r="F1539" t="s">
        <v>26</v>
      </c>
      <c r="G1539">
        <v>2549</v>
      </c>
      <c r="H1539" s="11">
        <f t="shared" ref="H1539:H1602" si="120">DAY(D1539)</f>
        <v>12</v>
      </c>
      <c r="I1539" s="7">
        <v>44938</v>
      </c>
      <c r="J1539" s="8">
        <v>0.95486111111111116</v>
      </c>
      <c r="K1539">
        <f t="shared" ref="K1539:K1602" si="121">MINUTE(J1539)</f>
        <v>55</v>
      </c>
      <c r="L1539">
        <f t="shared" ref="L1539:L1602" si="122">HOUR(J1539)</f>
        <v>22</v>
      </c>
      <c r="M1539">
        <f t="shared" ref="M1539:M1602" si="123">MONTH(I1539)</f>
        <v>1</v>
      </c>
      <c r="N1539" t="str">
        <f>VLOOKUP(B:B,Customers!A:B,2,TRUE)</f>
        <v>Spain</v>
      </c>
      <c r="O1539" t="str">
        <f t="shared" ref="O1539:O1602" si="124">IF(OR(G1539&gt;$R$9,G1539&lt;$R$8),"Outlier","Not Outlier")</f>
        <v>Not Outlier</v>
      </c>
      <c r="P1539">
        <f>VLOOKUP(B:B,Customers!A:H,8,0)</f>
        <v>86</v>
      </c>
    </row>
    <row r="1540" spans="1:16" x14ac:dyDescent="0.25">
      <c r="A1540">
        <v>31216</v>
      </c>
      <c r="B1540">
        <v>1240</v>
      </c>
      <c r="C1540" s="1" t="s">
        <v>109</v>
      </c>
      <c r="D1540" s="2">
        <v>45194.990277777775</v>
      </c>
      <c r="E1540" t="s">
        <v>98</v>
      </c>
      <c r="F1540" t="s">
        <v>12</v>
      </c>
      <c r="G1540">
        <v>8294</v>
      </c>
      <c r="H1540" s="11">
        <f t="shared" si="120"/>
        <v>25</v>
      </c>
      <c r="I1540" s="7">
        <v>45194</v>
      </c>
      <c r="J1540" s="8">
        <v>0.99027777777777781</v>
      </c>
      <c r="K1540">
        <f t="shared" si="121"/>
        <v>46</v>
      </c>
      <c r="L1540">
        <f t="shared" si="122"/>
        <v>23</v>
      </c>
      <c r="M1540">
        <f t="shared" si="123"/>
        <v>9</v>
      </c>
      <c r="N1540" t="str">
        <f>VLOOKUP(B:B,Customers!A:B,2,TRUE)</f>
        <v>Germany</v>
      </c>
      <c r="O1540" t="str">
        <f t="shared" si="124"/>
        <v>Not Outlier</v>
      </c>
      <c r="P1540">
        <f>VLOOKUP(B:B,Customers!A:H,8,0)</f>
        <v>24</v>
      </c>
    </row>
    <row r="1541" spans="1:16" x14ac:dyDescent="0.25">
      <c r="A1541">
        <v>456612</v>
      </c>
      <c r="B1541">
        <v>1240</v>
      </c>
      <c r="C1541" s="1" t="s">
        <v>109</v>
      </c>
      <c r="D1541" s="2">
        <v>44985.022916666669</v>
      </c>
      <c r="E1541" t="s">
        <v>191</v>
      </c>
      <c r="F1541" t="s">
        <v>94</v>
      </c>
      <c r="G1541">
        <v>1900</v>
      </c>
      <c r="H1541" s="11">
        <f t="shared" si="120"/>
        <v>28</v>
      </c>
      <c r="I1541" s="7">
        <v>44985</v>
      </c>
      <c r="J1541" s="8">
        <v>2.2916666666666665E-2</v>
      </c>
      <c r="K1541">
        <f t="shared" si="121"/>
        <v>33</v>
      </c>
      <c r="L1541">
        <f t="shared" si="122"/>
        <v>0</v>
      </c>
      <c r="M1541">
        <f t="shared" si="123"/>
        <v>2</v>
      </c>
      <c r="N1541" t="str">
        <f>VLOOKUP(B:B,Customers!A:B,2,TRUE)</f>
        <v>Germany</v>
      </c>
      <c r="O1541" t="str">
        <f t="shared" si="124"/>
        <v>Not Outlier</v>
      </c>
      <c r="P1541">
        <f>VLOOKUP(B:B,Customers!A:H,8,0)</f>
        <v>24</v>
      </c>
    </row>
    <row r="1542" spans="1:16" x14ac:dyDescent="0.25">
      <c r="A1542">
        <v>82314</v>
      </c>
      <c r="B1542">
        <v>1242</v>
      </c>
      <c r="C1542" s="1" t="s">
        <v>105</v>
      </c>
      <c r="D1542" s="2">
        <v>45281.035416666666</v>
      </c>
      <c r="E1542" t="s">
        <v>97</v>
      </c>
      <c r="F1542" t="s">
        <v>21</v>
      </c>
      <c r="G1542">
        <v>9870</v>
      </c>
      <c r="H1542" s="11">
        <f t="shared" si="120"/>
        <v>21</v>
      </c>
      <c r="I1542" s="7">
        <v>45281</v>
      </c>
      <c r="J1542" s="8">
        <v>3.5416666666666666E-2</v>
      </c>
      <c r="K1542">
        <f t="shared" si="121"/>
        <v>51</v>
      </c>
      <c r="L1542">
        <f t="shared" si="122"/>
        <v>0</v>
      </c>
      <c r="M1542">
        <f t="shared" si="123"/>
        <v>12</v>
      </c>
      <c r="N1542" t="str">
        <f>VLOOKUP(B:B,Customers!A:B,2,TRUE)</f>
        <v>Spain</v>
      </c>
      <c r="O1542" t="str">
        <f t="shared" si="124"/>
        <v>Not Outlier</v>
      </c>
      <c r="P1542">
        <f>VLOOKUP(B:B,Customers!A:H,8,0)</f>
        <v>55</v>
      </c>
    </row>
    <row r="1543" spans="1:16" x14ac:dyDescent="0.25">
      <c r="A1543">
        <v>704734</v>
      </c>
      <c r="B1543">
        <v>1243</v>
      </c>
      <c r="C1543" s="1" t="s">
        <v>105</v>
      </c>
      <c r="D1543" s="3">
        <v>45194.940972222219</v>
      </c>
      <c r="E1543" t="s">
        <v>98</v>
      </c>
      <c r="F1543" t="s">
        <v>18</v>
      </c>
      <c r="G1543">
        <v>9313</v>
      </c>
      <c r="H1543" s="11">
        <f t="shared" si="120"/>
        <v>25</v>
      </c>
      <c r="I1543" s="7">
        <v>45194</v>
      </c>
      <c r="J1543" s="8">
        <v>0.94097222222222221</v>
      </c>
      <c r="K1543">
        <f t="shared" si="121"/>
        <v>35</v>
      </c>
      <c r="L1543">
        <f t="shared" si="122"/>
        <v>22</v>
      </c>
      <c r="M1543">
        <f t="shared" si="123"/>
        <v>9</v>
      </c>
      <c r="N1543" t="str">
        <f>VLOOKUP(B:B,Customers!A:B,2,TRUE)</f>
        <v>Spain</v>
      </c>
      <c r="O1543" t="str">
        <f t="shared" si="124"/>
        <v>Not Outlier</v>
      </c>
      <c r="P1543">
        <f>VLOOKUP(B:B,Customers!A:H,8,0)</f>
        <v>24</v>
      </c>
    </row>
    <row r="1544" spans="1:16" x14ac:dyDescent="0.25">
      <c r="A1544">
        <v>951353</v>
      </c>
      <c r="B1544">
        <v>1243</v>
      </c>
      <c r="C1544" s="1" t="s">
        <v>105</v>
      </c>
      <c r="D1544" s="3">
        <v>45117.020138888889</v>
      </c>
      <c r="E1544" t="s">
        <v>97</v>
      </c>
      <c r="F1544" t="s">
        <v>69</v>
      </c>
      <c r="G1544">
        <v>9524</v>
      </c>
      <c r="H1544" s="11">
        <f t="shared" si="120"/>
        <v>10</v>
      </c>
      <c r="I1544" s="7">
        <v>45117</v>
      </c>
      <c r="J1544" s="8">
        <v>2.013888888888889E-2</v>
      </c>
      <c r="K1544">
        <f t="shared" si="121"/>
        <v>29</v>
      </c>
      <c r="L1544">
        <f t="shared" si="122"/>
        <v>0</v>
      </c>
      <c r="M1544">
        <f t="shared" si="123"/>
        <v>7</v>
      </c>
      <c r="N1544" t="str">
        <f>VLOOKUP(B:B,Customers!A:B,2,TRUE)</f>
        <v>Spain</v>
      </c>
      <c r="O1544" t="str">
        <f t="shared" si="124"/>
        <v>Not Outlier</v>
      </c>
      <c r="P1544">
        <f>VLOOKUP(B:B,Customers!A:H,8,0)</f>
        <v>24</v>
      </c>
    </row>
    <row r="1545" spans="1:16" x14ac:dyDescent="0.25">
      <c r="A1545">
        <v>1056710</v>
      </c>
      <c r="B1545">
        <v>1243</v>
      </c>
      <c r="C1545" s="1" t="s">
        <v>105</v>
      </c>
      <c r="D1545" s="3">
        <v>45138.027777777781</v>
      </c>
      <c r="E1545" t="s">
        <v>191</v>
      </c>
      <c r="F1545" t="s">
        <v>43</v>
      </c>
      <c r="G1545">
        <v>1855</v>
      </c>
      <c r="H1545" s="11">
        <f t="shared" si="120"/>
        <v>31</v>
      </c>
      <c r="I1545" s="7">
        <v>45138</v>
      </c>
      <c r="J1545" s="8">
        <v>2.7777777777777776E-2</v>
      </c>
      <c r="K1545">
        <f t="shared" si="121"/>
        <v>40</v>
      </c>
      <c r="L1545">
        <f t="shared" si="122"/>
        <v>0</v>
      </c>
      <c r="M1545">
        <f t="shared" si="123"/>
        <v>7</v>
      </c>
      <c r="N1545" t="str">
        <f>VLOOKUP(B:B,Customers!A:B,2,TRUE)</f>
        <v>Spain</v>
      </c>
      <c r="O1545" t="str">
        <f t="shared" si="124"/>
        <v>Not Outlier</v>
      </c>
      <c r="P1545">
        <f>VLOOKUP(B:B,Customers!A:H,8,0)</f>
        <v>24</v>
      </c>
    </row>
    <row r="1546" spans="1:16" x14ac:dyDescent="0.25">
      <c r="A1546">
        <v>1320558</v>
      </c>
      <c r="B1546">
        <v>1243</v>
      </c>
      <c r="C1546" s="1" t="s">
        <v>105</v>
      </c>
      <c r="D1546" s="3">
        <v>45119.98333333333</v>
      </c>
      <c r="E1546" t="s">
        <v>98</v>
      </c>
      <c r="F1546" t="s">
        <v>70</v>
      </c>
      <c r="G1546">
        <v>6197</v>
      </c>
      <c r="H1546" s="11">
        <f t="shared" si="120"/>
        <v>12</v>
      </c>
      <c r="I1546" s="7">
        <v>45119</v>
      </c>
      <c r="J1546" s="8">
        <v>0.98333333333333328</v>
      </c>
      <c r="K1546">
        <f t="shared" si="121"/>
        <v>36</v>
      </c>
      <c r="L1546">
        <f t="shared" si="122"/>
        <v>23</v>
      </c>
      <c r="M1546">
        <f t="shared" si="123"/>
        <v>7</v>
      </c>
      <c r="N1546" t="str">
        <f>VLOOKUP(B:B,Customers!A:B,2,TRUE)</f>
        <v>Spain</v>
      </c>
      <c r="O1546" t="str">
        <f t="shared" si="124"/>
        <v>Not Outlier</v>
      </c>
      <c r="P1546">
        <f>VLOOKUP(B:B,Customers!A:H,8,0)</f>
        <v>24</v>
      </c>
    </row>
    <row r="1547" spans="1:16" x14ac:dyDescent="0.25">
      <c r="A1547">
        <v>1512442</v>
      </c>
      <c r="B1547">
        <v>1243</v>
      </c>
      <c r="C1547" s="1" t="s">
        <v>105</v>
      </c>
      <c r="D1547" s="3">
        <v>45095.024305555555</v>
      </c>
      <c r="E1547" t="s">
        <v>97</v>
      </c>
      <c r="F1547" t="s">
        <v>78</v>
      </c>
      <c r="G1547">
        <v>7379</v>
      </c>
      <c r="H1547" s="11">
        <f t="shared" si="120"/>
        <v>18</v>
      </c>
      <c r="I1547" s="7">
        <v>45095</v>
      </c>
      <c r="J1547" s="8">
        <v>2.4305555555555556E-2</v>
      </c>
      <c r="K1547">
        <f t="shared" si="121"/>
        <v>35</v>
      </c>
      <c r="L1547">
        <f t="shared" si="122"/>
        <v>0</v>
      </c>
      <c r="M1547">
        <f t="shared" si="123"/>
        <v>6</v>
      </c>
      <c r="N1547" t="str">
        <f>VLOOKUP(B:B,Customers!A:B,2,TRUE)</f>
        <v>Spain</v>
      </c>
      <c r="O1547" t="str">
        <f t="shared" si="124"/>
        <v>Not Outlier</v>
      </c>
      <c r="P1547">
        <f>VLOOKUP(B:B,Customers!A:H,8,0)</f>
        <v>24</v>
      </c>
    </row>
    <row r="1548" spans="1:16" x14ac:dyDescent="0.25">
      <c r="A1548">
        <v>221857</v>
      </c>
      <c r="B1548">
        <v>1244</v>
      </c>
      <c r="C1548" s="1" t="s">
        <v>105</v>
      </c>
      <c r="D1548" s="2">
        <v>45124.051388888889</v>
      </c>
      <c r="E1548" t="s">
        <v>96</v>
      </c>
      <c r="F1548" t="s">
        <v>23</v>
      </c>
      <c r="G1548">
        <v>4142</v>
      </c>
      <c r="H1548" s="11">
        <f t="shared" si="120"/>
        <v>17</v>
      </c>
      <c r="I1548" s="7">
        <v>45124</v>
      </c>
      <c r="J1548" s="8">
        <v>5.1388888888888887E-2</v>
      </c>
      <c r="K1548">
        <f t="shared" si="121"/>
        <v>14</v>
      </c>
      <c r="L1548">
        <f t="shared" si="122"/>
        <v>1</v>
      </c>
      <c r="M1548">
        <f t="shared" si="123"/>
        <v>7</v>
      </c>
      <c r="N1548" t="str">
        <f>VLOOKUP(B:B,Customers!A:B,2,TRUE)</f>
        <v>Spain</v>
      </c>
      <c r="O1548" t="str">
        <f t="shared" si="124"/>
        <v>Not Outlier</v>
      </c>
      <c r="P1548">
        <f>VLOOKUP(B:B,Customers!A:H,8,0)</f>
        <v>20</v>
      </c>
    </row>
    <row r="1549" spans="1:16" x14ac:dyDescent="0.25">
      <c r="A1549">
        <v>1486426</v>
      </c>
      <c r="B1549">
        <v>1244</v>
      </c>
      <c r="C1549" s="1" t="s">
        <v>105</v>
      </c>
      <c r="D1549" s="3">
        <v>45229.984722222223</v>
      </c>
      <c r="E1549" t="s">
        <v>97</v>
      </c>
      <c r="F1549" t="s">
        <v>7</v>
      </c>
      <c r="G1549">
        <v>8227</v>
      </c>
      <c r="H1549" s="11">
        <f t="shared" si="120"/>
        <v>30</v>
      </c>
      <c r="I1549" s="7">
        <v>45229</v>
      </c>
      <c r="J1549" s="8">
        <v>0.98472222222222228</v>
      </c>
      <c r="K1549">
        <f t="shared" si="121"/>
        <v>38</v>
      </c>
      <c r="L1549">
        <f t="shared" si="122"/>
        <v>23</v>
      </c>
      <c r="M1549">
        <f t="shared" si="123"/>
        <v>10</v>
      </c>
      <c r="N1549" t="str">
        <f>VLOOKUP(B:B,Customers!A:B,2,TRUE)</f>
        <v>Spain</v>
      </c>
      <c r="O1549" t="str">
        <f t="shared" si="124"/>
        <v>Not Outlier</v>
      </c>
      <c r="P1549">
        <f>VLOOKUP(B:B,Customers!A:H,8,0)</f>
        <v>20</v>
      </c>
    </row>
    <row r="1550" spans="1:16" x14ac:dyDescent="0.25">
      <c r="A1550">
        <v>889356</v>
      </c>
      <c r="B1550">
        <v>1246</v>
      </c>
      <c r="C1550" s="1" t="s">
        <v>100</v>
      </c>
      <c r="D1550" s="3">
        <v>45002.027083333334</v>
      </c>
      <c r="E1550" t="s">
        <v>96</v>
      </c>
      <c r="F1550" t="s">
        <v>46</v>
      </c>
      <c r="G1550">
        <v>2670</v>
      </c>
      <c r="H1550" s="11">
        <f t="shared" si="120"/>
        <v>17</v>
      </c>
      <c r="I1550" s="7">
        <v>45002</v>
      </c>
      <c r="J1550" s="8">
        <v>2.7083333333333334E-2</v>
      </c>
      <c r="K1550">
        <f t="shared" si="121"/>
        <v>39</v>
      </c>
      <c r="L1550">
        <f t="shared" si="122"/>
        <v>0</v>
      </c>
      <c r="M1550">
        <f t="shared" si="123"/>
        <v>3</v>
      </c>
      <c r="N1550" t="str">
        <f>VLOOKUP(B:B,Customers!A:B,2,TRUE)</f>
        <v>France</v>
      </c>
      <c r="O1550" t="str">
        <f t="shared" si="124"/>
        <v>Not Outlier</v>
      </c>
      <c r="P1550">
        <f>VLOOKUP(B:B,Customers!A:H,8,0)</f>
        <v>85</v>
      </c>
    </row>
    <row r="1551" spans="1:16" x14ac:dyDescent="0.25">
      <c r="A1551">
        <v>74485</v>
      </c>
      <c r="B1551">
        <v>1247</v>
      </c>
      <c r="C1551" s="1" t="s">
        <v>99</v>
      </c>
      <c r="D1551" s="2">
        <v>45274.013888888891</v>
      </c>
      <c r="E1551" t="s">
        <v>97</v>
      </c>
      <c r="F1551" t="s">
        <v>56</v>
      </c>
      <c r="G1551">
        <v>4523</v>
      </c>
      <c r="H1551" s="11">
        <f t="shared" si="120"/>
        <v>14</v>
      </c>
      <c r="I1551" s="7">
        <v>45274</v>
      </c>
      <c r="J1551" s="8">
        <v>1.3888888888888888E-2</v>
      </c>
      <c r="K1551">
        <f t="shared" si="121"/>
        <v>20</v>
      </c>
      <c r="L1551">
        <f t="shared" si="122"/>
        <v>0</v>
      </c>
      <c r="M1551">
        <f t="shared" si="123"/>
        <v>12</v>
      </c>
      <c r="N1551" t="str">
        <f>VLOOKUP(B:B,Customers!A:B,2,TRUE)</f>
        <v>USA</v>
      </c>
      <c r="O1551" t="str">
        <f t="shared" si="124"/>
        <v>Not Outlier</v>
      </c>
      <c r="P1551">
        <f>VLOOKUP(B:B,Customers!A:H,8,0)</f>
        <v>24</v>
      </c>
    </row>
    <row r="1552" spans="1:16" x14ac:dyDescent="0.25">
      <c r="A1552">
        <v>1336827</v>
      </c>
      <c r="B1552">
        <v>1247</v>
      </c>
      <c r="C1552" s="1" t="s">
        <v>99</v>
      </c>
      <c r="D1552" s="3">
        <v>45033.986805555556</v>
      </c>
      <c r="E1552" t="s">
        <v>97</v>
      </c>
      <c r="F1552" t="s">
        <v>72</v>
      </c>
      <c r="G1552">
        <v>8526</v>
      </c>
      <c r="H1552" s="11">
        <f t="shared" si="120"/>
        <v>17</v>
      </c>
      <c r="I1552" s="7">
        <v>45033</v>
      </c>
      <c r="J1552" s="8">
        <v>0.9868055555555556</v>
      </c>
      <c r="K1552">
        <f t="shared" si="121"/>
        <v>41</v>
      </c>
      <c r="L1552">
        <f t="shared" si="122"/>
        <v>23</v>
      </c>
      <c r="M1552">
        <f t="shared" si="123"/>
        <v>4</v>
      </c>
      <c r="N1552" t="str">
        <f>VLOOKUP(B:B,Customers!A:B,2,TRUE)</f>
        <v>USA</v>
      </c>
      <c r="O1552" t="str">
        <f t="shared" si="124"/>
        <v>Not Outlier</v>
      </c>
      <c r="P1552">
        <f>VLOOKUP(B:B,Customers!A:H,8,0)</f>
        <v>24</v>
      </c>
    </row>
    <row r="1553" spans="1:16" x14ac:dyDescent="0.25">
      <c r="A1553">
        <v>1062871</v>
      </c>
      <c r="B1553">
        <v>1248</v>
      </c>
      <c r="C1553" s="1" t="s">
        <v>99</v>
      </c>
      <c r="D1553" s="3">
        <v>44963.059027777781</v>
      </c>
      <c r="E1553" t="s">
        <v>98</v>
      </c>
      <c r="F1553" t="s">
        <v>60</v>
      </c>
      <c r="G1553">
        <v>6459</v>
      </c>
      <c r="H1553" s="11">
        <f t="shared" si="120"/>
        <v>6</v>
      </c>
      <c r="I1553" s="7">
        <v>44963</v>
      </c>
      <c r="J1553" s="8">
        <v>5.9027777777777776E-2</v>
      </c>
      <c r="K1553">
        <f t="shared" si="121"/>
        <v>25</v>
      </c>
      <c r="L1553">
        <f t="shared" si="122"/>
        <v>1</v>
      </c>
      <c r="M1553">
        <f t="shared" si="123"/>
        <v>2</v>
      </c>
      <c r="N1553" t="str">
        <f>VLOOKUP(B:B,Customers!A:B,2,TRUE)</f>
        <v>USA</v>
      </c>
      <c r="O1553" t="str">
        <f t="shared" si="124"/>
        <v>Not Outlier</v>
      </c>
      <c r="P1553">
        <f>VLOOKUP(B:B,Customers!A:H,8,0)</f>
        <v>87</v>
      </c>
    </row>
    <row r="1554" spans="1:16" x14ac:dyDescent="0.25">
      <c r="A1554">
        <v>489692</v>
      </c>
      <c r="B1554">
        <v>1249</v>
      </c>
      <c r="C1554" s="1" t="s">
        <v>99</v>
      </c>
      <c r="D1554" s="2">
        <v>45192.015972222223</v>
      </c>
      <c r="E1554" t="s">
        <v>191</v>
      </c>
      <c r="F1554" t="s">
        <v>81</v>
      </c>
      <c r="G1554">
        <v>9580</v>
      </c>
      <c r="H1554" s="11">
        <f t="shared" si="120"/>
        <v>23</v>
      </c>
      <c r="I1554" s="7">
        <v>45192</v>
      </c>
      <c r="J1554" s="8">
        <v>1.5972222222222221E-2</v>
      </c>
      <c r="K1554">
        <f t="shared" si="121"/>
        <v>23</v>
      </c>
      <c r="L1554">
        <f t="shared" si="122"/>
        <v>0</v>
      </c>
      <c r="M1554">
        <f t="shared" si="123"/>
        <v>9</v>
      </c>
      <c r="N1554" t="str">
        <f>VLOOKUP(B:B,Customers!A:B,2,TRUE)</f>
        <v>USA</v>
      </c>
      <c r="O1554" t="str">
        <f t="shared" si="124"/>
        <v>Not Outlier</v>
      </c>
      <c r="P1554">
        <f>VLOOKUP(B:B,Customers!A:H,8,0)</f>
        <v>76</v>
      </c>
    </row>
    <row r="1555" spans="1:16" x14ac:dyDescent="0.25">
      <c r="A1555">
        <v>196872</v>
      </c>
      <c r="B1555">
        <v>1250</v>
      </c>
      <c r="C1555" s="1" t="s">
        <v>99</v>
      </c>
      <c r="D1555" s="2">
        <v>45194.050694444442</v>
      </c>
      <c r="E1555" t="s">
        <v>97</v>
      </c>
      <c r="F1555" t="s">
        <v>29</v>
      </c>
      <c r="G1555">
        <v>5888</v>
      </c>
      <c r="H1555" s="11">
        <f t="shared" si="120"/>
        <v>25</v>
      </c>
      <c r="I1555" s="7">
        <v>45194</v>
      </c>
      <c r="J1555" s="8">
        <v>5.0694444444444445E-2</v>
      </c>
      <c r="K1555">
        <f t="shared" si="121"/>
        <v>13</v>
      </c>
      <c r="L1555">
        <f t="shared" si="122"/>
        <v>1</v>
      </c>
      <c r="M1555">
        <f t="shared" si="123"/>
        <v>9</v>
      </c>
      <c r="N1555" t="str">
        <f>VLOOKUP(B:B,Customers!A:B,2,TRUE)</f>
        <v>USA</v>
      </c>
      <c r="O1555" t="str">
        <f t="shared" si="124"/>
        <v>Not Outlier</v>
      </c>
      <c r="P1555">
        <f>VLOOKUP(B:B,Customers!A:H,8,0)</f>
        <v>57</v>
      </c>
    </row>
    <row r="1556" spans="1:16" x14ac:dyDescent="0.25">
      <c r="A1556">
        <v>1129725</v>
      </c>
      <c r="B1556">
        <v>1250</v>
      </c>
      <c r="C1556" s="1" t="s">
        <v>99</v>
      </c>
      <c r="D1556" s="3">
        <v>45239.005555555559</v>
      </c>
      <c r="E1556" t="s">
        <v>191</v>
      </c>
      <c r="F1556" t="s">
        <v>44</v>
      </c>
      <c r="G1556">
        <v>9660</v>
      </c>
      <c r="H1556" s="11">
        <f t="shared" si="120"/>
        <v>9</v>
      </c>
      <c r="I1556" s="7">
        <v>45239</v>
      </c>
      <c r="J1556" s="8">
        <v>5.5555555555555558E-3</v>
      </c>
      <c r="K1556">
        <f t="shared" si="121"/>
        <v>8</v>
      </c>
      <c r="L1556">
        <f t="shared" si="122"/>
        <v>0</v>
      </c>
      <c r="M1556">
        <f t="shared" si="123"/>
        <v>11</v>
      </c>
      <c r="N1556" t="str">
        <f>VLOOKUP(B:B,Customers!A:B,2,TRUE)</f>
        <v>USA</v>
      </c>
      <c r="O1556" t="str">
        <f t="shared" si="124"/>
        <v>Not Outlier</v>
      </c>
      <c r="P1556">
        <f>VLOOKUP(B:B,Customers!A:H,8,0)</f>
        <v>57</v>
      </c>
    </row>
    <row r="1557" spans="1:16" x14ac:dyDescent="0.25">
      <c r="A1557">
        <v>33963</v>
      </c>
      <c r="B1557">
        <v>1251</v>
      </c>
      <c r="C1557" s="1" t="s">
        <v>99</v>
      </c>
      <c r="D1557" s="2">
        <v>45205.986111111109</v>
      </c>
      <c r="E1557" t="s">
        <v>96</v>
      </c>
      <c r="F1557" t="s">
        <v>45</v>
      </c>
      <c r="G1557">
        <v>6147</v>
      </c>
      <c r="H1557" s="11">
        <f t="shared" si="120"/>
        <v>6</v>
      </c>
      <c r="I1557" s="7">
        <v>45205</v>
      </c>
      <c r="J1557" s="8">
        <v>0.98611111111111116</v>
      </c>
      <c r="K1557">
        <f t="shared" si="121"/>
        <v>40</v>
      </c>
      <c r="L1557">
        <f t="shared" si="122"/>
        <v>23</v>
      </c>
      <c r="M1557">
        <f t="shared" si="123"/>
        <v>10</v>
      </c>
      <c r="N1557" t="str">
        <f>VLOOKUP(B:B,Customers!A:B,2,TRUE)</f>
        <v>USA</v>
      </c>
      <c r="O1557" t="str">
        <f t="shared" si="124"/>
        <v>Not Outlier</v>
      </c>
      <c r="P1557">
        <f>VLOOKUP(B:B,Customers!A:H,8,0)</f>
        <v>31</v>
      </c>
    </row>
    <row r="1558" spans="1:16" x14ac:dyDescent="0.25">
      <c r="A1558">
        <v>883228</v>
      </c>
      <c r="B1558">
        <v>1251</v>
      </c>
      <c r="C1558" s="1" t="s">
        <v>99</v>
      </c>
      <c r="D1558" s="3">
        <v>45035.058333333334</v>
      </c>
      <c r="E1558" t="s">
        <v>96</v>
      </c>
      <c r="F1558" t="s">
        <v>38</v>
      </c>
      <c r="G1558">
        <v>381</v>
      </c>
      <c r="H1558" s="11">
        <f t="shared" si="120"/>
        <v>19</v>
      </c>
      <c r="I1558" s="7">
        <v>45035</v>
      </c>
      <c r="J1558" s="8">
        <v>5.8333333333333334E-2</v>
      </c>
      <c r="K1558">
        <f t="shared" si="121"/>
        <v>24</v>
      </c>
      <c r="L1558">
        <f t="shared" si="122"/>
        <v>1</v>
      </c>
      <c r="M1558">
        <f t="shared" si="123"/>
        <v>4</v>
      </c>
      <c r="N1558" t="str">
        <f>VLOOKUP(B:B,Customers!A:B,2,TRUE)</f>
        <v>USA</v>
      </c>
      <c r="O1558" t="str">
        <f t="shared" si="124"/>
        <v>Not Outlier</v>
      </c>
      <c r="P1558">
        <f>VLOOKUP(B:B,Customers!A:H,8,0)</f>
        <v>31</v>
      </c>
    </row>
    <row r="1559" spans="1:16" x14ac:dyDescent="0.25">
      <c r="A1559">
        <v>1095387</v>
      </c>
      <c r="B1559">
        <v>1251</v>
      </c>
      <c r="C1559" s="1" t="s">
        <v>99</v>
      </c>
      <c r="D1559" s="3">
        <v>45246.089583333334</v>
      </c>
      <c r="E1559" t="s">
        <v>191</v>
      </c>
      <c r="F1559" t="s">
        <v>69</v>
      </c>
      <c r="G1559">
        <v>2942</v>
      </c>
      <c r="H1559" s="11">
        <f t="shared" si="120"/>
        <v>16</v>
      </c>
      <c r="I1559" s="7">
        <v>45246</v>
      </c>
      <c r="J1559" s="8">
        <v>8.9583333333333334E-2</v>
      </c>
      <c r="K1559">
        <f t="shared" si="121"/>
        <v>9</v>
      </c>
      <c r="L1559">
        <f t="shared" si="122"/>
        <v>2</v>
      </c>
      <c r="M1559">
        <f t="shared" si="123"/>
        <v>11</v>
      </c>
      <c r="N1559" t="str">
        <f>VLOOKUP(B:B,Customers!A:B,2,TRUE)</f>
        <v>USA</v>
      </c>
      <c r="O1559" t="str">
        <f t="shared" si="124"/>
        <v>Not Outlier</v>
      </c>
      <c r="P1559">
        <f>VLOOKUP(B:B,Customers!A:H,8,0)</f>
        <v>31</v>
      </c>
    </row>
    <row r="1560" spans="1:16" x14ac:dyDescent="0.25">
      <c r="A1560">
        <v>1060684</v>
      </c>
      <c r="B1560">
        <v>1252</v>
      </c>
      <c r="C1560" s="1" t="s">
        <v>99</v>
      </c>
      <c r="D1560" s="3">
        <v>45023.993055555555</v>
      </c>
      <c r="E1560" t="s">
        <v>96</v>
      </c>
      <c r="F1560" t="s">
        <v>34</v>
      </c>
      <c r="G1560">
        <v>4684</v>
      </c>
      <c r="H1560" s="11">
        <f t="shared" si="120"/>
        <v>7</v>
      </c>
      <c r="I1560" s="7">
        <v>45023</v>
      </c>
      <c r="J1560" s="8">
        <v>0.99305555555555558</v>
      </c>
      <c r="K1560">
        <f t="shared" si="121"/>
        <v>50</v>
      </c>
      <c r="L1560">
        <f t="shared" si="122"/>
        <v>23</v>
      </c>
      <c r="M1560">
        <f t="shared" si="123"/>
        <v>4</v>
      </c>
      <c r="N1560" t="str">
        <f>VLOOKUP(B:B,Customers!A:B,2,TRUE)</f>
        <v>USA</v>
      </c>
      <c r="O1560" t="str">
        <f t="shared" si="124"/>
        <v>Not Outlier</v>
      </c>
      <c r="P1560">
        <f>VLOOKUP(B:B,Customers!A:H,8,0)</f>
        <v>66</v>
      </c>
    </row>
    <row r="1561" spans="1:16" x14ac:dyDescent="0.25">
      <c r="A1561">
        <v>1241751</v>
      </c>
      <c r="B1561">
        <v>1252</v>
      </c>
      <c r="C1561" s="1" t="s">
        <v>99</v>
      </c>
      <c r="D1561" s="3">
        <v>45050.986111111109</v>
      </c>
      <c r="E1561" t="s">
        <v>191</v>
      </c>
      <c r="F1561" t="s">
        <v>78</v>
      </c>
      <c r="G1561">
        <v>6106</v>
      </c>
      <c r="H1561" s="11">
        <f t="shared" si="120"/>
        <v>4</v>
      </c>
      <c r="I1561" s="7">
        <v>45050</v>
      </c>
      <c r="J1561" s="8">
        <v>0.98611111111111116</v>
      </c>
      <c r="K1561">
        <f t="shared" si="121"/>
        <v>40</v>
      </c>
      <c r="L1561">
        <f t="shared" si="122"/>
        <v>23</v>
      </c>
      <c r="M1561">
        <f t="shared" si="123"/>
        <v>5</v>
      </c>
      <c r="N1561" t="str">
        <f>VLOOKUP(B:B,Customers!A:B,2,TRUE)</f>
        <v>USA</v>
      </c>
      <c r="O1561" t="str">
        <f t="shared" si="124"/>
        <v>Not Outlier</v>
      </c>
      <c r="P1561">
        <f>VLOOKUP(B:B,Customers!A:H,8,0)</f>
        <v>66</v>
      </c>
    </row>
    <row r="1562" spans="1:16" x14ac:dyDescent="0.25">
      <c r="A1562">
        <v>572221</v>
      </c>
      <c r="B1562">
        <v>1253</v>
      </c>
      <c r="C1562" s="1" t="s">
        <v>99</v>
      </c>
      <c r="D1562" s="2">
        <v>45132.977083333331</v>
      </c>
      <c r="E1562" t="s">
        <v>191</v>
      </c>
      <c r="F1562" t="s">
        <v>27</v>
      </c>
      <c r="G1562">
        <v>9800</v>
      </c>
      <c r="H1562" s="11">
        <f t="shared" si="120"/>
        <v>25</v>
      </c>
      <c r="I1562" s="7">
        <v>45132</v>
      </c>
      <c r="J1562" s="8">
        <v>0.9770833333333333</v>
      </c>
      <c r="K1562">
        <f t="shared" si="121"/>
        <v>27</v>
      </c>
      <c r="L1562">
        <f t="shared" si="122"/>
        <v>23</v>
      </c>
      <c r="M1562">
        <f t="shared" si="123"/>
        <v>7</v>
      </c>
      <c r="N1562" t="str">
        <f>VLOOKUP(B:B,Customers!A:B,2,TRUE)</f>
        <v>USA</v>
      </c>
      <c r="O1562" t="str">
        <f t="shared" si="124"/>
        <v>Not Outlier</v>
      </c>
      <c r="P1562">
        <f>VLOOKUP(B:B,Customers!A:H,8,0)</f>
        <v>79</v>
      </c>
    </row>
    <row r="1563" spans="1:16" x14ac:dyDescent="0.25">
      <c r="A1563">
        <v>1012304</v>
      </c>
      <c r="B1563">
        <v>1253</v>
      </c>
      <c r="C1563" s="1" t="s">
        <v>99</v>
      </c>
      <c r="D1563" s="3">
        <v>44948.01666666667</v>
      </c>
      <c r="E1563" t="s">
        <v>98</v>
      </c>
      <c r="F1563" t="s">
        <v>65</v>
      </c>
      <c r="G1563">
        <v>6132</v>
      </c>
      <c r="H1563" s="11">
        <f t="shared" si="120"/>
        <v>22</v>
      </c>
      <c r="I1563" s="7">
        <v>44948</v>
      </c>
      <c r="J1563" s="8">
        <v>1.6666666666666666E-2</v>
      </c>
      <c r="K1563">
        <f t="shared" si="121"/>
        <v>24</v>
      </c>
      <c r="L1563">
        <f t="shared" si="122"/>
        <v>0</v>
      </c>
      <c r="M1563">
        <f t="shared" si="123"/>
        <v>1</v>
      </c>
      <c r="N1563" t="str">
        <f>VLOOKUP(B:B,Customers!A:B,2,TRUE)</f>
        <v>USA</v>
      </c>
      <c r="O1563" t="str">
        <f t="shared" si="124"/>
        <v>Not Outlier</v>
      </c>
      <c r="P1563">
        <f>VLOOKUP(B:B,Customers!A:H,8,0)</f>
        <v>79</v>
      </c>
    </row>
    <row r="1564" spans="1:16" x14ac:dyDescent="0.25">
      <c r="A1564">
        <v>713425</v>
      </c>
      <c r="B1564">
        <v>1254</v>
      </c>
      <c r="C1564" s="1" t="s">
        <v>100</v>
      </c>
      <c r="D1564" s="3">
        <v>45258.038194444445</v>
      </c>
      <c r="E1564" t="s">
        <v>96</v>
      </c>
      <c r="F1564" t="s">
        <v>43</v>
      </c>
      <c r="G1564">
        <v>918</v>
      </c>
      <c r="H1564" s="11">
        <f t="shared" si="120"/>
        <v>28</v>
      </c>
      <c r="I1564" s="7">
        <v>45258</v>
      </c>
      <c r="J1564" s="8">
        <v>3.8194444444444448E-2</v>
      </c>
      <c r="K1564">
        <f t="shared" si="121"/>
        <v>55</v>
      </c>
      <c r="L1564">
        <f t="shared" si="122"/>
        <v>0</v>
      </c>
      <c r="M1564">
        <f t="shared" si="123"/>
        <v>11</v>
      </c>
      <c r="N1564" t="str">
        <f>VLOOKUP(B:B,Customers!A:B,2,TRUE)</f>
        <v>France</v>
      </c>
      <c r="O1564" t="str">
        <f t="shared" si="124"/>
        <v>Not Outlier</v>
      </c>
      <c r="P1564">
        <f>VLOOKUP(B:B,Customers!A:H,8,0)</f>
        <v>71</v>
      </c>
    </row>
    <row r="1565" spans="1:16" x14ac:dyDescent="0.25">
      <c r="A1565">
        <v>439986</v>
      </c>
      <c r="B1565">
        <v>1256</v>
      </c>
      <c r="C1565" s="1" t="s">
        <v>105</v>
      </c>
      <c r="D1565" s="2">
        <v>45129.036805555559</v>
      </c>
      <c r="E1565" t="s">
        <v>97</v>
      </c>
      <c r="F1565" t="s">
        <v>14</v>
      </c>
      <c r="G1565">
        <v>6038</v>
      </c>
      <c r="H1565" s="11">
        <f t="shared" si="120"/>
        <v>22</v>
      </c>
      <c r="I1565" s="7">
        <v>45129</v>
      </c>
      <c r="J1565" s="8">
        <v>3.6805555555555557E-2</v>
      </c>
      <c r="K1565">
        <f t="shared" si="121"/>
        <v>53</v>
      </c>
      <c r="L1565">
        <f t="shared" si="122"/>
        <v>0</v>
      </c>
      <c r="M1565">
        <f t="shared" si="123"/>
        <v>7</v>
      </c>
      <c r="N1565" t="str">
        <f>VLOOKUP(B:B,Customers!A:B,2,TRUE)</f>
        <v>Spain</v>
      </c>
      <c r="O1565" t="str">
        <f t="shared" si="124"/>
        <v>Not Outlier</v>
      </c>
      <c r="P1565">
        <f>VLOOKUP(B:B,Customers!A:H,8,0)</f>
        <v>29</v>
      </c>
    </row>
    <row r="1566" spans="1:16" x14ac:dyDescent="0.25">
      <c r="A1566">
        <v>1016109</v>
      </c>
      <c r="B1566">
        <v>1256</v>
      </c>
      <c r="C1566" s="1" t="s">
        <v>105</v>
      </c>
      <c r="D1566" s="3">
        <v>45290.968055555553</v>
      </c>
      <c r="E1566" t="s">
        <v>96</v>
      </c>
      <c r="F1566" t="s">
        <v>90</v>
      </c>
      <c r="G1566">
        <v>8981</v>
      </c>
      <c r="H1566" s="11">
        <f t="shared" si="120"/>
        <v>30</v>
      </c>
      <c r="I1566" s="7">
        <v>45290</v>
      </c>
      <c r="J1566" s="8">
        <v>0.96805555555555556</v>
      </c>
      <c r="K1566">
        <f t="shared" si="121"/>
        <v>14</v>
      </c>
      <c r="L1566">
        <f t="shared" si="122"/>
        <v>23</v>
      </c>
      <c r="M1566">
        <f t="shared" si="123"/>
        <v>12</v>
      </c>
      <c r="N1566" t="str">
        <f>VLOOKUP(B:B,Customers!A:B,2,TRUE)</f>
        <v>Spain</v>
      </c>
      <c r="O1566" t="str">
        <f t="shared" si="124"/>
        <v>Not Outlier</v>
      </c>
      <c r="P1566">
        <f>VLOOKUP(B:B,Customers!A:H,8,0)</f>
        <v>29</v>
      </c>
    </row>
    <row r="1567" spans="1:16" x14ac:dyDescent="0.25">
      <c r="A1567">
        <v>53119</v>
      </c>
      <c r="B1567">
        <v>1257</v>
      </c>
      <c r="C1567" s="1" t="s">
        <v>99</v>
      </c>
      <c r="D1567" s="2">
        <v>45030.061111111114</v>
      </c>
      <c r="E1567" t="s">
        <v>97</v>
      </c>
      <c r="F1567" t="s">
        <v>4</v>
      </c>
      <c r="G1567">
        <v>6403</v>
      </c>
      <c r="H1567" s="11">
        <f t="shared" si="120"/>
        <v>14</v>
      </c>
      <c r="I1567" s="7">
        <v>45030</v>
      </c>
      <c r="J1567" s="8">
        <v>6.1111111111111109E-2</v>
      </c>
      <c r="K1567">
        <f t="shared" si="121"/>
        <v>28</v>
      </c>
      <c r="L1567">
        <f t="shared" si="122"/>
        <v>1</v>
      </c>
      <c r="M1567">
        <f t="shared" si="123"/>
        <v>4</v>
      </c>
      <c r="N1567" t="str">
        <f>VLOOKUP(B:B,Customers!A:B,2,TRUE)</f>
        <v>USA</v>
      </c>
      <c r="O1567" t="str">
        <f t="shared" si="124"/>
        <v>Not Outlier</v>
      </c>
      <c r="P1567">
        <f>VLOOKUP(B:B,Customers!A:H,8,0)</f>
        <v>69</v>
      </c>
    </row>
    <row r="1568" spans="1:16" x14ac:dyDescent="0.25">
      <c r="A1568">
        <v>383311</v>
      </c>
      <c r="B1568">
        <v>1257</v>
      </c>
      <c r="C1568" s="1" t="s">
        <v>99</v>
      </c>
      <c r="D1568" s="2">
        <v>45154.995138888888</v>
      </c>
      <c r="E1568" t="s">
        <v>191</v>
      </c>
      <c r="F1568" t="s">
        <v>11</v>
      </c>
      <c r="G1568">
        <v>362</v>
      </c>
      <c r="H1568" s="11">
        <f t="shared" si="120"/>
        <v>16</v>
      </c>
      <c r="I1568" s="7">
        <v>45154</v>
      </c>
      <c r="J1568" s="8">
        <v>0.99513888888888891</v>
      </c>
      <c r="K1568">
        <f t="shared" si="121"/>
        <v>53</v>
      </c>
      <c r="L1568">
        <f t="shared" si="122"/>
        <v>23</v>
      </c>
      <c r="M1568">
        <f t="shared" si="123"/>
        <v>8</v>
      </c>
      <c r="N1568" t="str">
        <f>VLOOKUP(B:B,Customers!A:B,2,TRUE)</f>
        <v>USA</v>
      </c>
      <c r="O1568" t="str">
        <f t="shared" si="124"/>
        <v>Not Outlier</v>
      </c>
      <c r="P1568">
        <f>VLOOKUP(B:B,Customers!A:H,8,0)</f>
        <v>69</v>
      </c>
    </row>
    <row r="1569" spans="1:16" x14ac:dyDescent="0.25">
      <c r="A1569">
        <v>1226095</v>
      </c>
      <c r="B1569">
        <v>1257</v>
      </c>
      <c r="C1569" s="1" t="s">
        <v>99</v>
      </c>
      <c r="D1569" s="3">
        <v>45230.013888888891</v>
      </c>
      <c r="E1569" t="s">
        <v>191</v>
      </c>
      <c r="F1569" t="s">
        <v>34</v>
      </c>
      <c r="G1569">
        <v>782</v>
      </c>
      <c r="H1569" s="11">
        <f t="shared" si="120"/>
        <v>31</v>
      </c>
      <c r="I1569" s="7">
        <v>45230</v>
      </c>
      <c r="J1569" s="8">
        <v>1.3888888888888888E-2</v>
      </c>
      <c r="K1569">
        <f t="shared" si="121"/>
        <v>20</v>
      </c>
      <c r="L1569">
        <f t="shared" si="122"/>
        <v>0</v>
      </c>
      <c r="M1569">
        <f t="shared" si="123"/>
        <v>10</v>
      </c>
      <c r="N1569" t="str">
        <f>VLOOKUP(B:B,Customers!A:B,2,TRUE)</f>
        <v>USA</v>
      </c>
      <c r="O1569" t="str">
        <f t="shared" si="124"/>
        <v>Not Outlier</v>
      </c>
      <c r="P1569">
        <f>VLOOKUP(B:B,Customers!A:H,8,0)</f>
        <v>69</v>
      </c>
    </row>
    <row r="1570" spans="1:16" x14ac:dyDescent="0.25">
      <c r="A1570">
        <v>1046125</v>
      </c>
      <c r="B1570">
        <v>1258</v>
      </c>
      <c r="C1570" s="1" t="s">
        <v>99</v>
      </c>
      <c r="D1570" s="3">
        <v>45024.020138888889</v>
      </c>
      <c r="E1570" t="s">
        <v>96</v>
      </c>
      <c r="F1570" t="s">
        <v>14</v>
      </c>
      <c r="G1570">
        <v>9104</v>
      </c>
      <c r="H1570" s="11">
        <f t="shared" si="120"/>
        <v>8</v>
      </c>
      <c r="I1570" s="7">
        <v>45024</v>
      </c>
      <c r="J1570" s="8">
        <v>2.013888888888889E-2</v>
      </c>
      <c r="K1570">
        <f t="shared" si="121"/>
        <v>29</v>
      </c>
      <c r="L1570">
        <f t="shared" si="122"/>
        <v>0</v>
      </c>
      <c r="M1570">
        <f t="shared" si="123"/>
        <v>4</v>
      </c>
      <c r="N1570" t="str">
        <f>VLOOKUP(B:B,Customers!A:B,2,TRUE)</f>
        <v>USA</v>
      </c>
      <c r="O1570" t="str">
        <f t="shared" si="124"/>
        <v>Not Outlier</v>
      </c>
      <c r="P1570">
        <f>VLOOKUP(B:B,Customers!A:H,8,0)</f>
        <v>87</v>
      </c>
    </row>
    <row r="1571" spans="1:16" x14ac:dyDescent="0.25">
      <c r="A1571">
        <v>419676</v>
      </c>
      <c r="B1571">
        <v>1259</v>
      </c>
      <c r="C1571" s="1" t="s">
        <v>99</v>
      </c>
      <c r="D1571" s="2">
        <v>45060.069444444445</v>
      </c>
      <c r="E1571" t="s">
        <v>191</v>
      </c>
      <c r="F1571" t="s">
        <v>71</v>
      </c>
      <c r="G1571">
        <v>7702</v>
      </c>
      <c r="H1571" s="11">
        <f t="shared" si="120"/>
        <v>14</v>
      </c>
      <c r="I1571" s="7">
        <v>45060</v>
      </c>
      <c r="J1571" s="8">
        <v>6.9444444444444448E-2</v>
      </c>
      <c r="K1571">
        <f t="shared" si="121"/>
        <v>40</v>
      </c>
      <c r="L1571">
        <f t="shared" si="122"/>
        <v>1</v>
      </c>
      <c r="M1571">
        <f t="shared" si="123"/>
        <v>5</v>
      </c>
      <c r="N1571" t="str">
        <f>VLOOKUP(B:B,Customers!A:B,2,TRUE)</f>
        <v>USA</v>
      </c>
      <c r="O1571" t="str">
        <f t="shared" si="124"/>
        <v>Not Outlier</v>
      </c>
      <c r="P1571">
        <f>VLOOKUP(B:B,Customers!A:H,8,0)</f>
        <v>45</v>
      </c>
    </row>
    <row r="1572" spans="1:16" x14ac:dyDescent="0.25">
      <c r="A1572">
        <v>1047821</v>
      </c>
      <c r="B1572">
        <v>1259</v>
      </c>
      <c r="C1572" s="1" t="s">
        <v>99</v>
      </c>
      <c r="D1572" s="3">
        <v>45104.961805555555</v>
      </c>
      <c r="E1572" t="s">
        <v>191</v>
      </c>
      <c r="F1572" t="s">
        <v>65</v>
      </c>
      <c r="G1572">
        <v>4812</v>
      </c>
      <c r="H1572" s="11">
        <f t="shared" si="120"/>
        <v>27</v>
      </c>
      <c r="I1572" s="7">
        <v>45104</v>
      </c>
      <c r="J1572" s="8">
        <v>0.96180555555555558</v>
      </c>
      <c r="K1572">
        <f t="shared" si="121"/>
        <v>5</v>
      </c>
      <c r="L1572">
        <f t="shared" si="122"/>
        <v>23</v>
      </c>
      <c r="M1572">
        <f t="shared" si="123"/>
        <v>6</v>
      </c>
      <c r="N1572" t="str">
        <f>VLOOKUP(B:B,Customers!A:B,2,TRUE)</f>
        <v>USA</v>
      </c>
      <c r="O1572" t="str">
        <f t="shared" si="124"/>
        <v>Not Outlier</v>
      </c>
      <c r="P1572">
        <f>VLOOKUP(B:B,Customers!A:H,8,0)</f>
        <v>45</v>
      </c>
    </row>
    <row r="1573" spans="1:16" x14ac:dyDescent="0.25">
      <c r="A1573">
        <v>195704</v>
      </c>
      <c r="B1573">
        <v>1260</v>
      </c>
      <c r="C1573" s="1" t="s">
        <v>100</v>
      </c>
      <c r="D1573" s="2">
        <v>44973.017361111109</v>
      </c>
      <c r="E1573" t="s">
        <v>191</v>
      </c>
      <c r="F1573" t="s">
        <v>82</v>
      </c>
      <c r="G1573">
        <v>6946</v>
      </c>
      <c r="H1573" s="11">
        <f t="shared" si="120"/>
        <v>16</v>
      </c>
      <c r="I1573" s="7">
        <v>44973</v>
      </c>
      <c r="J1573" s="8">
        <v>1.7361111111111112E-2</v>
      </c>
      <c r="K1573">
        <f t="shared" si="121"/>
        <v>25</v>
      </c>
      <c r="L1573">
        <f t="shared" si="122"/>
        <v>0</v>
      </c>
      <c r="M1573">
        <f t="shared" si="123"/>
        <v>2</v>
      </c>
      <c r="N1573" t="str">
        <f>VLOOKUP(B:B,Customers!A:B,2,TRUE)</f>
        <v>France</v>
      </c>
      <c r="O1573" t="str">
        <f t="shared" si="124"/>
        <v>Not Outlier</v>
      </c>
      <c r="P1573">
        <f>VLOOKUP(B:B,Customers!A:H,8,0)</f>
        <v>67</v>
      </c>
    </row>
    <row r="1574" spans="1:16" x14ac:dyDescent="0.25">
      <c r="A1574">
        <v>112919</v>
      </c>
      <c r="B1574">
        <v>1262</v>
      </c>
      <c r="C1574" s="1" t="s">
        <v>99</v>
      </c>
      <c r="D1574" s="2">
        <v>45141.006249999999</v>
      </c>
      <c r="E1574" t="s">
        <v>96</v>
      </c>
      <c r="F1574" t="s">
        <v>73</v>
      </c>
      <c r="G1574">
        <v>3155</v>
      </c>
      <c r="H1574" s="11">
        <f t="shared" si="120"/>
        <v>3</v>
      </c>
      <c r="I1574" s="7">
        <v>45141</v>
      </c>
      <c r="J1574" s="8">
        <v>6.2500000000000003E-3</v>
      </c>
      <c r="K1574">
        <f t="shared" si="121"/>
        <v>9</v>
      </c>
      <c r="L1574">
        <f t="shared" si="122"/>
        <v>0</v>
      </c>
      <c r="M1574">
        <f t="shared" si="123"/>
        <v>8</v>
      </c>
      <c r="N1574" t="str">
        <f>VLOOKUP(B:B,Customers!A:B,2,TRUE)</f>
        <v>USA</v>
      </c>
      <c r="O1574" t="str">
        <f t="shared" si="124"/>
        <v>Not Outlier</v>
      </c>
      <c r="P1574">
        <f>VLOOKUP(B:B,Customers!A:H,8,0)</f>
        <v>41</v>
      </c>
    </row>
    <row r="1575" spans="1:16" x14ac:dyDescent="0.25">
      <c r="A1575">
        <v>1461194</v>
      </c>
      <c r="B1575">
        <v>1262</v>
      </c>
      <c r="C1575" s="1" t="s">
        <v>99</v>
      </c>
      <c r="D1575" s="3">
        <v>45045.067361111112</v>
      </c>
      <c r="E1575" t="s">
        <v>97</v>
      </c>
      <c r="F1575" t="s">
        <v>85</v>
      </c>
      <c r="G1575">
        <v>9700</v>
      </c>
      <c r="H1575" s="11">
        <f t="shared" si="120"/>
        <v>29</v>
      </c>
      <c r="I1575" s="7">
        <v>45045</v>
      </c>
      <c r="J1575" s="8">
        <v>6.7361111111111108E-2</v>
      </c>
      <c r="K1575">
        <f t="shared" si="121"/>
        <v>37</v>
      </c>
      <c r="L1575">
        <f t="shared" si="122"/>
        <v>1</v>
      </c>
      <c r="M1575">
        <f t="shared" si="123"/>
        <v>4</v>
      </c>
      <c r="N1575" t="str">
        <f>VLOOKUP(B:B,Customers!A:B,2,TRUE)</f>
        <v>USA</v>
      </c>
      <c r="O1575" t="str">
        <f t="shared" si="124"/>
        <v>Not Outlier</v>
      </c>
      <c r="P1575">
        <f>VLOOKUP(B:B,Customers!A:H,8,0)</f>
        <v>41</v>
      </c>
    </row>
    <row r="1576" spans="1:16" x14ac:dyDescent="0.25">
      <c r="A1576">
        <v>942561</v>
      </c>
      <c r="B1576">
        <v>1263</v>
      </c>
      <c r="C1576" s="1" t="s">
        <v>99</v>
      </c>
      <c r="D1576" s="3">
        <v>45212.994444444441</v>
      </c>
      <c r="E1576" t="s">
        <v>96</v>
      </c>
      <c r="F1576" t="s">
        <v>81</v>
      </c>
      <c r="G1576">
        <v>1046</v>
      </c>
      <c r="H1576" s="11">
        <f t="shared" si="120"/>
        <v>13</v>
      </c>
      <c r="I1576" s="7">
        <v>45212</v>
      </c>
      <c r="J1576" s="8">
        <v>0.99444444444444446</v>
      </c>
      <c r="K1576">
        <f t="shared" si="121"/>
        <v>52</v>
      </c>
      <c r="L1576">
        <f t="shared" si="122"/>
        <v>23</v>
      </c>
      <c r="M1576">
        <f t="shared" si="123"/>
        <v>10</v>
      </c>
      <c r="N1576" t="str">
        <f>VLOOKUP(B:B,Customers!A:B,2,TRUE)</f>
        <v>USA</v>
      </c>
      <c r="O1576" t="str">
        <f t="shared" si="124"/>
        <v>Not Outlier</v>
      </c>
      <c r="P1576">
        <f>VLOOKUP(B:B,Customers!A:H,8,0)</f>
        <v>78</v>
      </c>
    </row>
    <row r="1577" spans="1:16" x14ac:dyDescent="0.25">
      <c r="A1577">
        <v>1237283</v>
      </c>
      <c r="B1577">
        <v>1263</v>
      </c>
      <c r="C1577" s="1" t="s">
        <v>99</v>
      </c>
      <c r="D1577" s="3">
        <v>44978.054861111108</v>
      </c>
      <c r="E1577" t="s">
        <v>96</v>
      </c>
      <c r="F1577" t="s">
        <v>81</v>
      </c>
      <c r="G1577">
        <v>3809</v>
      </c>
      <c r="H1577" s="11">
        <f t="shared" si="120"/>
        <v>21</v>
      </c>
      <c r="I1577" s="7">
        <v>44978</v>
      </c>
      <c r="J1577" s="8">
        <v>5.486111111111111E-2</v>
      </c>
      <c r="K1577">
        <f t="shared" si="121"/>
        <v>19</v>
      </c>
      <c r="L1577">
        <f t="shared" si="122"/>
        <v>1</v>
      </c>
      <c r="M1577">
        <f t="shared" si="123"/>
        <v>2</v>
      </c>
      <c r="N1577" t="str">
        <f>VLOOKUP(B:B,Customers!A:B,2,TRUE)</f>
        <v>USA</v>
      </c>
      <c r="O1577" t="str">
        <f t="shared" si="124"/>
        <v>Not Outlier</v>
      </c>
      <c r="P1577">
        <f>VLOOKUP(B:B,Customers!A:H,8,0)</f>
        <v>78</v>
      </c>
    </row>
    <row r="1578" spans="1:16" x14ac:dyDescent="0.25">
      <c r="A1578">
        <v>118960</v>
      </c>
      <c r="B1578">
        <v>1265</v>
      </c>
      <c r="C1578" s="1" t="s">
        <v>99</v>
      </c>
      <c r="D1578" s="2">
        <v>45004.018750000003</v>
      </c>
      <c r="E1578" t="s">
        <v>98</v>
      </c>
      <c r="F1578" t="s">
        <v>4</v>
      </c>
      <c r="G1578">
        <v>3942</v>
      </c>
      <c r="H1578" s="11">
        <f t="shared" si="120"/>
        <v>19</v>
      </c>
      <c r="I1578" s="7">
        <v>45004</v>
      </c>
      <c r="J1578" s="8">
        <v>1.8749999999999999E-2</v>
      </c>
      <c r="K1578">
        <f t="shared" si="121"/>
        <v>27</v>
      </c>
      <c r="L1578">
        <f t="shared" si="122"/>
        <v>0</v>
      </c>
      <c r="M1578">
        <f t="shared" si="123"/>
        <v>3</v>
      </c>
      <c r="N1578" t="str">
        <f>VLOOKUP(B:B,Customers!A:B,2,TRUE)</f>
        <v>USA</v>
      </c>
      <c r="O1578" t="str">
        <f t="shared" si="124"/>
        <v>Not Outlier</v>
      </c>
      <c r="P1578">
        <f>VLOOKUP(B:B,Customers!A:H,8,0)</f>
        <v>72</v>
      </c>
    </row>
    <row r="1579" spans="1:16" x14ac:dyDescent="0.25">
      <c r="A1579">
        <v>570816</v>
      </c>
      <c r="B1579">
        <v>1266</v>
      </c>
      <c r="C1579" s="1" t="s">
        <v>99</v>
      </c>
      <c r="D1579" s="2">
        <v>44927.123611111114</v>
      </c>
      <c r="E1579" t="s">
        <v>98</v>
      </c>
      <c r="F1579" t="s">
        <v>91</v>
      </c>
      <c r="G1579">
        <v>1195</v>
      </c>
      <c r="H1579" s="11">
        <f t="shared" si="120"/>
        <v>1</v>
      </c>
      <c r="I1579" s="7">
        <v>44927</v>
      </c>
      <c r="J1579" s="8">
        <v>0.12361111111111112</v>
      </c>
      <c r="K1579">
        <f t="shared" si="121"/>
        <v>58</v>
      </c>
      <c r="L1579">
        <f t="shared" si="122"/>
        <v>2</v>
      </c>
      <c r="M1579">
        <f t="shared" si="123"/>
        <v>1</v>
      </c>
      <c r="N1579" t="str">
        <f>VLOOKUP(B:B,Customers!A:B,2,TRUE)</f>
        <v>USA</v>
      </c>
      <c r="O1579" t="str">
        <f t="shared" si="124"/>
        <v>Not Outlier</v>
      </c>
      <c r="P1579">
        <f>VLOOKUP(B:B,Customers!A:H,8,0)</f>
        <v>42</v>
      </c>
    </row>
    <row r="1580" spans="1:16" x14ac:dyDescent="0.25">
      <c r="A1580">
        <v>804031</v>
      </c>
      <c r="B1580">
        <v>1267</v>
      </c>
      <c r="C1580" s="1" t="s">
        <v>107</v>
      </c>
      <c r="D1580" s="3">
        <v>44928.054861111108</v>
      </c>
      <c r="E1580" t="s">
        <v>96</v>
      </c>
      <c r="F1580" t="s">
        <v>70</v>
      </c>
      <c r="G1580">
        <v>9935</v>
      </c>
      <c r="H1580" s="11">
        <f t="shared" si="120"/>
        <v>2</v>
      </c>
      <c r="I1580" s="7">
        <v>44928</v>
      </c>
      <c r="J1580" s="8">
        <v>5.486111111111111E-2</v>
      </c>
      <c r="K1580">
        <f t="shared" si="121"/>
        <v>19</v>
      </c>
      <c r="L1580">
        <f t="shared" si="122"/>
        <v>1</v>
      </c>
      <c r="M1580">
        <f t="shared" si="123"/>
        <v>1</v>
      </c>
      <c r="N1580" t="str">
        <f>VLOOKUP(B:B,Customers!A:B,2,TRUE)</f>
        <v>Italy</v>
      </c>
      <c r="O1580" t="str">
        <f t="shared" si="124"/>
        <v>Not Outlier</v>
      </c>
      <c r="P1580">
        <f>VLOOKUP(B:B,Customers!A:H,8,0)</f>
        <v>62</v>
      </c>
    </row>
    <row r="1581" spans="1:16" x14ac:dyDescent="0.25">
      <c r="A1581">
        <v>935947</v>
      </c>
      <c r="B1581">
        <v>1267</v>
      </c>
      <c r="C1581" s="1" t="s">
        <v>107</v>
      </c>
      <c r="D1581" s="3">
        <v>45116.054861111108</v>
      </c>
      <c r="E1581" t="s">
        <v>97</v>
      </c>
      <c r="F1581" t="s">
        <v>87</v>
      </c>
      <c r="G1581">
        <v>5054</v>
      </c>
      <c r="H1581" s="11">
        <f t="shared" si="120"/>
        <v>9</v>
      </c>
      <c r="I1581" s="7">
        <v>45116</v>
      </c>
      <c r="J1581" s="8">
        <v>5.486111111111111E-2</v>
      </c>
      <c r="K1581">
        <f t="shared" si="121"/>
        <v>19</v>
      </c>
      <c r="L1581">
        <f t="shared" si="122"/>
        <v>1</v>
      </c>
      <c r="M1581">
        <f t="shared" si="123"/>
        <v>7</v>
      </c>
      <c r="N1581" t="str">
        <f>VLOOKUP(B:B,Customers!A:B,2,TRUE)</f>
        <v>Italy</v>
      </c>
      <c r="O1581" t="str">
        <f t="shared" si="124"/>
        <v>Not Outlier</v>
      </c>
      <c r="P1581">
        <f>VLOOKUP(B:B,Customers!A:H,8,0)</f>
        <v>62</v>
      </c>
    </row>
    <row r="1582" spans="1:16" x14ac:dyDescent="0.25">
      <c r="A1582">
        <v>1542373</v>
      </c>
      <c r="B1582">
        <v>1267</v>
      </c>
      <c r="C1582" s="1" t="s">
        <v>107</v>
      </c>
      <c r="D1582" s="3">
        <v>45059.027777777781</v>
      </c>
      <c r="E1582" t="s">
        <v>191</v>
      </c>
      <c r="F1582" t="s">
        <v>30</v>
      </c>
      <c r="G1582">
        <v>3468</v>
      </c>
      <c r="H1582" s="11">
        <f t="shared" si="120"/>
        <v>13</v>
      </c>
      <c r="I1582" s="7">
        <v>45059</v>
      </c>
      <c r="J1582" s="8">
        <v>2.7777777777777776E-2</v>
      </c>
      <c r="K1582">
        <f t="shared" si="121"/>
        <v>40</v>
      </c>
      <c r="L1582">
        <f t="shared" si="122"/>
        <v>0</v>
      </c>
      <c r="M1582">
        <f t="shared" si="123"/>
        <v>5</v>
      </c>
      <c r="N1582" t="str">
        <f>VLOOKUP(B:B,Customers!A:B,2,TRUE)</f>
        <v>Italy</v>
      </c>
      <c r="O1582" t="str">
        <f t="shared" si="124"/>
        <v>Not Outlier</v>
      </c>
      <c r="P1582">
        <f>VLOOKUP(B:B,Customers!A:H,8,0)</f>
        <v>62</v>
      </c>
    </row>
    <row r="1583" spans="1:16" x14ac:dyDescent="0.25">
      <c r="A1583">
        <v>341522</v>
      </c>
      <c r="B1583">
        <v>1268</v>
      </c>
      <c r="C1583" s="1" t="s">
        <v>99</v>
      </c>
      <c r="D1583" s="2">
        <v>45150.023611111108</v>
      </c>
      <c r="E1583" t="s">
        <v>191</v>
      </c>
      <c r="F1583" t="s">
        <v>12</v>
      </c>
      <c r="G1583">
        <v>1649</v>
      </c>
      <c r="H1583" s="11">
        <f t="shared" si="120"/>
        <v>12</v>
      </c>
      <c r="I1583" s="7">
        <v>45150</v>
      </c>
      <c r="J1583" s="8">
        <v>2.361111111111111E-2</v>
      </c>
      <c r="K1583">
        <f t="shared" si="121"/>
        <v>34</v>
      </c>
      <c r="L1583">
        <f t="shared" si="122"/>
        <v>0</v>
      </c>
      <c r="M1583">
        <f t="shared" si="123"/>
        <v>8</v>
      </c>
      <c r="N1583" t="str">
        <f>VLOOKUP(B:B,Customers!A:B,2,TRUE)</f>
        <v>USA</v>
      </c>
      <c r="O1583" t="str">
        <f t="shared" si="124"/>
        <v>Not Outlier</v>
      </c>
      <c r="P1583">
        <f>VLOOKUP(B:B,Customers!A:H,8,0)</f>
        <v>48</v>
      </c>
    </row>
    <row r="1584" spans="1:16" x14ac:dyDescent="0.25">
      <c r="A1584">
        <v>232261</v>
      </c>
      <c r="B1584">
        <v>1269</v>
      </c>
      <c r="C1584" s="1" t="s">
        <v>110</v>
      </c>
      <c r="D1584" s="2">
        <v>45169.940972222219</v>
      </c>
      <c r="E1584" t="s">
        <v>191</v>
      </c>
      <c r="F1584" t="s">
        <v>79</v>
      </c>
      <c r="G1584">
        <v>434</v>
      </c>
      <c r="H1584" s="11">
        <f t="shared" si="120"/>
        <v>31</v>
      </c>
      <c r="I1584" s="7">
        <v>45169</v>
      </c>
      <c r="J1584" s="8">
        <v>0.94097222222222221</v>
      </c>
      <c r="K1584">
        <f t="shared" si="121"/>
        <v>35</v>
      </c>
      <c r="L1584">
        <f t="shared" si="122"/>
        <v>22</v>
      </c>
      <c r="M1584">
        <f t="shared" si="123"/>
        <v>8</v>
      </c>
      <c r="N1584" t="str">
        <f>VLOOKUP(B:B,Customers!A:B,2,TRUE)</f>
        <v>Switzerland</v>
      </c>
      <c r="O1584" t="str">
        <f t="shared" si="124"/>
        <v>Not Outlier</v>
      </c>
      <c r="P1584">
        <f>VLOOKUP(B:B,Customers!A:H,8,0)</f>
        <v>48</v>
      </c>
    </row>
    <row r="1585" spans="1:16" x14ac:dyDescent="0.25">
      <c r="A1585">
        <v>611976</v>
      </c>
      <c r="B1585">
        <v>1269</v>
      </c>
      <c r="C1585" s="1" t="s">
        <v>110</v>
      </c>
      <c r="D1585" s="2">
        <v>45241.968055555553</v>
      </c>
      <c r="E1585" t="s">
        <v>191</v>
      </c>
      <c r="F1585" t="s">
        <v>23</v>
      </c>
      <c r="G1585">
        <v>3073</v>
      </c>
      <c r="H1585" s="11">
        <f t="shared" si="120"/>
        <v>11</v>
      </c>
      <c r="I1585" s="7">
        <v>45241</v>
      </c>
      <c r="J1585" s="8">
        <v>0.96805555555555556</v>
      </c>
      <c r="K1585">
        <f t="shared" si="121"/>
        <v>14</v>
      </c>
      <c r="L1585">
        <f t="shared" si="122"/>
        <v>23</v>
      </c>
      <c r="M1585">
        <f t="shared" si="123"/>
        <v>11</v>
      </c>
      <c r="N1585" t="str">
        <f>VLOOKUP(B:B,Customers!A:B,2,TRUE)</f>
        <v>Switzerland</v>
      </c>
      <c r="O1585" t="str">
        <f t="shared" si="124"/>
        <v>Not Outlier</v>
      </c>
      <c r="P1585">
        <f>VLOOKUP(B:B,Customers!A:H,8,0)</f>
        <v>48</v>
      </c>
    </row>
    <row r="1586" spans="1:16" x14ac:dyDescent="0.25">
      <c r="A1586">
        <v>1003833</v>
      </c>
      <c r="B1586">
        <v>1270</v>
      </c>
      <c r="C1586" s="1" t="s">
        <v>99</v>
      </c>
      <c r="D1586" s="3">
        <v>44999.984027777777</v>
      </c>
      <c r="E1586" t="s">
        <v>97</v>
      </c>
      <c r="F1586" t="s">
        <v>27</v>
      </c>
      <c r="G1586">
        <v>5170</v>
      </c>
      <c r="H1586" s="11">
        <f t="shared" si="120"/>
        <v>14</v>
      </c>
      <c r="I1586" s="7">
        <v>44999</v>
      </c>
      <c r="J1586" s="8">
        <v>0.98402777777777772</v>
      </c>
      <c r="K1586">
        <f t="shared" si="121"/>
        <v>37</v>
      </c>
      <c r="L1586">
        <f t="shared" si="122"/>
        <v>23</v>
      </c>
      <c r="M1586">
        <f t="shared" si="123"/>
        <v>3</v>
      </c>
      <c r="N1586" t="str">
        <f>VLOOKUP(B:B,Customers!A:B,2,TRUE)</f>
        <v>USA</v>
      </c>
      <c r="O1586" t="str">
        <f t="shared" si="124"/>
        <v>Not Outlier</v>
      </c>
      <c r="P1586">
        <f>VLOOKUP(B:B,Customers!A:H,8,0)</f>
        <v>48</v>
      </c>
    </row>
    <row r="1587" spans="1:16" x14ac:dyDescent="0.25">
      <c r="A1587">
        <v>846209</v>
      </c>
      <c r="B1587">
        <v>1271</v>
      </c>
      <c r="C1587" s="1" t="s">
        <v>100</v>
      </c>
      <c r="D1587" s="3">
        <v>44977.040277777778</v>
      </c>
      <c r="E1587" t="s">
        <v>98</v>
      </c>
      <c r="F1587" t="s">
        <v>8</v>
      </c>
      <c r="G1587">
        <v>9945</v>
      </c>
      <c r="H1587" s="11">
        <f t="shared" si="120"/>
        <v>20</v>
      </c>
      <c r="I1587" s="7">
        <v>44977</v>
      </c>
      <c r="J1587" s="8">
        <v>4.027777777777778E-2</v>
      </c>
      <c r="K1587">
        <f t="shared" si="121"/>
        <v>58</v>
      </c>
      <c r="L1587">
        <f t="shared" si="122"/>
        <v>0</v>
      </c>
      <c r="M1587">
        <f t="shared" si="123"/>
        <v>2</v>
      </c>
      <c r="N1587" t="str">
        <f>VLOOKUP(B:B,Customers!A:B,2,TRUE)</f>
        <v>France</v>
      </c>
      <c r="O1587" t="str">
        <f t="shared" si="124"/>
        <v>Not Outlier</v>
      </c>
      <c r="P1587">
        <f>VLOOKUP(B:B,Customers!A:H,8,0)</f>
        <v>43</v>
      </c>
    </row>
    <row r="1588" spans="1:16" x14ac:dyDescent="0.25">
      <c r="A1588">
        <v>1446428</v>
      </c>
      <c r="B1588">
        <v>1271</v>
      </c>
      <c r="C1588" s="1" t="s">
        <v>100</v>
      </c>
      <c r="D1588" s="3">
        <v>45291.981944444444</v>
      </c>
      <c r="E1588" t="s">
        <v>96</v>
      </c>
      <c r="F1588" t="s">
        <v>52</v>
      </c>
      <c r="G1588">
        <v>4354</v>
      </c>
      <c r="H1588" s="11">
        <f t="shared" si="120"/>
        <v>31</v>
      </c>
      <c r="I1588" s="7">
        <v>45291</v>
      </c>
      <c r="J1588" s="8">
        <v>0.9819444444444444</v>
      </c>
      <c r="K1588">
        <f t="shared" si="121"/>
        <v>34</v>
      </c>
      <c r="L1588">
        <f t="shared" si="122"/>
        <v>23</v>
      </c>
      <c r="M1588">
        <f t="shared" si="123"/>
        <v>12</v>
      </c>
      <c r="N1588" t="str">
        <f>VLOOKUP(B:B,Customers!A:B,2,TRUE)</f>
        <v>France</v>
      </c>
      <c r="O1588" t="str">
        <f t="shared" si="124"/>
        <v>Not Outlier</v>
      </c>
      <c r="P1588">
        <f>VLOOKUP(B:B,Customers!A:H,8,0)</f>
        <v>43</v>
      </c>
    </row>
    <row r="1589" spans="1:16" x14ac:dyDescent="0.25">
      <c r="A1589">
        <v>1564843</v>
      </c>
      <c r="B1589">
        <v>1271</v>
      </c>
      <c r="C1589" s="1" t="s">
        <v>100</v>
      </c>
      <c r="D1589" s="3">
        <v>44973.078472222223</v>
      </c>
      <c r="E1589" t="s">
        <v>96</v>
      </c>
      <c r="F1589" t="s">
        <v>90</v>
      </c>
      <c r="G1589">
        <v>2114</v>
      </c>
      <c r="H1589" s="11">
        <f t="shared" si="120"/>
        <v>16</v>
      </c>
      <c r="I1589" s="7">
        <v>44973</v>
      </c>
      <c r="J1589" s="8">
        <v>7.8472222222222221E-2</v>
      </c>
      <c r="K1589">
        <f t="shared" si="121"/>
        <v>53</v>
      </c>
      <c r="L1589">
        <f t="shared" si="122"/>
        <v>1</v>
      </c>
      <c r="M1589">
        <f t="shared" si="123"/>
        <v>2</v>
      </c>
      <c r="N1589" t="str">
        <f>VLOOKUP(B:B,Customers!A:B,2,TRUE)</f>
        <v>France</v>
      </c>
      <c r="O1589" t="str">
        <f t="shared" si="124"/>
        <v>Not Outlier</v>
      </c>
      <c r="P1589">
        <f>VLOOKUP(B:B,Customers!A:H,8,0)</f>
        <v>43</v>
      </c>
    </row>
    <row r="1590" spans="1:16" x14ac:dyDescent="0.25">
      <c r="A1590">
        <v>228177</v>
      </c>
      <c r="B1590">
        <v>1272</v>
      </c>
      <c r="C1590" s="1" t="s">
        <v>101</v>
      </c>
      <c r="D1590" s="2">
        <v>45054.036805555559</v>
      </c>
      <c r="E1590" t="s">
        <v>98</v>
      </c>
      <c r="F1590" t="s">
        <v>27</v>
      </c>
      <c r="G1590">
        <v>8567</v>
      </c>
      <c r="H1590" s="11">
        <f t="shared" si="120"/>
        <v>8</v>
      </c>
      <c r="I1590" s="7">
        <v>45054</v>
      </c>
      <c r="J1590" s="8">
        <v>3.6805555555555557E-2</v>
      </c>
      <c r="K1590">
        <f t="shared" si="121"/>
        <v>53</v>
      </c>
      <c r="L1590">
        <f t="shared" si="122"/>
        <v>0</v>
      </c>
      <c r="M1590">
        <f t="shared" si="123"/>
        <v>5</v>
      </c>
      <c r="N1590" t="str">
        <f>VLOOKUP(B:B,Customers!A:B,2,TRUE)</f>
        <v>Australia</v>
      </c>
      <c r="O1590" t="str">
        <f t="shared" si="124"/>
        <v>Not Outlier</v>
      </c>
      <c r="P1590">
        <f>VLOOKUP(B:B,Customers!A:H,8,0)</f>
        <v>39</v>
      </c>
    </row>
    <row r="1591" spans="1:16" x14ac:dyDescent="0.25">
      <c r="A1591">
        <v>861120</v>
      </c>
      <c r="B1591">
        <v>1274</v>
      </c>
      <c r="C1591" s="1" t="s">
        <v>99</v>
      </c>
      <c r="D1591" s="3">
        <v>45100.018055555556</v>
      </c>
      <c r="E1591" t="s">
        <v>191</v>
      </c>
      <c r="F1591" t="s">
        <v>24</v>
      </c>
      <c r="G1591">
        <v>6826</v>
      </c>
      <c r="H1591" s="11">
        <f t="shared" si="120"/>
        <v>23</v>
      </c>
      <c r="I1591" s="7">
        <v>45100</v>
      </c>
      <c r="J1591" s="8">
        <v>1.8055555555555554E-2</v>
      </c>
      <c r="K1591">
        <f t="shared" si="121"/>
        <v>26</v>
      </c>
      <c r="L1591">
        <f t="shared" si="122"/>
        <v>0</v>
      </c>
      <c r="M1591">
        <f t="shared" si="123"/>
        <v>6</v>
      </c>
      <c r="N1591" t="str">
        <f>VLOOKUP(B:B,Customers!A:B,2,TRUE)</f>
        <v>USA</v>
      </c>
      <c r="O1591" t="str">
        <f t="shared" si="124"/>
        <v>Not Outlier</v>
      </c>
      <c r="P1591">
        <f>VLOOKUP(B:B,Customers!A:H,8,0)</f>
        <v>78</v>
      </c>
    </row>
    <row r="1592" spans="1:16" x14ac:dyDescent="0.25">
      <c r="A1592">
        <v>1386601</v>
      </c>
      <c r="B1592">
        <v>1276</v>
      </c>
      <c r="C1592" s="1" t="s">
        <v>100</v>
      </c>
      <c r="D1592" s="3">
        <v>45026.027777777781</v>
      </c>
      <c r="E1592" t="s">
        <v>97</v>
      </c>
      <c r="F1592" t="s">
        <v>43</v>
      </c>
      <c r="G1592">
        <v>4677</v>
      </c>
      <c r="H1592" s="11">
        <f t="shared" si="120"/>
        <v>10</v>
      </c>
      <c r="I1592" s="7">
        <v>45026</v>
      </c>
      <c r="J1592" s="8">
        <v>2.7777777777777776E-2</v>
      </c>
      <c r="K1592">
        <f t="shared" si="121"/>
        <v>40</v>
      </c>
      <c r="L1592">
        <f t="shared" si="122"/>
        <v>0</v>
      </c>
      <c r="M1592">
        <f t="shared" si="123"/>
        <v>4</v>
      </c>
      <c r="N1592" t="str">
        <f>VLOOKUP(B:B,Customers!A:B,2,TRUE)</f>
        <v>France</v>
      </c>
      <c r="O1592" t="str">
        <f t="shared" si="124"/>
        <v>Not Outlier</v>
      </c>
      <c r="P1592">
        <f>VLOOKUP(B:B,Customers!A:H,8,0)</f>
        <v>88</v>
      </c>
    </row>
    <row r="1593" spans="1:16" x14ac:dyDescent="0.25">
      <c r="A1593">
        <v>1452251</v>
      </c>
      <c r="B1593">
        <v>1276</v>
      </c>
      <c r="C1593" s="1" t="s">
        <v>100</v>
      </c>
      <c r="D1593" s="3">
        <v>45009.95416666667</v>
      </c>
      <c r="E1593" t="s">
        <v>96</v>
      </c>
      <c r="F1593" t="s">
        <v>5</v>
      </c>
      <c r="G1593">
        <v>9140</v>
      </c>
      <c r="H1593" s="11">
        <f t="shared" si="120"/>
        <v>24</v>
      </c>
      <c r="I1593" s="7">
        <v>45009</v>
      </c>
      <c r="J1593" s="8">
        <v>0.95416666666666672</v>
      </c>
      <c r="K1593">
        <f t="shared" si="121"/>
        <v>54</v>
      </c>
      <c r="L1593">
        <f t="shared" si="122"/>
        <v>22</v>
      </c>
      <c r="M1593">
        <f t="shared" si="123"/>
        <v>3</v>
      </c>
      <c r="N1593" t="str">
        <f>VLOOKUP(B:B,Customers!A:B,2,TRUE)</f>
        <v>France</v>
      </c>
      <c r="O1593" t="str">
        <f t="shared" si="124"/>
        <v>Not Outlier</v>
      </c>
      <c r="P1593">
        <f>VLOOKUP(B:B,Customers!A:H,8,0)</f>
        <v>88</v>
      </c>
    </row>
    <row r="1594" spans="1:16" x14ac:dyDescent="0.25">
      <c r="A1594">
        <v>748997</v>
      </c>
      <c r="B1594">
        <v>1277</v>
      </c>
      <c r="C1594" s="1" t="s">
        <v>110</v>
      </c>
      <c r="D1594" s="3">
        <v>45091.009027777778</v>
      </c>
      <c r="E1594" t="s">
        <v>96</v>
      </c>
      <c r="F1594" t="s">
        <v>95</v>
      </c>
      <c r="G1594">
        <v>9873</v>
      </c>
      <c r="H1594" s="11">
        <f t="shared" si="120"/>
        <v>14</v>
      </c>
      <c r="I1594" s="7">
        <v>45091</v>
      </c>
      <c r="J1594" s="8">
        <v>9.0277777777777769E-3</v>
      </c>
      <c r="K1594">
        <f t="shared" si="121"/>
        <v>13</v>
      </c>
      <c r="L1594">
        <f t="shared" si="122"/>
        <v>0</v>
      </c>
      <c r="M1594">
        <f t="shared" si="123"/>
        <v>6</v>
      </c>
      <c r="N1594" t="str">
        <f>VLOOKUP(B:B,Customers!A:B,2,TRUE)</f>
        <v>Switzerland</v>
      </c>
      <c r="O1594" t="str">
        <f t="shared" si="124"/>
        <v>Not Outlier</v>
      </c>
      <c r="P1594">
        <f>VLOOKUP(B:B,Customers!A:H,8,0)</f>
        <v>73</v>
      </c>
    </row>
    <row r="1595" spans="1:16" x14ac:dyDescent="0.25">
      <c r="A1595">
        <v>623935</v>
      </c>
      <c r="B1595">
        <v>1278</v>
      </c>
      <c r="C1595" s="1" t="s">
        <v>99</v>
      </c>
      <c r="D1595" s="2">
        <v>45027.058333333334</v>
      </c>
      <c r="E1595" t="s">
        <v>96</v>
      </c>
      <c r="F1595" t="s">
        <v>41</v>
      </c>
      <c r="G1595">
        <v>7665</v>
      </c>
      <c r="H1595" s="11">
        <f t="shared" si="120"/>
        <v>11</v>
      </c>
      <c r="I1595" s="7">
        <v>45027</v>
      </c>
      <c r="J1595" s="8">
        <v>5.8333333333333334E-2</v>
      </c>
      <c r="K1595">
        <f t="shared" si="121"/>
        <v>24</v>
      </c>
      <c r="L1595">
        <f t="shared" si="122"/>
        <v>1</v>
      </c>
      <c r="M1595">
        <f t="shared" si="123"/>
        <v>4</v>
      </c>
      <c r="N1595" t="str">
        <f>VLOOKUP(B:B,Customers!A:B,2,TRUE)</f>
        <v>USA</v>
      </c>
      <c r="O1595" t="str">
        <f t="shared" si="124"/>
        <v>Not Outlier</v>
      </c>
      <c r="P1595">
        <f>VLOOKUP(B:B,Customers!A:H,8,0)</f>
        <v>69</v>
      </c>
    </row>
    <row r="1596" spans="1:16" x14ac:dyDescent="0.25">
      <c r="A1596">
        <v>680722</v>
      </c>
      <c r="B1596">
        <v>1278</v>
      </c>
      <c r="C1596" s="1" t="s">
        <v>99</v>
      </c>
      <c r="D1596" s="3">
        <v>45032.083333333336</v>
      </c>
      <c r="E1596" t="s">
        <v>98</v>
      </c>
      <c r="F1596" t="s">
        <v>47</v>
      </c>
      <c r="G1596">
        <v>421</v>
      </c>
      <c r="H1596" s="11">
        <f t="shared" si="120"/>
        <v>16</v>
      </c>
      <c r="I1596" s="7">
        <v>45032</v>
      </c>
      <c r="J1596" s="8">
        <v>8.3333333333333329E-2</v>
      </c>
      <c r="K1596">
        <f t="shared" si="121"/>
        <v>0</v>
      </c>
      <c r="L1596">
        <f t="shared" si="122"/>
        <v>2</v>
      </c>
      <c r="M1596">
        <f t="shared" si="123"/>
        <v>4</v>
      </c>
      <c r="N1596" t="str">
        <f>VLOOKUP(B:B,Customers!A:B,2,TRUE)</f>
        <v>USA</v>
      </c>
      <c r="O1596" t="str">
        <f t="shared" si="124"/>
        <v>Not Outlier</v>
      </c>
      <c r="P1596">
        <f>VLOOKUP(B:B,Customers!A:H,8,0)</f>
        <v>69</v>
      </c>
    </row>
    <row r="1597" spans="1:16" x14ac:dyDescent="0.25">
      <c r="A1597">
        <v>471691</v>
      </c>
      <c r="B1597">
        <v>1279</v>
      </c>
      <c r="C1597" s="1" t="s">
        <v>99</v>
      </c>
      <c r="D1597" s="2">
        <v>45026.072916666664</v>
      </c>
      <c r="E1597" t="s">
        <v>98</v>
      </c>
      <c r="F1597" t="s">
        <v>69</v>
      </c>
      <c r="G1597">
        <v>1314</v>
      </c>
      <c r="H1597" s="11">
        <f t="shared" si="120"/>
        <v>10</v>
      </c>
      <c r="I1597" s="7">
        <v>45026</v>
      </c>
      <c r="J1597" s="8">
        <v>7.2916666666666671E-2</v>
      </c>
      <c r="K1597">
        <f t="shared" si="121"/>
        <v>45</v>
      </c>
      <c r="L1597">
        <f t="shared" si="122"/>
        <v>1</v>
      </c>
      <c r="M1597">
        <f t="shared" si="123"/>
        <v>4</v>
      </c>
      <c r="N1597" t="str">
        <f>VLOOKUP(B:B,Customers!A:B,2,TRUE)</f>
        <v>USA</v>
      </c>
      <c r="O1597" t="str">
        <f t="shared" si="124"/>
        <v>Not Outlier</v>
      </c>
      <c r="P1597">
        <f>VLOOKUP(B:B,Customers!A:H,8,0)</f>
        <v>52</v>
      </c>
    </row>
    <row r="1598" spans="1:16" x14ac:dyDescent="0.25">
      <c r="A1598">
        <v>103462</v>
      </c>
      <c r="B1598">
        <v>1280</v>
      </c>
      <c r="C1598" s="1" t="s">
        <v>99</v>
      </c>
      <c r="D1598" s="2">
        <v>45212.024305555555</v>
      </c>
      <c r="E1598" t="s">
        <v>191</v>
      </c>
      <c r="F1598" t="s">
        <v>8</v>
      </c>
      <c r="G1598">
        <v>9693</v>
      </c>
      <c r="H1598" s="11">
        <f t="shared" si="120"/>
        <v>13</v>
      </c>
      <c r="I1598" s="7">
        <v>45212</v>
      </c>
      <c r="J1598" s="8">
        <v>2.4305555555555556E-2</v>
      </c>
      <c r="K1598">
        <f t="shared" si="121"/>
        <v>35</v>
      </c>
      <c r="L1598">
        <f t="shared" si="122"/>
        <v>0</v>
      </c>
      <c r="M1598">
        <f t="shared" si="123"/>
        <v>10</v>
      </c>
      <c r="N1598" t="str">
        <f>VLOOKUP(B:B,Customers!A:B,2,TRUE)</f>
        <v>USA</v>
      </c>
      <c r="O1598" t="str">
        <f t="shared" si="124"/>
        <v>Not Outlier</v>
      </c>
      <c r="P1598">
        <f>VLOOKUP(B:B,Customers!A:H,8,0)</f>
        <v>69</v>
      </c>
    </row>
    <row r="1599" spans="1:16" x14ac:dyDescent="0.25">
      <c r="A1599">
        <v>264917</v>
      </c>
      <c r="B1599">
        <v>1281</v>
      </c>
      <c r="C1599" s="1" t="s">
        <v>105</v>
      </c>
      <c r="D1599" s="2">
        <v>45130.010416666664</v>
      </c>
      <c r="E1599" t="s">
        <v>98</v>
      </c>
      <c r="F1599" t="s">
        <v>78</v>
      </c>
      <c r="G1599">
        <v>1214</v>
      </c>
      <c r="H1599" s="11">
        <f t="shared" si="120"/>
        <v>23</v>
      </c>
      <c r="I1599" s="7">
        <v>45130</v>
      </c>
      <c r="J1599" s="8">
        <v>1.0416666666666666E-2</v>
      </c>
      <c r="K1599">
        <f t="shared" si="121"/>
        <v>15</v>
      </c>
      <c r="L1599">
        <f t="shared" si="122"/>
        <v>0</v>
      </c>
      <c r="M1599">
        <f t="shared" si="123"/>
        <v>7</v>
      </c>
      <c r="N1599" t="str">
        <f>VLOOKUP(B:B,Customers!A:B,2,TRUE)</f>
        <v>Spain</v>
      </c>
      <c r="O1599" t="str">
        <f t="shared" si="124"/>
        <v>Not Outlier</v>
      </c>
      <c r="P1599">
        <f>VLOOKUP(B:B,Customers!A:H,8,0)</f>
        <v>61</v>
      </c>
    </row>
    <row r="1600" spans="1:16" x14ac:dyDescent="0.25">
      <c r="A1600">
        <v>52659</v>
      </c>
      <c r="B1600">
        <v>1282</v>
      </c>
      <c r="C1600" s="1" t="s">
        <v>100</v>
      </c>
      <c r="D1600" s="2">
        <v>45084.038194444445</v>
      </c>
      <c r="E1600" t="s">
        <v>191</v>
      </c>
      <c r="F1600" t="s">
        <v>27</v>
      </c>
      <c r="G1600">
        <v>3865</v>
      </c>
      <c r="H1600" s="11">
        <f t="shared" si="120"/>
        <v>7</v>
      </c>
      <c r="I1600" s="7">
        <v>45084</v>
      </c>
      <c r="J1600" s="8">
        <v>3.8194444444444448E-2</v>
      </c>
      <c r="K1600">
        <f t="shared" si="121"/>
        <v>55</v>
      </c>
      <c r="L1600">
        <f t="shared" si="122"/>
        <v>0</v>
      </c>
      <c r="M1600">
        <f t="shared" si="123"/>
        <v>6</v>
      </c>
      <c r="N1600" t="str">
        <f>VLOOKUP(B:B,Customers!A:B,2,TRUE)</f>
        <v>France</v>
      </c>
      <c r="O1600" t="str">
        <f t="shared" si="124"/>
        <v>Not Outlier</v>
      </c>
      <c r="P1600">
        <f>VLOOKUP(B:B,Customers!A:H,8,0)</f>
        <v>35</v>
      </c>
    </row>
    <row r="1601" spans="1:16" x14ac:dyDescent="0.25">
      <c r="A1601">
        <v>1350840</v>
      </c>
      <c r="B1601">
        <v>1282</v>
      </c>
      <c r="C1601" s="1" t="s">
        <v>100</v>
      </c>
      <c r="D1601" s="3">
        <v>45108.952777777777</v>
      </c>
      <c r="E1601" t="s">
        <v>98</v>
      </c>
      <c r="F1601" t="s">
        <v>48</v>
      </c>
      <c r="G1601">
        <v>6519</v>
      </c>
      <c r="H1601" s="11">
        <f t="shared" si="120"/>
        <v>1</v>
      </c>
      <c r="I1601" s="7">
        <v>45108</v>
      </c>
      <c r="J1601" s="8">
        <v>0.95277777777777772</v>
      </c>
      <c r="K1601">
        <f t="shared" si="121"/>
        <v>52</v>
      </c>
      <c r="L1601">
        <f t="shared" si="122"/>
        <v>22</v>
      </c>
      <c r="M1601">
        <f t="shared" si="123"/>
        <v>7</v>
      </c>
      <c r="N1601" t="str">
        <f>VLOOKUP(B:B,Customers!A:B,2,TRUE)</f>
        <v>France</v>
      </c>
      <c r="O1601" t="str">
        <f t="shared" si="124"/>
        <v>Not Outlier</v>
      </c>
      <c r="P1601">
        <f>VLOOKUP(B:B,Customers!A:H,8,0)</f>
        <v>35</v>
      </c>
    </row>
    <row r="1602" spans="1:16" x14ac:dyDescent="0.25">
      <c r="A1602">
        <v>577243</v>
      </c>
      <c r="B1602">
        <v>1283</v>
      </c>
      <c r="C1602" s="1" t="s">
        <v>99</v>
      </c>
      <c r="D1602" s="2">
        <v>44957.058333333334</v>
      </c>
      <c r="E1602" t="s">
        <v>96</v>
      </c>
      <c r="F1602" t="s">
        <v>49</v>
      </c>
      <c r="G1602">
        <v>4138</v>
      </c>
      <c r="H1602" s="11">
        <f t="shared" si="120"/>
        <v>31</v>
      </c>
      <c r="I1602" s="7">
        <v>44957</v>
      </c>
      <c r="J1602" s="8">
        <v>5.8333333333333334E-2</v>
      </c>
      <c r="K1602">
        <f t="shared" si="121"/>
        <v>24</v>
      </c>
      <c r="L1602">
        <f t="shared" si="122"/>
        <v>1</v>
      </c>
      <c r="M1602">
        <f t="shared" si="123"/>
        <v>1</v>
      </c>
      <c r="N1602" t="str">
        <f>VLOOKUP(B:B,Customers!A:B,2,TRUE)</f>
        <v>USA</v>
      </c>
      <c r="O1602" t="str">
        <f t="shared" si="124"/>
        <v>Not Outlier</v>
      </c>
      <c r="P1602">
        <f>VLOOKUP(B:B,Customers!A:H,8,0)</f>
        <v>30</v>
      </c>
    </row>
    <row r="1603" spans="1:16" x14ac:dyDescent="0.25">
      <c r="A1603">
        <v>267881</v>
      </c>
      <c r="B1603">
        <v>1284</v>
      </c>
      <c r="C1603" s="1" t="s">
        <v>105</v>
      </c>
      <c r="D1603" s="2">
        <v>45222.011805555558</v>
      </c>
      <c r="E1603" t="s">
        <v>191</v>
      </c>
      <c r="F1603" t="s">
        <v>64</v>
      </c>
      <c r="G1603">
        <v>395</v>
      </c>
      <c r="H1603" s="11">
        <f t="shared" ref="H1603:H1666" si="125">DAY(D1603)</f>
        <v>23</v>
      </c>
      <c r="I1603" s="7">
        <v>45222</v>
      </c>
      <c r="J1603" s="8">
        <v>1.1805555555555555E-2</v>
      </c>
      <c r="K1603">
        <f t="shared" ref="K1603:K1666" si="126">MINUTE(J1603)</f>
        <v>17</v>
      </c>
      <c r="L1603">
        <f t="shared" ref="L1603:L1666" si="127">HOUR(J1603)</f>
        <v>0</v>
      </c>
      <c r="M1603">
        <f t="shared" ref="M1603:M1666" si="128">MONTH(I1603)</f>
        <v>10</v>
      </c>
      <c r="N1603" t="str">
        <f>VLOOKUP(B:B,Customers!A:B,2,TRUE)</f>
        <v>Spain</v>
      </c>
      <c r="O1603" t="str">
        <f t="shared" ref="O1603:O1666" si="129">IF(OR(G1603&gt;$R$9,G1603&lt;$R$8),"Outlier","Not Outlier")</f>
        <v>Not Outlier</v>
      </c>
      <c r="P1603">
        <f>VLOOKUP(B:B,Customers!A:H,8,0)</f>
        <v>73</v>
      </c>
    </row>
    <row r="1604" spans="1:16" x14ac:dyDescent="0.25">
      <c r="A1604">
        <v>325939</v>
      </c>
      <c r="B1604">
        <v>1285</v>
      </c>
      <c r="C1604" s="1" t="s">
        <v>105</v>
      </c>
      <c r="D1604" s="2">
        <v>45284.953472222223</v>
      </c>
      <c r="E1604" t="s">
        <v>191</v>
      </c>
      <c r="F1604" t="s">
        <v>73</v>
      </c>
      <c r="G1604">
        <v>4569</v>
      </c>
      <c r="H1604" s="11">
        <f t="shared" si="125"/>
        <v>24</v>
      </c>
      <c r="I1604" s="7">
        <v>45284</v>
      </c>
      <c r="J1604" s="8">
        <v>0.95347222222222228</v>
      </c>
      <c r="K1604">
        <f t="shared" si="126"/>
        <v>53</v>
      </c>
      <c r="L1604">
        <f t="shared" si="127"/>
        <v>22</v>
      </c>
      <c r="M1604">
        <f t="shared" si="128"/>
        <v>12</v>
      </c>
      <c r="N1604" t="str">
        <f>VLOOKUP(B:B,Customers!A:B,2,TRUE)</f>
        <v>Spain</v>
      </c>
      <c r="O1604" t="str">
        <f t="shared" si="129"/>
        <v>Not Outlier</v>
      </c>
      <c r="P1604">
        <f>VLOOKUP(B:B,Customers!A:H,8,0)</f>
        <v>56</v>
      </c>
    </row>
    <row r="1605" spans="1:16" x14ac:dyDescent="0.25">
      <c r="A1605">
        <v>1470933</v>
      </c>
      <c r="B1605">
        <v>1285</v>
      </c>
      <c r="C1605" s="1" t="s">
        <v>105</v>
      </c>
      <c r="D1605" s="3">
        <v>45140.038194444445</v>
      </c>
      <c r="E1605" t="s">
        <v>96</v>
      </c>
      <c r="F1605" t="s">
        <v>29</v>
      </c>
      <c r="G1605">
        <v>5249</v>
      </c>
      <c r="H1605" s="11">
        <f t="shared" si="125"/>
        <v>2</v>
      </c>
      <c r="I1605" s="7">
        <v>45140</v>
      </c>
      <c r="J1605" s="8">
        <v>3.8194444444444448E-2</v>
      </c>
      <c r="K1605">
        <f t="shared" si="126"/>
        <v>55</v>
      </c>
      <c r="L1605">
        <f t="shared" si="127"/>
        <v>0</v>
      </c>
      <c r="M1605">
        <f t="shared" si="128"/>
        <v>8</v>
      </c>
      <c r="N1605" t="str">
        <f>VLOOKUP(B:B,Customers!A:B,2,TRUE)</f>
        <v>Spain</v>
      </c>
      <c r="O1605" t="str">
        <f t="shared" si="129"/>
        <v>Not Outlier</v>
      </c>
      <c r="P1605">
        <f>VLOOKUP(B:B,Customers!A:H,8,0)</f>
        <v>56</v>
      </c>
    </row>
    <row r="1606" spans="1:16" x14ac:dyDescent="0.25">
      <c r="A1606">
        <v>926690</v>
      </c>
      <c r="B1606">
        <v>1286</v>
      </c>
      <c r="C1606" s="1" t="s">
        <v>99</v>
      </c>
      <c r="D1606" s="3">
        <v>45058.00277777778</v>
      </c>
      <c r="E1606" t="s">
        <v>98</v>
      </c>
      <c r="F1606" t="s">
        <v>27</v>
      </c>
      <c r="G1606">
        <v>197</v>
      </c>
      <c r="H1606" s="11">
        <f t="shared" si="125"/>
        <v>12</v>
      </c>
      <c r="I1606" s="7">
        <v>45058</v>
      </c>
      <c r="J1606" s="8">
        <v>2.7777777777777779E-3</v>
      </c>
      <c r="K1606">
        <f t="shared" si="126"/>
        <v>4</v>
      </c>
      <c r="L1606">
        <f t="shared" si="127"/>
        <v>0</v>
      </c>
      <c r="M1606">
        <f t="shared" si="128"/>
        <v>5</v>
      </c>
      <c r="N1606" t="str">
        <f>VLOOKUP(B:B,Customers!A:B,2,TRUE)</f>
        <v>USA</v>
      </c>
      <c r="O1606" t="str">
        <f t="shared" si="129"/>
        <v>Not Outlier</v>
      </c>
      <c r="P1606">
        <f>VLOOKUP(B:B,Customers!A:H,8,0)</f>
        <v>61</v>
      </c>
    </row>
    <row r="1607" spans="1:16" x14ac:dyDescent="0.25">
      <c r="A1607">
        <v>472645</v>
      </c>
      <c r="B1607">
        <v>1290</v>
      </c>
      <c r="C1607" s="1" t="s">
        <v>99</v>
      </c>
      <c r="D1607" s="2">
        <v>45243.058333333334</v>
      </c>
      <c r="E1607" t="s">
        <v>96</v>
      </c>
      <c r="F1607" t="s">
        <v>4</v>
      </c>
      <c r="G1607">
        <v>3018</v>
      </c>
      <c r="H1607" s="11">
        <f t="shared" si="125"/>
        <v>13</v>
      </c>
      <c r="I1607" s="7">
        <v>45243</v>
      </c>
      <c r="J1607" s="8">
        <v>5.8333333333333334E-2</v>
      </c>
      <c r="K1607">
        <f t="shared" si="126"/>
        <v>24</v>
      </c>
      <c r="L1607">
        <f t="shared" si="127"/>
        <v>1</v>
      </c>
      <c r="M1607">
        <f t="shared" si="128"/>
        <v>11</v>
      </c>
      <c r="N1607" t="str">
        <f>VLOOKUP(B:B,Customers!A:B,2,TRUE)</f>
        <v>USA</v>
      </c>
      <c r="O1607" t="str">
        <f t="shared" si="129"/>
        <v>Not Outlier</v>
      </c>
      <c r="P1607">
        <f>VLOOKUP(B:B,Customers!A:H,8,0)</f>
        <v>31</v>
      </c>
    </row>
    <row r="1608" spans="1:16" x14ac:dyDescent="0.25">
      <c r="A1608">
        <v>624499</v>
      </c>
      <c r="B1608">
        <v>1290</v>
      </c>
      <c r="C1608" s="1" t="s">
        <v>99</v>
      </c>
      <c r="D1608" s="2">
        <v>44932.027777777781</v>
      </c>
      <c r="E1608" t="s">
        <v>96</v>
      </c>
      <c r="F1608" t="s">
        <v>55</v>
      </c>
      <c r="G1608">
        <v>4403</v>
      </c>
      <c r="H1608" s="11">
        <f t="shared" si="125"/>
        <v>6</v>
      </c>
      <c r="I1608" s="7">
        <v>44932</v>
      </c>
      <c r="J1608" s="8">
        <v>2.7777777777777776E-2</v>
      </c>
      <c r="K1608">
        <f t="shared" si="126"/>
        <v>40</v>
      </c>
      <c r="L1608">
        <f t="shared" si="127"/>
        <v>0</v>
      </c>
      <c r="M1608">
        <f t="shared" si="128"/>
        <v>1</v>
      </c>
      <c r="N1608" t="str">
        <f>VLOOKUP(B:B,Customers!A:B,2,TRUE)</f>
        <v>USA</v>
      </c>
      <c r="O1608" t="str">
        <f t="shared" si="129"/>
        <v>Not Outlier</v>
      </c>
      <c r="P1608">
        <f>VLOOKUP(B:B,Customers!A:H,8,0)</f>
        <v>31</v>
      </c>
    </row>
    <row r="1609" spans="1:16" x14ac:dyDescent="0.25">
      <c r="A1609">
        <v>726616</v>
      </c>
      <c r="B1609">
        <v>1290</v>
      </c>
      <c r="C1609" s="1" t="s">
        <v>99</v>
      </c>
      <c r="D1609" s="3">
        <v>45144.984722222223</v>
      </c>
      <c r="E1609" t="s">
        <v>191</v>
      </c>
      <c r="F1609" t="s">
        <v>13</v>
      </c>
      <c r="G1609">
        <v>6697</v>
      </c>
      <c r="H1609" s="11">
        <f t="shared" si="125"/>
        <v>6</v>
      </c>
      <c r="I1609" s="7">
        <v>45144</v>
      </c>
      <c r="J1609" s="8">
        <v>0.98472222222222228</v>
      </c>
      <c r="K1609">
        <f t="shared" si="126"/>
        <v>38</v>
      </c>
      <c r="L1609">
        <f t="shared" si="127"/>
        <v>23</v>
      </c>
      <c r="M1609">
        <f t="shared" si="128"/>
        <v>8</v>
      </c>
      <c r="N1609" t="str">
        <f>VLOOKUP(B:B,Customers!A:B,2,TRUE)</f>
        <v>USA</v>
      </c>
      <c r="O1609" t="str">
        <f t="shared" si="129"/>
        <v>Not Outlier</v>
      </c>
      <c r="P1609">
        <f>VLOOKUP(B:B,Customers!A:H,8,0)</f>
        <v>31</v>
      </c>
    </row>
    <row r="1610" spans="1:16" x14ac:dyDescent="0.25">
      <c r="A1610">
        <v>1587760</v>
      </c>
      <c r="B1610">
        <v>1290</v>
      </c>
      <c r="C1610" s="1" t="s">
        <v>99</v>
      </c>
      <c r="D1610" s="3">
        <v>45262.026388888888</v>
      </c>
      <c r="E1610" t="s">
        <v>97</v>
      </c>
      <c r="F1610" t="s">
        <v>54</v>
      </c>
      <c r="G1610">
        <v>9238</v>
      </c>
      <c r="H1610" s="11">
        <f t="shared" si="125"/>
        <v>2</v>
      </c>
      <c r="I1610" s="7">
        <v>45262</v>
      </c>
      <c r="J1610" s="8">
        <v>2.6388888888888889E-2</v>
      </c>
      <c r="K1610">
        <f t="shared" si="126"/>
        <v>38</v>
      </c>
      <c r="L1610">
        <f t="shared" si="127"/>
        <v>0</v>
      </c>
      <c r="M1610">
        <f t="shared" si="128"/>
        <v>12</v>
      </c>
      <c r="N1610" t="str">
        <f>VLOOKUP(B:B,Customers!A:B,2,TRUE)</f>
        <v>USA</v>
      </c>
      <c r="O1610" t="str">
        <f t="shared" si="129"/>
        <v>Not Outlier</v>
      </c>
      <c r="P1610">
        <f>VLOOKUP(B:B,Customers!A:H,8,0)</f>
        <v>31</v>
      </c>
    </row>
    <row r="1611" spans="1:16" x14ac:dyDescent="0.25">
      <c r="A1611">
        <v>75315</v>
      </c>
      <c r="B1611">
        <v>1291</v>
      </c>
      <c r="C1611" s="1" t="s">
        <v>99</v>
      </c>
      <c r="D1611" s="2">
        <v>45138.032638888886</v>
      </c>
      <c r="E1611" t="s">
        <v>98</v>
      </c>
      <c r="F1611" t="s">
        <v>58</v>
      </c>
      <c r="G1611">
        <v>7931</v>
      </c>
      <c r="H1611" s="11">
        <f t="shared" si="125"/>
        <v>31</v>
      </c>
      <c r="I1611" s="7">
        <v>45138</v>
      </c>
      <c r="J1611" s="8">
        <v>3.2638888888888891E-2</v>
      </c>
      <c r="K1611">
        <f t="shared" si="126"/>
        <v>47</v>
      </c>
      <c r="L1611">
        <f t="shared" si="127"/>
        <v>0</v>
      </c>
      <c r="M1611">
        <f t="shared" si="128"/>
        <v>7</v>
      </c>
      <c r="N1611" t="str">
        <f>VLOOKUP(B:B,Customers!A:B,2,TRUE)</f>
        <v>USA</v>
      </c>
      <c r="O1611" t="str">
        <f t="shared" si="129"/>
        <v>Not Outlier</v>
      </c>
      <c r="P1611">
        <f>VLOOKUP(B:B,Customers!A:H,8,0)</f>
        <v>72</v>
      </c>
    </row>
    <row r="1612" spans="1:16" x14ac:dyDescent="0.25">
      <c r="A1612">
        <v>1024270</v>
      </c>
      <c r="B1612">
        <v>1292</v>
      </c>
      <c r="C1612" s="1" t="s">
        <v>99</v>
      </c>
      <c r="D1612" s="3">
        <v>45050.077777777777</v>
      </c>
      <c r="E1612" t="s">
        <v>191</v>
      </c>
      <c r="F1612" t="s">
        <v>8</v>
      </c>
      <c r="G1612">
        <v>114</v>
      </c>
      <c r="H1612" s="11">
        <f t="shared" si="125"/>
        <v>4</v>
      </c>
      <c r="I1612" s="7">
        <v>45050</v>
      </c>
      <c r="J1612" s="8">
        <v>7.7777777777777779E-2</v>
      </c>
      <c r="K1612">
        <f t="shared" si="126"/>
        <v>52</v>
      </c>
      <c r="L1612">
        <f t="shared" si="127"/>
        <v>1</v>
      </c>
      <c r="M1612">
        <f t="shared" si="128"/>
        <v>5</v>
      </c>
      <c r="N1612" t="str">
        <f>VLOOKUP(B:B,Customers!A:B,2,TRUE)</f>
        <v>USA</v>
      </c>
      <c r="O1612" t="str">
        <f t="shared" si="129"/>
        <v>Not Outlier</v>
      </c>
      <c r="P1612">
        <f>VLOOKUP(B:B,Customers!A:H,8,0)</f>
        <v>38</v>
      </c>
    </row>
    <row r="1613" spans="1:16" x14ac:dyDescent="0.25">
      <c r="A1613">
        <v>191639</v>
      </c>
      <c r="B1613">
        <v>1293</v>
      </c>
      <c r="C1613" s="1" t="s">
        <v>99</v>
      </c>
      <c r="D1613" s="2">
        <v>45042.986111111109</v>
      </c>
      <c r="E1613" t="s">
        <v>97</v>
      </c>
      <c r="F1613" t="s">
        <v>77</v>
      </c>
      <c r="G1613">
        <v>957</v>
      </c>
      <c r="H1613" s="11">
        <f t="shared" si="125"/>
        <v>26</v>
      </c>
      <c r="I1613" s="7">
        <v>45042</v>
      </c>
      <c r="J1613" s="8">
        <v>0.98611111111111116</v>
      </c>
      <c r="K1613">
        <f t="shared" si="126"/>
        <v>40</v>
      </c>
      <c r="L1613">
        <f t="shared" si="127"/>
        <v>23</v>
      </c>
      <c r="M1613">
        <f t="shared" si="128"/>
        <v>4</v>
      </c>
      <c r="N1613" t="str">
        <f>VLOOKUP(B:B,Customers!A:B,2,TRUE)</f>
        <v>USA</v>
      </c>
      <c r="O1613" t="str">
        <f t="shared" si="129"/>
        <v>Not Outlier</v>
      </c>
      <c r="P1613">
        <f>VLOOKUP(B:B,Customers!A:H,8,0)</f>
        <v>38</v>
      </c>
    </row>
    <row r="1614" spans="1:16" x14ac:dyDescent="0.25">
      <c r="A1614">
        <v>408798</v>
      </c>
      <c r="B1614">
        <v>1293</v>
      </c>
      <c r="C1614" s="1" t="s">
        <v>99</v>
      </c>
      <c r="D1614" s="2">
        <v>44957.063888888886</v>
      </c>
      <c r="E1614" t="s">
        <v>191</v>
      </c>
      <c r="F1614" t="s">
        <v>44</v>
      </c>
      <c r="G1614">
        <v>9889</v>
      </c>
      <c r="H1614" s="11">
        <f t="shared" si="125"/>
        <v>31</v>
      </c>
      <c r="I1614" s="7">
        <v>44957</v>
      </c>
      <c r="J1614" s="8">
        <v>6.3888888888888884E-2</v>
      </c>
      <c r="K1614">
        <f t="shared" si="126"/>
        <v>32</v>
      </c>
      <c r="L1614">
        <f t="shared" si="127"/>
        <v>1</v>
      </c>
      <c r="M1614">
        <f t="shared" si="128"/>
        <v>1</v>
      </c>
      <c r="N1614" t="str">
        <f>VLOOKUP(B:B,Customers!A:B,2,TRUE)</f>
        <v>USA</v>
      </c>
      <c r="O1614" t="str">
        <f t="shared" si="129"/>
        <v>Not Outlier</v>
      </c>
      <c r="P1614">
        <f>VLOOKUP(B:B,Customers!A:H,8,0)</f>
        <v>38</v>
      </c>
    </row>
    <row r="1615" spans="1:16" x14ac:dyDescent="0.25">
      <c r="A1615">
        <v>492855</v>
      </c>
      <c r="B1615">
        <v>1294</v>
      </c>
      <c r="C1615" s="1" t="s">
        <v>100</v>
      </c>
      <c r="D1615" s="2">
        <v>45285.959722222222</v>
      </c>
      <c r="E1615" t="s">
        <v>97</v>
      </c>
      <c r="F1615" t="s">
        <v>65</v>
      </c>
      <c r="G1615">
        <v>9532</v>
      </c>
      <c r="H1615" s="11">
        <f t="shared" si="125"/>
        <v>25</v>
      </c>
      <c r="I1615" s="7">
        <v>45285</v>
      </c>
      <c r="J1615" s="8">
        <v>0.95972222222222225</v>
      </c>
      <c r="K1615">
        <f t="shared" si="126"/>
        <v>2</v>
      </c>
      <c r="L1615">
        <f t="shared" si="127"/>
        <v>23</v>
      </c>
      <c r="M1615">
        <f t="shared" si="128"/>
        <v>12</v>
      </c>
      <c r="N1615" t="str">
        <f>VLOOKUP(B:B,Customers!A:B,2,TRUE)</f>
        <v>France</v>
      </c>
      <c r="O1615" t="str">
        <f t="shared" si="129"/>
        <v>Not Outlier</v>
      </c>
      <c r="P1615">
        <f>VLOOKUP(B:B,Customers!A:H,8,0)</f>
        <v>54</v>
      </c>
    </row>
    <row r="1616" spans="1:16" x14ac:dyDescent="0.25">
      <c r="A1616">
        <v>829148</v>
      </c>
      <c r="B1616">
        <v>1294</v>
      </c>
      <c r="C1616" s="1" t="s">
        <v>100</v>
      </c>
      <c r="D1616" s="3">
        <v>44943.023611111108</v>
      </c>
      <c r="E1616" t="s">
        <v>191</v>
      </c>
      <c r="F1616" t="s">
        <v>91</v>
      </c>
      <c r="G1616">
        <v>2908</v>
      </c>
      <c r="H1616" s="11">
        <f t="shared" si="125"/>
        <v>17</v>
      </c>
      <c r="I1616" s="7">
        <v>44943</v>
      </c>
      <c r="J1616" s="8">
        <v>2.361111111111111E-2</v>
      </c>
      <c r="K1616">
        <f t="shared" si="126"/>
        <v>34</v>
      </c>
      <c r="L1616">
        <f t="shared" si="127"/>
        <v>0</v>
      </c>
      <c r="M1616">
        <f t="shared" si="128"/>
        <v>1</v>
      </c>
      <c r="N1616" t="str">
        <f>VLOOKUP(B:B,Customers!A:B,2,TRUE)</f>
        <v>France</v>
      </c>
      <c r="O1616" t="str">
        <f t="shared" si="129"/>
        <v>Not Outlier</v>
      </c>
      <c r="P1616">
        <f>VLOOKUP(B:B,Customers!A:H,8,0)</f>
        <v>54</v>
      </c>
    </row>
    <row r="1617" spans="1:16" x14ac:dyDescent="0.25">
      <c r="A1617">
        <v>1013492</v>
      </c>
      <c r="B1617">
        <v>1294</v>
      </c>
      <c r="C1617" s="1" t="s">
        <v>100</v>
      </c>
      <c r="D1617" s="3">
        <v>45253.98541666667</v>
      </c>
      <c r="E1617" t="s">
        <v>97</v>
      </c>
      <c r="F1617" t="s">
        <v>18</v>
      </c>
      <c r="G1617">
        <v>4442</v>
      </c>
      <c r="H1617" s="11">
        <f t="shared" si="125"/>
        <v>23</v>
      </c>
      <c r="I1617" s="7">
        <v>45253</v>
      </c>
      <c r="J1617" s="8">
        <v>0.98541666666666672</v>
      </c>
      <c r="K1617">
        <f t="shared" si="126"/>
        <v>39</v>
      </c>
      <c r="L1617">
        <f t="shared" si="127"/>
        <v>23</v>
      </c>
      <c r="M1617">
        <f t="shared" si="128"/>
        <v>11</v>
      </c>
      <c r="N1617" t="str">
        <f>VLOOKUP(B:B,Customers!A:B,2,TRUE)</f>
        <v>France</v>
      </c>
      <c r="O1617" t="str">
        <f t="shared" si="129"/>
        <v>Not Outlier</v>
      </c>
      <c r="P1617">
        <f>VLOOKUP(B:B,Customers!A:H,8,0)</f>
        <v>54</v>
      </c>
    </row>
    <row r="1618" spans="1:16" x14ac:dyDescent="0.25">
      <c r="A1618">
        <v>1091560</v>
      </c>
      <c r="B1618">
        <v>1294</v>
      </c>
      <c r="C1618" s="1" t="s">
        <v>100</v>
      </c>
      <c r="D1618" s="3">
        <v>45070.970833333333</v>
      </c>
      <c r="E1618" t="s">
        <v>97</v>
      </c>
      <c r="F1618" t="s">
        <v>34</v>
      </c>
      <c r="G1618">
        <v>8903</v>
      </c>
      <c r="H1618" s="11">
        <f t="shared" si="125"/>
        <v>24</v>
      </c>
      <c r="I1618" s="7">
        <v>45070</v>
      </c>
      <c r="J1618" s="8">
        <v>0.97083333333333333</v>
      </c>
      <c r="K1618">
        <f t="shared" si="126"/>
        <v>18</v>
      </c>
      <c r="L1618">
        <f t="shared" si="127"/>
        <v>23</v>
      </c>
      <c r="M1618">
        <f t="shared" si="128"/>
        <v>5</v>
      </c>
      <c r="N1618" t="str">
        <f>VLOOKUP(B:B,Customers!A:B,2,TRUE)</f>
        <v>France</v>
      </c>
      <c r="O1618" t="str">
        <f t="shared" si="129"/>
        <v>Not Outlier</v>
      </c>
      <c r="P1618">
        <f>VLOOKUP(B:B,Customers!A:H,8,0)</f>
        <v>54</v>
      </c>
    </row>
    <row r="1619" spans="1:16" x14ac:dyDescent="0.25">
      <c r="A1619">
        <v>748106</v>
      </c>
      <c r="B1619">
        <v>1295</v>
      </c>
      <c r="C1619" s="1" t="s">
        <v>102</v>
      </c>
      <c r="D1619" s="3">
        <v>45226.998611111114</v>
      </c>
      <c r="E1619" t="s">
        <v>98</v>
      </c>
      <c r="F1619" t="s">
        <v>65</v>
      </c>
      <c r="G1619">
        <v>5025</v>
      </c>
      <c r="H1619" s="11">
        <f t="shared" si="125"/>
        <v>27</v>
      </c>
      <c r="I1619" s="7">
        <v>45226</v>
      </c>
      <c r="J1619" s="8">
        <v>0.99861111111111112</v>
      </c>
      <c r="K1619">
        <f t="shared" si="126"/>
        <v>58</v>
      </c>
      <c r="L1619">
        <f t="shared" si="127"/>
        <v>23</v>
      </c>
      <c r="M1619">
        <f t="shared" si="128"/>
        <v>10</v>
      </c>
      <c r="N1619" t="str">
        <f>VLOOKUP(B:B,Customers!A:B,2,TRUE)</f>
        <v>Finland</v>
      </c>
      <c r="O1619" t="str">
        <f t="shared" si="129"/>
        <v>Not Outlier</v>
      </c>
      <c r="P1619">
        <f>VLOOKUP(B:B,Customers!A:H,8,0)</f>
        <v>86</v>
      </c>
    </row>
    <row r="1620" spans="1:16" x14ac:dyDescent="0.25">
      <c r="A1620">
        <v>1122327</v>
      </c>
      <c r="B1620">
        <v>1295</v>
      </c>
      <c r="C1620" s="1" t="s">
        <v>102</v>
      </c>
      <c r="D1620" s="3">
        <v>45140.697222222225</v>
      </c>
      <c r="E1620" t="s">
        <v>97</v>
      </c>
      <c r="F1620" t="s">
        <v>23</v>
      </c>
      <c r="G1620">
        <v>6240</v>
      </c>
      <c r="H1620" s="11">
        <f t="shared" si="125"/>
        <v>2</v>
      </c>
      <c r="I1620" s="7">
        <v>45140</v>
      </c>
      <c r="J1620" s="8">
        <v>0.69722222222222219</v>
      </c>
      <c r="K1620">
        <f t="shared" si="126"/>
        <v>44</v>
      </c>
      <c r="L1620">
        <f t="shared" si="127"/>
        <v>16</v>
      </c>
      <c r="M1620">
        <f t="shared" si="128"/>
        <v>8</v>
      </c>
      <c r="N1620" t="str">
        <f>VLOOKUP(B:B,Customers!A:B,2,TRUE)</f>
        <v>Finland</v>
      </c>
      <c r="O1620" t="str">
        <f t="shared" si="129"/>
        <v>Not Outlier</v>
      </c>
      <c r="P1620">
        <f>VLOOKUP(B:B,Customers!A:H,8,0)</f>
        <v>86</v>
      </c>
    </row>
    <row r="1621" spans="1:16" x14ac:dyDescent="0.25">
      <c r="A1621">
        <v>568908</v>
      </c>
      <c r="B1621">
        <v>1297</v>
      </c>
      <c r="C1621" s="1" t="s">
        <v>99</v>
      </c>
      <c r="D1621" s="2">
        <v>45073.952777777777</v>
      </c>
      <c r="E1621" t="s">
        <v>96</v>
      </c>
      <c r="F1621" t="s">
        <v>86</v>
      </c>
      <c r="G1621">
        <v>3377</v>
      </c>
      <c r="H1621" s="11">
        <f t="shared" si="125"/>
        <v>27</v>
      </c>
      <c r="I1621" s="7">
        <v>45073</v>
      </c>
      <c r="J1621" s="8">
        <v>0.95277777777777772</v>
      </c>
      <c r="K1621">
        <f t="shared" si="126"/>
        <v>52</v>
      </c>
      <c r="L1621">
        <f t="shared" si="127"/>
        <v>22</v>
      </c>
      <c r="M1621">
        <f t="shared" si="128"/>
        <v>5</v>
      </c>
      <c r="N1621" t="str">
        <f>VLOOKUP(B:B,Customers!A:B,2,TRUE)</f>
        <v>USA</v>
      </c>
      <c r="O1621" t="str">
        <f t="shared" si="129"/>
        <v>Not Outlier</v>
      </c>
      <c r="P1621">
        <f>VLOOKUP(B:B,Customers!A:H,8,0)</f>
        <v>86</v>
      </c>
    </row>
    <row r="1622" spans="1:16" x14ac:dyDescent="0.25">
      <c r="A1622">
        <v>723357</v>
      </c>
      <c r="B1622">
        <v>1297</v>
      </c>
      <c r="C1622" s="1" t="s">
        <v>99</v>
      </c>
      <c r="D1622" s="3">
        <v>44989.045138888891</v>
      </c>
      <c r="E1622" t="s">
        <v>98</v>
      </c>
      <c r="F1622" t="s">
        <v>71</v>
      </c>
      <c r="G1622">
        <v>4674</v>
      </c>
      <c r="H1622" s="11">
        <f t="shared" si="125"/>
        <v>4</v>
      </c>
      <c r="I1622" s="7">
        <v>44989</v>
      </c>
      <c r="J1622" s="8">
        <v>4.5138888888888888E-2</v>
      </c>
      <c r="K1622">
        <f t="shared" si="126"/>
        <v>5</v>
      </c>
      <c r="L1622">
        <f t="shared" si="127"/>
        <v>1</v>
      </c>
      <c r="M1622">
        <f t="shared" si="128"/>
        <v>3</v>
      </c>
      <c r="N1622" t="str">
        <f>VLOOKUP(B:B,Customers!A:B,2,TRUE)</f>
        <v>USA</v>
      </c>
      <c r="O1622" t="str">
        <f t="shared" si="129"/>
        <v>Not Outlier</v>
      </c>
      <c r="P1622">
        <f>VLOOKUP(B:B,Customers!A:H,8,0)</f>
        <v>86</v>
      </c>
    </row>
    <row r="1623" spans="1:16" x14ac:dyDescent="0.25">
      <c r="A1623">
        <v>1260670</v>
      </c>
      <c r="B1623">
        <v>1301</v>
      </c>
      <c r="C1623" s="1" t="s">
        <v>105</v>
      </c>
      <c r="D1623" s="3">
        <v>44934.047222222223</v>
      </c>
      <c r="E1623" t="s">
        <v>191</v>
      </c>
      <c r="F1623" t="s">
        <v>49</v>
      </c>
      <c r="G1623">
        <v>1655</v>
      </c>
      <c r="H1623" s="11">
        <f t="shared" si="125"/>
        <v>8</v>
      </c>
      <c r="I1623" s="7">
        <v>44934</v>
      </c>
      <c r="J1623" s="8">
        <v>4.7222222222222221E-2</v>
      </c>
      <c r="K1623">
        <f t="shared" si="126"/>
        <v>8</v>
      </c>
      <c r="L1623">
        <f t="shared" si="127"/>
        <v>1</v>
      </c>
      <c r="M1623">
        <f t="shared" si="128"/>
        <v>1</v>
      </c>
      <c r="N1623" t="str">
        <f>VLOOKUP(B:B,Customers!A:B,2,TRUE)</f>
        <v>Spain</v>
      </c>
      <c r="O1623" t="str">
        <f t="shared" si="129"/>
        <v>Not Outlier</v>
      </c>
      <c r="P1623">
        <f>VLOOKUP(B:B,Customers!A:H,8,0)</f>
        <v>84</v>
      </c>
    </row>
    <row r="1624" spans="1:16" x14ac:dyDescent="0.25">
      <c r="A1624">
        <v>174998</v>
      </c>
      <c r="B1624">
        <v>1303</v>
      </c>
      <c r="C1624" s="1" t="s">
        <v>105</v>
      </c>
      <c r="D1624" s="2">
        <v>44986.994444444441</v>
      </c>
      <c r="E1624" t="s">
        <v>191</v>
      </c>
      <c r="F1624" t="s">
        <v>75</v>
      </c>
      <c r="G1624">
        <v>5209</v>
      </c>
      <c r="H1624" s="11">
        <f t="shared" si="125"/>
        <v>1</v>
      </c>
      <c r="I1624" s="7">
        <v>44986</v>
      </c>
      <c r="J1624" s="8">
        <v>0.99444444444444446</v>
      </c>
      <c r="K1624">
        <f t="shared" si="126"/>
        <v>52</v>
      </c>
      <c r="L1624">
        <f t="shared" si="127"/>
        <v>23</v>
      </c>
      <c r="M1624">
        <f t="shared" si="128"/>
        <v>3</v>
      </c>
      <c r="N1624" t="str">
        <f>VLOOKUP(B:B,Customers!A:B,2,TRUE)</f>
        <v>Spain</v>
      </c>
      <c r="O1624" t="str">
        <f t="shared" si="129"/>
        <v>Not Outlier</v>
      </c>
      <c r="P1624">
        <f>VLOOKUP(B:B,Customers!A:H,8,0)</f>
        <v>81</v>
      </c>
    </row>
    <row r="1625" spans="1:16" x14ac:dyDescent="0.25">
      <c r="A1625">
        <v>1001825</v>
      </c>
      <c r="B1625">
        <v>1304</v>
      </c>
      <c r="C1625" s="1" t="s">
        <v>107</v>
      </c>
      <c r="D1625" s="3">
        <v>45078.960416666669</v>
      </c>
      <c r="E1625" t="s">
        <v>98</v>
      </c>
      <c r="F1625" t="s">
        <v>5</v>
      </c>
      <c r="G1625">
        <v>7174</v>
      </c>
      <c r="H1625" s="11">
        <f t="shared" si="125"/>
        <v>1</v>
      </c>
      <c r="I1625" s="7">
        <v>45078</v>
      </c>
      <c r="J1625" s="8">
        <v>0.9604166666666667</v>
      </c>
      <c r="K1625">
        <f t="shared" si="126"/>
        <v>3</v>
      </c>
      <c r="L1625">
        <f t="shared" si="127"/>
        <v>23</v>
      </c>
      <c r="M1625">
        <f t="shared" si="128"/>
        <v>6</v>
      </c>
      <c r="N1625" t="str">
        <f>VLOOKUP(B:B,Customers!A:B,2,TRUE)</f>
        <v>Italy</v>
      </c>
      <c r="O1625" t="str">
        <f t="shared" si="129"/>
        <v>Not Outlier</v>
      </c>
      <c r="P1625">
        <f>VLOOKUP(B:B,Customers!A:H,8,0)</f>
        <v>18</v>
      </c>
    </row>
    <row r="1626" spans="1:16" x14ac:dyDescent="0.25">
      <c r="A1626">
        <v>1680806</v>
      </c>
      <c r="B1626">
        <v>1304</v>
      </c>
      <c r="C1626" s="1" t="s">
        <v>107</v>
      </c>
      <c r="D1626" s="3">
        <v>45100.020138888889</v>
      </c>
      <c r="E1626" t="s">
        <v>97</v>
      </c>
      <c r="F1626" t="s">
        <v>18</v>
      </c>
      <c r="G1626">
        <v>3072</v>
      </c>
      <c r="H1626" s="11">
        <f t="shared" si="125"/>
        <v>23</v>
      </c>
      <c r="I1626" s="7">
        <v>45100</v>
      </c>
      <c r="J1626" s="8">
        <v>2.013888888888889E-2</v>
      </c>
      <c r="K1626">
        <f t="shared" si="126"/>
        <v>29</v>
      </c>
      <c r="L1626">
        <f t="shared" si="127"/>
        <v>0</v>
      </c>
      <c r="M1626">
        <f t="shared" si="128"/>
        <v>6</v>
      </c>
      <c r="N1626" t="str">
        <f>VLOOKUP(B:B,Customers!A:B,2,TRUE)</f>
        <v>Italy</v>
      </c>
      <c r="O1626" t="str">
        <f t="shared" si="129"/>
        <v>Not Outlier</v>
      </c>
      <c r="P1626">
        <f>VLOOKUP(B:B,Customers!A:H,8,0)</f>
        <v>18</v>
      </c>
    </row>
    <row r="1627" spans="1:16" x14ac:dyDescent="0.25">
      <c r="A1627">
        <v>508989</v>
      </c>
      <c r="B1627">
        <v>1307</v>
      </c>
      <c r="C1627" s="1" t="s">
        <v>100</v>
      </c>
      <c r="D1627" s="2">
        <v>44988.04583333333</v>
      </c>
      <c r="E1627" t="s">
        <v>96</v>
      </c>
      <c r="F1627" t="s">
        <v>76</v>
      </c>
      <c r="G1627">
        <v>3733</v>
      </c>
      <c r="H1627" s="11">
        <f t="shared" si="125"/>
        <v>3</v>
      </c>
      <c r="I1627" s="7">
        <v>44988</v>
      </c>
      <c r="J1627" s="8">
        <v>4.583333333333333E-2</v>
      </c>
      <c r="K1627">
        <f t="shared" si="126"/>
        <v>6</v>
      </c>
      <c r="L1627">
        <f t="shared" si="127"/>
        <v>1</v>
      </c>
      <c r="M1627">
        <f t="shared" si="128"/>
        <v>3</v>
      </c>
      <c r="N1627" t="str">
        <f>VLOOKUP(B:B,Customers!A:B,2,TRUE)</f>
        <v>France</v>
      </c>
      <c r="O1627" t="str">
        <f t="shared" si="129"/>
        <v>Not Outlier</v>
      </c>
      <c r="P1627">
        <f>VLOOKUP(B:B,Customers!A:H,8,0)</f>
        <v>78</v>
      </c>
    </row>
    <row r="1628" spans="1:16" x14ac:dyDescent="0.25">
      <c r="A1628">
        <v>1666083</v>
      </c>
      <c r="B1628">
        <v>1307</v>
      </c>
      <c r="C1628" s="1" t="s">
        <v>100</v>
      </c>
      <c r="D1628" s="3">
        <v>44945.047222222223</v>
      </c>
      <c r="E1628" t="s">
        <v>96</v>
      </c>
      <c r="F1628" t="s">
        <v>34</v>
      </c>
      <c r="G1628">
        <v>4117</v>
      </c>
      <c r="H1628" s="11">
        <f t="shared" si="125"/>
        <v>19</v>
      </c>
      <c r="I1628" s="7">
        <v>44945</v>
      </c>
      <c r="J1628" s="8">
        <v>4.7222222222222221E-2</v>
      </c>
      <c r="K1628">
        <f t="shared" si="126"/>
        <v>8</v>
      </c>
      <c r="L1628">
        <f t="shared" si="127"/>
        <v>1</v>
      </c>
      <c r="M1628">
        <f t="shared" si="128"/>
        <v>1</v>
      </c>
      <c r="N1628" t="str">
        <f>VLOOKUP(B:B,Customers!A:B,2,TRUE)</f>
        <v>France</v>
      </c>
      <c r="O1628" t="str">
        <f t="shared" si="129"/>
        <v>Not Outlier</v>
      </c>
      <c r="P1628">
        <f>VLOOKUP(B:B,Customers!A:H,8,0)</f>
        <v>78</v>
      </c>
    </row>
    <row r="1629" spans="1:16" x14ac:dyDescent="0.25">
      <c r="A1629">
        <v>769005</v>
      </c>
      <c r="B1629">
        <v>1308</v>
      </c>
      <c r="C1629" s="1" t="s">
        <v>105</v>
      </c>
      <c r="D1629" s="3">
        <v>45291.07708333333</v>
      </c>
      <c r="E1629" t="s">
        <v>96</v>
      </c>
      <c r="F1629" t="s">
        <v>27</v>
      </c>
      <c r="G1629">
        <v>6183</v>
      </c>
      <c r="H1629" s="11">
        <f t="shared" si="125"/>
        <v>31</v>
      </c>
      <c r="I1629" s="7">
        <v>45291</v>
      </c>
      <c r="J1629" s="8">
        <v>7.7083333333333337E-2</v>
      </c>
      <c r="K1629">
        <f t="shared" si="126"/>
        <v>51</v>
      </c>
      <c r="L1629">
        <f t="shared" si="127"/>
        <v>1</v>
      </c>
      <c r="M1629">
        <f t="shared" si="128"/>
        <v>12</v>
      </c>
      <c r="N1629" t="str">
        <f>VLOOKUP(B:B,Customers!A:B,2,TRUE)</f>
        <v>Spain</v>
      </c>
      <c r="O1629" t="str">
        <f t="shared" si="129"/>
        <v>Not Outlier</v>
      </c>
      <c r="P1629">
        <f>VLOOKUP(B:B,Customers!A:H,8,0)</f>
        <v>56</v>
      </c>
    </row>
    <row r="1630" spans="1:16" x14ac:dyDescent="0.25">
      <c r="A1630">
        <v>867108</v>
      </c>
      <c r="B1630">
        <v>1310</v>
      </c>
      <c r="C1630" s="1" t="s">
        <v>105</v>
      </c>
      <c r="D1630" s="3">
        <v>45147.052777777775</v>
      </c>
      <c r="E1630" t="s">
        <v>96</v>
      </c>
      <c r="F1630" t="s">
        <v>4</v>
      </c>
      <c r="G1630">
        <v>9531</v>
      </c>
      <c r="H1630" s="11">
        <f t="shared" si="125"/>
        <v>9</v>
      </c>
      <c r="I1630" s="7">
        <v>45147</v>
      </c>
      <c r="J1630" s="8">
        <v>5.2777777777777778E-2</v>
      </c>
      <c r="K1630">
        <f t="shared" si="126"/>
        <v>16</v>
      </c>
      <c r="L1630">
        <f t="shared" si="127"/>
        <v>1</v>
      </c>
      <c r="M1630">
        <f t="shared" si="128"/>
        <v>8</v>
      </c>
      <c r="N1630" t="str">
        <f>VLOOKUP(B:B,Customers!A:B,2,TRUE)</f>
        <v>Spain</v>
      </c>
      <c r="O1630" t="str">
        <f t="shared" si="129"/>
        <v>Not Outlier</v>
      </c>
      <c r="P1630">
        <f>VLOOKUP(B:B,Customers!A:H,8,0)</f>
        <v>70</v>
      </c>
    </row>
    <row r="1631" spans="1:16" x14ac:dyDescent="0.25">
      <c r="A1631">
        <v>941028</v>
      </c>
      <c r="B1631">
        <v>1311</v>
      </c>
      <c r="C1631" s="1" t="s">
        <v>99</v>
      </c>
      <c r="D1631" s="3">
        <v>45188.977083333331</v>
      </c>
      <c r="E1631" t="s">
        <v>97</v>
      </c>
      <c r="F1631" t="s">
        <v>7</v>
      </c>
      <c r="G1631">
        <v>9422</v>
      </c>
      <c r="H1631" s="11">
        <f t="shared" si="125"/>
        <v>19</v>
      </c>
      <c r="I1631" s="7">
        <v>45188</v>
      </c>
      <c r="J1631" s="8">
        <v>0.9770833333333333</v>
      </c>
      <c r="K1631">
        <f t="shared" si="126"/>
        <v>27</v>
      </c>
      <c r="L1631">
        <f t="shared" si="127"/>
        <v>23</v>
      </c>
      <c r="M1631">
        <f t="shared" si="128"/>
        <v>9</v>
      </c>
      <c r="N1631" t="str">
        <f>VLOOKUP(B:B,Customers!A:B,2,TRUE)</f>
        <v>USA</v>
      </c>
      <c r="O1631" t="str">
        <f t="shared" si="129"/>
        <v>Not Outlier</v>
      </c>
      <c r="P1631">
        <f>VLOOKUP(B:B,Customers!A:H,8,0)</f>
        <v>20</v>
      </c>
    </row>
    <row r="1632" spans="1:16" x14ac:dyDescent="0.25">
      <c r="A1632">
        <v>381897</v>
      </c>
      <c r="B1632">
        <v>1314</v>
      </c>
      <c r="C1632" s="1" t="s">
        <v>99</v>
      </c>
      <c r="D1632" s="2">
        <v>45120.995138888888</v>
      </c>
      <c r="E1632" t="s">
        <v>191</v>
      </c>
      <c r="F1632" t="s">
        <v>5</v>
      </c>
      <c r="G1632">
        <v>3916</v>
      </c>
      <c r="H1632" s="11">
        <f t="shared" si="125"/>
        <v>13</v>
      </c>
      <c r="I1632" s="7">
        <v>45120</v>
      </c>
      <c r="J1632" s="8">
        <v>0.99513888888888891</v>
      </c>
      <c r="K1632">
        <f t="shared" si="126"/>
        <v>53</v>
      </c>
      <c r="L1632">
        <f t="shared" si="127"/>
        <v>23</v>
      </c>
      <c r="M1632">
        <f t="shared" si="128"/>
        <v>7</v>
      </c>
      <c r="N1632" t="str">
        <f>VLOOKUP(B:B,Customers!A:B,2,TRUE)</f>
        <v>USA</v>
      </c>
      <c r="O1632" t="str">
        <f t="shared" si="129"/>
        <v>Not Outlier</v>
      </c>
      <c r="P1632">
        <f>VLOOKUP(B:B,Customers!A:H,8,0)</f>
        <v>86</v>
      </c>
    </row>
    <row r="1633" spans="1:16" x14ac:dyDescent="0.25">
      <c r="A1633">
        <v>22486</v>
      </c>
      <c r="B1633">
        <v>1315</v>
      </c>
      <c r="C1633" s="1" t="s">
        <v>99</v>
      </c>
      <c r="D1633" s="2">
        <v>45110.03125</v>
      </c>
      <c r="E1633" t="s">
        <v>97</v>
      </c>
      <c r="F1633" t="s">
        <v>33</v>
      </c>
      <c r="G1633">
        <v>2819</v>
      </c>
      <c r="H1633" s="11">
        <f t="shared" si="125"/>
        <v>3</v>
      </c>
      <c r="I1633" s="7">
        <v>45110</v>
      </c>
      <c r="J1633" s="8">
        <v>3.125E-2</v>
      </c>
      <c r="K1633">
        <f t="shared" si="126"/>
        <v>45</v>
      </c>
      <c r="L1633">
        <f t="shared" si="127"/>
        <v>0</v>
      </c>
      <c r="M1633">
        <f t="shared" si="128"/>
        <v>7</v>
      </c>
      <c r="N1633" t="str">
        <f>VLOOKUP(B:B,Customers!A:B,2,TRUE)</f>
        <v>USA</v>
      </c>
      <c r="O1633" t="str">
        <f t="shared" si="129"/>
        <v>Not Outlier</v>
      </c>
      <c r="P1633">
        <f>VLOOKUP(B:B,Customers!A:H,8,0)</f>
        <v>76</v>
      </c>
    </row>
    <row r="1634" spans="1:16" x14ac:dyDescent="0.25">
      <c r="A1634">
        <v>1355679</v>
      </c>
      <c r="B1634">
        <v>1315</v>
      </c>
      <c r="C1634" s="1" t="s">
        <v>99</v>
      </c>
      <c r="D1634" s="3">
        <v>45202.045138888891</v>
      </c>
      <c r="E1634" t="s">
        <v>191</v>
      </c>
      <c r="F1634" t="s">
        <v>93</v>
      </c>
      <c r="G1634">
        <v>8855</v>
      </c>
      <c r="H1634" s="11">
        <f t="shared" si="125"/>
        <v>3</v>
      </c>
      <c r="I1634" s="7">
        <v>45202</v>
      </c>
      <c r="J1634" s="8">
        <v>4.5138888888888888E-2</v>
      </c>
      <c r="K1634">
        <f t="shared" si="126"/>
        <v>5</v>
      </c>
      <c r="L1634">
        <f t="shared" si="127"/>
        <v>1</v>
      </c>
      <c r="M1634">
        <f t="shared" si="128"/>
        <v>10</v>
      </c>
      <c r="N1634" t="str">
        <f>VLOOKUP(B:B,Customers!A:B,2,TRUE)</f>
        <v>USA</v>
      </c>
      <c r="O1634" t="str">
        <f t="shared" si="129"/>
        <v>Not Outlier</v>
      </c>
      <c r="P1634">
        <f>VLOOKUP(B:B,Customers!A:H,8,0)</f>
        <v>76</v>
      </c>
    </row>
    <row r="1635" spans="1:16" x14ac:dyDescent="0.25">
      <c r="A1635">
        <v>474847</v>
      </c>
      <c r="B1635">
        <v>1316</v>
      </c>
      <c r="C1635" s="1" t="s">
        <v>101</v>
      </c>
      <c r="D1635" s="2">
        <v>45202.017361111109</v>
      </c>
      <c r="E1635" t="s">
        <v>98</v>
      </c>
      <c r="F1635" t="s">
        <v>15</v>
      </c>
      <c r="G1635">
        <v>4155</v>
      </c>
      <c r="H1635" s="11">
        <f t="shared" si="125"/>
        <v>3</v>
      </c>
      <c r="I1635" s="7">
        <v>45202</v>
      </c>
      <c r="J1635" s="8">
        <v>1.7361111111111112E-2</v>
      </c>
      <c r="K1635">
        <f t="shared" si="126"/>
        <v>25</v>
      </c>
      <c r="L1635">
        <f t="shared" si="127"/>
        <v>0</v>
      </c>
      <c r="M1635">
        <f t="shared" si="128"/>
        <v>10</v>
      </c>
      <c r="N1635" t="str">
        <f>VLOOKUP(B:B,Customers!A:B,2,TRUE)</f>
        <v>Australia</v>
      </c>
      <c r="O1635" t="str">
        <f t="shared" si="129"/>
        <v>Not Outlier</v>
      </c>
      <c r="P1635">
        <f>VLOOKUP(B:B,Customers!A:H,8,0)</f>
        <v>70</v>
      </c>
    </row>
    <row r="1636" spans="1:16" x14ac:dyDescent="0.25">
      <c r="A1636">
        <v>1268060</v>
      </c>
      <c r="B1636">
        <v>1316</v>
      </c>
      <c r="C1636" s="1" t="s">
        <v>101</v>
      </c>
      <c r="D1636" s="3">
        <v>44930.076388888891</v>
      </c>
      <c r="E1636" t="s">
        <v>191</v>
      </c>
      <c r="F1636" t="s">
        <v>23</v>
      </c>
      <c r="G1636">
        <v>3876</v>
      </c>
      <c r="H1636" s="11">
        <f t="shared" si="125"/>
        <v>4</v>
      </c>
      <c r="I1636" s="7">
        <v>44930</v>
      </c>
      <c r="J1636" s="8">
        <v>7.6388888888888895E-2</v>
      </c>
      <c r="K1636">
        <f t="shared" si="126"/>
        <v>50</v>
      </c>
      <c r="L1636">
        <f t="shared" si="127"/>
        <v>1</v>
      </c>
      <c r="M1636">
        <f t="shared" si="128"/>
        <v>1</v>
      </c>
      <c r="N1636" t="str">
        <f>VLOOKUP(B:B,Customers!A:B,2,TRUE)</f>
        <v>Australia</v>
      </c>
      <c r="O1636" t="str">
        <f t="shared" si="129"/>
        <v>Not Outlier</v>
      </c>
      <c r="P1636">
        <f>VLOOKUP(B:B,Customers!A:H,8,0)</f>
        <v>70</v>
      </c>
    </row>
    <row r="1637" spans="1:16" x14ac:dyDescent="0.25">
      <c r="A1637">
        <v>500116</v>
      </c>
      <c r="B1637">
        <v>1317</v>
      </c>
      <c r="C1637" s="1" t="s">
        <v>100</v>
      </c>
      <c r="D1637" s="2">
        <v>45072.044444444444</v>
      </c>
      <c r="E1637" t="s">
        <v>96</v>
      </c>
      <c r="F1637" t="s">
        <v>43</v>
      </c>
      <c r="G1637">
        <v>4269</v>
      </c>
      <c r="H1637" s="11">
        <f t="shared" si="125"/>
        <v>26</v>
      </c>
      <c r="I1637" s="7">
        <v>45072</v>
      </c>
      <c r="J1637" s="8">
        <v>4.4444444444444446E-2</v>
      </c>
      <c r="K1637">
        <f t="shared" si="126"/>
        <v>4</v>
      </c>
      <c r="L1637">
        <f t="shared" si="127"/>
        <v>1</v>
      </c>
      <c r="M1637">
        <f t="shared" si="128"/>
        <v>5</v>
      </c>
      <c r="N1637" t="str">
        <f>VLOOKUP(B:B,Customers!A:B,2,TRUE)</f>
        <v>France</v>
      </c>
      <c r="O1637" t="str">
        <f t="shared" si="129"/>
        <v>Not Outlier</v>
      </c>
      <c r="P1637">
        <f>VLOOKUP(B:B,Customers!A:H,8,0)</f>
        <v>54</v>
      </c>
    </row>
    <row r="1638" spans="1:16" x14ac:dyDescent="0.25">
      <c r="A1638">
        <v>368229</v>
      </c>
      <c r="B1638">
        <v>1318</v>
      </c>
      <c r="C1638" s="1" t="s">
        <v>99</v>
      </c>
      <c r="D1638" s="2">
        <v>45249.984027777777</v>
      </c>
      <c r="E1638" t="s">
        <v>97</v>
      </c>
      <c r="F1638" t="s">
        <v>27</v>
      </c>
      <c r="G1638">
        <v>4702</v>
      </c>
      <c r="H1638" s="11">
        <f t="shared" si="125"/>
        <v>19</v>
      </c>
      <c r="I1638" s="7">
        <v>45249</v>
      </c>
      <c r="J1638" s="8">
        <v>0.98402777777777772</v>
      </c>
      <c r="K1638">
        <f t="shared" si="126"/>
        <v>37</v>
      </c>
      <c r="L1638">
        <f t="shared" si="127"/>
        <v>23</v>
      </c>
      <c r="M1638">
        <f t="shared" si="128"/>
        <v>11</v>
      </c>
      <c r="N1638" t="str">
        <f>VLOOKUP(B:B,Customers!A:B,2,TRUE)</f>
        <v>USA</v>
      </c>
      <c r="O1638" t="str">
        <f t="shared" si="129"/>
        <v>Not Outlier</v>
      </c>
      <c r="P1638">
        <f>VLOOKUP(B:B,Customers!A:H,8,0)</f>
        <v>24</v>
      </c>
    </row>
    <row r="1639" spans="1:16" x14ac:dyDescent="0.25">
      <c r="A1639">
        <v>447240</v>
      </c>
      <c r="B1639">
        <v>1318</v>
      </c>
      <c r="C1639" s="1" t="s">
        <v>99</v>
      </c>
      <c r="D1639" s="2">
        <v>45246.963888888888</v>
      </c>
      <c r="E1639" t="s">
        <v>96</v>
      </c>
      <c r="F1639" t="s">
        <v>44</v>
      </c>
      <c r="G1639">
        <v>6512</v>
      </c>
      <c r="H1639" s="11">
        <f t="shared" si="125"/>
        <v>16</v>
      </c>
      <c r="I1639" s="7">
        <v>45246</v>
      </c>
      <c r="J1639" s="8">
        <v>0.96388888888888891</v>
      </c>
      <c r="K1639">
        <f t="shared" si="126"/>
        <v>8</v>
      </c>
      <c r="L1639">
        <f t="shared" si="127"/>
        <v>23</v>
      </c>
      <c r="M1639">
        <f t="shared" si="128"/>
        <v>11</v>
      </c>
      <c r="N1639" t="str">
        <f>VLOOKUP(B:B,Customers!A:B,2,TRUE)</f>
        <v>USA</v>
      </c>
      <c r="O1639" t="str">
        <f t="shared" si="129"/>
        <v>Not Outlier</v>
      </c>
      <c r="P1639">
        <f>VLOOKUP(B:B,Customers!A:H,8,0)</f>
        <v>24</v>
      </c>
    </row>
    <row r="1640" spans="1:16" x14ac:dyDescent="0.25">
      <c r="A1640">
        <v>662950</v>
      </c>
      <c r="B1640">
        <v>1320</v>
      </c>
      <c r="C1640" s="1" t="s">
        <v>109</v>
      </c>
      <c r="D1640" s="2">
        <v>45098.981944444444</v>
      </c>
      <c r="E1640" t="s">
        <v>97</v>
      </c>
      <c r="F1640" t="s">
        <v>60</v>
      </c>
      <c r="G1640">
        <v>8477</v>
      </c>
      <c r="H1640" s="11">
        <f t="shared" si="125"/>
        <v>21</v>
      </c>
      <c r="I1640" s="7">
        <v>45098</v>
      </c>
      <c r="J1640" s="8">
        <v>0.9819444444444444</v>
      </c>
      <c r="K1640">
        <f t="shared" si="126"/>
        <v>34</v>
      </c>
      <c r="L1640">
        <f t="shared" si="127"/>
        <v>23</v>
      </c>
      <c r="M1640">
        <f t="shared" si="128"/>
        <v>6</v>
      </c>
      <c r="N1640" t="str">
        <f>VLOOKUP(B:B,Customers!A:B,2,TRUE)</f>
        <v>Germany</v>
      </c>
      <c r="O1640" t="str">
        <f t="shared" si="129"/>
        <v>Not Outlier</v>
      </c>
      <c r="P1640">
        <f>VLOOKUP(B:B,Customers!A:H,8,0)</f>
        <v>71</v>
      </c>
    </row>
    <row r="1641" spans="1:16" x14ac:dyDescent="0.25">
      <c r="A1641">
        <v>1024120</v>
      </c>
      <c r="B1641">
        <v>1323</v>
      </c>
      <c r="C1641" s="1" t="s">
        <v>110</v>
      </c>
      <c r="D1641" s="3">
        <v>44964.033333333333</v>
      </c>
      <c r="E1641" t="s">
        <v>98</v>
      </c>
      <c r="F1641" t="s">
        <v>86</v>
      </c>
      <c r="G1641">
        <v>2228</v>
      </c>
      <c r="H1641" s="11">
        <f t="shared" si="125"/>
        <v>7</v>
      </c>
      <c r="I1641" s="7">
        <v>44964</v>
      </c>
      <c r="J1641" s="8">
        <v>3.3333333333333333E-2</v>
      </c>
      <c r="K1641">
        <f t="shared" si="126"/>
        <v>48</v>
      </c>
      <c r="L1641">
        <f t="shared" si="127"/>
        <v>0</v>
      </c>
      <c r="M1641">
        <f t="shared" si="128"/>
        <v>2</v>
      </c>
      <c r="N1641" t="str">
        <f>VLOOKUP(B:B,Customers!A:B,2,TRUE)</f>
        <v>Switzerland</v>
      </c>
      <c r="O1641" t="str">
        <f t="shared" si="129"/>
        <v>Not Outlier</v>
      </c>
      <c r="P1641">
        <f>VLOOKUP(B:B,Customers!A:H,8,0)</f>
        <v>81</v>
      </c>
    </row>
    <row r="1642" spans="1:16" x14ac:dyDescent="0.25">
      <c r="A1642">
        <v>169945</v>
      </c>
      <c r="B1642">
        <v>1325</v>
      </c>
      <c r="C1642" s="1" t="s">
        <v>105</v>
      </c>
      <c r="D1642" s="2">
        <v>45111.037499999999</v>
      </c>
      <c r="E1642" t="s">
        <v>191</v>
      </c>
      <c r="F1642" t="s">
        <v>8</v>
      </c>
      <c r="G1642">
        <v>9136</v>
      </c>
      <c r="H1642" s="11">
        <f t="shared" si="125"/>
        <v>4</v>
      </c>
      <c r="I1642" s="7">
        <v>45111</v>
      </c>
      <c r="J1642" s="8">
        <v>3.7499999999999999E-2</v>
      </c>
      <c r="K1642">
        <f t="shared" si="126"/>
        <v>54</v>
      </c>
      <c r="L1642">
        <f t="shared" si="127"/>
        <v>0</v>
      </c>
      <c r="M1642">
        <f t="shared" si="128"/>
        <v>7</v>
      </c>
      <c r="N1642" t="str">
        <f>VLOOKUP(B:B,Customers!A:B,2,TRUE)</f>
        <v>Spain</v>
      </c>
      <c r="O1642" t="str">
        <f t="shared" si="129"/>
        <v>Not Outlier</v>
      </c>
      <c r="P1642">
        <f>VLOOKUP(B:B,Customers!A:H,8,0)</f>
        <v>29</v>
      </c>
    </row>
    <row r="1643" spans="1:16" x14ac:dyDescent="0.25">
      <c r="A1643">
        <v>1313997</v>
      </c>
      <c r="B1643">
        <v>1327</v>
      </c>
      <c r="C1643" s="1" t="s">
        <v>100</v>
      </c>
      <c r="D1643" s="3">
        <v>44984.00277777778</v>
      </c>
      <c r="E1643" t="s">
        <v>98</v>
      </c>
      <c r="F1643" t="s">
        <v>33</v>
      </c>
      <c r="G1643">
        <v>8609</v>
      </c>
      <c r="H1643" s="11">
        <f t="shared" si="125"/>
        <v>27</v>
      </c>
      <c r="I1643" s="7">
        <v>44984</v>
      </c>
      <c r="J1643" s="8">
        <v>2.7777777777777779E-3</v>
      </c>
      <c r="K1643">
        <f t="shared" si="126"/>
        <v>4</v>
      </c>
      <c r="L1643">
        <f t="shared" si="127"/>
        <v>0</v>
      </c>
      <c r="M1643">
        <f t="shared" si="128"/>
        <v>2</v>
      </c>
      <c r="N1643" t="str">
        <f>VLOOKUP(B:B,Customers!A:B,2,TRUE)</f>
        <v>France</v>
      </c>
      <c r="O1643" t="str">
        <f t="shared" si="129"/>
        <v>Not Outlier</v>
      </c>
      <c r="P1643">
        <f>VLOOKUP(B:B,Customers!A:H,8,0)</f>
        <v>34</v>
      </c>
    </row>
    <row r="1644" spans="1:16" x14ac:dyDescent="0.25">
      <c r="A1644">
        <v>1000225</v>
      </c>
      <c r="B1644">
        <v>1329</v>
      </c>
      <c r="C1644" s="1" t="s">
        <v>99</v>
      </c>
      <c r="D1644" s="3">
        <v>45163.961111111108</v>
      </c>
      <c r="E1644" t="s">
        <v>98</v>
      </c>
      <c r="F1644" t="s">
        <v>69</v>
      </c>
      <c r="G1644">
        <v>3066</v>
      </c>
      <c r="H1644" s="11">
        <f t="shared" si="125"/>
        <v>25</v>
      </c>
      <c r="I1644" s="7">
        <v>45163</v>
      </c>
      <c r="J1644" s="8">
        <v>0.96111111111111114</v>
      </c>
      <c r="K1644">
        <f t="shared" si="126"/>
        <v>4</v>
      </c>
      <c r="L1644">
        <f t="shared" si="127"/>
        <v>23</v>
      </c>
      <c r="M1644">
        <f t="shared" si="128"/>
        <v>8</v>
      </c>
      <c r="N1644" t="str">
        <f>VLOOKUP(B:B,Customers!A:B,2,TRUE)</f>
        <v>USA</v>
      </c>
      <c r="O1644" t="str">
        <f t="shared" si="129"/>
        <v>Not Outlier</v>
      </c>
      <c r="P1644">
        <f>VLOOKUP(B:B,Customers!A:H,8,0)</f>
        <v>62</v>
      </c>
    </row>
    <row r="1645" spans="1:16" x14ac:dyDescent="0.25">
      <c r="A1645">
        <v>690697</v>
      </c>
      <c r="B1645">
        <v>1330</v>
      </c>
      <c r="C1645" s="1" t="s">
        <v>101</v>
      </c>
      <c r="D1645" s="3">
        <v>44987.008333333331</v>
      </c>
      <c r="E1645" t="s">
        <v>98</v>
      </c>
      <c r="F1645" t="s">
        <v>69</v>
      </c>
      <c r="G1645">
        <v>2726</v>
      </c>
      <c r="H1645" s="11">
        <f t="shared" si="125"/>
        <v>2</v>
      </c>
      <c r="I1645" s="7">
        <v>44987</v>
      </c>
      <c r="J1645" s="8">
        <v>8.3333333333333332E-3</v>
      </c>
      <c r="K1645">
        <f t="shared" si="126"/>
        <v>12</v>
      </c>
      <c r="L1645">
        <f t="shared" si="127"/>
        <v>0</v>
      </c>
      <c r="M1645">
        <f t="shared" si="128"/>
        <v>3</v>
      </c>
      <c r="N1645" t="str">
        <f>VLOOKUP(B:B,Customers!A:B,2,TRUE)</f>
        <v>Australia</v>
      </c>
      <c r="O1645" t="str">
        <f t="shared" si="129"/>
        <v>Not Outlier</v>
      </c>
      <c r="P1645">
        <f>VLOOKUP(B:B,Customers!A:H,8,0)</f>
        <v>59</v>
      </c>
    </row>
    <row r="1646" spans="1:16" x14ac:dyDescent="0.25">
      <c r="A1646">
        <v>1586073</v>
      </c>
      <c r="B1646">
        <v>1330</v>
      </c>
      <c r="C1646" s="1" t="s">
        <v>101</v>
      </c>
      <c r="D1646" s="3">
        <v>45179.027777777781</v>
      </c>
      <c r="E1646" t="s">
        <v>97</v>
      </c>
      <c r="F1646" t="s">
        <v>49</v>
      </c>
      <c r="G1646">
        <v>9985</v>
      </c>
      <c r="H1646" s="11">
        <f t="shared" si="125"/>
        <v>10</v>
      </c>
      <c r="I1646" s="7">
        <v>45179</v>
      </c>
      <c r="J1646" s="8">
        <v>2.7777777777777776E-2</v>
      </c>
      <c r="K1646">
        <f t="shared" si="126"/>
        <v>40</v>
      </c>
      <c r="L1646">
        <f t="shared" si="127"/>
        <v>0</v>
      </c>
      <c r="M1646">
        <f t="shared" si="128"/>
        <v>9</v>
      </c>
      <c r="N1646" t="str">
        <f>VLOOKUP(B:B,Customers!A:B,2,TRUE)</f>
        <v>Australia</v>
      </c>
      <c r="O1646" t="str">
        <f t="shared" si="129"/>
        <v>Not Outlier</v>
      </c>
      <c r="P1646">
        <f>VLOOKUP(B:B,Customers!A:H,8,0)</f>
        <v>59</v>
      </c>
    </row>
    <row r="1647" spans="1:16" x14ac:dyDescent="0.25">
      <c r="A1647">
        <v>84351</v>
      </c>
      <c r="B1647">
        <v>1331</v>
      </c>
      <c r="C1647" s="1" t="s">
        <v>99</v>
      </c>
      <c r="D1647" s="2">
        <v>45035.009027777778</v>
      </c>
      <c r="E1647" t="s">
        <v>191</v>
      </c>
      <c r="F1647" t="s">
        <v>8</v>
      </c>
      <c r="G1647">
        <v>4824</v>
      </c>
      <c r="H1647" s="11">
        <f t="shared" si="125"/>
        <v>19</v>
      </c>
      <c r="I1647" s="7">
        <v>45035</v>
      </c>
      <c r="J1647" s="8">
        <v>9.0277777777777769E-3</v>
      </c>
      <c r="K1647">
        <f t="shared" si="126"/>
        <v>13</v>
      </c>
      <c r="L1647">
        <f t="shared" si="127"/>
        <v>0</v>
      </c>
      <c r="M1647">
        <f t="shared" si="128"/>
        <v>4</v>
      </c>
      <c r="N1647" t="str">
        <f>VLOOKUP(B:B,Customers!A:B,2,TRUE)</f>
        <v>USA</v>
      </c>
      <c r="O1647" t="str">
        <f t="shared" si="129"/>
        <v>Not Outlier</v>
      </c>
      <c r="P1647">
        <f>VLOOKUP(B:B,Customers!A:H,8,0)</f>
        <v>84</v>
      </c>
    </row>
    <row r="1648" spans="1:16" x14ac:dyDescent="0.25">
      <c r="A1648">
        <v>1279393</v>
      </c>
      <c r="B1648">
        <v>1340</v>
      </c>
      <c r="C1648" s="1" t="s">
        <v>107</v>
      </c>
      <c r="D1648" s="3">
        <v>45177.042361111111</v>
      </c>
      <c r="E1648" t="s">
        <v>96</v>
      </c>
      <c r="F1648" t="s">
        <v>63</v>
      </c>
      <c r="G1648">
        <v>9753</v>
      </c>
      <c r="H1648" s="11">
        <f t="shared" si="125"/>
        <v>8</v>
      </c>
      <c r="I1648" s="7">
        <v>45177</v>
      </c>
      <c r="J1648" s="8">
        <v>4.2361111111111113E-2</v>
      </c>
      <c r="K1648">
        <f t="shared" si="126"/>
        <v>1</v>
      </c>
      <c r="L1648">
        <f t="shared" si="127"/>
        <v>1</v>
      </c>
      <c r="M1648">
        <f t="shared" si="128"/>
        <v>9</v>
      </c>
      <c r="N1648" t="str">
        <f>VLOOKUP(B:B,Customers!A:B,2,TRUE)</f>
        <v>Italy</v>
      </c>
      <c r="O1648" t="str">
        <f t="shared" si="129"/>
        <v>Not Outlier</v>
      </c>
      <c r="P1648">
        <f>VLOOKUP(B:B,Customers!A:H,8,0)</f>
        <v>40</v>
      </c>
    </row>
    <row r="1649" spans="1:16" x14ac:dyDescent="0.25">
      <c r="A1649">
        <v>1201138</v>
      </c>
      <c r="B1649">
        <v>1342</v>
      </c>
      <c r="C1649" s="1" t="s">
        <v>99</v>
      </c>
      <c r="D1649" s="3">
        <v>44999.039583333331</v>
      </c>
      <c r="E1649" t="s">
        <v>98</v>
      </c>
      <c r="F1649" t="s">
        <v>58</v>
      </c>
      <c r="G1649">
        <v>6081</v>
      </c>
      <c r="H1649" s="11">
        <f t="shared" si="125"/>
        <v>14</v>
      </c>
      <c r="I1649" s="7">
        <v>44999</v>
      </c>
      <c r="J1649" s="8">
        <v>3.9583333333333331E-2</v>
      </c>
      <c r="K1649">
        <f t="shared" si="126"/>
        <v>57</v>
      </c>
      <c r="L1649">
        <f t="shared" si="127"/>
        <v>0</v>
      </c>
      <c r="M1649">
        <f t="shared" si="128"/>
        <v>3</v>
      </c>
      <c r="N1649" t="str">
        <f>VLOOKUP(B:B,Customers!A:B,2,TRUE)</f>
        <v>USA</v>
      </c>
      <c r="O1649" t="str">
        <f t="shared" si="129"/>
        <v>Not Outlier</v>
      </c>
      <c r="P1649">
        <f>VLOOKUP(B:B,Customers!A:H,8,0)</f>
        <v>24</v>
      </c>
    </row>
    <row r="1650" spans="1:16" x14ac:dyDescent="0.25">
      <c r="A1650">
        <v>1229877</v>
      </c>
      <c r="B1650">
        <v>1342</v>
      </c>
      <c r="C1650" s="1" t="s">
        <v>99</v>
      </c>
      <c r="D1650" s="3">
        <v>45144.959027777775</v>
      </c>
      <c r="E1650" t="s">
        <v>96</v>
      </c>
      <c r="F1650" t="s">
        <v>4</v>
      </c>
      <c r="G1650">
        <v>3454</v>
      </c>
      <c r="H1650" s="11">
        <f t="shared" si="125"/>
        <v>6</v>
      </c>
      <c r="I1650" s="7">
        <v>45144</v>
      </c>
      <c r="J1650" s="8">
        <v>0.95902777777777781</v>
      </c>
      <c r="K1650">
        <f t="shared" si="126"/>
        <v>1</v>
      </c>
      <c r="L1650">
        <f t="shared" si="127"/>
        <v>23</v>
      </c>
      <c r="M1650">
        <f t="shared" si="128"/>
        <v>8</v>
      </c>
      <c r="N1650" t="str">
        <f>VLOOKUP(B:B,Customers!A:B,2,TRUE)</f>
        <v>USA</v>
      </c>
      <c r="O1650" t="str">
        <f t="shared" si="129"/>
        <v>Not Outlier</v>
      </c>
      <c r="P1650">
        <f>VLOOKUP(B:B,Customers!A:H,8,0)</f>
        <v>24</v>
      </c>
    </row>
    <row r="1651" spans="1:16" x14ac:dyDescent="0.25">
      <c r="A1651">
        <v>1477405</v>
      </c>
      <c r="B1651">
        <v>1342</v>
      </c>
      <c r="C1651" s="1" t="s">
        <v>99</v>
      </c>
      <c r="D1651" s="3">
        <v>45203.063888888886</v>
      </c>
      <c r="E1651" t="s">
        <v>191</v>
      </c>
      <c r="F1651" t="s">
        <v>61</v>
      </c>
      <c r="G1651">
        <v>6068</v>
      </c>
      <c r="H1651" s="11">
        <f t="shared" si="125"/>
        <v>4</v>
      </c>
      <c r="I1651" s="7">
        <v>45203</v>
      </c>
      <c r="J1651" s="8">
        <v>6.3888888888888884E-2</v>
      </c>
      <c r="K1651">
        <f t="shared" si="126"/>
        <v>32</v>
      </c>
      <c r="L1651">
        <f t="shared" si="127"/>
        <v>1</v>
      </c>
      <c r="M1651">
        <f t="shared" si="128"/>
        <v>10</v>
      </c>
      <c r="N1651" t="str">
        <f>VLOOKUP(B:B,Customers!A:B,2,TRUE)</f>
        <v>USA</v>
      </c>
      <c r="O1651" t="str">
        <f t="shared" si="129"/>
        <v>Not Outlier</v>
      </c>
      <c r="P1651">
        <f>VLOOKUP(B:B,Customers!A:H,8,0)</f>
        <v>24</v>
      </c>
    </row>
    <row r="1652" spans="1:16" x14ac:dyDescent="0.25">
      <c r="A1652">
        <v>479363</v>
      </c>
      <c r="B1652">
        <v>1343</v>
      </c>
      <c r="C1652" s="1" t="s">
        <v>99</v>
      </c>
      <c r="D1652" s="2">
        <v>45115.001388888886</v>
      </c>
      <c r="E1652" t="s">
        <v>96</v>
      </c>
      <c r="F1652" t="s">
        <v>18</v>
      </c>
      <c r="G1652">
        <v>1941</v>
      </c>
      <c r="H1652" s="11">
        <f t="shared" si="125"/>
        <v>8</v>
      </c>
      <c r="I1652" s="7">
        <v>45115</v>
      </c>
      <c r="J1652" s="8">
        <v>1.3888888888888889E-3</v>
      </c>
      <c r="K1652">
        <f t="shared" si="126"/>
        <v>2</v>
      </c>
      <c r="L1652">
        <f t="shared" si="127"/>
        <v>0</v>
      </c>
      <c r="M1652">
        <f t="shared" si="128"/>
        <v>7</v>
      </c>
      <c r="N1652" t="str">
        <f>VLOOKUP(B:B,Customers!A:B,2,TRUE)</f>
        <v>USA</v>
      </c>
      <c r="O1652" t="str">
        <f t="shared" si="129"/>
        <v>Not Outlier</v>
      </c>
      <c r="P1652">
        <f>VLOOKUP(B:B,Customers!A:H,8,0)</f>
        <v>32</v>
      </c>
    </row>
    <row r="1653" spans="1:16" x14ac:dyDescent="0.25">
      <c r="A1653">
        <v>944561</v>
      </c>
      <c r="B1653">
        <v>1343</v>
      </c>
      <c r="C1653" s="1" t="s">
        <v>99</v>
      </c>
      <c r="D1653" s="3">
        <v>44981.958333333336</v>
      </c>
      <c r="E1653" t="s">
        <v>97</v>
      </c>
      <c r="F1653" t="s">
        <v>82</v>
      </c>
      <c r="G1653">
        <v>439</v>
      </c>
      <c r="H1653" s="11">
        <f t="shared" si="125"/>
        <v>24</v>
      </c>
      <c r="I1653" s="7">
        <v>44981</v>
      </c>
      <c r="J1653" s="8">
        <v>0.95833333333333337</v>
      </c>
      <c r="K1653">
        <f t="shared" si="126"/>
        <v>0</v>
      </c>
      <c r="L1653">
        <f t="shared" si="127"/>
        <v>23</v>
      </c>
      <c r="M1653">
        <f t="shared" si="128"/>
        <v>2</v>
      </c>
      <c r="N1653" t="str">
        <f>VLOOKUP(B:B,Customers!A:B,2,TRUE)</f>
        <v>USA</v>
      </c>
      <c r="O1653" t="str">
        <f t="shared" si="129"/>
        <v>Not Outlier</v>
      </c>
      <c r="P1653">
        <f>VLOOKUP(B:B,Customers!A:H,8,0)</f>
        <v>32</v>
      </c>
    </row>
    <row r="1654" spans="1:16" x14ac:dyDescent="0.25">
      <c r="A1654">
        <v>137231</v>
      </c>
      <c r="B1654">
        <v>1344</v>
      </c>
      <c r="C1654" s="1" t="s">
        <v>105</v>
      </c>
      <c r="D1654" s="2">
        <v>45216</v>
      </c>
      <c r="E1654" t="s">
        <v>191</v>
      </c>
      <c r="F1654" t="s">
        <v>77</v>
      </c>
      <c r="G1654">
        <v>6898</v>
      </c>
      <c r="H1654" s="11">
        <f t="shared" si="125"/>
        <v>17</v>
      </c>
      <c r="I1654" s="7">
        <v>45216</v>
      </c>
      <c r="J1654" s="8">
        <v>0</v>
      </c>
      <c r="K1654">
        <f t="shared" si="126"/>
        <v>0</v>
      </c>
      <c r="L1654">
        <f t="shared" si="127"/>
        <v>0</v>
      </c>
      <c r="M1654">
        <f t="shared" si="128"/>
        <v>10</v>
      </c>
      <c r="N1654" t="str">
        <f>VLOOKUP(B:B,Customers!A:B,2,TRUE)</f>
        <v>Spain</v>
      </c>
      <c r="O1654" t="str">
        <f t="shared" si="129"/>
        <v>Not Outlier</v>
      </c>
      <c r="P1654">
        <f>VLOOKUP(B:B,Customers!A:H,8,0)</f>
        <v>40</v>
      </c>
    </row>
    <row r="1655" spans="1:16" x14ac:dyDescent="0.25">
      <c r="A1655">
        <v>213254</v>
      </c>
      <c r="B1655">
        <v>1344</v>
      </c>
      <c r="C1655" s="1" t="s">
        <v>105</v>
      </c>
      <c r="D1655" s="2">
        <v>45135.024305555555</v>
      </c>
      <c r="E1655" t="s">
        <v>97</v>
      </c>
      <c r="F1655" t="s">
        <v>26</v>
      </c>
      <c r="G1655">
        <v>3943</v>
      </c>
      <c r="H1655" s="11">
        <f t="shared" si="125"/>
        <v>28</v>
      </c>
      <c r="I1655" s="7">
        <v>45135</v>
      </c>
      <c r="J1655" s="8">
        <v>2.4305555555555556E-2</v>
      </c>
      <c r="K1655">
        <f t="shared" si="126"/>
        <v>35</v>
      </c>
      <c r="L1655">
        <f t="shared" si="127"/>
        <v>0</v>
      </c>
      <c r="M1655">
        <f t="shared" si="128"/>
        <v>7</v>
      </c>
      <c r="N1655" t="str">
        <f>VLOOKUP(B:B,Customers!A:B,2,TRUE)</f>
        <v>Spain</v>
      </c>
      <c r="O1655" t="str">
        <f t="shared" si="129"/>
        <v>Not Outlier</v>
      </c>
      <c r="P1655">
        <f>VLOOKUP(B:B,Customers!A:H,8,0)</f>
        <v>40</v>
      </c>
    </row>
    <row r="1656" spans="1:16" x14ac:dyDescent="0.25">
      <c r="A1656">
        <v>711681</v>
      </c>
      <c r="B1656">
        <v>1344</v>
      </c>
      <c r="C1656" s="1" t="s">
        <v>105</v>
      </c>
      <c r="D1656" s="3">
        <v>45068.024305555555</v>
      </c>
      <c r="E1656" t="s">
        <v>98</v>
      </c>
      <c r="F1656" t="s">
        <v>4</v>
      </c>
      <c r="G1656">
        <v>3885</v>
      </c>
      <c r="H1656" s="11">
        <f t="shared" si="125"/>
        <v>22</v>
      </c>
      <c r="I1656" s="7">
        <v>45068</v>
      </c>
      <c r="J1656" s="8">
        <v>2.4305555555555556E-2</v>
      </c>
      <c r="K1656">
        <f t="shared" si="126"/>
        <v>35</v>
      </c>
      <c r="L1656">
        <f t="shared" si="127"/>
        <v>0</v>
      </c>
      <c r="M1656">
        <f t="shared" si="128"/>
        <v>5</v>
      </c>
      <c r="N1656" t="str">
        <f>VLOOKUP(B:B,Customers!A:B,2,TRUE)</f>
        <v>Spain</v>
      </c>
      <c r="O1656" t="str">
        <f t="shared" si="129"/>
        <v>Not Outlier</v>
      </c>
      <c r="P1656">
        <f>VLOOKUP(B:B,Customers!A:H,8,0)</f>
        <v>40</v>
      </c>
    </row>
    <row r="1657" spans="1:16" x14ac:dyDescent="0.25">
      <c r="A1657">
        <v>1000578</v>
      </c>
      <c r="B1657">
        <v>1344</v>
      </c>
      <c r="C1657" s="1" t="s">
        <v>105</v>
      </c>
      <c r="D1657" s="3">
        <v>45070.980555555558</v>
      </c>
      <c r="E1657" t="s">
        <v>97</v>
      </c>
      <c r="F1657" t="s">
        <v>89</v>
      </c>
      <c r="G1657">
        <v>2515</v>
      </c>
      <c r="H1657" s="11">
        <f t="shared" si="125"/>
        <v>24</v>
      </c>
      <c r="I1657" s="7">
        <v>45070</v>
      </c>
      <c r="J1657" s="8">
        <v>0.98055555555555551</v>
      </c>
      <c r="K1657">
        <f t="shared" si="126"/>
        <v>32</v>
      </c>
      <c r="L1657">
        <f t="shared" si="127"/>
        <v>23</v>
      </c>
      <c r="M1657">
        <f t="shared" si="128"/>
        <v>5</v>
      </c>
      <c r="N1657" t="str">
        <f>VLOOKUP(B:B,Customers!A:B,2,TRUE)</f>
        <v>Spain</v>
      </c>
      <c r="O1657" t="str">
        <f t="shared" si="129"/>
        <v>Not Outlier</v>
      </c>
      <c r="P1657">
        <f>VLOOKUP(B:B,Customers!A:H,8,0)</f>
        <v>40</v>
      </c>
    </row>
    <row r="1658" spans="1:16" x14ac:dyDescent="0.25">
      <c r="A1658">
        <v>353572</v>
      </c>
      <c r="B1658">
        <v>1346</v>
      </c>
      <c r="C1658" s="1" t="s">
        <v>99</v>
      </c>
      <c r="D1658" s="2">
        <v>44981.98333333333</v>
      </c>
      <c r="E1658" t="s">
        <v>191</v>
      </c>
      <c r="F1658" t="s">
        <v>44</v>
      </c>
      <c r="G1658">
        <v>4976</v>
      </c>
      <c r="H1658" s="11">
        <f t="shared" si="125"/>
        <v>24</v>
      </c>
      <c r="I1658" s="7">
        <v>44981</v>
      </c>
      <c r="J1658" s="8">
        <v>0.98333333333333328</v>
      </c>
      <c r="K1658">
        <f t="shared" si="126"/>
        <v>36</v>
      </c>
      <c r="L1658">
        <f t="shared" si="127"/>
        <v>23</v>
      </c>
      <c r="M1658">
        <f t="shared" si="128"/>
        <v>2</v>
      </c>
      <c r="N1658" t="str">
        <f>VLOOKUP(B:B,Customers!A:B,2,TRUE)</f>
        <v>USA</v>
      </c>
      <c r="O1658" t="str">
        <f t="shared" si="129"/>
        <v>Not Outlier</v>
      </c>
      <c r="P1658">
        <f>VLOOKUP(B:B,Customers!A:H,8,0)</f>
        <v>81</v>
      </c>
    </row>
    <row r="1659" spans="1:16" x14ac:dyDescent="0.25">
      <c r="A1659">
        <v>723244</v>
      </c>
      <c r="B1659">
        <v>1347</v>
      </c>
      <c r="C1659" s="1" t="s">
        <v>100</v>
      </c>
      <c r="D1659" s="3">
        <v>45161.007638888892</v>
      </c>
      <c r="E1659" t="s">
        <v>191</v>
      </c>
      <c r="F1659" t="s">
        <v>70</v>
      </c>
      <c r="G1659">
        <v>6759</v>
      </c>
      <c r="H1659" s="11">
        <f t="shared" si="125"/>
        <v>23</v>
      </c>
      <c r="I1659" s="7">
        <v>45161</v>
      </c>
      <c r="J1659" s="8">
        <v>7.6388888888888886E-3</v>
      </c>
      <c r="K1659">
        <f t="shared" si="126"/>
        <v>11</v>
      </c>
      <c r="L1659">
        <f t="shared" si="127"/>
        <v>0</v>
      </c>
      <c r="M1659">
        <f t="shared" si="128"/>
        <v>8</v>
      </c>
      <c r="N1659" t="str">
        <f>VLOOKUP(B:B,Customers!A:B,2,TRUE)</f>
        <v>France</v>
      </c>
      <c r="O1659" t="str">
        <f t="shared" si="129"/>
        <v>Not Outlier</v>
      </c>
      <c r="P1659">
        <f>VLOOKUP(B:B,Customers!A:H,8,0)</f>
        <v>55</v>
      </c>
    </row>
    <row r="1660" spans="1:16" x14ac:dyDescent="0.25">
      <c r="A1660">
        <v>289906</v>
      </c>
      <c r="B1660">
        <v>1349</v>
      </c>
      <c r="C1660" s="1" t="s">
        <v>101</v>
      </c>
      <c r="D1660" s="2">
        <v>45031.995833333334</v>
      </c>
      <c r="E1660" t="s">
        <v>96</v>
      </c>
      <c r="F1660" t="s">
        <v>30</v>
      </c>
      <c r="G1660">
        <v>2771</v>
      </c>
      <c r="H1660" s="11">
        <f t="shared" si="125"/>
        <v>15</v>
      </c>
      <c r="I1660" s="7">
        <v>45031</v>
      </c>
      <c r="J1660" s="8">
        <v>0.99583333333333335</v>
      </c>
      <c r="K1660">
        <f t="shared" si="126"/>
        <v>54</v>
      </c>
      <c r="L1660">
        <f t="shared" si="127"/>
        <v>23</v>
      </c>
      <c r="M1660">
        <f t="shared" si="128"/>
        <v>4</v>
      </c>
      <c r="N1660" t="str">
        <f>VLOOKUP(B:B,Customers!A:B,2,TRUE)</f>
        <v>Australia</v>
      </c>
      <c r="O1660" t="str">
        <f t="shared" si="129"/>
        <v>Not Outlier</v>
      </c>
      <c r="P1660">
        <f>VLOOKUP(B:B,Customers!A:H,8,0)</f>
        <v>66</v>
      </c>
    </row>
    <row r="1661" spans="1:16" x14ac:dyDescent="0.25">
      <c r="A1661">
        <v>1153425</v>
      </c>
      <c r="B1661">
        <v>1349</v>
      </c>
      <c r="C1661" s="1" t="s">
        <v>101</v>
      </c>
      <c r="D1661" s="3">
        <v>45112.04583333333</v>
      </c>
      <c r="E1661" t="s">
        <v>96</v>
      </c>
      <c r="F1661" t="s">
        <v>27</v>
      </c>
      <c r="G1661">
        <v>4412</v>
      </c>
      <c r="H1661" s="11">
        <f t="shared" si="125"/>
        <v>5</v>
      </c>
      <c r="I1661" s="7">
        <v>45112</v>
      </c>
      <c r="J1661" s="8">
        <v>4.583333333333333E-2</v>
      </c>
      <c r="K1661">
        <f t="shared" si="126"/>
        <v>6</v>
      </c>
      <c r="L1661">
        <f t="shared" si="127"/>
        <v>1</v>
      </c>
      <c r="M1661">
        <f t="shared" si="128"/>
        <v>7</v>
      </c>
      <c r="N1661" t="str">
        <f>VLOOKUP(B:B,Customers!A:B,2,TRUE)</f>
        <v>Australia</v>
      </c>
      <c r="O1661" t="str">
        <f t="shared" si="129"/>
        <v>Not Outlier</v>
      </c>
      <c r="P1661">
        <f>VLOOKUP(B:B,Customers!A:H,8,0)</f>
        <v>66</v>
      </c>
    </row>
    <row r="1662" spans="1:16" x14ac:dyDescent="0.25">
      <c r="A1662">
        <v>841079</v>
      </c>
      <c r="B1662">
        <v>1350</v>
      </c>
      <c r="C1662" s="1" t="s">
        <v>105</v>
      </c>
      <c r="D1662" s="3">
        <v>45110.056944444441</v>
      </c>
      <c r="E1662" t="s">
        <v>96</v>
      </c>
      <c r="F1662" t="s">
        <v>31</v>
      </c>
      <c r="G1662">
        <v>9133</v>
      </c>
      <c r="H1662" s="11">
        <f t="shared" si="125"/>
        <v>3</v>
      </c>
      <c r="I1662" s="7">
        <v>45110</v>
      </c>
      <c r="J1662" s="8">
        <v>5.6944444444444443E-2</v>
      </c>
      <c r="K1662">
        <f t="shared" si="126"/>
        <v>22</v>
      </c>
      <c r="L1662">
        <f t="shared" si="127"/>
        <v>1</v>
      </c>
      <c r="M1662">
        <f t="shared" si="128"/>
        <v>7</v>
      </c>
      <c r="N1662" t="str">
        <f>VLOOKUP(B:B,Customers!A:B,2,TRUE)</f>
        <v>Spain</v>
      </c>
      <c r="O1662" t="str">
        <f t="shared" si="129"/>
        <v>Not Outlier</v>
      </c>
      <c r="P1662">
        <f>VLOOKUP(B:B,Customers!A:H,8,0)</f>
        <v>51</v>
      </c>
    </row>
    <row r="1663" spans="1:16" x14ac:dyDescent="0.25">
      <c r="A1663">
        <v>1361969</v>
      </c>
      <c r="B1663">
        <v>1350</v>
      </c>
      <c r="C1663" s="1" t="s">
        <v>105</v>
      </c>
      <c r="D1663" s="3">
        <v>45051.083333333336</v>
      </c>
      <c r="E1663" t="s">
        <v>191</v>
      </c>
      <c r="F1663" t="s">
        <v>44</v>
      </c>
      <c r="G1663">
        <v>3695</v>
      </c>
      <c r="H1663" s="11">
        <f t="shared" si="125"/>
        <v>5</v>
      </c>
      <c r="I1663" s="7">
        <v>45051</v>
      </c>
      <c r="J1663" s="8">
        <v>8.3333333333333329E-2</v>
      </c>
      <c r="K1663">
        <f t="shared" si="126"/>
        <v>0</v>
      </c>
      <c r="L1663">
        <f t="shared" si="127"/>
        <v>2</v>
      </c>
      <c r="M1663">
        <f t="shared" si="128"/>
        <v>5</v>
      </c>
      <c r="N1663" t="str">
        <f>VLOOKUP(B:B,Customers!A:B,2,TRUE)</f>
        <v>Spain</v>
      </c>
      <c r="O1663" t="str">
        <f t="shared" si="129"/>
        <v>Not Outlier</v>
      </c>
      <c r="P1663">
        <f>VLOOKUP(B:B,Customers!A:H,8,0)</f>
        <v>51</v>
      </c>
    </row>
    <row r="1664" spans="1:16" x14ac:dyDescent="0.25">
      <c r="A1664">
        <v>521015</v>
      </c>
      <c r="B1664">
        <v>1351</v>
      </c>
      <c r="C1664" s="1" t="s">
        <v>105</v>
      </c>
      <c r="D1664" s="2">
        <v>45020.04791666667</v>
      </c>
      <c r="E1664" t="s">
        <v>98</v>
      </c>
      <c r="F1664" t="s">
        <v>27</v>
      </c>
      <c r="G1664">
        <v>9200</v>
      </c>
      <c r="H1664" s="11">
        <f t="shared" si="125"/>
        <v>4</v>
      </c>
      <c r="I1664" s="7">
        <v>45020</v>
      </c>
      <c r="J1664" s="8">
        <v>4.791666666666667E-2</v>
      </c>
      <c r="K1664">
        <f t="shared" si="126"/>
        <v>9</v>
      </c>
      <c r="L1664">
        <f t="shared" si="127"/>
        <v>1</v>
      </c>
      <c r="M1664">
        <f t="shared" si="128"/>
        <v>4</v>
      </c>
      <c r="N1664" t="str">
        <f>VLOOKUP(B:B,Customers!A:B,2,TRUE)</f>
        <v>Spain</v>
      </c>
      <c r="O1664" t="str">
        <f t="shared" si="129"/>
        <v>Not Outlier</v>
      </c>
      <c r="P1664">
        <f>VLOOKUP(B:B,Customers!A:H,8,0)</f>
        <v>42</v>
      </c>
    </row>
    <row r="1665" spans="1:16" x14ac:dyDescent="0.25">
      <c r="A1665">
        <v>184958</v>
      </c>
      <c r="B1665">
        <v>1354</v>
      </c>
      <c r="C1665" s="1" t="s">
        <v>106</v>
      </c>
      <c r="D1665" s="2">
        <v>45150.040277777778</v>
      </c>
      <c r="E1665" t="s">
        <v>96</v>
      </c>
      <c r="F1665" t="s">
        <v>30</v>
      </c>
      <c r="G1665">
        <v>39</v>
      </c>
      <c r="H1665" s="11">
        <f t="shared" si="125"/>
        <v>12</v>
      </c>
      <c r="I1665" s="7">
        <v>45150</v>
      </c>
      <c r="J1665" s="8">
        <v>4.027777777777778E-2</v>
      </c>
      <c r="K1665">
        <f t="shared" si="126"/>
        <v>58</v>
      </c>
      <c r="L1665">
        <f t="shared" si="127"/>
        <v>0</v>
      </c>
      <c r="M1665">
        <f t="shared" si="128"/>
        <v>8</v>
      </c>
      <c r="N1665" t="str">
        <f>VLOOKUP(B:B,Customers!A:B,2,TRUE)</f>
        <v>Singapore</v>
      </c>
      <c r="O1665" t="str">
        <f t="shared" si="129"/>
        <v>Not Outlier</v>
      </c>
      <c r="P1665">
        <f>VLOOKUP(B:B,Customers!A:H,8,0)</f>
        <v>68</v>
      </c>
    </row>
    <row r="1666" spans="1:16" x14ac:dyDescent="0.25">
      <c r="A1666">
        <v>367308</v>
      </c>
      <c r="B1666">
        <v>1355</v>
      </c>
      <c r="C1666" s="1" t="s">
        <v>105</v>
      </c>
      <c r="D1666" s="2">
        <v>44941.098611111112</v>
      </c>
      <c r="E1666" t="s">
        <v>96</v>
      </c>
      <c r="F1666" t="s">
        <v>34</v>
      </c>
      <c r="G1666">
        <v>6648</v>
      </c>
      <c r="H1666" s="11">
        <f t="shared" si="125"/>
        <v>15</v>
      </c>
      <c r="I1666" s="7">
        <v>44941</v>
      </c>
      <c r="J1666" s="8">
        <v>9.8611111111111108E-2</v>
      </c>
      <c r="K1666">
        <f t="shared" si="126"/>
        <v>22</v>
      </c>
      <c r="L1666">
        <f t="shared" si="127"/>
        <v>2</v>
      </c>
      <c r="M1666">
        <f t="shared" si="128"/>
        <v>1</v>
      </c>
      <c r="N1666" t="str">
        <f>VLOOKUP(B:B,Customers!A:B,2,TRUE)</f>
        <v>Spain</v>
      </c>
      <c r="O1666" t="str">
        <f t="shared" si="129"/>
        <v>Not Outlier</v>
      </c>
      <c r="P1666">
        <f>VLOOKUP(B:B,Customers!A:H,8,0)</f>
        <v>83</v>
      </c>
    </row>
    <row r="1667" spans="1:16" x14ac:dyDescent="0.25">
      <c r="A1667">
        <v>931763</v>
      </c>
      <c r="B1667">
        <v>1355</v>
      </c>
      <c r="C1667" s="1" t="s">
        <v>105</v>
      </c>
      <c r="D1667" s="3">
        <v>45072.008333333331</v>
      </c>
      <c r="E1667" t="s">
        <v>96</v>
      </c>
      <c r="F1667" t="s">
        <v>43</v>
      </c>
      <c r="G1667">
        <v>2372</v>
      </c>
      <c r="H1667" s="11">
        <f t="shared" ref="H1667:H1730" si="130">DAY(D1667)</f>
        <v>26</v>
      </c>
      <c r="I1667" s="7">
        <v>45072</v>
      </c>
      <c r="J1667" s="8">
        <v>8.3333333333333332E-3</v>
      </c>
      <c r="K1667">
        <f t="shared" ref="K1667:K1730" si="131">MINUTE(J1667)</f>
        <v>12</v>
      </c>
      <c r="L1667">
        <f t="shared" ref="L1667:L1730" si="132">HOUR(J1667)</f>
        <v>0</v>
      </c>
      <c r="M1667">
        <f t="shared" ref="M1667:M1730" si="133">MONTH(I1667)</f>
        <v>5</v>
      </c>
      <c r="N1667" t="str">
        <f>VLOOKUP(B:B,Customers!A:B,2,TRUE)</f>
        <v>Spain</v>
      </c>
      <c r="O1667" t="str">
        <f t="shared" ref="O1667:O1730" si="134">IF(OR(G1667&gt;$R$9,G1667&lt;$R$8),"Outlier","Not Outlier")</f>
        <v>Not Outlier</v>
      </c>
      <c r="P1667">
        <f>VLOOKUP(B:B,Customers!A:H,8,0)</f>
        <v>83</v>
      </c>
    </row>
    <row r="1668" spans="1:16" x14ac:dyDescent="0.25">
      <c r="A1668">
        <v>995410</v>
      </c>
      <c r="B1668">
        <v>1355</v>
      </c>
      <c r="C1668" s="1" t="s">
        <v>105</v>
      </c>
      <c r="D1668" s="3">
        <v>45045.041666666664</v>
      </c>
      <c r="E1668" t="s">
        <v>98</v>
      </c>
      <c r="F1668" t="s">
        <v>82</v>
      </c>
      <c r="G1668">
        <v>114</v>
      </c>
      <c r="H1668" s="11">
        <f t="shared" si="130"/>
        <v>29</v>
      </c>
      <c r="I1668" s="7">
        <v>45045</v>
      </c>
      <c r="J1668" s="8">
        <v>4.1666666666666664E-2</v>
      </c>
      <c r="K1668">
        <f t="shared" si="131"/>
        <v>0</v>
      </c>
      <c r="L1668">
        <f t="shared" si="132"/>
        <v>1</v>
      </c>
      <c r="M1668">
        <f t="shared" si="133"/>
        <v>4</v>
      </c>
      <c r="N1668" t="str">
        <f>VLOOKUP(B:B,Customers!A:B,2,TRUE)</f>
        <v>Spain</v>
      </c>
      <c r="O1668" t="str">
        <f t="shared" si="134"/>
        <v>Not Outlier</v>
      </c>
      <c r="P1668">
        <f>VLOOKUP(B:B,Customers!A:H,8,0)</f>
        <v>83</v>
      </c>
    </row>
    <row r="1669" spans="1:16" x14ac:dyDescent="0.25">
      <c r="A1669">
        <v>1112646</v>
      </c>
      <c r="B1669">
        <v>1355</v>
      </c>
      <c r="C1669" s="1" t="s">
        <v>105</v>
      </c>
      <c r="D1669" s="3">
        <v>45196.018750000003</v>
      </c>
      <c r="E1669" t="s">
        <v>191</v>
      </c>
      <c r="F1669" t="s">
        <v>10</v>
      </c>
      <c r="G1669">
        <v>8949</v>
      </c>
      <c r="H1669" s="11">
        <f t="shared" si="130"/>
        <v>27</v>
      </c>
      <c r="I1669" s="7">
        <v>45196</v>
      </c>
      <c r="J1669" s="8">
        <v>1.8749999999999999E-2</v>
      </c>
      <c r="K1669">
        <f t="shared" si="131"/>
        <v>27</v>
      </c>
      <c r="L1669">
        <f t="shared" si="132"/>
        <v>0</v>
      </c>
      <c r="M1669">
        <f t="shared" si="133"/>
        <v>9</v>
      </c>
      <c r="N1669" t="str">
        <f>VLOOKUP(B:B,Customers!A:B,2,TRUE)</f>
        <v>Spain</v>
      </c>
      <c r="O1669" t="str">
        <f t="shared" si="134"/>
        <v>Not Outlier</v>
      </c>
      <c r="P1669">
        <f>VLOOKUP(B:B,Customers!A:H,8,0)</f>
        <v>83</v>
      </c>
    </row>
    <row r="1670" spans="1:16" x14ac:dyDescent="0.25">
      <c r="A1670">
        <v>276403</v>
      </c>
      <c r="B1670">
        <v>1356</v>
      </c>
      <c r="C1670" s="1"/>
      <c r="D1670" s="2">
        <v>45183.998611111114</v>
      </c>
      <c r="E1670" t="s">
        <v>98</v>
      </c>
      <c r="F1670" t="s">
        <v>15</v>
      </c>
      <c r="G1670">
        <v>8633</v>
      </c>
      <c r="H1670" s="11">
        <f t="shared" si="130"/>
        <v>14</v>
      </c>
      <c r="I1670" s="7">
        <v>45183</v>
      </c>
      <c r="J1670" s="8">
        <v>0.99861111111111112</v>
      </c>
      <c r="K1670">
        <f t="shared" si="131"/>
        <v>58</v>
      </c>
      <c r="L1670">
        <f t="shared" si="132"/>
        <v>23</v>
      </c>
      <c r="M1670">
        <f t="shared" si="133"/>
        <v>9</v>
      </c>
      <c r="N1670" t="str">
        <f>VLOOKUP(B:B,Customers!A:B,2,TRUE)</f>
        <v>Spain</v>
      </c>
      <c r="O1670" t="str">
        <f t="shared" si="134"/>
        <v>Not Outlier</v>
      </c>
      <c r="P1670">
        <f>VLOOKUP(B:B,Customers!A:H,8,0)</f>
        <v>26</v>
      </c>
    </row>
    <row r="1671" spans="1:16" x14ac:dyDescent="0.25">
      <c r="A1671">
        <v>254795</v>
      </c>
      <c r="B1671">
        <v>1357</v>
      </c>
      <c r="C1671" s="1" t="s">
        <v>111</v>
      </c>
      <c r="D1671" s="2">
        <v>45074.057638888888</v>
      </c>
      <c r="E1671" t="s">
        <v>96</v>
      </c>
      <c r="F1671" t="s">
        <v>73</v>
      </c>
      <c r="G1671">
        <v>7938</v>
      </c>
      <c r="H1671" s="11">
        <f t="shared" si="130"/>
        <v>28</v>
      </c>
      <c r="I1671" s="7">
        <v>45074</v>
      </c>
      <c r="J1671" s="8">
        <v>5.7638888888888892E-2</v>
      </c>
      <c r="K1671">
        <f t="shared" si="131"/>
        <v>23</v>
      </c>
      <c r="L1671">
        <f t="shared" si="132"/>
        <v>1</v>
      </c>
      <c r="M1671">
        <f t="shared" si="133"/>
        <v>5</v>
      </c>
      <c r="N1671" t="str">
        <f>VLOOKUP(B:B,Customers!A:B,2,TRUE)</f>
        <v>Ireland</v>
      </c>
      <c r="O1671" t="str">
        <f t="shared" si="134"/>
        <v>Not Outlier</v>
      </c>
      <c r="P1671">
        <f>VLOOKUP(B:B,Customers!A:H,8,0)</f>
        <v>43</v>
      </c>
    </row>
    <row r="1672" spans="1:16" x14ac:dyDescent="0.25">
      <c r="A1672">
        <v>302110</v>
      </c>
      <c r="B1672">
        <v>1357</v>
      </c>
      <c r="C1672" s="1" t="s">
        <v>111</v>
      </c>
      <c r="D1672" s="2">
        <v>45214.05972222222</v>
      </c>
      <c r="E1672" t="s">
        <v>97</v>
      </c>
      <c r="F1672" t="s">
        <v>23</v>
      </c>
      <c r="G1672">
        <v>4576</v>
      </c>
      <c r="H1672" s="11">
        <f t="shared" si="130"/>
        <v>15</v>
      </c>
      <c r="I1672" s="7">
        <v>45214</v>
      </c>
      <c r="J1672" s="8">
        <v>5.9722222222222225E-2</v>
      </c>
      <c r="K1672">
        <f t="shared" si="131"/>
        <v>26</v>
      </c>
      <c r="L1672">
        <f t="shared" si="132"/>
        <v>1</v>
      </c>
      <c r="M1672">
        <f t="shared" si="133"/>
        <v>10</v>
      </c>
      <c r="N1672" t="str">
        <f>VLOOKUP(B:B,Customers!A:B,2,TRUE)</f>
        <v>Ireland</v>
      </c>
      <c r="O1672" t="str">
        <f t="shared" si="134"/>
        <v>Not Outlier</v>
      </c>
      <c r="P1672">
        <f>VLOOKUP(B:B,Customers!A:H,8,0)</f>
        <v>43</v>
      </c>
    </row>
    <row r="1673" spans="1:16" x14ac:dyDescent="0.25">
      <c r="A1673">
        <v>493043</v>
      </c>
      <c r="B1673">
        <v>1357</v>
      </c>
      <c r="C1673" s="1" t="s">
        <v>111</v>
      </c>
      <c r="D1673" s="2">
        <v>45181.954861111109</v>
      </c>
      <c r="E1673" t="s">
        <v>96</v>
      </c>
      <c r="F1673" t="s">
        <v>27</v>
      </c>
      <c r="G1673">
        <v>852</v>
      </c>
      <c r="H1673" s="11">
        <f t="shared" si="130"/>
        <v>12</v>
      </c>
      <c r="I1673" s="7">
        <v>45181</v>
      </c>
      <c r="J1673" s="8">
        <v>0.95486111111111116</v>
      </c>
      <c r="K1673">
        <f t="shared" si="131"/>
        <v>55</v>
      </c>
      <c r="L1673">
        <f t="shared" si="132"/>
        <v>22</v>
      </c>
      <c r="M1673">
        <f t="shared" si="133"/>
        <v>9</v>
      </c>
      <c r="N1673" t="str">
        <f>VLOOKUP(B:B,Customers!A:B,2,TRUE)</f>
        <v>Ireland</v>
      </c>
      <c r="O1673" t="str">
        <f t="shared" si="134"/>
        <v>Not Outlier</v>
      </c>
      <c r="P1673">
        <f>VLOOKUP(B:B,Customers!A:H,8,0)</f>
        <v>43</v>
      </c>
    </row>
    <row r="1674" spans="1:16" x14ac:dyDescent="0.25">
      <c r="A1674">
        <v>611621</v>
      </c>
      <c r="B1674">
        <v>1357</v>
      </c>
      <c r="C1674" s="1" t="s">
        <v>111</v>
      </c>
      <c r="D1674" s="2">
        <v>45077.003472222219</v>
      </c>
      <c r="E1674" t="s">
        <v>98</v>
      </c>
      <c r="F1674" t="s">
        <v>27</v>
      </c>
      <c r="G1674">
        <v>9926</v>
      </c>
      <c r="H1674" s="11">
        <f t="shared" si="130"/>
        <v>31</v>
      </c>
      <c r="I1674" s="7">
        <v>45077</v>
      </c>
      <c r="J1674" s="8">
        <v>3.472222222222222E-3</v>
      </c>
      <c r="K1674">
        <f t="shared" si="131"/>
        <v>5</v>
      </c>
      <c r="L1674">
        <f t="shared" si="132"/>
        <v>0</v>
      </c>
      <c r="M1674">
        <f t="shared" si="133"/>
        <v>5</v>
      </c>
      <c r="N1674" t="str">
        <f>VLOOKUP(B:B,Customers!A:B,2,TRUE)</f>
        <v>Ireland</v>
      </c>
      <c r="O1674" t="str">
        <f t="shared" si="134"/>
        <v>Not Outlier</v>
      </c>
      <c r="P1674">
        <f>VLOOKUP(B:B,Customers!A:H,8,0)</f>
        <v>43</v>
      </c>
    </row>
    <row r="1675" spans="1:16" x14ac:dyDescent="0.25">
      <c r="A1675">
        <v>1314159</v>
      </c>
      <c r="B1675">
        <v>1357</v>
      </c>
      <c r="C1675" s="1" t="s">
        <v>111</v>
      </c>
      <c r="D1675" s="3">
        <v>45130.018055555556</v>
      </c>
      <c r="E1675" t="s">
        <v>97</v>
      </c>
      <c r="F1675" t="s">
        <v>63</v>
      </c>
      <c r="G1675">
        <v>3684</v>
      </c>
      <c r="H1675" s="11">
        <f t="shared" si="130"/>
        <v>23</v>
      </c>
      <c r="I1675" s="7">
        <v>45130</v>
      </c>
      <c r="J1675" s="8">
        <v>1.8055555555555554E-2</v>
      </c>
      <c r="K1675">
        <f t="shared" si="131"/>
        <v>26</v>
      </c>
      <c r="L1675">
        <f t="shared" si="132"/>
        <v>0</v>
      </c>
      <c r="M1675">
        <f t="shared" si="133"/>
        <v>7</v>
      </c>
      <c r="N1675" t="str">
        <f>VLOOKUP(B:B,Customers!A:B,2,TRUE)</f>
        <v>Ireland</v>
      </c>
      <c r="O1675" t="str">
        <f t="shared" si="134"/>
        <v>Not Outlier</v>
      </c>
      <c r="P1675">
        <f>VLOOKUP(B:B,Customers!A:H,8,0)</f>
        <v>43</v>
      </c>
    </row>
    <row r="1676" spans="1:16" x14ac:dyDescent="0.25">
      <c r="A1676">
        <v>1558891</v>
      </c>
      <c r="B1676">
        <v>1358</v>
      </c>
      <c r="C1676" s="1" t="s">
        <v>101</v>
      </c>
      <c r="D1676" s="3">
        <v>44948.019444444442</v>
      </c>
      <c r="E1676" t="s">
        <v>96</v>
      </c>
      <c r="F1676" t="s">
        <v>48</v>
      </c>
      <c r="G1676">
        <v>9227</v>
      </c>
      <c r="H1676" s="11">
        <f t="shared" si="130"/>
        <v>22</v>
      </c>
      <c r="I1676" s="7">
        <v>44948</v>
      </c>
      <c r="J1676" s="8">
        <v>1.9444444444444445E-2</v>
      </c>
      <c r="K1676">
        <f t="shared" si="131"/>
        <v>28</v>
      </c>
      <c r="L1676">
        <f t="shared" si="132"/>
        <v>0</v>
      </c>
      <c r="M1676">
        <f t="shared" si="133"/>
        <v>1</v>
      </c>
      <c r="N1676" t="str">
        <f>VLOOKUP(B:B,Customers!A:B,2,TRUE)</f>
        <v>Australia</v>
      </c>
      <c r="O1676" t="str">
        <f t="shared" si="134"/>
        <v>Not Outlier</v>
      </c>
      <c r="P1676">
        <f>VLOOKUP(B:B,Customers!A:H,8,0)</f>
        <v>60</v>
      </c>
    </row>
    <row r="1677" spans="1:16" x14ac:dyDescent="0.25">
      <c r="A1677">
        <v>1014185</v>
      </c>
      <c r="B1677">
        <v>1359</v>
      </c>
      <c r="C1677" s="1" t="s">
        <v>99</v>
      </c>
      <c r="D1677" s="3">
        <v>45245.017361111109</v>
      </c>
      <c r="E1677" t="s">
        <v>97</v>
      </c>
      <c r="F1677" t="s">
        <v>89</v>
      </c>
      <c r="G1677">
        <v>2585</v>
      </c>
      <c r="H1677" s="11">
        <f t="shared" si="130"/>
        <v>15</v>
      </c>
      <c r="I1677" s="7">
        <v>45245</v>
      </c>
      <c r="J1677" s="8">
        <v>1.7361111111111112E-2</v>
      </c>
      <c r="K1677">
        <f t="shared" si="131"/>
        <v>25</v>
      </c>
      <c r="L1677">
        <f t="shared" si="132"/>
        <v>0</v>
      </c>
      <c r="M1677">
        <f t="shared" si="133"/>
        <v>11</v>
      </c>
      <c r="N1677" t="str">
        <f>VLOOKUP(B:B,Customers!A:B,2,TRUE)</f>
        <v>USA</v>
      </c>
      <c r="O1677" t="str">
        <f t="shared" si="134"/>
        <v>Not Outlier</v>
      </c>
      <c r="P1677">
        <f>VLOOKUP(B:B,Customers!A:H,8,0)</f>
        <v>78</v>
      </c>
    </row>
    <row r="1678" spans="1:16" x14ac:dyDescent="0.25">
      <c r="A1678">
        <v>1441631</v>
      </c>
      <c r="B1678">
        <v>1359</v>
      </c>
      <c r="C1678" s="1" t="s">
        <v>99</v>
      </c>
      <c r="D1678" s="3">
        <v>45063.035416666666</v>
      </c>
      <c r="E1678" t="s">
        <v>98</v>
      </c>
      <c r="F1678" t="s">
        <v>43</v>
      </c>
      <c r="G1678">
        <v>6438</v>
      </c>
      <c r="H1678" s="11">
        <f t="shared" si="130"/>
        <v>17</v>
      </c>
      <c r="I1678" s="7">
        <v>45063</v>
      </c>
      <c r="J1678" s="8">
        <v>3.5416666666666666E-2</v>
      </c>
      <c r="K1678">
        <f t="shared" si="131"/>
        <v>51</v>
      </c>
      <c r="L1678">
        <f t="shared" si="132"/>
        <v>0</v>
      </c>
      <c r="M1678">
        <f t="shared" si="133"/>
        <v>5</v>
      </c>
      <c r="N1678" t="str">
        <f>VLOOKUP(B:B,Customers!A:B,2,TRUE)</f>
        <v>USA</v>
      </c>
      <c r="O1678" t="str">
        <f t="shared" si="134"/>
        <v>Not Outlier</v>
      </c>
      <c r="P1678">
        <f>VLOOKUP(B:B,Customers!A:H,8,0)</f>
        <v>78</v>
      </c>
    </row>
    <row r="1679" spans="1:16" x14ac:dyDescent="0.25">
      <c r="A1679">
        <v>389648</v>
      </c>
      <c r="B1679">
        <v>1360</v>
      </c>
      <c r="C1679" s="1" t="s">
        <v>105</v>
      </c>
      <c r="D1679" s="2">
        <v>44940.011805555558</v>
      </c>
      <c r="E1679" t="s">
        <v>97</v>
      </c>
      <c r="F1679" t="s">
        <v>27</v>
      </c>
      <c r="G1679">
        <v>6153</v>
      </c>
      <c r="H1679" s="11">
        <f t="shared" si="130"/>
        <v>14</v>
      </c>
      <c r="I1679" s="7">
        <v>44940</v>
      </c>
      <c r="J1679" s="8">
        <v>1.1805555555555555E-2</v>
      </c>
      <c r="K1679">
        <f t="shared" si="131"/>
        <v>17</v>
      </c>
      <c r="L1679">
        <f t="shared" si="132"/>
        <v>0</v>
      </c>
      <c r="M1679">
        <f t="shared" si="133"/>
        <v>1</v>
      </c>
      <c r="N1679" t="str">
        <f>VLOOKUP(B:B,Customers!A:B,2,TRUE)</f>
        <v>Spain</v>
      </c>
      <c r="O1679" t="str">
        <f t="shared" si="134"/>
        <v>Not Outlier</v>
      </c>
      <c r="P1679">
        <f>VLOOKUP(B:B,Customers!A:H,8,0)</f>
        <v>40</v>
      </c>
    </row>
    <row r="1680" spans="1:16" x14ac:dyDescent="0.25">
      <c r="A1680">
        <v>800248</v>
      </c>
      <c r="B1680">
        <v>1360</v>
      </c>
      <c r="C1680" s="1" t="s">
        <v>105</v>
      </c>
      <c r="D1680" s="3">
        <v>45130.056250000001</v>
      </c>
      <c r="E1680" t="s">
        <v>98</v>
      </c>
      <c r="F1680" t="s">
        <v>66</v>
      </c>
      <c r="G1680">
        <v>4265</v>
      </c>
      <c r="H1680" s="11">
        <f t="shared" si="130"/>
        <v>23</v>
      </c>
      <c r="I1680" s="7">
        <v>45130</v>
      </c>
      <c r="J1680" s="8">
        <v>5.6250000000000001E-2</v>
      </c>
      <c r="K1680">
        <f t="shared" si="131"/>
        <v>21</v>
      </c>
      <c r="L1680">
        <f t="shared" si="132"/>
        <v>1</v>
      </c>
      <c r="M1680">
        <f t="shared" si="133"/>
        <v>7</v>
      </c>
      <c r="N1680" t="str">
        <f>VLOOKUP(B:B,Customers!A:B,2,TRUE)</f>
        <v>Spain</v>
      </c>
      <c r="O1680" t="str">
        <f t="shared" si="134"/>
        <v>Not Outlier</v>
      </c>
      <c r="P1680">
        <f>VLOOKUP(B:B,Customers!A:H,8,0)</f>
        <v>40</v>
      </c>
    </row>
    <row r="1681" spans="1:16" x14ac:dyDescent="0.25">
      <c r="A1681">
        <v>151991</v>
      </c>
      <c r="B1681">
        <v>1361</v>
      </c>
      <c r="C1681" s="1" t="s">
        <v>105</v>
      </c>
      <c r="D1681" s="2">
        <v>44949.974999999999</v>
      </c>
      <c r="E1681" t="s">
        <v>191</v>
      </c>
      <c r="F1681" t="s">
        <v>32</v>
      </c>
      <c r="G1681">
        <v>1045</v>
      </c>
      <c r="H1681" s="11">
        <f t="shared" si="130"/>
        <v>23</v>
      </c>
      <c r="I1681" s="7">
        <v>44949</v>
      </c>
      <c r="J1681" s="8">
        <v>0.97499999999999998</v>
      </c>
      <c r="K1681">
        <f t="shared" si="131"/>
        <v>24</v>
      </c>
      <c r="L1681">
        <f t="shared" si="132"/>
        <v>23</v>
      </c>
      <c r="M1681">
        <f t="shared" si="133"/>
        <v>1</v>
      </c>
      <c r="N1681" t="str">
        <f>VLOOKUP(B:B,Customers!A:B,2,TRUE)</f>
        <v>Spain</v>
      </c>
      <c r="O1681" t="str">
        <f t="shared" si="134"/>
        <v>Not Outlier</v>
      </c>
      <c r="P1681">
        <f>VLOOKUP(B:B,Customers!A:H,8,0)</f>
        <v>50</v>
      </c>
    </row>
    <row r="1682" spans="1:16" x14ac:dyDescent="0.25">
      <c r="A1682">
        <v>1055810</v>
      </c>
      <c r="B1682">
        <v>1362</v>
      </c>
      <c r="C1682" s="1" t="s">
        <v>102</v>
      </c>
      <c r="D1682" s="3">
        <v>44935.992361111108</v>
      </c>
      <c r="E1682" t="s">
        <v>97</v>
      </c>
      <c r="F1682" t="s">
        <v>74</v>
      </c>
      <c r="G1682">
        <v>563</v>
      </c>
      <c r="H1682" s="11">
        <f t="shared" si="130"/>
        <v>9</v>
      </c>
      <c r="I1682" s="7">
        <v>44935</v>
      </c>
      <c r="J1682" s="8">
        <v>0.99236111111111114</v>
      </c>
      <c r="K1682">
        <f t="shared" si="131"/>
        <v>49</v>
      </c>
      <c r="L1682">
        <f t="shared" si="132"/>
        <v>23</v>
      </c>
      <c r="M1682">
        <f t="shared" si="133"/>
        <v>1</v>
      </c>
      <c r="N1682" t="str">
        <f>VLOOKUP(B:B,Customers!A:B,2,TRUE)</f>
        <v>Finland</v>
      </c>
      <c r="O1682" t="str">
        <f t="shared" si="134"/>
        <v>Not Outlier</v>
      </c>
      <c r="P1682">
        <f>VLOOKUP(B:B,Customers!A:H,8,0)</f>
        <v>40</v>
      </c>
    </row>
    <row r="1683" spans="1:16" x14ac:dyDescent="0.25">
      <c r="A1683">
        <v>425554</v>
      </c>
      <c r="B1683">
        <v>1363</v>
      </c>
      <c r="C1683" s="1" t="s">
        <v>100</v>
      </c>
      <c r="D1683" s="2">
        <v>45171.977083333331</v>
      </c>
      <c r="E1683" t="s">
        <v>98</v>
      </c>
      <c r="F1683" t="s">
        <v>67</v>
      </c>
      <c r="G1683">
        <v>6327</v>
      </c>
      <c r="H1683" s="11">
        <f t="shared" si="130"/>
        <v>2</v>
      </c>
      <c r="I1683" s="7">
        <v>45171</v>
      </c>
      <c r="J1683" s="8">
        <v>0.9770833333333333</v>
      </c>
      <c r="K1683">
        <f t="shared" si="131"/>
        <v>27</v>
      </c>
      <c r="L1683">
        <f t="shared" si="132"/>
        <v>23</v>
      </c>
      <c r="M1683">
        <f t="shared" si="133"/>
        <v>9</v>
      </c>
      <c r="N1683" t="str">
        <f>VLOOKUP(B:B,Customers!A:B,2,TRUE)</f>
        <v>France</v>
      </c>
      <c r="O1683" t="str">
        <f t="shared" si="134"/>
        <v>Not Outlier</v>
      </c>
      <c r="P1683">
        <f>VLOOKUP(B:B,Customers!A:H,8,0)</f>
        <v>81</v>
      </c>
    </row>
    <row r="1684" spans="1:16" x14ac:dyDescent="0.25">
      <c r="A1684">
        <v>547283</v>
      </c>
      <c r="B1684">
        <v>1363</v>
      </c>
      <c r="C1684" s="1" t="s">
        <v>100</v>
      </c>
      <c r="D1684" s="2">
        <v>45040.00277777778</v>
      </c>
      <c r="E1684" t="s">
        <v>191</v>
      </c>
      <c r="F1684" t="s">
        <v>92</v>
      </c>
      <c r="G1684">
        <v>2149</v>
      </c>
      <c r="H1684" s="11">
        <f t="shared" si="130"/>
        <v>24</v>
      </c>
      <c r="I1684" s="7">
        <v>45040</v>
      </c>
      <c r="J1684" s="8">
        <v>2.7777777777777779E-3</v>
      </c>
      <c r="K1684">
        <f t="shared" si="131"/>
        <v>4</v>
      </c>
      <c r="L1684">
        <f t="shared" si="132"/>
        <v>0</v>
      </c>
      <c r="M1684">
        <f t="shared" si="133"/>
        <v>4</v>
      </c>
      <c r="N1684" t="str">
        <f>VLOOKUP(B:B,Customers!A:B,2,TRUE)</f>
        <v>France</v>
      </c>
      <c r="O1684" t="str">
        <f t="shared" si="134"/>
        <v>Not Outlier</v>
      </c>
      <c r="P1684">
        <f>VLOOKUP(B:B,Customers!A:H,8,0)</f>
        <v>81</v>
      </c>
    </row>
    <row r="1685" spans="1:16" x14ac:dyDescent="0.25">
      <c r="A1685">
        <v>1479736</v>
      </c>
      <c r="B1685">
        <v>1363</v>
      </c>
      <c r="C1685" s="1" t="s">
        <v>100</v>
      </c>
      <c r="D1685" s="3">
        <v>45206.030555555553</v>
      </c>
      <c r="E1685" t="s">
        <v>96</v>
      </c>
      <c r="F1685" t="s">
        <v>19</v>
      </c>
      <c r="G1685">
        <v>2193</v>
      </c>
      <c r="H1685" s="11">
        <f t="shared" si="130"/>
        <v>7</v>
      </c>
      <c r="I1685" s="7">
        <v>45206</v>
      </c>
      <c r="J1685" s="8">
        <v>3.0555555555555555E-2</v>
      </c>
      <c r="K1685">
        <f t="shared" si="131"/>
        <v>44</v>
      </c>
      <c r="L1685">
        <f t="shared" si="132"/>
        <v>0</v>
      </c>
      <c r="M1685">
        <f t="shared" si="133"/>
        <v>10</v>
      </c>
      <c r="N1685" t="str">
        <f>VLOOKUP(B:B,Customers!A:B,2,TRUE)</f>
        <v>France</v>
      </c>
      <c r="O1685" t="str">
        <f t="shared" si="134"/>
        <v>Not Outlier</v>
      </c>
      <c r="P1685">
        <f>VLOOKUP(B:B,Customers!A:H,8,0)</f>
        <v>81</v>
      </c>
    </row>
    <row r="1686" spans="1:16" x14ac:dyDescent="0.25">
      <c r="A1686">
        <v>1191785</v>
      </c>
      <c r="B1686">
        <v>1364</v>
      </c>
      <c r="C1686" s="1" t="s">
        <v>100</v>
      </c>
      <c r="D1686" s="3">
        <v>45247.998611111114</v>
      </c>
      <c r="E1686" t="s">
        <v>191</v>
      </c>
      <c r="F1686" t="s">
        <v>27</v>
      </c>
      <c r="G1686">
        <v>8977</v>
      </c>
      <c r="H1686" s="11">
        <f t="shared" si="130"/>
        <v>17</v>
      </c>
      <c r="I1686" s="7">
        <v>45247</v>
      </c>
      <c r="J1686" s="8">
        <v>0.99861111111111112</v>
      </c>
      <c r="K1686">
        <f t="shared" si="131"/>
        <v>58</v>
      </c>
      <c r="L1686">
        <f t="shared" si="132"/>
        <v>23</v>
      </c>
      <c r="M1686">
        <f t="shared" si="133"/>
        <v>11</v>
      </c>
      <c r="N1686" t="str">
        <f>VLOOKUP(B:B,Customers!A:B,2,TRUE)</f>
        <v>France</v>
      </c>
      <c r="O1686" t="str">
        <f t="shared" si="134"/>
        <v>Not Outlier</v>
      </c>
      <c r="P1686">
        <f>VLOOKUP(B:B,Customers!A:H,8,0)</f>
        <v>82</v>
      </c>
    </row>
    <row r="1687" spans="1:16" x14ac:dyDescent="0.25">
      <c r="A1687">
        <v>1536890</v>
      </c>
      <c r="B1687">
        <v>1364</v>
      </c>
      <c r="C1687" s="1" t="s">
        <v>100</v>
      </c>
      <c r="D1687" s="3">
        <v>45154.056944444441</v>
      </c>
      <c r="E1687" t="s">
        <v>97</v>
      </c>
      <c r="F1687" t="s">
        <v>27</v>
      </c>
      <c r="G1687">
        <v>7711</v>
      </c>
      <c r="H1687" s="11">
        <f t="shared" si="130"/>
        <v>16</v>
      </c>
      <c r="I1687" s="7">
        <v>45154</v>
      </c>
      <c r="J1687" s="8">
        <v>5.6944444444444443E-2</v>
      </c>
      <c r="K1687">
        <f t="shared" si="131"/>
        <v>22</v>
      </c>
      <c r="L1687">
        <f t="shared" si="132"/>
        <v>1</v>
      </c>
      <c r="M1687">
        <f t="shared" si="133"/>
        <v>8</v>
      </c>
      <c r="N1687" t="str">
        <f>VLOOKUP(B:B,Customers!A:B,2,TRUE)</f>
        <v>France</v>
      </c>
      <c r="O1687" t="str">
        <f t="shared" si="134"/>
        <v>Not Outlier</v>
      </c>
      <c r="P1687">
        <f>VLOOKUP(B:B,Customers!A:H,8,0)</f>
        <v>82</v>
      </c>
    </row>
    <row r="1688" spans="1:16" x14ac:dyDescent="0.25">
      <c r="A1688">
        <v>541737</v>
      </c>
      <c r="B1688">
        <v>1365</v>
      </c>
      <c r="C1688" s="1" t="s">
        <v>99</v>
      </c>
      <c r="D1688" s="2">
        <v>45283.015972222223</v>
      </c>
      <c r="E1688" t="s">
        <v>191</v>
      </c>
      <c r="F1688" t="s">
        <v>7</v>
      </c>
      <c r="G1688">
        <v>1362</v>
      </c>
      <c r="H1688" s="11">
        <f t="shared" si="130"/>
        <v>23</v>
      </c>
      <c r="I1688" s="7">
        <v>45283</v>
      </c>
      <c r="J1688" s="8">
        <v>1.5972222222222221E-2</v>
      </c>
      <c r="K1688">
        <f t="shared" si="131"/>
        <v>23</v>
      </c>
      <c r="L1688">
        <f t="shared" si="132"/>
        <v>0</v>
      </c>
      <c r="M1688">
        <f t="shared" si="133"/>
        <v>12</v>
      </c>
      <c r="N1688" t="str">
        <f>VLOOKUP(B:B,Customers!A:B,2,TRUE)</f>
        <v>USA</v>
      </c>
      <c r="O1688" t="str">
        <f t="shared" si="134"/>
        <v>Not Outlier</v>
      </c>
      <c r="P1688">
        <f>VLOOKUP(B:B,Customers!A:H,8,0)</f>
        <v>53</v>
      </c>
    </row>
    <row r="1689" spans="1:16" x14ac:dyDescent="0.25">
      <c r="A1689">
        <v>731345</v>
      </c>
      <c r="B1689">
        <v>1365</v>
      </c>
      <c r="C1689" s="1" t="s">
        <v>99</v>
      </c>
      <c r="D1689" s="3">
        <v>45013.957638888889</v>
      </c>
      <c r="E1689" t="s">
        <v>98</v>
      </c>
      <c r="F1689" t="s">
        <v>75</v>
      </c>
      <c r="G1689">
        <v>5198</v>
      </c>
      <c r="H1689" s="11">
        <f t="shared" si="130"/>
        <v>28</v>
      </c>
      <c r="I1689" s="7">
        <v>45013</v>
      </c>
      <c r="J1689" s="8">
        <v>0.95763888888888893</v>
      </c>
      <c r="K1689">
        <f t="shared" si="131"/>
        <v>59</v>
      </c>
      <c r="L1689">
        <f t="shared" si="132"/>
        <v>22</v>
      </c>
      <c r="M1689">
        <f t="shared" si="133"/>
        <v>3</v>
      </c>
      <c r="N1689" t="str">
        <f>VLOOKUP(B:B,Customers!A:B,2,TRUE)</f>
        <v>USA</v>
      </c>
      <c r="O1689" t="str">
        <f t="shared" si="134"/>
        <v>Not Outlier</v>
      </c>
      <c r="P1689">
        <f>VLOOKUP(B:B,Customers!A:H,8,0)</f>
        <v>53</v>
      </c>
    </row>
    <row r="1690" spans="1:16" x14ac:dyDescent="0.25">
      <c r="A1690">
        <v>710669</v>
      </c>
      <c r="B1690">
        <v>1366</v>
      </c>
      <c r="C1690" s="1" t="s">
        <v>99</v>
      </c>
      <c r="D1690" s="3">
        <v>45275.00277777778</v>
      </c>
      <c r="E1690" t="s">
        <v>98</v>
      </c>
      <c r="F1690" t="s">
        <v>34</v>
      </c>
      <c r="G1690">
        <v>5405</v>
      </c>
      <c r="H1690" s="11">
        <f t="shared" si="130"/>
        <v>15</v>
      </c>
      <c r="I1690" s="7">
        <v>45275</v>
      </c>
      <c r="J1690" s="8">
        <v>2.7777777777777779E-3</v>
      </c>
      <c r="K1690">
        <f t="shared" si="131"/>
        <v>4</v>
      </c>
      <c r="L1690">
        <f t="shared" si="132"/>
        <v>0</v>
      </c>
      <c r="M1690">
        <f t="shared" si="133"/>
        <v>12</v>
      </c>
      <c r="N1690" t="str">
        <f>VLOOKUP(B:B,Customers!A:B,2,TRUE)</f>
        <v>USA</v>
      </c>
      <c r="O1690" t="str">
        <f t="shared" si="134"/>
        <v>Not Outlier</v>
      </c>
      <c r="P1690">
        <f>VLOOKUP(B:B,Customers!A:H,8,0)</f>
        <v>44</v>
      </c>
    </row>
    <row r="1691" spans="1:16" x14ac:dyDescent="0.25">
      <c r="A1691">
        <v>1398659</v>
      </c>
      <c r="B1691">
        <v>1366</v>
      </c>
      <c r="C1691" s="1" t="s">
        <v>99</v>
      </c>
      <c r="D1691" s="3">
        <v>45259.000694444447</v>
      </c>
      <c r="E1691" t="s">
        <v>97</v>
      </c>
      <c r="F1691" t="s">
        <v>12</v>
      </c>
      <c r="G1691">
        <v>1845</v>
      </c>
      <c r="H1691" s="11">
        <f t="shared" si="130"/>
        <v>29</v>
      </c>
      <c r="I1691" s="7">
        <v>45259</v>
      </c>
      <c r="J1691" s="8">
        <v>6.9444444444444447E-4</v>
      </c>
      <c r="K1691">
        <f t="shared" si="131"/>
        <v>1</v>
      </c>
      <c r="L1691">
        <f t="shared" si="132"/>
        <v>0</v>
      </c>
      <c r="M1691">
        <f t="shared" si="133"/>
        <v>11</v>
      </c>
      <c r="N1691" t="str">
        <f>VLOOKUP(B:B,Customers!A:B,2,TRUE)</f>
        <v>USA</v>
      </c>
      <c r="O1691" t="str">
        <f t="shared" si="134"/>
        <v>Not Outlier</v>
      </c>
      <c r="P1691">
        <f>VLOOKUP(B:B,Customers!A:H,8,0)</f>
        <v>44</v>
      </c>
    </row>
    <row r="1692" spans="1:16" x14ac:dyDescent="0.25">
      <c r="A1692">
        <v>4111</v>
      </c>
      <c r="B1692">
        <v>1367</v>
      </c>
      <c r="C1692" s="1" t="s">
        <v>107</v>
      </c>
      <c r="D1692" s="2">
        <v>44993.952777777777</v>
      </c>
      <c r="E1692" t="s">
        <v>97</v>
      </c>
      <c r="F1692" t="s">
        <v>9</v>
      </c>
      <c r="G1692">
        <v>7800</v>
      </c>
      <c r="H1692" s="11">
        <f t="shared" si="130"/>
        <v>8</v>
      </c>
      <c r="I1692" s="7">
        <v>44993</v>
      </c>
      <c r="J1692" s="8">
        <v>0.95277777777777772</v>
      </c>
      <c r="K1692">
        <f t="shared" si="131"/>
        <v>52</v>
      </c>
      <c r="L1692">
        <f t="shared" si="132"/>
        <v>22</v>
      </c>
      <c r="M1692">
        <f t="shared" si="133"/>
        <v>3</v>
      </c>
      <c r="N1692" t="str">
        <f>VLOOKUP(B:B,Customers!A:B,2,TRUE)</f>
        <v>Italy</v>
      </c>
      <c r="O1692" t="str">
        <f t="shared" si="134"/>
        <v>Not Outlier</v>
      </c>
      <c r="P1692">
        <f>VLOOKUP(B:B,Customers!A:H,8,0)</f>
        <v>25</v>
      </c>
    </row>
    <row r="1693" spans="1:16" x14ac:dyDescent="0.25">
      <c r="A1693">
        <v>234705</v>
      </c>
      <c r="B1693">
        <v>1367</v>
      </c>
      <c r="C1693" s="1" t="s">
        <v>107</v>
      </c>
      <c r="D1693" s="2">
        <v>45184.000694444447</v>
      </c>
      <c r="E1693" t="s">
        <v>96</v>
      </c>
      <c r="F1693" t="s">
        <v>43</v>
      </c>
      <c r="G1693">
        <v>1662</v>
      </c>
      <c r="H1693" s="11">
        <f t="shared" si="130"/>
        <v>15</v>
      </c>
      <c r="I1693" s="7">
        <v>45184</v>
      </c>
      <c r="J1693" s="8">
        <v>6.9444444444444447E-4</v>
      </c>
      <c r="K1693">
        <f t="shared" si="131"/>
        <v>1</v>
      </c>
      <c r="L1693">
        <f t="shared" si="132"/>
        <v>0</v>
      </c>
      <c r="M1693">
        <f t="shared" si="133"/>
        <v>9</v>
      </c>
      <c r="N1693" t="str">
        <f>VLOOKUP(B:B,Customers!A:B,2,TRUE)</f>
        <v>Italy</v>
      </c>
      <c r="O1693" t="str">
        <f t="shared" si="134"/>
        <v>Not Outlier</v>
      </c>
      <c r="P1693">
        <f>VLOOKUP(B:B,Customers!A:H,8,0)</f>
        <v>25</v>
      </c>
    </row>
    <row r="1694" spans="1:16" x14ac:dyDescent="0.25">
      <c r="A1694">
        <v>341838</v>
      </c>
      <c r="B1694">
        <v>1367</v>
      </c>
      <c r="C1694" s="1" t="s">
        <v>107</v>
      </c>
      <c r="D1694" s="2">
        <v>45248.067361111112</v>
      </c>
      <c r="E1694" t="s">
        <v>98</v>
      </c>
      <c r="F1694" t="s">
        <v>14</v>
      </c>
      <c r="G1694">
        <v>7477</v>
      </c>
      <c r="H1694" s="11">
        <f t="shared" si="130"/>
        <v>18</v>
      </c>
      <c r="I1694" s="7">
        <v>45248</v>
      </c>
      <c r="J1694" s="8">
        <v>6.7361111111111108E-2</v>
      </c>
      <c r="K1694">
        <f t="shared" si="131"/>
        <v>37</v>
      </c>
      <c r="L1694">
        <f t="shared" si="132"/>
        <v>1</v>
      </c>
      <c r="M1694">
        <f t="shared" si="133"/>
        <v>11</v>
      </c>
      <c r="N1694" t="str">
        <f>VLOOKUP(B:B,Customers!A:B,2,TRUE)</f>
        <v>Italy</v>
      </c>
      <c r="O1694" t="str">
        <f t="shared" si="134"/>
        <v>Not Outlier</v>
      </c>
      <c r="P1694">
        <f>VLOOKUP(B:B,Customers!A:H,8,0)</f>
        <v>25</v>
      </c>
    </row>
    <row r="1695" spans="1:16" x14ac:dyDescent="0.25">
      <c r="A1695">
        <v>731161</v>
      </c>
      <c r="B1695">
        <v>1367</v>
      </c>
      <c r="C1695" s="1" t="s">
        <v>107</v>
      </c>
      <c r="D1695" s="3">
        <v>45079.006249999999</v>
      </c>
      <c r="E1695" t="s">
        <v>96</v>
      </c>
      <c r="F1695" t="s">
        <v>91</v>
      </c>
      <c r="G1695">
        <v>3548</v>
      </c>
      <c r="H1695" s="11">
        <f t="shared" si="130"/>
        <v>2</v>
      </c>
      <c r="I1695" s="7">
        <v>45079</v>
      </c>
      <c r="J1695" s="8">
        <v>6.2500000000000003E-3</v>
      </c>
      <c r="K1695">
        <f t="shared" si="131"/>
        <v>9</v>
      </c>
      <c r="L1695">
        <f t="shared" si="132"/>
        <v>0</v>
      </c>
      <c r="M1695">
        <f t="shared" si="133"/>
        <v>6</v>
      </c>
      <c r="N1695" t="str">
        <f>VLOOKUP(B:B,Customers!A:B,2,TRUE)</f>
        <v>Italy</v>
      </c>
      <c r="O1695" t="str">
        <f t="shared" si="134"/>
        <v>Not Outlier</v>
      </c>
      <c r="P1695">
        <f>VLOOKUP(B:B,Customers!A:H,8,0)</f>
        <v>25</v>
      </c>
    </row>
    <row r="1696" spans="1:16" x14ac:dyDescent="0.25">
      <c r="A1696">
        <v>1071701</v>
      </c>
      <c r="B1696">
        <v>1367</v>
      </c>
      <c r="C1696" s="1" t="s">
        <v>107</v>
      </c>
      <c r="D1696" s="3">
        <v>44942.036805555559</v>
      </c>
      <c r="E1696" t="s">
        <v>98</v>
      </c>
      <c r="F1696" t="s">
        <v>8</v>
      </c>
      <c r="G1696">
        <v>1445</v>
      </c>
      <c r="H1696" s="11">
        <f t="shared" si="130"/>
        <v>16</v>
      </c>
      <c r="I1696" s="7">
        <v>44942</v>
      </c>
      <c r="J1696" s="8">
        <v>3.6805555555555557E-2</v>
      </c>
      <c r="K1696">
        <f t="shared" si="131"/>
        <v>53</v>
      </c>
      <c r="L1696">
        <f t="shared" si="132"/>
        <v>0</v>
      </c>
      <c r="M1696">
        <f t="shared" si="133"/>
        <v>1</v>
      </c>
      <c r="N1696" t="str">
        <f>VLOOKUP(B:B,Customers!A:B,2,TRUE)</f>
        <v>Italy</v>
      </c>
      <c r="O1696" t="str">
        <f t="shared" si="134"/>
        <v>Not Outlier</v>
      </c>
      <c r="P1696">
        <f>VLOOKUP(B:B,Customers!A:H,8,0)</f>
        <v>25</v>
      </c>
    </row>
    <row r="1697" spans="1:16" x14ac:dyDescent="0.25">
      <c r="A1697">
        <v>1254071</v>
      </c>
      <c r="B1697">
        <v>1367</v>
      </c>
      <c r="C1697" s="1" t="s">
        <v>107</v>
      </c>
      <c r="D1697" s="3">
        <v>44983.018055555556</v>
      </c>
      <c r="E1697" t="s">
        <v>191</v>
      </c>
      <c r="F1697" t="s">
        <v>8</v>
      </c>
      <c r="G1697">
        <v>3090</v>
      </c>
      <c r="H1697" s="11">
        <f t="shared" si="130"/>
        <v>26</v>
      </c>
      <c r="I1697" s="7">
        <v>44983</v>
      </c>
      <c r="J1697" s="8">
        <v>1.8055555555555554E-2</v>
      </c>
      <c r="K1697">
        <f t="shared" si="131"/>
        <v>26</v>
      </c>
      <c r="L1697">
        <f t="shared" si="132"/>
        <v>0</v>
      </c>
      <c r="M1697">
        <f t="shared" si="133"/>
        <v>2</v>
      </c>
      <c r="N1697" t="str">
        <f>VLOOKUP(B:B,Customers!A:B,2,TRUE)</f>
        <v>Italy</v>
      </c>
      <c r="O1697" t="str">
        <f t="shared" si="134"/>
        <v>Not Outlier</v>
      </c>
      <c r="P1697">
        <f>VLOOKUP(B:B,Customers!A:H,8,0)</f>
        <v>25</v>
      </c>
    </row>
    <row r="1698" spans="1:16" x14ac:dyDescent="0.25">
      <c r="A1698">
        <v>1079090</v>
      </c>
      <c r="B1698">
        <v>1368</v>
      </c>
      <c r="C1698" s="1" t="s">
        <v>99</v>
      </c>
      <c r="D1698" s="3">
        <v>45018.010416666664</v>
      </c>
      <c r="E1698" t="s">
        <v>98</v>
      </c>
      <c r="F1698" t="s">
        <v>43</v>
      </c>
      <c r="G1698">
        <v>6597</v>
      </c>
      <c r="H1698" s="11">
        <f t="shared" si="130"/>
        <v>2</v>
      </c>
      <c r="I1698" s="7">
        <v>45018</v>
      </c>
      <c r="J1698" s="8">
        <v>1.0416666666666666E-2</v>
      </c>
      <c r="K1698">
        <f t="shared" si="131"/>
        <v>15</v>
      </c>
      <c r="L1698">
        <f t="shared" si="132"/>
        <v>0</v>
      </c>
      <c r="M1698">
        <f t="shared" si="133"/>
        <v>4</v>
      </c>
      <c r="N1698" t="str">
        <f>VLOOKUP(B:B,Customers!A:B,2,TRUE)</f>
        <v>USA</v>
      </c>
      <c r="O1698" t="str">
        <f t="shared" si="134"/>
        <v>Not Outlier</v>
      </c>
      <c r="P1698">
        <f>VLOOKUP(B:B,Customers!A:H,8,0)</f>
        <v>54</v>
      </c>
    </row>
    <row r="1699" spans="1:16" x14ac:dyDescent="0.25">
      <c r="A1699">
        <v>1666856</v>
      </c>
      <c r="B1699">
        <v>1370</v>
      </c>
      <c r="C1699" s="1" t="s">
        <v>111</v>
      </c>
      <c r="D1699" s="3">
        <v>45203.055555555555</v>
      </c>
      <c r="E1699" t="s">
        <v>96</v>
      </c>
      <c r="F1699" t="s">
        <v>4</v>
      </c>
      <c r="G1699">
        <v>148</v>
      </c>
      <c r="H1699" s="11">
        <f t="shared" si="130"/>
        <v>4</v>
      </c>
      <c r="I1699" s="7">
        <v>45203</v>
      </c>
      <c r="J1699" s="8">
        <v>5.5555555555555552E-2</v>
      </c>
      <c r="K1699">
        <f t="shared" si="131"/>
        <v>20</v>
      </c>
      <c r="L1699">
        <f t="shared" si="132"/>
        <v>1</v>
      </c>
      <c r="M1699">
        <f t="shared" si="133"/>
        <v>10</v>
      </c>
      <c r="N1699" t="str">
        <f>VLOOKUP(B:B,Customers!A:B,2,TRUE)</f>
        <v>Ireland</v>
      </c>
      <c r="O1699" t="str">
        <f t="shared" si="134"/>
        <v>Not Outlier</v>
      </c>
      <c r="P1699">
        <f>VLOOKUP(B:B,Customers!A:H,8,0)</f>
        <v>89</v>
      </c>
    </row>
    <row r="1700" spans="1:16" x14ac:dyDescent="0.25">
      <c r="A1700">
        <v>1249517</v>
      </c>
      <c r="B1700">
        <v>1371</v>
      </c>
      <c r="C1700" s="1" t="s">
        <v>99</v>
      </c>
      <c r="D1700" s="3">
        <v>44963.025000000001</v>
      </c>
      <c r="E1700" t="s">
        <v>191</v>
      </c>
      <c r="F1700" t="s">
        <v>27</v>
      </c>
      <c r="G1700">
        <v>985</v>
      </c>
      <c r="H1700" s="11">
        <f t="shared" si="130"/>
        <v>6</v>
      </c>
      <c r="I1700" s="7">
        <v>44963</v>
      </c>
      <c r="J1700" s="8">
        <v>2.5000000000000001E-2</v>
      </c>
      <c r="K1700">
        <f t="shared" si="131"/>
        <v>36</v>
      </c>
      <c r="L1700">
        <f t="shared" si="132"/>
        <v>0</v>
      </c>
      <c r="M1700">
        <f t="shared" si="133"/>
        <v>2</v>
      </c>
      <c r="N1700" t="str">
        <f>VLOOKUP(B:B,Customers!A:B,2,TRUE)</f>
        <v>USA</v>
      </c>
      <c r="O1700" t="str">
        <f t="shared" si="134"/>
        <v>Not Outlier</v>
      </c>
      <c r="P1700">
        <f>VLOOKUP(B:B,Customers!A:H,8,0)</f>
        <v>29</v>
      </c>
    </row>
    <row r="1701" spans="1:16" x14ac:dyDescent="0.25">
      <c r="A1701">
        <v>698175</v>
      </c>
      <c r="B1701">
        <v>1372</v>
      </c>
      <c r="C1701" s="1" t="s">
        <v>100</v>
      </c>
      <c r="D1701" s="3">
        <v>45094.064583333333</v>
      </c>
      <c r="E1701" t="s">
        <v>98</v>
      </c>
      <c r="F1701" t="s">
        <v>94</v>
      </c>
      <c r="G1701">
        <v>6322</v>
      </c>
      <c r="H1701" s="11">
        <f t="shared" si="130"/>
        <v>17</v>
      </c>
      <c r="I1701" s="7">
        <v>45094</v>
      </c>
      <c r="J1701" s="8">
        <v>6.458333333333334E-2</v>
      </c>
      <c r="K1701">
        <f t="shared" si="131"/>
        <v>33</v>
      </c>
      <c r="L1701">
        <f t="shared" si="132"/>
        <v>1</v>
      </c>
      <c r="M1701">
        <f t="shared" si="133"/>
        <v>6</v>
      </c>
      <c r="N1701" t="str">
        <f>VLOOKUP(B:B,Customers!A:B,2,TRUE)</f>
        <v>France</v>
      </c>
      <c r="O1701" t="str">
        <f t="shared" si="134"/>
        <v>Not Outlier</v>
      </c>
      <c r="P1701">
        <f>VLOOKUP(B:B,Customers!A:H,8,0)</f>
        <v>28</v>
      </c>
    </row>
    <row r="1702" spans="1:16" x14ac:dyDescent="0.25">
      <c r="A1702">
        <v>241257</v>
      </c>
      <c r="B1702">
        <v>1374</v>
      </c>
      <c r="C1702" s="1" t="s">
        <v>100</v>
      </c>
      <c r="D1702" s="2">
        <v>45027.06527777778</v>
      </c>
      <c r="E1702" t="s">
        <v>96</v>
      </c>
      <c r="F1702" t="s">
        <v>5</v>
      </c>
      <c r="G1702">
        <v>6819</v>
      </c>
      <c r="H1702" s="11">
        <f t="shared" si="130"/>
        <v>11</v>
      </c>
      <c r="I1702" s="7">
        <v>45027</v>
      </c>
      <c r="J1702" s="8">
        <v>6.5277777777777782E-2</v>
      </c>
      <c r="K1702">
        <f t="shared" si="131"/>
        <v>34</v>
      </c>
      <c r="L1702">
        <f t="shared" si="132"/>
        <v>1</v>
      </c>
      <c r="M1702">
        <f t="shared" si="133"/>
        <v>4</v>
      </c>
      <c r="N1702" t="str">
        <f>VLOOKUP(B:B,Customers!A:B,2,TRUE)</f>
        <v>France</v>
      </c>
      <c r="O1702" t="str">
        <f t="shared" si="134"/>
        <v>Not Outlier</v>
      </c>
      <c r="P1702">
        <f>VLOOKUP(B:B,Customers!A:H,8,0)</f>
        <v>80</v>
      </c>
    </row>
    <row r="1703" spans="1:16" x14ac:dyDescent="0.25">
      <c r="A1703">
        <v>660187</v>
      </c>
      <c r="B1703">
        <v>1374</v>
      </c>
      <c r="C1703" s="1" t="s">
        <v>100</v>
      </c>
      <c r="D1703" s="2">
        <v>45130.959722222222</v>
      </c>
      <c r="E1703" t="s">
        <v>96</v>
      </c>
      <c r="F1703" t="s">
        <v>25</v>
      </c>
      <c r="G1703">
        <v>6369</v>
      </c>
      <c r="H1703" s="11">
        <f t="shared" si="130"/>
        <v>23</v>
      </c>
      <c r="I1703" s="7">
        <v>45130</v>
      </c>
      <c r="J1703" s="8">
        <v>0.95972222222222225</v>
      </c>
      <c r="K1703">
        <f t="shared" si="131"/>
        <v>2</v>
      </c>
      <c r="L1703">
        <f t="shared" si="132"/>
        <v>23</v>
      </c>
      <c r="M1703">
        <f t="shared" si="133"/>
        <v>7</v>
      </c>
      <c r="N1703" t="str">
        <f>VLOOKUP(B:B,Customers!A:B,2,TRUE)</f>
        <v>France</v>
      </c>
      <c r="O1703" t="str">
        <f t="shared" si="134"/>
        <v>Not Outlier</v>
      </c>
      <c r="P1703">
        <f>VLOOKUP(B:B,Customers!A:H,8,0)</f>
        <v>80</v>
      </c>
    </row>
    <row r="1704" spans="1:16" x14ac:dyDescent="0.25">
      <c r="A1704">
        <v>894938</v>
      </c>
      <c r="B1704">
        <v>1376</v>
      </c>
      <c r="C1704" s="1" t="s">
        <v>99</v>
      </c>
      <c r="D1704" s="3">
        <v>44945.978472222225</v>
      </c>
      <c r="E1704" t="s">
        <v>97</v>
      </c>
      <c r="F1704" t="s">
        <v>30</v>
      </c>
      <c r="G1704">
        <v>7358</v>
      </c>
      <c r="H1704" s="11">
        <f t="shared" si="130"/>
        <v>19</v>
      </c>
      <c r="I1704" s="7">
        <v>44945</v>
      </c>
      <c r="J1704" s="8">
        <v>0.97847222222222219</v>
      </c>
      <c r="K1704">
        <f t="shared" si="131"/>
        <v>29</v>
      </c>
      <c r="L1704">
        <f t="shared" si="132"/>
        <v>23</v>
      </c>
      <c r="M1704">
        <f t="shared" si="133"/>
        <v>1</v>
      </c>
      <c r="N1704" t="str">
        <f>VLOOKUP(B:B,Customers!A:B,2,TRUE)</f>
        <v>USA</v>
      </c>
      <c r="O1704" t="str">
        <f t="shared" si="134"/>
        <v>Not Outlier</v>
      </c>
      <c r="P1704">
        <f>VLOOKUP(B:B,Customers!A:H,8,0)</f>
        <v>74</v>
      </c>
    </row>
    <row r="1705" spans="1:16" x14ac:dyDescent="0.25">
      <c r="A1705">
        <v>781771</v>
      </c>
      <c r="B1705">
        <v>1377</v>
      </c>
      <c r="C1705" s="1" t="s">
        <v>109</v>
      </c>
      <c r="D1705" s="3">
        <v>44969.006944444445</v>
      </c>
      <c r="E1705" t="s">
        <v>96</v>
      </c>
      <c r="F1705" t="s">
        <v>88</v>
      </c>
      <c r="G1705">
        <v>9605</v>
      </c>
      <c r="H1705" s="11">
        <f t="shared" si="130"/>
        <v>12</v>
      </c>
      <c r="I1705" s="7">
        <v>44969</v>
      </c>
      <c r="J1705" s="8">
        <v>6.9444444444444441E-3</v>
      </c>
      <c r="K1705">
        <f t="shared" si="131"/>
        <v>10</v>
      </c>
      <c r="L1705">
        <f t="shared" si="132"/>
        <v>0</v>
      </c>
      <c r="M1705">
        <f t="shared" si="133"/>
        <v>2</v>
      </c>
      <c r="N1705" t="str">
        <f>VLOOKUP(B:B,Customers!A:B,2,TRUE)</f>
        <v>Germany</v>
      </c>
      <c r="O1705" t="str">
        <f t="shared" si="134"/>
        <v>Not Outlier</v>
      </c>
      <c r="P1705">
        <f>VLOOKUP(B:B,Customers!A:H,8,0)</f>
        <v>33</v>
      </c>
    </row>
    <row r="1706" spans="1:16" x14ac:dyDescent="0.25">
      <c r="A1706">
        <v>69918</v>
      </c>
      <c r="B1706">
        <v>1378</v>
      </c>
      <c r="C1706" s="1" t="s">
        <v>105</v>
      </c>
      <c r="D1706" s="2">
        <v>44992.006249999999</v>
      </c>
      <c r="E1706" t="s">
        <v>97</v>
      </c>
      <c r="F1706" t="s">
        <v>25</v>
      </c>
      <c r="G1706">
        <v>8657</v>
      </c>
      <c r="H1706" s="11">
        <f t="shared" si="130"/>
        <v>7</v>
      </c>
      <c r="I1706" s="7">
        <v>44992</v>
      </c>
      <c r="J1706" s="8">
        <v>6.2500000000000003E-3</v>
      </c>
      <c r="K1706">
        <f t="shared" si="131"/>
        <v>9</v>
      </c>
      <c r="L1706">
        <f t="shared" si="132"/>
        <v>0</v>
      </c>
      <c r="M1706">
        <f t="shared" si="133"/>
        <v>3</v>
      </c>
      <c r="N1706" t="str">
        <f>VLOOKUP(B:B,Customers!A:B,2,TRUE)</f>
        <v>Spain</v>
      </c>
      <c r="O1706" t="str">
        <f t="shared" si="134"/>
        <v>Not Outlier</v>
      </c>
      <c r="P1706">
        <f>VLOOKUP(B:B,Customers!A:H,8,0)</f>
        <v>31</v>
      </c>
    </row>
    <row r="1707" spans="1:16" x14ac:dyDescent="0.25">
      <c r="A1707">
        <v>33662</v>
      </c>
      <c r="B1707">
        <v>1381</v>
      </c>
      <c r="C1707" s="1" t="s">
        <v>99</v>
      </c>
      <c r="D1707" s="2">
        <v>44945.963194444441</v>
      </c>
      <c r="E1707" t="s">
        <v>98</v>
      </c>
      <c r="F1707" t="s">
        <v>43</v>
      </c>
      <c r="G1707">
        <v>8214</v>
      </c>
      <c r="H1707" s="11">
        <f t="shared" si="130"/>
        <v>19</v>
      </c>
      <c r="I1707" s="7">
        <v>44945</v>
      </c>
      <c r="J1707" s="8">
        <v>0.96319444444444446</v>
      </c>
      <c r="K1707">
        <f t="shared" si="131"/>
        <v>7</v>
      </c>
      <c r="L1707">
        <f t="shared" si="132"/>
        <v>23</v>
      </c>
      <c r="M1707">
        <f t="shared" si="133"/>
        <v>1</v>
      </c>
      <c r="N1707" t="str">
        <f>VLOOKUP(B:B,Customers!A:B,2,TRUE)</f>
        <v>USA</v>
      </c>
      <c r="O1707" t="str">
        <f t="shared" si="134"/>
        <v>Not Outlier</v>
      </c>
      <c r="P1707">
        <f>VLOOKUP(B:B,Customers!A:H,8,0)</f>
        <v>28</v>
      </c>
    </row>
    <row r="1708" spans="1:16" x14ac:dyDescent="0.25">
      <c r="A1708">
        <v>1589059</v>
      </c>
      <c r="B1708">
        <v>1381</v>
      </c>
      <c r="C1708" s="1" t="s">
        <v>99</v>
      </c>
      <c r="D1708" s="3">
        <v>45029.033333333333</v>
      </c>
      <c r="E1708" t="s">
        <v>98</v>
      </c>
      <c r="F1708" t="s">
        <v>14</v>
      </c>
      <c r="G1708">
        <v>8578</v>
      </c>
      <c r="H1708" s="11">
        <f t="shared" si="130"/>
        <v>13</v>
      </c>
      <c r="I1708" s="7">
        <v>45029</v>
      </c>
      <c r="J1708" s="8">
        <v>3.3333333333333333E-2</v>
      </c>
      <c r="K1708">
        <f t="shared" si="131"/>
        <v>48</v>
      </c>
      <c r="L1708">
        <f t="shared" si="132"/>
        <v>0</v>
      </c>
      <c r="M1708">
        <f t="shared" si="133"/>
        <v>4</v>
      </c>
      <c r="N1708" t="str">
        <f>VLOOKUP(B:B,Customers!A:B,2,TRUE)</f>
        <v>USA</v>
      </c>
      <c r="O1708" t="str">
        <f t="shared" si="134"/>
        <v>Not Outlier</v>
      </c>
      <c r="P1708">
        <f>VLOOKUP(B:B,Customers!A:H,8,0)</f>
        <v>28</v>
      </c>
    </row>
    <row r="1709" spans="1:16" x14ac:dyDescent="0.25">
      <c r="A1709">
        <v>899461</v>
      </c>
      <c r="B1709">
        <v>1382</v>
      </c>
      <c r="C1709" s="1" t="s">
        <v>105</v>
      </c>
      <c r="D1709" s="3">
        <v>45006.012499999997</v>
      </c>
      <c r="E1709" t="s">
        <v>97</v>
      </c>
      <c r="F1709" t="s">
        <v>36</v>
      </c>
      <c r="G1709">
        <v>6071</v>
      </c>
      <c r="H1709" s="11">
        <f t="shared" si="130"/>
        <v>21</v>
      </c>
      <c r="I1709" s="7">
        <v>45006</v>
      </c>
      <c r="J1709" s="8">
        <v>1.2500000000000001E-2</v>
      </c>
      <c r="K1709">
        <f t="shared" si="131"/>
        <v>18</v>
      </c>
      <c r="L1709">
        <f t="shared" si="132"/>
        <v>0</v>
      </c>
      <c r="M1709">
        <f t="shared" si="133"/>
        <v>3</v>
      </c>
      <c r="N1709" t="str">
        <f>VLOOKUP(B:B,Customers!A:B,2,TRUE)</f>
        <v>Spain</v>
      </c>
      <c r="O1709" t="str">
        <f t="shared" si="134"/>
        <v>Not Outlier</v>
      </c>
      <c r="P1709">
        <f>VLOOKUP(B:B,Customers!A:H,8,0)</f>
        <v>69</v>
      </c>
    </row>
    <row r="1710" spans="1:16" x14ac:dyDescent="0.25">
      <c r="A1710">
        <v>1127861</v>
      </c>
      <c r="B1710">
        <v>1385</v>
      </c>
      <c r="C1710" s="1" t="s">
        <v>99</v>
      </c>
      <c r="D1710" s="3">
        <v>45127.052083333336</v>
      </c>
      <c r="E1710" t="s">
        <v>97</v>
      </c>
      <c r="F1710" t="s">
        <v>46</v>
      </c>
      <c r="G1710">
        <v>8302</v>
      </c>
      <c r="H1710" s="11">
        <f t="shared" si="130"/>
        <v>20</v>
      </c>
      <c r="I1710" s="7">
        <v>45127</v>
      </c>
      <c r="J1710" s="8">
        <v>5.2083333333333336E-2</v>
      </c>
      <c r="K1710">
        <f t="shared" si="131"/>
        <v>15</v>
      </c>
      <c r="L1710">
        <f t="shared" si="132"/>
        <v>1</v>
      </c>
      <c r="M1710">
        <f t="shared" si="133"/>
        <v>7</v>
      </c>
      <c r="N1710" t="str">
        <f>VLOOKUP(B:B,Customers!A:B,2,TRUE)</f>
        <v>USA</v>
      </c>
      <c r="O1710" t="str">
        <f t="shared" si="134"/>
        <v>Not Outlier</v>
      </c>
      <c r="P1710">
        <f>VLOOKUP(B:B,Customers!A:H,8,0)</f>
        <v>32</v>
      </c>
    </row>
    <row r="1711" spans="1:16" x14ac:dyDescent="0.25">
      <c r="A1711">
        <v>1576077</v>
      </c>
      <c r="B1711">
        <v>1385</v>
      </c>
      <c r="C1711" s="1" t="s">
        <v>99</v>
      </c>
      <c r="D1711" s="3">
        <v>45240.961805555555</v>
      </c>
      <c r="E1711" t="s">
        <v>98</v>
      </c>
      <c r="F1711" t="s">
        <v>5</v>
      </c>
      <c r="G1711">
        <v>9058</v>
      </c>
      <c r="H1711" s="11">
        <f t="shared" si="130"/>
        <v>10</v>
      </c>
      <c r="I1711" s="7">
        <v>45240</v>
      </c>
      <c r="J1711" s="8">
        <v>0.96180555555555558</v>
      </c>
      <c r="K1711">
        <f t="shared" si="131"/>
        <v>5</v>
      </c>
      <c r="L1711">
        <f t="shared" si="132"/>
        <v>23</v>
      </c>
      <c r="M1711">
        <f t="shared" si="133"/>
        <v>11</v>
      </c>
      <c r="N1711" t="str">
        <f>VLOOKUP(B:B,Customers!A:B,2,TRUE)</f>
        <v>USA</v>
      </c>
      <c r="O1711" t="str">
        <f t="shared" si="134"/>
        <v>Not Outlier</v>
      </c>
      <c r="P1711">
        <f>VLOOKUP(B:B,Customers!A:H,8,0)</f>
        <v>32</v>
      </c>
    </row>
    <row r="1712" spans="1:16" x14ac:dyDescent="0.25">
      <c r="A1712">
        <v>592435</v>
      </c>
      <c r="B1712">
        <v>1386</v>
      </c>
      <c r="C1712" s="1" t="s">
        <v>104</v>
      </c>
      <c r="D1712" s="2">
        <v>44963.994444444441</v>
      </c>
      <c r="E1712" t="s">
        <v>191</v>
      </c>
      <c r="F1712" t="s">
        <v>29</v>
      </c>
      <c r="G1712">
        <v>2381</v>
      </c>
      <c r="H1712" s="11">
        <f t="shared" si="130"/>
        <v>6</v>
      </c>
      <c r="I1712" s="7">
        <v>44963</v>
      </c>
      <c r="J1712" s="8">
        <v>0.99444444444444446</v>
      </c>
      <c r="K1712">
        <f t="shared" si="131"/>
        <v>52</v>
      </c>
      <c r="L1712">
        <f t="shared" si="132"/>
        <v>23</v>
      </c>
      <c r="M1712">
        <f t="shared" si="133"/>
        <v>2</v>
      </c>
      <c r="N1712" t="str">
        <f>VLOOKUP(B:B,Customers!A:B,2,TRUE)</f>
        <v>Austria</v>
      </c>
      <c r="O1712" t="str">
        <f t="shared" si="134"/>
        <v>Not Outlier</v>
      </c>
      <c r="P1712">
        <f>VLOOKUP(B:B,Customers!A:H,8,0)</f>
        <v>18</v>
      </c>
    </row>
    <row r="1713" spans="1:16" x14ac:dyDescent="0.25">
      <c r="A1713">
        <v>1666521</v>
      </c>
      <c r="B1713">
        <v>1386</v>
      </c>
      <c r="C1713" s="1" t="s">
        <v>104</v>
      </c>
      <c r="D1713" s="3">
        <v>45137.988194444442</v>
      </c>
      <c r="E1713" t="s">
        <v>98</v>
      </c>
      <c r="F1713" t="s">
        <v>16</v>
      </c>
      <c r="G1713">
        <v>4645</v>
      </c>
      <c r="H1713" s="11">
        <f t="shared" si="130"/>
        <v>30</v>
      </c>
      <c r="I1713" s="7">
        <v>45137</v>
      </c>
      <c r="J1713" s="8">
        <v>0.98819444444444449</v>
      </c>
      <c r="K1713">
        <f t="shared" si="131"/>
        <v>43</v>
      </c>
      <c r="L1713">
        <f t="shared" si="132"/>
        <v>23</v>
      </c>
      <c r="M1713">
        <f t="shared" si="133"/>
        <v>7</v>
      </c>
      <c r="N1713" t="str">
        <f>VLOOKUP(B:B,Customers!A:B,2,TRUE)</f>
        <v>Austria</v>
      </c>
      <c r="O1713" t="str">
        <f t="shared" si="134"/>
        <v>Not Outlier</v>
      </c>
      <c r="P1713">
        <f>VLOOKUP(B:B,Customers!A:H,8,0)</f>
        <v>18</v>
      </c>
    </row>
    <row r="1714" spans="1:16" x14ac:dyDescent="0.25">
      <c r="A1714">
        <v>862127</v>
      </c>
      <c r="B1714">
        <v>1388</v>
      </c>
      <c r="C1714" s="1" t="s">
        <v>106</v>
      </c>
      <c r="D1714" s="3">
        <v>45140.057638888888</v>
      </c>
      <c r="E1714" t="s">
        <v>191</v>
      </c>
      <c r="F1714" t="s">
        <v>30</v>
      </c>
      <c r="G1714">
        <v>891</v>
      </c>
      <c r="H1714" s="11">
        <f t="shared" si="130"/>
        <v>2</v>
      </c>
      <c r="I1714" s="7">
        <v>45140</v>
      </c>
      <c r="J1714" s="8">
        <v>5.7638888888888892E-2</v>
      </c>
      <c r="K1714">
        <f t="shared" si="131"/>
        <v>23</v>
      </c>
      <c r="L1714">
        <f t="shared" si="132"/>
        <v>1</v>
      </c>
      <c r="M1714">
        <f t="shared" si="133"/>
        <v>8</v>
      </c>
      <c r="N1714" t="str">
        <f>VLOOKUP(B:B,Customers!A:B,2,TRUE)</f>
        <v>Singapore</v>
      </c>
      <c r="O1714" t="str">
        <f t="shared" si="134"/>
        <v>Not Outlier</v>
      </c>
      <c r="P1714">
        <f>VLOOKUP(B:B,Customers!A:H,8,0)</f>
        <v>65</v>
      </c>
    </row>
    <row r="1715" spans="1:16" x14ac:dyDescent="0.25">
      <c r="A1715">
        <v>1438232</v>
      </c>
      <c r="B1715">
        <v>1388</v>
      </c>
      <c r="C1715" s="1" t="s">
        <v>106</v>
      </c>
      <c r="D1715" s="3">
        <v>45016.033333333333</v>
      </c>
      <c r="E1715" t="s">
        <v>191</v>
      </c>
      <c r="F1715" t="s">
        <v>18</v>
      </c>
      <c r="G1715">
        <v>8781</v>
      </c>
      <c r="H1715" s="11">
        <f t="shared" si="130"/>
        <v>31</v>
      </c>
      <c r="I1715" s="7">
        <v>45016</v>
      </c>
      <c r="J1715" s="8">
        <v>3.3333333333333333E-2</v>
      </c>
      <c r="K1715">
        <f t="shared" si="131"/>
        <v>48</v>
      </c>
      <c r="L1715">
        <f t="shared" si="132"/>
        <v>0</v>
      </c>
      <c r="M1715">
        <f t="shared" si="133"/>
        <v>3</v>
      </c>
      <c r="N1715" t="str">
        <f>VLOOKUP(B:B,Customers!A:B,2,TRUE)</f>
        <v>Singapore</v>
      </c>
      <c r="O1715" t="str">
        <f t="shared" si="134"/>
        <v>Not Outlier</v>
      </c>
      <c r="P1715">
        <f>VLOOKUP(B:B,Customers!A:H,8,0)</f>
        <v>65</v>
      </c>
    </row>
    <row r="1716" spans="1:16" x14ac:dyDescent="0.25">
      <c r="A1716">
        <v>1585483</v>
      </c>
      <c r="B1716">
        <v>1389</v>
      </c>
      <c r="C1716" s="1" t="s">
        <v>99</v>
      </c>
      <c r="D1716" s="3">
        <v>45242.023611111108</v>
      </c>
      <c r="E1716" t="s">
        <v>97</v>
      </c>
      <c r="F1716" t="s">
        <v>83</v>
      </c>
      <c r="G1716">
        <v>521</v>
      </c>
      <c r="H1716" s="11">
        <f t="shared" si="130"/>
        <v>12</v>
      </c>
      <c r="I1716" s="7">
        <v>45242</v>
      </c>
      <c r="J1716" s="8">
        <v>2.361111111111111E-2</v>
      </c>
      <c r="K1716">
        <f t="shared" si="131"/>
        <v>34</v>
      </c>
      <c r="L1716">
        <f t="shared" si="132"/>
        <v>0</v>
      </c>
      <c r="M1716">
        <f t="shared" si="133"/>
        <v>11</v>
      </c>
      <c r="N1716" t="str">
        <f>VLOOKUP(B:B,Customers!A:B,2,TRUE)</f>
        <v>USA</v>
      </c>
      <c r="O1716" t="str">
        <f t="shared" si="134"/>
        <v>Not Outlier</v>
      </c>
      <c r="P1716">
        <f>VLOOKUP(B:B,Customers!A:H,8,0)</f>
        <v>29</v>
      </c>
    </row>
    <row r="1717" spans="1:16" x14ac:dyDescent="0.25">
      <c r="A1717">
        <v>595284</v>
      </c>
      <c r="B1717">
        <v>1391</v>
      </c>
      <c r="C1717" s="1" t="s">
        <v>99</v>
      </c>
      <c r="D1717" s="2">
        <v>45223.023611111108</v>
      </c>
      <c r="E1717" t="s">
        <v>98</v>
      </c>
      <c r="F1717" t="s">
        <v>35</v>
      </c>
      <c r="G1717">
        <v>8604</v>
      </c>
      <c r="H1717" s="11">
        <f t="shared" si="130"/>
        <v>24</v>
      </c>
      <c r="I1717" s="7">
        <v>45223</v>
      </c>
      <c r="J1717" s="8">
        <v>2.361111111111111E-2</v>
      </c>
      <c r="K1717">
        <f t="shared" si="131"/>
        <v>34</v>
      </c>
      <c r="L1717">
        <f t="shared" si="132"/>
        <v>0</v>
      </c>
      <c r="M1717">
        <f t="shared" si="133"/>
        <v>10</v>
      </c>
      <c r="N1717" t="str">
        <f>VLOOKUP(B:B,Customers!A:B,2,TRUE)</f>
        <v>USA</v>
      </c>
      <c r="O1717" t="str">
        <f t="shared" si="134"/>
        <v>Not Outlier</v>
      </c>
      <c r="P1717">
        <f>VLOOKUP(B:B,Customers!A:H,8,0)</f>
        <v>61</v>
      </c>
    </row>
    <row r="1718" spans="1:16" x14ac:dyDescent="0.25">
      <c r="A1718">
        <v>602342</v>
      </c>
      <c r="B1718">
        <v>1391</v>
      </c>
      <c r="C1718" s="1" t="s">
        <v>99</v>
      </c>
      <c r="D1718" s="2">
        <v>45274.990972222222</v>
      </c>
      <c r="E1718" t="s">
        <v>97</v>
      </c>
      <c r="F1718" t="s">
        <v>12</v>
      </c>
      <c r="G1718">
        <v>4602</v>
      </c>
      <c r="H1718" s="11">
        <f t="shared" si="130"/>
        <v>14</v>
      </c>
      <c r="I1718" s="7">
        <v>45274</v>
      </c>
      <c r="J1718" s="8">
        <v>0.99097222222222225</v>
      </c>
      <c r="K1718">
        <f t="shared" si="131"/>
        <v>47</v>
      </c>
      <c r="L1718">
        <f t="shared" si="132"/>
        <v>23</v>
      </c>
      <c r="M1718">
        <f t="shared" si="133"/>
        <v>12</v>
      </c>
      <c r="N1718" t="str">
        <f>VLOOKUP(B:B,Customers!A:B,2,TRUE)</f>
        <v>USA</v>
      </c>
      <c r="O1718" t="str">
        <f t="shared" si="134"/>
        <v>Not Outlier</v>
      </c>
      <c r="P1718">
        <f>VLOOKUP(B:B,Customers!A:H,8,0)</f>
        <v>61</v>
      </c>
    </row>
    <row r="1719" spans="1:16" x14ac:dyDescent="0.25">
      <c r="A1719">
        <v>908702</v>
      </c>
      <c r="B1719">
        <v>1392</v>
      </c>
      <c r="C1719" s="1" t="s">
        <v>111</v>
      </c>
      <c r="D1719" s="3">
        <v>45183.970833333333</v>
      </c>
      <c r="E1719" t="s">
        <v>98</v>
      </c>
      <c r="F1719" t="s">
        <v>15</v>
      </c>
      <c r="G1719">
        <v>8379</v>
      </c>
      <c r="H1719" s="11">
        <f t="shared" si="130"/>
        <v>14</v>
      </c>
      <c r="I1719" s="7">
        <v>45183</v>
      </c>
      <c r="J1719" s="8">
        <v>0.97083333333333333</v>
      </c>
      <c r="K1719">
        <f t="shared" si="131"/>
        <v>18</v>
      </c>
      <c r="L1719">
        <f t="shared" si="132"/>
        <v>23</v>
      </c>
      <c r="M1719">
        <f t="shared" si="133"/>
        <v>9</v>
      </c>
      <c r="N1719" t="str">
        <f>VLOOKUP(B:B,Customers!A:B,2,TRUE)</f>
        <v>Ireland</v>
      </c>
      <c r="O1719" t="str">
        <f t="shared" si="134"/>
        <v>Not Outlier</v>
      </c>
      <c r="P1719">
        <f>VLOOKUP(B:B,Customers!A:H,8,0)</f>
        <v>81</v>
      </c>
    </row>
    <row r="1720" spans="1:16" x14ac:dyDescent="0.25">
      <c r="A1720">
        <v>233409</v>
      </c>
      <c r="B1720">
        <v>1393</v>
      </c>
      <c r="C1720" s="1" t="s">
        <v>107</v>
      </c>
      <c r="D1720" s="2">
        <v>45231.961805555555</v>
      </c>
      <c r="E1720" t="s">
        <v>98</v>
      </c>
      <c r="F1720" t="s">
        <v>77</v>
      </c>
      <c r="G1720">
        <v>9750</v>
      </c>
      <c r="H1720" s="11">
        <f t="shared" si="130"/>
        <v>1</v>
      </c>
      <c r="I1720" s="7">
        <v>45231</v>
      </c>
      <c r="J1720" s="8">
        <v>0.96180555555555558</v>
      </c>
      <c r="K1720">
        <f t="shared" si="131"/>
        <v>5</v>
      </c>
      <c r="L1720">
        <f t="shared" si="132"/>
        <v>23</v>
      </c>
      <c r="M1720">
        <f t="shared" si="133"/>
        <v>11</v>
      </c>
      <c r="N1720" t="str">
        <f>VLOOKUP(B:B,Customers!A:B,2,TRUE)</f>
        <v>Italy</v>
      </c>
      <c r="O1720" t="str">
        <f t="shared" si="134"/>
        <v>Not Outlier</v>
      </c>
      <c r="P1720">
        <f>VLOOKUP(B:B,Customers!A:H,8,0)</f>
        <v>76</v>
      </c>
    </row>
    <row r="1721" spans="1:16" x14ac:dyDescent="0.25">
      <c r="A1721">
        <v>543688</v>
      </c>
      <c r="B1721">
        <v>1393</v>
      </c>
      <c r="C1721" s="1" t="s">
        <v>107</v>
      </c>
      <c r="D1721" s="2">
        <v>45146.023611111108</v>
      </c>
      <c r="E1721" t="s">
        <v>98</v>
      </c>
      <c r="F1721" t="s">
        <v>17</v>
      </c>
      <c r="G1721">
        <v>9836</v>
      </c>
      <c r="H1721" s="11">
        <f t="shared" si="130"/>
        <v>8</v>
      </c>
      <c r="I1721" s="7">
        <v>45146</v>
      </c>
      <c r="J1721" s="8">
        <v>2.361111111111111E-2</v>
      </c>
      <c r="K1721">
        <f t="shared" si="131"/>
        <v>34</v>
      </c>
      <c r="L1721">
        <f t="shared" si="132"/>
        <v>0</v>
      </c>
      <c r="M1721">
        <f t="shared" si="133"/>
        <v>8</v>
      </c>
      <c r="N1721" t="str">
        <f>VLOOKUP(B:B,Customers!A:B,2,TRUE)</f>
        <v>Italy</v>
      </c>
      <c r="O1721" t="str">
        <f t="shared" si="134"/>
        <v>Not Outlier</v>
      </c>
      <c r="P1721">
        <f>VLOOKUP(B:B,Customers!A:H,8,0)</f>
        <v>76</v>
      </c>
    </row>
    <row r="1722" spans="1:16" x14ac:dyDescent="0.25">
      <c r="A1722">
        <v>1079225</v>
      </c>
      <c r="B1722">
        <v>1393</v>
      </c>
      <c r="C1722" s="1" t="s">
        <v>107</v>
      </c>
      <c r="D1722" s="3">
        <v>44981.963888888888</v>
      </c>
      <c r="E1722" t="s">
        <v>96</v>
      </c>
      <c r="F1722" t="s">
        <v>44</v>
      </c>
      <c r="G1722">
        <v>3345</v>
      </c>
      <c r="H1722" s="11">
        <f t="shared" si="130"/>
        <v>24</v>
      </c>
      <c r="I1722" s="7">
        <v>44981</v>
      </c>
      <c r="J1722" s="8">
        <v>0.96388888888888891</v>
      </c>
      <c r="K1722">
        <f t="shared" si="131"/>
        <v>8</v>
      </c>
      <c r="L1722">
        <f t="shared" si="132"/>
        <v>23</v>
      </c>
      <c r="M1722">
        <f t="shared" si="133"/>
        <v>2</v>
      </c>
      <c r="N1722" t="str">
        <f>VLOOKUP(B:B,Customers!A:B,2,TRUE)</f>
        <v>Italy</v>
      </c>
      <c r="O1722" t="str">
        <f t="shared" si="134"/>
        <v>Not Outlier</v>
      </c>
      <c r="P1722">
        <f>VLOOKUP(B:B,Customers!A:H,8,0)</f>
        <v>76</v>
      </c>
    </row>
    <row r="1723" spans="1:16" x14ac:dyDescent="0.25">
      <c r="A1723">
        <v>1546802</v>
      </c>
      <c r="B1723">
        <v>1394</v>
      </c>
      <c r="C1723" s="1" t="s">
        <v>99</v>
      </c>
      <c r="D1723" s="3">
        <v>45170.018055555556</v>
      </c>
      <c r="E1723" t="s">
        <v>98</v>
      </c>
      <c r="F1723" t="s">
        <v>38</v>
      </c>
      <c r="G1723">
        <v>8149</v>
      </c>
      <c r="H1723" s="11">
        <f t="shared" si="130"/>
        <v>1</v>
      </c>
      <c r="I1723" s="7">
        <v>45170</v>
      </c>
      <c r="J1723" s="8">
        <v>1.8055555555555554E-2</v>
      </c>
      <c r="K1723">
        <f t="shared" si="131"/>
        <v>26</v>
      </c>
      <c r="L1723">
        <f t="shared" si="132"/>
        <v>0</v>
      </c>
      <c r="M1723">
        <f t="shared" si="133"/>
        <v>9</v>
      </c>
      <c r="N1723" t="str">
        <f>VLOOKUP(B:B,Customers!A:B,2,TRUE)</f>
        <v>USA</v>
      </c>
      <c r="O1723" t="str">
        <f t="shared" si="134"/>
        <v>Not Outlier</v>
      </c>
      <c r="P1723">
        <f>VLOOKUP(B:B,Customers!A:H,8,0)</f>
        <v>58</v>
      </c>
    </row>
    <row r="1724" spans="1:16" x14ac:dyDescent="0.25">
      <c r="A1724">
        <v>631614</v>
      </c>
      <c r="B1724">
        <v>1395</v>
      </c>
      <c r="C1724" s="1" t="s">
        <v>99</v>
      </c>
      <c r="D1724" s="2">
        <v>45238.989583333336</v>
      </c>
      <c r="E1724" t="s">
        <v>191</v>
      </c>
      <c r="F1724" t="s">
        <v>5</v>
      </c>
      <c r="G1724">
        <v>4587</v>
      </c>
      <c r="H1724" s="11">
        <f t="shared" si="130"/>
        <v>8</v>
      </c>
      <c r="I1724" s="7">
        <v>45238</v>
      </c>
      <c r="J1724" s="8">
        <v>0.98958333333333337</v>
      </c>
      <c r="K1724">
        <f t="shared" si="131"/>
        <v>45</v>
      </c>
      <c r="L1724">
        <f t="shared" si="132"/>
        <v>23</v>
      </c>
      <c r="M1724">
        <f t="shared" si="133"/>
        <v>11</v>
      </c>
      <c r="N1724" t="str">
        <f>VLOOKUP(B:B,Customers!A:B,2,TRUE)</f>
        <v>USA</v>
      </c>
      <c r="O1724" t="str">
        <f t="shared" si="134"/>
        <v>Not Outlier</v>
      </c>
      <c r="P1724">
        <f>VLOOKUP(B:B,Customers!A:H,8,0)</f>
        <v>63</v>
      </c>
    </row>
    <row r="1725" spans="1:16" x14ac:dyDescent="0.25">
      <c r="A1725">
        <v>833957</v>
      </c>
      <c r="B1725">
        <v>1398</v>
      </c>
      <c r="C1725" s="1" t="s">
        <v>108</v>
      </c>
      <c r="D1725" s="3">
        <v>45284.012499999997</v>
      </c>
      <c r="E1725" t="s">
        <v>98</v>
      </c>
      <c r="F1725" t="s">
        <v>38</v>
      </c>
      <c r="G1725">
        <v>4953</v>
      </c>
      <c r="H1725" s="11">
        <f t="shared" si="130"/>
        <v>24</v>
      </c>
      <c r="I1725" s="7">
        <v>45284</v>
      </c>
      <c r="J1725" s="8">
        <v>1.2500000000000001E-2</v>
      </c>
      <c r="K1725">
        <f t="shared" si="131"/>
        <v>18</v>
      </c>
      <c r="L1725">
        <f t="shared" si="132"/>
        <v>0</v>
      </c>
      <c r="M1725">
        <f t="shared" si="133"/>
        <v>12</v>
      </c>
      <c r="N1725" t="str">
        <f>VLOOKUP(B:B,Customers!A:B,2,TRUE)</f>
        <v>Denmark</v>
      </c>
      <c r="O1725" t="str">
        <f t="shared" si="134"/>
        <v>Not Outlier</v>
      </c>
      <c r="P1725">
        <f>VLOOKUP(B:B,Customers!A:H,8,0)</f>
        <v>44</v>
      </c>
    </row>
    <row r="1726" spans="1:16" x14ac:dyDescent="0.25">
      <c r="A1726">
        <v>861875</v>
      </c>
      <c r="B1726">
        <v>1398</v>
      </c>
      <c r="C1726" s="1" t="s">
        <v>108</v>
      </c>
      <c r="D1726" s="3">
        <v>45058.030555555553</v>
      </c>
      <c r="E1726" t="s">
        <v>191</v>
      </c>
      <c r="F1726" t="s">
        <v>52</v>
      </c>
      <c r="G1726">
        <v>3774</v>
      </c>
      <c r="H1726" s="11">
        <f t="shared" si="130"/>
        <v>12</v>
      </c>
      <c r="I1726" s="7">
        <v>45058</v>
      </c>
      <c r="J1726" s="8">
        <v>3.0555555555555555E-2</v>
      </c>
      <c r="K1726">
        <f t="shared" si="131"/>
        <v>44</v>
      </c>
      <c r="L1726">
        <f t="shared" si="132"/>
        <v>0</v>
      </c>
      <c r="M1726">
        <f t="shared" si="133"/>
        <v>5</v>
      </c>
      <c r="N1726" t="str">
        <f>VLOOKUP(B:B,Customers!A:B,2,TRUE)</f>
        <v>Denmark</v>
      </c>
      <c r="O1726" t="str">
        <f t="shared" si="134"/>
        <v>Not Outlier</v>
      </c>
      <c r="P1726">
        <f>VLOOKUP(B:B,Customers!A:H,8,0)</f>
        <v>44</v>
      </c>
    </row>
    <row r="1727" spans="1:16" x14ac:dyDescent="0.25">
      <c r="A1727">
        <v>479407</v>
      </c>
      <c r="B1727">
        <v>1399</v>
      </c>
      <c r="C1727" s="1" t="s">
        <v>101</v>
      </c>
      <c r="D1727" s="2">
        <v>45263.943749999999</v>
      </c>
      <c r="E1727" t="s">
        <v>97</v>
      </c>
      <c r="F1727" t="s">
        <v>44</v>
      </c>
      <c r="G1727">
        <v>1351</v>
      </c>
      <c r="H1727" s="11">
        <f t="shared" si="130"/>
        <v>3</v>
      </c>
      <c r="I1727" s="7">
        <v>45263</v>
      </c>
      <c r="J1727" s="8">
        <v>0.94374999999999998</v>
      </c>
      <c r="K1727">
        <f t="shared" si="131"/>
        <v>39</v>
      </c>
      <c r="L1727">
        <f t="shared" si="132"/>
        <v>22</v>
      </c>
      <c r="M1727">
        <f t="shared" si="133"/>
        <v>12</v>
      </c>
      <c r="N1727" t="str">
        <f>VLOOKUP(B:B,Customers!A:B,2,TRUE)</f>
        <v>Australia</v>
      </c>
      <c r="O1727" t="str">
        <f t="shared" si="134"/>
        <v>Not Outlier</v>
      </c>
      <c r="P1727">
        <f>VLOOKUP(B:B,Customers!A:H,8,0)</f>
        <v>24</v>
      </c>
    </row>
    <row r="1728" spans="1:16" x14ac:dyDescent="0.25">
      <c r="A1728">
        <v>984155</v>
      </c>
      <c r="B1728">
        <v>1399</v>
      </c>
      <c r="C1728" s="1" t="s">
        <v>101</v>
      </c>
      <c r="D1728" s="3">
        <v>45224.005555555559</v>
      </c>
      <c r="E1728" t="s">
        <v>191</v>
      </c>
      <c r="F1728" t="s">
        <v>16</v>
      </c>
      <c r="G1728">
        <v>5521</v>
      </c>
      <c r="H1728" s="11">
        <f t="shared" si="130"/>
        <v>25</v>
      </c>
      <c r="I1728" s="7">
        <v>45224</v>
      </c>
      <c r="J1728" s="8">
        <v>5.5555555555555558E-3</v>
      </c>
      <c r="K1728">
        <f t="shared" si="131"/>
        <v>8</v>
      </c>
      <c r="L1728">
        <f t="shared" si="132"/>
        <v>0</v>
      </c>
      <c r="M1728">
        <f t="shared" si="133"/>
        <v>10</v>
      </c>
      <c r="N1728" t="str">
        <f>VLOOKUP(B:B,Customers!A:B,2,TRUE)</f>
        <v>Australia</v>
      </c>
      <c r="O1728" t="str">
        <f t="shared" si="134"/>
        <v>Not Outlier</v>
      </c>
      <c r="P1728">
        <f>VLOOKUP(B:B,Customers!A:H,8,0)</f>
        <v>24</v>
      </c>
    </row>
    <row r="1729" spans="1:16" x14ac:dyDescent="0.25">
      <c r="A1729">
        <v>609243</v>
      </c>
      <c r="B1729">
        <v>1400</v>
      </c>
      <c r="C1729" s="1" t="s">
        <v>99</v>
      </c>
      <c r="D1729" s="2">
        <v>45183.025694444441</v>
      </c>
      <c r="E1729" t="s">
        <v>97</v>
      </c>
      <c r="F1729" t="s">
        <v>31</v>
      </c>
      <c r="G1729">
        <v>7072</v>
      </c>
      <c r="H1729" s="11">
        <f t="shared" si="130"/>
        <v>14</v>
      </c>
      <c r="I1729" s="7">
        <v>45183</v>
      </c>
      <c r="J1729" s="8">
        <v>2.5694444444444443E-2</v>
      </c>
      <c r="K1729">
        <f t="shared" si="131"/>
        <v>37</v>
      </c>
      <c r="L1729">
        <f t="shared" si="132"/>
        <v>0</v>
      </c>
      <c r="M1729">
        <f t="shared" si="133"/>
        <v>9</v>
      </c>
      <c r="N1729" t="str">
        <f>VLOOKUP(B:B,Customers!A:B,2,TRUE)</f>
        <v>USA</v>
      </c>
      <c r="O1729" t="str">
        <f t="shared" si="134"/>
        <v>Not Outlier</v>
      </c>
      <c r="P1729">
        <f>VLOOKUP(B:B,Customers!A:H,8,0)</f>
        <v>34</v>
      </c>
    </row>
    <row r="1730" spans="1:16" x14ac:dyDescent="0.25">
      <c r="A1730">
        <v>1343925</v>
      </c>
      <c r="B1730">
        <v>1400</v>
      </c>
      <c r="C1730" s="1" t="s">
        <v>99</v>
      </c>
      <c r="D1730" s="3">
        <v>45016.034722222219</v>
      </c>
      <c r="E1730" t="s">
        <v>98</v>
      </c>
      <c r="F1730" t="s">
        <v>87</v>
      </c>
      <c r="G1730">
        <v>9178</v>
      </c>
      <c r="H1730" s="11">
        <f t="shared" si="130"/>
        <v>31</v>
      </c>
      <c r="I1730" s="7">
        <v>45016</v>
      </c>
      <c r="J1730" s="8">
        <v>3.4722222222222224E-2</v>
      </c>
      <c r="K1730">
        <f t="shared" si="131"/>
        <v>50</v>
      </c>
      <c r="L1730">
        <f t="shared" si="132"/>
        <v>0</v>
      </c>
      <c r="M1730">
        <f t="shared" si="133"/>
        <v>3</v>
      </c>
      <c r="N1730" t="str">
        <f>VLOOKUP(B:B,Customers!A:B,2,TRUE)</f>
        <v>USA</v>
      </c>
      <c r="O1730" t="str">
        <f t="shared" si="134"/>
        <v>Not Outlier</v>
      </c>
      <c r="P1730">
        <f>VLOOKUP(B:B,Customers!A:H,8,0)</f>
        <v>34</v>
      </c>
    </row>
    <row r="1731" spans="1:16" x14ac:dyDescent="0.25">
      <c r="A1731">
        <v>1644988</v>
      </c>
      <c r="B1731">
        <v>1400</v>
      </c>
      <c r="C1731" s="1" t="s">
        <v>99</v>
      </c>
      <c r="D1731" s="3">
        <v>45226.024305555555</v>
      </c>
      <c r="E1731" t="s">
        <v>98</v>
      </c>
      <c r="F1731" t="s">
        <v>27</v>
      </c>
      <c r="G1731">
        <v>523</v>
      </c>
      <c r="H1731" s="11">
        <f t="shared" ref="H1731:H1794" si="135">DAY(D1731)</f>
        <v>27</v>
      </c>
      <c r="I1731" s="7">
        <v>45226</v>
      </c>
      <c r="J1731" s="8">
        <v>2.4305555555555556E-2</v>
      </c>
      <c r="K1731">
        <f t="shared" ref="K1731:K1794" si="136">MINUTE(J1731)</f>
        <v>35</v>
      </c>
      <c r="L1731">
        <f t="shared" ref="L1731:L1794" si="137">HOUR(J1731)</f>
        <v>0</v>
      </c>
      <c r="M1731">
        <f t="shared" ref="M1731:M1794" si="138">MONTH(I1731)</f>
        <v>10</v>
      </c>
      <c r="N1731" t="str">
        <f>VLOOKUP(B:B,Customers!A:B,2,TRUE)</f>
        <v>USA</v>
      </c>
      <c r="O1731" t="str">
        <f t="shared" ref="O1731:O1794" si="139">IF(OR(G1731&gt;$R$9,G1731&lt;$R$8),"Outlier","Not Outlier")</f>
        <v>Not Outlier</v>
      </c>
      <c r="P1731">
        <f>VLOOKUP(B:B,Customers!A:H,8,0)</f>
        <v>34</v>
      </c>
    </row>
    <row r="1732" spans="1:16" x14ac:dyDescent="0.25">
      <c r="A1732">
        <v>283610</v>
      </c>
      <c r="B1732">
        <v>1401</v>
      </c>
      <c r="C1732" s="1" t="s">
        <v>102</v>
      </c>
      <c r="D1732" s="2">
        <v>44956.994444444441</v>
      </c>
      <c r="E1732" t="s">
        <v>191</v>
      </c>
      <c r="F1732" t="s">
        <v>67</v>
      </c>
      <c r="G1732">
        <v>3862</v>
      </c>
      <c r="H1732" s="11">
        <f t="shared" si="135"/>
        <v>30</v>
      </c>
      <c r="I1732" s="7">
        <v>44956</v>
      </c>
      <c r="J1732" s="8">
        <v>0.99444444444444446</v>
      </c>
      <c r="K1732">
        <f t="shared" si="136"/>
        <v>52</v>
      </c>
      <c r="L1732">
        <f t="shared" si="137"/>
        <v>23</v>
      </c>
      <c r="M1732">
        <f t="shared" si="138"/>
        <v>1</v>
      </c>
      <c r="N1732" t="str">
        <f>VLOOKUP(B:B,Customers!A:B,2,TRUE)</f>
        <v>Finland</v>
      </c>
      <c r="O1732" t="str">
        <f t="shared" si="139"/>
        <v>Not Outlier</v>
      </c>
      <c r="P1732">
        <f>VLOOKUP(B:B,Customers!A:H,8,0)</f>
        <v>53</v>
      </c>
    </row>
    <row r="1733" spans="1:16" x14ac:dyDescent="0.25">
      <c r="A1733">
        <v>338722</v>
      </c>
      <c r="B1733">
        <v>1401</v>
      </c>
      <c r="C1733" s="1" t="s">
        <v>102</v>
      </c>
      <c r="D1733" s="2">
        <v>45109.044444444444</v>
      </c>
      <c r="E1733" t="s">
        <v>96</v>
      </c>
      <c r="F1733" t="s">
        <v>43</v>
      </c>
      <c r="G1733">
        <v>8554</v>
      </c>
      <c r="H1733" s="11">
        <f t="shared" si="135"/>
        <v>2</v>
      </c>
      <c r="I1733" s="7">
        <v>45109</v>
      </c>
      <c r="J1733" s="8">
        <v>4.4444444444444446E-2</v>
      </c>
      <c r="K1733">
        <f t="shared" si="136"/>
        <v>4</v>
      </c>
      <c r="L1733">
        <f t="shared" si="137"/>
        <v>1</v>
      </c>
      <c r="M1733">
        <f t="shared" si="138"/>
        <v>7</v>
      </c>
      <c r="N1733" t="str">
        <f>VLOOKUP(B:B,Customers!A:B,2,TRUE)</f>
        <v>Finland</v>
      </c>
      <c r="O1733" t="str">
        <f t="shared" si="139"/>
        <v>Not Outlier</v>
      </c>
      <c r="P1733">
        <f>VLOOKUP(B:B,Customers!A:H,8,0)</f>
        <v>53</v>
      </c>
    </row>
    <row r="1734" spans="1:16" x14ac:dyDescent="0.25">
      <c r="A1734">
        <v>933463</v>
      </c>
      <c r="B1734">
        <v>1401</v>
      </c>
      <c r="C1734" s="1" t="s">
        <v>102</v>
      </c>
      <c r="D1734" s="3">
        <v>45115.994444444441</v>
      </c>
      <c r="E1734" t="s">
        <v>98</v>
      </c>
      <c r="F1734" t="s">
        <v>91</v>
      </c>
      <c r="G1734">
        <v>7754</v>
      </c>
      <c r="H1734" s="11">
        <f t="shared" si="135"/>
        <v>8</v>
      </c>
      <c r="I1734" s="7">
        <v>45115</v>
      </c>
      <c r="J1734" s="8">
        <v>0.99444444444444446</v>
      </c>
      <c r="K1734">
        <f t="shared" si="136"/>
        <v>52</v>
      </c>
      <c r="L1734">
        <f t="shared" si="137"/>
        <v>23</v>
      </c>
      <c r="M1734">
        <f t="shared" si="138"/>
        <v>7</v>
      </c>
      <c r="N1734" t="str">
        <f>VLOOKUP(B:B,Customers!A:B,2,TRUE)</f>
        <v>Finland</v>
      </c>
      <c r="O1734" t="str">
        <f t="shared" si="139"/>
        <v>Not Outlier</v>
      </c>
      <c r="P1734">
        <f>VLOOKUP(B:B,Customers!A:H,8,0)</f>
        <v>53</v>
      </c>
    </row>
    <row r="1735" spans="1:16" x14ac:dyDescent="0.25">
      <c r="A1735">
        <v>1162874</v>
      </c>
      <c r="B1735">
        <v>1403</v>
      </c>
      <c r="C1735" s="1" t="s">
        <v>99</v>
      </c>
      <c r="D1735" s="3">
        <v>45085.954861111109</v>
      </c>
      <c r="E1735" t="s">
        <v>191</v>
      </c>
      <c r="F1735" t="s">
        <v>27</v>
      </c>
      <c r="G1735">
        <v>2610</v>
      </c>
      <c r="H1735" s="11">
        <f t="shared" si="135"/>
        <v>8</v>
      </c>
      <c r="I1735" s="7">
        <v>45085</v>
      </c>
      <c r="J1735" s="8">
        <v>0.95486111111111116</v>
      </c>
      <c r="K1735">
        <f t="shared" si="136"/>
        <v>55</v>
      </c>
      <c r="L1735">
        <f t="shared" si="137"/>
        <v>22</v>
      </c>
      <c r="M1735">
        <f t="shared" si="138"/>
        <v>6</v>
      </c>
      <c r="N1735" t="str">
        <f>VLOOKUP(B:B,Customers!A:B,2,TRUE)</f>
        <v>USA</v>
      </c>
      <c r="O1735" t="str">
        <f t="shared" si="139"/>
        <v>Not Outlier</v>
      </c>
      <c r="P1735">
        <f>VLOOKUP(B:B,Customers!A:H,8,0)</f>
        <v>81</v>
      </c>
    </row>
    <row r="1736" spans="1:16" x14ac:dyDescent="0.25">
      <c r="A1736">
        <v>660830</v>
      </c>
      <c r="B1736">
        <v>1404</v>
      </c>
      <c r="C1736" s="1" t="s">
        <v>99</v>
      </c>
      <c r="D1736" s="2">
        <v>44932.000694444447</v>
      </c>
      <c r="E1736" t="s">
        <v>191</v>
      </c>
      <c r="F1736" t="s">
        <v>80</v>
      </c>
      <c r="G1736">
        <v>7643</v>
      </c>
      <c r="H1736" s="11">
        <f t="shared" si="135"/>
        <v>6</v>
      </c>
      <c r="I1736" s="7">
        <v>44932</v>
      </c>
      <c r="J1736" s="8">
        <v>6.9444444444444447E-4</v>
      </c>
      <c r="K1736">
        <f t="shared" si="136"/>
        <v>1</v>
      </c>
      <c r="L1736">
        <f t="shared" si="137"/>
        <v>0</v>
      </c>
      <c r="M1736">
        <f t="shared" si="138"/>
        <v>1</v>
      </c>
      <c r="N1736" t="str">
        <f>VLOOKUP(B:B,Customers!A:B,2,TRUE)</f>
        <v>USA</v>
      </c>
      <c r="O1736" t="str">
        <f t="shared" si="139"/>
        <v>Not Outlier</v>
      </c>
      <c r="P1736">
        <f>VLOOKUP(B:B,Customers!A:H,8,0)</f>
        <v>59</v>
      </c>
    </row>
    <row r="1737" spans="1:16" x14ac:dyDescent="0.25">
      <c r="A1737">
        <v>566436</v>
      </c>
      <c r="B1737">
        <v>1406</v>
      </c>
      <c r="C1737" s="1" t="s">
        <v>101</v>
      </c>
      <c r="D1737" s="2">
        <v>45277.938888888886</v>
      </c>
      <c r="E1737" t="s">
        <v>96</v>
      </c>
      <c r="F1737" t="s">
        <v>27</v>
      </c>
      <c r="G1737">
        <v>806</v>
      </c>
      <c r="H1737" s="11">
        <f t="shared" si="135"/>
        <v>17</v>
      </c>
      <c r="I1737" s="7">
        <v>45277</v>
      </c>
      <c r="J1737" s="8">
        <v>0.93888888888888888</v>
      </c>
      <c r="K1737">
        <f t="shared" si="136"/>
        <v>32</v>
      </c>
      <c r="L1737">
        <f t="shared" si="137"/>
        <v>22</v>
      </c>
      <c r="M1737">
        <f t="shared" si="138"/>
        <v>12</v>
      </c>
      <c r="N1737" t="str">
        <f>VLOOKUP(B:B,Customers!A:B,2,TRUE)</f>
        <v>Australia</v>
      </c>
      <c r="O1737" t="str">
        <f t="shared" si="139"/>
        <v>Not Outlier</v>
      </c>
      <c r="P1737">
        <f>VLOOKUP(B:B,Customers!A:H,8,0)</f>
        <v>18</v>
      </c>
    </row>
    <row r="1738" spans="1:16" x14ac:dyDescent="0.25">
      <c r="A1738">
        <v>1371917</v>
      </c>
      <c r="B1738">
        <v>1407</v>
      </c>
      <c r="C1738" s="1" t="s">
        <v>99</v>
      </c>
      <c r="D1738" s="3">
        <v>45132.03402777778</v>
      </c>
      <c r="E1738" t="s">
        <v>97</v>
      </c>
      <c r="F1738" t="s">
        <v>81</v>
      </c>
      <c r="G1738">
        <v>7060</v>
      </c>
      <c r="H1738" s="11">
        <f t="shared" si="135"/>
        <v>25</v>
      </c>
      <c r="I1738" s="7">
        <v>45132</v>
      </c>
      <c r="J1738" s="8">
        <v>3.4027777777777775E-2</v>
      </c>
      <c r="K1738">
        <f t="shared" si="136"/>
        <v>49</v>
      </c>
      <c r="L1738">
        <f t="shared" si="137"/>
        <v>0</v>
      </c>
      <c r="M1738">
        <f t="shared" si="138"/>
        <v>7</v>
      </c>
      <c r="N1738" t="str">
        <f>VLOOKUP(B:B,Customers!A:B,2,TRUE)</f>
        <v>USA</v>
      </c>
      <c r="O1738" t="str">
        <f t="shared" si="139"/>
        <v>Not Outlier</v>
      </c>
      <c r="P1738">
        <f>VLOOKUP(B:B,Customers!A:H,8,0)</f>
        <v>37</v>
      </c>
    </row>
    <row r="1739" spans="1:16" x14ac:dyDescent="0.25">
      <c r="A1739">
        <v>1384019</v>
      </c>
      <c r="B1739">
        <v>1408</v>
      </c>
      <c r="C1739" s="1" t="s">
        <v>99</v>
      </c>
      <c r="D1739" s="3">
        <v>45251.074999999997</v>
      </c>
      <c r="E1739" t="s">
        <v>191</v>
      </c>
      <c r="F1739" t="s">
        <v>68</v>
      </c>
      <c r="G1739">
        <v>4853</v>
      </c>
      <c r="H1739" s="11">
        <f t="shared" si="135"/>
        <v>21</v>
      </c>
      <c r="I1739" s="7">
        <v>45251</v>
      </c>
      <c r="J1739" s="8">
        <v>7.4999999999999997E-2</v>
      </c>
      <c r="K1739">
        <f t="shared" si="136"/>
        <v>48</v>
      </c>
      <c r="L1739">
        <f t="shared" si="137"/>
        <v>1</v>
      </c>
      <c r="M1739">
        <f t="shared" si="138"/>
        <v>11</v>
      </c>
      <c r="N1739" t="str">
        <f>VLOOKUP(B:B,Customers!A:B,2,TRUE)</f>
        <v>USA</v>
      </c>
      <c r="O1739" t="str">
        <f t="shared" si="139"/>
        <v>Not Outlier</v>
      </c>
      <c r="P1739">
        <f>VLOOKUP(B:B,Customers!A:H,8,0)</f>
        <v>68</v>
      </c>
    </row>
    <row r="1740" spans="1:16" x14ac:dyDescent="0.25">
      <c r="A1740">
        <v>1508738</v>
      </c>
      <c r="B1740">
        <v>1408</v>
      </c>
      <c r="C1740" s="1" t="s">
        <v>99</v>
      </c>
      <c r="D1740" s="3">
        <v>45164.034722222219</v>
      </c>
      <c r="E1740" t="s">
        <v>96</v>
      </c>
      <c r="F1740" t="s">
        <v>19</v>
      </c>
      <c r="G1740">
        <v>8503</v>
      </c>
      <c r="H1740" s="11">
        <f t="shared" si="135"/>
        <v>26</v>
      </c>
      <c r="I1740" s="7">
        <v>45164</v>
      </c>
      <c r="J1740" s="8">
        <v>3.4722222222222224E-2</v>
      </c>
      <c r="K1740">
        <f t="shared" si="136"/>
        <v>50</v>
      </c>
      <c r="L1740">
        <f t="shared" si="137"/>
        <v>0</v>
      </c>
      <c r="M1740">
        <f t="shared" si="138"/>
        <v>8</v>
      </c>
      <c r="N1740" t="str">
        <f>VLOOKUP(B:B,Customers!A:B,2,TRUE)</f>
        <v>USA</v>
      </c>
      <c r="O1740" t="str">
        <f t="shared" si="139"/>
        <v>Not Outlier</v>
      </c>
      <c r="P1740">
        <f>VLOOKUP(B:B,Customers!A:H,8,0)</f>
        <v>68</v>
      </c>
    </row>
    <row r="1741" spans="1:16" x14ac:dyDescent="0.25">
      <c r="A1741">
        <v>1625859</v>
      </c>
      <c r="B1741">
        <v>1409</v>
      </c>
      <c r="C1741" s="1" t="s">
        <v>99</v>
      </c>
      <c r="D1741" s="3">
        <v>45124.994444444441</v>
      </c>
      <c r="E1741" t="s">
        <v>97</v>
      </c>
      <c r="F1741" t="s">
        <v>27</v>
      </c>
      <c r="G1741">
        <v>3766</v>
      </c>
      <c r="H1741" s="11">
        <f t="shared" si="135"/>
        <v>17</v>
      </c>
      <c r="I1741" s="7">
        <v>45124</v>
      </c>
      <c r="J1741" s="8">
        <v>0.99444444444444446</v>
      </c>
      <c r="K1741">
        <f t="shared" si="136"/>
        <v>52</v>
      </c>
      <c r="L1741">
        <f t="shared" si="137"/>
        <v>23</v>
      </c>
      <c r="M1741">
        <f t="shared" si="138"/>
        <v>7</v>
      </c>
      <c r="N1741" t="str">
        <f>VLOOKUP(B:B,Customers!A:B,2,TRUE)</f>
        <v>USA</v>
      </c>
      <c r="O1741" t="str">
        <f t="shared" si="139"/>
        <v>Not Outlier</v>
      </c>
      <c r="P1741">
        <f>VLOOKUP(B:B,Customers!A:H,8,0)</f>
        <v>63</v>
      </c>
    </row>
    <row r="1742" spans="1:16" x14ac:dyDescent="0.25">
      <c r="A1742">
        <v>612088</v>
      </c>
      <c r="B1742">
        <v>1411</v>
      </c>
      <c r="C1742" s="1" t="s">
        <v>105</v>
      </c>
      <c r="D1742" s="2">
        <v>45209.070138888892</v>
      </c>
      <c r="E1742" t="s">
        <v>191</v>
      </c>
      <c r="F1742" t="s">
        <v>40</v>
      </c>
      <c r="G1742">
        <v>2946</v>
      </c>
      <c r="H1742" s="11">
        <f t="shared" si="135"/>
        <v>10</v>
      </c>
      <c r="I1742" s="7">
        <v>45209</v>
      </c>
      <c r="J1742" s="8">
        <v>7.013888888888889E-2</v>
      </c>
      <c r="K1742">
        <f t="shared" si="136"/>
        <v>41</v>
      </c>
      <c r="L1742">
        <f t="shared" si="137"/>
        <v>1</v>
      </c>
      <c r="M1742">
        <f t="shared" si="138"/>
        <v>10</v>
      </c>
      <c r="N1742" t="str">
        <f>VLOOKUP(B:B,Customers!A:B,2,TRUE)</f>
        <v>Spain</v>
      </c>
      <c r="O1742" t="str">
        <f t="shared" si="139"/>
        <v>Not Outlier</v>
      </c>
      <c r="P1742">
        <f>VLOOKUP(B:B,Customers!A:H,8,0)</f>
        <v>52</v>
      </c>
    </row>
    <row r="1743" spans="1:16" x14ac:dyDescent="0.25">
      <c r="A1743">
        <v>1665843</v>
      </c>
      <c r="B1743">
        <v>1411</v>
      </c>
      <c r="C1743" s="1" t="s">
        <v>105</v>
      </c>
      <c r="D1743" s="3">
        <v>45108.073611111111</v>
      </c>
      <c r="E1743" t="s">
        <v>97</v>
      </c>
      <c r="F1743" t="s">
        <v>54</v>
      </c>
      <c r="G1743">
        <v>687</v>
      </c>
      <c r="H1743" s="11">
        <f t="shared" si="135"/>
        <v>1</v>
      </c>
      <c r="I1743" s="7">
        <v>45108</v>
      </c>
      <c r="J1743" s="8">
        <v>7.3611111111111113E-2</v>
      </c>
      <c r="K1743">
        <f t="shared" si="136"/>
        <v>46</v>
      </c>
      <c r="L1743">
        <f t="shared" si="137"/>
        <v>1</v>
      </c>
      <c r="M1743">
        <f t="shared" si="138"/>
        <v>7</v>
      </c>
      <c r="N1743" t="str">
        <f>VLOOKUP(B:B,Customers!A:B,2,TRUE)</f>
        <v>Spain</v>
      </c>
      <c r="O1743" t="str">
        <f t="shared" si="139"/>
        <v>Not Outlier</v>
      </c>
      <c r="P1743">
        <f>VLOOKUP(B:B,Customers!A:H,8,0)</f>
        <v>52</v>
      </c>
    </row>
    <row r="1744" spans="1:16" x14ac:dyDescent="0.25">
      <c r="A1744">
        <v>281454</v>
      </c>
      <c r="B1744">
        <v>1413</v>
      </c>
      <c r="C1744" s="1" t="s">
        <v>105</v>
      </c>
      <c r="D1744" s="2">
        <v>45186.993750000001</v>
      </c>
      <c r="E1744" t="s">
        <v>96</v>
      </c>
      <c r="F1744" t="s">
        <v>71</v>
      </c>
      <c r="G1744">
        <v>5802</v>
      </c>
      <c r="H1744" s="11">
        <f t="shared" si="135"/>
        <v>17</v>
      </c>
      <c r="I1744" s="7">
        <v>45186</v>
      </c>
      <c r="J1744" s="8">
        <v>0.99375000000000002</v>
      </c>
      <c r="K1744">
        <f t="shared" si="136"/>
        <v>51</v>
      </c>
      <c r="L1744">
        <f t="shared" si="137"/>
        <v>23</v>
      </c>
      <c r="M1744">
        <f t="shared" si="138"/>
        <v>9</v>
      </c>
      <c r="N1744" t="str">
        <f>VLOOKUP(B:B,Customers!A:B,2,TRUE)</f>
        <v>Spain</v>
      </c>
      <c r="O1744" t="str">
        <f t="shared" si="139"/>
        <v>Not Outlier</v>
      </c>
      <c r="P1744">
        <f>VLOOKUP(B:B,Customers!A:H,8,0)</f>
        <v>26</v>
      </c>
    </row>
    <row r="1745" spans="1:16" x14ac:dyDescent="0.25">
      <c r="A1745">
        <v>8568</v>
      </c>
      <c r="B1745">
        <v>1414</v>
      </c>
      <c r="C1745" s="1" t="s">
        <v>99</v>
      </c>
      <c r="D1745" s="2">
        <v>45133.007638888892</v>
      </c>
      <c r="E1745" t="s">
        <v>97</v>
      </c>
      <c r="F1745" t="s">
        <v>14</v>
      </c>
      <c r="G1745">
        <v>8969</v>
      </c>
      <c r="H1745" s="11">
        <f t="shared" si="135"/>
        <v>26</v>
      </c>
      <c r="I1745" s="7">
        <v>45133</v>
      </c>
      <c r="J1745" s="8">
        <v>7.6388888888888886E-3</v>
      </c>
      <c r="K1745">
        <f t="shared" si="136"/>
        <v>11</v>
      </c>
      <c r="L1745">
        <f t="shared" si="137"/>
        <v>0</v>
      </c>
      <c r="M1745">
        <f t="shared" si="138"/>
        <v>7</v>
      </c>
      <c r="N1745" t="str">
        <f>VLOOKUP(B:B,Customers!A:B,2,TRUE)</f>
        <v>USA</v>
      </c>
      <c r="O1745" t="str">
        <f t="shared" si="139"/>
        <v>Not Outlier</v>
      </c>
      <c r="P1745">
        <f>VLOOKUP(B:B,Customers!A:H,8,0)</f>
        <v>28</v>
      </c>
    </row>
    <row r="1746" spans="1:16" x14ac:dyDescent="0.25">
      <c r="A1746">
        <v>365117</v>
      </c>
      <c r="B1746">
        <v>1415</v>
      </c>
      <c r="C1746" s="1" t="s">
        <v>100</v>
      </c>
      <c r="D1746" s="2">
        <v>45063.980555555558</v>
      </c>
      <c r="E1746" t="s">
        <v>97</v>
      </c>
      <c r="F1746" t="s">
        <v>90</v>
      </c>
      <c r="G1746">
        <v>5905</v>
      </c>
      <c r="H1746" s="11">
        <f t="shared" si="135"/>
        <v>17</v>
      </c>
      <c r="I1746" s="7">
        <v>45063</v>
      </c>
      <c r="J1746" s="8">
        <v>0.98055555555555551</v>
      </c>
      <c r="K1746">
        <f t="shared" si="136"/>
        <v>32</v>
      </c>
      <c r="L1746">
        <f t="shared" si="137"/>
        <v>23</v>
      </c>
      <c r="M1746">
        <f t="shared" si="138"/>
        <v>5</v>
      </c>
      <c r="N1746" t="str">
        <f>VLOOKUP(B:B,Customers!A:B,2,TRUE)</f>
        <v>France</v>
      </c>
      <c r="O1746" t="str">
        <f t="shared" si="139"/>
        <v>Not Outlier</v>
      </c>
      <c r="P1746">
        <f>VLOOKUP(B:B,Customers!A:H,8,0)</f>
        <v>71</v>
      </c>
    </row>
    <row r="1747" spans="1:16" x14ac:dyDescent="0.25">
      <c r="A1747">
        <v>1677048</v>
      </c>
      <c r="B1747">
        <v>1415</v>
      </c>
      <c r="C1747" s="1" t="s">
        <v>100</v>
      </c>
      <c r="D1747" s="3">
        <v>45218.103472222225</v>
      </c>
      <c r="E1747" t="s">
        <v>191</v>
      </c>
      <c r="F1747" t="s">
        <v>9</v>
      </c>
      <c r="G1747">
        <v>598</v>
      </c>
      <c r="H1747" s="11">
        <f t="shared" si="135"/>
        <v>19</v>
      </c>
      <c r="I1747" s="7">
        <v>45218</v>
      </c>
      <c r="J1747" s="8">
        <v>0.10347222222222222</v>
      </c>
      <c r="K1747">
        <f t="shared" si="136"/>
        <v>29</v>
      </c>
      <c r="L1747">
        <f t="shared" si="137"/>
        <v>2</v>
      </c>
      <c r="M1747">
        <f t="shared" si="138"/>
        <v>10</v>
      </c>
      <c r="N1747" t="str">
        <f>VLOOKUP(B:B,Customers!A:B,2,TRUE)</f>
        <v>France</v>
      </c>
      <c r="O1747" t="str">
        <f t="shared" si="139"/>
        <v>Not Outlier</v>
      </c>
      <c r="P1747">
        <f>VLOOKUP(B:B,Customers!A:H,8,0)</f>
        <v>71</v>
      </c>
    </row>
    <row r="1748" spans="1:16" x14ac:dyDescent="0.25">
      <c r="A1748">
        <v>996729</v>
      </c>
      <c r="B1748">
        <v>1416</v>
      </c>
      <c r="C1748" s="1" t="s">
        <v>99</v>
      </c>
      <c r="D1748" s="3">
        <v>45015.01666666667</v>
      </c>
      <c r="E1748" t="s">
        <v>98</v>
      </c>
      <c r="F1748" t="s">
        <v>17</v>
      </c>
      <c r="G1748">
        <v>3726</v>
      </c>
      <c r="H1748" s="11">
        <f t="shared" si="135"/>
        <v>30</v>
      </c>
      <c r="I1748" s="7">
        <v>45015</v>
      </c>
      <c r="J1748" s="8">
        <v>1.6666666666666666E-2</v>
      </c>
      <c r="K1748">
        <f t="shared" si="136"/>
        <v>24</v>
      </c>
      <c r="L1748">
        <f t="shared" si="137"/>
        <v>0</v>
      </c>
      <c r="M1748">
        <f t="shared" si="138"/>
        <v>3</v>
      </c>
      <c r="N1748" t="str">
        <f>VLOOKUP(B:B,Customers!A:B,2,TRUE)</f>
        <v>USA</v>
      </c>
      <c r="O1748" t="str">
        <f t="shared" si="139"/>
        <v>Not Outlier</v>
      </c>
      <c r="P1748">
        <f>VLOOKUP(B:B,Customers!A:H,8,0)</f>
        <v>84</v>
      </c>
    </row>
    <row r="1749" spans="1:16" x14ac:dyDescent="0.25">
      <c r="A1749">
        <v>1411455</v>
      </c>
      <c r="B1749">
        <v>1416</v>
      </c>
      <c r="C1749" s="1" t="s">
        <v>99</v>
      </c>
      <c r="D1749" s="3">
        <v>45010.982638888891</v>
      </c>
      <c r="E1749" t="s">
        <v>96</v>
      </c>
      <c r="F1749" t="s">
        <v>42</v>
      </c>
      <c r="G1749">
        <v>8932</v>
      </c>
      <c r="H1749" s="11">
        <f t="shared" si="135"/>
        <v>25</v>
      </c>
      <c r="I1749" s="7">
        <v>45010</v>
      </c>
      <c r="J1749" s="8">
        <v>0.98263888888888884</v>
      </c>
      <c r="K1749">
        <f t="shared" si="136"/>
        <v>35</v>
      </c>
      <c r="L1749">
        <f t="shared" si="137"/>
        <v>23</v>
      </c>
      <c r="M1749">
        <f t="shared" si="138"/>
        <v>3</v>
      </c>
      <c r="N1749" t="str">
        <f>VLOOKUP(B:B,Customers!A:B,2,TRUE)</f>
        <v>USA</v>
      </c>
      <c r="O1749" t="str">
        <f t="shared" si="139"/>
        <v>Not Outlier</v>
      </c>
      <c r="P1749">
        <f>VLOOKUP(B:B,Customers!A:H,8,0)</f>
        <v>84</v>
      </c>
    </row>
    <row r="1750" spans="1:16" x14ac:dyDescent="0.25">
      <c r="A1750">
        <v>71722</v>
      </c>
      <c r="B1750">
        <v>1420</v>
      </c>
      <c r="C1750" s="1" t="s">
        <v>99</v>
      </c>
      <c r="D1750" s="2">
        <v>45184.023611111108</v>
      </c>
      <c r="E1750" t="s">
        <v>97</v>
      </c>
      <c r="F1750" t="s">
        <v>23</v>
      </c>
      <c r="G1750">
        <v>8556</v>
      </c>
      <c r="H1750" s="11">
        <f t="shared" si="135"/>
        <v>15</v>
      </c>
      <c r="I1750" s="7">
        <v>45184</v>
      </c>
      <c r="J1750" s="8">
        <v>2.361111111111111E-2</v>
      </c>
      <c r="K1750">
        <f t="shared" si="136"/>
        <v>34</v>
      </c>
      <c r="L1750">
        <f t="shared" si="137"/>
        <v>0</v>
      </c>
      <c r="M1750">
        <f t="shared" si="138"/>
        <v>9</v>
      </c>
      <c r="N1750" t="str">
        <f>VLOOKUP(B:B,Customers!A:B,2,TRUE)</f>
        <v>USA</v>
      </c>
      <c r="O1750" t="str">
        <f t="shared" si="139"/>
        <v>Not Outlier</v>
      </c>
      <c r="P1750">
        <f>VLOOKUP(B:B,Customers!A:H,8,0)</f>
        <v>28</v>
      </c>
    </row>
    <row r="1751" spans="1:16" x14ac:dyDescent="0.25">
      <c r="A1751">
        <v>1070438</v>
      </c>
      <c r="B1751">
        <v>1420</v>
      </c>
      <c r="C1751" s="1" t="s">
        <v>99</v>
      </c>
      <c r="D1751" s="3">
        <v>45196.099305555559</v>
      </c>
      <c r="E1751" t="s">
        <v>98</v>
      </c>
      <c r="F1751" t="s">
        <v>86</v>
      </c>
      <c r="G1751">
        <v>9991</v>
      </c>
      <c r="H1751" s="11">
        <f t="shared" si="135"/>
        <v>27</v>
      </c>
      <c r="I1751" s="7">
        <v>45196</v>
      </c>
      <c r="J1751" s="8">
        <v>9.930555555555555E-2</v>
      </c>
      <c r="K1751">
        <f t="shared" si="136"/>
        <v>23</v>
      </c>
      <c r="L1751">
        <f t="shared" si="137"/>
        <v>2</v>
      </c>
      <c r="M1751">
        <f t="shared" si="138"/>
        <v>9</v>
      </c>
      <c r="N1751" t="str">
        <f>VLOOKUP(B:B,Customers!A:B,2,TRUE)</f>
        <v>USA</v>
      </c>
      <c r="O1751" t="str">
        <f t="shared" si="139"/>
        <v>Not Outlier</v>
      </c>
      <c r="P1751">
        <f>VLOOKUP(B:B,Customers!A:H,8,0)</f>
        <v>28</v>
      </c>
    </row>
    <row r="1752" spans="1:16" x14ac:dyDescent="0.25">
      <c r="A1752">
        <v>347036</v>
      </c>
      <c r="B1752">
        <v>1424</v>
      </c>
      <c r="C1752" s="1" t="s">
        <v>105</v>
      </c>
      <c r="D1752" s="2">
        <v>44971.949305555558</v>
      </c>
      <c r="E1752" t="s">
        <v>98</v>
      </c>
      <c r="F1752" t="s">
        <v>91</v>
      </c>
      <c r="G1752">
        <v>1632</v>
      </c>
      <c r="H1752" s="11">
        <f t="shared" si="135"/>
        <v>14</v>
      </c>
      <c r="I1752" s="7">
        <v>44971</v>
      </c>
      <c r="J1752" s="8">
        <v>0.94930555555555551</v>
      </c>
      <c r="K1752">
        <f t="shared" si="136"/>
        <v>47</v>
      </c>
      <c r="L1752">
        <f t="shared" si="137"/>
        <v>22</v>
      </c>
      <c r="M1752">
        <f t="shared" si="138"/>
        <v>2</v>
      </c>
      <c r="N1752" t="str">
        <f>VLOOKUP(B:B,Customers!A:B,2,TRUE)</f>
        <v>Spain</v>
      </c>
      <c r="O1752" t="str">
        <f t="shared" si="139"/>
        <v>Not Outlier</v>
      </c>
      <c r="P1752">
        <f>VLOOKUP(B:B,Customers!A:H,8,0)</f>
        <v>39</v>
      </c>
    </row>
    <row r="1753" spans="1:16" x14ac:dyDescent="0.25">
      <c r="A1753">
        <v>971900</v>
      </c>
      <c r="B1753">
        <v>1424</v>
      </c>
      <c r="C1753" s="1" t="s">
        <v>105</v>
      </c>
      <c r="D1753" s="3">
        <v>45004.011111111111</v>
      </c>
      <c r="E1753" t="s">
        <v>191</v>
      </c>
      <c r="F1753" t="s">
        <v>27</v>
      </c>
      <c r="G1753">
        <v>4454</v>
      </c>
      <c r="H1753" s="11">
        <f t="shared" si="135"/>
        <v>19</v>
      </c>
      <c r="I1753" s="7">
        <v>45004</v>
      </c>
      <c r="J1753" s="8">
        <v>1.1111111111111112E-2</v>
      </c>
      <c r="K1753">
        <f t="shared" si="136"/>
        <v>16</v>
      </c>
      <c r="L1753">
        <f t="shared" si="137"/>
        <v>0</v>
      </c>
      <c r="M1753">
        <f t="shared" si="138"/>
        <v>3</v>
      </c>
      <c r="N1753" t="str">
        <f>VLOOKUP(B:B,Customers!A:B,2,TRUE)</f>
        <v>Spain</v>
      </c>
      <c r="O1753" t="str">
        <f t="shared" si="139"/>
        <v>Not Outlier</v>
      </c>
      <c r="P1753">
        <f>VLOOKUP(B:B,Customers!A:H,8,0)</f>
        <v>39</v>
      </c>
    </row>
    <row r="1754" spans="1:16" x14ac:dyDescent="0.25">
      <c r="A1754">
        <v>66118</v>
      </c>
      <c r="B1754">
        <v>1425</v>
      </c>
      <c r="C1754" s="1" t="s">
        <v>101</v>
      </c>
      <c r="D1754" s="2">
        <v>44982.007638888892</v>
      </c>
      <c r="E1754" t="s">
        <v>96</v>
      </c>
      <c r="F1754" t="s">
        <v>39</v>
      </c>
      <c r="G1754">
        <v>1282</v>
      </c>
      <c r="H1754" s="11">
        <f t="shared" si="135"/>
        <v>25</v>
      </c>
      <c r="I1754" s="7">
        <v>44982</v>
      </c>
      <c r="J1754" s="8">
        <v>7.6388888888888886E-3</v>
      </c>
      <c r="K1754">
        <f t="shared" si="136"/>
        <v>11</v>
      </c>
      <c r="L1754">
        <f t="shared" si="137"/>
        <v>0</v>
      </c>
      <c r="M1754">
        <f t="shared" si="138"/>
        <v>2</v>
      </c>
      <c r="N1754" t="str">
        <f>VLOOKUP(B:B,Customers!A:B,2,TRUE)</f>
        <v>Australia</v>
      </c>
      <c r="O1754" t="str">
        <f t="shared" si="139"/>
        <v>Not Outlier</v>
      </c>
      <c r="P1754">
        <f>VLOOKUP(B:B,Customers!A:H,8,0)</f>
        <v>79</v>
      </c>
    </row>
    <row r="1755" spans="1:16" x14ac:dyDescent="0.25">
      <c r="A1755">
        <v>1424531</v>
      </c>
      <c r="B1755">
        <v>1425</v>
      </c>
      <c r="C1755" s="1" t="s">
        <v>101</v>
      </c>
      <c r="D1755" s="3">
        <v>45024.957638888889</v>
      </c>
      <c r="E1755" t="s">
        <v>97</v>
      </c>
      <c r="F1755" t="s">
        <v>14</v>
      </c>
      <c r="G1755">
        <v>5390</v>
      </c>
      <c r="H1755" s="11">
        <f t="shared" si="135"/>
        <v>8</v>
      </c>
      <c r="I1755" s="7">
        <v>45024</v>
      </c>
      <c r="J1755" s="8">
        <v>0.95763888888888893</v>
      </c>
      <c r="K1755">
        <f t="shared" si="136"/>
        <v>59</v>
      </c>
      <c r="L1755">
        <f t="shared" si="137"/>
        <v>22</v>
      </c>
      <c r="M1755">
        <f t="shared" si="138"/>
        <v>4</v>
      </c>
      <c r="N1755" t="str">
        <f>VLOOKUP(B:B,Customers!A:B,2,TRUE)</f>
        <v>Australia</v>
      </c>
      <c r="O1755" t="str">
        <f t="shared" si="139"/>
        <v>Not Outlier</v>
      </c>
      <c r="P1755">
        <f>VLOOKUP(B:B,Customers!A:H,8,0)</f>
        <v>79</v>
      </c>
    </row>
    <row r="1756" spans="1:16" x14ac:dyDescent="0.25">
      <c r="A1756">
        <v>661163</v>
      </c>
      <c r="B1756">
        <v>1426</v>
      </c>
      <c r="C1756" s="1" t="s">
        <v>99</v>
      </c>
      <c r="D1756" s="2">
        <v>45001.034722222219</v>
      </c>
      <c r="E1756" t="s">
        <v>191</v>
      </c>
      <c r="F1756" t="s">
        <v>54</v>
      </c>
      <c r="G1756">
        <v>5069</v>
      </c>
      <c r="H1756" s="11">
        <f t="shared" si="135"/>
        <v>16</v>
      </c>
      <c r="I1756" s="7">
        <v>45001</v>
      </c>
      <c r="J1756" s="8">
        <v>3.4722222222222224E-2</v>
      </c>
      <c r="K1756">
        <f t="shared" si="136"/>
        <v>50</v>
      </c>
      <c r="L1756">
        <f t="shared" si="137"/>
        <v>0</v>
      </c>
      <c r="M1756">
        <f t="shared" si="138"/>
        <v>3</v>
      </c>
      <c r="N1756" t="str">
        <f>VLOOKUP(B:B,Customers!A:B,2,TRUE)</f>
        <v>USA</v>
      </c>
      <c r="O1756" t="str">
        <f t="shared" si="139"/>
        <v>Not Outlier</v>
      </c>
      <c r="P1756">
        <f>VLOOKUP(B:B,Customers!A:H,8,0)</f>
        <v>37</v>
      </c>
    </row>
    <row r="1757" spans="1:16" x14ac:dyDescent="0.25">
      <c r="A1757">
        <v>673915</v>
      </c>
      <c r="B1757">
        <v>1426</v>
      </c>
      <c r="C1757" s="1" t="s">
        <v>99</v>
      </c>
      <c r="D1757" s="3">
        <v>45250.952777777777</v>
      </c>
      <c r="E1757" t="s">
        <v>98</v>
      </c>
      <c r="F1757" t="s">
        <v>71</v>
      </c>
      <c r="G1757">
        <v>1043</v>
      </c>
      <c r="H1757" s="11">
        <f t="shared" si="135"/>
        <v>20</v>
      </c>
      <c r="I1757" s="7">
        <v>45250</v>
      </c>
      <c r="J1757" s="8">
        <v>0.95277777777777772</v>
      </c>
      <c r="K1757">
        <f t="shared" si="136"/>
        <v>52</v>
      </c>
      <c r="L1757">
        <f t="shared" si="137"/>
        <v>22</v>
      </c>
      <c r="M1757">
        <f t="shared" si="138"/>
        <v>11</v>
      </c>
      <c r="N1757" t="str">
        <f>VLOOKUP(B:B,Customers!A:B,2,TRUE)</f>
        <v>USA</v>
      </c>
      <c r="O1757" t="str">
        <f t="shared" si="139"/>
        <v>Not Outlier</v>
      </c>
      <c r="P1757">
        <f>VLOOKUP(B:B,Customers!A:H,8,0)</f>
        <v>37</v>
      </c>
    </row>
    <row r="1758" spans="1:16" x14ac:dyDescent="0.25">
      <c r="A1758">
        <v>1119400</v>
      </c>
      <c r="B1758">
        <v>1428</v>
      </c>
      <c r="C1758" s="1" t="s">
        <v>100</v>
      </c>
      <c r="D1758" s="3">
        <v>45084.963888888888</v>
      </c>
      <c r="E1758" t="s">
        <v>191</v>
      </c>
      <c r="F1758" t="s">
        <v>83</v>
      </c>
      <c r="G1758">
        <v>1558</v>
      </c>
      <c r="H1758" s="11">
        <f t="shared" si="135"/>
        <v>7</v>
      </c>
      <c r="I1758" s="7">
        <v>45084</v>
      </c>
      <c r="J1758" s="8">
        <v>0.96388888888888891</v>
      </c>
      <c r="K1758">
        <f t="shared" si="136"/>
        <v>8</v>
      </c>
      <c r="L1758">
        <f t="shared" si="137"/>
        <v>23</v>
      </c>
      <c r="M1758">
        <f t="shared" si="138"/>
        <v>6</v>
      </c>
      <c r="N1758" t="str">
        <f>VLOOKUP(B:B,Customers!A:B,2,TRUE)</f>
        <v>France</v>
      </c>
      <c r="O1758" t="str">
        <f t="shared" si="139"/>
        <v>Not Outlier</v>
      </c>
      <c r="P1758">
        <f>VLOOKUP(B:B,Customers!A:H,8,0)</f>
        <v>57</v>
      </c>
    </row>
    <row r="1759" spans="1:16" x14ac:dyDescent="0.25">
      <c r="A1759">
        <v>568799</v>
      </c>
      <c r="B1759">
        <v>1429</v>
      </c>
      <c r="C1759" s="1" t="s">
        <v>104</v>
      </c>
      <c r="D1759" s="2">
        <v>45210.993750000001</v>
      </c>
      <c r="E1759" t="s">
        <v>96</v>
      </c>
      <c r="F1759" t="s">
        <v>14</v>
      </c>
      <c r="G1759">
        <v>9085</v>
      </c>
      <c r="H1759" s="11">
        <f t="shared" si="135"/>
        <v>11</v>
      </c>
      <c r="I1759" s="7">
        <v>45210</v>
      </c>
      <c r="J1759" s="8">
        <v>0.99375000000000002</v>
      </c>
      <c r="K1759">
        <f t="shared" si="136"/>
        <v>51</v>
      </c>
      <c r="L1759">
        <f t="shared" si="137"/>
        <v>23</v>
      </c>
      <c r="M1759">
        <f t="shared" si="138"/>
        <v>10</v>
      </c>
      <c r="N1759" t="str">
        <f>VLOOKUP(B:B,Customers!A:B,2,TRUE)</f>
        <v>Austria</v>
      </c>
      <c r="O1759" t="str">
        <f t="shared" si="139"/>
        <v>Not Outlier</v>
      </c>
      <c r="P1759">
        <f>VLOOKUP(B:B,Customers!A:H,8,0)</f>
        <v>47</v>
      </c>
    </row>
    <row r="1760" spans="1:16" x14ac:dyDescent="0.25">
      <c r="A1760">
        <v>1213103</v>
      </c>
      <c r="B1760">
        <v>1429</v>
      </c>
      <c r="C1760" s="1" t="s">
        <v>104</v>
      </c>
      <c r="D1760" s="3">
        <v>45113.002083333333</v>
      </c>
      <c r="E1760" t="s">
        <v>191</v>
      </c>
      <c r="F1760" t="s">
        <v>89</v>
      </c>
      <c r="G1760">
        <v>9678</v>
      </c>
      <c r="H1760" s="11">
        <f t="shared" si="135"/>
        <v>6</v>
      </c>
      <c r="I1760" s="7">
        <v>45113</v>
      </c>
      <c r="J1760" s="8">
        <v>2.0833333333333333E-3</v>
      </c>
      <c r="K1760">
        <f t="shared" si="136"/>
        <v>3</v>
      </c>
      <c r="L1760">
        <f t="shared" si="137"/>
        <v>0</v>
      </c>
      <c r="M1760">
        <f t="shared" si="138"/>
        <v>7</v>
      </c>
      <c r="N1760" t="str">
        <f>VLOOKUP(B:B,Customers!A:B,2,TRUE)</f>
        <v>Austria</v>
      </c>
      <c r="O1760" t="str">
        <f t="shared" si="139"/>
        <v>Not Outlier</v>
      </c>
      <c r="P1760">
        <f>VLOOKUP(B:B,Customers!A:H,8,0)</f>
        <v>47</v>
      </c>
    </row>
    <row r="1761" spans="1:16" x14ac:dyDescent="0.25">
      <c r="A1761">
        <v>1376427</v>
      </c>
      <c r="B1761">
        <v>1430</v>
      </c>
      <c r="C1761" s="1" t="s">
        <v>99</v>
      </c>
      <c r="D1761" s="3">
        <v>45176.963194444441</v>
      </c>
      <c r="E1761" t="s">
        <v>96</v>
      </c>
      <c r="F1761" t="s">
        <v>78</v>
      </c>
      <c r="G1761">
        <v>9138</v>
      </c>
      <c r="H1761" s="11">
        <f t="shared" si="135"/>
        <v>7</v>
      </c>
      <c r="I1761" s="7">
        <v>45176</v>
      </c>
      <c r="J1761" s="8">
        <v>0.96319444444444446</v>
      </c>
      <c r="K1761">
        <f t="shared" si="136"/>
        <v>7</v>
      </c>
      <c r="L1761">
        <f t="shared" si="137"/>
        <v>23</v>
      </c>
      <c r="M1761">
        <f t="shared" si="138"/>
        <v>9</v>
      </c>
      <c r="N1761" t="str">
        <f>VLOOKUP(B:B,Customers!A:B,2,TRUE)</f>
        <v>USA</v>
      </c>
      <c r="O1761" t="str">
        <f t="shared" si="139"/>
        <v>Not Outlier</v>
      </c>
      <c r="P1761">
        <f>VLOOKUP(B:B,Customers!A:H,8,0)</f>
        <v>82</v>
      </c>
    </row>
    <row r="1762" spans="1:16" x14ac:dyDescent="0.25">
      <c r="A1762">
        <v>455153</v>
      </c>
      <c r="B1762">
        <v>1431</v>
      </c>
      <c r="C1762" s="1" t="s">
        <v>99</v>
      </c>
      <c r="D1762" s="2">
        <v>45072.025694444441</v>
      </c>
      <c r="E1762" t="s">
        <v>191</v>
      </c>
      <c r="F1762" t="s">
        <v>6</v>
      </c>
      <c r="G1762">
        <v>4088</v>
      </c>
      <c r="H1762" s="11">
        <f t="shared" si="135"/>
        <v>26</v>
      </c>
      <c r="I1762" s="7">
        <v>45072</v>
      </c>
      <c r="J1762" s="8">
        <v>2.5694444444444443E-2</v>
      </c>
      <c r="K1762">
        <f t="shared" si="136"/>
        <v>37</v>
      </c>
      <c r="L1762">
        <f t="shared" si="137"/>
        <v>0</v>
      </c>
      <c r="M1762">
        <f t="shared" si="138"/>
        <v>5</v>
      </c>
      <c r="N1762" t="str">
        <f>VLOOKUP(B:B,Customers!A:B,2,TRUE)</f>
        <v>USA</v>
      </c>
      <c r="O1762" t="str">
        <f t="shared" si="139"/>
        <v>Not Outlier</v>
      </c>
      <c r="P1762">
        <f>VLOOKUP(B:B,Customers!A:H,8,0)</f>
        <v>63</v>
      </c>
    </row>
    <row r="1763" spans="1:16" x14ac:dyDescent="0.25">
      <c r="A1763">
        <v>1078820</v>
      </c>
      <c r="B1763">
        <v>1431</v>
      </c>
      <c r="C1763" s="1" t="s">
        <v>99</v>
      </c>
      <c r="D1763" s="3">
        <v>45147.043055555558</v>
      </c>
      <c r="E1763" t="s">
        <v>97</v>
      </c>
      <c r="F1763" t="s">
        <v>42</v>
      </c>
      <c r="G1763">
        <v>5495</v>
      </c>
      <c r="H1763" s="11">
        <f t="shared" si="135"/>
        <v>9</v>
      </c>
      <c r="I1763" s="7">
        <v>45147</v>
      </c>
      <c r="J1763" s="8">
        <v>4.3055555555555555E-2</v>
      </c>
      <c r="K1763">
        <f t="shared" si="136"/>
        <v>2</v>
      </c>
      <c r="L1763">
        <f t="shared" si="137"/>
        <v>1</v>
      </c>
      <c r="M1763">
        <f t="shared" si="138"/>
        <v>8</v>
      </c>
      <c r="N1763" t="str">
        <f>VLOOKUP(B:B,Customers!A:B,2,TRUE)</f>
        <v>USA</v>
      </c>
      <c r="O1763" t="str">
        <f t="shared" si="139"/>
        <v>Not Outlier</v>
      </c>
      <c r="P1763">
        <f>VLOOKUP(B:B,Customers!A:H,8,0)</f>
        <v>63</v>
      </c>
    </row>
    <row r="1764" spans="1:16" x14ac:dyDescent="0.25">
      <c r="A1764">
        <v>799277</v>
      </c>
      <c r="B1764">
        <v>1432</v>
      </c>
      <c r="C1764" s="1" t="s">
        <v>99</v>
      </c>
      <c r="D1764" s="3">
        <v>45258.979861111111</v>
      </c>
      <c r="E1764" t="s">
        <v>97</v>
      </c>
      <c r="F1764" t="s">
        <v>62</v>
      </c>
      <c r="G1764">
        <v>9518</v>
      </c>
      <c r="H1764" s="11">
        <f t="shared" si="135"/>
        <v>28</v>
      </c>
      <c r="I1764" s="7">
        <v>45258</v>
      </c>
      <c r="J1764" s="8">
        <v>0.97986111111111107</v>
      </c>
      <c r="K1764">
        <f t="shared" si="136"/>
        <v>31</v>
      </c>
      <c r="L1764">
        <f t="shared" si="137"/>
        <v>23</v>
      </c>
      <c r="M1764">
        <f t="shared" si="138"/>
        <v>11</v>
      </c>
      <c r="N1764" t="str">
        <f>VLOOKUP(B:B,Customers!A:B,2,TRUE)</f>
        <v>USA</v>
      </c>
      <c r="O1764" t="str">
        <f t="shared" si="139"/>
        <v>Not Outlier</v>
      </c>
      <c r="P1764">
        <f>VLOOKUP(B:B,Customers!A:H,8,0)</f>
        <v>30</v>
      </c>
    </row>
    <row r="1765" spans="1:16" x14ac:dyDescent="0.25">
      <c r="A1765">
        <v>1565544</v>
      </c>
      <c r="B1765">
        <v>1432</v>
      </c>
      <c r="C1765" s="1" t="s">
        <v>99</v>
      </c>
      <c r="D1765" s="3">
        <v>44936.036805555559</v>
      </c>
      <c r="E1765" t="s">
        <v>191</v>
      </c>
      <c r="F1765" t="s">
        <v>92</v>
      </c>
      <c r="G1765">
        <v>1232</v>
      </c>
      <c r="H1765" s="11">
        <f t="shared" si="135"/>
        <v>10</v>
      </c>
      <c r="I1765" s="7">
        <v>44936</v>
      </c>
      <c r="J1765" s="8">
        <v>3.6805555555555557E-2</v>
      </c>
      <c r="K1765">
        <f t="shared" si="136"/>
        <v>53</v>
      </c>
      <c r="L1765">
        <f t="shared" si="137"/>
        <v>0</v>
      </c>
      <c r="M1765">
        <f t="shared" si="138"/>
        <v>1</v>
      </c>
      <c r="N1765" t="str">
        <f>VLOOKUP(B:B,Customers!A:B,2,TRUE)</f>
        <v>USA</v>
      </c>
      <c r="O1765" t="str">
        <f t="shared" si="139"/>
        <v>Not Outlier</v>
      </c>
      <c r="P1765">
        <f>VLOOKUP(B:B,Customers!A:H,8,0)</f>
        <v>30</v>
      </c>
    </row>
    <row r="1766" spans="1:16" x14ac:dyDescent="0.25">
      <c r="A1766">
        <v>1332449</v>
      </c>
      <c r="B1766">
        <v>1433</v>
      </c>
      <c r="C1766" s="1" t="s">
        <v>101</v>
      </c>
      <c r="D1766" s="3">
        <v>45269.026388888888</v>
      </c>
      <c r="E1766" t="s">
        <v>97</v>
      </c>
      <c r="F1766" t="s">
        <v>27</v>
      </c>
      <c r="G1766">
        <v>4463</v>
      </c>
      <c r="H1766" s="11">
        <f t="shared" si="135"/>
        <v>9</v>
      </c>
      <c r="I1766" s="7">
        <v>45269</v>
      </c>
      <c r="J1766" s="8">
        <v>2.6388888888888889E-2</v>
      </c>
      <c r="K1766">
        <f t="shared" si="136"/>
        <v>38</v>
      </c>
      <c r="L1766">
        <f t="shared" si="137"/>
        <v>0</v>
      </c>
      <c r="M1766">
        <f t="shared" si="138"/>
        <v>12</v>
      </c>
      <c r="N1766" t="str">
        <f>VLOOKUP(B:B,Customers!A:B,2,TRUE)</f>
        <v>Australia</v>
      </c>
      <c r="O1766" t="str">
        <f t="shared" si="139"/>
        <v>Not Outlier</v>
      </c>
      <c r="P1766">
        <f>VLOOKUP(B:B,Customers!A:H,8,0)</f>
        <v>28</v>
      </c>
    </row>
    <row r="1767" spans="1:16" x14ac:dyDescent="0.25">
      <c r="A1767">
        <v>1366848</v>
      </c>
      <c r="B1767">
        <v>1433</v>
      </c>
      <c r="C1767" s="1" t="s">
        <v>101</v>
      </c>
      <c r="D1767" s="3">
        <v>45090.040277777778</v>
      </c>
      <c r="E1767" t="s">
        <v>191</v>
      </c>
      <c r="F1767" t="s">
        <v>91</v>
      </c>
      <c r="G1767">
        <v>2562</v>
      </c>
      <c r="H1767" s="11">
        <f t="shared" si="135"/>
        <v>13</v>
      </c>
      <c r="I1767" s="7">
        <v>45090</v>
      </c>
      <c r="J1767" s="8">
        <v>4.027777777777778E-2</v>
      </c>
      <c r="K1767">
        <f t="shared" si="136"/>
        <v>58</v>
      </c>
      <c r="L1767">
        <f t="shared" si="137"/>
        <v>0</v>
      </c>
      <c r="M1767">
        <f t="shared" si="138"/>
        <v>6</v>
      </c>
      <c r="N1767" t="str">
        <f>VLOOKUP(B:B,Customers!A:B,2,TRUE)</f>
        <v>Australia</v>
      </c>
      <c r="O1767" t="str">
        <f t="shared" si="139"/>
        <v>Not Outlier</v>
      </c>
      <c r="P1767">
        <f>VLOOKUP(B:B,Customers!A:H,8,0)</f>
        <v>28</v>
      </c>
    </row>
    <row r="1768" spans="1:16" x14ac:dyDescent="0.25">
      <c r="A1768">
        <v>995268</v>
      </c>
      <c r="B1768">
        <v>1434</v>
      </c>
      <c r="C1768" s="1" t="s">
        <v>99</v>
      </c>
      <c r="D1768" s="3">
        <v>45080.020138888889</v>
      </c>
      <c r="E1768" t="s">
        <v>98</v>
      </c>
      <c r="F1768" t="s">
        <v>46</v>
      </c>
      <c r="G1768">
        <v>3688</v>
      </c>
      <c r="H1768" s="11">
        <f t="shared" si="135"/>
        <v>3</v>
      </c>
      <c r="I1768" s="7">
        <v>45080</v>
      </c>
      <c r="J1768" s="8">
        <v>2.013888888888889E-2</v>
      </c>
      <c r="K1768">
        <f t="shared" si="136"/>
        <v>29</v>
      </c>
      <c r="L1768">
        <f t="shared" si="137"/>
        <v>0</v>
      </c>
      <c r="M1768">
        <f t="shared" si="138"/>
        <v>6</v>
      </c>
      <c r="N1768" t="str">
        <f>VLOOKUP(B:B,Customers!A:B,2,TRUE)</f>
        <v>USA</v>
      </c>
      <c r="O1768" t="str">
        <f t="shared" si="139"/>
        <v>Not Outlier</v>
      </c>
      <c r="P1768">
        <f>VLOOKUP(B:B,Customers!A:H,8,0)</f>
        <v>65</v>
      </c>
    </row>
    <row r="1769" spans="1:16" x14ac:dyDescent="0.25">
      <c r="A1769">
        <v>1673913</v>
      </c>
      <c r="B1769">
        <v>1434</v>
      </c>
      <c r="C1769" s="1" t="s">
        <v>99</v>
      </c>
      <c r="D1769" s="3">
        <v>45103.052777777775</v>
      </c>
      <c r="E1769" t="s">
        <v>96</v>
      </c>
      <c r="F1769" t="s">
        <v>43</v>
      </c>
      <c r="G1769">
        <v>4928</v>
      </c>
      <c r="H1769" s="11">
        <f t="shared" si="135"/>
        <v>26</v>
      </c>
      <c r="I1769" s="7">
        <v>45103</v>
      </c>
      <c r="J1769" s="8">
        <v>5.2777777777777778E-2</v>
      </c>
      <c r="K1769">
        <f t="shared" si="136"/>
        <v>16</v>
      </c>
      <c r="L1769">
        <f t="shared" si="137"/>
        <v>1</v>
      </c>
      <c r="M1769">
        <f t="shared" si="138"/>
        <v>6</v>
      </c>
      <c r="N1769" t="str">
        <f>VLOOKUP(B:B,Customers!A:B,2,TRUE)</f>
        <v>USA</v>
      </c>
      <c r="O1769" t="str">
        <f t="shared" si="139"/>
        <v>Not Outlier</v>
      </c>
      <c r="P1769">
        <f>VLOOKUP(B:B,Customers!A:H,8,0)</f>
        <v>65</v>
      </c>
    </row>
    <row r="1770" spans="1:16" x14ac:dyDescent="0.25">
      <c r="A1770">
        <v>1003235</v>
      </c>
      <c r="B1770">
        <v>1435</v>
      </c>
      <c r="C1770" s="1" t="s">
        <v>100</v>
      </c>
      <c r="D1770" s="3">
        <v>45021.098611111112</v>
      </c>
      <c r="E1770" t="s">
        <v>191</v>
      </c>
      <c r="F1770" t="s">
        <v>7</v>
      </c>
      <c r="G1770">
        <v>9029</v>
      </c>
      <c r="H1770" s="11">
        <f t="shared" si="135"/>
        <v>5</v>
      </c>
      <c r="I1770" s="7">
        <v>45021</v>
      </c>
      <c r="J1770" s="8">
        <v>9.8611111111111108E-2</v>
      </c>
      <c r="K1770">
        <f t="shared" si="136"/>
        <v>22</v>
      </c>
      <c r="L1770">
        <f t="shared" si="137"/>
        <v>2</v>
      </c>
      <c r="M1770">
        <f t="shared" si="138"/>
        <v>4</v>
      </c>
      <c r="N1770" t="str">
        <f>VLOOKUP(B:B,Customers!A:B,2,TRUE)</f>
        <v>France</v>
      </c>
      <c r="O1770" t="str">
        <f t="shared" si="139"/>
        <v>Not Outlier</v>
      </c>
      <c r="P1770">
        <f>VLOOKUP(B:B,Customers!A:H,8,0)</f>
        <v>45</v>
      </c>
    </row>
    <row r="1771" spans="1:16" x14ac:dyDescent="0.25">
      <c r="A1771">
        <v>141024</v>
      </c>
      <c r="B1771">
        <v>1436</v>
      </c>
      <c r="C1771" s="1" t="s">
        <v>105</v>
      </c>
      <c r="D1771" s="2">
        <v>44993.083333333336</v>
      </c>
      <c r="E1771" t="s">
        <v>96</v>
      </c>
      <c r="F1771" t="s">
        <v>66</v>
      </c>
      <c r="G1771">
        <v>9491</v>
      </c>
      <c r="H1771" s="11">
        <f t="shared" si="135"/>
        <v>8</v>
      </c>
      <c r="I1771" s="7">
        <v>44993</v>
      </c>
      <c r="J1771" s="8">
        <v>8.3333333333333329E-2</v>
      </c>
      <c r="K1771">
        <f t="shared" si="136"/>
        <v>0</v>
      </c>
      <c r="L1771">
        <f t="shared" si="137"/>
        <v>2</v>
      </c>
      <c r="M1771">
        <f t="shared" si="138"/>
        <v>3</v>
      </c>
      <c r="N1771" t="str">
        <f>VLOOKUP(B:B,Customers!A:B,2,TRUE)</f>
        <v>Spain</v>
      </c>
      <c r="O1771" t="str">
        <f t="shared" si="139"/>
        <v>Not Outlier</v>
      </c>
      <c r="P1771">
        <f>VLOOKUP(B:B,Customers!A:H,8,0)</f>
        <v>40</v>
      </c>
    </row>
    <row r="1772" spans="1:16" x14ac:dyDescent="0.25">
      <c r="A1772">
        <v>509663</v>
      </c>
      <c r="B1772">
        <v>1437</v>
      </c>
      <c r="C1772" s="1" t="s">
        <v>99</v>
      </c>
      <c r="D1772" s="2">
        <v>45102.002083333333</v>
      </c>
      <c r="E1772" t="s">
        <v>97</v>
      </c>
      <c r="F1772" t="s">
        <v>81</v>
      </c>
      <c r="G1772">
        <v>6211</v>
      </c>
      <c r="H1772" s="11">
        <f t="shared" si="135"/>
        <v>25</v>
      </c>
      <c r="I1772" s="7">
        <v>45102</v>
      </c>
      <c r="J1772" s="8">
        <v>2.0833333333333333E-3</v>
      </c>
      <c r="K1772">
        <f t="shared" si="136"/>
        <v>3</v>
      </c>
      <c r="L1772">
        <f t="shared" si="137"/>
        <v>0</v>
      </c>
      <c r="M1772">
        <f t="shared" si="138"/>
        <v>6</v>
      </c>
      <c r="N1772" t="str">
        <f>VLOOKUP(B:B,Customers!A:B,2,TRUE)</f>
        <v>USA</v>
      </c>
      <c r="O1772" t="str">
        <f t="shared" si="139"/>
        <v>Not Outlier</v>
      </c>
      <c r="P1772">
        <f>VLOOKUP(B:B,Customers!A:H,8,0)</f>
        <v>80</v>
      </c>
    </row>
    <row r="1773" spans="1:16" x14ac:dyDescent="0.25">
      <c r="A1773">
        <v>341171</v>
      </c>
      <c r="B1773">
        <v>1438</v>
      </c>
      <c r="C1773" s="1" t="s">
        <v>106</v>
      </c>
      <c r="D1773" s="2">
        <v>45231.077777777777</v>
      </c>
      <c r="E1773" t="s">
        <v>97</v>
      </c>
      <c r="F1773" t="s">
        <v>15</v>
      </c>
      <c r="G1773">
        <v>1596</v>
      </c>
      <c r="H1773" s="11">
        <f t="shared" si="135"/>
        <v>1</v>
      </c>
      <c r="I1773" s="7">
        <v>45231</v>
      </c>
      <c r="J1773" s="8">
        <v>7.7777777777777779E-2</v>
      </c>
      <c r="K1773">
        <f t="shared" si="136"/>
        <v>52</v>
      </c>
      <c r="L1773">
        <f t="shared" si="137"/>
        <v>1</v>
      </c>
      <c r="M1773">
        <f t="shared" si="138"/>
        <v>11</v>
      </c>
      <c r="N1773" t="str">
        <f>VLOOKUP(B:B,Customers!A:B,2,TRUE)</f>
        <v>Singapore</v>
      </c>
      <c r="O1773" t="str">
        <f t="shared" si="139"/>
        <v>Not Outlier</v>
      </c>
      <c r="P1773">
        <f>VLOOKUP(B:B,Customers!A:H,8,0)</f>
        <v>35</v>
      </c>
    </row>
    <row r="1774" spans="1:16" x14ac:dyDescent="0.25">
      <c r="A1774">
        <v>1110547</v>
      </c>
      <c r="B1774">
        <v>1438</v>
      </c>
      <c r="C1774" s="1" t="s">
        <v>106</v>
      </c>
      <c r="D1774" s="3">
        <v>44971.954861111109</v>
      </c>
      <c r="E1774" t="s">
        <v>191</v>
      </c>
      <c r="F1774" t="s">
        <v>27</v>
      </c>
      <c r="G1774">
        <v>8840</v>
      </c>
      <c r="H1774" s="11">
        <f t="shared" si="135"/>
        <v>14</v>
      </c>
      <c r="I1774" s="7">
        <v>44971</v>
      </c>
      <c r="J1774" s="8">
        <v>0.95486111111111116</v>
      </c>
      <c r="K1774">
        <f t="shared" si="136"/>
        <v>55</v>
      </c>
      <c r="L1774">
        <f t="shared" si="137"/>
        <v>22</v>
      </c>
      <c r="M1774">
        <f t="shared" si="138"/>
        <v>2</v>
      </c>
      <c r="N1774" t="str">
        <f>VLOOKUP(B:B,Customers!A:B,2,TRUE)</f>
        <v>Singapore</v>
      </c>
      <c r="O1774" t="str">
        <f t="shared" si="139"/>
        <v>Not Outlier</v>
      </c>
      <c r="P1774">
        <f>VLOOKUP(B:B,Customers!A:H,8,0)</f>
        <v>35</v>
      </c>
    </row>
    <row r="1775" spans="1:16" x14ac:dyDescent="0.25">
      <c r="A1775">
        <v>1182826</v>
      </c>
      <c r="B1775">
        <v>1439</v>
      </c>
      <c r="C1775" s="1" t="s">
        <v>105</v>
      </c>
      <c r="D1775" s="3">
        <v>45239.998611111114</v>
      </c>
      <c r="E1775" t="s">
        <v>98</v>
      </c>
      <c r="F1775" t="s">
        <v>43</v>
      </c>
      <c r="G1775">
        <v>3629</v>
      </c>
      <c r="H1775" s="11">
        <f t="shared" si="135"/>
        <v>9</v>
      </c>
      <c r="I1775" s="7">
        <v>45239</v>
      </c>
      <c r="J1775" s="8">
        <v>0.99861111111111112</v>
      </c>
      <c r="K1775">
        <f t="shared" si="136"/>
        <v>58</v>
      </c>
      <c r="L1775">
        <f t="shared" si="137"/>
        <v>23</v>
      </c>
      <c r="M1775">
        <f t="shared" si="138"/>
        <v>11</v>
      </c>
      <c r="N1775" t="str">
        <f>VLOOKUP(B:B,Customers!A:B,2,TRUE)</f>
        <v>Spain</v>
      </c>
      <c r="O1775" t="str">
        <f t="shared" si="139"/>
        <v>Not Outlier</v>
      </c>
      <c r="P1775">
        <f>VLOOKUP(B:B,Customers!A:H,8,0)</f>
        <v>40</v>
      </c>
    </row>
    <row r="1776" spans="1:16" x14ac:dyDescent="0.25">
      <c r="A1776">
        <v>1672350</v>
      </c>
      <c r="B1776">
        <v>1440</v>
      </c>
      <c r="C1776" s="1" t="s">
        <v>105</v>
      </c>
      <c r="D1776" s="3">
        <v>45006.036805555559</v>
      </c>
      <c r="E1776" t="s">
        <v>98</v>
      </c>
      <c r="F1776" t="s">
        <v>64</v>
      </c>
      <c r="G1776">
        <v>4066</v>
      </c>
      <c r="H1776" s="11">
        <f t="shared" si="135"/>
        <v>21</v>
      </c>
      <c r="I1776" s="7">
        <v>45006</v>
      </c>
      <c r="J1776" s="8">
        <v>3.6805555555555557E-2</v>
      </c>
      <c r="K1776">
        <f t="shared" si="136"/>
        <v>53</v>
      </c>
      <c r="L1776">
        <f t="shared" si="137"/>
        <v>0</v>
      </c>
      <c r="M1776">
        <f t="shared" si="138"/>
        <v>3</v>
      </c>
      <c r="N1776" t="str">
        <f>VLOOKUP(B:B,Customers!A:B,2,TRUE)</f>
        <v>Spain</v>
      </c>
      <c r="O1776" t="str">
        <f t="shared" si="139"/>
        <v>Not Outlier</v>
      </c>
      <c r="P1776">
        <f>VLOOKUP(B:B,Customers!A:H,8,0)</f>
        <v>60</v>
      </c>
    </row>
    <row r="1777" spans="1:16" x14ac:dyDescent="0.25">
      <c r="A1777">
        <v>133922</v>
      </c>
      <c r="B1777">
        <v>1441</v>
      </c>
      <c r="C1777" s="1" t="s">
        <v>101</v>
      </c>
      <c r="D1777" s="2">
        <v>45156.006249999999</v>
      </c>
      <c r="E1777" t="s">
        <v>96</v>
      </c>
      <c r="F1777" t="s">
        <v>79</v>
      </c>
      <c r="G1777">
        <v>4932</v>
      </c>
      <c r="H1777" s="11">
        <f t="shared" si="135"/>
        <v>18</v>
      </c>
      <c r="I1777" s="7">
        <v>45156</v>
      </c>
      <c r="J1777" s="8">
        <v>6.2500000000000003E-3</v>
      </c>
      <c r="K1777">
        <f t="shared" si="136"/>
        <v>9</v>
      </c>
      <c r="L1777">
        <f t="shared" si="137"/>
        <v>0</v>
      </c>
      <c r="M1777">
        <f t="shared" si="138"/>
        <v>8</v>
      </c>
      <c r="N1777" t="str">
        <f>VLOOKUP(B:B,Customers!A:B,2,TRUE)</f>
        <v>Australia</v>
      </c>
      <c r="O1777" t="str">
        <f t="shared" si="139"/>
        <v>Not Outlier</v>
      </c>
      <c r="P1777">
        <f>VLOOKUP(B:B,Customers!A:H,8,0)</f>
        <v>65</v>
      </c>
    </row>
    <row r="1778" spans="1:16" x14ac:dyDescent="0.25">
      <c r="A1778">
        <v>276276</v>
      </c>
      <c r="B1778">
        <v>1442</v>
      </c>
      <c r="C1778" s="1" t="s">
        <v>99</v>
      </c>
      <c r="D1778" s="2">
        <v>45174.061805555553</v>
      </c>
      <c r="E1778" t="s">
        <v>98</v>
      </c>
      <c r="F1778" t="s">
        <v>82</v>
      </c>
      <c r="G1778">
        <v>5165</v>
      </c>
      <c r="H1778" s="11">
        <f t="shared" si="135"/>
        <v>5</v>
      </c>
      <c r="I1778" s="7">
        <v>45174</v>
      </c>
      <c r="J1778" s="8">
        <v>6.1805555555555558E-2</v>
      </c>
      <c r="K1778">
        <f t="shared" si="136"/>
        <v>29</v>
      </c>
      <c r="L1778">
        <f t="shared" si="137"/>
        <v>1</v>
      </c>
      <c r="M1778">
        <f t="shared" si="138"/>
        <v>9</v>
      </c>
      <c r="N1778" t="str">
        <f>VLOOKUP(B:B,Customers!A:B,2,TRUE)</f>
        <v>USA</v>
      </c>
      <c r="O1778" t="str">
        <f t="shared" si="139"/>
        <v>Not Outlier</v>
      </c>
      <c r="P1778">
        <f>VLOOKUP(B:B,Customers!A:H,8,0)</f>
        <v>82</v>
      </c>
    </row>
    <row r="1779" spans="1:16" x14ac:dyDescent="0.25">
      <c r="A1779">
        <v>503957</v>
      </c>
      <c r="B1779">
        <v>1442</v>
      </c>
      <c r="C1779" s="1" t="s">
        <v>99</v>
      </c>
      <c r="D1779" s="2">
        <v>45187.04583333333</v>
      </c>
      <c r="E1779" t="s">
        <v>97</v>
      </c>
      <c r="F1779" t="s">
        <v>35</v>
      </c>
      <c r="G1779">
        <v>2938</v>
      </c>
      <c r="H1779" s="11">
        <f t="shared" si="135"/>
        <v>18</v>
      </c>
      <c r="I1779" s="7">
        <v>45187</v>
      </c>
      <c r="J1779" s="8">
        <v>4.583333333333333E-2</v>
      </c>
      <c r="K1779">
        <f t="shared" si="136"/>
        <v>6</v>
      </c>
      <c r="L1779">
        <f t="shared" si="137"/>
        <v>1</v>
      </c>
      <c r="M1779">
        <f t="shared" si="138"/>
        <v>9</v>
      </c>
      <c r="N1779" t="str">
        <f>VLOOKUP(B:B,Customers!A:B,2,TRUE)</f>
        <v>USA</v>
      </c>
      <c r="O1779" t="str">
        <f t="shared" si="139"/>
        <v>Not Outlier</v>
      </c>
      <c r="P1779">
        <f>VLOOKUP(B:B,Customers!A:H,8,0)</f>
        <v>82</v>
      </c>
    </row>
    <row r="1780" spans="1:16" x14ac:dyDescent="0.25">
      <c r="A1780">
        <v>864174</v>
      </c>
      <c r="B1780">
        <v>1442</v>
      </c>
      <c r="C1780" s="1" t="s">
        <v>99</v>
      </c>
      <c r="D1780" s="3">
        <v>45027.072916666664</v>
      </c>
      <c r="E1780" t="s">
        <v>98</v>
      </c>
      <c r="F1780" t="s">
        <v>80</v>
      </c>
      <c r="G1780">
        <v>1523</v>
      </c>
      <c r="H1780" s="11">
        <f t="shared" si="135"/>
        <v>11</v>
      </c>
      <c r="I1780" s="7">
        <v>45027</v>
      </c>
      <c r="J1780" s="8">
        <v>7.2916666666666671E-2</v>
      </c>
      <c r="K1780">
        <f t="shared" si="136"/>
        <v>45</v>
      </c>
      <c r="L1780">
        <f t="shared" si="137"/>
        <v>1</v>
      </c>
      <c r="M1780">
        <f t="shared" si="138"/>
        <v>4</v>
      </c>
      <c r="N1780" t="str">
        <f>VLOOKUP(B:B,Customers!A:B,2,TRUE)</f>
        <v>USA</v>
      </c>
      <c r="O1780" t="str">
        <f t="shared" si="139"/>
        <v>Not Outlier</v>
      </c>
      <c r="P1780">
        <f>VLOOKUP(B:B,Customers!A:H,8,0)</f>
        <v>82</v>
      </c>
    </row>
    <row r="1781" spans="1:16" x14ac:dyDescent="0.25">
      <c r="A1781">
        <v>1175716</v>
      </c>
      <c r="B1781">
        <v>1442</v>
      </c>
      <c r="C1781" s="1" t="s">
        <v>99</v>
      </c>
      <c r="D1781" s="3">
        <v>45035.033333333333</v>
      </c>
      <c r="E1781" t="s">
        <v>98</v>
      </c>
      <c r="F1781" t="s">
        <v>39</v>
      </c>
      <c r="G1781">
        <v>9617</v>
      </c>
      <c r="H1781" s="11">
        <f t="shared" si="135"/>
        <v>19</v>
      </c>
      <c r="I1781" s="7">
        <v>45035</v>
      </c>
      <c r="J1781" s="8">
        <v>3.3333333333333333E-2</v>
      </c>
      <c r="K1781">
        <f t="shared" si="136"/>
        <v>48</v>
      </c>
      <c r="L1781">
        <f t="shared" si="137"/>
        <v>0</v>
      </c>
      <c r="M1781">
        <f t="shared" si="138"/>
        <v>4</v>
      </c>
      <c r="N1781" t="str">
        <f>VLOOKUP(B:B,Customers!A:B,2,TRUE)</f>
        <v>USA</v>
      </c>
      <c r="O1781" t="str">
        <f t="shared" si="139"/>
        <v>Not Outlier</v>
      </c>
      <c r="P1781">
        <f>VLOOKUP(B:B,Customers!A:H,8,0)</f>
        <v>82</v>
      </c>
    </row>
    <row r="1782" spans="1:16" x14ac:dyDescent="0.25">
      <c r="A1782">
        <v>56130</v>
      </c>
      <c r="B1782">
        <v>1446</v>
      </c>
      <c r="C1782" s="1" t="s">
        <v>109</v>
      </c>
      <c r="D1782" s="2">
        <v>45168.978472222225</v>
      </c>
      <c r="E1782" t="s">
        <v>98</v>
      </c>
      <c r="F1782" t="s">
        <v>8</v>
      </c>
      <c r="G1782">
        <v>9631</v>
      </c>
      <c r="H1782" s="11">
        <f t="shared" si="135"/>
        <v>30</v>
      </c>
      <c r="I1782" s="7">
        <v>45168</v>
      </c>
      <c r="J1782" s="8">
        <v>0.97847222222222219</v>
      </c>
      <c r="K1782">
        <f t="shared" si="136"/>
        <v>29</v>
      </c>
      <c r="L1782">
        <f t="shared" si="137"/>
        <v>23</v>
      </c>
      <c r="M1782">
        <f t="shared" si="138"/>
        <v>8</v>
      </c>
      <c r="N1782" t="str">
        <f>VLOOKUP(B:B,Customers!A:B,2,TRUE)</f>
        <v>Germany</v>
      </c>
      <c r="O1782" t="str">
        <f t="shared" si="139"/>
        <v>Not Outlier</v>
      </c>
      <c r="P1782">
        <f>VLOOKUP(B:B,Customers!A:H,8,0)</f>
        <v>52</v>
      </c>
    </row>
    <row r="1783" spans="1:16" x14ac:dyDescent="0.25">
      <c r="A1783">
        <v>585596</v>
      </c>
      <c r="B1783">
        <v>1447</v>
      </c>
      <c r="C1783" s="1" t="s">
        <v>106</v>
      </c>
      <c r="D1783" s="2">
        <v>45205.025000000001</v>
      </c>
      <c r="E1783" t="s">
        <v>191</v>
      </c>
      <c r="F1783" t="s">
        <v>27</v>
      </c>
      <c r="G1783">
        <v>8848</v>
      </c>
      <c r="H1783" s="11">
        <f t="shared" si="135"/>
        <v>6</v>
      </c>
      <c r="I1783" s="7">
        <v>45205</v>
      </c>
      <c r="J1783" s="8">
        <v>2.5000000000000001E-2</v>
      </c>
      <c r="K1783">
        <f t="shared" si="136"/>
        <v>36</v>
      </c>
      <c r="L1783">
        <f t="shared" si="137"/>
        <v>0</v>
      </c>
      <c r="M1783">
        <f t="shared" si="138"/>
        <v>10</v>
      </c>
      <c r="N1783" t="str">
        <f>VLOOKUP(B:B,Customers!A:B,2,TRUE)</f>
        <v>Singapore</v>
      </c>
      <c r="O1783" t="str">
        <f t="shared" si="139"/>
        <v>Not Outlier</v>
      </c>
      <c r="P1783">
        <f>VLOOKUP(B:B,Customers!A:H,8,0)</f>
        <v>20</v>
      </c>
    </row>
    <row r="1784" spans="1:16" x14ac:dyDescent="0.25">
      <c r="A1784">
        <v>1137891</v>
      </c>
      <c r="B1784">
        <v>1447</v>
      </c>
      <c r="C1784" s="1" t="s">
        <v>106</v>
      </c>
      <c r="D1784" s="3">
        <v>45279.95416666667</v>
      </c>
      <c r="E1784" t="s">
        <v>191</v>
      </c>
      <c r="F1784" t="s">
        <v>43</v>
      </c>
      <c r="G1784">
        <v>1289</v>
      </c>
      <c r="H1784" s="11">
        <f t="shared" si="135"/>
        <v>19</v>
      </c>
      <c r="I1784" s="7">
        <v>45279</v>
      </c>
      <c r="J1784" s="8">
        <v>0.95416666666666672</v>
      </c>
      <c r="K1784">
        <f t="shared" si="136"/>
        <v>54</v>
      </c>
      <c r="L1784">
        <f t="shared" si="137"/>
        <v>22</v>
      </c>
      <c r="M1784">
        <f t="shared" si="138"/>
        <v>12</v>
      </c>
      <c r="N1784" t="str">
        <f>VLOOKUP(B:B,Customers!A:B,2,TRUE)</f>
        <v>Singapore</v>
      </c>
      <c r="O1784" t="str">
        <f t="shared" si="139"/>
        <v>Not Outlier</v>
      </c>
      <c r="P1784">
        <f>VLOOKUP(B:B,Customers!A:H,8,0)</f>
        <v>20</v>
      </c>
    </row>
    <row r="1785" spans="1:16" x14ac:dyDescent="0.25">
      <c r="A1785">
        <v>1225156</v>
      </c>
      <c r="B1785">
        <v>1447</v>
      </c>
      <c r="C1785" s="1" t="s">
        <v>106</v>
      </c>
      <c r="D1785" s="3">
        <v>45206.972916666666</v>
      </c>
      <c r="E1785" t="s">
        <v>191</v>
      </c>
      <c r="F1785" t="s">
        <v>57</v>
      </c>
      <c r="G1785">
        <v>520</v>
      </c>
      <c r="H1785" s="11">
        <f t="shared" si="135"/>
        <v>7</v>
      </c>
      <c r="I1785" s="7">
        <v>45206</v>
      </c>
      <c r="J1785" s="8">
        <v>0.97291666666666665</v>
      </c>
      <c r="K1785">
        <f t="shared" si="136"/>
        <v>21</v>
      </c>
      <c r="L1785">
        <f t="shared" si="137"/>
        <v>23</v>
      </c>
      <c r="M1785">
        <f t="shared" si="138"/>
        <v>10</v>
      </c>
      <c r="N1785" t="str">
        <f>VLOOKUP(B:B,Customers!A:B,2,TRUE)</f>
        <v>Singapore</v>
      </c>
      <c r="O1785" t="str">
        <f t="shared" si="139"/>
        <v>Not Outlier</v>
      </c>
      <c r="P1785">
        <f>VLOOKUP(B:B,Customers!A:H,8,0)</f>
        <v>20</v>
      </c>
    </row>
    <row r="1786" spans="1:16" x14ac:dyDescent="0.25">
      <c r="A1786">
        <v>1592825</v>
      </c>
      <c r="B1786">
        <v>1447</v>
      </c>
      <c r="C1786" s="1" t="s">
        <v>106</v>
      </c>
      <c r="D1786" s="3">
        <v>45113.057638888888</v>
      </c>
      <c r="E1786" t="s">
        <v>97</v>
      </c>
      <c r="F1786" t="s">
        <v>9</v>
      </c>
      <c r="G1786">
        <v>7216</v>
      </c>
      <c r="H1786" s="11">
        <f t="shared" si="135"/>
        <v>6</v>
      </c>
      <c r="I1786" s="7">
        <v>45113</v>
      </c>
      <c r="J1786" s="8">
        <v>5.7638888888888892E-2</v>
      </c>
      <c r="K1786">
        <f t="shared" si="136"/>
        <v>23</v>
      </c>
      <c r="L1786">
        <f t="shared" si="137"/>
        <v>1</v>
      </c>
      <c r="M1786">
        <f t="shared" si="138"/>
        <v>7</v>
      </c>
      <c r="N1786" t="str">
        <f>VLOOKUP(B:B,Customers!A:B,2,TRUE)</f>
        <v>Singapore</v>
      </c>
      <c r="O1786" t="str">
        <f t="shared" si="139"/>
        <v>Not Outlier</v>
      </c>
      <c r="P1786">
        <f>VLOOKUP(B:B,Customers!A:H,8,0)</f>
        <v>20</v>
      </c>
    </row>
    <row r="1787" spans="1:16" x14ac:dyDescent="0.25">
      <c r="A1787">
        <v>434591</v>
      </c>
      <c r="B1787">
        <v>1450</v>
      </c>
      <c r="C1787" s="1" t="s">
        <v>100</v>
      </c>
      <c r="D1787" s="2">
        <v>44984.041666666664</v>
      </c>
      <c r="E1787" t="s">
        <v>96</v>
      </c>
      <c r="F1787" t="s">
        <v>76</v>
      </c>
      <c r="G1787">
        <v>4060</v>
      </c>
      <c r="H1787" s="11">
        <f t="shared" si="135"/>
        <v>27</v>
      </c>
      <c r="I1787" s="7">
        <v>44984</v>
      </c>
      <c r="J1787" s="8">
        <v>4.1666666666666664E-2</v>
      </c>
      <c r="K1787">
        <f t="shared" si="136"/>
        <v>0</v>
      </c>
      <c r="L1787">
        <f t="shared" si="137"/>
        <v>1</v>
      </c>
      <c r="M1787">
        <f t="shared" si="138"/>
        <v>2</v>
      </c>
      <c r="N1787" t="str">
        <f>VLOOKUP(B:B,Customers!A:B,2,TRUE)</f>
        <v>France</v>
      </c>
      <c r="O1787" t="str">
        <f t="shared" si="139"/>
        <v>Not Outlier</v>
      </c>
      <c r="P1787">
        <f>VLOOKUP(B:B,Customers!A:H,8,0)</f>
        <v>27</v>
      </c>
    </row>
    <row r="1788" spans="1:16" x14ac:dyDescent="0.25">
      <c r="A1788">
        <v>1647290</v>
      </c>
      <c r="B1788">
        <v>1451</v>
      </c>
      <c r="C1788" s="1" t="s">
        <v>99</v>
      </c>
      <c r="D1788" s="3">
        <v>45236.00277777778</v>
      </c>
      <c r="E1788" t="s">
        <v>96</v>
      </c>
      <c r="F1788" t="s">
        <v>5</v>
      </c>
      <c r="G1788">
        <v>4573</v>
      </c>
      <c r="H1788" s="11">
        <f t="shared" si="135"/>
        <v>6</v>
      </c>
      <c r="I1788" s="7">
        <v>45236</v>
      </c>
      <c r="J1788" s="8">
        <v>2.7777777777777779E-3</v>
      </c>
      <c r="K1788">
        <f t="shared" si="136"/>
        <v>4</v>
      </c>
      <c r="L1788">
        <f t="shared" si="137"/>
        <v>0</v>
      </c>
      <c r="M1788">
        <f t="shared" si="138"/>
        <v>11</v>
      </c>
      <c r="N1788" t="str">
        <f>VLOOKUP(B:B,Customers!A:B,2,TRUE)</f>
        <v>USA</v>
      </c>
      <c r="O1788" t="str">
        <f t="shared" si="139"/>
        <v>Not Outlier</v>
      </c>
      <c r="P1788">
        <f>VLOOKUP(B:B,Customers!A:H,8,0)</f>
        <v>51</v>
      </c>
    </row>
    <row r="1789" spans="1:16" x14ac:dyDescent="0.25">
      <c r="A1789">
        <v>361590</v>
      </c>
      <c r="B1789">
        <v>1452</v>
      </c>
      <c r="C1789" s="1" t="s">
        <v>100</v>
      </c>
      <c r="D1789" s="2">
        <v>45223.97152777778</v>
      </c>
      <c r="E1789" t="s">
        <v>191</v>
      </c>
      <c r="F1789" t="s">
        <v>46</v>
      </c>
      <c r="G1789">
        <v>2425</v>
      </c>
      <c r="H1789" s="11">
        <f t="shared" si="135"/>
        <v>24</v>
      </c>
      <c r="I1789" s="7">
        <v>45223</v>
      </c>
      <c r="J1789" s="8">
        <v>0.97152777777777777</v>
      </c>
      <c r="K1789">
        <f t="shared" si="136"/>
        <v>19</v>
      </c>
      <c r="L1789">
        <f t="shared" si="137"/>
        <v>23</v>
      </c>
      <c r="M1789">
        <f t="shared" si="138"/>
        <v>10</v>
      </c>
      <c r="N1789" t="str">
        <f>VLOOKUP(B:B,Customers!A:B,2,TRUE)</f>
        <v>France</v>
      </c>
      <c r="O1789" t="str">
        <f t="shared" si="139"/>
        <v>Not Outlier</v>
      </c>
      <c r="P1789">
        <f>VLOOKUP(B:B,Customers!A:H,8,0)</f>
        <v>22</v>
      </c>
    </row>
    <row r="1790" spans="1:16" x14ac:dyDescent="0.25">
      <c r="A1790">
        <v>621177</v>
      </c>
      <c r="B1790">
        <v>1452</v>
      </c>
      <c r="C1790" s="1" t="s">
        <v>100</v>
      </c>
      <c r="D1790" s="2">
        <v>44954.02847222222</v>
      </c>
      <c r="E1790" t="s">
        <v>97</v>
      </c>
      <c r="F1790" t="s">
        <v>60</v>
      </c>
      <c r="G1790">
        <v>2907</v>
      </c>
      <c r="H1790" s="11">
        <f t="shared" si="135"/>
        <v>28</v>
      </c>
      <c r="I1790" s="7">
        <v>44954</v>
      </c>
      <c r="J1790" s="8">
        <v>2.8472222222222222E-2</v>
      </c>
      <c r="K1790">
        <f t="shared" si="136"/>
        <v>41</v>
      </c>
      <c r="L1790">
        <f t="shared" si="137"/>
        <v>0</v>
      </c>
      <c r="M1790">
        <f t="shared" si="138"/>
        <v>1</v>
      </c>
      <c r="N1790" t="str">
        <f>VLOOKUP(B:B,Customers!A:B,2,TRUE)</f>
        <v>France</v>
      </c>
      <c r="O1790" t="str">
        <f t="shared" si="139"/>
        <v>Not Outlier</v>
      </c>
      <c r="P1790">
        <f>VLOOKUP(B:B,Customers!A:H,8,0)</f>
        <v>22</v>
      </c>
    </row>
    <row r="1791" spans="1:16" x14ac:dyDescent="0.25">
      <c r="A1791">
        <v>993369</v>
      </c>
      <c r="B1791">
        <v>1454</v>
      </c>
      <c r="C1791" s="1" t="s">
        <v>105</v>
      </c>
      <c r="D1791" s="3">
        <v>45150.031944444447</v>
      </c>
      <c r="E1791" t="s">
        <v>96</v>
      </c>
      <c r="F1791" t="s">
        <v>81</v>
      </c>
      <c r="G1791">
        <v>8577</v>
      </c>
      <c r="H1791" s="11">
        <f t="shared" si="135"/>
        <v>12</v>
      </c>
      <c r="I1791" s="7">
        <v>45150</v>
      </c>
      <c r="J1791" s="8">
        <v>3.1944444444444442E-2</v>
      </c>
      <c r="K1791">
        <f t="shared" si="136"/>
        <v>46</v>
      </c>
      <c r="L1791">
        <f t="shared" si="137"/>
        <v>0</v>
      </c>
      <c r="M1791">
        <f t="shared" si="138"/>
        <v>8</v>
      </c>
      <c r="N1791" t="str">
        <f>VLOOKUP(B:B,Customers!A:B,2,TRUE)</f>
        <v>Spain</v>
      </c>
      <c r="O1791" t="str">
        <f t="shared" si="139"/>
        <v>Not Outlier</v>
      </c>
      <c r="P1791">
        <f>VLOOKUP(B:B,Customers!A:H,8,0)</f>
        <v>71</v>
      </c>
    </row>
    <row r="1792" spans="1:16" x14ac:dyDescent="0.25">
      <c r="A1792">
        <v>1137562</v>
      </c>
      <c r="B1792">
        <v>1456</v>
      </c>
      <c r="C1792" s="1" t="s">
        <v>105</v>
      </c>
      <c r="D1792" s="3">
        <v>45227.006249999999</v>
      </c>
      <c r="E1792" t="s">
        <v>97</v>
      </c>
      <c r="F1792" t="s">
        <v>88</v>
      </c>
      <c r="G1792">
        <v>9253</v>
      </c>
      <c r="H1792" s="11">
        <f t="shared" si="135"/>
        <v>28</v>
      </c>
      <c r="I1792" s="7">
        <v>45227</v>
      </c>
      <c r="J1792" s="8">
        <v>6.2500000000000003E-3</v>
      </c>
      <c r="K1792">
        <f t="shared" si="136"/>
        <v>9</v>
      </c>
      <c r="L1792">
        <f t="shared" si="137"/>
        <v>0</v>
      </c>
      <c r="M1792">
        <f t="shared" si="138"/>
        <v>10</v>
      </c>
      <c r="N1792" t="str">
        <f>VLOOKUP(B:B,Customers!A:B,2,TRUE)</f>
        <v>Spain</v>
      </c>
      <c r="O1792" t="str">
        <f t="shared" si="139"/>
        <v>Not Outlier</v>
      </c>
      <c r="P1792">
        <f>VLOOKUP(B:B,Customers!A:H,8,0)</f>
        <v>35</v>
      </c>
    </row>
    <row r="1793" spans="1:16" x14ac:dyDescent="0.25">
      <c r="A1793">
        <v>1552540</v>
      </c>
      <c r="B1793">
        <v>1457</v>
      </c>
      <c r="C1793" s="1" t="s">
        <v>101</v>
      </c>
      <c r="D1793" s="3">
        <v>45161.991666666669</v>
      </c>
      <c r="E1793" t="s">
        <v>96</v>
      </c>
      <c r="F1793" t="s">
        <v>46</v>
      </c>
      <c r="G1793">
        <v>9266</v>
      </c>
      <c r="H1793" s="11">
        <f t="shared" si="135"/>
        <v>23</v>
      </c>
      <c r="I1793" s="7">
        <v>45161</v>
      </c>
      <c r="J1793" s="8">
        <v>0.9916666666666667</v>
      </c>
      <c r="K1793">
        <f t="shared" si="136"/>
        <v>48</v>
      </c>
      <c r="L1793">
        <f t="shared" si="137"/>
        <v>23</v>
      </c>
      <c r="M1793">
        <f t="shared" si="138"/>
        <v>8</v>
      </c>
      <c r="N1793" t="str">
        <f>VLOOKUP(B:B,Customers!A:B,2,TRUE)</f>
        <v>Australia</v>
      </c>
      <c r="O1793" t="str">
        <f t="shared" si="139"/>
        <v>Not Outlier</v>
      </c>
      <c r="P1793">
        <f>VLOOKUP(B:B,Customers!A:H,8,0)</f>
        <v>49</v>
      </c>
    </row>
    <row r="1794" spans="1:16" x14ac:dyDescent="0.25">
      <c r="A1794">
        <v>618986</v>
      </c>
      <c r="B1794">
        <v>1458</v>
      </c>
      <c r="C1794" s="1" t="s">
        <v>100</v>
      </c>
      <c r="D1794" s="2">
        <v>45229.036805555559</v>
      </c>
      <c r="E1794" t="s">
        <v>98</v>
      </c>
      <c r="F1794" t="s">
        <v>43</v>
      </c>
      <c r="G1794">
        <v>3216</v>
      </c>
      <c r="H1794" s="11">
        <f t="shared" si="135"/>
        <v>30</v>
      </c>
      <c r="I1794" s="7">
        <v>45229</v>
      </c>
      <c r="J1794" s="8">
        <v>3.6805555555555557E-2</v>
      </c>
      <c r="K1794">
        <f t="shared" si="136"/>
        <v>53</v>
      </c>
      <c r="L1794">
        <f t="shared" si="137"/>
        <v>0</v>
      </c>
      <c r="M1794">
        <f t="shared" si="138"/>
        <v>10</v>
      </c>
      <c r="N1794" t="str">
        <f>VLOOKUP(B:B,Customers!A:B,2,TRUE)</f>
        <v>France</v>
      </c>
      <c r="O1794" t="str">
        <f t="shared" si="139"/>
        <v>Not Outlier</v>
      </c>
      <c r="P1794">
        <f>VLOOKUP(B:B,Customers!A:H,8,0)</f>
        <v>67</v>
      </c>
    </row>
    <row r="1795" spans="1:16" x14ac:dyDescent="0.25">
      <c r="A1795">
        <v>1309217</v>
      </c>
      <c r="B1795">
        <v>1458</v>
      </c>
      <c r="C1795" s="1" t="s">
        <v>100</v>
      </c>
      <c r="D1795" s="3">
        <v>45103.029166666667</v>
      </c>
      <c r="E1795" t="s">
        <v>97</v>
      </c>
      <c r="F1795" t="s">
        <v>20</v>
      </c>
      <c r="G1795">
        <v>5635</v>
      </c>
      <c r="H1795" s="11">
        <f t="shared" ref="H1795:H1858" si="140">DAY(D1795)</f>
        <v>26</v>
      </c>
      <c r="I1795" s="7">
        <v>45103</v>
      </c>
      <c r="J1795" s="8">
        <v>2.9166666666666667E-2</v>
      </c>
      <c r="K1795">
        <f t="shared" ref="K1795:K1858" si="141">MINUTE(J1795)</f>
        <v>42</v>
      </c>
      <c r="L1795">
        <f t="shared" ref="L1795:L1858" si="142">HOUR(J1795)</f>
        <v>0</v>
      </c>
      <c r="M1795">
        <f t="shared" ref="M1795:M1858" si="143">MONTH(I1795)</f>
        <v>6</v>
      </c>
      <c r="N1795" t="str">
        <f>VLOOKUP(B:B,Customers!A:B,2,TRUE)</f>
        <v>France</v>
      </c>
      <c r="O1795" t="str">
        <f t="shared" ref="O1795:O1858" si="144">IF(OR(G1795&gt;$R$9,G1795&lt;$R$8),"Outlier","Not Outlier")</f>
        <v>Not Outlier</v>
      </c>
      <c r="P1795">
        <f>VLOOKUP(B:B,Customers!A:H,8,0)</f>
        <v>67</v>
      </c>
    </row>
    <row r="1796" spans="1:16" x14ac:dyDescent="0.25">
      <c r="A1796">
        <v>1359265</v>
      </c>
      <c r="B1796">
        <v>1458</v>
      </c>
      <c r="C1796" s="1" t="s">
        <v>100</v>
      </c>
      <c r="D1796" s="3">
        <v>45140.939583333333</v>
      </c>
      <c r="E1796" t="s">
        <v>97</v>
      </c>
      <c r="F1796" t="s">
        <v>24</v>
      </c>
      <c r="G1796">
        <v>7400</v>
      </c>
      <c r="H1796" s="11">
        <f t="shared" si="140"/>
        <v>2</v>
      </c>
      <c r="I1796" s="7">
        <v>45140</v>
      </c>
      <c r="J1796" s="8">
        <v>0.93958333333333333</v>
      </c>
      <c r="K1796">
        <f t="shared" si="141"/>
        <v>33</v>
      </c>
      <c r="L1796">
        <f t="shared" si="142"/>
        <v>22</v>
      </c>
      <c r="M1796">
        <f t="shared" si="143"/>
        <v>8</v>
      </c>
      <c r="N1796" t="str">
        <f>VLOOKUP(B:B,Customers!A:B,2,TRUE)</f>
        <v>France</v>
      </c>
      <c r="O1796" t="str">
        <f t="shared" si="144"/>
        <v>Not Outlier</v>
      </c>
      <c r="P1796">
        <f>VLOOKUP(B:B,Customers!A:H,8,0)</f>
        <v>67</v>
      </c>
    </row>
    <row r="1797" spans="1:16" x14ac:dyDescent="0.25">
      <c r="A1797">
        <v>153648</v>
      </c>
      <c r="B1797">
        <v>1459</v>
      </c>
      <c r="C1797" s="1" t="s">
        <v>100</v>
      </c>
      <c r="D1797" s="2">
        <v>45209.038194444445</v>
      </c>
      <c r="E1797" t="s">
        <v>98</v>
      </c>
      <c r="F1797" t="s">
        <v>39</v>
      </c>
      <c r="G1797">
        <v>7435</v>
      </c>
      <c r="H1797" s="11">
        <f t="shared" si="140"/>
        <v>10</v>
      </c>
      <c r="I1797" s="7">
        <v>45209</v>
      </c>
      <c r="J1797" s="8">
        <v>3.8194444444444448E-2</v>
      </c>
      <c r="K1797">
        <f t="shared" si="141"/>
        <v>55</v>
      </c>
      <c r="L1797">
        <f t="shared" si="142"/>
        <v>0</v>
      </c>
      <c r="M1797">
        <f t="shared" si="143"/>
        <v>10</v>
      </c>
      <c r="N1797" t="str">
        <f>VLOOKUP(B:B,Customers!A:B,2,TRUE)</f>
        <v>France</v>
      </c>
      <c r="O1797" t="str">
        <f t="shared" si="144"/>
        <v>Not Outlier</v>
      </c>
      <c r="P1797">
        <f>VLOOKUP(B:B,Customers!A:H,8,0)</f>
        <v>59</v>
      </c>
    </row>
    <row r="1798" spans="1:16" x14ac:dyDescent="0.25">
      <c r="A1798">
        <v>180507</v>
      </c>
      <c r="B1798">
        <v>1459</v>
      </c>
      <c r="C1798" s="1" t="s">
        <v>100</v>
      </c>
      <c r="D1798" s="2">
        <v>45061.940972222219</v>
      </c>
      <c r="E1798" t="s">
        <v>98</v>
      </c>
      <c r="F1798" t="s">
        <v>25</v>
      </c>
      <c r="G1798">
        <v>1697</v>
      </c>
      <c r="H1798" s="11">
        <f t="shared" si="140"/>
        <v>15</v>
      </c>
      <c r="I1798" s="7">
        <v>45061</v>
      </c>
      <c r="J1798" s="8">
        <v>0.94097222222222221</v>
      </c>
      <c r="K1798">
        <f t="shared" si="141"/>
        <v>35</v>
      </c>
      <c r="L1798">
        <f t="shared" si="142"/>
        <v>22</v>
      </c>
      <c r="M1798">
        <f t="shared" si="143"/>
        <v>5</v>
      </c>
      <c r="N1798" t="str">
        <f>VLOOKUP(B:B,Customers!A:B,2,TRUE)</f>
        <v>France</v>
      </c>
      <c r="O1798" t="str">
        <f t="shared" si="144"/>
        <v>Not Outlier</v>
      </c>
      <c r="P1798">
        <f>VLOOKUP(B:B,Customers!A:H,8,0)</f>
        <v>59</v>
      </c>
    </row>
    <row r="1799" spans="1:16" x14ac:dyDescent="0.25">
      <c r="A1799">
        <v>510910</v>
      </c>
      <c r="B1799">
        <v>1461</v>
      </c>
      <c r="C1799" s="1" t="s">
        <v>99</v>
      </c>
      <c r="D1799" s="2">
        <v>44929.981944444444</v>
      </c>
      <c r="E1799" t="s">
        <v>191</v>
      </c>
      <c r="F1799" t="s">
        <v>8</v>
      </c>
      <c r="G1799">
        <v>1323</v>
      </c>
      <c r="H1799" s="11">
        <f t="shared" si="140"/>
        <v>3</v>
      </c>
      <c r="I1799" s="7">
        <v>44929</v>
      </c>
      <c r="J1799" s="8">
        <v>0.9819444444444444</v>
      </c>
      <c r="K1799">
        <f t="shared" si="141"/>
        <v>34</v>
      </c>
      <c r="L1799">
        <f t="shared" si="142"/>
        <v>23</v>
      </c>
      <c r="M1799">
        <f t="shared" si="143"/>
        <v>1</v>
      </c>
      <c r="N1799" t="str">
        <f>VLOOKUP(B:B,Customers!A:B,2,TRUE)</f>
        <v>USA</v>
      </c>
      <c r="O1799" t="str">
        <f t="shared" si="144"/>
        <v>Not Outlier</v>
      </c>
      <c r="P1799">
        <f>VLOOKUP(B:B,Customers!A:H,8,0)</f>
        <v>77</v>
      </c>
    </row>
    <row r="1800" spans="1:16" x14ac:dyDescent="0.25">
      <c r="A1800">
        <v>656865</v>
      </c>
      <c r="B1800">
        <v>1462</v>
      </c>
      <c r="C1800" s="1" t="s">
        <v>99</v>
      </c>
      <c r="D1800" s="2">
        <v>45079.012499999997</v>
      </c>
      <c r="E1800" t="s">
        <v>191</v>
      </c>
      <c r="F1800" t="s">
        <v>67</v>
      </c>
      <c r="G1800">
        <v>7427</v>
      </c>
      <c r="H1800" s="11">
        <f t="shared" si="140"/>
        <v>2</v>
      </c>
      <c r="I1800" s="7">
        <v>45079</v>
      </c>
      <c r="J1800" s="8">
        <v>1.2500000000000001E-2</v>
      </c>
      <c r="K1800">
        <f t="shared" si="141"/>
        <v>18</v>
      </c>
      <c r="L1800">
        <f t="shared" si="142"/>
        <v>0</v>
      </c>
      <c r="M1800">
        <f t="shared" si="143"/>
        <v>6</v>
      </c>
      <c r="N1800" t="str">
        <f>VLOOKUP(B:B,Customers!A:B,2,TRUE)</f>
        <v>USA</v>
      </c>
      <c r="O1800" t="str">
        <f t="shared" si="144"/>
        <v>Not Outlier</v>
      </c>
      <c r="P1800">
        <f>VLOOKUP(B:B,Customers!A:H,8,0)</f>
        <v>65</v>
      </c>
    </row>
    <row r="1801" spans="1:16" x14ac:dyDescent="0.25">
      <c r="A1801">
        <v>447970</v>
      </c>
      <c r="B1801">
        <v>1464</v>
      </c>
      <c r="C1801" s="1" t="s">
        <v>100</v>
      </c>
      <c r="D1801" s="2">
        <v>45181.05</v>
      </c>
      <c r="E1801" t="s">
        <v>96</v>
      </c>
      <c r="F1801" t="s">
        <v>27</v>
      </c>
      <c r="G1801">
        <v>2974</v>
      </c>
      <c r="H1801" s="11">
        <f t="shared" si="140"/>
        <v>12</v>
      </c>
      <c r="I1801" s="7">
        <v>45181</v>
      </c>
      <c r="J1801" s="8">
        <v>0.05</v>
      </c>
      <c r="K1801">
        <f t="shared" si="141"/>
        <v>12</v>
      </c>
      <c r="L1801">
        <f t="shared" si="142"/>
        <v>1</v>
      </c>
      <c r="M1801">
        <f t="shared" si="143"/>
        <v>9</v>
      </c>
      <c r="N1801" t="str">
        <f>VLOOKUP(B:B,Customers!A:B,2,TRUE)</f>
        <v>France</v>
      </c>
      <c r="O1801" t="str">
        <f t="shared" si="144"/>
        <v>Not Outlier</v>
      </c>
      <c r="P1801">
        <f>VLOOKUP(B:B,Customers!A:H,8,0)</f>
        <v>73</v>
      </c>
    </row>
    <row r="1802" spans="1:16" x14ac:dyDescent="0.25">
      <c r="A1802">
        <v>1670797</v>
      </c>
      <c r="B1802">
        <v>1465</v>
      </c>
      <c r="C1802" s="1" t="s">
        <v>100</v>
      </c>
      <c r="D1802" s="3">
        <v>45096.067361111112</v>
      </c>
      <c r="E1802" t="s">
        <v>96</v>
      </c>
      <c r="F1802" t="s">
        <v>39</v>
      </c>
      <c r="G1802">
        <v>556</v>
      </c>
      <c r="H1802" s="11">
        <f t="shared" si="140"/>
        <v>19</v>
      </c>
      <c r="I1802" s="7">
        <v>45096</v>
      </c>
      <c r="J1802" s="8">
        <v>6.7361111111111108E-2</v>
      </c>
      <c r="K1802">
        <f t="shared" si="141"/>
        <v>37</v>
      </c>
      <c r="L1802">
        <f t="shared" si="142"/>
        <v>1</v>
      </c>
      <c r="M1802">
        <f t="shared" si="143"/>
        <v>6</v>
      </c>
      <c r="N1802" t="str">
        <f>VLOOKUP(B:B,Customers!A:B,2,TRUE)</f>
        <v>France</v>
      </c>
      <c r="O1802" t="str">
        <f t="shared" si="144"/>
        <v>Not Outlier</v>
      </c>
      <c r="P1802">
        <f>VLOOKUP(B:B,Customers!A:H,8,0)</f>
        <v>71</v>
      </c>
    </row>
    <row r="1803" spans="1:16" x14ac:dyDescent="0.25">
      <c r="A1803">
        <v>47050</v>
      </c>
      <c r="B1803">
        <v>1466</v>
      </c>
      <c r="C1803" s="1" t="s">
        <v>111</v>
      </c>
      <c r="D1803" s="2">
        <v>45248.011111111111</v>
      </c>
      <c r="E1803" t="s">
        <v>98</v>
      </c>
      <c r="F1803" t="s">
        <v>50</v>
      </c>
      <c r="G1803">
        <v>6692</v>
      </c>
      <c r="H1803" s="11">
        <f t="shared" si="140"/>
        <v>18</v>
      </c>
      <c r="I1803" s="7">
        <v>45248</v>
      </c>
      <c r="J1803" s="8">
        <v>1.1111111111111112E-2</v>
      </c>
      <c r="K1803">
        <f t="shared" si="141"/>
        <v>16</v>
      </c>
      <c r="L1803">
        <f t="shared" si="142"/>
        <v>0</v>
      </c>
      <c r="M1803">
        <f t="shared" si="143"/>
        <v>11</v>
      </c>
      <c r="N1803" t="str">
        <f>VLOOKUP(B:B,Customers!A:B,2,TRUE)</f>
        <v>Ireland</v>
      </c>
      <c r="O1803" t="str">
        <f t="shared" si="144"/>
        <v>Not Outlier</v>
      </c>
      <c r="P1803">
        <f>VLOOKUP(B:B,Customers!A:H,8,0)</f>
        <v>39</v>
      </c>
    </row>
    <row r="1804" spans="1:16" x14ac:dyDescent="0.25">
      <c r="A1804">
        <v>823294</v>
      </c>
      <c r="B1804">
        <v>1466</v>
      </c>
      <c r="C1804" s="1" t="s">
        <v>111</v>
      </c>
      <c r="D1804" s="3">
        <v>45261.96875</v>
      </c>
      <c r="E1804" t="s">
        <v>97</v>
      </c>
      <c r="F1804" t="s">
        <v>90</v>
      </c>
      <c r="G1804">
        <v>255</v>
      </c>
      <c r="H1804" s="11">
        <f t="shared" si="140"/>
        <v>1</v>
      </c>
      <c r="I1804" s="7">
        <v>45261</v>
      </c>
      <c r="J1804" s="8">
        <v>0.96875</v>
      </c>
      <c r="K1804">
        <f t="shared" si="141"/>
        <v>15</v>
      </c>
      <c r="L1804">
        <f t="shared" si="142"/>
        <v>23</v>
      </c>
      <c r="M1804">
        <f t="shared" si="143"/>
        <v>12</v>
      </c>
      <c r="N1804" t="str">
        <f>VLOOKUP(B:B,Customers!A:B,2,TRUE)</f>
        <v>Ireland</v>
      </c>
      <c r="O1804" t="str">
        <f t="shared" si="144"/>
        <v>Not Outlier</v>
      </c>
      <c r="P1804">
        <f>VLOOKUP(B:B,Customers!A:H,8,0)</f>
        <v>39</v>
      </c>
    </row>
    <row r="1805" spans="1:16" x14ac:dyDescent="0.25">
      <c r="A1805">
        <v>1587900</v>
      </c>
      <c r="B1805">
        <v>1466</v>
      </c>
      <c r="C1805" s="1" t="s">
        <v>111</v>
      </c>
      <c r="D1805" s="3">
        <v>45072.012499999997</v>
      </c>
      <c r="E1805" t="s">
        <v>191</v>
      </c>
      <c r="F1805" t="s">
        <v>90</v>
      </c>
      <c r="G1805">
        <v>465</v>
      </c>
      <c r="H1805" s="11">
        <f t="shared" si="140"/>
        <v>26</v>
      </c>
      <c r="I1805" s="7">
        <v>45072</v>
      </c>
      <c r="J1805" s="8">
        <v>1.2500000000000001E-2</v>
      </c>
      <c r="K1805">
        <f t="shared" si="141"/>
        <v>18</v>
      </c>
      <c r="L1805">
        <f t="shared" si="142"/>
        <v>0</v>
      </c>
      <c r="M1805">
        <f t="shared" si="143"/>
        <v>5</v>
      </c>
      <c r="N1805" t="str">
        <f>VLOOKUP(B:B,Customers!A:B,2,TRUE)</f>
        <v>Ireland</v>
      </c>
      <c r="O1805" t="str">
        <f t="shared" si="144"/>
        <v>Not Outlier</v>
      </c>
      <c r="P1805">
        <f>VLOOKUP(B:B,Customers!A:H,8,0)</f>
        <v>39</v>
      </c>
    </row>
    <row r="1806" spans="1:16" x14ac:dyDescent="0.25">
      <c r="A1806">
        <v>457874</v>
      </c>
      <c r="B1806">
        <v>1467</v>
      </c>
      <c r="C1806" s="1" t="s">
        <v>99</v>
      </c>
      <c r="D1806" s="2">
        <v>44973.044444444444</v>
      </c>
      <c r="E1806" t="s">
        <v>191</v>
      </c>
      <c r="F1806" t="s">
        <v>43</v>
      </c>
      <c r="G1806">
        <v>3337</v>
      </c>
      <c r="H1806" s="11">
        <f t="shared" si="140"/>
        <v>16</v>
      </c>
      <c r="I1806" s="7">
        <v>44973</v>
      </c>
      <c r="J1806" s="8">
        <v>4.4444444444444446E-2</v>
      </c>
      <c r="K1806">
        <f t="shared" si="141"/>
        <v>4</v>
      </c>
      <c r="L1806">
        <f t="shared" si="142"/>
        <v>1</v>
      </c>
      <c r="M1806">
        <f t="shared" si="143"/>
        <v>2</v>
      </c>
      <c r="N1806" t="str">
        <f>VLOOKUP(B:B,Customers!A:B,2,TRUE)</f>
        <v>USA</v>
      </c>
      <c r="O1806" t="str">
        <f t="shared" si="144"/>
        <v>Not Outlier</v>
      </c>
      <c r="P1806">
        <f>VLOOKUP(B:B,Customers!A:H,8,0)</f>
        <v>18</v>
      </c>
    </row>
    <row r="1807" spans="1:16" x14ac:dyDescent="0.25">
      <c r="A1807">
        <v>1204548</v>
      </c>
      <c r="B1807">
        <v>1467</v>
      </c>
      <c r="C1807" s="1" t="s">
        <v>99</v>
      </c>
      <c r="D1807" s="3">
        <v>45118.982638888891</v>
      </c>
      <c r="E1807" t="s">
        <v>191</v>
      </c>
      <c r="F1807" t="s">
        <v>73</v>
      </c>
      <c r="G1807">
        <v>5832</v>
      </c>
      <c r="H1807" s="11">
        <f t="shared" si="140"/>
        <v>11</v>
      </c>
      <c r="I1807" s="7">
        <v>45118</v>
      </c>
      <c r="J1807" s="8">
        <v>0.98263888888888884</v>
      </c>
      <c r="K1807">
        <f t="shared" si="141"/>
        <v>35</v>
      </c>
      <c r="L1807">
        <f t="shared" si="142"/>
        <v>23</v>
      </c>
      <c r="M1807">
        <f t="shared" si="143"/>
        <v>7</v>
      </c>
      <c r="N1807" t="str">
        <f>VLOOKUP(B:B,Customers!A:B,2,TRUE)</f>
        <v>USA</v>
      </c>
      <c r="O1807" t="str">
        <f t="shared" si="144"/>
        <v>Not Outlier</v>
      </c>
      <c r="P1807">
        <f>VLOOKUP(B:B,Customers!A:H,8,0)</f>
        <v>18</v>
      </c>
    </row>
    <row r="1808" spans="1:16" x14ac:dyDescent="0.25">
      <c r="A1808">
        <v>1015146</v>
      </c>
      <c r="B1808">
        <v>1469</v>
      </c>
      <c r="C1808" s="1" t="s">
        <v>107</v>
      </c>
      <c r="D1808" s="3">
        <v>45027.056944444441</v>
      </c>
      <c r="E1808" t="s">
        <v>98</v>
      </c>
      <c r="F1808" t="s">
        <v>63</v>
      </c>
      <c r="G1808">
        <v>9395</v>
      </c>
      <c r="H1808" s="11">
        <f t="shared" si="140"/>
        <v>11</v>
      </c>
      <c r="I1808" s="7">
        <v>45027</v>
      </c>
      <c r="J1808" s="8">
        <v>5.6944444444444443E-2</v>
      </c>
      <c r="K1808">
        <f t="shared" si="141"/>
        <v>22</v>
      </c>
      <c r="L1808">
        <f t="shared" si="142"/>
        <v>1</v>
      </c>
      <c r="M1808">
        <f t="shared" si="143"/>
        <v>4</v>
      </c>
      <c r="N1808" t="str">
        <f>VLOOKUP(B:B,Customers!A:B,2,TRUE)</f>
        <v>Italy</v>
      </c>
      <c r="O1808" t="str">
        <f t="shared" si="144"/>
        <v>Not Outlier</v>
      </c>
      <c r="P1808">
        <f>VLOOKUP(B:B,Customers!A:H,8,0)</f>
        <v>38</v>
      </c>
    </row>
    <row r="1809" spans="1:16" x14ac:dyDescent="0.25">
      <c r="A1809">
        <v>1079355</v>
      </c>
      <c r="B1809">
        <v>1469</v>
      </c>
      <c r="C1809" s="1" t="s">
        <v>107</v>
      </c>
      <c r="D1809" s="3">
        <v>45004.990277777775</v>
      </c>
      <c r="E1809" t="s">
        <v>98</v>
      </c>
      <c r="F1809" t="s">
        <v>81</v>
      </c>
      <c r="G1809">
        <v>3196</v>
      </c>
      <c r="H1809" s="11">
        <f t="shared" si="140"/>
        <v>19</v>
      </c>
      <c r="I1809" s="7">
        <v>45004</v>
      </c>
      <c r="J1809" s="8">
        <v>0.99027777777777781</v>
      </c>
      <c r="K1809">
        <f t="shared" si="141"/>
        <v>46</v>
      </c>
      <c r="L1809">
        <f t="shared" si="142"/>
        <v>23</v>
      </c>
      <c r="M1809">
        <f t="shared" si="143"/>
        <v>3</v>
      </c>
      <c r="N1809" t="str">
        <f>VLOOKUP(B:B,Customers!A:B,2,TRUE)</f>
        <v>Italy</v>
      </c>
      <c r="O1809" t="str">
        <f t="shared" si="144"/>
        <v>Not Outlier</v>
      </c>
      <c r="P1809">
        <f>VLOOKUP(B:B,Customers!A:H,8,0)</f>
        <v>38</v>
      </c>
    </row>
    <row r="1810" spans="1:16" x14ac:dyDescent="0.25">
      <c r="A1810">
        <v>1404328</v>
      </c>
      <c r="B1810">
        <v>1469</v>
      </c>
      <c r="C1810" s="1" t="s">
        <v>107</v>
      </c>
      <c r="D1810" s="3">
        <v>44980.013888888891</v>
      </c>
      <c r="E1810" t="s">
        <v>97</v>
      </c>
      <c r="F1810" t="s">
        <v>90</v>
      </c>
      <c r="G1810">
        <v>4532</v>
      </c>
      <c r="H1810" s="11">
        <f t="shared" si="140"/>
        <v>23</v>
      </c>
      <c r="I1810" s="7">
        <v>44980</v>
      </c>
      <c r="J1810" s="8">
        <v>1.3888888888888888E-2</v>
      </c>
      <c r="K1810">
        <f t="shared" si="141"/>
        <v>20</v>
      </c>
      <c r="L1810">
        <f t="shared" si="142"/>
        <v>0</v>
      </c>
      <c r="M1810">
        <f t="shared" si="143"/>
        <v>2</v>
      </c>
      <c r="N1810" t="str">
        <f>VLOOKUP(B:B,Customers!A:B,2,TRUE)</f>
        <v>Italy</v>
      </c>
      <c r="O1810" t="str">
        <f t="shared" si="144"/>
        <v>Not Outlier</v>
      </c>
      <c r="P1810">
        <f>VLOOKUP(B:B,Customers!A:H,8,0)</f>
        <v>38</v>
      </c>
    </row>
    <row r="1811" spans="1:16" x14ac:dyDescent="0.25">
      <c r="A1811">
        <v>439833</v>
      </c>
      <c r="B1811">
        <v>1472</v>
      </c>
      <c r="C1811" s="1" t="s">
        <v>99</v>
      </c>
      <c r="D1811" s="2">
        <v>45081.099305555559</v>
      </c>
      <c r="E1811" t="s">
        <v>98</v>
      </c>
      <c r="F1811" t="s">
        <v>4</v>
      </c>
      <c r="G1811">
        <v>3338</v>
      </c>
      <c r="H1811" s="11">
        <f t="shared" si="140"/>
        <v>4</v>
      </c>
      <c r="I1811" s="7">
        <v>45081</v>
      </c>
      <c r="J1811" s="8">
        <v>9.930555555555555E-2</v>
      </c>
      <c r="K1811">
        <f t="shared" si="141"/>
        <v>23</v>
      </c>
      <c r="L1811">
        <f t="shared" si="142"/>
        <v>2</v>
      </c>
      <c r="M1811">
        <f t="shared" si="143"/>
        <v>6</v>
      </c>
      <c r="N1811" t="str">
        <f>VLOOKUP(B:B,Customers!A:B,2,TRUE)</f>
        <v>USA</v>
      </c>
      <c r="O1811" t="str">
        <f t="shared" si="144"/>
        <v>Not Outlier</v>
      </c>
      <c r="P1811">
        <f>VLOOKUP(B:B,Customers!A:H,8,0)</f>
        <v>83</v>
      </c>
    </row>
    <row r="1812" spans="1:16" x14ac:dyDescent="0.25">
      <c r="A1812">
        <v>1376137</v>
      </c>
      <c r="B1812">
        <v>1472</v>
      </c>
      <c r="C1812" s="1" t="s">
        <v>99</v>
      </c>
      <c r="D1812" s="3">
        <v>45235.019444444442</v>
      </c>
      <c r="E1812" t="s">
        <v>191</v>
      </c>
      <c r="F1812" t="s">
        <v>24</v>
      </c>
      <c r="G1812">
        <v>7325</v>
      </c>
      <c r="H1812" s="11">
        <f t="shared" si="140"/>
        <v>5</v>
      </c>
      <c r="I1812" s="7">
        <v>45235</v>
      </c>
      <c r="J1812" s="8">
        <v>1.9444444444444445E-2</v>
      </c>
      <c r="K1812">
        <f t="shared" si="141"/>
        <v>28</v>
      </c>
      <c r="L1812">
        <f t="shared" si="142"/>
        <v>0</v>
      </c>
      <c r="M1812">
        <f t="shared" si="143"/>
        <v>11</v>
      </c>
      <c r="N1812" t="str">
        <f>VLOOKUP(B:B,Customers!A:B,2,TRUE)</f>
        <v>USA</v>
      </c>
      <c r="O1812" t="str">
        <f t="shared" si="144"/>
        <v>Not Outlier</v>
      </c>
      <c r="P1812">
        <f>VLOOKUP(B:B,Customers!A:H,8,0)</f>
        <v>83</v>
      </c>
    </row>
    <row r="1813" spans="1:16" x14ac:dyDescent="0.25">
      <c r="A1813">
        <v>1586243</v>
      </c>
      <c r="B1813">
        <v>1472</v>
      </c>
      <c r="C1813" s="1" t="s">
        <v>99</v>
      </c>
      <c r="D1813" s="3">
        <v>45115.070833333331</v>
      </c>
      <c r="E1813" t="s">
        <v>98</v>
      </c>
      <c r="F1813" t="s">
        <v>27</v>
      </c>
      <c r="G1813">
        <v>2468</v>
      </c>
      <c r="H1813" s="11">
        <f t="shared" si="140"/>
        <v>8</v>
      </c>
      <c r="I1813" s="7">
        <v>45115</v>
      </c>
      <c r="J1813" s="8">
        <v>7.0833333333333331E-2</v>
      </c>
      <c r="K1813">
        <f t="shared" si="141"/>
        <v>42</v>
      </c>
      <c r="L1813">
        <f t="shared" si="142"/>
        <v>1</v>
      </c>
      <c r="M1813">
        <f t="shared" si="143"/>
        <v>7</v>
      </c>
      <c r="N1813" t="str">
        <f>VLOOKUP(B:B,Customers!A:B,2,TRUE)</f>
        <v>USA</v>
      </c>
      <c r="O1813" t="str">
        <f t="shared" si="144"/>
        <v>Not Outlier</v>
      </c>
      <c r="P1813">
        <f>VLOOKUP(B:B,Customers!A:H,8,0)</f>
        <v>83</v>
      </c>
    </row>
    <row r="1814" spans="1:16" x14ac:dyDescent="0.25">
      <c r="A1814">
        <v>213804</v>
      </c>
      <c r="B1814">
        <v>1473</v>
      </c>
      <c r="C1814" s="1" t="s">
        <v>99</v>
      </c>
      <c r="D1814" s="2">
        <v>45115.03402777778</v>
      </c>
      <c r="E1814" t="s">
        <v>97</v>
      </c>
      <c r="F1814" t="s">
        <v>74</v>
      </c>
      <c r="G1814">
        <v>7453</v>
      </c>
      <c r="H1814" s="11">
        <f t="shared" si="140"/>
        <v>8</v>
      </c>
      <c r="I1814" s="7">
        <v>45115</v>
      </c>
      <c r="J1814" s="8">
        <v>3.4027777777777775E-2</v>
      </c>
      <c r="K1814">
        <f t="shared" si="141"/>
        <v>49</v>
      </c>
      <c r="L1814">
        <f t="shared" si="142"/>
        <v>0</v>
      </c>
      <c r="M1814">
        <f t="shared" si="143"/>
        <v>7</v>
      </c>
      <c r="N1814" t="str">
        <f>VLOOKUP(B:B,Customers!A:B,2,TRUE)</f>
        <v>USA</v>
      </c>
      <c r="O1814" t="str">
        <f t="shared" si="144"/>
        <v>Not Outlier</v>
      </c>
      <c r="P1814">
        <f>VLOOKUP(B:B,Customers!A:H,8,0)</f>
        <v>40</v>
      </c>
    </row>
    <row r="1815" spans="1:16" x14ac:dyDescent="0.25">
      <c r="A1815">
        <v>417779</v>
      </c>
      <c r="B1815">
        <v>1473</v>
      </c>
      <c r="C1815" s="1" t="s">
        <v>99</v>
      </c>
      <c r="D1815" s="2">
        <v>44957.027777777781</v>
      </c>
      <c r="E1815" t="s">
        <v>96</v>
      </c>
      <c r="F1815" t="s">
        <v>43</v>
      </c>
      <c r="G1815">
        <v>9335</v>
      </c>
      <c r="H1815" s="11">
        <f t="shared" si="140"/>
        <v>31</v>
      </c>
      <c r="I1815" s="7">
        <v>44957</v>
      </c>
      <c r="J1815" s="8">
        <v>2.7777777777777776E-2</v>
      </c>
      <c r="K1815">
        <f t="shared" si="141"/>
        <v>40</v>
      </c>
      <c r="L1815">
        <f t="shared" si="142"/>
        <v>0</v>
      </c>
      <c r="M1815">
        <f t="shared" si="143"/>
        <v>1</v>
      </c>
      <c r="N1815" t="str">
        <f>VLOOKUP(B:B,Customers!A:B,2,TRUE)</f>
        <v>USA</v>
      </c>
      <c r="O1815" t="str">
        <f t="shared" si="144"/>
        <v>Not Outlier</v>
      </c>
      <c r="P1815">
        <f>VLOOKUP(B:B,Customers!A:H,8,0)</f>
        <v>40</v>
      </c>
    </row>
    <row r="1816" spans="1:16" x14ac:dyDescent="0.25">
      <c r="A1816">
        <v>1054349</v>
      </c>
      <c r="B1816">
        <v>1473</v>
      </c>
      <c r="C1816" s="1" t="s">
        <v>99</v>
      </c>
      <c r="D1816" s="3">
        <v>45026.978472222225</v>
      </c>
      <c r="E1816" t="s">
        <v>96</v>
      </c>
      <c r="F1816" t="s">
        <v>18</v>
      </c>
      <c r="G1816">
        <v>4060</v>
      </c>
      <c r="H1816" s="11">
        <f t="shared" si="140"/>
        <v>10</v>
      </c>
      <c r="I1816" s="7">
        <v>45026</v>
      </c>
      <c r="J1816" s="8">
        <v>0.97847222222222219</v>
      </c>
      <c r="K1816">
        <f t="shared" si="141"/>
        <v>29</v>
      </c>
      <c r="L1816">
        <f t="shared" si="142"/>
        <v>23</v>
      </c>
      <c r="M1816">
        <f t="shared" si="143"/>
        <v>4</v>
      </c>
      <c r="N1816" t="str">
        <f>VLOOKUP(B:B,Customers!A:B,2,TRUE)</f>
        <v>USA</v>
      </c>
      <c r="O1816" t="str">
        <f t="shared" si="144"/>
        <v>Not Outlier</v>
      </c>
      <c r="P1816">
        <f>VLOOKUP(B:B,Customers!A:H,8,0)</f>
        <v>40</v>
      </c>
    </row>
    <row r="1817" spans="1:16" x14ac:dyDescent="0.25">
      <c r="A1817">
        <v>394773</v>
      </c>
      <c r="B1817">
        <v>1474</v>
      </c>
      <c r="C1817" s="1" t="s">
        <v>99</v>
      </c>
      <c r="D1817" s="2">
        <v>45231.030555555553</v>
      </c>
      <c r="E1817" t="s">
        <v>191</v>
      </c>
      <c r="F1817" t="s">
        <v>54</v>
      </c>
      <c r="G1817">
        <v>9148</v>
      </c>
      <c r="H1817" s="11">
        <f t="shared" si="140"/>
        <v>1</v>
      </c>
      <c r="I1817" s="7">
        <v>45231</v>
      </c>
      <c r="J1817" s="8">
        <v>3.0555555555555555E-2</v>
      </c>
      <c r="K1817">
        <f t="shared" si="141"/>
        <v>44</v>
      </c>
      <c r="L1817">
        <f t="shared" si="142"/>
        <v>0</v>
      </c>
      <c r="M1817">
        <f t="shared" si="143"/>
        <v>11</v>
      </c>
      <c r="N1817" t="str">
        <f>VLOOKUP(B:B,Customers!A:B,2,TRUE)</f>
        <v>USA</v>
      </c>
      <c r="O1817" t="str">
        <f t="shared" si="144"/>
        <v>Not Outlier</v>
      </c>
      <c r="P1817">
        <f>VLOOKUP(B:B,Customers!A:H,8,0)</f>
        <v>25</v>
      </c>
    </row>
    <row r="1818" spans="1:16" x14ac:dyDescent="0.25">
      <c r="A1818">
        <v>1628939</v>
      </c>
      <c r="B1818">
        <v>1474</v>
      </c>
      <c r="C1818" s="1" t="s">
        <v>99</v>
      </c>
      <c r="D1818" s="3">
        <v>45174.037499999999</v>
      </c>
      <c r="E1818" t="s">
        <v>98</v>
      </c>
      <c r="F1818" t="s">
        <v>27</v>
      </c>
      <c r="G1818">
        <v>4675</v>
      </c>
      <c r="H1818" s="11">
        <f t="shared" si="140"/>
        <v>5</v>
      </c>
      <c r="I1818" s="7">
        <v>45174</v>
      </c>
      <c r="J1818" s="8">
        <v>3.7499999999999999E-2</v>
      </c>
      <c r="K1818">
        <f t="shared" si="141"/>
        <v>54</v>
      </c>
      <c r="L1818">
        <f t="shared" si="142"/>
        <v>0</v>
      </c>
      <c r="M1818">
        <f t="shared" si="143"/>
        <v>9</v>
      </c>
      <c r="N1818" t="str">
        <f>VLOOKUP(B:B,Customers!A:B,2,TRUE)</f>
        <v>USA</v>
      </c>
      <c r="O1818" t="str">
        <f t="shared" si="144"/>
        <v>Not Outlier</v>
      </c>
      <c r="P1818">
        <f>VLOOKUP(B:B,Customers!A:H,8,0)</f>
        <v>25</v>
      </c>
    </row>
    <row r="1819" spans="1:16" x14ac:dyDescent="0.25">
      <c r="A1819">
        <v>365101</v>
      </c>
      <c r="B1819">
        <v>1475</v>
      </c>
      <c r="C1819" s="1" t="s">
        <v>105</v>
      </c>
      <c r="D1819" s="2">
        <v>44971.961111111108</v>
      </c>
      <c r="E1819" t="s">
        <v>97</v>
      </c>
      <c r="F1819" t="s">
        <v>8</v>
      </c>
      <c r="G1819">
        <v>433</v>
      </c>
      <c r="H1819" s="11">
        <f t="shared" si="140"/>
        <v>14</v>
      </c>
      <c r="I1819" s="7">
        <v>44971</v>
      </c>
      <c r="J1819" s="8">
        <v>0.96111111111111114</v>
      </c>
      <c r="K1819">
        <f t="shared" si="141"/>
        <v>4</v>
      </c>
      <c r="L1819">
        <f t="shared" si="142"/>
        <v>23</v>
      </c>
      <c r="M1819">
        <f t="shared" si="143"/>
        <v>2</v>
      </c>
      <c r="N1819" t="str">
        <f>VLOOKUP(B:B,Customers!A:B,2,TRUE)</f>
        <v>Spain</v>
      </c>
      <c r="O1819" t="str">
        <f t="shared" si="144"/>
        <v>Not Outlier</v>
      </c>
      <c r="P1819">
        <f>VLOOKUP(B:B,Customers!A:H,8,0)</f>
        <v>25</v>
      </c>
    </row>
    <row r="1820" spans="1:16" x14ac:dyDescent="0.25">
      <c r="A1820">
        <v>498746</v>
      </c>
      <c r="B1820">
        <v>1475</v>
      </c>
      <c r="C1820" s="1" t="s">
        <v>105</v>
      </c>
      <c r="D1820" s="2">
        <v>45080.006249999999</v>
      </c>
      <c r="E1820" t="s">
        <v>97</v>
      </c>
      <c r="F1820" t="s">
        <v>68</v>
      </c>
      <c r="G1820">
        <v>6335</v>
      </c>
      <c r="H1820" s="11">
        <f t="shared" si="140"/>
        <v>3</v>
      </c>
      <c r="I1820" s="7">
        <v>45080</v>
      </c>
      <c r="J1820" s="8">
        <v>6.2500000000000003E-3</v>
      </c>
      <c r="K1820">
        <f t="shared" si="141"/>
        <v>9</v>
      </c>
      <c r="L1820">
        <f t="shared" si="142"/>
        <v>0</v>
      </c>
      <c r="M1820">
        <f t="shared" si="143"/>
        <v>6</v>
      </c>
      <c r="N1820" t="str">
        <f>VLOOKUP(B:B,Customers!A:B,2,TRUE)</f>
        <v>Spain</v>
      </c>
      <c r="O1820" t="str">
        <f t="shared" si="144"/>
        <v>Not Outlier</v>
      </c>
      <c r="P1820">
        <f>VLOOKUP(B:B,Customers!A:H,8,0)</f>
        <v>25</v>
      </c>
    </row>
    <row r="1821" spans="1:16" x14ac:dyDescent="0.25">
      <c r="A1821">
        <v>517568</v>
      </c>
      <c r="B1821">
        <v>1475</v>
      </c>
      <c r="C1821" s="1" t="s">
        <v>105</v>
      </c>
      <c r="D1821" s="2">
        <v>45200.020833333336</v>
      </c>
      <c r="E1821" t="s">
        <v>96</v>
      </c>
      <c r="F1821" t="s">
        <v>43</v>
      </c>
      <c r="G1821">
        <v>794</v>
      </c>
      <c r="H1821" s="11">
        <f t="shared" si="140"/>
        <v>1</v>
      </c>
      <c r="I1821" s="7">
        <v>45200</v>
      </c>
      <c r="J1821" s="8">
        <v>2.0833333333333332E-2</v>
      </c>
      <c r="K1821">
        <f t="shared" si="141"/>
        <v>30</v>
      </c>
      <c r="L1821">
        <f t="shared" si="142"/>
        <v>0</v>
      </c>
      <c r="M1821">
        <f t="shared" si="143"/>
        <v>10</v>
      </c>
      <c r="N1821" t="str">
        <f>VLOOKUP(B:B,Customers!A:B,2,TRUE)</f>
        <v>Spain</v>
      </c>
      <c r="O1821" t="str">
        <f t="shared" si="144"/>
        <v>Not Outlier</v>
      </c>
      <c r="P1821">
        <f>VLOOKUP(B:B,Customers!A:H,8,0)</f>
        <v>25</v>
      </c>
    </row>
    <row r="1822" spans="1:16" x14ac:dyDescent="0.25">
      <c r="A1822">
        <v>1272986</v>
      </c>
      <c r="B1822">
        <v>1475</v>
      </c>
      <c r="C1822" s="1" t="s">
        <v>105</v>
      </c>
      <c r="D1822" s="3">
        <v>44965.068055555559</v>
      </c>
      <c r="E1822" t="s">
        <v>97</v>
      </c>
      <c r="F1822" t="s">
        <v>41</v>
      </c>
      <c r="G1822">
        <v>4629</v>
      </c>
      <c r="H1822" s="11">
        <f t="shared" si="140"/>
        <v>8</v>
      </c>
      <c r="I1822" s="7">
        <v>44965</v>
      </c>
      <c r="J1822" s="8">
        <v>6.805555555555555E-2</v>
      </c>
      <c r="K1822">
        <f t="shared" si="141"/>
        <v>38</v>
      </c>
      <c r="L1822">
        <f t="shared" si="142"/>
        <v>1</v>
      </c>
      <c r="M1822">
        <f t="shared" si="143"/>
        <v>2</v>
      </c>
      <c r="N1822" t="str">
        <f>VLOOKUP(B:B,Customers!A:B,2,TRUE)</f>
        <v>Spain</v>
      </c>
      <c r="O1822" t="str">
        <f t="shared" si="144"/>
        <v>Not Outlier</v>
      </c>
      <c r="P1822">
        <f>VLOOKUP(B:B,Customers!A:H,8,0)</f>
        <v>25</v>
      </c>
    </row>
    <row r="1823" spans="1:16" x14ac:dyDescent="0.25">
      <c r="A1823">
        <v>1409687</v>
      </c>
      <c r="B1823">
        <v>1475</v>
      </c>
      <c r="C1823" s="1" t="s">
        <v>105</v>
      </c>
      <c r="D1823" s="3">
        <v>45019.037499999999</v>
      </c>
      <c r="E1823" t="s">
        <v>191</v>
      </c>
      <c r="F1823" t="s">
        <v>40</v>
      </c>
      <c r="G1823">
        <v>3268</v>
      </c>
      <c r="H1823" s="11">
        <f t="shared" si="140"/>
        <v>3</v>
      </c>
      <c r="I1823" s="7">
        <v>45019</v>
      </c>
      <c r="J1823" s="8">
        <v>3.7499999999999999E-2</v>
      </c>
      <c r="K1823">
        <f t="shared" si="141"/>
        <v>54</v>
      </c>
      <c r="L1823">
        <f t="shared" si="142"/>
        <v>0</v>
      </c>
      <c r="M1823">
        <f t="shared" si="143"/>
        <v>4</v>
      </c>
      <c r="N1823" t="str">
        <f>VLOOKUP(B:B,Customers!A:B,2,TRUE)</f>
        <v>Spain</v>
      </c>
      <c r="O1823" t="str">
        <f t="shared" si="144"/>
        <v>Not Outlier</v>
      </c>
      <c r="P1823">
        <f>VLOOKUP(B:B,Customers!A:H,8,0)</f>
        <v>25</v>
      </c>
    </row>
    <row r="1824" spans="1:16" x14ac:dyDescent="0.25">
      <c r="A1824">
        <v>307999</v>
      </c>
      <c r="B1824">
        <v>1476</v>
      </c>
      <c r="C1824" s="1" t="s">
        <v>107</v>
      </c>
      <c r="D1824" s="2">
        <v>45111.981249999997</v>
      </c>
      <c r="E1824" t="s">
        <v>96</v>
      </c>
      <c r="F1824" t="s">
        <v>36</v>
      </c>
      <c r="G1824">
        <v>5434</v>
      </c>
      <c r="H1824" s="11">
        <f t="shared" si="140"/>
        <v>4</v>
      </c>
      <c r="I1824" s="7">
        <v>45111</v>
      </c>
      <c r="J1824" s="8">
        <v>0.98124999999999996</v>
      </c>
      <c r="K1824">
        <f t="shared" si="141"/>
        <v>33</v>
      </c>
      <c r="L1824">
        <f t="shared" si="142"/>
        <v>23</v>
      </c>
      <c r="M1824">
        <f t="shared" si="143"/>
        <v>7</v>
      </c>
      <c r="N1824" t="str">
        <f>VLOOKUP(B:B,Customers!A:B,2,TRUE)</f>
        <v>Italy</v>
      </c>
      <c r="O1824" t="str">
        <f t="shared" si="144"/>
        <v>Not Outlier</v>
      </c>
      <c r="P1824">
        <f>VLOOKUP(B:B,Customers!A:H,8,0)</f>
        <v>23</v>
      </c>
    </row>
    <row r="1825" spans="1:16" x14ac:dyDescent="0.25">
      <c r="A1825">
        <v>573613</v>
      </c>
      <c r="B1825">
        <v>1477</v>
      </c>
      <c r="C1825" s="1" t="s">
        <v>105</v>
      </c>
      <c r="D1825" s="2">
        <v>45156.053472222222</v>
      </c>
      <c r="E1825" t="s">
        <v>97</v>
      </c>
      <c r="F1825" t="s">
        <v>81</v>
      </c>
      <c r="G1825">
        <v>7954</v>
      </c>
      <c r="H1825" s="11">
        <f t="shared" si="140"/>
        <v>18</v>
      </c>
      <c r="I1825" s="7">
        <v>45156</v>
      </c>
      <c r="J1825" s="8">
        <v>5.347222222222222E-2</v>
      </c>
      <c r="K1825">
        <f t="shared" si="141"/>
        <v>17</v>
      </c>
      <c r="L1825">
        <f t="shared" si="142"/>
        <v>1</v>
      </c>
      <c r="M1825">
        <f t="shared" si="143"/>
        <v>8</v>
      </c>
      <c r="N1825" t="str">
        <f>VLOOKUP(B:B,Customers!A:B,2,TRUE)</f>
        <v>Spain</v>
      </c>
      <c r="O1825" t="str">
        <f t="shared" si="144"/>
        <v>Not Outlier</v>
      </c>
      <c r="P1825">
        <f>VLOOKUP(B:B,Customers!A:H,8,0)</f>
        <v>73</v>
      </c>
    </row>
    <row r="1826" spans="1:16" x14ac:dyDescent="0.25">
      <c r="A1826">
        <v>746060</v>
      </c>
      <c r="B1826">
        <v>1477</v>
      </c>
      <c r="C1826" s="1" t="s">
        <v>105</v>
      </c>
      <c r="D1826" s="3">
        <v>45016.994444444441</v>
      </c>
      <c r="E1826" t="s">
        <v>97</v>
      </c>
      <c r="F1826" t="s">
        <v>34</v>
      </c>
      <c r="G1826">
        <v>1387</v>
      </c>
      <c r="H1826" s="11">
        <f t="shared" si="140"/>
        <v>31</v>
      </c>
      <c r="I1826" s="7">
        <v>45016</v>
      </c>
      <c r="J1826" s="8">
        <v>0.99444444444444446</v>
      </c>
      <c r="K1826">
        <f t="shared" si="141"/>
        <v>52</v>
      </c>
      <c r="L1826">
        <f t="shared" si="142"/>
        <v>23</v>
      </c>
      <c r="M1826">
        <f t="shared" si="143"/>
        <v>3</v>
      </c>
      <c r="N1826" t="str">
        <f>VLOOKUP(B:B,Customers!A:B,2,TRUE)</f>
        <v>Spain</v>
      </c>
      <c r="O1826" t="str">
        <f t="shared" si="144"/>
        <v>Not Outlier</v>
      </c>
      <c r="P1826">
        <f>VLOOKUP(B:B,Customers!A:H,8,0)</f>
        <v>73</v>
      </c>
    </row>
    <row r="1827" spans="1:16" x14ac:dyDescent="0.25">
      <c r="A1827">
        <v>1258064</v>
      </c>
      <c r="B1827">
        <v>1478</v>
      </c>
      <c r="C1827" s="1" t="s">
        <v>104</v>
      </c>
      <c r="D1827" s="3">
        <v>45042.019444444442</v>
      </c>
      <c r="E1827" t="s">
        <v>191</v>
      </c>
      <c r="F1827" t="s">
        <v>75</v>
      </c>
      <c r="G1827">
        <v>6527</v>
      </c>
      <c r="H1827" s="11">
        <f t="shared" si="140"/>
        <v>26</v>
      </c>
      <c r="I1827" s="7">
        <v>45042</v>
      </c>
      <c r="J1827" s="8">
        <v>1.9444444444444445E-2</v>
      </c>
      <c r="K1827">
        <f t="shared" si="141"/>
        <v>28</v>
      </c>
      <c r="L1827">
        <f t="shared" si="142"/>
        <v>0</v>
      </c>
      <c r="M1827">
        <f t="shared" si="143"/>
        <v>4</v>
      </c>
      <c r="N1827" t="str">
        <f>VLOOKUP(B:B,Customers!A:B,2,TRUE)</f>
        <v>Austria</v>
      </c>
      <c r="O1827" t="str">
        <f t="shared" si="144"/>
        <v>Not Outlier</v>
      </c>
      <c r="P1827">
        <f>VLOOKUP(B:B,Customers!A:H,8,0)</f>
        <v>43</v>
      </c>
    </row>
    <row r="1828" spans="1:16" x14ac:dyDescent="0.25">
      <c r="A1828">
        <v>757855</v>
      </c>
      <c r="B1828">
        <v>1479</v>
      </c>
      <c r="C1828" s="1" t="s">
        <v>99</v>
      </c>
      <c r="D1828" s="3">
        <v>45242.941666666666</v>
      </c>
      <c r="E1828" t="s">
        <v>96</v>
      </c>
      <c r="F1828" t="s">
        <v>45</v>
      </c>
      <c r="G1828">
        <v>5528</v>
      </c>
      <c r="H1828" s="11">
        <f t="shared" si="140"/>
        <v>12</v>
      </c>
      <c r="I1828" s="7">
        <v>45242</v>
      </c>
      <c r="J1828" s="8">
        <v>0.94166666666666665</v>
      </c>
      <c r="K1828">
        <f t="shared" si="141"/>
        <v>36</v>
      </c>
      <c r="L1828">
        <f t="shared" si="142"/>
        <v>22</v>
      </c>
      <c r="M1828">
        <f t="shared" si="143"/>
        <v>11</v>
      </c>
      <c r="N1828" t="str">
        <f>VLOOKUP(B:B,Customers!A:B,2,TRUE)</f>
        <v>USA</v>
      </c>
      <c r="O1828" t="str">
        <f t="shared" si="144"/>
        <v>Not Outlier</v>
      </c>
      <c r="P1828">
        <f>VLOOKUP(B:B,Customers!A:H,8,0)</f>
        <v>87</v>
      </c>
    </row>
    <row r="1829" spans="1:16" x14ac:dyDescent="0.25">
      <c r="A1829">
        <v>1059711</v>
      </c>
      <c r="B1829">
        <v>1479</v>
      </c>
      <c r="C1829" s="1" t="s">
        <v>99</v>
      </c>
      <c r="D1829" s="3">
        <v>45000.042361111111</v>
      </c>
      <c r="E1829" t="s">
        <v>96</v>
      </c>
      <c r="F1829" t="s">
        <v>57</v>
      </c>
      <c r="G1829">
        <v>5593</v>
      </c>
      <c r="H1829" s="11">
        <f t="shared" si="140"/>
        <v>15</v>
      </c>
      <c r="I1829" s="7">
        <v>45000</v>
      </c>
      <c r="J1829" s="8">
        <v>4.2361111111111113E-2</v>
      </c>
      <c r="K1829">
        <f t="shared" si="141"/>
        <v>1</v>
      </c>
      <c r="L1829">
        <f t="shared" si="142"/>
        <v>1</v>
      </c>
      <c r="M1829">
        <f t="shared" si="143"/>
        <v>3</v>
      </c>
      <c r="N1829" t="str">
        <f>VLOOKUP(B:B,Customers!A:B,2,TRUE)</f>
        <v>USA</v>
      </c>
      <c r="O1829" t="str">
        <f t="shared" si="144"/>
        <v>Not Outlier</v>
      </c>
      <c r="P1829">
        <f>VLOOKUP(B:B,Customers!A:H,8,0)</f>
        <v>87</v>
      </c>
    </row>
    <row r="1830" spans="1:16" x14ac:dyDescent="0.25">
      <c r="A1830">
        <v>1158886</v>
      </c>
      <c r="B1830">
        <v>1479</v>
      </c>
      <c r="C1830" s="1" t="s">
        <v>99</v>
      </c>
      <c r="D1830" s="3">
        <v>45171.03125</v>
      </c>
      <c r="E1830" t="s">
        <v>98</v>
      </c>
      <c r="F1830" t="s">
        <v>15</v>
      </c>
      <c r="G1830">
        <v>3135</v>
      </c>
      <c r="H1830" s="11">
        <f t="shared" si="140"/>
        <v>2</v>
      </c>
      <c r="I1830" s="7">
        <v>45171</v>
      </c>
      <c r="J1830" s="8">
        <v>3.125E-2</v>
      </c>
      <c r="K1830">
        <f t="shared" si="141"/>
        <v>45</v>
      </c>
      <c r="L1830">
        <f t="shared" si="142"/>
        <v>0</v>
      </c>
      <c r="M1830">
        <f t="shared" si="143"/>
        <v>9</v>
      </c>
      <c r="N1830" t="str">
        <f>VLOOKUP(B:B,Customers!A:B,2,TRUE)</f>
        <v>USA</v>
      </c>
      <c r="O1830" t="str">
        <f t="shared" si="144"/>
        <v>Not Outlier</v>
      </c>
      <c r="P1830">
        <f>VLOOKUP(B:B,Customers!A:H,8,0)</f>
        <v>87</v>
      </c>
    </row>
    <row r="1831" spans="1:16" x14ac:dyDescent="0.25">
      <c r="A1831">
        <v>1587832</v>
      </c>
      <c r="B1831">
        <v>1483</v>
      </c>
      <c r="C1831" s="1" t="s">
        <v>99</v>
      </c>
      <c r="D1831" s="3">
        <v>45239.961805555555</v>
      </c>
      <c r="E1831" t="s">
        <v>98</v>
      </c>
      <c r="F1831" t="s">
        <v>43</v>
      </c>
      <c r="G1831">
        <v>3831</v>
      </c>
      <c r="H1831" s="11">
        <f t="shared" si="140"/>
        <v>9</v>
      </c>
      <c r="I1831" s="7">
        <v>45239</v>
      </c>
      <c r="J1831" s="8">
        <v>0.96180555555555558</v>
      </c>
      <c r="K1831">
        <f t="shared" si="141"/>
        <v>5</v>
      </c>
      <c r="L1831">
        <f t="shared" si="142"/>
        <v>23</v>
      </c>
      <c r="M1831">
        <f t="shared" si="143"/>
        <v>11</v>
      </c>
      <c r="N1831" t="str">
        <f>VLOOKUP(B:B,Customers!A:B,2,TRUE)</f>
        <v>USA</v>
      </c>
      <c r="O1831" t="str">
        <f t="shared" si="144"/>
        <v>Not Outlier</v>
      </c>
      <c r="P1831">
        <f>VLOOKUP(B:B,Customers!A:H,8,0)</f>
        <v>82</v>
      </c>
    </row>
    <row r="1832" spans="1:16" x14ac:dyDescent="0.25">
      <c r="A1832">
        <v>1599039</v>
      </c>
      <c r="B1832">
        <v>1483</v>
      </c>
      <c r="C1832" s="1" t="s">
        <v>99</v>
      </c>
      <c r="D1832" s="3">
        <v>44949.95416666667</v>
      </c>
      <c r="E1832" t="s">
        <v>191</v>
      </c>
      <c r="F1832" t="s">
        <v>93</v>
      </c>
      <c r="G1832">
        <v>9658</v>
      </c>
      <c r="H1832" s="11">
        <f t="shared" si="140"/>
        <v>23</v>
      </c>
      <c r="I1832" s="7">
        <v>44949</v>
      </c>
      <c r="J1832" s="8">
        <v>0.95416666666666672</v>
      </c>
      <c r="K1832">
        <f t="shared" si="141"/>
        <v>54</v>
      </c>
      <c r="L1832">
        <f t="shared" si="142"/>
        <v>22</v>
      </c>
      <c r="M1832">
        <f t="shared" si="143"/>
        <v>1</v>
      </c>
      <c r="N1832" t="str">
        <f>VLOOKUP(B:B,Customers!A:B,2,TRUE)</f>
        <v>USA</v>
      </c>
      <c r="O1832" t="str">
        <f t="shared" si="144"/>
        <v>Not Outlier</v>
      </c>
      <c r="P1832">
        <f>VLOOKUP(B:B,Customers!A:H,8,0)</f>
        <v>82</v>
      </c>
    </row>
    <row r="1833" spans="1:16" x14ac:dyDescent="0.25">
      <c r="A1833">
        <v>525192</v>
      </c>
      <c r="B1833">
        <v>1484</v>
      </c>
      <c r="C1833" s="1" t="s">
        <v>99</v>
      </c>
      <c r="D1833" s="2">
        <v>44952.006249999999</v>
      </c>
      <c r="E1833" t="s">
        <v>96</v>
      </c>
      <c r="F1833" t="s">
        <v>21</v>
      </c>
      <c r="G1833">
        <v>2431</v>
      </c>
      <c r="H1833" s="11">
        <f t="shared" si="140"/>
        <v>26</v>
      </c>
      <c r="I1833" s="7">
        <v>44952</v>
      </c>
      <c r="J1833" s="8">
        <v>6.2500000000000003E-3</v>
      </c>
      <c r="K1833">
        <f t="shared" si="141"/>
        <v>9</v>
      </c>
      <c r="L1833">
        <f t="shared" si="142"/>
        <v>0</v>
      </c>
      <c r="M1833">
        <f t="shared" si="143"/>
        <v>1</v>
      </c>
      <c r="N1833" t="str">
        <f>VLOOKUP(B:B,Customers!A:B,2,TRUE)</f>
        <v>USA</v>
      </c>
      <c r="O1833" t="str">
        <f t="shared" si="144"/>
        <v>Not Outlier</v>
      </c>
      <c r="P1833">
        <f>VLOOKUP(B:B,Customers!A:H,8,0)</f>
        <v>84</v>
      </c>
    </row>
    <row r="1834" spans="1:16" x14ac:dyDescent="0.25">
      <c r="A1834">
        <v>112565</v>
      </c>
      <c r="B1834">
        <v>1485</v>
      </c>
      <c r="C1834" s="1" t="s">
        <v>105</v>
      </c>
      <c r="D1834" s="2">
        <v>45041.01666666667</v>
      </c>
      <c r="E1834" t="s">
        <v>98</v>
      </c>
      <c r="F1834" t="s">
        <v>13</v>
      </c>
      <c r="G1834">
        <v>6159</v>
      </c>
      <c r="H1834" s="11">
        <f t="shared" si="140"/>
        <v>25</v>
      </c>
      <c r="I1834" s="7">
        <v>45041</v>
      </c>
      <c r="J1834" s="8">
        <v>1.6666666666666666E-2</v>
      </c>
      <c r="K1834">
        <f t="shared" si="141"/>
        <v>24</v>
      </c>
      <c r="L1834">
        <f t="shared" si="142"/>
        <v>0</v>
      </c>
      <c r="M1834">
        <f t="shared" si="143"/>
        <v>4</v>
      </c>
      <c r="N1834" t="str">
        <f>VLOOKUP(B:B,Customers!A:B,2,TRUE)</f>
        <v>Spain</v>
      </c>
      <c r="O1834" t="str">
        <f t="shared" si="144"/>
        <v>Not Outlier</v>
      </c>
      <c r="P1834">
        <f>VLOOKUP(B:B,Customers!A:H,8,0)</f>
        <v>38</v>
      </c>
    </row>
    <row r="1835" spans="1:16" x14ac:dyDescent="0.25">
      <c r="A1835">
        <v>342826</v>
      </c>
      <c r="B1835">
        <v>1486</v>
      </c>
      <c r="C1835" s="1" t="s">
        <v>99</v>
      </c>
      <c r="D1835" s="2">
        <v>45097.939583333333</v>
      </c>
      <c r="E1835" t="s">
        <v>96</v>
      </c>
      <c r="F1835" t="s">
        <v>8</v>
      </c>
      <c r="G1835">
        <v>3861</v>
      </c>
      <c r="H1835" s="11">
        <f t="shared" si="140"/>
        <v>20</v>
      </c>
      <c r="I1835" s="7">
        <v>45097</v>
      </c>
      <c r="J1835" s="8">
        <v>0.93958333333333333</v>
      </c>
      <c r="K1835">
        <f t="shared" si="141"/>
        <v>33</v>
      </c>
      <c r="L1835">
        <f t="shared" si="142"/>
        <v>22</v>
      </c>
      <c r="M1835">
        <f t="shared" si="143"/>
        <v>6</v>
      </c>
      <c r="N1835" t="str">
        <f>VLOOKUP(B:B,Customers!A:B,2,TRUE)</f>
        <v>USA</v>
      </c>
      <c r="O1835" t="str">
        <f t="shared" si="144"/>
        <v>Not Outlier</v>
      </c>
      <c r="P1835">
        <f>VLOOKUP(B:B,Customers!A:H,8,0)</f>
        <v>30</v>
      </c>
    </row>
    <row r="1836" spans="1:16" x14ac:dyDescent="0.25">
      <c r="A1836">
        <v>1622340</v>
      </c>
      <c r="B1836">
        <v>1487</v>
      </c>
      <c r="C1836" s="1" t="s">
        <v>107</v>
      </c>
      <c r="D1836" s="3">
        <v>45052.009722222225</v>
      </c>
      <c r="E1836" t="s">
        <v>191</v>
      </c>
      <c r="F1836" t="s">
        <v>4</v>
      </c>
      <c r="G1836">
        <v>4769</v>
      </c>
      <c r="H1836" s="11">
        <f t="shared" si="140"/>
        <v>6</v>
      </c>
      <c r="I1836" s="7">
        <v>45052</v>
      </c>
      <c r="J1836" s="8">
        <v>9.7222222222222224E-3</v>
      </c>
      <c r="K1836">
        <f t="shared" si="141"/>
        <v>14</v>
      </c>
      <c r="L1836">
        <f t="shared" si="142"/>
        <v>0</v>
      </c>
      <c r="M1836">
        <f t="shared" si="143"/>
        <v>5</v>
      </c>
      <c r="N1836" t="str">
        <f>VLOOKUP(B:B,Customers!A:B,2,TRUE)</f>
        <v>Italy</v>
      </c>
      <c r="O1836" t="str">
        <f t="shared" si="144"/>
        <v>Not Outlier</v>
      </c>
      <c r="P1836">
        <f>VLOOKUP(B:B,Customers!A:H,8,0)</f>
        <v>76</v>
      </c>
    </row>
    <row r="1837" spans="1:16" x14ac:dyDescent="0.25">
      <c r="A1837">
        <v>595446</v>
      </c>
      <c r="B1837">
        <v>1488</v>
      </c>
      <c r="C1837" s="1" t="s">
        <v>99</v>
      </c>
      <c r="D1837" s="2">
        <v>45073.968055555553</v>
      </c>
      <c r="E1837" t="s">
        <v>96</v>
      </c>
      <c r="F1837" t="s">
        <v>36</v>
      </c>
      <c r="G1837">
        <v>3770</v>
      </c>
      <c r="H1837" s="11">
        <f t="shared" si="140"/>
        <v>27</v>
      </c>
      <c r="I1837" s="7">
        <v>45073</v>
      </c>
      <c r="J1837" s="8">
        <v>0.96805555555555556</v>
      </c>
      <c r="K1837">
        <f t="shared" si="141"/>
        <v>14</v>
      </c>
      <c r="L1837">
        <f t="shared" si="142"/>
        <v>23</v>
      </c>
      <c r="M1837">
        <f t="shared" si="143"/>
        <v>5</v>
      </c>
      <c r="N1837" t="str">
        <f>VLOOKUP(B:B,Customers!A:B,2,TRUE)</f>
        <v>USA</v>
      </c>
      <c r="O1837" t="str">
        <f t="shared" si="144"/>
        <v>Not Outlier</v>
      </c>
      <c r="P1837">
        <f>VLOOKUP(B:B,Customers!A:H,8,0)</f>
        <v>35</v>
      </c>
    </row>
    <row r="1838" spans="1:16" x14ac:dyDescent="0.25">
      <c r="A1838">
        <v>609984</v>
      </c>
      <c r="B1838">
        <v>1488</v>
      </c>
      <c r="C1838" s="1" t="s">
        <v>99</v>
      </c>
      <c r="D1838" s="2">
        <v>45049.04791666667</v>
      </c>
      <c r="E1838" t="s">
        <v>96</v>
      </c>
      <c r="F1838" t="s">
        <v>33</v>
      </c>
      <c r="G1838">
        <v>4417</v>
      </c>
      <c r="H1838" s="11">
        <f t="shared" si="140"/>
        <v>3</v>
      </c>
      <c r="I1838" s="7">
        <v>45049</v>
      </c>
      <c r="J1838" s="8">
        <v>4.791666666666667E-2</v>
      </c>
      <c r="K1838">
        <f t="shared" si="141"/>
        <v>9</v>
      </c>
      <c r="L1838">
        <f t="shared" si="142"/>
        <v>1</v>
      </c>
      <c r="M1838">
        <f t="shared" si="143"/>
        <v>5</v>
      </c>
      <c r="N1838" t="str">
        <f>VLOOKUP(B:B,Customers!A:B,2,TRUE)</f>
        <v>USA</v>
      </c>
      <c r="O1838" t="str">
        <f t="shared" si="144"/>
        <v>Not Outlier</v>
      </c>
      <c r="P1838">
        <f>VLOOKUP(B:B,Customers!A:H,8,0)</f>
        <v>35</v>
      </c>
    </row>
    <row r="1839" spans="1:16" x14ac:dyDescent="0.25">
      <c r="A1839">
        <v>661382</v>
      </c>
      <c r="B1839">
        <v>1488</v>
      </c>
      <c r="C1839" s="1" t="s">
        <v>99</v>
      </c>
      <c r="D1839" s="2">
        <v>44949.968055555553</v>
      </c>
      <c r="E1839" t="s">
        <v>191</v>
      </c>
      <c r="F1839" t="s">
        <v>38</v>
      </c>
      <c r="G1839">
        <v>970</v>
      </c>
      <c r="H1839" s="11">
        <f t="shared" si="140"/>
        <v>23</v>
      </c>
      <c r="I1839" s="7">
        <v>44949</v>
      </c>
      <c r="J1839" s="8">
        <v>0.96805555555555556</v>
      </c>
      <c r="K1839">
        <f t="shared" si="141"/>
        <v>14</v>
      </c>
      <c r="L1839">
        <f t="shared" si="142"/>
        <v>23</v>
      </c>
      <c r="M1839">
        <f t="shared" si="143"/>
        <v>1</v>
      </c>
      <c r="N1839" t="str">
        <f>VLOOKUP(B:B,Customers!A:B,2,TRUE)</f>
        <v>USA</v>
      </c>
      <c r="O1839" t="str">
        <f t="shared" si="144"/>
        <v>Not Outlier</v>
      </c>
      <c r="P1839">
        <f>VLOOKUP(B:B,Customers!A:H,8,0)</f>
        <v>35</v>
      </c>
    </row>
    <row r="1840" spans="1:16" x14ac:dyDescent="0.25">
      <c r="A1840">
        <v>1662944</v>
      </c>
      <c r="B1840">
        <v>1488</v>
      </c>
      <c r="C1840" s="1" t="s">
        <v>99</v>
      </c>
      <c r="D1840" s="3">
        <v>45280.032638888886</v>
      </c>
      <c r="E1840" t="s">
        <v>98</v>
      </c>
      <c r="F1840" t="s">
        <v>52</v>
      </c>
      <c r="G1840">
        <v>9411</v>
      </c>
      <c r="H1840" s="11">
        <f t="shared" si="140"/>
        <v>20</v>
      </c>
      <c r="I1840" s="7">
        <v>45280</v>
      </c>
      <c r="J1840" s="8">
        <v>3.2638888888888891E-2</v>
      </c>
      <c r="K1840">
        <f t="shared" si="141"/>
        <v>47</v>
      </c>
      <c r="L1840">
        <f t="shared" si="142"/>
        <v>0</v>
      </c>
      <c r="M1840">
        <f t="shared" si="143"/>
        <v>12</v>
      </c>
      <c r="N1840" t="str">
        <f>VLOOKUP(B:B,Customers!A:B,2,TRUE)</f>
        <v>USA</v>
      </c>
      <c r="O1840" t="str">
        <f t="shared" si="144"/>
        <v>Not Outlier</v>
      </c>
      <c r="P1840">
        <f>VLOOKUP(B:B,Customers!A:H,8,0)</f>
        <v>35</v>
      </c>
    </row>
    <row r="1841" spans="1:16" x14ac:dyDescent="0.25">
      <c r="A1841">
        <v>74526</v>
      </c>
      <c r="B1841">
        <v>1489</v>
      </c>
      <c r="C1841" s="1" t="s">
        <v>105</v>
      </c>
      <c r="D1841" s="2">
        <v>45273.070138888892</v>
      </c>
      <c r="E1841" t="s">
        <v>98</v>
      </c>
      <c r="F1841" t="s">
        <v>57</v>
      </c>
      <c r="G1841">
        <v>1132</v>
      </c>
      <c r="H1841" s="11">
        <f t="shared" si="140"/>
        <v>13</v>
      </c>
      <c r="I1841" s="7">
        <v>45273</v>
      </c>
      <c r="J1841" s="8">
        <v>7.013888888888889E-2</v>
      </c>
      <c r="K1841">
        <f t="shared" si="141"/>
        <v>41</v>
      </c>
      <c r="L1841">
        <f t="shared" si="142"/>
        <v>1</v>
      </c>
      <c r="M1841">
        <f t="shared" si="143"/>
        <v>12</v>
      </c>
      <c r="N1841" t="str">
        <f>VLOOKUP(B:B,Customers!A:B,2,TRUE)</f>
        <v>Spain</v>
      </c>
      <c r="O1841" t="str">
        <f t="shared" si="144"/>
        <v>Not Outlier</v>
      </c>
      <c r="P1841">
        <f>VLOOKUP(B:B,Customers!A:H,8,0)</f>
        <v>46</v>
      </c>
    </row>
    <row r="1842" spans="1:16" x14ac:dyDescent="0.25">
      <c r="A1842">
        <v>1543099</v>
      </c>
      <c r="B1842">
        <v>1489</v>
      </c>
      <c r="C1842" s="1" t="s">
        <v>105</v>
      </c>
      <c r="D1842" s="3">
        <v>44974.947222222225</v>
      </c>
      <c r="E1842" t="s">
        <v>191</v>
      </c>
      <c r="F1842" t="s">
        <v>67</v>
      </c>
      <c r="G1842">
        <v>5530</v>
      </c>
      <c r="H1842" s="11">
        <f t="shared" si="140"/>
        <v>17</v>
      </c>
      <c r="I1842" s="7">
        <v>44974</v>
      </c>
      <c r="J1842" s="8">
        <v>0.94722222222222219</v>
      </c>
      <c r="K1842">
        <f t="shared" si="141"/>
        <v>44</v>
      </c>
      <c r="L1842">
        <f t="shared" si="142"/>
        <v>22</v>
      </c>
      <c r="M1842">
        <f t="shared" si="143"/>
        <v>2</v>
      </c>
      <c r="N1842" t="str">
        <f>VLOOKUP(B:B,Customers!A:B,2,TRUE)</f>
        <v>Spain</v>
      </c>
      <c r="O1842" t="str">
        <f t="shared" si="144"/>
        <v>Not Outlier</v>
      </c>
      <c r="P1842">
        <f>VLOOKUP(B:B,Customers!A:H,8,0)</f>
        <v>46</v>
      </c>
    </row>
    <row r="1843" spans="1:16" x14ac:dyDescent="0.25">
      <c r="A1843">
        <v>1639546</v>
      </c>
      <c r="B1843">
        <v>1491</v>
      </c>
      <c r="C1843" s="1" t="s">
        <v>99</v>
      </c>
      <c r="D1843" s="3">
        <v>45045.958333333336</v>
      </c>
      <c r="E1843" t="s">
        <v>97</v>
      </c>
      <c r="F1843" t="s">
        <v>77</v>
      </c>
      <c r="G1843">
        <v>4460</v>
      </c>
      <c r="H1843" s="11">
        <f t="shared" si="140"/>
        <v>29</v>
      </c>
      <c r="I1843" s="7">
        <v>45045</v>
      </c>
      <c r="J1843" s="8">
        <v>0.95833333333333337</v>
      </c>
      <c r="K1843">
        <f t="shared" si="141"/>
        <v>0</v>
      </c>
      <c r="L1843">
        <f t="shared" si="142"/>
        <v>23</v>
      </c>
      <c r="M1843">
        <f t="shared" si="143"/>
        <v>4</v>
      </c>
      <c r="N1843" t="str">
        <f>VLOOKUP(B:B,Customers!A:B,2,TRUE)</f>
        <v>USA</v>
      </c>
      <c r="O1843" t="str">
        <f t="shared" si="144"/>
        <v>Not Outlier</v>
      </c>
      <c r="P1843">
        <f>VLOOKUP(B:B,Customers!A:H,8,0)</f>
        <v>67</v>
      </c>
    </row>
    <row r="1844" spans="1:16" x14ac:dyDescent="0.25">
      <c r="A1844">
        <v>541762</v>
      </c>
      <c r="B1844">
        <v>1492</v>
      </c>
      <c r="C1844" s="1" t="s">
        <v>99</v>
      </c>
      <c r="D1844" s="2">
        <v>45135.998611111114</v>
      </c>
      <c r="E1844" t="s">
        <v>98</v>
      </c>
      <c r="F1844" t="s">
        <v>9</v>
      </c>
      <c r="G1844">
        <v>5062</v>
      </c>
      <c r="H1844" s="11">
        <f t="shared" si="140"/>
        <v>28</v>
      </c>
      <c r="I1844" s="7">
        <v>45135</v>
      </c>
      <c r="J1844" s="8">
        <v>0.99861111111111112</v>
      </c>
      <c r="K1844">
        <f t="shared" si="141"/>
        <v>58</v>
      </c>
      <c r="L1844">
        <f t="shared" si="142"/>
        <v>23</v>
      </c>
      <c r="M1844">
        <f t="shared" si="143"/>
        <v>7</v>
      </c>
      <c r="N1844" t="str">
        <f>VLOOKUP(B:B,Customers!A:B,2,TRUE)</f>
        <v>USA</v>
      </c>
      <c r="O1844" t="str">
        <f t="shared" si="144"/>
        <v>Not Outlier</v>
      </c>
      <c r="P1844">
        <f>VLOOKUP(B:B,Customers!A:H,8,0)</f>
        <v>78</v>
      </c>
    </row>
    <row r="1845" spans="1:16" x14ac:dyDescent="0.25">
      <c r="A1845">
        <v>569689</v>
      </c>
      <c r="B1845">
        <v>1492</v>
      </c>
      <c r="C1845" s="1" t="s">
        <v>99</v>
      </c>
      <c r="D1845" s="2">
        <v>45227.072916666664</v>
      </c>
      <c r="E1845" t="s">
        <v>98</v>
      </c>
      <c r="F1845" t="s">
        <v>43</v>
      </c>
      <c r="G1845">
        <v>2171</v>
      </c>
      <c r="H1845" s="11">
        <f t="shared" si="140"/>
        <v>28</v>
      </c>
      <c r="I1845" s="7">
        <v>45227</v>
      </c>
      <c r="J1845" s="8">
        <v>7.2916666666666671E-2</v>
      </c>
      <c r="K1845">
        <f t="shared" si="141"/>
        <v>45</v>
      </c>
      <c r="L1845">
        <f t="shared" si="142"/>
        <v>1</v>
      </c>
      <c r="M1845">
        <f t="shared" si="143"/>
        <v>10</v>
      </c>
      <c r="N1845" t="str">
        <f>VLOOKUP(B:B,Customers!A:B,2,TRUE)</f>
        <v>USA</v>
      </c>
      <c r="O1845" t="str">
        <f t="shared" si="144"/>
        <v>Not Outlier</v>
      </c>
      <c r="P1845">
        <f>VLOOKUP(B:B,Customers!A:H,8,0)</f>
        <v>78</v>
      </c>
    </row>
    <row r="1846" spans="1:16" x14ac:dyDescent="0.25">
      <c r="A1846">
        <v>1437527</v>
      </c>
      <c r="B1846">
        <v>1495</v>
      </c>
      <c r="C1846" s="1" t="s">
        <v>108</v>
      </c>
      <c r="D1846" s="3">
        <v>44982.032638888886</v>
      </c>
      <c r="E1846" t="s">
        <v>98</v>
      </c>
      <c r="F1846" t="s">
        <v>92</v>
      </c>
      <c r="G1846">
        <v>2234</v>
      </c>
      <c r="H1846" s="11">
        <f t="shared" si="140"/>
        <v>25</v>
      </c>
      <c r="I1846" s="7">
        <v>44982</v>
      </c>
      <c r="J1846" s="8">
        <v>3.2638888888888891E-2</v>
      </c>
      <c r="K1846">
        <f t="shared" si="141"/>
        <v>47</v>
      </c>
      <c r="L1846">
        <f t="shared" si="142"/>
        <v>0</v>
      </c>
      <c r="M1846">
        <f t="shared" si="143"/>
        <v>2</v>
      </c>
      <c r="N1846" t="str">
        <f>VLOOKUP(B:B,Customers!A:B,2,TRUE)</f>
        <v>Denmark</v>
      </c>
      <c r="O1846" t="str">
        <f t="shared" si="144"/>
        <v>Not Outlier</v>
      </c>
      <c r="P1846">
        <f>VLOOKUP(B:B,Customers!A:H,8,0)</f>
        <v>34</v>
      </c>
    </row>
    <row r="1847" spans="1:16" x14ac:dyDescent="0.25">
      <c r="A1847">
        <v>1418125</v>
      </c>
      <c r="B1847">
        <v>1496</v>
      </c>
      <c r="C1847" s="1" t="s">
        <v>99</v>
      </c>
      <c r="D1847" s="3">
        <v>45150.031944444447</v>
      </c>
      <c r="E1847" t="s">
        <v>98</v>
      </c>
      <c r="F1847" t="s">
        <v>45</v>
      </c>
      <c r="G1847">
        <v>8586</v>
      </c>
      <c r="H1847" s="11">
        <f t="shared" si="140"/>
        <v>12</v>
      </c>
      <c r="I1847" s="7">
        <v>45150</v>
      </c>
      <c r="J1847" s="8">
        <v>3.1944444444444442E-2</v>
      </c>
      <c r="K1847">
        <f t="shared" si="141"/>
        <v>46</v>
      </c>
      <c r="L1847">
        <f t="shared" si="142"/>
        <v>0</v>
      </c>
      <c r="M1847">
        <f t="shared" si="143"/>
        <v>8</v>
      </c>
      <c r="N1847" t="str">
        <f>VLOOKUP(B:B,Customers!A:B,2,TRUE)</f>
        <v>USA</v>
      </c>
      <c r="O1847" t="str">
        <f t="shared" si="144"/>
        <v>Not Outlier</v>
      </c>
      <c r="P1847">
        <f>VLOOKUP(B:B,Customers!A:H,8,0)</f>
        <v>74</v>
      </c>
    </row>
    <row r="1848" spans="1:16" x14ac:dyDescent="0.25">
      <c r="A1848">
        <v>480827</v>
      </c>
      <c r="B1848">
        <v>1498</v>
      </c>
      <c r="C1848" s="1" t="s">
        <v>109</v>
      </c>
      <c r="D1848" s="2">
        <v>44940.004166666666</v>
      </c>
      <c r="E1848" t="s">
        <v>98</v>
      </c>
      <c r="F1848" t="s">
        <v>88</v>
      </c>
      <c r="G1848">
        <v>3032</v>
      </c>
      <c r="H1848" s="11">
        <f t="shared" si="140"/>
        <v>14</v>
      </c>
      <c r="I1848" s="7">
        <v>44940</v>
      </c>
      <c r="J1848" s="8">
        <v>4.1666666666666666E-3</v>
      </c>
      <c r="K1848">
        <f t="shared" si="141"/>
        <v>6</v>
      </c>
      <c r="L1848">
        <f t="shared" si="142"/>
        <v>0</v>
      </c>
      <c r="M1848">
        <f t="shared" si="143"/>
        <v>1</v>
      </c>
      <c r="N1848" t="str">
        <f>VLOOKUP(B:B,Customers!A:B,2,TRUE)</f>
        <v>Germany</v>
      </c>
      <c r="O1848" t="str">
        <f t="shared" si="144"/>
        <v>Not Outlier</v>
      </c>
      <c r="P1848">
        <f>VLOOKUP(B:B,Customers!A:H,8,0)</f>
        <v>75</v>
      </c>
    </row>
    <row r="1849" spans="1:16" x14ac:dyDescent="0.25">
      <c r="A1849">
        <v>141004</v>
      </c>
      <c r="B1849">
        <v>1499</v>
      </c>
      <c r="C1849" s="1" t="s">
        <v>99</v>
      </c>
      <c r="D1849" s="2">
        <v>45063.056250000001</v>
      </c>
      <c r="E1849" t="s">
        <v>191</v>
      </c>
      <c r="F1849" t="s">
        <v>21</v>
      </c>
      <c r="G1849">
        <v>9940</v>
      </c>
      <c r="H1849" s="11">
        <f t="shared" si="140"/>
        <v>17</v>
      </c>
      <c r="I1849" s="7">
        <v>45063</v>
      </c>
      <c r="J1849" s="8">
        <v>5.6250000000000001E-2</v>
      </c>
      <c r="K1849">
        <f t="shared" si="141"/>
        <v>21</v>
      </c>
      <c r="L1849">
        <f t="shared" si="142"/>
        <v>1</v>
      </c>
      <c r="M1849">
        <f t="shared" si="143"/>
        <v>5</v>
      </c>
      <c r="N1849" t="str">
        <f>VLOOKUP(B:B,Customers!A:B,2,TRUE)</f>
        <v>USA</v>
      </c>
      <c r="O1849" t="str">
        <f t="shared" si="144"/>
        <v>Not Outlier</v>
      </c>
      <c r="P1849">
        <f>VLOOKUP(B:B,Customers!A:H,8,0)</f>
        <v>48</v>
      </c>
    </row>
    <row r="1850" spans="1:16" x14ac:dyDescent="0.25">
      <c r="A1850">
        <v>953006</v>
      </c>
      <c r="B1850">
        <v>1500</v>
      </c>
      <c r="C1850" s="1" t="s">
        <v>99</v>
      </c>
      <c r="D1850" s="3">
        <v>45246.023611111108</v>
      </c>
      <c r="E1850" t="s">
        <v>98</v>
      </c>
      <c r="F1850" t="s">
        <v>81</v>
      </c>
      <c r="G1850">
        <v>9376</v>
      </c>
      <c r="H1850" s="11">
        <f t="shared" si="140"/>
        <v>16</v>
      </c>
      <c r="I1850" s="7">
        <v>45246</v>
      </c>
      <c r="J1850" s="8">
        <v>2.361111111111111E-2</v>
      </c>
      <c r="K1850">
        <f t="shared" si="141"/>
        <v>34</v>
      </c>
      <c r="L1850">
        <f t="shared" si="142"/>
        <v>0</v>
      </c>
      <c r="M1850">
        <f t="shared" si="143"/>
        <v>11</v>
      </c>
      <c r="N1850" t="str">
        <f>VLOOKUP(B:B,Customers!A:B,2,TRUE)</f>
        <v>USA</v>
      </c>
      <c r="O1850" t="str">
        <f t="shared" si="144"/>
        <v>Not Outlier</v>
      </c>
      <c r="P1850">
        <f>VLOOKUP(B:B,Customers!A:H,8,0)</f>
        <v>19</v>
      </c>
    </row>
    <row r="1851" spans="1:16" x14ac:dyDescent="0.25">
      <c r="A1851">
        <v>595956</v>
      </c>
      <c r="B1851">
        <v>1501</v>
      </c>
      <c r="C1851" s="1" t="s">
        <v>99</v>
      </c>
      <c r="D1851" s="2">
        <v>44943.069444444445</v>
      </c>
      <c r="E1851" t="s">
        <v>97</v>
      </c>
      <c r="F1851" t="s">
        <v>37</v>
      </c>
      <c r="G1851">
        <v>3537</v>
      </c>
      <c r="H1851" s="11">
        <f t="shared" si="140"/>
        <v>17</v>
      </c>
      <c r="I1851" s="7">
        <v>44943</v>
      </c>
      <c r="J1851" s="8">
        <v>6.9444444444444448E-2</v>
      </c>
      <c r="K1851">
        <f t="shared" si="141"/>
        <v>40</v>
      </c>
      <c r="L1851">
        <f t="shared" si="142"/>
        <v>1</v>
      </c>
      <c r="M1851">
        <f t="shared" si="143"/>
        <v>1</v>
      </c>
      <c r="N1851" t="str">
        <f>VLOOKUP(B:B,Customers!A:B,2,TRUE)</f>
        <v>USA</v>
      </c>
      <c r="O1851" t="str">
        <f t="shared" si="144"/>
        <v>Not Outlier</v>
      </c>
      <c r="P1851">
        <f>VLOOKUP(B:B,Customers!A:H,8,0)</f>
        <v>51</v>
      </c>
    </row>
    <row r="1852" spans="1:16" x14ac:dyDescent="0.25">
      <c r="A1852">
        <v>1124146</v>
      </c>
      <c r="B1852">
        <v>1501</v>
      </c>
      <c r="C1852" s="1" t="s">
        <v>99</v>
      </c>
      <c r="D1852" s="3">
        <v>45037.01666666667</v>
      </c>
      <c r="E1852" t="s">
        <v>98</v>
      </c>
      <c r="F1852" t="s">
        <v>77</v>
      </c>
      <c r="G1852">
        <v>3329</v>
      </c>
      <c r="H1852" s="11">
        <f t="shared" si="140"/>
        <v>21</v>
      </c>
      <c r="I1852" s="7">
        <v>45037</v>
      </c>
      <c r="J1852" s="8">
        <v>1.6666666666666666E-2</v>
      </c>
      <c r="K1852">
        <f t="shared" si="141"/>
        <v>24</v>
      </c>
      <c r="L1852">
        <f t="shared" si="142"/>
        <v>0</v>
      </c>
      <c r="M1852">
        <f t="shared" si="143"/>
        <v>4</v>
      </c>
      <c r="N1852" t="str">
        <f>VLOOKUP(B:B,Customers!A:B,2,TRUE)</f>
        <v>USA</v>
      </c>
      <c r="O1852" t="str">
        <f t="shared" si="144"/>
        <v>Not Outlier</v>
      </c>
      <c r="P1852">
        <f>VLOOKUP(B:B,Customers!A:H,8,0)</f>
        <v>51</v>
      </c>
    </row>
    <row r="1853" spans="1:16" x14ac:dyDescent="0.25">
      <c r="A1853">
        <v>1489846</v>
      </c>
      <c r="B1853">
        <v>1501</v>
      </c>
      <c r="C1853" s="1" t="s">
        <v>99</v>
      </c>
      <c r="D1853" s="3">
        <v>45077.073611111111</v>
      </c>
      <c r="E1853" t="s">
        <v>97</v>
      </c>
      <c r="F1853" t="s">
        <v>10</v>
      </c>
      <c r="G1853">
        <v>1094</v>
      </c>
      <c r="H1853" s="11">
        <f t="shared" si="140"/>
        <v>31</v>
      </c>
      <c r="I1853" s="7">
        <v>45077</v>
      </c>
      <c r="J1853" s="8">
        <v>7.3611111111111113E-2</v>
      </c>
      <c r="K1853">
        <f t="shared" si="141"/>
        <v>46</v>
      </c>
      <c r="L1853">
        <f t="shared" si="142"/>
        <v>1</v>
      </c>
      <c r="M1853">
        <f t="shared" si="143"/>
        <v>5</v>
      </c>
      <c r="N1853" t="str">
        <f>VLOOKUP(B:B,Customers!A:B,2,TRUE)</f>
        <v>USA</v>
      </c>
      <c r="O1853" t="str">
        <f t="shared" si="144"/>
        <v>Not Outlier</v>
      </c>
      <c r="P1853">
        <f>VLOOKUP(B:B,Customers!A:H,8,0)</f>
        <v>51</v>
      </c>
    </row>
    <row r="1854" spans="1:16" x14ac:dyDescent="0.25">
      <c r="A1854">
        <v>448164</v>
      </c>
      <c r="B1854">
        <v>1502</v>
      </c>
      <c r="C1854" s="1" t="s">
        <v>105</v>
      </c>
      <c r="D1854" s="2">
        <v>44961.065972222219</v>
      </c>
      <c r="E1854" t="s">
        <v>96</v>
      </c>
      <c r="F1854" t="s">
        <v>48</v>
      </c>
      <c r="G1854">
        <v>3869</v>
      </c>
      <c r="H1854" s="11">
        <f t="shared" si="140"/>
        <v>4</v>
      </c>
      <c r="I1854" s="7">
        <v>44961</v>
      </c>
      <c r="J1854" s="8">
        <v>6.5972222222222224E-2</v>
      </c>
      <c r="K1854">
        <f t="shared" si="141"/>
        <v>35</v>
      </c>
      <c r="L1854">
        <f t="shared" si="142"/>
        <v>1</v>
      </c>
      <c r="M1854">
        <f t="shared" si="143"/>
        <v>2</v>
      </c>
      <c r="N1854" t="str">
        <f>VLOOKUP(B:B,Customers!A:B,2,TRUE)</f>
        <v>Spain</v>
      </c>
      <c r="O1854" t="str">
        <f t="shared" si="144"/>
        <v>Not Outlier</v>
      </c>
      <c r="P1854">
        <f>VLOOKUP(B:B,Customers!A:H,8,0)</f>
        <v>33</v>
      </c>
    </row>
    <row r="1855" spans="1:16" x14ac:dyDescent="0.25">
      <c r="A1855">
        <v>615675</v>
      </c>
      <c r="B1855">
        <v>1502</v>
      </c>
      <c r="C1855" s="1" t="s">
        <v>105</v>
      </c>
      <c r="D1855" s="2">
        <v>45059.018055555556</v>
      </c>
      <c r="E1855" t="s">
        <v>191</v>
      </c>
      <c r="F1855" t="s">
        <v>44</v>
      </c>
      <c r="G1855">
        <v>3875</v>
      </c>
      <c r="H1855" s="11">
        <f t="shared" si="140"/>
        <v>13</v>
      </c>
      <c r="I1855" s="7">
        <v>45059</v>
      </c>
      <c r="J1855" s="8">
        <v>1.8055555555555554E-2</v>
      </c>
      <c r="K1855">
        <f t="shared" si="141"/>
        <v>26</v>
      </c>
      <c r="L1855">
        <f t="shared" si="142"/>
        <v>0</v>
      </c>
      <c r="M1855">
        <f t="shared" si="143"/>
        <v>5</v>
      </c>
      <c r="N1855" t="str">
        <f>VLOOKUP(B:B,Customers!A:B,2,TRUE)</f>
        <v>Spain</v>
      </c>
      <c r="O1855" t="str">
        <f t="shared" si="144"/>
        <v>Not Outlier</v>
      </c>
      <c r="P1855">
        <f>VLOOKUP(B:B,Customers!A:H,8,0)</f>
        <v>33</v>
      </c>
    </row>
    <row r="1856" spans="1:16" x14ac:dyDescent="0.25">
      <c r="A1856">
        <v>1230334</v>
      </c>
      <c r="B1856">
        <v>1502</v>
      </c>
      <c r="C1856" s="1" t="s">
        <v>105</v>
      </c>
      <c r="D1856" s="3">
        <v>45041.99722222222</v>
      </c>
      <c r="E1856" t="s">
        <v>96</v>
      </c>
      <c r="F1856" t="s">
        <v>62</v>
      </c>
      <c r="G1856">
        <v>2395</v>
      </c>
      <c r="H1856" s="11">
        <f t="shared" si="140"/>
        <v>25</v>
      </c>
      <c r="I1856" s="7">
        <v>45041</v>
      </c>
      <c r="J1856" s="8">
        <v>0.99722222222222223</v>
      </c>
      <c r="K1856">
        <f t="shared" si="141"/>
        <v>56</v>
      </c>
      <c r="L1856">
        <f t="shared" si="142"/>
        <v>23</v>
      </c>
      <c r="M1856">
        <f t="shared" si="143"/>
        <v>4</v>
      </c>
      <c r="N1856" t="str">
        <f>VLOOKUP(B:B,Customers!A:B,2,TRUE)</f>
        <v>Spain</v>
      </c>
      <c r="O1856" t="str">
        <f t="shared" si="144"/>
        <v>Not Outlier</v>
      </c>
      <c r="P1856">
        <f>VLOOKUP(B:B,Customers!A:H,8,0)</f>
        <v>33</v>
      </c>
    </row>
    <row r="1857" spans="1:16" x14ac:dyDescent="0.25">
      <c r="A1857">
        <v>521761</v>
      </c>
      <c r="B1857">
        <v>1504</v>
      </c>
      <c r="C1857" s="1" t="s">
        <v>100</v>
      </c>
      <c r="D1857" s="2">
        <v>45113.975694444445</v>
      </c>
      <c r="E1857" t="s">
        <v>191</v>
      </c>
      <c r="F1857" t="s">
        <v>69</v>
      </c>
      <c r="G1857">
        <v>4462</v>
      </c>
      <c r="H1857" s="11">
        <f t="shared" si="140"/>
        <v>6</v>
      </c>
      <c r="I1857" s="7">
        <v>45113</v>
      </c>
      <c r="J1857" s="8">
        <v>0.97569444444444442</v>
      </c>
      <c r="K1857">
        <f t="shared" si="141"/>
        <v>25</v>
      </c>
      <c r="L1857">
        <f t="shared" si="142"/>
        <v>23</v>
      </c>
      <c r="M1857">
        <f t="shared" si="143"/>
        <v>7</v>
      </c>
      <c r="N1857" t="str">
        <f>VLOOKUP(B:B,Customers!A:B,2,TRUE)</f>
        <v>France</v>
      </c>
      <c r="O1857" t="str">
        <f t="shared" si="144"/>
        <v>Not Outlier</v>
      </c>
      <c r="P1857">
        <f>VLOOKUP(B:B,Customers!A:H,8,0)</f>
        <v>33</v>
      </c>
    </row>
    <row r="1858" spans="1:16" x14ac:dyDescent="0.25">
      <c r="A1858">
        <v>543294</v>
      </c>
      <c r="B1858">
        <v>1504</v>
      </c>
      <c r="C1858" s="1" t="s">
        <v>100</v>
      </c>
      <c r="D1858" s="2">
        <v>45182.018750000003</v>
      </c>
      <c r="E1858" t="s">
        <v>191</v>
      </c>
      <c r="F1858" t="s">
        <v>61</v>
      </c>
      <c r="G1858">
        <v>3639</v>
      </c>
      <c r="H1858" s="11">
        <f t="shared" si="140"/>
        <v>13</v>
      </c>
      <c r="I1858" s="7">
        <v>45182</v>
      </c>
      <c r="J1858" s="8">
        <v>1.8749999999999999E-2</v>
      </c>
      <c r="K1858">
        <f t="shared" si="141"/>
        <v>27</v>
      </c>
      <c r="L1858">
        <f t="shared" si="142"/>
        <v>0</v>
      </c>
      <c r="M1858">
        <f t="shared" si="143"/>
        <v>9</v>
      </c>
      <c r="N1858" t="str">
        <f>VLOOKUP(B:B,Customers!A:B,2,TRUE)</f>
        <v>France</v>
      </c>
      <c r="O1858" t="str">
        <f t="shared" si="144"/>
        <v>Not Outlier</v>
      </c>
      <c r="P1858">
        <f>VLOOKUP(B:B,Customers!A:H,8,0)</f>
        <v>33</v>
      </c>
    </row>
    <row r="1859" spans="1:16" x14ac:dyDescent="0.25">
      <c r="A1859">
        <v>1025204</v>
      </c>
      <c r="B1859">
        <v>1504</v>
      </c>
      <c r="C1859" s="1" t="s">
        <v>100</v>
      </c>
      <c r="D1859" s="3">
        <v>45122.011805555558</v>
      </c>
      <c r="E1859" t="s">
        <v>98</v>
      </c>
      <c r="F1859" t="s">
        <v>90</v>
      </c>
      <c r="G1859">
        <v>1043</v>
      </c>
      <c r="H1859" s="11">
        <f t="shared" ref="H1859:H1922" si="145">DAY(D1859)</f>
        <v>15</v>
      </c>
      <c r="I1859" s="7">
        <v>45122</v>
      </c>
      <c r="J1859" s="8">
        <v>1.1805555555555555E-2</v>
      </c>
      <c r="K1859">
        <f t="shared" ref="K1859:K1922" si="146">MINUTE(J1859)</f>
        <v>17</v>
      </c>
      <c r="L1859">
        <f t="shared" ref="L1859:L1922" si="147">HOUR(J1859)</f>
        <v>0</v>
      </c>
      <c r="M1859">
        <f t="shared" ref="M1859:M1922" si="148">MONTH(I1859)</f>
        <v>7</v>
      </c>
      <c r="N1859" t="str">
        <f>VLOOKUP(B:B,Customers!A:B,2,TRUE)</f>
        <v>France</v>
      </c>
      <c r="O1859" t="str">
        <f t="shared" ref="O1859:O1922" si="149">IF(OR(G1859&gt;$R$9,G1859&lt;$R$8),"Outlier","Not Outlier")</f>
        <v>Not Outlier</v>
      </c>
      <c r="P1859">
        <f>VLOOKUP(B:B,Customers!A:H,8,0)</f>
        <v>33</v>
      </c>
    </row>
    <row r="1860" spans="1:16" x14ac:dyDescent="0.25">
      <c r="A1860">
        <v>319587</v>
      </c>
      <c r="B1860">
        <v>1505</v>
      </c>
      <c r="C1860" s="1" t="s">
        <v>99</v>
      </c>
      <c r="D1860" s="2">
        <v>45199.00277777778</v>
      </c>
      <c r="E1860" t="s">
        <v>96</v>
      </c>
      <c r="F1860" t="s">
        <v>82</v>
      </c>
      <c r="G1860">
        <v>1648</v>
      </c>
      <c r="H1860" s="11">
        <f t="shared" si="145"/>
        <v>30</v>
      </c>
      <c r="I1860" s="7">
        <v>45199</v>
      </c>
      <c r="J1860" s="8">
        <v>2.7777777777777779E-3</v>
      </c>
      <c r="K1860">
        <f t="shared" si="146"/>
        <v>4</v>
      </c>
      <c r="L1860">
        <f t="shared" si="147"/>
        <v>0</v>
      </c>
      <c r="M1860">
        <f t="shared" si="148"/>
        <v>9</v>
      </c>
      <c r="N1860" t="str">
        <f>VLOOKUP(B:B,Customers!A:B,2,TRUE)</f>
        <v>USA</v>
      </c>
      <c r="O1860" t="str">
        <f t="shared" si="149"/>
        <v>Not Outlier</v>
      </c>
      <c r="P1860">
        <f>VLOOKUP(B:B,Customers!A:H,8,0)</f>
        <v>48</v>
      </c>
    </row>
    <row r="1861" spans="1:16" x14ac:dyDescent="0.25">
      <c r="A1861">
        <v>366719</v>
      </c>
      <c r="B1861">
        <v>1505</v>
      </c>
      <c r="C1861" s="1" t="s">
        <v>99</v>
      </c>
      <c r="D1861" s="2">
        <v>44989.960416666669</v>
      </c>
      <c r="E1861" t="s">
        <v>96</v>
      </c>
      <c r="F1861" t="s">
        <v>36</v>
      </c>
      <c r="G1861">
        <v>7878</v>
      </c>
      <c r="H1861" s="11">
        <f t="shared" si="145"/>
        <v>4</v>
      </c>
      <c r="I1861" s="7">
        <v>44989</v>
      </c>
      <c r="J1861" s="8">
        <v>0.9604166666666667</v>
      </c>
      <c r="K1861">
        <f t="shared" si="146"/>
        <v>3</v>
      </c>
      <c r="L1861">
        <f t="shared" si="147"/>
        <v>23</v>
      </c>
      <c r="M1861">
        <f t="shared" si="148"/>
        <v>3</v>
      </c>
      <c r="N1861" t="str">
        <f>VLOOKUP(B:B,Customers!A:B,2,TRUE)</f>
        <v>USA</v>
      </c>
      <c r="O1861" t="str">
        <f t="shared" si="149"/>
        <v>Not Outlier</v>
      </c>
      <c r="P1861">
        <f>VLOOKUP(B:B,Customers!A:H,8,0)</f>
        <v>48</v>
      </c>
    </row>
    <row r="1862" spans="1:16" x14ac:dyDescent="0.25">
      <c r="A1862">
        <v>1103298</v>
      </c>
      <c r="B1862">
        <v>1505</v>
      </c>
      <c r="C1862" s="1" t="s">
        <v>99</v>
      </c>
      <c r="D1862" s="3">
        <v>45291.027083333334</v>
      </c>
      <c r="E1862" t="s">
        <v>98</v>
      </c>
      <c r="F1862" t="s">
        <v>43</v>
      </c>
      <c r="G1862">
        <v>1147</v>
      </c>
      <c r="H1862" s="11">
        <f t="shared" si="145"/>
        <v>31</v>
      </c>
      <c r="I1862" s="7">
        <v>45291</v>
      </c>
      <c r="J1862" s="8">
        <v>2.7083333333333334E-2</v>
      </c>
      <c r="K1862">
        <f t="shared" si="146"/>
        <v>39</v>
      </c>
      <c r="L1862">
        <f t="shared" si="147"/>
        <v>0</v>
      </c>
      <c r="M1862">
        <f t="shared" si="148"/>
        <v>12</v>
      </c>
      <c r="N1862" t="str">
        <f>VLOOKUP(B:B,Customers!A:B,2,TRUE)</f>
        <v>USA</v>
      </c>
      <c r="O1862" t="str">
        <f t="shared" si="149"/>
        <v>Not Outlier</v>
      </c>
      <c r="P1862">
        <f>VLOOKUP(B:B,Customers!A:H,8,0)</f>
        <v>48</v>
      </c>
    </row>
    <row r="1863" spans="1:16" x14ac:dyDescent="0.25">
      <c r="A1863">
        <v>749782</v>
      </c>
      <c r="B1863">
        <v>1506</v>
      </c>
      <c r="C1863" s="1" t="s">
        <v>99</v>
      </c>
      <c r="D1863" s="3">
        <v>45095.094444444447</v>
      </c>
      <c r="E1863" t="s">
        <v>97</v>
      </c>
      <c r="F1863" t="s">
        <v>43</v>
      </c>
      <c r="G1863">
        <v>8021</v>
      </c>
      <c r="H1863" s="11">
        <f t="shared" si="145"/>
        <v>18</v>
      </c>
      <c r="I1863" s="7">
        <v>45095</v>
      </c>
      <c r="J1863" s="8">
        <v>9.4444444444444442E-2</v>
      </c>
      <c r="K1863">
        <f t="shared" si="146"/>
        <v>16</v>
      </c>
      <c r="L1863">
        <f t="shared" si="147"/>
        <v>2</v>
      </c>
      <c r="M1863">
        <f t="shared" si="148"/>
        <v>6</v>
      </c>
      <c r="N1863" t="str">
        <f>VLOOKUP(B:B,Customers!A:B,2,TRUE)</f>
        <v>USA</v>
      </c>
      <c r="O1863" t="str">
        <f t="shared" si="149"/>
        <v>Not Outlier</v>
      </c>
      <c r="P1863">
        <f>VLOOKUP(B:B,Customers!A:H,8,0)</f>
        <v>18</v>
      </c>
    </row>
    <row r="1864" spans="1:16" x14ac:dyDescent="0.25">
      <c r="A1864">
        <v>1001621</v>
      </c>
      <c r="B1864">
        <v>1506</v>
      </c>
      <c r="C1864" s="1" t="s">
        <v>99</v>
      </c>
      <c r="D1864" s="3">
        <v>45268.03125</v>
      </c>
      <c r="E1864" t="s">
        <v>97</v>
      </c>
      <c r="F1864" t="s">
        <v>81</v>
      </c>
      <c r="G1864">
        <v>9768</v>
      </c>
      <c r="H1864" s="11">
        <f t="shared" si="145"/>
        <v>8</v>
      </c>
      <c r="I1864" s="7">
        <v>45268</v>
      </c>
      <c r="J1864" s="8">
        <v>3.125E-2</v>
      </c>
      <c r="K1864">
        <f t="shared" si="146"/>
        <v>45</v>
      </c>
      <c r="L1864">
        <f t="shared" si="147"/>
        <v>0</v>
      </c>
      <c r="M1864">
        <f t="shared" si="148"/>
        <v>12</v>
      </c>
      <c r="N1864" t="str">
        <f>VLOOKUP(B:B,Customers!A:B,2,TRUE)</f>
        <v>USA</v>
      </c>
      <c r="O1864" t="str">
        <f t="shared" si="149"/>
        <v>Not Outlier</v>
      </c>
      <c r="P1864">
        <f>VLOOKUP(B:B,Customers!A:H,8,0)</f>
        <v>18</v>
      </c>
    </row>
    <row r="1865" spans="1:16" x14ac:dyDescent="0.25">
      <c r="A1865">
        <v>1275955</v>
      </c>
      <c r="B1865">
        <v>1506</v>
      </c>
      <c r="C1865" s="1" t="s">
        <v>99</v>
      </c>
      <c r="D1865" s="3">
        <v>45144.067361111112</v>
      </c>
      <c r="E1865" t="s">
        <v>191</v>
      </c>
      <c r="F1865" t="s">
        <v>27</v>
      </c>
      <c r="G1865">
        <v>8000</v>
      </c>
      <c r="H1865" s="11">
        <f t="shared" si="145"/>
        <v>6</v>
      </c>
      <c r="I1865" s="7">
        <v>45144</v>
      </c>
      <c r="J1865" s="8">
        <v>6.7361111111111108E-2</v>
      </c>
      <c r="K1865">
        <f t="shared" si="146"/>
        <v>37</v>
      </c>
      <c r="L1865">
        <f t="shared" si="147"/>
        <v>1</v>
      </c>
      <c r="M1865">
        <f t="shared" si="148"/>
        <v>8</v>
      </c>
      <c r="N1865" t="str">
        <f>VLOOKUP(B:B,Customers!A:B,2,TRUE)</f>
        <v>USA</v>
      </c>
      <c r="O1865" t="str">
        <f t="shared" si="149"/>
        <v>Not Outlier</v>
      </c>
      <c r="P1865">
        <f>VLOOKUP(B:B,Customers!A:H,8,0)</f>
        <v>18</v>
      </c>
    </row>
    <row r="1866" spans="1:16" x14ac:dyDescent="0.25">
      <c r="A1866">
        <v>482210</v>
      </c>
      <c r="B1866">
        <v>1507</v>
      </c>
      <c r="C1866" s="1" t="s">
        <v>99</v>
      </c>
      <c r="D1866" s="2">
        <v>45184.059027777781</v>
      </c>
      <c r="E1866" t="s">
        <v>96</v>
      </c>
      <c r="F1866" t="s">
        <v>8</v>
      </c>
      <c r="G1866">
        <v>4514</v>
      </c>
      <c r="H1866" s="11">
        <f t="shared" si="145"/>
        <v>15</v>
      </c>
      <c r="I1866" s="7">
        <v>45184</v>
      </c>
      <c r="J1866" s="8">
        <v>5.9027777777777776E-2</v>
      </c>
      <c r="K1866">
        <f t="shared" si="146"/>
        <v>25</v>
      </c>
      <c r="L1866">
        <f t="shared" si="147"/>
        <v>1</v>
      </c>
      <c r="M1866">
        <f t="shared" si="148"/>
        <v>9</v>
      </c>
      <c r="N1866" t="str">
        <f>VLOOKUP(B:B,Customers!A:B,2,TRUE)</f>
        <v>USA</v>
      </c>
      <c r="O1866" t="str">
        <f t="shared" si="149"/>
        <v>Not Outlier</v>
      </c>
      <c r="P1866">
        <f>VLOOKUP(B:B,Customers!A:H,8,0)</f>
        <v>78</v>
      </c>
    </row>
    <row r="1867" spans="1:16" x14ac:dyDescent="0.25">
      <c r="A1867">
        <v>742561</v>
      </c>
      <c r="B1867">
        <v>1509</v>
      </c>
      <c r="C1867" s="1" t="s">
        <v>99</v>
      </c>
      <c r="D1867" s="3">
        <v>44946.943749999999</v>
      </c>
      <c r="E1867" t="s">
        <v>191</v>
      </c>
      <c r="F1867" t="s">
        <v>31</v>
      </c>
      <c r="G1867">
        <v>1879</v>
      </c>
      <c r="H1867" s="11">
        <f t="shared" si="145"/>
        <v>20</v>
      </c>
      <c r="I1867" s="7">
        <v>44946</v>
      </c>
      <c r="J1867" s="8">
        <v>0.94374999999999998</v>
      </c>
      <c r="K1867">
        <f t="shared" si="146"/>
        <v>39</v>
      </c>
      <c r="L1867">
        <f t="shared" si="147"/>
        <v>22</v>
      </c>
      <c r="M1867">
        <f t="shared" si="148"/>
        <v>1</v>
      </c>
      <c r="N1867" t="str">
        <f>VLOOKUP(B:B,Customers!A:B,2,TRUE)</f>
        <v>USA</v>
      </c>
      <c r="O1867" t="str">
        <f t="shared" si="149"/>
        <v>Not Outlier</v>
      </c>
      <c r="P1867">
        <f>VLOOKUP(B:B,Customers!A:H,8,0)</f>
        <v>31</v>
      </c>
    </row>
    <row r="1868" spans="1:16" x14ac:dyDescent="0.25">
      <c r="A1868">
        <v>1185440</v>
      </c>
      <c r="B1868">
        <v>1509</v>
      </c>
      <c r="C1868" s="1" t="s">
        <v>99</v>
      </c>
      <c r="D1868" s="3">
        <v>44958.011805555558</v>
      </c>
      <c r="E1868" t="s">
        <v>97</v>
      </c>
      <c r="F1868" t="s">
        <v>56</v>
      </c>
      <c r="G1868">
        <v>2567</v>
      </c>
      <c r="H1868" s="11">
        <f t="shared" si="145"/>
        <v>1</v>
      </c>
      <c r="I1868" s="7">
        <v>44958</v>
      </c>
      <c r="J1868" s="8">
        <v>1.1805555555555555E-2</v>
      </c>
      <c r="K1868">
        <f t="shared" si="146"/>
        <v>17</v>
      </c>
      <c r="L1868">
        <f t="shared" si="147"/>
        <v>0</v>
      </c>
      <c r="M1868">
        <f t="shared" si="148"/>
        <v>2</v>
      </c>
      <c r="N1868" t="str">
        <f>VLOOKUP(B:B,Customers!A:B,2,TRUE)</f>
        <v>USA</v>
      </c>
      <c r="O1868" t="str">
        <f t="shared" si="149"/>
        <v>Not Outlier</v>
      </c>
      <c r="P1868">
        <f>VLOOKUP(B:B,Customers!A:H,8,0)</f>
        <v>31</v>
      </c>
    </row>
    <row r="1869" spans="1:16" x14ac:dyDescent="0.25">
      <c r="A1869">
        <v>1271055</v>
      </c>
      <c r="B1869">
        <v>1509</v>
      </c>
      <c r="C1869" s="1" t="s">
        <v>99</v>
      </c>
      <c r="D1869" s="3">
        <v>44935.035416666666</v>
      </c>
      <c r="E1869" t="s">
        <v>97</v>
      </c>
      <c r="F1869" t="s">
        <v>23</v>
      </c>
      <c r="G1869">
        <v>9159</v>
      </c>
      <c r="H1869" s="11">
        <f t="shared" si="145"/>
        <v>9</v>
      </c>
      <c r="I1869" s="7">
        <v>44935</v>
      </c>
      <c r="J1869" s="8">
        <v>3.5416666666666666E-2</v>
      </c>
      <c r="K1869">
        <f t="shared" si="146"/>
        <v>51</v>
      </c>
      <c r="L1869">
        <f t="shared" si="147"/>
        <v>0</v>
      </c>
      <c r="M1869">
        <f t="shared" si="148"/>
        <v>1</v>
      </c>
      <c r="N1869" t="str">
        <f>VLOOKUP(B:B,Customers!A:B,2,TRUE)</f>
        <v>USA</v>
      </c>
      <c r="O1869" t="str">
        <f t="shared" si="149"/>
        <v>Not Outlier</v>
      </c>
      <c r="P1869">
        <f>VLOOKUP(B:B,Customers!A:H,8,0)</f>
        <v>31</v>
      </c>
    </row>
    <row r="1870" spans="1:16" x14ac:dyDescent="0.25">
      <c r="A1870">
        <v>533187</v>
      </c>
      <c r="B1870">
        <v>1510</v>
      </c>
      <c r="C1870" s="1" t="s">
        <v>103</v>
      </c>
      <c r="D1870" s="2">
        <v>44998.044444444444</v>
      </c>
      <c r="E1870" t="s">
        <v>96</v>
      </c>
      <c r="F1870" t="s">
        <v>27</v>
      </c>
      <c r="G1870">
        <v>825</v>
      </c>
      <c r="H1870" s="11">
        <f t="shared" si="145"/>
        <v>13</v>
      </c>
      <c r="I1870" s="7">
        <v>44998</v>
      </c>
      <c r="J1870" s="8">
        <v>4.4444444444444446E-2</v>
      </c>
      <c r="K1870">
        <f t="shared" si="146"/>
        <v>4</v>
      </c>
      <c r="L1870">
        <f t="shared" si="147"/>
        <v>1</v>
      </c>
      <c r="M1870">
        <f t="shared" si="148"/>
        <v>3</v>
      </c>
      <c r="N1870" t="str">
        <f>VLOOKUP(B:B,Customers!A:B,2,TRUE)</f>
        <v>Norway</v>
      </c>
      <c r="O1870" t="str">
        <f t="shared" si="149"/>
        <v>Not Outlier</v>
      </c>
      <c r="P1870">
        <f>VLOOKUP(B:B,Customers!A:H,8,0)</f>
        <v>23</v>
      </c>
    </row>
    <row r="1871" spans="1:16" x14ac:dyDescent="0.25">
      <c r="A1871">
        <v>546278</v>
      </c>
      <c r="B1871">
        <v>1510</v>
      </c>
      <c r="C1871" s="1" t="s">
        <v>103</v>
      </c>
      <c r="D1871" s="2">
        <v>45081.047222222223</v>
      </c>
      <c r="E1871" t="s">
        <v>191</v>
      </c>
      <c r="F1871" t="s">
        <v>51</v>
      </c>
      <c r="G1871">
        <v>5853</v>
      </c>
      <c r="H1871" s="11">
        <f t="shared" si="145"/>
        <v>4</v>
      </c>
      <c r="I1871" s="7">
        <v>45081</v>
      </c>
      <c r="J1871" s="8">
        <v>4.7222222222222221E-2</v>
      </c>
      <c r="K1871">
        <f t="shared" si="146"/>
        <v>8</v>
      </c>
      <c r="L1871">
        <f t="shared" si="147"/>
        <v>1</v>
      </c>
      <c r="M1871">
        <f t="shared" si="148"/>
        <v>6</v>
      </c>
      <c r="N1871" t="str">
        <f>VLOOKUP(B:B,Customers!A:B,2,TRUE)</f>
        <v>Norway</v>
      </c>
      <c r="O1871" t="str">
        <f t="shared" si="149"/>
        <v>Not Outlier</v>
      </c>
      <c r="P1871">
        <f>VLOOKUP(B:B,Customers!A:H,8,0)</f>
        <v>23</v>
      </c>
    </row>
    <row r="1872" spans="1:16" x14ac:dyDescent="0.25">
      <c r="A1872">
        <v>947369</v>
      </c>
      <c r="B1872">
        <v>1510</v>
      </c>
      <c r="C1872" s="1" t="s">
        <v>103</v>
      </c>
      <c r="D1872" s="3">
        <v>45117.013888888891</v>
      </c>
      <c r="E1872" t="s">
        <v>97</v>
      </c>
      <c r="F1872" t="s">
        <v>59</v>
      </c>
      <c r="G1872">
        <v>5208</v>
      </c>
      <c r="H1872" s="11">
        <f t="shared" si="145"/>
        <v>10</v>
      </c>
      <c r="I1872" s="7">
        <v>45117</v>
      </c>
      <c r="J1872" s="8">
        <v>1.3888888888888888E-2</v>
      </c>
      <c r="K1872">
        <f t="shared" si="146"/>
        <v>20</v>
      </c>
      <c r="L1872">
        <f t="shared" si="147"/>
        <v>0</v>
      </c>
      <c r="M1872">
        <f t="shared" si="148"/>
        <v>7</v>
      </c>
      <c r="N1872" t="str">
        <f>VLOOKUP(B:B,Customers!A:B,2,TRUE)</f>
        <v>Norway</v>
      </c>
      <c r="O1872" t="str">
        <f t="shared" si="149"/>
        <v>Not Outlier</v>
      </c>
      <c r="P1872">
        <f>VLOOKUP(B:B,Customers!A:H,8,0)</f>
        <v>23</v>
      </c>
    </row>
    <row r="1873" spans="1:16" x14ac:dyDescent="0.25">
      <c r="A1873">
        <v>1335994</v>
      </c>
      <c r="B1873">
        <v>1510</v>
      </c>
      <c r="C1873" s="1" t="s">
        <v>103</v>
      </c>
      <c r="D1873" s="3">
        <v>45276.018055555556</v>
      </c>
      <c r="E1873" t="s">
        <v>191</v>
      </c>
      <c r="F1873" t="s">
        <v>88</v>
      </c>
      <c r="G1873">
        <v>7950</v>
      </c>
      <c r="H1873" s="11">
        <f t="shared" si="145"/>
        <v>16</v>
      </c>
      <c r="I1873" s="7">
        <v>45276</v>
      </c>
      <c r="J1873" s="8">
        <v>1.8055555555555554E-2</v>
      </c>
      <c r="K1873">
        <f t="shared" si="146"/>
        <v>26</v>
      </c>
      <c r="L1873">
        <f t="shared" si="147"/>
        <v>0</v>
      </c>
      <c r="M1873">
        <f t="shared" si="148"/>
        <v>12</v>
      </c>
      <c r="N1873" t="str">
        <f>VLOOKUP(B:B,Customers!A:B,2,TRUE)</f>
        <v>Norway</v>
      </c>
      <c r="O1873" t="str">
        <f t="shared" si="149"/>
        <v>Not Outlier</v>
      </c>
      <c r="P1873">
        <f>VLOOKUP(B:B,Customers!A:H,8,0)</f>
        <v>23</v>
      </c>
    </row>
    <row r="1874" spans="1:16" x14ac:dyDescent="0.25">
      <c r="A1874">
        <v>1441153</v>
      </c>
      <c r="B1874">
        <v>1510</v>
      </c>
      <c r="C1874" s="1" t="s">
        <v>103</v>
      </c>
      <c r="D1874" s="3">
        <v>45213.027083333334</v>
      </c>
      <c r="E1874" t="s">
        <v>97</v>
      </c>
      <c r="F1874" t="s">
        <v>71</v>
      </c>
      <c r="G1874">
        <v>3392</v>
      </c>
      <c r="H1874" s="11">
        <f t="shared" si="145"/>
        <v>14</v>
      </c>
      <c r="I1874" s="7">
        <v>45213</v>
      </c>
      <c r="J1874" s="8">
        <v>2.7083333333333334E-2</v>
      </c>
      <c r="K1874">
        <f t="shared" si="146"/>
        <v>39</v>
      </c>
      <c r="L1874">
        <f t="shared" si="147"/>
        <v>0</v>
      </c>
      <c r="M1874">
        <f t="shared" si="148"/>
        <v>10</v>
      </c>
      <c r="N1874" t="str">
        <f>VLOOKUP(B:B,Customers!A:B,2,TRUE)</f>
        <v>Norway</v>
      </c>
      <c r="O1874" t="str">
        <f t="shared" si="149"/>
        <v>Not Outlier</v>
      </c>
      <c r="P1874">
        <f>VLOOKUP(B:B,Customers!A:H,8,0)</f>
        <v>23</v>
      </c>
    </row>
    <row r="1875" spans="1:16" x14ac:dyDescent="0.25">
      <c r="A1875">
        <v>1218374</v>
      </c>
      <c r="B1875">
        <v>1511</v>
      </c>
      <c r="C1875" s="1" t="s">
        <v>99</v>
      </c>
      <c r="D1875" s="3">
        <v>44952.002083333333</v>
      </c>
      <c r="E1875" t="s">
        <v>97</v>
      </c>
      <c r="F1875" t="s">
        <v>43</v>
      </c>
      <c r="G1875">
        <v>44</v>
      </c>
      <c r="H1875" s="11">
        <f t="shared" si="145"/>
        <v>26</v>
      </c>
      <c r="I1875" s="7">
        <v>44952</v>
      </c>
      <c r="J1875" s="8">
        <v>2.0833333333333333E-3</v>
      </c>
      <c r="K1875">
        <f t="shared" si="146"/>
        <v>3</v>
      </c>
      <c r="L1875">
        <f t="shared" si="147"/>
        <v>0</v>
      </c>
      <c r="M1875">
        <f t="shared" si="148"/>
        <v>1</v>
      </c>
      <c r="N1875" t="str">
        <f>VLOOKUP(B:B,Customers!A:B,2,TRUE)</f>
        <v>USA</v>
      </c>
      <c r="O1875" t="str">
        <f t="shared" si="149"/>
        <v>Not Outlier</v>
      </c>
      <c r="P1875">
        <f>VLOOKUP(B:B,Customers!A:H,8,0)</f>
        <v>19</v>
      </c>
    </row>
    <row r="1876" spans="1:16" x14ac:dyDescent="0.25">
      <c r="A1876">
        <v>1236880</v>
      </c>
      <c r="B1876">
        <v>1511</v>
      </c>
      <c r="C1876" s="1" t="s">
        <v>99</v>
      </c>
      <c r="D1876" s="3">
        <v>45064.938194444447</v>
      </c>
      <c r="E1876" t="s">
        <v>96</v>
      </c>
      <c r="F1876" t="s">
        <v>62</v>
      </c>
      <c r="G1876">
        <v>1203</v>
      </c>
      <c r="H1876" s="11">
        <f t="shared" si="145"/>
        <v>18</v>
      </c>
      <c r="I1876" s="7">
        <v>45064</v>
      </c>
      <c r="J1876" s="8">
        <v>0.93819444444444444</v>
      </c>
      <c r="K1876">
        <f t="shared" si="146"/>
        <v>31</v>
      </c>
      <c r="L1876">
        <f t="shared" si="147"/>
        <v>22</v>
      </c>
      <c r="M1876">
        <f t="shared" si="148"/>
        <v>5</v>
      </c>
      <c r="N1876" t="str">
        <f>VLOOKUP(B:B,Customers!A:B,2,TRUE)</f>
        <v>USA</v>
      </c>
      <c r="O1876" t="str">
        <f t="shared" si="149"/>
        <v>Not Outlier</v>
      </c>
      <c r="P1876">
        <f>VLOOKUP(B:B,Customers!A:H,8,0)</f>
        <v>19</v>
      </c>
    </row>
    <row r="1877" spans="1:16" x14ac:dyDescent="0.25">
      <c r="A1877">
        <v>1449298</v>
      </c>
      <c r="B1877">
        <v>1511</v>
      </c>
      <c r="C1877" s="1" t="s">
        <v>99</v>
      </c>
      <c r="D1877" s="3">
        <v>45103.061805555553</v>
      </c>
      <c r="E1877" t="s">
        <v>98</v>
      </c>
      <c r="F1877" t="s">
        <v>73</v>
      </c>
      <c r="G1877">
        <v>837</v>
      </c>
      <c r="H1877" s="11">
        <f t="shared" si="145"/>
        <v>26</v>
      </c>
      <c r="I1877" s="7">
        <v>45103</v>
      </c>
      <c r="J1877" s="8">
        <v>6.1805555555555558E-2</v>
      </c>
      <c r="K1877">
        <f t="shared" si="146"/>
        <v>29</v>
      </c>
      <c r="L1877">
        <f t="shared" si="147"/>
        <v>1</v>
      </c>
      <c r="M1877">
        <f t="shared" si="148"/>
        <v>6</v>
      </c>
      <c r="N1877" t="str">
        <f>VLOOKUP(B:B,Customers!A:B,2,TRUE)</f>
        <v>USA</v>
      </c>
      <c r="O1877" t="str">
        <f t="shared" si="149"/>
        <v>Not Outlier</v>
      </c>
      <c r="P1877">
        <f>VLOOKUP(B:B,Customers!A:H,8,0)</f>
        <v>19</v>
      </c>
    </row>
    <row r="1878" spans="1:16" x14ac:dyDescent="0.25">
      <c r="A1878">
        <v>1674723</v>
      </c>
      <c r="B1878">
        <v>1511</v>
      </c>
      <c r="C1878" s="1" t="s">
        <v>99</v>
      </c>
      <c r="D1878" s="3">
        <v>45178.949305555558</v>
      </c>
      <c r="E1878" t="s">
        <v>98</v>
      </c>
      <c r="F1878" t="s">
        <v>90</v>
      </c>
      <c r="G1878">
        <v>3096</v>
      </c>
      <c r="H1878" s="11">
        <f t="shared" si="145"/>
        <v>9</v>
      </c>
      <c r="I1878" s="7">
        <v>45178</v>
      </c>
      <c r="J1878" s="8">
        <v>0.94930555555555551</v>
      </c>
      <c r="K1878">
        <f t="shared" si="146"/>
        <v>47</v>
      </c>
      <c r="L1878">
        <f t="shared" si="147"/>
        <v>22</v>
      </c>
      <c r="M1878">
        <f t="shared" si="148"/>
        <v>9</v>
      </c>
      <c r="N1878" t="str">
        <f>VLOOKUP(B:B,Customers!A:B,2,TRUE)</f>
        <v>USA</v>
      </c>
      <c r="O1878" t="str">
        <f t="shared" si="149"/>
        <v>Not Outlier</v>
      </c>
      <c r="P1878">
        <f>VLOOKUP(B:B,Customers!A:H,8,0)</f>
        <v>19</v>
      </c>
    </row>
    <row r="1879" spans="1:16" x14ac:dyDescent="0.25">
      <c r="A1879">
        <v>946167</v>
      </c>
      <c r="B1879">
        <v>1512</v>
      </c>
      <c r="C1879" s="1" t="s">
        <v>108</v>
      </c>
      <c r="D1879" s="3">
        <v>45264.995833333334</v>
      </c>
      <c r="E1879" t="s">
        <v>98</v>
      </c>
      <c r="F1879" t="s">
        <v>43</v>
      </c>
      <c r="G1879">
        <v>236</v>
      </c>
      <c r="H1879" s="11">
        <f t="shared" si="145"/>
        <v>4</v>
      </c>
      <c r="I1879" s="7">
        <v>45264</v>
      </c>
      <c r="J1879" s="8">
        <v>0.99583333333333335</v>
      </c>
      <c r="K1879">
        <f t="shared" si="146"/>
        <v>54</v>
      </c>
      <c r="L1879">
        <f t="shared" si="147"/>
        <v>23</v>
      </c>
      <c r="M1879">
        <f t="shared" si="148"/>
        <v>12</v>
      </c>
      <c r="N1879" t="str">
        <f>VLOOKUP(B:B,Customers!A:B,2,TRUE)</f>
        <v>Denmark</v>
      </c>
      <c r="O1879" t="str">
        <f t="shared" si="149"/>
        <v>Not Outlier</v>
      </c>
      <c r="P1879">
        <f>VLOOKUP(B:B,Customers!A:H,8,0)</f>
        <v>28</v>
      </c>
    </row>
    <row r="1880" spans="1:16" x14ac:dyDescent="0.25">
      <c r="A1880">
        <v>1186707</v>
      </c>
      <c r="B1880">
        <v>1512</v>
      </c>
      <c r="C1880" s="1" t="s">
        <v>108</v>
      </c>
      <c r="D1880" s="3">
        <v>44968.01458333333</v>
      </c>
      <c r="E1880" t="s">
        <v>98</v>
      </c>
      <c r="F1880" t="s">
        <v>34</v>
      </c>
      <c r="G1880">
        <v>2061</v>
      </c>
      <c r="H1880" s="11">
        <f t="shared" si="145"/>
        <v>11</v>
      </c>
      <c r="I1880" s="7">
        <v>44968</v>
      </c>
      <c r="J1880" s="8">
        <v>1.4583333333333334E-2</v>
      </c>
      <c r="K1880">
        <f t="shared" si="146"/>
        <v>21</v>
      </c>
      <c r="L1880">
        <f t="shared" si="147"/>
        <v>0</v>
      </c>
      <c r="M1880">
        <f t="shared" si="148"/>
        <v>2</v>
      </c>
      <c r="N1880" t="str">
        <f>VLOOKUP(B:B,Customers!A:B,2,TRUE)</f>
        <v>Denmark</v>
      </c>
      <c r="O1880" t="str">
        <f t="shared" si="149"/>
        <v>Not Outlier</v>
      </c>
      <c r="P1880">
        <f>VLOOKUP(B:B,Customers!A:H,8,0)</f>
        <v>28</v>
      </c>
    </row>
    <row r="1881" spans="1:16" x14ac:dyDescent="0.25">
      <c r="A1881">
        <v>1314895</v>
      </c>
      <c r="B1881">
        <v>1512</v>
      </c>
      <c r="C1881" s="1" t="s">
        <v>108</v>
      </c>
      <c r="D1881" s="3">
        <v>45278.942361111112</v>
      </c>
      <c r="E1881" t="s">
        <v>191</v>
      </c>
      <c r="F1881" t="s">
        <v>39</v>
      </c>
      <c r="G1881">
        <v>1560</v>
      </c>
      <c r="H1881" s="11">
        <f t="shared" si="145"/>
        <v>18</v>
      </c>
      <c r="I1881" s="7">
        <v>45278</v>
      </c>
      <c r="J1881" s="8">
        <v>0.94236111111111109</v>
      </c>
      <c r="K1881">
        <f t="shared" si="146"/>
        <v>37</v>
      </c>
      <c r="L1881">
        <f t="shared" si="147"/>
        <v>22</v>
      </c>
      <c r="M1881">
        <f t="shared" si="148"/>
        <v>12</v>
      </c>
      <c r="N1881" t="str">
        <f>VLOOKUP(B:B,Customers!A:B,2,TRUE)</f>
        <v>Denmark</v>
      </c>
      <c r="O1881" t="str">
        <f t="shared" si="149"/>
        <v>Not Outlier</v>
      </c>
      <c r="P1881">
        <f>VLOOKUP(B:B,Customers!A:H,8,0)</f>
        <v>28</v>
      </c>
    </row>
    <row r="1882" spans="1:16" x14ac:dyDescent="0.25">
      <c r="A1882">
        <v>1494182</v>
      </c>
      <c r="B1882">
        <v>1512</v>
      </c>
      <c r="C1882" s="1" t="s">
        <v>108</v>
      </c>
      <c r="D1882" s="3">
        <v>45254.98541666667</v>
      </c>
      <c r="E1882" t="s">
        <v>97</v>
      </c>
      <c r="F1882" t="s">
        <v>49</v>
      </c>
      <c r="G1882">
        <v>775</v>
      </c>
      <c r="H1882" s="11">
        <f t="shared" si="145"/>
        <v>24</v>
      </c>
      <c r="I1882" s="7">
        <v>45254</v>
      </c>
      <c r="J1882" s="8">
        <v>0.98541666666666672</v>
      </c>
      <c r="K1882">
        <f t="shared" si="146"/>
        <v>39</v>
      </c>
      <c r="L1882">
        <f t="shared" si="147"/>
        <v>23</v>
      </c>
      <c r="M1882">
        <f t="shared" si="148"/>
        <v>11</v>
      </c>
      <c r="N1882" t="str">
        <f>VLOOKUP(B:B,Customers!A:B,2,TRUE)</f>
        <v>Denmark</v>
      </c>
      <c r="O1882" t="str">
        <f t="shared" si="149"/>
        <v>Not Outlier</v>
      </c>
      <c r="P1882">
        <f>VLOOKUP(B:B,Customers!A:H,8,0)</f>
        <v>28</v>
      </c>
    </row>
    <row r="1883" spans="1:16" x14ac:dyDescent="0.25">
      <c r="A1883">
        <v>1502209</v>
      </c>
      <c r="B1883">
        <v>1512</v>
      </c>
      <c r="C1883" s="1" t="s">
        <v>108</v>
      </c>
      <c r="D1883" s="3">
        <v>44984.98333333333</v>
      </c>
      <c r="E1883" t="s">
        <v>98</v>
      </c>
      <c r="F1883" t="s">
        <v>53</v>
      </c>
      <c r="G1883">
        <v>9349</v>
      </c>
      <c r="H1883" s="11">
        <f t="shared" si="145"/>
        <v>27</v>
      </c>
      <c r="I1883" s="7">
        <v>44984</v>
      </c>
      <c r="J1883" s="8">
        <v>0.98333333333333328</v>
      </c>
      <c r="K1883">
        <f t="shared" si="146"/>
        <v>36</v>
      </c>
      <c r="L1883">
        <f t="shared" si="147"/>
        <v>23</v>
      </c>
      <c r="M1883">
        <f t="shared" si="148"/>
        <v>2</v>
      </c>
      <c r="N1883" t="str">
        <f>VLOOKUP(B:B,Customers!A:B,2,TRUE)</f>
        <v>Denmark</v>
      </c>
      <c r="O1883" t="str">
        <f t="shared" si="149"/>
        <v>Not Outlier</v>
      </c>
      <c r="P1883">
        <f>VLOOKUP(B:B,Customers!A:H,8,0)</f>
        <v>28</v>
      </c>
    </row>
    <row r="1884" spans="1:16" x14ac:dyDescent="0.25">
      <c r="A1884">
        <v>313294</v>
      </c>
      <c r="B1884">
        <v>1513</v>
      </c>
      <c r="C1884" s="1" t="s">
        <v>99</v>
      </c>
      <c r="D1884" s="2">
        <v>45101.006249999999</v>
      </c>
      <c r="E1884" t="s">
        <v>97</v>
      </c>
      <c r="F1884" t="s">
        <v>12</v>
      </c>
      <c r="G1884">
        <v>3975</v>
      </c>
      <c r="H1884" s="11">
        <f t="shared" si="145"/>
        <v>24</v>
      </c>
      <c r="I1884" s="7">
        <v>45101</v>
      </c>
      <c r="J1884" s="8">
        <v>6.2500000000000003E-3</v>
      </c>
      <c r="K1884">
        <f t="shared" si="146"/>
        <v>9</v>
      </c>
      <c r="L1884">
        <f t="shared" si="147"/>
        <v>0</v>
      </c>
      <c r="M1884">
        <f t="shared" si="148"/>
        <v>6</v>
      </c>
      <c r="N1884" t="str">
        <f>VLOOKUP(B:B,Customers!A:B,2,TRUE)</f>
        <v>USA</v>
      </c>
      <c r="O1884" t="str">
        <f t="shared" si="149"/>
        <v>Not Outlier</v>
      </c>
      <c r="P1884">
        <f>VLOOKUP(B:B,Customers!A:H,8,0)</f>
        <v>76</v>
      </c>
    </row>
    <row r="1885" spans="1:16" x14ac:dyDescent="0.25">
      <c r="A1885">
        <v>953981</v>
      </c>
      <c r="B1885">
        <v>1513</v>
      </c>
      <c r="C1885" s="1" t="s">
        <v>99</v>
      </c>
      <c r="D1885" s="3">
        <v>45204.019444444442</v>
      </c>
      <c r="E1885" t="s">
        <v>96</v>
      </c>
      <c r="F1885" t="s">
        <v>7</v>
      </c>
      <c r="G1885">
        <v>9670</v>
      </c>
      <c r="H1885" s="11">
        <f t="shared" si="145"/>
        <v>5</v>
      </c>
      <c r="I1885" s="7">
        <v>45204</v>
      </c>
      <c r="J1885" s="8">
        <v>1.9444444444444445E-2</v>
      </c>
      <c r="K1885">
        <f t="shared" si="146"/>
        <v>28</v>
      </c>
      <c r="L1885">
        <f t="shared" si="147"/>
        <v>0</v>
      </c>
      <c r="M1885">
        <f t="shared" si="148"/>
        <v>10</v>
      </c>
      <c r="N1885" t="str">
        <f>VLOOKUP(B:B,Customers!A:B,2,TRUE)</f>
        <v>USA</v>
      </c>
      <c r="O1885" t="str">
        <f t="shared" si="149"/>
        <v>Not Outlier</v>
      </c>
      <c r="P1885">
        <f>VLOOKUP(B:B,Customers!A:H,8,0)</f>
        <v>76</v>
      </c>
    </row>
    <row r="1886" spans="1:16" x14ac:dyDescent="0.25">
      <c r="A1886">
        <v>111992</v>
      </c>
      <c r="B1886">
        <v>1515</v>
      </c>
      <c r="C1886" s="1" t="s">
        <v>99</v>
      </c>
      <c r="D1886" s="2">
        <v>45011.959722222222</v>
      </c>
      <c r="E1886" t="s">
        <v>97</v>
      </c>
      <c r="F1886" t="s">
        <v>72</v>
      </c>
      <c r="G1886">
        <v>9312</v>
      </c>
      <c r="H1886" s="11">
        <f t="shared" si="145"/>
        <v>26</v>
      </c>
      <c r="I1886" s="7">
        <v>45011</v>
      </c>
      <c r="J1886" s="8">
        <v>0.95972222222222225</v>
      </c>
      <c r="K1886">
        <f t="shared" si="146"/>
        <v>2</v>
      </c>
      <c r="L1886">
        <f t="shared" si="147"/>
        <v>23</v>
      </c>
      <c r="M1886">
        <f t="shared" si="148"/>
        <v>3</v>
      </c>
      <c r="N1886" t="str">
        <f>VLOOKUP(B:B,Customers!A:B,2,TRUE)</f>
        <v>USA</v>
      </c>
      <c r="O1886" t="str">
        <f t="shared" si="149"/>
        <v>Not Outlier</v>
      </c>
      <c r="P1886">
        <f>VLOOKUP(B:B,Customers!A:H,8,0)</f>
        <v>54</v>
      </c>
    </row>
    <row r="1887" spans="1:16" x14ac:dyDescent="0.25">
      <c r="A1887">
        <v>162458</v>
      </c>
      <c r="B1887">
        <v>1515</v>
      </c>
      <c r="C1887" s="1" t="s">
        <v>99</v>
      </c>
      <c r="D1887" s="2">
        <v>45266.040277777778</v>
      </c>
      <c r="E1887" t="s">
        <v>98</v>
      </c>
      <c r="F1887" t="s">
        <v>46</v>
      </c>
      <c r="G1887">
        <v>3793</v>
      </c>
      <c r="H1887" s="11">
        <f t="shared" si="145"/>
        <v>6</v>
      </c>
      <c r="I1887" s="7">
        <v>45266</v>
      </c>
      <c r="J1887" s="8">
        <v>4.027777777777778E-2</v>
      </c>
      <c r="K1887">
        <f t="shared" si="146"/>
        <v>58</v>
      </c>
      <c r="L1887">
        <f t="shared" si="147"/>
        <v>0</v>
      </c>
      <c r="M1887">
        <f t="shared" si="148"/>
        <v>12</v>
      </c>
      <c r="N1887" t="str">
        <f>VLOOKUP(B:B,Customers!A:B,2,TRUE)</f>
        <v>USA</v>
      </c>
      <c r="O1887" t="str">
        <f t="shared" si="149"/>
        <v>Not Outlier</v>
      </c>
      <c r="P1887">
        <f>VLOOKUP(B:B,Customers!A:H,8,0)</f>
        <v>54</v>
      </c>
    </row>
    <row r="1888" spans="1:16" x14ac:dyDescent="0.25">
      <c r="A1888">
        <v>1587870</v>
      </c>
      <c r="B1888">
        <v>1515</v>
      </c>
      <c r="C1888" s="1" t="s">
        <v>99</v>
      </c>
      <c r="D1888" s="3">
        <v>45078.962500000001</v>
      </c>
      <c r="E1888" t="s">
        <v>98</v>
      </c>
      <c r="F1888" t="s">
        <v>26</v>
      </c>
      <c r="G1888">
        <v>3277</v>
      </c>
      <c r="H1888" s="11">
        <f t="shared" si="145"/>
        <v>1</v>
      </c>
      <c r="I1888" s="7">
        <v>45078</v>
      </c>
      <c r="J1888" s="8">
        <v>0.96250000000000002</v>
      </c>
      <c r="K1888">
        <f t="shared" si="146"/>
        <v>6</v>
      </c>
      <c r="L1888">
        <f t="shared" si="147"/>
        <v>23</v>
      </c>
      <c r="M1888">
        <f t="shared" si="148"/>
        <v>6</v>
      </c>
      <c r="N1888" t="str">
        <f>VLOOKUP(B:B,Customers!A:B,2,TRUE)</f>
        <v>USA</v>
      </c>
      <c r="O1888" t="str">
        <f t="shared" si="149"/>
        <v>Not Outlier</v>
      </c>
      <c r="P1888">
        <f>VLOOKUP(B:B,Customers!A:H,8,0)</f>
        <v>54</v>
      </c>
    </row>
    <row r="1889" spans="1:16" x14ac:dyDescent="0.25">
      <c r="A1889">
        <v>603880</v>
      </c>
      <c r="B1889">
        <v>1516</v>
      </c>
      <c r="C1889" s="1" t="s">
        <v>103</v>
      </c>
      <c r="D1889" s="2">
        <v>44962.067361111112</v>
      </c>
      <c r="E1889" t="s">
        <v>98</v>
      </c>
      <c r="F1889" t="s">
        <v>46</v>
      </c>
      <c r="G1889">
        <v>4019</v>
      </c>
      <c r="H1889" s="11">
        <f t="shared" si="145"/>
        <v>5</v>
      </c>
      <c r="I1889" s="7">
        <v>44962</v>
      </c>
      <c r="J1889" s="8">
        <v>6.7361111111111108E-2</v>
      </c>
      <c r="K1889">
        <f t="shared" si="146"/>
        <v>37</v>
      </c>
      <c r="L1889">
        <f t="shared" si="147"/>
        <v>1</v>
      </c>
      <c r="M1889">
        <f t="shared" si="148"/>
        <v>2</v>
      </c>
      <c r="N1889" t="str">
        <f>VLOOKUP(B:B,Customers!A:B,2,TRUE)</f>
        <v>Norway</v>
      </c>
      <c r="O1889" t="str">
        <f t="shared" si="149"/>
        <v>Not Outlier</v>
      </c>
      <c r="P1889">
        <f>VLOOKUP(B:B,Customers!A:H,8,0)</f>
        <v>25</v>
      </c>
    </row>
    <row r="1890" spans="1:16" x14ac:dyDescent="0.25">
      <c r="A1890">
        <v>202315</v>
      </c>
      <c r="B1890">
        <v>1518</v>
      </c>
      <c r="C1890" s="1" t="s">
        <v>99</v>
      </c>
      <c r="D1890" s="2">
        <v>44930.072916666664</v>
      </c>
      <c r="E1890" t="s">
        <v>191</v>
      </c>
      <c r="F1890" t="s">
        <v>58</v>
      </c>
      <c r="G1890">
        <v>6344</v>
      </c>
      <c r="H1890" s="11">
        <f t="shared" si="145"/>
        <v>4</v>
      </c>
      <c r="I1890" s="7">
        <v>44930</v>
      </c>
      <c r="J1890" s="8">
        <v>7.2916666666666671E-2</v>
      </c>
      <c r="K1890">
        <f t="shared" si="146"/>
        <v>45</v>
      </c>
      <c r="L1890">
        <f t="shared" si="147"/>
        <v>1</v>
      </c>
      <c r="M1890">
        <f t="shared" si="148"/>
        <v>1</v>
      </c>
      <c r="N1890" t="str">
        <f>VLOOKUP(B:B,Customers!A:B,2,TRUE)</f>
        <v>USA</v>
      </c>
      <c r="O1890" t="str">
        <f t="shared" si="149"/>
        <v>Not Outlier</v>
      </c>
      <c r="P1890">
        <f>VLOOKUP(B:B,Customers!A:H,8,0)</f>
        <v>66</v>
      </c>
    </row>
    <row r="1891" spans="1:16" x14ac:dyDescent="0.25">
      <c r="A1891">
        <v>1653886</v>
      </c>
      <c r="B1891">
        <v>1518</v>
      </c>
      <c r="C1891" s="1" t="s">
        <v>99</v>
      </c>
      <c r="D1891" s="3">
        <v>45054.063194444447</v>
      </c>
      <c r="E1891" t="s">
        <v>96</v>
      </c>
      <c r="F1891" t="s">
        <v>10</v>
      </c>
      <c r="G1891">
        <v>8879</v>
      </c>
      <c r="H1891" s="11">
        <f t="shared" si="145"/>
        <v>8</v>
      </c>
      <c r="I1891" s="7">
        <v>45054</v>
      </c>
      <c r="J1891" s="8">
        <v>6.3194444444444442E-2</v>
      </c>
      <c r="K1891">
        <f t="shared" si="146"/>
        <v>31</v>
      </c>
      <c r="L1891">
        <f t="shared" si="147"/>
        <v>1</v>
      </c>
      <c r="M1891">
        <f t="shared" si="148"/>
        <v>5</v>
      </c>
      <c r="N1891" t="str">
        <f>VLOOKUP(B:B,Customers!A:B,2,TRUE)</f>
        <v>USA</v>
      </c>
      <c r="O1891" t="str">
        <f t="shared" si="149"/>
        <v>Not Outlier</v>
      </c>
      <c r="P1891">
        <f>VLOOKUP(B:B,Customers!A:H,8,0)</f>
        <v>66</v>
      </c>
    </row>
    <row r="1892" spans="1:16" x14ac:dyDescent="0.25">
      <c r="A1892">
        <v>73642</v>
      </c>
      <c r="B1892">
        <v>1519</v>
      </c>
      <c r="C1892" s="1" t="s">
        <v>105</v>
      </c>
      <c r="D1892" s="2">
        <v>45194.052777777775</v>
      </c>
      <c r="E1892" t="s">
        <v>191</v>
      </c>
      <c r="F1892" t="s">
        <v>41</v>
      </c>
      <c r="G1892">
        <v>3758</v>
      </c>
      <c r="H1892" s="11">
        <f t="shared" si="145"/>
        <v>25</v>
      </c>
      <c r="I1892" s="7">
        <v>45194</v>
      </c>
      <c r="J1892" s="8">
        <v>5.2777777777777778E-2</v>
      </c>
      <c r="K1892">
        <f t="shared" si="146"/>
        <v>16</v>
      </c>
      <c r="L1892">
        <f t="shared" si="147"/>
        <v>1</v>
      </c>
      <c r="M1892">
        <f t="shared" si="148"/>
        <v>9</v>
      </c>
      <c r="N1892" t="str">
        <f>VLOOKUP(B:B,Customers!A:B,2,TRUE)</f>
        <v>Spain</v>
      </c>
      <c r="O1892" t="str">
        <f t="shared" si="149"/>
        <v>Not Outlier</v>
      </c>
      <c r="P1892">
        <f>VLOOKUP(B:B,Customers!A:H,8,0)</f>
        <v>20</v>
      </c>
    </row>
    <row r="1893" spans="1:16" x14ac:dyDescent="0.25">
      <c r="A1893">
        <v>305291</v>
      </c>
      <c r="B1893">
        <v>1519</v>
      </c>
      <c r="C1893" s="1" t="s">
        <v>105</v>
      </c>
      <c r="D1893" s="2">
        <v>45160.965277777781</v>
      </c>
      <c r="E1893" t="s">
        <v>191</v>
      </c>
      <c r="F1893" t="s">
        <v>67</v>
      </c>
      <c r="G1893">
        <v>3778</v>
      </c>
      <c r="H1893" s="11">
        <f t="shared" si="145"/>
        <v>22</v>
      </c>
      <c r="I1893" s="7">
        <v>45160</v>
      </c>
      <c r="J1893" s="8">
        <v>0.96527777777777779</v>
      </c>
      <c r="K1893">
        <f t="shared" si="146"/>
        <v>10</v>
      </c>
      <c r="L1893">
        <f t="shared" si="147"/>
        <v>23</v>
      </c>
      <c r="M1893">
        <f t="shared" si="148"/>
        <v>8</v>
      </c>
      <c r="N1893" t="str">
        <f>VLOOKUP(B:B,Customers!A:B,2,TRUE)</f>
        <v>Spain</v>
      </c>
      <c r="O1893" t="str">
        <f t="shared" si="149"/>
        <v>Not Outlier</v>
      </c>
      <c r="P1893">
        <f>VLOOKUP(B:B,Customers!A:H,8,0)</f>
        <v>20</v>
      </c>
    </row>
    <row r="1894" spans="1:16" x14ac:dyDescent="0.25">
      <c r="A1894">
        <v>1494501</v>
      </c>
      <c r="B1894">
        <v>1519</v>
      </c>
      <c r="C1894" s="1" t="s">
        <v>105</v>
      </c>
      <c r="D1894" s="3">
        <v>45198.978472222225</v>
      </c>
      <c r="E1894" t="s">
        <v>96</v>
      </c>
      <c r="F1894" t="s">
        <v>5</v>
      </c>
      <c r="G1894">
        <v>5248</v>
      </c>
      <c r="H1894" s="11">
        <f t="shared" si="145"/>
        <v>29</v>
      </c>
      <c r="I1894" s="7">
        <v>45198</v>
      </c>
      <c r="J1894" s="8">
        <v>0.97847222222222219</v>
      </c>
      <c r="K1894">
        <f t="shared" si="146"/>
        <v>29</v>
      </c>
      <c r="L1894">
        <f t="shared" si="147"/>
        <v>23</v>
      </c>
      <c r="M1894">
        <f t="shared" si="148"/>
        <v>9</v>
      </c>
      <c r="N1894" t="str">
        <f>VLOOKUP(B:B,Customers!A:B,2,TRUE)</f>
        <v>Spain</v>
      </c>
      <c r="O1894" t="str">
        <f t="shared" si="149"/>
        <v>Not Outlier</v>
      </c>
      <c r="P1894">
        <f>VLOOKUP(B:B,Customers!A:H,8,0)</f>
        <v>20</v>
      </c>
    </row>
    <row r="1895" spans="1:16" x14ac:dyDescent="0.25">
      <c r="A1895">
        <v>1564926</v>
      </c>
      <c r="B1895">
        <v>1519</v>
      </c>
      <c r="C1895" s="1" t="s">
        <v>105</v>
      </c>
      <c r="D1895" s="3">
        <v>45039.951388888891</v>
      </c>
      <c r="E1895" t="s">
        <v>97</v>
      </c>
      <c r="F1895" t="s">
        <v>57</v>
      </c>
      <c r="G1895">
        <v>6988</v>
      </c>
      <c r="H1895" s="11">
        <f t="shared" si="145"/>
        <v>23</v>
      </c>
      <c r="I1895" s="7">
        <v>45039</v>
      </c>
      <c r="J1895" s="8">
        <v>0.95138888888888884</v>
      </c>
      <c r="K1895">
        <f t="shared" si="146"/>
        <v>50</v>
      </c>
      <c r="L1895">
        <f t="shared" si="147"/>
        <v>22</v>
      </c>
      <c r="M1895">
        <f t="shared" si="148"/>
        <v>4</v>
      </c>
      <c r="N1895" t="str">
        <f>VLOOKUP(B:B,Customers!A:B,2,TRUE)</f>
        <v>Spain</v>
      </c>
      <c r="O1895" t="str">
        <f t="shared" si="149"/>
        <v>Not Outlier</v>
      </c>
      <c r="P1895">
        <f>VLOOKUP(B:B,Customers!A:H,8,0)</f>
        <v>20</v>
      </c>
    </row>
    <row r="1896" spans="1:16" x14ac:dyDescent="0.25">
      <c r="A1896">
        <v>216256</v>
      </c>
      <c r="B1896">
        <v>1521</v>
      </c>
      <c r="C1896" s="1" t="s">
        <v>99</v>
      </c>
      <c r="D1896" s="2">
        <v>44952.023611111108</v>
      </c>
      <c r="E1896" t="s">
        <v>97</v>
      </c>
      <c r="F1896" t="s">
        <v>28</v>
      </c>
      <c r="G1896">
        <v>3720</v>
      </c>
      <c r="H1896" s="11">
        <f t="shared" si="145"/>
        <v>26</v>
      </c>
      <c r="I1896" s="7">
        <v>44952</v>
      </c>
      <c r="J1896" s="8">
        <v>2.361111111111111E-2</v>
      </c>
      <c r="K1896">
        <f t="shared" si="146"/>
        <v>34</v>
      </c>
      <c r="L1896">
        <f t="shared" si="147"/>
        <v>0</v>
      </c>
      <c r="M1896">
        <f t="shared" si="148"/>
        <v>1</v>
      </c>
      <c r="N1896" t="str">
        <f>VLOOKUP(B:B,Customers!A:B,2,TRUE)</f>
        <v>USA</v>
      </c>
      <c r="O1896" t="str">
        <f t="shared" si="149"/>
        <v>Not Outlier</v>
      </c>
      <c r="P1896">
        <f>VLOOKUP(B:B,Customers!A:H,8,0)</f>
        <v>88</v>
      </c>
    </row>
    <row r="1897" spans="1:16" x14ac:dyDescent="0.25">
      <c r="A1897">
        <v>1678550</v>
      </c>
      <c r="B1897">
        <v>1521</v>
      </c>
      <c r="C1897" s="1" t="s">
        <v>99</v>
      </c>
      <c r="D1897" s="3">
        <v>45236.031944444447</v>
      </c>
      <c r="E1897" t="s">
        <v>96</v>
      </c>
      <c r="F1897" t="s">
        <v>61</v>
      </c>
      <c r="G1897">
        <v>8554</v>
      </c>
      <c r="H1897" s="11">
        <f t="shared" si="145"/>
        <v>6</v>
      </c>
      <c r="I1897" s="7">
        <v>45236</v>
      </c>
      <c r="J1897" s="8">
        <v>3.1944444444444442E-2</v>
      </c>
      <c r="K1897">
        <f t="shared" si="146"/>
        <v>46</v>
      </c>
      <c r="L1897">
        <f t="shared" si="147"/>
        <v>0</v>
      </c>
      <c r="M1897">
        <f t="shared" si="148"/>
        <v>11</v>
      </c>
      <c r="N1897" t="str">
        <f>VLOOKUP(B:B,Customers!A:B,2,TRUE)</f>
        <v>USA</v>
      </c>
      <c r="O1897" t="str">
        <f t="shared" si="149"/>
        <v>Not Outlier</v>
      </c>
      <c r="P1897">
        <f>VLOOKUP(B:B,Customers!A:H,8,0)</f>
        <v>88</v>
      </c>
    </row>
    <row r="1898" spans="1:16" x14ac:dyDescent="0.25">
      <c r="A1898">
        <v>281193</v>
      </c>
      <c r="B1898">
        <v>1522</v>
      </c>
      <c r="C1898" s="1" t="s">
        <v>99</v>
      </c>
      <c r="D1898" s="2">
        <v>45002.009722222225</v>
      </c>
      <c r="E1898" t="s">
        <v>98</v>
      </c>
      <c r="F1898" t="s">
        <v>70</v>
      </c>
      <c r="G1898">
        <v>6173</v>
      </c>
      <c r="H1898" s="11">
        <f t="shared" si="145"/>
        <v>17</v>
      </c>
      <c r="I1898" s="7">
        <v>45002</v>
      </c>
      <c r="J1898" s="8">
        <v>9.7222222222222224E-3</v>
      </c>
      <c r="K1898">
        <f t="shared" si="146"/>
        <v>14</v>
      </c>
      <c r="L1898">
        <f t="shared" si="147"/>
        <v>0</v>
      </c>
      <c r="M1898">
        <f t="shared" si="148"/>
        <v>3</v>
      </c>
      <c r="N1898" t="str">
        <f>VLOOKUP(B:B,Customers!A:B,2,TRUE)</f>
        <v>USA</v>
      </c>
      <c r="O1898" t="str">
        <f t="shared" si="149"/>
        <v>Not Outlier</v>
      </c>
      <c r="P1898">
        <f>VLOOKUP(B:B,Customers!A:H,8,0)</f>
        <v>81</v>
      </c>
    </row>
    <row r="1899" spans="1:16" x14ac:dyDescent="0.25">
      <c r="A1899">
        <v>120567</v>
      </c>
      <c r="B1899">
        <v>1523</v>
      </c>
      <c r="C1899" s="1" t="s">
        <v>105</v>
      </c>
      <c r="D1899" s="2">
        <v>45107.981249999997</v>
      </c>
      <c r="E1899" t="s">
        <v>191</v>
      </c>
      <c r="F1899" t="s">
        <v>77</v>
      </c>
      <c r="G1899">
        <v>1876</v>
      </c>
      <c r="H1899" s="11">
        <f t="shared" si="145"/>
        <v>30</v>
      </c>
      <c r="I1899" s="7">
        <v>45107</v>
      </c>
      <c r="J1899" s="8">
        <v>0.98124999999999996</v>
      </c>
      <c r="K1899">
        <f t="shared" si="146"/>
        <v>33</v>
      </c>
      <c r="L1899">
        <f t="shared" si="147"/>
        <v>23</v>
      </c>
      <c r="M1899">
        <f t="shared" si="148"/>
        <v>6</v>
      </c>
      <c r="N1899" t="str">
        <f>VLOOKUP(B:B,Customers!A:B,2,TRUE)</f>
        <v>Spain</v>
      </c>
      <c r="O1899" t="str">
        <f t="shared" si="149"/>
        <v>Not Outlier</v>
      </c>
      <c r="P1899">
        <f>VLOOKUP(B:B,Customers!A:H,8,0)</f>
        <v>50</v>
      </c>
    </row>
    <row r="1900" spans="1:16" x14ac:dyDescent="0.25">
      <c r="A1900">
        <v>1221201</v>
      </c>
      <c r="B1900">
        <v>1523</v>
      </c>
      <c r="C1900" s="1" t="s">
        <v>105</v>
      </c>
      <c r="D1900" s="3">
        <v>45159.001388888886</v>
      </c>
      <c r="E1900" t="s">
        <v>98</v>
      </c>
      <c r="F1900" t="s">
        <v>43</v>
      </c>
      <c r="G1900">
        <v>9665</v>
      </c>
      <c r="H1900" s="11">
        <f t="shared" si="145"/>
        <v>21</v>
      </c>
      <c r="I1900" s="7">
        <v>45159</v>
      </c>
      <c r="J1900" s="8">
        <v>1.3888888888888889E-3</v>
      </c>
      <c r="K1900">
        <f t="shared" si="146"/>
        <v>2</v>
      </c>
      <c r="L1900">
        <f t="shared" si="147"/>
        <v>0</v>
      </c>
      <c r="M1900">
        <f t="shared" si="148"/>
        <v>8</v>
      </c>
      <c r="N1900" t="str">
        <f>VLOOKUP(B:B,Customers!A:B,2,TRUE)</f>
        <v>Spain</v>
      </c>
      <c r="O1900" t="str">
        <f t="shared" si="149"/>
        <v>Not Outlier</v>
      </c>
      <c r="P1900">
        <f>VLOOKUP(B:B,Customers!A:H,8,0)</f>
        <v>50</v>
      </c>
    </row>
    <row r="1901" spans="1:16" x14ac:dyDescent="0.25">
      <c r="A1901">
        <v>15878</v>
      </c>
      <c r="B1901">
        <v>1524</v>
      </c>
      <c r="C1901" s="1" t="s">
        <v>100</v>
      </c>
      <c r="D1901" s="2">
        <v>45080.042361111111</v>
      </c>
      <c r="E1901" t="s">
        <v>191</v>
      </c>
      <c r="F1901" t="s">
        <v>27</v>
      </c>
      <c r="G1901">
        <v>2717</v>
      </c>
      <c r="H1901" s="11">
        <f t="shared" si="145"/>
        <v>3</v>
      </c>
      <c r="I1901" s="7">
        <v>45080</v>
      </c>
      <c r="J1901" s="8">
        <v>4.2361111111111113E-2</v>
      </c>
      <c r="K1901">
        <f t="shared" si="146"/>
        <v>1</v>
      </c>
      <c r="L1901">
        <f t="shared" si="147"/>
        <v>1</v>
      </c>
      <c r="M1901">
        <f t="shared" si="148"/>
        <v>6</v>
      </c>
      <c r="N1901" t="str">
        <f>VLOOKUP(B:B,Customers!A:B,2,TRUE)</f>
        <v>France</v>
      </c>
      <c r="O1901" t="str">
        <f t="shared" si="149"/>
        <v>Not Outlier</v>
      </c>
      <c r="P1901">
        <f>VLOOKUP(B:B,Customers!A:H,8,0)</f>
        <v>75</v>
      </c>
    </row>
    <row r="1902" spans="1:16" x14ac:dyDescent="0.25">
      <c r="A1902">
        <v>375276</v>
      </c>
      <c r="B1902">
        <v>1524</v>
      </c>
      <c r="C1902" s="1" t="s">
        <v>100</v>
      </c>
      <c r="D1902" s="2">
        <v>45037.052777777775</v>
      </c>
      <c r="E1902" t="s">
        <v>97</v>
      </c>
      <c r="F1902" t="s">
        <v>45</v>
      </c>
      <c r="G1902">
        <v>4766</v>
      </c>
      <c r="H1902" s="11">
        <f t="shared" si="145"/>
        <v>21</v>
      </c>
      <c r="I1902" s="7">
        <v>45037</v>
      </c>
      <c r="J1902" s="8">
        <v>5.2777777777777778E-2</v>
      </c>
      <c r="K1902">
        <f t="shared" si="146"/>
        <v>16</v>
      </c>
      <c r="L1902">
        <f t="shared" si="147"/>
        <v>1</v>
      </c>
      <c r="M1902">
        <f t="shared" si="148"/>
        <v>4</v>
      </c>
      <c r="N1902" t="str">
        <f>VLOOKUP(B:B,Customers!A:B,2,TRUE)</f>
        <v>France</v>
      </c>
      <c r="O1902" t="str">
        <f t="shared" si="149"/>
        <v>Not Outlier</v>
      </c>
      <c r="P1902">
        <f>VLOOKUP(B:B,Customers!A:H,8,0)</f>
        <v>75</v>
      </c>
    </row>
    <row r="1903" spans="1:16" x14ac:dyDescent="0.25">
      <c r="A1903">
        <v>1042847</v>
      </c>
      <c r="B1903">
        <v>1524</v>
      </c>
      <c r="C1903" s="1" t="s">
        <v>100</v>
      </c>
      <c r="D1903" s="3">
        <v>44961.980555555558</v>
      </c>
      <c r="E1903" t="s">
        <v>98</v>
      </c>
      <c r="F1903" t="s">
        <v>7</v>
      </c>
      <c r="G1903">
        <v>2979</v>
      </c>
      <c r="H1903" s="11">
        <f t="shared" si="145"/>
        <v>4</v>
      </c>
      <c r="I1903" s="7">
        <v>44961</v>
      </c>
      <c r="J1903" s="8">
        <v>0.98055555555555551</v>
      </c>
      <c r="K1903">
        <f t="shared" si="146"/>
        <v>32</v>
      </c>
      <c r="L1903">
        <f t="shared" si="147"/>
        <v>23</v>
      </c>
      <c r="M1903">
        <f t="shared" si="148"/>
        <v>2</v>
      </c>
      <c r="N1903" t="str">
        <f>VLOOKUP(B:B,Customers!A:B,2,TRUE)</f>
        <v>France</v>
      </c>
      <c r="O1903" t="str">
        <f t="shared" si="149"/>
        <v>Not Outlier</v>
      </c>
      <c r="P1903">
        <f>VLOOKUP(B:B,Customers!A:H,8,0)</f>
        <v>75</v>
      </c>
    </row>
    <row r="1904" spans="1:16" x14ac:dyDescent="0.25">
      <c r="A1904">
        <v>260160</v>
      </c>
      <c r="B1904">
        <v>1525</v>
      </c>
      <c r="C1904" s="1" t="s">
        <v>107</v>
      </c>
      <c r="D1904" s="2">
        <v>45260.033333333333</v>
      </c>
      <c r="E1904" t="s">
        <v>98</v>
      </c>
      <c r="F1904" t="s">
        <v>23</v>
      </c>
      <c r="G1904">
        <v>586</v>
      </c>
      <c r="H1904" s="11">
        <f t="shared" si="145"/>
        <v>30</v>
      </c>
      <c r="I1904" s="7">
        <v>45260</v>
      </c>
      <c r="J1904" s="8">
        <v>3.3333333333333333E-2</v>
      </c>
      <c r="K1904">
        <f t="shared" si="146"/>
        <v>48</v>
      </c>
      <c r="L1904">
        <f t="shared" si="147"/>
        <v>0</v>
      </c>
      <c r="M1904">
        <f t="shared" si="148"/>
        <v>11</v>
      </c>
      <c r="N1904" t="str">
        <f>VLOOKUP(B:B,Customers!A:B,2,TRUE)</f>
        <v>Italy</v>
      </c>
      <c r="O1904" t="str">
        <f t="shared" si="149"/>
        <v>Not Outlier</v>
      </c>
      <c r="P1904">
        <f>VLOOKUP(B:B,Customers!A:H,8,0)</f>
        <v>87</v>
      </c>
    </row>
    <row r="1905" spans="1:16" x14ac:dyDescent="0.25">
      <c r="A1905">
        <v>1138694</v>
      </c>
      <c r="B1905">
        <v>1525</v>
      </c>
      <c r="C1905" s="1" t="s">
        <v>107</v>
      </c>
      <c r="D1905" s="3">
        <v>44986.061111111114</v>
      </c>
      <c r="E1905" t="s">
        <v>98</v>
      </c>
      <c r="F1905" t="s">
        <v>27</v>
      </c>
      <c r="G1905">
        <v>1217</v>
      </c>
      <c r="H1905" s="11">
        <f t="shared" si="145"/>
        <v>1</v>
      </c>
      <c r="I1905" s="7">
        <v>44986</v>
      </c>
      <c r="J1905" s="8">
        <v>6.1111111111111109E-2</v>
      </c>
      <c r="K1905">
        <f t="shared" si="146"/>
        <v>28</v>
      </c>
      <c r="L1905">
        <f t="shared" si="147"/>
        <v>1</v>
      </c>
      <c r="M1905">
        <f t="shared" si="148"/>
        <v>3</v>
      </c>
      <c r="N1905" t="str">
        <f>VLOOKUP(B:B,Customers!A:B,2,TRUE)</f>
        <v>Italy</v>
      </c>
      <c r="O1905" t="str">
        <f t="shared" si="149"/>
        <v>Not Outlier</v>
      </c>
      <c r="P1905">
        <f>VLOOKUP(B:B,Customers!A:H,8,0)</f>
        <v>87</v>
      </c>
    </row>
    <row r="1906" spans="1:16" x14ac:dyDescent="0.25">
      <c r="A1906">
        <v>1165350</v>
      </c>
      <c r="B1906">
        <v>1526</v>
      </c>
      <c r="C1906" s="1" t="s">
        <v>99</v>
      </c>
      <c r="D1906" s="3">
        <v>45176.04791666667</v>
      </c>
      <c r="E1906" t="s">
        <v>98</v>
      </c>
      <c r="F1906" t="s">
        <v>41</v>
      </c>
      <c r="G1906">
        <v>4870</v>
      </c>
      <c r="H1906" s="11">
        <f t="shared" si="145"/>
        <v>7</v>
      </c>
      <c r="I1906" s="7">
        <v>45176</v>
      </c>
      <c r="J1906" s="8">
        <v>4.791666666666667E-2</v>
      </c>
      <c r="K1906">
        <f t="shared" si="146"/>
        <v>9</v>
      </c>
      <c r="L1906">
        <f t="shared" si="147"/>
        <v>1</v>
      </c>
      <c r="M1906">
        <f t="shared" si="148"/>
        <v>9</v>
      </c>
      <c r="N1906" t="str">
        <f>VLOOKUP(B:B,Customers!A:B,2,TRUE)</f>
        <v>USA</v>
      </c>
      <c r="O1906" t="str">
        <f t="shared" si="149"/>
        <v>Not Outlier</v>
      </c>
      <c r="P1906">
        <f>VLOOKUP(B:B,Customers!A:H,8,0)</f>
        <v>50</v>
      </c>
    </row>
    <row r="1907" spans="1:16" x14ac:dyDescent="0.25">
      <c r="A1907">
        <v>229843</v>
      </c>
      <c r="B1907">
        <v>1527</v>
      </c>
      <c r="C1907" s="1" t="s">
        <v>107</v>
      </c>
      <c r="D1907" s="2">
        <v>45002.956944444442</v>
      </c>
      <c r="E1907" t="s">
        <v>96</v>
      </c>
      <c r="F1907" t="s">
        <v>54</v>
      </c>
      <c r="G1907">
        <v>4155</v>
      </c>
      <c r="H1907" s="11">
        <f t="shared" si="145"/>
        <v>17</v>
      </c>
      <c r="I1907" s="7">
        <v>45002</v>
      </c>
      <c r="J1907" s="8">
        <v>0.95694444444444449</v>
      </c>
      <c r="K1907">
        <f t="shared" si="146"/>
        <v>58</v>
      </c>
      <c r="L1907">
        <f t="shared" si="147"/>
        <v>22</v>
      </c>
      <c r="M1907">
        <f t="shared" si="148"/>
        <v>3</v>
      </c>
      <c r="N1907" t="str">
        <f>VLOOKUP(B:B,Customers!A:B,2,TRUE)</f>
        <v>Italy</v>
      </c>
      <c r="O1907" t="str">
        <f t="shared" si="149"/>
        <v>Not Outlier</v>
      </c>
      <c r="P1907">
        <f>VLOOKUP(B:B,Customers!A:H,8,0)</f>
        <v>73</v>
      </c>
    </row>
    <row r="1908" spans="1:16" x14ac:dyDescent="0.25">
      <c r="A1908">
        <v>1366955</v>
      </c>
      <c r="B1908">
        <v>1529</v>
      </c>
      <c r="C1908" s="1" t="s">
        <v>102</v>
      </c>
      <c r="D1908" s="3">
        <v>45005.03125</v>
      </c>
      <c r="E1908" t="s">
        <v>98</v>
      </c>
      <c r="F1908" t="s">
        <v>29</v>
      </c>
      <c r="G1908">
        <v>5336</v>
      </c>
      <c r="H1908" s="11">
        <f t="shared" si="145"/>
        <v>20</v>
      </c>
      <c r="I1908" s="7">
        <v>45005</v>
      </c>
      <c r="J1908" s="8">
        <v>3.125E-2</v>
      </c>
      <c r="K1908">
        <f t="shared" si="146"/>
        <v>45</v>
      </c>
      <c r="L1908">
        <f t="shared" si="147"/>
        <v>0</v>
      </c>
      <c r="M1908">
        <f t="shared" si="148"/>
        <v>3</v>
      </c>
      <c r="N1908" t="str">
        <f>VLOOKUP(B:B,Customers!A:B,2,TRUE)</f>
        <v>Finland</v>
      </c>
      <c r="O1908" t="str">
        <f t="shared" si="149"/>
        <v>Not Outlier</v>
      </c>
      <c r="P1908">
        <f>VLOOKUP(B:B,Customers!A:H,8,0)</f>
        <v>27</v>
      </c>
    </row>
    <row r="1909" spans="1:16" x14ac:dyDescent="0.25">
      <c r="A1909">
        <v>422786</v>
      </c>
      <c r="B1909">
        <v>1530</v>
      </c>
      <c r="C1909" s="1" t="s">
        <v>104</v>
      </c>
      <c r="D1909" s="2">
        <v>45195.042361111111</v>
      </c>
      <c r="E1909" t="s">
        <v>97</v>
      </c>
      <c r="F1909" t="s">
        <v>65</v>
      </c>
      <c r="G1909">
        <v>642</v>
      </c>
      <c r="H1909" s="11">
        <f t="shared" si="145"/>
        <v>26</v>
      </c>
      <c r="I1909" s="7">
        <v>45195</v>
      </c>
      <c r="J1909" s="8">
        <v>4.2361111111111113E-2</v>
      </c>
      <c r="K1909">
        <f t="shared" si="146"/>
        <v>1</v>
      </c>
      <c r="L1909">
        <f t="shared" si="147"/>
        <v>1</v>
      </c>
      <c r="M1909">
        <f t="shared" si="148"/>
        <v>9</v>
      </c>
      <c r="N1909" t="str">
        <f>VLOOKUP(B:B,Customers!A:B,2,TRUE)</f>
        <v>Austria</v>
      </c>
      <c r="O1909" t="str">
        <f t="shared" si="149"/>
        <v>Not Outlier</v>
      </c>
      <c r="P1909">
        <f>VLOOKUP(B:B,Customers!A:H,8,0)</f>
        <v>79</v>
      </c>
    </row>
    <row r="1910" spans="1:16" x14ac:dyDescent="0.25">
      <c r="A1910">
        <v>1305831</v>
      </c>
      <c r="B1910">
        <v>1531</v>
      </c>
      <c r="C1910" s="1" t="s">
        <v>106</v>
      </c>
      <c r="D1910" s="3">
        <v>45195.96597222222</v>
      </c>
      <c r="E1910" t="s">
        <v>191</v>
      </c>
      <c r="F1910" t="s">
        <v>52</v>
      </c>
      <c r="G1910">
        <v>695</v>
      </c>
      <c r="H1910" s="11">
        <f t="shared" si="145"/>
        <v>26</v>
      </c>
      <c r="I1910" s="7">
        <v>45195</v>
      </c>
      <c r="J1910" s="8">
        <v>0.96597222222222223</v>
      </c>
      <c r="K1910">
        <f t="shared" si="146"/>
        <v>11</v>
      </c>
      <c r="L1910">
        <f t="shared" si="147"/>
        <v>23</v>
      </c>
      <c r="M1910">
        <f t="shared" si="148"/>
        <v>9</v>
      </c>
      <c r="N1910" t="str">
        <f>VLOOKUP(B:B,Customers!A:B,2,TRUE)</f>
        <v>Singapore</v>
      </c>
      <c r="O1910" t="str">
        <f t="shared" si="149"/>
        <v>Not Outlier</v>
      </c>
      <c r="P1910">
        <f>VLOOKUP(B:B,Customers!A:H,8,0)</f>
        <v>41</v>
      </c>
    </row>
    <row r="1911" spans="1:16" x14ac:dyDescent="0.25">
      <c r="A1911">
        <v>127352</v>
      </c>
      <c r="B1911">
        <v>1534</v>
      </c>
      <c r="C1911" s="1" t="s">
        <v>99</v>
      </c>
      <c r="D1911" s="2">
        <v>45181.008333333331</v>
      </c>
      <c r="E1911" t="s">
        <v>97</v>
      </c>
      <c r="F1911" t="s">
        <v>43</v>
      </c>
      <c r="G1911">
        <v>8980</v>
      </c>
      <c r="H1911" s="11">
        <f t="shared" si="145"/>
        <v>12</v>
      </c>
      <c r="I1911" s="7">
        <v>45181</v>
      </c>
      <c r="J1911" s="8">
        <v>8.3333333333333332E-3</v>
      </c>
      <c r="K1911">
        <f t="shared" si="146"/>
        <v>12</v>
      </c>
      <c r="L1911">
        <f t="shared" si="147"/>
        <v>0</v>
      </c>
      <c r="M1911">
        <f t="shared" si="148"/>
        <v>9</v>
      </c>
      <c r="N1911" t="str">
        <f>VLOOKUP(B:B,Customers!A:B,2,TRUE)</f>
        <v>USA</v>
      </c>
      <c r="O1911" t="str">
        <f t="shared" si="149"/>
        <v>Not Outlier</v>
      </c>
      <c r="P1911">
        <f>VLOOKUP(B:B,Customers!A:H,8,0)</f>
        <v>18</v>
      </c>
    </row>
    <row r="1912" spans="1:16" x14ac:dyDescent="0.25">
      <c r="A1912">
        <v>1025560</v>
      </c>
      <c r="B1912">
        <v>1534</v>
      </c>
      <c r="C1912" s="1" t="s">
        <v>99</v>
      </c>
      <c r="D1912" s="3">
        <v>45029.074305555558</v>
      </c>
      <c r="E1912" t="s">
        <v>96</v>
      </c>
      <c r="F1912" t="s">
        <v>43</v>
      </c>
      <c r="G1912">
        <v>3748</v>
      </c>
      <c r="H1912" s="11">
        <f t="shared" si="145"/>
        <v>13</v>
      </c>
      <c r="I1912" s="7">
        <v>45029</v>
      </c>
      <c r="J1912" s="8">
        <v>7.4305555555555555E-2</v>
      </c>
      <c r="K1912">
        <f t="shared" si="146"/>
        <v>47</v>
      </c>
      <c r="L1912">
        <f t="shared" si="147"/>
        <v>1</v>
      </c>
      <c r="M1912">
        <f t="shared" si="148"/>
        <v>4</v>
      </c>
      <c r="N1912" t="str">
        <f>VLOOKUP(B:B,Customers!A:B,2,TRUE)</f>
        <v>USA</v>
      </c>
      <c r="O1912" t="str">
        <f t="shared" si="149"/>
        <v>Not Outlier</v>
      </c>
      <c r="P1912">
        <f>VLOOKUP(B:B,Customers!A:H,8,0)</f>
        <v>18</v>
      </c>
    </row>
    <row r="1913" spans="1:16" x14ac:dyDescent="0.25">
      <c r="A1913">
        <v>1682186</v>
      </c>
      <c r="B1913">
        <v>1537</v>
      </c>
      <c r="C1913" s="1" t="s">
        <v>99</v>
      </c>
      <c r="D1913" s="3">
        <v>45138.034722222219</v>
      </c>
      <c r="E1913" t="s">
        <v>97</v>
      </c>
      <c r="F1913" t="s">
        <v>51</v>
      </c>
      <c r="G1913">
        <v>9912</v>
      </c>
      <c r="H1913" s="11">
        <f t="shared" si="145"/>
        <v>31</v>
      </c>
      <c r="I1913" s="7">
        <v>45138</v>
      </c>
      <c r="J1913" s="8">
        <v>3.4722222222222224E-2</v>
      </c>
      <c r="K1913">
        <f t="shared" si="146"/>
        <v>50</v>
      </c>
      <c r="L1913">
        <f t="shared" si="147"/>
        <v>0</v>
      </c>
      <c r="M1913">
        <f t="shared" si="148"/>
        <v>7</v>
      </c>
      <c r="N1913" t="str">
        <f>VLOOKUP(B:B,Customers!A:B,2,TRUE)</f>
        <v>USA</v>
      </c>
      <c r="O1913" t="str">
        <f t="shared" si="149"/>
        <v>Not Outlier</v>
      </c>
      <c r="P1913">
        <f>VLOOKUP(B:B,Customers!A:H,8,0)</f>
        <v>83</v>
      </c>
    </row>
    <row r="1914" spans="1:16" x14ac:dyDescent="0.25">
      <c r="A1914">
        <v>808789</v>
      </c>
      <c r="B1914">
        <v>1538</v>
      </c>
      <c r="C1914" s="1" t="s">
        <v>99</v>
      </c>
      <c r="D1914" s="3">
        <v>45123.978472222225</v>
      </c>
      <c r="E1914" t="s">
        <v>191</v>
      </c>
      <c r="F1914" t="s">
        <v>23</v>
      </c>
      <c r="G1914">
        <v>5681</v>
      </c>
      <c r="H1914" s="11">
        <f t="shared" si="145"/>
        <v>16</v>
      </c>
      <c r="I1914" s="7">
        <v>45123</v>
      </c>
      <c r="J1914" s="8">
        <v>0.97847222222222219</v>
      </c>
      <c r="K1914">
        <f t="shared" si="146"/>
        <v>29</v>
      </c>
      <c r="L1914">
        <f t="shared" si="147"/>
        <v>23</v>
      </c>
      <c r="M1914">
        <f t="shared" si="148"/>
        <v>7</v>
      </c>
      <c r="N1914" t="str">
        <f>VLOOKUP(B:B,Customers!A:B,2,TRUE)</f>
        <v>USA</v>
      </c>
      <c r="O1914" t="str">
        <f t="shared" si="149"/>
        <v>Not Outlier</v>
      </c>
      <c r="P1914">
        <f>VLOOKUP(B:B,Customers!A:H,8,0)</f>
        <v>21</v>
      </c>
    </row>
    <row r="1915" spans="1:16" x14ac:dyDescent="0.25">
      <c r="A1915">
        <v>260615</v>
      </c>
      <c r="B1915">
        <v>1539</v>
      </c>
      <c r="C1915" s="1" t="s">
        <v>99</v>
      </c>
      <c r="D1915" s="2">
        <v>45026.979861111111</v>
      </c>
      <c r="E1915" t="s">
        <v>97</v>
      </c>
      <c r="F1915" t="s">
        <v>77</v>
      </c>
      <c r="G1915">
        <v>3646</v>
      </c>
      <c r="H1915" s="11">
        <f t="shared" si="145"/>
        <v>10</v>
      </c>
      <c r="I1915" s="7">
        <v>45026</v>
      </c>
      <c r="J1915" s="8">
        <v>0.97986111111111107</v>
      </c>
      <c r="K1915">
        <f t="shared" si="146"/>
        <v>31</v>
      </c>
      <c r="L1915">
        <f t="shared" si="147"/>
        <v>23</v>
      </c>
      <c r="M1915">
        <f t="shared" si="148"/>
        <v>4</v>
      </c>
      <c r="N1915" t="str">
        <f>VLOOKUP(B:B,Customers!A:B,2,TRUE)</f>
        <v>USA</v>
      </c>
      <c r="O1915" t="str">
        <f t="shared" si="149"/>
        <v>Not Outlier</v>
      </c>
      <c r="P1915">
        <f>VLOOKUP(B:B,Customers!A:H,8,0)</f>
        <v>73</v>
      </c>
    </row>
    <row r="1916" spans="1:16" x14ac:dyDescent="0.25">
      <c r="A1916">
        <v>497302</v>
      </c>
      <c r="B1916">
        <v>1539</v>
      </c>
      <c r="C1916" s="1" t="s">
        <v>99</v>
      </c>
      <c r="D1916" s="2">
        <v>45177.978472222225</v>
      </c>
      <c r="E1916" t="s">
        <v>98</v>
      </c>
      <c r="F1916" t="s">
        <v>53</v>
      </c>
      <c r="G1916">
        <v>7579</v>
      </c>
      <c r="H1916" s="11">
        <f t="shared" si="145"/>
        <v>8</v>
      </c>
      <c r="I1916" s="7">
        <v>45177</v>
      </c>
      <c r="J1916" s="8">
        <v>0.97847222222222219</v>
      </c>
      <c r="K1916">
        <f t="shared" si="146"/>
        <v>29</v>
      </c>
      <c r="L1916">
        <f t="shared" si="147"/>
        <v>23</v>
      </c>
      <c r="M1916">
        <f t="shared" si="148"/>
        <v>9</v>
      </c>
      <c r="N1916" t="str">
        <f>VLOOKUP(B:B,Customers!A:B,2,TRUE)</f>
        <v>USA</v>
      </c>
      <c r="O1916" t="str">
        <f t="shared" si="149"/>
        <v>Not Outlier</v>
      </c>
      <c r="P1916">
        <f>VLOOKUP(B:B,Customers!A:H,8,0)</f>
        <v>73</v>
      </c>
    </row>
    <row r="1917" spans="1:16" x14ac:dyDescent="0.25">
      <c r="A1917">
        <v>947335</v>
      </c>
      <c r="B1917">
        <v>1539</v>
      </c>
      <c r="C1917" s="1" t="s">
        <v>99</v>
      </c>
      <c r="D1917" s="3">
        <v>45154.011805555558</v>
      </c>
      <c r="E1917" t="s">
        <v>98</v>
      </c>
      <c r="F1917" t="s">
        <v>27</v>
      </c>
      <c r="G1917">
        <v>4146</v>
      </c>
      <c r="H1917" s="11">
        <f t="shared" si="145"/>
        <v>16</v>
      </c>
      <c r="I1917" s="7">
        <v>45154</v>
      </c>
      <c r="J1917" s="8">
        <v>1.1805555555555555E-2</v>
      </c>
      <c r="K1917">
        <f t="shared" si="146"/>
        <v>17</v>
      </c>
      <c r="L1917">
        <f t="shared" si="147"/>
        <v>0</v>
      </c>
      <c r="M1917">
        <f t="shared" si="148"/>
        <v>8</v>
      </c>
      <c r="N1917" t="str">
        <f>VLOOKUP(B:B,Customers!A:B,2,TRUE)</f>
        <v>USA</v>
      </c>
      <c r="O1917" t="str">
        <f t="shared" si="149"/>
        <v>Not Outlier</v>
      </c>
      <c r="P1917">
        <f>VLOOKUP(B:B,Customers!A:H,8,0)</f>
        <v>73</v>
      </c>
    </row>
    <row r="1918" spans="1:16" x14ac:dyDescent="0.25">
      <c r="A1918">
        <v>952618</v>
      </c>
      <c r="B1918">
        <v>1539</v>
      </c>
      <c r="C1918" s="1" t="s">
        <v>99</v>
      </c>
      <c r="D1918" s="3">
        <v>45023.04791666667</v>
      </c>
      <c r="E1918" t="s">
        <v>96</v>
      </c>
      <c r="F1918" t="s">
        <v>25</v>
      </c>
      <c r="G1918">
        <v>1048</v>
      </c>
      <c r="H1918" s="11">
        <f t="shared" si="145"/>
        <v>7</v>
      </c>
      <c r="I1918" s="7">
        <v>45023</v>
      </c>
      <c r="J1918" s="8">
        <v>4.791666666666667E-2</v>
      </c>
      <c r="K1918">
        <f t="shared" si="146"/>
        <v>9</v>
      </c>
      <c r="L1918">
        <f t="shared" si="147"/>
        <v>1</v>
      </c>
      <c r="M1918">
        <f t="shared" si="148"/>
        <v>4</v>
      </c>
      <c r="N1918" t="str">
        <f>VLOOKUP(B:B,Customers!A:B,2,TRUE)</f>
        <v>USA</v>
      </c>
      <c r="O1918" t="str">
        <f t="shared" si="149"/>
        <v>Not Outlier</v>
      </c>
      <c r="P1918">
        <f>VLOOKUP(B:B,Customers!A:H,8,0)</f>
        <v>73</v>
      </c>
    </row>
    <row r="1919" spans="1:16" x14ac:dyDescent="0.25">
      <c r="A1919">
        <v>1420227</v>
      </c>
      <c r="B1919">
        <v>1540</v>
      </c>
      <c r="C1919" s="1" t="s">
        <v>101</v>
      </c>
      <c r="D1919" s="3">
        <v>45007.022222222222</v>
      </c>
      <c r="E1919" t="s">
        <v>98</v>
      </c>
      <c r="F1919" t="s">
        <v>43</v>
      </c>
      <c r="G1919">
        <v>615</v>
      </c>
      <c r="H1919" s="11">
        <f t="shared" si="145"/>
        <v>22</v>
      </c>
      <c r="I1919" s="7">
        <v>45007</v>
      </c>
      <c r="J1919" s="8">
        <v>2.2222222222222223E-2</v>
      </c>
      <c r="K1919">
        <f t="shared" si="146"/>
        <v>32</v>
      </c>
      <c r="L1919">
        <f t="shared" si="147"/>
        <v>0</v>
      </c>
      <c r="M1919">
        <f t="shared" si="148"/>
        <v>3</v>
      </c>
      <c r="N1919" t="str">
        <f>VLOOKUP(B:B,Customers!A:B,2,TRUE)</f>
        <v>Australia</v>
      </c>
      <c r="O1919" t="str">
        <f t="shared" si="149"/>
        <v>Not Outlier</v>
      </c>
      <c r="P1919">
        <f>VLOOKUP(B:B,Customers!A:H,8,0)</f>
        <v>58</v>
      </c>
    </row>
    <row r="1920" spans="1:16" x14ac:dyDescent="0.25">
      <c r="A1920">
        <v>57650</v>
      </c>
      <c r="B1920">
        <v>1542</v>
      </c>
      <c r="C1920" s="1" t="s">
        <v>100</v>
      </c>
      <c r="D1920" s="2">
        <v>45227.00277777778</v>
      </c>
      <c r="E1920" t="s">
        <v>191</v>
      </c>
      <c r="F1920" t="s">
        <v>12</v>
      </c>
      <c r="G1920">
        <v>1231</v>
      </c>
      <c r="H1920" s="11">
        <f t="shared" si="145"/>
        <v>28</v>
      </c>
      <c r="I1920" s="7">
        <v>45227</v>
      </c>
      <c r="J1920" s="8">
        <v>2.7777777777777779E-3</v>
      </c>
      <c r="K1920">
        <f t="shared" si="146"/>
        <v>4</v>
      </c>
      <c r="L1920">
        <f t="shared" si="147"/>
        <v>0</v>
      </c>
      <c r="M1920">
        <f t="shared" si="148"/>
        <v>10</v>
      </c>
      <c r="N1920" t="str">
        <f>VLOOKUP(B:B,Customers!A:B,2,TRUE)</f>
        <v>France</v>
      </c>
      <c r="O1920" t="str">
        <f t="shared" si="149"/>
        <v>Not Outlier</v>
      </c>
      <c r="P1920">
        <f>VLOOKUP(B:B,Customers!A:H,8,0)</f>
        <v>65</v>
      </c>
    </row>
    <row r="1921" spans="1:16" x14ac:dyDescent="0.25">
      <c r="A1921">
        <v>432167</v>
      </c>
      <c r="B1921">
        <v>1543</v>
      </c>
      <c r="C1921" s="1" t="s">
        <v>99</v>
      </c>
      <c r="D1921" s="2">
        <v>44969.02847222222</v>
      </c>
      <c r="E1921" t="s">
        <v>98</v>
      </c>
      <c r="F1921" t="s">
        <v>88</v>
      </c>
      <c r="G1921">
        <v>3319</v>
      </c>
      <c r="H1921" s="11">
        <f t="shared" si="145"/>
        <v>12</v>
      </c>
      <c r="I1921" s="7">
        <v>44969</v>
      </c>
      <c r="J1921" s="8">
        <v>2.8472222222222222E-2</v>
      </c>
      <c r="K1921">
        <f t="shared" si="146"/>
        <v>41</v>
      </c>
      <c r="L1921">
        <f t="shared" si="147"/>
        <v>0</v>
      </c>
      <c r="M1921">
        <f t="shared" si="148"/>
        <v>2</v>
      </c>
      <c r="N1921" t="str">
        <f>VLOOKUP(B:B,Customers!A:B,2,TRUE)</f>
        <v>USA</v>
      </c>
      <c r="O1921" t="str">
        <f t="shared" si="149"/>
        <v>Not Outlier</v>
      </c>
      <c r="P1921">
        <f>VLOOKUP(B:B,Customers!A:H,8,0)</f>
        <v>68</v>
      </c>
    </row>
    <row r="1922" spans="1:16" x14ac:dyDescent="0.25">
      <c r="A1922">
        <v>954429</v>
      </c>
      <c r="B1922">
        <v>1544</v>
      </c>
      <c r="C1922" s="1" t="s">
        <v>99</v>
      </c>
      <c r="D1922" s="3">
        <v>45254.990972222222</v>
      </c>
      <c r="E1922" t="s">
        <v>97</v>
      </c>
      <c r="F1922" t="s">
        <v>27</v>
      </c>
      <c r="G1922">
        <v>4753</v>
      </c>
      <c r="H1922" s="11">
        <f t="shared" si="145"/>
        <v>24</v>
      </c>
      <c r="I1922" s="7">
        <v>45254</v>
      </c>
      <c r="J1922" s="8">
        <v>0.99097222222222225</v>
      </c>
      <c r="K1922">
        <f t="shared" si="146"/>
        <v>47</v>
      </c>
      <c r="L1922">
        <f t="shared" si="147"/>
        <v>23</v>
      </c>
      <c r="M1922">
        <f t="shared" si="148"/>
        <v>11</v>
      </c>
      <c r="N1922" t="str">
        <f>VLOOKUP(B:B,Customers!A:B,2,TRUE)</f>
        <v>USA</v>
      </c>
      <c r="O1922" t="str">
        <f t="shared" si="149"/>
        <v>Not Outlier</v>
      </c>
      <c r="P1922">
        <f>VLOOKUP(B:B,Customers!A:H,8,0)</f>
        <v>77</v>
      </c>
    </row>
    <row r="1923" spans="1:16" x14ac:dyDescent="0.25">
      <c r="A1923">
        <v>1411077</v>
      </c>
      <c r="B1923">
        <v>1545</v>
      </c>
      <c r="C1923" s="1" t="s">
        <v>103</v>
      </c>
      <c r="D1923" s="3">
        <v>45092.00277777778</v>
      </c>
      <c r="E1923" t="s">
        <v>191</v>
      </c>
      <c r="F1923" t="s">
        <v>95</v>
      </c>
      <c r="G1923">
        <v>6186</v>
      </c>
      <c r="H1923" s="11">
        <f t="shared" ref="H1923:H1986" si="150">DAY(D1923)</f>
        <v>15</v>
      </c>
      <c r="I1923" s="7">
        <v>45092</v>
      </c>
      <c r="J1923" s="8">
        <v>2.7777777777777779E-3</v>
      </c>
      <c r="K1923">
        <f t="shared" ref="K1923:K1986" si="151">MINUTE(J1923)</f>
        <v>4</v>
      </c>
      <c r="L1923">
        <f t="shared" ref="L1923:L1986" si="152">HOUR(J1923)</f>
        <v>0</v>
      </c>
      <c r="M1923">
        <f t="shared" ref="M1923:M1986" si="153">MONTH(I1923)</f>
        <v>6</v>
      </c>
      <c r="N1923" t="str">
        <f>VLOOKUP(B:B,Customers!A:B,2,TRUE)</f>
        <v>Norway</v>
      </c>
      <c r="O1923" t="str">
        <f t="shared" ref="O1923:O1986" si="154">IF(OR(G1923&gt;$R$9,G1923&lt;$R$8),"Outlier","Not Outlier")</f>
        <v>Not Outlier</v>
      </c>
      <c r="P1923">
        <f>VLOOKUP(B:B,Customers!A:H,8,0)</f>
        <v>30</v>
      </c>
    </row>
    <row r="1924" spans="1:16" x14ac:dyDescent="0.25">
      <c r="A1924">
        <v>860417</v>
      </c>
      <c r="B1924">
        <v>1546</v>
      </c>
      <c r="C1924" s="1" t="s">
        <v>104</v>
      </c>
      <c r="D1924" s="3">
        <v>45280.050694444442</v>
      </c>
      <c r="E1924" t="s">
        <v>98</v>
      </c>
      <c r="F1924" t="s">
        <v>27</v>
      </c>
      <c r="G1924">
        <v>2332</v>
      </c>
      <c r="H1924" s="11">
        <f t="shared" si="150"/>
        <v>20</v>
      </c>
      <c r="I1924" s="7">
        <v>45280</v>
      </c>
      <c r="J1924" s="8">
        <v>5.0694444444444445E-2</v>
      </c>
      <c r="K1924">
        <f t="shared" si="151"/>
        <v>13</v>
      </c>
      <c r="L1924">
        <f t="shared" si="152"/>
        <v>1</v>
      </c>
      <c r="M1924">
        <f t="shared" si="153"/>
        <v>12</v>
      </c>
      <c r="N1924" t="str">
        <f>VLOOKUP(B:B,Customers!A:B,2,TRUE)</f>
        <v>Austria</v>
      </c>
      <c r="O1924" t="str">
        <f t="shared" si="154"/>
        <v>Not Outlier</v>
      </c>
      <c r="P1924">
        <f>VLOOKUP(B:B,Customers!A:H,8,0)</f>
        <v>33</v>
      </c>
    </row>
    <row r="1925" spans="1:16" x14ac:dyDescent="0.25">
      <c r="A1925">
        <v>179974</v>
      </c>
      <c r="B1925">
        <v>1547</v>
      </c>
      <c r="C1925" s="1" t="s">
        <v>100</v>
      </c>
      <c r="D1925" s="2">
        <v>45064.027777777781</v>
      </c>
      <c r="E1925" t="s">
        <v>98</v>
      </c>
      <c r="F1925" t="s">
        <v>18</v>
      </c>
      <c r="G1925">
        <v>5106</v>
      </c>
      <c r="H1925" s="11">
        <f t="shared" si="150"/>
        <v>18</v>
      </c>
      <c r="I1925" s="7">
        <v>45064</v>
      </c>
      <c r="J1925" s="8">
        <v>2.7777777777777776E-2</v>
      </c>
      <c r="K1925">
        <f t="shared" si="151"/>
        <v>40</v>
      </c>
      <c r="L1925">
        <f t="shared" si="152"/>
        <v>0</v>
      </c>
      <c r="M1925">
        <f t="shared" si="153"/>
        <v>5</v>
      </c>
      <c r="N1925" t="str">
        <f>VLOOKUP(B:B,Customers!A:B,2,TRUE)</f>
        <v>France</v>
      </c>
      <c r="O1925" t="str">
        <f t="shared" si="154"/>
        <v>Not Outlier</v>
      </c>
      <c r="P1925">
        <f>VLOOKUP(B:B,Customers!A:H,8,0)</f>
        <v>37</v>
      </c>
    </row>
    <row r="1926" spans="1:16" x14ac:dyDescent="0.25">
      <c r="A1926">
        <v>417613</v>
      </c>
      <c r="B1926">
        <v>1547</v>
      </c>
      <c r="C1926" s="1" t="s">
        <v>100</v>
      </c>
      <c r="D1926" s="2">
        <v>45011.057638888888</v>
      </c>
      <c r="E1926" t="s">
        <v>98</v>
      </c>
      <c r="F1926" t="s">
        <v>26</v>
      </c>
      <c r="G1926">
        <v>8023</v>
      </c>
      <c r="H1926" s="11">
        <f t="shared" si="150"/>
        <v>26</v>
      </c>
      <c r="I1926" s="7">
        <v>45011</v>
      </c>
      <c r="J1926" s="8">
        <v>5.7638888888888892E-2</v>
      </c>
      <c r="K1926">
        <f t="shared" si="151"/>
        <v>23</v>
      </c>
      <c r="L1926">
        <f t="shared" si="152"/>
        <v>1</v>
      </c>
      <c r="M1926">
        <f t="shared" si="153"/>
        <v>3</v>
      </c>
      <c r="N1926" t="str">
        <f>VLOOKUP(B:B,Customers!A:B,2,TRUE)</f>
        <v>France</v>
      </c>
      <c r="O1926" t="str">
        <f t="shared" si="154"/>
        <v>Not Outlier</v>
      </c>
      <c r="P1926">
        <f>VLOOKUP(B:B,Customers!A:H,8,0)</f>
        <v>37</v>
      </c>
    </row>
    <row r="1927" spans="1:16" x14ac:dyDescent="0.25">
      <c r="A1927">
        <v>559948</v>
      </c>
      <c r="B1927">
        <v>1548</v>
      </c>
      <c r="C1927" s="1" t="s">
        <v>100</v>
      </c>
      <c r="D1927" s="2">
        <v>45177.979166666664</v>
      </c>
      <c r="E1927" t="s">
        <v>191</v>
      </c>
      <c r="F1927" t="s">
        <v>14</v>
      </c>
      <c r="G1927">
        <v>1404</v>
      </c>
      <c r="H1927" s="11">
        <f t="shared" si="150"/>
        <v>8</v>
      </c>
      <c r="I1927" s="7">
        <v>45177</v>
      </c>
      <c r="J1927" s="8">
        <v>0.97916666666666663</v>
      </c>
      <c r="K1927">
        <f t="shared" si="151"/>
        <v>30</v>
      </c>
      <c r="L1927">
        <f t="shared" si="152"/>
        <v>23</v>
      </c>
      <c r="M1927">
        <f t="shared" si="153"/>
        <v>9</v>
      </c>
      <c r="N1927" t="str">
        <f>VLOOKUP(B:B,Customers!A:B,2,TRUE)</f>
        <v>France</v>
      </c>
      <c r="O1927" t="str">
        <f t="shared" si="154"/>
        <v>Not Outlier</v>
      </c>
      <c r="P1927">
        <f>VLOOKUP(B:B,Customers!A:H,8,0)</f>
        <v>46</v>
      </c>
    </row>
    <row r="1928" spans="1:16" x14ac:dyDescent="0.25">
      <c r="A1928">
        <v>1198240</v>
      </c>
      <c r="B1928">
        <v>1548</v>
      </c>
      <c r="C1928" s="1" t="s">
        <v>100</v>
      </c>
      <c r="D1928" s="3">
        <v>45161.078472222223</v>
      </c>
      <c r="E1928" t="s">
        <v>191</v>
      </c>
      <c r="F1928" t="s">
        <v>49</v>
      </c>
      <c r="G1928">
        <v>1736</v>
      </c>
      <c r="H1928" s="11">
        <f t="shared" si="150"/>
        <v>23</v>
      </c>
      <c r="I1928" s="7">
        <v>45161</v>
      </c>
      <c r="J1928" s="8">
        <v>7.8472222222222221E-2</v>
      </c>
      <c r="K1928">
        <f t="shared" si="151"/>
        <v>53</v>
      </c>
      <c r="L1928">
        <f t="shared" si="152"/>
        <v>1</v>
      </c>
      <c r="M1928">
        <f t="shared" si="153"/>
        <v>8</v>
      </c>
      <c r="N1928" t="str">
        <f>VLOOKUP(B:B,Customers!A:B,2,TRUE)</f>
        <v>France</v>
      </c>
      <c r="O1928" t="str">
        <f t="shared" si="154"/>
        <v>Not Outlier</v>
      </c>
      <c r="P1928">
        <f>VLOOKUP(B:B,Customers!A:H,8,0)</f>
        <v>46</v>
      </c>
    </row>
    <row r="1929" spans="1:16" x14ac:dyDescent="0.25">
      <c r="A1929">
        <v>461110</v>
      </c>
      <c r="B1929">
        <v>1549</v>
      </c>
      <c r="C1929" s="1" t="s">
        <v>99</v>
      </c>
      <c r="D1929" s="2">
        <v>45146.089583333334</v>
      </c>
      <c r="E1929" t="s">
        <v>96</v>
      </c>
      <c r="F1929" t="s">
        <v>31</v>
      </c>
      <c r="G1929">
        <v>4341</v>
      </c>
      <c r="H1929" s="11">
        <f t="shared" si="150"/>
        <v>8</v>
      </c>
      <c r="I1929" s="7">
        <v>45146</v>
      </c>
      <c r="J1929" s="8">
        <v>8.9583333333333334E-2</v>
      </c>
      <c r="K1929">
        <f t="shared" si="151"/>
        <v>9</v>
      </c>
      <c r="L1929">
        <f t="shared" si="152"/>
        <v>2</v>
      </c>
      <c r="M1929">
        <f t="shared" si="153"/>
        <v>8</v>
      </c>
      <c r="N1929" t="str">
        <f>VLOOKUP(B:B,Customers!A:B,2,TRUE)</f>
        <v>USA</v>
      </c>
      <c r="O1929" t="str">
        <f t="shared" si="154"/>
        <v>Not Outlier</v>
      </c>
      <c r="P1929">
        <f>VLOOKUP(B:B,Customers!A:H,8,0)</f>
        <v>70</v>
      </c>
    </row>
    <row r="1930" spans="1:16" x14ac:dyDescent="0.25">
      <c r="A1930">
        <v>413694</v>
      </c>
      <c r="B1930">
        <v>1551</v>
      </c>
      <c r="C1930" s="1" t="s">
        <v>99</v>
      </c>
      <c r="D1930" s="2">
        <v>45049.052777777775</v>
      </c>
      <c r="E1930" t="s">
        <v>96</v>
      </c>
      <c r="F1930" t="s">
        <v>34</v>
      </c>
      <c r="G1930">
        <v>4835</v>
      </c>
      <c r="H1930" s="11">
        <f t="shared" si="150"/>
        <v>3</v>
      </c>
      <c r="I1930" s="7">
        <v>45049</v>
      </c>
      <c r="J1930" s="8">
        <v>5.2777777777777778E-2</v>
      </c>
      <c r="K1930">
        <f t="shared" si="151"/>
        <v>16</v>
      </c>
      <c r="L1930">
        <f t="shared" si="152"/>
        <v>1</v>
      </c>
      <c r="M1930">
        <f t="shared" si="153"/>
        <v>5</v>
      </c>
      <c r="N1930" t="str">
        <f>VLOOKUP(B:B,Customers!A:B,2,TRUE)</f>
        <v>USA</v>
      </c>
      <c r="O1930" t="str">
        <f t="shared" si="154"/>
        <v>Not Outlier</v>
      </c>
      <c r="P1930">
        <f>VLOOKUP(B:B,Customers!A:H,8,0)</f>
        <v>21</v>
      </c>
    </row>
    <row r="1931" spans="1:16" x14ac:dyDescent="0.25">
      <c r="A1931">
        <v>1625256</v>
      </c>
      <c r="B1931">
        <v>1551</v>
      </c>
      <c r="C1931" s="1" t="s">
        <v>99</v>
      </c>
      <c r="D1931" s="3">
        <v>45168.078472222223</v>
      </c>
      <c r="E1931" t="s">
        <v>191</v>
      </c>
      <c r="F1931" t="s">
        <v>21</v>
      </c>
      <c r="G1931">
        <v>2960</v>
      </c>
      <c r="H1931" s="11">
        <f t="shared" si="150"/>
        <v>30</v>
      </c>
      <c r="I1931" s="7">
        <v>45168</v>
      </c>
      <c r="J1931" s="8">
        <v>7.8472222222222221E-2</v>
      </c>
      <c r="K1931">
        <f t="shared" si="151"/>
        <v>53</v>
      </c>
      <c r="L1931">
        <f t="shared" si="152"/>
        <v>1</v>
      </c>
      <c r="M1931">
        <f t="shared" si="153"/>
        <v>8</v>
      </c>
      <c r="N1931" t="str">
        <f>VLOOKUP(B:B,Customers!A:B,2,TRUE)</f>
        <v>USA</v>
      </c>
      <c r="O1931" t="str">
        <f t="shared" si="154"/>
        <v>Not Outlier</v>
      </c>
      <c r="P1931">
        <f>VLOOKUP(B:B,Customers!A:H,8,0)</f>
        <v>21</v>
      </c>
    </row>
    <row r="1932" spans="1:16" x14ac:dyDescent="0.25">
      <c r="A1932">
        <v>14287</v>
      </c>
      <c r="B1932">
        <v>1552</v>
      </c>
      <c r="C1932" s="1" t="s">
        <v>107</v>
      </c>
      <c r="D1932" s="2">
        <v>44975.023611111108</v>
      </c>
      <c r="E1932" t="s">
        <v>96</v>
      </c>
      <c r="F1932" t="s">
        <v>18</v>
      </c>
      <c r="G1932">
        <v>1628</v>
      </c>
      <c r="H1932" s="11">
        <f t="shared" si="150"/>
        <v>18</v>
      </c>
      <c r="I1932" s="7">
        <v>44975</v>
      </c>
      <c r="J1932" s="8">
        <v>2.361111111111111E-2</v>
      </c>
      <c r="K1932">
        <f t="shared" si="151"/>
        <v>34</v>
      </c>
      <c r="L1932">
        <f t="shared" si="152"/>
        <v>0</v>
      </c>
      <c r="M1932">
        <f t="shared" si="153"/>
        <v>2</v>
      </c>
      <c r="N1932" t="str">
        <f>VLOOKUP(B:B,Customers!A:B,2,TRUE)</f>
        <v>Italy</v>
      </c>
      <c r="O1932" t="str">
        <f t="shared" si="154"/>
        <v>Not Outlier</v>
      </c>
      <c r="P1932">
        <f>VLOOKUP(B:B,Customers!A:H,8,0)</f>
        <v>37</v>
      </c>
    </row>
    <row r="1933" spans="1:16" x14ac:dyDescent="0.25">
      <c r="A1933">
        <v>1118626</v>
      </c>
      <c r="B1933">
        <v>1552</v>
      </c>
      <c r="C1933" s="1" t="s">
        <v>107</v>
      </c>
      <c r="D1933" s="3">
        <v>45272.067361111112</v>
      </c>
      <c r="E1933" t="s">
        <v>98</v>
      </c>
      <c r="F1933" t="s">
        <v>20</v>
      </c>
      <c r="G1933">
        <v>1623</v>
      </c>
      <c r="H1933" s="11">
        <f t="shared" si="150"/>
        <v>12</v>
      </c>
      <c r="I1933" s="7">
        <v>45272</v>
      </c>
      <c r="J1933" s="8">
        <v>6.7361111111111108E-2</v>
      </c>
      <c r="K1933">
        <f t="shared" si="151"/>
        <v>37</v>
      </c>
      <c r="L1933">
        <f t="shared" si="152"/>
        <v>1</v>
      </c>
      <c r="M1933">
        <f t="shared" si="153"/>
        <v>12</v>
      </c>
      <c r="N1933" t="str">
        <f>VLOOKUP(B:B,Customers!A:B,2,TRUE)</f>
        <v>Italy</v>
      </c>
      <c r="O1933" t="str">
        <f t="shared" si="154"/>
        <v>Not Outlier</v>
      </c>
      <c r="P1933">
        <f>VLOOKUP(B:B,Customers!A:H,8,0)</f>
        <v>37</v>
      </c>
    </row>
    <row r="1934" spans="1:16" x14ac:dyDescent="0.25">
      <c r="A1934">
        <v>647292</v>
      </c>
      <c r="B1934">
        <v>1553</v>
      </c>
      <c r="C1934" s="1" t="s">
        <v>100</v>
      </c>
      <c r="D1934" s="2">
        <v>44930.033333333333</v>
      </c>
      <c r="E1934" t="s">
        <v>191</v>
      </c>
      <c r="F1934" t="s">
        <v>42</v>
      </c>
      <c r="G1934">
        <v>8207</v>
      </c>
      <c r="H1934" s="11">
        <f t="shared" si="150"/>
        <v>4</v>
      </c>
      <c r="I1934" s="7">
        <v>44930</v>
      </c>
      <c r="J1934" s="8">
        <v>3.3333333333333333E-2</v>
      </c>
      <c r="K1934">
        <f t="shared" si="151"/>
        <v>48</v>
      </c>
      <c r="L1934">
        <f t="shared" si="152"/>
        <v>0</v>
      </c>
      <c r="M1934">
        <f t="shared" si="153"/>
        <v>1</v>
      </c>
      <c r="N1934" t="str">
        <f>VLOOKUP(B:B,Customers!A:B,2,TRUE)</f>
        <v>France</v>
      </c>
      <c r="O1934" t="str">
        <f t="shared" si="154"/>
        <v>Not Outlier</v>
      </c>
      <c r="P1934">
        <f>VLOOKUP(B:B,Customers!A:H,8,0)</f>
        <v>81</v>
      </c>
    </row>
    <row r="1935" spans="1:16" x14ac:dyDescent="0.25">
      <c r="A1935">
        <v>1543526</v>
      </c>
      <c r="B1935">
        <v>1554</v>
      </c>
      <c r="C1935" s="1" t="s">
        <v>109</v>
      </c>
      <c r="D1935" s="3">
        <v>45101.005555555559</v>
      </c>
      <c r="E1935" t="s">
        <v>98</v>
      </c>
      <c r="F1935" t="s">
        <v>34</v>
      </c>
      <c r="G1935">
        <v>9175</v>
      </c>
      <c r="H1935" s="11">
        <f t="shared" si="150"/>
        <v>24</v>
      </c>
      <c r="I1935" s="7">
        <v>45101</v>
      </c>
      <c r="J1935" s="8">
        <v>5.5555555555555558E-3</v>
      </c>
      <c r="K1935">
        <f t="shared" si="151"/>
        <v>8</v>
      </c>
      <c r="L1935">
        <f t="shared" si="152"/>
        <v>0</v>
      </c>
      <c r="M1935">
        <f t="shared" si="153"/>
        <v>6</v>
      </c>
      <c r="N1935" t="str">
        <f>VLOOKUP(B:B,Customers!A:B,2,TRUE)</f>
        <v>Germany</v>
      </c>
      <c r="O1935" t="str">
        <f t="shared" si="154"/>
        <v>Not Outlier</v>
      </c>
      <c r="P1935">
        <f>VLOOKUP(B:B,Customers!A:H,8,0)</f>
        <v>52</v>
      </c>
    </row>
    <row r="1936" spans="1:16" x14ac:dyDescent="0.25">
      <c r="A1936">
        <v>938620</v>
      </c>
      <c r="B1936">
        <v>1556</v>
      </c>
      <c r="C1936" s="1" t="s">
        <v>101</v>
      </c>
      <c r="D1936" s="3">
        <v>45020.07916666667</v>
      </c>
      <c r="E1936" t="s">
        <v>98</v>
      </c>
      <c r="F1936" t="s">
        <v>81</v>
      </c>
      <c r="G1936">
        <v>1142</v>
      </c>
      <c r="H1936" s="11">
        <f t="shared" si="150"/>
        <v>4</v>
      </c>
      <c r="I1936" s="7">
        <v>45020</v>
      </c>
      <c r="J1936" s="8">
        <v>7.9166666666666663E-2</v>
      </c>
      <c r="K1936">
        <f t="shared" si="151"/>
        <v>54</v>
      </c>
      <c r="L1936">
        <f t="shared" si="152"/>
        <v>1</v>
      </c>
      <c r="M1936">
        <f t="shared" si="153"/>
        <v>4</v>
      </c>
      <c r="N1936" t="str">
        <f>VLOOKUP(B:B,Customers!A:B,2,TRUE)</f>
        <v>Australia</v>
      </c>
      <c r="O1936" t="str">
        <f t="shared" si="154"/>
        <v>Not Outlier</v>
      </c>
      <c r="P1936">
        <f>VLOOKUP(B:B,Customers!A:H,8,0)</f>
        <v>76</v>
      </c>
    </row>
    <row r="1937" spans="1:16" x14ac:dyDescent="0.25">
      <c r="A1937">
        <v>259823</v>
      </c>
      <c r="B1937">
        <v>1557</v>
      </c>
      <c r="C1937" s="1" t="s">
        <v>99</v>
      </c>
      <c r="D1937" s="2">
        <v>45172.970833333333</v>
      </c>
      <c r="E1937" t="s">
        <v>98</v>
      </c>
      <c r="F1937" t="s">
        <v>4</v>
      </c>
      <c r="G1937">
        <v>5762</v>
      </c>
      <c r="H1937" s="11">
        <f t="shared" si="150"/>
        <v>3</v>
      </c>
      <c r="I1937" s="7">
        <v>45172</v>
      </c>
      <c r="J1937" s="8">
        <v>0.97083333333333333</v>
      </c>
      <c r="K1937">
        <f t="shared" si="151"/>
        <v>18</v>
      </c>
      <c r="L1937">
        <f t="shared" si="152"/>
        <v>23</v>
      </c>
      <c r="M1937">
        <f t="shared" si="153"/>
        <v>9</v>
      </c>
      <c r="N1937" t="str">
        <f>VLOOKUP(B:B,Customers!A:B,2,TRUE)</f>
        <v>USA</v>
      </c>
      <c r="O1937" t="str">
        <f t="shared" si="154"/>
        <v>Not Outlier</v>
      </c>
      <c r="P1937">
        <f>VLOOKUP(B:B,Customers!A:H,8,0)</f>
        <v>28</v>
      </c>
    </row>
    <row r="1938" spans="1:16" x14ac:dyDescent="0.25">
      <c r="A1938">
        <v>1014215</v>
      </c>
      <c r="B1938">
        <v>1558</v>
      </c>
      <c r="C1938" s="1" t="s">
        <v>102</v>
      </c>
      <c r="D1938" s="3">
        <v>45087.043055555558</v>
      </c>
      <c r="E1938" t="s">
        <v>97</v>
      </c>
      <c r="F1938" t="s">
        <v>79</v>
      </c>
      <c r="G1938">
        <v>858</v>
      </c>
      <c r="H1938" s="11">
        <f t="shared" si="150"/>
        <v>10</v>
      </c>
      <c r="I1938" s="7">
        <v>45087</v>
      </c>
      <c r="J1938" s="8">
        <v>4.3055555555555555E-2</v>
      </c>
      <c r="K1938">
        <f t="shared" si="151"/>
        <v>2</v>
      </c>
      <c r="L1938">
        <f t="shared" si="152"/>
        <v>1</v>
      </c>
      <c r="M1938">
        <f t="shared" si="153"/>
        <v>6</v>
      </c>
      <c r="N1938" t="str">
        <f>VLOOKUP(B:B,Customers!A:B,2,TRUE)</f>
        <v>Finland</v>
      </c>
      <c r="O1938" t="str">
        <f t="shared" si="154"/>
        <v>Not Outlier</v>
      </c>
      <c r="P1938">
        <f>VLOOKUP(B:B,Customers!A:H,8,0)</f>
        <v>83</v>
      </c>
    </row>
    <row r="1939" spans="1:16" x14ac:dyDescent="0.25">
      <c r="A1939">
        <v>743589</v>
      </c>
      <c r="B1939">
        <v>1559</v>
      </c>
      <c r="C1939" s="1" t="s">
        <v>105</v>
      </c>
      <c r="D1939" s="3">
        <v>45286.04791666667</v>
      </c>
      <c r="E1939" t="s">
        <v>191</v>
      </c>
      <c r="F1939" t="s">
        <v>43</v>
      </c>
      <c r="G1939">
        <v>2636</v>
      </c>
      <c r="H1939" s="11">
        <f t="shared" si="150"/>
        <v>26</v>
      </c>
      <c r="I1939" s="7">
        <v>45286</v>
      </c>
      <c r="J1939" s="8">
        <v>4.791666666666667E-2</v>
      </c>
      <c r="K1939">
        <f t="shared" si="151"/>
        <v>9</v>
      </c>
      <c r="L1939">
        <f t="shared" si="152"/>
        <v>1</v>
      </c>
      <c r="M1939">
        <f t="shared" si="153"/>
        <v>12</v>
      </c>
      <c r="N1939" t="str">
        <f>VLOOKUP(B:B,Customers!A:B,2,TRUE)</f>
        <v>Spain</v>
      </c>
      <c r="O1939" t="str">
        <f t="shared" si="154"/>
        <v>Not Outlier</v>
      </c>
      <c r="P1939">
        <f>VLOOKUP(B:B,Customers!A:H,8,0)</f>
        <v>68</v>
      </c>
    </row>
    <row r="1940" spans="1:16" x14ac:dyDescent="0.25">
      <c r="A1940">
        <v>1512481</v>
      </c>
      <c r="B1940">
        <v>1560</v>
      </c>
      <c r="C1940" s="1" t="s">
        <v>106</v>
      </c>
      <c r="D1940" s="3">
        <v>44963.037499999999</v>
      </c>
      <c r="E1940" t="s">
        <v>96</v>
      </c>
      <c r="F1940" t="s">
        <v>5</v>
      </c>
      <c r="G1940">
        <v>1363</v>
      </c>
      <c r="H1940" s="11">
        <f t="shared" si="150"/>
        <v>6</v>
      </c>
      <c r="I1940" s="7">
        <v>44963</v>
      </c>
      <c r="J1940" s="8">
        <v>3.7499999999999999E-2</v>
      </c>
      <c r="K1940">
        <f t="shared" si="151"/>
        <v>54</v>
      </c>
      <c r="L1940">
        <f t="shared" si="152"/>
        <v>0</v>
      </c>
      <c r="M1940">
        <f t="shared" si="153"/>
        <v>2</v>
      </c>
      <c r="N1940" t="str">
        <f>VLOOKUP(B:B,Customers!A:B,2,TRUE)</f>
        <v>Singapore</v>
      </c>
      <c r="O1940" t="str">
        <f t="shared" si="154"/>
        <v>Not Outlier</v>
      </c>
      <c r="P1940">
        <f>VLOOKUP(B:B,Customers!A:H,8,0)</f>
        <v>36</v>
      </c>
    </row>
    <row r="1941" spans="1:16" x14ac:dyDescent="0.25">
      <c r="A1941">
        <v>923178</v>
      </c>
      <c r="B1941">
        <v>1561</v>
      </c>
      <c r="C1941" s="1" t="s">
        <v>110</v>
      </c>
      <c r="D1941" s="3">
        <v>45225.998611111114</v>
      </c>
      <c r="E1941" t="s">
        <v>96</v>
      </c>
      <c r="F1941" t="s">
        <v>83</v>
      </c>
      <c r="G1941">
        <v>6590</v>
      </c>
      <c r="H1941" s="11">
        <f t="shared" si="150"/>
        <v>26</v>
      </c>
      <c r="I1941" s="7">
        <v>45225</v>
      </c>
      <c r="J1941" s="8">
        <v>0.99861111111111112</v>
      </c>
      <c r="K1941">
        <f t="shared" si="151"/>
        <v>58</v>
      </c>
      <c r="L1941">
        <f t="shared" si="152"/>
        <v>23</v>
      </c>
      <c r="M1941">
        <f t="shared" si="153"/>
        <v>10</v>
      </c>
      <c r="N1941" t="str">
        <f>VLOOKUP(B:B,Customers!A:B,2,TRUE)</f>
        <v>Switzerland</v>
      </c>
      <c r="O1941" t="str">
        <f t="shared" si="154"/>
        <v>Not Outlier</v>
      </c>
      <c r="P1941">
        <f>VLOOKUP(B:B,Customers!A:H,8,0)</f>
        <v>28</v>
      </c>
    </row>
    <row r="1942" spans="1:16" x14ac:dyDescent="0.25">
      <c r="A1942">
        <v>1061016</v>
      </c>
      <c r="B1942">
        <v>1561</v>
      </c>
      <c r="C1942" s="1" t="s">
        <v>110</v>
      </c>
      <c r="D1942" s="3">
        <v>45179.063194444447</v>
      </c>
      <c r="E1942" t="s">
        <v>97</v>
      </c>
      <c r="F1942" t="s">
        <v>60</v>
      </c>
      <c r="G1942">
        <v>7486</v>
      </c>
      <c r="H1942" s="11">
        <f t="shared" si="150"/>
        <v>10</v>
      </c>
      <c r="I1942" s="7">
        <v>45179</v>
      </c>
      <c r="J1942" s="8">
        <v>6.3194444444444442E-2</v>
      </c>
      <c r="K1942">
        <f t="shared" si="151"/>
        <v>31</v>
      </c>
      <c r="L1942">
        <f t="shared" si="152"/>
        <v>1</v>
      </c>
      <c r="M1942">
        <f t="shared" si="153"/>
        <v>9</v>
      </c>
      <c r="N1942" t="str">
        <f>VLOOKUP(B:B,Customers!A:B,2,TRUE)</f>
        <v>Switzerland</v>
      </c>
      <c r="O1942" t="str">
        <f t="shared" si="154"/>
        <v>Not Outlier</v>
      </c>
      <c r="P1942">
        <f>VLOOKUP(B:B,Customers!A:H,8,0)</f>
        <v>28</v>
      </c>
    </row>
    <row r="1943" spans="1:16" x14ac:dyDescent="0.25">
      <c r="A1943">
        <v>1165044</v>
      </c>
      <c r="B1943">
        <v>1562</v>
      </c>
      <c r="C1943" s="1" t="s">
        <v>105</v>
      </c>
      <c r="D1943" s="3">
        <v>45008.029861111114</v>
      </c>
      <c r="E1943" t="s">
        <v>191</v>
      </c>
      <c r="F1943" t="s">
        <v>20</v>
      </c>
      <c r="G1943">
        <v>8271</v>
      </c>
      <c r="H1943" s="11">
        <f t="shared" si="150"/>
        <v>23</v>
      </c>
      <c r="I1943" s="7">
        <v>45008</v>
      </c>
      <c r="J1943" s="8">
        <v>2.9861111111111113E-2</v>
      </c>
      <c r="K1943">
        <f t="shared" si="151"/>
        <v>43</v>
      </c>
      <c r="L1943">
        <f t="shared" si="152"/>
        <v>0</v>
      </c>
      <c r="M1943">
        <f t="shared" si="153"/>
        <v>3</v>
      </c>
      <c r="N1943" t="str">
        <f>VLOOKUP(B:B,Customers!A:B,2,TRUE)</f>
        <v>Spain</v>
      </c>
      <c r="O1943" t="str">
        <f t="shared" si="154"/>
        <v>Not Outlier</v>
      </c>
      <c r="P1943">
        <f>VLOOKUP(B:B,Customers!A:H,8,0)</f>
        <v>20</v>
      </c>
    </row>
    <row r="1944" spans="1:16" x14ac:dyDescent="0.25">
      <c r="A1944">
        <v>1214613</v>
      </c>
      <c r="B1944">
        <v>1563</v>
      </c>
      <c r="C1944" s="1" t="s">
        <v>103</v>
      </c>
      <c r="D1944" s="3">
        <v>44946.07708333333</v>
      </c>
      <c r="E1944" t="s">
        <v>98</v>
      </c>
      <c r="F1944" t="s">
        <v>49</v>
      </c>
      <c r="G1944">
        <v>2322</v>
      </c>
      <c r="H1944" s="11">
        <f t="shared" si="150"/>
        <v>20</v>
      </c>
      <c r="I1944" s="7">
        <v>44946</v>
      </c>
      <c r="J1944" s="8">
        <v>7.7083333333333337E-2</v>
      </c>
      <c r="K1944">
        <f t="shared" si="151"/>
        <v>51</v>
      </c>
      <c r="L1944">
        <f t="shared" si="152"/>
        <v>1</v>
      </c>
      <c r="M1944">
        <f t="shared" si="153"/>
        <v>1</v>
      </c>
      <c r="N1944" t="str">
        <f>VLOOKUP(B:B,Customers!A:B,2,TRUE)</f>
        <v>Norway</v>
      </c>
      <c r="O1944" t="str">
        <f t="shared" si="154"/>
        <v>Not Outlier</v>
      </c>
      <c r="P1944">
        <f>VLOOKUP(B:B,Customers!A:H,8,0)</f>
        <v>65</v>
      </c>
    </row>
    <row r="1945" spans="1:16" x14ac:dyDescent="0.25">
      <c r="A1945">
        <v>316324</v>
      </c>
      <c r="B1945">
        <v>1564</v>
      </c>
      <c r="C1945" s="1" t="s">
        <v>106</v>
      </c>
      <c r="D1945" s="2">
        <v>44992.013888888891</v>
      </c>
      <c r="E1945" t="s">
        <v>191</v>
      </c>
      <c r="F1945" t="s">
        <v>27</v>
      </c>
      <c r="G1945">
        <v>1285</v>
      </c>
      <c r="H1945" s="11">
        <f t="shared" si="150"/>
        <v>7</v>
      </c>
      <c r="I1945" s="7">
        <v>44992</v>
      </c>
      <c r="J1945" s="8">
        <v>1.3888888888888888E-2</v>
      </c>
      <c r="K1945">
        <f t="shared" si="151"/>
        <v>20</v>
      </c>
      <c r="L1945">
        <f t="shared" si="152"/>
        <v>0</v>
      </c>
      <c r="M1945">
        <f t="shared" si="153"/>
        <v>3</v>
      </c>
      <c r="N1945" t="str">
        <f>VLOOKUP(B:B,Customers!A:B,2,TRUE)</f>
        <v>Singapore</v>
      </c>
      <c r="O1945" t="str">
        <f t="shared" si="154"/>
        <v>Not Outlier</v>
      </c>
      <c r="P1945">
        <f>VLOOKUP(B:B,Customers!A:H,8,0)</f>
        <v>89</v>
      </c>
    </row>
    <row r="1946" spans="1:16" x14ac:dyDescent="0.25">
      <c r="A1946">
        <v>1472021</v>
      </c>
      <c r="B1946">
        <v>1564</v>
      </c>
      <c r="C1946" s="1" t="s">
        <v>106</v>
      </c>
      <c r="D1946" s="3">
        <v>45282.01666666667</v>
      </c>
      <c r="E1946" t="s">
        <v>97</v>
      </c>
      <c r="F1946" t="s">
        <v>43</v>
      </c>
      <c r="G1946">
        <v>7609</v>
      </c>
      <c r="H1946" s="11">
        <f t="shared" si="150"/>
        <v>22</v>
      </c>
      <c r="I1946" s="7">
        <v>45282</v>
      </c>
      <c r="J1946" s="8">
        <v>1.6666666666666666E-2</v>
      </c>
      <c r="K1946">
        <f t="shared" si="151"/>
        <v>24</v>
      </c>
      <c r="L1946">
        <f t="shared" si="152"/>
        <v>0</v>
      </c>
      <c r="M1946">
        <f t="shared" si="153"/>
        <v>12</v>
      </c>
      <c r="N1946" t="str">
        <f>VLOOKUP(B:B,Customers!A:B,2,TRUE)</f>
        <v>Singapore</v>
      </c>
      <c r="O1946" t="str">
        <f t="shared" si="154"/>
        <v>Not Outlier</v>
      </c>
      <c r="P1946">
        <f>VLOOKUP(B:B,Customers!A:H,8,0)</f>
        <v>89</v>
      </c>
    </row>
    <row r="1947" spans="1:16" x14ac:dyDescent="0.25">
      <c r="A1947">
        <v>261671</v>
      </c>
      <c r="B1947">
        <v>1566</v>
      </c>
      <c r="C1947" s="1" t="s">
        <v>99</v>
      </c>
      <c r="D1947" s="2">
        <v>45159.980555555558</v>
      </c>
      <c r="E1947" t="s">
        <v>97</v>
      </c>
      <c r="F1947" t="s">
        <v>41</v>
      </c>
      <c r="G1947">
        <v>7957</v>
      </c>
      <c r="H1947" s="11">
        <f t="shared" si="150"/>
        <v>21</v>
      </c>
      <c r="I1947" s="7">
        <v>45159</v>
      </c>
      <c r="J1947" s="8">
        <v>0.98055555555555551</v>
      </c>
      <c r="K1947">
        <f t="shared" si="151"/>
        <v>32</v>
      </c>
      <c r="L1947">
        <f t="shared" si="152"/>
        <v>23</v>
      </c>
      <c r="M1947">
        <f t="shared" si="153"/>
        <v>8</v>
      </c>
      <c r="N1947" t="str">
        <f>VLOOKUP(B:B,Customers!A:B,2,TRUE)</f>
        <v>USA</v>
      </c>
      <c r="O1947" t="str">
        <f t="shared" si="154"/>
        <v>Not Outlier</v>
      </c>
      <c r="P1947">
        <f>VLOOKUP(B:B,Customers!A:H,8,0)</f>
        <v>64</v>
      </c>
    </row>
    <row r="1948" spans="1:16" x14ac:dyDescent="0.25">
      <c r="A1948">
        <v>546839</v>
      </c>
      <c r="B1948">
        <v>1566</v>
      </c>
      <c r="C1948" s="1" t="s">
        <v>99</v>
      </c>
      <c r="D1948" s="2">
        <v>45270.039583333331</v>
      </c>
      <c r="E1948" t="s">
        <v>191</v>
      </c>
      <c r="F1948" t="s">
        <v>52</v>
      </c>
      <c r="G1948">
        <v>8639</v>
      </c>
      <c r="H1948" s="11">
        <f t="shared" si="150"/>
        <v>10</v>
      </c>
      <c r="I1948" s="7">
        <v>45270</v>
      </c>
      <c r="J1948" s="8">
        <v>3.9583333333333331E-2</v>
      </c>
      <c r="K1948">
        <f t="shared" si="151"/>
        <v>57</v>
      </c>
      <c r="L1948">
        <f t="shared" si="152"/>
        <v>0</v>
      </c>
      <c r="M1948">
        <f t="shared" si="153"/>
        <v>12</v>
      </c>
      <c r="N1948" t="str">
        <f>VLOOKUP(B:B,Customers!A:B,2,TRUE)</f>
        <v>USA</v>
      </c>
      <c r="O1948" t="str">
        <f t="shared" si="154"/>
        <v>Not Outlier</v>
      </c>
      <c r="P1948">
        <f>VLOOKUP(B:B,Customers!A:H,8,0)</f>
        <v>64</v>
      </c>
    </row>
    <row r="1949" spans="1:16" x14ac:dyDescent="0.25">
      <c r="A1949">
        <v>691913</v>
      </c>
      <c r="B1949">
        <v>1566</v>
      </c>
      <c r="C1949" s="1" t="s">
        <v>99</v>
      </c>
      <c r="D1949" s="3">
        <v>44969.047222222223</v>
      </c>
      <c r="E1949" t="s">
        <v>191</v>
      </c>
      <c r="F1949" t="s">
        <v>22</v>
      </c>
      <c r="G1949">
        <v>6689</v>
      </c>
      <c r="H1949" s="11">
        <f t="shared" si="150"/>
        <v>12</v>
      </c>
      <c r="I1949" s="7">
        <v>44969</v>
      </c>
      <c r="J1949" s="8">
        <v>4.7222222222222221E-2</v>
      </c>
      <c r="K1949">
        <f t="shared" si="151"/>
        <v>8</v>
      </c>
      <c r="L1949">
        <f t="shared" si="152"/>
        <v>1</v>
      </c>
      <c r="M1949">
        <f t="shared" si="153"/>
        <v>2</v>
      </c>
      <c r="N1949" t="str">
        <f>VLOOKUP(B:B,Customers!A:B,2,TRUE)</f>
        <v>USA</v>
      </c>
      <c r="O1949" t="str">
        <f t="shared" si="154"/>
        <v>Not Outlier</v>
      </c>
      <c r="P1949">
        <f>VLOOKUP(B:B,Customers!A:H,8,0)</f>
        <v>64</v>
      </c>
    </row>
    <row r="1950" spans="1:16" x14ac:dyDescent="0.25">
      <c r="A1950">
        <v>373612</v>
      </c>
      <c r="B1950">
        <v>1567</v>
      </c>
      <c r="C1950" s="1" t="s">
        <v>99</v>
      </c>
      <c r="D1950" s="2">
        <v>45066.981944444444</v>
      </c>
      <c r="E1950" t="s">
        <v>97</v>
      </c>
      <c r="F1950" t="s">
        <v>14</v>
      </c>
      <c r="G1950">
        <v>9653</v>
      </c>
      <c r="H1950" s="11">
        <f t="shared" si="150"/>
        <v>20</v>
      </c>
      <c r="I1950" s="7">
        <v>45066</v>
      </c>
      <c r="J1950" s="8">
        <v>0.9819444444444444</v>
      </c>
      <c r="K1950">
        <f t="shared" si="151"/>
        <v>34</v>
      </c>
      <c r="L1950">
        <f t="shared" si="152"/>
        <v>23</v>
      </c>
      <c r="M1950">
        <f t="shared" si="153"/>
        <v>5</v>
      </c>
      <c r="N1950" t="str">
        <f>VLOOKUP(B:B,Customers!A:B,2,TRUE)</f>
        <v>USA</v>
      </c>
      <c r="O1950" t="str">
        <f t="shared" si="154"/>
        <v>Not Outlier</v>
      </c>
      <c r="P1950">
        <f>VLOOKUP(B:B,Customers!A:H,8,0)</f>
        <v>25</v>
      </c>
    </row>
    <row r="1951" spans="1:16" x14ac:dyDescent="0.25">
      <c r="A1951">
        <v>385164</v>
      </c>
      <c r="B1951">
        <v>1569</v>
      </c>
      <c r="C1951" s="1" t="s">
        <v>105</v>
      </c>
      <c r="D1951" s="2">
        <v>45070.022916666669</v>
      </c>
      <c r="E1951" t="s">
        <v>96</v>
      </c>
      <c r="F1951" t="s">
        <v>27</v>
      </c>
      <c r="G1951">
        <v>6376</v>
      </c>
      <c r="H1951" s="11">
        <f t="shared" si="150"/>
        <v>24</v>
      </c>
      <c r="I1951" s="7">
        <v>45070</v>
      </c>
      <c r="J1951" s="8">
        <v>2.2916666666666665E-2</v>
      </c>
      <c r="K1951">
        <f t="shared" si="151"/>
        <v>33</v>
      </c>
      <c r="L1951">
        <f t="shared" si="152"/>
        <v>0</v>
      </c>
      <c r="M1951">
        <f t="shared" si="153"/>
        <v>5</v>
      </c>
      <c r="N1951" t="str">
        <f>VLOOKUP(B:B,Customers!A:B,2,TRUE)</f>
        <v>Spain</v>
      </c>
      <c r="O1951" t="str">
        <f t="shared" si="154"/>
        <v>Not Outlier</v>
      </c>
      <c r="P1951">
        <f>VLOOKUP(B:B,Customers!A:H,8,0)</f>
        <v>20</v>
      </c>
    </row>
    <row r="1952" spans="1:16" x14ac:dyDescent="0.25">
      <c r="A1952">
        <v>780895</v>
      </c>
      <c r="B1952">
        <v>1569</v>
      </c>
      <c r="C1952" s="1" t="s">
        <v>105</v>
      </c>
      <c r="D1952" s="3">
        <v>45046.994444444441</v>
      </c>
      <c r="E1952" t="s">
        <v>98</v>
      </c>
      <c r="F1952" t="s">
        <v>48</v>
      </c>
      <c r="G1952">
        <v>5917</v>
      </c>
      <c r="H1952" s="11">
        <f t="shared" si="150"/>
        <v>30</v>
      </c>
      <c r="I1952" s="7">
        <v>45046</v>
      </c>
      <c r="J1952" s="8">
        <v>0.99444444444444446</v>
      </c>
      <c r="K1952">
        <f t="shared" si="151"/>
        <v>52</v>
      </c>
      <c r="L1952">
        <f t="shared" si="152"/>
        <v>23</v>
      </c>
      <c r="M1952">
        <f t="shared" si="153"/>
        <v>4</v>
      </c>
      <c r="N1952" t="str">
        <f>VLOOKUP(B:B,Customers!A:B,2,TRUE)</f>
        <v>Spain</v>
      </c>
      <c r="O1952" t="str">
        <f t="shared" si="154"/>
        <v>Not Outlier</v>
      </c>
      <c r="P1952">
        <f>VLOOKUP(B:B,Customers!A:H,8,0)</f>
        <v>20</v>
      </c>
    </row>
    <row r="1953" spans="1:16" x14ac:dyDescent="0.25">
      <c r="A1953">
        <v>1182031</v>
      </c>
      <c r="B1953">
        <v>1569</v>
      </c>
      <c r="C1953" s="1" t="s">
        <v>105</v>
      </c>
      <c r="D1953" s="3">
        <v>45238.036111111112</v>
      </c>
      <c r="E1953" t="s">
        <v>191</v>
      </c>
      <c r="F1953" t="s">
        <v>88</v>
      </c>
      <c r="G1953">
        <v>3428</v>
      </c>
      <c r="H1953" s="11">
        <f t="shared" si="150"/>
        <v>8</v>
      </c>
      <c r="I1953" s="7">
        <v>45238</v>
      </c>
      <c r="J1953" s="8">
        <v>3.6111111111111108E-2</v>
      </c>
      <c r="K1953">
        <f t="shared" si="151"/>
        <v>52</v>
      </c>
      <c r="L1953">
        <f t="shared" si="152"/>
        <v>0</v>
      </c>
      <c r="M1953">
        <f t="shared" si="153"/>
        <v>11</v>
      </c>
      <c r="N1953" t="str">
        <f>VLOOKUP(B:B,Customers!A:B,2,TRUE)</f>
        <v>Spain</v>
      </c>
      <c r="O1953" t="str">
        <f t="shared" si="154"/>
        <v>Not Outlier</v>
      </c>
      <c r="P1953">
        <f>VLOOKUP(B:B,Customers!A:H,8,0)</f>
        <v>20</v>
      </c>
    </row>
    <row r="1954" spans="1:16" x14ac:dyDescent="0.25">
      <c r="A1954">
        <v>340986</v>
      </c>
      <c r="B1954">
        <v>1570</v>
      </c>
      <c r="C1954" s="1" t="s">
        <v>99</v>
      </c>
      <c r="D1954" s="2">
        <v>45191.98333333333</v>
      </c>
      <c r="E1954" t="s">
        <v>191</v>
      </c>
      <c r="F1954" t="s">
        <v>23</v>
      </c>
      <c r="G1954">
        <v>3502</v>
      </c>
      <c r="H1954" s="11">
        <f t="shared" si="150"/>
        <v>22</v>
      </c>
      <c r="I1954" s="7">
        <v>45191</v>
      </c>
      <c r="J1954" s="8">
        <v>0.98333333333333328</v>
      </c>
      <c r="K1954">
        <f t="shared" si="151"/>
        <v>36</v>
      </c>
      <c r="L1954">
        <f t="shared" si="152"/>
        <v>23</v>
      </c>
      <c r="M1954">
        <f t="shared" si="153"/>
        <v>9</v>
      </c>
      <c r="N1954" t="str">
        <f>VLOOKUP(B:B,Customers!A:B,2,TRUE)</f>
        <v>USA</v>
      </c>
      <c r="O1954" t="str">
        <f t="shared" si="154"/>
        <v>Not Outlier</v>
      </c>
      <c r="P1954">
        <f>VLOOKUP(B:B,Customers!A:H,8,0)</f>
        <v>46</v>
      </c>
    </row>
    <row r="1955" spans="1:16" x14ac:dyDescent="0.25">
      <c r="A1955">
        <v>1064483</v>
      </c>
      <c r="B1955">
        <v>1571</v>
      </c>
      <c r="C1955" s="1" t="s">
        <v>99</v>
      </c>
      <c r="D1955" s="3">
        <v>45097.076388888891</v>
      </c>
      <c r="E1955" t="s">
        <v>96</v>
      </c>
      <c r="F1955" t="s">
        <v>18</v>
      </c>
      <c r="G1955">
        <v>6345</v>
      </c>
      <c r="H1955" s="11">
        <f t="shared" si="150"/>
        <v>20</v>
      </c>
      <c r="I1955" s="7">
        <v>45097</v>
      </c>
      <c r="J1955" s="8">
        <v>7.6388888888888895E-2</v>
      </c>
      <c r="K1955">
        <f t="shared" si="151"/>
        <v>50</v>
      </c>
      <c r="L1955">
        <f t="shared" si="152"/>
        <v>1</v>
      </c>
      <c r="M1955">
        <f t="shared" si="153"/>
        <v>6</v>
      </c>
      <c r="N1955" t="str">
        <f>VLOOKUP(B:B,Customers!A:B,2,TRUE)</f>
        <v>USA</v>
      </c>
      <c r="O1955" t="str">
        <f t="shared" si="154"/>
        <v>Not Outlier</v>
      </c>
      <c r="P1955">
        <f>VLOOKUP(B:B,Customers!A:H,8,0)</f>
        <v>71</v>
      </c>
    </row>
    <row r="1956" spans="1:16" x14ac:dyDescent="0.25">
      <c r="A1956">
        <v>238793</v>
      </c>
      <c r="B1956">
        <v>1574</v>
      </c>
      <c r="C1956" s="1" t="s">
        <v>104</v>
      </c>
      <c r="D1956" s="2">
        <v>45026.086805555555</v>
      </c>
      <c r="E1956" t="s">
        <v>191</v>
      </c>
      <c r="F1956" t="s">
        <v>66</v>
      </c>
      <c r="G1956">
        <v>3650</v>
      </c>
      <c r="H1956" s="11">
        <f t="shared" si="150"/>
        <v>10</v>
      </c>
      <c r="I1956" s="7">
        <v>45026</v>
      </c>
      <c r="J1956" s="8">
        <v>8.6805555555555552E-2</v>
      </c>
      <c r="K1956">
        <f t="shared" si="151"/>
        <v>5</v>
      </c>
      <c r="L1956">
        <f t="shared" si="152"/>
        <v>2</v>
      </c>
      <c r="M1956">
        <f t="shared" si="153"/>
        <v>4</v>
      </c>
      <c r="N1956" t="str">
        <f>VLOOKUP(B:B,Customers!A:B,2,TRUE)</f>
        <v>Austria</v>
      </c>
      <c r="O1956" t="str">
        <f t="shared" si="154"/>
        <v>Not Outlier</v>
      </c>
      <c r="P1956">
        <f>VLOOKUP(B:B,Customers!A:H,8,0)</f>
        <v>36</v>
      </c>
    </row>
    <row r="1957" spans="1:16" x14ac:dyDescent="0.25">
      <c r="A1957">
        <v>1125247</v>
      </c>
      <c r="B1957">
        <v>1574</v>
      </c>
      <c r="C1957" s="1" t="s">
        <v>104</v>
      </c>
      <c r="D1957" s="3">
        <v>45128.005555555559</v>
      </c>
      <c r="E1957" t="s">
        <v>96</v>
      </c>
      <c r="F1957" t="s">
        <v>43</v>
      </c>
      <c r="G1957">
        <v>905</v>
      </c>
      <c r="H1957" s="11">
        <f t="shared" si="150"/>
        <v>21</v>
      </c>
      <c r="I1957" s="7">
        <v>45128</v>
      </c>
      <c r="J1957" s="8">
        <v>5.5555555555555558E-3</v>
      </c>
      <c r="K1957">
        <f t="shared" si="151"/>
        <v>8</v>
      </c>
      <c r="L1957">
        <f t="shared" si="152"/>
        <v>0</v>
      </c>
      <c r="M1957">
        <f t="shared" si="153"/>
        <v>7</v>
      </c>
      <c r="N1957" t="str">
        <f>VLOOKUP(B:B,Customers!A:B,2,TRUE)</f>
        <v>Austria</v>
      </c>
      <c r="O1957" t="str">
        <f t="shared" si="154"/>
        <v>Not Outlier</v>
      </c>
      <c r="P1957">
        <f>VLOOKUP(B:B,Customers!A:H,8,0)</f>
        <v>36</v>
      </c>
    </row>
    <row r="1958" spans="1:16" x14ac:dyDescent="0.25">
      <c r="A1958">
        <v>1605700</v>
      </c>
      <c r="B1958">
        <v>1574</v>
      </c>
      <c r="C1958" s="1" t="s">
        <v>104</v>
      </c>
      <c r="D1958" s="3">
        <v>44966.041666666664</v>
      </c>
      <c r="E1958" t="s">
        <v>96</v>
      </c>
      <c r="F1958" t="s">
        <v>5</v>
      </c>
      <c r="G1958">
        <v>2305</v>
      </c>
      <c r="H1958" s="11">
        <f t="shared" si="150"/>
        <v>9</v>
      </c>
      <c r="I1958" s="7">
        <v>44966</v>
      </c>
      <c r="J1958" s="8">
        <v>4.1666666666666664E-2</v>
      </c>
      <c r="K1958">
        <f t="shared" si="151"/>
        <v>0</v>
      </c>
      <c r="L1958">
        <f t="shared" si="152"/>
        <v>1</v>
      </c>
      <c r="M1958">
        <f t="shared" si="153"/>
        <v>2</v>
      </c>
      <c r="N1958" t="str">
        <f>VLOOKUP(B:B,Customers!A:B,2,TRUE)</f>
        <v>Austria</v>
      </c>
      <c r="O1958" t="str">
        <f t="shared" si="154"/>
        <v>Not Outlier</v>
      </c>
      <c r="P1958">
        <f>VLOOKUP(B:B,Customers!A:H,8,0)</f>
        <v>36</v>
      </c>
    </row>
    <row r="1959" spans="1:16" x14ac:dyDescent="0.25">
      <c r="A1959">
        <v>178044</v>
      </c>
      <c r="B1959">
        <v>1576</v>
      </c>
      <c r="C1959" s="1" t="s">
        <v>99</v>
      </c>
      <c r="D1959" s="2">
        <v>44961.056944444441</v>
      </c>
      <c r="E1959" t="s">
        <v>191</v>
      </c>
      <c r="F1959" t="s">
        <v>23</v>
      </c>
      <c r="G1959">
        <v>8097</v>
      </c>
      <c r="H1959" s="11">
        <f t="shared" si="150"/>
        <v>4</v>
      </c>
      <c r="I1959" s="7">
        <v>44961</v>
      </c>
      <c r="J1959" s="8">
        <v>5.6944444444444443E-2</v>
      </c>
      <c r="K1959">
        <f t="shared" si="151"/>
        <v>22</v>
      </c>
      <c r="L1959">
        <f t="shared" si="152"/>
        <v>1</v>
      </c>
      <c r="M1959">
        <f t="shared" si="153"/>
        <v>2</v>
      </c>
      <c r="N1959" t="str">
        <f>VLOOKUP(B:B,Customers!A:B,2,TRUE)</f>
        <v>USA</v>
      </c>
      <c r="O1959" t="str">
        <f t="shared" si="154"/>
        <v>Not Outlier</v>
      </c>
      <c r="P1959">
        <f>VLOOKUP(B:B,Customers!A:H,8,0)</f>
        <v>70</v>
      </c>
    </row>
    <row r="1960" spans="1:16" x14ac:dyDescent="0.25">
      <c r="A1960">
        <v>596143</v>
      </c>
      <c r="B1960">
        <v>1576</v>
      </c>
      <c r="C1960" s="1" t="s">
        <v>99</v>
      </c>
      <c r="D1960" s="2">
        <v>45107.076388888891</v>
      </c>
      <c r="E1960" t="s">
        <v>97</v>
      </c>
      <c r="F1960" t="s">
        <v>27</v>
      </c>
      <c r="G1960">
        <v>1558</v>
      </c>
      <c r="H1960" s="11">
        <f t="shared" si="150"/>
        <v>30</v>
      </c>
      <c r="I1960" s="7">
        <v>45107</v>
      </c>
      <c r="J1960" s="8">
        <v>7.6388888888888895E-2</v>
      </c>
      <c r="K1960">
        <f t="shared" si="151"/>
        <v>50</v>
      </c>
      <c r="L1960">
        <f t="shared" si="152"/>
        <v>1</v>
      </c>
      <c r="M1960">
        <f t="shared" si="153"/>
        <v>6</v>
      </c>
      <c r="N1960" t="str">
        <f>VLOOKUP(B:B,Customers!A:B,2,TRUE)</f>
        <v>USA</v>
      </c>
      <c r="O1960" t="str">
        <f t="shared" si="154"/>
        <v>Not Outlier</v>
      </c>
      <c r="P1960">
        <f>VLOOKUP(B:B,Customers!A:H,8,0)</f>
        <v>70</v>
      </c>
    </row>
    <row r="1961" spans="1:16" x14ac:dyDescent="0.25">
      <c r="A1961">
        <v>1093314</v>
      </c>
      <c r="B1961">
        <v>1576</v>
      </c>
      <c r="C1961" s="1" t="s">
        <v>99</v>
      </c>
      <c r="D1961" s="3">
        <v>45035.030555555553</v>
      </c>
      <c r="E1961" t="s">
        <v>98</v>
      </c>
      <c r="F1961" t="s">
        <v>69</v>
      </c>
      <c r="G1961">
        <v>1562</v>
      </c>
      <c r="H1961" s="11">
        <f t="shared" si="150"/>
        <v>19</v>
      </c>
      <c r="I1961" s="7">
        <v>45035</v>
      </c>
      <c r="J1961" s="8">
        <v>3.0555555555555555E-2</v>
      </c>
      <c r="K1961">
        <f t="shared" si="151"/>
        <v>44</v>
      </c>
      <c r="L1961">
        <f t="shared" si="152"/>
        <v>0</v>
      </c>
      <c r="M1961">
        <f t="shared" si="153"/>
        <v>4</v>
      </c>
      <c r="N1961" t="str">
        <f>VLOOKUP(B:B,Customers!A:B,2,TRUE)</f>
        <v>USA</v>
      </c>
      <c r="O1961" t="str">
        <f t="shared" si="154"/>
        <v>Not Outlier</v>
      </c>
      <c r="P1961">
        <f>VLOOKUP(B:B,Customers!A:H,8,0)</f>
        <v>70</v>
      </c>
    </row>
    <row r="1962" spans="1:16" x14ac:dyDescent="0.25">
      <c r="A1962">
        <v>233843</v>
      </c>
      <c r="B1962">
        <v>1577</v>
      </c>
      <c r="C1962" s="1" t="s">
        <v>100</v>
      </c>
      <c r="D1962" s="2">
        <v>45039.040277777778</v>
      </c>
      <c r="E1962" t="s">
        <v>98</v>
      </c>
      <c r="F1962" t="s">
        <v>22</v>
      </c>
      <c r="G1962">
        <v>6392</v>
      </c>
      <c r="H1962" s="11">
        <f t="shared" si="150"/>
        <v>23</v>
      </c>
      <c r="I1962" s="7">
        <v>45039</v>
      </c>
      <c r="J1962" s="8">
        <v>4.027777777777778E-2</v>
      </c>
      <c r="K1962">
        <f t="shared" si="151"/>
        <v>58</v>
      </c>
      <c r="L1962">
        <f t="shared" si="152"/>
        <v>0</v>
      </c>
      <c r="M1962">
        <f t="shared" si="153"/>
        <v>4</v>
      </c>
      <c r="N1962" t="str">
        <f>VLOOKUP(B:B,Customers!A:B,2,TRUE)</f>
        <v>France</v>
      </c>
      <c r="O1962" t="str">
        <f t="shared" si="154"/>
        <v>Not Outlier</v>
      </c>
      <c r="P1962">
        <f>VLOOKUP(B:B,Customers!A:H,8,0)</f>
        <v>55</v>
      </c>
    </row>
    <row r="1963" spans="1:16" x14ac:dyDescent="0.25">
      <c r="A1963">
        <v>935965</v>
      </c>
      <c r="B1963">
        <v>1578</v>
      </c>
      <c r="C1963" s="1" t="s">
        <v>107</v>
      </c>
      <c r="D1963" s="3">
        <v>45137.997916666667</v>
      </c>
      <c r="E1963" t="s">
        <v>97</v>
      </c>
      <c r="F1963" t="s">
        <v>78</v>
      </c>
      <c r="G1963">
        <v>4078</v>
      </c>
      <c r="H1963" s="11">
        <f t="shared" si="150"/>
        <v>30</v>
      </c>
      <c r="I1963" s="7">
        <v>45137</v>
      </c>
      <c r="J1963" s="8">
        <v>0.99791666666666667</v>
      </c>
      <c r="K1963">
        <f t="shared" si="151"/>
        <v>57</v>
      </c>
      <c r="L1963">
        <f t="shared" si="152"/>
        <v>23</v>
      </c>
      <c r="M1963">
        <f t="shared" si="153"/>
        <v>7</v>
      </c>
      <c r="N1963" t="str">
        <f>VLOOKUP(B:B,Customers!A:B,2,TRUE)</f>
        <v>Italy</v>
      </c>
      <c r="O1963" t="str">
        <f t="shared" si="154"/>
        <v>Not Outlier</v>
      </c>
      <c r="P1963">
        <f>VLOOKUP(B:B,Customers!A:H,8,0)</f>
        <v>24</v>
      </c>
    </row>
    <row r="1964" spans="1:16" x14ac:dyDescent="0.25">
      <c r="A1964">
        <v>666686</v>
      </c>
      <c r="B1964">
        <v>1580</v>
      </c>
      <c r="C1964" s="1" t="s">
        <v>101</v>
      </c>
      <c r="D1964" s="3">
        <v>45269.021527777775</v>
      </c>
      <c r="E1964" t="s">
        <v>191</v>
      </c>
      <c r="F1964" t="s">
        <v>40</v>
      </c>
      <c r="G1964">
        <v>3933</v>
      </c>
      <c r="H1964" s="11">
        <f t="shared" si="150"/>
        <v>9</v>
      </c>
      <c r="I1964" s="7">
        <v>45269</v>
      </c>
      <c r="J1964" s="8">
        <v>2.1527777777777778E-2</v>
      </c>
      <c r="K1964">
        <f t="shared" si="151"/>
        <v>31</v>
      </c>
      <c r="L1964">
        <f t="shared" si="152"/>
        <v>0</v>
      </c>
      <c r="M1964">
        <f t="shared" si="153"/>
        <v>12</v>
      </c>
      <c r="N1964" t="str">
        <f>VLOOKUP(B:B,Customers!A:B,2,TRUE)</f>
        <v>Australia</v>
      </c>
      <c r="O1964" t="str">
        <f t="shared" si="154"/>
        <v>Not Outlier</v>
      </c>
      <c r="P1964">
        <f>VLOOKUP(B:B,Customers!A:H,8,0)</f>
        <v>85</v>
      </c>
    </row>
    <row r="1965" spans="1:16" x14ac:dyDescent="0.25">
      <c r="A1965">
        <v>1632791</v>
      </c>
      <c r="B1965">
        <v>1581</v>
      </c>
      <c r="C1965" s="1" t="s">
        <v>99</v>
      </c>
      <c r="D1965" s="3">
        <v>45209.977083333331</v>
      </c>
      <c r="E1965" t="s">
        <v>96</v>
      </c>
      <c r="F1965" t="s">
        <v>30</v>
      </c>
      <c r="G1965">
        <v>3408</v>
      </c>
      <c r="H1965" s="11">
        <f t="shared" si="150"/>
        <v>10</v>
      </c>
      <c r="I1965" s="7">
        <v>45209</v>
      </c>
      <c r="J1965" s="8">
        <v>0.9770833333333333</v>
      </c>
      <c r="K1965">
        <f t="shared" si="151"/>
        <v>27</v>
      </c>
      <c r="L1965">
        <f t="shared" si="152"/>
        <v>23</v>
      </c>
      <c r="M1965">
        <f t="shared" si="153"/>
        <v>10</v>
      </c>
      <c r="N1965" t="str">
        <f>VLOOKUP(B:B,Customers!A:B,2,TRUE)</f>
        <v>USA</v>
      </c>
      <c r="O1965" t="str">
        <f t="shared" si="154"/>
        <v>Not Outlier</v>
      </c>
      <c r="P1965">
        <f>VLOOKUP(B:B,Customers!A:H,8,0)</f>
        <v>79</v>
      </c>
    </row>
    <row r="1966" spans="1:16" x14ac:dyDescent="0.25">
      <c r="A1966">
        <v>250181</v>
      </c>
      <c r="B1966">
        <v>1583</v>
      </c>
      <c r="C1966" s="1" t="s">
        <v>106</v>
      </c>
      <c r="D1966" s="2">
        <v>45036.008333333331</v>
      </c>
      <c r="E1966" t="s">
        <v>96</v>
      </c>
      <c r="F1966" t="s">
        <v>72</v>
      </c>
      <c r="G1966">
        <v>4036</v>
      </c>
      <c r="H1966" s="11">
        <f t="shared" si="150"/>
        <v>20</v>
      </c>
      <c r="I1966" s="7">
        <v>45036</v>
      </c>
      <c r="J1966" s="8">
        <v>8.3333333333333332E-3</v>
      </c>
      <c r="K1966">
        <f t="shared" si="151"/>
        <v>12</v>
      </c>
      <c r="L1966">
        <f t="shared" si="152"/>
        <v>0</v>
      </c>
      <c r="M1966">
        <f t="shared" si="153"/>
        <v>4</v>
      </c>
      <c r="N1966" t="str">
        <f>VLOOKUP(B:B,Customers!A:B,2,TRUE)</f>
        <v>Singapore</v>
      </c>
      <c r="O1966" t="str">
        <f t="shared" si="154"/>
        <v>Not Outlier</v>
      </c>
      <c r="P1966">
        <f>VLOOKUP(B:B,Customers!A:H,8,0)</f>
        <v>73</v>
      </c>
    </row>
    <row r="1967" spans="1:16" x14ac:dyDescent="0.25">
      <c r="A1967">
        <v>338433</v>
      </c>
      <c r="B1967">
        <v>1583</v>
      </c>
      <c r="C1967" s="1" t="s">
        <v>106</v>
      </c>
      <c r="D1967" s="2">
        <v>45066.979861111111</v>
      </c>
      <c r="E1967" t="s">
        <v>191</v>
      </c>
      <c r="F1967" t="s">
        <v>20</v>
      </c>
      <c r="G1967">
        <v>2588</v>
      </c>
      <c r="H1967" s="11">
        <f t="shared" si="150"/>
        <v>20</v>
      </c>
      <c r="I1967" s="7">
        <v>45066</v>
      </c>
      <c r="J1967" s="8">
        <v>0.97986111111111107</v>
      </c>
      <c r="K1967">
        <f t="shared" si="151"/>
        <v>31</v>
      </c>
      <c r="L1967">
        <f t="shared" si="152"/>
        <v>23</v>
      </c>
      <c r="M1967">
        <f t="shared" si="153"/>
        <v>5</v>
      </c>
      <c r="N1967" t="str">
        <f>VLOOKUP(B:B,Customers!A:B,2,TRUE)</f>
        <v>Singapore</v>
      </c>
      <c r="O1967" t="str">
        <f t="shared" si="154"/>
        <v>Not Outlier</v>
      </c>
      <c r="P1967">
        <f>VLOOKUP(B:B,Customers!A:H,8,0)</f>
        <v>73</v>
      </c>
    </row>
    <row r="1968" spans="1:16" x14ac:dyDescent="0.25">
      <c r="A1968">
        <v>471886</v>
      </c>
      <c r="B1968">
        <v>1583</v>
      </c>
      <c r="C1968" s="1" t="s">
        <v>106</v>
      </c>
      <c r="D1968" s="2">
        <v>44928.986111111109</v>
      </c>
      <c r="E1968" t="s">
        <v>191</v>
      </c>
      <c r="F1968" t="s">
        <v>43</v>
      </c>
      <c r="G1968">
        <v>4072</v>
      </c>
      <c r="H1968" s="11">
        <f t="shared" si="150"/>
        <v>2</v>
      </c>
      <c r="I1968" s="7">
        <v>44928</v>
      </c>
      <c r="J1968" s="8">
        <v>0.98611111111111116</v>
      </c>
      <c r="K1968">
        <f t="shared" si="151"/>
        <v>40</v>
      </c>
      <c r="L1968">
        <f t="shared" si="152"/>
        <v>23</v>
      </c>
      <c r="M1968">
        <f t="shared" si="153"/>
        <v>1</v>
      </c>
      <c r="N1968" t="str">
        <f>VLOOKUP(B:B,Customers!A:B,2,TRUE)</f>
        <v>Singapore</v>
      </c>
      <c r="O1968" t="str">
        <f t="shared" si="154"/>
        <v>Not Outlier</v>
      </c>
      <c r="P1968">
        <f>VLOOKUP(B:B,Customers!A:H,8,0)</f>
        <v>73</v>
      </c>
    </row>
    <row r="1969" spans="1:16" x14ac:dyDescent="0.25">
      <c r="A1969">
        <v>1218403</v>
      </c>
      <c r="B1969">
        <v>1583</v>
      </c>
      <c r="C1969" s="1" t="s">
        <v>106</v>
      </c>
      <c r="D1969" s="3">
        <v>44995.055555555555</v>
      </c>
      <c r="E1969" t="s">
        <v>96</v>
      </c>
      <c r="F1969" t="s">
        <v>87</v>
      </c>
      <c r="G1969">
        <v>8012</v>
      </c>
      <c r="H1969" s="11">
        <f t="shared" si="150"/>
        <v>10</v>
      </c>
      <c r="I1969" s="7">
        <v>44995</v>
      </c>
      <c r="J1969" s="8">
        <v>5.5555555555555552E-2</v>
      </c>
      <c r="K1969">
        <f t="shared" si="151"/>
        <v>20</v>
      </c>
      <c r="L1969">
        <f t="shared" si="152"/>
        <v>1</v>
      </c>
      <c r="M1969">
        <f t="shared" si="153"/>
        <v>3</v>
      </c>
      <c r="N1969" t="str">
        <f>VLOOKUP(B:B,Customers!A:B,2,TRUE)</f>
        <v>Singapore</v>
      </c>
      <c r="O1969" t="str">
        <f t="shared" si="154"/>
        <v>Not Outlier</v>
      </c>
      <c r="P1969">
        <f>VLOOKUP(B:B,Customers!A:H,8,0)</f>
        <v>73</v>
      </c>
    </row>
    <row r="1970" spans="1:16" x14ac:dyDescent="0.25">
      <c r="A1970">
        <v>1448727</v>
      </c>
      <c r="B1970">
        <v>1583</v>
      </c>
      <c r="C1970" s="1" t="s">
        <v>106</v>
      </c>
      <c r="D1970" s="3">
        <v>44951.078472222223</v>
      </c>
      <c r="E1970" t="s">
        <v>191</v>
      </c>
      <c r="F1970" t="s">
        <v>75</v>
      </c>
      <c r="G1970">
        <v>8355</v>
      </c>
      <c r="H1970" s="11">
        <f t="shared" si="150"/>
        <v>25</v>
      </c>
      <c r="I1970" s="7">
        <v>44951</v>
      </c>
      <c r="J1970" s="8">
        <v>7.8472222222222221E-2</v>
      </c>
      <c r="K1970">
        <f t="shared" si="151"/>
        <v>53</v>
      </c>
      <c r="L1970">
        <f t="shared" si="152"/>
        <v>1</v>
      </c>
      <c r="M1970">
        <f t="shared" si="153"/>
        <v>1</v>
      </c>
      <c r="N1970" t="str">
        <f>VLOOKUP(B:B,Customers!A:B,2,TRUE)</f>
        <v>Singapore</v>
      </c>
      <c r="O1970" t="str">
        <f t="shared" si="154"/>
        <v>Not Outlier</v>
      </c>
      <c r="P1970">
        <f>VLOOKUP(B:B,Customers!A:H,8,0)</f>
        <v>73</v>
      </c>
    </row>
    <row r="1971" spans="1:16" x14ac:dyDescent="0.25">
      <c r="A1971">
        <v>108586</v>
      </c>
      <c r="B1971">
        <v>1584</v>
      </c>
      <c r="C1971" s="1" t="s">
        <v>99</v>
      </c>
      <c r="D1971" s="2">
        <v>45019.101388888892</v>
      </c>
      <c r="E1971" t="s">
        <v>96</v>
      </c>
      <c r="F1971" t="s">
        <v>45</v>
      </c>
      <c r="G1971">
        <v>4335</v>
      </c>
      <c r="H1971" s="11">
        <f t="shared" si="150"/>
        <v>3</v>
      </c>
      <c r="I1971" s="7">
        <v>45019</v>
      </c>
      <c r="J1971" s="8">
        <v>0.10138888888888889</v>
      </c>
      <c r="K1971">
        <f t="shared" si="151"/>
        <v>26</v>
      </c>
      <c r="L1971">
        <f t="shared" si="152"/>
        <v>2</v>
      </c>
      <c r="M1971">
        <f t="shared" si="153"/>
        <v>4</v>
      </c>
      <c r="N1971" t="str">
        <f>VLOOKUP(B:B,Customers!A:B,2,TRUE)</f>
        <v>USA</v>
      </c>
      <c r="O1971" t="str">
        <f t="shared" si="154"/>
        <v>Not Outlier</v>
      </c>
      <c r="P1971">
        <f>VLOOKUP(B:B,Customers!A:H,8,0)</f>
        <v>30</v>
      </c>
    </row>
    <row r="1972" spans="1:16" x14ac:dyDescent="0.25">
      <c r="A1972">
        <v>804356</v>
      </c>
      <c r="B1972">
        <v>1586</v>
      </c>
      <c r="C1972" s="1" t="s">
        <v>100</v>
      </c>
      <c r="D1972" s="3">
        <v>45174.088194444441</v>
      </c>
      <c r="E1972" t="s">
        <v>191</v>
      </c>
      <c r="F1972" t="s">
        <v>27</v>
      </c>
      <c r="G1972">
        <v>9054</v>
      </c>
      <c r="H1972" s="11">
        <f t="shared" si="150"/>
        <v>5</v>
      </c>
      <c r="I1972" s="7">
        <v>45174</v>
      </c>
      <c r="J1972" s="8">
        <v>8.819444444444445E-2</v>
      </c>
      <c r="K1972">
        <f t="shared" si="151"/>
        <v>7</v>
      </c>
      <c r="L1972">
        <f t="shared" si="152"/>
        <v>2</v>
      </c>
      <c r="M1972">
        <f t="shared" si="153"/>
        <v>9</v>
      </c>
      <c r="N1972" t="str">
        <f>VLOOKUP(B:B,Customers!A:B,2,TRUE)</f>
        <v>France</v>
      </c>
      <c r="O1972" t="str">
        <f t="shared" si="154"/>
        <v>Not Outlier</v>
      </c>
      <c r="P1972">
        <f>VLOOKUP(B:B,Customers!A:H,8,0)</f>
        <v>42</v>
      </c>
    </row>
    <row r="1973" spans="1:16" x14ac:dyDescent="0.25">
      <c r="A1973">
        <v>832154</v>
      </c>
      <c r="B1973">
        <v>1586</v>
      </c>
      <c r="C1973" s="1" t="s">
        <v>100</v>
      </c>
      <c r="D1973" s="3">
        <v>45061.039583333331</v>
      </c>
      <c r="E1973" t="s">
        <v>96</v>
      </c>
      <c r="F1973" t="s">
        <v>32</v>
      </c>
      <c r="G1973">
        <v>1928</v>
      </c>
      <c r="H1973" s="11">
        <f t="shared" si="150"/>
        <v>15</v>
      </c>
      <c r="I1973" s="7">
        <v>45061</v>
      </c>
      <c r="J1973" s="8">
        <v>3.9583333333333331E-2</v>
      </c>
      <c r="K1973">
        <f t="shared" si="151"/>
        <v>57</v>
      </c>
      <c r="L1973">
        <f t="shared" si="152"/>
        <v>0</v>
      </c>
      <c r="M1973">
        <f t="shared" si="153"/>
        <v>5</v>
      </c>
      <c r="N1973" t="str">
        <f>VLOOKUP(B:B,Customers!A:B,2,TRUE)</f>
        <v>France</v>
      </c>
      <c r="O1973" t="str">
        <f t="shared" si="154"/>
        <v>Not Outlier</v>
      </c>
      <c r="P1973">
        <f>VLOOKUP(B:B,Customers!A:H,8,0)</f>
        <v>42</v>
      </c>
    </row>
    <row r="1974" spans="1:16" x14ac:dyDescent="0.25">
      <c r="A1974">
        <v>1011917</v>
      </c>
      <c r="B1974">
        <v>1586</v>
      </c>
      <c r="C1974" s="1" t="s">
        <v>100</v>
      </c>
      <c r="D1974" s="3">
        <v>45098.052777777775</v>
      </c>
      <c r="E1974" t="s">
        <v>97</v>
      </c>
      <c r="F1974" t="s">
        <v>61</v>
      </c>
      <c r="G1974">
        <v>498</v>
      </c>
      <c r="H1974" s="11">
        <f t="shared" si="150"/>
        <v>21</v>
      </c>
      <c r="I1974" s="7">
        <v>45098</v>
      </c>
      <c r="J1974" s="8">
        <v>5.2777777777777778E-2</v>
      </c>
      <c r="K1974">
        <f t="shared" si="151"/>
        <v>16</v>
      </c>
      <c r="L1974">
        <f t="shared" si="152"/>
        <v>1</v>
      </c>
      <c r="M1974">
        <f t="shared" si="153"/>
        <v>6</v>
      </c>
      <c r="N1974" t="str">
        <f>VLOOKUP(B:B,Customers!A:B,2,TRUE)</f>
        <v>France</v>
      </c>
      <c r="O1974" t="str">
        <f t="shared" si="154"/>
        <v>Not Outlier</v>
      </c>
      <c r="P1974">
        <f>VLOOKUP(B:B,Customers!A:H,8,0)</f>
        <v>42</v>
      </c>
    </row>
    <row r="1975" spans="1:16" x14ac:dyDescent="0.25">
      <c r="A1975">
        <v>787058</v>
      </c>
      <c r="B1975">
        <v>1587</v>
      </c>
      <c r="C1975" s="1" t="s">
        <v>99</v>
      </c>
      <c r="D1975" s="3">
        <v>45063.036805555559</v>
      </c>
      <c r="E1975" t="s">
        <v>97</v>
      </c>
      <c r="F1975" t="s">
        <v>7</v>
      </c>
      <c r="G1975">
        <v>7663</v>
      </c>
      <c r="H1975" s="11">
        <f t="shared" si="150"/>
        <v>17</v>
      </c>
      <c r="I1975" s="7">
        <v>45063</v>
      </c>
      <c r="J1975" s="8">
        <v>3.6805555555555557E-2</v>
      </c>
      <c r="K1975">
        <f t="shared" si="151"/>
        <v>53</v>
      </c>
      <c r="L1975">
        <f t="shared" si="152"/>
        <v>0</v>
      </c>
      <c r="M1975">
        <f t="shared" si="153"/>
        <v>5</v>
      </c>
      <c r="N1975" t="str">
        <f>VLOOKUP(B:B,Customers!A:B,2,TRUE)</f>
        <v>USA</v>
      </c>
      <c r="O1975" t="str">
        <f t="shared" si="154"/>
        <v>Not Outlier</v>
      </c>
      <c r="P1975">
        <f>VLOOKUP(B:B,Customers!A:H,8,0)</f>
        <v>41</v>
      </c>
    </row>
    <row r="1976" spans="1:16" x14ac:dyDescent="0.25">
      <c r="A1976">
        <v>396103</v>
      </c>
      <c r="B1976">
        <v>1588</v>
      </c>
      <c r="C1976" s="1" t="s">
        <v>100</v>
      </c>
      <c r="D1976" s="2">
        <v>45275.057638888888</v>
      </c>
      <c r="E1976" t="s">
        <v>98</v>
      </c>
      <c r="F1976" t="s">
        <v>70</v>
      </c>
      <c r="G1976">
        <v>3558</v>
      </c>
      <c r="H1976" s="11">
        <f t="shared" si="150"/>
        <v>15</v>
      </c>
      <c r="I1976" s="7">
        <v>45275</v>
      </c>
      <c r="J1976" s="8">
        <v>5.7638888888888892E-2</v>
      </c>
      <c r="K1976">
        <f t="shared" si="151"/>
        <v>23</v>
      </c>
      <c r="L1976">
        <f t="shared" si="152"/>
        <v>1</v>
      </c>
      <c r="M1976">
        <f t="shared" si="153"/>
        <v>12</v>
      </c>
      <c r="N1976" t="str">
        <f>VLOOKUP(B:B,Customers!A:B,2,TRUE)</f>
        <v>France</v>
      </c>
      <c r="O1976" t="str">
        <f t="shared" si="154"/>
        <v>Not Outlier</v>
      </c>
      <c r="P1976">
        <f>VLOOKUP(B:B,Customers!A:H,8,0)</f>
        <v>74</v>
      </c>
    </row>
    <row r="1977" spans="1:16" x14ac:dyDescent="0.25">
      <c r="A1977">
        <v>658249</v>
      </c>
      <c r="B1977">
        <v>1588</v>
      </c>
      <c r="C1977" s="1" t="s">
        <v>100</v>
      </c>
      <c r="D1977" s="2">
        <v>45160.965277777781</v>
      </c>
      <c r="E1977" t="s">
        <v>191</v>
      </c>
      <c r="F1977" t="s">
        <v>52</v>
      </c>
      <c r="G1977">
        <v>6820</v>
      </c>
      <c r="H1977" s="11">
        <f t="shared" si="150"/>
        <v>22</v>
      </c>
      <c r="I1977" s="7">
        <v>45160</v>
      </c>
      <c r="J1977" s="8">
        <v>0.96527777777777779</v>
      </c>
      <c r="K1977">
        <f t="shared" si="151"/>
        <v>10</v>
      </c>
      <c r="L1977">
        <f t="shared" si="152"/>
        <v>23</v>
      </c>
      <c r="M1977">
        <f t="shared" si="153"/>
        <v>8</v>
      </c>
      <c r="N1977" t="str">
        <f>VLOOKUP(B:B,Customers!A:B,2,TRUE)</f>
        <v>France</v>
      </c>
      <c r="O1977" t="str">
        <f t="shared" si="154"/>
        <v>Not Outlier</v>
      </c>
      <c r="P1977">
        <f>VLOOKUP(B:B,Customers!A:H,8,0)</f>
        <v>74</v>
      </c>
    </row>
    <row r="1978" spans="1:16" x14ac:dyDescent="0.25">
      <c r="A1978">
        <v>795216</v>
      </c>
      <c r="B1978">
        <v>1588</v>
      </c>
      <c r="C1978" s="1" t="s">
        <v>100</v>
      </c>
      <c r="D1978" s="3">
        <v>45268.006249999999</v>
      </c>
      <c r="E1978" t="s">
        <v>191</v>
      </c>
      <c r="F1978" t="s">
        <v>10</v>
      </c>
      <c r="G1978">
        <v>1033</v>
      </c>
      <c r="H1978" s="11">
        <f t="shared" si="150"/>
        <v>8</v>
      </c>
      <c r="I1978" s="7">
        <v>45268</v>
      </c>
      <c r="J1978" s="8">
        <v>6.2500000000000003E-3</v>
      </c>
      <c r="K1978">
        <f t="shared" si="151"/>
        <v>9</v>
      </c>
      <c r="L1978">
        <f t="shared" si="152"/>
        <v>0</v>
      </c>
      <c r="M1978">
        <f t="shared" si="153"/>
        <v>12</v>
      </c>
      <c r="N1978" t="str">
        <f>VLOOKUP(B:B,Customers!A:B,2,TRUE)</f>
        <v>France</v>
      </c>
      <c r="O1978" t="str">
        <f t="shared" si="154"/>
        <v>Not Outlier</v>
      </c>
      <c r="P1978">
        <f>VLOOKUP(B:B,Customers!A:H,8,0)</f>
        <v>74</v>
      </c>
    </row>
    <row r="1979" spans="1:16" x14ac:dyDescent="0.25">
      <c r="A1979">
        <v>198251</v>
      </c>
      <c r="B1979">
        <v>1589</v>
      </c>
      <c r="C1979" s="1" t="s">
        <v>99</v>
      </c>
      <c r="D1979" s="2">
        <v>44969.030555555553</v>
      </c>
      <c r="E1979" t="s">
        <v>98</v>
      </c>
      <c r="F1979" t="s">
        <v>43</v>
      </c>
      <c r="G1979">
        <v>8821</v>
      </c>
      <c r="H1979" s="11">
        <f t="shared" si="150"/>
        <v>12</v>
      </c>
      <c r="I1979" s="7">
        <v>44969</v>
      </c>
      <c r="J1979" s="8">
        <v>3.0555555555555555E-2</v>
      </c>
      <c r="K1979">
        <f t="shared" si="151"/>
        <v>44</v>
      </c>
      <c r="L1979">
        <f t="shared" si="152"/>
        <v>0</v>
      </c>
      <c r="M1979">
        <f t="shared" si="153"/>
        <v>2</v>
      </c>
      <c r="N1979" t="str">
        <f>VLOOKUP(B:B,Customers!A:B,2,TRUE)</f>
        <v>USA</v>
      </c>
      <c r="O1979" t="str">
        <f t="shared" si="154"/>
        <v>Not Outlier</v>
      </c>
      <c r="P1979">
        <f>VLOOKUP(B:B,Customers!A:H,8,0)</f>
        <v>20</v>
      </c>
    </row>
    <row r="1980" spans="1:16" x14ac:dyDescent="0.25">
      <c r="A1980">
        <v>1550154</v>
      </c>
      <c r="B1980">
        <v>1589</v>
      </c>
      <c r="C1980" s="1" t="s">
        <v>99</v>
      </c>
      <c r="D1980" s="3">
        <v>45060.072916666664</v>
      </c>
      <c r="E1980" t="s">
        <v>98</v>
      </c>
      <c r="F1980" t="s">
        <v>15</v>
      </c>
      <c r="G1980">
        <v>3729</v>
      </c>
      <c r="H1980" s="11">
        <f t="shared" si="150"/>
        <v>14</v>
      </c>
      <c r="I1980" s="7">
        <v>45060</v>
      </c>
      <c r="J1980" s="8">
        <v>7.2916666666666671E-2</v>
      </c>
      <c r="K1980">
        <f t="shared" si="151"/>
        <v>45</v>
      </c>
      <c r="L1980">
        <f t="shared" si="152"/>
        <v>1</v>
      </c>
      <c r="M1980">
        <f t="shared" si="153"/>
        <v>5</v>
      </c>
      <c r="N1980" t="str">
        <f>VLOOKUP(B:B,Customers!A:B,2,TRUE)</f>
        <v>USA</v>
      </c>
      <c r="O1980" t="str">
        <f t="shared" si="154"/>
        <v>Not Outlier</v>
      </c>
      <c r="P1980">
        <f>VLOOKUP(B:B,Customers!A:H,8,0)</f>
        <v>20</v>
      </c>
    </row>
    <row r="1981" spans="1:16" x14ac:dyDescent="0.25">
      <c r="A1981">
        <v>353096</v>
      </c>
      <c r="B1981">
        <v>1590</v>
      </c>
      <c r="C1981" s="1" t="s">
        <v>106</v>
      </c>
      <c r="D1981" s="2">
        <v>45124.031944444447</v>
      </c>
      <c r="E1981" t="s">
        <v>98</v>
      </c>
      <c r="F1981" t="s">
        <v>43</v>
      </c>
      <c r="G1981">
        <v>8163</v>
      </c>
      <c r="H1981" s="11">
        <f t="shared" si="150"/>
        <v>17</v>
      </c>
      <c r="I1981" s="7">
        <v>45124</v>
      </c>
      <c r="J1981" s="8">
        <v>3.1944444444444442E-2</v>
      </c>
      <c r="K1981">
        <f t="shared" si="151"/>
        <v>46</v>
      </c>
      <c r="L1981">
        <f t="shared" si="152"/>
        <v>0</v>
      </c>
      <c r="M1981">
        <f t="shared" si="153"/>
        <v>7</v>
      </c>
      <c r="N1981" t="str">
        <f>VLOOKUP(B:B,Customers!A:B,2,TRUE)</f>
        <v>Singapore</v>
      </c>
      <c r="O1981" t="str">
        <f t="shared" si="154"/>
        <v>Not Outlier</v>
      </c>
      <c r="P1981">
        <f>VLOOKUP(B:B,Customers!A:H,8,0)</f>
        <v>69</v>
      </c>
    </row>
    <row r="1982" spans="1:16" x14ac:dyDescent="0.25">
      <c r="A1982">
        <v>763962</v>
      </c>
      <c r="B1982">
        <v>1590</v>
      </c>
      <c r="C1982" s="1" t="s">
        <v>106</v>
      </c>
      <c r="D1982" s="3">
        <v>44942.018750000003</v>
      </c>
      <c r="E1982" t="s">
        <v>98</v>
      </c>
      <c r="F1982" t="s">
        <v>13</v>
      </c>
      <c r="G1982">
        <v>4623</v>
      </c>
      <c r="H1982" s="11">
        <f t="shared" si="150"/>
        <v>16</v>
      </c>
      <c r="I1982" s="7">
        <v>44942</v>
      </c>
      <c r="J1982" s="8">
        <v>1.8749999999999999E-2</v>
      </c>
      <c r="K1982">
        <f t="shared" si="151"/>
        <v>27</v>
      </c>
      <c r="L1982">
        <f t="shared" si="152"/>
        <v>0</v>
      </c>
      <c r="M1982">
        <f t="shared" si="153"/>
        <v>1</v>
      </c>
      <c r="N1982" t="str">
        <f>VLOOKUP(B:B,Customers!A:B,2,TRUE)</f>
        <v>Singapore</v>
      </c>
      <c r="O1982" t="str">
        <f t="shared" si="154"/>
        <v>Not Outlier</v>
      </c>
      <c r="P1982">
        <f>VLOOKUP(B:B,Customers!A:H,8,0)</f>
        <v>69</v>
      </c>
    </row>
    <row r="1983" spans="1:16" x14ac:dyDescent="0.25">
      <c r="A1983">
        <v>814705</v>
      </c>
      <c r="B1983">
        <v>1590</v>
      </c>
      <c r="C1983" s="1" t="s">
        <v>106</v>
      </c>
      <c r="D1983" s="3">
        <v>45024.018750000003</v>
      </c>
      <c r="E1983" t="s">
        <v>191</v>
      </c>
      <c r="F1983" t="s">
        <v>37</v>
      </c>
      <c r="G1983">
        <v>6227</v>
      </c>
      <c r="H1983" s="11">
        <f t="shared" si="150"/>
        <v>8</v>
      </c>
      <c r="I1983" s="7">
        <v>45024</v>
      </c>
      <c r="J1983" s="8">
        <v>1.8749999999999999E-2</v>
      </c>
      <c r="K1983">
        <f t="shared" si="151"/>
        <v>27</v>
      </c>
      <c r="L1983">
        <f t="shared" si="152"/>
        <v>0</v>
      </c>
      <c r="M1983">
        <f t="shared" si="153"/>
        <v>4</v>
      </c>
      <c r="N1983" t="str">
        <f>VLOOKUP(B:B,Customers!A:B,2,TRUE)</f>
        <v>Singapore</v>
      </c>
      <c r="O1983" t="str">
        <f t="shared" si="154"/>
        <v>Not Outlier</v>
      </c>
      <c r="P1983">
        <f>VLOOKUP(B:B,Customers!A:H,8,0)</f>
        <v>69</v>
      </c>
    </row>
    <row r="1984" spans="1:16" x14ac:dyDescent="0.25">
      <c r="A1984">
        <v>982672</v>
      </c>
      <c r="B1984">
        <v>1590</v>
      </c>
      <c r="C1984" s="1" t="s">
        <v>106</v>
      </c>
      <c r="D1984" s="3">
        <v>45281.077777777777</v>
      </c>
      <c r="E1984" t="s">
        <v>191</v>
      </c>
      <c r="F1984" t="s">
        <v>13</v>
      </c>
      <c r="G1984">
        <v>7371</v>
      </c>
      <c r="H1984" s="11">
        <f t="shared" si="150"/>
        <v>21</v>
      </c>
      <c r="I1984" s="7">
        <v>45281</v>
      </c>
      <c r="J1984" s="8">
        <v>7.7777777777777779E-2</v>
      </c>
      <c r="K1984">
        <f t="shared" si="151"/>
        <v>52</v>
      </c>
      <c r="L1984">
        <f t="shared" si="152"/>
        <v>1</v>
      </c>
      <c r="M1984">
        <f t="shared" si="153"/>
        <v>12</v>
      </c>
      <c r="N1984" t="str">
        <f>VLOOKUP(B:B,Customers!A:B,2,TRUE)</f>
        <v>Singapore</v>
      </c>
      <c r="O1984" t="str">
        <f t="shared" si="154"/>
        <v>Not Outlier</v>
      </c>
      <c r="P1984">
        <f>VLOOKUP(B:B,Customers!A:H,8,0)</f>
        <v>69</v>
      </c>
    </row>
    <row r="1985" spans="1:16" x14ac:dyDescent="0.25">
      <c r="A1985">
        <v>251278</v>
      </c>
      <c r="B1985">
        <v>1591</v>
      </c>
      <c r="C1985" s="1" t="s">
        <v>99</v>
      </c>
      <c r="D1985" s="2">
        <v>45018.961805555555</v>
      </c>
      <c r="E1985" t="s">
        <v>96</v>
      </c>
      <c r="F1985" t="s">
        <v>27</v>
      </c>
      <c r="G1985">
        <v>2551</v>
      </c>
      <c r="H1985" s="11">
        <f t="shared" si="150"/>
        <v>2</v>
      </c>
      <c r="I1985" s="7">
        <v>45018</v>
      </c>
      <c r="J1985" s="8">
        <v>0.96180555555555558</v>
      </c>
      <c r="K1985">
        <f t="shared" si="151"/>
        <v>5</v>
      </c>
      <c r="L1985">
        <f t="shared" si="152"/>
        <v>23</v>
      </c>
      <c r="M1985">
        <f t="shared" si="153"/>
        <v>4</v>
      </c>
      <c r="N1985" t="str">
        <f>VLOOKUP(B:B,Customers!A:B,2,TRUE)</f>
        <v>USA</v>
      </c>
      <c r="O1985" t="str">
        <f t="shared" si="154"/>
        <v>Not Outlier</v>
      </c>
      <c r="P1985">
        <f>VLOOKUP(B:B,Customers!A:H,8,0)</f>
        <v>61</v>
      </c>
    </row>
    <row r="1986" spans="1:16" x14ac:dyDescent="0.25">
      <c r="A1986">
        <v>1105163</v>
      </c>
      <c r="B1986">
        <v>1591</v>
      </c>
      <c r="C1986" s="1" t="s">
        <v>99</v>
      </c>
      <c r="D1986" s="3">
        <v>45042.058333333334</v>
      </c>
      <c r="E1986" t="s">
        <v>96</v>
      </c>
      <c r="F1986" t="s">
        <v>5</v>
      </c>
      <c r="G1986">
        <v>9903</v>
      </c>
      <c r="H1986" s="11">
        <f t="shared" si="150"/>
        <v>26</v>
      </c>
      <c r="I1986" s="7">
        <v>45042</v>
      </c>
      <c r="J1986" s="8">
        <v>5.8333333333333334E-2</v>
      </c>
      <c r="K1986">
        <f t="shared" si="151"/>
        <v>24</v>
      </c>
      <c r="L1986">
        <f t="shared" si="152"/>
        <v>1</v>
      </c>
      <c r="M1986">
        <f t="shared" si="153"/>
        <v>4</v>
      </c>
      <c r="N1986" t="str">
        <f>VLOOKUP(B:B,Customers!A:B,2,TRUE)</f>
        <v>USA</v>
      </c>
      <c r="O1986" t="str">
        <f t="shared" si="154"/>
        <v>Not Outlier</v>
      </c>
      <c r="P1986">
        <f>VLOOKUP(B:B,Customers!A:H,8,0)</f>
        <v>61</v>
      </c>
    </row>
    <row r="1987" spans="1:16" x14ac:dyDescent="0.25">
      <c r="A1987">
        <v>1570720</v>
      </c>
      <c r="B1987">
        <v>1593</v>
      </c>
      <c r="C1987" s="1" t="s">
        <v>100</v>
      </c>
      <c r="D1987" s="3">
        <v>45220.940972222219</v>
      </c>
      <c r="E1987" t="s">
        <v>98</v>
      </c>
      <c r="F1987" t="s">
        <v>74</v>
      </c>
      <c r="G1987">
        <v>414</v>
      </c>
      <c r="H1987" s="11">
        <f t="shared" ref="H1987:H2050" si="155">DAY(D1987)</f>
        <v>21</v>
      </c>
      <c r="I1987" s="7">
        <v>45220</v>
      </c>
      <c r="J1987" s="8">
        <v>0.94097222222222221</v>
      </c>
      <c r="K1987">
        <f t="shared" ref="K1987:K2050" si="156">MINUTE(J1987)</f>
        <v>35</v>
      </c>
      <c r="L1987">
        <f t="shared" ref="L1987:L2050" si="157">HOUR(J1987)</f>
        <v>22</v>
      </c>
      <c r="M1987">
        <f t="shared" ref="M1987:M2050" si="158">MONTH(I1987)</f>
        <v>10</v>
      </c>
      <c r="N1987" t="str">
        <f>VLOOKUP(B:B,Customers!A:B,2,TRUE)</f>
        <v>France</v>
      </c>
      <c r="O1987" t="str">
        <f t="shared" ref="O1987:O2050" si="159">IF(OR(G1987&gt;$R$9,G1987&lt;$R$8),"Outlier","Not Outlier")</f>
        <v>Not Outlier</v>
      </c>
      <c r="P1987">
        <f>VLOOKUP(B:B,Customers!A:H,8,0)</f>
        <v>34</v>
      </c>
    </row>
    <row r="1988" spans="1:16" x14ac:dyDescent="0.25">
      <c r="A1988">
        <v>305282</v>
      </c>
      <c r="B1988">
        <v>1594</v>
      </c>
      <c r="C1988" s="1" t="s">
        <v>101</v>
      </c>
      <c r="D1988" s="2">
        <v>44996.013888888891</v>
      </c>
      <c r="E1988" t="s">
        <v>97</v>
      </c>
      <c r="F1988" t="s">
        <v>30</v>
      </c>
      <c r="G1988">
        <v>2529</v>
      </c>
      <c r="H1988" s="11">
        <f t="shared" si="155"/>
        <v>11</v>
      </c>
      <c r="I1988" s="7">
        <v>44996</v>
      </c>
      <c r="J1988" s="8">
        <v>1.3888888888888888E-2</v>
      </c>
      <c r="K1988">
        <f t="shared" si="156"/>
        <v>20</v>
      </c>
      <c r="L1988">
        <f t="shared" si="157"/>
        <v>0</v>
      </c>
      <c r="M1988">
        <f t="shared" si="158"/>
        <v>3</v>
      </c>
      <c r="N1988" t="str">
        <f>VLOOKUP(B:B,Customers!A:B,2,TRUE)</f>
        <v>Australia</v>
      </c>
      <c r="O1988" t="str">
        <f t="shared" si="159"/>
        <v>Not Outlier</v>
      </c>
      <c r="P1988">
        <f>VLOOKUP(B:B,Customers!A:H,8,0)</f>
        <v>27</v>
      </c>
    </row>
    <row r="1989" spans="1:16" x14ac:dyDescent="0.25">
      <c r="A1989">
        <v>362049</v>
      </c>
      <c r="B1989">
        <v>1594</v>
      </c>
      <c r="C1989" s="1" t="s">
        <v>101</v>
      </c>
      <c r="D1989" s="2">
        <v>44983.061805555553</v>
      </c>
      <c r="E1989" t="s">
        <v>96</v>
      </c>
      <c r="F1989" t="s">
        <v>15</v>
      </c>
      <c r="G1989">
        <v>4382</v>
      </c>
      <c r="H1989" s="11">
        <f t="shared" si="155"/>
        <v>26</v>
      </c>
      <c r="I1989" s="7">
        <v>44983</v>
      </c>
      <c r="J1989" s="8">
        <v>6.1805555555555558E-2</v>
      </c>
      <c r="K1989">
        <f t="shared" si="156"/>
        <v>29</v>
      </c>
      <c r="L1989">
        <f t="shared" si="157"/>
        <v>1</v>
      </c>
      <c r="M1989">
        <f t="shared" si="158"/>
        <v>2</v>
      </c>
      <c r="N1989" t="str">
        <f>VLOOKUP(B:B,Customers!A:B,2,TRUE)</f>
        <v>Australia</v>
      </c>
      <c r="O1989" t="str">
        <f t="shared" si="159"/>
        <v>Not Outlier</v>
      </c>
      <c r="P1989">
        <f>VLOOKUP(B:B,Customers!A:H,8,0)</f>
        <v>27</v>
      </c>
    </row>
    <row r="1990" spans="1:16" x14ac:dyDescent="0.25">
      <c r="A1990">
        <v>331297</v>
      </c>
      <c r="B1990">
        <v>1595</v>
      </c>
      <c r="C1990" s="1" t="s">
        <v>99</v>
      </c>
      <c r="D1990" s="2">
        <v>45002.011111111111</v>
      </c>
      <c r="E1990" t="s">
        <v>97</v>
      </c>
      <c r="F1990" t="s">
        <v>73</v>
      </c>
      <c r="G1990">
        <v>7756</v>
      </c>
      <c r="H1990" s="11">
        <f t="shared" si="155"/>
        <v>17</v>
      </c>
      <c r="I1990" s="7">
        <v>45002</v>
      </c>
      <c r="J1990" s="8">
        <v>1.1111111111111112E-2</v>
      </c>
      <c r="K1990">
        <f t="shared" si="156"/>
        <v>16</v>
      </c>
      <c r="L1990">
        <f t="shared" si="157"/>
        <v>0</v>
      </c>
      <c r="M1990">
        <f t="shared" si="158"/>
        <v>3</v>
      </c>
      <c r="N1990" t="str">
        <f>VLOOKUP(B:B,Customers!A:B,2,TRUE)</f>
        <v>USA</v>
      </c>
      <c r="O1990" t="str">
        <f t="shared" si="159"/>
        <v>Not Outlier</v>
      </c>
      <c r="P1990">
        <f>VLOOKUP(B:B,Customers!A:H,8,0)</f>
        <v>67</v>
      </c>
    </row>
    <row r="1991" spans="1:16" x14ac:dyDescent="0.25">
      <c r="A1991">
        <v>1586149</v>
      </c>
      <c r="B1991">
        <v>1596</v>
      </c>
      <c r="C1991" s="1" t="s">
        <v>99</v>
      </c>
      <c r="D1991" s="3">
        <v>45010.978472222225</v>
      </c>
      <c r="E1991" t="s">
        <v>97</v>
      </c>
      <c r="F1991" t="s">
        <v>23</v>
      </c>
      <c r="G1991">
        <v>5945</v>
      </c>
      <c r="H1991" s="11">
        <f t="shared" si="155"/>
        <v>25</v>
      </c>
      <c r="I1991" s="7">
        <v>45010</v>
      </c>
      <c r="J1991" s="8">
        <v>0.97847222222222219</v>
      </c>
      <c r="K1991">
        <f t="shared" si="156"/>
        <v>29</v>
      </c>
      <c r="L1991">
        <f t="shared" si="157"/>
        <v>23</v>
      </c>
      <c r="M1991">
        <f t="shared" si="158"/>
        <v>3</v>
      </c>
      <c r="N1991" t="str">
        <f>VLOOKUP(B:B,Customers!A:B,2,TRUE)</f>
        <v>USA</v>
      </c>
      <c r="O1991" t="str">
        <f t="shared" si="159"/>
        <v>Not Outlier</v>
      </c>
      <c r="P1991">
        <f>VLOOKUP(B:B,Customers!A:H,8,0)</f>
        <v>44</v>
      </c>
    </row>
    <row r="1992" spans="1:16" x14ac:dyDescent="0.25">
      <c r="A1992">
        <v>844829</v>
      </c>
      <c r="B1992">
        <v>1597</v>
      </c>
      <c r="C1992" s="1" t="s">
        <v>108</v>
      </c>
      <c r="D1992" s="3">
        <v>44963.022916666669</v>
      </c>
      <c r="E1992" t="s">
        <v>98</v>
      </c>
      <c r="F1992" t="s">
        <v>17</v>
      </c>
      <c r="G1992">
        <v>6954</v>
      </c>
      <c r="H1992" s="11">
        <f t="shared" si="155"/>
        <v>6</v>
      </c>
      <c r="I1992" s="7">
        <v>44963</v>
      </c>
      <c r="J1992" s="8">
        <v>2.2916666666666665E-2</v>
      </c>
      <c r="K1992">
        <f t="shared" si="156"/>
        <v>33</v>
      </c>
      <c r="L1992">
        <f t="shared" si="157"/>
        <v>0</v>
      </c>
      <c r="M1992">
        <f t="shared" si="158"/>
        <v>2</v>
      </c>
      <c r="N1992" t="str">
        <f>VLOOKUP(B:B,Customers!A:B,2,TRUE)</f>
        <v>Denmark</v>
      </c>
      <c r="O1992" t="str">
        <f t="shared" si="159"/>
        <v>Not Outlier</v>
      </c>
      <c r="P1992">
        <f>VLOOKUP(B:B,Customers!A:H,8,0)</f>
        <v>44</v>
      </c>
    </row>
    <row r="1993" spans="1:16" x14ac:dyDescent="0.25">
      <c r="A1993">
        <v>1041266</v>
      </c>
      <c r="B1993">
        <v>1598</v>
      </c>
      <c r="C1993" s="1" t="s">
        <v>110</v>
      </c>
      <c r="D1993" s="3">
        <v>45069.029861111114</v>
      </c>
      <c r="E1993" t="s">
        <v>96</v>
      </c>
      <c r="F1993" t="s">
        <v>6</v>
      </c>
      <c r="G1993">
        <v>1369</v>
      </c>
      <c r="H1993" s="11">
        <f t="shared" si="155"/>
        <v>23</v>
      </c>
      <c r="I1993" s="7">
        <v>45069</v>
      </c>
      <c r="J1993" s="8">
        <v>2.9861111111111113E-2</v>
      </c>
      <c r="K1993">
        <f t="shared" si="156"/>
        <v>43</v>
      </c>
      <c r="L1993">
        <f t="shared" si="157"/>
        <v>0</v>
      </c>
      <c r="M1993">
        <f t="shared" si="158"/>
        <v>5</v>
      </c>
      <c r="N1993" t="str">
        <f>VLOOKUP(B:B,Customers!A:B,2,TRUE)</f>
        <v>Switzerland</v>
      </c>
      <c r="O1993" t="str">
        <f t="shared" si="159"/>
        <v>Not Outlier</v>
      </c>
      <c r="P1993">
        <f>VLOOKUP(B:B,Customers!A:H,8,0)</f>
        <v>29</v>
      </c>
    </row>
    <row r="1994" spans="1:16" x14ac:dyDescent="0.25">
      <c r="A1994">
        <v>118716</v>
      </c>
      <c r="B1994">
        <v>1599</v>
      </c>
      <c r="C1994" s="1" t="s">
        <v>99</v>
      </c>
      <c r="D1994" s="2">
        <v>45275.006944444445</v>
      </c>
      <c r="E1994" t="s">
        <v>96</v>
      </c>
      <c r="F1994" t="s">
        <v>28</v>
      </c>
      <c r="G1994">
        <v>4765</v>
      </c>
      <c r="H1994" s="11">
        <f t="shared" si="155"/>
        <v>15</v>
      </c>
      <c r="I1994" s="7">
        <v>45275</v>
      </c>
      <c r="J1994" s="8">
        <v>6.9444444444444441E-3</v>
      </c>
      <c r="K1994">
        <f t="shared" si="156"/>
        <v>10</v>
      </c>
      <c r="L1994">
        <f t="shared" si="157"/>
        <v>0</v>
      </c>
      <c r="M1994">
        <f t="shared" si="158"/>
        <v>12</v>
      </c>
      <c r="N1994" t="str">
        <f>VLOOKUP(B:B,Customers!A:B,2,TRUE)</f>
        <v>USA</v>
      </c>
      <c r="O1994" t="str">
        <f t="shared" si="159"/>
        <v>Not Outlier</v>
      </c>
      <c r="P1994">
        <f>VLOOKUP(B:B,Customers!A:H,8,0)</f>
        <v>81</v>
      </c>
    </row>
    <row r="1995" spans="1:16" x14ac:dyDescent="0.25">
      <c r="A1995">
        <v>844669</v>
      </c>
      <c r="B1995">
        <v>1599</v>
      </c>
      <c r="C1995" s="1" t="s">
        <v>99</v>
      </c>
      <c r="D1995" s="3">
        <v>45202.003472222219</v>
      </c>
      <c r="E1995" t="s">
        <v>98</v>
      </c>
      <c r="F1995" t="s">
        <v>27</v>
      </c>
      <c r="G1995">
        <v>3252</v>
      </c>
      <c r="H1995" s="11">
        <f t="shared" si="155"/>
        <v>3</v>
      </c>
      <c r="I1995" s="7">
        <v>45202</v>
      </c>
      <c r="J1995" s="8">
        <v>3.472222222222222E-3</v>
      </c>
      <c r="K1995">
        <f t="shared" si="156"/>
        <v>5</v>
      </c>
      <c r="L1995">
        <f t="shared" si="157"/>
        <v>0</v>
      </c>
      <c r="M1995">
        <f t="shared" si="158"/>
        <v>10</v>
      </c>
      <c r="N1995" t="str">
        <f>VLOOKUP(B:B,Customers!A:B,2,TRUE)</f>
        <v>USA</v>
      </c>
      <c r="O1995" t="str">
        <f t="shared" si="159"/>
        <v>Not Outlier</v>
      </c>
      <c r="P1995">
        <f>VLOOKUP(B:B,Customers!A:H,8,0)</f>
        <v>81</v>
      </c>
    </row>
    <row r="1996" spans="1:16" x14ac:dyDescent="0.25">
      <c r="A1996">
        <v>1597150</v>
      </c>
      <c r="B1996">
        <v>1599</v>
      </c>
      <c r="C1996" s="1" t="s">
        <v>99</v>
      </c>
      <c r="D1996" s="3">
        <v>45242.013194444444</v>
      </c>
      <c r="E1996" t="s">
        <v>191</v>
      </c>
      <c r="F1996" t="s">
        <v>18</v>
      </c>
      <c r="G1996">
        <v>3756</v>
      </c>
      <c r="H1996" s="11">
        <f t="shared" si="155"/>
        <v>12</v>
      </c>
      <c r="I1996" s="7">
        <v>45242</v>
      </c>
      <c r="J1996" s="8">
        <v>1.3194444444444444E-2</v>
      </c>
      <c r="K1996">
        <f t="shared" si="156"/>
        <v>19</v>
      </c>
      <c r="L1996">
        <f t="shared" si="157"/>
        <v>0</v>
      </c>
      <c r="M1996">
        <f t="shared" si="158"/>
        <v>11</v>
      </c>
      <c r="N1996" t="str">
        <f>VLOOKUP(B:B,Customers!A:B,2,TRUE)</f>
        <v>USA</v>
      </c>
      <c r="O1996" t="str">
        <f t="shared" si="159"/>
        <v>Not Outlier</v>
      </c>
      <c r="P1996">
        <f>VLOOKUP(B:B,Customers!A:H,8,0)</f>
        <v>81</v>
      </c>
    </row>
    <row r="1997" spans="1:16" x14ac:dyDescent="0.25">
      <c r="A1997">
        <v>885987</v>
      </c>
      <c r="B1997">
        <v>1601</v>
      </c>
      <c r="C1997" s="1" t="s">
        <v>100</v>
      </c>
      <c r="D1997" s="3">
        <v>45226.015972222223</v>
      </c>
      <c r="E1997" t="s">
        <v>97</v>
      </c>
      <c r="F1997" t="s">
        <v>35</v>
      </c>
      <c r="G1997">
        <v>8973</v>
      </c>
      <c r="H1997" s="11">
        <f t="shared" si="155"/>
        <v>27</v>
      </c>
      <c r="I1997" s="7">
        <v>45226</v>
      </c>
      <c r="J1997" s="8">
        <v>1.5972222222222221E-2</v>
      </c>
      <c r="K1997">
        <f t="shared" si="156"/>
        <v>23</v>
      </c>
      <c r="L1997">
        <f t="shared" si="157"/>
        <v>0</v>
      </c>
      <c r="M1997">
        <f t="shared" si="158"/>
        <v>10</v>
      </c>
      <c r="N1997" t="str">
        <f>VLOOKUP(B:B,Customers!A:B,2,TRUE)</f>
        <v>France</v>
      </c>
      <c r="O1997" t="str">
        <f t="shared" si="159"/>
        <v>Not Outlier</v>
      </c>
      <c r="P1997">
        <f>VLOOKUP(B:B,Customers!A:H,8,0)</f>
        <v>22</v>
      </c>
    </row>
    <row r="1998" spans="1:16" x14ac:dyDescent="0.25">
      <c r="A1998">
        <v>806906</v>
      </c>
      <c r="B1998">
        <v>1603</v>
      </c>
      <c r="C1998" s="1" t="s">
        <v>99</v>
      </c>
      <c r="D1998" s="3">
        <v>45058.972222222219</v>
      </c>
      <c r="E1998" t="s">
        <v>98</v>
      </c>
      <c r="F1998" t="s">
        <v>43</v>
      </c>
      <c r="G1998">
        <v>585</v>
      </c>
      <c r="H1998" s="11">
        <f t="shared" si="155"/>
        <v>12</v>
      </c>
      <c r="I1998" s="7">
        <v>45058</v>
      </c>
      <c r="J1998" s="8">
        <v>0.97222222222222221</v>
      </c>
      <c r="K1998">
        <f t="shared" si="156"/>
        <v>20</v>
      </c>
      <c r="L1998">
        <f t="shared" si="157"/>
        <v>23</v>
      </c>
      <c r="M1998">
        <f t="shared" si="158"/>
        <v>5</v>
      </c>
      <c r="N1998" t="str">
        <f>VLOOKUP(B:B,Customers!A:B,2,TRUE)</f>
        <v>USA</v>
      </c>
      <c r="O1998" t="str">
        <f t="shared" si="159"/>
        <v>Not Outlier</v>
      </c>
      <c r="P1998">
        <f>VLOOKUP(B:B,Customers!A:H,8,0)</f>
        <v>73</v>
      </c>
    </row>
    <row r="1999" spans="1:16" x14ac:dyDescent="0.25">
      <c r="A1999">
        <v>1549353</v>
      </c>
      <c r="B1999">
        <v>1603</v>
      </c>
      <c r="C1999" s="1" t="s">
        <v>99</v>
      </c>
      <c r="D1999" s="3">
        <v>45182.058333333334</v>
      </c>
      <c r="E1999" t="s">
        <v>98</v>
      </c>
      <c r="F1999" t="s">
        <v>42</v>
      </c>
      <c r="G1999">
        <v>2101</v>
      </c>
      <c r="H1999" s="11">
        <f t="shared" si="155"/>
        <v>13</v>
      </c>
      <c r="I1999" s="7">
        <v>45182</v>
      </c>
      <c r="J1999" s="8">
        <v>5.8333333333333334E-2</v>
      </c>
      <c r="K1999">
        <f t="shared" si="156"/>
        <v>24</v>
      </c>
      <c r="L1999">
        <f t="shared" si="157"/>
        <v>1</v>
      </c>
      <c r="M1999">
        <f t="shared" si="158"/>
        <v>9</v>
      </c>
      <c r="N1999" t="str">
        <f>VLOOKUP(B:B,Customers!A:B,2,TRUE)</f>
        <v>USA</v>
      </c>
      <c r="O1999" t="str">
        <f t="shared" si="159"/>
        <v>Not Outlier</v>
      </c>
      <c r="P1999">
        <f>VLOOKUP(B:B,Customers!A:H,8,0)</f>
        <v>73</v>
      </c>
    </row>
    <row r="2000" spans="1:16" x14ac:dyDescent="0.25">
      <c r="A2000">
        <v>262661</v>
      </c>
      <c r="B2000">
        <v>1604</v>
      </c>
      <c r="C2000" s="1" t="s">
        <v>105</v>
      </c>
      <c r="D2000" s="2">
        <v>45094.993750000001</v>
      </c>
      <c r="E2000" t="s">
        <v>98</v>
      </c>
      <c r="F2000" t="s">
        <v>27</v>
      </c>
      <c r="G2000">
        <v>2871</v>
      </c>
      <c r="H2000" s="11">
        <f t="shared" si="155"/>
        <v>17</v>
      </c>
      <c r="I2000" s="7">
        <v>45094</v>
      </c>
      <c r="J2000" s="8">
        <v>0.99375000000000002</v>
      </c>
      <c r="K2000">
        <f t="shared" si="156"/>
        <v>51</v>
      </c>
      <c r="L2000">
        <f t="shared" si="157"/>
        <v>23</v>
      </c>
      <c r="M2000">
        <f t="shared" si="158"/>
        <v>6</v>
      </c>
      <c r="N2000" t="str">
        <f>VLOOKUP(B:B,Customers!A:B,2,TRUE)</f>
        <v>Spain</v>
      </c>
      <c r="O2000" t="str">
        <f t="shared" si="159"/>
        <v>Not Outlier</v>
      </c>
      <c r="P2000">
        <f>VLOOKUP(B:B,Customers!A:H,8,0)</f>
        <v>76</v>
      </c>
    </row>
    <row r="2001" spans="1:16" x14ac:dyDescent="0.25">
      <c r="A2001">
        <v>930552</v>
      </c>
      <c r="B2001">
        <v>1605</v>
      </c>
      <c r="C2001" s="1" t="s">
        <v>105</v>
      </c>
      <c r="D2001" s="3">
        <v>45021.009722222225</v>
      </c>
      <c r="E2001" t="s">
        <v>96</v>
      </c>
      <c r="F2001" t="s">
        <v>88</v>
      </c>
      <c r="G2001">
        <v>6840</v>
      </c>
      <c r="H2001" s="11">
        <f t="shared" si="155"/>
        <v>5</v>
      </c>
      <c r="I2001" s="7">
        <v>45021</v>
      </c>
      <c r="J2001" s="8">
        <v>9.7222222222222224E-3</v>
      </c>
      <c r="K2001">
        <f t="shared" si="156"/>
        <v>14</v>
      </c>
      <c r="L2001">
        <f t="shared" si="157"/>
        <v>0</v>
      </c>
      <c r="M2001">
        <f t="shared" si="158"/>
        <v>4</v>
      </c>
      <c r="N2001" t="str">
        <f>VLOOKUP(B:B,Customers!A:B,2,TRUE)</f>
        <v>Spain</v>
      </c>
      <c r="O2001" t="str">
        <f t="shared" si="159"/>
        <v>Not Outlier</v>
      </c>
      <c r="P2001">
        <f>VLOOKUP(B:B,Customers!A:H,8,0)</f>
        <v>45</v>
      </c>
    </row>
    <row r="2002" spans="1:16" x14ac:dyDescent="0.25">
      <c r="A2002">
        <v>59723</v>
      </c>
      <c r="B2002">
        <v>1606</v>
      </c>
      <c r="C2002" s="1" t="s">
        <v>100</v>
      </c>
      <c r="D2002" s="2">
        <v>45235.045138888891</v>
      </c>
      <c r="E2002" t="s">
        <v>96</v>
      </c>
      <c r="F2002" t="s">
        <v>15</v>
      </c>
      <c r="G2002">
        <v>3606</v>
      </c>
      <c r="H2002" s="11">
        <f t="shared" si="155"/>
        <v>5</v>
      </c>
      <c r="I2002" s="7">
        <v>45235</v>
      </c>
      <c r="J2002" s="8">
        <v>4.5138888888888888E-2</v>
      </c>
      <c r="K2002">
        <f t="shared" si="156"/>
        <v>5</v>
      </c>
      <c r="L2002">
        <f t="shared" si="157"/>
        <v>1</v>
      </c>
      <c r="M2002">
        <f t="shared" si="158"/>
        <v>11</v>
      </c>
      <c r="N2002" t="str">
        <f>VLOOKUP(B:B,Customers!A:B,2,TRUE)</f>
        <v>France</v>
      </c>
      <c r="O2002" t="str">
        <f t="shared" si="159"/>
        <v>Not Outlier</v>
      </c>
      <c r="P2002">
        <f>VLOOKUP(B:B,Customers!A:H,8,0)</f>
        <v>23</v>
      </c>
    </row>
    <row r="2003" spans="1:16" x14ac:dyDescent="0.25">
      <c r="A2003">
        <v>888938</v>
      </c>
      <c r="B2003">
        <v>1606</v>
      </c>
      <c r="C2003" s="1" t="s">
        <v>100</v>
      </c>
      <c r="D2003" s="3">
        <v>45170.06527777778</v>
      </c>
      <c r="E2003" t="s">
        <v>96</v>
      </c>
      <c r="F2003" t="s">
        <v>43</v>
      </c>
      <c r="G2003">
        <v>1061</v>
      </c>
      <c r="H2003" s="11">
        <f t="shared" si="155"/>
        <v>1</v>
      </c>
      <c r="I2003" s="7">
        <v>45170</v>
      </c>
      <c r="J2003" s="8">
        <v>6.5277777777777782E-2</v>
      </c>
      <c r="K2003">
        <f t="shared" si="156"/>
        <v>34</v>
      </c>
      <c r="L2003">
        <f t="shared" si="157"/>
        <v>1</v>
      </c>
      <c r="M2003">
        <f t="shared" si="158"/>
        <v>9</v>
      </c>
      <c r="N2003" t="str">
        <f>VLOOKUP(B:B,Customers!A:B,2,TRUE)</f>
        <v>France</v>
      </c>
      <c r="O2003" t="str">
        <f t="shared" si="159"/>
        <v>Not Outlier</v>
      </c>
      <c r="P2003">
        <f>VLOOKUP(B:B,Customers!A:H,8,0)</f>
        <v>23</v>
      </c>
    </row>
    <row r="2004" spans="1:16" x14ac:dyDescent="0.25">
      <c r="A2004">
        <v>911307</v>
      </c>
      <c r="B2004">
        <v>1606</v>
      </c>
      <c r="C2004" s="1" t="s">
        <v>100</v>
      </c>
      <c r="D2004" s="3">
        <v>45165.980555555558</v>
      </c>
      <c r="E2004" t="s">
        <v>191</v>
      </c>
      <c r="F2004" t="s">
        <v>46</v>
      </c>
      <c r="G2004">
        <v>8205</v>
      </c>
      <c r="H2004" s="11">
        <f t="shared" si="155"/>
        <v>27</v>
      </c>
      <c r="I2004" s="7">
        <v>45165</v>
      </c>
      <c r="J2004" s="8">
        <v>0.98055555555555551</v>
      </c>
      <c r="K2004">
        <f t="shared" si="156"/>
        <v>32</v>
      </c>
      <c r="L2004">
        <f t="shared" si="157"/>
        <v>23</v>
      </c>
      <c r="M2004">
        <f t="shared" si="158"/>
        <v>8</v>
      </c>
      <c r="N2004" t="str">
        <f>VLOOKUP(B:B,Customers!A:B,2,TRUE)</f>
        <v>France</v>
      </c>
      <c r="O2004" t="str">
        <f t="shared" si="159"/>
        <v>Not Outlier</v>
      </c>
      <c r="P2004">
        <f>VLOOKUP(B:B,Customers!A:H,8,0)</f>
        <v>23</v>
      </c>
    </row>
    <row r="2005" spans="1:16" x14ac:dyDescent="0.25">
      <c r="A2005">
        <v>930878</v>
      </c>
      <c r="B2005">
        <v>1606</v>
      </c>
      <c r="C2005" s="1" t="s">
        <v>100</v>
      </c>
      <c r="D2005" s="3">
        <v>45113.081944444442</v>
      </c>
      <c r="E2005" t="s">
        <v>98</v>
      </c>
      <c r="F2005" t="s">
        <v>82</v>
      </c>
      <c r="G2005">
        <v>3069</v>
      </c>
      <c r="H2005" s="11">
        <f t="shared" si="155"/>
        <v>6</v>
      </c>
      <c r="I2005" s="7">
        <v>45113</v>
      </c>
      <c r="J2005" s="8">
        <v>8.1944444444444445E-2</v>
      </c>
      <c r="K2005">
        <f t="shared" si="156"/>
        <v>58</v>
      </c>
      <c r="L2005">
        <f t="shared" si="157"/>
        <v>1</v>
      </c>
      <c r="M2005">
        <f t="shared" si="158"/>
        <v>7</v>
      </c>
      <c r="N2005" t="str">
        <f>VLOOKUP(B:B,Customers!A:B,2,TRUE)</f>
        <v>France</v>
      </c>
      <c r="O2005" t="str">
        <f t="shared" si="159"/>
        <v>Not Outlier</v>
      </c>
      <c r="P2005">
        <f>VLOOKUP(B:B,Customers!A:H,8,0)</f>
        <v>23</v>
      </c>
    </row>
    <row r="2006" spans="1:16" x14ac:dyDescent="0.25">
      <c r="A2006">
        <v>1036624</v>
      </c>
      <c r="B2006">
        <v>1607</v>
      </c>
      <c r="C2006" s="1" t="s">
        <v>101</v>
      </c>
      <c r="D2006" s="3">
        <v>45129.030555555553</v>
      </c>
      <c r="E2006" t="s">
        <v>97</v>
      </c>
      <c r="F2006" t="s">
        <v>7</v>
      </c>
      <c r="G2006">
        <v>667</v>
      </c>
      <c r="H2006" s="11">
        <f t="shared" si="155"/>
        <v>22</v>
      </c>
      <c r="I2006" s="7">
        <v>45129</v>
      </c>
      <c r="J2006" s="8">
        <v>3.0555555555555555E-2</v>
      </c>
      <c r="K2006">
        <f t="shared" si="156"/>
        <v>44</v>
      </c>
      <c r="L2006">
        <f t="shared" si="157"/>
        <v>0</v>
      </c>
      <c r="M2006">
        <f t="shared" si="158"/>
        <v>7</v>
      </c>
      <c r="N2006" t="str">
        <f>VLOOKUP(B:B,Customers!A:B,2,TRUE)</f>
        <v>Australia</v>
      </c>
      <c r="O2006" t="str">
        <f t="shared" si="159"/>
        <v>Not Outlier</v>
      </c>
      <c r="P2006">
        <f>VLOOKUP(B:B,Customers!A:H,8,0)</f>
        <v>65</v>
      </c>
    </row>
    <row r="2007" spans="1:16" x14ac:dyDescent="0.25">
      <c r="A2007">
        <v>1224367</v>
      </c>
      <c r="B2007">
        <v>1608</v>
      </c>
      <c r="C2007" s="1" t="s">
        <v>99</v>
      </c>
      <c r="D2007" s="3">
        <v>44979.020138888889</v>
      </c>
      <c r="E2007" t="s">
        <v>97</v>
      </c>
      <c r="F2007" t="s">
        <v>54</v>
      </c>
      <c r="G2007">
        <v>3078</v>
      </c>
      <c r="H2007" s="11">
        <f t="shared" si="155"/>
        <v>22</v>
      </c>
      <c r="I2007" s="7">
        <v>44979</v>
      </c>
      <c r="J2007" s="8">
        <v>2.013888888888889E-2</v>
      </c>
      <c r="K2007">
        <f t="shared" si="156"/>
        <v>29</v>
      </c>
      <c r="L2007">
        <f t="shared" si="157"/>
        <v>0</v>
      </c>
      <c r="M2007">
        <f t="shared" si="158"/>
        <v>2</v>
      </c>
      <c r="N2007" t="str">
        <f>VLOOKUP(B:B,Customers!A:B,2,TRUE)</f>
        <v>USA</v>
      </c>
      <c r="O2007" t="str">
        <f t="shared" si="159"/>
        <v>Not Outlier</v>
      </c>
      <c r="P2007">
        <f>VLOOKUP(B:B,Customers!A:H,8,0)</f>
        <v>43</v>
      </c>
    </row>
    <row r="2008" spans="1:16" x14ac:dyDescent="0.25">
      <c r="A2008">
        <v>1485067</v>
      </c>
      <c r="B2008">
        <v>1608</v>
      </c>
      <c r="C2008" s="1" t="s">
        <v>99</v>
      </c>
      <c r="D2008" s="3">
        <v>44963.006249999999</v>
      </c>
      <c r="E2008" t="s">
        <v>191</v>
      </c>
      <c r="F2008" t="s">
        <v>74</v>
      </c>
      <c r="G2008">
        <v>3382</v>
      </c>
      <c r="H2008" s="11">
        <f t="shared" si="155"/>
        <v>6</v>
      </c>
      <c r="I2008" s="7">
        <v>44963</v>
      </c>
      <c r="J2008" s="8">
        <v>6.2500000000000003E-3</v>
      </c>
      <c r="K2008">
        <f t="shared" si="156"/>
        <v>9</v>
      </c>
      <c r="L2008">
        <f t="shared" si="157"/>
        <v>0</v>
      </c>
      <c r="M2008">
        <f t="shared" si="158"/>
        <v>2</v>
      </c>
      <c r="N2008" t="str">
        <f>VLOOKUP(B:B,Customers!A:B,2,TRUE)</f>
        <v>USA</v>
      </c>
      <c r="O2008" t="str">
        <f t="shared" si="159"/>
        <v>Not Outlier</v>
      </c>
      <c r="P2008">
        <f>VLOOKUP(B:B,Customers!A:H,8,0)</f>
        <v>43</v>
      </c>
    </row>
    <row r="2009" spans="1:16" x14ac:dyDescent="0.25">
      <c r="A2009">
        <v>1125245</v>
      </c>
      <c r="B2009">
        <v>1611</v>
      </c>
      <c r="C2009" s="1" t="s">
        <v>100</v>
      </c>
      <c r="D2009" s="3">
        <v>45074.996527777781</v>
      </c>
      <c r="E2009" t="s">
        <v>97</v>
      </c>
      <c r="F2009" t="s">
        <v>18</v>
      </c>
      <c r="G2009">
        <v>4618</v>
      </c>
      <c r="H2009" s="11">
        <f t="shared" si="155"/>
        <v>28</v>
      </c>
      <c r="I2009" s="7">
        <v>45074</v>
      </c>
      <c r="J2009" s="8">
        <v>0.99652777777777779</v>
      </c>
      <c r="K2009">
        <f t="shared" si="156"/>
        <v>55</v>
      </c>
      <c r="L2009">
        <f t="shared" si="157"/>
        <v>23</v>
      </c>
      <c r="M2009">
        <f t="shared" si="158"/>
        <v>5</v>
      </c>
      <c r="N2009" t="str">
        <f>VLOOKUP(B:B,Customers!A:B,2,TRUE)</f>
        <v>France</v>
      </c>
      <c r="O2009" t="str">
        <f t="shared" si="159"/>
        <v>Not Outlier</v>
      </c>
      <c r="P2009">
        <f>VLOOKUP(B:B,Customers!A:H,8,0)</f>
        <v>37</v>
      </c>
    </row>
    <row r="2010" spans="1:16" x14ac:dyDescent="0.25">
      <c r="A2010">
        <v>1075762</v>
      </c>
      <c r="B2010">
        <v>1612</v>
      </c>
      <c r="C2010" s="1" t="s">
        <v>105</v>
      </c>
      <c r="D2010" s="3">
        <v>45201.093055555553</v>
      </c>
      <c r="E2010" t="s">
        <v>97</v>
      </c>
      <c r="F2010" t="s">
        <v>34</v>
      </c>
      <c r="G2010">
        <v>3402</v>
      </c>
      <c r="H2010" s="11">
        <f t="shared" si="155"/>
        <v>2</v>
      </c>
      <c r="I2010" s="7">
        <v>45201</v>
      </c>
      <c r="J2010" s="8">
        <v>9.3055555555555558E-2</v>
      </c>
      <c r="K2010">
        <f t="shared" si="156"/>
        <v>14</v>
      </c>
      <c r="L2010">
        <f t="shared" si="157"/>
        <v>2</v>
      </c>
      <c r="M2010">
        <f t="shared" si="158"/>
        <v>10</v>
      </c>
      <c r="N2010" t="str">
        <f>VLOOKUP(B:B,Customers!A:B,2,TRUE)</f>
        <v>Spain</v>
      </c>
      <c r="O2010" t="str">
        <f t="shared" si="159"/>
        <v>Not Outlier</v>
      </c>
      <c r="P2010">
        <f>VLOOKUP(B:B,Customers!A:H,8,0)</f>
        <v>75</v>
      </c>
    </row>
    <row r="2011" spans="1:16" x14ac:dyDescent="0.25">
      <c r="A2011">
        <v>589161</v>
      </c>
      <c r="B2011">
        <v>1613</v>
      </c>
      <c r="C2011" s="1" t="s">
        <v>99</v>
      </c>
      <c r="D2011" s="2">
        <v>45290.995833333334</v>
      </c>
      <c r="E2011" t="s">
        <v>98</v>
      </c>
      <c r="F2011" t="s">
        <v>94</v>
      </c>
      <c r="G2011">
        <v>3750</v>
      </c>
      <c r="H2011" s="11">
        <f t="shared" si="155"/>
        <v>30</v>
      </c>
      <c r="I2011" s="7">
        <v>45290</v>
      </c>
      <c r="J2011" s="8">
        <v>0.99583333333333335</v>
      </c>
      <c r="K2011">
        <f t="shared" si="156"/>
        <v>54</v>
      </c>
      <c r="L2011">
        <f t="shared" si="157"/>
        <v>23</v>
      </c>
      <c r="M2011">
        <f t="shared" si="158"/>
        <v>12</v>
      </c>
      <c r="N2011" t="str">
        <f>VLOOKUP(B:B,Customers!A:B,2,TRUE)</f>
        <v>USA</v>
      </c>
      <c r="O2011" t="str">
        <f t="shared" si="159"/>
        <v>Not Outlier</v>
      </c>
      <c r="P2011">
        <f>VLOOKUP(B:B,Customers!A:H,8,0)</f>
        <v>71</v>
      </c>
    </row>
    <row r="2012" spans="1:16" x14ac:dyDescent="0.25">
      <c r="A2012">
        <v>1490598</v>
      </c>
      <c r="B2012">
        <v>1613</v>
      </c>
      <c r="C2012" s="1" t="s">
        <v>99</v>
      </c>
      <c r="D2012" s="3">
        <v>45184.009027777778</v>
      </c>
      <c r="E2012" t="s">
        <v>98</v>
      </c>
      <c r="F2012" t="s">
        <v>62</v>
      </c>
      <c r="G2012">
        <v>2270</v>
      </c>
      <c r="H2012" s="11">
        <f t="shared" si="155"/>
        <v>15</v>
      </c>
      <c r="I2012" s="7">
        <v>45184</v>
      </c>
      <c r="J2012" s="8">
        <v>9.0277777777777769E-3</v>
      </c>
      <c r="K2012">
        <f t="shared" si="156"/>
        <v>13</v>
      </c>
      <c r="L2012">
        <f t="shared" si="157"/>
        <v>0</v>
      </c>
      <c r="M2012">
        <f t="shared" si="158"/>
        <v>9</v>
      </c>
      <c r="N2012" t="str">
        <f>VLOOKUP(B:B,Customers!A:B,2,TRUE)</f>
        <v>USA</v>
      </c>
      <c r="O2012" t="str">
        <f t="shared" si="159"/>
        <v>Not Outlier</v>
      </c>
      <c r="P2012">
        <f>VLOOKUP(B:B,Customers!A:H,8,0)</f>
        <v>71</v>
      </c>
    </row>
    <row r="2013" spans="1:16" x14ac:dyDescent="0.25">
      <c r="A2013">
        <v>1631258</v>
      </c>
      <c r="B2013">
        <v>1613</v>
      </c>
      <c r="C2013" s="1" t="s">
        <v>99</v>
      </c>
      <c r="D2013" s="3">
        <v>45262.995833333334</v>
      </c>
      <c r="E2013" t="s">
        <v>98</v>
      </c>
      <c r="F2013" t="s">
        <v>78</v>
      </c>
      <c r="G2013">
        <v>382</v>
      </c>
      <c r="H2013" s="11">
        <f t="shared" si="155"/>
        <v>2</v>
      </c>
      <c r="I2013" s="7">
        <v>45262</v>
      </c>
      <c r="J2013" s="8">
        <v>0.99583333333333335</v>
      </c>
      <c r="K2013">
        <f t="shared" si="156"/>
        <v>54</v>
      </c>
      <c r="L2013">
        <f t="shared" si="157"/>
        <v>23</v>
      </c>
      <c r="M2013">
        <f t="shared" si="158"/>
        <v>12</v>
      </c>
      <c r="N2013" t="str">
        <f>VLOOKUP(B:B,Customers!A:B,2,TRUE)</f>
        <v>USA</v>
      </c>
      <c r="O2013" t="str">
        <f t="shared" si="159"/>
        <v>Not Outlier</v>
      </c>
      <c r="P2013">
        <f>VLOOKUP(B:B,Customers!A:H,8,0)</f>
        <v>71</v>
      </c>
    </row>
    <row r="2014" spans="1:16" x14ac:dyDescent="0.25">
      <c r="A2014">
        <v>2822</v>
      </c>
      <c r="B2014">
        <v>1614</v>
      </c>
      <c r="C2014" s="1" t="s">
        <v>99</v>
      </c>
      <c r="D2014" s="2">
        <v>45290.01458333333</v>
      </c>
      <c r="E2014" t="s">
        <v>191</v>
      </c>
      <c r="F2014" t="s">
        <v>6</v>
      </c>
      <c r="G2014">
        <v>3960</v>
      </c>
      <c r="H2014" s="11">
        <f t="shared" si="155"/>
        <v>30</v>
      </c>
      <c r="I2014" s="7">
        <v>45290</v>
      </c>
      <c r="J2014" s="8">
        <v>1.4583333333333334E-2</v>
      </c>
      <c r="K2014">
        <f t="shared" si="156"/>
        <v>21</v>
      </c>
      <c r="L2014">
        <f t="shared" si="157"/>
        <v>0</v>
      </c>
      <c r="M2014">
        <f t="shared" si="158"/>
        <v>12</v>
      </c>
      <c r="N2014" t="str">
        <f>VLOOKUP(B:B,Customers!A:B,2,TRUE)</f>
        <v>USA</v>
      </c>
      <c r="O2014" t="str">
        <f t="shared" si="159"/>
        <v>Not Outlier</v>
      </c>
      <c r="P2014">
        <f>VLOOKUP(B:B,Customers!A:H,8,0)</f>
        <v>37</v>
      </c>
    </row>
    <row r="2015" spans="1:16" x14ac:dyDescent="0.25">
      <c r="A2015">
        <v>1472446</v>
      </c>
      <c r="B2015">
        <v>1614</v>
      </c>
      <c r="C2015" s="1" t="s">
        <v>99</v>
      </c>
      <c r="D2015" s="3">
        <v>45233.074999999997</v>
      </c>
      <c r="E2015" t="s">
        <v>191</v>
      </c>
      <c r="F2015" t="s">
        <v>4</v>
      </c>
      <c r="G2015">
        <v>7570</v>
      </c>
      <c r="H2015" s="11">
        <f t="shared" si="155"/>
        <v>3</v>
      </c>
      <c r="I2015" s="7">
        <v>45233</v>
      </c>
      <c r="J2015" s="8">
        <v>7.4999999999999997E-2</v>
      </c>
      <c r="K2015">
        <f t="shared" si="156"/>
        <v>48</v>
      </c>
      <c r="L2015">
        <f t="shared" si="157"/>
        <v>1</v>
      </c>
      <c r="M2015">
        <f t="shared" si="158"/>
        <v>11</v>
      </c>
      <c r="N2015" t="str">
        <f>VLOOKUP(B:B,Customers!A:B,2,TRUE)</f>
        <v>USA</v>
      </c>
      <c r="O2015" t="str">
        <f t="shared" si="159"/>
        <v>Not Outlier</v>
      </c>
      <c r="P2015">
        <f>VLOOKUP(B:B,Customers!A:H,8,0)</f>
        <v>37</v>
      </c>
    </row>
    <row r="2016" spans="1:16" x14ac:dyDescent="0.25">
      <c r="A2016">
        <v>560179</v>
      </c>
      <c r="B2016">
        <v>1615</v>
      </c>
      <c r="C2016" s="1" t="s">
        <v>105</v>
      </c>
      <c r="D2016" s="2">
        <v>45112.044444444444</v>
      </c>
      <c r="E2016" t="s">
        <v>191</v>
      </c>
      <c r="F2016" t="s">
        <v>49</v>
      </c>
      <c r="G2016">
        <v>227</v>
      </c>
      <c r="H2016" s="11">
        <f t="shared" si="155"/>
        <v>5</v>
      </c>
      <c r="I2016" s="7">
        <v>45112</v>
      </c>
      <c r="J2016" s="8">
        <v>4.4444444444444446E-2</v>
      </c>
      <c r="K2016">
        <f t="shared" si="156"/>
        <v>4</v>
      </c>
      <c r="L2016">
        <f t="shared" si="157"/>
        <v>1</v>
      </c>
      <c r="M2016">
        <f t="shared" si="158"/>
        <v>7</v>
      </c>
      <c r="N2016" t="str">
        <f>VLOOKUP(B:B,Customers!A:B,2,TRUE)</f>
        <v>Spain</v>
      </c>
      <c r="O2016" t="str">
        <f t="shared" si="159"/>
        <v>Not Outlier</v>
      </c>
      <c r="P2016">
        <f>VLOOKUP(B:B,Customers!A:H,8,0)</f>
        <v>64</v>
      </c>
    </row>
    <row r="2017" spans="1:16" x14ac:dyDescent="0.25">
      <c r="A2017">
        <v>593188</v>
      </c>
      <c r="B2017">
        <v>1615</v>
      </c>
      <c r="C2017" s="1" t="s">
        <v>105</v>
      </c>
      <c r="D2017" s="2">
        <v>45268.01458333333</v>
      </c>
      <c r="E2017" t="s">
        <v>191</v>
      </c>
      <c r="F2017" t="s">
        <v>30</v>
      </c>
      <c r="G2017">
        <v>9830</v>
      </c>
      <c r="H2017" s="11">
        <f t="shared" si="155"/>
        <v>8</v>
      </c>
      <c r="I2017" s="7">
        <v>45268</v>
      </c>
      <c r="J2017" s="8">
        <v>1.4583333333333334E-2</v>
      </c>
      <c r="K2017">
        <f t="shared" si="156"/>
        <v>21</v>
      </c>
      <c r="L2017">
        <f t="shared" si="157"/>
        <v>0</v>
      </c>
      <c r="M2017">
        <f t="shared" si="158"/>
        <v>12</v>
      </c>
      <c r="N2017" t="str">
        <f>VLOOKUP(B:B,Customers!A:B,2,TRUE)</f>
        <v>Spain</v>
      </c>
      <c r="O2017" t="str">
        <f t="shared" si="159"/>
        <v>Not Outlier</v>
      </c>
      <c r="P2017">
        <f>VLOOKUP(B:B,Customers!A:H,8,0)</f>
        <v>64</v>
      </c>
    </row>
    <row r="2018" spans="1:16" x14ac:dyDescent="0.25">
      <c r="A2018">
        <v>1063767</v>
      </c>
      <c r="B2018">
        <v>1616</v>
      </c>
      <c r="C2018" s="1" t="s">
        <v>99</v>
      </c>
      <c r="D2018" s="3">
        <v>45133.988888888889</v>
      </c>
      <c r="E2018" t="s">
        <v>97</v>
      </c>
      <c r="F2018" t="s">
        <v>81</v>
      </c>
      <c r="G2018">
        <v>1893</v>
      </c>
      <c r="H2018" s="11">
        <f t="shared" si="155"/>
        <v>26</v>
      </c>
      <c r="I2018" s="7">
        <v>45133</v>
      </c>
      <c r="J2018" s="8">
        <v>0.98888888888888893</v>
      </c>
      <c r="K2018">
        <f t="shared" si="156"/>
        <v>44</v>
      </c>
      <c r="L2018">
        <f t="shared" si="157"/>
        <v>23</v>
      </c>
      <c r="M2018">
        <f t="shared" si="158"/>
        <v>7</v>
      </c>
      <c r="N2018" t="str">
        <f>VLOOKUP(B:B,Customers!A:B,2,TRUE)</f>
        <v>USA</v>
      </c>
      <c r="O2018" t="str">
        <f t="shared" si="159"/>
        <v>Not Outlier</v>
      </c>
      <c r="P2018">
        <f>VLOOKUP(B:B,Customers!A:H,8,0)</f>
        <v>38</v>
      </c>
    </row>
    <row r="2019" spans="1:16" x14ac:dyDescent="0.25">
      <c r="A2019">
        <v>1094900</v>
      </c>
      <c r="B2019">
        <v>1616</v>
      </c>
      <c r="C2019" s="1" t="s">
        <v>99</v>
      </c>
      <c r="D2019" s="3">
        <v>45046.040277777778</v>
      </c>
      <c r="E2019" t="s">
        <v>96</v>
      </c>
      <c r="F2019" t="s">
        <v>27</v>
      </c>
      <c r="G2019">
        <v>2968</v>
      </c>
      <c r="H2019" s="11">
        <f t="shared" si="155"/>
        <v>30</v>
      </c>
      <c r="I2019" s="7">
        <v>45046</v>
      </c>
      <c r="J2019" s="8">
        <v>4.027777777777778E-2</v>
      </c>
      <c r="K2019">
        <f t="shared" si="156"/>
        <v>58</v>
      </c>
      <c r="L2019">
        <f t="shared" si="157"/>
        <v>0</v>
      </c>
      <c r="M2019">
        <f t="shared" si="158"/>
        <v>4</v>
      </c>
      <c r="N2019" t="str">
        <f>VLOOKUP(B:B,Customers!A:B,2,TRUE)</f>
        <v>USA</v>
      </c>
      <c r="O2019" t="str">
        <f t="shared" si="159"/>
        <v>Not Outlier</v>
      </c>
      <c r="P2019">
        <f>VLOOKUP(B:B,Customers!A:H,8,0)</f>
        <v>38</v>
      </c>
    </row>
    <row r="2020" spans="1:16" x14ac:dyDescent="0.25">
      <c r="A2020">
        <v>1639990</v>
      </c>
      <c r="B2020">
        <v>1616</v>
      </c>
      <c r="C2020" s="1" t="s">
        <v>99</v>
      </c>
      <c r="D2020" s="3">
        <v>45046.05972222222</v>
      </c>
      <c r="E2020" t="s">
        <v>191</v>
      </c>
      <c r="F2020" t="s">
        <v>22</v>
      </c>
      <c r="G2020">
        <v>3972</v>
      </c>
      <c r="H2020" s="11">
        <f t="shared" si="155"/>
        <v>30</v>
      </c>
      <c r="I2020" s="7">
        <v>45046</v>
      </c>
      <c r="J2020" s="8">
        <v>5.9722222222222225E-2</v>
      </c>
      <c r="K2020">
        <f t="shared" si="156"/>
        <v>26</v>
      </c>
      <c r="L2020">
        <f t="shared" si="157"/>
        <v>1</v>
      </c>
      <c r="M2020">
        <f t="shared" si="158"/>
        <v>4</v>
      </c>
      <c r="N2020" t="str">
        <f>VLOOKUP(B:B,Customers!A:B,2,TRUE)</f>
        <v>USA</v>
      </c>
      <c r="O2020" t="str">
        <f t="shared" si="159"/>
        <v>Not Outlier</v>
      </c>
      <c r="P2020">
        <f>VLOOKUP(B:B,Customers!A:H,8,0)</f>
        <v>38</v>
      </c>
    </row>
    <row r="2021" spans="1:16" x14ac:dyDescent="0.25">
      <c r="A2021">
        <v>514198</v>
      </c>
      <c r="B2021">
        <v>1617</v>
      </c>
      <c r="C2021" s="1" t="s">
        <v>104</v>
      </c>
      <c r="D2021" s="2">
        <v>45253.051388888889</v>
      </c>
      <c r="E2021" t="s">
        <v>96</v>
      </c>
      <c r="F2021" t="s">
        <v>34</v>
      </c>
      <c r="G2021">
        <v>9711</v>
      </c>
      <c r="H2021" s="11">
        <f t="shared" si="155"/>
        <v>23</v>
      </c>
      <c r="I2021" s="7">
        <v>45253</v>
      </c>
      <c r="J2021" s="8">
        <v>5.1388888888888887E-2</v>
      </c>
      <c r="K2021">
        <f t="shared" si="156"/>
        <v>14</v>
      </c>
      <c r="L2021">
        <f t="shared" si="157"/>
        <v>1</v>
      </c>
      <c r="M2021">
        <f t="shared" si="158"/>
        <v>11</v>
      </c>
      <c r="N2021" t="str">
        <f>VLOOKUP(B:B,Customers!A:B,2,TRUE)</f>
        <v>Austria</v>
      </c>
      <c r="O2021" t="str">
        <f t="shared" si="159"/>
        <v>Not Outlier</v>
      </c>
      <c r="P2021">
        <f>VLOOKUP(B:B,Customers!A:H,8,0)</f>
        <v>50</v>
      </c>
    </row>
    <row r="2022" spans="1:16" x14ac:dyDescent="0.25">
      <c r="A2022">
        <v>581918</v>
      </c>
      <c r="B2022">
        <v>1617</v>
      </c>
      <c r="C2022" s="1" t="s">
        <v>104</v>
      </c>
      <c r="D2022" s="2">
        <v>45231.033333333333</v>
      </c>
      <c r="E2022" t="s">
        <v>96</v>
      </c>
      <c r="F2022" t="s">
        <v>46</v>
      </c>
      <c r="G2022">
        <v>6030</v>
      </c>
      <c r="H2022" s="11">
        <f t="shared" si="155"/>
        <v>1</v>
      </c>
      <c r="I2022" s="7">
        <v>45231</v>
      </c>
      <c r="J2022" s="8">
        <v>3.3333333333333333E-2</v>
      </c>
      <c r="K2022">
        <f t="shared" si="156"/>
        <v>48</v>
      </c>
      <c r="L2022">
        <f t="shared" si="157"/>
        <v>0</v>
      </c>
      <c r="M2022">
        <f t="shared" si="158"/>
        <v>11</v>
      </c>
      <c r="N2022" t="str">
        <f>VLOOKUP(B:B,Customers!A:B,2,TRUE)</f>
        <v>Austria</v>
      </c>
      <c r="O2022" t="str">
        <f t="shared" si="159"/>
        <v>Not Outlier</v>
      </c>
      <c r="P2022">
        <f>VLOOKUP(B:B,Customers!A:H,8,0)</f>
        <v>50</v>
      </c>
    </row>
    <row r="2023" spans="1:16" x14ac:dyDescent="0.25">
      <c r="A2023">
        <v>1053680</v>
      </c>
      <c r="B2023">
        <v>1618</v>
      </c>
      <c r="C2023" s="1" t="s">
        <v>99</v>
      </c>
      <c r="D2023" s="3">
        <v>45233.082638888889</v>
      </c>
      <c r="E2023" t="s">
        <v>96</v>
      </c>
      <c r="F2023" t="s">
        <v>77</v>
      </c>
      <c r="G2023">
        <v>6474</v>
      </c>
      <c r="H2023" s="11">
        <f t="shared" si="155"/>
        <v>3</v>
      </c>
      <c r="I2023" s="7">
        <v>45233</v>
      </c>
      <c r="J2023" s="8">
        <v>8.2638888888888887E-2</v>
      </c>
      <c r="K2023">
        <f t="shared" si="156"/>
        <v>59</v>
      </c>
      <c r="L2023">
        <f t="shared" si="157"/>
        <v>1</v>
      </c>
      <c r="M2023">
        <f t="shared" si="158"/>
        <v>11</v>
      </c>
      <c r="N2023" t="str">
        <f>VLOOKUP(B:B,Customers!A:B,2,TRUE)</f>
        <v>USA</v>
      </c>
      <c r="O2023" t="str">
        <f t="shared" si="159"/>
        <v>Not Outlier</v>
      </c>
      <c r="P2023">
        <f>VLOOKUP(B:B,Customers!A:H,8,0)</f>
        <v>50</v>
      </c>
    </row>
    <row r="2024" spans="1:16" x14ac:dyDescent="0.25">
      <c r="A2024">
        <v>673115</v>
      </c>
      <c r="B2024">
        <v>1619</v>
      </c>
      <c r="C2024" s="1" t="s">
        <v>99</v>
      </c>
      <c r="D2024" s="3">
        <v>44960.967361111114</v>
      </c>
      <c r="E2024" t="s">
        <v>191</v>
      </c>
      <c r="F2024" t="s">
        <v>66</v>
      </c>
      <c r="G2024">
        <v>3556</v>
      </c>
      <c r="H2024" s="11">
        <f t="shared" si="155"/>
        <v>3</v>
      </c>
      <c r="I2024" s="7">
        <v>44960</v>
      </c>
      <c r="J2024" s="8">
        <v>0.96736111111111112</v>
      </c>
      <c r="K2024">
        <f t="shared" si="156"/>
        <v>13</v>
      </c>
      <c r="L2024">
        <f t="shared" si="157"/>
        <v>23</v>
      </c>
      <c r="M2024">
        <f t="shared" si="158"/>
        <v>2</v>
      </c>
      <c r="N2024" t="str">
        <f>VLOOKUP(B:B,Customers!A:B,2,TRUE)</f>
        <v>USA</v>
      </c>
      <c r="O2024" t="str">
        <f t="shared" si="159"/>
        <v>Not Outlier</v>
      </c>
      <c r="P2024">
        <f>VLOOKUP(B:B,Customers!A:H,8,0)</f>
        <v>56</v>
      </c>
    </row>
    <row r="2025" spans="1:16" x14ac:dyDescent="0.25">
      <c r="A2025">
        <v>394904</v>
      </c>
      <c r="B2025">
        <v>1620</v>
      </c>
      <c r="C2025" s="1" t="s">
        <v>99</v>
      </c>
      <c r="D2025" s="2">
        <v>45206.070833333331</v>
      </c>
      <c r="E2025" t="s">
        <v>97</v>
      </c>
      <c r="F2025" t="s">
        <v>20</v>
      </c>
      <c r="G2025">
        <v>3234</v>
      </c>
      <c r="H2025" s="11">
        <f t="shared" si="155"/>
        <v>7</v>
      </c>
      <c r="I2025" s="7">
        <v>45206</v>
      </c>
      <c r="J2025" s="8">
        <v>7.0833333333333331E-2</v>
      </c>
      <c r="K2025">
        <f t="shared" si="156"/>
        <v>42</v>
      </c>
      <c r="L2025">
        <f t="shared" si="157"/>
        <v>1</v>
      </c>
      <c r="M2025">
        <f t="shared" si="158"/>
        <v>10</v>
      </c>
      <c r="N2025" t="str">
        <f>VLOOKUP(B:B,Customers!A:B,2,TRUE)</f>
        <v>USA</v>
      </c>
      <c r="O2025" t="str">
        <f t="shared" si="159"/>
        <v>Not Outlier</v>
      </c>
      <c r="P2025">
        <f>VLOOKUP(B:B,Customers!A:H,8,0)</f>
        <v>61</v>
      </c>
    </row>
    <row r="2026" spans="1:16" x14ac:dyDescent="0.25">
      <c r="A2026">
        <v>412431</v>
      </c>
      <c r="B2026">
        <v>1620</v>
      </c>
      <c r="C2026" s="1" t="s">
        <v>99</v>
      </c>
      <c r="D2026" s="2">
        <v>45225.978472222225</v>
      </c>
      <c r="E2026" t="s">
        <v>97</v>
      </c>
      <c r="F2026" t="s">
        <v>78</v>
      </c>
      <c r="G2026">
        <v>4390</v>
      </c>
      <c r="H2026" s="11">
        <f t="shared" si="155"/>
        <v>26</v>
      </c>
      <c r="I2026" s="7">
        <v>45225</v>
      </c>
      <c r="J2026" s="8">
        <v>0.97847222222222219</v>
      </c>
      <c r="K2026">
        <f t="shared" si="156"/>
        <v>29</v>
      </c>
      <c r="L2026">
        <f t="shared" si="157"/>
        <v>23</v>
      </c>
      <c r="M2026">
        <f t="shared" si="158"/>
        <v>10</v>
      </c>
      <c r="N2026" t="str">
        <f>VLOOKUP(B:B,Customers!A:B,2,TRUE)</f>
        <v>USA</v>
      </c>
      <c r="O2026" t="str">
        <f t="shared" si="159"/>
        <v>Not Outlier</v>
      </c>
      <c r="P2026">
        <f>VLOOKUP(B:B,Customers!A:H,8,0)</f>
        <v>61</v>
      </c>
    </row>
    <row r="2027" spans="1:16" x14ac:dyDescent="0.25">
      <c r="A2027">
        <v>551997</v>
      </c>
      <c r="B2027">
        <v>1620</v>
      </c>
      <c r="C2027" s="1" t="s">
        <v>99</v>
      </c>
      <c r="D2027" s="2">
        <v>45195.973611111112</v>
      </c>
      <c r="E2027" t="s">
        <v>191</v>
      </c>
      <c r="F2027" t="s">
        <v>4</v>
      </c>
      <c r="G2027">
        <v>5017</v>
      </c>
      <c r="H2027" s="11">
        <f t="shared" si="155"/>
        <v>26</v>
      </c>
      <c r="I2027" s="7">
        <v>45195</v>
      </c>
      <c r="J2027" s="8">
        <v>0.97361111111111109</v>
      </c>
      <c r="K2027">
        <f t="shared" si="156"/>
        <v>22</v>
      </c>
      <c r="L2027">
        <f t="shared" si="157"/>
        <v>23</v>
      </c>
      <c r="M2027">
        <f t="shared" si="158"/>
        <v>9</v>
      </c>
      <c r="N2027" t="str">
        <f>VLOOKUP(B:B,Customers!A:B,2,TRUE)</f>
        <v>USA</v>
      </c>
      <c r="O2027" t="str">
        <f t="shared" si="159"/>
        <v>Not Outlier</v>
      </c>
      <c r="P2027">
        <f>VLOOKUP(B:B,Customers!A:H,8,0)</f>
        <v>61</v>
      </c>
    </row>
    <row r="2028" spans="1:16" x14ac:dyDescent="0.25">
      <c r="A2028">
        <v>1164859</v>
      </c>
      <c r="B2028">
        <v>1620</v>
      </c>
      <c r="C2028" s="1" t="s">
        <v>99</v>
      </c>
      <c r="D2028" s="3">
        <v>45022.943749999999</v>
      </c>
      <c r="E2028" t="s">
        <v>191</v>
      </c>
      <c r="F2028" t="s">
        <v>54</v>
      </c>
      <c r="G2028">
        <v>7286</v>
      </c>
      <c r="H2028" s="11">
        <f t="shared" si="155"/>
        <v>6</v>
      </c>
      <c r="I2028" s="7">
        <v>45022</v>
      </c>
      <c r="J2028" s="8">
        <v>0.94374999999999998</v>
      </c>
      <c r="K2028">
        <f t="shared" si="156"/>
        <v>39</v>
      </c>
      <c r="L2028">
        <f t="shared" si="157"/>
        <v>22</v>
      </c>
      <c r="M2028">
        <f t="shared" si="158"/>
        <v>4</v>
      </c>
      <c r="N2028" t="str">
        <f>VLOOKUP(B:B,Customers!A:B,2,TRUE)</f>
        <v>USA</v>
      </c>
      <c r="O2028" t="str">
        <f t="shared" si="159"/>
        <v>Not Outlier</v>
      </c>
      <c r="P2028">
        <f>VLOOKUP(B:B,Customers!A:H,8,0)</f>
        <v>61</v>
      </c>
    </row>
    <row r="2029" spans="1:16" x14ac:dyDescent="0.25">
      <c r="A2029">
        <v>885377</v>
      </c>
      <c r="B2029">
        <v>1622</v>
      </c>
      <c r="C2029" s="1" t="s">
        <v>100</v>
      </c>
      <c r="D2029" s="3">
        <v>44968.037499999999</v>
      </c>
      <c r="E2029" t="s">
        <v>96</v>
      </c>
      <c r="F2029" t="s">
        <v>41</v>
      </c>
      <c r="G2029">
        <v>7139</v>
      </c>
      <c r="H2029" s="11">
        <f t="shared" si="155"/>
        <v>11</v>
      </c>
      <c r="I2029" s="7">
        <v>44968</v>
      </c>
      <c r="J2029" s="8">
        <v>3.7499999999999999E-2</v>
      </c>
      <c r="K2029">
        <f t="shared" si="156"/>
        <v>54</v>
      </c>
      <c r="L2029">
        <f t="shared" si="157"/>
        <v>0</v>
      </c>
      <c r="M2029">
        <f t="shared" si="158"/>
        <v>2</v>
      </c>
      <c r="N2029" t="str">
        <f>VLOOKUP(B:B,Customers!A:B,2,TRUE)</f>
        <v>France</v>
      </c>
      <c r="O2029" t="str">
        <f t="shared" si="159"/>
        <v>Not Outlier</v>
      </c>
      <c r="P2029">
        <f>VLOOKUP(B:B,Customers!A:H,8,0)</f>
        <v>87</v>
      </c>
    </row>
    <row r="2030" spans="1:16" x14ac:dyDescent="0.25">
      <c r="A2030">
        <v>453732</v>
      </c>
      <c r="B2030">
        <v>1623</v>
      </c>
      <c r="C2030" s="1" t="s">
        <v>105</v>
      </c>
      <c r="D2030" s="2">
        <v>45091.964583333334</v>
      </c>
      <c r="E2030" t="s">
        <v>97</v>
      </c>
      <c r="F2030" t="s">
        <v>49</v>
      </c>
      <c r="G2030">
        <v>8537</v>
      </c>
      <c r="H2030" s="11">
        <f t="shared" si="155"/>
        <v>14</v>
      </c>
      <c r="I2030" s="7">
        <v>45091</v>
      </c>
      <c r="J2030" s="8">
        <v>0.96458333333333335</v>
      </c>
      <c r="K2030">
        <f t="shared" si="156"/>
        <v>9</v>
      </c>
      <c r="L2030">
        <f t="shared" si="157"/>
        <v>23</v>
      </c>
      <c r="M2030">
        <f t="shared" si="158"/>
        <v>6</v>
      </c>
      <c r="N2030" t="str">
        <f>VLOOKUP(B:B,Customers!A:B,2,TRUE)</f>
        <v>Spain</v>
      </c>
      <c r="O2030" t="str">
        <f t="shared" si="159"/>
        <v>Not Outlier</v>
      </c>
      <c r="P2030">
        <f>VLOOKUP(B:B,Customers!A:H,8,0)</f>
        <v>46</v>
      </c>
    </row>
    <row r="2031" spans="1:16" x14ac:dyDescent="0.25">
      <c r="A2031">
        <v>1347250</v>
      </c>
      <c r="B2031">
        <v>1624</v>
      </c>
      <c r="C2031" s="1" t="s">
        <v>99</v>
      </c>
      <c r="D2031" s="3">
        <v>45089.034722222219</v>
      </c>
      <c r="E2031" t="s">
        <v>97</v>
      </c>
      <c r="F2031" t="s">
        <v>54</v>
      </c>
      <c r="G2031">
        <v>3030</v>
      </c>
      <c r="H2031" s="11">
        <f t="shared" si="155"/>
        <v>12</v>
      </c>
      <c r="I2031" s="7">
        <v>45089</v>
      </c>
      <c r="J2031" s="8">
        <v>3.4722222222222224E-2</v>
      </c>
      <c r="K2031">
        <f t="shared" si="156"/>
        <v>50</v>
      </c>
      <c r="L2031">
        <f t="shared" si="157"/>
        <v>0</v>
      </c>
      <c r="M2031">
        <f t="shared" si="158"/>
        <v>6</v>
      </c>
      <c r="N2031" t="str">
        <f>VLOOKUP(B:B,Customers!A:B,2,TRUE)</f>
        <v>USA</v>
      </c>
      <c r="O2031" t="str">
        <f t="shared" si="159"/>
        <v>Not Outlier</v>
      </c>
      <c r="P2031">
        <f>VLOOKUP(B:B,Customers!A:H,8,0)</f>
        <v>32</v>
      </c>
    </row>
    <row r="2032" spans="1:16" x14ac:dyDescent="0.25">
      <c r="A2032">
        <v>767130</v>
      </c>
      <c r="B2032">
        <v>1627</v>
      </c>
      <c r="C2032" s="1" t="s">
        <v>101</v>
      </c>
      <c r="D2032" s="3">
        <v>45096.956250000003</v>
      </c>
      <c r="E2032" t="s">
        <v>191</v>
      </c>
      <c r="F2032" t="s">
        <v>76</v>
      </c>
      <c r="G2032">
        <v>4936</v>
      </c>
      <c r="H2032" s="11">
        <f t="shared" si="155"/>
        <v>19</v>
      </c>
      <c r="I2032" s="7">
        <v>45096</v>
      </c>
      <c r="J2032" s="8">
        <v>0.95625000000000004</v>
      </c>
      <c r="K2032">
        <f t="shared" si="156"/>
        <v>57</v>
      </c>
      <c r="L2032">
        <f t="shared" si="157"/>
        <v>22</v>
      </c>
      <c r="M2032">
        <f t="shared" si="158"/>
        <v>6</v>
      </c>
      <c r="N2032" t="str">
        <f>VLOOKUP(B:B,Customers!A:B,2,TRUE)</f>
        <v>Australia</v>
      </c>
      <c r="O2032" t="str">
        <f t="shared" si="159"/>
        <v>Not Outlier</v>
      </c>
      <c r="P2032">
        <f>VLOOKUP(B:B,Customers!A:H,8,0)</f>
        <v>61</v>
      </c>
    </row>
    <row r="2033" spans="1:16" x14ac:dyDescent="0.25">
      <c r="A2033">
        <v>110341</v>
      </c>
      <c r="B2033">
        <v>1628</v>
      </c>
      <c r="C2033" s="1" t="s">
        <v>99</v>
      </c>
      <c r="D2033" s="2">
        <v>45045.038194444445</v>
      </c>
      <c r="E2033" t="s">
        <v>98</v>
      </c>
      <c r="F2033" t="s">
        <v>11</v>
      </c>
      <c r="G2033">
        <v>1411</v>
      </c>
      <c r="H2033" s="11">
        <f t="shared" si="155"/>
        <v>29</v>
      </c>
      <c r="I2033" s="7">
        <v>45045</v>
      </c>
      <c r="J2033" s="8">
        <v>3.8194444444444448E-2</v>
      </c>
      <c r="K2033">
        <f t="shared" si="156"/>
        <v>55</v>
      </c>
      <c r="L2033">
        <f t="shared" si="157"/>
        <v>0</v>
      </c>
      <c r="M2033">
        <f t="shared" si="158"/>
        <v>4</v>
      </c>
      <c r="N2033" t="str">
        <f>VLOOKUP(B:B,Customers!A:B,2,TRUE)</f>
        <v>USA</v>
      </c>
      <c r="O2033" t="str">
        <f t="shared" si="159"/>
        <v>Not Outlier</v>
      </c>
      <c r="P2033">
        <f>VLOOKUP(B:B,Customers!A:H,8,0)</f>
        <v>79</v>
      </c>
    </row>
    <row r="2034" spans="1:16" x14ac:dyDescent="0.25">
      <c r="A2034">
        <v>1553612</v>
      </c>
      <c r="B2034">
        <v>1628</v>
      </c>
      <c r="C2034" s="1" t="s">
        <v>99</v>
      </c>
      <c r="D2034" s="3">
        <v>45055.011111111111</v>
      </c>
      <c r="E2034" t="s">
        <v>98</v>
      </c>
      <c r="F2034" t="s">
        <v>43</v>
      </c>
      <c r="G2034">
        <v>6089</v>
      </c>
      <c r="H2034" s="11">
        <f t="shared" si="155"/>
        <v>9</v>
      </c>
      <c r="I2034" s="7">
        <v>45055</v>
      </c>
      <c r="J2034" s="8">
        <v>1.1111111111111112E-2</v>
      </c>
      <c r="K2034">
        <f t="shared" si="156"/>
        <v>16</v>
      </c>
      <c r="L2034">
        <f t="shared" si="157"/>
        <v>0</v>
      </c>
      <c r="M2034">
        <f t="shared" si="158"/>
        <v>5</v>
      </c>
      <c r="N2034" t="str">
        <f>VLOOKUP(B:B,Customers!A:B,2,TRUE)</f>
        <v>USA</v>
      </c>
      <c r="O2034" t="str">
        <f t="shared" si="159"/>
        <v>Not Outlier</v>
      </c>
      <c r="P2034">
        <f>VLOOKUP(B:B,Customers!A:H,8,0)</f>
        <v>79</v>
      </c>
    </row>
    <row r="2035" spans="1:16" x14ac:dyDescent="0.25">
      <c r="A2035">
        <v>780651</v>
      </c>
      <c r="B2035">
        <v>1630</v>
      </c>
      <c r="C2035" s="1" t="s">
        <v>100</v>
      </c>
      <c r="D2035" s="3">
        <v>45130.070833333331</v>
      </c>
      <c r="E2035" t="s">
        <v>96</v>
      </c>
      <c r="F2035" t="s">
        <v>27</v>
      </c>
      <c r="G2035">
        <v>2596</v>
      </c>
      <c r="H2035" s="11">
        <f t="shared" si="155"/>
        <v>23</v>
      </c>
      <c r="I2035" s="7">
        <v>45130</v>
      </c>
      <c r="J2035" s="8">
        <v>7.0833333333333331E-2</v>
      </c>
      <c r="K2035">
        <f t="shared" si="156"/>
        <v>42</v>
      </c>
      <c r="L2035">
        <f t="shared" si="157"/>
        <v>1</v>
      </c>
      <c r="M2035">
        <f t="shared" si="158"/>
        <v>7</v>
      </c>
      <c r="N2035" t="str">
        <f>VLOOKUP(B:B,Customers!A:B,2,TRUE)</f>
        <v>France</v>
      </c>
      <c r="O2035" t="str">
        <f t="shared" si="159"/>
        <v>Not Outlier</v>
      </c>
      <c r="P2035">
        <f>VLOOKUP(B:B,Customers!A:H,8,0)</f>
        <v>21</v>
      </c>
    </row>
    <row r="2036" spans="1:16" x14ac:dyDescent="0.25">
      <c r="A2036">
        <v>1125352</v>
      </c>
      <c r="B2036">
        <v>1633</v>
      </c>
      <c r="C2036" s="1" t="s">
        <v>101</v>
      </c>
      <c r="D2036" s="3">
        <v>45043.064583333333</v>
      </c>
      <c r="E2036" t="s">
        <v>97</v>
      </c>
      <c r="F2036" t="s">
        <v>26</v>
      </c>
      <c r="G2036">
        <v>4193</v>
      </c>
      <c r="H2036" s="11">
        <f t="shared" si="155"/>
        <v>27</v>
      </c>
      <c r="I2036" s="7">
        <v>45043</v>
      </c>
      <c r="J2036" s="8">
        <v>6.458333333333334E-2</v>
      </c>
      <c r="K2036">
        <f t="shared" si="156"/>
        <v>33</v>
      </c>
      <c r="L2036">
        <f t="shared" si="157"/>
        <v>1</v>
      </c>
      <c r="M2036">
        <f t="shared" si="158"/>
        <v>4</v>
      </c>
      <c r="N2036" t="str">
        <f>VLOOKUP(B:B,Customers!A:B,2,TRUE)</f>
        <v>Australia</v>
      </c>
      <c r="O2036" t="str">
        <f t="shared" si="159"/>
        <v>Not Outlier</v>
      </c>
      <c r="P2036">
        <f>VLOOKUP(B:B,Customers!A:H,8,0)</f>
        <v>64</v>
      </c>
    </row>
    <row r="2037" spans="1:16" x14ac:dyDescent="0.25">
      <c r="A2037">
        <v>1475354</v>
      </c>
      <c r="B2037">
        <v>1633</v>
      </c>
      <c r="C2037" s="1" t="s">
        <v>101</v>
      </c>
      <c r="D2037" s="3">
        <v>45208.018750000003</v>
      </c>
      <c r="E2037" t="s">
        <v>96</v>
      </c>
      <c r="F2037" t="s">
        <v>14</v>
      </c>
      <c r="G2037">
        <v>7693</v>
      </c>
      <c r="H2037" s="11">
        <f t="shared" si="155"/>
        <v>9</v>
      </c>
      <c r="I2037" s="7">
        <v>45208</v>
      </c>
      <c r="J2037" s="8">
        <v>1.8749999999999999E-2</v>
      </c>
      <c r="K2037">
        <f t="shared" si="156"/>
        <v>27</v>
      </c>
      <c r="L2037">
        <f t="shared" si="157"/>
        <v>0</v>
      </c>
      <c r="M2037">
        <f t="shared" si="158"/>
        <v>10</v>
      </c>
      <c r="N2037" t="str">
        <f>VLOOKUP(B:B,Customers!A:B,2,TRUE)</f>
        <v>Australia</v>
      </c>
      <c r="O2037" t="str">
        <f t="shared" si="159"/>
        <v>Not Outlier</v>
      </c>
      <c r="P2037">
        <f>VLOOKUP(B:B,Customers!A:H,8,0)</f>
        <v>64</v>
      </c>
    </row>
    <row r="2038" spans="1:16" x14ac:dyDescent="0.25">
      <c r="A2038">
        <v>271858</v>
      </c>
      <c r="B2038">
        <v>1634</v>
      </c>
      <c r="C2038" s="1" t="s">
        <v>105</v>
      </c>
      <c r="D2038" s="2">
        <v>45266.001388888886</v>
      </c>
      <c r="E2038" t="s">
        <v>97</v>
      </c>
      <c r="F2038" t="s">
        <v>68</v>
      </c>
      <c r="G2038">
        <v>1755</v>
      </c>
      <c r="H2038" s="11">
        <f t="shared" si="155"/>
        <v>6</v>
      </c>
      <c r="I2038" s="7">
        <v>45266</v>
      </c>
      <c r="J2038" s="8">
        <v>1.3888888888888889E-3</v>
      </c>
      <c r="K2038">
        <f t="shared" si="156"/>
        <v>2</v>
      </c>
      <c r="L2038">
        <f t="shared" si="157"/>
        <v>0</v>
      </c>
      <c r="M2038">
        <f t="shared" si="158"/>
        <v>12</v>
      </c>
      <c r="N2038" t="str">
        <f>VLOOKUP(B:B,Customers!A:B,2,TRUE)</f>
        <v>Spain</v>
      </c>
      <c r="O2038" t="str">
        <f t="shared" si="159"/>
        <v>Not Outlier</v>
      </c>
      <c r="P2038">
        <f>VLOOKUP(B:B,Customers!A:H,8,0)</f>
        <v>34</v>
      </c>
    </row>
    <row r="2039" spans="1:16" x14ac:dyDescent="0.25">
      <c r="A2039">
        <v>832627</v>
      </c>
      <c r="B2039">
        <v>1634</v>
      </c>
      <c r="C2039" s="1" t="s">
        <v>105</v>
      </c>
      <c r="D2039" s="3">
        <v>45095.99722222222</v>
      </c>
      <c r="E2039" t="s">
        <v>96</v>
      </c>
      <c r="F2039" t="s">
        <v>74</v>
      </c>
      <c r="G2039">
        <v>1375</v>
      </c>
      <c r="H2039" s="11">
        <f t="shared" si="155"/>
        <v>18</v>
      </c>
      <c r="I2039" s="7">
        <v>45095</v>
      </c>
      <c r="J2039" s="8">
        <v>0.99722222222222223</v>
      </c>
      <c r="K2039">
        <f t="shared" si="156"/>
        <v>56</v>
      </c>
      <c r="L2039">
        <f t="shared" si="157"/>
        <v>23</v>
      </c>
      <c r="M2039">
        <f t="shared" si="158"/>
        <v>6</v>
      </c>
      <c r="N2039" t="str">
        <f>VLOOKUP(B:B,Customers!A:B,2,TRUE)</f>
        <v>Spain</v>
      </c>
      <c r="O2039" t="str">
        <f t="shared" si="159"/>
        <v>Not Outlier</v>
      </c>
      <c r="P2039">
        <f>VLOOKUP(B:B,Customers!A:H,8,0)</f>
        <v>34</v>
      </c>
    </row>
    <row r="2040" spans="1:16" x14ac:dyDescent="0.25">
      <c r="A2040">
        <v>163919</v>
      </c>
      <c r="B2040">
        <v>1635</v>
      </c>
      <c r="C2040" s="1" t="s">
        <v>99</v>
      </c>
      <c r="D2040" s="2">
        <v>45099.033333333333</v>
      </c>
      <c r="E2040" t="s">
        <v>98</v>
      </c>
      <c r="F2040" t="s">
        <v>8</v>
      </c>
      <c r="G2040">
        <v>4116</v>
      </c>
      <c r="H2040" s="11">
        <f t="shared" si="155"/>
        <v>22</v>
      </c>
      <c r="I2040" s="7">
        <v>45099</v>
      </c>
      <c r="J2040" s="8">
        <v>3.3333333333333333E-2</v>
      </c>
      <c r="K2040">
        <f t="shared" si="156"/>
        <v>48</v>
      </c>
      <c r="L2040">
        <f t="shared" si="157"/>
        <v>0</v>
      </c>
      <c r="M2040">
        <f t="shared" si="158"/>
        <v>6</v>
      </c>
      <c r="N2040" t="str">
        <f>VLOOKUP(B:B,Customers!A:B,2,TRUE)</f>
        <v>USA</v>
      </c>
      <c r="O2040" t="str">
        <f t="shared" si="159"/>
        <v>Not Outlier</v>
      </c>
      <c r="P2040">
        <f>VLOOKUP(B:B,Customers!A:H,8,0)</f>
        <v>41</v>
      </c>
    </row>
    <row r="2041" spans="1:16" x14ac:dyDescent="0.25">
      <c r="A2041">
        <v>860659</v>
      </c>
      <c r="B2041">
        <v>1635</v>
      </c>
      <c r="C2041" s="1" t="s">
        <v>99</v>
      </c>
      <c r="D2041" s="3">
        <v>45247.038888888892</v>
      </c>
      <c r="E2041" t="s">
        <v>97</v>
      </c>
      <c r="F2041" t="s">
        <v>65</v>
      </c>
      <c r="G2041">
        <v>9192</v>
      </c>
      <c r="H2041" s="11">
        <f t="shared" si="155"/>
        <v>17</v>
      </c>
      <c r="I2041" s="7">
        <v>45247</v>
      </c>
      <c r="J2041" s="8">
        <v>3.888888888888889E-2</v>
      </c>
      <c r="K2041">
        <f t="shared" si="156"/>
        <v>56</v>
      </c>
      <c r="L2041">
        <f t="shared" si="157"/>
        <v>0</v>
      </c>
      <c r="M2041">
        <f t="shared" si="158"/>
        <v>11</v>
      </c>
      <c r="N2041" t="str">
        <f>VLOOKUP(B:B,Customers!A:B,2,TRUE)</f>
        <v>USA</v>
      </c>
      <c r="O2041" t="str">
        <f t="shared" si="159"/>
        <v>Not Outlier</v>
      </c>
      <c r="P2041">
        <f>VLOOKUP(B:B,Customers!A:H,8,0)</f>
        <v>41</v>
      </c>
    </row>
    <row r="2042" spans="1:16" x14ac:dyDescent="0.25">
      <c r="A2042">
        <v>356612</v>
      </c>
      <c r="B2042">
        <v>1636</v>
      </c>
      <c r="C2042" s="1" t="s">
        <v>104</v>
      </c>
      <c r="D2042" s="2">
        <v>45260.01666666667</v>
      </c>
      <c r="E2042" t="s">
        <v>191</v>
      </c>
      <c r="F2042" t="s">
        <v>45</v>
      </c>
      <c r="G2042">
        <v>4576</v>
      </c>
      <c r="H2042" s="11">
        <f t="shared" si="155"/>
        <v>30</v>
      </c>
      <c r="I2042" s="7">
        <v>45260</v>
      </c>
      <c r="J2042" s="8">
        <v>1.6666666666666666E-2</v>
      </c>
      <c r="K2042">
        <f t="shared" si="156"/>
        <v>24</v>
      </c>
      <c r="L2042">
        <f t="shared" si="157"/>
        <v>0</v>
      </c>
      <c r="M2042">
        <f t="shared" si="158"/>
        <v>11</v>
      </c>
      <c r="N2042" t="str">
        <f>VLOOKUP(B:B,Customers!A:B,2,TRUE)</f>
        <v>Austria</v>
      </c>
      <c r="O2042" t="str">
        <f t="shared" si="159"/>
        <v>Not Outlier</v>
      </c>
      <c r="P2042">
        <f>VLOOKUP(B:B,Customers!A:H,8,0)</f>
        <v>20</v>
      </c>
    </row>
    <row r="2043" spans="1:16" x14ac:dyDescent="0.25">
      <c r="A2043">
        <v>1063239</v>
      </c>
      <c r="B2043">
        <v>1639</v>
      </c>
      <c r="C2043" s="1" t="s">
        <v>101</v>
      </c>
      <c r="D2043" s="3">
        <v>45194.977083333331</v>
      </c>
      <c r="E2043" t="s">
        <v>96</v>
      </c>
      <c r="F2043" t="s">
        <v>61</v>
      </c>
      <c r="G2043">
        <v>3101</v>
      </c>
      <c r="H2043" s="11">
        <f t="shared" si="155"/>
        <v>25</v>
      </c>
      <c r="I2043" s="7">
        <v>45194</v>
      </c>
      <c r="J2043" s="8">
        <v>0.9770833333333333</v>
      </c>
      <c r="K2043">
        <f t="shared" si="156"/>
        <v>27</v>
      </c>
      <c r="L2043">
        <f t="shared" si="157"/>
        <v>23</v>
      </c>
      <c r="M2043">
        <f t="shared" si="158"/>
        <v>9</v>
      </c>
      <c r="N2043" t="str">
        <f>VLOOKUP(B:B,Customers!A:B,2,TRUE)</f>
        <v>Australia</v>
      </c>
      <c r="O2043" t="str">
        <f t="shared" si="159"/>
        <v>Not Outlier</v>
      </c>
      <c r="P2043">
        <f>VLOOKUP(B:B,Customers!A:H,8,0)</f>
        <v>57</v>
      </c>
    </row>
    <row r="2044" spans="1:16" x14ac:dyDescent="0.25">
      <c r="A2044">
        <v>202389</v>
      </c>
      <c r="B2044">
        <v>1641</v>
      </c>
      <c r="C2044" s="1" t="s">
        <v>109</v>
      </c>
      <c r="D2044" s="2">
        <v>45130.98541666667</v>
      </c>
      <c r="E2044" t="s">
        <v>98</v>
      </c>
      <c r="F2044" t="s">
        <v>67</v>
      </c>
      <c r="G2044">
        <v>1709</v>
      </c>
      <c r="H2044" s="11">
        <f t="shared" si="155"/>
        <v>23</v>
      </c>
      <c r="I2044" s="7">
        <v>45130</v>
      </c>
      <c r="J2044" s="8">
        <v>0.98541666666666672</v>
      </c>
      <c r="K2044">
        <f t="shared" si="156"/>
        <v>39</v>
      </c>
      <c r="L2044">
        <f t="shared" si="157"/>
        <v>23</v>
      </c>
      <c r="M2044">
        <f t="shared" si="158"/>
        <v>7</v>
      </c>
      <c r="N2044" t="str">
        <f>VLOOKUP(B:B,Customers!A:B,2,TRUE)</f>
        <v>Germany</v>
      </c>
      <c r="O2044" t="str">
        <f t="shared" si="159"/>
        <v>Not Outlier</v>
      </c>
      <c r="P2044">
        <f>VLOOKUP(B:B,Customers!A:H,8,0)</f>
        <v>85</v>
      </c>
    </row>
    <row r="2045" spans="1:16" x14ac:dyDescent="0.25">
      <c r="A2045">
        <v>1026131</v>
      </c>
      <c r="B2045">
        <v>1642</v>
      </c>
      <c r="C2045" s="1" t="s">
        <v>107</v>
      </c>
      <c r="D2045" s="3">
        <v>44945.018055555556</v>
      </c>
      <c r="E2045" t="s">
        <v>98</v>
      </c>
      <c r="F2045" t="s">
        <v>91</v>
      </c>
      <c r="G2045">
        <v>2027</v>
      </c>
      <c r="H2045" s="11">
        <f t="shared" si="155"/>
        <v>19</v>
      </c>
      <c r="I2045" s="7">
        <v>44945</v>
      </c>
      <c r="J2045" s="8">
        <v>1.8055555555555554E-2</v>
      </c>
      <c r="K2045">
        <f t="shared" si="156"/>
        <v>26</v>
      </c>
      <c r="L2045">
        <f t="shared" si="157"/>
        <v>0</v>
      </c>
      <c r="M2045">
        <f t="shared" si="158"/>
        <v>1</v>
      </c>
      <c r="N2045" t="str">
        <f>VLOOKUP(B:B,Customers!A:B,2,TRUE)</f>
        <v>Italy</v>
      </c>
      <c r="O2045" t="str">
        <f t="shared" si="159"/>
        <v>Not Outlier</v>
      </c>
      <c r="P2045">
        <f>VLOOKUP(B:B,Customers!A:H,8,0)</f>
        <v>28</v>
      </c>
    </row>
    <row r="2046" spans="1:16" x14ac:dyDescent="0.25">
      <c r="A2046">
        <v>247239</v>
      </c>
      <c r="B2046">
        <v>1643</v>
      </c>
      <c r="C2046" s="1" t="s">
        <v>101</v>
      </c>
      <c r="D2046" s="2">
        <v>45006.070833333331</v>
      </c>
      <c r="E2046" t="s">
        <v>98</v>
      </c>
      <c r="F2046" t="s">
        <v>46</v>
      </c>
      <c r="G2046">
        <v>9225</v>
      </c>
      <c r="H2046" s="11">
        <f t="shared" si="155"/>
        <v>21</v>
      </c>
      <c r="I2046" s="7">
        <v>45006</v>
      </c>
      <c r="J2046" s="8">
        <v>7.0833333333333331E-2</v>
      </c>
      <c r="K2046">
        <f t="shared" si="156"/>
        <v>42</v>
      </c>
      <c r="L2046">
        <f t="shared" si="157"/>
        <v>1</v>
      </c>
      <c r="M2046">
        <f t="shared" si="158"/>
        <v>3</v>
      </c>
      <c r="N2046" t="str">
        <f>VLOOKUP(B:B,Customers!A:B,2,TRUE)</f>
        <v>Australia</v>
      </c>
      <c r="O2046" t="str">
        <f t="shared" si="159"/>
        <v>Not Outlier</v>
      </c>
      <c r="P2046">
        <f>VLOOKUP(B:B,Customers!A:H,8,0)</f>
        <v>29</v>
      </c>
    </row>
    <row r="2047" spans="1:16" x14ac:dyDescent="0.25">
      <c r="A2047">
        <v>999621</v>
      </c>
      <c r="B2047">
        <v>1643</v>
      </c>
      <c r="C2047" s="1" t="s">
        <v>101</v>
      </c>
      <c r="D2047" s="3">
        <v>45138.015972222223</v>
      </c>
      <c r="E2047" t="s">
        <v>98</v>
      </c>
      <c r="F2047" t="s">
        <v>74</v>
      </c>
      <c r="G2047">
        <v>4264</v>
      </c>
      <c r="H2047" s="11">
        <f t="shared" si="155"/>
        <v>31</v>
      </c>
      <c r="I2047" s="7">
        <v>45138</v>
      </c>
      <c r="J2047" s="8">
        <v>1.5972222222222221E-2</v>
      </c>
      <c r="K2047">
        <f t="shared" si="156"/>
        <v>23</v>
      </c>
      <c r="L2047">
        <f t="shared" si="157"/>
        <v>0</v>
      </c>
      <c r="M2047">
        <f t="shared" si="158"/>
        <v>7</v>
      </c>
      <c r="N2047" t="str">
        <f>VLOOKUP(B:B,Customers!A:B,2,TRUE)</f>
        <v>Australia</v>
      </c>
      <c r="O2047" t="str">
        <f t="shared" si="159"/>
        <v>Not Outlier</v>
      </c>
      <c r="P2047">
        <f>VLOOKUP(B:B,Customers!A:H,8,0)</f>
        <v>29</v>
      </c>
    </row>
    <row r="2048" spans="1:16" x14ac:dyDescent="0.25">
      <c r="A2048">
        <v>1175258</v>
      </c>
      <c r="B2048">
        <v>1643</v>
      </c>
      <c r="C2048" s="1" t="s">
        <v>101</v>
      </c>
      <c r="D2048" s="3">
        <v>45137.035416666666</v>
      </c>
      <c r="E2048" t="s">
        <v>97</v>
      </c>
      <c r="F2048" t="s">
        <v>90</v>
      </c>
      <c r="G2048">
        <v>6538</v>
      </c>
      <c r="H2048" s="11">
        <f t="shared" si="155"/>
        <v>30</v>
      </c>
      <c r="I2048" s="7">
        <v>45137</v>
      </c>
      <c r="J2048" s="8">
        <v>3.5416666666666666E-2</v>
      </c>
      <c r="K2048">
        <f t="shared" si="156"/>
        <v>51</v>
      </c>
      <c r="L2048">
        <f t="shared" si="157"/>
        <v>0</v>
      </c>
      <c r="M2048">
        <f t="shared" si="158"/>
        <v>7</v>
      </c>
      <c r="N2048" t="str">
        <f>VLOOKUP(B:B,Customers!A:B,2,TRUE)</f>
        <v>Australia</v>
      </c>
      <c r="O2048" t="str">
        <f t="shared" si="159"/>
        <v>Not Outlier</v>
      </c>
      <c r="P2048">
        <f>VLOOKUP(B:B,Customers!A:H,8,0)</f>
        <v>29</v>
      </c>
    </row>
    <row r="2049" spans="1:16" x14ac:dyDescent="0.25">
      <c r="A2049">
        <v>708846</v>
      </c>
      <c r="B2049">
        <v>1644</v>
      </c>
      <c r="C2049" s="1" t="s">
        <v>101</v>
      </c>
      <c r="D2049" s="3">
        <v>45206.022916666669</v>
      </c>
      <c r="E2049" t="s">
        <v>97</v>
      </c>
      <c r="F2049" t="s">
        <v>54</v>
      </c>
      <c r="G2049">
        <v>3069</v>
      </c>
      <c r="H2049" s="11">
        <f t="shared" si="155"/>
        <v>7</v>
      </c>
      <c r="I2049" s="7">
        <v>45206</v>
      </c>
      <c r="J2049" s="8">
        <v>2.2916666666666665E-2</v>
      </c>
      <c r="K2049">
        <f t="shared" si="156"/>
        <v>33</v>
      </c>
      <c r="L2049">
        <f t="shared" si="157"/>
        <v>0</v>
      </c>
      <c r="M2049">
        <f t="shared" si="158"/>
        <v>10</v>
      </c>
      <c r="N2049" t="str">
        <f>VLOOKUP(B:B,Customers!A:B,2,TRUE)</f>
        <v>Australia</v>
      </c>
      <c r="O2049" t="str">
        <f t="shared" si="159"/>
        <v>Not Outlier</v>
      </c>
      <c r="P2049">
        <f>VLOOKUP(B:B,Customers!A:H,8,0)</f>
        <v>25</v>
      </c>
    </row>
    <row r="2050" spans="1:16" x14ac:dyDescent="0.25">
      <c r="A2050">
        <v>1501027</v>
      </c>
      <c r="B2050">
        <v>1645</v>
      </c>
      <c r="C2050" s="1" t="s">
        <v>101</v>
      </c>
      <c r="D2050" s="3">
        <v>45113.018750000003</v>
      </c>
      <c r="E2050" t="s">
        <v>191</v>
      </c>
      <c r="F2050" t="s">
        <v>64</v>
      </c>
      <c r="G2050">
        <v>7105</v>
      </c>
      <c r="H2050" s="11">
        <f t="shared" si="155"/>
        <v>6</v>
      </c>
      <c r="I2050" s="7">
        <v>45113</v>
      </c>
      <c r="J2050" s="8">
        <v>1.8749999999999999E-2</v>
      </c>
      <c r="K2050">
        <f t="shared" si="156"/>
        <v>27</v>
      </c>
      <c r="L2050">
        <f t="shared" si="157"/>
        <v>0</v>
      </c>
      <c r="M2050">
        <f t="shared" si="158"/>
        <v>7</v>
      </c>
      <c r="N2050" t="str">
        <f>VLOOKUP(B:B,Customers!A:B,2,TRUE)</f>
        <v>Australia</v>
      </c>
      <c r="O2050" t="str">
        <f t="shared" si="159"/>
        <v>Not Outlier</v>
      </c>
      <c r="P2050">
        <f>VLOOKUP(B:B,Customers!A:H,8,0)</f>
        <v>86</v>
      </c>
    </row>
    <row r="2051" spans="1:16" x14ac:dyDescent="0.25">
      <c r="A2051">
        <v>737790</v>
      </c>
      <c r="B2051">
        <v>1646</v>
      </c>
      <c r="C2051" s="1" t="s">
        <v>105</v>
      </c>
      <c r="D2051" s="3">
        <v>45087.070138888892</v>
      </c>
      <c r="E2051" t="s">
        <v>97</v>
      </c>
      <c r="F2051" t="s">
        <v>21</v>
      </c>
      <c r="G2051">
        <v>7589</v>
      </c>
      <c r="H2051" s="11">
        <f t="shared" ref="H2051:H2114" si="160">DAY(D2051)</f>
        <v>10</v>
      </c>
      <c r="I2051" s="7">
        <v>45087</v>
      </c>
      <c r="J2051" s="8">
        <v>7.013888888888889E-2</v>
      </c>
      <c r="K2051">
        <f t="shared" ref="K2051:K2114" si="161">MINUTE(J2051)</f>
        <v>41</v>
      </c>
      <c r="L2051">
        <f t="shared" ref="L2051:L2114" si="162">HOUR(J2051)</f>
        <v>1</v>
      </c>
      <c r="M2051">
        <f t="shared" ref="M2051:M2114" si="163">MONTH(I2051)</f>
        <v>6</v>
      </c>
      <c r="N2051" t="str">
        <f>VLOOKUP(B:B,Customers!A:B,2,TRUE)</f>
        <v>Spain</v>
      </c>
      <c r="O2051" t="str">
        <f t="shared" ref="O2051:O2114" si="164">IF(OR(G2051&gt;$R$9,G2051&lt;$R$8),"Outlier","Not Outlier")</f>
        <v>Not Outlier</v>
      </c>
      <c r="P2051">
        <f>VLOOKUP(B:B,Customers!A:H,8,0)</f>
        <v>51</v>
      </c>
    </row>
    <row r="2052" spans="1:16" x14ac:dyDescent="0.25">
      <c r="A2052">
        <v>232274</v>
      </c>
      <c r="B2052">
        <v>1647</v>
      </c>
      <c r="C2052" s="1" t="s">
        <v>99</v>
      </c>
      <c r="D2052" s="2">
        <v>45282.058333333334</v>
      </c>
      <c r="E2052" t="s">
        <v>98</v>
      </c>
      <c r="F2052" t="s">
        <v>80</v>
      </c>
      <c r="G2052">
        <v>8947</v>
      </c>
      <c r="H2052" s="11">
        <f t="shared" si="160"/>
        <v>22</v>
      </c>
      <c r="I2052" s="7">
        <v>45282</v>
      </c>
      <c r="J2052" s="8">
        <v>5.8333333333333334E-2</v>
      </c>
      <c r="K2052">
        <f t="shared" si="161"/>
        <v>24</v>
      </c>
      <c r="L2052">
        <f t="shared" si="162"/>
        <v>1</v>
      </c>
      <c r="M2052">
        <f t="shared" si="163"/>
        <v>12</v>
      </c>
      <c r="N2052" t="str">
        <f>VLOOKUP(B:B,Customers!A:B,2,TRUE)</f>
        <v>USA</v>
      </c>
      <c r="O2052" t="str">
        <f t="shared" si="164"/>
        <v>Not Outlier</v>
      </c>
      <c r="P2052">
        <f>VLOOKUP(B:B,Customers!A:H,8,0)</f>
        <v>22</v>
      </c>
    </row>
    <row r="2053" spans="1:16" x14ac:dyDescent="0.25">
      <c r="A2053">
        <v>386885</v>
      </c>
      <c r="B2053">
        <v>1647</v>
      </c>
      <c r="C2053" s="1" t="s">
        <v>99</v>
      </c>
      <c r="D2053" s="2">
        <v>44991.020138888889</v>
      </c>
      <c r="E2053" t="s">
        <v>97</v>
      </c>
      <c r="F2053" t="s">
        <v>74</v>
      </c>
      <c r="G2053">
        <v>9165</v>
      </c>
      <c r="H2053" s="11">
        <f t="shared" si="160"/>
        <v>6</v>
      </c>
      <c r="I2053" s="7">
        <v>44991</v>
      </c>
      <c r="J2053" s="8">
        <v>2.013888888888889E-2</v>
      </c>
      <c r="K2053">
        <f t="shared" si="161"/>
        <v>29</v>
      </c>
      <c r="L2053">
        <f t="shared" si="162"/>
        <v>0</v>
      </c>
      <c r="M2053">
        <f t="shared" si="163"/>
        <v>3</v>
      </c>
      <c r="N2053" t="str">
        <f>VLOOKUP(B:B,Customers!A:B,2,TRUE)</f>
        <v>USA</v>
      </c>
      <c r="O2053" t="str">
        <f t="shared" si="164"/>
        <v>Not Outlier</v>
      </c>
      <c r="P2053">
        <f>VLOOKUP(B:B,Customers!A:H,8,0)</f>
        <v>22</v>
      </c>
    </row>
    <row r="2054" spans="1:16" x14ac:dyDescent="0.25">
      <c r="A2054">
        <v>588451</v>
      </c>
      <c r="B2054">
        <v>1647</v>
      </c>
      <c r="C2054" s="1" t="s">
        <v>99</v>
      </c>
      <c r="D2054" s="2">
        <v>44963.018055555556</v>
      </c>
      <c r="E2054" t="s">
        <v>191</v>
      </c>
      <c r="F2054" t="s">
        <v>89</v>
      </c>
      <c r="G2054">
        <v>987</v>
      </c>
      <c r="H2054" s="11">
        <f t="shared" si="160"/>
        <v>6</v>
      </c>
      <c r="I2054" s="7">
        <v>44963</v>
      </c>
      <c r="J2054" s="8">
        <v>1.8055555555555554E-2</v>
      </c>
      <c r="K2054">
        <f t="shared" si="161"/>
        <v>26</v>
      </c>
      <c r="L2054">
        <f t="shared" si="162"/>
        <v>0</v>
      </c>
      <c r="M2054">
        <f t="shared" si="163"/>
        <v>2</v>
      </c>
      <c r="N2054" t="str">
        <f>VLOOKUP(B:B,Customers!A:B,2,TRUE)</f>
        <v>USA</v>
      </c>
      <c r="O2054" t="str">
        <f t="shared" si="164"/>
        <v>Not Outlier</v>
      </c>
      <c r="P2054">
        <f>VLOOKUP(B:B,Customers!A:H,8,0)</f>
        <v>22</v>
      </c>
    </row>
    <row r="2055" spans="1:16" x14ac:dyDescent="0.25">
      <c r="A2055">
        <v>1542275</v>
      </c>
      <c r="B2055">
        <v>1647</v>
      </c>
      <c r="C2055" s="1" t="s">
        <v>99</v>
      </c>
      <c r="D2055" s="3">
        <v>45165.071527777778</v>
      </c>
      <c r="E2055" t="s">
        <v>191</v>
      </c>
      <c r="F2055" t="s">
        <v>9</v>
      </c>
      <c r="G2055">
        <v>8992</v>
      </c>
      <c r="H2055" s="11">
        <f t="shared" si="160"/>
        <v>27</v>
      </c>
      <c r="I2055" s="7">
        <v>45165</v>
      </c>
      <c r="J2055" s="8">
        <v>7.1527777777777773E-2</v>
      </c>
      <c r="K2055">
        <f t="shared" si="161"/>
        <v>43</v>
      </c>
      <c r="L2055">
        <f t="shared" si="162"/>
        <v>1</v>
      </c>
      <c r="M2055">
        <f t="shared" si="163"/>
        <v>8</v>
      </c>
      <c r="N2055" t="str">
        <f>VLOOKUP(B:B,Customers!A:B,2,TRUE)</f>
        <v>USA</v>
      </c>
      <c r="O2055" t="str">
        <f t="shared" si="164"/>
        <v>Not Outlier</v>
      </c>
      <c r="P2055">
        <f>VLOOKUP(B:B,Customers!A:H,8,0)</f>
        <v>22</v>
      </c>
    </row>
    <row r="2056" spans="1:16" x14ac:dyDescent="0.25">
      <c r="A2056">
        <v>1584433</v>
      </c>
      <c r="B2056">
        <v>1648</v>
      </c>
      <c r="C2056" s="1" t="s">
        <v>109</v>
      </c>
      <c r="D2056" s="3">
        <v>44930.07708333333</v>
      </c>
      <c r="E2056" t="s">
        <v>98</v>
      </c>
      <c r="F2056" t="s">
        <v>62</v>
      </c>
      <c r="G2056">
        <v>1991</v>
      </c>
      <c r="H2056" s="11">
        <f t="shared" si="160"/>
        <v>4</v>
      </c>
      <c r="I2056" s="7">
        <v>44930</v>
      </c>
      <c r="J2056" s="8">
        <v>7.7083333333333337E-2</v>
      </c>
      <c r="K2056">
        <f t="shared" si="161"/>
        <v>51</v>
      </c>
      <c r="L2056">
        <f t="shared" si="162"/>
        <v>1</v>
      </c>
      <c r="M2056">
        <f t="shared" si="163"/>
        <v>1</v>
      </c>
      <c r="N2056" t="str">
        <f>VLOOKUP(B:B,Customers!A:B,2,TRUE)</f>
        <v>Germany</v>
      </c>
      <c r="O2056" t="str">
        <f t="shared" si="164"/>
        <v>Not Outlier</v>
      </c>
      <c r="P2056">
        <f>VLOOKUP(B:B,Customers!A:H,8,0)</f>
        <v>78</v>
      </c>
    </row>
    <row r="2057" spans="1:16" x14ac:dyDescent="0.25">
      <c r="A2057">
        <v>952497</v>
      </c>
      <c r="B2057">
        <v>1649</v>
      </c>
      <c r="C2057" s="1" t="s">
        <v>99</v>
      </c>
      <c r="D2057" s="3">
        <v>45215.981249999997</v>
      </c>
      <c r="E2057" t="s">
        <v>96</v>
      </c>
      <c r="F2057" t="s">
        <v>27</v>
      </c>
      <c r="G2057">
        <v>1132</v>
      </c>
      <c r="H2057" s="11">
        <f t="shared" si="160"/>
        <v>16</v>
      </c>
      <c r="I2057" s="7">
        <v>45215</v>
      </c>
      <c r="J2057" s="8">
        <v>0.98124999999999996</v>
      </c>
      <c r="K2057">
        <f t="shared" si="161"/>
        <v>33</v>
      </c>
      <c r="L2057">
        <f t="shared" si="162"/>
        <v>23</v>
      </c>
      <c r="M2057">
        <f t="shared" si="163"/>
        <v>10</v>
      </c>
      <c r="N2057" t="str">
        <f>VLOOKUP(B:B,Customers!A:B,2,TRUE)</f>
        <v>USA</v>
      </c>
      <c r="O2057" t="str">
        <f t="shared" si="164"/>
        <v>Not Outlier</v>
      </c>
      <c r="P2057">
        <f>VLOOKUP(B:B,Customers!A:H,8,0)</f>
        <v>27</v>
      </c>
    </row>
    <row r="2058" spans="1:16" x14ac:dyDescent="0.25">
      <c r="A2058">
        <v>1218028</v>
      </c>
      <c r="B2058">
        <v>1649</v>
      </c>
      <c r="C2058" s="1" t="s">
        <v>99</v>
      </c>
      <c r="D2058" s="3">
        <v>44927.044444444444</v>
      </c>
      <c r="E2058" t="s">
        <v>98</v>
      </c>
      <c r="F2058" t="s">
        <v>27</v>
      </c>
      <c r="G2058">
        <v>3119</v>
      </c>
      <c r="H2058" s="11">
        <f t="shared" si="160"/>
        <v>1</v>
      </c>
      <c r="I2058" s="7">
        <v>44927</v>
      </c>
      <c r="J2058" s="8">
        <v>4.4444444444444446E-2</v>
      </c>
      <c r="K2058">
        <f t="shared" si="161"/>
        <v>4</v>
      </c>
      <c r="L2058">
        <f t="shared" si="162"/>
        <v>1</v>
      </c>
      <c r="M2058">
        <f t="shared" si="163"/>
        <v>1</v>
      </c>
      <c r="N2058" t="str">
        <f>VLOOKUP(B:B,Customers!A:B,2,TRUE)</f>
        <v>USA</v>
      </c>
      <c r="O2058" t="str">
        <f t="shared" si="164"/>
        <v>Not Outlier</v>
      </c>
      <c r="P2058">
        <f>VLOOKUP(B:B,Customers!A:H,8,0)</f>
        <v>27</v>
      </c>
    </row>
    <row r="2059" spans="1:16" x14ac:dyDescent="0.25">
      <c r="A2059">
        <v>696792</v>
      </c>
      <c r="B2059">
        <v>1651</v>
      </c>
      <c r="C2059" s="1" t="s">
        <v>101</v>
      </c>
      <c r="D2059" s="3">
        <v>45083.992361111108</v>
      </c>
      <c r="E2059" t="s">
        <v>98</v>
      </c>
      <c r="F2059" t="s">
        <v>28</v>
      </c>
      <c r="G2059">
        <v>9568</v>
      </c>
      <c r="H2059" s="11">
        <f t="shared" si="160"/>
        <v>6</v>
      </c>
      <c r="I2059" s="7">
        <v>45083</v>
      </c>
      <c r="J2059" s="8">
        <v>0.99236111111111114</v>
      </c>
      <c r="K2059">
        <f t="shared" si="161"/>
        <v>49</v>
      </c>
      <c r="L2059">
        <f t="shared" si="162"/>
        <v>23</v>
      </c>
      <c r="M2059">
        <f t="shared" si="163"/>
        <v>6</v>
      </c>
      <c r="N2059" t="str">
        <f>VLOOKUP(B:B,Customers!A:B,2,TRUE)</f>
        <v>Australia</v>
      </c>
      <c r="O2059" t="str">
        <f t="shared" si="164"/>
        <v>Not Outlier</v>
      </c>
      <c r="P2059">
        <f>VLOOKUP(B:B,Customers!A:H,8,0)</f>
        <v>53</v>
      </c>
    </row>
    <row r="2060" spans="1:16" x14ac:dyDescent="0.25">
      <c r="A2060">
        <v>1258245</v>
      </c>
      <c r="B2060">
        <v>1654</v>
      </c>
      <c r="C2060" s="1" t="s">
        <v>99</v>
      </c>
      <c r="D2060" s="3">
        <v>45020.994444444441</v>
      </c>
      <c r="E2060" t="s">
        <v>97</v>
      </c>
      <c r="F2060" t="s">
        <v>73</v>
      </c>
      <c r="G2060">
        <v>3634</v>
      </c>
      <c r="H2060" s="11">
        <f t="shared" si="160"/>
        <v>4</v>
      </c>
      <c r="I2060" s="7">
        <v>45020</v>
      </c>
      <c r="J2060" s="8">
        <v>0.99444444444444446</v>
      </c>
      <c r="K2060">
        <f t="shared" si="161"/>
        <v>52</v>
      </c>
      <c r="L2060">
        <f t="shared" si="162"/>
        <v>23</v>
      </c>
      <c r="M2060">
        <f t="shared" si="163"/>
        <v>4</v>
      </c>
      <c r="N2060" t="str">
        <f>VLOOKUP(B:B,Customers!A:B,2,TRUE)</f>
        <v>USA</v>
      </c>
      <c r="O2060" t="str">
        <f t="shared" si="164"/>
        <v>Not Outlier</v>
      </c>
      <c r="P2060">
        <f>VLOOKUP(B:B,Customers!A:H,8,0)</f>
        <v>56</v>
      </c>
    </row>
    <row r="2061" spans="1:16" x14ac:dyDescent="0.25">
      <c r="A2061">
        <v>1527612</v>
      </c>
      <c r="B2061">
        <v>1654</v>
      </c>
      <c r="C2061" s="1" t="s">
        <v>99</v>
      </c>
      <c r="D2061" s="3">
        <v>45216.940972222219</v>
      </c>
      <c r="E2061" t="s">
        <v>96</v>
      </c>
      <c r="F2061" t="s">
        <v>22</v>
      </c>
      <c r="G2061">
        <v>1813</v>
      </c>
      <c r="H2061" s="11">
        <f t="shared" si="160"/>
        <v>17</v>
      </c>
      <c r="I2061" s="7">
        <v>45216</v>
      </c>
      <c r="J2061" s="8">
        <v>0.94097222222222221</v>
      </c>
      <c r="K2061">
        <f t="shared" si="161"/>
        <v>35</v>
      </c>
      <c r="L2061">
        <f t="shared" si="162"/>
        <v>22</v>
      </c>
      <c r="M2061">
        <f t="shared" si="163"/>
        <v>10</v>
      </c>
      <c r="N2061" t="str">
        <f>VLOOKUP(B:B,Customers!A:B,2,TRUE)</f>
        <v>USA</v>
      </c>
      <c r="O2061" t="str">
        <f t="shared" si="164"/>
        <v>Not Outlier</v>
      </c>
      <c r="P2061">
        <f>VLOOKUP(B:B,Customers!A:H,8,0)</f>
        <v>56</v>
      </c>
    </row>
    <row r="2062" spans="1:16" x14ac:dyDescent="0.25">
      <c r="A2062">
        <v>1318200</v>
      </c>
      <c r="B2062">
        <v>1657</v>
      </c>
      <c r="C2062" s="1" t="s">
        <v>109</v>
      </c>
      <c r="D2062" s="3">
        <v>45269.01666666667</v>
      </c>
      <c r="E2062" t="s">
        <v>98</v>
      </c>
      <c r="F2062" t="s">
        <v>43</v>
      </c>
      <c r="G2062">
        <v>7368</v>
      </c>
      <c r="H2062" s="11">
        <f t="shared" si="160"/>
        <v>9</v>
      </c>
      <c r="I2062" s="7">
        <v>45269</v>
      </c>
      <c r="J2062" s="8">
        <v>1.6666666666666666E-2</v>
      </c>
      <c r="K2062">
        <f t="shared" si="161"/>
        <v>24</v>
      </c>
      <c r="L2062">
        <f t="shared" si="162"/>
        <v>0</v>
      </c>
      <c r="M2062">
        <f t="shared" si="163"/>
        <v>12</v>
      </c>
      <c r="N2062" t="str">
        <f>VLOOKUP(B:B,Customers!A:B,2,TRUE)</f>
        <v>Germany</v>
      </c>
      <c r="O2062" t="str">
        <f t="shared" si="164"/>
        <v>Not Outlier</v>
      </c>
      <c r="P2062">
        <f>VLOOKUP(B:B,Customers!A:H,8,0)</f>
        <v>21</v>
      </c>
    </row>
    <row r="2063" spans="1:16" x14ac:dyDescent="0.25">
      <c r="A2063">
        <v>490691</v>
      </c>
      <c r="B2063">
        <v>1658</v>
      </c>
      <c r="C2063" s="1" t="s">
        <v>99</v>
      </c>
      <c r="D2063" s="2">
        <v>45290.052777777775</v>
      </c>
      <c r="E2063" t="s">
        <v>97</v>
      </c>
      <c r="F2063" t="s">
        <v>7</v>
      </c>
      <c r="G2063">
        <v>6947</v>
      </c>
      <c r="H2063" s="11">
        <f t="shared" si="160"/>
        <v>30</v>
      </c>
      <c r="I2063" s="7">
        <v>45290</v>
      </c>
      <c r="J2063" s="8">
        <v>5.2777777777777778E-2</v>
      </c>
      <c r="K2063">
        <f t="shared" si="161"/>
        <v>16</v>
      </c>
      <c r="L2063">
        <f t="shared" si="162"/>
        <v>1</v>
      </c>
      <c r="M2063">
        <f t="shared" si="163"/>
        <v>12</v>
      </c>
      <c r="N2063" t="str">
        <f>VLOOKUP(B:B,Customers!A:B,2,TRUE)</f>
        <v>USA</v>
      </c>
      <c r="O2063" t="str">
        <f t="shared" si="164"/>
        <v>Not Outlier</v>
      </c>
      <c r="P2063">
        <f>VLOOKUP(B:B,Customers!A:H,8,0)</f>
        <v>41</v>
      </c>
    </row>
    <row r="2064" spans="1:16" x14ac:dyDescent="0.25">
      <c r="A2064">
        <v>752814</v>
      </c>
      <c r="B2064">
        <v>1661</v>
      </c>
      <c r="C2064" s="1" t="s">
        <v>100</v>
      </c>
      <c r="D2064" s="3">
        <v>45253.986111111109</v>
      </c>
      <c r="E2064" t="s">
        <v>191</v>
      </c>
      <c r="F2064" t="s">
        <v>67</v>
      </c>
      <c r="G2064">
        <v>7540</v>
      </c>
      <c r="H2064" s="11">
        <f t="shared" si="160"/>
        <v>23</v>
      </c>
      <c r="I2064" s="7">
        <v>45253</v>
      </c>
      <c r="J2064" s="8">
        <v>0.98611111111111116</v>
      </c>
      <c r="K2064">
        <f t="shared" si="161"/>
        <v>40</v>
      </c>
      <c r="L2064">
        <f t="shared" si="162"/>
        <v>23</v>
      </c>
      <c r="M2064">
        <f t="shared" si="163"/>
        <v>11</v>
      </c>
      <c r="N2064" t="str">
        <f>VLOOKUP(B:B,Customers!A:B,2,TRUE)</f>
        <v>France</v>
      </c>
      <c r="O2064" t="str">
        <f t="shared" si="164"/>
        <v>Not Outlier</v>
      </c>
      <c r="P2064">
        <f>VLOOKUP(B:B,Customers!A:H,8,0)</f>
        <v>33</v>
      </c>
    </row>
    <row r="2065" spans="1:16" x14ac:dyDescent="0.25">
      <c r="A2065">
        <v>1202375</v>
      </c>
      <c r="B2065">
        <v>1662</v>
      </c>
      <c r="C2065" s="1" t="s">
        <v>101</v>
      </c>
      <c r="D2065" s="3">
        <v>44970.052777777775</v>
      </c>
      <c r="E2065" t="s">
        <v>191</v>
      </c>
      <c r="F2065" t="s">
        <v>44</v>
      </c>
      <c r="G2065">
        <v>2832</v>
      </c>
      <c r="H2065" s="11">
        <f t="shared" si="160"/>
        <v>13</v>
      </c>
      <c r="I2065" s="7">
        <v>44970</v>
      </c>
      <c r="J2065" s="8">
        <v>5.2777777777777778E-2</v>
      </c>
      <c r="K2065">
        <f t="shared" si="161"/>
        <v>16</v>
      </c>
      <c r="L2065">
        <f t="shared" si="162"/>
        <v>1</v>
      </c>
      <c r="M2065">
        <f t="shared" si="163"/>
        <v>2</v>
      </c>
      <c r="N2065" t="str">
        <f>VLOOKUP(B:B,Customers!A:B,2,TRUE)</f>
        <v>Australia</v>
      </c>
      <c r="O2065" t="str">
        <f t="shared" si="164"/>
        <v>Not Outlier</v>
      </c>
      <c r="P2065">
        <f>VLOOKUP(B:B,Customers!A:H,8,0)</f>
        <v>25</v>
      </c>
    </row>
    <row r="2066" spans="1:16" x14ac:dyDescent="0.25">
      <c r="A2066">
        <v>104755</v>
      </c>
      <c r="B2066">
        <v>1663</v>
      </c>
      <c r="C2066" s="1" t="s">
        <v>104</v>
      </c>
      <c r="D2066" s="2">
        <v>45066.029861111114</v>
      </c>
      <c r="E2066" t="s">
        <v>96</v>
      </c>
      <c r="F2066" t="s">
        <v>18</v>
      </c>
      <c r="G2066">
        <v>4423</v>
      </c>
      <c r="H2066" s="11">
        <f t="shared" si="160"/>
        <v>20</v>
      </c>
      <c r="I2066" s="7">
        <v>45066</v>
      </c>
      <c r="J2066" s="8">
        <v>2.9861111111111113E-2</v>
      </c>
      <c r="K2066">
        <f t="shared" si="161"/>
        <v>43</v>
      </c>
      <c r="L2066">
        <f t="shared" si="162"/>
        <v>0</v>
      </c>
      <c r="M2066">
        <f t="shared" si="163"/>
        <v>5</v>
      </c>
      <c r="N2066" t="str">
        <f>VLOOKUP(B:B,Customers!A:B,2,TRUE)</f>
        <v>Austria</v>
      </c>
      <c r="O2066" t="str">
        <f t="shared" si="164"/>
        <v>Not Outlier</v>
      </c>
      <c r="P2066">
        <f>VLOOKUP(B:B,Customers!A:H,8,0)</f>
        <v>60</v>
      </c>
    </row>
    <row r="2067" spans="1:16" x14ac:dyDescent="0.25">
      <c r="A2067">
        <v>253341</v>
      </c>
      <c r="B2067">
        <v>1663</v>
      </c>
      <c r="C2067" s="1" t="s">
        <v>104</v>
      </c>
      <c r="D2067" s="2">
        <v>45078.068749999999</v>
      </c>
      <c r="E2067" t="s">
        <v>98</v>
      </c>
      <c r="F2067" t="s">
        <v>74</v>
      </c>
      <c r="G2067">
        <v>6399</v>
      </c>
      <c r="H2067" s="11">
        <f t="shared" si="160"/>
        <v>1</v>
      </c>
      <c r="I2067" s="7">
        <v>45078</v>
      </c>
      <c r="J2067" s="8">
        <v>6.8750000000000006E-2</v>
      </c>
      <c r="K2067">
        <f t="shared" si="161"/>
        <v>39</v>
      </c>
      <c r="L2067">
        <f t="shared" si="162"/>
        <v>1</v>
      </c>
      <c r="M2067">
        <f t="shared" si="163"/>
        <v>6</v>
      </c>
      <c r="N2067" t="str">
        <f>VLOOKUP(B:B,Customers!A:B,2,TRUE)</f>
        <v>Austria</v>
      </c>
      <c r="O2067" t="str">
        <f t="shared" si="164"/>
        <v>Not Outlier</v>
      </c>
      <c r="P2067">
        <f>VLOOKUP(B:B,Customers!A:H,8,0)</f>
        <v>60</v>
      </c>
    </row>
    <row r="2068" spans="1:16" x14ac:dyDescent="0.25">
      <c r="A2068">
        <v>349131</v>
      </c>
      <c r="B2068">
        <v>1664</v>
      </c>
      <c r="C2068" s="1" t="s">
        <v>99</v>
      </c>
      <c r="D2068" s="2">
        <v>45115.997916666667</v>
      </c>
      <c r="E2068" t="s">
        <v>96</v>
      </c>
      <c r="F2068" t="s">
        <v>40</v>
      </c>
      <c r="G2068">
        <v>7000</v>
      </c>
      <c r="H2068" s="11">
        <f t="shared" si="160"/>
        <v>8</v>
      </c>
      <c r="I2068" s="7">
        <v>45115</v>
      </c>
      <c r="J2068" s="8">
        <v>0.99791666666666667</v>
      </c>
      <c r="K2068">
        <f t="shared" si="161"/>
        <v>57</v>
      </c>
      <c r="L2068">
        <f t="shared" si="162"/>
        <v>23</v>
      </c>
      <c r="M2068">
        <f t="shared" si="163"/>
        <v>7</v>
      </c>
      <c r="N2068" t="str">
        <f>VLOOKUP(B:B,Customers!A:B,2,TRUE)</f>
        <v>USA</v>
      </c>
      <c r="O2068" t="str">
        <f t="shared" si="164"/>
        <v>Not Outlier</v>
      </c>
      <c r="P2068">
        <f>VLOOKUP(B:B,Customers!A:H,8,0)</f>
        <v>27</v>
      </c>
    </row>
    <row r="2069" spans="1:16" x14ac:dyDescent="0.25">
      <c r="A2069">
        <v>585445</v>
      </c>
      <c r="B2069">
        <v>1665</v>
      </c>
      <c r="C2069" s="1" t="s">
        <v>110</v>
      </c>
      <c r="D2069" s="2">
        <v>45113.992361111108</v>
      </c>
      <c r="E2069" t="s">
        <v>191</v>
      </c>
      <c r="F2069" t="s">
        <v>78</v>
      </c>
      <c r="G2069">
        <v>7479</v>
      </c>
      <c r="H2069" s="11">
        <f t="shared" si="160"/>
        <v>6</v>
      </c>
      <c r="I2069" s="7">
        <v>45113</v>
      </c>
      <c r="J2069" s="8">
        <v>0.99236111111111114</v>
      </c>
      <c r="K2069">
        <f t="shared" si="161"/>
        <v>49</v>
      </c>
      <c r="L2069">
        <f t="shared" si="162"/>
        <v>23</v>
      </c>
      <c r="M2069">
        <f t="shared" si="163"/>
        <v>7</v>
      </c>
      <c r="N2069" t="str">
        <f>VLOOKUP(B:B,Customers!A:B,2,TRUE)</f>
        <v>Switzerland</v>
      </c>
      <c r="O2069" t="str">
        <f t="shared" si="164"/>
        <v>Not Outlier</v>
      </c>
      <c r="P2069">
        <f>VLOOKUP(B:B,Customers!A:H,8,0)</f>
        <v>19</v>
      </c>
    </row>
    <row r="2070" spans="1:16" x14ac:dyDescent="0.25">
      <c r="A2070">
        <v>629227</v>
      </c>
      <c r="B2070">
        <v>1665</v>
      </c>
      <c r="C2070" s="1" t="s">
        <v>110</v>
      </c>
      <c r="D2070" s="2">
        <v>45257.981944444444</v>
      </c>
      <c r="E2070" t="s">
        <v>96</v>
      </c>
      <c r="F2070" t="s">
        <v>63</v>
      </c>
      <c r="G2070">
        <v>2109</v>
      </c>
      <c r="H2070" s="11">
        <f t="shared" si="160"/>
        <v>27</v>
      </c>
      <c r="I2070" s="7">
        <v>45257</v>
      </c>
      <c r="J2070" s="8">
        <v>0.9819444444444444</v>
      </c>
      <c r="K2070">
        <f t="shared" si="161"/>
        <v>34</v>
      </c>
      <c r="L2070">
        <f t="shared" si="162"/>
        <v>23</v>
      </c>
      <c r="M2070">
        <f t="shared" si="163"/>
        <v>11</v>
      </c>
      <c r="N2070" t="str">
        <f>VLOOKUP(B:B,Customers!A:B,2,TRUE)</f>
        <v>Switzerland</v>
      </c>
      <c r="O2070" t="str">
        <f t="shared" si="164"/>
        <v>Not Outlier</v>
      </c>
      <c r="P2070">
        <f>VLOOKUP(B:B,Customers!A:H,8,0)</f>
        <v>19</v>
      </c>
    </row>
    <row r="2071" spans="1:16" x14ac:dyDescent="0.25">
      <c r="A2071">
        <v>1240058</v>
      </c>
      <c r="B2071">
        <v>1665</v>
      </c>
      <c r="C2071" s="1" t="s">
        <v>110</v>
      </c>
      <c r="D2071" s="3">
        <v>44929.052083333336</v>
      </c>
      <c r="E2071" t="s">
        <v>97</v>
      </c>
      <c r="F2071" t="s">
        <v>43</v>
      </c>
      <c r="G2071">
        <v>1633</v>
      </c>
      <c r="H2071" s="11">
        <f t="shared" si="160"/>
        <v>3</v>
      </c>
      <c r="I2071" s="7">
        <v>44929</v>
      </c>
      <c r="J2071" s="8">
        <v>5.2083333333333336E-2</v>
      </c>
      <c r="K2071">
        <f t="shared" si="161"/>
        <v>15</v>
      </c>
      <c r="L2071">
        <f t="shared" si="162"/>
        <v>1</v>
      </c>
      <c r="M2071">
        <f t="shared" si="163"/>
        <v>1</v>
      </c>
      <c r="N2071" t="str">
        <f>VLOOKUP(B:B,Customers!A:B,2,TRUE)</f>
        <v>Switzerland</v>
      </c>
      <c r="O2071" t="str">
        <f t="shared" si="164"/>
        <v>Not Outlier</v>
      </c>
      <c r="P2071">
        <f>VLOOKUP(B:B,Customers!A:H,8,0)</f>
        <v>19</v>
      </c>
    </row>
    <row r="2072" spans="1:16" x14ac:dyDescent="0.25">
      <c r="A2072">
        <v>1555572</v>
      </c>
      <c r="B2072">
        <v>1665</v>
      </c>
      <c r="C2072" s="1" t="s">
        <v>110</v>
      </c>
      <c r="D2072" s="3">
        <v>45006.043749999997</v>
      </c>
      <c r="E2072" t="s">
        <v>97</v>
      </c>
      <c r="F2072" t="s">
        <v>27</v>
      </c>
      <c r="G2072">
        <v>1259</v>
      </c>
      <c r="H2072" s="11">
        <f t="shared" si="160"/>
        <v>21</v>
      </c>
      <c r="I2072" s="7">
        <v>45006</v>
      </c>
      <c r="J2072" s="8">
        <v>4.3749999999999997E-2</v>
      </c>
      <c r="K2072">
        <f t="shared" si="161"/>
        <v>3</v>
      </c>
      <c r="L2072">
        <f t="shared" si="162"/>
        <v>1</v>
      </c>
      <c r="M2072">
        <f t="shared" si="163"/>
        <v>3</v>
      </c>
      <c r="N2072" t="str">
        <f>VLOOKUP(B:B,Customers!A:B,2,TRUE)</f>
        <v>Switzerland</v>
      </c>
      <c r="O2072" t="str">
        <f t="shared" si="164"/>
        <v>Not Outlier</v>
      </c>
      <c r="P2072">
        <f>VLOOKUP(B:B,Customers!A:H,8,0)</f>
        <v>19</v>
      </c>
    </row>
    <row r="2073" spans="1:16" x14ac:dyDescent="0.25">
      <c r="A2073">
        <v>95054</v>
      </c>
      <c r="B2073">
        <v>1666</v>
      </c>
      <c r="C2073" s="1" t="s">
        <v>105</v>
      </c>
      <c r="D2073" s="2">
        <v>45087.027777777781</v>
      </c>
      <c r="E2073" t="s">
        <v>96</v>
      </c>
      <c r="F2073" t="s">
        <v>43</v>
      </c>
      <c r="G2073">
        <v>2320</v>
      </c>
      <c r="H2073" s="11">
        <f t="shared" si="160"/>
        <v>10</v>
      </c>
      <c r="I2073" s="7">
        <v>45087</v>
      </c>
      <c r="J2073" s="8">
        <v>2.7777777777777776E-2</v>
      </c>
      <c r="K2073">
        <f t="shared" si="161"/>
        <v>40</v>
      </c>
      <c r="L2073">
        <f t="shared" si="162"/>
        <v>0</v>
      </c>
      <c r="M2073">
        <f t="shared" si="163"/>
        <v>6</v>
      </c>
      <c r="N2073" t="str">
        <f>VLOOKUP(B:B,Customers!A:B,2,TRUE)</f>
        <v>Spain</v>
      </c>
      <c r="O2073" t="str">
        <f t="shared" si="164"/>
        <v>Not Outlier</v>
      </c>
      <c r="P2073">
        <f>VLOOKUP(B:B,Customers!A:H,8,0)</f>
        <v>21</v>
      </c>
    </row>
    <row r="2074" spans="1:16" x14ac:dyDescent="0.25">
      <c r="A2074">
        <v>547144</v>
      </c>
      <c r="B2074">
        <v>1666</v>
      </c>
      <c r="C2074" s="1" t="s">
        <v>105</v>
      </c>
      <c r="D2074" s="2">
        <v>44940.043055555558</v>
      </c>
      <c r="E2074" t="s">
        <v>97</v>
      </c>
      <c r="F2074" t="s">
        <v>39</v>
      </c>
      <c r="G2074">
        <v>5455</v>
      </c>
      <c r="H2074" s="11">
        <f t="shared" si="160"/>
        <v>14</v>
      </c>
      <c r="I2074" s="7">
        <v>44940</v>
      </c>
      <c r="J2074" s="8">
        <v>4.3055555555555555E-2</v>
      </c>
      <c r="K2074">
        <f t="shared" si="161"/>
        <v>2</v>
      </c>
      <c r="L2074">
        <f t="shared" si="162"/>
        <v>1</v>
      </c>
      <c r="M2074">
        <f t="shared" si="163"/>
        <v>1</v>
      </c>
      <c r="N2074" t="str">
        <f>VLOOKUP(B:B,Customers!A:B,2,TRUE)</f>
        <v>Spain</v>
      </c>
      <c r="O2074" t="str">
        <f t="shared" si="164"/>
        <v>Not Outlier</v>
      </c>
      <c r="P2074">
        <f>VLOOKUP(B:B,Customers!A:H,8,0)</f>
        <v>21</v>
      </c>
    </row>
    <row r="2075" spans="1:16" x14ac:dyDescent="0.25">
      <c r="A2075">
        <v>36759</v>
      </c>
      <c r="B2075">
        <v>1667</v>
      </c>
      <c r="C2075" s="1" t="s">
        <v>100</v>
      </c>
      <c r="D2075" s="2">
        <v>44949.064583333333</v>
      </c>
      <c r="E2075" t="s">
        <v>191</v>
      </c>
      <c r="F2075" t="s">
        <v>6</v>
      </c>
      <c r="G2075">
        <v>6587</v>
      </c>
      <c r="H2075" s="11">
        <f t="shared" si="160"/>
        <v>23</v>
      </c>
      <c r="I2075" s="7">
        <v>44949</v>
      </c>
      <c r="J2075" s="8">
        <v>6.458333333333334E-2</v>
      </c>
      <c r="K2075">
        <f t="shared" si="161"/>
        <v>33</v>
      </c>
      <c r="L2075">
        <f t="shared" si="162"/>
        <v>1</v>
      </c>
      <c r="M2075">
        <f t="shared" si="163"/>
        <v>1</v>
      </c>
      <c r="N2075" t="str">
        <f>VLOOKUP(B:B,Customers!A:B,2,TRUE)</f>
        <v>France</v>
      </c>
      <c r="O2075" t="str">
        <f t="shared" si="164"/>
        <v>Not Outlier</v>
      </c>
      <c r="P2075">
        <f>VLOOKUP(B:B,Customers!A:H,8,0)</f>
        <v>73</v>
      </c>
    </row>
    <row r="2076" spans="1:16" x14ac:dyDescent="0.25">
      <c r="A2076">
        <v>870081</v>
      </c>
      <c r="B2076">
        <v>1667</v>
      </c>
      <c r="C2076" s="1" t="s">
        <v>100</v>
      </c>
      <c r="D2076" s="3">
        <v>45099.039583333331</v>
      </c>
      <c r="E2076" t="s">
        <v>98</v>
      </c>
      <c r="F2076" t="s">
        <v>81</v>
      </c>
      <c r="G2076">
        <v>1176</v>
      </c>
      <c r="H2076" s="11">
        <f t="shared" si="160"/>
        <v>22</v>
      </c>
      <c r="I2076" s="7">
        <v>45099</v>
      </c>
      <c r="J2076" s="8">
        <v>3.9583333333333331E-2</v>
      </c>
      <c r="K2076">
        <f t="shared" si="161"/>
        <v>57</v>
      </c>
      <c r="L2076">
        <f t="shared" si="162"/>
        <v>0</v>
      </c>
      <c r="M2076">
        <f t="shared" si="163"/>
        <v>6</v>
      </c>
      <c r="N2076" t="str">
        <f>VLOOKUP(B:B,Customers!A:B,2,TRUE)</f>
        <v>France</v>
      </c>
      <c r="O2076" t="str">
        <f t="shared" si="164"/>
        <v>Not Outlier</v>
      </c>
      <c r="P2076">
        <f>VLOOKUP(B:B,Customers!A:H,8,0)</f>
        <v>73</v>
      </c>
    </row>
    <row r="2077" spans="1:16" x14ac:dyDescent="0.25">
      <c r="A2077">
        <v>878611</v>
      </c>
      <c r="B2077">
        <v>1668</v>
      </c>
      <c r="C2077" s="1" t="s">
        <v>99</v>
      </c>
      <c r="D2077" s="3">
        <v>45254.036805555559</v>
      </c>
      <c r="E2077" t="s">
        <v>191</v>
      </c>
      <c r="F2077" t="s">
        <v>67</v>
      </c>
      <c r="G2077">
        <v>3591</v>
      </c>
      <c r="H2077" s="11">
        <f t="shared" si="160"/>
        <v>24</v>
      </c>
      <c r="I2077" s="7">
        <v>45254</v>
      </c>
      <c r="J2077" s="8">
        <v>3.6805555555555557E-2</v>
      </c>
      <c r="K2077">
        <f t="shared" si="161"/>
        <v>53</v>
      </c>
      <c r="L2077">
        <f t="shared" si="162"/>
        <v>0</v>
      </c>
      <c r="M2077">
        <f t="shared" si="163"/>
        <v>11</v>
      </c>
      <c r="N2077" t="str">
        <f>VLOOKUP(B:B,Customers!A:B,2,TRUE)</f>
        <v>USA</v>
      </c>
      <c r="O2077" t="str">
        <f t="shared" si="164"/>
        <v>Not Outlier</v>
      </c>
      <c r="P2077">
        <f>VLOOKUP(B:B,Customers!A:H,8,0)</f>
        <v>68</v>
      </c>
    </row>
    <row r="2078" spans="1:16" x14ac:dyDescent="0.25">
      <c r="A2078">
        <v>1483729</v>
      </c>
      <c r="B2078">
        <v>1668</v>
      </c>
      <c r="C2078" s="1" t="s">
        <v>99</v>
      </c>
      <c r="D2078" s="3">
        <v>45183.990972222222</v>
      </c>
      <c r="E2078" t="s">
        <v>191</v>
      </c>
      <c r="F2078" t="s">
        <v>18</v>
      </c>
      <c r="G2078">
        <v>1625</v>
      </c>
      <c r="H2078" s="11">
        <f t="shared" si="160"/>
        <v>14</v>
      </c>
      <c r="I2078" s="7">
        <v>45183</v>
      </c>
      <c r="J2078" s="8">
        <v>0.99097222222222225</v>
      </c>
      <c r="K2078">
        <f t="shared" si="161"/>
        <v>47</v>
      </c>
      <c r="L2078">
        <f t="shared" si="162"/>
        <v>23</v>
      </c>
      <c r="M2078">
        <f t="shared" si="163"/>
        <v>9</v>
      </c>
      <c r="N2078" t="str">
        <f>VLOOKUP(B:B,Customers!A:B,2,TRUE)</f>
        <v>USA</v>
      </c>
      <c r="O2078" t="str">
        <f t="shared" si="164"/>
        <v>Not Outlier</v>
      </c>
      <c r="P2078">
        <f>VLOOKUP(B:B,Customers!A:H,8,0)</f>
        <v>68</v>
      </c>
    </row>
    <row r="2079" spans="1:16" x14ac:dyDescent="0.25">
      <c r="A2079">
        <v>49520</v>
      </c>
      <c r="B2079">
        <v>1670</v>
      </c>
      <c r="C2079" s="1" t="s">
        <v>99</v>
      </c>
      <c r="D2079" s="2">
        <v>45110.000694444447</v>
      </c>
      <c r="E2079" t="s">
        <v>191</v>
      </c>
      <c r="F2079" t="s">
        <v>4</v>
      </c>
      <c r="G2079">
        <v>6214</v>
      </c>
      <c r="H2079" s="11">
        <f t="shared" si="160"/>
        <v>3</v>
      </c>
      <c r="I2079" s="7">
        <v>45110</v>
      </c>
      <c r="J2079" s="8">
        <v>6.9444444444444447E-4</v>
      </c>
      <c r="K2079">
        <f t="shared" si="161"/>
        <v>1</v>
      </c>
      <c r="L2079">
        <f t="shared" si="162"/>
        <v>0</v>
      </c>
      <c r="M2079">
        <f t="shared" si="163"/>
        <v>7</v>
      </c>
      <c r="N2079" t="str">
        <f>VLOOKUP(B:B,Customers!A:B,2,TRUE)</f>
        <v>USA</v>
      </c>
      <c r="O2079" t="str">
        <f t="shared" si="164"/>
        <v>Not Outlier</v>
      </c>
      <c r="P2079">
        <f>VLOOKUP(B:B,Customers!A:H,8,0)</f>
        <v>80</v>
      </c>
    </row>
    <row r="2080" spans="1:16" x14ac:dyDescent="0.25">
      <c r="A2080">
        <v>581573</v>
      </c>
      <c r="B2080">
        <v>1670</v>
      </c>
      <c r="C2080" s="1" t="s">
        <v>99</v>
      </c>
      <c r="D2080" s="2">
        <v>45146.04583333333</v>
      </c>
      <c r="E2080" t="s">
        <v>97</v>
      </c>
      <c r="F2080" t="s">
        <v>5</v>
      </c>
      <c r="G2080">
        <v>8547</v>
      </c>
      <c r="H2080" s="11">
        <f t="shared" si="160"/>
        <v>8</v>
      </c>
      <c r="I2080" s="7">
        <v>45146</v>
      </c>
      <c r="J2080" s="8">
        <v>4.583333333333333E-2</v>
      </c>
      <c r="K2080">
        <f t="shared" si="161"/>
        <v>6</v>
      </c>
      <c r="L2080">
        <f t="shared" si="162"/>
        <v>1</v>
      </c>
      <c r="M2080">
        <f t="shared" si="163"/>
        <v>8</v>
      </c>
      <c r="N2080" t="str">
        <f>VLOOKUP(B:B,Customers!A:B,2,TRUE)</f>
        <v>USA</v>
      </c>
      <c r="O2080" t="str">
        <f t="shared" si="164"/>
        <v>Not Outlier</v>
      </c>
      <c r="P2080">
        <f>VLOOKUP(B:B,Customers!A:H,8,0)</f>
        <v>80</v>
      </c>
    </row>
    <row r="2081" spans="1:16" x14ac:dyDescent="0.25">
      <c r="A2081">
        <v>914647</v>
      </c>
      <c r="B2081">
        <v>1671</v>
      </c>
      <c r="C2081" s="1" t="s">
        <v>99</v>
      </c>
      <c r="D2081" s="3">
        <v>45010.081944444442</v>
      </c>
      <c r="E2081" t="s">
        <v>98</v>
      </c>
      <c r="F2081" t="s">
        <v>92</v>
      </c>
      <c r="G2081">
        <v>7025</v>
      </c>
      <c r="H2081" s="11">
        <f t="shared" si="160"/>
        <v>25</v>
      </c>
      <c r="I2081" s="7">
        <v>45010</v>
      </c>
      <c r="J2081" s="8">
        <v>8.1944444444444445E-2</v>
      </c>
      <c r="K2081">
        <f t="shared" si="161"/>
        <v>58</v>
      </c>
      <c r="L2081">
        <f t="shared" si="162"/>
        <v>1</v>
      </c>
      <c r="M2081">
        <f t="shared" si="163"/>
        <v>3</v>
      </c>
      <c r="N2081" t="str">
        <f>VLOOKUP(B:B,Customers!A:B,2,TRUE)</f>
        <v>USA</v>
      </c>
      <c r="O2081" t="str">
        <f t="shared" si="164"/>
        <v>Not Outlier</v>
      </c>
      <c r="P2081">
        <f>VLOOKUP(B:B,Customers!A:H,8,0)</f>
        <v>56</v>
      </c>
    </row>
    <row r="2082" spans="1:16" x14ac:dyDescent="0.25">
      <c r="A2082">
        <v>1635379</v>
      </c>
      <c r="B2082">
        <v>1673</v>
      </c>
      <c r="C2082" s="1" t="s">
        <v>105</v>
      </c>
      <c r="D2082" s="3">
        <v>45028.033333333333</v>
      </c>
      <c r="E2082" t="s">
        <v>191</v>
      </c>
      <c r="F2082" t="s">
        <v>54</v>
      </c>
      <c r="G2082">
        <v>5543</v>
      </c>
      <c r="H2082" s="11">
        <f t="shared" si="160"/>
        <v>12</v>
      </c>
      <c r="I2082" s="7">
        <v>45028</v>
      </c>
      <c r="J2082" s="8">
        <v>3.3333333333333333E-2</v>
      </c>
      <c r="K2082">
        <f t="shared" si="161"/>
        <v>48</v>
      </c>
      <c r="L2082">
        <f t="shared" si="162"/>
        <v>0</v>
      </c>
      <c r="M2082">
        <f t="shared" si="163"/>
        <v>4</v>
      </c>
      <c r="N2082" t="str">
        <f>VLOOKUP(B:B,Customers!A:B,2,TRUE)</f>
        <v>Spain</v>
      </c>
      <c r="O2082" t="str">
        <f t="shared" si="164"/>
        <v>Not Outlier</v>
      </c>
      <c r="P2082">
        <f>VLOOKUP(B:B,Customers!A:H,8,0)</f>
        <v>30</v>
      </c>
    </row>
    <row r="2083" spans="1:16" x14ac:dyDescent="0.25">
      <c r="A2083">
        <v>414161</v>
      </c>
      <c r="B2083">
        <v>1675</v>
      </c>
      <c r="C2083" s="1" t="s">
        <v>99</v>
      </c>
      <c r="D2083" s="2">
        <v>45287.992361111108</v>
      </c>
      <c r="E2083" t="s">
        <v>191</v>
      </c>
      <c r="F2083" t="s">
        <v>87</v>
      </c>
      <c r="G2083">
        <v>3894</v>
      </c>
      <c r="H2083" s="11">
        <f t="shared" si="160"/>
        <v>27</v>
      </c>
      <c r="I2083" s="7">
        <v>45287</v>
      </c>
      <c r="J2083" s="8">
        <v>0.99236111111111114</v>
      </c>
      <c r="K2083">
        <f t="shared" si="161"/>
        <v>49</v>
      </c>
      <c r="L2083">
        <f t="shared" si="162"/>
        <v>23</v>
      </c>
      <c r="M2083">
        <f t="shared" si="163"/>
        <v>12</v>
      </c>
      <c r="N2083" t="str">
        <f>VLOOKUP(B:B,Customers!A:B,2,TRUE)</f>
        <v>USA</v>
      </c>
      <c r="O2083" t="str">
        <f t="shared" si="164"/>
        <v>Not Outlier</v>
      </c>
      <c r="P2083">
        <f>VLOOKUP(B:B,Customers!A:H,8,0)</f>
        <v>57</v>
      </c>
    </row>
    <row r="2084" spans="1:16" x14ac:dyDescent="0.25">
      <c r="A2084">
        <v>393726</v>
      </c>
      <c r="B2084">
        <v>1676</v>
      </c>
      <c r="C2084" s="1" t="s">
        <v>104</v>
      </c>
      <c r="D2084" s="2">
        <v>45014.99722222222</v>
      </c>
      <c r="E2084" t="s">
        <v>98</v>
      </c>
      <c r="F2084" t="s">
        <v>90</v>
      </c>
      <c r="G2084">
        <v>2852</v>
      </c>
      <c r="H2084" s="11">
        <f t="shared" si="160"/>
        <v>29</v>
      </c>
      <c r="I2084" s="7">
        <v>45014</v>
      </c>
      <c r="J2084" s="8">
        <v>0.99722222222222223</v>
      </c>
      <c r="K2084">
        <f t="shared" si="161"/>
        <v>56</v>
      </c>
      <c r="L2084">
        <f t="shared" si="162"/>
        <v>23</v>
      </c>
      <c r="M2084">
        <f t="shared" si="163"/>
        <v>3</v>
      </c>
      <c r="N2084" t="str">
        <f>VLOOKUP(B:B,Customers!A:B,2,TRUE)</f>
        <v>Austria</v>
      </c>
      <c r="O2084" t="str">
        <f t="shared" si="164"/>
        <v>Not Outlier</v>
      </c>
      <c r="P2084">
        <f>VLOOKUP(B:B,Customers!A:H,8,0)</f>
        <v>25</v>
      </c>
    </row>
    <row r="2085" spans="1:16" x14ac:dyDescent="0.25">
      <c r="A2085">
        <v>756887</v>
      </c>
      <c r="B2085">
        <v>1676</v>
      </c>
      <c r="C2085" s="1" t="s">
        <v>104</v>
      </c>
      <c r="D2085" s="3">
        <v>45036.03402777778</v>
      </c>
      <c r="E2085" t="s">
        <v>191</v>
      </c>
      <c r="F2085" t="s">
        <v>43</v>
      </c>
      <c r="G2085">
        <v>5656</v>
      </c>
      <c r="H2085" s="11">
        <f t="shared" si="160"/>
        <v>20</v>
      </c>
      <c r="I2085" s="7">
        <v>45036</v>
      </c>
      <c r="J2085" s="8">
        <v>3.4027777777777775E-2</v>
      </c>
      <c r="K2085">
        <f t="shared" si="161"/>
        <v>49</v>
      </c>
      <c r="L2085">
        <f t="shared" si="162"/>
        <v>0</v>
      </c>
      <c r="M2085">
        <f t="shared" si="163"/>
        <v>4</v>
      </c>
      <c r="N2085" t="str">
        <f>VLOOKUP(B:B,Customers!A:B,2,TRUE)</f>
        <v>Austria</v>
      </c>
      <c r="O2085" t="str">
        <f t="shared" si="164"/>
        <v>Not Outlier</v>
      </c>
      <c r="P2085">
        <f>VLOOKUP(B:B,Customers!A:H,8,0)</f>
        <v>25</v>
      </c>
    </row>
    <row r="2086" spans="1:16" x14ac:dyDescent="0.25">
      <c r="A2086">
        <v>786170</v>
      </c>
      <c r="B2086">
        <v>1676</v>
      </c>
      <c r="C2086" s="1" t="s">
        <v>104</v>
      </c>
      <c r="D2086" s="3">
        <v>45182.030555555553</v>
      </c>
      <c r="E2086" t="s">
        <v>98</v>
      </c>
      <c r="F2086" t="s">
        <v>5</v>
      </c>
      <c r="G2086">
        <v>5008</v>
      </c>
      <c r="H2086" s="11">
        <f t="shared" si="160"/>
        <v>13</v>
      </c>
      <c r="I2086" s="7">
        <v>45182</v>
      </c>
      <c r="J2086" s="8">
        <v>3.0555555555555555E-2</v>
      </c>
      <c r="K2086">
        <f t="shared" si="161"/>
        <v>44</v>
      </c>
      <c r="L2086">
        <f t="shared" si="162"/>
        <v>0</v>
      </c>
      <c r="M2086">
        <f t="shared" si="163"/>
        <v>9</v>
      </c>
      <c r="N2086" t="str">
        <f>VLOOKUP(B:B,Customers!A:B,2,TRUE)</f>
        <v>Austria</v>
      </c>
      <c r="O2086" t="str">
        <f t="shared" si="164"/>
        <v>Not Outlier</v>
      </c>
      <c r="P2086">
        <f>VLOOKUP(B:B,Customers!A:H,8,0)</f>
        <v>25</v>
      </c>
    </row>
    <row r="2087" spans="1:16" x14ac:dyDescent="0.25">
      <c r="A2087">
        <v>1131650</v>
      </c>
      <c r="B2087">
        <v>1676</v>
      </c>
      <c r="C2087" s="1" t="s">
        <v>104</v>
      </c>
      <c r="D2087" s="3">
        <v>44944.963888888888</v>
      </c>
      <c r="E2087" t="s">
        <v>191</v>
      </c>
      <c r="F2087" t="s">
        <v>87</v>
      </c>
      <c r="G2087">
        <v>3121</v>
      </c>
      <c r="H2087" s="11">
        <f t="shared" si="160"/>
        <v>18</v>
      </c>
      <c r="I2087" s="7">
        <v>44944</v>
      </c>
      <c r="J2087" s="8">
        <v>0.96388888888888891</v>
      </c>
      <c r="K2087">
        <f t="shared" si="161"/>
        <v>8</v>
      </c>
      <c r="L2087">
        <f t="shared" si="162"/>
        <v>23</v>
      </c>
      <c r="M2087">
        <f t="shared" si="163"/>
        <v>1</v>
      </c>
      <c r="N2087" t="str">
        <f>VLOOKUP(B:B,Customers!A:B,2,TRUE)</f>
        <v>Austria</v>
      </c>
      <c r="O2087" t="str">
        <f t="shared" si="164"/>
        <v>Not Outlier</v>
      </c>
      <c r="P2087">
        <f>VLOOKUP(B:B,Customers!A:H,8,0)</f>
        <v>25</v>
      </c>
    </row>
    <row r="2088" spans="1:16" x14ac:dyDescent="0.25">
      <c r="A2088">
        <v>277038</v>
      </c>
      <c r="B2088">
        <v>1677</v>
      </c>
      <c r="C2088" s="1" t="s">
        <v>107</v>
      </c>
      <c r="D2088" s="2">
        <v>45139.938888888886</v>
      </c>
      <c r="E2088" t="s">
        <v>98</v>
      </c>
      <c r="F2088" t="s">
        <v>78</v>
      </c>
      <c r="G2088">
        <v>2455</v>
      </c>
      <c r="H2088" s="11">
        <f t="shared" si="160"/>
        <v>1</v>
      </c>
      <c r="I2088" s="7">
        <v>45139</v>
      </c>
      <c r="J2088" s="8">
        <v>0.93888888888888888</v>
      </c>
      <c r="K2088">
        <f t="shared" si="161"/>
        <v>32</v>
      </c>
      <c r="L2088">
        <f t="shared" si="162"/>
        <v>22</v>
      </c>
      <c r="M2088">
        <f t="shared" si="163"/>
        <v>8</v>
      </c>
      <c r="N2088" t="str">
        <f>VLOOKUP(B:B,Customers!A:B,2,TRUE)</f>
        <v>Italy</v>
      </c>
      <c r="O2088" t="str">
        <f t="shared" si="164"/>
        <v>Not Outlier</v>
      </c>
      <c r="P2088">
        <f>VLOOKUP(B:B,Customers!A:H,8,0)</f>
        <v>51</v>
      </c>
    </row>
    <row r="2089" spans="1:16" x14ac:dyDescent="0.25">
      <c r="A2089">
        <v>780700</v>
      </c>
      <c r="B2089">
        <v>1677</v>
      </c>
      <c r="C2089" s="1" t="s">
        <v>107</v>
      </c>
      <c r="D2089" s="3">
        <v>45055.993750000001</v>
      </c>
      <c r="E2089" t="s">
        <v>96</v>
      </c>
      <c r="F2089" t="s">
        <v>59</v>
      </c>
      <c r="G2089">
        <v>9948</v>
      </c>
      <c r="H2089" s="11">
        <f t="shared" si="160"/>
        <v>9</v>
      </c>
      <c r="I2089" s="7">
        <v>45055</v>
      </c>
      <c r="J2089" s="8">
        <v>0.99375000000000002</v>
      </c>
      <c r="K2089">
        <f t="shared" si="161"/>
        <v>51</v>
      </c>
      <c r="L2089">
        <f t="shared" si="162"/>
        <v>23</v>
      </c>
      <c r="M2089">
        <f t="shared" si="163"/>
        <v>5</v>
      </c>
      <c r="N2089" t="str">
        <f>VLOOKUP(B:B,Customers!A:B,2,TRUE)</f>
        <v>Italy</v>
      </c>
      <c r="O2089" t="str">
        <f t="shared" si="164"/>
        <v>Not Outlier</v>
      </c>
      <c r="P2089">
        <f>VLOOKUP(B:B,Customers!A:H,8,0)</f>
        <v>51</v>
      </c>
    </row>
    <row r="2090" spans="1:16" x14ac:dyDescent="0.25">
      <c r="A2090">
        <v>921826</v>
      </c>
      <c r="B2090">
        <v>1677</v>
      </c>
      <c r="C2090" s="1" t="s">
        <v>107</v>
      </c>
      <c r="D2090" s="3">
        <v>45027.998611111114</v>
      </c>
      <c r="E2090" t="s">
        <v>96</v>
      </c>
      <c r="F2090" t="s">
        <v>20</v>
      </c>
      <c r="G2090">
        <v>1726</v>
      </c>
      <c r="H2090" s="11">
        <f t="shared" si="160"/>
        <v>11</v>
      </c>
      <c r="I2090" s="7">
        <v>45027</v>
      </c>
      <c r="J2090" s="8">
        <v>0.99861111111111112</v>
      </c>
      <c r="K2090">
        <f t="shared" si="161"/>
        <v>58</v>
      </c>
      <c r="L2090">
        <f t="shared" si="162"/>
        <v>23</v>
      </c>
      <c r="M2090">
        <f t="shared" si="163"/>
        <v>4</v>
      </c>
      <c r="N2090" t="str">
        <f>VLOOKUP(B:B,Customers!A:B,2,TRUE)</f>
        <v>Italy</v>
      </c>
      <c r="O2090" t="str">
        <f t="shared" si="164"/>
        <v>Not Outlier</v>
      </c>
      <c r="P2090">
        <f>VLOOKUP(B:B,Customers!A:H,8,0)</f>
        <v>51</v>
      </c>
    </row>
    <row r="2091" spans="1:16" x14ac:dyDescent="0.25">
      <c r="A2091">
        <v>998926</v>
      </c>
      <c r="B2091">
        <v>1677</v>
      </c>
      <c r="C2091" s="1" t="s">
        <v>107</v>
      </c>
      <c r="D2091" s="3">
        <v>45143.061805555553</v>
      </c>
      <c r="E2091" t="s">
        <v>97</v>
      </c>
      <c r="F2091" t="s">
        <v>27</v>
      </c>
      <c r="G2091">
        <v>9356</v>
      </c>
      <c r="H2091" s="11">
        <f t="shared" si="160"/>
        <v>5</v>
      </c>
      <c r="I2091" s="7">
        <v>45143</v>
      </c>
      <c r="J2091" s="8">
        <v>6.1805555555555558E-2</v>
      </c>
      <c r="K2091">
        <f t="shared" si="161"/>
        <v>29</v>
      </c>
      <c r="L2091">
        <f t="shared" si="162"/>
        <v>1</v>
      </c>
      <c r="M2091">
        <f t="shared" si="163"/>
        <v>8</v>
      </c>
      <c r="N2091" t="str">
        <f>VLOOKUP(B:B,Customers!A:B,2,TRUE)</f>
        <v>Italy</v>
      </c>
      <c r="O2091" t="str">
        <f t="shared" si="164"/>
        <v>Not Outlier</v>
      </c>
      <c r="P2091">
        <f>VLOOKUP(B:B,Customers!A:H,8,0)</f>
        <v>51</v>
      </c>
    </row>
    <row r="2092" spans="1:16" x14ac:dyDescent="0.25">
      <c r="A2092">
        <v>626849</v>
      </c>
      <c r="B2092">
        <v>1679</v>
      </c>
      <c r="C2092" s="1" t="s">
        <v>101</v>
      </c>
      <c r="D2092" s="2">
        <v>45049.011111111111</v>
      </c>
      <c r="E2092" t="s">
        <v>98</v>
      </c>
      <c r="F2092" t="s">
        <v>4</v>
      </c>
      <c r="G2092">
        <v>3639</v>
      </c>
      <c r="H2092" s="11">
        <f t="shared" si="160"/>
        <v>3</v>
      </c>
      <c r="I2092" s="7">
        <v>45049</v>
      </c>
      <c r="J2092" s="8">
        <v>1.1111111111111112E-2</v>
      </c>
      <c r="K2092">
        <f t="shared" si="161"/>
        <v>16</v>
      </c>
      <c r="L2092">
        <f t="shared" si="162"/>
        <v>0</v>
      </c>
      <c r="M2092">
        <f t="shared" si="163"/>
        <v>5</v>
      </c>
      <c r="N2092" t="str">
        <f>VLOOKUP(B:B,Customers!A:B,2,TRUE)</f>
        <v>Australia</v>
      </c>
      <c r="O2092" t="str">
        <f t="shared" si="164"/>
        <v>Not Outlier</v>
      </c>
      <c r="P2092">
        <f>VLOOKUP(B:B,Customers!A:H,8,0)</f>
        <v>59</v>
      </c>
    </row>
    <row r="2093" spans="1:16" x14ac:dyDescent="0.25">
      <c r="A2093">
        <v>366083</v>
      </c>
      <c r="B2093">
        <v>1680</v>
      </c>
      <c r="C2093" s="1" t="s">
        <v>99</v>
      </c>
      <c r="D2093" s="2">
        <v>44972.05</v>
      </c>
      <c r="E2093" t="s">
        <v>96</v>
      </c>
      <c r="F2093" t="s">
        <v>91</v>
      </c>
      <c r="G2093">
        <v>8672</v>
      </c>
      <c r="H2093" s="11">
        <f t="shared" si="160"/>
        <v>15</v>
      </c>
      <c r="I2093" s="7">
        <v>44972</v>
      </c>
      <c r="J2093" s="8">
        <v>0.05</v>
      </c>
      <c r="K2093">
        <f t="shared" si="161"/>
        <v>12</v>
      </c>
      <c r="L2093">
        <f t="shared" si="162"/>
        <v>1</v>
      </c>
      <c r="M2093">
        <f t="shared" si="163"/>
        <v>2</v>
      </c>
      <c r="N2093" t="str">
        <f>VLOOKUP(B:B,Customers!A:B,2,TRUE)</f>
        <v>USA</v>
      </c>
      <c r="O2093" t="str">
        <f t="shared" si="164"/>
        <v>Not Outlier</v>
      </c>
      <c r="P2093">
        <f>VLOOKUP(B:B,Customers!A:H,8,0)</f>
        <v>41</v>
      </c>
    </row>
    <row r="2094" spans="1:16" x14ac:dyDescent="0.25">
      <c r="A2094">
        <v>9339</v>
      </c>
      <c r="B2094">
        <v>1681</v>
      </c>
      <c r="C2094" s="1" t="s">
        <v>105</v>
      </c>
      <c r="D2094" s="2">
        <v>45278.027083333334</v>
      </c>
      <c r="E2094" t="s">
        <v>97</v>
      </c>
      <c r="F2094" t="s">
        <v>15</v>
      </c>
      <c r="G2094">
        <v>2782</v>
      </c>
      <c r="H2094" s="11">
        <f t="shared" si="160"/>
        <v>18</v>
      </c>
      <c r="I2094" s="7">
        <v>45278</v>
      </c>
      <c r="J2094" s="8">
        <v>2.7083333333333334E-2</v>
      </c>
      <c r="K2094">
        <f t="shared" si="161"/>
        <v>39</v>
      </c>
      <c r="L2094">
        <f t="shared" si="162"/>
        <v>0</v>
      </c>
      <c r="M2094">
        <f t="shared" si="163"/>
        <v>12</v>
      </c>
      <c r="N2094" t="str">
        <f>VLOOKUP(B:B,Customers!A:B,2,TRUE)</f>
        <v>Spain</v>
      </c>
      <c r="O2094" t="str">
        <f t="shared" si="164"/>
        <v>Not Outlier</v>
      </c>
      <c r="P2094">
        <f>VLOOKUP(B:B,Customers!A:H,8,0)</f>
        <v>38</v>
      </c>
    </row>
    <row r="2095" spans="1:16" x14ac:dyDescent="0.25">
      <c r="A2095">
        <v>183352</v>
      </c>
      <c r="B2095">
        <v>1682</v>
      </c>
      <c r="C2095" s="1" t="s">
        <v>100</v>
      </c>
      <c r="D2095" s="2">
        <v>45215.024305555555</v>
      </c>
      <c r="E2095" t="s">
        <v>191</v>
      </c>
      <c r="F2095" t="s">
        <v>78</v>
      </c>
      <c r="G2095">
        <v>8347</v>
      </c>
      <c r="H2095" s="11">
        <f t="shared" si="160"/>
        <v>16</v>
      </c>
      <c r="I2095" s="7">
        <v>45215</v>
      </c>
      <c r="J2095" s="8">
        <v>2.4305555555555556E-2</v>
      </c>
      <c r="K2095">
        <f t="shared" si="161"/>
        <v>35</v>
      </c>
      <c r="L2095">
        <f t="shared" si="162"/>
        <v>0</v>
      </c>
      <c r="M2095">
        <f t="shared" si="163"/>
        <v>10</v>
      </c>
      <c r="N2095" t="str">
        <f>VLOOKUP(B:B,Customers!A:B,2,TRUE)</f>
        <v>France</v>
      </c>
      <c r="O2095" t="str">
        <f t="shared" si="164"/>
        <v>Not Outlier</v>
      </c>
      <c r="P2095">
        <f>VLOOKUP(B:B,Customers!A:H,8,0)</f>
        <v>72</v>
      </c>
    </row>
    <row r="2096" spans="1:16" x14ac:dyDescent="0.25">
      <c r="A2096">
        <v>473503</v>
      </c>
      <c r="B2096">
        <v>1682</v>
      </c>
      <c r="C2096" s="1" t="s">
        <v>100</v>
      </c>
      <c r="D2096" s="2">
        <v>45146.976388888892</v>
      </c>
      <c r="E2096" t="s">
        <v>191</v>
      </c>
      <c r="F2096" t="s">
        <v>19</v>
      </c>
      <c r="G2096">
        <v>1565</v>
      </c>
      <c r="H2096" s="11">
        <f t="shared" si="160"/>
        <v>8</v>
      </c>
      <c r="I2096" s="7">
        <v>45146</v>
      </c>
      <c r="J2096" s="8">
        <v>0.97638888888888886</v>
      </c>
      <c r="K2096">
        <f t="shared" si="161"/>
        <v>26</v>
      </c>
      <c r="L2096">
        <f t="shared" si="162"/>
        <v>23</v>
      </c>
      <c r="M2096">
        <f t="shared" si="163"/>
        <v>8</v>
      </c>
      <c r="N2096" t="str">
        <f>VLOOKUP(B:B,Customers!A:B,2,TRUE)</f>
        <v>France</v>
      </c>
      <c r="O2096" t="str">
        <f t="shared" si="164"/>
        <v>Not Outlier</v>
      </c>
      <c r="P2096">
        <f>VLOOKUP(B:B,Customers!A:H,8,0)</f>
        <v>72</v>
      </c>
    </row>
    <row r="2097" spans="1:16" x14ac:dyDescent="0.25">
      <c r="A2097">
        <v>545696</v>
      </c>
      <c r="B2097">
        <v>1682</v>
      </c>
      <c r="C2097" s="1" t="s">
        <v>100</v>
      </c>
      <c r="D2097" s="2">
        <v>45085.045138888891</v>
      </c>
      <c r="E2097" t="s">
        <v>97</v>
      </c>
      <c r="F2097" t="s">
        <v>79</v>
      </c>
      <c r="G2097">
        <v>9120</v>
      </c>
      <c r="H2097" s="11">
        <f t="shared" si="160"/>
        <v>8</v>
      </c>
      <c r="I2097" s="7">
        <v>45085</v>
      </c>
      <c r="J2097" s="8">
        <v>4.5138888888888888E-2</v>
      </c>
      <c r="K2097">
        <f t="shared" si="161"/>
        <v>5</v>
      </c>
      <c r="L2097">
        <f t="shared" si="162"/>
        <v>1</v>
      </c>
      <c r="M2097">
        <f t="shared" si="163"/>
        <v>6</v>
      </c>
      <c r="N2097" t="str">
        <f>VLOOKUP(B:B,Customers!A:B,2,TRUE)</f>
        <v>France</v>
      </c>
      <c r="O2097" t="str">
        <f t="shared" si="164"/>
        <v>Not Outlier</v>
      </c>
      <c r="P2097">
        <f>VLOOKUP(B:B,Customers!A:H,8,0)</f>
        <v>72</v>
      </c>
    </row>
    <row r="2098" spans="1:16" x14ac:dyDescent="0.25">
      <c r="A2098">
        <v>686952</v>
      </c>
      <c r="B2098">
        <v>1685</v>
      </c>
      <c r="C2098" s="1" t="s">
        <v>99</v>
      </c>
      <c r="D2098" s="3">
        <v>45029.040277777778</v>
      </c>
      <c r="E2098" t="s">
        <v>97</v>
      </c>
      <c r="F2098" t="s">
        <v>68</v>
      </c>
      <c r="G2098">
        <v>6047</v>
      </c>
      <c r="H2098" s="11">
        <f t="shared" si="160"/>
        <v>13</v>
      </c>
      <c r="I2098" s="7">
        <v>45029</v>
      </c>
      <c r="J2098" s="8">
        <v>4.027777777777778E-2</v>
      </c>
      <c r="K2098">
        <f t="shared" si="161"/>
        <v>58</v>
      </c>
      <c r="L2098">
        <f t="shared" si="162"/>
        <v>0</v>
      </c>
      <c r="M2098">
        <f t="shared" si="163"/>
        <v>4</v>
      </c>
      <c r="N2098" t="str">
        <f>VLOOKUP(B:B,Customers!A:B,2,TRUE)</f>
        <v>USA</v>
      </c>
      <c r="O2098" t="str">
        <f t="shared" si="164"/>
        <v>Not Outlier</v>
      </c>
      <c r="P2098">
        <f>VLOOKUP(B:B,Customers!A:H,8,0)</f>
        <v>74</v>
      </c>
    </row>
    <row r="2099" spans="1:16" x14ac:dyDescent="0.25">
      <c r="A2099">
        <v>877616</v>
      </c>
      <c r="B2099">
        <v>1685</v>
      </c>
      <c r="C2099" s="1" t="s">
        <v>99</v>
      </c>
      <c r="D2099" s="3">
        <v>45279</v>
      </c>
      <c r="E2099" t="s">
        <v>97</v>
      </c>
      <c r="F2099" t="s">
        <v>29</v>
      </c>
      <c r="G2099">
        <v>6662</v>
      </c>
      <c r="H2099" s="11">
        <f t="shared" si="160"/>
        <v>19</v>
      </c>
      <c r="I2099" s="7">
        <v>45279</v>
      </c>
      <c r="J2099" s="8">
        <v>0</v>
      </c>
      <c r="K2099">
        <f t="shared" si="161"/>
        <v>0</v>
      </c>
      <c r="L2099">
        <f t="shared" si="162"/>
        <v>0</v>
      </c>
      <c r="M2099">
        <f t="shared" si="163"/>
        <v>12</v>
      </c>
      <c r="N2099" t="str">
        <f>VLOOKUP(B:B,Customers!A:B,2,TRUE)</f>
        <v>USA</v>
      </c>
      <c r="O2099" t="str">
        <f t="shared" si="164"/>
        <v>Not Outlier</v>
      </c>
      <c r="P2099">
        <f>VLOOKUP(B:B,Customers!A:H,8,0)</f>
        <v>74</v>
      </c>
    </row>
    <row r="2100" spans="1:16" x14ac:dyDescent="0.25">
      <c r="A2100">
        <v>1212775</v>
      </c>
      <c r="B2100">
        <v>1685</v>
      </c>
      <c r="C2100" s="1" t="s">
        <v>99</v>
      </c>
      <c r="D2100" s="3">
        <v>45163.05972222222</v>
      </c>
      <c r="E2100" t="s">
        <v>97</v>
      </c>
      <c r="F2100" t="s">
        <v>73</v>
      </c>
      <c r="G2100">
        <v>9604</v>
      </c>
      <c r="H2100" s="11">
        <f t="shared" si="160"/>
        <v>25</v>
      </c>
      <c r="I2100" s="7">
        <v>45163</v>
      </c>
      <c r="J2100" s="8">
        <v>5.9722222222222225E-2</v>
      </c>
      <c r="K2100">
        <f t="shared" si="161"/>
        <v>26</v>
      </c>
      <c r="L2100">
        <f t="shared" si="162"/>
        <v>1</v>
      </c>
      <c r="M2100">
        <f t="shared" si="163"/>
        <v>8</v>
      </c>
      <c r="N2100" t="str">
        <f>VLOOKUP(B:B,Customers!A:B,2,TRUE)</f>
        <v>USA</v>
      </c>
      <c r="O2100" t="str">
        <f t="shared" si="164"/>
        <v>Not Outlier</v>
      </c>
      <c r="P2100">
        <f>VLOOKUP(B:B,Customers!A:H,8,0)</f>
        <v>74</v>
      </c>
    </row>
    <row r="2101" spans="1:16" x14ac:dyDescent="0.25">
      <c r="A2101">
        <v>1102470</v>
      </c>
      <c r="B2101">
        <v>1686</v>
      </c>
      <c r="C2101" s="1" t="s">
        <v>100</v>
      </c>
      <c r="D2101" s="3">
        <v>44973.984722222223</v>
      </c>
      <c r="E2101" t="s">
        <v>191</v>
      </c>
      <c r="F2101" t="s">
        <v>28</v>
      </c>
      <c r="G2101">
        <v>7654</v>
      </c>
      <c r="H2101" s="11">
        <f t="shared" si="160"/>
        <v>16</v>
      </c>
      <c r="I2101" s="7">
        <v>44973</v>
      </c>
      <c r="J2101" s="8">
        <v>0.98472222222222228</v>
      </c>
      <c r="K2101">
        <f t="shared" si="161"/>
        <v>38</v>
      </c>
      <c r="L2101">
        <f t="shared" si="162"/>
        <v>23</v>
      </c>
      <c r="M2101">
        <f t="shared" si="163"/>
        <v>2</v>
      </c>
      <c r="N2101" t="str">
        <f>VLOOKUP(B:B,Customers!A:B,2,TRUE)</f>
        <v>France</v>
      </c>
      <c r="O2101" t="str">
        <f t="shared" si="164"/>
        <v>Not Outlier</v>
      </c>
      <c r="P2101">
        <f>VLOOKUP(B:B,Customers!A:H,8,0)</f>
        <v>53</v>
      </c>
    </row>
    <row r="2102" spans="1:16" x14ac:dyDescent="0.25">
      <c r="A2102">
        <v>1232244</v>
      </c>
      <c r="B2102">
        <v>1686</v>
      </c>
      <c r="C2102" s="1" t="s">
        <v>100</v>
      </c>
      <c r="D2102" s="3">
        <v>45034.072916666664</v>
      </c>
      <c r="E2102" t="s">
        <v>191</v>
      </c>
      <c r="F2102" t="s">
        <v>18</v>
      </c>
      <c r="G2102">
        <v>7689</v>
      </c>
      <c r="H2102" s="11">
        <f t="shared" si="160"/>
        <v>18</v>
      </c>
      <c r="I2102" s="7">
        <v>45034</v>
      </c>
      <c r="J2102" s="8">
        <v>7.2916666666666671E-2</v>
      </c>
      <c r="K2102">
        <f t="shared" si="161"/>
        <v>45</v>
      </c>
      <c r="L2102">
        <f t="shared" si="162"/>
        <v>1</v>
      </c>
      <c r="M2102">
        <f t="shared" si="163"/>
        <v>4</v>
      </c>
      <c r="N2102" t="str">
        <f>VLOOKUP(B:B,Customers!A:B,2,TRUE)</f>
        <v>France</v>
      </c>
      <c r="O2102" t="str">
        <f t="shared" si="164"/>
        <v>Not Outlier</v>
      </c>
      <c r="P2102">
        <f>VLOOKUP(B:B,Customers!A:H,8,0)</f>
        <v>53</v>
      </c>
    </row>
    <row r="2103" spans="1:16" x14ac:dyDescent="0.25">
      <c r="A2103">
        <v>1385745</v>
      </c>
      <c r="B2103">
        <v>1686</v>
      </c>
      <c r="C2103" s="1" t="s">
        <v>100</v>
      </c>
      <c r="D2103" s="3">
        <v>44958.061111111114</v>
      </c>
      <c r="E2103" t="s">
        <v>96</v>
      </c>
      <c r="F2103" t="s">
        <v>27</v>
      </c>
      <c r="G2103">
        <v>5128</v>
      </c>
      <c r="H2103" s="11">
        <f t="shared" si="160"/>
        <v>1</v>
      </c>
      <c r="I2103" s="7">
        <v>44958</v>
      </c>
      <c r="J2103" s="8">
        <v>6.1111111111111109E-2</v>
      </c>
      <c r="K2103">
        <f t="shared" si="161"/>
        <v>28</v>
      </c>
      <c r="L2103">
        <f t="shared" si="162"/>
        <v>1</v>
      </c>
      <c r="M2103">
        <f t="shared" si="163"/>
        <v>2</v>
      </c>
      <c r="N2103" t="str">
        <f>VLOOKUP(B:B,Customers!A:B,2,TRUE)</f>
        <v>France</v>
      </c>
      <c r="O2103" t="str">
        <f t="shared" si="164"/>
        <v>Not Outlier</v>
      </c>
      <c r="P2103">
        <f>VLOOKUP(B:B,Customers!A:H,8,0)</f>
        <v>53</v>
      </c>
    </row>
    <row r="2104" spans="1:16" x14ac:dyDescent="0.25">
      <c r="A2104">
        <v>454137</v>
      </c>
      <c r="B2104">
        <v>1687</v>
      </c>
      <c r="C2104" s="1" t="s">
        <v>101</v>
      </c>
      <c r="D2104" s="2">
        <v>44941.013888888891</v>
      </c>
      <c r="E2104" t="s">
        <v>191</v>
      </c>
      <c r="F2104" t="s">
        <v>14</v>
      </c>
      <c r="G2104">
        <v>2431</v>
      </c>
      <c r="H2104" s="11">
        <f t="shared" si="160"/>
        <v>15</v>
      </c>
      <c r="I2104" s="7">
        <v>44941</v>
      </c>
      <c r="J2104" s="8">
        <v>1.3888888888888888E-2</v>
      </c>
      <c r="K2104">
        <f t="shared" si="161"/>
        <v>20</v>
      </c>
      <c r="L2104">
        <f t="shared" si="162"/>
        <v>0</v>
      </c>
      <c r="M2104">
        <f t="shared" si="163"/>
        <v>1</v>
      </c>
      <c r="N2104" t="str">
        <f>VLOOKUP(B:B,Customers!A:B,2,TRUE)</f>
        <v>Australia</v>
      </c>
      <c r="O2104" t="str">
        <f t="shared" si="164"/>
        <v>Not Outlier</v>
      </c>
      <c r="P2104">
        <f>VLOOKUP(B:B,Customers!A:H,8,0)</f>
        <v>38</v>
      </c>
    </row>
    <row r="2105" spans="1:16" x14ac:dyDescent="0.25">
      <c r="A2105">
        <v>1277957</v>
      </c>
      <c r="B2105">
        <v>1687</v>
      </c>
      <c r="C2105" s="1" t="s">
        <v>101</v>
      </c>
      <c r="D2105" s="3">
        <v>44952.071527777778</v>
      </c>
      <c r="E2105" t="s">
        <v>98</v>
      </c>
      <c r="F2105" t="s">
        <v>89</v>
      </c>
      <c r="G2105">
        <v>2062</v>
      </c>
      <c r="H2105" s="11">
        <f t="shared" si="160"/>
        <v>26</v>
      </c>
      <c r="I2105" s="7">
        <v>44952</v>
      </c>
      <c r="J2105" s="8">
        <v>7.1527777777777773E-2</v>
      </c>
      <c r="K2105">
        <f t="shared" si="161"/>
        <v>43</v>
      </c>
      <c r="L2105">
        <f t="shared" si="162"/>
        <v>1</v>
      </c>
      <c r="M2105">
        <f t="shared" si="163"/>
        <v>1</v>
      </c>
      <c r="N2105" t="str">
        <f>VLOOKUP(B:B,Customers!A:B,2,TRUE)</f>
        <v>Australia</v>
      </c>
      <c r="O2105" t="str">
        <f t="shared" si="164"/>
        <v>Not Outlier</v>
      </c>
      <c r="P2105">
        <f>VLOOKUP(B:B,Customers!A:H,8,0)</f>
        <v>38</v>
      </c>
    </row>
    <row r="2106" spans="1:16" x14ac:dyDescent="0.25">
      <c r="A2106">
        <v>1620752</v>
      </c>
      <c r="B2106">
        <v>1687</v>
      </c>
      <c r="C2106" s="1" t="s">
        <v>101</v>
      </c>
      <c r="D2106" s="3">
        <v>45212.984027777777</v>
      </c>
      <c r="E2106" t="s">
        <v>96</v>
      </c>
      <c r="F2106" t="s">
        <v>43</v>
      </c>
      <c r="G2106">
        <v>7191</v>
      </c>
      <c r="H2106" s="11">
        <f t="shared" si="160"/>
        <v>13</v>
      </c>
      <c r="I2106" s="7">
        <v>45212</v>
      </c>
      <c r="J2106" s="8">
        <v>0.98402777777777772</v>
      </c>
      <c r="K2106">
        <f t="shared" si="161"/>
        <v>37</v>
      </c>
      <c r="L2106">
        <f t="shared" si="162"/>
        <v>23</v>
      </c>
      <c r="M2106">
        <f t="shared" si="163"/>
        <v>10</v>
      </c>
      <c r="N2106" t="str">
        <f>VLOOKUP(B:B,Customers!A:B,2,TRUE)</f>
        <v>Australia</v>
      </c>
      <c r="O2106" t="str">
        <f t="shared" si="164"/>
        <v>Not Outlier</v>
      </c>
      <c r="P2106">
        <f>VLOOKUP(B:B,Customers!A:H,8,0)</f>
        <v>38</v>
      </c>
    </row>
    <row r="2107" spans="1:16" x14ac:dyDescent="0.25">
      <c r="A2107">
        <v>565068</v>
      </c>
      <c r="B2107">
        <v>1689</v>
      </c>
      <c r="C2107" s="1" t="s">
        <v>101</v>
      </c>
      <c r="D2107" s="2">
        <v>45087.972916666666</v>
      </c>
      <c r="E2107" t="s">
        <v>191</v>
      </c>
      <c r="F2107" t="s">
        <v>41</v>
      </c>
      <c r="G2107">
        <v>1282</v>
      </c>
      <c r="H2107" s="11">
        <f t="shared" si="160"/>
        <v>10</v>
      </c>
      <c r="I2107" s="7">
        <v>45087</v>
      </c>
      <c r="J2107" s="8">
        <v>0.97291666666666665</v>
      </c>
      <c r="K2107">
        <f t="shared" si="161"/>
        <v>21</v>
      </c>
      <c r="L2107">
        <f t="shared" si="162"/>
        <v>23</v>
      </c>
      <c r="M2107">
        <f t="shared" si="163"/>
        <v>6</v>
      </c>
      <c r="N2107" t="str">
        <f>VLOOKUP(B:B,Customers!A:B,2,TRUE)</f>
        <v>Australia</v>
      </c>
      <c r="O2107" t="str">
        <f t="shared" si="164"/>
        <v>Not Outlier</v>
      </c>
      <c r="P2107">
        <f>VLOOKUP(B:B,Customers!A:H,8,0)</f>
        <v>50</v>
      </c>
    </row>
    <row r="2108" spans="1:16" x14ac:dyDescent="0.25">
      <c r="A2108">
        <v>1560730</v>
      </c>
      <c r="B2108">
        <v>1689</v>
      </c>
      <c r="C2108" s="1" t="s">
        <v>101</v>
      </c>
      <c r="D2108" s="3">
        <v>45106.023611111108</v>
      </c>
      <c r="E2108" t="s">
        <v>191</v>
      </c>
      <c r="F2108" t="s">
        <v>14</v>
      </c>
      <c r="G2108">
        <v>9570</v>
      </c>
      <c r="H2108" s="11">
        <f t="shared" si="160"/>
        <v>29</v>
      </c>
      <c r="I2108" s="7">
        <v>45106</v>
      </c>
      <c r="J2108" s="8">
        <v>2.361111111111111E-2</v>
      </c>
      <c r="K2108">
        <f t="shared" si="161"/>
        <v>34</v>
      </c>
      <c r="L2108">
        <f t="shared" si="162"/>
        <v>0</v>
      </c>
      <c r="M2108">
        <f t="shared" si="163"/>
        <v>6</v>
      </c>
      <c r="N2108" t="str">
        <f>VLOOKUP(B:B,Customers!A:B,2,TRUE)</f>
        <v>Australia</v>
      </c>
      <c r="O2108" t="str">
        <f t="shared" si="164"/>
        <v>Not Outlier</v>
      </c>
      <c r="P2108">
        <f>VLOOKUP(B:B,Customers!A:H,8,0)</f>
        <v>50</v>
      </c>
    </row>
    <row r="2109" spans="1:16" x14ac:dyDescent="0.25">
      <c r="A2109">
        <v>1255720</v>
      </c>
      <c r="B2109">
        <v>1690</v>
      </c>
      <c r="C2109" s="1" t="s">
        <v>101</v>
      </c>
      <c r="D2109" s="3">
        <v>45178.013888888891</v>
      </c>
      <c r="E2109" t="s">
        <v>97</v>
      </c>
      <c r="F2109" t="s">
        <v>27</v>
      </c>
      <c r="G2109">
        <v>6466</v>
      </c>
      <c r="H2109" s="11">
        <f t="shared" si="160"/>
        <v>9</v>
      </c>
      <c r="I2109" s="7">
        <v>45178</v>
      </c>
      <c r="J2109" s="8">
        <v>1.3888888888888888E-2</v>
      </c>
      <c r="K2109">
        <f t="shared" si="161"/>
        <v>20</v>
      </c>
      <c r="L2109">
        <f t="shared" si="162"/>
        <v>0</v>
      </c>
      <c r="M2109">
        <f t="shared" si="163"/>
        <v>9</v>
      </c>
      <c r="N2109" t="str">
        <f>VLOOKUP(B:B,Customers!A:B,2,TRUE)</f>
        <v>Australia</v>
      </c>
      <c r="O2109" t="str">
        <f t="shared" si="164"/>
        <v>Not Outlier</v>
      </c>
      <c r="P2109">
        <f>VLOOKUP(B:B,Customers!A:H,8,0)</f>
        <v>57</v>
      </c>
    </row>
    <row r="2110" spans="1:16" x14ac:dyDescent="0.25">
      <c r="A2110">
        <v>716091</v>
      </c>
      <c r="B2110">
        <v>1691</v>
      </c>
      <c r="C2110" s="1" t="s">
        <v>99</v>
      </c>
      <c r="D2110" s="3">
        <v>45089.061111111114</v>
      </c>
      <c r="E2110" t="s">
        <v>97</v>
      </c>
      <c r="F2110" t="s">
        <v>40</v>
      </c>
      <c r="G2110">
        <v>6454</v>
      </c>
      <c r="H2110" s="11">
        <f t="shared" si="160"/>
        <v>12</v>
      </c>
      <c r="I2110" s="7">
        <v>45089</v>
      </c>
      <c r="J2110" s="8">
        <v>6.1111111111111109E-2</v>
      </c>
      <c r="K2110">
        <f t="shared" si="161"/>
        <v>28</v>
      </c>
      <c r="L2110">
        <f t="shared" si="162"/>
        <v>1</v>
      </c>
      <c r="M2110">
        <f t="shared" si="163"/>
        <v>6</v>
      </c>
      <c r="N2110" t="str">
        <f>VLOOKUP(B:B,Customers!A:B,2,TRUE)</f>
        <v>USA</v>
      </c>
      <c r="O2110" t="str">
        <f t="shared" si="164"/>
        <v>Not Outlier</v>
      </c>
      <c r="P2110">
        <f>VLOOKUP(B:B,Customers!A:H,8,0)</f>
        <v>43</v>
      </c>
    </row>
    <row r="2111" spans="1:16" x14ac:dyDescent="0.25">
      <c r="A2111">
        <v>452070</v>
      </c>
      <c r="B2111">
        <v>1693</v>
      </c>
      <c r="C2111" s="1" t="s">
        <v>100</v>
      </c>
      <c r="D2111" s="2">
        <v>45052.015277777777</v>
      </c>
      <c r="E2111" t="s">
        <v>96</v>
      </c>
      <c r="F2111" t="s">
        <v>89</v>
      </c>
      <c r="G2111">
        <v>9332</v>
      </c>
      <c r="H2111" s="11">
        <f t="shared" si="160"/>
        <v>6</v>
      </c>
      <c r="I2111" s="7">
        <v>45052</v>
      </c>
      <c r="J2111" s="8">
        <v>1.5277777777777777E-2</v>
      </c>
      <c r="K2111">
        <f t="shared" si="161"/>
        <v>22</v>
      </c>
      <c r="L2111">
        <f t="shared" si="162"/>
        <v>0</v>
      </c>
      <c r="M2111">
        <f t="shared" si="163"/>
        <v>5</v>
      </c>
      <c r="N2111" t="str">
        <f>VLOOKUP(B:B,Customers!A:B,2,TRUE)</f>
        <v>France</v>
      </c>
      <c r="O2111" t="str">
        <f t="shared" si="164"/>
        <v>Not Outlier</v>
      </c>
      <c r="P2111">
        <f>VLOOKUP(B:B,Customers!A:H,8,0)</f>
        <v>63</v>
      </c>
    </row>
    <row r="2112" spans="1:16" x14ac:dyDescent="0.25">
      <c r="A2112">
        <v>182441</v>
      </c>
      <c r="B2112">
        <v>1694</v>
      </c>
      <c r="C2112" s="1" t="s">
        <v>111</v>
      </c>
      <c r="D2112" s="2">
        <v>45278.959027777775</v>
      </c>
      <c r="E2112" t="s">
        <v>191</v>
      </c>
      <c r="F2112" t="s">
        <v>30</v>
      </c>
      <c r="G2112">
        <v>1072</v>
      </c>
      <c r="H2112" s="11">
        <f t="shared" si="160"/>
        <v>18</v>
      </c>
      <c r="I2112" s="7">
        <v>45278</v>
      </c>
      <c r="J2112" s="8">
        <v>0.95902777777777781</v>
      </c>
      <c r="K2112">
        <f t="shared" si="161"/>
        <v>1</v>
      </c>
      <c r="L2112">
        <f t="shared" si="162"/>
        <v>23</v>
      </c>
      <c r="M2112">
        <f t="shared" si="163"/>
        <v>12</v>
      </c>
      <c r="N2112" t="str">
        <f>VLOOKUP(B:B,Customers!A:B,2,TRUE)</f>
        <v>Ireland</v>
      </c>
      <c r="O2112" t="str">
        <f t="shared" si="164"/>
        <v>Not Outlier</v>
      </c>
      <c r="P2112">
        <f>VLOOKUP(B:B,Customers!A:H,8,0)</f>
        <v>83</v>
      </c>
    </row>
    <row r="2113" spans="1:16" x14ac:dyDescent="0.25">
      <c r="A2113">
        <v>590748</v>
      </c>
      <c r="B2113">
        <v>1695</v>
      </c>
      <c r="C2113" s="1" t="s">
        <v>105</v>
      </c>
      <c r="D2113" s="2">
        <v>44937.944444444445</v>
      </c>
      <c r="E2113" t="s">
        <v>96</v>
      </c>
      <c r="F2113" t="s">
        <v>65</v>
      </c>
      <c r="G2113">
        <v>4390</v>
      </c>
      <c r="H2113" s="11">
        <f t="shared" si="160"/>
        <v>11</v>
      </c>
      <c r="I2113" s="7">
        <v>44937</v>
      </c>
      <c r="J2113" s="8">
        <v>0.94444444444444442</v>
      </c>
      <c r="K2113">
        <f t="shared" si="161"/>
        <v>40</v>
      </c>
      <c r="L2113">
        <f t="shared" si="162"/>
        <v>22</v>
      </c>
      <c r="M2113">
        <f t="shared" si="163"/>
        <v>1</v>
      </c>
      <c r="N2113" t="str">
        <f>VLOOKUP(B:B,Customers!A:B,2,TRUE)</f>
        <v>Spain</v>
      </c>
      <c r="O2113" t="str">
        <f t="shared" si="164"/>
        <v>Not Outlier</v>
      </c>
      <c r="P2113">
        <f>VLOOKUP(B:B,Customers!A:H,8,0)</f>
        <v>37</v>
      </c>
    </row>
    <row r="2114" spans="1:16" x14ac:dyDescent="0.25">
      <c r="A2114">
        <v>1028877</v>
      </c>
      <c r="B2114">
        <v>1695</v>
      </c>
      <c r="C2114" s="1" t="s">
        <v>105</v>
      </c>
      <c r="D2114" s="3">
        <v>45138.980555555558</v>
      </c>
      <c r="E2114" t="s">
        <v>98</v>
      </c>
      <c r="F2114" t="s">
        <v>34</v>
      </c>
      <c r="G2114">
        <v>8062</v>
      </c>
      <c r="H2114" s="11">
        <f t="shared" si="160"/>
        <v>31</v>
      </c>
      <c r="I2114" s="7">
        <v>45138</v>
      </c>
      <c r="J2114" s="8">
        <v>0.98055555555555551</v>
      </c>
      <c r="K2114">
        <f t="shared" si="161"/>
        <v>32</v>
      </c>
      <c r="L2114">
        <f t="shared" si="162"/>
        <v>23</v>
      </c>
      <c r="M2114">
        <f t="shared" si="163"/>
        <v>7</v>
      </c>
      <c r="N2114" t="str">
        <f>VLOOKUP(B:B,Customers!A:B,2,TRUE)</f>
        <v>Spain</v>
      </c>
      <c r="O2114" t="str">
        <f t="shared" si="164"/>
        <v>Not Outlier</v>
      </c>
      <c r="P2114">
        <f>VLOOKUP(B:B,Customers!A:H,8,0)</f>
        <v>37</v>
      </c>
    </row>
    <row r="2115" spans="1:16" x14ac:dyDescent="0.25">
      <c r="A2115">
        <v>1205050</v>
      </c>
      <c r="B2115">
        <v>1695</v>
      </c>
      <c r="C2115" s="1" t="s">
        <v>105</v>
      </c>
      <c r="D2115" s="3">
        <v>45119.024305555555</v>
      </c>
      <c r="E2115" t="s">
        <v>96</v>
      </c>
      <c r="F2115" t="s">
        <v>64</v>
      </c>
      <c r="G2115">
        <v>9562</v>
      </c>
      <c r="H2115" s="11">
        <f t="shared" ref="H2115:H2178" si="165">DAY(D2115)</f>
        <v>12</v>
      </c>
      <c r="I2115" s="7">
        <v>45119</v>
      </c>
      <c r="J2115" s="8">
        <v>2.4305555555555556E-2</v>
      </c>
      <c r="K2115">
        <f t="shared" ref="K2115:K2178" si="166">MINUTE(J2115)</f>
        <v>35</v>
      </c>
      <c r="L2115">
        <f t="shared" ref="L2115:L2178" si="167">HOUR(J2115)</f>
        <v>0</v>
      </c>
      <c r="M2115">
        <f t="shared" ref="M2115:M2178" si="168">MONTH(I2115)</f>
        <v>7</v>
      </c>
      <c r="N2115" t="str">
        <f>VLOOKUP(B:B,Customers!A:B,2,TRUE)</f>
        <v>Spain</v>
      </c>
      <c r="O2115" t="str">
        <f t="shared" ref="O2115:O2178" si="169">IF(OR(G2115&gt;$R$9,G2115&lt;$R$8),"Outlier","Not Outlier")</f>
        <v>Not Outlier</v>
      </c>
      <c r="P2115">
        <f>VLOOKUP(B:B,Customers!A:H,8,0)</f>
        <v>37</v>
      </c>
    </row>
    <row r="2116" spans="1:16" x14ac:dyDescent="0.25">
      <c r="A2116">
        <v>312413</v>
      </c>
      <c r="B2116">
        <v>1696</v>
      </c>
      <c r="C2116" s="1" t="s">
        <v>99</v>
      </c>
      <c r="D2116" s="2">
        <v>45185.011805555558</v>
      </c>
      <c r="E2116" t="s">
        <v>97</v>
      </c>
      <c r="F2116" t="s">
        <v>43</v>
      </c>
      <c r="G2116">
        <v>7605</v>
      </c>
      <c r="H2116" s="11">
        <f t="shared" si="165"/>
        <v>16</v>
      </c>
      <c r="I2116" s="7">
        <v>45185</v>
      </c>
      <c r="J2116" s="8">
        <v>1.1805555555555555E-2</v>
      </c>
      <c r="K2116">
        <f t="shared" si="166"/>
        <v>17</v>
      </c>
      <c r="L2116">
        <f t="shared" si="167"/>
        <v>0</v>
      </c>
      <c r="M2116">
        <f t="shared" si="168"/>
        <v>9</v>
      </c>
      <c r="N2116" t="str">
        <f>VLOOKUP(B:B,Customers!A:B,2,TRUE)</f>
        <v>USA</v>
      </c>
      <c r="O2116" t="str">
        <f t="shared" si="169"/>
        <v>Not Outlier</v>
      </c>
      <c r="P2116">
        <f>VLOOKUP(B:B,Customers!A:H,8,0)</f>
        <v>68</v>
      </c>
    </row>
    <row r="2117" spans="1:16" x14ac:dyDescent="0.25">
      <c r="A2117">
        <v>1055817</v>
      </c>
      <c r="B2117">
        <v>1697</v>
      </c>
      <c r="C2117" s="1" t="s">
        <v>100</v>
      </c>
      <c r="D2117" s="3">
        <v>45079.958333333336</v>
      </c>
      <c r="E2117" t="s">
        <v>98</v>
      </c>
      <c r="F2117" t="s">
        <v>52</v>
      </c>
      <c r="G2117">
        <v>8477</v>
      </c>
      <c r="H2117" s="11">
        <f t="shared" si="165"/>
        <v>2</v>
      </c>
      <c r="I2117" s="7">
        <v>45079</v>
      </c>
      <c r="J2117" s="8">
        <v>0.95833333333333337</v>
      </c>
      <c r="K2117">
        <f t="shared" si="166"/>
        <v>0</v>
      </c>
      <c r="L2117">
        <f t="shared" si="167"/>
        <v>23</v>
      </c>
      <c r="M2117">
        <f t="shared" si="168"/>
        <v>6</v>
      </c>
      <c r="N2117" t="str">
        <f>VLOOKUP(B:B,Customers!A:B,2,TRUE)</f>
        <v>France</v>
      </c>
      <c r="O2117" t="str">
        <f t="shared" si="169"/>
        <v>Not Outlier</v>
      </c>
      <c r="P2117">
        <f>VLOOKUP(B:B,Customers!A:H,8,0)</f>
        <v>65</v>
      </c>
    </row>
    <row r="2118" spans="1:16" x14ac:dyDescent="0.25">
      <c r="A2118">
        <v>177897</v>
      </c>
      <c r="B2118">
        <v>1698</v>
      </c>
      <c r="C2118" s="1" t="s">
        <v>100</v>
      </c>
      <c r="D2118" s="2">
        <v>45143.972222222219</v>
      </c>
      <c r="E2118" t="s">
        <v>97</v>
      </c>
      <c r="F2118" t="s">
        <v>83</v>
      </c>
      <c r="G2118">
        <v>8289</v>
      </c>
      <c r="H2118" s="11">
        <f t="shared" si="165"/>
        <v>5</v>
      </c>
      <c r="I2118" s="7">
        <v>45143</v>
      </c>
      <c r="J2118" s="8">
        <v>0.97222222222222221</v>
      </c>
      <c r="K2118">
        <f t="shared" si="166"/>
        <v>20</v>
      </c>
      <c r="L2118">
        <f t="shared" si="167"/>
        <v>23</v>
      </c>
      <c r="M2118">
        <f t="shared" si="168"/>
        <v>8</v>
      </c>
      <c r="N2118" t="str">
        <f>VLOOKUP(B:B,Customers!A:B,2,TRUE)</f>
        <v>France</v>
      </c>
      <c r="O2118" t="str">
        <f t="shared" si="169"/>
        <v>Not Outlier</v>
      </c>
      <c r="P2118">
        <f>VLOOKUP(B:B,Customers!A:H,8,0)</f>
        <v>34</v>
      </c>
    </row>
    <row r="2119" spans="1:16" x14ac:dyDescent="0.25">
      <c r="A2119">
        <v>1643298</v>
      </c>
      <c r="B2119">
        <v>1699</v>
      </c>
      <c r="C2119" s="1" t="s">
        <v>101</v>
      </c>
      <c r="D2119" s="3">
        <v>45035.989583333336</v>
      </c>
      <c r="E2119" t="s">
        <v>98</v>
      </c>
      <c r="F2119" t="s">
        <v>5</v>
      </c>
      <c r="G2119">
        <v>6207</v>
      </c>
      <c r="H2119" s="11">
        <f t="shared" si="165"/>
        <v>19</v>
      </c>
      <c r="I2119" s="7">
        <v>45035</v>
      </c>
      <c r="J2119" s="8">
        <v>0.98958333333333337</v>
      </c>
      <c r="K2119">
        <f t="shared" si="166"/>
        <v>45</v>
      </c>
      <c r="L2119">
        <f t="shared" si="167"/>
        <v>23</v>
      </c>
      <c r="M2119">
        <f t="shared" si="168"/>
        <v>4</v>
      </c>
      <c r="N2119" t="str">
        <f>VLOOKUP(B:B,Customers!A:B,2,TRUE)</f>
        <v>Australia</v>
      </c>
      <c r="O2119" t="str">
        <f t="shared" si="169"/>
        <v>Not Outlier</v>
      </c>
      <c r="P2119">
        <f>VLOOKUP(B:B,Customers!A:H,8,0)</f>
        <v>21</v>
      </c>
    </row>
    <row r="2120" spans="1:16" x14ac:dyDescent="0.25">
      <c r="A2120">
        <v>403651</v>
      </c>
      <c r="B2120">
        <v>1700</v>
      </c>
      <c r="C2120" s="1" t="s">
        <v>99</v>
      </c>
      <c r="D2120" s="2">
        <v>45124.026388888888</v>
      </c>
      <c r="E2120" t="s">
        <v>96</v>
      </c>
      <c r="F2120" t="s">
        <v>64</v>
      </c>
      <c r="G2120">
        <v>8812</v>
      </c>
      <c r="H2120" s="11">
        <f t="shared" si="165"/>
        <v>17</v>
      </c>
      <c r="I2120" s="7">
        <v>45124</v>
      </c>
      <c r="J2120" s="8">
        <v>2.6388888888888889E-2</v>
      </c>
      <c r="K2120">
        <f t="shared" si="166"/>
        <v>38</v>
      </c>
      <c r="L2120">
        <f t="shared" si="167"/>
        <v>0</v>
      </c>
      <c r="M2120">
        <f t="shared" si="168"/>
        <v>7</v>
      </c>
      <c r="N2120" t="str">
        <f>VLOOKUP(B:B,Customers!A:B,2,TRUE)</f>
        <v>USA</v>
      </c>
      <c r="O2120" t="str">
        <f t="shared" si="169"/>
        <v>Not Outlier</v>
      </c>
      <c r="P2120">
        <f>VLOOKUP(B:B,Customers!A:H,8,0)</f>
        <v>37</v>
      </c>
    </row>
    <row r="2121" spans="1:16" x14ac:dyDescent="0.25">
      <c r="A2121">
        <v>869884</v>
      </c>
      <c r="B2121">
        <v>1701</v>
      </c>
      <c r="C2121" s="1" t="s">
        <v>99</v>
      </c>
      <c r="D2121" s="3">
        <v>45256.03402777778</v>
      </c>
      <c r="E2121" t="s">
        <v>191</v>
      </c>
      <c r="F2121" t="s">
        <v>61</v>
      </c>
      <c r="G2121">
        <v>4256</v>
      </c>
      <c r="H2121" s="11">
        <f t="shared" si="165"/>
        <v>26</v>
      </c>
      <c r="I2121" s="7">
        <v>45256</v>
      </c>
      <c r="J2121" s="8">
        <v>3.4027777777777775E-2</v>
      </c>
      <c r="K2121">
        <f t="shared" si="166"/>
        <v>49</v>
      </c>
      <c r="L2121">
        <f t="shared" si="167"/>
        <v>0</v>
      </c>
      <c r="M2121">
        <f t="shared" si="168"/>
        <v>11</v>
      </c>
      <c r="N2121" t="str">
        <f>VLOOKUP(B:B,Customers!A:B,2,TRUE)</f>
        <v>USA</v>
      </c>
      <c r="O2121" t="str">
        <f t="shared" si="169"/>
        <v>Not Outlier</v>
      </c>
      <c r="P2121">
        <f>VLOOKUP(B:B,Customers!A:H,8,0)</f>
        <v>41</v>
      </c>
    </row>
    <row r="2122" spans="1:16" x14ac:dyDescent="0.25">
      <c r="A2122">
        <v>1576972</v>
      </c>
      <c r="B2122">
        <v>1702</v>
      </c>
      <c r="C2122" s="1" t="s">
        <v>107</v>
      </c>
      <c r="D2122" s="3">
        <v>45224.040277777778</v>
      </c>
      <c r="E2122" t="s">
        <v>96</v>
      </c>
      <c r="F2122" t="s">
        <v>43</v>
      </c>
      <c r="G2122">
        <v>8340</v>
      </c>
      <c r="H2122" s="11">
        <f t="shared" si="165"/>
        <v>25</v>
      </c>
      <c r="I2122" s="7">
        <v>45224</v>
      </c>
      <c r="J2122" s="8">
        <v>4.027777777777778E-2</v>
      </c>
      <c r="K2122">
        <f t="shared" si="166"/>
        <v>58</v>
      </c>
      <c r="L2122">
        <f t="shared" si="167"/>
        <v>0</v>
      </c>
      <c r="M2122">
        <f t="shared" si="168"/>
        <v>10</v>
      </c>
      <c r="N2122" t="str">
        <f>VLOOKUP(B:B,Customers!A:B,2,TRUE)</f>
        <v>Italy</v>
      </c>
      <c r="O2122" t="str">
        <f t="shared" si="169"/>
        <v>Not Outlier</v>
      </c>
      <c r="P2122">
        <f>VLOOKUP(B:B,Customers!A:H,8,0)</f>
        <v>26</v>
      </c>
    </row>
    <row r="2123" spans="1:16" x14ac:dyDescent="0.25">
      <c r="A2123">
        <v>155501</v>
      </c>
      <c r="B2123">
        <v>1703</v>
      </c>
      <c r="C2123" s="1" t="s">
        <v>100</v>
      </c>
      <c r="D2123" s="2">
        <v>45005.977777777778</v>
      </c>
      <c r="E2123" t="s">
        <v>191</v>
      </c>
      <c r="F2123" t="s">
        <v>22</v>
      </c>
      <c r="G2123">
        <v>2102</v>
      </c>
      <c r="H2123" s="11">
        <f t="shared" si="165"/>
        <v>20</v>
      </c>
      <c r="I2123" s="7">
        <v>45005</v>
      </c>
      <c r="J2123" s="8">
        <v>0.97777777777777775</v>
      </c>
      <c r="K2123">
        <f t="shared" si="166"/>
        <v>28</v>
      </c>
      <c r="L2123">
        <f t="shared" si="167"/>
        <v>23</v>
      </c>
      <c r="M2123">
        <f t="shared" si="168"/>
        <v>3</v>
      </c>
      <c r="N2123" t="str">
        <f>VLOOKUP(B:B,Customers!A:B,2,TRUE)</f>
        <v>France</v>
      </c>
      <c r="O2123" t="str">
        <f t="shared" si="169"/>
        <v>Not Outlier</v>
      </c>
      <c r="P2123">
        <f>VLOOKUP(B:B,Customers!A:H,8,0)</f>
        <v>85</v>
      </c>
    </row>
    <row r="2124" spans="1:16" x14ac:dyDescent="0.25">
      <c r="A2124">
        <v>288335</v>
      </c>
      <c r="B2124">
        <v>1703</v>
      </c>
      <c r="C2124" s="1" t="s">
        <v>100</v>
      </c>
      <c r="D2124" s="2">
        <v>45122.031944444447</v>
      </c>
      <c r="E2124" t="s">
        <v>96</v>
      </c>
      <c r="F2124" t="s">
        <v>26</v>
      </c>
      <c r="G2124">
        <v>362</v>
      </c>
      <c r="H2124" s="11">
        <f t="shared" si="165"/>
        <v>15</v>
      </c>
      <c r="I2124" s="7">
        <v>45122</v>
      </c>
      <c r="J2124" s="8">
        <v>3.1944444444444442E-2</v>
      </c>
      <c r="K2124">
        <f t="shared" si="166"/>
        <v>46</v>
      </c>
      <c r="L2124">
        <f t="shared" si="167"/>
        <v>0</v>
      </c>
      <c r="M2124">
        <f t="shared" si="168"/>
        <v>7</v>
      </c>
      <c r="N2124" t="str">
        <f>VLOOKUP(B:B,Customers!A:B,2,TRUE)</f>
        <v>France</v>
      </c>
      <c r="O2124" t="str">
        <f t="shared" si="169"/>
        <v>Not Outlier</v>
      </c>
      <c r="P2124">
        <f>VLOOKUP(B:B,Customers!A:H,8,0)</f>
        <v>85</v>
      </c>
    </row>
    <row r="2125" spans="1:16" x14ac:dyDescent="0.25">
      <c r="A2125">
        <v>587346</v>
      </c>
      <c r="B2125">
        <v>1703</v>
      </c>
      <c r="C2125" s="1" t="s">
        <v>100</v>
      </c>
      <c r="D2125" s="2">
        <v>45154.070138888892</v>
      </c>
      <c r="E2125" t="s">
        <v>96</v>
      </c>
      <c r="F2125" t="s">
        <v>74</v>
      </c>
      <c r="G2125">
        <v>6858</v>
      </c>
      <c r="H2125" s="11">
        <f t="shared" si="165"/>
        <v>16</v>
      </c>
      <c r="I2125" s="7">
        <v>45154</v>
      </c>
      <c r="J2125" s="8">
        <v>7.013888888888889E-2</v>
      </c>
      <c r="K2125">
        <f t="shared" si="166"/>
        <v>41</v>
      </c>
      <c r="L2125">
        <f t="shared" si="167"/>
        <v>1</v>
      </c>
      <c r="M2125">
        <f t="shared" si="168"/>
        <v>8</v>
      </c>
      <c r="N2125" t="str">
        <f>VLOOKUP(B:B,Customers!A:B,2,TRUE)</f>
        <v>France</v>
      </c>
      <c r="O2125" t="str">
        <f t="shared" si="169"/>
        <v>Not Outlier</v>
      </c>
      <c r="P2125">
        <f>VLOOKUP(B:B,Customers!A:H,8,0)</f>
        <v>85</v>
      </c>
    </row>
    <row r="2126" spans="1:16" x14ac:dyDescent="0.25">
      <c r="A2126">
        <v>209068</v>
      </c>
      <c r="B2126">
        <v>1704</v>
      </c>
      <c r="C2126" s="1" t="s">
        <v>99</v>
      </c>
      <c r="D2126" s="2">
        <v>45019.991666666669</v>
      </c>
      <c r="E2126" t="s">
        <v>191</v>
      </c>
      <c r="F2126" t="s">
        <v>27</v>
      </c>
      <c r="G2126">
        <v>119</v>
      </c>
      <c r="H2126" s="11">
        <f t="shared" si="165"/>
        <v>3</v>
      </c>
      <c r="I2126" s="7">
        <v>45019</v>
      </c>
      <c r="J2126" s="8">
        <v>0.9916666666666667</v>
      </c>
      <c r="K2126">
        <f t="shared" si="166"/>
        <v>48</v>
      </c>
      <c r="L2126">
        <f t="shared" si="167"/>
        <v>23</v>
      </c>
      <c r="M2126">
        <f t="shared" si="168"/>
        <v>4</v>
      </c>
      <c r="N2126" t="str">
        <f>VLOOKUP(B:B,Customers!A:B,2,TRUE)</f>
        <v>USA</v>
      </c>
      <c r="O2126" t="str">
        <f t="shared" si="169"/>
        <v>Not Outlier</v>
      </c>
      <c r="P2126">
        <f>VLOOKUP(B:B,Customers!A:H,8,0)</f>
        <v>67</v>
      </c>
    </row>
    <row r="2127" spans="1:16" x14ac:dyDescent="0.25">
      <c r="A2127">
        <v>701790</v>
      </c>
      <c r="B2127">
        <v>1704</v>
      </c>
      <c r="C2127" s="1" t="s">
        <v>99</v>
      </c>
      <c r="D2127" s="3">
        <v>44979.027777777781</v>
      </c>
      <c r="E2127" t="s">
        <v>191</v>
      </c>
      <c r="F2127" t="s">
        <v>27</v>
      </c>
      <c r="G2127">
        <v>4202</v>
      </c>
      <c r="H2127" s="11">
        <f t="shared" si="165"/>
        <v>22</v>
      </c>
      <c r="I2127" s="7">
        <v>44979</v>
      </c>
      <c r="J2127" s="8">
        <v>2.7777777777777776E-2</v>
      </c>
      <c r="K2127">
        <f t="shared" si="166"/>
        <v>40</v>
      </c>
      <c r="L2127">
        <f t="shared" si="167"/>
        <v>0</v>
      </c>
      <c r="M2127">
        <f t="shared" si="168"/>
        <v>2</v>
      </c>
      <c r="N2127" t="str">
        <f>VLOOKUP(B:B,Customers!A:B,2,TRUE)</f>
        <v>USA</v>
      </c>
      <c r="O2127" t="str">
        <f t="shared" si="169"/>
        <v>Not Outlier</v>
      </c>
      <c r="P2127">
        <f>VLOOKUP(B:B,Customers!A:H,8,0)</f>
        <v>67</v>
      </c>
    </row>
    <row r="2128" spans="1:16" x14ac:dyDescent="0.25">
      <c r="A2128">
        <v>298715</v>
      </c>
      <c r="B2128">
        <v>1706</v>
      </c>
      <c r="C2128" s="1" t="s">
        <v>99</v>
      </c>
      <c r="D2128" s="2">
        <v>45017.994444444441</v>
      </c>
      <c r="E2128" t="s">
        <v>96</v>
      </c>
      <c r="F2128" t="s">
        <v>77</v>
      </c>
      <c r="G2128">
        <v>5256</v>
      </c>
      <c r="H2128" s="11">
        <f t="shared" si="165"/>
        <v>1</v>
      </c>
      <c r="I2128" s="7">
        <v>45017</v>
      </c>
      <c r="J2128" s="8">
        <v>0.99444444444444446</v>
      </c>
      <c r="K2128">
        <f t="shared" si="166"/>
        <v>52</v>
      </c>
      <c r="L2128">
        <f t="shared" si="167"/>
        <v>23</v>
      </c>
      <c r="M2128">
        <f t="shared" si="168"/>
        <v>4</v>
      </c>
      <c r="N2128" t="str">
        <f>VLOOKUP(B:B,Customers!A:B,2,TRUE)</f>
        <v>USA</v>
      </c>
      <c r="O2128" t="str">
        <f t="shared" si="169"/>
        <v>Not Outlier</v>
      </c>
      <c r="P2128">
        <f>VLOOKUP(B:B,Customers!A:H,8,0)</f>
        <v>47</v>
      </c>
    </row>
    <row r="2129" spans="1:16" x14ac:dyDescent="0.25">
      <c r="A2129">
        <v>1424219</v>
      </c>
      <c r="B2129">
        <v>1706</v>
      </c>
      <c r="C2129" s="1" t="s">
        <v>99</v>
      </c>
      <c r="D2129" s="3">
        <v>45139.006249999999</v>
      </c>
      <c r="E2129" t="s">
        <v>97</v>
      </c>
      <c r="F2129" t="s">
        <v>48</v>
      </c>
      <c r="G2129">
        <v>2522</v>
      </c>
      <c r="H2129" s="11">
        <f t="shared" si="165"/>
        <v>1</v>
      </c>
      <c r="I2129" s="7">
        <v>45139</v>
      </c>
      <c r="J2129" s="8">
        <v>6.2500000000000003E-3</v>
      </c>
      <c r="K2129">
        <f t="shared" si="166"/>
        <v>9</v>
      </c>
      <c r="L2129">
        <f t="shared" si="167"/>
        <v>0</v>
      </c>
      <c r="M2129">
        <f t="shared" si="168"/>
        <v>8</v>
      </c>
      <c r="N2129" t="str">
        <f>VLOOKUP(B:B,Customers!A:B,2,TRUE)</f>
        <v>USA</v>
      </c>
      <c r="O2129" t="str">
        <f t="shared" si="169"/>
        <v>Not Outlier</v>
      </c>
      <c r="P2129">
        <f>VLOOKUP(B:B,Customers!A:H,8,0)</f>
        <v>47</v>
      </c>
    </row>
    <row r="2130" spans="1:16" x14ac:dyDescent="0.25">
      <c r="A2130">
        <v>1365442</v>
      </c>
      <c r="B2130">
        <v>1707</v>
      </c>
      <c r="C2130" s="1" t="s">
        <v>100</v>
      </c>
      <c r="D2130" s="3">
        <v>44999.011805555558</v>
      </c>
      <c r="E2130" t="s">
        <v>96</v>
      </c>
      <c r="F2130" t="s">
        <v>8</v>
      </c>
      <c r="G2130">
        <v>8105</v>
      </c>
      <c r="H2130" s="11">
        <f t="shared" si="165"/>
        <v>14</v>
      </c>
      <c r="I2130" s="7">
        <v>44999</v>
      </c>
      <c r="J2130" s="8">
        <v>1.1805555555555555E-2</v>
      </c>
      <c r="K2130">
        <f t="shared" si="166"/>
        <v>17</v>
      </c>
      <c r="L2130">
        <f t="shared" si="167"/>
        <v>0</v>
      </c>
      <c r="M2130">
        <f t="shared" si="168"/>
        <v>3</v>
      </c>
      <c r="N2130" t="str">
        <f>VLOOKUP(B:B,Customers!A:B,2,TRUE)</f>
        <v>France</v>
      </c>
      <c r="O2130" t="str">
        <f t="shared" si="169"/>
        <v>Not Outlier</v>
      </c>
      <c r="P2130">
        <f>VLOOKUP(B:B,Customers!A:H,8,0)</f>
        <v>85</v>
      </c>
    </row>
    <row r="2131" spans="1:16" x14ac:dyDescent="0.25">
      <c r="A2131">
        <v>739012</v>
      </c>
      <c r="B2131">
        <v>1708</v>
      </c>
      <c r="C2131" s="1" t="s">
        <v>100</v>
      </c>
      <c r="D2131" s="3">
        <v>45278.032638888886</v>
      </c>
      <c r="E2131" t="s">
        <v>96</v>
      </c>
      <c r="F2131" t="s">
        <v>12</v>
      </c>
      <c r="G2131">
        <v>265</v>
      </c>
      <c r="H2131" s="11">
        <f t="shared" si="165"/>
        <v>18</v>
      </c>
      <c r="I2131" s="7">
        <v>45278</v>
      </c>
      <c r="J2131" s="8">
        <v>3.2638888888888891E-2</v>
      </c>
      <c r="K2131">
        <f t="shared" si="166"/>
        <v>47</v>
      </c>
      <c r="L2131">
        <f t="shared" si="167"/>
        <v>0</v>
      </c>
      <c r="M2131">
        <f t="shared" si="168"/>
        <v>12</v>
      </c>
      <c r="N2131" t="str">
        <f>VLOOKUP(B:B,Customers!A:B,2,TRUE)</f>
        <v>France</v>
      </c>
      <c r="O2131" t="str">
        <f t="shared" si="169"/>
        <v>Not Outlier</v>
      </c>
      <c r="P2131">
        <f>VLOOKUP(B:B,Customers!A:H,8,0)</f>
        <v>87</v>
      </c>
    </row>
    <row r="2132" spans="1:16" x14ac:dyDescent="0.25">
      <c r="A2132">
        <v>1420448</v>
      </c>
      <c r="B2132">
        <v>1708</v>
      </c>
      <c r="C2132" s="1" t="s">
        <v>100</v>
      </c>
      <c r="D2132" s="3">
        <v>45025.984027777777</v>
      </c>
      <c r="E2132" t="s">
        <v>98</v>
      </c>
      <c r="F2132" t="s">
        <v>60</v>
      </c>
      <c r="G2132">
        <v>5060</v>
      </c>
      <c r="H2132" s="11">
        <f t="shared" si="165"/>
        <v>9</v>
      </c>
      <c r="I2132" s="7">
        <v>45025</v>
      </c>
      <c r="J2132" s="8">
        <v>0.98402777777777772</v>
      </c>
      <c r="K2132">
        <f t="shared" si="166"/>
        <v>37</v>
      </c>
      <c r="L2132">
        <f t="shared" si="167"/>
        <v>23</v>
      </c>
      <c r="M2132">
        <f t="shared" si="168"/>
        <v>4</v>
      </c>
      <c r="N2132" t="str">
        <f>VLOOKUP(B:B,Customers!A:B,2,TRUE)</f>
        <v>France</v>
      </c>
      <c r="O2132" t="str">
        <f t="shared" si="169"/>
        <v>Not Outlier</v>
      </c>
      <c r="P2132">
        <f>VLOOKUP(B:B,Customers!A:H,8,0)</f>
        <v>87</v>
      </c>
    </row>
    <row r="2133" spans="1:16" x14ac:dyDescent="0.25">
      <c r="A2133">
        <v>1483901</v>
      </c>
      <c r="B2133">
        <v>1708</v>
      </c>
      <c r="C2133" s="1" t="s">
        <v>100</v>
      </c>
      <c r="D2133" s="3">
        <v>45115.034722222219</v>
      </c>
      <c r="E2133" t="s">
        <v>191</v>
      </c>
      <c r="F2133" t="s">
        <v>30</v>
      </c>
      <c r="G2133">
        <v>9214</v>
      </c>
      <c r="H2133" s="11">
        <f t="shared" si="165"/>
        <v>8</v>
      </c>
      <c r="I2133" s="7">
        <v>45115</v>
      </c>
      <c r="J2133" s="8">
        <v>3.4722222222222224E-2</v>
      </c>
      <c r="K2133">
        <f t="shared" si="166"/>
        <v>50</v>
      </c>
      <c r="L2133">
        <f t="shared" si="167"/>
        <v>0</v>
      </c>
      <c r="M2133">
        <f t="shared" si="168"/>
        <v>7</v>
      </c>
      <c r="N2133" t="str">
        <f>VLOOKUP(B:B,Customers!A:B,2,TRUE)</f>
        <v>France</v>
      </c>
      <c r="O2133" t="str">
        <f t="shared" si="169"/>
        <v>Not Outlier</v>
      </c>
      <c r="P2133">
        <f>VLOOKUP(B:B,Customers!A:H,8,0)</f>
        <v>87</v>
      </c>
    </row>
    <row r="2134" spans="1:16" x14ac:dyDescent="0.25">
      <c r="A2134">
        <v>1313934</v>
      </c>
      <c r="B2134">
        <v>1710</v>
      </c>
      <c r="C2134" s="1" t="s">
        <v>105</v>
      </c>
      <c r="D2134" s="3">
        <v>45242.04583333333</v>
      </c>
      <c r="E2134" t="s">
        <v>96</v>
      </c>
      <c r="F2134" t="s">
        <v>93</v>
      </c>
      <c r="G2134">
        <v>2981</v>
      </c>
      <c r="H2134" s="11">
        <f t="shared" si="165"/>
        <v>12</v>
      </c>
      <c r="I2134" s="7">
        <v>45242</v>
      </c>
      <c r="J2134" s="8">
        <v>4.583333333333333E-2</v>
      </c>
      <c r="K2134">
        <f t="shared" si="166"/>
        <v>6</v>
      </c>
      <c r="L2134">
        <f t="shared" si="167"/>
        <v>1</v>
      </c>
      <c r="M2134">
        <f t="shared" si="168"/>
        <v>11</v>
      </c>
      <c r="N2134" t="str">
        <f>VLOOKUP(B:B,Customers!A:B,2,TRUE)</f>
        <v>Spain</v>
      </c>
      <c r="O2134" t="str">
        <f t="shared" si="169"/>
        <v>Not Outlier</v>
      </c>
      <c r="P2134">
        <f>VLOOKUP(B:B,Customers!A:H,8,0)</f>
        <v>84</v>
      </c>
    </row>
    <row r="2135" spans="1:16" x14ac:dyDescent="0.25">
      <c r="A2135">
        <v>1474092</v>
      </c>
      <c r="B2135">
        <v>1710</v>
      </c>
      <c r="C2135" s="1" t="s">
        <v>105</v>
      </c>
      <c r="D2135" s="3">
        <v>45079.993750000001</v>
      </c>
      <c r="E2135" t="s">
        <v>98</v>
      </c>
      <c r="F2135" t="s">
        <v>27</v>
      </c>
      <c r="G2135">
        <v>7733</v>
      </c>
      <c r="H2135" s="11">
        <f t="shared" si="165"/>
        <v>2</v>
      </c>
      <c r="I2135" s="7">
        <v>45079</v>
      </c>
      <c r="J2135" s="8">
        <v>0.99375000000000002</v>
      </c>
      <c r="K2135">
        <f t="shared" si="166"/>
        <v>51</v>
      </c>
      <c r="L2135">
        <f t="shared" si="167"/>
        <v>23</v>
      </c>
      <c r="M2135">
        <f t="shared" si="168"/>
        <v>6</v>
      </c>
      <c r="N2135" t="str">
        <f>VLOOKUP(B:B,Customers!A:B,2,TRUE)</f>
        <v>Spain</v>
      </c>
      <c r="O2135" t="str">
        <f t="shared" si="169"/>
        <v>Not Outlier</v>
      </c>
      <c r="P2135">
        <f>VLOOKUP(B:B,Customers!A:H,8,0)</f>
        <v>84</v>
      </c>
    </row>
    <row r="2136" spans="1:16" x14ac:dyDescent="0.25">
      <c r="A2136">
        <v>183380</v>
      </c>
      <c r="B2136">
        <v>1712</v>
      </c>
      <c r="C2136" s="1" t="s">
        <v>109</v>
      </c>
      <c r="D2136" s="2">
        <v>45113.002083333333</v>
      </c>
      <c r="E2136" t="s">
        <v>191</v>
      </c>
      <c r="F2136" t="s">
        <v>43</v>
      </c>
      <c r="G2136">
        <v>1046</v>
      </c>
      <c r="H2136" s="11">
        <f t="shared" si="165"/>
        <v>6</v>
      </c>
      <c r="I2136" s="7">
        <v>45113</v>
      </c>
      <c r="J2136" s="8">
        <v>2.0833333333333333E-3</v>
      </c>
      <c r="K2136">
        <f t="shared" si="166"/>
        <v>3</v>
      </c>
      <c r="L2136">
        <f t="shared" si="167"/>
        <v>0</v>
      </c>
      <c r="M2136">
        <f t="shared" si="168"/>
        <v>7</v>
      </c>
      <c r="N2136" t="str">
        <f>VLOOKUP(B:B,Customers!A:B,2,TRUE)</f>
        <v>Germany</v>
      </c>
      <c r="O2136" t="str">
        <f t="shared" si="169"/>
        <v>Not Outlier</v>
      </c>
      <c r="P2136">
        <f>VLOOKUP(B:B,Customers!A:H,8,0)</f>
        <v>82</v>
      </c>
    </row>
    <row r="2137" spans="1:16" x14ac:dyDescent="0.25">
      <c r="A2137">
        <v>488698</v>
      </c>
      <c r="B2137">
        <v>1714</v>
      </c>
      <c r="C2137" s="1" t="s">
        <v>105</v>
      </c>
      <c r="D2137" s="2">
        <v>44996.052083333336</v>
      </c>
      <c r="E2137" t="s">
        <v>98</v>
      </c>
      <c r="F2137" t="s">
        <v>43</v>
      </c>
      <c r="G2137">
        <v>5107</v>
      </c>
      <c r="H2137" s="11">
        <f t="shared" si="165"/>
        <v>11</v>
      </c>
      <c r="I2137" s="7">
        <v>44996</v>
      </c>
      <c r="J2137" s="8">
        <v>5.2083333333333336E-2</v>
      </c>
      <c r="K2137">
        <f t="shared" si="166"/>
        <v>15</v>
      </c>
      <c r="L2137">
        <f t="shared" si="167"/>
        <v>1</v>
      </c>
      <c r="M2137">
        <f t="shared" si="168"/>
        <v>3</v>
      </c>
      <c r="N2137" t="str">
        <f>VLOOKUP(B:B,Customers!A:B,2,TRUE)</f>
        <v>Spain</v>
      </c>
      <c r="O2137" t="str">
        <f t="shared" si="169"/>
        <v>Not Outlier</v>
      </c>
      <c r="P2137">
        <f>VLOOKUP(B:B,Customers!A:H,8,0)</f>
        <v>33</v>
      </c>
    </row>
    <row r="2138" spans="1:16" x14ac:dyDescent="0.25">
      <c r="A2138">
        <v>521330</v>
      </c>
      <c r="B2138">
        <v>1714</v>
      </c>
      <c r="C2138" s="1" t="s">
        <v>105</v>
      </c>
      <c r="D2138" s="2">
        <v>45144.97152777778</v>
      </c>
      <c r="E2138" t="s">
        <v>98</v>
      </c>
      <c r="F2138" t="s">
        <v>43</v>
      </c>
      <c r="G2138">
        <v>9321</v>
      </c>
      <c r="H2138" s="11">
        <f t="shared" si="165"/>
        <v>6</v>
      </c>
      <c r="I2138" s="7">
        <v>45144</v>
      </c>
      <c r="J2138" s="8">
        <v>0.97152777777777777</v>
      </c>
      <c r="K2138">
        <f t="shared" si="166"/>
        <v>19</v>
      </c>
      <c r="L2138">
        <f t="shared" si="167"/>
        <v>23</v>
      </c>
      <c r="M2138">
        <f t="shared" si="168"/>
        <v>8</v>
      </c>
      <c r="N2138" t="str">
        <f>VLOOKUP(B:B,Customers!A:B,2,TRUE)</f>
        <v>Spain</v>
      </c>
      <c r="O2138" t="str">
        <f t="shared" si="169"/>
        <v>Not Outlier</v>
      </c>
      <c r="P2138">
        <f>VLOOKUP(B:B,Customers!A:H,8,0)</f>
        <v>33</v>
      </c>
    </row>
    <row r="2139" spans="1:16" x14ac:dyDescent="0.25">
      <c r="A2139">
        <v>118335</v>
      </c>
      <c r="B2139">
        <v>1715</v>
      </c>
      <c r="C2139" s="1" t="s">
        <v>99</v>
      </c>
      <c r="D2139" s="2">
        <v>45194.007638888892</v>
      </c>
      <c r="E2139" t="s">
        <v>96</v>
      </c>
      <c r="F2139" t="s">
        <v>72</v>
      </c>
      <c r="G2139">
        <v>477</v>
      </c>
      <c r="H2139" s="11">
        <f t="shared" si="165"/>
        <v>25</v>
      </c>
      <c r="I2139" s="7">
        <v>45194</v>
      </c>
      <c r="J2139" s="8">
        <v>7.6388888888888886E-3</v>
      </c>
      <c r="K2139">
        <f t="shared" si="166"/>
        <v>11</v>
      </c>
      <c r="L2139">
        <f t="shared" si="167"/>
        <v>0</v>
      </c>
      <c r="M2139">
        <f t="shared" si="168"/>
        <v>9</v>
      </c>
      <c r="N2139" t="str">
        <f>VLOOKUP(B:B,Customers!A:B,2,TRUE)</f>
        <v>USA</v>
      </c>
      <c r="O2139" t="str">
        <f t="shared" si="169"/>
        <v>Not Outlier</v>
      </c>
      <c r="P2139">
        <f>VLOOKUP(B:B,Customers!A:H,8,0)</f>
        <v>41</v>
      </c>
    </row>
    <row r="2140" spans="1:16" x14ac:dyDescent="0.25">
      <c r="A2140">
        <v>153389</v>
      </c>
      <c r="B2140">
        <v>1715</v>
      </c>
      <c r="C2140" s="1" t="s">
        <v>99</v>
      </c>
      <c r="D2140" s="2">
        <v>45227.972916666666</v>
      </c>
      <c r="E2140" t="s">
        <v>97</v>
      </c>
      <c r="F2140" t="s">
        <v>43</v>
      </c>
      <c r="G2140">
        <v>2257</v>
      </c>
      <c r="H2140" s="11">
        <f t="shared" si="165"/>
        <v>28</v>
      </c>
      <c r="I2140" s="7">
        <v>45227</v>
      </c>
      <c r="J2140" s="8">
        <v>0.97291666666666665</v>
      </c>
      <c r="K2140">
        <f t="shared" si="166"/>
        <v>21</v>
      </c>
      <c r="L2140">
        <f t="shared" si="167"/>
        <v>23</v>
      </c>
      <c r="M2140">
        <f t="shared" si="168"/>
        <v>10</v>
      </c>
      <c r="N2140" t="str">
        <f>VLOOKUP(B:B,Customers!A:B,2,TRUE)</f>
        <v>USA</v>
      </c>
      <c r="O2140" t="str">
        <f t="shared" si="169"/>
        <v>Not Outlier</v>
      </c>
      <c r="P2140">
        <f>VLOOKUP(B:B,Customers!A:H,8,0)</f>
        <v>41</v>
      </c>
    </row>
    <row r="2141" spans="1:16" x14ac:dyDescent="0.25">
      <c r="A2141">
        <v>246033</v>
      </c>
      <c r="B2141">
        <v>1715</v>
      </c>
      <c r="C2141" s="1" t="s">
        <v>99</v>
      </c>
      <c r="D2141" s="2">
        <v>45265.981249999997</v>
      </c>
      <c r="E2141" t="s">
        <v>96</v>
      </c>
      <c r="F2141" t="s">
        <v>71</v>
      </c>
      <c r="G2141">
        <v>5126</v>
      </c>
      <c r="H2141" s="11">
        <f t="shared" si="165"/>
        <v>5</v>
      </c>
      <c r="I2141" s="7">
        <v>45265</v>
      </c>
      <c r="J2141" s="8">
        <v>0.98124999999999996</v>
      </c>
      <c r="K2141">
        <f t="shared" si="166"/>
        <v>33</v>
      </c>
      <c r="L2141">
        <f t="shared" si="167"/>
        <v>23</v>
      </c>
      <c r="M2141">
        <f t="shared" si="168"/>
        <v>12</v>
      </c>
      <c r="N2141" t="str">
        <f>VLOOKUP(B:B,Customers!A:B,2,TRUE)</f>
        <v>USA</v>
      </c>
      <c r="O2141" t="str">
        <f t="shared" si="169"/>
        <v>Not Outlier</v>
      </c>
      <c r="P2141">
        <f>VLOOKUP(B:B,Customers!A:H,8,0)</f>
        <v>41</v>
      </c>
    </row>
    <row r="2142" spans="1:16" x14ac:dyDescent="0.25">
      <c r="A2142">
        <v>723458</v>
      </c>
      <c r="B2142">
        <v>1716</v>
      </c>
      <c r="C2142" s="1" t="s">
        <v>99</v>
      </c>
      <c r="D2142" s="3">
        <v>45029.004861111112</v>
      </c>
      <c r="E2142" t="s">
        <v>191</v>
      </c>
      <c r="F2142" t="s">
        <v>43</v>
      </c>
      <c r="G2142">
        <v>946</v>
      </c>
      <c r="H2142" s="11">
        <f t="shared" si="165"/>
        <v>13</v>
      </c>
      <c r="I2142" s="7">
        <v>45029</v>
      </c>
      <c r="J2142" s="8">
        <v>4.8611111111111112E-3</v>
      </c>
      <c r="K2142">
        <f t="shared" si="166"/>
        <v>7</v>
      </c>
      <c r="L2142">
        <f t="shared" si="167"/>
        <v>0</v>
      </c>
      <c r="M2142">
        <f t="shared" si="168"/>
        <v>4</v>
      </c>
      <c r="N2142" t="str">
        <f>VLOOKUP(B:B,Customers!A:B,2,TRUE)</f>
        <v>USA</v>
      </c>
      <c r="O2142" t="str">
        <f t="shared" si="169"/>
        <v>Not Outlier</v>
      </c>
      <c r="P2142">
        <f>VLOOKUP(B:B,Customers!A:H,8,0)</f>
        <v>18</v>
      </c>
    </row>
    <row r="2143" spans="1:16" x14ac:dyDescent="0.25">
      <c r="A2143">
        <v>721298</v>
      </c>
      <c r="B2143">
        <v>1717</v>
      </c>
      <c r="C2143" s="1" t="s">
        <v>101</v>
      </c>
      <c r="D2143" s="3">
        <v>45013.037499999999</v>
      </c>
      <c r="E2143" t="s">
        <v>191</v>
      </c>
      <c r="F2143" t="s">
        <v>27</v>
      </c>
      <c r="G2143">
        <v>3875</v>
      </c>
      <c r="H2143" s="11">
        <f t="shared" si="165"/>
        <v>28</v>
      </c>
      <c r="I2143" s="7">
        <v>45013</v>
      </c>
      <c r="J2143" s="8">
        <v>3.7499999999999999E-2</v>
      </c>
      <c r="K2143">
        <f t="shared" si="166"/>
        <v>54</v>
      </c>
      <c r="L2143">
        <f t="shared" si="167"/>
        <v>0</v>
      </c>
      <c r="M2143">
        <f t="shared" si="168"/>
        <v>3</v>
      </c>
      <c r="N2143" t="str">
        <f>VLOOKUP(B:B,Customers!A:B,2,TRUE)</f>
        <v>Australia</v>
      </c>
      <c r="O2143" t="str">
        <f t="shared" si="169"/>
        <v>Not Outlier</v>
      </c>
      <c r="P2143">
        <f>VLOOKUP(B:B,Customers!A:H,8,0)</f>
        <v>33</v>
      </c>
    </row>
    <row r="2144" spans="1:16" x14ac:dyDescent="0.25">
      <c r="A2144">
        <v>705322</v>
      </c>
      <c r="B2144">
        <v>1718</v>
      </c>
      <c r="C2144" s="1" t="s">
        <v>99</v>
      </c>
      <c r="D2144" s="3">
        <v>45049.974999999999</v>
      </c>
      <c r="E2144" t="s">
        <v>191</v>
      </c>
      <c r="F2144" t="s">
        <v>52</v>
      </c>
      <c r="G2144">
        <v>1519</v>
      </c>
      <c r="H2144" s="11">
        <f t="shared" si="165"/>
        <v>3</v>
      </c>
      <c r="I2144" s="7">
        <v>45049</v>
      </c>
      <c r="J2144" s="8">
        <v>0.97499999999999998</v>
      </c>
      <c r="K2144">
        <f t="shared" si="166"/>
        <v>24</v>
      </c>
      <c r="L2144">
        <f t="shared" si="167"/>
        <v>23</v>
      </c>
      <c r="M2144">
        <f t="shared" si="168"/>
        <v>5</v>
      </c>
      <c r="N2144" t="str">
        <f>VLOOKUP(B:B,Customers!A:B,2,TRUE)</f>
        <v>USA</v>
      </c>
      <c r="O2144" t="str">
        <f t="shared" si="169"/>
        <v>Not Outlier</v>
      </c>
      <c r="P2144">
        <f>VLOOKUP(B:B,Customers!A:H,8,0)</f>
        <v>26</v>
      </c>
    </row>
    <row r="2145" spans="1:16" x14ac:dyDescent="0.25">
      <c r="A2145">
        <v>1262059</v>
      </c>
      <c r="B2145">
        <v>1719</v>
      </c>
      <c r="C2145" s="1" t="s">
        <v>107</v>
      </c>
      <c r="D2145" s="3">
        <v>45134.066666666666</v>
      </c>
      <c r="E2145" t="s">
        <v>96</v>
      </c>
      <c r="F2145" t="s">
        <v>14</v>
      </c>
      <c r="G2145">
        <v>1114</v>
      </c>
      <c r="H2145" s="11">
        <f t="shared" si="165"/>
        <v>27</v>
      </c>
      <c r="I2145" s="7">
        <v>45134</v>
      </c>
      <c r="J2145" s="8">
        <v>6.6666666666666666E-2</v>
      </c>
      <c r="K2145">
        <f t="shared" si="166"/>
        <v>36</v>
      </c>
      <c r="L2145">
        <f t="shared" si="167"/>
        <v>1</v>
      </c>
      <c r="M2145">
        <f t="shared" si="168"/>
        <v>7</v>
      </c>
      <c r="N2145" t="str">
        <f>VLOOKUP(B:B,Customers!A:B,2,TRUE)</f>
        <v>Italy</v>
      </c>
      <c r="O2145" t="str">
        <f t="shared" si="169"/>
        <v>Not Outlier</v>
      </c>
      <c r="P2145">
        <f>VLOOKUP(B:B,Customers!A:H,8,0)</f>
        <v>23</v>
      </c>
    </row>
    <row r="2146" spans="1:16" x14ac:dyDescent="0.25">
      <c r="A2146">
        <v>961277</v>
      </c>
      <c r="B2146">
        <v>1721</v>
      </c>
      <c r="C2146" s="1" t="s">
        <v>109</v>
      </c>
      <c r="D2146" s="3">
        <v>45046.98541666667</v>
      </c>
      <c r="E2146" t="s">
        <v>98</v>
      </c>
      <c r="F2146" t="s">
        <v>74</v>
      </c>
      <c r="G2146">
        <v>8615</v>
      </c>
      <c r="H2146" s="11">
        <f t="shared" si="165"/>
        <v>30</v>
      </c>
      <c r="I2146" s="7">
        <v>45046</v>
      </c>
      <c r="J2146" s="8">
        <v>0.98541666666666672</v>
      </c>
      <c r="K2146">
        <f t="shared" si="166"/>
        <v>39</v>
      </c>
      <c r="L2146">
        <f t="shared" si="167"/>
        <v>23</v>
      </c>
      <c r="M2146">
        <f t="shared" si="168"/>
        <v>4</v>
      </c>
      <c r="N2146" t="str">
        <f>VLOOKUP(B:B,Customers!A:B,2,TRUE)</f>
        <v>Germany</v>
      </c>
      <c r="O2146" t="str">
        <f t="shared" si="169"/>
        <v>Not Outlier</v>
      </c>
      <c r="P2146">
        <f>VLOOKUP(B:B,Customers!A:H,8,0)</f>
        <v>22</v>
      </c>
    </row>
    <row r="2147" spans="1:16" x14ac:dyDescent="0.25">
      <c r="A2147">
        <v>1105875</v>
      </c>
      <c r="B2147">
        <v>1722</v>
      </c>
      <c r="C2147" s="1" t="s">
        <v>99</v>
      </c>
      <c r="D2147" s="3">
        <v>45275.976388888892</v>
      </c>
      <c r="E2147" t="s">
        <v>191</v>
      </c>
      <c r="F2147" t="s">
        <v>43</v>
      </c>
      <c r="G2147">
        <v>4863</v>
      </c>
      <c r="H2147" s="11">
        <f t="shared" si="165"/>
        <v>15</v>
      </c>
      <c r="I2147" s="7">
        <v>45275</v>
      </c>
      <c r="J2147" s="8">
        <v>0.97638888888888886</v>
      </c>
      <c r="K2147">
        <f t="shared" si="166"/>
        <v>26</v>
      </c>
      <c r="L2147">
        <f t="shared" si="167"/>
        <v>23</v>
      </c>
      <c r="M2147">
        <f t="shared" si="168"/>
        <v>12</v>
      </c>
      <c r="N2147" t="str">
        <f>VLOOKUP(B:B,Customers!A:B,2,TRUE)</f>
        <v>USA</v>
      </c>
      <c r="O2147" t="str">
        <f t="shared" si="169"/>
        <v>Not Outlier</v>
      </c>
      <c r="P2147">
        <f>VLOOKUP(B:B,Customers!A:H,8,0)</f>
        <v>46</v>
      </c>
    </row>
    <row r="2148" spans="1:16" x14ac:dyDescent="0.25">
      <c r="A2148">
        <v>781125</v>
      </c>
      <c r="B2148">
        <v>1723</v>
      </c>
      <c r="C2148" s="1" t="s">
        <v>105</v>
      </c>
      <c r="D2148" s="3">
        <v>44950.040277777778</v>
      </c>
      <c r="E2148" t="s">
        <v>96</v>
      </c>
      <c r="F2148" t="s">
        <v>26</v>
      </c>
      <c r="G2148">
        <v>3855</v>
      </c>
      <c r="H2148" s="11">
        <f t="shared" si="165"/>
        <v>24</v>
      </c>
      <c r="I2148" s="7">
        <v>44950</v>
      </c>
      <c r="J2148" s="8">
        <v>4.027777777777778E-2</v>
      </c>
      <c r="K2148">
        <f t="shared" si="166"/>
        <v>58</v>
      </c>
      <c r="L2148">
        <f t="shared" si="167"/>
        <v>0</v>
      </c>
      <c r="M2148">
        <f t="shared" si="168"/>
        <v>1</v>
      </c>
      <c r="N2148" t="str">
        <f>VLOOKUP(B:B,Customers!A:B,2,TRUE)</f>
        <v>Spain</v>
      </c>
      <c r="O2148" t="str">
        <f t="shared" si="169"/>
        <v>Not Outlier</v>
      </c>
      <c r="P2148">
        <f>VLOOKUP(B:B,Customers!A:H,8,0)</f>
        <v>82</v>
      </c>
    </row>
    <row r="2149" spans="1:16" x14ac:dyDescent="0.25">
      <c r="A2149">
        <v>1223038</v>
      </c>
      <c r="B2149">
        <v>1723</v>
      </c>
      <c r="C2149" s="1" t="s">
        <v>105</v>
      </c>
      <c r="D2149" s="3">
        <v>45212.993750000001</v>
      </c>
      <c r="E2149" t="s">
        <v>97</v>
      </c>
      <c r="F2149" t="s">
        <v>80</v>
      </c>
      <c r="G2149">
        <v>8273</v>
      </c>
      <c r="H2149" s="11">
        <f t="shared" si="165"/>
        <v>13</v>
      </c>
      <c r="I2149" s="7">
        <v>45212</v>
      </c>
      <c r="J2149" s="8">
        <v>0.99375000000000002</v>
      </c>
      <c r="K2149">
        <f t="shared" si="166"/>
        <v>51</v>
      </c>
      <c r="L2149">
        <f t="shared" si="167"/>
        <v>23</v>
      </c>
      <c r="M2149">
        <f t="shared" si="168"/>
        <v>10</v>
      </c>
      <c r="N2149" t="str">
        <f>VLOOKUP(B:B,Customers!A:B,2,TRUE)</f>
        <v>Spain</v>
      </c>
      <c r="O2149" t="str">
        <f t="shared" si="169"/>
        <v>Not Outlier</v>
      </c>
      <c r="P2149">
        <f>VLOOKUP(B:B,Customers!A:H,8,0)</f>
        <v>82</v>
      </c>
    </row>
    <row r="2150" spans="1:16" x14ac:dyDescent="0.25">
      <c r="A2150">
        <v>253281</v>
      </c>
      <c r="B2150">
        <v>1725</v>
      </c>
      <c r="C2150" s="1" t="s">
        <v>99</v>
      </c>
      <c r="D2150" s="2">
        <v>45153.989583333336</v>
      </c>
      <c r="E2150" t="s">
        <v>97</v>
      </c>
      <c r="F2150" t="s">
        <v>26</v>
      </c>
      <c r="G2150">
        <v>8869</v>
      </c>
      <c r="H2150" s="11">
        <f t="shared" si="165"/>
        <v>15</v>
      </c>
      <c r="I2150" s="7">
        <v>45153</v>
      </c>
      <c r="J2150" s="8">
        <v>0.98958333333333337</v>
      </c>
      <c r="K2150">
        <f t="shared" si="166"/>
        <v>45</v>
      </c>
      <c r="L2150">
        <f t="shared" si="167"/>
        <v>23</v>
      </c>
      <c r="M2150">
        <f t="shared" si="168"/>
        <v>8</v>
      </c>
      <c r="N2150" t="str">
        <f>VLOOKUP(B:B,Customers!A:B,2,TRUE)</f>
        <v>USA</v>
      </c>
      <c r="O2150" t="str">
        <f t="shared" si="169"/>
        <v>Not Outlier</v>
      </c>
      <c r="P2150">
        <f>VLOOKUP(B:B,Customers!A:H,8,0)</f>
        <v>81</v>
      </c>
    </row>
    <row r="2151" spans="1:16" x14ac:dyDescent="0.25">
      <c r="A2151">
        <v>640940</v>
      </c>
      <c r="B2151">
        <v>1725</v>
      </c>
      <c r="C2151" s="1" t="s">
        <v>99</v>
      </c>
      <c r="D2151" s="2">
        <v>44986.98333333333</v>
      </c>
      <c r="E2151" t="s">
        <v>191</v>
      </c>
      <c r="F2151" t="s">
        <v>35</v>
      </c>
      <c r="G2151">
        <v>3582</v>
      </c>
      <c r="H2151" s="11">
        <f t="shared" si="165"/>
        <v>1</v>
      </c>
      <c r="I2151" s="7">
        <v>44986</v>
      </c>
      <c r="J2151" s="8">
        <v>0.98333333333333328</v>
      </c>
      <c r="K2151">
        <f t="shared" si="166"/>
        <v>36</v>
      </c>
      <c r="L2151">
        <f t="shared" si="167"/>
        <v>23</v>
      </c>
      <c r="M2151">
        <f t="shared" si="168"/>
        <v>3</v>
      </c>
      <c r="N2151" t="str">
        <f>VLOOKUP(B:B,Customers!A:B,2,TRUE)</f>
        <v>USA</v>
      </c>
      <c r="O2151" t="str">
        <f t="shared" si="169"/>
        <v>Not Outlier</v>
      </c>
      <c r="P2151">
        <f>VLOOKUP(B:B,Customers!A:H,8,0)</f>
        <v>81</v>
      </c>
    </row>
    <row r="2152" spans="1:16" x14ac:dyDescent="0.25">
      <c r="A2152">
        <v>348694</v>
      </c>
      <c r="B2152">
        <v>1726</v>
      </c>
      <c r="C2152" s="1" t="s">
        <v>105</v>
      </c>
      <c r="D2152" s="2">
        <v>45071.103472222225</v>
      </c>
      <c r="E2152" t="s">
        <v>191</v>
      </c>
      <c r="F2152" t="s">
        <v>52</v>
      </c>
      <c r="G2152">
        <v>4572</v>
      </c>
      <c r="H2152" s="11">
        <f t="shared" si="165"/>
        <v>25</v>
      </c>
      <c r="I2152" s="7">
        <v>45071</v>
      </c>
      <c r="J2152" s="8">
        <v>0.10347222222222222</v>
      </c>
      <c r="K2152">
        <f t="shared" si="166"/>
        <v>29</v>
      </c>
      <c r="L2152">
        <f t="shared" si="167"/>
        <v>2</v>
      </c>
      <c r="M2152">
        <f t="shared" si="168"/>
        <v>5</v>
      </c>
      <c r="N2152" t="str">
        <f>VLOOKUP(B:B,Customers!A:B,2,TRUE)</f>
        <v>Spain</v>
      </c>
      <c r="O2152" t="str">
        <f t="shared" si="169"/>
        <v>Not Outlier</v>
      </c>
      <c r="P2152">
        <f>VLOOKUP(B:B,Customers!A:H,8,0)</f>
        <v>36</v>
      </c>
    </row>
    <row r="2153" spans="1:16" x14ac:dyDescent="0.25">
      <c r="A2153">
        <v>446644</v>
      </c>
      <c r="B2153">
        <v>1728</v>
      </c>
      <c r="C2153" s="1" t="s">
        <v>100</v>
      </c>
      <c r="D2153" s="2">
        <v>44948.010416666664</v>
      </c>
      <c r="E2153" t="s">
        <v>97</v>
      </c>
      <c r="F2153" t="s">
        <v>11</v>
      </c>
      <c r="G2153">
        <v>8854</v>
      </c>
      <c r="H2153" s="11">
        <f t="shared" si="165"/>
        <v>22</v>
      </c>
      <c r="I2153" s="7">
        <v>44948</v>
      </c>
      <c r="J2153" s="8">
        <v>1.0416666666666666E-2</v>
      </c>
      <c r="K2153">
        <f t="shared" si="166"/>
        <v>15</v>
      </c>
      <c r="L2153">
        <f t="shared" si="167"/>
        <v>0</v>
      </c>
      <c r="M2153">
        <f t="shared" si="168"/>
        <v>1</v>
      </c>
      <c r="N2153" t="str">
        <f>VLOOKUP(B:B,Customers!A:B,2,TRUE)</f>
        <v>France</v>
      </c>
      <c r="O2153" t="str">
        <f t="shared" si="169"/>
        <v>Not Outlier</v>
      </c>
      <c r="P2153">
        <f>VLOOKUP(B:B,Customers!A:H,8,0)</f>
        <v>27</v>
      </c>
    </row>
    <row r="2154" spans="1:16" x14ac:dyDescent="0.25">
      <c r="A2154">
        <v>824383</v>
      </c>
      <c r="B2154">
        <v>1728</v>
      </c>
      <c r="C2154" s="1" t="s">
        <v>100</v>
      </c>
      <c r="D2154" s="3">
        <v>44928.033333333333</v>
      </c>
      <c r="E2154" t="s">
        <v>98</v>
      </c>
      <c r="F2154" t="s">
        <v>64</v>
      </c>
      <c r="G2154">
        <v>66</v>
      </c>
      <c r="H2154" s="11">
        <f t="shared" si="165"/>
        <v>2</v>
      </c>
      <c r="I2154" s="7">
        <v>44928</v>
      </c>
      <c r="J2154" s="8">
        <v>3.3333333333333333E-2</v>
      </c>
      <c r="K2154">
        <f t="shared" si="166"/>
        <v>48</v>
      </c>
      <c r="L2154">
        <f t="shared" si="167"/>
        <v>0</v>
      </c>
      <c r="M2154">
        <f t="shared" si="168"/>
        <v>1</v>
      </c>
      <c r="N2154" t="str">
        <f>VLOOKUP(B:B,Customers!A:B,2,TRUE)</f>
        <v>France</v>
      </c>
      <c r="O2154" t="str">
        <f t="shared" si="169"/>
        <v>Not Outlier</v>
      </c>
      <c r="P2154">
        <f>VLOOKUP(B:B,Customers!A:H,8,0)</f>
        <v>27</v>
      </c>
    </row>
    <row r="2155" spans="1:16" x14ac:dyDescent="0.25">
      <c r="A2155">
        <v>914814</v>
      </c>
      <c r="B2155">
        <v>1729</v>
      </c>
      <c r="C2155" s="1" t="s">
        <v>101</v>
      </c>
      <c r="D2155" s="3">
        <v>45235.980555555558</v>
      </c>
      <c r="E2155" t="s">
        <v>191</v>
      </c>
      <c r="F2155" t="s">
        <v>8</v>
      </c>
      <c r="G2155">
        <v>6744</v>
      </c>
      <c r="H2155" s="11">
        <f t="shared" si="165"/>
        <v>5</v>
      </c>
      <c r="I2155" s="7">
        <v>45235</v>
      </c>
      <c r="J2155" s="8">
        <v>0.98055555555555551</v>
      </c>
      <c r="K2155">
        <f t="shared" si="166"/>
        <v>32</v>
      </c>
      <c r="L2155">
        <f t="shared" si="167"/>
        <v>23</v>
      </c>
      <c r="M2155">
        <f t="shared" si="168"/>
        <v>11</v>
      </c>
      <c r="N2155" t="str">
        <f>VLOOKUP(B:B,Customers!A:B,2,TRUE)</f>
        <v>Australia</v>
      </c>
      <c r="O2155" t="str">
        <f t="shared" si="169"/>
        <v>Not Outlier</v>
      </c>
      <c r="P2155">
        <f>VLOOKUP(B:B,Customers!A:H,8,0)</f>
        <v>72</v>
      </c>
    </row>
    <row r="2156" spans="1:16" x14ac:dyDescent="0.25">
      <c r="A2156">
        <v>846419</v>
      </c>
      <c r="B2156">
        <v>1731</v>
      </c>
      <c r="C2156" s="1" t="s">
        <v>105</v>
      </c>
      <c r="D2156" s="3">
        <v>45080.944444444445</v>
      </c>
      <c r="E2156" t="s">
        <v>97</v>
      </c>
      <c r="F2156" t="s">
        <v>90</v>
      </c>
      <c r="G2156">
        <v>3664</v>
      </c>
      <c r="H2156" s="11">
        <f t="shared" si="165"/>
        <v>3</v>
      </c>
      <c r="I2156" s="7">
        <v>45080</v>
      </c>
      <c r="J2156" s="8">
        <v>0.94444444444444442</v>
      </c>
      <c r="K2156">
        <f t="shared" si="166"/>
        <v>40</v>
      </c>
      <c r="L2156">
        <f t="shared" si="167"/>
        <v>22</v>
      </c>
      <c r="M2156">
        <f t="shared" si="168"/>
        <v>6</v>
      </c>
      <c r="N2156" t="str">
        <f>VLOOKUP(B:B,Customers!A:B,2,TRUE)</f>
        <v>Spain</v>
      </c>
      <c r="O2156" t="str">
        <f t="shared" si="169"/>
        <v>Not Outlier</v>
      </c>
      <c r="P2156">
        <f>VLOOKUP(B:B,Customers!A:H,8,0)</f>
        <v>65</v>
      </c>
    </row>
    <row r="2157" spans="1:16" x14ac:dyDescent="0.25">
      <c r="A2157">
        <v>1297610</v>
      </c>
      <c r="B2157">
        <v>1732</v>
      </c>
      <c r="C2157" s="1" t="s">
        <v>99</v>
      </c>
      <c r="D2157" s="3">
        <v>45209.058333333334</v>
      </c>
      <c r="E2157" t="s">
        <v>98</v>
      </c>
      <c r="F2157" t="s">
        <v>43</v>
      </c>
      <c r="G2157">
        <v>2563</v>
      </c>
      <c r="H2157" s="11">
        <f t="shared" si="165"/>
        <v>10</v>
      </c>
      <c r="I2157" s="7">
        <v>45209</v>
      </c>
      <c r="J2157" s="8">
        <v>5.8333333333333334E-2</v>
      </c>
      <c r="K2157">
        <f t="shared" si="166"/>
        <v>24</v>
      </c>
      <c r="L2157">
        <f t="shared" si="167"/>
        <v>1</v>
      </c>
      <c r="M2157">
        <f t="shared" si="168"/>
        <v>10</v>
      </c>
      <c r="N2157" t="str">
        <f>VLOOKUP(B:B,Customers!A:B,2,TRUE)</f>
        <v>USA</v>
      </c>
      <c r="O2157" t="str">
        <f t="shared" si="169"/>
        <v>Not Outlier</v>
      </c>
      <c r="P2157">
        <f>VLOOKUP(B:B,Customers!A:H,8,0)</f>
        <v>90</v>
      </c>
    </row>
    <row r="2158" spans="1:16" x14ac:dyDescent="0.25">
      <c r="A2158">
        <v>1548032</v>
      </c>
      <c r="B2158">
        <v>1733</v>
      </c>
      <c r="C2158" s="1" t="s">
        <v>107</v>
      </c>
      <c r="D2158" s="3">
        <v>45216.057638888888</v>
      </c>
      <c r="E2158" t="s">
        <v>191</v>
      </c>
      <c r="F2158" t="s">
        <v>24</v>
      </c>
      <c r="G2158">
        <v>3053</v>
      </c>
      <c r="H2158" s="11">
        <f t="shared" si="165"/>
        <v>17</v>
      </c>
      <c r="I2158" s="7">
        <v>45216</v>
      </c>
      <c r="J2158" s="8">
        <v>5.7638888888888892E-2</v>
      </c>
      <c r="K2158">
        <f t="shared" si="166"/>
        <v>23</v>
      </c>
      <c r="L2158">
        <f t="shared" si="167"/>
        <v>1</v>
      </c>
      <c r="M2158">
        <f t="shared" si="168"/>
        <v>10</v>
      </c>
      <c r="N2158" t="str">
        <f>VLOOKUP(B:B,Customers!A:B,2,TRUE)</f>
        <v>Italy</v>
      </c>
      <c r="O2158" t="str">
        <f t="shared" si="169"/>
        <v>Not Outlier</v>
      </c>
      <c r="P2158">
        <f>VLOOKUP(B:B,Customers!A:H,8,0)</f>
        <v>32</v>
      </c>
    </row>
    <row r="2159" spans="1:16" x14ac:dyDescent="0.25">
      <c r="A2159">
        <v>149310</v>
      </c>
      <c r="B2159">
        <v>1734</v>
      </c>
      <c r="C2159" s="1" t="s">
        <v>99</v>
      </c>
      <c r="D2159" s="2">
        <v>44941.067361111112</v>
      </c>
      <c r="E2159" t="s">
        <v>96</v>
      </c>
      <c r="F2159" t="s">
        <v>29</v>
      </c>
      <c r="G2159">
        <v>1340</v>
      </c>
      <c r="H2159" s="11">
        <f t="shared" si="165"/>
        <v>15</v>
      </c>
      <c r="I2159" s="7">
        <v>44941</v>
      </c>
      <c r="J2159" s="8">
        <v>6.7361111111111108E-2</v>
      </c>
      <c r="K2159">
        <f t="shared" si="166"/>
        <v>37</v>
      </c>
      <c r="L2159">
        <f t="shared" si="167"/>
        <v>1</v>
      </c>
      <c r="M2159">
        <f t="shared" si="168"/>
        <v>1</v>
      </c>
      <c r="N2159" t="str">
        <f>VLOOKUP(B:B,Customers!A:B,2,TRUE)</f>
        <v>USA</v>
      </c>
      <c r="O2159" t="str">
        <f t="shared" si="169"/>
        <v>Not Outlier</v>
      </c>
      <c r="P2159">
        <f>VLOOKUP(B:B,Customers!A:H,8,0)</f>
        <v>62</v>
      </c>
    </row>
    <row r="2160" spans="1:16" x14ac:dyDescent="0.25">
      <c r="A2160">
        <v>862595</v>
      </c>
      <c r="B2160">
        <v>1734</v>
      </c>
      <c r="C2160" s="1" t="s">
        <v>99</v>
      </c>
      <c r="D2160" s="3">
        <v>45101.031944444447</v>
      </c>
      <c r="E2160" t="s">
        <v>96</v>
      </c>
      <c r="F2160" t="s">
        <v>27</v>
      </c>
      <c r="G2160">
        <v>2309</v>
      </c>
      <c r="H2160" s="11">
        <f t="shared" si="165"/>
        <v>24</v>
      </c>
      <c r="I2160" s="7">
        <v>45101</v>
      </c>
      <c r="J2160" s="8">
        <v>3.1944444444444442E-2</v>
      </c>
      <c r="K2160">
        <f t="shared" si="166"/>
        <v>46</v>
      </c>
      <c r="L2160">
        <f t="shared" si="167"/>
        <v>0</v>
      </c>
      <c r="M2160">
        <f t="shared" si="168"/>
        <v>6</v>
      </c>
      <c r="N2160" t="str">
        <f>VLOOKUP(B:B,Customers!A:B,2,TRUE)</f>
        <v>USA</v>
      </c>
      <c r="O2160" t="str">
        <f t="shared" si="169"/>
        <v>Not Outlier</v>
      </c>
      <c r="P2160">
        <f>VLOOKUP(B:B,Customers!A:H,8,0)</f>
        <v>62</v>
      </c>
    </row>
    <row r="2161" spans="1:16" x14ac:dyDescent="0.25">
      <c r="A2161">
        <v>1254601</v>
      </c>
      <c r="B2161">
        <v>1734</v>
      </c>
      <c r="C2161" s="1" t="s">
        <v>99</v>
      </c>
      <c r="D2161" s="3">
        <v>45049.029166666667</v>
      </c>
      <c r="E2161" t="s">
        <v>98</v>
      </c>
      <c r="F2161" t="s">
        <v>46</v>
      </c>
      <c r="G2161">
        <v>4180</v>
      </c>
      <c r="H2161" s="11">
        <f t="shared" si="165"/>
        <v>3</v>
      </c>
      <c r="I2161" s="7">
        <v>45049</v>
      </c>
      <c r="J2161" s="8">
        <v>2.9166666666666667E-2</v>
      </c>
      <c r="K2161">
        <f t="shared" si="166"/>
        <v>42</v>
      </c>
      <c r="L2161">
        <f t="shared" si="167"/>
        <v>0</v>
      </c>
      <c r="M2161">
        <f t="shared" si="168"/>
        <v>5</v>
      </c>
      <c r="N2161" t="str">
        <f>VLOOKUP(B:B,Customers!A:B,2,TRUE)</f>
        <v>USA</v>
      </c>
      <c r="O2161" t="str">
        <f t="shared" si="169"/>
        <v>Not Outlier</v>
      </c>
      <c r="P2161">
        <f>VLOOKUP(B:B,Customers!A:H,8,0)</f>
        <v>62</v>
      </c>
    </row>
    <row r="2162" spans="1:16" x14ac:dyDescent="0.25">
      <c r="A2162">
        <v>1605754</v>
      </c>
      <c r="B2162">
        <v>1734</v>
      </c>
      <c r="C2162" s="1" t="s">
        <v>99</v>
      </c>
      <c r="D2162" s="3">
        <v>45086.052777777775</v>
      </c>
      <c r="E2162" t="s">
        <v>191</v>
      </c>
      <c r="F2162" t="s">
        <v>74</v>
      </c>
      <c r="G2162">
        <v>504</v>
      </c>
      <c r="H2162" s="11">
        <f t="shared" si="165"/>
        <v>9</v>
      </c>
      <c r="I2162" s="7">
        <v>45086</v>
      </c>
      <c r="J2162" s="8">
        <v>5.2777777777777778E-2</v>
      </c>
      <c r="K2162">
        <f t="shared" si="166"/>
        <v>16</v>
      </c>
      <c r="L2162">
        <f t="shared" si="167"/>
        <v>1</v>
      </c>
      <c r="M2162">
        <f t="shared" si="168"/>
        <v>6</v>
      </c>
      <c r="N2162" t="str">
        <f>VLOOKUP(B:B,Customers!A:B,2,TRUE)</f>
        <v>USA</v>
      </c>
      <c r="O2162" t="str">
        <f t="shared" si="169"/>
        <v>Not Outlier</v>
      </c>
      <c r="P2162">
        <f>VLOOKUP(B:B,Customers!A:H,8,0)</f>
        <v>62</v>
      </c>
    </row>
    <row r="2163" spans="1:16" x14ac:dyDescent="0.25">
      <c r="A2163">
        <v>198841</v>
      </c>
      <c r="B2163">
        <v>1735</v>
      </c>
      <c r="C2163" s="1" t="s">
        <v>102</v>
      </c>
      <c r="D2163" s="2">
        <v>45131.057638888888</v>
      </c>
      <c r="E2163" t="s">
        <v>96</v>
      </c>
      <c r="F2163" t="s">
        <v>17</v>
      </c>
      <c r="G2163">
        <v>4094</v>
      </c>
      <c r="H2163" s="11">
        <f t="shared" si="165"/>
        <v>24</v>
      </c>
      <c r="I2163" s="7">
        <v>45131</v>
      </c>
      <c r="J2163" s="8">
        <v>5.7638888888888892E-2</v>
      </c>
      <c r="K2163">
        <f t="shared" si="166"/>
        <v>23</v>
      </c>
      <c r="L2163">
        <f t="shared" si="167"/>
        <v>1</v>
      </c>
      <c r="M2163">
        <f t="shared" si="168"/>
        <v>7</v>
      </c>
      <c r="N2163" t="str">
        <f>VLOOKUP(B:B,Customers!A:B,2,TRUE)</f>
        <v>Finland</v>
      </c>
      <c r="O2163" t="str">
        <f t="shared" si="169"/>
        <v>Not Outlier</v>
      </c>
      <c r="P2163">
        <f>VLOOKUP(B:B,Customers!A:H,8,0)</f>
        <v>76</v>
      </c>
    </row>
    <row r="2164" spans="1:16" x14ac:dyDescent="0.25">
      <c r="A2164">
        <v>1455334</v>
      </c>
      <c r="B2164">
        <v>1735</v>
      </c>
      <c r="C2164" s="1" t="s">
        <v>102</v>
      </c>
      <c r="D2164" s="3">
        <v>45266.006944444445</v>
      </c>
      <c r="E2164" t="s">
        <v>191</v>
      </c>
      <c r="F2164" t="s">
        <v>66</v>
      </c>
      <c r="G2164">
        <v>8911</v>
      </c>
      <c r="H2164" s="11">
        <f t="shared" si="165"/>
        <v>6</v>
      </c>
      <c r="I2164" s="7">
        <v>45266</v>
      </c>
      <c r="J2164" s="8">
        <v>6.9444444444444441E-3</v>
      </c>
      <c r="K2164">
        <f t="shared" si="166"/>
        <v>10</v>
      </c>
      <c r="L2164">
        <f t="shared" si="167"/>
        <v>0</v>
      </c>
      <c r="M2164">
        <f t="shared" si="168"/>
        <v>12</v>
      </c>
      <c r="N2164" t="str">
        <f>VLOOKUP(B:B,Customers!A:B,2,TRUE)</f>
        <v>Finland</v>
      </c>
      <c r="O2164" t="str">
        <f t="shared" si="169"/>
        <v>Not Outlier</v>
      </c>
      <c r="P2164">
        <f>VLOOKUP(B:B,Customers!A:H,8,0)</f>
        <v>76</v>
      </c>
    </row>
    <row r="2165" spans="1:16" x14ac:dyDescent="0.25">
      <c r="A2165">
        <v>1666505</v>
      </c>
      <c r="B2165">
        <v>1736</v>
      </c>
      <c r="C2165" s="1" t="s">
        <v>99</v>
      </c>
      <c r="D2165" s="3">
        <v>44948.056250000001</v>
      </c>
      <c r="E2165" t="s">
        <v>97</v>
      </c>
      <c r="F2165" t="s">
        <v>59</v>
      </c>
      <c r="G2165">
        <v>2955</v>
      </c>
      <c r="H2165" s="11">
        <f t="shared" si="165"/>
        <v>22</v>
      </c>
      <c r="I2165" s="7">
        <v>44948</v>
      </c>
      <c r="J2165" s="8">
        <v>5.6250000000000001E-2</v>
      </c>
      <c r="K2165">
        <f t="shared" si="166"/>
        <v>21</v>
      </c>
      <c r="L2165">
        <f t="shared" si="167"/>
        <v>1</v>
      </c>
      <c r="M2165">
        <f t="shared" si="168"/>
        <v>1</v>
      </c>
      <c r="N2165" t="str">
        <f>VLOOKUP(B:B,Customers!A:B,2,TRUE)</f>
        <v>USA</v>
      </c>
      <c r="O2165" t="str">
        <f t="shared" si="169"/>
        <v>Not Outlier</v>
      </c>
      <c r="P2165">
        <f>VLOOKUP(B:B,Customers!A:H,8,0)</f>
        <v>23</v>
      </c>
    </row>
    <row r="2166" spans="1:16" x14ac:dyDescent="0.25">
      <c r="A2166">
        <v>1522932</v>
      </c>
      <c r="B2166">
        <v>1737</v>
      </c>
      <c r="C2166" s="1" t="s">
        <v>106</v>
      </c>
      <c r="D2166" s="3">
        <v>45238.030555555553</v>
      </c>
      <c r="E2166" t="s">
        <v>97</v>
      </c>
      <c r="F2166" t="s">
        <v>85</v>
      </c>
      <c r="G2166">
        <v>2633</v>
      </c>
      <c r="H2166" s="11">
        <f t="shared" si="165"/>
        <v>8</v>
      </c>
      <c r="I2166" s="7">
        <v>45238</v>
      </c>
      <c r="J2166" s="8">
        <v>3.0555555555555555E-2</v>
      </c>
      <c r="K2166">
        <f t="shared" si="166"/>
        <v>44</v>
      </c>
      <c r="L2166">
        <f t="shared" si="167"/>
        <v>0</v>
      </c>
      <c r="M2166">
        <f t="shared" si="168"/>
        <v>11</v>
      </c>
      <c r="N2166" t="str">
        <f>VLOOKUP(B:B,Customers!A:B,2,TRUE)</f>
        <v>Singapore</v>
      </c>
      <c r="O2166" t="str">
        <f t="shared" si="169"/>
        <v>Not Outlier</v>
      </c>
      <c r="P2166">
        <f>VLOOKUP(B:B,Customers!A:H,8,0)</f>
        <v>60</v>
      </c>
    </row>
    <row r="2167" spans="1:16" x14ac:dyDescent="0.25">
      <c r="A2167">
        <v>432633</v>
      </c>
      <c r="B2167">
        <v>1738</v>
      </c>
      <c r="C2167" s="1" t="s">
        <v>100</v>
      </c>
      <c r="D2167" s="2">
        <v>44968.049305555556</v>
      </c>
      <c r="E2167" t="s">
        <v>98</v>
      </c>
      <c r="F2167" t="s">
        <v>73</v>
      </c>
      <c r="G2167">
        <v>9557</v>
      </c>
      <c r="H2167" s="11">
        <f t="shared" si="165"/>
        <v>11</v>
      </c>
      <c r="I2167" s="7">
        <v>44968</v>
      </c>
      <c r="J2167" s="8">
        <v>4.9305555555555554E-2</v>
      </c>
      <c r="K2167">
        <f t="shared" si="166"/>
        <v>11</v>
      </c>
      <c r="L2167">
        <f t="shared" si="167"/>
        <v>1</v>
      </c>
      <c r="M2167">
        <f t="shared" si="168"/>
        <v>2</v>
      </c>
      <c r="N2167" t="str">
        <f>VLOOKUP(B:B,Customers!A:B,2,TRUE)</f>
        <v>France</v>
      </c>
      <c r="O2167" t="str">
        <f t="shared" si="169"/>
        <v>Not Outlier</v>
      </c>
      <c r="P2167">
        <f>VLOOKUP(B:B,Customers!A:H,8,0)</f>
        <v>27</v>
      </c>
    </row>
    <row r="2168" spans="1:16" x14ac:dyDescent="0.25">
      <c r="A2168">
        <v>102053</v>
      </c>
      <c r="B2168">
        <v>1739</v>
      </c>
      <c r="C2168" s="1" t="s">
        <v>105</v>
      </c>
      <c r="D2168" s="2">
        <v>45155.97152777778</v>
      </c>
      <c r="E2168" t="s">
        <v>96</v>
      </c>
      <c r="F2168" t="s">
        <v>14</v>
      </c>
      <c r="G2168">
        <v>3746</v>
      </c>
      <c r="H2168" s="11">
        <f t="shared" si="165"/>
        <v>17</v>
      </c>
      <c r="I2168" s="7">
        <v>45155</v>
      </c>
      <c r="J2168" s="8">
        <v>0.97152777777777777</v>
      </c>
      <c r="K2168">
        <f t="shared" si="166"/>
        <v>19</v>
      </c>
      <c r="L2168">
        <f t="shared" si="167"/>
        <v>23</v>
      </c>
      <c r="M2168">
        <f t="shared" si="168"/>
        <v>8</v>
      </c>
      <c r="N2168" t="str">
        <f>VLOOKUP(B:B,Customers!A:B,2,TRUE)</f>
        <v>Spain</v>
      </c>
      <c r="O2168" t="str">
        <f t="shared" si="169"/>
        <v>Not Outlier</v>
      </c>
      <c r="P2168">
        <f>VLOOKUP(B:B,Customers!A:H,8,0)</f>
        <v>44</v>
      </c>
    </row>
    <row r="2169" spans="1:16" x14ac:dyDescent="0.25">
      <c r="A2169">
        <v>1316887</v>
      </c>
      <c r="B2169">
        <v>1739</v>
      </c>
      <c r="C2169" s="1" t="s">
        <v>105</v>
      </c>
      <c r="D2169" s="3">
        <v>45023.981249999997</v>
      </c>
      <c r="E2169" t="s">
        <v>98</v>
      </c>
      <c r="F2169" t="s">
        <v>27</v>
      </c>
      <c r="G2169">
        <v>951</v>
      </c>
      <c r="H2169" s="11">
        <f t="shared" si="165"/>
        <v>7</v>
      </c>
      <c r="I2169" s="7">
        <v>45023</v>
      </c>
      <c r="J2169" s="8">
        <v>0.98124999999999996</v>
      </c>
      <c r="K2169">
        <f t="shared" si="166"/>
        <v>33</v>
      </c>
      <c r="L2169">
        <f t="shared" si="167"/>
        <v>23</v>
      </c>
      <c r="M2169">
        <f t="shared" si="168"/>
        <v>4</v>
      </c>
      <c r="N2169" t="str">
        <f>VLOOKUP(B:B,Customers!A:B,2,TRUE)</f>
        <v>Spain</v>
      </c>
      <c r="O2169" t="str">
        <f t="shared" si="169"/>
        <v>Not Outlier</v>
      </c>
      <c r="P2169">
        <f>VLOOKUP(B:B,Customers!A:H,8,0)</f>
        <v>44</v>
      </c>
    </row>
    <row r="2170" spans="1:16" x14ac:dyDescent="0.25">
      <c r="A2170">
        <v>369020</v>
      </c>
      <c r="B2170">
        <v>1740</v>
      </c>
      <c r="C2170" s="1" t="s">
        <v>99</v>
      </c>
      <c r="D2170" s="2">
        <v>45189.043749999997</v>
      </c>
      <c r="E2170" t="s">
        <v>98</v>
      </c>
      <c r="F2170" t="s">
        <v>40</v>
      </c>
      <c r="G2170">
        <v>8651</v>
      </c>
      <c r="H2170" s="11">
        <f t="shared" si="165"/>
        <v>20</v>
      </c>
      <c r="I2170" s="7">
        <v>45189</v>
      </c>
      <c r="J2170" s="8">
        <v>4.3749999999999997E-2</v>
      </c>
      <c r="K2170">
        <f t="shared" si="166"/>
        <v>3</v>
      </c>
      <c r="L2170">
        <f t="shared" si="167"/>
        <v>1</v>
      </c>
      <c r="M2170">
        <f t="shared" si="168"/>
        <v>9</v>
      </c>
      <c r="N2170" t="str">
        <f>VLOOKUP(B:B,Customers!A:B,2,TRUE)</f>
        <v>USA</v>
      </c>
      <c r="O2170" t="str">
        <f t="shared" si="169"/>
        <v>Not Outlier</v>
      </c>
      <c r="P2170">
        <f>VLOOKUP(B:B,Customers!A:H,8,0)</f>
        <v>25</v>
      </c>
    </row>
    <row r="2171" spans="1:16" x14ac:dyDescent="0.25">
      <c r="A2171">
        <v>1607015</v>
      </c>
      <c r="B2171">
        <v>1741</v>
      </c>
      <c r="C2171" s="1" t="s">
        <v>99</v>
      </c>
      <c r="D2171" s="3">
        <v>45286.047222222223</v>
      </c>
      <c r="E2171" t="s">
        <v>191</v>
      </c>
      <c r="F2171" t="s">
        <v>27</v>
      </c>
      <c r="G2171">
        <v>4369</v>
      </c>
      <c r="H2171" s="11">
        <f t="shared" si="165"/>
        <v>26</v>
      </c>
      <c r="I2171" s="7">
        <v>45286</v>
      </c>
      <c r="J2171" s="8">
        <v>4.7222222222222221E-2</v>
      </c>
      <c r="K2171">
        <f t="shared" si="166"/>
        <v>8</v>
      </c>
      <c r="L2171">
        <f t="shared" si="167"/>
        <v>1</v>
      </c>
      <c r="M2171">
        <f t="shared" si="168"/>
        <v>12</v>
      </c>
      <c r="N2171" t="str">
        <f>VLOOKUP(B:B,Customers!A:B,2,TRUE)</f>
        <v>USA</v>
      </c>
      <c r="O2171" t="str">
        <f t="shared" si="169"/>
        <v>Not Outlier</v>
      </c>
      <c r="P2171">
        <f>VLOOKUP(B:B,Customers!A:H,8,0)</f>
        <v>71</v>
      </c>
    </row>
    <row r="2172" spans="1:16" x14ac:dyDescent="0.25">
      <c r="A2172">
        <v>1323847</v>
      </c>
      <c r="B2172">
        <v>1742</v>
      </c>
      <c r="C2172" s="1" t="s">
        <v>99</v>
      </c>
      <c r="D2172" s="3">
        <v>45037.067361111112</v>
      </c>
      <c r="E2172" t="s">
        <v>191</v>
      </c>
      <c r="F2172" t="s">
        <v>45</v>
      </c>
      <c r="G2172">
        <v>4644</v>
      </c>
      <c r="H2172" s="11">
        <f t="shared" si="165"/>
        <v>21</v>
      </c>
      <c r="I2172" s="7">
        <v>45037</v>
      </c>
      <c r="J2172" s="8">
        <v>6.7361111111111108E-2</v>
      </c>
      <c r="K2172">
        <f t="shared" si="166"/>
        <v>37</v>
      </c>
      <c r="L2172">
        <f t="shared" si="167"/>
        <v>1</v>
      </c>
      <c r="M2172">
        <f t="shared" si="168"/>
        <v>4</v>
      </c>
      <c r="N2172" t="str">
        <f>VLOOKUP(B:B,Customers!A:B,2,TRUE)</f>
        <v>USA</v>
      </c>
      <c r="O2172" t="str">
        <f t="shared" si="169"/>
        <v>Not Outlier</v>
      </c>
      <c r="P2172">
        <f>VLOOKUP(B:B,Customers!A:H,8,0)</f>
        <v>49</v>
      </c>
    </row>
    <row r="2173" spans="1:16" x14ac:dyDescent="0.25">
      <c r="A2173">
        <v>962603</v>
      </c>
      <c r="B2173">
        <v>1743</v>
      </c>
      <c r="C2173" s="1" t="s">
        <v>99</v>
      </c>
      <c r="D2173" s="3">
        <v>45053.013888888891</v>
      </c>
      <c r="E2173" t="s">
        <v>98</v>
      </c>
      <c r="F2173" t="s">
        <v>68</v>
      </c>
      <c r="G2173">
        <v>6171</v>
      </c>
      <c r="H2173" s="11">
        <f t="shared" si="165"/>
        <v>7</v>
      </c>
      <c r="I2173" s="7">
        <v>45053</v>
      </c>
      <c r="J2173" s="8">
        <v>1.3888888888888888E-2</v>
      </c>
      <c r="K2173">
        <f t="shared" si="166"/>
        <v>20</v>
      </c>
      <c r="L2173">
        <f t="shared" si="167"/>
        <v>0</v>
      </c>
      <c r="M2173">
        <f t="shared" si="168"/>
        <v>5</v>
      </c>
      <c r="N2173" t="str">
        <f>VLOOKUP(B:B,Customers!A:B,2,TRUE)</f>
        <v>USA</v>
      </c>
      <c r="O2173" t="str">
        <f t="shared" si="169"/>
        <v>Not Outlier</v>
      </c>
      <c r="P2173">
        <f>VLOOKUP(B:B,Customers!A:H,8,0)</f>
        <v>30</v>
      </c>
    </row>
    <row r="2174" spans="1:16" x14ac:dyDescent="0.25">
      <c r="A2174">
        <v>1461756</v>
      </c>
      <c r="B2174">
        <v>1743</v>
      </c>
      <c r="C2174" s="1" t="s">
        <v>99</v>
      </c>
      <c r="D2174" s="3">
        <v>45098.015972222223</v>
      </c>
      <c r="E2174" t="s">
        <v>98</v>
      </c>
      <c r="F2174" t="s">
        <v>68</v>
      </c>
      <c r="G2174">
        <v>3339</v>
      </c>
      <c r="H2174" s="11">
        <f t="shared" si="165"/>
        <v>21</v>
      </c>
      <c r="I2174" s="7">
        <v>45098</v>
      </c>
      <c r="J2174" s="8">
        <v>1.5972222222222221E-2</v>
      </c>
      <c r="K2174">
        <f t="shared" si="166"/>
        <v>23</v>
      </c>
      <c r="L2174">
        <f t="shared" si="167"/>
        <v>0</v>
      </c>
      <c r="M2174">
        <f t="shared" si="168"/>
        <v>6</v>
      </c>
      <c r="N2174" t="str">
        <f>VLOOKUP(B:B,Customers!A:B,2,TRUE)</f>
        <v>USA</v>
      </c>
      <c r="O2174" t="str">
        <f t="shared" si="169"/>
        <v>Not Outlier</v>
      </c>
      <c r="P2174">
        <f>VLOOKUP(B:B,Customers!A:H,8,0)</f>
        <v>30</v>
      </c>
    </row>
    <row r="2175" spans="1:16" x14ac:dyDescent="0.25">
      <c r="A2175">
        <v>590947</v>
      </c>
      <c r="B2175">
        <v>1745</v>
      </c>
      <c r="C2175" s="1" t="s">
        <v>99</v>
      </c>
      <c r="D2175" s="2">
        <v>45039.038888888892</v>
      </c>
      <c r="E2175" t="s">
        <v>98</v>
      </c>
      <c r="F2175" t="s">
        <v>23</v>
      </c>
      <c r="G2175">
        <v>7772</v>
      </c>
      <c r="H2175" s="11">
        <f t="shared" si="165"/>
        <v>23</v>
      </c>
      <c r="I2175" s="7">
        <v>45039</v>
      </c>
      <c r="J2175" s="8">
        <v>3.888888888888889E-2</v>
      </c>
      <c r="K2175">
        <f t="shared" si="166"/>
        <v>56</v>
      </c>
      <c r="L2175">
        <f t="shared" si="167"/>
        <v>0</v>
      </c>
      <c r="M2175">
        <f t="shared" si="168"/>
        <v>4</v>
      </c>
      <c r="N2175" t="str">
        <f>VLOOKUP(B:B,Customers!A:B,2,TRUE)</f>
        <v>USA</v>
      </c>
      <c r="O2175" t="str">
        <f t="shared" si="169"/>
        <v>Not Outlier</v>
      </c>
      <c r="P2175">
        <f>VLOOKUP(B:B,Customers!A:H,8,0)</f>
        <v>54</v>
      </c>
    </row>
    <row r="2176" spans="1:16" x14ac:dyDescent="0.25">
      <c r="A2176">
        <v>608296</v>
      </c>
      <c r="B2176">
        <v>1745</v>
      </c>
      <c r="C2176" s="1" t="s">
        <v>99</v>
      </c>
      <c r="D2176" s="2">
        <v>45044.048611111109</v>
      </c>
      <c r="E2176" t="s">
        <v>97</v>
      </c>
      <c r="F2176" t="s">
        <v>30</v>
      </c>
      <c r="G2176">
        <v>9769</v>
      </c>
      <c r="H2176" s="11">
        <f t="shared" si="165"/>
        <v>28</v>
      </c>
      <c r="I2176" s="7">
        <v>45044</v>
      </c>
      <c r="J2176" s="8">
        <v>4.8611111111111112E-2</v>
      </c>
      <c r="K2176">
        <f t="shared" si="166"/>
        <v>10</v>
      </c>
      <c r="L2176">
        <f t="shared" si="167"/>
        <v>1</v>
      </c>
      <c r="M2176">
        <f t="shared" si="168"/>
        <v>4</v>
      </c>
      <c r="N2176" t="str">
        <f>VLOOKUP(B:B,Customers!A:B,2,TRUE)</f>
        <v>USA</v>
      </c>
      <c r="O2176" t="str">
        <f t="shared" si="169"/>
        <v>Not Outlier</v>
      </c>
      <c r="P2176">
        <f>VLOOKUP(B:B,Customers!A:H,8,0)</f>
        <v>54</v>
      </c>
    </row>
    <row r="2177" spans="1:16" x14ac:dyDescent="0.25">
      <c r="A2177">
        <v>751811</v>
      </c>
      <c r="B2177">
        <v>1745</v>
      </c>
      <c r="C2177" s="1" t="s">
        <v>99</v>
      </c>
      <c r="D2177" s="3">
        <v>45257.078472222223</v>
      </c>
      <c r="E2177" t="s">
        <v>191</v>
      </c>
      <c r="F2177" t="s">
        <v>43</v>
      </c>
      <c r="G2177">
        <v>2348</v>
      </c>
      <c r="H2177" s="11">
        <f t="shared" si="165"/>
        <v>27</v>
      </c>
      <c r="I2177" s="7">
        <v>45257</v>
      </c>
      <c r="J2177" s="8">
        <v>7.8472222222222221E-2</v>
      </c>
      <c r="K2177">
        <f t="shared" si="166"/>
        <v>53</v>
      </c>
      <c r="L2177">
        <f t="shared" si="167"/>
        <v>1</v>
      </c>
      <c r="M2177">
        <f t="shared" si="168"/>
        <v>11</v>
      </c>
      <c r="N2177" t="str">
        <f>VLOOKUP(B:B,Customers!A:B,2,TRUE)</f>
        <v>USA</v>
      </c>
      <c r="O2177" t="str">
        <f t="shared" si="169"/>
        <v>Not Outlier</v>
      </c>
      <c r="P2177">
        <f>VLOOKUP(B:B,Customers!A:H,8,0)</f>
        <v>54</v>
      </c>
    </row>
    <row r="2178" spans="1:16" x14ac:dyDescent="0.25">
      <c r="A2178">
        <v>400957</v>
      </c>
      <c r="B2178">
        <v>1746</v>
      </c>
      <c r="C2178" s="1" t="s">
        <v>107</v>
      </c>
      <c r="D2178" s="2">
        <v>45170.980555555558</v>
      </c>
      <c r="E2178" t="s">
        <v>96</v>
      </c>
      <c r="F2178" t="s">
        <v>93</v>
      </c>
      <c r="G2178">
        <v>382</v>
      </c>
      <c r="H2178" s="11">
        <f t="shared" si="165"/>
        <v>1</v>
      </c>
      <c r="I2178" s="7">
        <v>45170</v>
      </c>
      <c r="J2178" s="8">
        <v>0.98055555555555551</v>
      </c>
      <c r="K2178">
        <f t="shared" si="166"/>
        <v>32</v>
      </c>
      <c r="L2178">
        <f t="shared" si="167"/>
        <v>23</v>
      </c>
      <c r="M2178">
        <f t="shared" si="168"/>
        <v>9</v>
      </c>
      <c r="N2178" t="str">
        <f>VLOOKUP(B:B,Customers!A:B,2,TRUE)</f>
        <v>Italy</v>
      </c>
      <c r="O2178" t="str">
        <f t="shared" si="169"/>
        <v>Not Outlier</v>
      </c>
      <c r="P2178">
        <f>VLOOKUP(B:B,Customers!A:H,8,0)</f>
        <v>66</v>
      </c>
    </row>
    <row r="2179" spans="1:16" x14ac:dyDescent="0.25">
      <c r="A2179">
        <v>916383</v>
      </c>
      <c r="B2179">
        <v>1746</v>
      </c>
      <c r="C2179" s="1" t="s">
        <v>107</v>
      </c>
      <c r="D2179" s="3">
        <v>45287.041666666664</v>
      </c>
      <c r="E2179" t="s">
        <v>191</v>
      </c>
      <c r="F2179" t="s">
        <v>10</v>
      </c>
      <c r="G2179">
        <v>3491</v>
      </c>
      <c r="H2179" s="11">
        <f t="shared" ref="H2179:H2242" si="170">DAY(D2179)</f>
        <v>27</v>
      </c>
      <c r="I2179" s="7">
        <v>45287</v>
      </c>
      <c r="J2179" s="8">
        <v>4.1666666666666664E-2</v>
      </c>
      <c r="K2179">
        <f t="shared" ref="K2179:K2242" si="171">MINUTE(J2179)</f>
        <v>0</v>
      </c>
      <c r="L2179">
        <f t="shared" ref="L2179:L2242" si="172">HOUR(J2179)</f>
        <v>1</v>
      </c>
      <c r="M2179">
        <f t="shared" ref="M2179:M2242" si="173">MONTH(I2179)</f>
        <v>12</v>
      </c>
      <c r="N2179" t="str">
        <f>VLOOKUP(B:B,Customers!A:B,2,TRUE)</f>
        <v>Italy</v>
      </c>
      <c r="O2179" t="str">
        <f t="shared" ref="O2179:O2242" si="174">IF(OR(G2179&gt;$R$9,G2179&lt;$R$8),"Outlier","Not Outlier")</f>
        <v>Not Outlier</v>
      </c>
      <c r="P2179">
        <f>VLOOKUP(B:B,Customers!A:H,8,0)</f>
        <v>66</v>
      </c>
    </row>
    <row r="2180" spans="1:16" x14ac:dyDescent="0.25">
      <c r="A2180">
        <v>1196110</v>
      </c>
      <c r="B2180">
        <v>1746</v>
      </c>
      <c r="C2180" s="1" t="s">
        <v>107</v>
      </c>
      <c r="D2180" s="3">
        <v>45012.018750000003</v>
      </c>
      <c r="E2180" t="s">
        <v>96</v>
      </c>
      <c r="F2180" t="s">
        <v>43</v>
      </c>
      <c r="G2180">
        <v>4222</v>
      </c>
      <c r="H2180" s="11">
        <f t="shared" si="170"/>
        <v>27</v>
      </c>
      <c r="I2180" s="7">
        <v>45012</v>
      </c>
      <c r="J2180" s="8">
        <v>1.8749999999999999E-2</v>
      </c>
      <c r="K2180">
        <f t="shared" si="171"/>
        <v>27</v>
      </c>
      <c r="L2180">
        <f t="shared" si="172"/>
        <v>0</v>
      </c>
      <c r="M2180">
        <f t="shared" si="173"/>
        <v>3</v>
      </c>
      <c r="N2180" t="str">
        <f>VLOOKUP(B:B,Customers!A:B,2,TRUE)</f>
        <v>Italy</v>
      </c>
      <c r="O2180" t="str">
        <f t="shared" si="174"/>
        <v>Not Outlier</v>
      </c>
      <c r="P2180">
        <f>VLOOKUP(B:B,Customers!A:H,8,0)</f>
        <v>66</v>
      </c>
    </row>
    <row r="2181" spans="1:16" x14ac:dyDescent="0.25">
      <c r="A2181">
        <v>1594617</v>
      </c>
      <c r="B2181">
        <v>1747</v>
      </c>
      <c r="C2181" s="1" t="s">
        <v>99</v>
      </c>
      <c r="D2181" s="3">
        <v>45062.032638888886</v>
      </c>
      <c r="E2181" t="s">
        <v>97</v>
      </c>
      <c r="F2181" t="s">
        <v>48</v>
      </c>
      <c r="G2181">
        <v>4361</v>
      </c>
      <c r="H2181" s="11">
        <f t="shared" si="170"/>
        <v>16</v>
      </c>
      <c r="I2181" s="7">
        <v>45062</v>
      </c>
      <c r="J2181" s="8">
        <v>3.2638888888888891E-2</v>
      </c>
      <c r="K2181">
        <f t="shared" si="171"/>
        <v>47</v>
      </c>
      <c r="L2181">
        <f t="shared" si="172"/>
        <v>0</v>
      </c>
      <c r="M2181">
        <f t="shared" si="173"/>
        <v>5</v>
      </c>
      <c r="N2181" t="str">
        <f>VLOOKUP(B:B,Customers!A:B,2,TRUE)</f>
        <v>USA</v>
      </c>
      <c r="O2181" t="str">
        <f t="shared" si="174"/>
        <v>Not Outlier</v>
      </c>
      <c r="P2181">
        <f>VLOOKUP(B:B,Customers!A:H,8,0)</f>
        <v>61</v>
      </c>
    </row>
    <row r="2182" spans="1:16" x14ac:dyDescent="0.25">
      <c r="A2182">
        <v>34477</v>
      </c>
      <c r="B2182">
        <v>1749</v>
      </c>
      <c r="C2182" s="1" t="s">
        <v>104</v>
      </c>
      <c r="D2182" s="2">
        <v>45042.992361111108</v>
      </c>
      <c r="E2182" t="s">
        <v>97</v>
      </c>
      <c r="F2182" t="s">
        <v>47</v>
      </c>
      <c r="G2182">
        <v>9140</v>
      </c>
      <c r="H2182" s="11">
        <f t="shared" si="170"/>
        <v>26</v>
      </c>
      <c r="I2182" s="7">
        <v>45042</v>
      </c>
      <c r="J2182" s="8">
        <v>0.99236111111111114</v>
      </c>
      <c r="K2182">
        <f t="shared" si="171"/>
        <v>49</v>
      </c>
      <c r="L2182">
        <f t="shared" si="172"/>
        <v>23</v>
      </c>
      <c r="M2182">
        <f t="shared" si="173"/>
        <v>4</v>
      </c>
      <c r="N2182" t="str">
        <f>VLOOKUP(B:B,Customers!A:B,2,TRUE)</f>
        <v>Austria</v>
      </c>
      <c r="O2182" t="str">
        <f t="shared" si="174"/>
        <v>Not Outlier</v>
      </c>
      <c r="P2182">
        <f>VLOOKUP(B:B,Customers!A:H,8,0)</f>
        <v>30</v>
      </c>
    </row>
    <row r="2183" spans="1:16" x14ac:dyDescent="0.25">
      <c r="A2183">
        <v>1396650</v>
      </c>
      <c r="B2183">
        <v>1751</v>
      </c>
      <c r="C2183" s="1" t="s">
        <v>99</v>
      </c>
      <c r="D2183" s="3">
        <v>45272.022916666669</v>
      </c>
      <c r="E2183" t="s">
        <v>97</v>
      </c>
      <c r="F2183" t="s">
        <v>21</v>
      </c>
      <c r="G2183">
        <v>9911</v>
      </c>
      <c r="H2183" s="11">
        <f t="shared" si="170"/>
        <v>12</v>
      </c>
      <c r="I2183" s="7">
        <v>45272</v>
      </c>
      <c r="J2183" s="8">
        <v>2.2916666666666665E-2</v>
      </c>
      <c r="K2183">
        <f t="shared" si="171"/>
        <v>33</v>
      </c>
      <c r="L2183">
        <f t="shared" si="172"/>
        <v>0</v>
      </c>
      <c r="M2183">
        <f t="shared" si="173"/>
        <v>12</v>
      </c>
      <c r="N2183" t="str">
        <f>VLOOKUP(B:B,Customers!A:B,2,TRUE)</f>
        <v>USA</v>
      </c>
      <c r="O2183" t="str">
        <f t="shared" si="174"/>
        <v>Not Outlier</v>
      </c>
      <c r="P2183">
        <f>VLOOKUP(B:B,Customers!A:H,8,0)</f>
        <v>78</v>
      </c>
    </row>
    <row r="2184" spans="1:16" x14ac:dyDescent="0.25">
      <c r="A2184">
        <v>350253</v>
      </c>
      <c r="B2184">
        <v>1752</v>
      </c>
      <c r="C2184" s="1" t="s">
        <v>101</v>
      </c>
      <c r="D2184" s="2">
        <v>45156.954861111109</v>
      </c>
      <c r="E2184" t="s">
        <v>96</v>
      </c>
      <c r="F2184" t="s">
        <v>11</v>
      </c>
      <c r="G2184">
        <v>9824</v>
      </c>
      <c r="H2184" s="11">
        <f t="shared" si="170"/>
        <v>18</v>
      </c>
      <c r="I2184" s="7">
        <v>45156</v>
      </c>
      <c r="J2184" s="8">
        <v>0.95486111111111116</v>
      </c>
      <c r="K2184">
        <f t="shared" si="171"/>
        <v>55</v>
      </c>
      <c r="L2184">
        <f t="shared" si="172"/>
        <v>22</v>
      </c>
      <c r="M2184">
        <f t="shared" si="173"/>
        <v>8</v>
      </c>
      <c r="N2184" t="str">
        <f>VLOOKUP(B:B,Customers!A:B,2,TRUE)</f>
        <v>Australia</v>
      </c>
      <c r="O2184" t="str">
        <f t="shared" si="174"/>
        <v>Not Outlier</v>
      </c>
      <c r="P2184">
        <f>VLOOKUP(B:B,Customers!A:H,8,0)</f>
        <v>50</v>
      </c>
    </row>
    <row r="2185" spans="1:16" x14ac:dyDescent="0.25">
      <c r="A2185">
        <v>1538322</v>
      </c>
      <c r="B2185">
        <v>1752</v>
      </c>
      <c r="C2185" s="1" t="s">
        <v>101</v>
      </c>
      <c r="D2185" s="3">
        <v>45219.988888888889</v>
      </c>
      <c r="E2185" t="s">
        <v>98</v>
      </c>
      <c r="F2185" t="s">
        <v>21</v>
      </c>
      <c r="G2185">
        <v>6645</v>
      </c>
      <c r="H2185" s="11">
        <f t="shared" si="170"/>
        <v>20</v>
      </c>
      <c r="I2185" s="7">
        <v>45219</v>
      </c>
      <c r="J2185" s="8">
        <v>0.98888888888888893</v>
      </c>
      <c r="K2185">
        <f t="shared" si="171"/>
        <v>44</v>
      </c>
      <c r="L2185">
        <f t="shared" si="172"/>
        <v>23</v>
      </c>
      <c r="M2185">
        <f t="shared" si="173"/>
        <v>10</v>
      </c>
      <c r="N2185" t="str">
        <f>VLOOKUP(B:B,Customers!A:B,2,TRUE)</f>
        <v>Australia</v>
      </c>
      <c r="O2185" t="str">
        <f t="shared" si="174"/>
        <v>Not Outlier</v>
      </c>
      <c r="P2185">
        <f>VLOOKUP(B:B,Customers!A:H,8,0)</f>
        <v>50</v>
      </c>
    </row>
    <row r="2186" spans="1:16" x14ac:dyDescent="0.25">
      <c r="A2186">
        <v>64461</v>
      </c>
      <c r="B2186">
        <v>1755</v>
      </c>
      <c r="C2186" s="1" t="s">
        <v>105</v>
      </c>
      <c r="D2186" s="2">
        <v>45006.984722222223</v>
      </c>
      <c r="E2186" t="s">
        <v>191</v>
      </c>
      <c r="F2186" t="s">
        <v>4</v>
      </c>
      <c r="G2186">
        <v>7725</v>
      </c>
      <c r="H2186" s="11">
        <f t="shared" si="170"/>
        <v>21</v>
      </c>
      <c r="I2186" s="7">
        <v>45006</v>
      </c>
      <c r="J2186" s="8">
        <v>0.98472222222222228</v>
      </c>
      <c r="K2186">
        <f t="shared" si="171"/>
        <v>38</v>
      </c>
      <c r="L2186">
        <f t="shared" si="172"/>
        <v>23</v>
      </c>
      <c r="M2186">
        <f t="shared" si="173"/>
        <v>3</v>
      </c>
      <c r="N2186" t="str">
        <f>VLOOKUP(B:B,Customers!A:B,2,TRUE)</f>
        <v>Spain</v>
      </c>
      <c r="O2186" t="str">
        <f t="shared" si="174"/>
        <v>Not Outlier</v>
      </c>
      <c r="P2186">
        <f>VLOOKUP(B:B,Customers!A:H,8,0)</f>
        <v>66</v>
      </c>
    </row>
    <row r="2187" spans="1:16" x14ac:dyDescent="0.25">
      <c r="A2187">
        <v>613070</v>
      </c>
      <c r="B2187">
        <v>1755</v>
      </c>
      <c r="C2187" s="1" t="s">
        <v>105</v>
      </c>
      <c r="D2187" s="2">
        <v>45251.002083333333</v>
      </c>
      <c r="E2187" t="s">
        <v>97</v>
      </c>
      <c r="F2187" t="s">
        <v>41</v>
      </c>
      <c r="G2187">
        <v>895</v>
      </c>
      <c r="H2187" s="11">
        <f t="shared" si="170"/>
        <v>21</v>
      </c>
      <c r="I2187" s="7">
        <v>45251</v>
      </c>
      <c r="J2187" s="8">
        <v>2.0833333333333333E-3</v>
      </c>
      <c r="K2187">
        <f t="shared" si="171"/>
        <v>3</v>
      </c>
      <c r="L2187">
        <f t="shared" si="172"/>
        <v>0</v>
      </c>
      <c r="M2187">
        <f t="shared" si="173"/>
        <v>11</v>
      </c>
      <c r="N2187" t="str">
        <f>VLOOKUP(B:B,Customers!A:B,2,TRUE)</f>
        <v>Spain</v>
      </c>
      <c r="O2187" t="str">
        <f t="shared" si="174"/>
        <v>Not Outlier</v>
      </c>
      <c r="P2187">
        <f>VLOOKUP(B:B,Customers!A:H,8,0)</f>
        <v>66</v>
      </c>
    </row>
    <row r="2188" spans="1:16" x14ac:dyDescent="0.25">
      <c r="A2188">
        <v>1358333</v>
      </c>
      <c r="B2188">
        <v>1755</v>
      </c>
      <c r="C2188" s="1" t="s">
        <v>105</v>
      </c>
      <c r="D2188" s="3">
        <v>45001.967361111114</v>
      </c>
      <c r="E2188" t="s">
        <v>97</v>
      </c>
      <c r="F2188" t="s">
        <v>90</v>
      </c>
      <c r="G2188">
        <v>1585</v>
      </c>
      <c r="H2188" s="11">
        <f t="shared" si="170"/>
        <v>16</v>
      </c>
      <c r="I2188" s="7">
        <v>45001</v>
      </c>
      <c r="J2188" s="8">
        <v>0.96736111111111112</v>
      </c>
      <c r="K2188">
        <f t="shared" si="171"/>
        <v>13</v>
      </c>
      <c r="L2188">
        <f t="shared" si="172"/>
        <v>23</v>
      </c>
      <c r="M2188">
        <f t="shared" si="173"/>
        <v>3</v>
      </c>
      <c r="N2188" t="str">
        <f>VLOOKUP(B:B,Customers!A:B,2,TRUE)</f>
        <v>Spain</v>
      </c>
      <c r="O2188" t="str">
        <f t="shared" si="174"/>
        <v>Not Outlier</v>
      </c>
      <c r="P2188">
        <f>VLOOKUP(B:B,Customers!A:H,8,0)</f>
        <v>66</v>
      </c>
    </row>
    <row r="2189" spans="1:16" x14ac:dyDescent="0.25">
      <c r="A2189">
        <v>683069</v>
      </c>
      <c r="B2189">
        <v>1757</v>
      </c>
      <c r="C2189" s="1" t="s">
        <v>105</v>
      </c>
      <c r="D2189" s="3">
        <v>45219.97152777778</v>
      </c>
      <c r="E2189" t="s">
        <v>96</v>
      </c>
      <c r="F2189" t="s">
        <v>11</v>
      </c>
      <c r="G2189">
        <v>8159</v>
      </c>
      <c r="H2189" s="11">
        <f t="shared" si="170"/>
        <v>20</v>
      </c>
      <c r="I2189" s="7">
        <v>45219</v>
      </c>
      <c r="J2189" s="8">
        <v>0.97152777777777777</v>
      </c>
      <c r="K2189">
        <f t="shared" si="171"/>
        <v>19</v>
      </c>
      <c r="L2189">
        <f t="shared" si="172"/>
        <v>23</v>
      </c>
      <c r="M2189">
        <f t="shared" si="173"/>
        <v>10</v>
      </c>
      <c r="N2189" t="str">
        <f>VLOOKUP(B:B,Customers!A:B,2,TRUE)</f>
        <v>Spain</v>
      </c>
      <c r="O2189" t="str">
        <f t="shared" si="174"/>
        <v>Not Outlier</v>
      </c>
      <c r="P2189">
        <f>VLOOKUP(B:B,Customers!A:H,8,0)</f>
        <v>20</v>
      </c>
    </row>
    <row r="2190" spans="1:16" x14ac:dyDescent="0.25">
      <c r="A2190">
        <v>1121011</v>
      </c>
      <c r="B2190">
        <v>1757</v>
      </c>
      <c r="C2190" s="1" t="s">
        <v>105</v>
      </c>
      <c r="D2190" s="3">
        <v>45202.043055555558</v>
      </c>
      <c r="E2190" t="s">
        <v>96</v>
      </c>
      <c r="F2190" t="s">
        <v>70</v>
      </c>
      <c r="G2190">
        <v>1675</v>
      </c>
      <c r="H2190" s="11">
        <f t="shared" si="170"/>
        <v>3</v>
      </c>
      <c r="I2190" s="7">
        <v>45202</v>
      </c>
      <c r="J2190" s="8">
        <v>4.3055555555555555E-2</v>
      </c>
      <c r="K2190">
        <f t="shared" si="171"/>
        <v>2</v>
      </c>
      <c r="L2190">
        <f t="shared" si="172"/>
        <v>1</v>
      </c>
      <c r="M2190">
        <f t="shared" si="173"/>
        <v>10</v>
      </c>
      <c r="N2190" t="str">
        <f>VLOOKUP(B:B,Customers!A:B,2,TRUE)</f>
        <v>Spain</v>
      </c>
      <c r="O2190" t="str">
        <f t="shared" si="174"/>
        <v>Not Outlier</v>
      </c>
      <c r="P2190">
        <f>VLOOKUP(B:B,Customers!A:H,8,0)</f>
        <v>20</v>
      </c>
    </row>
    <row r="2191" spans="1:16" x14ac:dyDescent="0.25">
      <c r="A2191">
        <v>165318</v>
      </c>
      <c r="B2191">
        <v>1759</v>
      </c>
      <c r="C2191" s="1" t="s">
        <v>105</v>
      </c>
      <c r="D2191" s="2">
        <v>44966.034722222219</v>
      </c>
      <c r="E2191" t="s">
        <v>98</v>
      </c>
      <c r="F2191" t="s">
        <v>27</v>
      </c>
      <c r="G2191">
        <v>3573</v>
      </c>
      <c r="H2191" s="11">
        <f t="shared" si="170"/>
        <v>9</v>
      </c>
      <c r="I2191" s="7">
        <v>44966</v>
      </c>
      <c r="J2191" s="8">
        <v>3.4722222222222224E-2</v>
      </c>
      <c r="K2191">
        <f t="shared" si="171"/>
        <v>50</v>
      </c>
      <c r="L2191">
        <f t="shared" si="172"/>
        <v>0</v>
      </c>
      <c r="M2191">
        <f t="shared" si="173"/>
        <v>2</v>
      </c>
      <c r="N2191" t="str">
        <f>VLOOKUP(B:B,Customers!A:B,2,TRUE)</f>
        <v>Spain</v>
      </c>
      <c r="O2191" t="str">
        <f t="shared" si="174"/>
        <v>Not Outlier</v>
      </c>
      <c r="P2191">
        <f>VLOOKUP(B:B,Customers!A:H,8,0)</f>
        <v>22</v>
      </c>
    </row>
    <row r="2192" spans="1:16" x14ac:dyDescent="0.25">
      <c r="A2192">
        <v>1420854</v>
      </c>
      <c r="B2192">
        <v>1759</v>
      </c>
      <c r="C2192" s="1" t="s">
        <v>105</v>
      </c>
      <c r="D2192" s="3">
        <v>45205.977083333331</v>
      </c>
      <c r="E2192" t="s">
        <v>98</v>
      </c>
      <c r="F2192" t="s">
        <v>90</v>
      </c>
      <c r="G2192">
        <v>1964</v>
      </c>
      <c r="H2192" s="11">
        <f t="shared" si="170"/>
        <v>6</v>
      </c>
      <c r="I2192" s="7">
        <v>45205</v>
      </c>
      <c r="J2192" s="8">
        <v>0.9770833333333333</v>
      </c>
      <c r="K2192">
        <f t="shared" si="171"/>
        <v>27</v>
      </c>
      <c r="L2192">
        <f t="shared" si="172"/>
        <v>23</v>
      </c>
      <c r="M2192">
        <f t="shared" si="173"/>
        <v>10</v>
      </c>
      <c r="N2192" t="str">
        <f>VLOOKUP(B:B,Customers!A:B,2,TRUE)</f>
        <v>Spain</v>
      </c>
      <c r="O2192" t="str">
        <f t="shared" si="174"/>
        <v>Not Outlier</v>
      </c>
      <c r="P2192">
        <f>VLOOKUP(B:B,Customers!A:H,8,0)</f>
        <v>22</v>
      </c>
    </row>
    <row r="2193" spans="1:16" x14ac:dyDescent="0.25">
      <c r="A2193">
        <v>205425</v>
      </c>
      <c r="B2193">
        <v>1760</v>
      </c>
      <c r="C2193" s="1" t="s">
        <v>100</v>
      </c>
      <c r="D2193" s="2">
        <v>45190.050694444442</v>
      </c>
      <c r="E2193" t="s">
        <v>96</v>
      </c>
      <c r="F2193" t="s">
        <v>11</v>
      </c>
      <c r="G2193">
        <v>9729</v>
      </c>
      <c r="H2193" s="11">
        <f t="shared" si="170"/>
        <v>21</v>
      </c>
      <c r="I2193" s="7">
        <v>45190</v>
      </c>
      <c r="J2193" s="8">
        <v>5.0694444444444445E-2</v>
      </c>
      <c r="K2193">
        <f t="shared" si="171"/>
        <v>13</v>
      </c>
      <c r="L2193">
        <f t="shared" si="172"/>
        <v>1</v>
      </c>
      <c r="M2193">
        <f t="shared" si="173"/>
        <v>9</v>
      </c>
      <c r="N2193" t="str">
        <f>VLOOKUP(B:B,Customers!A:B,2,TRUE)</f>
        <v>France</v>
      </c>
      <c r="O2193" t="str">
        <f t="shared" si="174"/>
        <v>Not Outlier</v>
      </c>
      <c r="P2193">
        <f>VLOOKUP(B:B,Customers!A:H,8,0)</f>
        <v>19</v>
      </c>
    </row>
    <row r="2194" spans="1:16" x14ac:dyDescent="0.25">
      <c r="A2194">
        <v>1217144</v>
      </c>
      <c r="B2194">
        <v>1762</v>
      </c>
      <c r="C2194" s="1" t="s">
        <v>99</v>
      </c>
      <c r="D2194" s="3">
        <v>45288.979166666664</v>
      </c>
      <c r="E2194" t="s">
        <v>191</v>
      </c>
      <c r="F2194" t="s">
        <v>7</v>
      </c>
      <c r="G2194">
        <v>3046</v>
      </c>
      <c r="H2194" s="11">
        <f t="shared" si="170"/>
        <v>28</v>
      </c>
      <c r="I2194" s="7">
        <v>45288</v>
      </c>
      <c r="J2194" s="8">
        <v>0.97916666666666663</v>
      </c>
      <c r="K2194">
        <f t="shared" si="171"/>
        <v>30</v>
      </c>
      <c r="L2194">
        <f t="shared" si="172"/>
        <v>23</v>
      </c>
      <c r="M2194">
        <f t="shared" si="173"/>
        <v>12</v>
      </c>
      <c r="N2194" t="str">
        <f>VLOOKUP(B:B,Customers!A:B,2,TRUE)</f>
        <v>USA</v>
      </c>
      <c r="O2194" t="str">
        <f t="shared" si="174"/>
        <v>Not Outlier</v>
      </c>
      <c r="P2194">
        <f>VLOOKUP(B:B,Customers!A:H,8,0)</f>
        <v>29</v>
      </c>
    </row>
    <row r="2195" spans="1:16" x14ac:dyDescent="0.25">
      <c r="A2195">
        <v>1365869</v>
      </c>
      <c r="B2195">
        <v>1763</v>
      </c>
      <c r="C2195" s="1" t="s">
        <v>99</v>
      </c>
      <c r="D2195" s="3">
        <v>45217.955555555556</v>
      </c>
      <c r="E2195" t="s">
        <v>97</v>
      </c>
      <c r="F2195" t="s">
        <v>90</v>
      </c>
      <c r="G2195">
        <v>8523</v>
      </c>
      <c r="H2195" s="11">
        <f t="shared" si="170"/>
        <v>18</v>
      </c>
      <c r="I2195" s="7">
        <v>45217</v>
      </c>
      <c r="J2195" s="8">
        <v>0.9555555555555556</v>
      </c>
      <c r="K2195">
        <f t="shared" si="171"/>
        <v>56</v>
      </c>
      <c r="L2195">
        <f t="shared" si="172"/>
        <v>22</v>
      </c>
      <c r="M2195">
        <f t="shared" si="173"/>
        <v>10</v>
      </c>
      <c r="N2195" t="str">
        <f>VLOOKUP(B:B,Customers!A:B,2,TRUE)</f>
        <v>USA</v>
      </c>
      <c r="O2195" t="str">
        <f t="shared" si="174"/>
        <v>Not Outlier</v>
      </c>
      <c r="P2195">
        <f>VLOOKUP(B:B,Customers!A:H,8,0)</f>
        <v>84</v>
      </c>
    </row>
    <row r="2196" spans="1:16" x14ac:dyDescent="0.25">
      <c r="A2196">
        <v>627473</v>
      </c>
      <c r="B2196">
        <v>1766</v>
      </c>
      <c r="C2196" s="1" t="s">
        <v>105</v>
      </c>
      <c r="D2196" s="2">
        <v>45012.038888888892</v>
      </c>
      <c r="E2196" t="s">
        <v>191</v>
      </c>
      <c r="F2196" t="s">
        <v>27</v>
      </c>
      <c r="G2196">
        <v>5427</v>
      </c>
      <c r="H2196" s="11">
        <f t="shared" si="170"/>
        <v>27</v>
      </c>
      <c r="I2196" s="7">
        <v>45012</v>
      </c>
      <c r="J2196" s="8">
        <v>3.888888888888889E-2</v>
      </c>
      <c r="K2196">
        <f t="shared" si="171"/>
        <v>56</v>
      </c>
      <c r="L2196">
        <f t="shared" si="172"/>
        <v>0</v>
      </c>
      <c r="M2196">
        <f t="shared" si="173"/>
        <v>3</v>
      </c>
      <c r="N2196" t="str">
        <f>VLOOKUP(B:B,Customers!A:B,2,TRUE)</f>
        <v>Spain</v>
      </c>
      <c r="O2196" t="str">
        <f t="shared" si="174"/>
        <v>Not Outlier</v>
      </c>
      <c r="P2196">
        <f>VLOOKUP(B:B,Customers!A:H,8,0)</f>
        <v>42</v>
      </c>
    </row>
    <row r="2197" spans="1:16" x14ac:dyDescent="0.25">
      <c r="A2197">
        <v>542381</v>
      </c>
      <c r="B2197">
        <v>1767</v>
      </c>
      <c r="C2197" s="1" t="s">
        <v>100</v>
      </c>
      <c r="D2197" s="2">
        <v>45286.009027777778</v>
      </c>
      <c r="E2197" t="s">
        <v>191</v>
      </c>
      <c r="F2197" t="s">
        <v>14</v>
      </c>
      <c r="G2197">
        <v>6198</v>
      </c>
      <c r="H2197" s="11">
        <f t="shared" si="170"/>
        <v>26</v>
      </c>
      <c r="I2197" s="7">
        <v>45286</v>
      </c>
      <c r="J2197" s="8">
        <v>9.0277777777777769E-3</v>
      </c>
      <c r="K2197">
        <f t="shared" si="171"/>
        <v>13</v>
      </c>
      <c r="L2197">
        <f t="shared" si="172"/>
        <v>0</v>
      </c>
      <c r="M2197">
        <f t="shared" si="173"/>
        <v>12</v>
      </c>
      <c r="N2197" t="str">
        <f>VLOOKUP(B:B,Customers!A:B,2,TRUE)</f>
        <v>France</v>
      </c>
      <c r="O2197" t="str">
        <f t="shared" si="174"/>
        <v>Not Outlier</v>
      </c>
      <c r="P2197">
        <f>VLOOKUP(B:B,Customers!A:H,8,0)</f>
        <v>52</v>
      </c>
    </row>
    <row r="2198" spans="1:16" x14ac:dyDescent="0.25">
      <c r="A2198">
        <v>641966</v>
      </c>
      <c r="B2198">
        <v>1767</v>
      </c>
      <c r="C2198" s="1" t="s">
        <v>100</v>
      </c>
      <c r="D2198" s="2">
        <v>44965.067361111112</v>
      </c>
      <c r="E2198" t="s">
        <v>191</v>
      </c>
      <c r="F2198" t="s">
        <v>27</v>
      </c>
      <c r="G2198">
        <v>3140</v>
      </c>
      <c r="H2198" s="11">
        <f t="shared" si="170"/>
        <v>8</v>
      </c>
      <c r="I2198" s="7">
        <v>44965</v>
      </c>
      <c r="J2198" s="8">
        <v>6.7361111111111108E-2</v>
      </c>
      <c r="K2198">
        <f t="shared" si="171"/>
        <v>37</v>
      </c>
      <c r="L2198">
        <f t="shared" si="172"/>
        <v>1</v>
      </c>
      <c r="M2198">
        <f t="shared" si="173"/>
        <v>2</v>
      </c>
      <c r="N2198" t="str">
        <f>VLOOKUP(B:B,Customers!A:B,2,TRUE)</f>
        <v>France</v>
      </c>
      <c r="O2198" t="str">
        <f t="shared" si="174"/>
        <v>Not Outlier</v>
      </c>
      <c r="P2198">
        <f>VLOOKUP(B:B,Customers!A:H,8,0)</f>
        <v>52</v>
      </c>
    </row>
    <row r="2199" spans="1:16" x14ac:dyDescent="0.25">
      <c r="A2199">
        <v>1426596</v>
      </c>
      <c r="B2199">
        <v>1768</v>
      </c>
      <c r="C2199" s="1" t="s">
        <v>99</v>
      </c>
      <c r="D2199" s="3">
        <v>45281.023611111108</v>
      </c>
      <c r="E2199" t="s">
        <v>97</v>
      </c>
      <c r="F2199" t="s">
        <v>17</v>
      </c>
      <c r="G2199">
        <v>3187</v>
      </c>
      <c r="H2199" s="11">
        <f t="shared" si="170"/>
        <v>21</v>
      </c>
      <c r="I2199" s="7">
        <v>45281</v>
      </c>
      <c r="J2199" s="8">
        <v>2.361111111111111E-2</v>
      </c>
      <c r="K2199">
        <f t="shared" si="171"/>
        <v>34</v>
      </c>
      <c r="L2199">
        <f t="shared" si="172"/>
        <v>0</v>
      </c>
      <c r="M2199">
        <f t="shared" si="173"/>
        <v>12</v>
      </c>
      <c r="N2199" t="str">
        <f>VLOOKUP(B:B,Customers!A:B,2,TRUE)</f>
        <v>USA</v>
      </c>
      <c r="O2199" t="str">
        <f t="shared" si="174"/>
        <v>Not Outlier</v>
      </c>
      <c r="P2199">
        <f>VLOOKUP(B:B,Customers!A:H,8,0)</f>
        <v>81</v>
      </c>
    </row>
    <row r="2200" spans="1:16" x14ac:dyDescent="0.25">
      <c r="A2200">
        <v>438673</v>
      </c>
      <c r="B2200">
        <v>1769</v>
      </c>
      <c r="C2200" s="1" t="s">
        <v>105</v>
      </c>
      <c r="D2200" s="2">
        <v>45284.94027777778</v>
      </c>
      <c r="E2200" t="s">
        <v>97</v>
      </c>
      <c r="F2200" t="s">
        <v>25</v>
      </c>
      <c r="G2200">
        <v>6941</v>
      </c>
      <c r="H2200" s="11">
        <f t="shared" si="170"/>
        <v>24</v>
      </c>
      <c r="I2200" s="7">
        <v>45284</v>
      </c>
      <c r="J2200" s="8">
        <v>0.94027777777777777</v>
      </c>
      <c r="K2200">
        <f t="shared" si="171"/>
        <v>34</v>
      </c>
      <c r="L2200">
        <f t="shared" si="172"/>
        <v>22</v>
      </c>
      <c r="M2200">
        <f t="shared" si="173"/>
        <v>12</v>
      </c>
      <c r="N2200" t="str">
        <f>VLOOKUP(B:B,Customers!A:B,2,TRUE)</f>
        <v>Spain</v>
      </c>
      <c r="O2200" t="str">
        <f t="shared" si="174"/>
        <v>Not Outlier</v>
      </c>
      <c r="P2200">
        <f>VLOOKUP(B:B,Customers!A:H,8,0)</f>
        <v>27</v>
      </c>
    </row>
    <row r="2201" spans="1:16" x14ac:dyDescent="0.25">
      <c r="A2201">
        <v>621694</v>
      </c>
      <c r="B2201">
        <v>1769</v>
      </c>
      <c r="C2201" s="1" t="s">
        <v>105</v>
      </c>
      <c r="D2201" s="2">
        <v>45269.065972222219</v>
      </c>
      <c r="E2201" t="s">
        <v>96</v>
      </c>
      <c r="F2201" t="s">
        <v>90</v>
      </c>
      <c r="G2201">
        <v>1826</v>
      </c>
      <c r="H2201" s="11">
        <f t="shared" si="170"/>
        <v>9</v>
      </c>
      <c r="I2201" s="7">
        <v>45269</v>
      </c>
      <c r="J2201" s="8">
        <v>6.5972222222222224E-2</v>
      </c>
      <c r="K2201">
        <f t="shared" si="171"/>
        <v>35</v>
      </c>
      <c r="L2201">
        <f t="shared" si="172"/>
        <v>1</v>
      </c>
      <c r="M2201">
        <f t="shared" si="173"/>
        <v>12</v>
      </c>
      <c r="N2201" t="str">
        <f>VLOOKUP(B:B,Customers!A:B,2,TRUE)</f>
        <v>Spain</v>
      </c>
      <c r="O2201" t="str">
        <f t="shared" si="174"/>
        <v>Not Outlier</v>
      </c>
      <c r="P2201">
        <f>VLOOKUP(B:B,Customers!A:H,8,0)</f>
        <v>27</v>
      </c>
    </row>
    <row r="2202" spans="1:16" x14ac:dyDescent="0.25">
      <c r="A2202">
        <v>1050256</v>
      </c>
      <c r="B2202">
        <v>1770</v>
      </c>
      <c r="C2202" s="1" t="s">
        <v>104</v>
      </c>
      <c r="D2202" s="3">
        <v>45041.063888888886</v>
      </c>
      <c r="E2202" t="s">
        <v>96</v>
      </c>
      <c r="F2202" t="s">
        <v>18</v>
      </c>
      <c r="G2202">
        <v>9723</v>
      </c>
      <c r="H2202" s="11">
        <f t="shared" si="170"/>
        <v>25</v>
      </c>
      <c r="I2202" s="7">
        <v>45041</v>
      </c>
      <c r="J2202" s="8">
        <v>6.3888888888888884E-2</v>
      </c>
      <c r="K2202">
        <f t="shared" si="171"/>
        <v>32</v>
      </c>
      <c r="L2202">
        <f t="shared" si="172"/>
        <v>1</v>
      </c>
      <c r="M2202">
        <f t="shared" si="173"/>
        <v>4</v>
      </c>
      <c r="N2202" t="str">
        <f>VLOOKUP(B:B,Customers!A:B,2,TRUE)</f>
        <v>Austria</v>
      </c>
      <c r="O2202" t="str">
        <f t="shared" si="174"/>
        <v>Not Outlier</v>
      </c>
      <c r="P2202">
        <f>VLOOKUP(B:B,Customers!A:H,8,0)</f>
        <v>88</v>
      </c>
    </row>
    <row r="2203" spans="1:16" x14ac:dyDescent="0.25">
      <c r="A2203">
        <v>1311950</v>
      </c>
      <c r="B2203">
        <v>1770</v>
      </c>
      <c r="C2203" s="1" t="s">
        <v>104</v>
      </c>
      <c r="D2203" s="3">
        <v>45290.990972222222</v>
      </c>
      <c r="E2203" t="s">
        <v>98</v>
      </c>
      <c r="F2203" t="s">
        <v>4</v>
      </c>
      <c r="G2203">
        <v>4041</v>
      </c>
      <c r="H2203" s="11">
        <f t="shared" si="170"/>
        <v>30</v>
      </c>
      <c r="I2203" s="7">
        <v>45290</v>
      </c>
      <c r="J2203" s="8">
        <v>0.99097222222222225</v>
      </c>
      <c r="K2203">
        <f t="shared" si="171"/>
        <v>47</v>
      </c>
      <c r="L2203">
        <f t="shared" si="172"/>
        <v>23</v>
      </c>
      <c r="M2203">
        <f t="shared" si="173"/>
        <v>12</v>
      </c>
      <c r="N2203" t="str">
        <f>VLOOKUP(B:B,Customers!A:B,2,TRUE)</f>
        <v>Austria</v>
      </c>
      <c r="O2203" t="str">
        <f t="shared" si="174"/>
        <v>Not Outlier</v>
      </c>
      <c r="P2203">
        <f>VLOOKUP(B:B,Customers!A:H,8,0)</f>
        <v>88</v>
      </c>
    </row>
    <row r="2204" spans="1:16" x14ac:dyDescent="0.25">
      <c r="A2204">
        <v>30739</v>
      </c>
      <c r="B2204">
        <v>1771</v>
      </c>
      <c r="C2204" s="1" t="s">
        <v>107</v>
      </c>
      <c r="D2204" s="2">
        <v>45075.019444444442</v>
      </c>
      <c r="E2204" t="s">
        <v>96</v>
      </c>
      <c r="F2204" t="s">
        <v>44</v>
      </c>
      <c r="G2204">
        <v>5684</v>
      </c>
      <c r="H2204" s="11">
        <f t="shared" si="170"/>
        <v>29</v>
      </c>
      <c r="I2204" s="7">
        <v>45075</v>
      </c>
      <c r="J2204" s="8">
        <v>1.9444444444444445E-2</v>
      </c>
      <c r="K2204">
        <f t="shared" si="171"/>
        <v>28</v>
      </c>
      <c r="L2204">
        <f t="shared" si="172"/>
        <v>0</v>
      </c>
      <c r="M2204">
        <f t="shared" si="173"/>
        <v>5</v>
      </c>
      <c r="N2204" t="str">
        <f>VLOOKUP(B:B,Customers!A:B,2,TRUE)</f>
        <v>Italy</v>
      </c>
      <c r="O2204" t="str">
        <f t="shared" si="174"/>
        <v>Not Outlier</v>
      </c>
      <c r="P2204">
        <f>VLOOKUP(B:B,Customers!A:H,8,0)</f>
        <v>80</v>
      </c>
    </row>
    <row r="2205" spans="1:16" x14ac:dyDescent="0.25">
      <c r="A2205">
        <v>73914</v>
      </c>
      <c r="B2205">
        <v>1772</v>
      </c>
      <c r="C2205" s="1" t="s">
        <v>99</v>
      </c>
      <c r="D2205" s="2">
        <v>45100.030555555553</v>
      </c>
      <c r="E2205" t="s">
        <v>96</v>
      </c>
      <c r="F2205" t="s">
        <v>55</v>
      </c>
      <c r="G2205">
        <v>8306</v>
      </c>
      <c r="H2205" s="11">
        <f t="shared" si="170"/>
        <v>23</v>
      </c>
      <c r="I2205" s="7">
        <v>45100</v>
      </c>
      <c r="J2205" s="8">
        <v>3.0555555555555555E-2</v>
      </c>
      <c r="K2205">
        <f t="shared" si="171"/>
        <v>44</v>
      </c>
      <c r="L2205">
        <f t="shared" si="172"/>
        <v>0</v>
      </c>
      <c r="M2205">
        <f t="shared" si="173"/>
        <v>6</v>
      </c>
      <c r="N2205" t="str">
        <f>VLOOKUP(B:B,Customers!A:B,2,TRUE)</f>
        <v>USA</v>
      </c>
      <c r="O2205" t="str">
        <f t="shared" si="174"/>
        <v>Not Outlier</v>
      </c>
      <c r="P2205">
        <f>VLOOKUP(B:B,Customers!A:H,8,0)</f>
        <v>42</v>
      </c>
    </row>
    <row r="2206" spans="1:16" x14ac:dyDescent="0.25">
      <c r="A2206">
        <v>656929</v>
      </c>
      <c r="B2206">
        <v>1773</v>
      </c>
      <c r="C2206" s="1" t="s">
        <v>99</v>
      </c>
      <c r="D2206" s="2">
        <v>45278.986805555556</v>
      </c>
      <c r="E2206" t="s">
        <v>97</v>
      </c>
      <c r="F2206" t="s">
        <v>60</v>
      </c>
      <c r="G2206">
        <v>2228</v>
      </c>
      <c r="H2206" s="11">
        <f t="shared" si="170"/>
        <v>18</v>
      </c>
      <c r="I2206" s="7">
        <v>45278</v>
      </c>
      <c r="J2206" s="8">
        <v>0.9868055555555556</v>
      </c>
      <c r="K2206">
        <f t="shared" si="171"/>
        <v>41</v>
      </c>
      <c r="L2206">
        <f t="shared" si="172"/>
        <v>23</v>
      </c>
      <c r="M2206">
        <f t="shared" si="173"/>
        <v>12</v>
      </c>
      <c r="N2206" t="str">
        <f>VLOOKUP(B:B,Customers!A:B,2,TRUE)</f>
        <v>USA</v>
      </c>
      <c r="O2206" t="str">
        <f t="shared" si="174"/>
        <v>Not Outlier</v>
      </c>
      <c r="P2206">
        <f>VLOOKUP(B:B,Customers!A:H,8,0)</f>
        <v>22</v>
      </c>
    </row>
    <row r="2207" spans="1:16" x14ac:dyDescent="0.25">
      <c r="A2207">
        <v>670170</v>
      </c>
      <c r="B2207">
        <v>1773</v>
      </c>
      <c r="C2207" s="1" t="s">
        <v>99</v>
      </c>
      <c r="D2207" s="3">
        <v>45009.952777777777</v>
      </c>
      <c r="E2207" t="s">
        <v>191</v>
      </c>
      <c r="F2207" t="s">
        <v>82</v>
      </c>
      <c r="G2207">
        <v>877</v>
      </c>
      <c r="H2207" s="11">
        <f t="shared" si="170"/>
        <v>24</v>
      </c>
      <c r="I2207" s="7">
        <v>45009</v>
      </c>
      <c r="J2207" s="8">
        <v>0.95277777777777772</v>
      </c>
      <c r="K2207">
        <f t="shared" si="171"/>
        <v>52</v>
      </c>
      <c r="L2207">
        <f t="shared" si="172"/>
        <v>22</v>
      </c>
      <c r="M2207">
        <f t="shared" si="173"/>
        <v>3</v>
      </c>
      <c r="N2207" t="str">
        <f>VLOOKUP(B:B,Customers!A:B,2,TRUE)</f>
        <v>USA</v>
      </c>
      <c r="O2207" t="str">
        <f t="shared" si="174"/>
        <v>Not Outlier</v>
      </c>
      <c r="P2207">
        <f>VLOOKUP(B:B,Customers!A:H,8,0)</f>
        <v>22</v>
      </c>
    </row>
    <row r="2208" spans="1:16" x14ac:dyDescent="0.25">
      <c r="A2208">
        <v>279963</v>
      </c>
      <c r="B2208">
        <v>1775</v>
      </c>
      <c r="C2208" s="1" t="s">
        <v>99</v>
      </c>
      <c r="D2208" s="2">
        <v>45226.00277777778</v>
      </c>
      <c r="E2208" t="s">
        <v>97</v>
      </c>
      <c r="F2208" t="s">
        <v>43</v>
      </c>
      <c r="G2208">
        <v>7812</v>
      </c>
      <c r="H2208" s="11">
        <f t="shared" si="170"/>
        <v>27</v>
      </c>
      <c r="I2208" s="7">
        <v>45226</v>
      </c>
      <c r="J2208" s="8">
        <v>2.7777777777777779E-3</v>
      </c>
      <c r="K2208">
        <f t="shared" si="171"/>
        <v>4</v>
      </c>
      <c r="L2208">
        <f t="shared" si="172"/>
        <v>0</v>
      </c>
      <c r="M2208">
        <f t="shared" si="173"/>
        <v>10</v>
      </c>
      <c r="N2208" t="str">
        <f>VLOOKUP(B:B,Customers!A:B,2,TRUE)</f>
        <v>USA</v>
      </c>
      <c r="O2208" t="str">
        <f t="shared" si="174"/>
        <v>Not Outlier</v>
      </c>
      <c r="P2208">
        <f>VLOOKUP(B:B,Customers!A:H,8,0)</f>
        <v>42</v>
      </c>
    </row>
    <row r="2209" spans="1:16" x14ac:dyDescent="0.25">
      <c r="A2209">
        <v>1104089</v>
      </c>
      <c r="B2209">
        <v>1775</v>
      </c>
      <c r="C2209" s="1" t="s">
        <v>99</v>
      </c>
      <c r="D2209" s="3">
        <v>45108.072916666664</v>
      </c>
      <c r="E2209" t="s">
        <v>191</v>
      </c>
      <c r="F2209" t="s">
        <v>27</v>
      </c>
      <c r="G2209">
        <v>6964</v>
      </c>
      <c r="H2209" s="11">
        <f t="shared" si="170"/>
        <v>1</v>
      </c>
      <c r="I2209" s="7">
        <v>45108</v>
      </c>
      <c r="J2209" s="8">
        <v>7.2916666666666671E-2</v>
      </c>
      <c r="K2209">
        <f t="shared" si="171"/>
        <v>45</v>
      </c>
      <c r="L2209">
        <f t="shared" si="172"/>
        <v>1</v>
      </c>
      <c r="M2209">
        <f t="shared" si="173"/>
        <v>7</v>
      </c>
      <c r="N2209" t="str">
        <f>VLOOKUP(B:B,Customers!A:B,2,TRUE)</f>
        <v>USA</v>
      </c>
      <c r="O2209" t="str">
        <f t="shared" si="174"/>
        <v>Not Outlier</v>
      </c>
      <c r="P2209">
        <f>VLOOKUP(B:B,Customers!A:H,8,0)</f>
        <v>42</v>
      </c>
    </row>
    <row r="2210" spans="1:16" x14ac:dyDescent="0.25">
      <c r="A2210">
        <v>1520253</v>
      </c>
      <c r="B2210">
        <v>1775</v>
      </c>
      <c r="C2210" s="1" t="s">
        <v>99</v>
      </c>
      <c r="D2210" s="3">
        <v>45192.994444444441</v>
      </c>
      <c r="E2210" t="s">
        <v>98</v>
      </c>
      <c r="F2210" t="s">
        <v>32</v>
      </c>
      <c r="G2210">
        <v>429</v>
      </c>
      <c r="H2210" s="11">
        <f t="shared" si="170"/>
        <v>23</v>
      </c>
      <c r="I2210" s="7">
        <v>45192</v>
      </c>
      <c r="J2210" s="8">
        <v>0.99444444444444446</v>
      </c>
      <c r="K2210">
        <f t="shared" si="171"/>
        <v>52</v>
      </c>
      <c r="L2210">
        <f t="shared" si="172"/>
        <v>23</v>
      </c>
      <c r="M2210">
        <f t="shared" si="173"/>
        <v>9</v>
      </c>
      <c r="N2210" t="str">
        <f>VLOOKUP(B:B,Customers!A:B,2,TRUE)</f>
        <v>USA</v>
      </c>
      <c r="O2210" t="str">
        <f t="shared" si="174"/>
        <v>Not Outlier</v>
      </c>
      <c r="P2210">
        <f>VLOOKUP(B:B,Customers!A:H,8,0)</f>
        <v>42</v>
      </c>
    </row>
    <row r="2211" spans="1:16" x14ac:dyDescent="0.25">
      <c r="A2211">
        <v>1087661</v>
      </c>
      <c r="B2211">
        <v>1776</v>
      </c>
      <c r="C2211" s="1" t="s">
        <v>99</v>
      </c>
      <c r="D2211" s="3">
        <v>45283.964583333334</v>
      </c>
      <c r="E2211" t="s">
        <v>191</v>
      </c>
      <c r="F2211" t="s">
        <v>64</v>
      </c>
      <c r="G2211">
        <v>10</v>
      </c>
      <c r="H2211" s="11">
        <f t="shared" si="170"/>
        <v>23</v>
      </c>
      <c r="I2211" s="7">
        <v>45283</v>
      </c>
      <c r="J2211" s="8">
        <v>0.96458333333333335</v>
      </c>
      <c r="K2211">
        <f t="shared" si="171"/>
        <v>9</v>
      </c>
      <c r="L2211">
        <f t="shared" si="172"/>
        <v>23</v>
      </c>
      <c r="M2211">
        <f t="shared" si="173"/>
        <v>12</v>
      </c>
      <c r="N2211" t="str">
        <f>VLOOKUP(B:B,Customers!A:B,2,TRUE)</f>
        <v>USA</v>
      </c>
      <c r="O2211" t="str">
        <f t="shared" si="174"/>
        <v>Not Outlier</v>
      </c>
      <c r="P2211">
        <f>VLOOKUP(B:B,Customers!A:H,8,0)</f>
        <v>77</v>
      </c>
    </row>
    <row r="2212" spans="1:16" x14ac:dyDescent="0.25">
      <c r="A2212">
        <v>864760</v>
      </c>
      <c r="B2212">
        <v>1777</v>
      </c>
      <c r="C2212" s="1" t="s">
        <v>99</v>
      </c>
      <c r="D2212" s="3">
        <v>45195.050694444442</v>
      </c>
      <c r="E2212" t="s">
        <v>97</v>
      </c>
      <c r="F2212" t="s">
        <v>57</v>
      </c>
      <c r="G2212">
        <v>1621</v>
      </c>
      <c r="H2212" s="11">
        <f t="shared" si="170"/>
        <v>26</v>
      </c>
      <c r="I2212" s="7">
        <v>45195</v>
      </c>
      <c r="J2212" s="8">
        <v>5.0694444444444445E-2</v>
      </c>
      <c r="K2212">
        <f t="shared" si="171"/>
        <v>13</v>
      </c>
      <c r="L2212">
        <f t="shared" si="172"/>
        <v>1</v>
      </c>
      <c r="M2212">
        <f t="shared" si="173"/>
        <v>9</v>
      </c>
      <c r="N2212" t="str">
        <f>VLOOKUP(B:B,Customers!A:B,2,TRUE)</f>
        <v>USA</v>
      </c>
      <c r="O2212" t="str">
        <f t="shared" si="174"/>
        <v>Not Outlier</v>
      </c>
      <c r="P2212">
        <f>VLOOKUP(B:B,Customers!A:H,8,0)</f>
        <v>58</v>
      </c>
    </row>
    <row r="2213" spans="1:16" x14ac:dyDescent="0.25">
      <c r="A2213">
        <v>1115208</v>
      </c>
      <c r="B2213">
        <v>1777</v>
      </c>
      <c r="C2213" s="1" t="s">
        <v>99</v>
      </c>
      <c r="D2213" s="3">
        <v>45000.943749999999</v>
      </c>
      <c r="E2213" t="s">
        <v>191</v>
      </c>
      <c r="F2213" t="s">
        <v>62</v>
      </c>
      <c r="G2213">
        <v>1807</v>
      </c>
      <c r="H2213" s="11">
        <f t="shared" si="170"/>
        <v>15</v>
      </c>
      <c r="I2213" s="7">
        <v>45000</v>
      </c>
      <c r="J2213" s="8">
        <v>0.94374999999999998</v>
      </c>
      <c r="K2213">
        <f t="shared" si="171"/>
        <v>39</v>
      </c>
      <c r="L2213">
        <f t="shared" si="172"/>
        <v>22</v>
      </c>
      <c r="M2213">
        <f t="shared" si="173"/>
        <v>3</v>
      </c>
      <c r="N2213" t="str">
        <f>VLOOKUP(B:B,Customers!A:B,2,TRUE)</f>
        <v>USA</v>
      </c>
      <c r="O2213" t="str">
        <f t="shared" si="174"/>
        <v>Not Outlier</v>
      </c>
      <c r="P2213">
        <f>VLOOKUP(B:B,Customers!A:H,8,0)</f>
        <v>58</v>
      </c>
    </row>
    <row r="2214" spans="1:16" x14ac:dyDescent="0.25">
      <c r="A2214">
        <v>930811</v>
      </c>
      <c r="B2214">
        <v>1778</v>
      </c>
      <c r="C2214" s="1" t="s">
        <v>99</v>
      </c>
      <c r="D2214" s="3">
        <v>44935.993750000001</v>
      </c>
      <c r="E2214" t="s">
        <v>96</v>
      </c>
      <c r="F2214" t="s">
        <v>46</v>
      </c>
      <c r="G2214">
        <v>3666</v>
      </c>
      <c r="H2214" s="11">
        <f t="shared" si="170"/>
        <v>9</v>
      </c>
      <c r="I2214" s="7">
        <v>44935</v>
      </c>
      <c r="J2214" s="8">
        <v>0.99375000000000002</v>
      </c>
      <c r="K2214">
        <f t="shared" si="171"/>
        <v>51</v>
      </c>
      <c r="L2214">
        <f t="shared" si="172"/>
        <v>23</v>
      </c>
      <c r="M2214">
        <f t="shared" si="173"/>
        <v>1</v>
      </c>
      <c r="N2214" t="str">
        <f>VLOOKUP(B:B,Customers!A:B,2,TRUE)</f>
        <v>USA</v>
      </c>
      <c r="O2214" t="str">
        <f t="shared" si="174"/>
        <v>Not Outlier</v>
      </c>
      <c r="P2214">
        <f>VLOOKUP(B:B,Customers!A:H,8,0)</f>
        <v>20</v>
      </c>
    </row>
    <row r="2215" spans="1:16" x14ac:dyDescent="0.25">
      <c r="A2215">
        <v>1127303</v>
      </c>
      <c r="B2215">
        <v>1778</v>
      </c>
      <c r="C2215" s="1" t="s">
        <v>99</v>
      </c>
      <c r="D2215" s="3">
        <v>44971.040277777778</v>
      </c>
      <c r="E2215" t="s">
        <v>96</v>
      </c>
      <c r="F2215" t="s">
        <v>88</v>
      </c>
      <c r="G2215">
        <v>866</v>
      </c>
      <c r="H2215" s="11">
        <f t="shared" si="170"/>
        <v>14</v>
      </c>
      <c r="I2215" s="7">
        <v>44971</v>
      </c>
      <c r="J2215" s="8">
        <v>4.027777777777778E-2</v>
      </c>
      <c r="K2215">
        <f t="shared" si="171"/>
        <v>58</v>
      </c>
      <c r="L2215">
        <f t="shared" si="172"/>
        <v>0</v>
      </c>
      <c r="M2215">
        <f t="shared" si="173"/>
        <v>2</v>
      </c>
      <c r="N2215" t="str">
        <f>VLOOKUP(B:B,Customers!A:B,2,TRUE)</f>
        <v>USA</v>
      </c>
      <c r="O2215" t="str">
        <f t="shared" si="174"/>
        <v>Not Outlier</v>
      </c>
      <c r="P2215">
        <f>VLOOKUP(B:B,Customers!A:H,8,0)</f>
        <v>20</v>
      </c>
    </row>
    <row r="2216" spans="1:16" x14ac:dyDescent="0.25">
      <c r="A2216">
        <v>1044744</v>
      </c>
      <c r="B2216">
        <v>1780</v>
      </c>
      <c r="C2216" s="1" t="s">
        <v>106</v>
      </c>
      <c r="D2216" s="3">
        <v>44968.002083333333</v>
      </c>
      <c r="E2216" t="s">
        <v>98</v>
      </c>
      <c r="F2216" t="s">
        <v>11</v>
      </c>
      <c r="G2216">
        <v>5782</v>
      </c>
      <c r="H2216" s="11">
        <f t="shared" si="170"/>
        <v>11</v>
      </c>
      <c r="I2216" s="7">
        <v>44968</v>
      </c>
      <c r="J2216" s="8">
        <v>2.0833333333333333E-3</v>
      </c>
      <c r="K2216">
        <f t="shared" si="171"/>
        <v>3</v>
      </c>
      <c r="L2216">
        <f t="shared" si="172"/>
        <v>0</v>
      </c>
      <c r="M2216">
        <f t="shared" si="173"/>
        <v>2</v>
      </c>
      <c r="N2216" t="str">
        <f>VLOOKUP(B:B,Customers!A:B,2,TRUE)</f>
        <v>Singapore</v>
      </c>
      <c r="O2216" t="str">
        <f t="shared" si="174"/>
        <v>Not Outlier</v>
      </c>
      <c r="P2216">
        <f>VLOOKUP(B:B,Customers!A:H,8,0)</f>
        <v>49</v>
      </c>
    </row>
    <row r="2217" spans="1:16" x14ac:dyDescent="0.25">
      <c r="A2217">
        <v>1526107</v>
      </c>
      <c r="B2217">
        <v>1781</v>
      </c>
      <c r="C2217" s="1" t="s">
        <v>108</v>
      </c>
      <c r="D2217" s="3">
        <v>45051.941666666666</v>
      </c>
      <c r="E2217" t="s">
        <v>98</v>
      </c>
      <c r="F2217" t="s">
        <v>76</v>
      </c>
      <c r="G2217">
        <v>399</v>
      </c>
      <c r="H2217" s="11">
        <f t="shared" si="170"/>
        <v>5</v>
      </c>
      <c r="I2217" s="7">
        <v>45051</v>
      </c>
      <c r="J2217" s="8">
        <v>0.94166666666666665</v>
      </c>
      <c r="K2217">
        <f t="shared" si="171"/>
        <v>36</v>
      </c>
      <c r="L2217">
        <f t="shared" si="172"/>
        <v>22</v>
      </c>
      <c r="M2217">
        <f t="shared" si="173"/>
        <v>5</v>
      </c>
      <c r="N2217" t="str">
        <f>VLOOKUP(B:B,Customers!A:B,2,TRUE)</f>
        <v>Denmark</v>
      </c>
      <c r="O2217" t="str">
        <f t="shared" si="174"/>
        <v>Not Outlier</v>
      </c>
      <c r="P2217">
        <f>VLOOKUP(B:B,Customers!A:H,8,0)</f>
        <v>29</v>
      </c>
    </row>
    <row r="2218" spans="1:16" x14ac:dyDescent="0.25">
      <c r="A2218">
        <v>1360263</v>
      </c>
      <c r="B2218">
        <v>1782</v>
      </c>
      <c r="C2218" s="1" t="s">
        <v>105</v>
      </c>
      <c r="D2218" s="3">
        <v>45131.011805555558</v>
      </c>
      <c r="E2218" t="s">
        <v>191</v>
      </c>
      <c r="F2218" t="s">
        <v>5</v>
      </c>
      <c r="G2218">
        <v>7986</v>
      </c>
      <c r="H2218" s="11">
        <f t="shared" si="170"/>
        <v>24</v>
      </c>
      <c r="I2218" s="7">
        <v>45131</v>
      </c>
      <c r="J2218" s="8">
        <v>1.1805555555555555E-2</v>
      </c>
      <c r="K2218">
        <f t="shared" si="171"/>
        <v>17</v>
      </c>
      <c r="L2218">
        <f t="shared" si="172"/>
        <v>0</v>
      </c>
      <c r="M2218">
        <f t="shared" si="173"/>
        <v>7</v>
      </c>
      <c r="N2218" t="str">
        <f>VLOOKUP(B:B,Customers!A:B,2,TRUE)</f>
        <v>Spain</v>
      </c>
      <c r="O2218" t="str">
        <f t="shared" si="174"/>
        <v>Not Outlier</v>
      </c>
      <c r="P2218">
        <f>VLOOKUP(B:B,Customers!A:H,8,0)</f>
        <v>50</v>
      </c>
    </row>
    <row r="2219" spans="1:16" x14ac:dyDescent="0.25">
      <c r="A2219">
        <v>459426</v>
      </c>
      <c r="B2219">
        <v>1783</v>
      </c>
      <c r="C2219" s="1" t="s">
        <v>99</v>
      </c>
      <c r="D2219" s="2">
        <v>45234.040277777778</v>
      </c>
      <c r="E2219" t="s">
        <v>96</v>
      </c>
      <c r="F2219" t="s">
        <v>27</v>
      </c>
      <c r="G2219">
        <v>936</v>
      </c>
      <c r="H2219" s="11">
        <f t="shared" si="170"/>
        <v>4</v>
      </c>
      <c r="I2219" s="7">
        <v>45234</v>
      </c>
      <c r="J2219" s="8">
        <v>4.027777777777778E-2</v>
      </c>
      <c r="K2219">
        <f t="shared" si="171"/>
        <v>58</v>
      </c>
      <c r="L2219">
        <f t="shared" si="172"/>
        <v>0</v>
      </c>
      <c r="M2219">
        <f t="shared" si="173"/>
        <v>11</v>
      </c>
      <c r="N2219" t="str">
        <f>VLOOKUP(B:B,Customers!A:B,2,TRUE)</f>
        <v>USA</v>
      </c>
      <c r="O2219" t="str">
        <f t="shared" si="174"/>
        <v>Not Outlier</v>
      </c>
      <c r="P2219">
        <f>VLOOKUP(B:B,Customers!A:H,8,0)</f>
        <v>27</v>
      </c>
    </row>
    <row r="2220" spans="1:16" x14ac:dyDescent="0.25">
      <c r="A2220">
        <v>1568848</v>
      </c>
      <c r="B2220">
        <v>1783</v>
      </c>
      <c r="C2220" s="1" t="s">
        <v>99</v>
      </c>
      <c r="D2220" s="3">
        <v>45123.035416666666</v>
      </c>
      <c r="E2220" t="s">
        <v>97</v>
      </c>
      <c r="F2220" t="s">
        <v>5</v>
      </c>
      <c r="G2220">
        <v>8771</v>
      </c>
      <c r="H2220" s="11">
        <f t="shared" si="170"/>
        <v>16</v>
      </c>
      <c r="I2220" s="7">
        <v>45123</v>
      </c>
      <c r="J2220" s="8">
        <v>3.5416666666666666E-2</v>
      </c>
      <c r="K2220">
        <f t="shared" si="171"/>
        <v>51</v>
      </c>
      <c r="L2220">
        <f t="shared" si="172"/>
        <v>0</v>
      </c>
      <c r="M2220">
        <f t="shared" si="173"/>
        <v>7</v>
      </c>
      <c r="N2220" t="str">
        <f>VLOOKUP(B:B,Customers!A:B,2,TRUE)</f>
        <v>USA</v>
      </c>
      <c r="O2220" t="str">
        <f t="shared" si="174"/>
        <v>Not Outlier</v>
      </c>
      <c r="P2220">
        <f>VLOOKUP(B:B,Customers!A:H,8,0)</f>
        <v>27</v>
      </c>
    </row>
    <row r="2221" spans="1:16" x14ac:dyDescent="0.25">
      <c r="A2221">
        <v>79407</v>
      </c>
      <c r="B2221">
        <v>1784</v>
      </c>
      <c r="C2221" s="1" t="s">
        <v>99</v>
      </c>
      <c r="D2221" s="2">
        <v>45146.943749999999</v>
      </c>
      <c r="E2221" t="s">
        <v>191</v>
      </c>
      <c r="F2221" t="s">
        <v>60</v>
      </c>
      <c r="G2221">
        <v>8067</v>
      </c>
      <c r="H2221" s="11">
        <f t="shared" si="170"/>
        <v>8</v>
      </c>
      <c r="I2221" s="7">
        <v>45146</v>
      </c>
      <c r="J2221" s="8">
        <v>0.94374999999999998</v>
      </c>
      <c r="K2221">
        <f t="shared" si="171"/>
        <v>39</v>
      </c>
      <c r="L2221">
        <f t="shared" si="172"/>
        <v>22</v>
      </c>
      <c r="M2221">
        <f t="shared" si="173"/>
        <v>8</v>
      </c>
      <c r="N2221" t="str">
        <f>VLOOKUP(B:B,Customers!A:B,2,TRUE)</f>
        <v>USA</v>
      </c>
      <c r="O2221" t="str">
        <f t="shared" si="174"/>
        <v>Not Outlier</v>
      </c>
      <c r="P2221">
        <f>VLOOKUP(B:B,Customers!A:H,8,0)</f>
        <v>57</v>
      </c>
    </row>
    <row r="2222" spans="1:16" x14ac:dyDescent="0.25">
      <c r="A2222">
        <v>220292</v>
      </c>
      <c r="B2222">
        <v>1785</v>
      </c>
      <c r="C2222" s="1" t="s">
        <v>106</v>
      </c>
      <c r="D2222" s="2">
        <v>45048.017361111109</v>
      </c>
      <c r="E2222" t="s">
        <v>98</v>
      </c>
      <c r="F2222" t="s">
        <v>84</v>
      </c>
      <c r="G2222">
        <v>3987</v>
      </c>
      <c r="H2222" s="11">
        <f t="shared" si="170"/>
        <v>2</v>
      </c>
      <c r="I2222" s="7">
        <v>45048</v>
      </c>
      <c r="J2222" s="8">
        <v>1.7361111111111112E-2</v>
      </c>
      <c r="K2222">
        <f t="shared" si="171"/>
        <v>25</v>
      </c>
      <c r="L2222">
        <f t="shared" si="172"/>
        <v>0</v>
      </c>
      <c r="M2222">
        <f t="shared" si="173"/>
        <v>5</v>
      </c>
      <c r="N2222" t="str">
        <f>VLOOKUP(B:B,Customers!A:B,2,TRUE)</f>
        <v>Singapore</v>
      </c>
      <c r="O2222" t="str">
        <f t="shared" si="174"/>
        <v>Not Outlier</v>
      </c>
      <c r="P2222">
        <f>VLOOKUP(B:B,Customers!A:H,8,0)</f>
        <v>42</v>
      </c>
    </row>
    <row r="2223" spans="1:16" x14ac:dyDescent="0.25">
      <c r="A2223">
        <v>844797</v>
      </c>
      <c r="B2223">
        <v>1785</v>
      </c>
      <c r="C2223" s="1" t="s">
        <v>106</v>
      </c>
      <c r="D2223" s="3">
        <v>45231.07916666667</v>
      </c>
      <c r="E2223" t="s">
        <v>191</v>
      </c>
      <c r="F2223" t="s">
        <v>27</v>
      </c>
      <c r="G2223">
        <v>4452</v>
      </c>
      <c r="H2223" s="11">
        <f t="shared" si="170"/>
        <v>1</v>
      </c>
      <c r="I2223" s="7">
        <v>45231</v>
      </c>
      <c r="J2223" s="8">
        <v>7.9166666666666663E-2</v>
      </c>
      <c r="K2223">
        <f t="shared" si="171"/>
        <v>54</v>
      </c>
      <c r="L2223">
        <f t="shared" si="172"/>
        <v>1</v>
      </c>
      <c r="M2223">
        <f t="shared" si="173"/>
        <v>11</v>
      </c>
      <c r="N2223" t="str">
        <f>VLOOKUP(B:B,Customers!A:B,2,TRUE)</f>
        <v>Singapore</v>
      </c>
      <c r="O2223" t="str">
        <f t="shared" si="174"/>
        <v>Not Outlier</v>
      </c>
      <c r="P2223">
        <f>VLOOKUP(B:B,Customers!A:H,8,0)</f>
        <v>42</v>
      </c>
    </row>
    <row r="2224" spans="1:16" x14ac:dyDescent="0.25">
      <c r="A2224">
        <v>1508121</v>
      </c>
      <c r="B2224">
        <v>1786</v>
      </c>
      <c r="C2224" s="1" t="s">
        <v>106</v>
      </c>
      <c r="D2224" s="3">
        <v>45038.040277777778</v>
      </c>
      <c r="E2224" t="s">
        <v>191</v>
      </c>
      <c r="F2224" t="s">
        <v>69</v>
      </c>
      <c r="G2224">
        <v>4650</v>
      </c>
      <c r="H2224" s="11">
        <f t="shared" si="170"/>
        <v>22</v>
      </c>
      <c r="I2224" s="7">
        <v>45038</v>
      </c>
      <c r="J2224" s="8">
        <v>4.027777777777778E-2</v>
      </c>
      <c r="K2224">
        <f t="shared" si="171"/>
        <v>58</v>
      </c>
      <c r="L2224">
        <f t="shared" si="172"/>
        <v>0</v>
      </c>
      <c r="M2224">
        <f t="shared" si="173"/>
        <v>4</v>
      </c>
      <c r="N2224" t="str">
        <f>VLOOKUP(B:B,Customers!A:B,2,TRUE)</f>
        <v>Singapore</v>
      </c>
      <c r="O2224" t="str">
        <f t="shared" si="174"/>
        <v>Not Outlier</v>
      </c>
      <c r="P2224">
        <f>VLOOKUP(B:B,Customers!A:H,8,0)</f>
        <v>78</v>
      </c>
    </row>
    <row r="2225" spans="1:16" x14ac:dyDescent="0.25">
      <c r="A2225">
        <v>1488979</v>
      </c>
      <c r="B2225">
        <v>1787</v>
      </c>
      <c r="C2225" s="1" t="s">
        <v>100</v>
      </c>
      <c r="D2225" s="3">
        <v>45156.056250000001</v>
      </c>
      <c r="E2225" t="s">
        <v>97</v>
      </c>
      <c r="F2225" t="s">
        <v>27</v>
      </c>
      <c r="G2225">
        <v>8980</v>
      </c>
      <c r="H2225" s="11">
        <f t="shared" si="170"/>
        <v>18</v>
      </c>
      <c r="I2225" s="7">
        <v>45156</v>
      </c>
      <c r="J2225" s="8">
        <v>5.6250000000000001E-2</v>
      </c>
      <c r="K2225">
        <f t="shared" si="171"/>
        <v>21</v>
      </c>
      <c r="L2225">
        <f t="shared" si="172"/>
        <v>1</v>
      </c>
      <c r="M2225">
        <f t="shared" si="173"/>
        <v>8</v>
      </c>
      <c r="N2225" t="str">
        <f>VLOOKUP(B:B,Customers!A:B,2,TRUE)</f>
        <v>France</v>
      </c>
      <c r="O2225" t="str">
        <f t="shared" si="174"/>
        <v>Not Outlier</v>
      </c>
      <c r="P2225">
        <f>VLOOKUP(B:B,Customers!A:H,8,0)</f>
        <v>48</v>
      </c>
    </row>
    <row r="2226" spans="1:16" x14ac:dyDescent="0.25">
      <c r="A2226">
        <v>991491</v>
      </c>
      <c r="B2226">
        <v>1789</v>
      </c>
      <c r="C2226" s="1" t="s">
        <v>109</v>
      </c>
      <c r="D2226" s="3">
        <v>45239.986805555556</v>
      </c>
      <c r="E2226" t="s">
        <v>98</v>
      </c>
      <c r="F2226" t="s">
        <v>9</v>
      </c>
      <c r="G2226">
        <v>5990</v>
      </c>
      <c r="H2226" s="11">
        <f t="shared" si="170"/>
        <v>9</v>
      </c>
      <c r="I2226" s="7">
        <v>45239</v>
      </c>
      <c r="J2226" s="8">
        <v>0.9868055555555556</v>
      </c>
      <c r="K2226">
        <f t="shared" si="171"/>
        <v>41</v>
      </c>
      <c r="L2226">
        <f t="shared" si="172"/>
        <v>23</v>
      </c>
      <c r="M2226">
        <f t="shared" si="173"/>
        <v>11</v>
      </c>
      <c r="N2226" t="str">
        <f>VLOOKUP(B:B,Customers!A:B,2,TRUE)</f>
        <v>Germany</v>
      </c>
      <c r="O2226" t="str">
        <f t="shared" si="174"/>
        <v>Not Outlier</v>
      </c>
      <c r="P2226">
        <f>VLOOKUP(B:B,Customers!A:H,8,0)</f>
        <v>35</v>
      </c>
    </row>
    <row r="2227" spans="1:16" x14ac:dyDescent="0.25">
      <c r="A2227">
        <v>1166621</v>
      </c>
      <c r="B2227">
        <v>1789</v>
      </c>
      <c r="C2227" s="1" t="s">
        <v>109</v>
      </c>
      <c r="D2227" s="3">
        <v>45118.006249999999</v>
      </c>
      <c r="E2227" t="s">
        <v>96</v>
      </c>
      <c r="F2227" t="s">
        <v>58</v>
      </c>
      <c r="G2227">
        <v>2664</v>
      </c>
      <c r="H2227" s="11">
        <f t="shared" si="170"/>
        <v>11</v>
      </c>
      <c r="I2227" s="7">
        <v>45118</v>
      </c>
      <c r="J2227" s="8">
        <v>6.2500000000000003E-3</v>
      </c>
      <c r="K2227">
        <f t="shared" si="171"/>
        <v>9</v>
      </c>
      <c r="L2227">
        <f t="shared" si="172"/>
        <v>0</v>
      </c>
      <c r="M2227">
        <f t="shared" si="173"/>
        <v>7</v>
      </c>
      <c r="N2227" t="str">
        <f>VLOOKUP(B:B,Customers!A:B,2,TRUE)</f>
        <v>Germany</v>
      </c>
      <c r="O2227" t="str">
        <f t="shared" si="174"/>
        <v>Not Outlier</v>
      </c>
      <c r="P2227">
        <f>VLOOKUP(B:B,Customers!A:H,8,0)</f>
        <v>35</v>
      </c>
    </row>
    <row r="2228" spans="1:16" x14ac:dyDescent="0.25">
      <c r="A2228">
        <v>1405517</v>
      </c>
      <c r="B2228">
        <v>1790</v>
      </c>
      <c r="C2228" s="1" t="s">
        <v>99</v>
      </c>
      <c r="D2228" s="3">
        <v>45075.036805555559</v>
      </c>
      <c r="E2228" t="s">
        <v>191</v>
      </c>
      <c r="F2228" t="s">
        <v>35</v>
      </c>
      <c r="G2228">
        <v>8268</v>
      </c>
      <c r="H2228" s="11">
        <f t="shared" si="170"/>
        <v>29</v>
      </c>
      <c r="I2228" s="7">
        <v>45075</v>
      </c>
      <c r="J2228" s="8">
        <v>3.6805555555555557E-2</v>
      </c>
      <c r="K2228">
        <f t="shared" si="171"/>
        <v>53</v>
      </c>
      <c r="L2228">
        <f t="shared" si="172"/>
        <v>0</v>
      </c>
      <c r="M2228">
        <f t="shared" si="173"/>
        <v>5</v>
      </c>
      <c r="N2228" t="str">
        <f>VLOOKUP(B:B,Customers!A:B,2,TRUE)</f>
        <v>USA</v>
      </c>
      <c r="O2228" t="str">
        <f t="shared" si="174"/>
        <v>Not Outlier</v>
      </c>
      <c r="P2228">
        <f>VLOOKUP(B:B,Customers!A:H,8,0)</f>
        <v>85</v>
      </c>
    </row>
    <row r="2229" spans="1:16" x14ac:dyDescent="0.25">
      <c r="A2229">
        <v>608204</v>
      </c>
      <c r="B2229">
        <v>1791</v>
      </c>
      <c r="C2229" s="1" t="s">
        <v>99</v>
      </c>
      <c r="D2229" s="2">
        <v>45158.042361111111</v>
      </c>
      <c r="E2229" t="s">
        <v>97</v>
      </c>
      <c r="F2229" t="s">
        <v>24</v>
      </c>
      <c r="G2229">
        <v>1936</v>
      </c>
      <c r="H2229" s="11">
        <f t="shared" si="170"/>
        <v>20</v>
      </c>
      <c r="I2229" s="7">
        <v>45158</v>
      </c>
      <c r="J2229" s="8">
        <v>4.2361111111111113E-2</v>
      </c>
      <c r="K2229">
        <f t="shared" si="171"/>
        <v>1</v>
      </c>
      <c r="L2229">
        <f t="shared" si="172"/>
        <v>1</v>
      </c>
      <c r="M2229">
        <f t="shared" si="173"/>
        <v>8</v>
      </c>
      <c r="N2229" t="str">
        <f>VLOOKUP(B:B,Customers!A:B,2,TRUE)</f>
        <v>USA</v>
      </c>
      <c r="O2229" t="str">
        <f t="shared" si="174"/>
        <v>Not Outlier</v>
      </c>
      <c r="P2229">
        <f>VLOOKUP(B:B,Customers!A:H,8,0)</f>
        <v>33</v>
      </c>
    </row>
    <row r="2230" spans="1:16" x14ac:dyDescent="0.25">
      <c r="A2230">
        <v>646139</v>
      </c>
      <c r="B2230">
        <v>1792</v>
      </c>
      <c r="C2230" s="1" t="s">
        <v>108</v>
      </c>
      <c r="D2230" s="2">
        <v>45159.981249999997</v>
      </c>
      <c r="E2230" t="s">
        <v>97</v>
      </c>
      <c r="F2230" t="s">
        <v>41</v>
      </c>
      <c r="G2230">
        <v>5161</v>
      </c>
      <c r="H2230" s="11">
        <f t="shared" si="170"/>
        <v>21</v>
      </c>
      <c r="I2230" s="7">
        <v>45159</v>
      </c>
      <c r="J2230" s="8">
        <v>0.98124999999999996</v>
      </c>
      <c r="K2230">
        <f t="shared" si="171"/>
        <v>33</v>
      </c>
      <c r="L2230">
        <f t="shared" si="172"/>
        <v>23</v>
      </c>
      <c r="M2230">
        <f t="shared" si="173"/>
        <v>8</v>
      </c>
      <c r="N2230" t="str">
        <f>VLOOKUP(B:B,Customers!A:B,2,TRUE)</f>
        <v>Denmark</v>
      </c>
      <c r="O2230" t="str">
        <f t="shared" si="174"/>
        <v>Not Outlier</v>
      </c>
      <c r="P2230">
        <f>VLOOKUP(B:B,Customers!A:H,8,0)</f>
        <v>59</v>
      </c>
    </row>
    <row r="2231" spans="1:16" x14ac:dyDescent="0.25">
      <c r="A2231">
        <v>1383522</v>
      </c>
      <c r="B2231">
        <v>1792</v>
      </c>
      <c r="C2231" s="1" t="s">
        <v>108</v>
      </c>
      <c r="D2231" s="3">
        <v>45020.038194444445</v>
      </c>
      <c r="E2231" t="s">
        <v>191</v>
      </c>
      <c r="F2231" t="s">
        <v>85</v>
      </c>
      <c r="G2231">
        <v>9147</v>
      </c>
      <c r="H2231" s="11">
        <f t="shared" si="170"/>
        <v>4</v>
      </c>
      <c r="I2231" s="7">
        <v>45020</v>
      </c>
      <c r="J2231" s="8">
        <v>3.8194444444444448E-2</v>
      </c>
      <c r="K2231">
        <f t="shared" si="171"/>
        <v>55</v>
      </c>
      <c r="L2231">
        <f t="shared" si="172"/>
        <v>0</v>
      </c>
      <c r="M2231">
        <f t="shared" si="173"/>
        <v>4</v>
      </c>
      <c r="N2231" t="str">
        <f>VLOOKUP(B:B,Customers!A:B,2,TRUE)</f>
        <v>Denmark</v>
      </c>
      <c r="O2231" t="str">
        <f t="shared" si="174"/>
        <v>Not Outlier</v>
      </c>
      <c r="P2231">
        <f>VLOOKUP(B:B,Customers!A:H,8,0)</f>
        <v>59</v>
      </c>
    </row>
    <row r="2232" spans="1:16" x14ac:dyDescent="0.25">
      <c r="A2232">
        <v>105735</v>
      </c>
      <c r="B2232">
        <v>1793</v>
      </c>
      <c r="C2232" s="1" t="s">
        <v>100</v>
      </c>
      <c r="D2232" s="2">
        <v>45254.07708333333</v>
      </c>
      <c r="E2232" t="s">
        <v>97</v>
      </c>
      <c r="F2232" t="s">
        <v>70</v>
      </c>
      <c r="G2232">
        <v>5861</v>
      </c>
      <c r="H2232" s="11">
        <f t="shared" si="170"/>
        <v>24</v>
      </c>
      <c r="I2232" s="7">
        <v>45254</v>
      </c>
      <c r="J2232" s="8">
        <v>7.7083333333333337E-2</v>
      </c>
      <c r="K2232">
        <f t="shared" si="171"/>
        <v>51</v>
      </c>
      <c r="L2232">
        <f t="shared" si="172"/>
        <v>1</v>
      </c>
      <c r="M2232">
        <f t="shared" si="173"/>
        <v>11</v>
      </c>
      <c r="N2232" t="str">
        <f>VLOOKUP(B:B,Customers!A:B,2,TRUE)</f>
        <v>France</v>
      </c>
      <c r="O2232" t="str">
        <f t="shared" si="174"/>
        <v>Not Outlier</v>
      </c>
      <c r="P2232">
        <f>VLOOKUP(B:B,Customers!A:H,8,0)</f>
        <v>66</v>
      </c>
    </row>
    <row r="2233" spans="1:16" x14ac:dyDescent="0.25">
      <c r="A2233">
        <v>85142</v>
      </c>
      <c r="B2233">
        <v>1794</v>
      </c>
      <c r="C2233" s="1" t="s">
        <v>101</v>
      </c>
      <c r="D2233" s="2">
        <v>44976.094444444447</v>
      </c>
      <c r="E2233" t="s">
        <v>98</v>
      </c>
      <c r="F2233" t="s">
        <v>65</v>
      </c>
      <c r="G2233">
        <v>1569</v>
      </c>
      <c r="H2233" s="11">
        <f t="shared" si="170"/>
        <v>19</v>
      </c>
      <c r="I2233" s="7">
        <v>44976</v>
      </c>
      <c r="J2233" s="8">
        <v>9.4444444444444442E-2</v>
      </c>
      <c r="K2233">
        <f t="shared" si="171"/>
        <v>16</v>
      </c>
      <c r="L2233">
        <f t="shared" si="172"/>
        <v>2</v>
      </c>
      <c r="M2233">
        <f t="shared" si="173"/>
        <v>2</v>
      </c>
      <c r="N2233" t="str">
        <f>VLOOKUP(B:B,Customers!A:B,2,TRUE)</f>
        <v>Australia</v>
      </c>
      <c r="O2233" t="str">
        <f t="shared" si="174"/>
        <v>Not Outlier</v>
      </c>
      <c r="P2233">
        <f>VLOOKUP(B:B,Customers!A:H,8,0)</f>
        <v>41</v>
      </c>
    </row>
    <row r="2234" spans="1:16" x14ac:dyDescent="0.25">
      <c r="A2234">
        <v>969517</v>
      </c>
      <c r="B2234">
        <v>1794</v>
      </c>
      <c r="C2234" s="1" t="s">
        <v>101</v>
      </c>
      <c r="D2234" s="3">
        <v>45288.051388888889</v>
      </c>
      <c r="E2234" t="s">
        <v>98</v>
      </c>
      <c r="F2234" t="s">
        <v>27</v>
      </c>
      <c r="G2234">
        <v>7435</v>
      </c>
      <c r="H2234" s="11">
        <f t="shared" si="170"/>
        <v>28</v>
      </c>
      <c r="I2234" s="7">
        <v>45288</v>
      </c>
      <c r="J2234" s="8">
        <v>5.1388888888888887E-2</v>
      </c>
      <c r="K2234">
        <f t="shared" si="171"/>
        <v>14</v>
      </c>
      <c r="L2234">
        <f t="shared" si="172"/>
        <v>1</v>
      </c>
      <c r="M2234">
        <f t="shared" si="173"/>
        <v>12</v>
      </c>
      <c r="N2234" t="str">
        <f>VLOOKUP(B:B,Customers!A:B,2,TRUE)</f>
        <v>Australia</v>
      </c>
      <c r="O2234" t="str">
        <f t="shared" si="174"/>
        <v>Not Outlier</v>
      </c>
      <c r="P2234">
        <f>VLOOKUP(B:B,Customers!A:H,8,0)</f>
        <v>41</v>
      </c>
    </row>
    <row r="2235" spans="1:16" x14ac:dyDescent="0.25">
      <c r="A2235">
        <v>1393864</v>
      </c>
      <c r="B2235">
        <v>1794</v>
      </c>
      <c r="C2235" s="1" t="s">
        <v>101</v>
      </c>
      <c r="D2235" s="3">
        <v>45114.072916666664</v>
      </c>
      <c r="E2235" t="s">
        <v>97</v>
      </c>
      <c r="F2235" t="s">
        <v>43</v>
      </c>
      <c r="G2235">
        <v>3135</v>
      </c>
      <c r="H2235" s="11">
        <f t="shared" si="170"/>
        <v>7</v>
      </c>
      <c r="I2235" s="7">
        <v>45114</v>
      </c>
      <c r="J2235" s="8">
        <v>7.2916666666666671E-2</v>
      </c>
      <c r="K2235">
        <f t="shared" si="171"/>
        <v>45</v>
      </c>
      <c r="L2235">
        <f t="shared" si="172"/>
        <v>1</v>
      </c>
      <c r="M2235">
        <f t="shared" si="173"/>
        <v>7</v>
      </c>
      <c r="N2235" t="str">
        <f>VLOOKUP(B:B,Customers!A:B,2,TRUE)</f>
        <v>Australia</v>
      </c>
      <c r="O2235" t="str">
        <f t="shared" si="174"/>
        <v>Not Outlier</v>
      </c>
      <c r="P2235">
        <f>VLOOKUP(B:B,Customers!A:H,8,0)</f>
        <v>41</v>
      </c>
    </row>
    <row r="2236" spans="1:16" x14ac:dyDescent="0.25">
      <c r="A2236">
        <v>1529840</v>
      </c>
      <c r="B2236">
        <v>1794</v>
      </c>
      <c r="C2236" s="1" t="s">
        <v>101</v>
      </c>
      <c r="D2236" s="3">
        <v>44988.022916666669</v>
      </c>
      <c r="E2236" t="s">
        <v>191</v>
      </c>
      <c r="F2236" t="s">
        <v>81</v>
      </c>
      <c r="G2236">
        <v>1054</v>
      </c>
      <c r="H2236" s="11">
        <f t="shared" si="170"/>
        <v>3</v>
      </c>
      <c r="I2236" s="7">
        <v>44988</v>
      </c>
      <c r="J2236" s="8">
        <v>2.2916666666666665E-2</v>
      </c>
      <c r="K2236">
        <f t="shared" si="171"/>
        <v>33</v>
      </c>
      <c r="L2236">
        <f t="shared" si="172"/>
        <v>0</v>
      </c>
      <c r="M2236">
        <f t="shared" si="173"/>
        <v>3</v>
      </c>
      <c r="N2236" t="str">
        <f>VLOOKUP(B:B,Customers!A:B,2,TRUE)</f>
        <v>Australia</v>
      </c>
      <c r="O2236" t="str">
        <f t="shared" si="174"/>
        <v>Not Outlier</v>
      </c>
      <c r="P2236">
        <f>VLOOKUP(B:B,Customers!A:H,8,0)</f>
        <v>41</v>
      </c>
    </row>
    <row r="2237" spans="1:16" x14ac:dyDescent="0.25">
      <c r="A2237">
        <v>1608036</v>
      </c>
      <c r="B2237">
        <v>1794</v>
      </c>
      <c r="C2237" s="1" t="s">
        <v>101</v>
      </c>
      <c r="D2237" s="3">
        <v>45160.988194444442</v>
      </c>
      <c r="E2237" t="s">
        <v>96</v>
      </c>
      <c r="F2237" t="s">
        <v>78</v>
      </c>
      <c r="G2237">
        <v>3016</v>
      </c>
      <c r="H2237" s="11">
        <f t="shared" si="170"/>
        <v>22</v>
      </c>
      <c r="I2237" s="7">
        <v>45160</v>
      </c>
      <c r="J2237" s="8">
        <v>0.98819444444444449</v>
      </c>
      <c r="K2237">
        <f t="shared" si="171"/>
        <v>43</v>
      </c>
      <c r="L2237">
        <f t="shared" si="172"/>
        <v>23</v>
      </c>
      <c r="M2237">
        <f t="shared" si="173"/>
        <v>8</v>
      </c>
      <c r="N2237" t="str">
        <f>VLOOKUP(B:B,Customers!A:B,2,TRUE)</f>
        <v>Australia</v>
      </c>
      <c r="O2237" t="str">
        <f t="shared" si="174"/>
        <v>Not Outlier</v>
      </c>
      <c r="P2237">
        <f>VLOOKUP(B:B,Customers!A:H,8,0)</f>
        <v>41</v>
      </c>
    </row>
    <row r="2238" spans="1:16" x14ac:dyDescent="0.25">
      <c r="A2238">
        <v>120228</v>
      </c>
      <c r="B2238">
        <v>1795</v>
      </c>
      <c r="C2238" s="1" t="s">
        <v>100</v>
      </c>
      <c r="D2238" s="2">
        <v>45049.063888888886</v>
      </c>
      <c r="E2238" t="s">
        <v>191</v>
      </c>
      <c r="F2238" t="s">
        <v>23</v>
      </c>
      <c r="G2238">
        <v>5864</v>
      </c>
      <c r="H2238" s="11">
        <f t="shared" si="170"/>
        <v>3</v>
      </c>
      <c r="I2238" s="7">
        <v>45049</v>
      </c>
      <c r="J2238" s="8">
        <v>6.3888888888888884E-2</v>
      </c>
      <c r="K2238">
        <f t="shared" si="171"/>
        <v>32</v>
      </c>
      <c r="L2238">
        <f t="shared" si="172"/>
        <v>1</v>
      </c>
      <c r="M2238">
        <f t="shared" si="173"/>
        <v>5</v>
      </c>
      <c r="N2238" t="str">
        <f>VLOOKUP(B:B,Customers!A:B,2,TRUE)</f>
        <v>France</v>
      </c>
      <c r="O2238" t="str">
        <f t="shared" si="174"/>
        <v>Not Outlier</v>
      </c>
      <c r="P2238">
        <f>VLOOKUP(B:B,Customers!A:H,8,0)</f>
        <v>53</v>
      </c>
    </row>
    <row r="2239" spans="1:16" x14ac:dyDescent="0.25">
      <c r="A2239">
        <v>918183</v>
      </c>
      <c r="B2239">
        <v>1795</v>
      </c>
      <c r="C2239" s="1" t="s">
        <v>100</v>
      </c>
      <c r="D2239" s="3">
        <v>45196.047222222223</v>
      </c>
      <c r="E2239" t="s">
        <v>98</v>
      </c>
      <c r="F2239" t="s">
        <v>73</v>
      </c>
      <c r="G2239">
        <v>4196</v>
      </c>
      <c r="H2239" s="11">
        <f t="shared" si="170"/>
        <v>27</v>
      </c>
      <c r="I2239" s="7">
        <v>45196</v>
      </c>
      <c r="J2239" s="8">
        <v>4.7222222222222221E-2</v>
      </c>
      <c r="K2239">
        <f t="shared" si="171"/>
        <v>8</v>
      </c>
      <c r="L2239">
        <f t="shared" si="172"/>
        <v>1</v>
      </c>
      <c r="M2239">
        <f t="shared" si="173"/>
        <v>9</v>
      </c>
      <c r="N2239" t="str">
        <f>VLOOKUP(B:B,Customers!A:B,2,TRUE)</f>
        <v>France</v>
      </c>
      <c r="O2239" t="str">
        <f t="shared" si="174"/>
        <v>Not Outlier</v>
      </c>
      <c r="P2239">
        <f>VLOOKUP(B:B,Customers!A:H,8,0)</f>
        <v>53</v>
      </c>
    </row>
    <row r="2240" spans="1:16" x14ac:dyDescent="0.25">
      <c r="A2240">
        <v>1578400</v>
      </c>
      <c r="B2240">
        <v>1795</v>
      </c>
      <c r="C2240" s="1" t="s">
        <v>100</v>
      </c>
      <c r="D2240" s="3">
        <v>44938.000694444447</v>
      </c>
      <c r="E2240" t="s">
        <v>96</v>
      </c>
      <c r="F2240" t="s">
        <v>7</v>
      </c>
      <c r="G2240">
        <v>5568</v>
      </c>
      <c r="H2240" s="11">
        <f t="shared" si="170"/>
        <v>12</v>
      </c>
      <c r="I2240" s="7">
        <v>44938</v>
      </c>
      <c r="J2240" s="8">
        <v>6.9444444444444447E-4</v>
      </c>
      <c r="K2240">
        <f t="shared" si="171"/>
        <v>1</v>
      </c>
      <c r="L2240">
        <f t="shared" si="172"/>
        <v>0</v>
      </c>
      <c r="M2240">
        <f t="shared" si="173"/>
        <v>1</v>
      </c>
      <c r="N2240" t="str">
        <f>VLOOKUP(B:B,Customers!A:B,2,TRUE)</f>
        <v>France</v>
      </c>
      <c r="O2240" t="str">
        <f t="shared" si="174"/>
        <v>Not Outlier</v>
      </c>
      <c r="P2240">
        <f>VLOOKUP(B:B,Customers!A:H,8,0)</f>
        <v>53</v>
      </c>
    </row>
    <row r="2241" spans="1:16" x14ac:dyDescent="0.25">
      <c r="A2241">
        <v>808278</v>
      </c>
      <c r="B2241">
        <v>1796</v>
      </c>
      <c r="C2241" s="1" t="s">
        <v>108</v>
      </c>
      <c r="D2241" s="3">
        <v>45194.98541666667</v>
      </c>
      <c r="E2241" t="s">
        <v>98</v>
      </c>
      <c r="F2241" t="s">
        <v>90</v>
      </c>
      <c r="G2241">
        <v>1968</v>
      </c>
      <c r="H2241" s="11">
        <f t="shared" si="170"/>
        <v>25</v>
      </c>
      <c r="I2241" s="7">
        <v>45194</v>
      </c>
      <c r="J2241" s="8">
        <v>0.98541666666666672</v>
      </c>
      <c r="K2241">
        <f t="shared" si="171"/>
        <v>39</v>
      </c>
      <c r="L2241">
        <f t="shared" si="172"/>
        <v>23</v>
      </c>
      <c r="M2241">
        <f t="shared" si="173"/>
        <v>9</v>
      </c>
      <c r="N2241" t="str">
        <f>VLOOKUP(B:B,Customers!A:B,2,TRUE)</f>
        <v>Denmark</v>
      </c>
      <c r="O2241" t="str">
        <f t="shared" si="174"/>
        <v>Not Outlier</v>
      </c>
      <c r="P2241">
        <f>VLOOKUP(B:B,Customers!A:H,8,0)</f>
        <v>86</v>
      </c>
    </row>
    <row r="2242" spans="1:16" x14ac:dyDescent="0.25">
      <c r="A2242">
        <v>1311384</v>
      </c>
      <c r="B2242">
        <v>1796</v>
      </c>
      <c r="C2242" s="1" t="s">
        <v>108</v>
      </c>
      <c r="D2242" s="3">
        <v>44974.981944444444</v>
      </c>
      <c r="E2242" t="s">
        <v>98</v>
      </c>
      <c r="F2242" t="s">
        <v>57</v>
      </c>
      <c r="G2242">
        <v>5286</v>
      </c>
      <c r="H2242" s="11">
        <f t="shared" si="170"/>
        <v>17</v>
      </c>
      <c r="I2242" s="7">
        <v>44974</v>
      </c>
      <c r="J2242" s="8">
        <v>0.9819444444444444</v>
      </c>
      <c r="K2242">
        <f t="shared" si="171"/>
        <v>34</v>
      </c>
      <c r="L2242">
        <f t="shared" si="172"/>
        <v>23</v>
      </c>
      <c r="M2242">
        <f t="shared" si="173"/>
        <v>2</v>
      </c>
      <c r="N2242" t="str">
        <f>VLOOKUP(B:B,Customers!A:B,2,TRUE)</f>
        <v>Denmark</v>
      </c>
      <c r="O2242" t="str">
        <f t="shared" si="174"/>
        <v>Not Outlier</v>
      </c>
      <c r="P2242">
        <f>VLOOKUP(B:B,Customers!A:H,8,0)</f>
        <v>86</v>
      </c>
    </row>
    <row r="2243" spans="1:16" x14ac:dyDescent="0.25">
      <c r="A2243">
        <v>692808</v>
      </c>
      <c r="B2243">
        <v>1797</v>
      </c>
      <c r="C2243" s="1" t="s">
        <v>99</v>
      </c>
      <c r="D2243" s="3">
        <v>45146.019444444442</v>
      </c>
      <c r="E2243" t="s">
        <v>96</v>
      </c>
      <c r="F2243" t="s">
        <v>89</v>
      </c>
      <c r="G2243">
        <v>7362</v>
      </c>
      <c r="H2243" s="11">
        <f t="shared" ref="H2243:H2306" si="175">DAY(D2243)</f>
        <v>8</v>
      </c>
      <c r="I2243" s="7">
        <v>45146</v>
      </c>
      <c r="J2243" s="8">
        <v>1.9444444444444445E-2</v>
      </c>
      <c r="K2243">
        <f t="shared" ref="K2243:K2306" si="176">MINUTE(J2243)</f>
        <v>28</v>
      </c>
      <c r="L2243">
        <f t="shared" ref="L2243:L2306" si="177">HOUR(J2243)</f>
        <v>0</v>
      </c>
      <c r="M2243">
        <f t="shared" ref="M2243:M2306" si="178">MONTH(I2243)</f>
        <v>8</v>
      </c>
      <c r="N2243" t="str">
        <f>VLOOKUP(B:B,Customers!A:B,2,TRUE)</f>
        <v>USA</v>
      </c>
      <c r="O2243" t="str">
        <f t="shared" ref="O2243:O2306" si="179">IF(OR(G2243&gt;$R$9,G2243&lt;$R$8),"Outlier","Not Outlier")</f>
        <v>Not Outlier</v>
      </c>
      <c r="P2243">
        <f>VLOOKUP(B:B,Customers!A:H,8,0)</f>
        <v>45</v>
      </c>
    </row>
    <row r="2244" spans="1:16" x14ac:dyDescent="0.25">
      <c r="A2244">
        <v>734939</v>
      </c>
      <c r="B2244">
        <v>1797</v>
      </c>
      <c r="C2244" s="1" t="s">
        <v>99</v>
      </c>
      <c r="D2244" s="3">
        <v>44984.057638888888</v>
      </c>
      <c r="E2244" t="s">
        <v>98</v>
      </c>
      <c r="F2244" t="s">
        <v>14</v>
      </c>
      <c r="G2244">
        <v>5602</v>
      </c>
      <c r="H2244" s="11">
        <f t="shared" si="175"/>
        <v>27</v>
      </c>
      <c r="I2244" s="7">
        <v>44984</v>
      </c>
      <c r="J2244" s="8">
        <v>5.7638888888888892E-2</v>
      </c>
      <c r="K2244">
        <f t="shared" si="176"/>
        <v>23</v>
      </c>
      <c r="L2244">
        <f t="shared" si="177"/>
        <v>1</v>
      </c>
      <c r="M2244">
        <f t="shared" si="178"/>
        <v>2</v>
      </c>
      <c r="N2244" t="str">
        <f>VLOOKUP(B:B,Customers!A:B,2,TRUE)</f>
        <v>USA</v>
      </c>
      <c r="O2244" t="str">
        <f t="shared" si="179"/>
        <v>Not Outlier</v>
      </c>
      <c r="P2244">
        <f>VLOOKUP(B:B,Customers!A:H,8,0)</f>
        <v>45</v>
      </c>
    </row>
    <row r="2245" spans="1:16" x14ac:dyDescent="0.25">
      <c r="A2245">
        <v>833286</v>
      </c>
      <c r="B2245">
        <v>1797</v>
      </c>
      <c r="C2245" s="1" t="s">
        <v>99</v>
      </c>
      <c r="D2245" s="3">
        <v>45276.987500000003</v>
      </c>
      <c r="E2245" t="s">
        <v>191</v>
      </c>
      <c r="F2245" t="s">
        <v>54</v>
      </c>
      <c r="G2245">
        <v>1274</v>
      </c>
      <c r="H2245" s="11">
        <f t="shared" si="175"/>
        <v>16</v>
      </c>
      <c r="I2245" s="7">
        <v>45276</v>
      </c>
      <c r="J2245" s="8">
        <v>0.98750000000000004</v>
      </c>
      <c r="K2245">
        <f t="shared" si="176"/>
        <v>42</v>
      </c>
      <c r="L2245">
        <f t="shared" si="177"/>
        <v>23</v>
      </c>
      <c r="M2245">
        <f t="shared" si="178"/>
        <v>12</v>
      </c>
      <c r="N2245" t="str">
        <f>VLOOKUP(B:B,Customers!A:B,2,TRUE)</f>
        <v>USA</v>
      </c>
      <c r="O2245" t="str">
        <f t="shared" si="179"/>
        <v>Not Outlier</v>
      </c>
      <c r="P2245">
        <f>VLOOKUP(B:B,Customers!A:H,8,0)</f>
        <v>45</v>
      </c>
    </row>
    <row r="2246" spans="1:16" x14ac:dyDescent="0.25">
      <c r="A2246">
        <v>910034</v>
      </c>
      <c r="B2246">
        <v>1798</v>
      </c>
      <c r="C2246" s="1" t="s">
        <v>99</v>
      </c>
      <c r="D2246" s="3">
        <v>45177.979861111111</v>
      </c>
      <c r="E2246" t="s">
        <v>98</v>
      </c>
      <c r="F2246" t="s">
        <v>29</v>
      </c>
      <c r="G2246">
        <v>3805</v>
      </c>
      <c r="H2246" s="11">
        <f t="shared" si="175"/>
        <v>8</v>
      </c>
      <c r="I2246" s="7">
        <v>45177</v>
      </c>
      <c r="J2246" s="8">
        <v>0.97986111111111107</v>
      </c>
      <c r="K2246">
        <f t="shared" si="176"/>
        <v>31</v>
      </c>
      <c r="L2246">
        <f t="shared" si="177"/>
        <v>23</v>
      </c>
      <c r="M2246">
        <f t="shared" si="178"/>
        <v>9</v>
      </c>
      <c r="N2246" t="str">
        <f>VLOOKUP(B:B,Customers!A:B,2,TRUE)</f>
        <v>USA</v>
      </c>
      <c r="O2246" t="str">
        <f t="shared" si="179"/>
        <v>Not Outlier</v>
      </c>
      <c r="P2246">
        <f>VLOOKUP(B:B,Customers!A:H,8,0)</f>
        <v>31</v>
      </c>
    </row>
    <row r="2247" spans="1:16" x14ac:dyDescent="0.25">
      <c r="A2247">
        <v>1259696</v>
      </c>
      <c r="B2247">
        <v>1798</v>
      </c>
      <c r="C2247" s="1" t="s">
        <v>99</v>
      </c>
      <c r="D2247" s="3">
        <v>45030.026388888888</v>
      </c>
      <c r="E2247" t="s">
        <v>98</v>
      </c>
      <c r="F2247" t="s">
        <v>28</v>
      </c>
      <c r="G2247">
        <v>4028</v>
      </c>
      <c r="H2247" s="11">
        <f t="shared" si="175"/>
        <v>14</v>
      </c>
      <c r="I2247" s="7">
        <v>45030</v>
      </c>
      <c r="J2247" s="8">
        <v>2.6388888888888889E-2</v>
      </c>
      <c r="K2247">
        <f t="shared" si="176"/>
        <v>38</v>
      </c>
      <c r="L2247">
        <f t="shared" si="177"/>
        <v>0</v>
      </c>
      <c r="M2247">
        <f t="shared" si="178"/>
        <v>4</v>
      </c>
      <c r="N2247" t="str">
        <f>VLOOKUP(B:B,Customers!A:B,2,TRUE)</f>
        <v>USA</v>
      </c>
      <c r="O2247" t="str">
        <f t="shared" si="179"/>
        <v>Not Outlier</v>
      </c>
      <c r="P2247">
        <f>VLOOKUP(B:B,Customers!A:H,8,0)</f>
        <v>31</v>
      </c>
    </row>
    <row r="2248" spans="1:16" x14ac:dyDescent="0.25">
      <c r="A2248">
        <v>1657013</v>
      </c>
      <c r="B2248">
        <v>1799</v>
      </c>
      <c r="C2248" s="1" t="s">
        <v>100</v>
      </c>
      <c r="D2248" s="3">
        <v>45031.013194444444</v>
      </c>
      <c r="E2248" t="s">
        <v>191</v>
      </c>
      <c r="F2248" t="s">
        <v>21</v>
      </c>
      <c r="G2248">
        <v>5240</v>
      </c>
      <c r="H2248" s="11">
        <f t="shared" si="175"/>
        <v>15</v>
      </c>
      <c r="I2248" s="7">
        <v>45031</v>
      </c>
      <c r="J2248" s="8">
        <v>1.3194444444444444E-2</v>
      </c>
      <c r="K2248">
        <f t="shared" si="176"/>
        <v>19</v>
      </c>
      <c r="L2248">
        <f t="shared" si="177"/>
        <v>0</v>
      </c>
      <c r="M2248">
        <f t="shared" si="178"/>
        <v>4</v>
      </c>
      <c r="N2248" t="str">
        <f>VLOOKUP(B:B,Customers!A:B,2,TRUE)</f>
        <v>France</v>
      </c>
      <c r="O2248" t="str">
        <f t="shared" si="179"/>
        <v>Not Outlier</v>
      </c>
      <c r="P2248">
        <f>VLOOKUP(B:B,Customers!A:H,8,0)</f>
        <v>75</v>
      </c>
    </row>
    <row r="2249" spans="1:16" x14ac:dyDescent="0.25">
      <c r="A2249">
        <v>1633524</v>
      </c>
      <c r="B2249">
        <v>1801</v>
      </c>
      <c r="C2249" s="1" t="s">
        <v>105</v>
      </c>
      <c r="D2249" s="3">
        <v>45119.007638888892</v>
      </c>
      <c r="E2249" t="s">
        <v>97</v>
      </c>
      <c r="F2249" t="s">
        <v>74</v>
      </c>
      <c r="G2249">
        <v>6028</v>
      </c>
      <c r="H2249" s="11">
        <f t="shared" si="175"/>
        <v>12</v>
      </c>
      <c r="I2249" s="7">
        <v>45119</v>
      </c>
      <c r="J2249" s="8">
        <v>7.6388888888888886E-3</v>
      </c>
      <c r="K2249">
        <f t="shared" si="176"/>
        <v>11</v>
      </c>
      <c r="L2249">
        <f t="shared" si="177"/>
        <v>0</v>
      </c>
      <c r="M2249">
        <f t="shared" si="178"/>
        <v>7</v>
      </c>
      <c r="N2249" t="str">
        <f>VLOOKUP(B:B,Customers!A:B,2,TRUE)</f>
        <v>Spain</v>
      </c>
      <c r="O2249" t="str">
        <f t="shared" si="179"/>
        <v>Not Outlier</v>
      </c>
      <c r="P2249">
        <f>VLOOKUP(B:B,Customers!A:H,8,0)</f>
        <v>53</v>
      </c>
    </row>
    <row r="2250" spans="1:16" x14ac:dyDescent="0.25">
      <c r="A2250">
        <v>732319</v>
      </c>
      <c r="B2250">
        <v>1802</v>
      </c>
      <c r="C2250" s="1" t="s">
        <v>100</v>
      </c>
      <c r="D2250" s="3">
        <v>45040.004861111112</v>
      </c>
      <c r="E2250" t="s">
        <v>96</v>
      </c>
      <c r="F2250" t="s">
        <v>76</v>
      </c>
      <c r="G2250">
        <v>3911</v>
      </c>
      <c r="H2250" s="11">
        <f t="shared" si="175"/>
        <v>24</v>
      </c>
      <c r="I2250" s="7">
        <v>45040</v>
      </c>
      <c r="J2250" s="8">
        <v>4.8611111111111112E-3</v>
      </c>
      <c r="K2250">
        <f t="shared" si="176"/>
        <v>7</v>
      </c>
      <c r="L2250">
        <f t="shared" si="177"/>
        <v>0</v>
      </c>
      <c r="M2250">
        <f t="shared" si="178"/>
        <v>4</v>
      </c>
      <c r="N2250" t="str">
        <f>VLOOKUP(B:B,Customers!A:B,2,TRUE)</f>
        <v>France</v>
      </c>
      <c r="O2250" t="str">
        <f t="shared" si="179"/>
        <v>Not Outlier</v>
      </c>
      <c r="P2250">
        <f>VLOOKUP(B:B,Customers!A:H,8,0)</f>
        <v>61</v>
      </c>
    </row>
    <row r="2251" spans="1:16" x14ac:dyDescent="0.25">
      <c r="A2251">
        <v>1250419</v>
      </c>
      <c r="B2251">
        <v>1802</v>
      </c>
      <c r="C2251" s="1" t="s">
        <v>100</v>
      </c>
      <c r="D2251" s="3">
        <v>45070.065972222219</v>
      </c>
      <c r="E2251" t="s">
        <v>97</v>
      </c>
      <c r="F2251" t="s">
        <v>24</v>
      </c>
      <c r="G2251">
        <v>3390</v>
      </c>
      <c r="H2251" s="11">
        <f t="shared" si="175"/>
        <v>24</v>
      </c>
      <c r="I2251" s="7">
        <v>45070</v>
      </c>
      <c r="J2251" s="8">
        <v>6.5972222222222224E-2</v>
      </c>
      <c r="K2251">
        <f t="shared" si="176"/>
        <v>35</v>
      </c>
      <c r="L2251">
        <f t="shared" si="177"/>
        <v>1</v>
      </c>
      <c r="M2251">
        <f t="shared" si="178"/>
        <v>5</v>
      </c>
      <c r="N2251" t="str">
        <f>VLOOKUP(B:B,Customers!A:B,2,TRUE)</f>
        <v>France</v>
      </c>
      <c r="O2251" t="str">
        <f t="shared" si="179"/>
        <v>Not Outlier</v>
      </c>
      <c r="P2251">
        <f>VLOOKUP(B:B,Customers!A:H,8,0)</f>
        <v>61</v>
      </c>
    </row>
    <row r="2252" spans="1:16" x14ac:dyDescent="0.25">
      <c r="A2252">
        <v>1462009</v>
      </c>
      <c r="B2252">
        <v>1803</v>
      </c>
      <c r="C2252" s="1" t="s">
        <v>105</v>
      </c>
      <c r="D2252" s="3">
        <v>44928.024305555555</v>
      </c>
      <c r="E2252" t="s">
        <v>191</v>
      </c>
      <c r="F2252" t="s">
        <v>43</v>
      </c>
      <c r="G2252">
        <v>5184</v>
      </c>
      <c r="H2252" s="11">
        <f t="shared" si="175"/>
        <v>2</v>
      </c>
      <c r="I2252" s="7">
        <v>44928</v>
      </c>
      <c r="J2252" s="8">
        <v>2.4305555555555556E-2</v>
      </c>
      <c r="K2252">
        <f t="shared" si="176"/>
        <v>35</v>
      </c>
      <c r="L2252">
        <f t="shared" si="177"/>
        <v>0</v>
      </c>
      <c r="M2252">
        <f t="shared" si="178"/>
        <v>1</v>
      </c>
      <c r="N2252" t="str">
        <f>VLOOKUP(B:B,Customers!A:B,2,TRUE)</f>
        <v>Spain</v>
      </c>
      <c r="O2252" t="str">
        <f t="shared" si="179"/>
        <v>Not Outlier</v>
      </c>
      <c r="P2252">
        <f>VLOOKUP(B:B,Customers!A:H,8,0)</f>
        <v>59</v>
      </c>
    </row>
    <row r="2253" spans="1:16" x14ac:dyDescent="0.25">
      <c r="A2253">
        <v>93408</v>
      </c>
      <c r="B2253">
        <v>1804</v>
      </c>
      <c r="C2253" s="1" t="s">
        <v>101</v>
      </c>
      <c r="D2253" s="2">
        <v>45235.95416666667</v>
      </c>
      <c r="E2253" t="s">
        <v>97</v>
      </c>
      <c r="F2253" t="s">
        <v>34</v>
      </c>
      <c r="G2253">
        <v>6323</v>
      </c>
      <c r="H2253" s="11">
        <f t="shared" si="175"/>
        <v>5</v>
      </c>
      <c r="I2253" s="7">
        <v>45235</v>
      </c>
      <c r="J2253" s="8">
        <v>0.95416666666666672</v>
      </c>
      <c r="K2253">
        <f t="shared" si="176"/>
        <v>54</v>
      </c>
      <c r="L2253">
        <f t="shared" si="177"/>
        <v>22</v>
      </c>
      <c r="M2253">
        <f t="shared" si="178"/>
        <v>11</v>
      </c>
      <c r="N2253" t="str">
        <f>VLOOKUP(B:B,Customers!A:B,2,TRUE)</f>
        <v>Australia</v>
      </c>
      <c r="O2253" t="str">
        <f t="shared" si="179"/>
        <v>Not Outlier</v>
      </c>
      <c r="P2253">
        <f>VLOOKUP(B:B,Customers!A:H,8,0)</f>
        <v>81</v>
      </c>
    </row>
    <row r="2254" spans="1:16" x14ac:dyDescent="0.25">
      <c r="A2254">
        <v>892773</v>
      </c>
      <c r="B2254">
        <v>1804</v>
      </c>
      <c r="C2254" s="1" t="s">
        <v>101</v>
      </c>
      <c r="D2254" s="3">
        <v>45275.967361111114</v>
      </c>
      <c r="E2254" t="s">
        <v>96</v>
      </c>
      <c r="F2254" t="s">
        <v>21</v>
      </c>
      <c r="G2254">
        <v>999</v>
      </c>
      <c r="H2254" s="11">
        <f t="shared" si="175"/>
        <v>15</v>
      </c>
      <c r="I2254" s="7">
        <v>45275</v>
      </c>
      <c r="J2254" s="8">
        <v>0.96736111111111112</v>
      </c>
      <c r="K2254">
        <f t="shared" si="176"/>
        <v>13</v>
      </c>
      <c r="L2254">
        <f t="shared" si="177"/>
        <v>23</v>
      </c>
      <c r="M2254">
        <f t="shared" si="178"/>
        <v>12</v>
      </c>
      <c r="N2254" t="str">
        <f>VLOOKUP(B:B,Customers!A:B,2,TRUE)</f>
        <v>Australia</v>
      </c>
      <c r="O2254" t="str">
        <f t="shared" si="179"/>
        <v>Not Outlier</v>
      </c>
      <c r="P2254">
        <f>VLOOKUP(B:B,Customers!A:H,8,0)</f>
        <v>81</v>
      </c>
    </row>
    <row r="2255" spans="1:16" x14ac:dyDescent="0.25">
      <c r="A2255">
        <v>482277</v>
      </c>
      <c r="B2255">
        <v>1808</v>
      </c>
      <c r="C2255" s="1" t="s">
        <v>107</v>
      </c>
      <c r="D2255" s="2">
        <v>45257.963888888888</v>
      </c>
      <c r="E2255" t="s">
        <v>98</v>
      </c>
      <c r="F2255" t="s">
        <v>90</v>
      </c>
      <c r="G2255">
        <v>5415</v>
      </c>
      <c r="H2255" s="11">
        <f t="shared" si="175"/>
        <v>27</v>
      </c>
      <c r="I2255" s="7">
        <v>45257</v>
      </c>
      <c r="J2255" s="8">
        <v>0.96388888888888891</v>
      </c>
      <c r="K2255">
        <f t="shared" si="176"/>
        <v>8</v>
      </c>
      <c r="L2255">
        <f t="shared" si="177"/>
        <v>23</v>
      </c>
      <c r="M2255">
        <f t="shared" si="178"/>
        <v>11</v>
      </c>
      <c r="N2255" t="str">
        <f>VLOOKUP(B:B,Customers!A:B,2,TRUE)</f>
        <v>Italy</v>
      </c>
      <c r="O2255" t="str">
        <f t="shared" si="179"/>
        <v>Not Outlier</v>
      </c>
      <c r="P2255">
        <f>VLOOKUP(B:B,Customers!A:H,8,0)</f>
        <v>28</v>
      </c>
    </row>
    <row r="2256" spans="1:16" x14ac:dyDescent="0.25">
      <c r="A2256">
        <v>1567251</v>
      </c>
      <c r="B2256">
        <v>1808</v>
      </c>
      <c r="C2256" s="1" t="s">
        <v>107</v>
      </c>
      <c r="D2256" s="3">
        <v>45135.081944444442</v>
      </c>
      <c r="E2256" t="s">
        <v>191</v>
      </c>
      <c r="F2256" t="s">
        <v>18</v>
      </c>
      <c r="G2256">
        <v>5439</v>
      </c>
      <c r="H2256" s="11">
        <f t="shared" si="175"/>
        <v>28</v>
      </c>
      <c r="I2256" s="7">
        <v>45135</v>
      </c>
      <c r="J2256" s="8">
        <v>8.1944444444444445E-2</v>
      </c>
      <c r="K2256">
        <f t="shared" si="176"/>
        <v>58</v>
      </c>
      <c r="L2256">
        <f t="shared" si="177"/>
        <v>1</v>
      </c>
      <c r="M2256">
        <f t="shared" si="178"/>
        <v>7</v>
      </c>
      <c r="N2256" t="str">
        <f>VLOOKUP(B:B,Customers!A:B,2,TRUE)</f>
        <v>Italy</v>
      </c>
      <c r="O2256" t="str">
        <f t="shared" si="179"/>
        <v>Not Outlier</v>
      </c>
      <c r="P2256">
        <f>VLOOKUP(B:B,Customers!A:H,8,0)</f>
        <v>28</v>
      </c>
    </row>
    <row r="2257" spans="1:16" x14ac:dyDescent="0.25">
      <c r="A2257">
        <v>247011</v>
      </c>
      <c r="B2257">
        <v>1809</v>
      </c>
      <c r="C2257" s="1" t="s">
        <v>99</v>
      </c>
      <c r="D2257" s="2">
        <v>45271.978472222225</v>
      </c>
      <c r="E2257" t="s">
        <v>98</v>
      </c>
      <c r="F2257" t="s">
        <v>8</v>
      </c>
      <c r="G2257">
        <v>4533</v>
      </c>
      <c r="H2257" s="11">
        <f t="shared" si="175"/>
        <v>11</v>
      </c>
      <c r="I2257" s="7">
        <v>45271</v>
      </c>
      <c r="J2257" s="8">
        <v>0.97847222222222219</v>
      </c>
      <c r="K2257">
        <f t="shared" si="176"/>
        <v>29</v>
      </c>
      <c r="L2257">
        <f t="shared" si="177"/>
        <v>23</v>
      </c>
      <c r="M2257">
        <f t="shared" si="178"/>
        <v>12</v>
      </c>
      <c r="N2257" t="str">
        <f>VLOOKUP(B:B,Customers!A:B,2,TRUE)</f>
        <v>USA</v>
      </c>
      <c r="O2257" t="str">
        <f t="shared" si="179"/>
        <v>Not Outlier</v>
      </c>
      <c r="P2257">
        <f>VLOOKUP(B:B,Customers!A:H,8,0)</f>
        <v>57</v>
      </c>
    </row>
    <row r="2258" spans="1:16" x14ac:dyDescent="0.25">
      <c r="A2258">
        <v>70020</v>
      </c>
      <c r="B2258">
        <v>1811</v>
      </c>
      <c r="C2258" s="1" t="s">
        <v>99</v>
      </c>
      <c r="D2258" s="2">
        <v>44943.004861111112</v>
      </c>
      <c r="E2258" t="s">
        <v>97</v>
      </c>
      <c r="F2258" t="s">
        <v>52</v>
      </c>
      <c r="G2258">
        <v>7484</v>
      </c>
      <c r="H2258" s="11">
        <f t="shared" si="175"/>
        <v>17</v>
      </c>
      <c r="I2258" s="7">
        <v>44943</v>
      </c>
      <c r="J2258" s="8">
        <v>4.8611111111111112E-3</v>
      </c>
      <c r="K2258">
        <f t="shared" si="176"/>
        <v>7</v>
      </c>
      <c r="L2258">
        <f t="shared" si="177"/>
        <v>0</v>
      </c>
      <c r="M2258">
        <f t="shared" si="178"/>
        <v>1</v>
      </c>
      <c r="N2258" t="str">
        <f>VLOOKUP(B:B,Customers!A:B,2,TRUE)</f>
        <v>USA</v>
      </c>
      <c r="O2258" t="str">
        <f t="shared" si="179"/>
        <v>Not Outlier</v>
      </c>
      <c r="P2258">
        <f>VLOOKUP(B:B,Customers!A:H,8,0)</f>
        <v>79</v>
      </c>
    </row>
    <row r="2259" spans="1:16" x14ac:dyDescent="0.25">
      <c r="A2259">
        <v>504071</v>
      </c>
      <c r="B2259">
        <v>1811</v>
      </c>
      <c r="C2259" s="1" t="s">
        <v>99</v>
      </c>
      <c r="D2259" s="2">
        <v>45152.022222222222</v>
      </c>
      <c r="E2259" t="s">
        <v>191</v>
      </c>
      <c r="F2259" t="s">
        <v>15</v>
      </c>
      <c r="G2259">
        <v>2261</v>
      </c>
      <c r="H2259" s="11">
        <f t="shared" si="175"/>
        <v>14</v>
      </c>
      <c r="I2259" s="7">
        <v>45152</v>
      </c>
      <c r="J2259" s="8">
        <v>2.2222222222222223E-2</v>
      </c>
      <c r="K2259">
        <f t="shared" si="176"/>
        <v>32</v>
      </c>
      <c r="L2259">
        <f t="shared" si="177"/>
        <v>0</v>
      </c>
      <c r="M2259">
        <f t="shared" si="178"/>
        <v>8</v>
      </c>
      <c r="N2259" t="str">
        <f>VLOOKUP(B:B,Customers!A:B,2,TRUE)</f>
        <v>USA</v>
      </c>
      <c r="O2259" t="str">
        <f t="shared" si="179"/>
        <v>Not Outlier</v>
      </c>
      <c r="P2259">
        <f>VLOOKUP(B:B,Customers!A:H,8,0)</f>
        <v>79</v>
      </c>
    </row>
    <row r="2260" spans="1:16" x14ac:dyDescent="0.25">
      <c r="A2260">
        <v>16243</v>
      </c>
      <c r="B2260">
        <v>1812</v>
      </c>
      <c r="C2260" s="1" t="s">
        <v>105</v>
      </c>
      <c r="D2260" s="2">
        <v>45138.97152777778</v>
      </c>
      <c r="E2260" t="s">
        <v>98</v>
      </c>
      <c r="F2260" t="s">
        <v>21</v>
      </c>
      <c r="G2260">
        <v>9723</v>
      </c>
      <c r="H2260" s="11">
        <f t="shared" si="175"/>
        <v>31</v>
      </c>
      <c r="I2260" s="7">
        <v>45138</v>
      </c>
      <c r="J2260" s="8">
        <v>0.97152777777777777</v>
      </c>
      <c r="K2260">
        <f t="shared" si="176"/>
        <v>19</v>
      </c>
      <c r="L2260">
        <f t="shared" si="177"/>
        <v>23</v>
      </c>
      <c r="M2260">
        <f t="shared" si="178"/>
        <v>7</v>
      </c>
      <c r="N2260" t="str">
        <f>VLOOKUP(B:B,Customers!A:B,2,TRUE)</f>
        <v>Spain</v>
      </c>
      <c r="O2260" t="str">
        <f t="shared" si="179"/>
        <v>Not Outlier</v>
      </c>
      <c r="P2260">
        <f>VLOOKUP(B:B,Customers!A:H,8,0)</f>
        <v>49</v>
      </c>
    </row>
    <row r="2261" spans="1:16" x14ac:dyDescent="0.25">
      <c r="A2261">
        <v>102252</v>
      </c>
      <c r="B2261">
        <v>1812</v>
      </c>
      <c r="C2261" s="1" t="s">
        <v>105</v>
      </c>
      <c r="D2261" s="2">
        <v>45238.015972222223</v>
      </c>
      <c r="E2261" t="s">
        <v>97</v>
      </c>
      <c r="F2261" t="s">
        <v>43</v>
      </c>
      <c r="G2261">
        <v>2944</v>
      </c>
      <c r="H2261" s="11">
        <f t="shared" si="175"/>
        <v>8</v>
      </c>
      <c r="I2261" s="7">
        <v>45238</v>
      </c>
      <c r="J2261" s="8">
        <v>1.5972222222222221E-2</v>
      </c>
      <c r="K2261">
        <f t="shared" si="176"/>
        <v>23</v>
      </c>
      <c r="L2261">
        <f t="shared" si="177"/>
        <v>0</v>
      </c>
      <c r="M2261">
        <f t="shared" si="178"/>
        <v>11</v>
      </c>
      <c r="N2261" t="str">
        <f>VLOOKUP(B:B,Customers!A:B,2,TRUE)</f>
        <v>Spain</v>
      </c>
      <c r="O2261" t="str">
        <f t="shared" si="179"/>
        <v>Not Outlier</v>
      </c>
      <c r="P2261">
        <f>VLOOKUP(B:B,Customers!A:H,8,0)</f>
        <v>49</v>
      </c>
    </row>
    <row r="2262" spans="1:16" x14ac:dyDescent="0.25">
      <c r="A2262">
        <v>228562</v>
      </c>
      <c r="B2262">
        <v>1812</v>
      </c>
      <c r="C2262" s="1" t="s">
        <v>105</v>
      </c>
      <c r="D2262" s="2">
        <v>45208.061111111114</v>
      </c>
      <c r="E2262" t="s">
        <v>191</v>
      </c>
      <c r="F2262" t="s">
        <v>30</v>
      </c>
      <c r="G2262">
        <v>1733</v>
      </c>
      <c r="H2262" s="11">
        <f t="shared" si="175"/>
        <v>9</v>
      </c>
      <c r="I2262" s="7">
        <v>45208</v>
      </c>
      <c r="J2262" s="8">
        <v>6.1111111111111109E-2</v>
      </c>
      <c r="K2262">
        <f t="shared" si="176"/>
        <v>28</v>
      </c>
      <c r="L2262">
        <f t="shared" si="177"/>
        <v>1</v>
      </c>
      <c r="M2262">
        <f t="shared" si="178"/>
        <v>10</v>
      </c>
      <c r="N2262" t="str">
        <f>VLOOKUP(B:B,Customers!A:B,2,TRUE)</f>
        <v>Spain</v>
      </c>
      <c r="O2262" t="str">
        <f t="shared" si="179"/>
        <v>Not Outlier</v>
      </c>
      <c r="P2262">
        <f>VLOOKUP(B:B,Customers!A:H,8,0)</f>
        <v>49</v>
      </c>
    </row>
    <row r="2263" spans="1:16" x14ac:dyDescent="0.25">
      <c r="A2263">
        <v>706725</v>
      </c>
      <c r="B2263">
        <v>1812</v>
      </c>
      <c r="C2263" s="1" t="s">
        <v>105</v>
      </c>
      <c r="D2263" s="3">
        <v>44982.011111111111</v>
      </c>
      <c r="E2263" t="s">
        <v>98</v>
      </c>
      <c r="F2263" t="s">
        <v>30</v>
      </c>
      <c r="G2263">
        <v>7569</v>
      </c>
      <c r="H2263" s="11">
        <f t="shared" si="175"/>
        <v>25</v>
      </c>
      <c r="I2263" s="7">
        <v>44982</v>
      </c>
      <c r="J2263" s="8">
        <v>1.1111111111111112E-2</v>
      </c>
      <c r="K2263">
        <f t="shared" si="176"/>
        <v>16</v>
      </c>
      <c r="L2263">
        <f t="shared" si="177"/>
        <v>0</v>
      </c>
      <c r="M2263">
        <f t="shared" si="178"/>
        <v>2</v>
      </c>
      <c r="N2263" t="str">
        <f>VLOOKUP(B:B,Customers!A:B,2,TRUE)</f>
        <v>Spain</v>
      </c>
      <c r="O2263" t="str">
        <f t="shared" si="179"/>
        <v>Not Outlier</v>
      </c>
      <c r="P2263">
        <f>VLOOKUP(B:B,Customers!A:H,8,0)</f>
        <v>49</v>
      </c>
    </row>
    <row r="2264" spans="1:16" x14ac:dyDescent="0.25">
      <c r="A2264">
        <v>1491354</v>
      </c>
      <c r="B2264">
        <v>1812</v>
      </c>
      <c r="C2264" s="1" t="s">
        <v>105</v>
      </c>
      <c r="D2264" s="3">
        <v>45225.088194444441</v>
      </c>
      <c r="E2264" t="s">
        <v>97</v>
      </c>
      <c r="F2264" t="s">
        <v>75</v>
      </c>
      <c r="G2264">
        <v>86</v>
      </c>
      <c r="H2264" s="11">
        <f t="shared" si="175"/>
        <v>26</v>
      </c>
      <c r="I2264" s="7">
        <v>45225</v>
      </c>
      <c r="J2264" s="8">
        <v>8.819444444444445E-2</v>
      </c>
      <c r="K2264">
        <f t="shared" si="176"/>
        <v>7</v>
      </c>
      <c r="L2264">
        <f t="shared" si="177"/>
        <v>2</v>
      </c>
      <c r="M2264">
        <f t="shared" si="178"/>
        <v>10</v>
      </c>
      <c r="N2264" t="str">
        <f>VLOOKUP(B:B,Customers!A:B,2,TRUE)</f>
        <v>Spain</v>
      </c>
      <c r="O2264" t="str">
        <f t="shared" si="179"/>
        <v>Not Outlier</v>
      </c>
      <c r="P2264">
        <f>VLOOKUP(B:B,Customers!A:H,8,0)</f>
        <v>49</v>
      </c>
    </row>
    <row r="2265" spans="1:16" x14ac:dyDescent="0.25">
      <c r="A2265">
        <v>761079</v>
      </c>
      <c r="B2265">
        <v>1813</v>
      </c>
      <c r="C2265" s="1" t="s">
        <v>99</v>
      </c>
      <c r="D2265" s="3">
        <v>45149.009027777778</v>
      </c>
      <c r="E2265" t="s">
        <v>98</v>
      </c>
      <c r="F2265" t="s">
        <v>13</v>
      </c>
      <c r="G2265">
        <v>8446</v>
      </c>
      <c r="H2265" s="11">
        <f t="shared" si="175"/>
        <v>11</v>
      </c>
      <c r="I2265" s="7">
        <v>45149</v>
      </c>
      <c r="J2265" s="8">
        <v>9.0277777777777769E-3</v>
      </c>
      <c r="K2265">
        <f t="shared" si="176"/>
        <v>13</v>
      </c>
      <c r="L2265">
        <f t="shared" si="177"/>
        <v>0</v>
      </c>
      <c r="M2265">
        <f t="shared" si="178"/>
        <v>8</v>
      </c>
      <c r="N2265" t="str">
        <f>VLOOKUP(B:B,Customers!A:B,2,TRUE)</f>
        <v>USA</v>
      </c>
      <c r="O2265" t="str">
        <f t="shared" si="179"/>
        <v>Not Outlier</v>
      </c>
      <c r="P2265">
        <f>VLOOKUP(B:B,Customers!A:H,8,0)</f>
        <v>21</v>
      </c>
    </row>
    <row r="2266" spans="1:16" x14ac:dyDescent="0.25">
      <c r="A2266">
        <v>430092</v>
      </c>
      <c r="B2266">
        <v>1814</v>
      </c>
      <c r="C2266" s="1" t="s">
        <v>99</v>
      </c>
      <c r="D2266" s="2">
        <v>45229.056944444441</v>
      </c>
      <c r="E2266" t="s">
        <v>98</v>
      </c>
      <c r="F2266" t="s">
        <v>26</v>
      </c>
      <c r="G2266">
        <v>5251</v>
      </c>
      <c r="H2266" s="11">
        <f t="shared" si="175"/>
        <v>30</v>
      </c>
      <c r="I2266" s="7">
        <v>45229</v>
      </c>
      <c r="J2266" s="8">
        <v>5.6944444444444443E-2</v>
      </c>
      <c r="K2266">
        <f t="shared" si="176"/>
        <v>22</v>
      </c>
      <c r="L2266">
        <f t="shared" si="177"/>
        <v>1</v>
      </c>
      <c r="M2266">
        <f t="shared" si="178"/>
        <v>10</v>
      </c>
      <c r="N2266" t="str">
        <f>VLOOKUP(B:B,Customers!A:B,2,TRUE)</f>
        <v>USA</v>
      </c>
      <c r="O2266" t="str">
        <f t="shared" si="179"/>
        <v>Not Outlier</v>
      </c>
      <c r="P2266">
        <f>VLOOKUP(B:B,Customers!A:H,8,0)</f>
        <v>86</v>
      </c>
    </row>
    <row r="2267" spans="1:16" x14ac:dyDescent="0.25">
      <c r="A2267">
        <v>394940</v>
      </c>
      <c r="B2267">
        <v>1815</v>
      </c>
      <c r="C2267" s="1" t="s">
        <v>104</v>
      </c>
      <c r="D2267" s="2">
        <v>45230.040972222225</v>
      </c>
      <c r="E2267" t="s">
        <v>191</v>
      </c>
      <c r="F2267" t="s">
        <v>41</v>
      </c>
      <c r="G2267">
        <v>4437</v>
      </c>
      <c r="H2267" s="11">
        <f t="shared" si="175"/>
        <v>31</v>
      </c>
      <c r="I2267" s="7">
        <v>45230</v>
      </c>
      <c r="J2267" s="8">
        <v>4.0972222222222222E-2</v>
      </c>
      <c r="K2267">
        <f t="shared" si="176"/>
        <v>59</v>
      </c>
      <c r="L2267">
        <f t="shared" si="177"/>
        <v>0</v>
      </c>
      <c r="M2267">
        <f t="shared" si="178"/>
        <v>10</v>
      </c>
      <c r="N2267" t="str">
        <f>VLOOKUP(B:B,Customers!A:B,2,TRUE)</f>
        <v>Austria</v>
      </c>
      <c r="O2267" t="str">
        <f t="shared" si="179"/>
        <v>Not Outlier</v>
      </c>
      <c r="P2267">
        <f>VLOOKUP(B:B,Customers!A:H,8,0)</f>
        <v>43</v>
      </c>
    </row>
    <row r="2268" spans="1:16" x14ac:dyDescent="0.25">
      <c r="A2268">
        <v>1508428</v>
      </c>
      <c r="B2268">
        <v>1815</v>
      </c>
      <c r="C2268" s="1" t="s">
        <v>104</v>
      </c>
      <c r="D2268" s="3">
        <v>45015.033333333333</v>
      </c>
      <c r="E2268" t="s">
        <v>96</v>
      </c>
      <c r="F2268" t="s">
        <v>43</v>
      </c>
      <c r="G2268">
        <v>5995</v>
      </c>
      <c r="H2268" s="11">
        <f t="shared" si="175"/>
        <v>30</v>
      </c>
      <c r="I2268" s="7">
        <v>45015</v>
      </c>
      <c r="J2268" s="8">
        <v>3.3333333333333333E-2</v>
      </c>
      <c r="K2268">
        <f t="shared" si="176"/>
        <v>48</v>
      </c>
      <c r="L2268">
        <f t="shared" si="177"/>
        <v>0</v>
      </c>
      <c r="M2268">
        <f t="shared" si="178"/>
        <v>3</v>
      </c>
      <c r="N2268" t="str">
        <f>VLOOKUP(B:B,Customers!A:B,2,TRUE)</f>
        <v>Austria</v>
      </c>
      <c r="O2268" t="str">
        <f t="shared" si="179"/>
        <v>Not Outlier</v>
      </c>
      <c r="P2268">
        <f>VLOOKUP(B:B,Customers!A:H,8,0)</f>
        <v>43</v>
      </c>
    </row>
    <row r="2269" spans="1:16" x14ac:dyDescent="0.25">
      <c r="A2269">
        <v>172649</v>
      </c>
      <c r="B2269">
        <v>1816</v>
      </c>
      <c r="C2269" s="1" t="s">
        <v>105</v>
      </c>
      <c r="D2269" s="2">
        <v>44981.038194444445</v>
      </c>
      <c r="E2269" t="s">
        <v>191</v>
      </c>
      <c r="F2269" t="s">
        <v>16</v>
      </c>
      <c r="G2269">
        <v>6377</v>
      </c>
      <c r="H2269" s="11">
        <f t="shared" si="175"/>
        <v>24</v>
      </c>
      <c r="I2269" s="7">
        <v>44981</v>
      </c>
      <c r="J2269" s="8">
        <v>3.8194444444444448E-2</v>
      </c>
      <c r="K2269">
        <f t="shared" si="176"/>
        <v>55</v>
      </c>
      <c r="L2269">
        <f t="shared" si="177"/>
        <v>0</v>
      </c>
      <c r="M2269">
        <f t="shared" si="178"/>
        <v>2</v>
      </c>
      <c r="N2269" t="str">
        <f>VLOOKUP(B:B,Customers!A:B,2,TRUE)</f>
        <v>Spain</v>
      </c>
      <c r="O2269" t="str">
        <f t="shared" si="179"/>
        <v>Not Outlier</v>
      </c>
      <c r="P2269">
        <f>VLOOKUP(B:B,Customers!A:H,8,0)</f>
        <v>75</v>
      </c>
    </row>
    <row r="2270" spans="1:16" x14ac:dyDescent="0.25">
      <c r="A2270">
        <v>235760</v>
      </c>
      <c r="B2270">
        <v>1816</v>
      </c>
      <c r="C2270" s="1" t="s">
        <v>105</v>
      </c>
      <c r="D2270" s="2">
        <v>45250.039583333331</v>
      </c>
      <c r="E2270" t="s">
        <v>98</v>
      </c>
      <c r="F2270" t="s">
        <v>81</v>
      </c>
      <c r="G2270">
        <v>4835</v>
      </c>
      <c r="H2270" s="11">
        <f t="shared" si="175"/>
        <v>20</v>
      </c>
      <c r="I2270" s="7">
        <v>45250</v>
      </c>
      <c r="J2270" s="8">
        <v>3.9583333333333331E-2</v>
      </c>
      <c r="K2270">
        <f t="shared" si="176"/>
        <v>57</v>
      </c>
      <c r="L2270">
        <f t="shared" si="177"/>
        <v>0</v>
      </c>
      <c r="M2270">
        <f t="shared" si="178"/>
        <v>11</v>
      </c>
      <c r="N2270" t="str">
        <f>VLOOKUP(B:B,Customers!A:B,2,TRUE)</f>
        <v>Spain</v>
      </c>
      <c r="O2270" t="str">
        <f t="shared" si="179"/>
        <v>Not Outlier</v>
      </c>
      <c r="P2270">
        <f>VLOOKUP(B:B,Customers!A:H,8,0)</f>
        <v>75</v>
      </c>
    </row>
    <row r="2271" spans="1:16" x14ac:dyDescent="0.25">
      <c r="A2271">
        <v>424079</v>
      </c>
      <c r="B2271">
        <v>1816</v>
      </c>
      <c r="C2271" s="1" t="s">
        <v>105</v>
      </c>
      <c r="D2271" s="2">
        <v>45263.006249999999</v>
      </c>
      <c r="E2271" t="s">
        <v>97</v>
      </c>
      <c r="F2271" t="s">
        <v>71</v>
      </c>
      <c r="G2271">
        <v>9152</v>
      </c>
      <c r="H2271" s="11">
        <f t="shared" si="175"/>
        <v>3</v>
      </c>
      <c r="I2271" s="7">
        <v>45263</v>
      </c>
      <c r="J2271" s="8">
        <v>6.2500000000000003E-3</v>
      </c>
      <c r="K2271">
        <f t="shared" si="176"/>
        <v>9</v>
      </c>
      <c r="L2271">
        <f t="shared" si="177"/>
        <v>0</v>
      </c>
      <c r="M2271">
        <f t="shared" si="178"/>
        <v>12</v>
      </c>
      <c r="N2271" t="str">
        <f>VLOOKUP(B:B,Customers!A:B,2,TRUE)</f>
        <v>Spain</v>
      </c>
      <c r="O2271" t="str">
        <f t="shared" si="179"/>
        <v>Not Outlier</v>
      </c>
      <c r="P2271">
        <f>VLOOKUP(B:B,Customers!A:H,8,0)</f>
        <v>75</v>
      </c>
    </row>
    <row r="2272" spans="1:16" x14ac:dyDescent="0.25">
      <c r="A2272">
        <v>723623</v>
      </c>
      <c r="B2272">
        <v>1818</v>
      </c>
      <c r="C2272" s="1" t="s">
        <v>99</v>
      </c>
      <c r="D2272" s="3">
        <v>45110.031944444447</v>
      </c>
      <c r="E2272" t="s">
        <v>191</v>
      </c>
      <c r="F2272" t="s">
        <v>46</v>
      </c>
      <c r="G2272">
        <v>9468</v>
      </c>
      <c r="H2272" s="11">
        <f t="shared" si="175"/>
        <v>3</v>
      </c>
      <c r="I2272" s="7">
        <v>45110</v>
      </c>
      <c r="J2272" s="8">
        <v>3.1944444444444442E-2</v>
      </c>
      <c r="K2272">
        <f t="shared" si="176"/>
        <v>46</v>
      </c>
      <c r="L2272">
        <f t="shared" si="177"/>
        <v>0</v>
      </c>
      <c r="M2272">
        <f t="shared" si="178"/>
        <v>7</v>
      </c>
      <c r="N2272" t="str">
        <f>VLOOKUP(B:B,Customers!A:B,2,TRUE)</f>
        <v>USA</v>
      </c>
      <c r="O2272" t="str">
        <f t="shared" si="179"/>
        <v>Not Outlier</v>
      </c>
      <c r="P2272">
        <f>VLOOKUP(B:B,Customers!A:H,8,0)</f>
        <v>20</v>
      </c>
    </row>
    <row r="2273" spans="1:16" x14ac:dyDescent="0.25">
      <c r="A2273">
        <v>1490458</v>
      </c>
      <c r="B2273">
        <v>1820</v>
      </c>
      <c r="C2273" s="1"/>
      <c r="D2273" s="3">
        <v>45020.054861111108</v>
      </c>
      <c r="E2273" t="s">
        <v>191</v>
      </c>
      <c r="F2273" t="s">
        <v>13</v>
      </c>
      <c r="G2273">
        <v>3873</v>
      </c>
      <c r="H2273" s="11">
        <f t="shared" si="175"/>
        <v>4</v>
      </c>
      <c r="I2273" s="7">
        <v>45020</v>
      </c>
      <c r="J2273" s="8">
        <v>5.486111111111111E-2</v>
      </c>
      <c r="K2273">
        <f t="shared" si="176"/>
        <v>19</v>
      </c>
      <c r="L2273">
        <f t="shared" si="177"/>
        <v>1</v>
      </c>
      <c r="M2273">
        <f t="shared" si="178"/>
        <v>4</v>
      </c>
      <c r="N2273" t="str">
        <f>VLOOKUP(B:B,Customers!A:B,2,TRUE)</f>
        <v>USA</v>
      </c>
      <c r="O2273" t="str">
        <f t="shared" si="179"/>
        <v>Not Outlier</v>
      </c>
      <c r="P2273">
        <f>VLOOKUP(B:B,Customers!A:H,8,0)</f>
        <v>71</v>
      </c>
    </row>
    <row r="2274" spans="1:16" x14ac:dyDescent="0.25">
      <c r="A2274">
        <v>620937</v>
      </c>
      <c r="B2274">
        <v>1822</v>
      </c>
      <c r="C2274" s="1" t="s">
        <v>99</v>
      </c>
      <c r="D2274" s="2">
        <v>45079.025000000001</v>
      </c>
      <c r="E2274" t="s">
        <v>97</v>
      </c>
      <c r="F2274" t="s">
        <v>67</v>
      </c>
      <c r="G2274">
        <v>8767</v>
      </c>
      <c r="H2274" s="11">
        <f t="shared" si="175"/>
        <v>2</v>
      </c>
      <c r="I2274" s="7">
        <v>45079</v>
      </c>
      <c r="J2274" s="8">
        <v>2.5000000000000001E-2</v>
      </c>
      <c r="K2274">
        <f t="shared" si="176"/>
        <v>36</v>
      </c>
      <c r="L2274">
        <f t="shared" si="177"/>
        <v>0</v>
      </c>
      <c r="M2274">
        <f t="shared" si="178"/>
        <v>6</v>
      </c>
      <c r="N2274" t="str">
        <f>VLOOKUP(B:B,Customers!A:B,2,TRUE)</f>
        <v>USA</v>
      </c>
      <c r="O2274" t="str">
        <f t="shared" si="179"/>
        <v>Not Outlier</v>
      </c>
      <c r="P2274">
        <f>VLOOKUP(B:B,Customers!A:H,8,0)</f>
        <v>56</v>
      </c>
    </row>
    <row r="2275" spans="1:16" x14ac:dyDescent="0.25">
      <c r="A2275">
        <v>1474156</v>
      </c>
      <c r="B2275">
        <v>1822</v>
      </c>
      <c r="C2275" s="1" t="s">
        <v>99</v>
      </c>
      <c r="D2275" s="3">
        <v>45076.994444444441</v>
      </c>
      <c r="E2275" t="s">
        <v>96</v>
      </c>
      <c r="F2275" t="s">
        <v>7</v>
      </c>
      <c r="G2275">
        <v>597</v>
      </c>
      <c r="H2275" s="11">
        <f t="shared" si="175"/>
        <v>30</v>
      </c>
      <c r="I2275" s="7">
        <v>45076</v>
      </c>
      <c r="J2275" s="8">
        <v>0.99444444444444446</v>
      </c>
      <c r="K2275">
        <f t="shared" si="176"/>
        <v>52</v>
      </c>
      <c r="L2275">
        <f t="shared" si="177"/>
        <v>23</v>
      </c>
      <c r="M2275">
        <f t="shared" si="178"/>
        <v>5</v>
      </c>
      <c r="N2275" t="str">
        <f>VLOOKUP(B:B,Customers!A:B,2,TRUE)</f>
        <v>USA</v>
      </c>
      <c r="O2275" t="str">
        <f t="shared" si="179"/>
        <v>Not Outlier</v>
      </c>
      <c r="P2275">
        <f>VLOOKUP(B:B,Customers!A:H,8,0)</f>
        <v>56</v>
      </c>
    </row>
    <row r="2276" spans="1:16" x14ac:dyDescent="0.25">
      <c r="A2276">
        <v>924407</v>
      </c>
      <c r="B2276">
        <v>1824</v>
      </c>
      <c r="C2276" s="1" t="s">
        <v>99</v>
      </c>
      <c r="D2276" s="3">
        <v>45177.938888888886</v>
      </c>
      <c r="E2276" t="s">
        <v>98</v>
      </c>
      <c r="F2276" t="s">
        <v>14</v>
      </c>
      <c r="G2276">
        <v>2760</v>
      </c>
      <c r="H2276" s="11">
        <f t="shared" si="175"/>
        <v>8</v>
      </c>
      <c r="I2276" s="7">
        <v>45177</v>
      </c>
      <c r="J2276" s="8">
        <v>0.93888888888888888</v>
      </c>
      <c r="K2276">
        <f t="shared" si="176"/>
        <v>32</v>
      </c>
      <c r="L2276">
        <f t="shared" si="177"/>
        <v>22</v>
      </c>
      <c r="M2276">
        <f t="shared" si="178"/>
        <v>9</v>
      </c>
      <c r="N2276" t="str">
        <f>VLOOKUP(B:B,Customers!A:B,2,TRUE)</f>
        <v>USA</v>
      </c>
      <c r="O2276" t="str">
        <f t="shared" si="179"/>
        <v>Not Outlier</v>
      </c>
      <c r="P2276">
        <f>VLOOKUP(B:B,Customers!A:H,8,0)</f>
        <v>35</v>
      </c>
    </row>
    <row r="2277" spans="1:16" x14ac:dyDescent="0.25">
      <c r="A2277">
        <v>1538360</v>
      </c>
      <c r="B2277">
        <v>1824</v>
      </c>
      <c r="C2277" s="1" t="s">
        <v>99</v>
      </c>
      <c r="D2277" s="3">
        <v>44960.959027777775</v>
      </c>
      <c r="E2277" t="s">
        <v>191</v>
      </c>
      <c r="F2277" t="s">
        <v>43</v>
      </c>
      <c r="G2277">
        <v>4448</v>
      </c>
      <c r="H2277" s="11">
        <f t="shared" si="175"/>
        <v>3</v>
      </c>
      <c r="I2277" s="7">
        <v>44960</v>
      </c>
      <c r="J2277" s="8">
        <v>0.95902777777777781</v>
      </c>
      <c r="K2277">
        <f t="shared" si="176"/>
        <v>1</v>
      </c>
      <c r="L2277">
        <f t="shared" si="177"/>
        <v>23</v>
      </c>
      <c r="M2277">
        <f t="shared" si="178"/>
        <v>2</v>
      </c>
      <c r="N2277" t="str">
        <f>VLOOKUP(B:B,Customers!A:B,2,TRUE)</f>
        <v>USA</v>
      </c>
      <c r="O2277" t="str">
        <f t="shared" si="179"/>
        <v>Not Outlier</v>
      </c>
      <c r="P2277">
        <f>VLOOKUP(B:B,Customers!A:H,8,0)</f>
        <v>35</v>
      </c>
    </row>
    <row r="2278" spans="1:16" x14ac:dyDescent="0.25">
      <c r="A2278">
        <v>725071</v>
      </c>
      <c r="B2278">
        <v>1825</v>
      </c>
      <c r="C2278" s="1" t="s">
        <v>101</v>
      </c>
      <c r="D2278" s="3">
        <v>44972.022222222222</v>
      </c>
      <c r="E2278" t="s">
        <v>191</v>
      </c>
      <c r="F2278" t="s">
        <v>11</v>
      </c>
      <c r="G2278">
        <v>8859</v>
      </c>
      <c r="H2278" s="11">
        <f t="shared" si="175"/>
        <v>15</v>
      </c>
      <c r="I2278" s="7">
        <v>44972</v>
      </c>
      <c r="J2278" s="8">
        <v>2.2222222222222223E-2</v>
      </c>
      <c r="K2278">
        <f t="shared" si="176"/>
        <v>32</v>
      </c>
      <c r="L2278">
        <f t="shared" si="177"/>
        <v>0</v>
      </c>
      <c r="M2278">
        <f t="shared" si="178"/>
        <v>2</v>
      </c>
      <c r="N2278" t="str">
        <f>VLOOKUP(B:B,Customers!A:B,2,TRUE)</f>
        <v>Australia</v>
      </c>
      <c r="O2278" t="str">
        <f t="shared" si="179"/>
        <v>Not Outlier</v>
      </c>
      <c r="P2278">
        <f>VLOOKUP(B:B,Customers!A:H,8,0)</f>
        <v>22</v>
      </c>
    </row>
    <row r="2279" spans="1:16" x14ac:dyDescent="0.25">
      <c r="A2279">
        <v>1041039</v>
      </c>
      <c r="B2279">
        <v>1826</v>
      </c>
      <c r="C2279" s="1" t="s">
        <v>107</v>
      </c>
      <c r="D2279" s="3">
        <v>44930.970138888886</v>
      </c>
      <c r="E2279" t="s">
        <v>191</v>
      </c>
      <c r="F2279" t="s">
        <v>14</v>
      </c>
      <c r="G2279">
        <v>7801</v>
      </c>
      <c r="H2279" s="11">
        <f t="shared" si="175"/>
        <v>4</v>
      </c>
      <c r="I2279" s="7">
        <v>44930</v>
      </c>
      <c r="J2279" s="8">
        <v>0.97013888888888888</v>
      </c>
      <c r="K2279">
        <f t="shared" si="176"/>
        <v>17</v>
      </c>
      <c r="L2279">
        <f t="shared" si="177"/>
        <v>23</v>
      </c>
      <c r="M2279">
        <f t="shared" si="178"/>
        <v>1</v>
      </c>
      <c r="N2279" t="str">
        <f>VLOOKUP(B:B,Customers!A:B,2,TRUE)</f>
        <v>Italy</v>
      </c>
      <c r="O2279" t="str">
        <f t="shared" si="179"/>
        <v>Not Outlier</v>
      </c>
      <c r="P2279">
        <f>VLOOKUP(B:B,Customers!A:H,8,0)</f>
        <v>21</v>
      </c>
    </row>
    <row r="2280" spans="1:16" x14ac:dyDescent="0.25">
      <c r="A2280">
        <v>564478</v>
      </c>
      <c r="B2280">
        <v>1827</v>
      </c>
      <c r="C2280" s="1" t="s">
        <v>99</v>
      </c>
      <c r="D2280" s="2">
        <v>44967.020138888889</v>
      </c>
      <c r="E2280" t="s">
        <v>96</v>
      </c>
      <c r="F2280" t="s">
        <v>32</v>
      </c>
      <c r="G2280">
        <v>4891</v>
      </c>
      <c r="H2280" s="11">
        <f t="shared" si="175"/>
        <v>10</v>
      </c>
      <c r="I2280" s="7">
        <v>44967</v>
      </c>
      <c r="J2280" s="8">
        <v>2.013888888888889E-2</v>
      </c>
      <c r="K2280">
        <f t="shared" si="176"/>
        <v>29</v>
      </c>
      <c r="L2280">
        <f t="shared" si="177"/>
        <v>0</v>
      </c>
      <c r="M2280">
        <f t="shared" si="178"/>
        <v>2</v>
      </c>
      <c r="N2280" t="str">
        <f>VLOOKUP(B:B,Customers!A:B,2,TRUE)</f>
        <v>USA</v>
      </c>
      <c r="O2280" t="str">
        <f t="shared" si="179"/>
        <v>Not Outlier</v>
      </c>
      <c r="P2280">
        <f>VLOOKUP(B:B,Customers!A:H,8,0)</f>
        <v>61</v>
      </c>
    </row>
    <row r="2281" spans="1:16" x14ac:dyDescent="0.25">
      <c r="A2281">
        <v>1449820</v>
      </c>
      <c r="B2281">
        <v>1828</v>
      </c>
      <c r="C2281" s="1" t="s">
        <v>102</v>
      </c>
      <c r="D2281" s="3">
        <v>45259.986111111109</v>
      </c>
      <c r="E2281" t="s">
        <v>96</v>
      </c>
      <c r="F2281" t="s">
        <v>72</v>
      </c>
      <c r="G2281">
        <v>1844</v>
      </c>
      <c r="H2281" s="11">
        <f t="shared" si="175"/>
        <v>29</v>
      </c>
      <c r="I2281" s="7">
        <v>45259</v>
      </c>
      <c r="J2281" s="8">
        <v>0.98611111111111116</v>
      </c>
      <c r="K2281">
        <f t="shared" si="176"/>
        <v>40</v>
      </c>
      <c r="L2281">
        <f t="shared" si="177"/>
        <v>23</v>
      </c>
      <c r="M2281">
        <f t="shared" si="178"/>
        <v>11</v>
      </c>
      <c r="N2281" t="str">
        <f>VLOOKUP(B:B,Customers!A:B,2,TRUE)</f>
        <v>Finland</v>
      </c>
      <c r="O2281" t="str">
        <f t="shared" si="179"/>
        <v>Not Outlier</v>
      </c>
      <c r="P2281">
        <f>VLOOKUP(B:B,Customers!A:H,8,0)</f>
        <v>51</v>
      </c>
    </row>
    <row r="2282" spans="1:16" x14ac:dyDescent="0.25">
      <c r="A2282">
        <v>1521124</v>
      </c>
      <c r="B2282">
        <v>1828</v>
      </c>
      <c r="C2282" s="1" t="s">
        <v>102</v>
      </c>
      <c r="D2282" s="3">
        <v>45013.078472222223</v>
      </c>
      <c r="E2282" t="s">
        <v>191</v>
      </c>
      <c r="F2282" t="s">
        <v>30</v>
      </c>
      <c r="G2282">
        <v>8408</v>
      </c>
      <c r="H2282" s="11">
        <f t="shared" si="175"/>
        <v>28</v>
      </c>
      <c r="I2282" s="7">
        <v>45013</v>
      </c>
      <c r="J2282" s="8">
        <v>7.8472222222222221E-2</v>
      </c>
      <c r="K2282">
        <f t="shared" si="176"/>
        <v>53</v>
      </c>
      <c r="L2282">
        <f t="shared" si="177"/>
        <v>1</v>
      </c>
      <c r="M2282">
        <f t="shared" si="178"/>
        <v>3</v>
      </c>
      <c r="N2282" t="str">
        <f>VLOOKUP(B:B,Customers!A:B,2,TRUE)</f>
        <v>Finland</v>
      </c>
      <c r="O2282" t="str">
        <f t="shared" si="179"/>
        <v>Not Outlier</v>
      </c>
      <c r="P2282">
        <f>VLOOKUP(B:B,Customers!A:H,8,0)</f>
        <v>51</v>
      </c>
    </row>
    <row r="2283" spans="1:16" x14ac:dyDescent="0.25">
      <c r="A2283">
        <v>235219</v>
      </c>
      <c r="B2283">
        <v>1829</v>
      </c>
      <c r="C2283" s="1" t="s">
        <v>101</v>
      </c>
      <c r="D2283" s="2">
        <v>45236.037499999999</v>
      </c>
      <c r="E2283" t="s">
        <v>98</v>
      </c>
      <c r="F2283" t="s">
        <v>40</v>
      </c>
      <c r="G2283">
        <v>4965</v>
      </c>
      <c r="H2283" s="11">
        <f t="shared" si="175"/>
        <v>6</v>
      </c>
      <c r="I2283" s="7">
        <v>45236</v>
      </c>
      <c r="J2283" s="8">
        <v>3.7499999999999999E-2</v>
      </c>
      <c r="K2283">
        <f t="shared" si="176"/>
        <v>54</v>
      </c>
      <c r="L2283">
        <f t="shared" si="177"/>
        <v>0</v>
      </c>
      <c r="M2283">
        <f t="shared" si="178"/>
        <v>11</v>
      </c>
      <c r="N2283" t="str">
        <f>VLOOKUP(B:B,Customers!A:B,2,TRUE)</f>
        <v>Australia</v>
      </c>
      <c r="O2283" t="str">
        <f t="shared" si="179"/>
        <v>Not Outlier</v>
      </c>
      <c r="P2283">
        <f>VLOOKUP(B:B,Customers!A:H,8,0)</f>
        <v>82</v>
      </c>
    </row>
    <row r="2284" spans="1:16" x14ac:dyDescent="0.25">
      <c r="A2284">
        <v>292907</v>
      </c>
      <c r="B2284">
        <v>1829</v>
      </c>
      <c r="C2284" s="1" t="s">
        <v>101</v>
      </c>
      <c r="D2284" s="2">
        <v>45038.003472222219</v>
      </c>
      <c r="E2284" t="s">
        <v>98</v>
      </c>
      <c r="F2284" t="s">
        <v>76</v>
      </c>
      <c r="G2284">
        <v>4040</v>
      </c>
      <c r="H2284" s="11">
        <f t="shared" si="175"/>
        <v>22</v>
      </c>
      <c r="I2284" s="7">
        <v>45038</v>
      </c>
      <c r="J2284" s="8">
        <v>3.472222222222222E-3</v>
      </c>
      <c r="K2284">
        <f t="shared" si="176"/>
        <v>5</v>
      </c>
      <c r="L2284">
        <f t="shared" si="177"/>
        <v>0</v>
      </c>
      <c r="M2284">
        <f t="shared" si="178"/>
        <v>4</v>
      </c>
      <c r="N2284" t="str">
        <f>VLOOKUP(B:B,Customers!A:B,2,TRUE)</f>
        <v>Australia</v>
      </c>
      <c r="O2284" t="str">
        <f t="shared" si="179"/>
        <v>Not Outlier</v>
      </c>
      <c r="P2284">
        <f>VLOOKUP(B:B,Customers!A:H,8,0)</f>
        <v>82</v>
      </c>
    </row>
    <row r="2285" spans="1:16" x14ac:dyDescent="0.25">
      <c r="A2285">
        <v>185809</v>
      </c>
      <c r="B2285">
        <v>1830</v>
      </c>
      <c r="C2285" s="1" t="s">
        <v>101</v>
      </c>
      <c r="D2285" s="2">
        <v>44993.088194444441</v>
      </c>
      <c r="E2285" t="s">
        <v>191</v>
      </c>
      <c r="F2285" t="s">
        <v>54</v>
      </c>
      <c r="G2285">
        <v>3863</v>
      </c>
      <c r="H2285" s="11">
        <f t="shared" si="175"/>
        <v>8</v>
      </c>
      <c r="I2285" s="7">
        <v>44993</v>
      </c>
      <c r="J2285" s="8">
        <v>8.819444444444445E-2</v>
      </c>
      <c r="K2285">
        <f t="shared" si="176"/>
        <v>7</v>
      </c>
      <c r="L2285">
        <f t="shared" si="177"/>
        <v>2</v>
      </c>
      <c r="M2285">
        <f t="shared" si="178"/>
        <v>3</v>
      </c>
      <c r="N2285" t="str">
        <f>VLOOKUP(B:B,Customers!A:B,2,TRUE)</f>
        <v>Australia</v>
      </c>
      <c r="O2285" t="str">
        <f t="shared" si="179"/>
        <v>Not Outlier</v>
      </c>
      <c r="P2285">
        <f>VLOOKUP(B:B,Customers!A:H,8,0)</f>
        <v>44</v>
      </c>
    </row>
    <row r="2286" spans="1:16" x14ac:dyDescent="0.25">
      <c r="A2286">
        <v>196116</v>
      </c>
      <c r="B2286">
        <v>1831</v>
      </c>
      <c r="C2286" s="1" t="s">
        <v>99</v>
      </c>
      <c r="D2286" s="2">
        <v>45254.005555555559</v>
      </c>
      <c r="E2286" t="s">
        <v>97</v>
      </c>
      <c r="F2286" t="s">
        <v>15</v>
      </c>
      <c r="G2286">
        <v>7358</v>
      </c>
      <c r="H2286" s="11">
        <f t="shared" si="175"/>
        <v>24</v>
      </c>
      <c r="I2286" s="7">
        <v>45254</v>
      </c>
      <c r="J2286" s="8">
        <v>5.5555555555555558E-3</v>
      </c>
      <c r="K2286">
        <f t="shared" si="176"/>
        <v>8</v>
      </c>
      <c r="L2286">
        <f t="shared" si="177"/>
        <v>0</v>
      </c>
      <c r="M2286">
        <f t="shared" si="178"/>
        <v>11</v>
      </c>
      <c r="N2286" t="str">
        <f>VLOOKUP(B:B,Customers!A:B,2,TRUE)</f>
        <v>USA</v>
      </c>
      <c r="O2286" t="str">
        <f t="shared" si="179"/>
        <v>Not Outlier</v>
      </c>
      <c r="P2286">
        <f>VLOOKUP(B:B,Customers!A:H,8,0)</f>
        <v>48</v>
      </c>
    </row>
    <row r="2287" spans="1:16" x14ac:dyDescent="0.25">
      <c r="A2287">
        <v>461537</v>
      </c>
      <c r="B2287">
        <v>1833</v>
      </c>
      <c r="C2287" s="1" t="s">
        <v>106</v>
      </c>
      <c r="D2287" s="2">
        <v>44974.072222222225</v>
      </c>
      <c r="E2287" t="s">
        <v>191</v>
      </c>
      <c r="F2287" t="s">
        <v>78</v>
      </c>
      <c r="G2287">
        <v>8344</v>
      </c>
      <c r="H2287" s="11">
        <f t="shared" si="175"/>
        <v>17</v>
      </c>
      <c r="I2287" s="7">
        <v>44974</v>
      </c>
      <c r="J2287" s="8">
        <v>7.2222222222222215E-2</v>
      </c>
      <c r="K2287">
        <f t="shared" si="176"/>
        <v>44</v>
      </c>
      <c r="L2287">
        <f t="shared" si="177"/>
        <v>1</v>
      </c>
      <c r="M2287">
        <f t="shared" si="178"/>
        <v>2</v>
      </c>
      <c r="N2287" t="str">
        <f>VLOOKUP(B:B,Customers!A:B,2,TRUE)</f>
        <v>Singapore</v>
      </c>
      <c r="O2287" t="str">
        <f t="shared" si="179"/>
        <v>Not Outlier</v>
      </c>
      <c r="P2287">
        <f>VLOOKUP(B:B,Customers!A:H,8,0)</f>
        <v>29</v>
      </c>
    </row>
    <row r="2288" spans="1:16" x14ac:dyDescent="0.25">
      <c r="A2288">
        <v>1477894</v>
      </c>
      <c r="B2288">
        <v>1834</v>
      </c>
      <c r="C2288" s="1" t="s">
        <v>101</v>
      </c>
      <c r="D2288" s="3">
        <v>44948.981249999997</v>
      </c>
      <c r="E2288" t="s">
        <v>98</v>
      </c>
      <c r="F2288" t="s">
        <v>65</v>
      </c>
      <c r="G2288">
        <v>9471</v>
      </c>
      <c r="H2288" s="11">
        <f t="shared" si="175"/>
        <v>22</v>
      </c>
      <c r="I2288" s="7">
        <v>44948</v>
      </c>
      <c r="J2288" s="8">
        <v>0.98124999999999996</v>
      </c>
      <c r="K2288">
        <f t="shared" si="176"/>
        <v>33</v>
      </c>
      <c r="L2288">
        <f t="shared" si="177"/>
        <v>23</v>
      </c>
      <c r="M2288">
        <f t="shared" si="178"/>
        <v>1</v>
      </c>
      <c r="N2288" t="str">
        <f>VLOOKUP(B:B,Customers!A:B,2,TRUE)</f>
        <v>Australia</v>
      </c>
      <c r="O2288" t="str">
        <f t="shared" si="179"/>
        <v>Not Outlier</v>
      </c>
      <c r="P2288">
        <f>VLOOKUP(B:B,Customers!A:H,8,0)</f>
        <v>60</v>
      </c>
    </row>
    <row r="2289" spans="1:16" x14ac:dyDescent="0.25">
      <c r="A2289">
        <v>262946</v>
      </c>
      <c r="B2289">
        <v>1835</v>
      </c>
      <c r="C2289" s="1" t="s">
        <v>102</v>
      </c>
      <c r="D2289" s="2">
        <v>45166.975694444445</v>
      </c>
      <c r="E2289" t="s">
        <v>191</v>
      </c>
      <c r="F2289" t="s">
        <v>31</v>
      </c>
      <c r="G2289">
        <v>934</v>
      </c>
      <c r="H2289" s="11">
        <f t="shared" si="175"/>
        <v>28</v>
      </c>
      <c r="I2289" s="7">
        <v>45166</v>
      </c>
      <c r="J2289" s="8">
        <v>0.97569444444444442</v>
      </c>
      <c r="K2289">
        <f t="shared" si="176"/>
        <v>25</v>
      </c>
      <c r="L2289">
        <f t="shared" si="177"/>
        <v>23</v>
      </c>
      <c r="M2289">
        <f t="shared" si="178"/>
        <v>8</v>
      </c>
      <c r="N2289" t="str">
        <f>VLOOKUP(B:B,Customers!A:B,2,TRUE)</f>
        <v>Finland</v>
      </c>
      <c r="O2289" t="str">
        <f t="shared" si="179"/>
        <v>Not Outlier</v>
      </c>
      <c r="P2289">
        <f>VLOOKUP(B:B,Customers!A:H,8,0)</f>
        <v>43</v>
      </c>
    </row>
    <row r="2290" spans="1:16" x14ac:dyDescent="0.25">
      <c r="A2290">
        <v>1679923</v>
      </c>
      <c r="B2290">
        <v>1835</v>
      </c>
      <c r="C2290" s="1" t="s">
        <v>102</v>
      </c>
      <c r="D2290" s="3">
        <v>44980.999305555553</v>
      </c>
      <c r="E2290" t="s">
        <v>191</v>
      </c>
      <c r="F2290" t="s">
        <v>27</v>
      </c>
      <c r="G2290">
        <v>2710</v>
      </c>
      <c r="H2290" s="11">
        <f t="shared" si="175"/>
        <v>23</v>
      </c>
      <c r="I2290" s="7">
        <v>44980</v>
      </c>
      <c r="J2290" s="8">
        <v>0.99930555555555556</v>
      </c>
      <c r="K2290">
        <f t="shared" si="176"/>
        <v>59</v>
      </c>
      <c r="L2290">
        <f t="shared" si="177"/>
        <v>23</v>
      </c>
      <c r="M2290">
        <f t="shared" si="178"/>
        <v>2</v>
      </c>
      <c r="N2290" t="str">
        <f>VLOOKUP(B:B,Customers!A:B,2,TRUE)</f>
        <v>Finland</v>
      </c>
      <c r="O2290" t="str">
        <f t="shared" si="179"/>
        <v>Not Outlier</v>
      </c>
      <c r="P2290">
        <f>VLOOKUP(B:B,Customers!A:H,8,0)</f>
        <v>43</v>
      </c>
    </row>
    <row r="2291" spans="1:16" x14ac:dyDescent="0.25">
      <c r="A2291">
        <v>513417</v>
      </c>
      <c r="B2291">
        <v>1836</v>
      </c>
      <c r="C2291" s="1" t="s">
        <v>100</v>
      </c>
      <c r="D2291" s="2">
        <v>45190.033333333333</v>
      </c>
      <c r="E2291" t="s">
        <v>96</v>
      </c>
      <c r="F2291" t="s">
        <v>78</v>
      </c>
      <c r="G2291">
        <v>2613</v>
      </c>
      <c r="H2291" s="11">
        <f t="shared" si="175"/>
        <v>21</v>
      </c>
      <c r="I2291" s="7">
        <v>45190</v>
      </c>
      <c r="J2291" s="8">
        <v>3.3333333333333333E-2</v>
      </c>
      <c r="K2291">
        <f t="shared" si="176"/>
        <v>48</v>
      </c>
      <c r="L2291">
        <f t="shared" si="177"/>
        <v>0</v>
      </c>
      <c r="M2291">
        <f t="shared" si="178"/>
        <v>9</v>
      </c>
      <c r="N2291" t="str">
        <f>VLOOKUP(B:B,Customers!A:B,2,TRUE)</f>
        <v>France</v>
      </c>
      <c r="O2291" t="str">
        <f t="shared" si="179"/>
        <v>Not Outlier</v>
      </c>
      <c r="P2291">
        <f>VLOOKUP(B:B,Customers!A:H,8,0)</f>
        <v>36</v>
      </c>
    </row>
    <row r="2292" spans="1:16" x14ac:dyDescent="0.25">
      <c r="A2292">
        <v>698222</v>
      </c>
      <c r="B2292">
        <v>1836</v>
      </c>
      <c r="C2292" s="1" t="s">
        <v>100</v>
      </c>
      <c r="D2292" s="3">
        <v>45007.003472222219</v>
      </c>
      <c r="E2292" t="s">
        <v>98</v>
      </c>
      <c r="F2292" t="s">
        <v>46</v>
      </c>
      <c r="G2292">
        <v>1804</v>
      </c>
      <c r="H2292" s="11">
        <f t="shared" si="175"/>
        <v>22</v>
      </c>
      <c r="I2292" s="7">
        <v>45007</v>
      </c>
      <c r="J2292" s="8">
        <v>3.472222222222222E-3</v>
      </c>
      <c r="K2292">
        <f t="shared" si="176"/>
        <v>5</v>
      </c>
      <c r="L2292">
        <f t="shared" si="177"/>
        <v>0</v>
      </c>
      <c r="M2292">
        <f t="shared" si="178"/>
        <v>3</v>
      </c>
      <c r="N2292" t="str">
        <f>VLOOKUP(B:B,Customers!A:B,2,TRUE)</f>
        <v>France</v>
      </c>
      <c r="O2292" t="str">
        <f t="shared" si="179"/>
        <v>Not Outlier</v>
      </c>
      <c r="P2292">
        <f>VLOOKUP(B:B,Customers!A:H,8,0)</f>
        <v>36</v>
      </c>
    </row>
    <row r="2293" spans="1:16" x14ac:dyDescent="0.25">
      <c r="A2293">
        <v>315977</v>
      </c>
      <c r="B2293">
        <v>1837</v>
      </c>
      <c r="C2293" s="1" t="s">
        <v>110</v>
      </c>
      <c r="D2293" s="2">
        <v>45172.000694444447</v>
      </c>
      <c r="E2293" t="s">
        <v>98</v>
      </c>
      <c r="F2293" t="s">
        <v>47</v>
      </c>
      <c r="G2293">
        <v>8432</v>
      </c>
      <c r="H2293" s="11">
        <f t="shared" si="175"/>
        <v>3</v>
      </c>
      <c r="I2293" s="7">
        <v>45172</v>
      </c>
      <c r="J2293" s="8">
        <v>6.9444444444444447E-4</v>
      </c>
      <c r="K2293">
        <f t="shared" si="176"/>
        <v>1</v>
      </c>
      <c r="L2293">
        <f t="shared" si="177"/>
        <v>0</v>
      </c>
      <c r="M2293">
        <f t="shared" si="178"/>
        <v>9</v>
      </c>
      <c r="N2293" t="str">
        <f>VLOOKUP(B:B,Customers!A:B,2,TRUE)</f>
        <v>Switzerland</v>
      </c>
      <c r="O2293" t="str">
        <f t="shared" si="179"/>
        <v>Not Outlier</v>
      </c>
      <c r="P2293">
        <f>VLOOKUP(B:B,Customers!A:H,8,0)</f>
        <v>87</v>
      </c>
    </row>
    <row r="2294" spans="1:16" x14ac:dyDescent="0.25">
      <c r="A2294">
        <v>885750</v>
      </c>
      <c r="B2294">
        <v>1837</v>
      </c>
      <c r="C2294" s="1" t="s">
        <v>110</v>
      </c>
      <c r="D2294" s="3">
        <v>45267.039583333331</v>
      </c>
      <c r="E2294" t="s">
        <v>97</v>
      </c>
      <c r="F2294" t="s">
        <v>19</v>
      </c>
      <c r="G2294">
        <v>1520</v>
      </c>
      <c r="H2294" s="11">
        <f t="shared" si="175"/>
        <v>7</v>
      </c>
      <c r="I2294" s="7">
        <v>45267</v>
      </c>
      <c r="J2294" s="8">
        <v>3.9583333333333331E-2</v>
      </c>
      <c r="K2294">
        <f t="shared" si="176"/>
        <v>57</v>
      </c>
      <c r="L2294">
        <f t="shared" si="177"/>
        <v>0</v>
      </c>
      <c r="M2294">
        <f t="shared" si="178"/>
        <v>12</v>
      </c>
      <c r="N2294" t="str">
        <f>VLOOKUP(B:B,Customers!A:B,2,TRUE)</f>
        <v>Switzerland</v>
      </c>
      <c r="O2294" t="str">
        <f t="shared" si="179"/>
        <v>Not Outlier</v>
      </c>
      <c r="P2294">
        <f>VLOOKUP(B:B,Customers!A:H,8,0)</f>
        <v>87</v>
      </c>
    </row>
    <row r="2295" spans="1:16" x14ac:dyDescent="0.25">
      <c r="A2295">
        <v>1474867</v>
      </c>
      <c r="B2295">
        <v>1837</v>
      </c>
      <c r="C2295" s="1" t="s">
        <v>110</v>
      </c>
      <c r="D2295" s="3">
        <v>45268.007638888892</v>
      </c>
      <c r="E2295" t="s">
        <v>96</v>
      </c>
      <c r="F2295" t="s">
        <v>11</v>
      </c>
      <c r="G2295">
        <v>6262</v>
      </c>
      <c r="H2295" s="11">
        <f t="shared" si="175"/>
        <v>8</v>
      </c>
      <c r="I2295" s="7">
        <v>45268</v>
      </c>
      <c r="J2295" s="8">
        <v>7.6388888888888886E-3</v>
      </c>
      <c r="K2295">
        <f t="shared" si="176"/>
        <v>11</v>
      </c>
      <c r="L2295">
        <f t="shared" si="177"/>
        <v>0</v>
      </c>
      <c r="M2295">
        <f t="shared" si="178"/>
        <v>12</v>
      </c>
      <c r="N2295" t="str">
        <f>VLOOKUP(B:B,Customers!A:B,2,TRUE)</f>
        <v>Switzerland</v>
      </c>
      <c r="O2295" t="str">
        <f t="shared" si="179"/>
        <v>Not Outlier</v>
      </c>
      <c r="P2295">
        <f>VLOOKUP(B:B,Customers!A:H,8,0)</f>
        <v>87</v>
      </c>
    </row>
    <row r="2296" spans="1:16" x14ac:dyDescent="0.25">
      <c r="A2296">
        <v>1595262</v>
      </c>
      <c r="B2296">
        <v>1837</v>
      </c>
      <c r="C2296" s="1" t="s">
        <v>110</v>
      </c>
      <c r="D2296" s="3">
        <v>45189.979861111111</v>
      </c>
      <c r="E2296" t="s">
        <v>96</v>
      </c>
      <c r="F2296" t="s">
        <v>27</v>
      </c>
      <c r="G2296">
        <v>8118</v>
      </c>
      <c r="H2296" s="11">
        <f t="shared" si="175"/>
        <v>20</v>
      </c>
      <c r="I2296" s="7">
        <v>45189</v>
      </c>
      <c r="J2296" s="8">
        <v>0.97986111111111107</v>
      </c>
      <c r="K2296">
        <f t="shared" si="176"/>
        <v>31</v>
      </c>
      <c r="L2296">
        <f t="shared" si="177"/>
        <v>23</v>
      </c>
      <c r="M2296">
        <f t="shared" si="178"/>
        <v>9</v>
      </c>
      <c r="N2296" t="str">
        <f>VLOOKUP(B:B,Customers!A:B,2,TRUE)</f>
        <v>Switzerland</v>
      </c>
      <c r="O2296" t="str">
        <f t="shared" si="179"/>
        <v>Not Outlier</v>
      </c>
      <c r="P2296">
        <f>VLOOKUP(B:B,Customers!A:H,8,0)</f>
        <v>87</v>
      </c>
    </row>
    <row r="2297" spans="1:16" x14ac:dyDescent="0.25">
      <c r="A2297">
        <v>802352</v>
      </c>
      <c r="B2297">
        <v>1838</v>
      </c>
      <c r="C2297" s="1" t="s">
        <v>99</v>
      </c>
      <c r="D2297" s="3">
        <v>45086.043749999997</v>
      </c>
      <c r="E2297" t="s">
        <v>98</v>
      </c>
      <c r="F2297" t="s">
        <v>83</v>
      </c>
      <c r="G2297">
        <v>7995</v>
      </c>
      <c r="H2297" s="11">
        <f t="shared" si="175"/>
        <v>9</v>
      </c>
      <c r="I2297" s="7">
        <v>45086</v>
      </c>
      <c r="J2297" s="8">
        <v>4.3749999999999997E-2</v>
      </c>
      <c r="K2297">
        <f t="shared" si="176"/>
        <v>3</v>
      </c>
      <c r="L2297">
        <f t="shared" si="177"/>
        <v>1</v>
      </c>
      <c r="M2297">
        <f t="shared" si="178"/>
        <v>6</v>
      </c>
      <c r="N2297" t="str">
        <f>VLOOKUP(B:B,Customers!A:B,2,TRUE)</f>
        <v>USA</v>
      </c>
      <c r="O2297" t="str">
        <f t="shared" si="179"/>
        <v>Not Outlier</v>
      </c>
      <c r="P2297">
        <f>VLOOKUP(B:B,Customers!A:H,8,0)</f>
        <v>48</v>
      </c>
    </row>
    <row r="2298" spans="1:16" x14ac:dyDescent="0.25">
      <c r="A2298">
        <v>837592</v>
      </c>
      <c r="B2298">
        <v>1839</v>
      </c>
      <c r="C2298" s="1" t="s">
        <v>109</v>
      </c>
      <c r="D2298" s="3">
        <v>44932.078472222223</v>
      </c>
      <c r="E2298" t="s">
        <v>97</v>
      </c>
      <c r="F2298" t="s">
        <v>43</v>
      </c>
      <c r="G2298">
        <v>4917</v>
      </c>
      <c r="H2298" s="11">
        <f t="shared" si="175"/>
        <v>6</v>
      </c>
      <c r="I2298" s="7">
        <v>44932</v>
      </c>
      <c r="J2298" s="8">
        <v>7.8472222222222221E-2</v>
      </c>
      <c r="K2298">
        <f t="shared" si="176"/>
        <v>53</v>
      </c>
      <c r="L2298">
        <f t="shared" si="177"/>
        <v>1</v>
      </c>
      <c r="M2298">
        <f t="shared" si="178"/>
        <v>1</v>
      </c>
      <c r="N2298" t="str">
        <f>VLOOKUP(B:B,Customers!A:B,2,TRUE)</f>
        <v>Germany</v>
      </c>
      <c r="O2298" t="str">
        <f t="shared" si="179"/>
        <v>Not Outlier</v>
      </c>
      <c r="P2298">
        <f>VLOOKUP(B:B,Customers!A:H,8,0)</f>
        <v>33</v>
      </c>
    </row>
    <row r="2299" spans="1:16" x14ac:dyDescent="0.25">
      <c r="A2299">
        <v>914101</v>
      </c>
      <c r="B2299">
        <v>1839</v>
      </c>
      <c r="C2299" s="1" t="s">
        <v>109</v>
      </c>
      <c r="D2299" s="3">
        <v>45152.010416666664</v>
      </c>
      <c r="E2299" t="s">
        <v>98</v>
      </c>
      <c r="F2299" t="s">
        <v>70</v>
      </c>
      <c r="G2299">
        <v>8372</v>
      </c>
      <c r="H2299" s="11">
        <f t="shared" si="175"/>
        <v>14</v>
      </c>
      <c r="I2299" s="7">
        <v>45152</v>
      </c>
      <c r="J2299" s="8">
        <v>1.0416666666666666E-2</v>
      </c>
      <c r="K2299">
        <f t="shared" si="176"/>
        <v>15</v>
      </c>
      <c r="L2299">
        <f t="shared" si="177"/>
        <v>0</v>
      </c>
      <c r="M2299">
        <f t="shared" si="178"/>
        <v>8</v>
      </c>
      <c r="N2299" t="str">
        <f>VLOOKUP(B:B,Customers!A:B,2,TRUE)</f>
        <v>Germany</v>
      </c>
      <c r="O2299" t="str">
        <f t="shared" si="179"/>
        <v>Not Outlier</v>
      </c>
      <c r="P2299">
        <f>VLOOKUP(B:B,Customers!A:H,8,0)</f>
        <v>33</v>
      </c>
    </row>
    <row r="2300" spans="1:16" x14ac:dyDescent="0.25">
      <c r="A2300">
        <v>214516</v>
      </c>
      <c r="B2300">
        <v>1840</v>
      </c>
      <c r="C2300" s="1" t="s">
        <v>99</v>
      </c>
      <c r="D2300" s="2">
        <v>45134.974305555559</v>
      </c>
      <c r="E2300" t="s">
        <v>97</v>
      </c>
      <c r="F2300" t="s">
        <v>76</v>
      </c>
      <c r="G2300">
        <v>1356</v>
      </c>
      <c r="H2300" s="11">
        <f t="shared" si="175"/>
        <v>27</v>
      </c>
      <c r="I2300" s="7">
        <v>45134</v>
      </c>
      <c r="J2300" s="8">
        <v>0.97430555555555554</v>
      </c>
      <c r="K2300">
        <f t="shared" si="176"/>
        <v>23</v>
      </c>
      <c r="L2300">
        <f t="shared" si="177"/>
        <v>23</v>
      </c>
      <c r="M2300">
        <f t="shared" si="178"/>
        <v>7</v>
      </c>
      <c r="N2300" t="str">
        <f>VLOOKUP(B:B,Customers!A:B,2,TRUE)</f>
        <v>USA</v>
      </c>
      <c r="O2300" t="str">
        <f t="shared" si="179"/>
        <v>Not Outlier</v>
      </c>
      <c r="P2300">
        <f>VLOOKUP(B:B,Customers!A:H,8,0)</f>
        <v>83</v>
      </c>
    </row>
    <row r="2301" spans="1:16" x14ac:dyDescent="0.25">
      <c r="A2301">
        <v>391706</v>
      </c>
      <c r="B2301">
        <v>1840</v>
      </c>
      <c r="C2301" s="1" t="s">
        <v>99</v>
      </c>
      <c r="D2301" s="2">
        <v>44971.960416666669</v>
      </c>
      <c r="E2301" t="s">
        <v>97</v>
      </c>
      <c r="F2301" t="s">
        <v>65</v>
      </c>
      <c r="G2301">
        <v>5396</v>
      </c>
      <c r="H2301" s="11">
        <f t="shared" si="175"/>
        <v>14</v>
      </c>
      <c r="I2301" s="7">
        <v>44971</v>
      </c>
      <c r="J2301" s="8">
        <v>0.9604166666666667</v>
      </c>
      <c r="K2301">
        <f t="shared" si="176"/>
        <v>3</v>
      </c>
      <c r="L2301">
        <f t="shared" si="177"/>
        <v>23</v>
      </c>
      <c r="M2301">
        <f t="shared" si="178"/>
        <v>2</v>
      </c>
      <c r="N2301" t="str">
        <f>VLOOKUP(B:B,Customers!A:B,2,TRUE)</f>
        <v>USA</v>
      </c>
      <c r="O2301" t="str">
        <f t="shared" si="179"/>
        <v>Not Outlier</v>
      </c>
      <c r="P2301">
        <f>VLOOKUP(B:B,Customers!A:H,8,0)</f>
        <v>83</v>
      </c>
    </row>
    <row r="2302" spans="1:16" x14ac:dyDescent="0.25">
      <c r="A2302">
        <v>1146705</v>
      </c>
      <c r="B2302">
        <v>1840</v>
      </c>
      <c r="C2302" s="1" t="s">
        <v>99</v>
      </c>
      <c r="D2302" s="3">
        <v>45130.98333333333</v>
      </c>
      <c r="E2302" t="s">
        <v>96</v>
      </c>
      <c r="F2302" t="s">
        <v>30</v>
      </c>
      <c r="G2302">
        <v>6434</v>
      </c>
      <c r="H2302" s="11">
        <f t="shared" si="175"/>
        <v>23</v>
      </c>
      <c r="I2302" s="7">
        <v>45130</v>
      </c>
      <c r="J2302" s="8">
        <v>0.98333333333333328</v>
      </c>
      <c r="K2302">
        <f t="shared" si="176"/>
        <v>36</v>
      </c>
      <c r="L2302">
        <f t="shared" si="177"/>
        <v>23</v>
      </c>
      <c r="M2302">
        <f t="shared" si="178"/>
        <v>7</v>
      </c>
      <c r="N2302" t="str">
        <f>VLOOKUP(B:B,Customers!A:B,2,TRUE)</f>
        <v>USA</v>
      </c>
      <c r="O2302" t="str">
        <f t="shared" si="179"/>
        <v>Not Outlier</v>
      </c>
      <c r="P2302">
        <f>VLOOKUP(B:B,Customers!A:H,8,0)</f>
        <v>83</v>
      </c>
    </row>
    <row r="2303" spans="1:16" x14ac:dyDescent="0.25">
      <c r="A2303">
        <v>982983</v>
      </c>
      <c r="B2303">
        <v>1842</v>
      </c>
      <c r="C2303" s="1" t="s">
        <v>106</v>
      </c>
      <c r="D2303" s="3">
        <v>44938.023611111108</v>
      </c>
      <c r="E2303" t="s">
        <v>97</v>
      </c>
      <c r="F2303" t="s">
        <v>14</v>
      </c>
      <c r="G2303">
        <v>6411</v>
      </c>
      <c r="H2303" s="11">
        <f t="shared" si="175"/>
        <v>12</v>
      </c>
      <c r="I2303" s="7">
        <v>44938</v>
      </c>
      <c r="J2303" s="8">
        <v>2.361111111111111E-2</v>
      </c>
      <c r="K2303">
        <f t="shared" si="176"/>
        <v>34</v>
      </c>
      <c r="L2303">
        <f t="shared" si="177"/>
        <v>0</v>
      </c>
      <c r="M2303">
        <f t="shared" si="178"/>
        <v>1</v>
      </c>
      <c r="N2303" t="str">
        <f>VLOOKUP(B:B,Customers!A:B,2,TRUE)</f>
        <v>Singapore</v>
      </c>
      <c r="O2303" t="str">
        <f t="shared" si="179"/>
        <v>Not Outlier</v>
      </c>
      <c r="P2303">
        <f>VLOOKUP(B:B,Customers!A:H,8,0)</f>
        <v>61</v>
      </c>
    </row>
    <row r="2304" spans="1:16" x14ac:dyDescent="0.25">
      <c r="A2304">
        <v>197952</v>
      </c>
      <c r="B2304">
        <v>1843</v>
      </c>
      <c r="C2304" s="1" t="s">
        <v>99</v>
      </c>
      <c r="D2304" s="2">
        <v>44960.018055555556</v>
      </c>
      <c r="E2304" t="s">
        <v>97</v>
      </c>
      <c r="F2304" t="s">
        <v>39</v>
      </c>
      <c r="G2304">
        <v>1453</v>
      </c>
      <c r="H2304" s="11">
        <f t="shared" si="175"/>
        <v>3</v>
      </c>
      <c r="I2304" s="7">
        <v>44960</v>
      </c>
      <c r="J2304" s="8">
        <v>1.8055555555555554E-2</v>
      </c>
      <c r="K2304">
        <f t="shared" si="176"/>
        <v>26</v>
      </c>
      <c r="L2304">
        <f t="shared" si="177"/>
        <v>0</v>
      </c>
      <c r="M2304">
        <f t="shared" si="178"/>
        <v>2</v>
      </c>
      <c r="N2304" t="str">
        <f>VLOOKUP(B:B,Customers!A:B,2,TRUE)</f>
        <v>USA</v>
      </c>
      <c r="O2304" t="str">
        <f t="shared" si="179"/>
        <v>Not Outlier</v>
      </c>
      <c r="P2304">
        <f>VLOOKUP(B:B,Customers!A:H,8,0)</f>
        <v>20</v>
      </c>
    </row>
    <row r="2305" spans="1:16" x14ac:dyDescent="0.25">
      <c r="A2305">
        <v>546758</v>
      </c>
      <c r="B2305">
        <v>1844</v>
      </c>
      <c r="C2305" s="1" t="s">
        <v>106</v>
      </c>
      <c r="D2305" s="2">
        <v>45140.03125</v>
      </c>
      <c r="E2305" t="s">
        <v>96</v>
      </c>
      <c r="F2305" t="s">
        <v>22</v>
      </c>
      <c r="G2305">
        <v>316</v>
      </c>
      <c r="H2305" s="11">
        <f t="shared" si="175"/>
        <v>2</v>
      </c>
      <c r="I2305" s="7">
        <v>45140</v>
      </c>
      <c r="J2305" s="8">
        <v>3.125E-2</v>
      </c>
      <c r="K2305">
        <f t="shared" si="176"/>
        <v>45</v>
      </c>
      <c r="L2305">
        <f t="shared" si="177"/>
        <v>0</v>
      </c>
      <c r="M2305">
        <f t="shared" si="178"/>
        <v>8</v>
      </c>
      <c r="N2305" t="str">
        <f>VLOOKUP(B:B,Customers!A:B,2,TRUE)</f>
        <v>Singapore</v>
      </c>
      <c r="O2305" t="str">
        <f t="shared" si="179"/>
        <v>Not Outlier</v>
      </c>
      <c r="P2305">
        <f>VLOOKUP(B:B,Customers!A:H,8,0)</f>
        <v>88</v>
      </c>
    </row>
    <row r="2306" spans="1:16" x14ac:dyDescent="0.25">
      <c r="A2306">
        <v>1564030</v>
      </c>
      <c r="B2306">
        <v>1844</v>
      </c>
      <c r="C2306" s="1" t="s">
        <v>106</v>
      </c>
      <c r="D2306" s="3">
        <v>45290</v>
      </c>
      <c r="E2306" t="s">
        <v>96</v>
      </c>
      <c r="F2306" t="s">
        <v>63</v>
      </c>
      <c r="G2306">
        <v>9452</v>
      </c>
      <c r="H2306" s="11">
        <f t="shared" si="175"/>
        <v>30</v>
      </c>
      <c r="I2306" s="7">
        <v>45290</v>
      </c>
      <c r="J2306" s="8">
        <v>0</v>
      </c>
      <c r="K2306">
        <f t="shared" si="176"/>
        <v>0</v>
      </c>
      <c r="L2306">
        <f t="shared" si="177"/>
        <v>0</v>
      </c>
      <c r="M2306">
        <f t="shared" si="178"/>
        <v>12</v>
      </c>
      <c r="N2306" t="str">
        <f>VLOOKUP(B:B,Customers!A:B,2,TRUE)</f>
        <v>Singapore</v>
      </c>
      <c r="O2306" t="str">
        <f t="shared" si="179"/>
        <v>Not Outlier</v>
      </c>
      <c r="P2306">
        <f>VLOOKUP(B:B,Customers!A:H,8,0)</f>
        <v>88</v>
      </c>
    </row>
    <row r="2307" spans="1:16" x14ac:dyDescent="0.25">
      <c r="A2307">
        <v>170991</v>
      </c>
      <c r="B2307">
        <v>1845</v>
      </c>
      <c r="C2307" s="1" t="s">
        <v>102</v>
      </c>
      <c r="D2307" s="2">
        <v>45109.987500000003</v>
      </c>
      <c r="E2307" t="s">
        <v>191</v>
      </c>
      <c r="F2307" t="s">
        <v>12</v>
      </c>
      <c r="G2307">
        <v>2460</v>
      </c>
      <c r="H2307" s="11">
        <f t="shared" ref="H2307:H2370" si="180">DAY(D2307)</f>
        <v>2</v>
      </c>
      <c r="I2307" s="7">
        <v>45109</v>
      </c>
      <c r="J2307" s="8">
        <v>0.98750000000000004</v>
      </c>
      <c r="K2307">
        <f t="shared" ref="K2307:K2370" si="181">MINUTE(J2307)</f>
        <v>42</v>
      </c>
      <c r="L2307">
        <f t="shared" ref="L2307:L2370" si="182">HOUR(J2307)</f>
        <v>23</v>
      </c>
      <c r="M2307">
        <f t="shared" ref="M2307:M2370" si="183">MONTH(I2307)</f>
        <v>7</v>
      </c>
      <c r="N2307" t="str">
        <f>VLOOKUP(B:B,Customers!A:B,2,TRUE)</f>
        <v>Finland</v>
      </c>
      <c r="O2307" t="str">
        <f t="shared" ref="O2307:O2370" si="184">IF(OR(G2307&gt;$R$9,G2307&lt;$R$8),"Outlier","Not Outlier")</f>
        <v>Not Outlier</v>
      </c>
      <c r="P2307">
        <f>VLOOKUP(B:B,Customers!A:H,8,0)</f>
        <v>83</v>
      </c>
    </row>
    <row r="2308" spans="1:16" x14ac:dyDescent="0.25">
      <c r="A2308">
        <v>600465</v>
      </c>
      <c r="B2308">
        <v>1845</v>
      </c>
      <c r="C2308" s="1" t="s">
        <v>102</v>
      </c>
      <c r="D2308" s="2">
        <v>44940.068055555559</v>
      </c>
      <c r="E2308" t="s">
        <v>191</v>
      </c>
      <c r="F2308" t="s">
        <v>43</v>
      </c>
      <c r="G2308">
        <v>4278</v>
      </c>
      <c r="H2308" s="11">
        <f t="shared" si="180"/>
        <v>14</v>
      </c>
      <c r="I2308" s="7">
        <v>44940</v>
      </c>
      <c r="J2308" s="8">
        <v>6.805555555555555E-2</v>
      </c>
      <c r="K2308">
        <f t="shared" si="181"/>
        <v>38</v>
      </c>
      <c r="L2308">
        <f t="shared" si="182"/>
        <v>1</v>
      </c>
      <c r="M2308">
        <f t="shared" si="183"/>
        <v>1</v>
      </c>
      <c r="N2308" t="str">
        <f>VLOOKUP(B:B,Customers!A:B,2,TRUE)</f>
        <v>Finland</v>
      </c>
      <c r="O2308" t="str">
        <f t="shared" si="184"/>
        <v>Not Outlier</v>
      </c>
      <c r="P2308">
        <f>VLOOKUP(B:B,Customers!A:H,8,0)</f>
        <v>83</v>
      </c>
    </row>
    <row r="2309" spans="1:16" x14ac:dyDescent="0.25">
      <c r="A2309">
        <v>1651135</v>
      </c>
      <c r="B2309">
        <v>1845</v>
      </c>
      <c r="C2309" s="1" t="s">
        <v>102</v>
      </c>
      <c r="D2309" s="3">
        <v>45267.006249999999</v>
      </c>
      <c r="E2309" t="s">
        <v>96</v>
      </c>
      <c r="F2309" t="s">
        <v>13</v>
      </c>
      <c r="G2309">
        <v>2721</v>
      </c>
      <c r="H2309" s="11">
        <f t="shared" si="180"/>
        <v>7</v>
      </c>
      <c r="I2309" s="7">
        <v>45267</v>
      </c>
      <c r="J2309" s="8">
        <v>6.2500000000000003E-3</v>
      </c>
      <c r="K2309">
        <f t="shared" si="181"/>
        <v>9</v>
      </c>
      <c r="L2309">
        <f t="shared" si="182"/>
        <v>0</v>
      </c>
      <c r="M2309">
        <f t="shared" si="183"/>
        <v>12</v>
      </c>
      <c r="N2309" t="str">
        <f>VLOOKUP(B:B,Customers!A:B,2,TRUE)</f>
        <v>Finland</v>
      </c>
      <c r="O2309" t="str">
        <f t="shared" si="184"/>
        <v>Not Outlier</v>
      </c>
      <c r="P2309">
        <f>VLOOKUP(B:B,Customers!A:H,8,0)</f>
        <v>83</v>
      </c>
    </row>
    <row r="2310" spans="1:16" x14ac:dyDescent="0.25">
      <c r="A2310">
        <v>556930</v>
      </c>
      <c r="B2310">
        <v>1847</v>
      </c>
      <c r="C2310" s="1" t="s">
        <v>100</v>
      </c>
      <c r="D2310" s="2">
        <v>44940.015972222223</v>
      </c>
      <c r="E2310" t="s">
        <v>98</v>
      </c>
      <c r="F2310" t="s">
        <v>10</v>
      </c>
      <c r="G2310">
        <v>1675</v>
      </c>
      <c r="H2310" s="11">
        <f t="shared" si="180"/>
        <v>14</v>
      </c>
      <c r="I2310" s="7">
        <v>44940</v>
      </c>
      <c r="J2310" s="8">
        <v>1.5972222222222221E-2</v>
      </c>
      <c r="K2310">
        <f t="shared" si="181"/>
        <v>23</v>
      </c>
      <c r="L2310">
        <f t="shared" si="182"/>
        <v>0</v>
      </c>
      <c r="M2310">
        <f t="shared" si="183"/>
        <v>1</v>
      </c>
      <c r="N2310" t="str">
        <f>VLOOKUP(B:B,Customers!A:B,2,TRUE)</f>
        <v>France</v>
      </c>
      <c r="O2310" t="str">
        <f t="shared" si="184"/>
        <v>Not Outlier</v>
      </c>
      <c r="P2310">
        <f>VLOOKUP(B:B,Customers!A:H,8,0)</f>
        <v>33</v>
      </c>
    </row>
    <row r="2311" spans="1:16" x14ac:dyDescent="0.25">
      <c r="A2311">
        <v>140002</v>
      </c>
      <c r="B2311">
        <v>1848</v>
      </c>
      <c r="C2311" s="1" t="s">
        <v>99</v>
      </c>
      <c r="D2311" s="2">
        <v>45201.03402777778</v>
      </c>
      <c r="E2311" t="s">
        <v>191</v>
      </c>
      <c r="F2311" t="s">
        <v>82</v>
      </c>
      <c r="G2311">
        <v>3536</v>
      </c>
      <c r="H2311" s="11">
        <f t="shared" si="180"/>
        <v>2</v>
      </c>
      <c r="I2311" s="7">
        <v>45201</v>
      </c>
      <c r="J2311" s="8">
        <v>3.4027777777777775E-2</v>
      </c>
      <c r="K2311">
        <f t="shared" si="181"/>
        <v>49</v>
      </c>
      <c r="L2311">
        <f t="shared" si="182"/>
        <v>0</v>
      </c>
      <c r="M2311">
        <f t="shared" si="183"/>
        <v>10</v>
      </c>
      <c r="N2311" t="str">
        <f>VLOOKUP(B:B,Customers!A:B,2,TRUE)</f>
        <v>USA</v>
      </c>
      <c r="O2311" t="str">
        <f t="shared" si="184"/>
        <v>Not Outlier</v>
      </c>
      <c r="P2311">
        <f>VLOOKUP(B:B,Customers!A:H,8,0)</f>
        <v>63</v>
      </c>
    </row>
    <row r="2312" spans="1:16" x14ac:dyDescent="0.25">
      <c r="A2312">
        <v>177908</v>
      </c>
      <c r="B2312">
        <v>1848</v>
      </c>
      <c r="C2312" s="1" t="s">
        <v>99</v>
      </c>
      <c r="D2312" s="2">
        <v>45045.975694444445</v>
      </c>
      <c r="E2312" t="s">
        <v>98</v>
      </c>
      <c r="F2312" t="s">
        <v>4</v>
      </c>
      <c r="G2312">
        <v>1341</v>
      </c>
      <c r="H2312" s="11">
        <f t="shared" si="180"/>
        <v>29</v>
      </c>
      <c r="I2312" s="7">
        <v>45045</v>
      </c>
      <c r="J2312" s="8">
        <v>0.97569444444444442</v>
      </c>
      <c r="K2312">
        <f t="shared" si="181"/>
        <v>25</v>
      </c>
      <c r="L2312">
        <f t="shared" si="182"/>
        <v>23</v>
      </c>
      <c r="M2312">
        <f t="shared" si="183"/>
        <v>4</v>
      </c>
      <c r="N2312" t="str">
        <f>VLOOKUP(B:B,Customers!A:B,2,TRUE)</f>
        <v>USA</v>
      </c>
      <c r="O2312" t="str">
        <f t="shared" si="184"/>
        <v>Not Outlier</v>
      </c>
      <c r="P2312">
        <f>VLOOKUP(B:B,Customers!A:H,8,0)</f>
        <v>63</v>
      </c>
    </row>
    <row r="2313" spans="1:16" x14ac:dyDescent="0.25">
      <c r="A2313">
        <v>405184</v>
      </c>
      <c r="B2313">
        <v>1848</v>
      </c>
      <c r="C2313" s="1" t="s">
        <v>99</v>
      </c>
      <c r="D2313" s="2">
        <v>44993.961805555555</v>
      </c>
      <c r="E2313" t="s">
        <v>96</v>
      </c>
      <c r="F2313" t="s">
        <v>65</v>
      </c>
      <c r="G2313">
        <v>7111</v>
      </c>
      <c r="H2313" s="11">
        <f t="shared" si="180"/>
        <v>8</v>
      </c>
      <c r="I2313" s="7">
        <v>44993</v>
      </c>
      <c r="J2313" s="8">
        <v>0.96180555555555558</v>
      </c>
      <c r="K2313">
        <f t="shared" si="181"/>
        <v>5</v>
      </c>
      <c r="L2313">
        <f t="shared" si="182"/>
        <v>23</v>
      </c>
      <c r="M2313">
        <f t="shared" si="183"/>
        <v>3</v>
      </c>
      <c r="N2313" t="str">
        <f>VLOOKUP(B:B,Customers!A:B,2,TRUE)</f>
        <v>USA</v>
      </c>
      <c r="O2313" t="str">
        <f t="shared" si="184"/>
        <v>Not Outlier</v>
      </c>
      <c r="P2313">
        <f>VLOOKUP(B:B,Customers!A:H,8,0)</f>
        <v>63</v>
      </c>
    </row>
    <row r="2314" spans="1:16" x14ac:dyDescent="0.25">
      <c r="A2314">
        <v>702331</v>
      </c>
      <c r="B2314">
        <v>1848</v>
      </c>
      <c r="C2314" s="1" t="s">
        <v>99</v>
      </c>
      <c r="D2314" s="3">
        <v>45166.022916666669</v>
      </c>
      <c r="E2314" t="s">
        <v>97</v>
      </c>
      <c r="F2314" t="s">
        <v>27</v>
      </c>
      <c r="G2314">
        <v>5015</v>
      </c>
      <c r="H2314" s="11">
        <f t="shared" si="180"/>
        <v>28</v>
      </c>
      <c r="I2314" s="7">
        <v>45166</v>
      </c>
      <c r="J2314" s="8">
        <v>2.2916666666666665E-2</v>
      </c>
      <c r="K2314">
        <f t="shared" si="181"/>
        <v>33</v>
      </c>
      <c r="L2314">
        <f t="shared" si="182"/>
        <v>0</v>
      </c>
      <c r="M2314">
        <f t="shared" si="183"/>
        <v>8</v>
      </c>
      <c r="N2314" t="str">
        <f>VLOOKUP(B:B,Customers!A:B,2,TRUE)</f>
        <v>USA</v>
      </c>
      <c r="O2314" t="str">
        <f t="shared" si="184"/>
        <v>Not Outlier</v>
      </c>
      <c r="P2314">
        <f>VLOOKUP(B:B,Customers!A:H,8,0)</f>
        <v>63</v>
      </c>
    </row>
    <row r="2315" spans="1:16" x14ac:dyDescent="0.25">
      <c r="A2315">
        <v>723551</v>
      </c>
      <c r="B2315">
        <v>1849</v>
      </c>
      <c r="C2315" s="1" t="s">
        <v>108</v>
      </c>
      <c r="D2315" s="3">
        <v>45039.069444444445</v>
      </c>
      <c r="E2315" t="s">
        <v>97</v>
      </c>
      <c r="F2315" t="s">
        <v>8</v>
      </c>
      <c r="G2315">
        <v>6416</v>
      </c>
      <c r="H2315" s="11">
        <f t="shared" si="180"/>
        <v>23</v>
      </c>
      <c r="I2315" s="7">
        <v>45039</v>
      </c>
      <c r="J2315" s="8">
        <v>6.9444444444444448E-2</v>
      </c>
      <c r="K2315">
        <f t="shared" si="181"/>
        <v>40</v>
      </c>
      <c r="L2315">
        <f t="shared" si="182"/>
        <v>1</v>
      </c>
      <c r="M2315">
        <f t="shared" si="183"/>
        <v>4</v>
      </c>
      <c r="N2315" t="str">
        <f>VLOOKUP(B:B,Customers!A:B,2,TRUE)</f>
        <v>Denmark</v>
      </c>
      <c r="O2315" t="str">
        <f t="shared" si="184"/>
        <v>Not Outlier</v>
      </c>
      <c r="P2315">
        <f>VLOOKUP(B:B,Customers!A:H,8,0)</f>
        <v>35</v>
      </c>
    </row>
    <row r="2316" spans="1:16" x14ac:dyDescent="0.25">
      <c r="A2316">
        <v>1385605</v>
      </c>
      <c r="B2316">
        <v>1850</v>
      </c>
      <c r="C2316" s="1" t="s">
        <v>109</v>
      </c>
      <c r="D2316" s="3">
        <v>45062.003472222219</v>
      </c>
      <c r="E2316" t="s">
        <v>98</v>
      </c>
      <c r="F2316" t="s">
        <v>76</v>
      </c>
      <c r="G2316">
        <v>6075</v>
      </c>
      <c r="H2316" s="11">
        <f t="shared" si="180"/>
        <v>16</v>
      </c>
      <c r="I2316" s="7">
        <v>45062</v>
      </c>
      <c r="J2316" s="8">
        <v>3.472222222222222E-3</v>
      </c>
      <c r="K2316">
        <f t="shared" si="181"/>
        <v>5</v>
      </c>
      <c r="L2316">
        <f t="shared" si="182"/>
        <v>0</v>
      </c>
      <c r="M2316">
        <f t="shared" si="183"/>
        <v>5</v>
      </c>
      <c r="N2316" t="str">
        <f>VLOOKUP(B:B,Customers!A:B,2,TRUE)</f>
        <v>Germany</v>
      </c>
      <c r="O2316" t="str">
        <f t="shared" si="184"/>
        <v>Not Outlier</v>
      </c>
      <c r="P2316">
        <f>VLOOKUP(B:B,Customers!A:H,8,0)</f>
        <v>60</v>
      </c>
    </row>
    <row r="2317" spans="1:16" x14ac:dyDescent="0.25">
      <c r="A2317">
        <v>920645</v>
      </c>
      <c r="B2317">
        <v>1851</v>
      </c>
      <c r="C2317" s="1" t="s">
        <v>105</v>
      </c>
      <c r="D2317" s="3">
        <v>44990.040277777778</v>
      </c>
      <c r="E2317" t="s">
        <v>98</v>
      </c>
      <c r="F2317" t="s">
        <v>75</v>
      </c>
      <c r="G2317">
        <v>620</v>
      </c>
      <c r="H2317" s="11">
        <f t="shared" si="180"/>
        <v>5</v>
      </c>
      <c r="I2317" s="7">
        <v>44990</v>
      </c>
      <c r="J2317" s="8">
        <v>4.027777777777778E-2</v>
      </c>
      <c r="K2317">
        <f t="shared" si="181"/>
        <v>58</v>
      </c>
      <c r="L2317">
        <f t="shared" si="182"/>
        <v>0</v>
      </c>
      <c r="M2317">
        <f t="shared" si="183"/>
        <v>3</v>
      </c>
      <c r="N2317" t="str">
        <f>VLOOKUP(B:B,Customers!A:B,2,TRUE)</f>
        <v>Spain</v>
      </c>
      <c r="O2317" t="str">
        <f t="shared" si="184"/>
        <v>Not Outlier</v>
      </c>
      <c r="P2317">
        <f>VLOOKUP(B:B,Customers!A:H,8,0)</f>
        <v>76</v>
      </c>
    </row>
    <row r="2318" spans="1:16" x14ac:dyDescent="0.25">
      <c r="A2318">
        <v>1654344</v>
      </c>
      <c r="B2318">
        <v>1851</v>
      </c>
      <c r="C2318" s="1" t="s">
        <v>105</v>
      </c>
      <c r="D2318" s="3">
        <v>44961.034722222219</v>
      </c>
      <c r="E2318" t="s">
        <v>97</v>
      </c>
      <c r="F2318" t="s">
        <v>13</v>
      </c>
      <c r="G2318">
        <v>1085</v>
      </c>
      <c r="H2318" s="11">
        <f t="shared" si="180"/>
        <v>4</v>
      </c>
      <c r="I2318" s="7">
        <v>44961</v>
      </c>
      <c r="J2318" s="8">
        <v>3.4722222222222224E-2</v>
      </c>
      <c r="K2318">
        <f t="shared" si="181"/>
        <v>50</v>
      </c>
      <c r="L2318">
        <f t="shared" si="182"/>
        <v>0</v>
      </c>
      <c r="M2318">
        <f t="shared" si="183"/>
        <v>2</v>
      </c>
      <c r="N2318" t="str">
        <f>VLOOKUP(B:B,Customers!A:B,2,TRUE)</f>
        <v>Spain</v>
      </c>
      <c r="O2318" t="str">
        <f t="shared" si="184"/>
        <v>Not Outlier</v>
      </c>
      <c r="P2318">
        <f>VLOOKUP(B:B,Customers!A:H,8,0)</f>
        <v>76</v>
      </c>
    </row>
    <row r="2319" spans="1:16" x14ac:dyDescent="0.25">
      <c r="A2319">
        <v>1439951</v>
      </c>
      <c r="B2319">
        <v>1852</v>
      </c>
      <c r="C2319" s="1" t="s">
        <v>107</v>
      </c>
      <c r="D2319" s="3">
        <v>45146.980555555558</v>
      </c>
      <c r="E2319" t="s">
        <v>191</v>
      </c>
      <c r="F2319" t="s">
        <v>16</v>
      </c>
      <c r="G2319">
        <v>1905</v>
      </c>
      <c r="H2319" s="11">
        <f t="shared" si="180"/>
        <v>8</v>
      </c>
      <c r="I2319" s="7">
        <v>45146</v>
      </c>
      <c r="J2319" s="8">
        <v>0.98055555555555551</v>
      </c>
      <c r="K2319">
        <f t="shared" si="181"/>
        <v>32</v>
      </c>
      <c r="L2319">
        <f t="shared" si="182"/>
        <v>23</v>
      </c>
      <c r="M2319">
        <f t="shared" si="183"/>
        <v>8</v>
      </c>
      <c r="N2319" t="str">
        <f>VLOOKUP(B:B,Customers!A:B,2,TRUE)</f>
        <v>Italy</v>
      </c>
      <c r="O2319" t="str">
        <f t="shared" si="184"/>
        <v>Not Outlier</v>
      </c>
      <c r="P2319">
        <f>VLOOKUP(B:B,Customers!A:H,8,0)</f>
        <v>87</v>
      </c>
    </row>
    <row r="2320" spans="1:16" x14ac:dyDescent="0.25">
      <c r="A2320">
        <v>505298</v>
      </c>
      <c r="B2320">
        <v>1854</v>
      </c>
      <c r="C2320" s="1" t="s">
        <v>99</v>
      </c>
      <c r="D2320" s="2">
        <v>45111.023611111108</v>
      </c>
      <c r="E2320" t="s">
        <v>96</v>
      </c>
      <c r="F2320" t="s">
        <v>78</v>
      </c>
      <c r="G2320">
        <v>7393</v>
      </c>
      <c r="H2320" s="11">
        <f t="shared" si="180"/>
        <v>4</v>
      </c>
      <c r="I2320" s="7">
        <v>45111</v>
      </c>
      <c r="J2320" s="8">
        <v>2.361111111111111E-2</v>
      </c>
      <c r="K2320">
        <f t="shared" si="181"/>
        <v>34</v>
      </c>
      <c r="L2320">
        <f t="shared" si="182"/>
        <v>0</v>
      </c>
      <c r="M2320">
        <f t="shared" si="183"/>
        <v>7</v>
      </c>
      <c r="N2320" t="str">
        <f>VLOOKUP(B:B,Customers!A:B,2,TRUE)</f>
        <v>USA</v>
      </c>
      <c r="O2320" t="str">
        <f t="shared" si="184"/>
        <v>Not Outlier</v>
      </c>
      <c r="P2320">
        <f>VLOOKUP(B:B,Customers!A:H,8,0)</f>
        <v>87</v>
      </c>
    </row>
    <row r="2321" spans="1:16" x14ac:dyDescent="0.25">
      <c r="A2321">
        <v>652344</v>
      </c>
      <c r="B2321">
        <v>1854</v>
      </c>
      <c r="C2321" s="1" t="s">
        <v>99</v>
      </c>
      <c r="D2321" s="2">
        <v>45194.037499999999</v>
      </c>
      <c r="E2321" t="s">
        <v>96</v>
      </c>
      <c r="F2321" t="s">
        <v>14</v>
      </c>
      <c r="G2321">
        <v>1170</v>
      </c>
      <c r="H2321" s="11">
        <f t="shared" si="180"/>
        <v>25</v>
      </c>
      <c r="I2321" s="7">
        <v>45194</v>
      </c>
      <c r="J2321" s="8">
        <v>3.7499999999999999E-2</v>
      </c>
      <c r="K2321">
        <f t="shared" si="181"/>
        <v>54</v>
      </c>
      <c r="L2321">
        <f t="shared" si="182"/>
        <v>0</v>
      </c>
      <c r="M2321">
        <f t="shared" si="183"/>
        <v>9</v>
      </c>
      <c r="N2321" t="str">
        <f>VLOOKUP(B:B,Customers!A:B,2,TRUE)</f>
        <v>USA</v>
      </c>
      <c r="O2321" t="str">
        <f t="shared" si="184"/>
        <v>Not Outlier</v>
      </c>
      <c r="P2321">
        <f>VLOOKUP(B:B,Customers!A:H,8,0)</f>
        <v>87</v>
      </c>
    </row>
    <row r="2322" spans="1:16" x14ac:dyDescent="0.25">
      <c r="A2322">
        <v>1069094</v>
      </c>
      <c r="B2322">
        <v>1854</v>
      </c>
      <c r="C2322" s="1" t="s">
        <v>99</v>
      </c>
      <c r="D2322" s="3">
        <v>45165.049305555556</v>
      </c>
      <c r="E2322" t="s">
        <v>96</v>
      </c>
      <c r="F2322" t="s">
        <v>62</v>
      </c>
      <c r="G2322">
        <v>8536</v>
      </c>
      <c r="H2322" s="11">
        <f t="shared" si="180"/>
        <v>27</v>
      </c>
      <c r="I2322" s="7">
        <v>45165</v>
      </c>
      <c r="J2322" s="8">
        <v>4.9305555555555554E-2</v>
      </c>
      <c r="K2322">
        <f t="shared" si="181"/>
        <v>11</v>
      </c>
      <c r="L2322">
        <f t="shared" si="182"/>
        <v>1</v>
      </c>
      <c r="M2322">
        <f t="shared" si="183"/>
        <v>8</v>
      </c>
      <c r="N2322" t="str">
        <f>VLOOKUP(B:B,Customers!A:B,2,TRUE)</f>
        <v>USA</v>
      </c>
      <c r="O2322" t="str">
        <f t="shared" si="184"/>
        <v>Not Outlier</v>
      </c>
      <c r="P2322">
        <f>VLOOKUP(B:B,Customers!A:H,8,0)</f>
        <v>87</v>
      </c>
    </row>
    <row r="2323" spans="1:16" x14ac:dyDescent="0.25">
      <c r="A2323">
        <v>1659887</v>
      </c>
      <c r="B2323">
        <v>1854</v>
      </c>
      <c r="C2323" s="1" t="s">
        <v>99</v>
      </c>
      <c r="D2323" s="3">
        <v>45271.00277777778</v>
      </c>
      <c r="E2323" t="s">
        <v>98</v>
      </c>
      <c r="F2323" t="s">
        <v>6</v>
      </c>
      <c r="G2323">
        <v>3461</v>
      </c>
      <c r="H2323" s="11">
        <f t="shared" si="180"/>
        <v>11</v>
      </c>
      <c r="I2323" s="7">
        <v>45271</v>
      </c>
      <c r="J2323" s="8">
        <v>2.7777777777777779E-3</v>
      </c>
      <c r="K2323">
        <f t="shared" si="181"/>
        <v>4</v>
      </c>
      <c r="L2323">
        <f t="shared" si="182"/>
        <v>0</v>
      </c>
      <c r="M2323">
        <f t="shared" si="183"/>
        <v>12</v>
      </c>
      <c r="N2323" t="str">
        <f>VLOOKUP(B:B,Customers!A:B,2,TRUE)</f>
        <v>USA</v>
      </c>
      <c r="O2323" t="str">
        <f t="shared" si="184"/>
        <v>Not Outlier</v>
      </c>
      <c r="P2323">
        <f>VLOOKUP(B:B,Customers!A:H,8,0)</f>
        <v>87</v>
      </c>
    </row>
    <row r="2324" spans="1:16" x14ac:dyDescent="0.25">
      <c r="A2324">
        <v>787848</v>
      </c>
      <c r="B2324">
        <v>1855</v>
      </c>
      <c r="C2324" s="1" t="s">
        <v>108</v>
      </c>
      <c r="D2324" s="3">
        <v>45091.997916666667</v>
      </c>
      <c r="E2324" t="s">
        <v>191</v>
      </c>
      <c r="F2324" t="s">
        <v>27</v>
      </c>
      <c r="G2324">
        <v>7298</v>
      </c>
      <c r="H2324" s="11">
        <f t="shared" si="180"/>
        <v>14</v>
      </c>
      <c r="I2324" s="7">
        <v>45091</v>
      </c>
      <c r="J2324" s="8">
        <v>0.99791666666666667</v>
      </c>
      <c r="K2324">
        <f t="shared" si="181"/>
        <v>57</v>
      </c>
      <c r="L2324">
        <f t="shared" si="182"/>
        <v>23</v>
      </c>
      <c r="M2324">
        <f t="shared" si="183"/>
        <v>6</v>
      </c>
      <c r="N2324" t="str">
        <f>VLOOKUP(B:B,Customers!A:B,2,TRUE)</f>
        <v>Denmark</v>
      </c>
      <c r="O2324" t="str">
        <f t="shared" si="184"/>
        <v>Not Outlier</v>
      </c>
      <c r="P2324">
        <f>VLOOKUP(B:B,Customers!A:H,8,0)</f>
        <v>44</v>
      </c>
    </row>
    <row r="2325" spans="1:16" x14ac:dyDescent="0.25">
      <c r="A2325">
        <v>1139025</v>
      </c>
      <c r="B2325">
        <v>1855</v>
      </c>
      <c r="C2325" s="1" t="s">
        <v>108</v>
      </c>
      <c r="D2325" s="3">
        <v>45148.002083333333</v>
      </c>
      <c r="E2325" t="s">
        <v>96</v>
      </c>
      <c r="F2325" t="s">
        <v>65</v>
      </c>
      <c r="G2325">
        <v>8569</v>
      </c>
      <c r="H2325" s="11">
        <f t="shared" si="180"/>
        <v>10</v>
      </c>
      <c r="I2325" s="7">
        <v>45148</v>
      </c>
      <c r="J2325" s="8">
        <v>2.0833333333333333E-3</v>
      </c>
      <c r="K2325">
        <f t="shared" si="181"/>
        <v>3</v>
      </c>
      <c r="L2325">
        <f t="shared" si="182"/>
        <v>0</v>
      </c>
      <c r="M2325">
        <f t="shared" si="183"/>
        <v>8</v>
      </c>
      <c r="N2325" t="str">
        <f>VLOOKUP(B:B,Customers!A:B,2,TRUE)</f>
        <v>Denmark</v>
      </c>
      <c r="O2325" t="str">
        <f t="shared" si="184"/>
        <v>Not Outlier</v>
      </c>
      <c r="P2325">
        <f>VLOOKUP(B:B,Customers!A:H,8,0)</f>
        <v>44</v>
      </c>
    </row>
    <row r="2326" spans="1:16" x14ac:dyDescent="0.25">
      <c r="A2326">
        <v>1291386</v>
      </c>
      <c r="B2326">
        <v>1855</v>
      </c>
      <c r="C2326" s="1" t="s">
        <v>108</v>
      </c>
      <c r="D2326" s="3">
        <v>45098.051388888889</v>
      </c>
      <c r="E2326" t="s">
        <v>98</v>
      </c>
      <c r="F2326" t="s">
        <v>78</v>
      </c>
      <c r="G2326">
        <v>6840</v>
      </c>
      <c r="H2326" s="11">
        <f t="shared" si="180"/>
        <v>21</v>
      </c>
      <c r="I2326" s="7">
        <v>45098</v>
      </c>
      <c r="J2326" s="8">
        <v>5.1388888888888887E-2</v>
      </c>
      <c r="K2326">
        <f t="shared" si="181"/>
        <v>14</v>
      </c>
      <c r="L2326">
        <f t="shared" si="182"/>
        <v>1</v>
      </c>
      <c r="M2326">
        <f t="shared" si="183"/>
        <v>6</v>
      </c>
      <c r="N2326" t="str">
        <f>VLOOKUP(B:B,Customers!A:B,2,TRUE)</f>
        <v>Denmark</v>
      </c>
      <c r="O2326" t="str">
        <f t="shared" si="184"/>
        <v>Not Outlier</v>
      </c>
      <c r="P2326">
        <f>VLOOKUP(B:B,Customers!A:H,8,0)</f>
        <v>44</v>
      </c>
    </row>
    <row r="2327" spans="1:16" x14ac:dyDescent="0.25">
      <c r="A2327">
        <v>788243</v>
      </c>
      <c r="B2327">
        <v>1856</v>
      </c>
      <c r="C2327" s="1" t="s">
        <v>99</v>
      </c>
      <c r="D2327" s="3">
        <v>45218.008333333331</v>
      </c>
      <c r="E2327" t="s">
        <v>97</v>
      </c>
      <c r="F2327" t="s">
        <v>23</v>
      </c>
      <c r="G2327">
        <v>1117</v>
      </c>
      <c r="H2327" s="11">
        <f t="shared" si="180"/>
        <v>19</v>
      </c>
      <c r="I2327" s="7">
        <v>45218</v>
      </c>
      <c r="J2327" s="8">
        <v>8.3333333333333332E-3</v>
      </c>
      <c r="K2327">
        <f t="shared" si="181"/>
        <v>12</v>
      </c>
      <c r="L2327">
        <f t="shared" si="182"/>
        <v>0</v>
      </c>
      <c r="M2327">
        <f t="shared" si="183"/>
        <v>10</v>
      </c>
      <c r="N2327" t="str">
        <f>VLOOKUP(B:B,Customers!A:B,2,TRUE)</f>
        <v>USA</v>
      </c>
      <c r="O2327" t="str">
        <f t="shared" si="184"/>
        <v>Not Outlier</v>
      </c>
      <c r="P2327">
        <f>VLOOKUP(B:B,Customers!A:H,8,0)</f>
        <v>78</v>
      </c>
    </row>
    <row r="2328" spans="1:16" x14ac:dyDescent="0.25">
      <c r="A2328">
        <v>941315</v>
      </c>
      <c r="B2328">
        <v>1856</v>
      </c>
      <c r="C2328" s="1" t="s">
        <v>99</v>
      </c>
      <c r="D2328" s="3">
        <v>45023.007638888892</v>
      </c>
      <c r="E2328" t="s">
        <v>97</v>
      </c>
      <c r="F2328" t="s">
        <v>27</v>
      </c>
      <c r="G2328">
        <v>6848</v>
      </c>
      <c r="H2328" s="11">
        <f t="shared" si="180"/>
        <v>7</v>
      </c>
      <c r="I2328" s="7">
        <v>45023</v>
      </c>
      <c r="J2328" s="8">
        <v>7.6388888888888886E-3</v>
      </c>
      <c r="K2328">
        <f t="shared" si="181"/>
        <v>11</v>
      </c>
      <c r="L2328">
        <f t="shared" si="182"/>
        <v>0</v>
      </c>
      <c r="M2328">
        <f t="shared" si="183"/>
        <v>4</v>
      </c>
      <c r="N2328" t="str">
        <f>VLOOKUP(B:B,Customers!A:B,2,TRUE)</f>
        <v>USA</v>
      </c>
      <c r="O2328" t="str">
        <f t="shared" si="184"/>
        <v>Not Outlier</v>
      </c>
      <c r="P2328">
        <f>VLOOKUP(B:B,Customers!A:H,8,0)</f>
        <v>78</v>
      </c>
    </row>
    <row r="2329" spans="1:16" x14ac:dyDescent="0.25">
      <c r="A2329">
        <v>112219</v>
      </c>
      <c r="B2329">
        <v>1857</v>
      </c>
      <c r="C2329" s="1" t="s">
        <v>100</v>
      </c>
      <c r="D2329" s="2">
        <v>45065.963194444441</v>
      </c>
      <c r="E2329" t="s">
        <v>191</v>
      </c>
      <c r="F2329" t="s">
        <v>27</v>
      </c>
      <c r="G2329">
        <v>7425</v>
      </c>
      <c r="H2329" s="11">
        <f t="shared" si="180"/>
        <v>19</v>
      </c>
      <c r="I2329" s="7">
        <v>45065</v>
      </c>
      <c r="J2329" s="8">
        <v>0.96319444444444446</v>
      </c>
      <c r="K2329">
        <f t="shared" si="181"/>
        <v>7</v>
      </c>
      <c r="L2329">
        <f t="shared" si="182"/>
        <v>23</v>
      </c>
      <c r="M2329">
        <f t="shared" si="183"/>
        <v>5</v>
      </c>
      <c r="N2329" t="str">
        <f>VLOOKUP(B:B,Customers!A:B,2,TRUE)</f>
        <v>France</v>
      </c>
      <c r="O2329" t="str">
        <f t="shared" si="184"/>
        <v>Not Outlier</v>
      </c>
      <c r="P2329">
        <f>VLOOKUP(B:B,Customers!A:H,8,0)</f>
        <v>75</v>
      </c>
    </row>
    <row r="2330" spans="1:16" x14ac:dyDescent="0.25">
      <c r="A2330">
        <v>596235</v>
      </c>
      <c r="B2330">
        <v>1857</v>
      </c>
      <c r="C2330" s="1" t="s">
        <v>100</v>
      </c>
      <c r="D2330" s="2">
        <v>45227.027777777781</v>
      </c>
      <c r="E2330" t="s">
        <v>98</v>
      </c>
      <c r="F2330" t="s">
        <v>65</v>
      </c>
      <c r="G2330">
        <v>657</v>
      </c>
      <c r="H2330" s="11">
        <f t="shared" si="180"/>
        <v>28</v>
      </c>
      <c r="I2330" s="7">
        <v>45227</v>
      </c>
      <c r="J2330" s="8">
        <v>2.7777777777777776E-2</v>
      </c>
      <c r="K2330">
        <f t="shared" si="181"/>
        <v>40</v>
      </c>
      <c r="L2330">
        <f t="shared" si="182"/>
        <v>0</v>
      </c>
      <c r="M2330">
        <f t="shared" si="183"/>
        <v>10</v>
      </c>
      <c r="N2330" t="str">
        <f>VLOOKUP(B:B,Customers!A:B,2,TRUE)</f>
        <v>France</v>
      </c>
      <c r="O2330" t="str">
        <f t="shared" si="184"/>
        <v>Not Outlier</v>
      </c>
      <c r="P2330">
        <f>VLOOKUP(B:B,Customers!A:H,8,0)</f>
        <v>75</v>
      </c>
    </row>
    <row r="2331" spans="1:16" x14ac:dyDescent="0.25">
      <c r="A2331">
        <v>1234361</v>
      </c>
      <c r="B2331">
        <v>1857</v>
      </c>
      <c r="C2331" s="1" t="s">
        <v>100</v>
      </c>
      <c r="D2331" s="3">
        <v>45198.082638888889</v>
      </c>
      <c r="E2331" t="s">
        <v>98</v>
      </c>
      <c r="F2331" t="s">
        <v>39</v>
      </c>
      <c r="G2331">
        <v>760</v>
      </c>
      <c r="H2331" s="11">
        <f t="shared" si="180"/>
        <v>29</v>
      </c>
      <c r="I2331" s="7">
        <v>45198</v>
      </c>
      <c r="J2331" s="8">
        <v>8.2638888888888887E-2</v>
      </c>
      <c r="K2331">
        <f t="shared" si="181"/>
        <v>59</v>
      </c>
      <c r="L2331">
        <f t="shared" si="182"/>
        <v>1</v>
      </c>
      <c r="M2331">
        <f t="shared" si="183"/>
        <v>9</v>
      </c>
      <c r="N2331" t="str">
        <f>VLOOKUP(B:B,Customers!A:B,2,TRUE)</f>
        <v>France</v>
      </c>
      <c r="O2331" t="str">
        <f t="shared" si="184"/>
        <v>Not Outlier</v>
      </c>
      <c r="P2331">
        <f>VLOOKUP(B:B,Customers!A:H,8,0)</f>
        <v>75</v>
      </c>
    </row>
    <row r="2332" spans="1:16" x14ac:dyDescent="0.25">
      <c r="A2332">
        <v>41110</v>
      </c>
      <c r="B2332">
        <v>1858</v>
      </c>
      <c r="C2332" s="1" t="s">
        <v>99</v>
      </c>
      <c r="D2332" s="2">
        <v>45080.022916666669</v>
      </c>
      <c r="E2332" t="s">
        <v>98</v>
      </c>
      <c r="F2332" t="s">
        <v>12</v>
      </c>
      <c r="G2332">
        <v>9844</v>
      </c>
      <c r="H2332" s="11">
        <f t="shared" si="180"/>
        <v>3</v>
      </c>
      <c r="I2332" s="7">
        <v>45080</v>
      </c>
      <c r="J2332" s="8">
        <v>2.2916666666666665E-2</v>
      </c>
      <c r="K2332">
        <f t="shared" si="181"/>
        <v>33</v>
      </c>
      <c r="L2332">
        <f t="shared" si="182"/>
        <v>0</v>
      </c>
      <c r="M2332">
        <f t="shared" si="183"/>
        <v>6</v>
      </c>
      <c r="N2332" t="str">
        <f>VLOOKUP(B:B,Customers!A:B,2,TRUE)</f>
        <v>USA</v>
      </c>
      <c r="O2332" t="str">
        <f t="shared" si="184"/>
        <v>Not Outlier</v>
      </c>
      <c r="P2332">
        <f>VLOOKUP(B:B,Customers!A:H,8,0)</f>
        <v>59</v>
      </c>
    </row>
    <row r="2333" spans="1:16" x14ac:dyDescent="0.25">
      <c r="A2333">
        <v>937462</v>
      </c>
      <c r="B2333">
        <v>1858</v>
      </c>
      <c r="C2333" s="1" t="s">
        <v>99</v>
      </c>
      <c r="D2333" s="3">
        <v>45219.995833333334</v>
      </c>
      <c r="E2333" t="s">
        <v>97</v>
      </c>
      <c r="F2333" t="s">
        <v>27</v>
      </c>
      <c r="G2333">
        <v>2327</v>
      </c>
      <c r="H2333" s="11">
        <f t="shared" si="180"/>
        <v>20</v>
      </c>
      <c r="I2333" s="7">
        <v>45219</v>
      </c>
      <c r="J2333" s="8">
        <v>0.99583333333333335</v>
      </c>
      <c r="K2333">
        <f t="shared" si="181"/>
        <v>54</v>
      </c>
      <c r="L2333">
        <f t="shared" si="182"/>
        <v>23</v>
      </c>
      <c r="M2333">
        <f t="shared" si="183"/>
        <v>10</v>
      </c>
      <c r="N2333" t="str">
        <f>VLOOKUP(B:B,Customers!A:B,2,TRUE)</f>
        <v>USA</v>
      </c>
      <c r="O2333" t="str">
        <f t="shared" si="184"/>
        <v>Not Outlier</v>
      </c>
      <c r="P2333">
        <f>VLOOKUP(B:B,Customers!A:H,8,0)</f>
        <v>59</v>
      </c>
    </row>
    <row r="2334" spans="1:16" x14ac:dyDescent="0.25">
      <c r="A2334">
        <v>1668081</v>
      </c>
      <c r="B2334">
        <v>1858</v>
      </c>
      <c r="C2334" s="1" t="s">
        <v>99</v>
      </c>
      <c r="D2334" s="3">
        <v>44990.044444444444</v>
      </c>
      <c r="E2334" t="s">
        <v>97</v>
      </c>
      <c r="F2334" t="s">
        <v>61</v>
      </c>
      <c r="G2334">
        <v>7774</v>
      </c>
      <c r="H2334" s="11">
        <f t="shared" si="180"/>
        <v>5</v>
      </c>
      <c r="I2334" s="7">
        <v>44990</v>
      </c>
      <c r="J2334" s="8">
        <v>4.4444444444444446E-2</v>
      </c>
      <c r="K2334">
        <f t="shared" si="181"/>
        <v>4</v>
      </c>
      <c r="L2334">
        <f t="shared" si="182"/>
        <v>1</v>
      </c>
      <c r="M2334">
        <f t="shared" si="183"/>
        <v>3</v>
      </c>
      <c r="N2334" t="str">
        <f>VLOOKUP(B:B,Customers!A:B,2,TRUE)</f>
        <v>USA</v>
      </c>
      <c r="O2334" t="str">
        <f t="shared" si="184"/>
        <v>Not Outlier</v>
      </c>
      <c r="P2334">
        <f>VLOOKUP(B:B,Customers!A:H,8,0)</f>
        <v>59</v>
      </c>
    </row>
    <row r="2335" spans="1:16" x14ac:dyDescent="0.25">
      <c r="A2335">
        <v>875005</v>
      </c>
      <c r="B2335">
        <v>1859</v>
      </c>
      <c r="C2335" s="1" t="s">
        <v>105</v>
      </c>
      <c r="D2335" s="3">
        <v>45100.986805555556</v>
      </c>
      <c r="E2335" t="s">
        <v>98</v>
      </c>
      <c r="F2335" t="s">
        <v>27</v>
      </c>
      <c r="G2335">
        <v>538</v>
      </c>
      <c r="H2335" s="11">
        <f t="shared" si="180"/>
        <v>23</v>
      </c>
      <c r="I2335" s="7">
        <v>45100</v>
      </c>
      <c r="J2335" s="8">
        <v>0.9868055555555556</v>
      </c>
      <c r="K2335">
        <f t="shared" si="181"/>
        <v>41</v>
      </c>
      <c r="L2335">
        <f t="shared" si="182"/>
        <v>23</v>
      </c>
      <c r="M2335">
        <f t="shared" si="183"/>
        <v>6</v>
      </c>
      <c r="N2335" t="str">
        <f>VLOOKUP(B:B,Customers!A:B,2,TRUE)</f>
        <v>Spain</v>
      </c>
      <c r="O2335" t="str">
        <f t="shared" si="184"/>
        <v>Not Outlier</v>
      </c>
      <c r="P2335">
        <f>VLOOKUP(B:B,Customers!A:H,8,0)</f>
        <v>64</v>
      </c>
    </row>
    <row r="2336" spans="1:16" x14ac:dyDescent="0.25">
      <c r="A2336">
        <v>1541893</v>
      </c>
      <c r="B2336">
        <v>1860</v>
      </c>
      <c r="C2336" s="1" t="s">
        <v>105</v>
      </c>
      <c r="D2336" s="3">
        <v>44956.986111111109</v>
      </c>
      <c r="E2336" t="s">
        <v>98</v>
      </c>
      <c r="F2336" t="s">
        <v>29</v>
      </c>
      <c r="G2336">
        <v>1027</v>
      </c>
      <c r="H2336" s="11">
        <f t="shared" si="180"/>
        <v>30</v>
      </c>
      <c r="I2336" s="7">
        <v>44956</v>
      </c>
      <c r="J2336" s="8">
        <v>0.98611111111111116</v>
      </c>
      <c r="K2336">
        <f t="shared" si="181"/>
        <v>40</v>
      </c>
      <c r="L2336">
        <f t="shared" si="182"/>
        <v>23</v>
      </c>
      <c r="M2336">
        <f t="shared" si="183"/>
        <v>1</v>
      </c>
      <c r="N2336" t="str">
        <f>VLOOKUP(B:B,Customers!A:B,2,TRUE)</f>
        <v>Spain</v>
      </c>
      <c r="O2336" t="str">
        <f t="shared" si="184"/>
        <v>Not Outlier</v>
      </c>
      <c r="P2336">
        <f>VLOOKUP(B:B,Customers!A:H,8,0)</f>
        <v>61</v>
      </c>
    </row>
    <row r="2337" spans="1:16" x14ac:dyDescent="0.25">
      <c r="A2337">
        <v>564076</v>
      </c>
      <c r="B2337">
        <v>1862</v>
      </c>
      <c r="C2337" s="1" t="s">
        <v>101</v>
      </c>
      <c r="D2337" s="2">
        <v>45076.993750000001</v>
      </c>
      <c r="E2337" t="s">
        <v>97</v>
      </c>
      <c r="F2337" t="s">
        <v>9</v>
      </c>
      <c r="G2337">
        <v>7241</v>
      </c>
      <c r="H2337" s="11">
        <f t="shared" si="180"/>
        <v>30</v>
      </c>
      <c r="I2337" s="7">
        <v>45076</v>
      </c>
      <c r="J2337" s="8">
        <v>0.99375000000000002</v>
      </c>
      <c r="K2337">
        <f t="shared" si="181"/>
        <v>51</v>
      </c>
      <c r="L2337">
        <f t="shared" si="182"/>
        <v>23</v>
      </c>
      <c r="M2337">
        <f t="shared" si="183"/>
        <v>5</v>
      </c>
      <c r="N2337" t="str">
        <f>VLOOKUP(B:B,Customers!A:B,2,TRUE)</f>
        <v>Australia</v>
      </c>
      <c r="O2337" t="str">
        <f t="shared" si="184"/>
        <v>Not Outlier</v>
      </c>
      <c r="P2337">
        <f>VLOOKUP(B:B,Customers!A:H,8,0)</f>
        <v>70</v>
      </c>
    </row>
    <row r="2338" spans="1:16" x14ac:dyDescent="0.25">
      <c r="A2338">
        <v>1495611</v>
      </c>
      <c r="B2338">
        <v>1863</v>
      </c>
      <c r="C2338" s="1" t="s">
        <v>105</v>
      </c>
      <c r="D2338" s="3">
        <v>45218.974999999999</v>
      </c>
      <c r="E2338" t="s">
        <v>97</v>
      </c>
      <c r="F2338" t="s">
        <v>71</v>
      </c>
      <c r="G2338">
        <v>3590</v>
      </c>
      <c r="H2338" s="11">
        <f t="shared" si="180"/>
        <v>19</v>
      </c>
      <c r="I2338" s="7">
        <v>45218</v>
      </c>
      <c r="J2338" s="8">
        <v>0.97499999999999998</v>
      </c>
      <c r="K2338">
        <f t="shared" si="181"/>
        <v>24</v>
      </c>
      <c r="L2338">
        <f t="shared" si="182"/>
        <v>23</v>
      </c>
      <c r="M2338">
        <f t="shared" si="183"/>
        <v>10</v>
      </c>
      <c r="N2338" t="str">
        <f>VLOOKUP(B:B,Customers!A:B,2,TRUE)</f>
        <v>Spain</v>
      </c>
      <c r="O2338" t="str">
        <f t="shared" si="184"/>
        <v>Not Outlier</v>
      </c>
      <c r="P2338">
        <f>VLOOKUP(B:B,Customers!A:H,8,0)</f>
        <v>21</v>
      </c>
    </row>
    <row r="2339" spans="1:16" x14ac:dyDescent="0.25">
      <c r="A2339">
        <v>1054639</v>
      </c>
      <c r="B2339">
        <v>1865</v>
      </c>
      <c r="C2339" s="1" t="s">
        <v>100</v>
      </c>
      <c r="D2339" s="3">
        <v>44983</v>
      </c>
      <c r="E2339" t="s">
        <v>191</v>
      </c>
      <c r="F2339" t="s">
        <v>41</v>
      </c>
      <c r="G2339">
        <v>4421</v>
      </c>
      <c r="H2339" s="11">
        <f t="shared" si="180"/>
        <v>26</v>
      </c>
      <c r="I2339" s="7">
        <v>44983</v>
      </c>
      <c r="J2339" s="8">
        <v>0</v>
      </c>
      <c r="K2339">
        <f t="shared" si="181"/>
        <v>0</v>
      </c>
      <c r="L2339">
        <f t="shared" si="182"/>
        <v>0</v>
      </c>
      <c r="M2339">
        <f t="shared" si="183"/>
        <v>2</v>
      </c>
      <c r="N2339" t="str">
        <f>VLOOKUP(B:B,Customers!A:B,2,TRUE)</f>
        <v>France</v>
      </c>
      <c r="O2339" t="str">
        <f t="shared" si="184"/>
        <v>Not Outlier</v>
      </c>
      <c r="P2339">
        <f>VLOOKUP(B:B,Customers!A:H,8,0)</f>
        <v>90</v>
      </c>
    </row>
    <row r="2340" spans="1:16" x14ac:dyDescent="0.25">
      <c r="A2340">
        <v>1282426</v>
      </c>
      <c r="B2340">
        <v>1866</v>
      </c>
      <c r="C2340" s="1" t="s">
        <v>105</v>
      </c>
      <c r="D2340" s="3">
        <v>45112.007638888892</v>
      </c>
      <c r="E2340" t="s">
        <v>191</v>
      </c>
      <c r="F2340" t="s">
        <v>53</v>
      </c>
      <c r="G2340">
        <v>9455</v>
      </c>
      <c r="H2340" s="11">
        <f t="shared" si="180"/>
        <v>5</v>
      </c>
      <c r="I2340" s="7">
        <v>45112</v>
      </c>
      <c r="J2340" s="8">
        <v>7.6388888888888886E-3</v>
      </c>
      <c r="K2340">
        <f t="shared" si="181"/>
        <v>11</v>
      </c>
      <c r="L2340">
        <f t="shared" si="182"/>
        <v>0</v>
      </c>
      <c r="M2340">
        <f t="shared" si="183"/>
        <v>7</v>
      </c>
      <c r="N2340" t="str">
        <f>VLOOKUP(B:B,Customers!A:B,2,TRUE)</f>
        <v>Spain</v>
      </c>
      <c r="O2340" t="str">
        <f t="shared" si="184"/>
        <v>Not Outlier</v>
      </c>
      <c r="P2340">
        <f>VLOOKUP(B:B,Customers!A:H,8,0)</f>
        <v>53</v>
      </c>
    </row>
    <row r="2341" spans="1:16" x14ac:dyDescent="0.25">
      <c r="A2341">
        <v>954631</v>
      </c>
      <c r="B2341">
        <v>1868</v>
      </c>
      <c r="C2341" s="1" t="s">
        <v>100</v>
      </c>
      <c r="D2341" s="3">
        <v>44988.019444444442</v>
      </c>
      <c r="E2341" t="s">
        <v>96</v>
      </c>
      <c r="F2341" t="s">
        <v>65</v>
      </c>
      <c r="G2341">
        <v>8020</v>
      </c>
      <c r="H2341" s="11">
        <f t="shared" si="180"/>
        <v>3</v>
      </c>
      <c r="I2341" s="7">
        <v>44988</v>
      </c>
      <c r="J2341" s="8">
        <v>1.9444444444444445E-2</v>
      </c>
      <c r="K2341">
        <f t="shared" si="181"/>
        <v>28</v>
      </c>
      <c r="L2341">
        <f t="shared" si="182"/>
        <v>0</v>
      </c>
      <c r="M2341">
        <f t="shared" si="183"/>
        <v>3</v>
      </c>
      <c r="N2341" t="str">
        <f>VLOOKUP(B:B,Customers!A:B,2,TRUE)</f>
        <v>France</v>
      </c>
      <c r="O2341" t="str">
        <f t="shared" si="184"/>
        <v>Not Outlier</v>
      </c>
      <c r="P2341">
        <f>VLOOKUP(B:B,Customers!A:H,8,0)</f>
        <v>49</v>
      </c>
    </row>
    <row r="2342" spans="1:16" x14ac:dyDescent="0.25">
      <c r="A2342">
        <v>61520</v>
      </c>
      <c r="B2342">
        <v>1870</v>
      </c>
      <c r="C2342" s="1" t="s">
        <v>99</v>
      </c>
      <c r="D2342" s="2">
        <v>45099.984027777777</v>
      </c>
      <c r="E2342" t="s">
        <v>191</v>
      </c>
      <c r="F2342" t="s">
        <v>51</v>
      </c>
      <c r="G2342">
        <v>3077</v>
      </c>
      <c r="H2342" s="11">
        <f t="shared" si="180"/>
        <v>22</v>
      </c>
      <c r="I2342" s="7">
        <v>45099</v>
      </c>
      <c r="J2342" s="8">
        <v>0.98402777777777772</v>
      </c>
      <c r="K2342">
        <f t="shared" si="181"/>
        <v>37</v>
      </c>
      <c r="L2342">
        <f t="shared" si="182"/>
        <v>23</v>
      </c>
      <c r="M2342">
        <f t="shared" si="183"/>
        <v>6</v>
      </c>
      <c r="N2342" t="str">
        <f>VLOOKUP(B:B,Customers!A:B,2,TRUE)</f>
        <v>USA</v>
      </c>
      <c r="O2342" t="str">
        <f t="shared" si="184"/>
        <v>Not Outlier</v>
      </c>
      <c r="P2342">
        <f>VLOOKUP(B:B,Customers!A:H,8,0)</f>
        <v>39</v>
      </c>
    </row>
    <row r="2343" spans="1:16" x14ac:dyDescent="0.25">
      <c r="A2343">
        <v>170864</v>
      </c>
      <c r="B2343">
        <v>1870</v>
      </c>
      <c r="C2343" s="1" t="s">
        <v>99</v>
      </c>
      <c r="D2343" s="2">
        <v>45055.99722222222</v>
      </c>
      <c r="E2343" t="s">
        <v>96</v>
      </c>
      <c r="F2343" t="s">
        <v>7</v>
      </c>
      <c r="G2343">
        <v>4281</v>
      </c>
      <c r="H2343" s="11">
        <f t="shared" si="180"/>
        <v>9</v>
      </c>
      <c r="I2343" s="7">
        <v>45055</v>
      </c>
      <c r="J2343" s="8">
        <v>0.99722222222222223</v>
      </c>
      <c r="K2343">
        <f t="shared" si="181"/>
        <v>56</v>
      </c>
      <c r="L2343">
        <f t="shared" si="182"/>
        <v>23</v>
      </c>
      <c r="M2343">
        <f t="shared" si="183"/>
        <v>5</v>
      </c>
      <c r="N2343" t="str">
        <f>VLOOKUP(B:B,Customers!A:B,2,TRUE)</f>
        <v>USA</v>
      </c>
      <c r="O2343" t="str">
        <f t="shared" si="184"/>
        <v>Not Outlier</v>
      </c>
      <c r="P2343">
        <f>VLOOKUP(B:B,Customers!A:H,8,0)</f>
        <v>39</v>
      </c>
    </row>
    <row r="2344" spans="1:16" x14ac:dyDescent="0.25">
      <c r="A2344">
        <v>1532610</v>
      </c>
      <c r="B2344">
        <v>1871</v>
      </c>
      <c r="C2344" s="1" t="s">
        <v>107</v>
      </c>
      <c r="D2344" s="3">
        <v>45159.002083333333</v>
      </c>
      <c r="E2344" t="s">
        <v>191</v>
      </c>
      <c r="F2344" t="s">
        <v>66</v>
      </c>
      <c r="G2344">
        <v>8644</v>
      </c>
      <c r="H2344" s="11">
        <f t="shared" si="180"/>
        <v>21</v>
      </c>
      <c r="I2344" s="7">
        <v>45159</v>
      </c>
      <c r="J2344" s="8">
        <v>2.0833333333333333E-3</v>
      </c>
      <c r="K2344">
        <f t="shared" si="181"/>
        <v>3</v>
      </c>
      <c r="L2344">
        <f t="shared" si="182"/>
        <v>0</v>
      </c>
      <c r="M2344">
        <f t="shared" si="183"/>
        <v>8</v>
      </c>
      <c r="N2344" t="str">
        <f>VLOOKUP(B:B,Customers!A:B,2,TRUE)</f>
        <v>Italy</v>
      </c>
      <c r="O2344" t="str">
        <f t="shared" si="184"/>
        <v>Not Outlier</v>
      </c>
      <c r="P2344">
        <f>VLOOKUP(B:B,Customers!A:H,8,0)</f>
        <v>49</v>
      </c>
    </row>
    <row r="2345" spans="1:16" x14ac:dyDescent="0.25">
      <c r="A2345">
        <v>1244668</v>
      </c>
      <c r="B2345">
        <v>1872</v>
      </c>
      <c r="C2345" s="1" t="s">
        <v>100</v>
      </c>
      <c r="D2345" s="3">
        <v>45159.04583333333</v>
      </c>
      <c r="E2345" t="s">
        <v>98</v>
      </c>
      <c r="F2345" t="s">
        <v>69</v>
      </c>
      <c r="G2345">
        <v>9021</v>
      </c>
      <c r="H2345" s="11">
        <f t="shared" si="180"/>
        <v>21</v>
      </c>
      <c r="I2345" s="7">
        <v>45159</v>
      </c>
      <c r="J2345" s="8">
        <v>4.583333333333333E-2</v>
      </c>
      <c r="K2345">
        <f t="shared" si="181"/>
        <v>6</v>
      </c>
      <c r="L2345">
        <f t="shared" si="182"/>
        <v>1</v>
      </c>
      <c r="M2345">
        <f t="shared" si="183"/>
        <v>8</v>
      </c>
      <c r="N2345" t="str">
        <f>VLOOKUP(B:B,Customers!A:B,2,TRUE)</f>
        <v>France</v>
      </c>
      <c r="O2345" t="str">
        <f t="shared" si="184"/>
        <v>Not Outlier</v>
      </c>
      <c r="P2345">
        <f>VLOOKUP(B:B,Customers!A:H,8,0)</f>
        <v>34</v>
      </c>
    </row>
    <row r="2346" spans="1:16" x14ac:dyDescent="0.25">
      <c r="A2346">
        <v>379416</v>
      </c>
      <c r="B2346">
        <v>1873</v>
      </c>
      <c r="C2346" s="1" t="s">
        <v>101</v>
      </c>
      <c r="D2346" s="2">
        <v>45073.017361111109</v>
      </c>
      <c r="E2346" t="s">
        <v>96</v>
      </c>
      <c r="F2346" t="s">
        <v>81</v>
      </c>
      <c r="G2346">
        <v>7996</v>
      </c>
      <c r="H2346" s="11">
        <f t="shared" si="180"/>
        <v>27</v>
      </c>
      <c r="I2346" s="7">
        <v>45073</v>
      </c>
      <c r="J2346" s="8">
        <v>1.7361111111111112E-2</v>
      </c>
      <c r="K2346">
        <f t="shared" si="181"/>
        <v>25</v>
      </c>
      <c r="L2346">
        <f t="shared" si="182"/>
        <v>0</v>
      </c>
      <c r="M2346">
        <f t="shared" si="183"/>
        <v>5</v>
      </c>
      <c r="N2346" t="str">
        <f>VLOOKUP(B:B,Customers!A:B,2,TRUE)</f>
        <v>Australia</v>
      </c>
      <c r="O2346" t="str">
        <f t="shared" si="184"/>
        <v>Not Outlier</v>
      </c>
      <c r="P2346">
        <f>VLOOKUP(B:B,Customers!A:H,8,0)</f>
        <v>20</v>
      </c>
    </row>
    <row r="2347" spans="1:16" x14ac:dyDescent="0.25">
      <c r="A2347">
        <v>1079761</v>
      </c>
      <c r="B2347">
        <v>1873</v>
      </c>
      <c r="C2347" s="1" t="s">
        <v>101</v>
      </c>
      <c r="D2347" s="3">
        <v>45187.05</v>
      </c>
      <c r="E2347" t="s">
        <v>191</v>
      </c>
      <c r="F2347" t="s">
        <v>50</v>
      </c>
      <c r="G2347">
        <v>9752</v>
      </c>
      <c r="H2347" s="11">
        <f t="shared" si="180"/>
        <v>18</v>
      </c>
      <c r="I2347" s="7">
        <v>45187</v>
      </c>
      <c r="J2347" s="8">
        <v>0.05</v>
      </c>
      <c r="K2347">
        <f t="shared" si="181"/>
        <v>12</v>
      </c>
      <c r="L2347">
        <f t="shared" si="182"/>
        <v>1</v>
      </c>
      <c r="M2347">
        <f t="shared" si="183"/>
        <v>9</v>
      </c>
      <c r="N2347" t="str">
        <f>VLOOKUP(B:B,Customers!A:B,2,TRUE)</f>
        <v>Australia</v>
      </c>
      <c r="O2347" t="str">
        <f t="shared" si="184"/>
        <v>Not Outlier</v>
      </c>
      <c r="P2347">
        <f>VLOOKUP(B:B,Customers!A:H,8,0)</f>
        <v>20</v>
      </c>
    </row>
    <row r="2348" spans="1:16" x14ac:dyDescent="0.25">
      <c r="A2348">
        <v>725482</v>
      </c>
      <c r="B2348">
        <v>1874</v>
      </c>
      <c r="C2348" s="1" t="s">
        <v>99</v>
      </c>
      <c r="D2348" s="3">
        <v>45118.977083333331</v>
      </c>
      <c r="E2348" t="s">
        <v>98</v>
      </c>
      <c r="F2348" t="s">
        <v>27</v>
      </c>
      <c r="G2348">
        <v>6488</v>
      </c>
      <c r="H2348" s="11">
        <f t="shared" si="180"/>
        <v>11</v>
      </c>
      <c r="I2348" s="7">
        <v>45118</v>
      </c>
      <c r="J2348" s="8">
        <v>0.9770833333333333</v>
      </c>
      <c r="K2348">
        <f t="shared" si="181"/>
        <v>27</v>
      </c>
      <c r="L2348">
        <f t="shared" si="182"/>
        <v>23</v>
      </c>
      <c r="M2348">
        <f t="shared" si="183"/>
        <v>7</v>
      </c>
      <c r="N2348" t="str">
        <f>VLOOKUP(B:B,Customers!A:B,2,TRUE)</f>
        <v>USA</v>
      </c>
      <c r="O2348" t="str">
        <f t="shared" si="184"/>
        <v>Not Outlier</v>
      </c>
      <c r="P2348">
        <f>VLOOKUP(B:B,Customers!A:H,8,0)</f>
        <v>51</v>
      </c>
    </row>
    <row r="2349" spans="1:16" x14ac:dyDescent="0.25">
      <c r="A2349">
        <v>974557</v>
      </c>
      <c r="B2349">
        <v>1874</v>
      </c>
      <c r="C2349" s="1" t="s">
        <v>99</v>
      </c>
      <c r="D2349" s="3">
        <v>44941.047222222223</v>
      </c>
      <c r="E2349" t="s">
        <v>191</v>
      </c>
      <c r="F2349" t="s">
        <v>4</v>
      </c>
      <c r="G2349">
        <v>2721</v>
      </c>
      <c r="H2349" s="11">
        <f t="shared" si="180"/>
        <v>15</v>
      </c>
      <c r="I2349" s="7">
        <v>44941</v>
      </c>
      <c r="J2349" s="8">
        <v>4.7222222222222221E-2</v>
      </c>
      <c r="K2349">
        <f t="shared" si="181"/>
        <v>8</v>
      </c>
      <c r="L2349">
        <f t="shared" si="182"/>
        <v>1</v>
      </c>
      <c r="M2349">
        <f t="shared" si="183"/>
        <v>1</v>
      </c>
      <c r="N2349" t="str">
        <f>VLOOKUP(B:B,Customers!A:B,2,TRUE)</f>
        <v>USA</v>
      </c>
      <c r="O2349" t="str">
        <f t="shared" si="184"/>
        <v>Not Outlier</v>
      </c>
      <c r="P2349">
        <f>VLOOKUP(B:B,Customers!A:H,8,0)</f>
        <v>51</v>
      </c>
    </row>
    <row r="2350" spans="1:16" x14ac:dyDescent="0.25">
      <c r="A2350">
        <v>1061320</v>
      </c>
      <c r="B2350">
        <v>1874</v>
      </c>
      <c r="C2350" s="1" t="s">
        <v>99</v>
      </c>
      <c r="D2350" s="3">
        <v>45102.026388888888</v>
      </c>
      <c r="E2350" t="s">
        <v>191</v>
      </c>
      <c r="F2350" t="s">
        <v>4</v>
      </c>
      <c r="G2350">
        <v>2899</v>
      </c>
      <c r="H2350" s="11">
        <f t="shared" si="180"/>
        <v>25</v>
      </c>
      <c r="I2350" s="7">
        <v>45102</v>
      </c>
      <c r="J2350" s="8">
        <v>2.6388888888888889E-2</v>
      </c>
      <c r="K2350">
        <f t="shared" si="181"/>
        <v>38</v>
      </c>
      <c r="L2350">
        <f t="shared" si="182"/>
        <v>0</v>
      </c>
      <c r="M2350">
        <f t="shared" si="183"/>
        <v>6</v>
      </c>
      <c r="N2350" t="str">
        <f>VLOOKUP(B:B,Customers!A:B,2,TRUE)</f>
        <v>USA</v>
      </c>
      <c r="O2350" t="str">
        <f t="shared" si="184"/>
        <v>Not Outlier</v>
      </c>
      <c r="P2350">
        <f>VLOOKUP(B:B,Customers!A:H,8,0)</f>
        <v>51</v>
      </c>
    </row>
    <row r="2351" spans="1:16" x14ac:dyDescent="0.25">
      <c r="A2351">
        <v>220733</v>
      </c>
      <c r="B2351">
        <v>1875</v>
      </c>
      <c r="C2351" s="1" t="s">
        <v>100</v>
      </c>
      <c r="D2351" s="2">
        <v>44931.007638888892</v>
      </c>
      <c r="E2351" t="s">
        <v>96</v>
      </c>
      <c r="F2351" t="s">
        <v>41</v>
      </c>
      <c r="G2351">
        <v>6006</v>
      </c>
      <c r="H2351" s="11">
        <f t="shared" si="180"/>
        <v>5</v>
      </c>
      <c r="I2351" s="7">
        <v>44931</v>
      </c>
      <c r="J2351" s="8">
        <v>7.6388888888888886E-3</v>
      </c>
      <c r="K2351">
        <f t="shared" si="181"/>
        <v>11</v>
      </c>
      <c r="L2351">
        <f t="shared" si="182"/>
        <v>0</v>
      </c>
      <c r="M2351">
        <f t="shared" si="183"/>
        <v>1</v>
      </c>
      <c r="N2351" t="str">
        <f>VLOOKUP(B:B,Customers!A:B,2,TRUE)</f>
        <v>France</v>
      </c>
      <c r="O2351" t="str">
        <f t="shared" si="184"/>
        <v>Not Outlier</v>
      </c>
      <c r="P2351">
        <f>VLOOKUP(B:B,Customers!A:H,8,0)</f>
        <v>62</v>
      </c>
    </row>
    <row r="2352" spans="1:16" x14ac:dyDescent="0.25">
      <c r="A2352">
        <v>893103</v>
      </c>
      <c r="B2352">
        <v>1877</v>
      </c>
      <c r="C2352" s="1" t="s">
        <v>105</v>
      </c>
      <c r="D2352" s="3">
        <v>44965.981249999997</v>
      </c>
      <c r="E2352" t="s">
        <v>96</v>
      </c>
      <c r="F2352" t="s">
        <v>43</v>
      </c>
      <c r="G2352">
        <v>1604</v>
      </c>
      <c r="H2352" s="11">
        <f t="shared" si="180"/>
        <v>8</v>
      </c>
      <c r="I2352" s="7">
        <v>44965</v>
      </c>
      <c r="J2352" s="8">
        <v>0.98124999999999996</v>
      </c>
      <c r="K2352">
        <f t="shared" si="181"/>
        <v>33</v>
      </c>
      <c r="L2352">
        <f t="shared" si="182"/>
        <v>23</v>
      </c>
      <c r="M2352">
        <f t="shared" si="183"/>
        <v>2</v>
      </c>
      <c r="N2352" t="str">
        <f>VLOOKUP(B:B,Customers!A:B,2,TRUE)</f>
        <v>Spain</v>
      </c>
      <c r="O2352" t="str">
        <f t="shared" si="184"/>
        <v>Not Outlier</v>
      </c>
      <c r="P2352">
        <f>VLOOKUP(B:B,Customers!A:H,8,0)</f>
        <v>22</v>
      </c>
    </row>
    <row r="2353" spans="1:16" x14ac:dyDescent="0.25">
      <c r="A2353">
        <v>988105</v>
      </c>
      <c r="B2353">
        <v>1877</v>
      </c>
      <c r="C2353" s="1" t="s">
        <v>105</v>
      </c>
      <c r="D2353" s="3">
        <v>45102.052777777775</v>
      </c>
      <c r="E2353" t="s">
        <v>97</v>
      </c>
      <c r="F2353" t="s">
        <v>19</v>
      </c>
      <c r="G2353">
        <v>9254</v>
      </c>
      <c r="H2353" s="11">
        <f t="shared" si="180"/>
        <v>25</v>
      </c>
      <c r="I2353" s="7">
        <v>45102</v>
      </c>
      <c r="J2353" s="8">
        <v>5.2777777777777778E-2</v>
      </c>
      <c r="K2353">
        <f t="shared" si="181"/>
        <v>16</v>
      </c>
      <c r="L2353">
        <f t="shared" si="182"/>
        <v>1</v>
      </c>
      <c r="M2353">
        <f t="shared" si="183"/>
        <v>6</v>
      </c>
      <c r="N2353" t="str">
        <f>VLOOKUP(B:B,Customers!A:B,2,TRUE)</f>
        <v>Spain</v>
      </c>
      <c r="O2353" t="str">
        <f t="shared" si="184"/>
        <v>Not Outlier</v>
      </c>
      <c r="P2353">
        <f>VLOOKUP(B:B,Customers!A:H,8,0)</f>
        <v>22</v>
      </c>
    </row>
    <row r="2354" spans="1:16" x14ac:dyDescent="0.25">
      <c r="A2354">
        <v>768435</v>
      </c>
      <c r="B2354">
        <v>1878</v>
      </c>
      <c r="C2354" s="1" t="s">
        <v>105</v>
      </c>
      <c r="D2354" s="3">
        <v>45092.029861111114</v>
      </c>
      <c r="E2354" t="s">
        <v>98</v>
      </c>
      <c r="F2354" t="s">
        <v>14</v>
      </c>
      <c r="G2354">
        <v>1281</v>
      </c>
      <c r="H2354" s="11">
        <f t="shared" si="180"/>
        <v>15</v>
      </c>
      <c r="I2354" s="7">
        <v>45092</v>
      </c>
      <c r="J2354" s="8">
        <v>2.9861111111111113E-2</v>
      </c>
      <c r="K2354">
        <f t="shared" si="181"/>
        <v>43</v>
      </c>
      <c r="L2354">
        <f t="shared" si="182"/>
        <v>0</v>
      </c>
      <c r="M2354">
        <f t="shared" si="183"/>
        <v>6</v>
      </c>
      <c r="N2354" t="str">
        <f>VLOOKUP(B:B,Customers!A:B,2,TRUE)</f>
        <v>Spain</v>
      </c>
      <c r="O2354" t="str">
        <f t="shared" si="184"/>
        <v>Not Outlier</v>
      </c>
      <c r="P2354">
        <f>VLOOKUP(B:B,Customers!A:H,8,0)</f>
        <v>24</v>
      </c>
    </row>
    <row r="2355" spans="1:16" x14ac:dyDescent="0.25">
      <c r="A2355">
        <v>1038672</v>
      </c>
      <c r="B2355">
        <v>1878</v>
      </c>
      <c r="C2355" s="1" t="s">
        <v>105</v>
      </c>
      <c r="D2355" s="3">
        <v>45233.947916666664</v>
      </c>
      <c r="E2355" t="s">
        <v>96</v>
      </c>
      <c r="F2355" t="s">
        <v>69</v>
      </c>
      <c r="G2355">
        <v>5918</v>
      </c>
      <c r="H2355" s="11">
        <f t="shared" si="180"/>
        <v>3</v>
      </c>
      <c r="I2355" s="7">
        <v>45233</v>
      </c>
      <c r="J2355" s="8">
        <v>0.94791666666666663</v>
      </c>
      <c r="K2355">
        <f t="shared" si="181"/>
        <v>45</v>
      </c>
      <c r="L2355">
        <f t="shared" si="182"/>
        <v>22</v>
      </c>
      <c r="M2355">
        <f t="shared" si="183"/>
        <v>11</v>
      </c>
      <c r="N2355" t="str">
        <f>VLOOKUP(B:B,Customers!A:B,2,TRUE)</f>
        <v>Spain</v>
      </c>
      <c r="O2355" t="str">
        <f t="shared" si="184"/>
        <v>Not Outlier</v>
      </c>
      <c r="P2355">
        <f>VLOOKUP(B:B,Customers!A:H,8,0)</f>
        <v>24</v>
      </c>
    </row>
    <row r="2356" spans="1:16" x14ac:dyDescent="0.25">
      <c r="A2356">
        <v>1288242</v>
      </c>
      <c r="B2356">
        <v>1879</v>
      </c>
      <c r="C2356" s="1" t="s">
        <v>99</v>
      </c>
      <c r="D2356" s="3">
        <v>45161.003472222219</v>
      </c>
      <c r="E2356" t="s">
        <v>191</v>
      </c>
      <c r="F2356" t="s">
        <v>91</v>
      </c>
      <c r="G2356">
        <v>5169</v>
      </c>
      <c r="H2356" s="11">
        <f t="shared" si="180"/>
        <v>23</v>
      </c>
      <c r="I2356" s="7">
        <v>45161</v>
      </c>
      <c r="J2356" s="8">
        <v>3.472222222222222E-3</v>
      </c>
      <c r="K2356">
        <f t="shared" si="181"/>
        <v>5</v>
      </c>
      <c r="L2356">
        <f t="shared" si="182"/>
        <v>0</v>
      </c>
      <c r="M2356">
        <f t="shared" si="183"/>
        <v>8</v>
      </c>
      <c r="N2356" t="str">
        <f>VLOOKUP(B:B,Customers!A:B,2,TRUE)</f>
        <v>USA</v>
      </c>
      <c r="O2356" t="str">
        <f t="shared" si="184"/>
        <v>Not Outlier</v>
      </c>
      <c r="P2356">
        <f>VLOOKUP(B:B,Customers!A:H,8,0)</f>
        <v>76</v>
      </c>
    </row>
    <row r="2357" spans="1:16" x14ac:dyDescent="0.25">
      <c r="A2357">
        <v>343003</v>
      </c>
      <c r="B2357">
        <v>1880</v>
      </c>
      <c r="C2357" s="1" t="s">
        <v>105</v>
      </c>
      <c r="D2357" s="2">
        <v>44976.052777777775</v>
      </c>
      <c r="E2357" t="s">
        <v>98</v>
      </c>
      <c r="F2357" t="s">
        <v>90</v>
      </c>
      <c r="G2357">
        <v>7628</v>
      </c>
      <c r="H2357" s="11">
        <f t="shared" si="180"/>
        <v>19</v>
      </c>
      <c r="I2357" s="7">
        <v>44976</v>
      </c>
      <c r="J2357" s="8">
        <v>5.2777777777777778E-2</v>
      </c>
      <c r="K2357">
        <f t="shared" si="181"/>
        <v>16</v>
      </c>
      <c r="L2357">
        <f t="shared" si="182"/>
        <v>1</v>
      </c>
      <c r="M2357">
        <f t="shared" si="183"/>
        <v>2</v>
      </c>
      <c r="N2357" t="str">
        <f>VLOOKUP(B:B,Customers!A:B,2,TRUE)</f>
        <v>Spain</v>
      </c>
      <c r="O2357" t="str">
        <f t="shared" si="184"/>
        <v>Not Outlier</v>
      </c>
      <c r="P2357">
        <f>VLOOKUP(B:B,Customers!A:H,8,0)</f>
        <v>73</v>
      </c>
    </row>
    <row r="2358" spans="1:16" x14ac:dyDescent="0.25">
      <c r="A2358">
        <v>1449918</v>
      </c>
      <c r="B2358">
        <v>1881</v>
      </c>
      <c r="C2358" s="1" t="s">
        <v>100</v>
      </c>
      <c r="D2358" s="3">
        <v>45007.07708333333</v>
      </c>
      <c r="E2358" t="s">
        <v>98</v>
      </c>
      <c r="F2358" t="s">
        <v>83</v>
      </c>
      <c r="G2358">
        <v>8835</v>
      </c>
      <c r="H2358" s="11">
        <f t="shared" si="180"/>
        <v>22</v>
      </c>
      <c r="I2358" s="7">
        <v>45007</v>
      </c>
      <c r="J2358" s="8">
        <v>7.7083333333333337E-2</v>
      </c>
      <c r="K2358">
        <f t="shared" si="181"/>
        <v>51</v>
      </c>
      <c r="L2358">
        <f t="shared" si="182"/>
        <v>1</v>
      </c>
      <c r="M2358">
        <f t="shared" si="183"/>
        <v>3</v>
      </c>
      <c r="N2358" t="str">
        <f>VLOOKUP(B:B,Customers!A:B,2,TRUE)</f>
        <v>France</v>
      </c>
      <c r="O2358" t="str">
        <f t="shared" si="184"/>
        <v>Not Outlier</v>
      </c>
      <c r="P2358">
        <f>VLOOKUP(B:B,Customers!A:H,8,0)</f>
        <v>83</v>
      </c>
    </row>
    <row r="2359" spans="1:16" x14ac:dyDescent="0.25">
      <c r="A2359">
        <v>965923</v>
      </c>
      <c r="B2359">
        <v>1883</v>
      </c>
      <c r="C2359" s="1" t="s">
        <v>99</v>
      </c>
      <c r="D2359" s="3">
        <v>45012.069444444445</v>
      </c>
      <c r="E2359" t="s">
        <v>96</v>
      </c>
      <c r="F2359" t="s">
        <v>43</v>
      </c>
      <c r="G2359">
        <v>1548</v>
      </c>
      <c r="H2359" s="11">
        <f t="shared" si="180"/>
        <v>27</v>
      </c>
      <c r="I2359" s="7">
        <v>45012</v>
      </c>
      <c r="J2359" s="8">
        <v>6.9444444444444448E-2</v>
      </c>
      <c r="K2359">
        <f t="shared" si="181"/>
        <v>40</v>
      </c>
      <c r="L2359">
        <f t="shared" si="182"/>
        <v>1</v>
      </c>
      <c r="M2359">
        <f t="shared" si="183"/>
        <v>3</v>
      </c>
      <c r="N2359" t="str">
        <f>VLOOKUP(B:B,Customers!A:B,2,TRUE)</f>
        <v>USA</v>
      </c>
      <c r="O2359" t="str">
        <f t="shared" si="184"/>
        <v>Not Outlier</v>
      </c>
      <c r="P2359">
        <f>VLOOKUP(B:B,Customers!A:H,8,0)</f>
        <v>20</v>
      </c>
    </row>
    <row r="2360" spans="1:16" x14ac:dyDescent="0.25">
      <c r="A2360">
        <v>1000651</v>
      </c>
      <c r="B2360">
        <v>1883</v>
      </c>
      <c r="C2360" s="1" t="s">
        <v>99</v>
      </c>
      <c r="D2360" s="3">
        <v>45010.949305555558</v>
      </c>
      <c r="E2360" t="s">
        <v>191</v>
      </c>
      <c r="F2360" t="s">
        <v>27</v>
      </c>
      <c r="G2360">
        <v>1594</v>
      </c>
      <c r="H2360" s="11">
        <f t="shared" si="180"/>
        <v>25</v>
      </c>
      <c r="I2360" s="7">
        <v>45010</v>
      </c>
      <c r="J2360" s="8">
        <v>0.94930555555555551</v>
      </c>
      <c r="K2360">
        <f t="shared" si="181"/>
        <v>47</v>
      </c>
      <c r="L2360">
        <f t="shared" si="182"/>
        <v>22</v>
      </c>
      <c r="M2360">
        <f t="shared" si="183"/>
        <v>3</v>
      </c>
      <c r="N2360" t="str">
        <f>VLOOKUP(B:B,Customers!A:B,2,TRUE)</f>
        <v>USA</v>
      </c>
      <c r="O2360" t="str">
        <f t="shared" si="184"/>
        <v>Not Outlier</v>
      </c>
      <c r="P2360">
        <f>VLOOKUP(B:B,Customers!A:H,8,0)</f>
        <v>20</v>
      </c>
    </row>
    <row r="2361" spans="1:16" x14ac:dyDescent="0.25">
      <c r="A2361">
        <v>533914</v>
      </c>
      <c r="B2361">
        <v>1884</v>
      </c>
      <c r="C2361" s="1" t="s">
        <v>99</v>
      </c>
      <c r="D2361" s="2">
        <v>45076.955555555556</v>
      </c>
      <c r="E2361" t="s">
        <v>96</v>
      </c>
      <c r="F2361" t="s">
        <v>22</v>
      </c>
      <c r="G2361">
        <v>5436</v>
      </c>
      <c r="H2361" s="11">
        <f t="shared" si="180"/>
        <v>30</v>
      </c>
      <c r="I2361" s="7">
        <v>45076</v>
      </c>
      <c r="J2361" s="8">
        <v>0.9555555555555556</v>
      </c>
      <c r="K2361">
        <f t="shared" si="181"/>
        <v>56</v>
      </c>
      <c r="L2361">
        <f t="shared" si="182"/>
        <v>22</v>
      </c>
      <c r="M2361">
        <f t="shared" si="183"/>
        <v>5</v>
      </c>
      <c r="N2361" t="str">
        <f>VLOOKUP(B:B,Customers!A:B,2,TRUE)</f>
        <v>USA</v>
      </c>
      <c r="O2361" t="str">
        <f t="shared" si="184"/>
        <v>Not Outlier</v>
      </c>
      <c r="P2361">
        <f>VLOOKUP(B:B,Customers!A:H,8,0)</f>
        <v>31</v>
      </c>
    </row>
    <row r="2362" spans="1:16" x14ac:dyDescent="0.25">
      <c r="A2362">
        <v>897997</v>
      </c>
      <c r="B2362">
        <v>1884</v>
      </c>
      <c r="C2362" s="1" t="s">
        <v>99</v>
      </c>
      <c r="D2362" s="3">
        <v>45024.962500000001</v>
      </c>
      <c r="E2362" t="s">
        <v>97</v>
      </c>
      <c r="F2362" t="s">
        <v>35</v>
      </c>
      <c r="G2362">
        <v>1149</v>
      </c>
      <c r="H2362" s="11">
        <f t="shared" si="180"/>
        <v>8</v>
      </c>
      <c r="I2362" s="7">
        <v>45024</v>
      </c>
      <c r="J2362" s="8">
        <v>0.96250000000000002</v>
      </c>
      <c r="K2362">
        <f t="shared" si="181"/>
        <v>6</v>
      </c>
      <c r="L2362">
        <f t="shared" si="182"/>
        <v>23</v>
      </c>
      <c r="M2362">
        <f t="shared" si="183"/>
        <v>4</v>
      </c>
      <c r="N2362" t="str">
        <f>VLOOKUP(B:B,Customers!A:B,2,TRUE)</f>
        <v>USA</v>
      </c>
      <c r="O2362" t="str">
        <f t="shared" si="184"/>
        <v>Not Outlier</v>
      </c>
      <c r="P2362">
        <f>VLOOKUP(B:B,Customers!A:H,8,0)</f>
        <v>31</v>
      </c>
    </row>
    <row r="2363" spans="1:16" x14ac:dyDescent="0.25">
      <c r="A2363">
        <v>1246866</v>
      </c>
      <c r="B2363">
        <v>1884</v>
      </c>
      <c r="C2363" s="1" t="s">
        <v>99</v>
      </c>
      <c r="D2363" s="3">
        <v>45104.977777777778</v>
      </c>
      <c r="E2363" t="s">
        <v>98</v>
      </c>
      <c r="F2363" t="s">
        <v>88</v>
      </c>
      <c r="G2363">
        <v>849</v>
      </c>
      <c r="H2363" s="11">
        <f t="shared" si="180"/>
        <v>27</v>
      </c>
      <c r="I2363" s="7">
        <v>45104</v>
      </c>
      <c r="J2363" s="8">
        <v>0.97777777777777775</v>
      </c>
      <c r="K2363">
        <f t="shared" si="181"/>
        <v>28</v>
      </c>
      <c r="L2363">
        <f t="shared" si="182"/>
        <v>23</v>
      </c>
      <c r="M2363">
        <f t="shared" si="183"/>
        <v>6</v>
      </c>
      <c r="N2363" t="str">
        <f>VLOOKUP(B:B,Customers!A:B,2,TRUE)</f>
        <v>USA</v>
      </c>
      <c r="O2363" t="str">
        <f t="shared" si="184"/>
        <v>Not Outlier</v>
      </c>
      <c r="P2363">
        <f>VLOOKUP(B:B,Customers!A:H,8,0)</f>
        <v>31</v>
      </c>
    </row>
    <row r="2364" spans="1:16" x14ac:dyDescent="0.25">
      <c r="A2364">
        <v>391963</v>
      </c>
      <c r="B2364">
        <v>1885</v>
      </c>
      <c r="C2364" s="1" t="s">
        <v>104</v>
      </c>
      <c r="D2364" s="2">
        <v>45240.970138888886</v>
      </c>
      <c r="E2364" t="s">
        <v>98</v>
      </c>
      <c r="F2364" t="s">
        <v>23</v>
      </c>
      <c r="G2364">
        <v>856</v>
      </c>
      <c r="H2364" s="11">
        <f t="shared" si="180"/>
        <v>10</v>
      </c>
      <c r="I2364" s="7">
        <v>45240</v>
      </c>
      <c r="J2364" s="8">
        <v>0.97013888888888888</v>
      </c>
      <c r="K2364">
        <f t="shared" si="181"/>
        <v>17</v>
      </c>
      <c r="L2364">
        <f t="shared" si="182"/>
        <v>23</v>
      </c>
      <c r="M2364">
        <f t="shared" si="183"/>
        <v>11</v>
      </c>
      <c r="N2364" t="str">
        <f>VLOOKUP(B:B,Customers!A:B,2,TRUE)</f>
        <v>Austria</v>
      </c>
      <c r="O2364" t="str">
        <f t="shared" si="184"/>
        <v>Not Outlier</v>
      </c>
      <c r="P2364">
        <f>VLOOKUP(B:B,Customers!A:H,8,0)</f>
        <v>27</v>
      </c>
    </row>
    <row r="2365" spans="1:16" x14ac:dyDescent="0.25">
      <c r="A2365">
        <v>705612</v>
      </c>
      <c r="B2365">
        <v>1886</v>
      </c>
      <c r="C2365" s="1" t="s">
        <v>101</v>
      </c>
      <c r="D2365" s="3">
        <v>45045.979861111111</v>
      </c>
      <c r="E2365" t="s">
        <v>191</v>
      </c>
      <c r="F2365" t="s">
        <v>30</v>
      </c>
      <c r="G2365">
        <v>2657</v>
      </c>
      <c r="H2365" s="11">
        <f t="shared" si="180"/>
        <v>29</v>
      </c>
      <c r="I2365" s="7">
        <v>45045</v>
      </c>
      <c r="J2365" s="8">
        <v>0.97986111111111107</v>
      </c>
      <c r="K2365">
        <f t="shared" si="181"/>
        <v>31</v>
      </c>
      <c r="L2365">
        <f t="shared" si="182"/>
        <v>23</v>
      </c>
      <c r="M2365">
        <f t="shared" si="183"/>
        <v>4</v>
      </c>
      <c r="N2365" t="str">
        <f>VLOOKUP(B:B,Customers!A:B,2,TRUE)</f>
        <v>Australia</v>
      </c>
      <c r="O2365" t="str">
        <f t="shared" si="184"/>
        <v>Not Outlier</v>
      </c>
      <c r="P2365">
        <f>VLOOKUP(B:B,Customers!A:H,8,0)</f>
        <v>28</v>
      </c>
    </row>
    <row r="2366" spans="1:16" x14ac:dyDescent="0.25">
      <c r="A2366">
        <v>1100277</v>
      </c>
      <c r="B2366">
        <v>1886</v>
      </c>
      <c r="C2366" s="1" t="s">
        <v>101</v>
      </c>
      <c r="D2366" s="3">
        <v>45196.045138888891</v>
      </c>
      <c r="E2366" t="s">
        <v>96</v>
      </c>
      <c r="F2366" t="s">
        <v>19</v>
      </c>
      <c r="G2366">
        <v>1924</v>
      </c>
      <c r="H2366" s="11">
        <f t="shared" si="180"/>
        <v>27</v>
      </c>
      <c r="I2366" s="7">
        <v>45196</v>
      </c>
      <c r="J2366" s="8">
        <v>4.5138888888888888E-2</v>
      </c>
      <c r="K2366">
        <f t="shared" si="181"/>
        <v>5</v>
      </c>
      <c r="L2366">
        <f t="shared" si="182"/>
        <v>1</v>
      </c>
      <c r="M2366">
        <f t="shared" si="183"/>
        <v>9</v>
      </c>
      <c r="N2366" t="str">
        <f>VLOOKUP(B:B,Customers!A:B,2,TRUE)</f>
        <v>Australia</v>
      </c>
      <c r="O2366" t="str">
        <f t="shared" si="184"/>
        <v>Not Outlier</v>
      </c>
      <c r="P2366">
        <f>VLOOKUP(B:B,Customers!A:H,8,0)</f>
        <v>28</v>
      </c>
    </row>
    <row r="2367" spans="1:16" x14ac:dyDescent="0.25">
      <c r="A2367">
        <v>1507608</v>
      </c>
      <c r="B2367">
        <v>1886</v>
      </c>
      <c r="C2367" s="1" t="s">
        <v>101</v>
      </c>
      <c r="D2367" s="3">
        <v>45077.044444444444</v>
      </c>
      <c r="E2367" t="s">
        <v>191</v>
      </c>
      <c r="F2367" t="s">
        <v>27</v>
      </c>
      <c r="G2367">
        <v>8078</v>
      </c>
      <c r="H2367" s="11">
        <f t="shared" si="180"/>
        <v>31</v>
      </c>
      <c r="I2367" s="7">
        <v>45077</v>
      </c>
      <c r="J2367" s="8">
        <v>4.4444444444444446E-2</v>
      </c>
      <c r="K2367">
        <f t="shared" si="181"/>
        <v>4</v>
      </c>
      <c r="L2367">
        <f t="shared" si="182"/>
        <v>1</v>
      </c>
      <c r="M2367">
        <f t="shared" si="183"/>
        <v>5</v>
      </c>
      <c r="N2367" t="str">
        <f>VLOOKUP(B:B,Customers!A:B,2,TRUE)</f>
        <v>Australia</v>
      </c>
      <c r="O2367" t="str">
        <f t="shared" si="184"/>
        <v>Not Outlier</v>
      </c>
      <c r="P2367">
        <f>VLOOKUP(B:B,Customers!A:H,8,0)</f>
        <v>28</v>
      </c>
    </row>
    <row r="2368" spans="1:16" x14ac:dyDescent="0.25">
      <c r="A2368">
        <v>167720</v>
      </c>
      <c r="B2368">
        <v>1887</v>
      </c>
      <c r="C2368" s="1" t="s">
        <v>105</v>
      </c>
      <c r="D2368" s="2">
        <v>45262.024305555555</v>
      </c>
      <c r="E2368" t="s">
        <v>97</v>
      </c>
      <c r="F2368" t="s">
        <v>7</v>
      </c>
      <c r="G2368">
        <v>8941</v>
      </c>
      <c r="H2368" s="11">
        <f t="shared" si="180"/>
        <v>2</v>
      </c>
      <c r="I2368" s="7">
        <v>45262</v>
      </c>
      <c r="J2368" s="8">
        <v>2.4305555555555556E-2</v>
      </c>
      <c r="K2368">
        <f t="shared" si="181"/>
        <v>35</v>
      </c>
      <c r="L2368">
        <f t="shared" si="182"/>
        <v>0</v>
      </c>
      <c r="M2368">
        <f t="shared" si="183"/>
        <v>12</v>
      </c>
      <c r="N2368" t="str">
        <f>VLOOKUP(B:B,Customers!A:B,2,TRUE)</f>
        <v>Spain</v>
      </c>
      <c r="O2368" t="str">
        <f t="shared" si="184"/>
        <v>Not Outlier</v>
      </c>
      <c r="P2368">
        <f>VLOOKUP(B:B,Customers!A:H,8,0)</f>
        <v>89</v>
      </c>
    </row>
    <row r="2369" spans="1:16" x14ac:dyDescent="0.25">
      <c r="A2369">
        <v>1376176</v>
      </c>
      <c r="B2369">
        <v>1887</v>
      </c>
      <c r="C2369" s="1" t="s">
        <v>105</v>
      </c>
      <c r="D2369" s="3">
        <v>44974.990277777775</v>
      </c>
      <c r="E2369" t="s">
        <v>98</v>
      </c>
      <c r="F2369" t="s">
        <v>27</v>
      </c>
      <c r="G2369">
        <v>9141</v>
      </c>
      <c r="H2369" s="11">
        <f t="shared" si="180"/>
        <v>17</v>
      </c>
      <c r="I2369" s="7">
        <v>44974</v>
      </c>
      <c r="J2369" s="8">
        <v>0.99027777777777781</v>
      </c>
      <c r="K2369">
        <f t="shared" si="181"/>
        <v>46</v>
      </c>
      <c r="L2369">
        <f t="shared" si="182"/>
        <v>23</v>
      </c>
      <c r="M2369">
        <f t="shared" si="183"/>
        <v>2</v>
      </c>
      <c r="N2369" t="str">
        <f>VLOOKUP(B:B,Customers!A:B,2,TRUE)</f>
        <v>Spain</v>
      </c>
      <c r="O2369" t="str">
        <f t="shared" si="184"/>
        <v>Not Outlier</v>
      </c>
      <c r="P2369">
        <f>VLOOKUP(B:B,Customers!A:H,8,0)</f>
        <v>89</v>
      </c>
    </row>
    <row r="2370" spans="1:16" x14ac:dyDescent="0.25">
      <c r="A2370">
        <v>832361</v>
      </c>
      <c r="B2370">
        <v>1891</v>
      </c>
      <c r="C2370" s="1" t="s">
        <v>106</v>
      </c>
      <c r="D2370" s="3">
        <v>44982.034722222219</v>
      </c>
      <c r="E2370" t="s">
        <v>96</v>
      </c>
      <c r="F2370" t="s">
        <v>30</v>
      </c>
      <c r="G2370">
        <v>6245</v>
      </c>
      <c r="H2370" s="11">
        <f t="shared" si="180"/>
        <v>25</v>
      </c>
      <c r="I2370" s="7">
        <v>44982</v>
      </c>
      <c r="J2370" s="8">
        <v>3.4722222222222224E-2</v>
      </c>
      <c r="K2370">
        <f t="shared" si="181"/>
        <v>50</v>
      </c>
      <c r="L2370">
        <f t="shared" si="182"/>
        <v>0</v>
      </c>
      <c r="M2370">
        <f t="shared" si="183"/>
        <v>2</v>
      </c>
      <c r="N2370" t="str">
        <f>VLOOKUP(B:B,Customers!A:B,2,TRUE)</f>
        <v>Singapore</v>
      </c>
      <c r="O2370" t="str">
        <f t="shared" si="184"/>
        <v>Not Outlier</v>
      </c>
      <c r="P2370">
        <f>VLOOKUP(B:B,Customers!A:H,8,0)</f>
        <v>54</v>
      </c>
    </row>
    <row r="2371" spans="1:16" x14ac:dyDescent="0.25">
      <c r="A2371">
        <v>1371197</v>
      </c>
      <c r="B2371">
        <v>1891</v>
      </c>
      <c r="C2371" s="1" t="s">
        <v>106</v>
      </c>
      <c r="D2371" s="3">
        <v>45013.008333333331</v>
      </c>
      <c r="E2371" t="s">
        <v>97</v>
      </c>
      <c r="F2371" t="s">
        <v>85</v>
      </c>
      <c r="G2371">
        <v>5430</v>
      </c>
      <c r="H2371" s="11">
        <f t="shared" ref="H2371:H2434" si="185">DAY(D2371)</f>
        <v>28</v>
      </c>
      <c r="I2371" s="7">
        <v>45013</v>
      </c>
      <c r="J2371" s="8">
        <v>8.3333333333333332E-3</v>
      </c>
      <c r="K2371">
        <f t="shared" ref="K2371:K2434" si="186">MINUTE(J2371)</f>
        <v>12</v>
      </c>
      <c r="L2371">
        <f t="shared" ref="L2371:L2434" si="187">HOUR(J2371)</f>
        <v>0</v>
      </c>
      <c r="M2371">
        <f t="shared" ref="M2371:M2434" si="188">MONTH(I2371)</f>
        <v>3</v>
      </c>
      <c r="N2371" t="str">
        <f>VLOOKUP(B:B,Customers!A:B,2,TRUE)</f>
        <v>Singapore</v>
      </c>
      <c r="O2371" t="str">
        <f t="shared" ref="O2371:O2434" si="189">IF(OR(G2371&gt;$R$9,G2371&lt;$R$8),"Outlier","Not Outlier")</f>
        <v>Not Outlier</v>
      </c>
      <c r="P2371">
        <f>VLOOKUP(B:B,Customers!A:H,8,0)</f>
        <v>54</v>
      </c>
    </row>
    <row r="2372" spans="1:16" x14ac:dyDescent="0.25">
      <c r="A2372">
        <v>1386514</v>
      </c>
      <c r="B2372">
        <v>1892</v>
      </c>
      <c r="C2372" s="1" t="s">
        <v>99</v>
      </c>
      <c r="D2372" s="3">
        <v>45070.020138888889</v>
      </c>
      <c r="E2372" t="s">
        <v>98</v>
      </c>
      <c r="F2372" t="s">
        <v>43</v>
      </c>
      <c r="G2372">
        <v>2382</v>
      </c>
      <c r="H2372" s="11">
        <f t="shared" si="185"/>
        <v>24</v>
      </c>
      <c r="I2372" s="7">
        <v>45070</v>
      </c>
      <c r="J2372" s="8">
        <v>2.013888888888889E-2</v>
      </c>
      <c r="K2372">
        <f t="shared" si="186"/>
        <v>29</v>
      </c>
      <c r="L2372">
        <f t="shared" si="187"/>
        <v>0</v>
      </c>
      <c r="M2372">
        <f t="shared" si="188"/>
        <v>5</v>
      </c>
      <c r="N2372" t="str">
        <f>VLOOKUP(B:B,Customers!A:B,2,TRUE)</f>
        <v>USA</v>
      </c>
      <c r="O2372" t="str">
        <f t="shared" si="189"/>
        <v>Not Outlier</v>
      </c>
      <c r="P2372">
        <f>VLOOKUP(B:B,Customers!A:H,8,0)</f>
        <v>64</v>
      </c>
    </row>
    <row r="2373" spans="1:16" x14ac:dyDescent="0.25">
      <c r="A2373">
        <v>376848</v>
      </c>
      <c r="B2373">
        <v>1893</v>
      </c>
      <c r="C2373" s="1" t="s">
        <v>101</v>
      </c>
      <c r="D2373" s="2">
        <v>45098.030555555553</v>
      </c>
      <c r="E2373" t="s">
        <v>191</v>
      </c>
      <c r="F2373" t="s">
        <v>46</v>
      </c>
      <c r="G2373">
        <v>2298</v>
      </c>
      <c r="H2373" s="11">
        <f t="shared" si="185"/>
        <v>21</v>
      </c>
      <c r="I2373" s="7">
        <v>45098</v>
      </c>
      <c r="J2373" s="8">
        <v>3.0555555555555555E-2</v>
      </c>
      <c r="K2373">
        <f t="shared" si="186"/>
        <v>44</v>
      </c>
      <c r="L2373">
        <f t="shared" si="187"/>
        <v>0</v>
      </c>
      <c r="M2373">
        <f t="shared" si="188"/>
        <v>6</v>
      </c>
      <c r="N2373" t="str">
        <f>VLOOKUP(B:B,Customers!A:B,2,TRUE)</f>
        <v>Australia</v>
      </c>
      <c r="O2373" t="str">
        <f t="shared" si="189"/>
        <v>Not Outlier</v>
      </c>
      <c r="P2373">
        <f>VLOOKUP(B:B,Customers!A:H,8,0)</f>
        <v>47</v>
      </c>
    </row>
    <row r="2374" spans="1:16" x14ac:dyDescent="0.25">
      <c r="A2374">
        <v>1145871</v>
      </c>
      <c r="B2374">
        <v>1893</v>
      </c>
      <c r="C2374" s="1" t="s">
        <v>101</v>
      </c>
      <c r="D2374" s="3">
        <v>45204.022222222222</v>
      </c>
      <c r="E2374" t="s">
        <v>191</v>
      </c>
      <c r="F2374" t="s">
        <v>64</v>
      </c>
      <c r="G2374">
        <v>2301</v>
      </c>
      <c r="H2374" s="11">
        <f t="shared" si="185"/>
        <v>5</v>
      </c>
      <c r="I2374" s="7">
        <v>45204</v>
      </c>
      <c r="J2374" s="8">
        <v>2.2222222222222223E-2</v>
      </c>
      <c r="K2374">
        <f t="shared" si="186"/>
        <v>32</v>
      </c>
      <c r="L2374">
        <f t="shared" si="187"/>
        <v>0</v>
      </c>
      <c r="M2374">
        <f t="shared" si="188"/>
        <v>10</v>
      </c>
      <c r="N2374" t="str">
        <f>VLOOKUP(B:B,Customers!A:B,2,TRUE)</f>
        <v>Australia</v>
      </c>
      <c r="O2374" t="str">
        <f t="shared" si="189"/>
        <v>Not Outlier</v>
      </c>
      <c r="P2374">
        <f>VLOOKUP(B:B,Customers!A:H,8,0)</f>
        <v>47</v>
      </c>
    </row>
    <row r="2375" spans="1:16" x14ac:dyDescent="0.25">
      <c r="A2375">
        <v>1373323</v>
      </c>
      <c r="B2375">
        <v>1893</v>
      </c>
      <c r="C2375" s="1" t="s">
        <v>101</v>
      </c>
      <c r="D2375" s="3">
        <v>44971.047222222223</v>
      </c>
      <c r="E2375" t="s">
        <v>97</v>
      </c>
      <c r="F2375" t="s">
        <v>43</v>
      </c>
      <c r="G2375">
        <v>8546</v>
      </c>
      <c r="H2375" s="11">
        <f t="shared" si="185"/>
        <v>14</v>
      </c>
      <c r="I2375" s="7">
        <v>44971</v>
      </c>
      <c r="J2375" s="8">
        <v>4.7222222222222221E-2</v>
      </c>
      <c r="K2375">
        <f t="shared" si="186"/>
        <v>8</v>
      </c>
      <c r="L2375">
        <f t="shared" si="187"/>
        <v>1</v>
      </c>
      <c r="M2375">
        <f t="shared" si="188"/>
        <v>2</v>
      </c>
      <c r="N2375" t="str">
        <f>VLOOKUP(B:B,Customers!A:B,2,TRUE)</f>
        <v>Australia</v>
      </c>
      <c r="O2375" t="str">
        <f t="shared" si="189"/>
        <v>Not Outlier</v>
      </c>
      <c r="P2375">
        <f>VLOOKUP(B:B,Customers!A:H,8,0)</f>
        <v>47</v>
      </c>
    </row>
    <row r="2376" spans="1:16" x14ac:dyDescent="0.25">
      <c r="A2376">
        <v>1594721</v>
      </c>
      <c r="B2376">
        <v>1894</v>
      </c>
      <c r="C2376" s="1" t="s">
        <v>105</v>
      </c>
      <c r="D2376" s="3">
        <v>45123.996527777781</v>
      </c>
      <c r="E2376" t="s">
        <v>96</v>
      </c>
      <c r="F2376" t="s">
        <v>14</v>
      </c>
      <c r="G2376">
        <v>5493</v>
      </c>
      <c r="H2376" s="11">
        <f t="shared" si="185"/>
        <v>16</v>
      </c>
      <c r="I2376" s="7">
        <v>45123</v>
      </c>
      <c r="J2376" s="8">
        <v>0.99652777777777779</v>
      </c>
      <c r="K2376">
        <f t="shared" si="186"/>
        <v>55</v>
      </c>
      <c r="L2376">
        <f t="shared" si="187"/>
        <v>23</v>
      </c>
      <c r="M2376">
        <f t="shared" si="188"/>
        <v>7</v>
      </c>
      <c r="N2376" t="str">
        <f>VLOOKUP(B:B,Customers!A:B,2,TRUE)</f>
        <v>Spain</v>
      </c>
      <c r="O2376" t="str">
        <f t="shared" si="189"/>
        <v>Not Outlier</v>
      </c>
      <c r="P2376">
        <f>VLOOKUP(B:B,Customers!A:H,8,0)</f>
        <v>69</v>
      </c>
    </row>
    <row r="2377" spans="1:16" x14ac:dyDescent="0.25">
      <c r="A2377">
        <v>603855</v>
      </c>
      <c r="B2377">
        <v>1895</v>
      </c>
      <c r="C2377" s="1" t="s">
        <v>100</v>
      </c>
      <c r="D2377" s="2">
        <v>45125.943749999999</v>
      </c>
      <c r="E2377" t="s">
        <v>98</v>
      </c>
      <c r="F2377" t="s">
        <v>8</v>
      </c>
      <c r="G2377">
        <v>4237</v>
      </c>
      <c r="H2377" s="11">
        <f t="shared" si="185"/>
        <v>18</v>
      </c>
      <c r="I2377" s="7">
        <v>45125</v>
      </c>
      <c r="J2377" s="8">
        <v>0.94374999999999998</v>
      </c>
      <c r="K2377">
        <f t="shared" si="186"/>
        <v>39</v>
      </c>
      <c r="L2377">
        <f t="shared" si="187"/>
        <v>22</v>
      </c>
      <c r="M2377">
        <f t="shared" si="188"/>
        <v>7</v>
      </c>
      <c r="N2377" t="str">
        <f>VLOOKUP(B:B,Customers!A:B,2,TRUE)</f>
        <v>France</v>
      </c>
      <c r="O2377" t="str">
        <f t="shared" si="189"/>
        <v>Not Outlier</v>
      </c>
      <c r="P2377">
        <f>VLOOKUP(B:B,Customers!A:H,8,0)</f>
        <v>60</v>
      </c>
    </row>
    <row r="2378" spans="1:16" x14ac:dyDescent="0.25">
      <c r="A2378">
        <v>782836</v>
      </c>
      <c r="B2378">
        <v>1896</v>
      </c>
      <c r="C2378" s="1" t="s">
        <v>100</v>
      </c>
      <c r="D2378" s="3">
        <v>45141.018750000003</v>
      </c>
      <c r="E2378" t="s">
        <v>191</v>
      </c>
      <c r="F2378" t="s">
        <v>73</v>
      </c>
      <c r="G2378">
        <v>8153</v>
      </c>
      <c r="H2378" s="11">
        <f t="shared" si="185"/>
        <v>3</v>
      </c>
      <c r="I2378" s="7">
        <v>45141</v>
      </c>
      <c r="J2378" s="8">
        <v>1.8749999999999999E-2</v>
      </c>
      <c r="K2378">
        <f t="shared" si="186"/>
        <v>27</v>
      </c>
      <c r="L2378">
        <f t="shared" si="187"/>
        <v>0</v>
      </c>
      <c r="M2378">
        <f t="shared" si="188"/>
        <v>8</v>
      </c>
      <c r="N2378" t="str">
        <f>VLOOKUP(B:B,Customers!A:B,2,TRUE)</f>
        <v>France</v>
      </c>
      <c r="O2378" t="str">
        <f t="shared" si="189"/>
        <v>Not Outlier</v>
      </c>
      <c r="P2378">
        <f>VLOOKUP(B:B,Customers!A:H,8,0)</f>
        <v>22</v>
      </c>
    </row>
    <row r="2379" spans="1:16" x14ac:dyDescent="0.25">
      <c r="A2379">
        <v>844243</v>
      </c>
      <c r="B2379">
        <v>1897</v>
      </c>
      <c r="C2379" s="1" t="s">
        <v>99</v>
      </c>
      <c r="D2379" s="3">
        <v>45156.940972222219</v>
      </c>
      <c r="E2379" t="s">
        <v>96</v>
      </c>
      <c r="F2379" t="s">
        <v>39</v>
      </c>
      <c r="G2379">
        <v>911</v>
      </c>
      <c r="H2379" s="11">
        <f t="shared" si="185"/>
        <v>18</v>
      </c>
      <c r="I2379" s="7">
        <v>45156</v>
      </c>
      <c r="J2379" s="8">
        <v>0.94097222222222221</v>
      </c>
      <c r="K2379">
        <f t="shared" si="186"/>
        <v>35</v>
      </c>
      <c r="L2379">
        <f t="shared" si="187"/>
        <v>22</v>
      </c>
      <c r="M2379">
        <f t="shared" si="188"/>
        <v>8</v>
      </c>
      <c r="N2379" t="str">
        <f>VLOOKUP(B:B,Customers!A:B,2,TRUE)</f>
        <v>USA</v>
      </c>
      <c r="O2379" t="str">
        <f t="shared" si="189"/>
        <v>Not Outlier</v>
      </c>
      <c r="P2379">
        <f>VLOOKUP(B:B,Customers!A:H,8,0)</f>
        <v>28</v>
      </c>
    </row>
    <row r="2380" spans="1:16" x14ac:dyDescent="0.25">
      <c r="A2380">
        <v>82480</v>
      </c>
      <c r="B2380">
        <v>1899</v>
      </c>
      <c r="C2380" s="1" t="s">
        <v>99</v>
      </c>
      <c r="D2380" s="2">
        <v>44968.994444444441</v>
      </c>
      <c r="E2380" t="s">
        <v>98</v>
      </c>
      <c r="F2380" t="s">
        <v>31</v>
      </c>
      <c r="G2380">
        <v>3220</v>
      </c>
      <c r="H2380" s="11">
        <f t="shared" si="185"/>
        <v>11</v>
      </c>
      <c r="I2380" s="7">
        <v>44968</v>
      </c>
      <c r="J2380" s="8">
        <v>0.99444444444444446</v>
      </c>
      <c r="K2380">
        <f t="shared" si="186"/>
        <v>52</v>
      </c>
      <c r="L2380">
        <f t="shared" si="187"/>
        <v>23</v>
      </c>
      <c r="M2380">
        <f t="shared" si="188"/>
        <v>2</v>
      </c>
      <c r="N2380" t="str">
        <f>VLOOKUP(B:B,Customers!A:B,2,TRUE)</f>
        <v>USA</v>
      </c>
      <c r="O2380" t="str">
        <f t="shared" si="189"/>
        <v>Not Outlier</v>
      </c>
      <c r="P2380">
        <f>VLOOKUP(B:B,Customers!A:H,8,0)</f>
        <v>63</v>
      </c>
    </row>
    <row r="2381" spans="1:16" x14ac:dyDescent="0.25">
      <c r="A2381">
        <v>573756</v>
      </c>
      <c r="B2381">
        <v>1900</v>
      </c>
      <c r="C2381" s="1" t="s">
        <v>106</v>
      </c>
      <c r="D2381" s="2">
        <v>45179.052083333336</v>
      </c>
      <c r="E2381" t="s">
        <v>191</v>
      </c>
      <c r="F2381" t="s">
        <v>14</v>
      </c>
      <c r="G2381">
        <v>7244</v>
      </c>
      <c r="H2381" s="11">
        <f t="shared" si="185"/>
        <v>10</v>
      </c>
      <c r="I2381" s="7">
        <v>45179</v>
      </c>
      <c r="J2381" s="8">
        <v>5.2083333333333336E-2</v>
      </c>
      <c r="K2381">
        <f t="shared" si="186"/>
        <v>15</v>
      </c>
      <c r="L2381">
        <f t="shared" si="187"/>
        <v>1</v>
      </c>
      <c r="M2381">
        <f t="shared" si="188"/>
        <v>9</v>
      </c>
      <c r="N2381" t="str">
        <f>VLOOKUP(B:B,Customers!A:B,2,TRUE)</f>
        <v>Singapore</v>
      </c>
      <c r="O2381" t="str">
        <f t="shared" si="189"/>
        <v>Not Outlier</v>
      </c>
      <c r="P2381">
        <f>VLOOKUP(B:B,Customers!A:H,8,0)</f>
        <v>28</v>
      </c>
    </row>
    <row r="2382" spans="1:16" x14ac:dyDescent="0.25">
      <c r="A2382">
        <v>1267886</v>
      </c>
      <c r="B2382">
        <v>1900</v>
      </c>
      <c r="C2382" s="1" t="s">
        <v>106</v>
      </c>
      <c r="D2382" s="3">
        <v>45086.069444444445</v>
      </c>
      <c r="E2382" t="s">
        <v>97</v>
      </c>
      <c r="F2382" t="s">
        <v>43</v>
      </c>
      <c r="G2382">
        <v>5588</v>
      </c>
      <c r="H2382" s="11">
        <f t="shared" si="185"/>
        <v>9</v>
      </c>
      <c r="I2382" s="7">
        <v>45086</v>
      </c>
      <c r="J2382" s="8">
        <v>6.9444444444444448E-2</v>
      </c>
      <c r="K2382">
        <f t="shared" si="186"/>
        <v>40</v>
      </c>
      <c r="L2382">
        <f t="shared" si="187"/>
        <v>1</v>
      </c>
      <c r="M2382">
        <f t="shared" si="188"/>
        <v>6</v>
      </c>
      <c r="N2382" t="str">
        <f>VLOOKUP(B:B,Customers!A:B,2,TRUE)</f>
        <v>Singapore</v>
      </c>
      <c r="O2382" t="str">
        <f t="shared" si="189"/>
        <v>Not Outlier</v>
      </c>
      <c r="P2382">
        <f>VLOOKUP(B:B,Customers!A:H,8,0)</f>
        <v>28</v>
      </c>
    </row>
    <row r="2383" spans="1:16" x14ac:dyDescent="0.25">
      <c r="A2383">
        <v>1474744</v>
      </c>
      <c r="B2383">
        <v>1900</v>
      </c>
      <c r="C2383" s="1" t="s">
        <v>106</v>
      </c>
      <c r="D2383" s="3">
        <v>45038.040277777778</v>
      </c>
      <c r="E2383" t="s">
        <v>98</v>
      </c>
      <c r="F2383" t="s">
        <v>9</v>
      </c>
      <c r="G2383">
        <v>9529</v>
      </c>
      <c r="H2383" s="11">
        <f t="shared" si="185"/>
        <v>22</v>
      </c>
      <c r="I2383" s="7">
        <v>45038</v>
      </c>
      <c r="J2383" s="8">
        <v>4.027777777777778E-2</v>
      </c>
      <c r="K2383">
        <f t="shared" si="186"/>
        <v>58</v>
      </c>
      <c r="L2383">
        <f t="shared" si="187"/>
        <v>0</v>
      </c>
      <c r="M2383">
        <f t="shared" si="188"/>
        <v>4</v>
      </c>
      <c r="N2383" t="str">
        <f>VLOOKUP(B:B,Customers!A:B,2,TRUE)</f>
        <v>Singapore</v>
      </c>
      <c r="O2383" t="str">
        <f t="shared" si="189"/>
        <v>Not Outlier</v>
      </c>
      <c r="P2383">
        <f>VLOOKUP(B:B,Customers!A:H,8,0)</f>
        <v>28</v>
      </c>
    </row>
    <row r="2384" spans="1:16" x14ac:dyDescent="0.25">
      <c r="A2384">
        <v>404150</v>
      </c>
      <c r="B2384">
        <v>1902</v>
      </c>
      <c r="C2384" s="1" t="s">
        <v>104</v>
      </c>
      <c r="D2384" s="2">
        <v>45015.020138888889</v>
      </c>
      <c r="E2384" t="s">
        <v>98</v>
      </c>
      <c r="F2384" t="s">
        <v>27</v>
      </c>
      <c r="G2384">
        <v>5798</v>
      </c>
      <c r="H2384" s="11">
        <f t="shared" si="185"/>
        <v>30</v>
      </c>
      <c r="I2384" s="7">
        <v>45015</v>
      </c>
      <c r="J2384" s="8">
        <v>2.013888888888889E-2</v>
      </c>
      <c r="K2384">
        <f t="shared" si="186"/>
        <v>29</v>
      </c>
      <c r="L2384">
        <f t="shared" si="187"/>
        <v>0</v>
      </c>
      <c r="M2384">
        <f t="shared" si="188"/>
        <v>3</v>
      </c>
      <c r="N2384" t="str">
        <f>VLOOKUP(B:B,Customers!A:B,2,TRUE)</f>
        <v>Austria</v>
      </c>
      <c r="O2384" t="str">
        <f t="shared" si="189"/>
        <v>Not Outlier</v>
      </c>
      <c r="P2384">
        <f>VLOOKUP(B:B,Customers!A:H,8,0)</f>
        <v>46</v>
      </c>
    </row>
    <row r="2385" spans="1:16" x14ac:dyDescent="0.25">
      <c r="A2385">
        <v>286598</v>
      </c>
      <c r="B2385">
        <v>1903</v>
      </c>
      <c r="C2385" s="1" t="s">
        <v>101</v>
      </c>
      <c r="D2385" s="2">
        <v>44997.037499999999</v>
      </c>
      <c r="E2385" t="s">
        <v>191</v>
      </c>
      <c r="F2385" t="s">
        <v>27</v>
      </c>
      <c r="G2385">
        <v>8252</v>
      </c>
      <c r="H2385" s="11">
        <f t="shared" si="185"/>
        <v>12</v>
      </c>
      <c r="I2385" s="7">
        <v>44997</v>
      </c>
      <c r="J2385" s="8">
        <v>3.7499999999999999E-2</v>
      </c>
      <c r="K2385">
        <f t="shared" si="186"/>
        <v>54</v>
      </c>
      <c r="L2385">
        <f t="shared" si="187"/>
        <v>0</v>
      </c>
      <c r="M2385">
        <f t="shared" si="188"/>
        <v>3</v>
      </c>
      <c r="N2385" t="str">
        <f>VLOOKUP(B:B,Customers!A:B,2,TRUE)</f>
        <v>Australia</v>
      </c>
      <c r="O2385" t="str">
        <f t="shared" si="189"/>
        <v>Not Outlier</v>
      </c>
      <c r="P2385">
        <f>VLOOKUP(B:B,Customers!A:H,8,0)</f>
        <v>71</v>
      </c>
    </row>
    <row r="2386" spans="1:16" x14ac:dyDescent="0.25">
      <c r="A2386">
        <v>1273811</v>
      </c>
      <c r="B2386">
        <v>1905</v>
      </c>
      <c r="C2386" s="1" t="s">
        <v>105</v>
      </c>
      <c r="D2386" s="3">
        <v>45277.997916666667</v>
      </c>
      <c r="E2386" t="s">
        <v>98</v>
      </c>
      <c r="F2386" t="s">
        <v>70</v>
      </c>
      <c r="G2386">
        <v>5538</v>
      </c>
      <c r="H2386" s="11">
        <f t="shared" si="185"/>
        <v>17</v>
      </c>
      <c r="I2386" s="7">
        <v>45277</v>
      </c>
      <c r="J2386" s="8">
        <v>0.99791666666666667</v>
      </c>
      <c r="K2386">
        <f t="shared" si="186"/>
        <v>57</v>
      </c>
      <c r="L2386">
        <f t="shared" si="187"/>
        <v>23</v>
      </c>
      <c r="M2386">
        <f t="shared" si="188"/>
        <v>12</v>
      </c>
      <c r="N2386" t="str">
        <f>VLOOKUP(B:B,Customers!A:B,2,TRUE)</f>
        <v>Spain</v>
      </c>
      <c r="O2386" t="str">
        <f t="shared" si="189"/>
        <v>Not Outlier</v>
      </c>
      <c r="P2386">
        <f>VLOOKUP(B:B,Customers!A:H,8,0)</f>
        <v>48</v>
      </c>
    </row>
    <row r="2387" spans="1:16" x14ac:dyDescent="0.25">
      <c r="A2387">
        <v>1563544</v>
      </c>
      <c r="B2387">
        <v>1905</v>
      </c>
      <c r="C2387" s="1" t="s">
        <v>105</v>
      </c>
      <c r="D2387" s="3">
        <v>45242.051388888889</v>
      </c>
      <c r="E2387" t="s">
        <v>98</v>
      </c>
      <c r="F2387" t="s">
        <v>79</v>
      </c>
      <c r="G2387">
        <v>4596</v>
      </c>
      <c r="H2387" s="11">
        <f t="shared" si="185"/>
        <v>12</v>
      </c>
      <c r="I2387" s="7">
        <v>45242</v>
      </c>
      <c r="J2387" s="8">
        <v>5.1388888888888887E-2</v>
      </c>
      <c r="K2387">
        <f t="shared" si="186"/>
        <v>14</v>
      </c>
      <c r="L2387">
        <f t="shared" si="187"/>
        <v>1</v>
      </c>
      <c r="M2387">
        <f t="shared" si="188"/>
        <v>11</v>
      </c>
      <c r="N2387" t="str">
        <f>VLOOKUP(B:B,Customers!A:B,2,TRUE)</f>
        <v>Spain</v>
      </c>
      <c r="O2387" t="str">
        <f t="shared" si="189"/>
        <v>Not Outlier</v>
      </c>
      <c r="P2387">
        <f>VLOOKUP(B:B,Customers!A:H,8,0)</f>
        <v>48</v>
      </c>
    </row>
    <row r="2388" spans="1:16" x14ac:dyDescent="0.25">
      <c r="A2388">
        <v>574480</v>
      </c>
      <c r="B2388">
        <v>1907</v>
      </c>
      <c r="C2388" s="1" t="s">
        <v>101</v>
      </c>
      <c r="D2388" s="2">
        <v>45197.015972222223</v>
      </c>
      <c r="E2388" t="s">
        <v>191</v>
      </c>
      <c r="F2388" t="s">
        <v>6</v>
      </c>
      <c r="G2388">
        <v>6577</v>
      </c>
      <c r="H2388" s="11">
        <f t="shared" si="185"/>
        <v>28</v>
      </c>
      <c r="I2388" s="7">
        <v>45197</v>
      </c>
      <c r="J2388" s="8">
        <v>1.5972222222222221E-2</v>
      </c>
      <c r="K2388">
        <f t="shared" si="186"/>
        <v>23</v>
      </c>
      <c r="L2388">
        <f t="shared" si="187"/>
        <v>0</v>
      </c>
      <c r="M2388">
        <f t="shared" si="188"/>
        <v>9</v>
      </c>
      <c r="N2388" t="str">
        <f>VLOOKUP(B:B,Customers!A:B,2,TRUE)</f>
        <v>Australia</v>
      </c>
      <c r="O2388" t="str">
        <f t="shared" si="189"/>
        <v>Not Outlier</v>
      </c>
      <c r="P2388">
        <f>VLOOKUP(B:B,Customers!A:H,8,0)</f>
        <v>83</v>
      </c>
    </row>
    <row r="2389" spans="1:16" x14ac:dyDescent="0.25">
      <c r="A2389">
        <v>1246551</v>
      </c>
      <c r="B2389">
        <v>1907</v>
      </c>
      <c r="C2389" s="1" t="s">
        <v>101</v>
      </c>
      <c r="D2389" s="3">
        <v>45072.953472222223</v>
      </c>
      <c r="E2389" t="s">
        <v>191</v>
      </c>
      <c r="F2389" t="s">
        <v>81</v>
      </c>
      <c r="G2389">
        <v>5938</v>
      </c>
      <c r="H2389" s="11">
        <f t="shared" si="185"/>
        <v>26</v>
      </c>
      <c r="I2389" s="7">
        <v>45072</v>
      </c>
      <c r="J2389" s="8">
        <v>0.95347222222222228</v>
      </c>
      <c r="K2389">
        <f t="shared" si="186"/>
        <v>53</v>
      </c>
      <c r="L2389">
        <f t="shared" si="187"/>
        <v>22</v>
      </c>
      <c r="M2389">
        <f t="shared" si="188"/>
        <v>5</v>
      </c>
      <c r="N2389" t="str">
        <f>VLOOKUP(B:B,Customers!A:B,2,TRUE)</f>
        <v>Australia</v>
      </c>
      <c r="O2389" t="str">
        <f t="shared" si="189"/>
        <v>Not Outlier</v>
      </c>
      <c r="P2389">
        <f>VLOOKUP(B:B,Customers!A:H,8,0)</f>
        <v>83</v>
      </c>
    </row>
    <row r="2390" spans="1:16" x14ac:dyDescent="0.25">
      <c r="A2390">
        <v>730976</v>
      </c>
      <c r="B2390">
        <v>1908</v>
      </c>
      <c r="C2390" s="1" t="s">
        <v>99</v>
      </c>
      <c r="D2390" s="3">
        <v>45231.040277777778</v>
      </c>
      <c r="E2390" t="s">
        <v>97</v>
      </c>
      <c r="F2390" t="s">
        <v>13</v>
      </c>
      <c r="G2390">
        <v>4073</v>
      </c>
      <c r="H2390" s="11">
        <f t="shared" si="185"/>
        <v>1</v>
      </c>
      <c r="I2390" s="7">
        <v>45231</v>
      </c>
      <c r="J2390" s="8">
        <v>4.027777777777778E-2</v>
      </c>
      <c r="K2390">
        <f t="shared" si="186"/>
        <v>58</v>
      </c>
      <c r="L2390">
        <f t="shared" si="187"/>
        <v>0</v>
      </c>
      <c r="M2390">
        <f t="shared" si="188"/>
        <v>11</v>
      </c>
      <c r="N2390" t="str">
        <f>VLOOKUP(B:B,Customers!A:B,2,TRUE)</f>
        <v>USA</v>
      </c>
      <c r="O2390" t="str">
        <f t="shared" si="189"/>
        <v>Not Outlier</v>
      </c>
      <c r="P2390">
        <f>VLOOKUP(B:B,Customers!A:H,8,0)</f>
        <v>20</v>
      </c>
    </row>
    <row r="2391" spans="1:16" x14ac:dyDescent="0.25">
      <c r="A2391">
        <v>1503941</v>
      </c>
      <c r="B2391">
        <v>1910</v>
      </c>
      <c r="C2391" s="1" t="s">
        <v>100</v>
      </c>
      <c r="D2391" s="3">
        <v>45244.083333333336</v>
      </c>
      <c r="E2391" t="s">
        <v>191</v>
      </c>
      <c r="F2391" t="s">
        <v>68</v>
      </c>
      <c r="G2391">
        <v>4898</v>
      </c>
      <c r="H2391" s="11">
        <f t="shared" si="185"/>
        <v>14</v>
      </c>
      <c r="I2391" s="7">
        <v>45244</v>
      </c>
      <c r="J2391" s="8">
        <v>8.3333333333333329E-2</v>
      </c>
      <c r="K2391">
        <f t="shared" si="186"/>
        <v>0</v>
      </c>
      <c r="L2391">
        <f t="shared" si="187"/>
        <v>2</v>
      </c>
      <c r="M2391">
        <f t="shared" si="188"/>
        <v>11</v>
      </c>
      <c r="N2391" t="str">
        <f>VLOOKUP(B:B,Customers!A:B,2,TRUE)</f>
        <v>France</v>
      </c>
      <c r="O2391" t="str">
        <f t="shared" si="189"/>
        <v>Not Outlier</v>
      </c>
      <c r="P2391">
        <f>VLOOKUP(B:B,Customers!A:H,8,0)</f>
        <v>51</v>
      </c>
    </row>
    <row r="2392" spans="1:16" x14ac:dyDescent="0.25">
      <c r="A2392">
        <v>113406</v>
      </c>
      <c r="B2392">
        <v>1911</v>
      </c>
      <c r="C2392" s="1" t="s">
        <v>101</v>
      </c>
      <c r="D2392" s="2">
        <v>44987.074999999997</v>
      </c>
      <c r="E2392" t="s">
        <v>96</v>
      </c>
      <c r="F2392" t="s">
        <v>26</v>
      </c>
      <c r="G2392">
        <v>2500</v>
      </c>
      <c r="H2392" s="11">
        <f t="shared" si="185"/>
        <v>2</v>
      </c>
      <c r="I2392" s="7">
        <v>44987</v>
      </c>
      <c r="J2392" s="8">
        <v>7.4999999999999997E-2</v>
      </c>
      <c r="K2392">
        <f t="shared" si="186"/>
        <v>48</v>
      </c>
      <c r="L2392">
        <f t="shared" si="187"/>
        <v>1</v>
      </c>
      <c r="M2392">
        <f t="shared" si="188"/>
        <v>3</v>
      </c>
      <c r="N2392" t="str">
        <f>VLOOKUP(B:B,Customers!A:B,2,TRUE)</f>
        <v>Australia</v>
      </c>
      <c r="O2392" t="str">
        <f t="shared" si="189"/>
        <v>Not Outlier</v>
      </c>
      <c r="P2392">
        <f>VLOOKUP(B:B,Customers!A:H,8,0)</f>
        <v>78</v>
      </c>
    </row>
    <row r="2393" spans="1:16" x14ac:dyDescent="0.25">
      <c r="A2393">
        <v>273923</v>
      </c>
      <c r="B2393">
        <v>1911</v>
      </c>
      <c r="C2393" s="1" t="s">
        <v>101</v>
      </c>
      <c r="D2393" s="2">
        <v>44957.040277777778</v>
      </c>
      <c r="E2393" t="s">
        <v>98</v>
      </c>
      <c r="F2393" t="s">
        <v>22</v>
      </c>
      <c r="G2393">
        <v>4736</v>
      </c>
      <c r="H2393" s="11">
        <f t="shared" si="185"/>
        <v>31</v>
      </c>
      <c r="I2393" s="7">
        <v>44957</v>
      </c>
      <c r="J2393" s="8">
        <v>4.027777777777778E-2</v>
      </c>
      <c r="K2393">
        <f t="shared" si="186"/>
        <v>58</v>
      </c>
      <c r="L2393">
        <f t="shared" si="187"/>
        <v>0</v>
      </c>
      <c r="M2393">
        <f t="shared" si="188"/>
        <v>1</v>
      </c>
      <c r="N2393" t="str">
        <f>VLOOKUP(B:B,Customers!A:B,2,TRUE)</f>
        <v>Australia</v>
      </c>
      <c r="O2393" t="str">
        <f t="shared" si="189"/>
        <v>Not Outlier</v>
      </c>
      <c r="P2393">
        <f>VLOOKUP(B:B,Customers!A:H,8,0)</f>
        <v>78</v>
      </c>
    </row>
    <row r="2394" spans="1:16" x14ac:dyDescent="0.25">
      <c r="A2394">
        <v>495154</v>
      </c>
      <c r="B2394">
        <v>1911</v>
      </c>
      <c r="C2394" s="1" t="s">
        <v>101</v>
      </c>
      <c r="D2394" s="2">
        <v>44991.996527777781</v>
      </c>
      <c r="E2394" t="s">
        <v>97</v>
      </c>
      <c r="F2394" t="s">
        <v>64</v>
      </c>
      <c r="G2394">
        <v>5800</v>
      </c>
      <c r="H2394" s="11">
        <f t="shared" si="185"/>
        <v>6</v>
      </c>
      <c r="I2394" s="7">
        <v>44991</v>
      </c>
      <c r="J2394" s="8">
        <v>0.99652777777777779</v>
      </c>
      <c r="K2394">
        <f t="shared" si="186"/>
        <v>55</v>
      </c>
      <c r="L2394">
        <f t="shared" si="187"/>
        <v>23</v>
      </c>
      <c r="M2394">
        <f t="shared" si="188"/>
        <v>3</v>
      </c>
      <c r="N2394" t="str">
        <f>VLOOKUP(B:B,Customers!A:B,2,TRUE)</f>
        <v>Australia</v>
      </c>
      <c r="O2394" t="str">
        <f t="shared" si="189"/>
        <v>Not Outlier</v>
      </c>
      <c r="P2394">
        <f>VLOOKUP(B:B,Customers!A:H,8,0)</f>
        <v>78</v>
      </c>
    </row>
    <row r="2395" spans="1:16" x14ac:dyDescent="0.25">
      <c r="A2395">
        <v>728697</v>
      </c>
      <c r="B2395">
        <v>1913</v>
      </c>
      <c r="C2395" s="1" t="s">
        <v>107</v>
      </c>
      <c r="D2395" s="3">
        <v>45163.007638888892</v>
      </c>
      <c r="E2395" t="s">
        <v>97</v>
      </c>
      <c r="F2395" t="s">
        <v>73</v>
      </c>
      <c r="G2395">
        <v>6226</v>
      </c>
      <c r="H2395" s="11">
        <f t="shared" si="185"/>
        <v>25</v>
      </c>
      <c r="I2395" s="7">
        <v>45163</v>
      </c>
      <c r="J2395" s="8">
        <v>7.6388888888888886E-3</v>
      </c>
      <c r="K2395">
        <f t="shared" si="186"/>
        <v>11</v>
      </c>
      <c r="L2395">
        <f t="shared" si="187"/>
        <v>0</v>
      </c>
      <c r="M2395">
        <f t="shared" si="188"/>
        <v>8</v>
      </c>
      <c r="N2395" t="str">
        <f>VLOOKUP(B:B,Customers!A:B,2,TRUE)</f>
        <v>Italy</v>
      </c>
      <c r="O2395" t="str">
        <f t="shared" si="189"/>
        <v>Not Outlier</v>
      </c>
      <c r="P2395">
        <f>VLOOKUP(B:B,Customers!A:H,8,0)</f>
        <v>51</v>
      </c>
    </row>
    <row r="2396" spans="1:16" x14ac:dyDescent="0.25">
      <c r="A2396">
        <v>850051</v>
      </c>
      <c r="B2396">
        <v>1914</v>
      </c>
      <c r="C2396" s="1" t="s">
        <v>101</v>
      </c>
      <c r="D2396" s="3">
        <v>45230.986111111109</v>
      </c>
      <c r="E2396" t="s">
        <v>97</v>
      </c>
      <c r="F2396" t="s">
        <v>87</v>
      </c>
      <c r="G2396">
        <v>6638</v>
      </c>
      <c r="H2396" s="11">
        <f t="shared" si="185"/>
        <v>31</v>
      </c>
      <c r="I2396" s="7">
        <v>45230</v>
      </c>
      <c r="J2396" s="8">
        <v>0.98611111111111116</v>
      </c>
      <c r="K2396">
        <f t="shared" si="186"/>
        <v>40</v>
      </c>
      <c r="L2396">
        <f t="shared" si="187"/>
        <v>23</v>
      </c>
      <c r="M2396">
        <f t="shared" si="188"/>
        <v>10</v>
      </c>
      <c r="N2396" t="str">
        <f>VLOOKUP(B:B,Customers!A:B,2,TRUE)</f>
        <v>Australia</v>
      </c>
      <c r="O2396" t="str">
        <f t="shared" si="189"/>
        <v>Not Outlier</v>
      </c>
      <c r="P2396">
        <f>VLOOKUP(B:B,Customers!A:H,8,0)</f>
        <v>34</v>
      </c>
    </row>
    <row r="2397" spans="1:16" x14ac:dyDescent="0.25">
      <c r="A2397">
        <v>1337603</v>
      </c>
      <c r="B2397">
        <v>1915</v>
      </c>
      <c r="C2397" s="1" t="s">
        <v>99</v>
      </c>
      <c r="D2397" s="3">
        <v>44968.010416666664</v>
      </c>
      <c r="E2397" t="s">
        <v>97</v>
      </c>
      <c r="F2397" t="s">
        <v>49</v>
      </c>
      <c r="G2397">
        <v>5719</v>
      </c>
      <c r="H2397" s="11">
        <f t="shared" si="185"/>
        <v>11</v>
      </c>
      <c r="I2397" s="7">
        <v>44968</v>
      </c>
      <c r="J2397" s="8">
        <v>1.0416666666666666E-2</v>
      </c>
      <c r="K2397">
        <f t="shared" si="186"/>
        <v>15</v>
      </c>
      <c r="L2397">
        <f t="shared" si="187"/>
        <v>0</v>
      </c>
      <c r="M2397">
        <f t="shared" si="188"/>
        <v>2</v>
      </c>
      <c r="N2397" t="str">
        <f>VLOOKUP(B:B,Customers!A:B,2,TRUE)</f>
        <v>USA</v>
      </c>
      <c r="O2397" t="str">
        <f t="shared" si="189"/>
        <v>Not Outlier</v>
      </c>
      <c r="P2397">
        <f>VLOOKUP(B:B,Customers!A:H,8,0)</f>
        <v>74</v>
      </c>
    </row>
    <row r="2398" spans="1:16" x14ac:dyDescent="0.25">
      <c r="A2398">
        <v>260991</v>
      </c>
      <c r="B2398">
        <v>1916</v>
      </c>
      <c r="C2398" s="1" t="s">
        <v>110</v>
      </c>
      <c r="D2398" s="2">
        <v>44979.013194444444</v>
      </c>
      <c r="E2398" t="s">
        <v>98</v>
      </c>
      <c r="F2398" t="s">
        <v>20</v>
      </c>
      <c r="G2398">
        <v>8257</v>
      </c>
      <c r="H2398" s="11">
        <f t="shared" si="185"/>
        <v>22</v>
      </c>
      <c r="I2398" s="7">
        <v>44979</v>
      </c>
      <c r="J2398" s="8">
        <v>1.3194444444444444E-2</v>
      </c>
      <c r="K2398">
        <f t="shared" si="186"/>
        <v>19</v>
      </c>
      <c r="L2398">
        <f t="shared" si="187"/>
        <v>0</v>
      </c>
      <c r="M2398">
        <f t="shared" si="188"/>
        <v>2</v>
      </c>
      <c r="N2398" t="str">
        <f>VLOOKUP(B:B,Customers!A:B,2,TRUE)</f>
        <v>Switzerland</v>
      </c>
      <c r="O2398" t="str">
        <f t="shared" si="189"/>
        <v>Not Outlier</v>
      </c>
      <c r="P2398">
        <f>VLOOKUP(B:B,Customers!A:H,8,0)</f>
        <v>34</v>
      </c>
    </row>
    <row r="2399" spans="1:16" x14ac:dyDescent="0.25">
      <c r="A2399">
        <v>1265339</v>
      </c>
      <c r="B2399">
        <v>1916</v>
      </c>
      <c r="C2399" s="1" t="s">
        <v>110</v>
      </c>
      <c r="D2399" s="3">
        <v>44928.075694444444</v>
      </c>
      <c r="E2399" t="s">
        <v>98</v>
      </c>
      <c r="F2399" t="s">
        <v>27</v>
      </c>
      <c r="G2399">
        <v>5272</v>
      </c>
      <c r="H2399" s="11">
        <f t="shared" si="185"/>
        <v>2</v>
      </c>
      <c r="I2399" s="7">
        <v>44928</v>
      </c>
      <c r="J2399" s="8">
        <v>7.5694444444444439E-2</v>
      </c>
      <c r="K2399">
        <f t="shared" si="186"/>
        <v>49</v>
      </c>
      <c r="L2399">
        <f t="shared" si="187"/>
        <v>1</v>
      </c>
      <c r="M2399">
        <f t="shared" si="188"/>
        <v>1</v>
      </c>
      <c r="N2399" t="str">
        <f>VLOOKUP(B:B,Customers!A:B,2,TRUE)</f>
        <v>Switzerland</v>
      </c>
      <c r="O2399" t="str">
        <f t="shared" si="189"/>
        <v>Not Outlier</v>
      </c>
      <c r="P2399">
        <f>VLOOKUP(B:B,Customers!A:H,8,0)</f>
        <v>34</v>
      </c>
    </row>
    <row r="2400" spans="1:16" x14ac:dyDescent="0.25">
      <c r="A2400">
        <v>1078422</v>
      </c>
      <c r="B2400">
        <v>1917</v>
      </c>
      <c r="C2400" s="1" t="s">
        <v>99</v>
      </c>
      <c r="D2400" s="3">
        <v>45266.090277777781</v>
      </c>
      <c r="E2400" t="s">
        <v>191</v>
      </c>
      <c r="F2400" t="s">
        <v>11</v>
      </c>
      <c r="G2400">
        <v>3916</v>
      </c>
      <c r="H2400" s="11">
        <f t="shared" si="185"/>
        <v>6</v>
      </c>
      <c r="I2400" s="7">
        <v>45266</v>
      </c>
      <c r="J2400" s="8">
        <v>9.0277777777777776E-2</v>
      </c>
      <c r="K2400">
        <f t="shared" si="186"/>
        <v>10</v>
      </c>
      <c r="L2400">
        <f t="shared" si="187"/>
        <v>2</v>
      </c>
      <c r="M2400">
        <f t="shared" si="188"/>
        <v>12</v>
      </c>
      <c r="N2400" t="str">
        <f>VLOOKUP(B:B,Customers!A:B,2,TRUE)</f>
        <v>USA</v>
      </c>
      <c r="O2400" t="str">
        <f t="shared" si="189"/>
        <v>Not Outlier</v>
      </c>
      <c r="P2400">
        <f>VLOOKUP(B:B,Customers!A:H,8,0)</f>
        <v>63</v>
      </c>
    </row>
    <row r="2401" spans="1:16" x14ac:dyDescent="0.25">
      <c r="A2401">
        <v>1162071</v>
      </c>
      <c r="B2401">
        <v>1920</v>
      </c>
      <c r="C2401" s="1" t="s">
        <v>99</v>
      </c>
      <c r="D2401" s="3">
        <v>45103.067361111112</v>
      </c>
      <c r="E2401" t="s">
        <v>191</v>
      </c>
      <c r="F2401" t="s">
        <v>43</v>
      </c>
      <c r="G2401">
        <v>2237</v>
      </c>
      <c r="H2401" s="11">
        <f t="shared" si="185"/>
        <v>26</v>
      </c>
      <c r="I2401" s="7">
        <v>45103</v>
      </c>
      <c r="J2401" s="8">
        <v>6.7361111111111108E-2</v>
      </c>
      <c r="K2401">
        <f t="shared" si="186"/>
        <v>37</v>
      </c>
      <c r="L2401">
        <f t="shared" si="187"/>
        <v>1</v>
      </c>
      <c r="M2401">
        <f t="shared" si="188"/>
        <v>6</v>
      </c>
      <c r="N2401" t="str">
        <f>VLOOKUP(B:B,Customers!A:B,2,TRUE)</f>
        <v>USA</v>
      </c>
      <c r="O2401" t="str">
        <f t="shared" si="189"/>
        <v>Not Outlier</v>
      </c>
      <c r="P2401">
        <f>VLOOKUP(B:B,Customers!A:H,8,0)</f>
        <v>43</v>
      </c>
    </row>
    <row r="2402" spans="1:16" x14ac:dyDescent="0.25">
      <c r="A2402">
        <v>801394</v>
      </c>
      <c r="B2402">
        <v>1922</v>
      </c>
      <c r="C2402" s="1" t="s">
        <v>105</v>
      </c>
      <c r="D2402" s="3">
        <v>45017.073611111111</v>
      </c>
      <c r="E2402" t="s">
        <v>96</v>
      </c>
      <c r="F2402" t="s">
        <v>72</v>
      </c>
      <c r="G2402">
        <v>5526</v>
      </c>
      <c r="H2402" s="11">
        <f t="shared" si="185"/>
        <v>1</v>
      </c>
      <c r="I2402" s="7">
        <v>45017</v>
      </c>
      <c r="J2402" s="8">
        <v>7.3611111111111113E-2</v>
      </c>
      <c r="K2402">
        <f t="shared" si="186"/>
        <v>46</v>
      </c>
      <c r="L2402">
        <f t="shared" si="187"/>
        <v>1</v>
      </c>
      <c r="M2402">
        <f t="shared" si="188"/>
        <v>4</v>
      </c>
      <c r="N2402" t="str">
        <f>VLOOKUP(B:B,Customers!A:B,2,TRUE)</f>
        <v>Spain</v>
      </c>
      <c r="O2402" t="str">
        <f t="shared" si="189"/>
        <v>Not Outlier</v>
      </c>
      <c r="P2402">
        <f>VLOOKUP(B:B,Customers!A:H,8,0)</f>
        <v>59</v>
      </c>
    </row>
    <row r="2403" spans="1:16" x14ac:dyDescent="0.25">
      <c r="A2403">
        <v>958196</v>
      </c>
      <c r="B2403">
        <v>1922</v>
      </c>
      <c r="C2403" s="1" t="s">
        <v>105</v>
      </c>
      <c r="D2403" s="3">
        <v>44934.033333333333</v>
      </c>
      <c r="E2403" t="s">
        <v>96</v>
      </c>
      <c r="F2403" t="s">
        <v>31</v>
      </c>
      <c r="G2403">
        <v>3813</v>
      </c>
      <c r="H2403" s="11">
        <f t="shared" si="185"/>
        <v>8</v>
      </c>
      <c r="I2403" s="7">
        <v>44934</v>
      </c>
      <c r="J2403" s="8">
        <v>3.3333333333333333E-2</v>
      </c>
      <c r="K2403">
        <f t="shared" si="186"/>
        <v>48</v>
      </c>
      <c r="L2403">
        <f t="shared" si="187"/>
        <v>0</v>
      </c>
      <c r="M2403">
        <f t="shared" si="188"/>
        <v>1</v>
      </c>
      <c r="N2403" t="str">
        <f>VLOOKUP(B:B,Customers!A:B,2,TRUE)</f>
        <v>Spain</v>
      </c>
      <c r="O2403" t="str">
        <f t="shared" si="189"/>
        <v>Not Outlier</v>
      </c>
      <c r="P2403">
        <f>VLOOKUP(B:B,Customers!A:H,8,0)</f>
        <v>59</v>
      </c>
    </row>
    <row r="2404" spans="1:16" x14ac:dyDescent="0.25">
      <c r="A2404">
        <v>1162786</v>
      </c>
      <c r="B2404">
        <v>1923</v>
      </c>
      <c r="C2404" s="1" t="s">
        <v>107</v>
      </c>
      <c r="D2404" s="3">
        <v>45032.938194444447</v>
      </c>
      <c r="E2404" t="s">
        <v>98</v>
      </c>
      <c r="F2404" t="s">
        <v>27</v>
      </c>
      <c r="G2404">
        <v>3405</v>
      </c>
      <c r="H2404" s="11">
        <f t="shared" si="185"/>
        <v>16</v>
      </c>
      <c r="I2404" s="7">
        <v>45032</v>
      </c>
      <c r="J2404" s="8">
        <v>0.93819444444444444</v>
      </c>
      <c r="K2404">
        <f t="shared" si="186"/>
        <v>31</v>
      </c>
      <c r="L2404">
        <f t="shared" si="187"/>
        <v>22</v>
      </c>
      <c r="M2404">
        <f t="shared" si="188"/>
        <v>4</v>
      </c>
      <c r="N2404" t="str">
        <f>VLOOKUP(B:B,Customers!A:B,2,TRUE)</f>
        <v>Italy</v>
      </c>
      <c r="O2404" t="str">
        <f t="shared" si="189"/>
        <v>Not Outlier</v>
      </c>
      <c r="P2404">
        <f>VLOOKUP(B:B,Customers!A:H,8,0)</f>
        <v>29</v>
      </c>
    </row>
    <row r="2405" spans="1:16" x14ac:dyDescent="0.25">
      <c r="A2405">
        <v>1526749</v>
      </c>
      <c r="B2405">
        <v>1926</v>
      </c>
      <c r="C2405" s="1" t="s">
        <v>105</v>
      </c>
      <c r="D2405" s="3">
        <v>45151.027777777781</v>
      </c>
      <c r="E2405" t="s">
        <v>97</v>
      </c>
      <c r="F2405" t="s">
        <v>77</v>
      </c>
      <c r="G2405">
        <v>7714</v>
      </c>
      <c r="H2405" s="11">
        <f t="shared" si="185"/>
        <v>13</v>
      </c>
      <c r="I2405" s="7">
        <v>45151</v>
      </c>
      <c r="J2405" s="8">
        <v>2.7777777777777776E-2</v>
      </c>
      <c r="K2405">
        <f t="shared" si="186"/>
        <v>40</v>
      </c>
      <c r="L2405">
        <f t="shared" si="187"/>
        <v>0</v>
      </c>
      <c r="M2405">
        <f t="shared" si="188"/>
        <v>8</v>
      </c>
      <c r="N2405" t="str">
        <f>VLOOKUP(B:B,Customers!A:B,2,TRUE)</f>
        <v>Spain</v>
      </c>
      <c r="O2405" t="str">
        <f t="shared" si="189"/>
        <v>Not Outlier</v>
      </c>
      <c r="P2405">
        <f>VLOOKUP(B:B,Customers!A:H,8,0)</f>
        <v>24</v>
      </c>
    </row>
    <row r="2406" spans="1:16" x14ac:dyDescent="0.25">
      <c r="A2406">
        <v>1215680</v>
      </c>
      <c r="B2406">
        <v>1927</v>
      </c>
      <c r="C2406" s="1" t="s">
        <v>105</v>
      </c>
      <c r="D2406" s="3">
        <v>45164.031944444447</v>
      </c>
      <c r="E2406" t="s">
        <v>98</v>
      </c>
      <c r="F2406" t="s">
        <v>27</v>
      </c>
      <c r="G2406">
        <v>1775</v>
      </c>
      <c r="H2406" s="11">
        <f t="shared" si="185"/>
        <v>26</v>
      </c>
      <c r="I2406" s="7">
        <v>45164</v>
      </c>
      <c r="J2406" s="8">
        <v>3.1944444444444442E-2</v>
      </c>
      <c r="K2406">
        <f t="shared" si="186"/>
        <v>46</v>
      </c>
      <c r="L2406">
        <f t="shared" si="187"/>
        <v>0</v>
      </c>
      <c r="M2406">
        <f t="shared" si="188"/>
        <v>8</v>
      </c>
      <c r="N2406" t="str">
        <f>VLOOKUP(B:B,Customers!A:B,2,TRUE)</f>
        <v>Spain</v>
      </c>
      <c r="O2406" t="str">
        <f t="shared" si="189"/>
        <v>Not Outlier</v>
      </c>
      <c r="P2406">
        <f>VLOOKUP(B:B,Customers!A:H,8,0)</f>
        <v>52</v>
      </c>
    </row>
    <row r="2407" spans="1:16" x14ac:dyDescent="0.25">
      <c r="A2407">
        <v>1064900</v>
      </c>
      <c r="B2407">
        <v>1928</v>
      </c>
      <c r="C2407" s="1" t="s">
        <v>101</v>
      </c>
      <c r="D2407" s="3">
        <v>45211.030555555553</v>
      </c>
      <c r="E2407" t="s">
        <v>98</v>
      </c>
      <c r="F2407" t="s">
        <v>27</v>
      </c>
      <c r="G2407">
        <v>7612</v>
      </c>
      <c r="H2407" s="11">
        <f t="shared" si="185"/>
        <v>12</v>
      </c>
      <c r="I2407" s="7">
        <v>45211</v>
      </c>
      <c r="J2407" s="8">
        <v>3.0555555555555555E-2</v>
      </c>
      <c r="K2407">
        <f t="shared" si="186"/>
        <v>44</v>
      </c>
      <c r="L2407">
        <f t="shared" si="187"/>
        <v>0</v>
      </c>
      <c r="M2407">
        <f t="shared" si="188"/>
        <v>10</v>
      </c>
      <c r="N2407" t="str">
        <f>VLOOKUP(B:B,Customers!A:B,2,TRUE)</f>
        <v>Australia</v>
      </c>
      <c r="O2407" t="str">
        <f t="shared" si="189"/>
        <v>Not Outlier</v>
      </c>
      <c r="P2407">
        <f>VLOOKUP(B:B,Customers!A:H,8,0)</f>
        <v>62</v>
      </c>
    </row>
    <row r="2408" spans="1:16" x14ac:dyDescent="0.25">
      <c r="A2408">
        <v>1482389</v>
      </c>
      <c r="B2408">
        <v>1928</v>
      </c>
      <c r="C2408" s="1" t="s">
        <v>101</v>
      </c>
      <c r="D2408" s="3">
        <v>45216.010416666664</v>
      </c>
      <c r="E2408" t="s">
        <v>191</v>
      </c>
      <c r="F2408" t="s">
        <v>77</v>
      </c>
      <c r="G2408">
        <v>32</v>
      </c>
      <c r="H2408" s="11">
        <f t="shared" si="185"/>
        <v>17</v>
      </c>
      <c r="I2408" s="7">
        <v>45216</v>
      </c>
      <c r="J2408" s="8">
        <v>1.0416666666666666E-2</v>
      </c>
      <c r="K2408">
        <f t="shared" si="186"/>
        <v>15</v>
      </c>
      <c r="L2408">
        <f t="shared" si="187"/>
        <v>0</v>
      </c>
      <c r="M2408">
        <f t="shared" si="188"/>
        <v>10</v>
      </c>
      <c r="N2408" t="str">
        <f>VLOOKUP(B:B,Customers!A:B,2,TRUE)</f>
        <v>Australia</v>
      </c>
      <c r="O2408" t="str">
        <f t="shared" si="189"/>
        <v>Not Outlier</v>
      </c>
      <c r="P2408">
        <f>VLOOKUP(B:B,Customers!A:H,8,0)</f>
        <v>62</v>
      </c>
    </row>
    <row r="2409" spans="1:16" x14ac:dyDescent="0.25">
      <c r="A2409">
        <v>822544</v>
      </c>
      <c r="B2409">
        <v>1930</v>
      </c>
      <c r="C2409" s="1" t="s">
        <v>99</v>
      </c>
      <c r="D2409" s="3">
        <v>45173.083333333336</v>
      </c>
      <c r="E2409" t="s">
        <v>96</v>
      </c>
      <c r="F2409" t="s">
        <v>33</v>
      </c>
      <c r="G2409">
        <v>708</v>
      </c>
      <c r="H2409" s="11">
        <f t="shared" si="185"/>
        <v>4</v>
      </c>
      <c r="I2409" s="7">
        <v>45173</v>
      </c>
      <c r="J2409" s="8">
        <v>8.3333333333333329E-2</v>
      </c>
      <c r="K2409">
        <f t="shared" si="186"/>
        <v>0</v>
      </c>
      <c r="L2409">
        <f t="shared" si="187"/>
        <v>2</v>
      </c>
      <c r="M2409">
        <f t="shared" si="188"/>
        <v>9</v>
      </c>
      <c r="N2409" t="str">
        <f>VLOOKUP(B:B,Customers!A:B,2,TRUE)</f>
        <v>USA</v>
      </c>
      <c r="O2409" t="str">
        <f t="shared" si="189"/>
        <v>Not Outlier</v>
      </c>
      <c r="P2409">
        <f>VLOOKUP(B:B,Customers!A:H,8,0)</f>
        <v>40</v>
      </c>
    </row>
    <row r="2410" spans="1:16" x14ac:dyDescent="0.25">
      <c r="A2410">
        <v>1607569</v>
      </c>
      <c r="B2410">
        <v>1930</v>
      </c>
      <c r="C2410" s="1" t="s">
        <v>99</v>
      </c>
      <c r="D2410" s="3">
        <v>45176.990972222222</v>
      </c>
      <c r="E2410" t="s">
        <v>98</v>
      </c>
      <c r="F2410" t="s">
        <v>31</v>
      </c>
      <c r="G2410">
        <v>1307</v>
      </c>
      <c r="H2410" s="11">
        <f t="shared" si="185"/>
        <v>7</v>
      </c>
      <c r="I2410" s="7">
        <v>45176</v>
      </c>
      <c r="J2410" s="8">
        <v>0.99097222222222225</v>
      </c>
      <c r="K2410">
        <f t="shared" si="186"/>
        <v>47</v>
      </c>
      <c r="L2410">
        <f t="shared" si="187"/>
        <v>23</v>
      </c>
      <c r="M2410">
        <f t="shared" si="188"/>
        <v>9</v>
      </c>
      <c r="N2410" t="str">
        <f>VLOOKUP(B:B,Customers!A:B,2,TRUE)</f>
        <v>USA</v>
      </c>
      <c r="O2410" t="str">
        <f t="shared" si="189"/>
        <v>Not Outlier</v>
      </c>
      <c r="P2410">
        <f>VLOOKUP(B:B,Customers!A:H,8,0)</f>
        <v>40</v>
      </c>
    </row>
    <row r="2411" spans="1:16" x14ac:dyDescent="0.25">
      <c r="A2411">
        <v>1201156</v>
      </c>
      <c r="B2411">
        <v>1931</v>
      </c>
      <c r="C2411" s="1" t="s">
        <v>99</v>
      </c>
      <c r="D2411" s="3">
        <v>45047.043055555558</v>
      </c>
      <c r="E2411" t="s">
        <v>98</v>
      </c>
      <c r="F2411" t="s">
        <v>47</v>
      </c>
      <c r="G2411">
        <v>2329</v>
      </c>
      <c r="H2411" s="11">
        <f t="shared" si="185"/>
        <v>1</v>
      </c>
      <c r="I2411" s="7">
        <v>45047</v>
      </c>
      <c r="J2411" s="8">
        <v>4.3055555555555555E-2</v>
      </c>
      <c r="K2411">
        <f t="shared" si="186"/>
        <v>2</v>
      </c>
      <c r="L2411">
        <f t="shared" si="187"/>
        <v>1</v>
      </c>
      <c r="M2411">
        <f t="shared" si="188"/>
        <v>5</v>
      </c>
      <c r="N2411" t="str">
        <f>VLOOKUP(B:B,Customers!A:B,2,TRUE)</f>
        <v>USA</v>
      </c>
      <c r="O2411" t="str">
        <f t="shared" si="189"/>
        <v>Not Outlier</v>
      </c>
      <c r="P2411">
        <f>VLOOKUP(B:B,Customers!A:H,8,0)</f>
        <v>76</v>
      </c>
    </row>
    <row r="2412" spans="1:16" x14ac:dyDescent="0.25">
      <c r="A2412">
        <v>60770</v>
      </c>
      <c r="B2412">
        <v>1934</v>
      </c>
      <c r="C2412" s="1" t="s">
        <v>105</v>
      </c>
      <c r="D2412" s="2">
        <v>44932.032638888886</v>
      </c>
      <c r="E2412" t="s">
        <v>97</v>
      </c>
      <c r="F2412" t="s">
        <v>17</v>
      </c>
      <c r="G2412">
        <v>7606</v>
      </c>
      <c r="H2412" s="11">
        <f t="shared" si="185"/>
        <v>6</v>
      </c>
      <c r="I2412" s="7">
        <v>44932</v>
      </c>
      <c r="J2412" s="8">
        <v>3.2638888888888891E-2</v>
      </c>
      <c r="K2412">
        <f t="shared" si="186"/>
        <v>47</v>
      </c>
      <c r="L2412">
        <f t="shared" si="187"/>
        <v>0</v>
      </c>
      <c r="M2412">
        <f t="shared" si="188"/>
        <v>1</v>
      </c>
      <c r="N2412" t="str">
        <f>VLOOKUP(B:B,Customers!A:B,2,TRUE)</f>
        <v>Spain</v>
      </c>
      <c r="O2412" t="str">
        <f t="shared" si="189"/>
        <v>Not Outlier</v>
      </c>
      <c r="P2412">
        <f>VLOOKUP(B:B,Customers!A:H,8,0)</f>
        <v>25</v>
      </c>
    </row>
    <row r="2413" spans="1:16" x14ac:dyDescent="0.25">
      <c r="A2413">
        <v>315899</v>
      </c>
      <c r="B2413">
        <v>1934</v>
      </c>
      <c r="C2413" s="1" t="s">
        <v>105</v>
      </c>
      <c r="D2413" s="2">
        <v>45208.038888888892</v>
      </c>
      <c r="E2413" t="s">
        <v>191</v>
      </c>
      <c r="F2413" t="s">
        <v>46</v>
      </c>
      <c r="G2413">
        <v>6965</v>
      </c>
      <c r="H2413" s="11">
        <f t="shared" si="185"/>
        <v>9</v>
      </c>
      <c r="I2413" s="7">
        <v>45208</v>
      </c>
      <c r="J2413" s="8">
        <v>3.888888888888889E-2</v>
      </c>
      <c r="K2413">
        <f t="shared" si="186"/>
        <v>56</v>
      </c>
      <c r="L2413">
        <f t="shared" si="187"/>
        <v>0</v>
      </c>
      <c r="M2413">
        <f t="shared" si="188"/>
        <v>10</v>
      </c>
      <c r="N2413" t="str">
        <f>VLOOKUP(B:B,Customers!A:B,2,TRUE)</f>
        <v>Spain</v>
      </c>
      <c r="O2413" t="str">
        <f t="shared" si="189"/>
        <v>Not Outlier</v>
      </c>
      <c r="P2413">
        <f>VLOOKUP(B:B,Customers!A:H,8,0)</f>
        <v>25</v>
      </c>
    </row>
    <row r="2414" spans="1:16" x14ac:dyDescent="0.25">
      <c r="A2414">
        <v>769050</v>
      </c>
      <c r="B2414">
        <v>1934</v>
      </c>
      <c r="C2414" s="1" t="s">
        <v>105</v>
      </c>
      <c r="D2414" s="3">
        <v>45010.000694444447</v>
      </c>
      <c r="E2414" t="s">
        <v>97</v>
      </c>
      <c r="F2414" t="s">
        <v>27</v>
      </c>
      <c r="G2414">
        <v>1290</v>
      </c>
      <c r="H2414" s="11">
        <f t="shared" si="185"/>
        <v>25</v>
      </c>
      <c r="I2414" s="7">
        <v>45010</v>
      </c>
      <c r="J2414" s="8">
        <v>6.9444444444444447E-4</v>
      </c>
      <c r="K2414">
        <f t="shared" si="186"/>
        <v>1</v>
      </c>
      <c r="L2414">
        <f t="shared" si="187"/>
        <v>0</v>
      </c>
      <c r="M2414">
        <f t="shared" si="188"/>
        <v>3</v>
      </c>
      <c r="N2414" t="str">
        <f>VLOOKUP(B:B,Customers!A:B,2,TRUE)</f>
        <v>Spain</v>
      </c>
      <c r="O2414" t="str">
        <f t="shared" si="189"/>
        <v>Not Outlier</v>
      </c>
      <c r="P2414">
        <f>VLOOKUP(B:B,Customers!A:H,8,0)</f>
        <v>25</v>
      </c>
    </row>
    <row r="2415" spans="1:16" x14ac:dyDescent="0.25">
      <c r="A2415">
        <v>835376</v>
      </c>
      <c r="B2415">
        <v>1936</v>
      </c>
      <c r="C2415" s="1" t="s">
        <v>101</v>
      </c>
      <c r="D2415" s="3">
        <v>45008.015277777777</v>
      </c>
      <c r="E2415" t="s">
        <v>97</v>
      </c>
      <c r="F2415" t="s">
        <v>79</v>
      </c>
      <c r="G2415">
        <v>6418</v>
      </c>
      <c r="H2415" s="11">
        <f t="shared" si="185"/>
        <v>23</v>
      </c>
      <c r="I2415" s="7">
        <v>45008</v>
      </c>
      <c r="J2415" s="8">
        <v>1.5277777777777777E-2</v>
      </c>
      <c r="K2415">
        <f t="shared" si="186"/>
        <v>22</v>
      </c>
      <c r="L2415">
        <f t="shared" si="187"/>
        <v>0</v>
      </c>
      <c r="M2415">
        <f t="shared" si="188"/>
        <v>3</v>
      </c>
      <c r="N2415" t="str">
        <f>VLOOKUP(B:B,Customers!A:B,2,TRUE)</f>
        <v>Australia</v>
      </c>
      <c r="O2415" t="str">
        <f t="shared" si="189"/>
        <v>Not Outlier</v>
      </c>
      <c r="P2415">
        <f>VLOOKUP(B:B,Customers!A:H,8,0)</f>
        <v>78</v>
      </c>
    </row>
    <row r="2416" spans="1:16" x14ac:dyDescent="0.25">
      <c r="A2416">
        <v>1566865</v>
      </c>
      <c r="B2416">
        <v>1937</v>
      </c>
      <c r="C2416" s="1" t="s">
        <v>104</v>
      </c>
      <c r="D2416" s="3">
        <v>45257.061111111114</v>
      </c>
      <c r="E2416" t="s">
        <v>96</v>
      </c>
      <c r="F2416" t="s">
        <v>24</v>
      </c>
      <c r="G2416">
        <v>1543</v>
      </c>
      <c r="H2416" s="11">
        <f t="shared" si="185"/>
        <v>27</v>
      </c>
      <c r="I2416" s="7">
        <v>45257</v>
      </c>
      <c r="J2416" s="8">
        <v>6.1111111111111109E-2</v>
      </c>
      <c r="K2416">
        <f t="shared" si="186"/>
        <v>28</v>
      </c>
      <c r="L2416">
        <f t="shared" si="187"/>
        <v>1</v>
      </c>
      <c r="M2416">
        <f t="shared" si="188"/>
        <v>11</v>
      </c>
      <c r="N2416" t="str">
        <f>VLOOKUP(B:B,Customers!A:B,2,TRUE)</f>
        <v>Austria</v>
      </c>
      <c r="O2416" t="str">
        <f t="shared" si="189"/>
        <v>Not Outlier</v>
      </c>
      <c r="P2416">
        <f>VLOOKUP(B:B,Customers!A:H,8,0)</f>
        <v>27</v>
      </c>
    </row>
    <row r="2417" spans="1:16" x14ac:dyDescent="0.25">
      <c r="A2417">
        <v>384942</v>
      </c>
      <c r="B2417">
        <v>1938</v>
      </c>
      <c r="C2417" s="1" t="s">
        <v>99</v>
      </c>
      <c r="D2417" s="2">
        <v>45204.972222222219</v>
      </c>
      <c r="E2417" t="s">
        <v>96</v>
      </c>
      <c r="F2417" t="s">
        <v>78</v>
      </c>
      <c r="G2417">
        <v>5617</v>
      </c>
      <c r="H2417" s="11">
        <f t="shared" si="185"/>
        <v>5</v>
      </c>
      <c r="I2417" s="7">
        <v>45204</v>
      </c>
      <c r="J2417" s="8">
        <v>0.97222222222222221</v>
      </c>
      <c r="K2417">
        <f t="shared" si="186"/>
        <v>20</v>
      </c>
      <c r="L2417">
        <f t="shared" si="187"/>
        <v>23</v>
      </c>
      <c r="M2417">
        <f t="shared" si="188"/>
        <v>10</v>
      </c>
      <c r="N2417" t="str">
        <f>VLOOKUP(B:B,Customers!A:B,2,TRUE)</f>
        <v>USA</v>
      </c>
      <c r="O2417" t="str">
        <f t="shared" si="189"/>
        <v>Not Outlier</v>
      </c>
      <c r="P2417">
        <f>VLOOKUP(B:B,Customers!A:H,8,0)</f>
        <v>70</v>
      </c>
    </row>
    <row r="2418" spans="1:16" x14ac:dyDescent="0.25">
      <c r="A2418">
        <v>882347</v>
      </c>
      <c r="B2418">
        <v>1938</v>
      </c>
      <c r="C2418" s="1" t="s">
        <v>99</v>
      </c>
      <c r="D2418" s="3">
        <v>45187.940972222219</v>
      </c>
      <c r="E2418" t="s">
        <v>97</v>
      </c>
      <c r="F2418" t="s">
        <v>43</v>
      </c>
      <c r="G2418">
        <v>3811</v>
      </c>
      <c r="H2418" s="11">
        <f t="shared" si="185"/>
        <v>18</v>
      </c>
      <c r="I2418" s="7">
        <v>45187</v>
      </c>
      <c r="J2418" s="8">
        <v>0.94097222222222221</v>
      </c>
      <c r="K2418">
        <f t="shared" si="186"/>
        <v>35</v>
      </c>
      <c r="L2418">
        <f t="shared" si="187"/>
        <v>22</v>
      </c>
      <c r="M2418">
        <f t="shared" si="188"/>
        <v>9</v>
      </c>
      <c r="N2418" t="str">
        <f>VLOOKUP(B:B,Customers!A:B,2,TRUE)</f>
        <v>USA</v>
      </c>
      <c r="O2418" t="str">
        <f t="shared" si="189"/>
        <v>Not Outlier</v>
      </c>
      <c r="P2418">
        <f>VLOOKUP(B:B,Customers!A:H,8,0)</f>
        <v>70</v>
      </c>
    </row>
    <row r="2419" spans="1:16" x14ac:dyDescent="0.25">
      <c r="A2419">
        <v>1076092</v>
      </c>
      <c r="B2419">
        <v>1938</v>
      </c>
      <c r="C2419" s="1" t="s">
        <v>99</v>
      </c>
      <c r="D2419" s="3">
        <v>44986.06527777778</v>
      </c>
      <c r="E2419" t="s">
        <v>96</v>
      </c>
      <c r="F2419" t="s">
        <v>27</v>
      </c>
      <c r="G2419">
        <v>698</v>
      </c>
      <c r="H2419" s="11">
        <f t="shared" si="185"/>
        <v>1</v>
      </c>
      <c r="I2419" s="7">
        <v>44986</v>
      </c>
      <c r="J2419" s="8">
        <v>6.5277777777777782E-2</v>
      </c>
      <c r="K2419">
        <f t="shared" si="186"/>
        <v>34</v>
      </c>
      <c r="L2419">
        <f t="shared" si="187"/>
        <v>1</v>
      </c>
      <c r="M2419">
        <f t="shared" si="188"/>
        <v>3</v>
      </c>
      <c r="N2419" t="str">
        <f>VLOOKUP(B:B,Customers!A:B,2,TRUE)</f>
        <v>USA</v>
      </c>
      <c r="O2419" t="str">
        <f t="shared" si="189"/>
        <v>Not Outlier</v>
      </c>
      <c r="P2419">
        <f>VLOOKUP(B:B,Customers!A:H,8,0)</f>
        <v>70</v>
      </c>
    </row>
    <row r="2420" spans="1:16" x14ac:dyDescent="0.25">
      <c r="A2420">
        <v>1417112</v>
      </c>
      <c r="B2420">
        <v>1938</v>
      </c>
      <c r="C2420" s="1"/>
      <c r="D2420" s="3">
        <v>45064.032638888886</v>
      </c>
      <c r="E2420" t="s">
        <v>191</v>
      </c>
      <c r="F2420" t="s">
        <v>29</v>
      </c>
      <c r="G2420">
        <v>2520</v>
      </c>
      <c r="H2420" s="11">
        <f t="shared" si="185"/>
        <v>18</v>
      </c>
      <c r="I2420" s="7">
        <v>45064</v>
      </c>
      <c r="J2420" s="8">
        <v>3.2638888888888891E-2</v>
      </c>
      <c r="K2420">
        <f t="shared" si="186"/>
        <v>47</v>
      </c>
      <c r="L2420">
        <f t="shared" si="187"/>
        <v>0</v>
      </c>
      <c r="M2420">
        <f t="shared" si="188"/>
        <v>5</v>
      </c>
      <c r="N2420" t="str">
        <f>VLOOKUP(B:B,Customers!A:B,2,TRUE)</f>
        <v>USA</v>
      </c>
      <c r="O2420" t="str">
        <f t="shared" si="189"/>
        <v>Not Outlier</v>
      </c>
      <c r="P2420">
        <f>VLOOKUP(B:B,Customers!A:H,8,0)</f>
        <v>70</v>
      </c>
    </row>
    <row r="2421" spans="1:16" x14ac:dyDescent="0.25">
      <c r="A2421">
        <v>1326076</v>
      </c>
      <c r="B2421">
        <v>1939</v>
      </c>
      <c r="C2421" s="1" t="s">
        <v>99</v>
      </c>
      <c r="D2421" s="3">
        <v>45008.037499999999</v>
      </c>
      <c r="E2421" t="s">
        <v>97</v>
      </c>
      <c r="F2421" t="s">
        <v>67</v>
      </c>
      <c r="G2421">
        <v>9937</v>
      </c>
      <c r="H2421" s="11">
        <f t="shared" si="185"/>
        <v>23</v>
      </c>
      <c r="I2421" s="7">
        <v>45008</v>
      </c>
      <c r="J2421" s="8">
        <v>3.7499999999999999E-2</v>
      </c>
      <c r="K2421">
        <f t="shared" si="186"/>
        <v>54</v>
      </c>
      <c r="L2421">
        <f t="shared" si="187"/>
        <v>0</v>
      </c>
      <c r="M2421">
        <f t="shared" si="188"/>
        <v>3</v>
      </c>
      <c r="N2421" t="str">
        <f>VLOOKUP(B:B,Customers!A:B,2,TRUE)</f>
        <v>USA</v>
      </c>
      <c r="O2421" t="str">
        <f t="shared" si="189"/>
        <v>Not Outlier</v>
      </c>
      <c r="P2421">
        <f>VLOOKUP(B:B,Customers!A:H,8,0)</f>
        <v>44</v>
      </c>
    </row>
    <row r="2422" spans="1:16" x14ac:dyDescent="0.25">
      <c r="A2422">
        <v>603758</v>
      </c>
      <c r="B2422">
        <v>1940</v>
      </c>
      <c r="C2422" s="1" t="s">
        <v>105</v>
      </c>
      <c r="D2422" s="2">
        <v>45057.081250000003</v>
      </c>
      <c r="E2422" t="s">
        <v>96</v>
      </c>
      <c r="F2422" t="s">
        <v>45</v>
      </c>
      <c r="G2422">
        <v>6181</v>
      </c>
      <c r="H2422" s="11">
        <f t="shared" si="185"/>
        <v>11</v>
      </c>
      <c r="I2422" s="7">
        <v>45057</v>
      </c>
      <c r="J2422" s="8">
        <v>8.1250000000000003E-2</v>
      </c>
      <c r="K2422">
        <f t="shared" si="186"/>
        <v>57</v>
      </c>
      <c r="L2422">
        <f t="shared" si="187"/>
        <v>1</v>
      </c>
      <c r="M2422">
        <f t="shared" si="188"/>
        <v>5</v>
      </c>
      <c r="N2422" t="str">
        <f>VLOOKUP(B:B,Customers!A:B,2,TRUE)</f>
        <v>Spain</v>
      </c>
      <c r="O2422" t="str">
        <f t="shared" si="189"/>
        <v>Not Outlier</v>
      </c>
      <c r="P2422">
        <f>VLOOKUP(B:B,Customers!A:H,8,0)</f>
        <v>46</v>
      </c>
    </row>
    <row r="2423" spans="1:16" x14ac:dyDescent="0.25">
      <c r="A2423">
        <v>520868</v>
      </c>
      <c r="B2423">
        <v>1941</v>
      </c>
      <c r="C2423" s="1" t="s">
        <v>105</v>
      </c>
      <c r="D2423" s="2">
        <v>45254.029861111114</v>
      </c>
      <c r="E2423" t="s">
        <v>96</v>
      </c>
      <c r="F2423" t="s">
        <v>7</v>
      </c>
      <c r="G2423">
        <v>870</v>
      </c>
      <c r="H2423" s="11">
        <f t="shared" si="185"/>
        <v>24</v>
      </c>
      <c r="I2423" s="7">
        <v>45254</v>
      </c>
      <c r="J2423" s="8">
        <v>2.9861111111111113E-2</v>
      </c>
      <c r="K2423">
        <f t="shared" si="186"/>
        <v>43</v>
      </c>
      <c r="L2423">
        <f t="shared" si="187"/>
        <v>0</v>
      </c>
      <c r="M2423">
        <f t="shared" si="188"/>
        <v>11</v>
      </c>
      <c r="N2423" t="str">
        <f>VLOOKUP(B:B,Customers!A:B,2,TRUE)</f>
        <v>Spain</v>
      </c>
      <c r="O2423" t="str">
        <f t="shared" si="189"/>
        <v>Not Outlier</v>
      </c>
      <c r="P2423">
        <f>VLOOKUP(B:B,Customers!A:H,8,0)</f>
        <v>86</v>
      </c>
    </row>
    <row r="2424" spans="1:16" x14ac:dyDescent="0.25">
      <c r="A2424">
        <v>543420</v>
      </c>
      <c r="B2424">
        <v>1942</v>
      </c>
      <c r="C2424" s="1" t="s">
        <v>99</v>
      </c>
      <c r="D2424" s="2">
        <v>45092.989583333336</v>
      </c>
      <c r="E2424" t="s">
        <v>98</v>
      </c>
      <c r="F2424" t="s">
        <v>65</v>
      </c>
      <c r="G2424">
        <v>4380</v>
      </c>
      <c r="H2424" s="11">
        <f t="shared" si="185"/>
        <v>15</v>
      </c>
      <c r="I2424" s="7">
        <v>45092</v>
      </c>
      <c r="J2424" s="8">
        <v>0.98958333333333337</v>
      </c>
      <c r="K2424">
        <f t="shared" si="186"/>
        <v>45</v>
      </c>
      <c r="L2424">
        <f t="shared" si="187"/>
        <v>23</v>
      </c>
      <c r="M2424">
        <f t="shared" si="188"/>
        <v>6</v>
      </c>
      <c r="N2424" t="str">
        <f>VLOOKUP(B:B,Customers!A:B,2,TRUE)</f>
        <v>USA</v>
      </c>
      <c r="O2424" t="str">
        <f t="shared" si="189"/>
        <v>Not Outlier</v>
      </c>
      <c r="P2424">
        <f>VLOOKUP(B:B,Customers!A:H,8,0)</f>
        <v>30</v>
      </c>
    </row>
    <row r="2425" spans="1:16" x14ac:dyDescent="0.25">
      <c r="A2425">
        <v>273538</v>
      </c>
      <c r="B2425">
        <v>1944</v>
      </c>
      <c r="C2425" s="1" t="s">
        <v>105</v>
      </c>
      <c r="D2425" s="2">
        <v>44975.988194444442</v>
      </c>
      <c r="E2425" t="s">
        <v>96</v>
      </c>
      <c r="F2425" t="s">
        <v>69</v>
      </c>
      <c r="G2425">
        <v>5193</v>
      </c>
      <c r="H2425" s="11">
        <f t="shared" si="185"/>
        <v>18</v>
      </c>
      <c r="I2425" s="7">
        <v>44975</v>
      </c>
      <c r="J2425" s="8">
        <v>0.98819444444444449</v>
      </c>
      <c r="K2425">
        <f t="shared" si="186"/>
        <v>43</v>
      </c>
      <c r="L2425">
        <f t="shared" si="187"/>
        <v>23</v>
      </c>
      <c r="M2425">
        <f t="shared" si="188"/>
        <v>2</v>
      </c>
      <c r="N2425" t="str">
        <f>VLOOKUP(B:B,Customers!A:B,2,TRUE)</f>
        <v>Spain</v>
      </c>
      <c r="O2425" t="str">
        <f t="shared" si="189"/>
        <v>Not Outlier</v>
      </c>
      <c r="P2425">
        <f>VLOOKUP(B:B,Customers!A:H,8,0)</f>
        <v>82</v>
      </c>
    </row>
    <row r="2426" spans="1:16" x14ac:dyDescent="0.25">
      <c r="A2426">
        <v>951780</v>
      </c>
      <c r="B2426">
        <v>1945</v>
      </c>
      <c r="C2426" s="1" t="s">
        <v>99</v>
      </c>
      <c r="D2426" s="3">
        <v>45131.024305555555</v>
      </c>
      <c r="E2426" t="s">
        <v>191</v>
      </c>
      <c r="F2426" t="s">
        <v>89</v>
      </c>
      <c r="G2426">
        <v>6963</v>
      </c>
      <c r="H2426" s="11">
        <f t="shared" si="185"/>
        <v>24</v>
      </c>
      <c r="I2426" s="7">
        <v>45131</v>
      </c>
      <c r="J2426" s="8">
        <v>2.4305555555555556E-2</v>
      </c>
      <c r="K2426">
        <f t="shared" si="186"/>
        <v>35</v>
      </c>
      <c r="L2426">
        <f t="shared" si="187"/>
        <v>0</v>
      </c>
      <c r="M2426">
        <f t="shared" si="188"/>
        <v>7</v>
      </c>
      <c r="N2426" t="str">
        <f>VLOOKUP(B:B,Customers!A:B,2,TRUE)</f>
        <v>USA</v>
      </c>
      <c r="O2426" t="str">
        <f t="shared" si="189"/>
        <v>Not Outlier</v>
      </c>
      <c r="P2426">
        <f>VLOOKUP(B:B,Customers!A:H,8,0)</f>
        <v>62</v>
      </c>
    </row>
    <row r="2427" spans="1:16" x14ac:dyDescent="0.25">
      <c r="A2427">
        <v>1278430</v>
      </c>
      <c r="B2427">
        <v>1947</v>
      </c>
      <c r="C2427" s="1" t="s">
        <v>105</v>
      </c>
      <c r="D2427" s="3">
        <v>45141.994444444441</v>
      </c>
      <c r="E2427" t="s">
        <v>98</v>
      </c>
      <c r="F2427" t="s">
        <v>93</v>
      </c>
      <c r="G2427">
        <v>2876</v>
      </c>
      <c r="H2427" s="11">
        <f t="shared" si="185"/>
        <v>3</v>
      </c>
      <c r="I2427" s="7">
        <v>45141</v>
      </c>
      <c r="J2427" s="8">
        <v>0.99444444444444446</v>
      </c>
      <c r="K2427">
        <f t="shared" si="186"/>
        <v>52</v>
      </c>
      <c r="L2427">
        <f t="shared" si="187"/>
        <v>23</v>
      </c>
      <c r="M2427">
        <f t="shared" si="188"/>
        <v>8</v>
      </c>
      <c r="N2427" t="str">
        <f>VLOOKUP(B:B,Customers!A:B,2,TRUE)</f>
        <v>Spain</v>
      </c>
      <c r="O2427" t="str">
        <f t="shared" si="189"/>
        <v>Not Outlier</v>
      </c>
      <c r="P2427">
        <f>VLOOKUP(B:B,Customers!A:H,8,0)</f>
        <v>33</v>
      </c>
    </row>
    <row r="2428" spans="1:16" x14ac:dyDescent="0.25">
      <c r="A2428">
        <v>1417673</v>
      </c>
      <c r="B2428">
        <v>1947</v>
      </c>
      <c r="C2428" s="1" t="s">
        <v>105</v>
      </c>
      <c r="D2428" s="3">
        <v>45049.069444444445</v>
      </c>
      <c r="E2428" t="s">
        <v>98</v>
      </c>
      <c r="F2428" t="s">
        <v>27</v>
      </c>
      <c r="G2428">
        <v>8765</v>
      </c>
      <c r="H2428" s="11">
        <f t="shared" si="185"/>
        <v>3</v>
      </c>
      <c r="I2428" s="7">
        <v>45049</v>
      </c>
      <c r="J2428" s="8">
        <v>6.9444444444444448E-2</v>
      </c>
      <c r="K2428">
        <f t="shared" si="186"/>
        <v>40</v>
      </c>
      <c r="L2428">
        <f t="shared" si="187"/>
        <v>1</v>
      </c>
      <c r="M2428">
        <f t="shared" si="188"/>
        <v>5</v>
      </c>
      <c r="N2428" t="str">
        <f>VLOOKUP(B:B,Customers!A:B,2,TRUE)</f>
        <v>Spain</v>
      </c>
      <c r="O2428" t="str">
        <f t="shared" si="189"/>
        <v>Not Outlier</v>
      </c>
      <c r="P2428">
        <f>VLOOKUP(B:B,Customers!A:H,8,0)</f>
        <v>33</v>
      </c>
    </row>
    <row r="2429" spans="1:16" x14ac:dyDescent="0.25">
      <c r="A2429">
        <v>353582</v>
      </c>
      <c r="B2429">
        <v>1948</v>
      </c>
      <c r="C2429" s="1" t="s">
        <v>99</v>
      </c>
      <c r="D2429" s="2">
        <v>45269.999305555553</v>
      </c>
      <c r="E2429" t="s">
        <v>96</v>
      </c>
      <c r="F2429" t="s">
        <v>81</v>
      </c>
      <c r="G2429">
        <v>5138</v>
      </c>
      <c r="H2429" s="11">
        <f t="shared" si="185"/>
        <v>9</v>
      </c>
      <c r="I2429" s="7">
        <v>45269</v>
      </c>
      <c r="J2429" s="8">
        <v>0.99930555555555556</v>
      </c>
      <c r="K2429">
        <f t="shared" si="186"/>
        <v>59</v>
      </c>
      <c r="L2429">
        <f t="shared" si="187"/>
        <v>23</v>
      </c>
      <c r="M2429">
        <f t="shared" si="188"/>
        <v>12</v>
      </c>
      <c r="N2429" t="str">
        <f>VLOOKUP(B:B,Customers!A:B,2,TRUE)</f>
        <v>USA</v>
      </c>
      <c r="O2429" t="str">
        <f t="shared" si="189"/>
        <v>Not Outlier</v>
      </c>
      <c r="P2429">
        <f>VLOOKUP(B:B,Customers!A:H,8,0)</f>
        <v>79</v>
      </c>
    </row>
    <row r="2430" spans="1:16" x14ac:dyDescent="0.25">
      <c r="A2430">
        <v>532654</v>
      </c>
      <c r="B2430">
        <v>1948</v>
      </c>
      <c r="C2430" s="1" t="s">
        <v>99</v>
      </c>
      <c r="D2430" s="2">
        <v>45239.068055555559</v>
      </c>
      <c r="E2430" t="s">
        <v>98</v>
      </c>
      <c r="F2430" t="s">
        <v>43</v>
      </c>
      <c r="G2430">
        <v>3310</v>
      </c>
      <c r="H2430" s="11">
        <f t="shared" si="185"/>
        <v>9</v>
      </c>
      <c r="I2430" s="7">
        <v>45239</v>
      </c>
      <c r="J2430" s="8">
        <v>6.805555555555555E-2</v>
      </c>
      <c r="K2430">
        <f t="shared" si="186"/>
        <v>38</v>
      </c>
      <c r="L2430">
        <f t="shared" si="187"/>
        <v>1</v>
      </c>
      <c r="M2430">
        <f t="shared" si="188"/>
        <v>11</v>
      </c>
      <c r="N2430" t="str">
        <f>VLOOKUP(B:B,Customers!A:B,2,TRUE)</f>
        <v>USA</v>
      </c>
      <c r="O2430" t="str">
        <f t="shared" si="189"/>
        <v>Not Outlier</v>
      </c>
      <c r="P2430">
        <f>VLOOKUP(B:B,Customers!A:H,8,0)</f>
        <v>79</v>
      </c>
    </row>
    <row r="2431" spans="1:16" x14ac:dyDescent="0.25">
      <c r="A2431">
        <v>624700</v>
      </c>
      <c r="B2431">
        <v>1948</v>
      </c>
      <c r="C2431" s="1" t="s">
        <v>99</v>
      </c>
      <c r="D2431" s="2">
        <v>45276.97152777778</v>
      </c>
      <c r="E2431" t="s">
        <v>98</v>
      </c>
      <c r="F2431" t="s">
        <v>56</v>
      </c>
      <c r="G2431">
        <v>5277</v>
      </c>
      <c r="H2431" s="11">
        <f t="shared" si="185"/>
        <v>16</v>
      </c>
      <c r="I2431" s="7">
        <v>45276</v>
      </c>
      <c r="J2431" s="8">
        <v>0.97152777777777777</v>
      </c>
      <c r="K2431">
        <f t="shared" si="186"/>
        <v>19</v>
      </c>
      <c r="L2431">
        <f t="shared" si="187"/>
        <v>23</v>
      </c>
      <c r="M2431">
        <f t="shared" si="188"/>
        <v>12</v>
      </c>
      <c r="N2431" t="str">
        <f>VLOOKUP(B:B,Customers!A:B,2,TRUE)</f>
        <v>USA</v>
      </c>
      <c r="O2431" t="str">
        <f t="shared" si="189"/>
        <v>Not Outlier</v>
      </c>
      <c r="P2431">
        <f>VLOOKUP(B:B,Customers!A:H,8,0)</f>
        <v>79</v>
      </c>
    </row>
    <row r="2432" spans="1:16" x14ac:dyDescent="0.25">
      <c r="A2432">
        <v>722572</v>
      </c>
      <c r="B2432">
        <v>1948</v>
      </c>
      <c r="C2432" s="1" t="s">
        <v>99</v>
      </c>
      <c r="D2432" s="3">
        <v>44954.982638888891</v>
      </c>
      <c r="E2432" t="s">
        <v>96</v>
      </c>
      <c r="F2432" t="s">
        <v>62</v>
      </c>
      <c r="G2432">
        <v>1207</v>
      </c>
      <c r="H2432" s="11">
        <f t="shared" si="185"/>
        <v>28</v>
      </c>
      <c r="I2432" s="7">
        <v>44954</v>
      </c>
      <c r="J2432" s="8">
        <v>0.98263888888888884</v>
      </c>
      <c r="K2432">
        <f t="shared" si="186"/>
        <v>35</v>
      </c>
      <c r="L2432">
        <f t="shared" si="187"/>
        <v>23</v>
      </c>
      <c r="M2432">
        <f t="shared" si="188"/>
        <v>1</v>
      </c>
      <c r="N2432" t="str">
        <f>VLOOKUP(B:B,Customers!A:B,2,TRUE)</f>
        <v>USA</v>
      </c>
      <c r="O2432" t="str">
        <f t="shared" si="189"/>
        <v>Not Outlier</v>
      </c>
      <c r="P2432">
        <f>VLOOKUP(B:B,Customers!A:H,8,0)</f>
        <v>79</v>
      </c>
    </row>
    <row r="2433" spans="1:16" x14ac:dyDescent="0.25">
      <c r="A2433">
        <v>990950</v>
      </c>
      <c r="B2433">
        <v>1948</v>
      </c>
      <c r="C2433" s="1" t="s">
        <v>99</v>
      </c>
      <c r="D2433" s="3">
        <v>45101.008333333331</v>
      </c>
      <c r="E2433" t="s">
        <v>191</v>
      </c>
      <c r="F2433" t="s">
        <v>39</v>
      </c>
      <c r="G2433">
        <v>2414</v>
      </c>
      <c r="H2433" s="11">
        <f t="shared" si="185"/>
        <v>24</v>
      </c>
      <c r="I2433" s="7">
        <v>45101</v>
      </c>
      <c r="J2433" s="8">
        <v>8.3333333333333332E-3</v>
      </c>
      <c r="K2433">
        <f t="shared" si="186"/>
        <v>12</v>
      </c>
      <c r="L2433">
        <f t="shared" si="187"/>
        <v>0</v>
      </c>
      <c r="M2433">
        <f t="shared" si="188"/>
        <v>6</v>
      </c>
      <c r="N2433" t="str">
        <f>VLOOKUP(B:B,Customers!A:B,2,TRUE)</f>
        <v>USA</v>
      </c>
      <c r="O2433" t="str">
        <f t="shared" si="189"/>
        <v>Not Outlier</v>
      </c>
      <c r="P2433">
        <f>VLOOKUP(B:B,Customers!A:H,8,0)</f>
        <v>79</v>
      </c>
    </row>
    <row r="2434" spans="1:16" x14ac:dyDescent="0.25">
      <c r="A2434">
        <v>1308621</v>
      </c>
      <c r="B2434">
        <v>1948</v>
      </c>
      <c r="C2434" s="1" t="s">
        <v>99</v>
      </c>
      <c r="D2434" s="3">
        <v>45227.011111111111</v>
      </c>
      <c r="E2434" t="s">
        <v>98</v>
      </c>
      <c r="F2434" t="s">
        <v>53</v>
      </c>
      <c r="G2434">
        <v>1684</v>
      </c>
      <c r="H2434" s="11">
        <f t="shared" si="185"/>
        <v>28</v>
      </c>
      <c r="I2434" s="7">
        <v>45227</v>
      </c>
      <c r="J2434" s="8">
        <v>1.1111111111111112E-2</v>
      </c>
      <c r="K2434">
        <f t="shared" si="186"/>
        <v>16</v>
      </c>
      <c r="L2434">
        <f t="shared" si="187"/>
        <v>0</v>
      </c>
      <c r="M2434">
        <f t="shared" si="188"/>
        <v>10</v>
      </c>
      <c r="N2434" t="str">
        <f>VLOOKUP(B:B,Customers!A:B,2,TRUE)</f>
        <v>USA</v>
      </c>
      <c r="O2434" t="str">
        <f t="shared" si="189"/>
        <v>Not Outlier</v>
      </c>
      <c r="P2434">
        <f>VLOOKUP(B:B,Customers!A:H,8,0)</f>
        <v>79</v>
      </c>
    </row>
    <row r="2435" spans="1:16" x14ac:dyDescent="0.25">
      <c r="A2435">
        <v>1569922</v>
      </c>
      <c r="B2435">
        <v>1948</v>
      </c>
      <c r="C2435" s="1" t="s">
        <v>99</v>
      </c>
      <c r="D2435" s="3">
        <v>44992.986111111109</v>
      </c>
      <c r="E2435" t="s">
        <v>98</v>
      </c>
      <c r="F2435" t="s">
        <v>16</v>
      </c>
      <c r="G2435">
        <v>3425</v>
      </c>
      <c r="H2435" s="11">
        <f t="shared" ref="H2435:H2498" si="190">DAY(D2435)</f>
        <v>7</v>
      </c>
      <c r="I2435" s="7">
        <v>44992</v>
      </c>
      <c r="J2435" s="8">
        <v>0.98611111111111116</v>
      </c>
      <c r="K2435">
        <f t="shared" ref="K2435:K2498" si="191">MINUTE(J2435)</f>
        <v>40</v>
      </c>
      <c r="L2435">
        <f t="shared" ref="L2435:L2498" si="192">HOUR(J2435)</f>
        <v>23</v>
      </c>
      <c r="M2435">
        <f t="shared" ref="M2435:M2498" si="193">MONTH(I2435)</f>
        <v>3</v>
      </c>
      <c r="N2435" t="str">
        <f>VLOOKUP(B:B,Customers!A:B,2,TRUE)</f>
        <v>USA</v>
      </c>
      <c r="O2435" t="str">
        <f t="shared" ref="O2435:O2498" si="194">IF(OR(G2435&gt;$R$9,G2435&lt;$R$8),"Outlier","Not Outlier")</f>
        <v>Not Outlier</v>
      </c>
      <c r="P2435">
        <f>VLOOKUP(B:B,Customers!A:H,8,0)</f>
        <v>79</v>
      </c>
    </row>
    <row r="2436" spans="1:16" x14ac:dyDescent="0.25">
      <c r="A2436">
        <v>1156649</v>
      </c>
      <c r="B2436">
        <v>1950</v>
      </c>
      <c r="C2436" s="1" t="s">
        <v>106</v>
      </c>
      <c r="D2436" s="3">
        <v>45141.044444444444</v>
      </c>
      <c r="E2436" t="s">
        <v>98</v>
      </c>
      <c r="F2436" t="s">
        <v>19</v>
      </c>
      <c r="G2436">
        <v>2647</v>
      </c>
      <c r="H2436" s="11">
        <f t="shared" si="190"/>
        <v>3</v>
      </c>
      <c r="I2436" s="7">
        <v>45141</v>
      </c>
      <c r="J2436" s="8">
        <v>4.4444444444444446E-2</v>
      </c>
      <c r="K2436">
        <f t="shared" si="191"/>
        <v>4</v>
      </c>
      <c r="L2436">
        <f t="shared" si="192"/>
        <v>1</v>
      </c>
      <c r="M2436">
        <f t="shared" si="193"/>
        <v>8</v>
      </c>
      <c r="N2436" t="str">
        <f>VLOOKUP(B:B,Customers!A:B,2,TRUE)</f>
        <v>Singapore</v>
      </c>
      <c r="O2436" t="str">
        <f t="shared" si="194"/>
        <v>Not Outlier</v>
      </c>
      <c r="P2436">
        <f>VLOOKUP(B:B,Customers!A:H,8,0)</f>
        <v>87</v>
      </c>
    </row>
    <row r="2437" spans="1:16" x14ac:dyDescent="0.25">
      <c r="A2437">
        <v>214251</v>
      </c>
      <c r="B2437">
        <v>1952</v>
      </c>
      <c r="C2437" s="1" t="s">
        <v>99</v>
      </c>
      <c r="D2437" s="2">
        <v>45033.039583333331</v>
      </c>
      <c r="E2437" t="s">
        <v>191</v>
      </c>
      <c r="F2437" t="s">
        <v>73</v>
      </c>
      <c r="G2437">
        <v>492</v>
      </c>
      <c r="H2437" s="11">
        <f t="shared" si="190"/>
        <v>17</v>
      </c>
      <c r="I2437" s="7">
        <v>45033</v>
      </c>
      <c r="J2437" s="8">
        <v>3.9583333333333331E-2</v>
      </c>
      <c r="K2437">
        <f t="shared" si="191"/>
        <v>57</v>
      </c>
      <c r="L2437">
        <f t="shared" si="192"/>
        <v>0</v>
      </c>
      <c r="M2437">
        <f t="shared" si="193"/>
        <v>4</v>
      </c>
      <c r="N2437" t="str">
        <f>VLOOKUP(B:B,Customers!A:B,2,TRUE)</f>
        <v>USA</v>
      </c>
      <c r="O2437" t="str">
        <f t="shared" si="194"/>
        <v>Not Outlier</v>
      </c>
      <c r="P2437">
        <f>VLOOKUP(B:B,Customers!A:H,8,0)</f>
        <v>49</v>
      </c>
    </row>
    <row r="2438" spans="1:16" x14ac:dyDescent="0.25">
      <c r="A2438">
        <v>85195</v>
      </c>
      <c r="B2438">
        <v>1954</v>
      </c>
      <c r="C2438" s="1" t="s">
        <v>102</v>
      </c>
      <c r="D2438" s="2">
        <v>45226.981944444444</v>
      </c>
      <c r="E2438" t="s">
        <v>191</v>
      </c>
      <c r="F2438" t="s">
        <v>62</v>
      </c>
      <c r="G2438">
        <v>1860</v>
      </c>
      <c r="H2438" s="11">
        <f t="shared" si="190"/>
        <v>27</v>
      </c>
      <c r="I2438" s="7">
        <v>45226</v>
      </c>
      <c r="J2438" s="8">
        <v>0.9819444444444444</v>
      </c>
      <c r="K2438">
        <f t="shared" si="191"/>
        <v>34</v>
      </c>
      <c r="L2438">
        <f t="shared" si="192"/>
        <v>23</v>
      </c>
      <c r="M2438">
        <f t="shared" si="193"/>
        <v>10</v>
      </c>
      <c r="N2438" t="str">
        <f>VLOOKUP(B:B,Customers!A:B,2,TRUE)</f>
        <v>Finland</v>
      </c>
      <c r="O2438" t="str">
        <f t="shared" si="194"/>
        <v>Not Outlier</v>
      </c>
      <c r="P2438">
        <f>VLOOKUP(B:B,Customers!A:H,8,0)</f>
        <v>55</v>
      </c>
    </row>
    <row r="2439" spans="1:16" x14ac:dyDescent="0.25">
      <c r="A2439">
        <v>290270</v>
      </c>
      <c r="B2439">
        <v>1955</v>
      </c>
      <c r="C2439" s="1" t="s">
        <v>105</v>
      </c>
      <c r="D2439" s="2">
        <v>44960.07916666667</v>
      </c>
      <c r="E2439" t="s">
        <v>97</v>
      </c>
      <c r="F2439" t="s">
        <v>73</v>
      </c>
      <c r="G2439">
        <v>2355</v>
      </c>
      <c r="H2439" s="11">
        <f t="shared" si="190"/>
        <v>3</v>
      </c>
      <c r="I2439" s="7">
        <v>44960</v>
      </c>
      <c r="J2439" s="8">
        <v>7.9166666666666663E-2</v>
      </c>
      <c r="K2439">
        <f t="shared" si="191"/>
        <v>54</v>
      </c>
      <c r="L2439">
        <f t="shared" si="192"/>
        <v>1</v>
      </c>
      <c r="M2439">
        <f t="shared" si="193"/>
        <v>2</v>
      </c>
      <c r="N2439" t="str">
        <f>VLOOKUP(B:B,Customers!A:B,2,TRUE)</f>
        <v>Spain</v>
      </c>
      <c r="O2439" t="str">
        <f t="shared" si="194"/>
        <v>Not Outlier</v>
      </c>
      <c r="P2439">
        <f>VLOOKUP(B:B,Customers!A:H,8,0)</f>
        <v>68</v>
      </c>
    </row>
    <row r="2440" spans="1:16" x14ac:dyDescent="0.25">
      <c r="A2440">
        <v>1491897</v>
      </c>
      <c r="B2440">
        <v>1955</v>
      </c>
      <c r="C2440" s="1" t="s">
        <v>105</v>
      </c>
      <c r="D2440" s="3">
        <v>45205.073611111111</v>
      </c>
      <c r="E2440" t="s">
        <v>191</v>
      </c>
      <c r="F2440" t="s">
        <v>19</v>
      </c>
      <c r="G2440">
        <v>9703</v>
      </c>
      <c r="H2440" s="11">
        <f t="shared" si="190"/>
        <v>6</v>
      </c>
      <c r="I2440" s="7">
        <v>45205</v>
      </c>
      <c r="J2440" s="8">
        <v>7.3611111111111113E-2</v>
      </c>
      <c r="K2440">
        <f t="shared" si="191"/>
        <v>46</v>
      </c>
      <c r="L2440">
        <f t="shared" si="192"/>
        <v>1</v>
      </c>
      <c r="M2440">
        <f t="shared" si="193"/>
        <v>10</v>
      </c>
      <c r="N2440" t="str">
        <f>VLOOKUP(B:B,Customers!A:B,2,TRUE)</f>
        <v>Spain</v>
      </c>
      <c r="O2440" t="str">
        <f t="shared" si="194"/>
        <v>Not Outlier</v>
      </c>
      <c r="P2440">
        <f>VLOOKUP(B:B,Customers!A:H,8,0)</f>
        <v>68</v>
      </c>
    </row>
    <row r="2441" spans="1:16" x14ac:dyDescent="0.25">
      <c r="A2441">
        <v>1247542</v>
      </c>
      <c r="B2441">
        <v>1956</v>
      </c>
      <c r="C2441" s="1" t="s">
        <v>104</v>
      </c>
      <c r="D2441" s="3">
        <v>45151.992361111108</v>
      </c>
      <c r="E2441" t="s">
        <v>97</v>
      </c>
      <c r="F2441" t="s">
        <v>43</v>
      </c>
      <c r="G2441">
        <v>632</v>
      </c>
      <c r="H2441" s="11">
        <f t="shared" si="190"/>
        <v>13</v>
      </c>
      <c r="I2441" s="7">
        <v>45151</v>
      </c>
      <c r="J2441" s="8">
        <v>0.99236111111111114</v>
      </c>
      <c r="K2441">
        <f t="shared" si="191"/>
        <v>49</v>
      </c>
      <c r="L2441">
        <f t="shared" si="192"/>
        <v>23</v>
      </c>
      <c r="M2441">
        <f t="shared" si="193"/>
        <v>8</v>
      </c>
      <c r="N2441" t="str">
        <f>VLOOKUP(B:B,Customers!A:B,2,TRUE)</f>
        <v>Austria</v>
      </c>
      <c r="O2441" t="str">
        <f t="shared" si="194"/>
        <v>Not Outlier</v>
      </c>
      <c r="P2441">
        <f>VLOOKUP(B:B,Customers!A:H,8,0)</f>
        <v>41</v>
      </c>
    </row>
    <row r="2442" spans="1:16" x14ac:dyDescent="0.25">
      <c r="A2442">
        <v>99495</v>
      </c>
      <c r="B2442">
        <v>1957</v>
      </c>
      <c r="C2442" s="1" t="s">
        <v>99</v>
      </c>
      <c r="D2442" s="2">
        <v>45001.979861111111</v>
      </c>
      <c r="E2442" t="s">
        <v>98</v>
      </c>
      <c r="F2442" t="s">
        <v>19</v>
      </c>
      <c r="G2442">
        <v>1403</v>
      </c>
      <c r="H2442" s="11">
        <f t="shared" si="190"/>
        <v>16</v>
      </c>
      <c r="I2442" s="7">
        <v>45001</v>
      </c>
      <c r="J2442" s="8">
        <v>0.97986111111111107</v>
      </c>
      <c r="K2442">
        <f t="shared" si="191"/>
        <v>31</v>
      </c>
      <c r="L2442">
        <f t="shared" si="192"/>
        <v>23</v>
      </c>
      <c r="M2442">
        <f t="shared" si="193"/>
        <v>3</v>
      </c>
      <c r="N2442" t="str">
        <f>VLOOKUP(B:B,Customers!A:B,2,TRUE)</f>
        <v>USA</v>
      </c>
      <c r="O2442" t="str">
        <f t="shared" si="194"/>
        <v>Not Outlier</v>
      </c>
      <c r="P2442">
        <f>VLOOKUP(B:B,Customers!A:H,8,0)</f>
        <v>42</v>
      </c>
    </row>
    <row r="2443" spans="1:16" x14ac:dyDescent="0.25">
      <c r="A2443">
        <v>1284352</v>
      </c>
      <c r="B2443">
        <v>1957</v>
      </c>
      <c r="C2443" s="1" t="s">
        <v>99</v>
      </c>
      <c r="D2443" s="3">
        <v>45082.000694444447</v>
      </c>
      <c r="E2443" t="s">
        <v>191</v>
      </c>
      <c r="F2443" t="s">
        <v>27</v>
      </c>
      <c r="G2443">
        <v>2512</v>
      </c>
      <c r="H2443" s="11">
        <f t="shared" si="190"/>
        <v>5</v>
      </c>
      <c r="I2443" s="7">
        <v>45082</v>
      </c>
      <c r="J2443" s="8">
        <v>6.9444444444444447E-4</v>
      </c>
      <c r="K2443">
        <f t="shared" si="191"/>
        <v>1</v>
      </c>
      <c r="L2443">
        <f t="shared" si="192"/>
        <v>0</v>
      </c>
      <c r="M2443">
        <f t="shared" si="193"/>
        <v>6</v>
      </c>
      <c r="N2443" t="str">
        <f>VLOOKUP(B:B,Customers!A:B,2,TRUE)</f>
        <v>USA</v>
      </c>
      <c r="O2443" t="str">
        <f t="shared" si="194"/>
        <v>Not Outlier</v>
      </c>
      <c r="P2443">
        <f>VLOOKUP(B:B,Customers!A:H,8,0)</f>
        <v>42</v>
      </c>
    </row>
    <row r="2444" spans="1:16" x14ac:dyDescent="0.25">
      <c r="A2444">
        <v>1160516</v>
      </c>
      <c r="B2444">
        <v>1958</v>
      </c>
      <c r="C2444" s="1" t="s">
        <v>111</v>
      </c>
      <c r="D2444" s="3">
        <v>45139.004166666666</v>
      </c>
      <c r="E2444" t="s">
        <v>97</v>
      </c>
      <c r="F2444" t="s">
        <v>78</v>
      </c>
      <c r="G2444">
        <v>3233</v>
      </c>
      <c r="H2444" s="11">
        <f t="shared" si="190"/>
        <v>1</v>
      </c>
      <c r="I2444" s="7">
        <v>45139</v>
      </c>
      <c r="J2444" s="8">
        <v>4.1666666666666666E-3</v>
      </c>
      <c r="K2444">
        <f t="shared" si="191"/>
        <v>6</v>
      </c>
      <c r="L2444">
        <f t="shared" si="192"/>
        <v>0</v>
      </c>
      <c r="M2444">
        <f t="shared" si="193"/>
        <v>8</v>
      </c>
      <c r="N2444" t="str">
        <f>VLOOKUP(B:B,Customers!A:B,2,TRUE)</f>
        <v>Ireland</v>
      </c>
      <c r="O2444" t="str">
        <f t="shared" si="194"/>
        <v>Not Outlier</v>
      </c>
      <c r="P2444">
        <f>VLOOKUP(B:B,Customers!A:H,8,0)</f>
        <v>23</v>
      </c>
    </row>
    <row r="2445" spans="1:16" x14ac:dyDescent="0.25">
      <c r="A2445">
        <v>697123</v>
      </c>
      <c r="B2445">
        <v>1959</v>
      </c>
      <c r="C2445" s="1" t="s">
        <v>109</v>
      </c>
      <c r="D2445" s="3">
        <v>45241.076388888891</v>
      </c>
      <c r="E2445" t="s">
        <v>97</v>
      </c>
      <c r="F2445" t="s">
        <v>78</v>
      </c>
      <c r="G2445">
        <v>6636</v>
      </c>
      <c r="H2445" s="11">
        <f t="shared" si="190"/>
        <v>11</v>
      </c>
      <c r="I2445" s="7">
        <v>45241</v>
      </c>
      <c r="J2445" s="8">
        <v>7.6388888888888895E-2</v>
      </c>
      <c r="K2445">
        <f t="shared" si="191"/>
        <v>50</v>
      </c>
      <c r="L2445">
        <f t="shared" si="192"/>
        <v>1</v>
      </c>
      <c r="M2445">
        <f t="shared" si="193"/>
        <v>11</v>
      </c>
      <c r="N2445" t="str">
        <f>VLOOKUP(B:B,Customers!A:B,2,TRUE)</f>
        <v>Germany</v>
      </c>
      <c r="O2445" t="str">
        <f t="shared" si="194"/>
        <v>Not Outlier</v>
      </c>
      <c r="P2445">
        <f>VLOOKUP(B:B,Customers!A:H,8,0)</f>
        <v>28</v>
      </c>
    </row>
    <row r="2446" spans="1:16" x14ac:dyDescent="0.25">
      <c r="A2446">
        <v>573127</v>
      </c>
      <c r="B2446">
        <v>1960</v>
      </c>
      <c r="C2446" s="1" t="s">
        <v>111</v>
      </c>
      <c r="D2446" s="2">
        <v>45277.938194444447</v>
      </c>
      <c r="E2446" t="s">
        <v>96</v>
      </c>
      <c r="F2446" t="s">
        <v>40</v>
      </c>
      <c r="G2446">
        <v>7588</v>
      </c>
      <c r="H2446" s="11">
        <f t="shared" si="190"/>
        <v>17</v>
      </c>
      <c r="I2446" s="7">
        <v>45277</v>
      </c>
      <c r="J2446" s="8">
        <v>0.93819444444444444</v>
      </c>
      <c r="K2446">
        <f t="shared" si="191"/>
        <v>31</v>
      </c>
      <c r="L2446">
        <f t="shared" si="192"/>
        <v>22</v>
      </c>
      <c r="M2446">
        <f t="shared" si="193"/>
        <v>12</v>
      </c>
      <c r="N2446" t="str">
        <f>VLOOKUP(B:B,Customers!A:B,2,TRUE)</f>
        <v>Ireland</v>
      </c>
      <c r="O2446" t="str">
        <f t="shared" si="194"/>
        <v>Not Outlier</v>
      </c>
      <c r="P2446">
        <f>VLOOKUP(B:B,Customers!A:H,8,0)</f>
        <v>33</v>
      </c>
    </row>
    <row r="2447" spans="1:16" x14ac:dyDescent="0.25">
      <c r="A2447">
        <v>723480</v>
      </c>
      <c r="B2447">
        <v>1961</v>
      </c>
      <c r="C2447" s="1" t="s">
        <v>109</v>
      </c>
      <c r="D2447" s="3">
        <v>44981.032638888886</v>
      </c>
      <c r="E2447" t="s">
        <v>97</v>
      </c>
      <c r="F2447" t="s">
        <v>45</v>
      </c>
      <c r="G2447">
        <v>8332</v>
      </c>
      <c r="H2447" s="11">
        <f t="shared" si="190"/>
        <v>24</v>
      </c>
      <c r="I2447" s="7">
        <v>44981</v>
      </c>
      <c r="J2447" s="8">
        <v>3.2638888888888891E-2</v>
      </c>
      <c r="K2447">
        <f t="shared" si="191"/>
        <v>47</v>
      </c>
      <c r="L2447">
        <f t="shared" si="192"/>
        <v>0</v>
      </c>
      <c r="M2447">
        <f t="shared" si="193"/>
        <v>2</v>
      </c>
      <c r="N2447" t="str">
        <f>VLOOKUP(B:B,Customers!A:B,2,TRUE)</f>
        <v>Germany</v>
      </c>
      <c r="O2447" t="str">
        <f t="shared" si="194"/>
        <v>Not Outlier</v>
      </c>
      <c r="P2447">
        <f>VLOOKUP(B:B,Customers!A:H,8,0)</f>
        <v>87</v>
      </c>
    </row>
    <row r="2448" spans="1:16" x14ac:dyDescent="0.25">
      <c r="A2448">
        <v>194632</v>
      </c>
      <c r="B2448">
        <v>1962</v>
      </c>
      <c r="C2448" s="1" t="s">
        <v>99</v>
      </c>
      <c r="D2448" s="2">
        <v>44928.027777777781</v>
      </c>
      <c r="E2448" t="s">
        <v>97</v>
      </c>
      <c r="F2448" t="s">
        <v>43</v>
      </c>
      <c r="G2448">
        <v>8267</v>
      </c>
      <c r="H2448" s="11">
        <f t="shared" si="190"/>
        <v>2</v>
      </c>
      <c r="I2448" s="7">
        <v>44928</v>
      </c>
      <c r="J2448" s="8">
        <v>2.7777777777777776E-2</v>
      </c>
      <c r="K2448">
        <f t="shared" si="191"/>
        <v>40</v>
      </c>
      <c r="L2448">
        <f t="shared" si="192"/>
        <v>0</v>
      </c>
      <c r="M2448">
        <f t="shared" si="193"/>
        <v>1</v>
      </c>
      <c r="N2448" t="str">
        <f>VLOOKUP(B:B,Customers!A:B,2,TRUE)</f>
        <v>USA</v>
      </c>
      <c r="O2448" t="str">
        <f t="shared" si="194"/>
        <v>Not Outlier</v>
      </c>
      <c r="P2448">
        <f>VLOOKUP(B:B,Customers!A:H,8,0)</f>
        <v>23</v>
      </c>
    </row>
    <row r="2449" spans="1:16" x14ac:dyDescent="0.25">
      <c r="A2449">
        <v>493111</v>
      </c>
      <c r="B2449">
        <v>1962</v>
      </c>
      <c r="C2449" s="1" t="s">
        <v>99</v>
      </c>
      <c r="D2449" s="2">
        <v>44935.963888888888</v>
      </c>
      <c r="E2449" t="s">
        <v>97</v>
      </c>
      <c r="F2449" t="s">
        <v>66</v>
      </c>
      <c r="G2449">
        <v>6279</v>
      </c>
      <c r="H2449" s="11">
        <f t="shared" si="190"/>
        <v>9</v>
      </c>
      <c r="I2449" s="7">
        <v>44935</v>
      </c>
      <c r="J2449" s="8">
        <v>0.96388888888888891</v>
      </c>
      <c r="K2449">
        <f t="shared" si="191"/>
        <v>8</v>
      </c>
      <c r="L2449">
        <f t="shared" si="192"/>
        <v>23</v>
      </c>
      <c r="M2449">
        <f t="shared" si="193"/>
        <v>1</v>
      </c>
      <c r="N2449" t="str">
        <f>VLOOKUP(B:B,Customers!A:B,2,TRUE)</f>
        <v>USA</v>
      </c>
      <c r="O2449" t="str">
        <f t="shared" si="194"/>
        <v>Not Outlier</v>
      </c>
      <c r="P2449">
        <f>VLOOKUP(B:B,Customers!A:H,8,0)</f>
        <v>23</v>
      </c>
    </row>
    <row r="2450" spans="1:16" x14ac:dyDescent="0.25">
      <c r="A2450">
        <v>1587777</v>
      </c>
      <c r="B2450">
        <v>1962</v>
      </c>
      <c r="C2450" s="1" t="s">
        <v>99</v>
      </c>
      <c r="D2450" s="3">
        <v>45271.008333333331</v>
      </c>
      <c r="E2450" t="s">
        <v>97</v>
      </c>
      <c r="F2450" t="s">
        <v>18</v>
      </c>
      <c r="G2450">
        <v>9310</v>
      </c>
      <c r="H2450" s="11">
        <f t="shared" si="190"/>
        <v>11</v>
      </c>
      <c r="I2450" s="7">
        <v>45271</v>
      </c>
      <c r="J2450" s="8">
        <v>8.3333333333333332E-3</v>
      </c>
      <c r="K2450">
        <f t="shared" si="191"/>
        <v>12</v>
      </c>
      <c r="L2450">
        <f t="shared" si="192"/>
        <v>0</v>
      </c>
      <c r="M2450">
        <f t="shared" si="193"/>
        <v>12</v>
      </c>
      <c r="N2450" t="str">
        <f>VLOOKUP(B:B,Customers!A:B,2,TRUE)</f>
        <v>USA</v>
      </c>
      <c r="O2450" t="str">
        <f t="shared" si="194"/>
        <v>Not Outlier</v>
      </c>
      <c r="P2450">
        <f>VLOOKUP(B:B,Customers!A:H,8,0)</f>
        <v>23</v>
      </c>
    </row>
    <row r="2451" spans="1:16" x14ac:dyDescent="0.25">
      <c r="A2451">
        <v>336670</v>
      </c>
      <c r="B2451">
        <v>1963</v>
      </c>
      <c r="C2451" s="1" t="s">
        <v>101</v>
      </c>
      <c r="D2451" s="2">
        <v>45116.055555555555</v>
      </c>
      <c r="E2451" t="s">
        <v>98</v>
      </c>
      <c r="F2451" t="s">
        <v>6</v>
      </c>
      <c r="G2451">
        <v>7178</v>
      </c>
      <c r="H2451" s="11">
        <f t="shared" si="190"/>
        <v>9</v>
      </c>
      <c r="I2451" s="7">
        <v>45116</v>
      </c>
      <c r="J2451" s="8">
        <v>5.5555555555555552E-2</v>
      </c>
      <c r="K2451">
        <f t="shared" si="191"/>
        <v>20</v>
      </c>
      <c r="L2451">
        <f t="shared" si="192"/>
        <v>1</v>
      </c>
      <c r="M2451">
        <f t="shared" si="193"/>
        <v>7</v>
      </c>
      <c r="N2451" t="str">
        <f>VLOOKUP(B:B,Customers!A:B,2,TRUE)</f>
        <v>Australia</v>
      </c>
      <c r="O2451" t="str">
        <f t="shared" si="194"/>
        <v>Not Outlier</v>
      </c>
      <c r="P2451">
        <f>VLOOKUP(B:B,Customers!A:H,8,0)</f>
        <v>25</v>
      </c>
    </row>
    <row r="2452" spans="1:16" x14ac:dyDescent="0.25">
      <c r="A2452">
        <v>1200718</v>
      </c>
      <c r="B2452">
        <v>1963</v>
      </c>
      <c r="C2452" s="1" t="s">
        <v>101</v>
      </c>
      <c r="D2452" s="3">
        <v>45195.03125</v>
      </c>
      <c r="E2452" t="s">
        <v>97</v>
      </c>
      <c r="F2452" t="s">
        <v>45</v>
      </c>
      <c r="G2452">
        <v>8488</v>
      </c>
      <c r="H2452" s="11">
        <f t="shared" si="190"/>
        <v>26</v>
      </c>
      <c r="I2452" s="7">
        <v>45195</v>
      </c>
      <c r="J2452" s="8">
        <v>3.125E-2</v>
      </c>
      <c r="K2452">
        <f t="shared" si="191"/>
        <v>45</v>
      </c>
      <c r="L2452">
        <f t="shared" si="192"/>
        <v>0</v>
      </c>
      <c r="M2452">
        <f t="shared" si="193"/>
        <v>9</v>
      </c>
      <c r="N2452" t="str">
        <f>VLOOKUP(B:B,Customers!A:B,2,TRUE)</f>
        <v>Australia</v>
      </c>
      <c r="O2452" t="str">
        <f t="shared" si="194"/>
        <v>Not Outlier</v>
      </c>
      <c r="P2452">
        <f>VLOOKUP(B:B,Customers!A:H,8,0)</f>
        <v>25</v>
      </c>
    </row>
    <row r="2453" spans="1:16" x14ac:dyDescent="0.25">
      <c r="A2453">
        <v>378945</v>
      </c>
      <c r="B2453">
        <v>1964</v>
      </c>
      <c r="C2453" s="1" t="s">
        <v>105</v>
      </c>
      <c r="D2453" s="2">
        <v>45139.98541666667</v>
      </c>
      <c r="E2453" t="s">
        <v>96</v>
      </c>
      <c r="F2453" t="s">
        <v>22</v>
      </c>
      <c r="G2453">
        <v>2444</v>
      </c>
      <c r="H2453" s="11">
        <f t="shared" si="190"/>
        <v>1</v>
      </c>
      <c r="I2453" s="7">
        <v>45139</v>
      </c>
      <c r="J2453" s="8">
        <v>0.98541666666666672</v>
      </c>
      <c r="K2453">
        <f t="shared" si="191"/>
        <v>39</v>
      </c>
      <c r="L2453">
        <f t="shared" si="192"/>
        <v>23</v>
      </c>
      <c r="M2453">
        <f t="shared" si="193"/>
        <v>8</v>
      </c>
      <c r="N2453" t="str">
        <f>VLOOKUP(B:B,Customers!A:B,2,TRUE)</f>
        <v>Spain</v>
      </c>
      <c r="O2453" t="str">
        <f t="shared" si="194"/>
        <v>Not Outlier</v>
      </c>
      <c r="P2453">
        <f>VLOOKUP(B:B,Customers!A:H,8,0)</f>
        <v>32</v>
      </c>
    </row>
    <row r="2454" spans="1:16" x14ac:dyDescent="0.25">
      <c r="A2454">
        <v>283068</v>
      </c>
      <c r="B2454">
        <v>1967</v>
      </c>
      <c r="C2454" s="1" t="s">
        <v>105</v>
      </c>
      <c r="D2454" s="2">
        <v>45259.008333333331</v>
      </c>
      <c r="E2454" t="s">
        <v>96</v>
      </c>
      <c r="F2454" t="s">
        <v>58</v>
      </c>
      <c r="G2454">
        <v>3805</v>
      </c>
      <c r="H2454" s="11">
        <f t="shared" si="190"/>
        <v>29</v>
      </c>
      <c r="I2454" s="7">
        <v>45259</v>
      </c>
      <c r="J2454" s="8">
        <v>8.3333333333333332E-3</v>
      </c>
      <c r="K2454">
        <f t="shared" si="191"/>
        <v>12</v>
      </c>
      <c r="L2454">
        <f t="shared" si="192"/>
        <v>0</v>
      </c>
      <c r="M2454">
        <f t="shared" si="193"/>
        <v>11</v>
      </c>
      <c r="N2454" t="str">
        <f>VLOOKUP(B:B,Customers!A:B,2,TRUE)</f>
        <v>Spain</v>
      </c>
      <c r="O2454" t="str">
        <f t="shared" si="194"/>
        <v>Not Outlier</v>
      </c>
      <c r="P2454">
        <f>VLOOKUP(B:B,Customers!A:H,8,0)</f>
        <v>89</v>
      </c>
    </row>
    <row r="2455" spans="1:16" x14ac:dyDescent="0.25">
      <c r="A2455">
        <v>1250394</v>
      </c>
      <c r="B2455">
        <v>1969</v>
      </c>
      <c r="C2455" s="1" t="s">
        <v>105</v>
      </c>
      <c r="D2455" s="3">
        <v>44970.01666666667</v>
      </c>
      <c r="E2455" t="s">
        <v>97</v>
      </c>
      <c r="F2455" t="s">
        <v>65</v>
      </c>
      <c r="G2455">
        <v>9703</v>
      </c>
      <c r="H2455" s="11">
        <f t="shared" si="190"/>
        <v>13</v>
      </c>
      <c r="I2455" s="7">
        <v>44970</v>
      </c>
      <c r="J2455" s="8">
        <v>1.6666666666666666E-2</v>
      </c>
      <c r="K2455">
        <f t="shared" si="191"/>
        <v>24</v>
      </c>
      <c r="L2455">
        <f t="shared" si="192"/>
        <v>0</v>
      </c>
      <c r="M2455">
        <f t="shared" si="193"/>
        <v>2</v>
      </c>
      <c r="N2455" t="str">
        <f>VLOOKUP(B:B,Customers!A:B,2,TRUE)</f>
        <v>Spain</v>
      </c>
      <c r="O2455" t="str">
        <f t="shared" si="194"/>
        <v>Not Outlier</v>
      </c>
      <c r="P2455">
        <f>VLOOKUP(B:B,Customers!A:H,8,0)</f>
        <v>41</v>
      </c>
    </row>
    <row r="2456" spans="1:16" x14ac:dyDescent="0.25">
      <c r="A2456">
        <v>924191</v>
      </c>
      <c r="B2456">
        <v>1970</v>
      </c>
      <c r="C2456" s="1" t="s">
        <v>100</v>
      </c>
      <c r="D2456" s="3">
        <v>45214.045138888891</v>
      </c>
      <c r="E2456" t="s">
        <v>96</v>
      </c>
      <c r="F2456" t="s">
        <v>70</v>
      </c>
      <c r="G2456">
        <v>925</v>
      </c>
      <c r="H2456" s="11">
        <f t="shared" si="190"/>
        <v>15</v>
      </c>
      <c r="I2456" s="7">
        <v>45214</v>
      </c>
      <c r="J2456" s="8">
        <v>4.5138888888888888E-2</v>
      </c>
      <c r="K2456">
        <f t="shared" si="191"/>
        <v>5</v>
      </c>
      <c r="L2456">
        <f t="shared" si="192"/>
        <v>1</v>
      </c>
      <c r="M2456">
        <f t="shared" si="193"/>
        <v>10</v>
      </c>
      <c r="N2456" t="str">
        <f>VLOOKUP(B:B,Customers!A:B,2,TRUE)</f>
        <v>France</v>
      </c>
      <c r="O2456" t="str">
        <f t="shared" si="194"/>
        <v>Not Outlier</v>
      </c>
      <c r="P2456">
        <f>VLOOKUP(B:B,Customers!A:H,8,0)</f>
        <v>79</v>
      </c>
    </row>
    <row r="2457" spans="1:16" x14ac:dyDescent="0.25">
      <c r="A2457">
        <v>1019737</v>
      </c>
      <c r="B2457">
        <v>1970</v>
      </c>
      <c r="C2457" s="1" t="s">
        <v>100</v>
      </c>
      <c r="D2457" s="3">
        <v>45081.989583333336</v>
      </c>
      <c r="E2457" t="s">
        <v>191</v>
      </c>
      <c r="F2457" t="s">
        <v>74</v>
      </c>
      <c r="G2457">
        <v>5789</v>
      </c>
      <c r="H2457" s="11">
        <f t="shared" si="190"/>
        <v>4</v>
      </c>
      <c r="I2457" s="7">
        <v>45081</v>
      </c>
      <c r="J2457" s="8">
        <v>0.98958333333333337</v>
      </c>
      <c r="K2457">
        <f t="shared" si="191"/>
        <v>45</v>
      </c>
      <c r="L2457">
        <f t="shared" si="192"/>
        <v>23</v>
      </c>
      <c r="M2457">
        <f t="shared" si="193"/>
        <v>6</v>
      </c>
      <c r="N2457" t="str">
        <f>VLOOKUP(B:B,Customers!A:B,2,TRUE)</f>
        <v>France</v>
      </c>
      <c r="O2457" t="str">
        <f t="shared" si="194"/>
        <v>Not Outlier</v>
      </c>
      <c r="P2457">
        <f>VLOOKUP(B:B,Customers!A:H,8,0)</f>
        <v>79</v>
      </c>
    </row>
    <row r="2458" spans="1:16" x14ac:dyDescent="0.25">
      <c r="A2458">
        <v>462593</v>
      </c>
      <c r="B2458">
        <v>1971</v>
      </c>
      <c r="C2458" s="1" t="s">
        <v>105</v>
      </c>
      <c r="D2458" s="2">
        <v>45143.061805555553</v>
      </c>
      <c r="E2458" t="s">
        <v>97</v>
      </c>
      <c r="F2458" t="s">
        <v>64</v>
      </c>
      <c r="G2458">
        <v>5397</v>
      </c>
      <c r="H2458" s="11">
        <f t="shared" si="190"/>
        <v>5</v>
      </c>
      <c r="I2458" s="7">
        <v>45143</v>
      </c>
      <c r="J2458" s="8">
        <v>6.1805555555555558E-2</v>
      </c>
      <c r="K2458">
        <f t="shared" si="191"/>
        <v>29</v>
      </c>
      <c r="L2458">
        <f t="shared" si="192"/>
        <v>1</v>
      </c>
      <c r="M2458">
        <f t="shared" si="193"/>
        <v>8</v>
      </c>
      <c r="N2458" t="str">
        <f>VLOOKUP(B:B,Customers!A:B,2,TRUE)</f>
        <v>Spain</v>
      </c>
      <c r="O2458" t="str">
        <f t="shared" si="194"/>
        <v>Not Outlier</v>
      </c>
      <c r="P2458">
        <f>VLOOKUP(B:B,Customers!A:H,8,0)</f>
        <v>44</v>
      </c>
    </row>
    <row r="2459" spans="1:16" x14ac:dyDescent="0.25">
      <c r="A2459">
        <v>903650</v>
      </c>
      <c r="B2459">
        <v>1971</v>
      </c>
      <c r="C2459" s="1" t="s">
        <v>105</v>
      </c>
      <c r="D2459" s="3">
        <v>44999.990277777775</v>
      </c>
      <c r="E2459" t="s">
        <v>191</v>
      </c>
      <c r="F2459" t="s">
        <v>24</v>
      </c>
      <c r="G2459">
        <v>8993</v>
      </c>
      <c r="H2459" s="11">
        <f t="shared" si="190"/>
        <v>14</v>
      </c>
      <c r="I2459" s="7">
        <v>44999</v>
      </c>
      <c r="J2459" s="8">
        <v>0.99027777777777781</v>
      </c>
      <c r="K2459">
        <f t="shared" si="191"/>
        <v>46</v>
      </c>
      <c r="L2459">
        <f t="shared" si="192"/>
        <v>23</v>
      </c>
      <c r="M2459">
        <f t="shared" si="193"/>
        <v>3</v>
      </c>
      <c r="N2459" t="str">
        <f>VLOOKUP(B:B,Customers!A:B,2,TRUE)</f>
        <v>Spain</v>
      </c>
      <c r="O2459" t="str">
        <f t="shared" si="194"/>
        <v>Not Outlier</v>
      </c>
      <c r="P2459">
        <f>VLOOKUP(B:B,Customers!A:H,8,0)</f>
        <v>44</v>
      </c>
    </row>
    <row r="2460" spans="1:16" x14ac:dyDescent="0.25">
      <c r="A2460">
        <v>1075183</v>
      </c>
      <c r="B2460">
        <v>1971</v>
      </c>
      <c r="C2460" s="1" t="s">
        <v>105</v>
      </c>
      <c r="D2460" s="3">
        <v>45040.951388888891</v>
      </c>
      <c r="E2460" t="s">
        <v>191</v>
      </c>
      <c r="F2460" t="s">
        <v>29</v>
      </c>
      <c r="G2460">
        <v>3747</v>
      </c>
      <c r="H2460" s="11">
        <f t="shared" si="190"/>
        <v>24</v>
      </c>
      <c r="I2460" s="7">
        <v>45040</v>
      </c>
      <c r="J2460" s="8">
        <v>0.95138888888888884</v>
      </c>
      <c r="K2460">
        <f t="shared" si="191"/>
        <v>50</v>
      </c>
      <c r="L2460">
        <f t="shared" si="192"/>
        <v>22</v>
      </c>
      <c r="M2460">
        <f t="shared" si="193"/>
        <v>4</v>
      </c>
      <c r="N2460" t="str">
        <f>VLOOKUP(B:B,Customers!A:B,2,TRUE)</f>
        <v>Spain</v>
      </c>
      <c r="O2460" t="str">
        <f t="shared" si="194"/>
        <v>Not Outlier</v>
      </c>
      <c r="P2460">
        <f>VLOOKUP(B:B,Customers!A:H,8,0)</f>
        <v>44</v>
      </c>
    </row>
    <row r="2461" spans="1:16" x14ac:dyDescent="0.25">
      <c r="A2461">
        <v>103711</v>
      </c>
      <c r="B2461">
        <v>1972</v>
      </c>
      <c r="C2461" s="1" t="s">
        <v>99</v>
      </c>
      <c r="D2461" s="2">
        <v>45091.03125</v>
      </c>
      <c r="E2461" t="s">
        <v>98</v>
      </c>
      <c r="F2461" t="s">
        <v>46</v>
      </c>
      <c r="G2461">
        <v>9524</v>
      </c>
      <c r="H2461" s="11">
        <f t="shared" si="190"/>
        <v>14</v>
      </c>
      <c r="I2461" s="7">
        <v>45091</v>
      </c>
      <c r="J2461" s="8">
        <v>3.125E-2</v>
      </c>
      <c r="K2461">
        <f t="shared" si="191"/>
        <v>45</v>
      </c>
      <c r="L2461">
        <f t="shared" si="192"/>
        <v>0</v>
      </c>
      <c r="M2461">
        <f t="shared" si="193"/>
        <v>6</v>
      </c>
      <c r="N2461" t="str">
        <f>VLOOKUP(B:B,Customers!A:B,2,TRUE)</f>
        <v>USA</v>
      </c>
      <c r="O2461" t="str">
        <f t="shared" si="194"/>
        <v>Not Outlier</v>
      </c>
      <c r="P2461">
        <f>VLOOKUP(B:B,Customers!A:H,8,0)</f>
        <v>37</v>
      </c>
    </row>
    <row r="2462" spans="1:16" x14ac:dyDescent="0.25">
      <c r="A2462">
        <v>225264</v>
      </c>
      <c r="B2462">
        <v>1973</v>
      </c>
      <c r="C2462" s="1" t="s">
        <v>99</v>
      </c>
      <c r="D2462" s="2">
        <v>45186.078472222223</v>
      </c>
      <c r="E2462" t="s">
        <v>98</v>
      </c>
      <c r="F2462" t="s">
        <v>78</v>
      </c>
      <c r="G2462">
        <v>5089</v>
      </c>
      <c r="H2462" s="11">
        <f t="shared" si="190"/>
        <v>17</v>
      </c>
      <c r="I2462" s="7">
        <v>45186</v>
      </c>
      <c r="J2462" s="8">
        <v>7.8472222222222221E-2</v>
      </c>
      <c r="K2462">
        <f t="shared" si="191"/>
        <v>53</v>
      </c>
      <c r="L2462">
        <f t="shared" si="192"/>
        <v>1</v>
      </c>
      <c r="M2462">
        <f t="shared" si="193"/>
        <v>9</v>
      </c>
      <c r="N2462" t="str">
        <f>VLOOKUP(B:B,Customers!A:B,2,TRUE)</f>
        <v>USA</v>
      </c>
      <c r="O2462" t="str">
        <f t="shared" si="194"/>
        <v>Not Outlier</v>
      </c>
      <c r="P2462">
        <f>VLOOKUP(B:B,Customers!A:H,8,0)</f>
        <v>64</v>
      </c>
    </row>
    <row r="2463" spans="1:16" x14ac:dyDescent="0.25">
      <c r="A2463">
        <v>193342</v>
      </c>
      <c r="B2463">
        <v>1974</v>
      </c>
      <c r="C2463" s="1" t="s">
        <v>99</v>
      </c>
      <c r="D2463" s="2">
        <v>45002.071527777778</v>
      </c>
      <c r="E2463" t="s">
        <v>96</v>
      </c>
      <c r="F2463" t="s">
        <v>22</v>
      </c>
      <c r="G2463">
        <v>242</v>
      </c>
      <c r="H2463" s="11">
        <f t="shared" si="190"/>
        <v>17</v>
      </c>
      <c r="I2463" s="7">
        <v>45002</v>
      </c>
      <c r="J2463" s="8">
        <v>7.1527777777777773E-2</v>
      </c>
      <c r="K2463">
        <f t="shared" si="191"/>
        <v>43</v>
      </c>
      <c r="L2463">
        <f t="shared" si="192"/>
        <v>1</v>
      </c>
      <c r="M2463">
        <f t="shared" si="193"/>
        <v>3</v>
      </c>
      <c r="N2463" t="str">
        <f>VLOOKUP(B:B,Customers!A:B,2,TRUE)</f>
        <v>USA</v>
      </c>
      <c r="O2463" t="str">
        <f t="shared" si="194"/>
        <v>Not Outlier</v>
      </c>
      <c r="P2463">
        <f>VLOOKUP(B:B,Customers!A:H,8,0)</f>
        <v>74</v>
      </c>
    </row>
    <row r="2464" spans="1:16" x14ac:dyDescent="0.25">
      <c r="A2464">
        <v>758496</v>
      </c>
      <c r="B2464">
        <v>1974</v>
      </c>
      <c r="C2464" s="1" t="s">
        <v>99</v>
      </c>
      <c r="D2464" s="3">
        <v>45208.027777777781</v>
      </c>
      <c r="E2464" t="s">
        <v>98</v>
      </c>
      <c r="F2464" t="s">
        <v>8</v>
      </c>
      <c r="G2464">
        <v>2202</v>
      </c>
      <c r="H2464" s="11">
        <f t="shared" si="190"/>
        <v>9</v>
      </c>
      <c r="I2464" s="7">
        <v>45208</v>
      </c>
      <c r="J2464" s="8">
        <v>2.7777777777777776E-2</v>
      </c>
      <c r="K2464">
        <f t="shared" si="191"/>
        <v>40</v>
      </c>
      <c r="L2464">
        <f t="shared" si="192"/>
        <v>0</v>
      </c>
      <c r="M2464">
        <f t="shared" si="193"/>
        <v>10</v>
      </c>
      <c r="N2464" t="str">
        <f>VLOOKUP(B:B,Customers!A:B,2,TRUE)</f>
        <v>USA</v>
      </c>
      <c r="O2464" t="str">
        <f t="shared" si="194"/>
        <v>Not Outlier</v>
      </c>
      <c r="P2464">
        <f>VLOOKUP(B:B,Customers!A:H,8,0)</f>
        <v>74</v>
      </c>
    </row>
    <row r="2465" spans="1:16" x14ac:dyDescent="0.25">
      <c r="A2465">
        <v>1674149</v>
      </c>
      <c r="B2465">
        <v>1974</v>
      </c>
      <c r="C2465" s="1" t="s">
        <v>99</v>
      </c>
      <c r="D2465" s="3">
        <v>45159.04791666667</v>
      </c>
      <c r="E2465" t="s">
        <v>97</v>
      </c>
      <c r="F2465" t="s">
        <v>62</v>
      </c>
      <c r="G2465">
        <v>2019</v>
      </c>
      <c r="H2465" s="11">
        <f t="shared" si="190"/>
        <v>21</v>
      </c>
      <c r="I2465" s="7">
        <v>45159</v>
      </c>
      <c r="J2465" s="8">
        <v>4.791666666666667E-2</v>
      </c>
      <c r="K2465">
        <f t="shared" si="191"/>
        <v>9</v>
      </c>
      <c r="L2465">
        <f t="shared" si="192"/>
        <v>1</v>
      </c>
      <c r="M2465">
        <f t="shared" si="193"/>
        <v>8</v>
      </c>
      <c r="N2465" t="str">
        <f>VLOOKUP(B:B,Customers!A:B,2,TRUE)</f>
        <v>USA</v>
      </c>
      <c r="O2465" t="str">
        <f t="shared" si="194"/>
        <v>Not Outlier</v>
      </c>
      <c r="P2465">
        <f>VLOOKUP(B:B,Customers!A:H,8,0)</f>
        <v>74</v>
      </c>
    </row>
    <row r="2466" spans="1:16" x14ac:dyDescent="0.25">
      <c r="A2466">
        <v>254112</v>
      </c>
      <c r="B2466">
        <v>1975</v>
      </c>
      <c r="C2466" s="1" t="s">
        <v>99</v>
      </c>
      <c r="D2466" s="2">
        <v>45176.990277777775</v>
      </c>
      <c r="E2466" t="s">
        <v>97</v>
      </c>
      <c r="F2466" t="s">
        <v>75</v>
      </c>
      <c r="G2466">
        <v>2037</v>
      </c>
      <c r="H2466" s="11">
        <f t="shared" si="190"/>
        <v>7</v>
      </c>
      <c r="I2466" s="7">
        <v>45176</v>
      </c>
      <c r="J2466" s="8">
        <v>0.99027777777777781</v>
      </c>
      <c r="K2466">
        <f t="shared" si="191"/>
        <v>46</v>
      </c>
      <c r="L2466">
        <f t="shared" si="192"/>
        <v>23</v>
      </c>
      <c r="M2466">
        <f t="shared" si="193"/>
        <v>9</v>
      </c>
      <c r="N2466" t="str">
        <f>VLOOKUP(B:B,Customers!A:B,2,TRUE)</f>
        <v>USA</v>
      </c>
      <c r="O2466" t="str">
        <f t="shared" si="194"/>
        <v>Not Outlier</v>
      </c>
      <c r="P2466">
        <f>VLOOKUP(B:B,Customers!A:H,8,0)</f>
        <v>40</v>
      </c>
    </row>
    <row r="2467" spans="1:16" x14ac:dyDescent="0.25">
      <c r="A2467">
        <v>631384</v>
      </c>
      <c r="B2467">
        <v>1975</v>
      </c>
      <c r="C2467" s="1" t="s">
        <v>99</v>
      </c>
      <c r="D2467" s="2">
        <v>44963.054861111108</v>
      </c>
      <c r="E2467" t="s">
        <v>97</v>
      </c>
      <c r="F2467" t="s">
        <v>27</v>
      </c>
      <c r="G2467">
        <v>5484</v>
      </c>
      <c r="H2467" s="11">
        <f t="shared" si="190"/>
        <v>6</v>
      </c>
      <c r="I2467" s="7">
        <v>44963</v>
      </c>
      <c r="J2467" s="8">
        <v>5.486111111111111E-2</v>
      </c>
      <c r="K2467">
        <f t="shared" si="191"/>
        <v>19</v>
      </c>
      <c r="L2467">
        <f t="shared" si="192"/>
        <v>1</v>
      </c>
      <c r="M2467">
        <f t="shared" si="193"/>
        <v>2</v>
      </c>
      <c r="N2467" t="str">
        <f>VLOOKUP(B:B,Customers!A:B,2,TRUE)</f>
        <v>USA</v>
      </c>
      <c r="O2467" t="str">
        <f t="shared" si="194"/>
        <v>Not Outlier</v>
      </c>
      <c r="P2467">
        <f>VLOOKUP(B:B,Customers!A:H,8,0)</f>
        <v>40</v>
      </c>
    </row>
    <row r="2468" spans="1:16" x14ac:dyDescent="0.25">
      <c r="A2468">
        <v>142160</v>
      </c>
      <c r="B2468">
        <v>1976</v>
      </c>
      <c r="C2468" s="1" t="s">
        <v>105</v>
      </c>
      <c r="D2468" s="2">
        <v>44971.043749999997</v>
      </c>
      <c r="E2468" t="s">
        <v>98</v>
      </c>
      <c r="F2468" t="s">
        <v>5</v>
      </c>
      <c r="G2468">
        <v>7114</v>
      </c>
      <c r="H2468" s="11">
        <f t="shared" si="190"/>
        <v>14</v>
      </c>
      <c r="I2468" s="7">
        <v>44971</v>
      </c>
      <c r="J2468" s="8">
        <v>4.3749999999999997E-2</v>
      </c>
      <c r="K2468">
        <f t="shared" si="191"/>
        <v>3</v>
      </c>
      <c r="L2468">
        <f t="shared" si="192"/>
        <v>1</v>
      </c>
      <c r="M2468">
        <f t="shared" si="193"/>
        <v>2</v>
      </c>
      <c r="N2468" t="str">
        <f>VLOOKUP(B:B,Customers!A:B,2,TRUE)</f>
        <v>Spain</v>
      </c>
      <c r="O2468" t="str">
        <f t="shared" si="194"/>
        <v>Not Outlier</v>
      </c>
      <c r="P2468">
        <f>VLOOKUP(B:B,Customers!A:H,8,0)</f>
        <v>73</v>
      </c>
    </row>
    <row r="2469" spans="1:16" x14ac:dyDescent="0.25">
      <c r="A2469">
        <v>670916</v>
      </c>
      <c r="B2469">
        <v>1977</v>
      </c>
      <c r="C2469" s="1" t="s">
        <v>99</v>
      </c>
      <c r="D2469" s="3">
        <v>45017.048611111109</v>
      </c>
      <c r="E2469" t="s">
        <v>96</v>
      </c>
      <c r="F2469" t="s">
        <v>66</v>
      </c>
      <c r="G2469">
        <v>9847</v>
      </c>
      <c r="H2469" s="11">
        <f t="shared" si="190"/>
        <v>1</v>
      </c>
      <c r="I2469" s="7">
        <v>45017</v>
      </c>
      <c r="J2469" s="8">
        <v>4.8611111111111112E-2</v>
      </c>
      <c r="K2469">
        <f t="shared" si="191"/>
        <v>10</v>
      </c>
      <c r="L2469">
        <f t="shared" si="192"/>
        <v>1</v>
      </c>
      <c r="M2469">
        <f t="shared" si="193"/>
        <v>4</v>
      </c>
      <c r="N2469" t="str">
        <f>VLOOKUP(B:B,Customers!A:B,2,TRUE)</f>
        <v>USA</v>
      </c>
      <c r="O2469" t="str">
        <f t="shared" si="194"/>
        <v>Not Outlier</v>
      </c>
      <c r="P2469">
        <f>VLOOKUP(B:B,Customers!A:H,8,0)</f>
        <v>79</v>
      </c>
    </row>
    <row r="2470" spans="1:16" x14ac:dyDescent="0.25">
      <c r="A2470">
        <v>1070297</v>
      </c>
      <c r="B2470">
        <v>1978</v>
      </c>
      <c r="C2470" s="1" t="s">
        <v>105</v>
      </c>
      <c r="D2470" s="3">
        <v>44993.94027777778</v>
      </c>
      <c r="E2470" t="s">
        <v>191</v>
      </c>
      <c r="F2470" t="s">
        <v>88</v>
      </c>
      <c r="G2470">
        <v>904</v>
      </c>
      <c r="H2470" s="11">
        <f t="shared" si="190"/>
        <v>8</v>
      </c>
      <c r="I2470" s="7">
        <v>44993</v>
      </c>
      <c r="J2470" s="8">
        <v>0.94027777777777777</v>
      </c>
      <c r="K2470">
        <f t="shared" si="191"/>
        <v>34</v>
      </c>
      <c r="L2470">
        <f t="shared" si="192"/>
        <v>22</v>
      </c>
      <c r="M2470">
        <f t="shared" si="193"/>
        <v>3</v>
      </c>
      <c r="N2470" t="str">
        <f>VLOOKUP(B:B,Customers!A:B,2,TRUE)</f>
        <v>Spain</v>
      </c>
      <c r="O2470" t="str">
        <f t="shared" si="194"/>
        <v>Not Outlier</v>
      </c>
      <c r="P2470">
        <f>VLOOKUP(B:B,Customers!A:H,8,0)</f>
        <v>23</v>
      </c>
    </row>
    <row r="2471" spans="1:16" x14ac:dyDescent="0.25">
      <c r="A2471">
        <v>780193</v>
      </c>
      <c r="B2471">
        <v>1979</v>
      </c>
      <c r="C2471" s="1" t="s">
        <v>102</v>
      </c>
      <c r="D2471" s="3">
        <v>45143.074999999997</v>
      </c>
      <c r="E2471" t="s">
        <v>96</v>
      </c>
      <c r="F2471" t="s">
        <v>78</v>
      </c>
      <c r="G2471">
        <v>1562</v>
      </c>
      <c r="H2471" s="11">
        <f t="shared" si="190"/>
        <v>5</v>
      </c>
      <c r="I2471" s="7">
        <v>45143</v>
      </c>
      <c r="J2471" s="8">
        <v>7.4999999999999997E-2</v>
      </c>
      <c r="K2471">
        <f t="shared" si="191"/>
        <v>48</v>
      </c>
      <c r="L2471">
        <f t="shared" si="192"/>
        <v>1</v>
      </c>
      <c r="M2471">
        <f t="shared" si="193"/>
        <v>8</v>
      </c>
      <c r="N2471" t="str">
        <f>VLOOKUP(B:B,Customers!A:B,2,TRUE)</f>
        <v>Finland</v>
      </c>
      <c r="O2471" t="str">
        <f t="shared" si="194"/>
        <v>Not Outlier</v>
      </c>
      <c r="P2471">
        <f>VLOOKUP(B:B,Customers!A:H,8,0)</f>
        <v>21</v>
      </c>
    </row>
    <row r="2472" spans="1:16" x14ac:dyDescent="0.25">
      <c r="A2472">
        <v>1173471</v>
      </c>
      <c r="B2472">
        <v>1979</v>
      </c>
      <c r="C2472" s="1" t="s">
        <v>102</v>
      </c>
      <c r="D2472" s="3">
        <v>45158.083333333336</v>
      </c>
      <c r="E2472" t="s">
        <v>96</v>
      </c>
      <c r="F2472" t="s">
        <v>63</v>
      </c>
      <c r="G2472">
        <v>7703</v>
      </c>
      <c r="H2472" s="11">
        <f t="shared" si="190"/>
        <v>20</v>
      </c>
      <c r="I2472" s="7">
        <v>45158</v>
      </c>
      <c r="J2472" s="8">
        <v>8.3333333333333329E-2</v>
      </c>
      <c r="K2472">
        <f t="shared" si="191"/>
        <v>0</v>
      </c>
      <c r="L2472">
        <f t="shared" si="192"/>
        <v>2</v>
      </c>
      <c r="M2472">
        <f t="shared" si="193"/>
        <v>8</v>
      </c>
      <c r="N2472" t="str">
        <f>VLOOKUP(B:B,Customers!A:B,2,TRUE)</f>
        <v>Finland</v>
      </c>
      <c r="O2472" t="str">
        <f t="shared" si="194"/>
        <v>Not Outlier</v>
      </c>
      <c r="P2472">
        <f>VLOOKUP(B:B,Customers!A:H,8,0)</f>
        <v>21</v>
      </c>
    </row>
    <row r="2473" spans="1:16" x14ac:dyDescent="0.25">
      <c r="A2473">
        <v>1284119</v>
      </c>
      <c r="B2473">
        <v>1980</v>
      </c>
      <c r="C2473" s="1" t="s">
        <v>110</v>
      </c>
      <c r="D2473" s="3">
        <v>45206.051388888889</v>
      </c>
      <c r="E2473" t="s">
        <v>97</v>
      </c>
      <c r="F2473" t="s">
        <v>64</v>
      </c>
      <c r="G2473">
        <v>6976</v>
      </c>
      <c r="H2473" s="11">
        <f t="shared" si="190"/>
        <v>7</v>
      </c>
      <c r="I2473" s="7">
        <v>45206</v>
      </c>
      <c r="J2473" s="8">
        <v>5.1388888888888887E-2</v>
      </c>
      <c r="K2473">
        <f t="shared" si="191"/>
        <v>14</v>
      </c>
      <c r="L2473">
        <f t="shared" si="192"/>
        <v>1</v>
      </c>
      <c r="M2473">
        <f t="shared" si="193"/>
        <v>10</v>
      </c>
      <c r="N2473" t="str">
        <f>VLOOKUP(B:B,Customers!A:B,2,TRUE)</f>
        <v>Switzerland</v>
      </c>
      <c r="O2473" t="str">
        <f t="shared" si="194"/>
        <v>Not Outlier</v>
      </c>
      <c r="P2473">
        <f>VLOOKUP(B:B,Customers!A:H,8,0)</f>
        <v>57</v>
      </c>
    </row>
    <row r="2474" spans="1:16" x14ac:dyDescent="0.25">
      <c r="A2474">
        <v>1416529</v>
      </c>
      <c r="B2474">
        <v>1980</v>
      </c>
      <c r="C2474" s="1" t="s">
        <v>110</v>
      </c>
      <c r="D2474" s="3">
        <v>45104.004861111112</v>
      </c>
      <c r="E2474" t="s">
        <v>97</v>
      </c>
      <c r="F2474" t="s">
        <v>12</v>
      </c>
      <c r="G2474">
        <v>576</v>
      </c>
      <c r="H2474" s="11">
        <f t="shared" si="190"/>
        <v>27</v>
      </c>
      <c r="I2474" s="7">
        <v>45104</v>
      </c>
      <c r="J2474" s="8">
        <v>4.8611111111111112E-3</v>
      </c>
      <c r="K2474">
        <f t="shared" si="191"/>
        <v>7</v>
      </c>
      <c r="L2474">
        <f t="shared" si="192"/>
        <v>0</v>
      </c>
      <c r="M2474">
        <f t="shared" si="193"/>
        <v>6</v>
      </c>
      <c r="N2474" t="str">
        <f>VLOOKUP(B:B,Customers!A:B,2,TRUE)</f>
        <v>Switzerland</v>
      </c>
      <c r="O2474" t="str">
        <f t="shared" si="194"/>
        <v>Not Outlier</v>
      </c>
      <c r="P2474">
        <f>VLOOKUP(B:B,Customers!A:H,8,0)</f>
        <v>57</v>
      </c>
    </row>
    <row r="2475" spans="1:16" x14ac:dyDescent="0.25">
      <c r="A2475">
        <v>1483931</v>
      </c>
      <c r="B2475">
        <v>1980</v>
      </c>
      <c r="C2475" s="1" t="s">
        <v>110</v>
      </c>
      <c r="D2475" s="3">
        <v>45031.058333333334</v>
      </c>
      <c r="E2475" t="s">
        <v>98</v>
      </c>
      <c r="F2475" t="s">
        <v>16</v>
      </c>
      <c r="G2475">
        <v>4382</v>
      </c>
      <c r="H2475" s="11">
        <f t="shared" si="190"/>
        <v>15</v>
      </c>
      <c r="I2475" s="7">
        <v>45031</v>
      </c>
      <c r="J2475" s="8">
        <v>5.8333333333333334E-2</v>
      </c>
      <c r="K2475">
        <f t="shared" si="191"/>
        <v>24</v>
      </c>
      <c r="L2475">
        <f t="shared" si="192"/>
        <v>1</v>
      </c>
      <c r="M2475">
        <f t="shared" si="193"/>
        <v>4</v>
      </c>
      <c r="N2475" t="str">
        <f>VLOOKUP(B:B,Customers!A:B,2,TRUE)</f>
        <v>Switzerland</v>
      </c>
      <c r="O2475" t="str">
        <f t="shared" si="194"/>
        <v>Not Outlier</v>
      </c>
      <c r="P2475">
        <f>VLOOKUP(B:B,Customers!A:H,8,0)</f>
        <v>57</v>
      </c>
    </row>
    <row r="2476" spans="1:16" x14ac:dyDescent="0.25">
      <c r="A2476">
        <v>1513008</v>
      </c>
      <c r="B2476">
        <v>1980</v>
      </c>
      <c r="C2476" s="1" t="s">
        <v>110</v>
      </c>
      <c r="D2476" s="3">
        <v>45133.039583333331</v>
      </c>
      <c r="E2476" t="s">
        <v>97</v>
      </c>
      <c r="F2476" t="s">
        <v>43</v>
      </c>
      <c r="G2476">
        <v>4837</v>
      </c>
      <c r="H2476" s="11">
        <f t="shared" si="190"/>
        <v>26</v>
      </c>
      <c r="I2476" s="7">
        <v>45133</v>
      </c>
      <c r="J2476" s="8">
        <v>3.9583333333333331E-2</v>
      </c>
      <c r="K2476">
        <f t="shared" si="191"/>
        <v>57</v>
      </c>
      <c r="L2476">
        <f t="shared" si="192"/>
        <v>0</v>
      </c>
      <c r="M2476">
        <f t="shared" si="193"/>
        <v>7</v>
      </c>
      <c r="N2476" t="str">
        <f>VLOOKUP(B:B,Customers!A:B,2,TRUE)</f>
        <v>Switzerland</v>
      </c>
      <c r="O2476" t="str">
        <f t="shared" si="194"/>
        <v>Not Outlier</v>
      </c>
      <c r="P2476">
        <f>VLOOKUP(B:B,Customers!A:H,8,0)</f>
        <v>57</v>
      </c>
    </row>
    <row r="2477" spans="1:16" x14ac:dyDescent="0.25">
      <c r="A2477">
        <v>1291650</v>
      </c>
      <c r="B2477">
        <v>1982</v>
      </c>
      <c r="C2477" s="1" t="s">
        <v>107</v>
      </c>
      <c r="D2477" s="3">
        <v>45080.065972222219</v>
      </c>
      <c r="E2477" t="s">
        <v>98</v>
      </c>
      <c r="F2477" t="s">
        <v>89</v>
      </c>
      <c r="G2477">
        <v>5585</v>
      </c>
      <c r="H2477" s="11">
        <f t="shared" si="190"/>
        <v>3</v>
      </c>
      <c r="I2477" s="7">
        <v>45080</v>
      </c>
      <c r="J2477" s="8">
        <v>6.5972222222222224E-2</v>
      </c>
      <c r="K2477">
        <f t="shared" si="191"/>
        <v>35</v>
      </c>
      <c r="L2477">
        <f t="shared" si="192"/>
        <v>1</v>
      </c>
      <c r="M2477">
        <f t="shared" si="193"/>
        <v>6</v>
      </c>
      <c r="N2477" t="str">
        <f>VLOOKUP(B:B,Customers!A:B,2,TRUE)</f>
        <v>Italy</v>
      </c>
      <c r="O2477" t="str">
        <f t="shared" si="194"/>
        <v>Not Outlier</v>
      </c>
      <c r="P2477">
        <f>VLOOKUP(B:B,Customers!A:H,8,0)</f>
        <v>74</v>
      </c>
    </row>
    <row r="2478" spans="1:16" x14ac:dyDescent="0.25">
      <c r="A2478">
        <v>1629259</v>
      </c>
      <c r="B2478">
        <v>1982</v>
      </c>
      <c r="C2478" s="1" t="s">
        <v>107</v>
      </c>
      <c r="D2478" s="3">
        <v>45166.054861111108</v>
      </c>
      <c r="E2478" t="s">
        <v>97</v>
      </c>
      <c r="F2478" t="s">
        <v>6</v>
      </c>
      <c r="G2478">
        <v>9052</v>
      </c>
      <c r="H2478" s="11">
        <f t="shared" si="190"/>
        <v>28</v>
      </c>
      <c r="I2478" s="7">
        <v>45166</v>
      </c>
      <c r="J2478" s="8">
        <v>5.486111111111111E-2</v>
      </c>
      <c r="K2478">
        <f t="shared" si="191"/>
        <v>19</v>
      </c>
      <c r="L2478">
        <f t="shared" si="192"/>
        <v>1</v>
      </c>
      <c r="M2478">
        <f t="shared" si="193"/>
        <v>8</v>
      </c>
      <c r="N2478" t="str">
        <f>VLOOKUP(B:B,Customers!A:B,2,TRUE)</f>
        <v>Italy</v>
      </c>
      <c r="O2478" t="str">
        <f t="shared" si="194"/>
        <v>Not Outlier</v>
      </c>
      <c r="P2478">
        <f>VLOOKUP(B:B,Customers!A:H,8,0)</f>
        <v>74</v>
      </c>
    </row>
    <row r="2479" spans="1:16" x14ac:dyDescent="0.25">
      <c r="A2479">
        <v>1098350</v>
      </c>
      <c r="B2479">
        <v>1983</v>
      </c>
      <c r="C2479" s="1" t="s">
        <v>105</v>
      </c>
      <c r="D2479" s="3">
        <v>44966.068749999999</v>
      </c>
      <c r="E2479" t="s">
        <v>98</v>
      </c>
      <c r="F2479" t="s">
        <v>22</v>
      </c>
      <c r="G2479">
        <v>7342</v>
      </c>
      <c r="H2479" s="11">
        <f t="shared" si="190"/>
        <v>9</v>
      </c>
      <c r="I2479" s="7">
        <v>44966</v>
      </c>
      <c r="J2479" s="8">
        <v>6.8750000000000006E-2</v>
      </c>
      <c r="K2479">
        <f t="shared" si="191"/>
        <v>39</v>
      </c>
      <c r="L2479">
        <f t="shared" si="192"/>
        <v>1</v>
      </c>
      <c r="M2479">
        <f t="shared" si="193"/>
        <v>2</v>
      </c>
      <c r="N2479" t="str">
        <f>VLOOKUP(B:B,Customers!A:B,2,TRUE)</f>
        <v>Spain</v>
      </c>
      <c r="O2479" t="str">
        <f t="shared" si="194"/>
        <v>Not Outlier</v>
      </c>
      <c r="P2479">
        <f>VLOOKUP(B:B,Customers!A:H,8,0)</f>
        <v>35</v>
      </c>
    </row>
    <row r="2480" spans="1:16" x14ac:dyDescent="0.25">
      <c r="A2480">
        <v>1234926</v>
      </c>
      <c r="B2480">
        <v>1983</v>
      </c>
      <c r="C2480" s="1" t="s">
        <v>105</v>
      </c>
      <c r="D2480" s="3">
        <v>45208.977083333331</v>
      </c>
      <c r="E2480" t="s">
        <v>191</v>
      </c>
      <c r="F2480" t="s">
        <v>8</v>
      </c>
      <c r="G2480">
        <v>2280</v>
      </c>
      <c r="H2480" s="11">
        <f t="shared" si="190"/>
        <v>9</v>
      </c>
      <c r="I2480" s="7">
        <v>45208</v>
      </c>
      <c r="J2480" s="8">
        <v>0.9770833333333333</v>
      </c>
      <c r="K2480">
        <f t="shared" si="191"/>
        <v>27</v>
      </c>
      <c r="L2480">
        <f t="shared" si="192"/>
        <v>23</v>
      </c>
      <c r="M2480">
        <f t="shared" si="193"/>
        <v>10</v>
      </c>
      <c r="N2480" t="str">
        <f>VLOOKUP(B:B,Customers!A:B,2,TRUE)</f>
        <v>Spain</v>
      </c>
      <c r="O2480" t="str">
        <f t="shared" si="194"/>
        <v>Not Outlier</v>
      </c>
      <c r="P2480">
        <f>VLOOKUP(B:B,Customers!A:H,8,0)</f>
        <v>35</v>
      </c>
    </row>
    <row r="2481" spans="1:16" x14ac:dyDescent="0.25">
      <c r="A2481">
        <v>1245959</v>
      </c>
      <c r="B2481">
        <v>1983</v>
      </c>
      <c r="C2481" s="1" t="s">
        <v>105</v>
      </c>
      <c r="D2481" s="3">
        <v>44981.952777777777</v>
      </c>
      <c r="E2481" t="s">
        <v>96</v>
      </c>
      <c r="F2481" t="s">
        <v>25</v>
      </c>
      <c r="G2481">
        <v>774</v>
      </c>
      <c r="H2481" s="11">
        <f t="shared" si="190"/>
        <v>24</v>
      </c>
      <c r="I2481" s="7">
        <v>44981</v>
      </c>
      <c r="J2481" s="8">
        <v>0.95277777777777772</v>
      </c>
      <c r="K2481">
        <f t="shared" si="191"/>
        <v>52</v>
      </c>
      <c r="L2481">
        <f t="shared" si="192"/>
        <v>22</v>
      </c>
      <c r="M2481">
        <f t="shared" si="193"/>
        <v>2</v>
      </c>
      <c r="N2481" t="str">
        <f>VLOOKUP(B:B,Customers!A:B,2,TRUE)</f>
        <v>Spain</v>
      </c>
      <c r="O2481" t="str">
        <f t="shared" si="194"/>
        <v>Not Outlier</v>
      </c>
      <c r="P2481">
        <f>VLOOKUP(B:B,Customers!A:H,8,0)</f>
        <v>35</v>
      </c>
    </row>
    <row r="2482" spans="1:16" x14ac:dyDescent="0.25">
      <c r="A2482">
        <v>1487429</v>
      </c>
      <c r="B2482">
        <v>1983</v>
      </c>
      <c r="C2482" s="1" t="s">
        <v>105</v>
      </c>
      <c r="D2482" s="3">
        <v>44990.979861111111</v>
      </c>
      <c r="E2482" t="s">
        <v>191</v>
      </c>
      <c r="F2482" t="s">
        <v>46</v>
      </c>
      <c r="G2482">
        <v>5465</v>
      </c>
      <c r="H2482" s="11">
        <f t="shared" si="190"/>
        <v>5</v>
      </c>
      <c r="I2482" s="7">
        <v>44990</v>
      </c>
      <c r="J2482" s="8">
        <v>0.97986111111111107</v>
      </c>
      <c r="K2482">
        <f t="shared" si="191"/>
        <v>31</v>
      </c>
      <c r="L2482">
        <f t="shared" si="192"/>
        <v>23</v>
      </c>
      <c r="M2482">
        <f t="shared" si="193"/>
        <v>3</v>
      </c>
      <c r="N2482" t="str">
        <f>VLOOKUP(B:B,Customers!A:B,2,TRUE)</f>
        <v>Spain</v>
      </c>
      <c r="O2482" t="str">
        <f t="shared" si="194"/>
        <v>Not Outlier</v>
      </c>
      <c r="P2482">
        <f>VLOOKUP(B:B,Customers!A:H,8,0)</f>
        <v>35</v>
      </c>
    </row>
    <row r="2483" spans="1:16" x14ac:dyDescent="0.25">
      <c r="A2483">
        <v>188856</v>
      </c>
      <c r="B2483">
        <v>1984</v>
      </c>
      <c r="C2483" s="1" t="s">
        <v>101</v>
      </c>
      <c r="D2483" s="2">
        <v>45251.959027777775</v>
      </c>
      <c r="E2483" t="s">
        <v>191</v>
      </c>
      <c r="F2483" t="s">
        <v>76</v>
      </c>
      <c r="G2483">
        <v>4243</v>
      </c>
      <c r="H2483" s="11">
        <f t="shared" si="190"/>
        <v>21</v>
      </c>
      <c r="I2483" s="7">
        <v>45251</v>
      </c>
      <c r="J2483" s="8">
        <v>0.95902777777777781</v>
      </c>
      <c r="K2483">
        <f t="shared" si="191"/>
        <v>1</v>
      </c>
      <c r="L2483">
        <f t="shared" si="192"/>
        <v>23</v>
      </c>
      <c r="M2483">
        <f t="shared" si="193"/>
        <v>11</v>
      </c>
      <c r="N2483" t="str">
        <f>VLOOKUP(B:B,Customers!A:B,2,TRUE)</f>
        <v>Australia</v>
      </c>
      <c r="O2483" t="str">
        <f t="shared" si="194"/>
        <v>Not Outlier</v>
      </c>
      <c r="P2483">
        <f>VLOOKUP(B:B,Customers!A:H,8,0)</f>
        <v>45</v>
      </c>
    </row>
    <row r="2484" spans="1:16" x14ac:dyDescent="0.25">
      <c r="A2484">
        <v>466869</v>
      </c>
      <c r="B2484">
        <v>1984</v>
      </c>
      <c r="C2484" s="1" t="s">
        <v>101</v>
      </c>
      <c r="D2484" s="2">
        <v>44971.597222222219</v>
      </c>
      <c r="E2484" t="s">
        <v>96</v>
      </c>
      <c r="F2484" t="s">
        <v>68</v>
      </c>
      <c r="G2484">
        <v>660</v>
      </c>
      <c r="H2484" s="11">
        <f t="shared" si="190"/>
        <v>14</v>
      </c>
      <c r="I2484" s="7">
        <v>44971</v>
      </c>
      <c r="J2484" s="8">
        <v>0.59722222222222221</v>
      </c>
      <c r="K2484">
        <f t="shared" si="191"/>
        <v>20</v>
      </c>
      <c r="L2484">
        <f t="shared" si="192"/>
        <v>14</v>
      </c>
      <c r="M2484">
        <f t="shared" si="193"/>
        <v>2</v>
      </c>
      <c r="N2484" t="str">
        <f>VLOOKUP(B:B,Customers!A:B,2,TRUE)</f>
        <v>Australia</v>
      </c>
      <c r="O2484" t="str">
        <f t="shared" si="194"/>
        <v>Not Outlier</v>
      </c>
      <c r="P2484">
        <f>VLOOKUP(B:B,Customers!A:H,8,0)</f>
        <v>45</v>
      </c>
    </row>
    <row r="2485" spans="1:16" x14ac:dyDescent="0.25">
      <c r="A2485">
        <v>1550005</v>
      </c>
      <c r="B2485">
        <v>1984</v>
      </c>
      <c r="C2485" s="1" t="s">
        <v>101</v>
      </c>
      <c r="D2485" s="3">
        <v>45002.038194444445</v>
      </c>
      <c r="E2485" t="s">
        <v>98</v>
      </c>
      <c r="F2485" t="s">
        <v>35</v>
      </c>
      <c r="G2485">
        <v>2075</v>
      </c>
      <c r="H2485" s="11">
        <f t="shared" si="190"/>
        <v>17</v>
      </c>
      <c r="I2485" s="7">
        <v>45002</v>
      </c>
      <c r="J2485" s="8">
        <v>3.8194444444444448E-2</v>
      </c>
      <c r="K2485">
        <f t="shared" si="191"/>
        <v>55</v>
      </c>
      <c r="L2485">
        <f t="shared" si="192"/>
        <v>0</v>
      </c>
      <c r="M2485">
        <f t="shared" si="193"/>
        <v>3</v>
      </c>
      <c r="N2485" t="str">
        <f>VLOOKUP(B:B,Customers!A:B,2,TRUE)</f>
        <v>Australia</v>
      </c>
      <c r="O2485" t="str">
        <f t="shared" si="194"/>
        <v>Not Outlier</v>
      </c>
      <c r="P2485">
        <f>VLOOKUP(B:B,Customers!A:H,8,0)</f>
        <v>45</v>
      </c>
    </row>
    <row r="2486" spans="1:16" x14ac:dyDescent="0.25">
      <c r="A2486">
        <v>369311</v>
      </c>
      <c r="B2486">
        <v>1985</v>
      </c>
      <c r="C2486" s="1" t="s">
        <v>100</v>
      </c>
      <c r="D2486" s="2">
        <v>45259.056250000001</v>
      </c>
      <c r="E2486" t="s">
        <v>191</v>
      </c>
      <c r="F2486" t="s">
        <v>11</v>
      </c>
      <c r="G2486">
        <v>5332</v>
      </c>
      <c r="H2486" s="11">
        <f t="shared" si="190"/>
        <v>29</v>
      </c>
      <c r="I2486" s="7">
        <v>45259</v>
      </c>
      <c r="J2486" s="8">
        <v>5.6250000000000001E-2</v>
      </c>
      <c r="K2486">
        <f t="shared" si="191"/>
        <v>21</v>
      </c>
      <c r="L2486">
        <f t="shared" si="192"/>
        <v>1</v>
      </c>
      <c r="M2486">
        <f t="shared" si="193"/>
        <v>11</v>
      </c>
      <c r="N2486" t="str">
        <f>VLOOKUP(B:B,Customers!A:B,2,TRUE)</f>
        <v>France</v>
      </c>
      <c r="O2486" t="str">
        <f t="shared" si="194"/>
        <v>Not Outlier</v>
      </c>
      <c r="P2486">
        <f>VLOOKUP(B:B,Customers!A:H,8,0)</f>
        <v>49</v>
      </c>
    </row>
    <row r="2487" spans="1:16" x14ac:dyDescent="0.25">
      <c r="A2487">
        <v>672686</v>
      </c>
      <c r="B2487">
        <v>1985</v>
      </c>
      <c r="C2487" s="1" t="s">
        <v>100</v>
      </c>
      <c r="D2487" s="3">
        <v>45259.070833333331</v>
      </c>
      <c r="E2487" t="s">
        <v>191</v>
      </c>
      <c r="F2487" t="s">
        <v>49</v>
      </c>
      <c r="G2487">
        <v>2269</v>
      </c>
      <c r="H2487" s="11">
        <f t="shared" si="190"/>
        <v>29</v>
      </c>
      <c r="I2487" s="7">
        <v>45259</v>
      </c>
      <c r="J2487" s="8">
        <v>7.0833333333333331E-2</v>
      </c>
      <c r="K2487">
        <f t="shared" si="191"/>
        <v>42</v>
      </c>
      <c r="L2487">
        <f t="shared" si="192"/>
        <v>1</v>
      </c>
      <c r="M2487">
        <f t="shared" si="193"/>
        <v>11</v>
      </c>
      <c r="N2487" t="str">
        <f>VLOOKUP(B:B,Customers!A:B,2,TRUE)</f>
        <v>France</v>
      </c>
      <c r="O2487" t="str">
        <f t="shared" si="194"/>
        <v>Not Outlier</v>
      </c>
      <c r="P2487">
        <f>VLOOKUP(B:B,Customers!A:H,8,0)</f>
        <v>49</v>
      </c>
    </row>
    <row r="2488" spans="1:16" x14ac:dyDescent="0.25">
      <c r="A2488">
        <v>28066</v>
      </c>
      <c r="B2488">
        <v>1986</v>
      </c>
      <c r="C2488" s="1" t="s">
        <v>100</v>
      </c>
      <c r="D2488" s="2">
        <v>45053.004861111112</v>
      </c>
      <c r="E2488" t="s">
        <v>97</v>
      </c>
      <c r="F2488" t="s">
        <v>39</v>
      </c>
      <c r="G2488">
        <v>7129</v>
      </c>
      <c r="H2488" s="11">
        <f t="shared" si="190"/>
        <v>7</v>
      </c>
      <c r="I2488" s="7">
        <v>45053</v>
      </c>
      <c r="J2488" s="8">
        <v>4.8611111111111112E-3</v>
      </c>
      <c r="K2488">
        <f t="shared" si="191"/>
        <v>7</v>
      </c>
      <c r="L2488">
        <f t="shared" si="192"/>
        <v>0</v>
      </c>
      <c r="M2488">
        <f t="shared" si="193"/>
        <v>5</v>
      </c>
      <c r="N2488" t="str">
        <f>VLOOKUP(B:B,Customers!A:B,2,TRUE)</f>
        <v>France</v>
      </c>
      <c r="O2488" t="str">
        <f t="shared" si="194"/>
        <v>Not Outlier</v>
      </c>
      <c r="P2488">
        <f>VLOOKUP(B:B,Customers!A:H,8,0)</f>
        <v>21</v>
      </c>
    </row>
    <row r="2489" spans="1:16" x14ac:dyDescent="0.25">
      <c r="A2489">
        <v>683536</v>
      </c>
      <c r="B2489">
        <v>1986</v>
      </c>
      <c r="C2489" s="1" t="s">
        <v>100</v>
      </c>
      <c r="D2489" s="3">
        <v>45278.957638888889</v>
      </c>
      <c r="E2489" t="s">
        <v>97</v>
      </c>
      <c r="F2489" t="s">
        <v>85</v>
      </c>
      <c r="G2489">
        <v>4037</v>
      </c>
      <c r="H2489" s="11">
        <f t="shared" si="190"/>
        <v>18</v>
      </c>
      <c r="I2489" s="7">
        <v>45278</v>
      </c>
      <c r="J2489" s="8">
        <v>0.95763888888888893</v>
      </c>
      <c r="K2489">
        <f t="shared" si="191"/>
        <v>59</v>
      </c>
      <c r="L2489">
        <f t="shared" si="192"/>
        <v>22</v>
      </c>
      <c r="M2489">
        <f t="shared" si="193"/>
        <v>12</v>
      </c>
      <c r="N2489" t="str">
        <f>VLOOKUP(B:B,Customers!A:B,2,TRUE)</f>
        <v>France</v>
      </c>
      <c r="O2489" t="str">
        <f t="shared" si="194"/>
        <v>Not Outlier</v>
      </c>
      <c r="P2489">
        <f>VLOOKUP(B:B,Customers!A:H,8,0)</f>
        <v>21</v>
      </c>
    </row>
    <row r="2490" spans="1:16" x14ac:dyDescent="0.25">
      <c r="A2490">
        <v>758962</v>
      </c>
      <c r="B2490">
        <v>1988</v>
      </c>
      <c r="C2490" s="1" t="s">
        <v>99</v>
      </c>
      <c r="D2490" s="3">
        <v>45058.035416666666</v>
      </c>
      <c r="E2490" t="s">
        <v>98</v>
      </c>
      <c r="F2490" t="s">
        <v>46</v>
      </c>
      <c r="G2490">
        <v>6385</v>
      </c>
      <c r="H2490" s="11">
        <f t="shared" si="190"/>
        <v>12</v>
      </c>
      <c r="I2490" s="7">
        <v>45058</v>
      </c>
      <c r="J2490" s="8">
        <v>3.5416666666666666E-2</v>
      </c>
      <c r="K2490">
        <f t="shared" si="191"/>
        <v>51</v>
      </c>
      <c r="L2490">
        <f t="shared" si="192"/>
        <v>0</v>
      </c>
      <c r="M2490">
        <f t="shared" si="193"/>
        <v>5</v>
      </c>
      <c r="N2490" t="str">
        <f>VLOOKUP(B:B,Customers!A:B,2,TRUE)</f>
        <v>USA</v>
      </c>
      <c r="O2490" t="str">
        <f t="shared" si="194"/>
        <v>Not Outlier</v>
      </c>
      <c r="P2490">
        <f>VLOOKUP(B:B,Customers!A:H,8,0)</f>
        <v>66</v>
      </c>
    </row>
    <row r="2491" spans="1:16" x14ac:dyDescent="0.25">
      <c r="A2491">
        <v>1428328</v>
      </c>
      <c r="B2491">
        <v>1988</v>
      </c>
      <c r="C2491" s="1" t="s">
        <v>99</v>
      </c>
      <c r="D2491" s="3">
        <v>45044.057638888888</v>
      </c>
      <c r="E2491" t="s">
        <v>98</v>
      </c>
      <c r="F2491" t="s">
        <v>79</v>
      </c>
      <c r="G2491">
        <v>2435</v>
      </c>
      <c r="H2491" s="11">
        <f t="shared" si="190"/>
        <v>28</v>
      </c>
      <c r="I2491" s="7">
        <v>45044</v>
      </c>
      <c r="J2491" s="8">
        <v>5.7638888888888892E-2</v>
      </c>
      <c r="K2491">
        <f t="shared" si="191"/>
        <v>23</v>
      </c>
      <c r="L2491">
        <f t="shared" si="192"/>
        <v>1</v>
      </c>
      <c r="M2491">
        <f t="shared" si="193"/>
        <v>4</v>
      </c>
      <c r="N2491" t="str">
        <f>VLOOKUP(B:B,Customers!A:B,2,TRUE)</f>
        <v>USA</v>
      </c>
      <c r="O2491" t="str">
        <f t="shared" si="194"/>
        <v>Not Outlier</v>
      </c>
      <c r="P2491">
        <f>VLOOKUP(B:B,Customers!A:H,8,0)</f>
        <v>66</v>
      </c>
    </row>
    <row r="2492" spans="1:16" x14ac:dyDescent="0.25">
      <c r="A2492">
        <v>1160613</v>
      </c>
      <c r="B2492">
        <v>1990</v>
      </c>
      <c r="C2492" s="1" t="s">
        <v>99</v>
      </c>
      <c r="D2492" s="3">
        <v>45282.051388888889</v>
      </c>
      <c r="E2492" t="s">
        <v>96</v>
      </c>
      <c r="F2492" t="s">
        <v>27</v>
      </c>
      <c r="G2492">
        <v>8077</v>
      </c>
      <c r="H2492" s="11">
        <f t="shared" si="190"/>
        <v>22</v>
      </c>
      <c r="I2492" s="7">
        <v>45282</v>
      </c>
      <c r="J2492" s="8">
        <v>5.1388888888888887E-2</v>
      </c>
      <c r="K2492">
        <f t="shared" si="191"/>
        <v>14</v>
      </c>
      <c r="L2492">
        <f t="shared" si="192"/>
        <v>1</v>
      </c>
      <c r="M2492">
        <f t="shared" si="193"/>
        <v>12</v>
      </c>
      <c r="N2492" t="str">
        <f>VLOOKUP(B:B,Customers!A:B,2,TRUE)</f>
        <v>USA</v>
      </c>
      <c r="O2492" t="str">
        <f t="shared" si="194"/>
        <v>Not Outlier</v>
      </c>
      <c r="P2492">
        <f>VLOOKUP(B:B,Customers!A:H,8,0)</f>
        <v>89</v>
      </c>
    </row>
    <row r="2493" spans="1:16" x14ac:dyDescent="0.25">
      <c r="A2493">
        <v>1399773</v>
      </c>
      <c r="B2493">
        <v>1990</v>
      </c>
      <c r="C2493" s="1" t="s">
        <v>99</v>
      </c>
      <c r="D2493" s="3">
        <v>44929.00277777778</v>
      </c>
      <c r="E2493" t="s">
        <v>96</v>
      </c>
      <c r="F2493" t="s">
        <v>29</v>
      </c>
      <c r="G2493">
        <v>6970</v>
      </c>
      <c r="H2493" s="11">
        <f t="shared" si="190"/>
        <v>3</v>
      </c>
      <c r="I2493" s="7">
        <v>44929</v>
      </c>
      <c r="J2493" s="8">
        <v>2.7777777777777779E-3</v>
      </c>
      <c r="K2493">
        <f t="shared" si="191"/>
        <v>4</v>
      </c>
      <c r="L2493">
        <f t="shared" si="192"/>
        <v>0</v>
      </c>
      <c r="M2493">
        <f t="shared" si="193"/>
        <v>1</v>
      </c>
      <c r="N2493" t="str">
        <f>VLOOKUP(B:B,Customers!A:B,2,TRUE)</f>
        <v>USA</v>
      </c>
      <c r="O2493" t="str">
        <f t="shared" si="194"/>
        <v>Not Outlier</v>
      </c>
      <c r="P2493">
        <f>VLOOKUP(B:B,Customers!A:H,8,0)</f>
        <v>89</v>
      </c>
    </row>
    <row r="2494" spans="1:16" x14ac:dyDescent="0.25">
      <c r="A2494">
        <v>1465254</v>
      </c>
      <c r="B2494">
        <v>1992</v>
      </c>
      <c r="C2494" s="1" t="s">
        <v>108</v>
      </c>
      <c r="D2494" s="3">
        <v>45170.029861111114</v>
      </c>
      <c r="E2494" t="s">
        <v>98</v>
      </c>
      <c r="F2494" t="s">
        <v>24</v>
      </c>
      <c r="G2494">
        <v>5514</v>
      </c>
      <c r="H2494" s="11">
        <f t="shared" si="190"/>
        <v>1</v>
      </c>
      <c r="I2494" s="7">
        <v>45170</v>
      </c>
      <c r="J2494" s="8">
        <v>2.9861111111111113E-2</v>
      </c>
      <c r="K2494">
        <f t="shared" si="191"/>
        <v>43</v>
      </c>
      <c r="L2494">
        <f t="shared" si="192"/>
        <v>0</v>
      </c>
      <c r="M2494">
        <f t="shared" si="193"/>
        <v>9</v>
      </c>
      <c r="N2494" t="str">
        <f>VLOOKUP(B:B,Customers!A:B,2,TRUE)</f>
        <v>Denmark</v>
      </c>
      <c r="O2494" t="str">
        <f t="shared" si="194"/>
        <v>Not Outlier</v>
      </c>
      <c r="P2494">
        <f>VLOOKUP(B:B,Customers!A:H,8,0)</f>
        <v>66</v>
      </c>
    </row>
    <row r="2495" spans="1:16" x14ac:dyDescent="0.25">
      <c r="A2495">
        <v>80707</v>
      </c>
      <c r="B2495">
        <v>1993</v>
      </c>
      <c r="C2495" s="1" t="s">
        <v>99</v>
      </c>
      <c r="D2495" s="2">
        <v>45269.04791666667</v>
      </c>
      <c r="E2495" t="s">
        <v>97</v>
      </c>
      <c r="F2495" t="s">
        <v>62</v>
      </c>
      <c r="G2495">
        <v>2966</v>
      </c>
      <c r="H2495" s="11">
        <f t="shared" si="190"/>
        <v>9</v>
      </c>
      <c r="I2495" s="7">
        <v>45269</v>
      </c>
      <c r="J2495" s="8">
        <v>4.791666666666667E-2</v>
      </c>
      <c r="K2495">
        <f t="shared" si="191"/>
        <v>9</v>
      </c>
      <c r="L2495">
        <f t="shared" si="192"/>
        <v>1</v>
      </c>
      <c r="M2495">
        <f t="shared" si="193"/>
        <v>12</v>
      </c>
      <c r="N2495" t="str">
        <f>VLOOKUP(B:B,Customers!A:B,2,TRUE)</f>
        <v>USA</v>
      </c>
      <c r="O2495" t="str">
        <f t="shared" si="194"/>
        <v>Not Outlier</v>
      </c>
      <c r="P2495">
        <f>VLOOKUP(B:B,Customers!A:H,8,0)</f>
        <v>61</v>
      </c>
    </row>
    <row r="2496" spans="1:16" x14ac:dyDescent="0.25">
      <c r="A2496">
        <v>528569</v>
      </c>
      <c r="B2496">
        <v>1993</v>
      </c>
      <c r="C2496" s="1" t="s">
        <v>99</v>
      </c>
      <c r="D2496" s="2">
        <v>45103.070833333331</v>
      </c>
      <c r="E2496" t="s">
        <v>97</v>
      </c>
      <c r="F2496" t="s">
        <v>64</v>
      </c>
      <c r="G2496">
        <v>613</v>
      </c>
      <c r="H2496" s="11">
        <f t="shared" si="190"/>
        <v>26</v>
      </c>
      <c r="I2496" s="7">
        <v>45103</v>
      </c>
      <c r="J2496" s="8">
        <v>7.0833333333333331E-2</v>
      </c>
      <c r="K2496">
        <f t="shared" si="191"/>
        <v>42</v>
      </c>
      <c r="L2496">
        <f t="shared" si="192"/>
        <v>1</v>
      </c>
      <c r="M2496">
        <f t="shared" si="193"/>
        <v>6</v>
      </c>
      <c r="N2496" t="str">
        <f>VLOOKUP(B:B,Customers!A:B,2,TRUE)</f>
        <v>USA</v>
      </c>
      <c r="O2496" t="str">
        <f t="shared" si="194"/>
        <v>Not Outlier</v>
      </c>
      <c r="P2496">
        <f>VLOOKUP(B:B,Customers!A:H,8,0)</f>
        <v>61</v>
      </c>
    </row>
    <row r="2497" spans="1:16" x14ac:dyDescent="0.25">
      <c r="A2497" s="6">
        <v>1345016</v>
      </c>
      <c r="B2497">
        <v>1994</v>
      </c>
      <c r="C2497" s="1" t="s">
        <v>106</v>
      </c>
      <c r="D2497" s="3">
        <v>44972.984027777777</v>
      </c>
      <c r="E2497" t="s">
        <v>98</v>
      </c>
      <c r="F2497" t="s">
        <v>90</v>
      </c>
      <c r="G2497">
        <v>9058</v>
      </c>
      <c r="H2497" s="11">
        <f t="shared" si="190"/>
        <v>15</v>
      </c>
      <c r="I2497" s="7">
        <v>44972</v>
      </c>
      <c r="J2497" s="8">
        <v>0.98402777777777772</v>
      </c>
      <c r="K2497">
        <f t="shared" si="191"/>
        <v>37</v>
      </c>
      <c r="L2497">
        <f t="shared" si="192"/>
        <v>23</v>
      </c>
      <c r="M2497">
        <f t="shared" si="193"/>
        <v>2</v>
      </c>
      <c r="N2497" t="str">
        <f>VLOOKUP(B:B,Customers!A:B,2,TRUE)</f>
        <v>Singapore</v>
      </c>
      <c r="O2497" t="str">
        <f t="shared" si="194"/>
        <v>Not Outlier</v>
      </c>
      <c r="P2497">
        <f>VLOOKUP(B:B,Customers!A:H,8,0)</f>
        <v>43</v>
      </c>
    </row>
    <row r="2498" spans="1:16" x14ac:dyDescent="0.25">
      <c r="A2498">
        <v>347302</v>
      </c>
      <c r="B2498">
        <v>1997</v>
      </c>
      <c r="C2498" s="1" t="s">
        <v>105</v>
      </c>
      <c r="D2498" s="2">
        <v>44962.008333333331</v>
      </c>
      <c r="E2498" t="s">
        <v>191</v>
      </c>
      <c r="F2498" t="s">
        <v>34</v>
      </c>
      <c r="G2498">
        <v>4850</v>
      </c>
      <c r="H2498" s="11">
        <f t="shared" si="190"/>
        <v>5</v>
      </c>
      <c r="I2498" s="7">
        <v>44962</v>
      </c>
      <c r="J2498" s="8">
        <v>8.3333333333333332E-3</v>
      </c>
      <c r="K2498">
        <f t="shared" si="191"/>
        <v>12</v>
      </c>
      <c r="L2498">
        <f t="shared" si="192"/>
        <v>0</v>
      </c>
      <c r="M2498">
        <f t="shared" si="193"/>
        <v>2</v>
      </c>
      <c r="N2498" t="str">
        <f>VLOOKUP(B:B,Customers!A:B,2,TRUE)</f>
        <v>Spain</v>
      </c>
      <c r="O2498" t="str">
        <f t="shared" si="194"/>
        <v>Not Outlier</v>
      </c>
      <c r="P2498">
        <f>VLOOKUP(B:B,Customers!A:H,8,0)</f>
        <v>79</v>
      </c>
    </row>
    <row r="2499" spans="1:16" x14ac:dyDescent="0.25">
      <c r="A2499">
        <v>412386</v>
      </c>
      <c r="B2499">
        <v>1997</v>
      </c>
      <c r="C2499" s="1" t="s">
        <v>105</v>
      </c>
      <c r="D2499" s="2">
        <v>45135.082638888889</v>
      </c>
      <c r="E2499" t="s">
        <v>97</v>
      </c>
      <c r="F2499" t="s">
        <v>91</v>
      </c>
      <c r="G2499">
        <v>2004</v>
      </c>
      <c r="H2499" s="11">
        <f t="shared" ref="H2499:H2501" si="195">DAY(D2499)</f>
        <v>28</v>
      </c>
      <c r="I2499" s="7">
        <v>45135</v>
      </c>
      <c r="J2499" s="8">
        <v>8.2638888888888887E-2</v>
      </c>
      <c r="K2499">
        <f t="shared" ref="K2499:K2501" si="196">MINUTE(J2499)</f>
        <v>59</v>
      </c>
      <c r="L2499">
        <f t="shared" ref="L2499:L2501" si="197">HOUR(J2499)</f>
        <v>1</v>
      </c>
      <c r="M2499">
        <f t="shared" ref="M2499:M2501" si="198">MONTH(I2499)</f>
        <v>7</v>
      </c>
      <c r="N2499" t="str">
        <f>VLOOKUP(B:B,Customers!A:B,2,TRUE)</f>
        <v>Spain</v>
      </c>
      <c r="O2499" t="str">
        <f t="shared" ref="O2499:O2501" si="199">IF(OR(G2499&gt;$R$9,G2499&lt;$R$8),"Outlier","Not Outlier")</f>
        <v>Not Outlier</v>
      </c>
      <c r="P2499">
        <f>VLOOKUP(B:B,Customers!A:H,8,0)</f>
        <v>79</v>
      </c>
    </row>
    <row r="2500" spans="1:16" x14ac:dyDescent="0.25">
      <c r="A2500">
        <v>764467</v>
      </c>
      <c r="B2500">
        <v>1998</v>
      </c>
      <c r="C2500" s="1" t="s">
        <v>101</v>
      </c>
      <c r="D2500" s="3">
        <v>45001.067361111112</v>
      </c>
      <c r="E2500" t="s">
        <v>191</v>
      </c>
      <c r="F2500" t="s">
        <v>91</v>
      </c>
      <c r="G2500">
        <v>7362</v>
      </c>
      <c r="H2500" s="11">
        <f t="shared" si="195"/>
        <v>16</v>
      </c>
      <c r="I2500" s="7">
        <v>45001</v>
      </c>
      <c r="J2500" s="8">
        <v>6.7361111111111108E-2</v>
      </c>
      <c r="K2500">
        <f t="shared" si="196"/>
        <v>37</v>
      </c>
      <c r="L2500">
        <f t="shared" si="197"/>
        <v>1</v>
      </c>
      <c r="M2500">
        <f t="shared" si="198"/>
        <v>3</v>
      </c>
      <c r="N2500" t="str">
        <f>VLOOKUP(B:B,Customers!A:B,2,TRUE)</f>
        <v>Australia</v>
      </c>
      <c r="O2500" t="str">
        <f t="shared" si="199"/>
        <v>Not Outlier</v>
      </c>
      <c r="P2500">
        <f>VLOOKUP(B:B,Customers!A:H,8,0)</f>
        <v>82</v>
      </c>
    </row>
    <row r="2501" spans="1:16" x14ac:dyDescent="0.25">
      <c r="A2501">
        <v>1143333</v>
      </c>
      <c r="B2501">
        <v>1998</v>
      </c>
      <c r="C2501" s="1" t="s">
        <v>101</v>
      </c>
      <c r="D2501" s="3">
        <v>45081.993750000001</v>
      </c>
      <c r="E2501" t="s">
        <v>97</v>
      </c>
      <c r="F2501" t="s">
        <v>78</v>
      </c>
      <c r="G2501">
        <v>9565</v>
      </c>
      <c r="H2501" s="11">
        <f t="shared" si="195"/>
        <v>4</v>
      </c>
      <c r="I2501" s="7">
        <v>45081</v>
      </c>
      <c r="J2501" s="8">
        <v>0.99375000000000002</v>
      </c>
      <c r="K2501">
        <f t="shared" si="196"/>
        <v>51</v>
      </c>
      <c r="L2501">
        <f t="shared" si="197"/>
        <v>23</v>
      </c>
      <c r="M2501">
        <f t="shared" si="198"/>
        <v>6</v>
      </c>
      <c r="N2501" t="str">
        <f>VLOOKUP(B:B,Customers!A:B,2,TRUE)</f>
        <v>Australia</v>
      </c>
      <c r="O2501" t="str">
        <f t="shared" si="199"/>
        <v>Not Outlier</v>
      </c>
      <c r="P2501">
        <f>VLOOKUP(B:B,Customers!A:H,8,0)</f>
        <v>82</v>
      </c>
    </row>
    <row r="2502" spans="1:16" x14ac:dyDescent="0.25">
      <c r="B2502" s="1"/>
      <c r="C2502" s="3"/>
    </row>
    <row r="2503" spans="1:16" x14ac:dyDescent="0.25">
      <c r="B2503" s="1"/>
      <c r="C2503" s="3"/>
    </row>
    <row r="2504" spans="1:16" x14ac:dyDescent="0.25">
      <c r="B2504" s="1"/>
      <c r="C2504" s="3"/>
    </row>
    <row r="2505" spans="1:16" x14ac:dyDescent="0.25">
      <c r="B2505" s="1"/>
      <c r="C2505" s="3"/>
    </row>
    <row r="2506" spans="1:16" x14ac:dyDescent="0.25">
      <c r="B2506" s="1"/>
      <c r="C2506" s="3"/>
    </row>
    <row r="2507" spans="1:16" x14ac:dyDescent="0.25">
      <c r="B2507" s="1"/>
      <c r="C2507" s="3"/>
    </row>
    <row r="2508" spans="1:16" x14ac:dyDescent="0.25">
      <c r="B2508" s="1"/>
      <c r="C2508" s="3"/>
    </row>
    <row r="2509" spans="1:16" x14ac:dyDescent="0.25">
      <c r="B2509" s="1"/>
      <c r="C2509" s="3"/>
    </row>
    <row r="2510" spans="1:16" x14ac:dyDescent="0.25">
      <c r="B2510" s="1"/>
      <c r="C2510" s="3"/>
    </row>
    <row r="2511" spans="1:16" x14ac:dyDescent="0.25">
      <c r="B2511" s="1"/>
      <c r="C2511" s="3"/>
    </row>
    <row r="2512" spans="1:16" x14ac:dyDescent="0.25">
      <c r="B2512" s="1"/>
      <c r="C2512" s="3"/>
    </row>
    <row r="2513" spans="2:3" x14ac:dyDescent="0.25">
      <c r="B2513" s="1"/>
      <c r="C2513" s="3"/>
    </row>
    <row r="2514" spans="2:3" x14ac:dyDescent="0.25">
      <c r="B2514" s="1"/>
      <c r="C2514" s="3"/>
    </row>
    <row r="2515" spans="2:3" x14ac:dyDescent="0.25">
      <c r="B2515" s="1"/>
      <c r="C2515" s="3"/>
    </row>
    <row r="2516" spans="2:3" x14ac:dyDescent="0.25">
      <c r="B2516" s="1"/>
      <c r="C2516" s="3"/>
    </row>
    <row r="2517" spans="2:3" x14ac:dyDescent="0.25">
      <c r="B2517" s="1"/>
      <c r="C2517" s="3"/>
    </row>
    <row r="2518" spans="2:3" x14ac:dyDescent="0.25">
      <c r="B2518" s="1"/>
      <c r="C2518" s="3"/>
    </row>
    <row r="2519" spans="2:3" x14ac:dyDescent="0.25">
      <c r="B2519" s="1"/>
      <c r="C2519" s="3"/>
    </row>
    <row r="2520" spans="2:3" x14ac:dyDescent="0.25">
      <c r="B2520" s="1"/>
      <c r="C2520" s="3"/>
    </row>
    <row r="2521" spans="2:3" x14ac:dyDescent="0.25">
      <c r="B2521" s="1"/>
      <c r="C2521" s="3"/>
    </row>
    <row r="2522" spans="2:3" x14ac:dyDescent="0.25">
      <c r="B2522" s="1"/>
      <c r="C2522" s="3"/>
    </row>
    <row r="2523" spans="2:3" x14ac:dyDescent="0.25">
      <c r="C2523" s="3"/>
    </row>
    <row r="2524" spans="2:3" x14ac:dyDescent="0.25">
      <c r="C2524" s="3"/>
    </row>
    <row r="2525" spans="2:3" x14ac:dyDescent="0.25">
      <c r="C2525" s="3"/>
    </row>
    <row r="2526" spans="2:3" x14ac:dyDescent="0.25">
      <c r="C2526" s="3"/>
    </row>
    <row r="2527" spans="2:3" x14ac:dyDescent="0.25">
      <c r="C2527" s="3"/>
    </row>
    <row r="2528" spans="2:3" x14ac:dyDescent="0.25">
      <c r="C2528" s="3"/>
    </row>
    <row r="2529" spans="3:3" x14ac:dyDescent="0.25">
      <c r="C2529" s="3"/>
    </row>
    <row r="2530" spans="3:3" x14ac:dyDescent="0.25">
      <c r="C2530" s="3"/>
    </row>
    <row r="2531" spans="3:3" x14ac:dyDescent="0.25">
      <c r="C2531" s="3"/>
    </row>
    <row r="2532" spans="3:3" x14ac:dyDescent="0.25">
      <c r="C2532" s="3"/>
    </row>
    <row r="2533" spans="3:3" x14ac:dyDescent="0.25">
      <c r="C2533" s="3"/>
    </row>
    <row r="2534" spans="3:3" x14ac:dyDescent="0.25">
      <c r="C2534" s="3"/>
    </row>
    <row r="2535" spans="3:3" x14ac:dyDescent="0.25">
      <c r="C2535" s="3"/>
    </row>
    <row r="2536" spans="3:3" x14ac:dyDescent="0.25">
      <c r="C2536" s="3"/>
    </row>
    <row r="2537" spans="3:3" x14ac:dyDescent="0.25">
      <c r="C2537" s="3"/>
    </row>
    <row r="2538" spans="3:3" x14ac:dyDescent="0.25">
      <c r="C2538" s="3"/>
    </row>
    <row r="2539" spans="3:3" x14ac:dyDescent="0.25">
      <c r="C2539" s="3"/>
    </row>
    <row r="2540" spans="3:3" x14ac:dyDescent="0.25">
      <c r="C2540" s="3"/>
    </row>
    <row r="2541" spans="3:3" x14ac:dyDescent="0.25">
      <c r="C2541" s="3"/>
    </row>
    <row r="2542" spans="3:3" x14ac:dyDescent="0.25">
      <c r="C2542" s="3"/>
    </row>
    <row r="2543" spans="3:3" x14ac:dyDescent="0.25">
      <c r="C2543" s="3"/>
    </row>
    <row r="2544" spans="3:3" x14ac:dyDescent="0.25">
      <c r="C2544" s="3"/>
    </row>
    <row r="2545" spans="3:3" x14ac:dyDescent="0.25">
      <c r="C2545" s="3"/>
    </row>
    <row r="2546" spans="3:3" x14ac:dyDescent="0.25">
      <c r="C2546" s="3"/>
    </row>
    <row r="2547" spans="3:3" x14ac:dyDescent="0.25">
      <c r="C2547" s="3"/>
    </row>
    <row r="2548" spans="3:3" x14ac:dyDescent="0.25">
      <c r="C2548" s="3"/>
    </row>
    <row r="2549" spans="3:3" x14ac:dyDescent="0.25">
      <c r="C2549" s="3"/>
    </row>
    <row r="2550" spans="3:3" x14ac:dyDescent="0.25">
      <c r="C2550" s="3"/>
    </row>
    <row r="2551" spans="3:3" x14ac:dyDescent="0.25">
      <c r="C2551" s="3"/>
    </row>
    <row r="2552" spans="3:3" x14ac:dyDescent="0.25">
      <c r="C2552" s="3"/>
    </row>
    <row r="2553" spans="3:3" x14ac:dyDescent="0.25">
      <c r="C2553" s="3"/>
    </row>
    <row r="2554" spans="3:3" x14ac:dyDescent="0.25">
      <c r="C2554" s="3"/>
    </row>
    <row r="2555" spans="3:3" x14ac:dyDescent="0.25">
      <c r="C2555" s="3"/>
    </row>
    <row r="2556" spans="3:3" x14ac:dyDescent="0.25">
      <c r="C2556" s="3"/>
    </row>
    <row r="2557" spans="3:3" x14ac:dyDescent="0.25">
      <c r="C2557" s="3"/>
    </row>
    <row r="2558" spans="3:3" x14ac:dyDescent="0.25">
      <c r="C2558" s="3"/>
    </row>
    <row r="2559" spans="3:3" x14ac:dyDescent="0.25">
      <c r="C2559" s="3"/>
    </row>
    <row r="2560" spans="3:3" x14ac:dyDescent="0.25">
      <c r="C2560" s="3"/>
    </row>
    <row r="2561" spans="3:3" x14ac:dyDescent="0.25">
      <c r="C2561" s="3"/>
    </row>
    <row r="2562" spans="3:3" x14ac:dyDescent="0.25">
      <c r="C2562" s="3"/>
    </row>
    <row r="2563" spans="3:3" x14ac:dyDescent="0.25">
      <c r="C2563" s="3"/>
    </row>
    <row r="2564" spans="3:3" x14ac:dyDescent="0.25">
      <c r="C2564" s="3"/>
    </row>
    <row r="2565" spans="3:3" x14ac:dyDescent="0.25">
      <c r="C2565" s="3"/>
    </row>
    <row r="2566" spans="3:3" x14ac:dyDescent="0.25">
      <c r="C2566" s="3"/>
    </row>
    <row r="2567" spans="3:3" x14ac:dyDescent="0.25">
      <c r="C2567" s="3"/>
    </row>
    <row r="2568" spans="3:3" x14ac:dyDescent="0.25">
      <c r="C2568" s="3"/>
    </row>
    <row r="2569" spans="3:3" x14ac:dyDescent="0.25">
      <c r="C2569" s="3"/>
    </row>
    <row r="2570" spans="3:3" x14ac:dyDescent="0.25">
      <c r="C2570" s="3"/>
    </row>
    <row r="2571" spans="3:3" x14ac:dyDescent="0.25">
      <c r="C2571" s="3"/>
    </row>
    <row r="2572" spans="3:3" x14ac:dyDescent="0.25">
      <c r="C2572" s="3"/>
    </row>
    <row r="2573" spans="3:3" x14ac:dyDescent="0.25">
      <c r="C2573" s="3"/>
    </row>
    <row r="2574" spans="3:3" x14ac:dyDescent="0.25">
      <c r="C2574" s="3"/>
    </row>
    <row r="2575" spans="3:3" x14ac:dyDescent="0.25">
      <c r="C2575" s="3"/>
    </row>
    <row r="2576" spans="3:3" x14ac:dyDescent="0.25">
      <c r="C2576" s="3"/>
    </row>
    <row r="2577" spans="3:3" x14ac:dyDescent="0.25">
      <c r="C2577" s="3"/>
    </row>
    <row r="2578" spans="3:3" x14ac:dyDescent="0.25">
      <c r="C2578" s="3"/>
    </row>
    <row r="2579" spans="3:3" x14ac:dyDescent="0.25">
      <c r="C2579" s="3"/>
    </row>
    <row r="2580" spans="3:3" x14ac:dyDescent="0.25">
      <c r="C2580" s="3"/>
    </row>
    <row r="2581" spans="3:3" x14ac:dyDescent="0.25">
      <c r="C2581" s="3"/>
    </row>
    <row r="2582" spans="3:3" x14ac:dyDescent="0.25">
      <c r="C2582" s="3"/>
    </row>
    <row r="2583" spans="3:3" x14ac:dyDescent="0.25">
      <c r="C2583" s="3"/>
    </row>
    <row r="2584" spans="3:3" x14ac:dyDescent="0.25">
      <c r="C2584" s="3"/>
    </row>
    <row r="2585" spans="3:3" x14ac:dyDescent="0.25">
      <c r="C2585" s="3"/>
    </row>
    <row r="2586" spans="3:3" x14ac:dyDescent="0.25">
      <c r="C2586" s="3"/>
    </row>
    <row r="2587" spans="3:3" x14ac:dyDescent="0.25">
      <c r="C2587" s="3"/>
    </row>
    <row r="2588" spans="3:3" x14ac:dyDescent="0.25">
      <c r="C2588" s="3"/>
    </row>
    <row r="2589" spans="3:3" x14ac:dyDescent="0.25">
      <c r="C2589" s="3"/>
    </row>
    <row r="2590" spans="3:3" x14ac:dyDescent="0.25">
      <c r="C2590" s="3"/>
    </row>
    <row r="2591" spans="3:3" x14ac:dyDescent="0.25">
      <c r="C2591" s="3"/>
    </row>
    <row r="2592" spans="3:3" x14ac:dyDescent="0.25">
      <c r="C2592" s="3"/>
    </row>
    <row r="2593" spans="3:3" x14ac:dyDescent="0.25">
      <c r="C2593" s="3"/>
    </row>
    <row r="2594" spans="3:3" x14ac:dyDescent="0.25">
      <c r="C2594" s="3"/>
    </row>
    <row r="2595" spans="3:3" x14ac:dyDescent="0.25">
      <c r="C2595" s="3"/>
    </row>
    <row r="2596" spans="3:3" x14ac:dyDescent="0.25">
      <c r="C2596" s="3"/>
    </row>
    <row r="2597" spans="3:3" x14ac:dyDescent="0.25">
      <c r="C2597" s="3"/>
    </row>
    <row r="2598" spans="3:3" x14ac:dyDescent="0.25">
      <c r="C2598" s="3"/>
    </row>
    <row r="2599" spans="3:3" x14ac:dyDescent="0.25">
      <c r="C2599" s="3"/>
    </row>
    <row r="2600" spans="3:3" x14ac:dyDescent="0.25">
      <c r="C2600" s="3"/>
    </row>
    <row r="2601" spans="3:3" x14ac:dyDescent="0.25">
      <c r="C2601" s="3"/>
    </row>
    <row r="2602" spans="3:3" x14ac:dyDescent="0.25">
      <c r="C2602" s="3"/>
    </row>
    <row r="2603" spans="3:3" x14ac:dyDescent="0.25">
      <c r="C2603" s="3"/>
    </row>
    <row r="2604" spans="3:3" x14ac:dyDescent="0.25">
      <c r="C2604" s="3"/>
    </row>
    <row r="2605" spans="3:3" x14ac:dyDescent="0.25">
      <c r="C2605" s="3"/>
    </row>
    <row r="2606" spans="3:3" x14ac:dyDescent="0.25">
      <c r="C2606" s="3"/>
    </row>
    <row r="2607" spans="3:3" x14ac:dyDescent="0.25">
      <c r="C2607" s="3"/>
    </row>
    <row r="2608" spans="3:3" x14ac:dyDescent="0.25">
      <c r="C2608" s="3"/>
    </row>
    <row r="2609" spans="3:3" x14ac:dyDescent="0.25">
      <c r="C2609" s="3"/>
    </row>
    <row r="2610" spans="3:3" x14ac:dyDescent="0.25">
      <c r="C2610" s="3"/>
    </row>
    <row r="2611" spans="3:3" x14ac:dyDescent="0.25">
      <c r="C2611" s="3"/>
    </row>
    <row r="2612" spans="3:3" x14ac:dyDescent="0.25">
      <c r="C2612" s="3"/>
    </row>
    <row r="2613" spans="3:3" x14ac:dyDescent="0.25">
      <c r="C2613" s="3"/>
    </row>
    <row r="2614" spans="3:3" x14ac:dyDescent="0.25">
      <c r="C2614" s="3"/>
    </row>
    <row r="2615" spans="3:3" x14ac:dyDescent="0.25">
      <c r="C2615" s="3"/>
    </row>
    <row r="2616" spans="3:3" x14ac:dyDescent="0.25">
      <c r="C2616" s="3"/>
    </row>
    <row r="2617" spans="3:3" x14ac:dyDescent="0.25">
      <c r="C2617" s="3"/>
    </row>
    <row r="2618" spans="3:3" x14ac:dyDescent="0.25">
      <c r="C2618" s="3"/>
    </row>
    <row r="2619" spans="3:3" x14ac:dyDescent="0.25">
      <c r="C2619" s="3"/>
    </row>
    <row r="2620" spans="3:3" x14ac:dyDescent="0.25">
      <c r="C2620" s="3"/>
    </row>
    <row r="2621" spans="3:3" x14ac:dyDescent="0.25">
      <c r="C2621" s="3"/>
    </row>
    <row r="2622" spans="3:3" x14ac:dyDescent="0.25">
      <c r="C2622" s="3"/>
    </row>
    <row r="2623" spans="3:3" x14ac:dyDescent="0.25">
      <c r="C2623" s="3"/>
    </row>
    <row r="2624" spans="3:3" x14ac:dyDescent="0.25">
      <c r="C2624" s="3"/>
    </row>
    <row r="2625" spans="3:3" x14ac:dyDescent="0.25">
      <c r="C2625" s="3"/>
    </row>
    <row r="2626" spans="3:3" x14ac:dyDescent="0.25">
      <c r="C2626" s="3"/>
    </row>
    <row r="2627" spans="3:3" x14ac:dyDescent="0.25">
      <c r="C2627" s="3"/>
    </row>
    <row r="2628" spans="3:3" x14ac:dyDescent="0.25">
      <c r="C2628" s="3"/>
    </row>
    <row r="2629" spans="3:3" x14ac:dyDescent="0.25">
      <c r="C2629" s="3"/>
    </row>
    <row r="2630" spans="3:3" x14ac:dyDescent="0.25">
      <c r="C2630" s="3"/>
    </row>
    <row r="2631" spans="3:3" x14ac:dyDescent="0.25">
      <c r="C2631" s="3"/>
    </row>
    <row r="2632" spans="3:3" x14ac:dyDescent="0.25">
      <c r="C2632" s="3"/>
    </row>
    <row r="2633" spans="3:3" x14ac:dyDescent="0.25">
      <c r="C2633" s="3"/>
    </row>
    <row r="2634" spans="3:3" x14ac:dyDescent="0.25">
      <c r="C2634" s="3"/>
    </row>
    <row r="2635" spans="3:3" x14ac:dyDescent="0.25">
      <c r="C2635" s="3"/>
    </row>
    <row r="2636" spans="3:3" x14ac:dyDescent="0.25">
      <c r="C2636" s="3"/>
    </row>
    <row r="2637" spans="3:3" x14ac:dyDescent="0.25">
      <c r="C2637" s="3"/>
    </row>
    <row r="2638" spans="3:3" x14ac:dyDescent="0.25">
      <c r="C2638" s="3"/>
    </row>
    <row r="2639" spans="3:3" x14ac:dyDescent="0.25">
      <c r="C2639" s="3"/>
    </row>
    <row r="2640" spans="3:3" x14ac:dyDescent="0.25">
      <c r="C2640" s="3"/>
    </row>
    <row r="2641" spans="3:3" x14ac:dyDescent="0.25">
      <c r="C2641" s="3"/>
    </row>
    <row r="2642" spans="3:3" x14ac:dyDescent="0.25">
      <c r="C2642" s="3"/>
    </row>
    <row r="2643" spans="3:3" x14ac:dyDescent="0.25">
      <c r="C2643" s="3"/>
    </row>
    <row r="2644" spans="3:3" x14ac:dyDescent="0.25">
      <c r="C2644" s="3"/>
    </row>
    <row r="2645" spans="3:3" x14ac:dyDescent="0.25">
      <c r="C2645" s="3"/>
    </row>
    <row r="2646" spans="3:3" x14ac:dyDescent="0.25">
      <c r="C2646" s="3"/>
    </row>
    <row r="2647" spans="3:3" x14ac:dyDescent="0.25">
      <c r="C2647" s="3"/>
    </row>
    <row r="2648" spans="3:3" x14ac:dyDescent="0.25">
      <c r="C2648" s="3"/>
    </row>
    <row r="2649" spans="3:3" x14ac:dyDescent="0.25">
      <c r="C2649" s="3"/>
    </row>
    <row r="2650" spans="3:3" x14ac:dyDescent="0.25">
      <c r="C2650" s="3"/>
    </row>
    <row r="2651" spans="3:3" x14ac:dyDescent="0.25">
      <c r="C2651" s="3"/>
    </row>
    <row r="2652" spans="3:3" x14ac:dyDescent="0.25">
      <c r="C2652" s="3"/>
    </row>
    <row r="2653" spans="3:3" x14ac:dyDescent="0.25">
      <c r="C2653" s="3"/>
    </row>
    <row r="2654" spans="3:3" x14ac:dyDescent="0.25">
      <c r="C2654" s="3"/>
    </row>
    <row r="2655" spans="3:3" x14ac:dyDescent="0.25">
      <c r="C2655" s="3"/>
    </row>
    <row r="2656" spans="3:3" x14ac:dyDescent="0.25">
      <c r="C2656" s="3"/>
    </row>
    <row r="2657" spans="3:3" x14ac:dyDescent="0.25">
      <c r="C2657" s="3"/>
    </row>
    <row r="2658" spans="3:3" x14ac:dyDescent="0.25">
      <c r="C2658" s="3"/>
    </row>
    <row r="2659" spans="3:3" x14ac:dyDescent="0.25">
      <c r="C2659" s="3"/>
    </row>
    <row r="2660" spans="3:3" x14ac:dyDescent="0.25">
      <c r="C2660" s="3"/>
    </row>
    <row r="2661" spans="3:3" x14ac:dyDescent="0.25">
      <c r="C2661" s="3"/>
    </row>
    <row r="2662" spans="3:3" x14ac:dyDescent="0.25">
      <c r="C2662" s="3"/>
    </row>
    <row r="2663" spans="3:3" x14ac:dyDescent="0.25">
      <c r="C2663" s="3"/>
    </row>
    <row r="2664" spans="3:3" x14ac:dyDescent="0.25">
      <c r="C2664" s="3"/>
    </row>
    <row r="2665" spans="3:3" x14ac:dyDescent="0.25">
      <c r="C2665" s="3"/>
    </row>
    <row r="2666" spans="3:3" x14ac:dyDescent="0.25">
      <c r="C2666" s="3"/>
    </row>
    <row r="2667" spans="3:3" x14ac:dyDescent="0.25">
      <c r="C2667" s="3"/>
    </row>
    <row r="2668" spans="3:3" x14ac:dyDescent="0.25">
      <c r="C2668" s="3"/>
    </row>
    <row r="2669" spans="3:3" x14ac:dyDescent="0.25">
      <c r="C2669" s="3"/>
    </row>
    <row r="2670" spans="3:3" x14ac:dyDescent="0.25">
      <c r="C2670" s="3"/>
    </row>
    <row r="2671" spans="3:3" x14ac:dyDescent="0.25">
      <c r="C2671" s="3"/>
    </row>
    <row r="2672" spans="3:3" x14ac:dyDescent="0.25">
      <c r="C2672" s="3"/>
    </row>
    <row r="2673" spans="3:3" x14ac:dyDescent="0.25">
      <c r="C2673" s="3"/>
    </row>
    <row r="2674" spans="3:3" x14ac:dyDescent="0.25">
      <c r="C2674" s="3"/>
    </row>
    <row r="2675" spans="3:3" x14ac:dyDescent="0.25">
      <c r="C2675" s="3"/>
    </row>
    <row r="2676" spans="3:3" x14ac:dyDescent="0.25">
      <c r="C2676" s="3"/>
    </row>
    <row r="2677" spans="3:3" x14ac:dyDescent="0.25">
      <c r="C2677" s="3"/>
    </row>
    <row r="2678" spans="3:3" x14ac:dyDescent="0.25">
      <c r="C2678" s="3"/>
    </row>
    <row r="2679" spans="3:3" x14ac:dyDescent="0.25">
      <c r="C2679" s="3"/>
    </row>
    <row r="2680" spans="3:3" x14ac:dyDescent="0.25">
      <c r="C2680" s="3"/>
    </row>
    <row r="2681" spans="3:3" x14ac:dyDescent="0.25">
      <c r="C2681" s="3"/>
    </row>
    <row r="2682" spans="3:3" x14ac:dyDescent="0.25">
      <c r="C2682" s="3"/>
    </row>
    <row r="2683" spans="3:3" x14ac:dyDescent="0.25">
      <c r="C2683" s="3"/>
    </row>
    <row r="2684" spans="3:3" x14ac:dyDescent="0.25">
      <c r="C2684" s="3"/>
    </row>
    <row r="2685" spans="3:3" x14ac:dyDescent="0.25">
      <c r="C2685" s="3"/>
    </row>
    <row r="2686" spans="3:3" x14ac:dyDescent="0.25">
      <c r="C2686" s="3"/>
    </row>
    <row r="2687" spans="3:3" x14ac:dyDescent="0.25">
      <c r="C2687" s="3"/>
    </row>
    <row r="2688" spans="3:3" x14ac:dyDescent="0.25">
      <c r="C2688" s="3"/>
    </row>
    <row r="2689" spans="3:3" x14ac:dyDescent="0.25">
      <c r="C2689" s="3"/>
    </row>
    <row r="2690" spans="3:3" x14ac:dyDescent="0.25">
      <c r="C2690" s="3"/>
    </row>
    <row r="2691" spans="3:3" x14ac:dyDescent="0.25">
      <c r="C2691" s="3"/>
    </row>
    <row r="2692" spans="3:3" x14ac:dyDescent="0.25">
      <c r="C2692" s="3"/>
    </row>
    <row r="2693" spans="3:3" x14ac:dyDescent="0.25">
      <c r="C2693" s="3"/>
    </row>
    <row r="2694" spans="3:3" x14ac:dyDescent="0.25">
      <c r="C2694" s="3"/>
    </row>
    <row r="2695" spans="3:3" x14ac:dyDescent="0.25">
      <c r="C2695" s="3"/>
    </row>
    <row r="2696" spans="3:3" x14ac:dyDescent="0.25">
      <c r="C2696" s="3"/>
    </row>
    <row r="2697" spans="3:3" x14ac:dyDescent="0.25">
      <c r="C2697" s="3"/>
    </row>
    <row r="2698" spans="3:3" x14ac:dyDescent="0.25">
      <c r="C2698" s="3"/>
    </row>
    <row r="2699" spans="3:3" x14ac:dyDescent="0.25">
      <c r="C2699" s="3"/>
    </row>
    <row r="2700" spans="3:3" x14ac:dyDescent="0.25">
      <c r="C2700" s="3"/>
    </row>
    <row r="2701" spans="3:3" x14ac:dyDescent="0.25">
      <c r="C2701" s="3"/>
    </row>
    <row r="2702" spans="3:3" x14ac:dyDescent="0.25">
      <c r="C2702" s="3"/>
    </row>
    <row r="2703" spans="3:3" x14ac:dyDescent="0.25">
      <c r="C2703" s="3"/>
    </row>
    <row r="2704" spans="3:3" x14ac:dyDescent="0.25">
      <c r="C2704" s="3"/>
    </row>
    <row r="2705" spans="3:3" x14ac:dyDescent="0.25">
      <c r="C2705" s="3"/>
    </row>
    <row r="2706" spans="3:3" x14ac:dyDescent="0.25">
      <c r="C2706" s="3"/>
    </row>
    <row r="2707" spans="3:3" x14ac:dyDescent="0.25">
      <c r="C2707" s="3"/>
    </row>
    <row r="2708" spans="3:3" x14ac:dyDescent="0.25">
      <c r="C2708" s="3"/>
    </row>
    <row r="2709" spans="3:3" x14ac:dyDescent="0.25">
      <c r="C2709" s="3"/>
    </row>
    <row r="2710" spans="3:3" x14ac:dyDescent="0.25">
      <c r="C2710" s="3"/>
    </row>
    <row r="2711" spans="3:3" x14ac:dyDescent="0.25">
      <c r="C2711" s="3"/>
    </row>
    <row r="2712" spans="3:3" x14ac:dyDescent="0.25">
      <c r="C2712" s="3"/>
    </row>
    <row r="2713" spans="3:3" x14ac:dyDescent="0.25">
      <c r="C2713" s="3"/>
    </row>
    <row r="2714" spans="3:3" x14ac:dyDescent="0.25">
      <c r="C2714" s="3"/>
    </row>
    <row r="2715" spans="3:3" x14ac:dyDescent="0.25">
      <c r="C2715" s="3"/>
    </row>
    <row r="2716" spans="3:3" x14ac:dyDescent="0.25">
      <c r="C2716" s="3"/>
    </row>
    <row r="2717" spans="3:3" x14ac:dyDescent="0.25">
      <c r="C2717" s="3"/>
    </row>
    <row r="2718" spans="3:3" x14ac:dyDescent="0.25">
      <c r="C2718" s="3"/>
    </row>
    <row r="2719" spans="3:3" x14ac:dyDescent="0.25">
      <c r="C2719" s="3"/>
    </row>
    <row r="2720" spans="3:3" x14ac:dyDescent="0.25">
      <c r="C2720" s="3"/>
    </row>
    <row r="2721" spans="3:3" x14ac:dyDescent="0.25">
      <c r="C2721" s="3"/>
    </row>
    <row r="2722" spans="3:3" x14ac:dyDescent="0.25">
      <c r="C2722" s="3"/>
    </row>
    <row r="2723" spans="3:3" x14ac:dyDescent="0.25">
      <c r="C2723" s="3"/>
    </row>
    <row r="2724" spans="3:3" x14ac:dyDescent="0.25">
      <c r="C2724" s="3"/>
    </row>
    <row r="2725" spans="3:3" x14ac:dyDescent="0.25">
      <c r="C2725" s="3"/>
    </row>
    <row r="2726" spans="3:3" x14ac:dyDescent="0.25">
      <c r="C2726" s="3"/>
    </row>
    <row r="2727" spans="3:3" x14ac:dyDescent="0.25">
      <c r="C2727" s="3"/>
    </row>
    <row r="2728" spans="3:3" x14ac:dyDescent="0.25">
      <c r="C2728" s="3"/>
    </row>
    <row r="2729" spans="3:3" x14ac:dyDescent="0.25">
      <c r="C2729" s="3"/>
    </row>
    <row r="2730" spans="3:3" x14ac:dyDescent="0.25">
      <c r="C2730" s="3"/>
    </row>
    <row r="2731" spans="3:3" x14ac:dyDescent="0.25">
      <c r="C2731" s="3"/>
    </row>
    <row r="2732" spans="3:3" x14ac:dyDescent="0.25">
      <c r="C2732" s="3"/>
    </row>
    <row r="2733" spans="3:3" x14ac:dyDescent="0.25">
      <c r="C2733" s="3"/>
    </row>
    <row r="2734" spans="3:3" x14ac:dyDescent="0.25">
      <c r="C2734" s="3"/>
    </row>
    <row r="2735" spans="3:3" x14ac:dyDescent="0.25">
      <c r="C2735" s="3"/>
    </row>
    <row r="2736" spans="3:3" x14ac:dyDescent="0.25">
      <c r="C2736" s="3"/>
    </row>
    <row r="2737" spans="3:3" x14ac:dyDescent="0.25">
      <c r="C2737" s="3"/>
    </row>
    <row r="2738" spans="3:3" x14ac:dyDescent="0.25">
      <c r="C2738" s="3"/>
    </row>
    <row r="2739" spans="3:3" x14ac:dyDescent="0.25">
      <c r="C2739" s="3"/>
    </row>
    <row r="2740" spans="3:3" x14ac:dyDescent="0.25">
      <c r="C2740" s="3"/>
    </row>
    <row r="2741" spans="3:3" x14ac:dyDescent="0.25">
      <c r="C2741" s="3"/>
    </row>
    <row r="2742" spans="3:3" x14ac:dyDescent="0.25">
      <c r="C2742" s="3"/>
    </row>
    <row r="2743" spans="3:3" x14ac:dyDescent="0.25">
      <c r="C2743" s="3"/>
    </row>
    <row r="2744" spans="3:3" x14ac:dyDescent="0.25">
      <c r="C2744" s="3"/>
    </row>
    <row r="2745" spans="3:3" x14ac:dyDescent="0.25">
      <c r="C2745" s="3"/>
    </row>
    <row r="2746" spans="3:3" x14ac:dyDescent="0.25">
      <c r="C2746" s="3"/>
    </row>
    <row r="2747" spans="3:3" x14ac:dyDescent="0.25">
      <c r="C2747" s="3"/>
    </row>
    <row r="2748" spans="3:3" x14ac:dyDescent="0.25">
      <c r="C2748" s="3"/>
    </row>
    <row r="2749" spans="3:3" x14ac:dyDescent="0.25">
      <c r="C2749" s="3"/>
    </row>
    <row r="2750" spans="3:3" x14ac:dyDescent="0.25">
      <c r="C2750" s="3"/>
    </row>
    <row r="2751" spans="3:3" x14ac:dyDescent="0.25">
      <c r="C2751" s="3"/>
    </row>
    <row r="2752" spans="3:3" x14ac:dyDescent="0.25">
      <c r="C2752" s="3"/>
    </row>
    <row r="2753" spans="3:3" x14ac:dyDescent="0.25">
      <c r="C2753" s="3"/>
    </row>
    <row r="2754" spans="3:3" x14ac:dyDescent="0.25">
      <c r="C2754" s="3"/>
    </row>
    <row r="2755" spans="3:3" x14ac:dyDescent="0.25">
      <c r="C2755" s="3"/>
    </row>
    <row r="2756" spans="3:3" x14ac:dyDescent="0.25">
      <c r="C2756" s="3"/>
    </row>
    <row r="2757" spans="3:3" x14ac:dyDescent="0.25">
      <c r="C2757" s="3"/>
    </row>
    <row r="2758" spans="3:3" x14ac:dyDescent="0.25">
      <c r="C2758" s="3"/>
    </row>
    <row r="2759" spans="3:3" x14ac:dyDescent="0.25">
      <c r="C2759" s="3"/>
    </row>
    <row r="2760" spans="3:3" x14ac:dyDescent="0.25">
      <c r="C2760" s="3"/>
    </row>
    <row r="2761" spans="3:3" x14ac:dyDescent="0.25">
      <c r="C2761" s="3"/>
    </row>
    <row r="2762" spans="3:3" x14ac:dyDescent="0.25">
      <c r="C2762" s="3"/>
    </row>
    <row r="2763" spans="3:3" x14ac:dyDescent="0.25">
      <c r="C2763" s="3"/>
    </row>
    <row r="2764" spans="3:3" x14ac:dyDescent="0.25">
      <c r="C2764" s="3"/>
    </row>
    <row r="2765" spans="3:3" x14ac:dyDescent="0.25">
      <c r="C2765" s="3"/>
    </row>
    <row r="2766" spans="3:3" x14ac:dyDescent="0.25">
      <c r="C2766" s="3"/>
    </row>
    <row r="2767" spans="3:3" x14ac:dyDescent="0.25">
      <c r="C2767" s="3"/>
    </row>
    <row r="2768" spans="3:3" x14ac:dyDescent="0.25">
      <c r="C2768" s="3"/>
    </row>
    <row r="2769" spans="3:3" x14ac:dyDescent="0.25">
      <c r="C2769" s="3"/>
    </row>
    <row r="2770" spans="3:3" x14ac:dyDescent="0.25">
      <c r="C2770" s="3"/>
    </row>
    <row r="2771" spans="3:3" x14ac:dyDescent="0.25">
      <c r="C2771" s="3"/>
    </row>
    <row r="2772" spans="3:3" x14ac:dyDescent="0.25">
      <c r="C2772" s="3"/>
    </row>
    <row r="2773" spans="3:3" x14ac:dyDescent="0.25">
      <c r="C2773" s="3"/>
    </row>
    <row r="2774" spans="3:3" x14ac:dyDescent="0.25">
      <c r="C2774" s="3"/>
    </row>
    <row r="2775" spans="3:3" x14ac:dyDescent="0.25">
      <c r="C2775" s="3"/>
    </row>
    <row r="2776" spans="3:3" x14ac:dyDescent="0.25">
      <c r="C2776" s="3"/>
    </row>
    <row r="2777" spans="3:3" x14ac:dyDescent="0.25">
      <c r="C2777" s="3"/>
    </row>
    <row r="2778" spans="3:3" x14ac:dyDescent="0.25">
      <c r="C2778" s="3"/>
    </row>
    <row r="2779" spans="3:3" x14ac:dyDescent="0.25">
      <c r="C2779" s="3"/>
    </row>
    <row r="2780" spans="3:3" x14ac:dyDescent="0.25">
      <c r="C2780" s="3"/>
    </row>
    <row r="2781" spans="3:3" x14ac:dyDescent="0.25">
      <c r="C2781" s="3"/>
    </row>
    <row r="2782" spans="3:3" x14ac:dyDescent="0.25">
      <c r="C2782" s="3"/>
    </row>
    <row r="2783" spans="3:3" x14ac:dyDescent="0.25">
      <c r="C2783" s="3"/>
    </row>
    <row r="2784" spans="3:3" x14ac:dyDescent="0.25">
      <c r="C2784" s="3"/>
    </row>
    <row r="2785" spans="3:3" x14ac:dyDescent="0.25">
      <c r="C2785" s="3"/>
    </row>
    <row r="2786" spans="3:3" x14ac:dyDescent="0.25">
      <c r="C2786" s="3"/>
    </row>
    <row r="2787" spans="3:3" x14ac:dyDescent="0.25">
      <c r="C2787" s="3"/>
    </row>
    <row r="2788" spans="3:3" x14ac:dyDescent="0.25">
      <c r="C2788" s="3"/>
    </row>
    <row r="2789" spans="3:3" x14ac:dyDescent="0.25">
      <c r="C2789" s="3"/>
    </row>
    <row r="2790" spans="3:3" x14ac:dyDescent="0.25">
      <c r="C2790" s="3"/>
    </row>
    <row r="2791" spans="3:3" x14ac:dyDescent="0.25">
      <c r="C2791" s="3"/>
    </row>
    <row r="2792" spans="3:3" x14ac:dyDescent="0.25">
      <c r="C2792" s="3"/>
    </row>
    <row r="2793" spans="3:3" x14ac:dyDescent="0.25">
      <c r="C2793" s="3"/>
    </row>
    <row r="2794" spans="3:3" x14ac:dyDescent="0.25">
      <c r="C2794" s="3"/>
    </row>
    <row r="2795" spans="3:3" x14ac:dyDescent="0.25">
      <c r="C2795" s="3"/>
    </row>
    <row r="2796" spans="3:3" x14ac:dyDescent="0.25">
      <c r="C2796" s="3"/>
    </row>
    <row r="2797" spans="3:3" x14ac:dyDescent="0.25">
      <c r="C2797" s="3"/>
    </row>
    <row r="2798" spans="3:3" x14ac:dyDescent="0.25">
      <c r="C2798" s="3"/>
    </row>
    <row r="2799" spans="3:3" x14ac:dyDescent="0.25">
      <c r="C2799" s="3"/>
    </row>
    <row r="2800" spans="3:3" x14ac:dyDescent="0.25">
      <c r="C2800" s="3"/>
    </row>
    <row r="2801" spans="3:3" x14ac:dyDescent="0.25">
      <c r="C2801" s="3"/>
    </row>
    <row r="2802" spans="3:3" x14ac:dyDescent="0.25">
      <c r="C2802" s="3"/>
    </row>
    <row r="2803" spans="3:3" x14ac:dyDescent="0.25">
      <c r="C2803" s="3"/>
    </row>
    <row r="2804" spans="3:3" x14ac:dyDescent="0.25">
      <c r="C2804" s="3"/>
    </row>
    <row r="2805" spans="3:3" x14ac:dyDescent="0.25">
      <c r="C2805" s="3"/>
    </row>
    <row r="2806" spans="3:3" x14ac:dyDescent="0.25">
      <c r="C2806" s="3"/>
    </row>
    <row r="2807" spans="3:3" x14ac:dyDescent="0.25">
      <c r="C2807" s="3"/>
    </row>
    <row r="2808" spans="3:3" x14ac:dyDescent="0.25">
      <c r="C2808" s="3"/>
    </row>
    <row r="2809" spans="3:3" x14ac:dyDescent="0.25">
      <c r="C2809" s="3"/>
    </row>
    <row r="2810" spans="3:3" x14ac:dyDescent="0.25">
      <c r="C2810" s="3"/>
    </row>
    <row r="2811" spans="3:3" x14ac:dyDescent="0.25">
      <c r="C2811" s="3"/>
    </row>
    <row r="2812" spans="3:3" x14ac:dyDescent="0.25">
      <c r="C2812" s="3"/>
    </row>
    <row r="2813" spans="3:3" x14ac:dyDescent="0.25">
      <c r="C2813" s="3"/>
    </row>
    <row r="2814" spans="3:3" x14ac:dyDescent="0.25">
      <c r="C2814" s="3"/>
    </row>
    <row r="2815" spans="3:3" x14ac:dyDescent="0.25">
      <c r="C2815" s="3"/>
    </row>
    <row r="2816" spans="3:3" x14ac:dyDescent="0.25">
      <c r="C2816" s="3"/>
    </row>
    <row r="2817" spans="3:3" x14ac:dyDescent="0.25">
      <c r="C2817" s="3"/>
    </row>
    <row r="2818" spans="3:3" x14ac:dyDescent="0.25">
      <c r="C2818" s="3"/>
    </row>
    <row r="2819" spans="3:3" x14ac:dyDescent="0.25">
      <c r="C2819" s="3"/>
    </row>
    <row r="2820" spans="3:3" x14ac:dyDescent="0.25">
      <c r="C2820" s="3"/>
    </row>
    <row r="2821" spans="3:3" x14ac:dyDescent="0.25">
      <c r="C2821" s="3"/>
    </row>
    <row r="2822" spans="3:3" x14ac:dyDescent="0.25">
      <c r="C2822" s="3"/>
    </row>
    <row r="2823" spans="3:3" x14ac:dyDescent="0.25">
      <c r="C2823" s="3"/>
    </row>
  </sheetData>
  <sortState xmlns:xlrd2="http://schemas.microsoft.com/office/spreadsheetml/2017/richdata2" ref="A2:G2501">
    <sortCondition ref="B1:B2501"/>
  </sortState>
  <mergeCells count="1">
    <mergeCell ref="Q1:R1"/>
  </mergeCells>
  <conditionalFormatting sqref="G1:G1048576">
    <cfRule type="top10" dxfId="14" priority="1" percent="1" bottom="1" rank="10"/>
    <cfRule type="top10" dxfId="13" priority="2" percent="1" rank="10"/>
  </conditionalFormatting>
  <pageMargins left="0.7" right="0.7" top="0.75" bottom="0.75" header="0.3" footer="0.3"/>
  <pageSetup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82511B-71F5-4FD4-81B2-4C7282082FE0}">
  <sheetPr>
    <tabColor theme="7"/>
  </sheetPr>
  <dimension ref="A1:G30"/>
  <sheetViews>
    <sheetView topLeftCell="A13" workbookViewId="0">
      <selection activeCell="C35" sqref="C35"/>
    </sheetView>
  </sheetViews>
  <sheetFormatPr defaultRowHeight="15" x14ac:dyDescent="0.25"/>
  <cols>
    <col min="1" max="1" width="12.28515625" bestFit="1" customWidth="1"/>
    <col min="2" max="2" width="19.140625" bestFit="1" customWidth="1"/>
    <col min="3" max="3" width="16.5703125" bestFit="1" customWidth="1"/>
    <col min="4" max="4" width="10.85546875" bestFit="1" customWidth="1"/>
    <col min="5" max="5" width="14.42578125" bestFit="1" customWidth="1"/>
  </cols>
  <sheetData>
    <row r="1" spans="1:7" x14ac:dyDescent="0.25">
      <c r="A1" s="15"/>
      <c r="B1" s="16" t="s">
        <v>114</v>
      </c>
      <c r="C1" s="17" t="s">
        <v>112</v>
      </c>
    </row>
    <row r="2" spans="1:7" x14ac:dyDescent="0.25">
      <c r="A2" s="18" t="s">
        <v>205</v>
      </c>
      <c r="B2" s="6">
        <f>COUNTBLANK(Orders!C2:C2501)</f>
        <v>7</v>
      </c>
      <c r="C2" s="12">
        <f>COUNTBLANK(Orders!E2:E2501)</f>
        <v>0</v>
      </c>
    </row>
    <row r="3" spans="1:7" x14ac:dyDescent="0.25">
      <c r="A3" s="18" t="s">
        <v>206</v>
      </c>
      <c r="B3" s="6">
        <f>COUNTA(Orders!C2:C2501)</f>
        <v>2493</v>
      </c>
      <c r="C3" s="12">
        <f>COUNTA(Orders!E2:E2501)</f>
        <v>2500</v>
      </c>
    </row>
    <row r="4" spans="1:7" x14ac:dyDescent="0.25">
      <c r="A4" s="18" t="s">
        <v>207</v>
      </c>
      <c r="B4" s="6">
        <f>B3-B2</f>
        <v>2486</v>
      </c>
      <c r="C4" s="12">
        <f>C3-C2</f>
        <v>2500</v>
      </c>
    </row>
    <row r="5" spans="1:7" ht="15.75" thickBot="1" x14ac:dyDescent="0.3">
      <c r="A5" s="19" t="s">
        <v>208</v>
      </c>
      <c r="B5" s="13">
        <f>B3+B2</f>
        <v>2500</v>
      </c>
      <c r="C5" s="14">
        <f>C3+C2</f>
        <v>2500</v>
      </c>
    </row>
    <row r="6" spans="1:7" x14ac:dyDescent="0.25">
      <c r="G6" t="s">
        <v>209</v>
      </c>
    </row>
    <row r="8" spans="1:7" x14ac:dyDescent="0.25">
      <c r="B8" s="4" t="s">
        <v>114</v>
      </c>
      <c r="C8" s="4" t="s">
        <v>112</v>
      </c>
    </row>
    <row r="9" spans="1:7" x14ac:dyDescent="0.25">
      <c r="A9" s="4" t="s">
        <v>205</v>
      </c>
      <c r="B9">
        <v>7</v>
      </c>
      <c r="C9">
        <v>17</v>
      </c>
    </row>
    <row r="10" spans="1:7" x14ac:dyDescent="0.25">
      <c r="A10" s="4" t="s">
        <v>206</v>
      </c>
      <c r="B10">
        <v>2493</v>
      </c>
      <c r="C10">
        <v>2483</v>
      </c>
    </row>
    <row r="11" spans="1:7" x14ac:dyDescent="0.25">
      <c r="A11" s="4" t="s">
        <v>207</v>
      </c>
      <c r="B11">
        <v>2486</v>
      </c>
      <c r="C11">
        <v>2466</v>
      </c>
    </row>
    <row r="12" spans="1:7" x14ac:dyDescent="0.25">
      <c r="A12" s="4" t="s">
        <v>208</v>
      </c>
      <c r="B12">
        <v>2500</v>
      </c>
      <c r="C12">
        <v>2500</v>
      </c>
    </row>
    <row r="14" spans="1:7" ht="15.75" thickBot="1" x14ac:dyDescent="0.3"/>
    <row r="15" spans="1:7" x14ac:dyDescent="0.25">
      <c r="A15" s="20"/>
      <c r="B15" s="27" t="s">
        <v>229</v>
      </c>
      <c r="C15" s="21" t="s">
        <v>208</v>
      </c>
    </row>
    <row r="16" spans="1:7" x14ac:dyDescent="0.25">
      <c r="A16" s="28" t="s">
        <v>230</v>
      </c>
      <c r="B16" s="6">
        <f>COUNTIF(Orders!M:M,"&gt;6")</f>
        <v>1249</v>
      </c>
      <c r="C16" s="12">
        <f>SUMIF(Orders!M:M,"&gt;6",Orders!G:G)</f>
        <v>6095203</v>
      </c>
    </row>
    <row r="17" spans="1:5" x14ac:dyDescent="0.25">
      <c r="A17" s="22"/>
      <c r="B17" s="6" t="s">
        <v>232</v>
      </c>
      <c r="C17" s="12" t="s">
        <v>226</v>
      </c>
    </row>
    <row r="18" spans="1:5" x14ac:dyDescent="0.25">
      <c r="A18" s="28" t="s">
        <v>231</v>
      </c>
      <c r="B18" s="6">
        <f>SUMIF(Orders!N:N,"India",Orders!G:G)</f>
        <v>1365448</v>
      </c>
      <c r="C18" s="12">
        <f>COUNTIF(Orders!N:N,"India")</f>
        <v>282</v>
      </c>
    </row>
    <row r="19" spans="1:5" x14ac:dyDescent="0.25">
      <c r="A19" s="22"/>
      <c r="B19" s="6" t="s">
        <v>234</v>
      </c>
      <c r="C19" s="12"/>
    </row>
    <row r="20" spans="1:5" x14ac:dyDescent="0.25">
      <c r="A20" s="28" t="s">
        <v>233</v>
      </c>
      <c r="B20" s="6">
        <f>AVERAGEIF(Orders!E:E,"Whatsapp",Orders!G:G)</f>
        <v>4760.8230647709324</v>
      </c>
      <c r="C20" s="12"/>
    </row>
    <row r="21" spans="1:5" x14ac:dyDescent="0.25">
      <c r="A21" s="22"/>
      <c r="B21" s="6" t="s">
        <v>237</v>
      </c>
      <c r="C21" s="12"/>
    </row>
    <row r="22" spans="1:5" ht="15.75" thickBot="1" x14ac:dyDescent="0.3">
      <c r="A22" s="29" t="s">
        <v>236</v>
      </c>
      <c r="B22" s="13">
        <f>COUNTIFS(Orders!I:I,"&gt;=15-06-2023",Orders!P:P,"&gt;30")</f>
        <v>1083</v>
      </c>
      <c r="C22" s="14"/>
    </row>
    <row r="25" spans="1:5" x14ac:dyDescent="0.25">
      <c r="A25" t="s">
        <v>287</v>
      </c>
      <c r="B25">
        <f>AVERAGEIF('Sales Targets'!H:H,"Target Not Met",'Sales Targets'!I:I)</f>
        <v>-21703.527272727271</v>
      </c>
      <c r="C25" s="24">
        <f>-1*B25</f>
        <v>21703.527272727271</v>
      </c>
    </row>
    <row r="27" spans="1:5" x14ac:dyDescent="0.25">
      <c r="B27" t="s">
        <v>147</v>
      </c>
      <c r="C27" t="s">
        <v>292</v>
      </c>
      <c r="D27" t="s">
        <v>141</v>
      </c>
      <c r="E27" t="s">
        <v>294</v>
      </c>
    </row>
    <row r="28" spans="1:5" x14ac:dyDescent="0.25">
      <c r="A28" t="s">
        <v>51</v>
      </c>
      <c r="B28">
        <f>INDEX('Sales Targets'!$A$1:$J$93,MATCH(A28,'Sales Targets'!$A:$A,0),MATCH($B$27,'Sales Targets'!$A$1:$J$1,0))</f>
        <v>100000</v>
      </c>
      <c r="C28">
        <f>INDEX('Sales Targets'!$A$1:$J$93,MATCH($A$28,'Sales Targets'!$A:$A,0),MATCH(C27,'Sales Targets'!$A$1:$J$1,0))</f>
        <v>98119</v>
      </c>
      <c r="D28" t="str">
        <f>INDEX('Sales Targets'!$A$1:$J$93,MATCH($A$28,'Sales Targets'!$A:$A,0),MATCH(D27,'Sales Targets'!$A$1:$J$1,0))</f>
        <v>Delta</v>
      </c>
      <c r="E28" t="str">
        <f>IF(C28&gt;=B28,"Target Met","Target Not Met")</f>
        <v>Target Not Met</v>
      </c>
    </row>
    <row r="29" spans="1:5" x14ac:dyDescent="0.25">
      <c r="A29" t="s">
        <v>79</v>
      </c>
      <c r="B29">
        <f>INDEX('Sales Targets'!$A$1:$J$93,MATCH(A29,'Sales Targets'!$A:$A,0),MATCH($B$27,'Sales Targets'!$A$1:$J$1,0))</f>
        <v>50000</v>
      </c>
      <c r="C29">
        <f>INDEX('Sales Targets'!$A$1:$J$93,MATCH($A$29,'Sales Targets'!$A:$A,0),MATCH(C27,'Sales Targets'!$A$1:$J$1,0))</f>
        <v>57084</v>
      </c>
      <c r="D29" t="str">
        <f>INDEX('Sales Targets'!$A$1:$J$93,MATCH($A$29,'Sales Targets'!$A:$A,0),MATCH(D27,'Sales Targets'!$A$1:$J$1,0))</f>
        <v>Beta</v>
      </c>
      <c r="E29" t="str">
        <f t="shared" ref="E29:E30" si="0">IF(C29&gt;=B29,"Target Met","Target Not Met")</f>
        <v>Target Met</v>
      </c>
    </row>
    <row r="30" spans="1:5" x14ac:dyDescent="0.25">
      <c r="A30" t="s">
        <v>27</v>
      </c>
      <c r="B30">
        <f>INDEX('Sales Targets'!$A$1:$J$93,MATCH($A$30,'Sales Targets'!$A:$A,0),MATCH(B27,'Sales Targets'!$A$1:$J$1,0))</f>
        <v>1000000</v>
      </c>
      <c r="C30">
        <f>INDEX('Sales Targets'!$A$1:$J$93,MATCH($A$30,'Sales Targets'!$A:$A,0),MATCH(C27,'Sales Targets'!$A$1:$J$1,0))</f>
        <v>1089868</v>
      </c>
      <c r="D30" t="str">
        <f>INDEX('Sales Targets'!$A$1:$J$93,MATCH($A$30,'Sales Targets'!$A:$A,0),MATCH(D27,'Sales Targets'!$A$1:$J$1,0))</f>
        <v>Alpha</v>
      </c>
      <c r="E30" t="str">
        <f t="shared" si="0"/>
        <v>Target Met</v>
      </c>
    </row>
  </sheetData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F47949-726F-440D-BD3F-45E5E5277F0B}">
  <sheetPr>
    <tabColor theme="7"/>
  </sheetPr>
  <dimension ref="A1:F16"/>
  <sheetViews>
    <sheetView workbookViewId="0">
      <selection activeCell="I19" sqref="I19"/>
    </sheetView>
  </sheetViews>
  <sheetFormatPr defaultRowHeight="15" x14ac:dyDescent="0.25"/>
  <cols>
    <col min="1" max="1" width="13.140625" bestFit="1" customWidth="1"/>
    <col min="2" max="2" width="19.42578125" bestFit="1" customWidth="1"/>
    <col min="5" max="5" width="17.28515625" bestFit="1" customWidth="1"/>
    <col min="6" max="6" width="17.42578125" bestFit="1" customWidth="1"/>
  </cols>
  <sheetData>
    <row r="1" spans="1:6" x14ac:dyDescent="0.25">
      <c r="E1" s="26" t="s">
        <v>114</v>
      </c>
      <c r="F1" t="s">
        <v>113</v>
      </c>
    </row>
    <row r="2" spans="1:6" x14ac:dyDescent="0.25">
      <c r="E2" s="26" t="s">
        <v>149</v>
      </c>
      <c r="F2" t="s">
        <v>151</v>
      </c>
    </row>
    <row r="3" spans="1:6" x14ac:dyDescent="0.25">
      <c r="A3" s="26" t="s">
        <v>239</v>
      </c>
      <c r="B3" t="s">
        <v>290</v>
      </c>
    </row>
    <row r="4" spans="1:6" x14ac:dyDescent="0.25">
      <c r="A4" s="30" t="s">
        <v>158</v>
      </c>
      <c r="B4" s="11">
        <v>54.670666666666662</v>
      </c>
      <c r="E4" s="26" t="s">
        <v>239</v>
      </c>
      <c r="F4" t="s">
        <v>291</v>
      </c>
    </row>
    <row r="5" spans="1:6" x14ac:dyDescent="0.25">
      <c r="A5" s="30" t="s">
        <v>156</v>
      </c>
      <c r="B5" s="11">
        <v>54.329333333333338</v>
      </c>
      <c r="E5" s="30" t="s">
        <v>154</v>
      </c>
      <c r="F5" s="11">
        <v>44</v>
      </c>
    </row>
    <row r="6" spans="1:6" x14ac:dyDescent="0.25">
      <c r="A6" s="30" t="s">
        <v>154</v>
      </c>
      <c r="B6" s="11">
        <v>53.917333333333332</v>
      </c>
      <c r="E6" s="30" t="s">
        <v>155</v>
      </c>
      <c r="F6" s="11">
        <v>41</v>
      </c>
    </row>
    <row r="7" spans="1:6" x14ac:dyDescent="0.25">
      <c r="A7" s="30" t="s">
        <v>155</v>
      </c>
      <c r="B7" s="11">
        <v>53.868000000000002</v>
      </c>
      <c r="E7" s="30" t="s">
        <v>156</v>
      </c>
      <c r="F7" s="11">
        <v>19</v>
      </c>
    </row>
    <row r="8" spans="1:6" x14ac:dyDescent="0.25">
      <c r="A8" s="30" t="s">
        <v>157</v>
      </c>
      <c r="B8" s="11">
        <v>53.02</v>
      </c>
      <c r="E8" s="30" t="s">
        <v>240</v>
      </c>
      <c r="F8" s="25">
        <v>104</v>
      </c>
    </row>
    <row r="9" spans="1:6" x14ac:dyDescent="0.25">
      <c r="A9" s="30" t="s">
        <v>240</v>
      </c>
      <c r="B9" s="11">
        <v>53.96106666666666</v>
      </c>
    </row>
    <row r="11" spans="1:6" ht="15.75" thickBot="1" x14ac:dyDescent="0.3"/>
    <row r="12" spans="1:6" x14ac:dyDescent="0.25">
      <c r="A12" t="s">
        <v>154</v>
      </c>
      <c r="B12">
        <f>COUNTIFS(Customers!B:B,"India",Customers!C:C,"M",Customers!E:E,A12)</f>
        <v>44</v>
      </c>
      <c r="E12" s="20" t="s">
        <v>154</v>
      </c>
      <c r="F12" s="21">
        <f>COUNTIFS(Customers!B:B,"India",Customers!C:C,"M",Customers!E:E,"A")</f>
        <v>44</v>
      </c>
    </row>
    <row r="13" spans="1:6" x14ac:dyDescent="0.25">
      <c r="A13" t="s">
        <v>155</v>
      </c>
      <c r="B13">
        <f>COUNTIFS(Customers!B:B,"India",Customers!C:C,"M",Customers!E:E,A13)</f>
        <v>41</v>
      </c>
      <c r="E13" s="22" t="s">
        <v>155</v>
      </c>
      <c r="F13" s="12">
        <f>COUNTIFS(Customers!B:B,"India",Customers!C:C,"M",Customers!E:E,"B")</f>
        <v>41</v>
      </c>
    </row>
    <row r="14" spans="1:6" x14ac:dyDescent="0.25">
      <c r="A14" t="s">
        <v>156</v>
      </c>
      <c r="B14">
        <f>COUNTIFS(Customers!B:B,"India",Customers!C:C,"M",Customers!E:E,A14)</f>
        <v>19</v>
      </c>
      <c r="E14" s="22" t="s">
        <v>156</v>
      </c>
      <c r="F14" s="12">
        <f>COUNTIFS(Customers!B:B,"India",Customers!C:C,"M",Customers!E:E,"C")</f>
        <v>19</v>
      </c>
    </row>
    <row r="15" spans="1:6" x14ac:dyDescent="0.25">
      <c r="A15" t="s">
        <v>157</v>
      </c>
      <c r="B15">
        <f>COUNTIFS(Customers!B:B,"India",Customers!C:C,"M",Customers!E:E,A15)</f>
        <v>0</v>
      </c>
      <c r="E15" s="22" t="s">
        <v>157</v>
      </c>
      <c r="F15" s="12">
        <f>COUNTIFS(Customers!B:B,"India",Customers!C:C,"M",Customers!E:E,"D")</f>
        <v>0</v>
      </c>
    </row>
    <row r="16" spans="1:6" ht="15.75" thickBot="1" x14ac:dyDescent="0.3">
      <c r="A16" t="s">
        <v>158</v>
      </c>
      <c r="B16">
        <f>COUNTIFS(Customers!B:B,"India",Customers!C:C,"M",Customers!E:E,A16)</f>
        <v>0</v>
      </c>
      <c r="E16" s="23" t="s">
        <v>158</v>
      </c>
      <c r="F16" s="14">
        <f>COUNTIFS(Customers!B:B,"India",Customers!C:C,"M",Customers!E:E,"E")</f>
        <v>0</v>
      </c>
    </row>
  </sheetData>
  <pageMargins left="0.7" right="0.7" top="0.75" bottom="0.75" header="0.3" footer="0.3"/>
  <pageSetup orientation="portrait" r:id="rId3"/>
  <drawing r:id="rId4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48097F-60C5-4D3D-86B3-23A725C3CF40}">
  <sheetPr>
    <tabColor theme="7"/>
  </sheetPr>
  <dimension ref="A1:L2501"/>
  <sheetViews>
    <sheetView workbookViewId="0">
      <selection activeCell="C16" sqref="C16"/>
    </sheetView>
  </sheetViews>
  <sheetFormatPr defaultRowHeight="15" x14ac:dyDescent="0.25"/>
  <cols>
    <col min="1" max="1" width="11.28515625" bestFit="1" customWidth="1"/>
    <col min="2" max="2" width="16.28515625" bestFit="1" customWidth="1"/>
    <col min="8" max="8" width="9.85546875" customWidth="1"/>
    <col min="9" max="9" width="11" bestFit="1" customWidth="1"/>
    <col min="11" max="11" width="18.42578125" customWidth="1"/>
    <col min="12" max="12" width="19.85546875" customWidth="1"/>
  </cols>
  <sheetData>
    <row r="1" spans="1:12" ht="15.75" thickBot="1" x14ac:dyDescent="0.3">
      <c r="A1" s="4" t="s">
        <v>2</v>
      </c>
      <c r="B1" s="4" t="s">
        <v>114</v>
      </c>
      <c r="C1" s="4" t="s">
        <v>149</v>
      </c>
      <c r="D1" s="4" t="s">
        <v>150</v>
      </c>
      <c r="E1" s="4" t="s">
        <v>153</v>
      </c>
      <c r="F1" s="4" t="s">
        <v>211</v>
      </c>
      <c r="H1" s="4" t="s">
        <v>150</v>
      </c>
      <c r="I1" s="18" t="s">
        <v>223</v>
      </c>
      <c r="K1" s="35" t="s">
        <v>220</v>
      </c>
      <c r="L1" s="36"/>
    </row>
    <row r="2" spans="1:12" x14ac:dyDescent="0.25">
      <c r="A2">
        <v>1</v>
      </c>
      <c r="B2" s="1" t="s">
        <v>100</v>
      </c>
      <c r="C2" t="s">
        <v>151</v>
      </c>
      <c r="D2">
        <v>31</v>
      </c>
      <c r="E2" t="s">
        <v>154</v>
      </c>
      <c r="F2">
        <f>IF(D2,D2,AVERAGE(#REF!))</f>
        <v>31</v>
      </c>
      <c r="H2">
        <v>31</v>
      </c>
      <c r="I2" t="str">
        <f>IF(OR(H2&gt;$L$9,H2&lt;$L$10),"Outlier","Not Outlier")</f>
        <v>Not Outlier</v>
      </c>
      <c r="K2" s="18" t="s">
        <v>212</v>
      </c>
      <c r="L2" s="12">
        <f>QUARTILE(H:H,0)</f>
        <v>18</v>
      </c>
    </row>
    <row r="3" spans="1:12" x14ac:dyDescent="0.25">
      <c r="A3">
        <v>2</v>
      </c>
      <c r="B3" s="1" t="s">
        <v>105</v>
      </c>
      <c r="C3" t="s">
        <v>151</v>
      </c>
      <c r="D3">
        <v>49</v>
      </c>
      <c r="E3" t="s">
        <v>154</v>
      </c>
      <c r="F3">
        <f>IF(D3,D3,AVERAGE(#REF!))</f>
        <v>49</v>
      </c>
      <c r="H3">
        <v>49</v>
      </c>
      <c r="I3" t="str">
        <f t="shared" ref="I3:I66" si="0">IF(OR(H3&gt;$L$9,H3&lt;$L$10),"Outlier","Not Outlier")</f>
        <v>Not Outlier</v>
      </c>
      <c r="K3" s="18" t="s">
        <v>222</v>
      </c>
      <c r="L3" s="12">
        <f>QUARTILE(H:H,4)</f>
        <v>90</v>
      </c>
    </row>
    <row r="4" spans="1:12" x14ac:dyDescent="0.25">
      <c r="A4">
        <v>3</v>
      </c>
      <c r="B4" s="1" t="s">
        <v>99</v>
      </c>
      <c r="C4" t="s">
        <v>151</v>
      </c>
      <c r="D4">
        <v>39</v>
      </c>
      <c r="E4" t="s">
        <v>154</v>
      </c>
      <c r="F4">
        <f t="shared" ref="F4" si="1">IF(D4,D4,AVERAGE(D1:D3))</f>
        <v>39</v>
      </c>
      <c r="H4">
        <v>39</v>
      </c>
      <c r="I4" t="str">
        <f t="shared" si="0"/>
        <v>Not Outlier</v>
      </c>
      <c r="K4" s="18" t="s">
        <v>213</v>
      </c>
      <c r="L4" s="12">
        <f>QUARTILE(H:H,1)</f>
        <v>36</v>
      </c>
    </row>
    <row r="5" spans="1:12" x14ac:dyDescent="0.25">
      <c r="A5">
        <v>4</v>
      </c>
      <c r="B5" s="1" t="s">
        <v>101</v>
      </c>
      <c r="C5" t="s">
        <v>151</v>
      </c>
      <c r="E5" t="s">
        <v>154</v>
      </c>
      <c r="F5" s="24">
        <f>IF(D5,D5,AVERAGE(D2:D4))</f>
        <v>39.666666666666664</v>
      </c>
      <c r="H5" s="24">
        <f>AVERAGE(H2:H4)</f>
        <v>39.666666666666664</v>
      </c>
      <c r="I5" t="str">
        <f t="shared" si="0"/>
        <v>Not Outlier</v>
      </c>
      <c r="K5" s="18" t="s">
        <v>214</v>
      </c>
      <c r="L5" s="12">
        <f>QUARTILE(H:H,2)</f>
        <v>54</v>
      </c>
    </row>
    <row r="6" spans="1:12" x14ac:dyDescent="0.25">
      <c r="A6">
        <v>5</v>
      </c>
      <c r="B6" s="1" t="s">
        <v>108</v>
      </c>
      <c r="C6" t="s">
        <v>151</v>
      </c>
      <c r="D6">
        <v>81</v>
      </c>
      <c r="E6" t="s">
        <v>154</v>
      </c>
      <c r="F6">
        <f t="shared" ref="F6:F69" si="2">IF(D6,D6,AVERAGE(D3:D5))</f>
        <v>81</v>
      </c>
      <c r="H6">
        <v>81</v>
      </c>
      <c r="I6" t="str">
        <f t="shared" si="0"/>
        <v>Not Outlier</v>
      </c>
      <c r="K6" s="18" t="s">
        <v>215</v>
      </c>
      <c r="L6" s="12">
        <f>QUARTILE(H:H,3)</f>
        <v>72</v>
      </c>
    </row>
    <row r="7" spans="1:12" x14ac:dyDescent="0.25">
      <c r="A7">
        <v>6</v>
      </c>
      <c r="B7" s="1" t="s">
        <v>99</v>
      </c>
      <c r="C7" t="s">
        <v>152</v>
      </c>
      <c r="D7">
        <v>62</v>
      </c>
      <c r="E7" t="s">
        <v>154</v>
      </c>
      <c r="F7">
        <f t="shared" si="2"/>
        <v>62</v>
      </c>
      <c r="H7">
        <v>62</v>
      </c>
      <c r="I7" t="str">
        <f t="shared" si="0"/>
        <v>Not Outlier</v>
      </c>
      <c r="K7" s="18" t="s">
        <v>216</v>
      </c>
      <c r="L7" s="12">
        <f>L6-L4</f>
        <v>36</v>
      </c>
    </row>
    <row r="8" spans="1:12" x14ac:dyDescent="0.25">
      <c r="A8">
        <v>7</v>
      </c>
      <c r="B8" s="1" t="s">
        <v>106</v>
      </c>
      <c r="C8" t="s">
        <v>151</v>
      </c>
      <c r="D8">
        <v>76</v>
      </c>
      <c r="E8" t="s">
        <v>154</v>
      </c>
      <c r="F8">
        <f t="shared" si="2"/>
        <v>76</v>
      </c>
      <c r="H8">
        <v>76</v>
      </c>
      <c r="I8" t="str">
        <f t="shared" si="0"/>
        <v>Not Outlier</v>
      </c>
      <c r="K8" s="18" t="s">
        <v>223</v>
      </c>
      <c r="L8" s="12">
        <f>COUNTIF(I$2:I$1048576, "Outlier")</f>
        <v>0</v>
      </c>
    </row>
    <row r="9" spans="1:12" x14ac:dyDescent="0.25">
      <c r="A9">
        <v>8</v>
      </c>
      <c r="B9" s="1" t="s">
        <v>100</v>
      </c>
      <c r="C9" t="s">
        <v>152</v>
      </c>
      <c r="D9">
        <v>70</v>
      </c>
      <c r="E9" t="s">
        <v>154</v>
      </c>
      <c r="F9">
        <f t="shared" si="2"/>
        <v>70</v>
      </c>
      <c r="H9">
        <v>70</v>
      </c>
      <c r="I9" t="str">
        <f t="shared" si="0"/>
        <v>Not Outlier</v>
      </c>
      <c r="K9" s="18" t="s">
        <v>224</v>
      </c>
      <c r="L9" s="12">
        <f>L6+1.5*L7</f>
        <v>126</v>
      </c>
    </row>
    <row r="10" spans="1:12" ht="15.75" thickBot="1" x14ac:dyDescent="0.3">
      <c r="A10">
        <v>9</v>
      </c>
      <c r="B10" s="1" t="s">
        <v>100</v>
      </c>
      <c r="C10" t="s">
        <v>152</v>
      </c>
      <c r="D10">
        <v>75</v>
      </c>
      <c r="E10" t="s">
        <v>154</v>
      </c>
      <c r="F10">
        <f t="shared" si="2"/>
        <v>75</v>
      </c>
      <c r="H10">
        <v>75</v>
      </c>
      <c r="I10" t="str">
        <f t="shared" si="0"/>
        <v>Not Outlier</v>
      </c>
      <c r="K10" s="19" t="s">
        <v>225</v>
      </c>
      <c r="L10" s="14">
        <f>L4-1.5*L7</f>
        <v>-18</v>
      </c>
    </row>
    <row r="11" spans="1:12" x14ac:dyDescent="0.25">
      <c r="A11">
        <v>10</v>
      </c>
      <c r="B11" s="1" t="s">
        <v>103</v>
      </c>
      <c r="C11" t="s">
        <v>152</v>
      </c>
      <c r="D11">
        <v>32</v>
      </c>
      <c r="E11" t="s">
        <v>154</v>
      </c>
      <c r="F11">
        <f t="shared" si="2"/>
        <v>32</v>
      </c>
      <c r="H11">
        <v>32</v>
      </c>
      <c r="I11" t="str">
        <f t="shared" si="0"/>
        <v>Not Outlier</v>
      </c>
    </row>
    <row r="12" spans="1:12" x14ac:dyDescent="0.25">
      <c r="A12">
        <v>11</v>
      </c>
      <c r="B12" s="1" t="s">
        <v>99</v>
      </c>
      <c r="C12" t="s">
        <v>152</v>
      </c>
      <c r="D12">
        <v>82</v>
      </c>
      <c r="E12" t="s">
        <v>154</v>
      </c>
      <c r="F12">
        <f t="shared" si="2"/>
        <v>82</v>
      </c>
      <c r="H12">
        <v>82</v>
      </c>
      <c r="I12" t="str">
        <f t="shared" si="0"/>
        <v>Not Outlier</v>
      </c>
    </row>
    <row r="13" spans="1:12" x14ac:dyDescent="0.25">
      <c r="A13">
        <v>12</v>
      </c>
      <c r="B13" s="1" t="s">
        <v>105</v>
      </c>
      <c r="C13" t="s">
        <v>152</v>
      </c>
      <c r="D13">
        <v>65</v>
      </c>
      <c r="E13" t="s">
        <v>154</v>
      </c>
      <c r="F13">
        <f t="shared" si="2"/>
        <v>65</v>
      </c>
      <c r="H13">
        <v>65</v>
      </c>
      <c r="I13" t="str">
        <f t="shared" si="0"/>
        <v>Not Outlier</v>
      </c>
    </row>
    <row r="14" spans="1:12" x14ac:dyDescent="0.25">
      <c r="A14">
        <v>13</v>
      </c>
      <c r="B14" s="1" t="s">
        <v>105</v>
      </c>
      <c r="C14" t="s">
        <v>152</v>
      </c>
      <c r="D14">
        <v>84</v>
      </c>
      <c r="E14" t="s">
        <v>154</v>
      </c>
      <c r="F14">
        <f t="shared" si="2"/>
        <v>84</v>
      </c>
      <c r="H14">
        <v>84</v>
      </c>
      <c r="I14" t="str">
        <f t="shared" si="0"/>
        <v>Not Outlier</v>
      </c>
    </row>
    <row r="15" spans="1:12" x14ac:dyDescent="0.25">
      <c r="A15">
        <v>14</v>
      </c>
      <c r="B15" s="1" t="s">
        <v>101</v>
      </c>
      <c r="C15" t="s">
        <v>151</v>
      </c>
      <c r="D15">
        <v>64</v>
      </c>
      <c r="E15" t="s">
        <v>154</v>
      </c>
      <c r="F15">
        <f t="shared" si="2"/>
        <v>64</v>
      </c>
      <c r="H15">
        <v>64</v>
      </c>
      <c r="I15" t="str">
        <f t="shared" si="0"/>
        <v>Not Outlier</v>
      </c>
    </row>
    <row r="16" spans="1:12" x14ac:dyDescent="0.25">
      <c r="A16">
        <v>15</v>
      </c>
      <c r="B16" s="1" t="s">
        <v>109</v>
      </c>
      <c r="C16" t="s">
        <v>152</v>
      </c>
      <c r="D16">
        <v>48</v>
      </c>
      <c r="E16" t="s">
        <v>154</v>
      </c>
      <c r="F16">
        <f t="shared" si="2"/>
        <v>48</v>
      </c>
      <c r="H16">
        <v>48</v>
      </c>
      <c r="I16" t="str">
        <f t="shared" si="0"/>
        <v>Not Outlier</v>
      </c>
    </row>
    <row r="17" spans="1:9" x14ac:dyDescent="0.25">
      <c r="A17">
        <v>16</v>
      </c>
      <c r="B17" s="1" t="s">
        <v>103</v>
      </c>
      <c r="C17" t="s">
        <v>152</v>
      </c>
      <c r="D17">
        <v>81</v>
      </c>
      <c r="E17" t="s">
        <v>154</v>
      </c>
      <c r="F17">
        <f t="shared" si="2"/>
        <v>81</v>
      </c>
      <c r="H17">
        <v>81</v>
      </c>
      <c r="I17" t="str">
        <f t="shared" si="0"/>
        <v>Not Outlier</v>
      </c>
    </row>
    <row r="18" spans="1:9" x14ac:dyDescent="0.25">
      <c r="A18">
        <v>17</v>
      </c>
      <c r="B18" s="1" t="s">
        <v>99</v>
      </c>
      <c r="C18" t="s">
        <v>151</v>
      </c>
      <c r="D18">
        <v>63</v>
      </c>
      <c r="E18" t="s">
        <v>154</v>
      </c>
      <c r="F18">
        <f t="shared" si="2"/>
        <v>63</v>
      </c>
      <c r="H18">
        <v>63</v>
      </c>
      <c r="I18" t="str">
        <f t="shared" si="0"/>
        <v>Not Outlier</v>
      </c>
    </row>
    <row r="19" spans="1:9" x14ac:dyDescent="0.25">
      <c r="A19">
        <v>18</v>
      </c>
      <c r="B19" s="1" t="s">
        <v>99</v>
      </c>
      <c r="C19" t="s">
        <v>152</v>
      </c>
      <c r="D19">
        <v>85</v>
      </c>
      <c r="E19" t="s">
        <v>154</v>
      </c>
      <c r="F19">
        <f t="shared" si="2"/>
        <v>85</v>
      </c>
      <c r="H19">
        <v>85</v>
      </c>
      <c r="I19" t="str">
        <f t="shared" si="0"/>
        <v>Not Outlier</v>
      </c>
    </row>
    <row r="20" spans="1:9" x14ac:dyDescent="0.25">
      <c r="A20">
        <v>19</v>
      </c>
      <c r="B20" s="1" t="s">
        <v>99</v>
      </c>
      <c r="C20" t="s">
        <v>152</v>
      </c>
      <c r="D20">
        <v>35</v>
      </c>
      <c r="E20" t="s">
        <v>154</v>
      </c>
      <c r="F20">
        <f t="shared" si="2"/>
        <v>35</v>
      </c>
      <c r="H20">
        <v>35</v>
      </c>
      <c r="I20" t="str">
        <f t="shared" si="0"/>
        <v>Not Outlier</v>
      </c>
    </row>
    <row r="21" spans="1:9" x14ac:dyDescent="0.25">
      <c r="A21">
        <v>20</v>
      </c>
      <c r="B21" s="1" t="s">
        <v>99</v>
      </c>
      <c r="C21" t="s">
        <v>152</v>
      </c>
      <c r="D21">
        <v>38</v>
      </c>
      <c r="E21" t="s">
        <v>154</v>
      </c>
      <c r="F21">
        <f t="shared" si="2"/>
        <v>38</v>
      </c>
      <c r="H21">
        <v>38</v>
      </c>
      <c r="I21" t="str">
        <f t="shared" si="0"/>
        <v>Not Outlier</v>
      </c>
    </row>
    <row r="22" spans="1:9" x14ac:dyDescent="0.25">
      <c r="A22">
        <v>21</v>
      </c>
      <c r="B22" s="1" t="s">
        <v>105</v>
      </c>
      <c r="C22" t="s">
        <v>152</v>
      </c>
      <c r="D22">
        <v>68</v>
      </c>
      <c r="E22" t="s">
        <v>154</v>
      </c>
      <c r="F22">
        <f t="shared" si="2"/>
        <v>68</v>
      </c>
      <c r="H22">
        <v>68</v>
      </c>
      <c r="I22" t="str">
        <f t="shared" si="0"/>
        <v>Not Outlier</v>
      </c>
    </row>
    <row r="23" spans="1:9" x14ac:dyDescent="0.25">
      <c r="A23">
        <v>22</v>
      </c>
      <c r="B23" s="1" t="s">
        <v>105</v>
      </c>
      <c r="C23" t="s">
        <v>152</v>
      </c>
      <c r="D23">
        <v>78</v>
      </c>
      <c r="E23" t="s">
        <v>154</v>
      </c>
      <c r="F23">
        <f t="shared" si="2"/>
        <v>78</v>
      </c>
      <c r="H23">
        <v>78</v>
      </c>
      <c r="I23" t="str">
        <f t="shared" si="0"/>
        <v>Not Outlier</v>
      </c>
    </row>
    <row r="24" spans="1:9" x14ac:dyDescent="0.25">
      <c r="A24">
        <v>23</v>
      </c>
      <c r="B24" s="1" t="s">
        <v>105</v>
      </c>
      <c r="C24" t="s">
        <v>152</v>
      </c>
      <c r="D24">
        <v>62</v>
      </c>
      <c r="E24" t="s">
        <v>154</v>
      </c>
      <c r="F24">
        <f t="shared" si="2"/>
        <v>62</v>
      </c>
      <c r="H24">
        <v>62</v>
      </c>
      <c r="I24" t="str">
        <f t="shared" si="0"/>
        <v>Not Outlier</v>
      </c>
    </row>
    <row r="25" spans="1:9" x14ac:dyDescent="0.25">
      <c r="A25">
        <v>24</v>
      </c>
      <c r="B25" s="1" t="s">
        <v>105</v>
      </c>
      <c r="C25" t="s">
        <v>152</v>
      </c>
      <c r="D25">
        <v>47</v>
      </c>
      <c r="E25" t="s">
        <v>154</v>
      </c>
      <c r="F25">
        <f t="shared" si="2"/>
        <v>47</v>
      </c>
      <c r="H25">
        <v>47</v>
      </c>
      <c r="I25" t="str">
        <f t="shared" si="0"/>
        <v>Not Outlier</v>
      </c>
    </row>
    <row r="26" spans="1:9" x14ac:dyDescent="0.25">
      <c r="A26">
        <v>25</v>
      </c>
      <c r="B26" s="1" t="s">
        <v>99</v>
      </c>
      <c r="C26" t="s">
        <v>151</v>
      </c>
      <c r="D26">
        <v>59</v>
      </c>
      <c r="E26" t="s">
        <v>154</v>
      </c>
      <c r="F26">
        <f t="shared" si="2"/>
        <v>59</v>
      </c>
      <c r="H26">
        <v>59</v>
      </c>
      <c r="I26" t="str">
        <f t="shared" si="0"/>
        <v>Not Outlier</v>
      </c>
    </row>
    <row r="27" spans="1:9" x14ac:dyDescent="0.25">
      <c r="A27">
        <v>26</v>
      </c>
      <c r="B27" s="1" t="s">
        <v>100</v>
      </c>
      <c r="C27" t="s">
        <v>151</v>
      </c>
      <c r="D27">
        <v>27</v>
      </c>
      <c r="E27" t="s">
        <v>154</v>
      </c>
      <c r="F27">
        <f t="shared" si="2"/>
        <v>27</v>
      </c>
      <c r="H27">
        <v>27</v>
      </c>
      <c r="I27" t="str">
        <f t="shared" si="0"/>
        <v>Not Outlier</v>
      </c>
    </row>
    <row r="28" spans="1:9" x14ac:dyDescent="0.25">
      <c r="A28">
        <v>27</v>
      </c>
      <c r="B28" s="1" t="s">
        <v>99</v>
      </c>
      <c r="C28" t="s">
        <v>152</v>
      </c>
      <c r="D28">
        <v>66</v>
      </c>
      <c r="E28" t="s">
        <v>154</v>
      </c>
      <c r="F28">
        <f t="shared" si="2"/>
        <v>66</v>
      </c>
      <c r="H28">
        <v>66</v>
      </c>
      <c r="I28" t="str">
        <f t="shared" si="0"/>
        <v>Not Outlier</v>
      </c>
    </row>
    <row r="29" spans="1:9" x14ac:dyDescent="0.25">
      <c r="A29">
        <v>28</v>
      </c>
      <c r="B29" s="1" t="s">
        <v>106</v>
      </c>
      <c r="C29" t="s">
        <v>151</v>
      </c>
      <c r="D29">
        <v>77</v>
      </c>
      <c r="E29" t="s">
        <v>154</v>
      </c>
      <c r="F29">
        <f t="shared" si="2"/>
        <v>77</v>
      </c>
      <c r="H29">
        <v>77</v>
      </c>
      <c r="I29" t="str">
        <f t="shared" si="0"/>
        <v>Not Outlier</v>
      </c>
    </row>
    <row r="30" spans="1:9" x14ac:dyDescent="0.25">
      <c r="A30">
        <v>29</v>
      </c>
      <c r="B30" s="1" t="s">
        <v>105</v>
      </c>
      <c r="C30" t="s">
        <v>152</v>
      </c>
      <c r="D30">
        <v>19</v>
      </c>
      <c r="E30" t="s">
        <v>154</v>
      </c>
      <c r="F30">
        <f t="shared" si="2"/>
        <v>19</v>
      </c>
      <c r="H30">
        <v>19</v>
      </c>
      <c r="I30" t="str">
        <f t="shared" si="0"/>
        <v>Not Outlier</v>
      </c>
    </row>
    <row r="31" spans="1:9" x14ac:dyDescent="0.25">
      <c r="A31">
        <v>30</v>
      </c>
      <c r="B31" s="1" t="s">
        <v>100</v>
      </c>
      <c r="C31" t="s">
        <v>152</v>
      </c>
      <c r="D31">
        <v>72</v>
      </c>
      <c r="E31" t="s">
        <v>154</v>
      </c>
      <c r="F31">
        <f t="shared" si="2"/>
        <v>72</v>
      </c>
      <c r="H31">
        <v>72</v>
      </c>
      <c r="I31" t="str">
        <f t="shared" si="0"/>
        <v>Not Outlier</v>
      </c>
    </row>
    <row r="32" spans="1:9" x14ac:dyDescent="0.25">
      <c r="A32">
        <v>31</v>
      </c>
      <c r="B32" s="1" t="s">
        <v>99</v>
      </c>
      <c r="C32" t="s">
        <v>151</v>
      </c>
      <c r="D32">
        <v>22</v>
      </c>
      <c r="E32" t="s">
        <v>154</v>
      </c>
      <c r="F32">
        <f t="shared" si="2"/>
        <v>22</v>
      </c>
      <c r="H32">
        <v>22</v>
      </c>
      <c r="I32" t="str">
        <f t="shared" si="0"/>
        <v>Not Outlier</v>
      </c>
    </row>
    <row r="33" spans="1:9" x14ac:dyDescent="0.25">
      <c r="A33">
        <v>32</v>
      </c>
      <c r="B33" s="1" t="s">
        <v>105</v>
      </c>
      <c r="C33" t="s">
        <v>152</v>
      </c>
      <c r="D33">
        <v>55</v>
      </c>
      <c r="E33" t="s">
        <v>154</v>
      </c>
      <c r="F33">
        <f t="shared" si="2"/>
        <v>55</v>
      </c>
      <c r="H33">
        <v>55</v>
      </c>
      <c r="I33" t="str">
        <f t="shared" si="0"/>
        <v>Not Outlier</v>
      </c>
    </row>
    <row r="34" spans="1:9" x14ac:dyDescent="0.25">
      <c r="A34">
        <v>33</v>
      </c>
      <c r="B34" s="1" t="s">
        <v>105</v>
      </c>
      <c r="C34" t="s">
        <v>151</v>
      </c>
      <c r="D34">
        <v>53</v>
      </c>
      <c r="E34" t="s">
        <v>154</v>
      </c>
      <c r="F34">
        <f t="shared" si="2"/>
        <v>53</v>
      </c>
      <c r="H34">
        <v>53</v>
      </c>
      <c r="I34" t="str">
        <f t="shared" si="0"/>
        <v>Not Outlier</v>
      </c>
    </row>
    <row r="35" spans="1:9" x14ac:dyDescent="0.25">
      <c r="A35">
        <v>34</v>
      </c>
      <c r="B35" s="1" t="s">
        <v>101</v>
      </c>
      <c r="C35" t="s">
        <v>152</v>
      </c>
      <c r="D35">
        <v>20</v>
      </c>
      <c r="E35" t="s">
        <v>154</v>
      </c>
      <c r="F35">
        <f t="shared" si="2"/>
        <v>20</v>
      </c>
      <c r="H35">
        <v>20</v>
      </c>
      <c r="I35" t="str">
        <f t="shared" si="0"/>
        <v>Not Outlier</v>
      </c>
    </row>
    <row r="36" spans="1:9" x14ac:dyDescent="0.25">
      <c r="A36">
        <v>35</v>
      </c>
      <c r="B36" s="1" t="s">
        <v>101</v>
      </c>
      <c r="C36" t="s">
        <v>151</v>
      </c>
      <c r="D36">
        <v>19</v>
      </c>
      <c r="E36" t="s">
        <v>154</v>
      </c>
      <c r="F36">
        <f t="shared" si="2"/>
        <v>19</v>
      </c>
      <c r="H36">
        <v>19</v>
      </c>
      <c r="I36" t="str">
        <f t="shared" si="0"/>
        <v>Not Outlier</v>
      </c>
    </row>
    <row r="37" spans="1:9" x14ac:dyDescent="0.25">
      <c r="A37">
        <v>36</v>
      </c>
      <c r="B37" s="1" t="s">
        <v>99</v>
      </c>
      <c r="C37" t="s">
        <v>151</v>
      </c>
      <c r="D37">
        <v>63</v>
      </c>
      <c r="E37" t="s">
        <v>154</v>
      </c>
      <c r="F37">
        <f t="shared" si="2"/>
        <v>63</v>
      </c>
      <c r="H37">
        <v>63</v>
      </c>
      <c r="I37" t="str">
        <f t="shared" si="0"/>
        <v>Not Outlier</v>
      </c>
    </row>
    <row r="38" spans="1:9" x14ac:dyDescent="0.25">
      <c r="A38">
        <v>37</v>
      </c>
      <c r="B38" s="1" t="s">
        <v>105</v>
      </c>
      <c r="C38" t="s">
        <v>151</v>
      </c>
      <c r="D38">
        <v>35</v>
      </c>
      <c r="E38" t="s">
        <v>154</v>
      </c>
      <c r="F38">
        <f t="shared" si="2"/>
        <v>35</v>
      </c>
      <c r="H38">
        <v>35</v>
      </c>
      <c r="I38" t="str">
        <f t="shared" si="0"/>
        <v>Not Outlier</v>
      </c>
    </row>
    <row r="39" spans="1:9" x14ac:dyDescent="0.25">
      <c r="A39">
        <v>38</v>
      </c>
      <c r="B39" s="1" t="s">
        <v>104</v>
      </c>
      <c r="C39" t="s">
        <v>151</v>
      </c>
      <c r="D39">
        <v>53</v>
      </c>
      <c r="E39" t="s">
        <v>154</v>
      </c>
      <c r="F39">
        <f t="shared" si="2"/>
        <v>53</v>
      </c>
      <c r="H39">
        <v>53</v>
      </c>
      <c r="I39" t="str">
        <f t="shared" si="0"/>
        <v>Not Outlier</v>
      </c>
    </row>
    <row r="40" spans="1:9" x14ac:dyDescent="0.25">
      <c r="A40">
        <v>39</v>
      </c>
      <c r="B40" s="1" t="s">
        <v>99</v>
      </c>
      <c r="C40" t="s">
        <v>152</v>
      </c>
      <c r="D40">
        <v>46</v>
      </c>
      <c r="E40" t="s">
        <v>154</v>
      </c>
      <c r="F40">
        <f t="shared" si="2"/>
        <v>46</v>
      </c>
      <c r="H40">
        <v>46</v>
      </c>
      <c r="I40" t="str">
        <f t="shared" si="0"/>
        <v>Not Outlier</v>
      </c>
    </row>
    <row r="41" spans="1:9" x14ac:dyDescent="0.25">
      <c r="A41">
        <v>40</v>
      </c>
      <c r="B41" s="1" t="s">
        <v>101</v>
      </c>
      <c r="C41" t="s">
        <v>152</v>
      </c>
      <c r="D41">
        <v>37</v>
      </c>
      <c r="E41" t="s">
        <v>154</v>
      </c>
      <c r="F41">
        <f t="shared" si="2"/>
        <v>37</v>
      </c>
      <c r="H41">
        <v>37</v>
      </c>
      <c r="I41" t="str">
        <f t="shared" si="0"/>
        <v>Not Outlier</v>
      </c>
    </row>
    <row r="42" spans="1:9" x14ac:dyDescent="0.25">
      <c r="A42">
        <v>41</v>
      </c>
      <c r="B42" s="1" t="s">
        <v>101</v>
      </c>
      <c r="C42" t="s">
        <v>152</v>
      </c>
      <c r="D42">
        <v>42</v>
      </c>
      <c r="E42" t="s">
        <v>154</v>
      </c>
      <c r="F42">
        <f t="shared" si="2"/>
        <v>42</v>
      </c>
      <c r="H42">
        <v>42</v>
      </c>
      <c r="I42" t="str">
        <f t="shared" si="0"/>
        <v>Not Outlier</v>
      </c>
    </row>
    <row r="43" spans="1:9" x14ac:dyDescent="0.25">
      <c r="A43">
        <v>42</v>
      </c>
      <c r="B43" s="1" t="s">
        <v>105</v>
      </c>
      <c r="C43" t="s">
        <v>152</v>
      </c>
      <c r="D43">
        <v>43</v>
      </c>
      <c r="E43" t="s">
        <v>154</v>
      </c>
      <c r="F43">
        <f t="shared" si="2"/>
        <v>43</v>
      </c>
      <c r="H43">
        <v>43</v>
      </c>
      <c r="I43" t="str">
        <f t="shared" si="0"/>
        <v>Not Outlier</v>
      </c>
    </row>
    <row r="44" spans="1:9" x14ac:dyDescent="0.25">
      <c r="A44">
        <v>43</v>
      </c>
      <c r="B44" s="1" t="s">
        <v>106</v>
      </c>
      <c r="C44" t="s">
        <v>152</v>
      </c>
      <c r="D44">
        <v>55</v>
      </c>
      <c r="E44" t="s">
        <v>154</v>
      </c>
      <c r="F44">
        <f t="shared" si="2"/>
        <v>55</v>
      </c>
      <c r="H44">
        <v>55</v>
      </c>
      <c r="I44" t="str">
        <f t="shared" si="0"/>
        <v>Not Outlier</v>
      </c>
    </row>
    <row r="45" spans="1:9" x14ac:dyDescent="0.25">
      <c r="A45">
        <v>44</v>
      </c>
      <c r="B45" s="1" t="s">
        <v>106</v>
      </c>
      <c r="C45" t="s">
        <v>151</v>
      </c>
      <c r="D45">
        <v>90</v>
      </c>
      <c r="E45" t="s">
        <v>154</v>
      </c>
      <c r="F45">
        <f t="shared" si="2"/>
        <v>90</v>
      </c>
      <c r="H45">
        <v>90</v>
      </c>
      <c r="I45" t="str">
        <f t="shared" si="0"/>
        <v>Not Outlier</v>
      </c>
    </row>
    <row r="46" spans="1:9" x14ac:dyDescent="0.25">
      <c r="A46">
        <v>45</v>
      </c>
      <c r="B46" s="1" t="s">
        <v>99</v>
      </c>
      <c r="C46" t="s">
        <v>151</v>
      </c>
      <c r="D46">
        <v>89</v>
      </c>
      <c r="E46" t="s">
        <v>154</v>
      </c>
      <c r="F46">
        <f t="shared" si="2"/>
        <v>89</v>
      </c>
      <c r="H46">
        <v>89</v>
      </c>
      <c r="I46" t="str">
        <f t="shared" si="0"/>
        <v>Not Outlier</v>
      </c>
    </row>
    <row r="47" spans="1:9" x14ac:dyDescent="0.25">
      <c r="A47">
        <v>46</v>
      </c>
      <c r="B47" s="1" t="s">
        <v>102</v>
      </c>
      <c r="C47" t="s">
        <v>152</v>
      </c>
      <c r="D47">
        <v>66</v>
      </c>
      <c r="E47" t="s">
        <v>154</v>
      </c>
      <c r="F47">
        <f t="shared" si="2"/>
        <v>66</v>
      </c>
      <c r="H47">
        <v>66</v>
      </c>
      <c r="I47" t="str">
        <f t="shared" si="0"/>
        <v>Not Outlier</v>
      </c>
    </row>
    <row r="48" spans="1:9" x14ac:dyDescent="0.25">
      <c r="A48">
        <v>47</v>
      </c>
      <c r="B48" s="1" t="s">
        <v>105</v>
      </c>
      <c r="C48" t="s">
        <v>151</v>
      </c>
      <c r="D48">
        <v>25</v>
      </c>
      <c r="E48" t="s">
        <v>154</v>
      </c>
      <c r="F48">
        <f t="shared" si="2"/>
        <v>25</v>
      </c>
      <c r="H48">
        <v>25</v>
      </c>
      <c r="I48" t="str">
        <f t="shared" si="0"/>
        <v>Not Outlier</v>
      </c>
    </row>
    <row r="49" spans="1:9" x14ac:dyDescent="0.25">
      <c r="A49">
        <v>48</v>
      </c>
      <c r="B49" s="1" t="s">
        <v>99</v>
      </c>
      <c r="C49" t="s">
        <v>152</v>
      </c>
      <c r="D49">
        <v>66</v>
      </c>
      <c r="E49" t="s">
        <v>154</v>
      </c>
      <c r="F49">
        <f t="shared" si="2"/>
        <v>66</v>
      </c>
      <c r="H49">
        <v>66</v>
      </c>
      <c r="I49" t="str">
        <f t="shared" si="0"/>
        <v>Not Outlier</v>
      </c>
    </row>
    <row r="50" spans="1:9" x14ac:dyDescent="0.25">
      <c r="A50">
        <v>49</v>
      </c>
      <c r="B50" s="1" t="s">
        <v>100</v>
      </c>
      <c r="C50" t="s">
        <v>152</v>
      </c>
      <c r="D50">
        <v>30</v>
      </c>
      <c r="E50" t="s">
        <v>154</v>
      </c>
      <c r="F50">
        <f t="shared" si="2"/>
        <v>30</v>
      </c>
      <c r="H50">
        <v>30</v>
      </c>
      <c r="I50" t="str">
        <f t="shared" si="0"/>
        <v>Not Outlier</v>
      </c>
    </row>
    <row r="51" spans="1:9" x14ac:dyDescent="0.25">
      <c r="A51">
        <v>50</v>
      </c>
      <c r="B51" s="1" t="s">
        <v>103</v>
      </c>
      <c r="C51" t="s">
        <v>152</v>
      </c>
      <c r="D51">
        <v>83</v>
      </c>
      <c r="E51" t="s">
        <v>154</v>
      </c>
      <c r="F51">
        <f t="shared" si="2"/>
        <v>83</v>
      </c>
      <c r="H51">
        <v>83</v>
      </c>
      <c r="I51" t="str">
        <f t="shared" si="0"/>
        <v>Not Outlier</v>
      </c>
    </row>
    <row r="52" spans="1:9" x14ac:dyDescent="0.25">
      <c r="A52">
        <v>51</v>
      </c>
      <c r="B52" s="1" t="s">
        <v>99</v>
      </c>
      <c r="C52" t="s">
        <v>152</v>
      </c>
      <c r="D52">
        <v>63</v>
      </c>
      <c r="E52" t="s">
        <v>154</v>
      </c>
      <c r="F52">
        <f t="shared" si="2"/>
        <v>63</v>
      </c>
      <c r="H52">
        <v>63</v>
      </c>
      <c r="I52" t="str">
        <f t="shared" si="0"/>
        <v>Not Outlier</v>
      </c>
    </row>
    <row r="53" spans="1:9" x14ac:dyDescent="0.25">
      <c r="A53">
        <v>52</v>
      </c>
      <c r="B53" s="1" t="s">
        <v>99</v>
      </c>
      <c r="C53" t="s">
        <v>152</v>
      </c>
      <c r="D53">
        <v>75</v>
      </c>
      <c r="E53" t="s">
        <v>154</v>
      </c>
      <c r="F53">
        <f t="shared" si="2"/>
        <v>75</v>
      </c>
      <c r="H53">
        <v>75</v>
      </c>
      <c r="I53" t="str">
        <f t="shared" si="0"/>
        <v>Not Outlier</v>
      </c>
    </row>
    <row r="54" spans="1:9" x14ac:dyDescent="0.25">
      <c r="A54">
        <v>53</v>
      </c>
      <c r="B54" s="1" t="s">
        <v>107</v>
      </c>
      <c r="C54" t="s">
        <v>151</v>
      </c>
      <c r="D54">
        <v>62</v>
      </c>
      <c r="E54" t="s">
        <v>154</v>
      </c>
      <c r="F54">
        <f t="shared" si="2"/>
        <v>62</v>
      </c>
      <c r="H54">
        <v>62</v>
      </c>
      <c r="I54" t="str">
        <f t="shared" si="0"/>
        <v>Not Outlier</v>
      </c>
    </row>
    <row r="55" spans="1:9" x14ac:dyDescent="0.25">
      <c r="A55">
        <v>54</v>
      </c>
      <c r="B55" s="1" t="s">
        <v>113</v>
      </c>
      <c r="C55" t="s">
        <v>152</v>
      </c>
      <c r="D55">
        <v>52</v>
      </c>
      <c r="E55" t="s">
        <v>154</v>
      </c>
      <c r="F55">
        <f t="shared" si="2"/>
        <v>52</v>
      </c>
      <c r="H55">
        <v>52</v>
      </c>
      <c r="I55" t="str">
        <f t="shared" si="0"/>
        <v>Not Outlier</v>
      </c>
    </row>
    <row r="56" spans="1:9" x14ac:dyDescent="0.25">
      <c r="A56">
        <v>55</v>
      </c>
      <c r="B56" s="1" t="s">
        <v>108</v>
      </c>
      <c r="C56" t="s">
        <v>152</v>
      </c>
      <c r="D56">
        <v>32</v>
      </c>
      <c r="E56" t="s">
        <v>154</v>
      </c>
      <c r="F56">
        <f t="shared" si="2"/>
        <v>32</v>
      </c>
      <c r="H56">
        <v>32</v>
      </c>
      <c r="I56" t="str">
        <f t="shared" si="0"/>
        <v>Not Outlier</v>
      </c>
    </row>
    <row r="57" spans="1:9" x14ac:dyDescent="0.25">
      <c r="A57">
        <v>56</v>
      </c>
      <c r="B57" s="1" t="s">
        <v>101</v>
      </c>
      <c r="C57" t="s">
        <v>152</v>
      </c>
      <c r="D57">
        <v>32</v>
      </c>
      <c r="E57" t="s">
        <v>154</v>
      </c>
      <c r="F57">
        <f t="shared" si="2"/>
        <v>32</v>
      </c>
      <c r="H57">
        <v>32</v>
      </c>
      <c r="I57" t="str">
        <f t="shared" si="0"/>
        <v>Not Outlier</v>
      </c>
    </row>
    <row r="58" spans="1:9" x14ac:dyDescent="0.25">
      <c r="A58">
        <v>57</v>
      </c>
      <c r="B58" s="1" t="s">
        <v>113</v>
      </c>
      <c r="C58" t="s">
        <v>151</v>
      </c>
      <c r="D58">
        <v>79</v>
      </c>
      <c r="E58" t="s">
        <v>154</v>
      </c>
      <c r="F58">
        <f t="shared" si="2"/>
        <v>79</v>
      </c>
      <c r="H58">
        <v>79</v>
      </c>
      <c r="I58" t="str">
        <f t="shared" si="0"/>
        <v>Not Outlier</v>
      </c>
    </row>
    <row r="59" spans="1:9" x14ac:dyDescent="0.25">
      <c r="A59">
        <v>58</v>
      </c>
      <c r="B59" s="1" t="s">
        <v>109</v>
      </c>
      <c r="C59" t="s">
        <v>151</v>
      </c>
      <c r="D59">
        <v>29</v>
      </c>
      <c r="E59" t="s">
        <v>154</v>
      </c>
      <c r="F59">
        <f t="shared" si="2"/>
        <v>29</v>
      </c>
      <c r="H59">
        <v>29</v>
      </c>
      <c r="I59" t="str">
        <f t="shared" si="0"/>
        <v>Not Outlier</v>
      </c>
    </row>
    <row r="60" spans="1:9" x14ac:dyDescent="0.25">
      <c r="A60">
        <v>59</v>
      </c>
      <c r="B60" s="1" t="s">
        <v>101</v>
      </c>
      <c r="C60" t="s">
        <v>152</v>
      </c>
      <c r="D60">
        <v>70</v>
      </c>
      <c r="E60" t="s">
        <v>154</v>
      </c>
      <c r="F60">
        <f t="shared" si="2"/>
        <v>70</v>
      </c>
      <c r="H60">
        <v>70</v>
      </c>
      <c r="I60" t="str">
        <f t="shared" si="0"/>
        <v>Not Outlier</v>
      </c>
    </row>
    <row r="61" spans="1:9" x14ac:dyDescent="0.25">
      <c r="A61">
        <v>60</v>
      </c>
      <c r="B61" s="1" t="s">
        <v>99</v>
      </c>
      <c r="C61" t="s">
        <v>151</v>
      </c>
      <c r="D61">
        <v>60</v>
      </c>
      <c r="E61" t="s">
        <v>154</v>
      </c>
      <c r="F61">
        <f t="shared" si="2"/>
        <v>60</v>
      </c>
      <c r="H61">
        <v>60</v>
      </c>
      <c r="I61" t="str">
        <f t="shared" si="0"/>
        <v>Not Outlier</v>
      </c>
    </row>
    <row r="62" spans="1:9" x14ac:dyDescent="0.25">
      <c r="A62">
        <v>61</v>
      </c>
      <c r="B62" s="1" t="s">
        <v>105</v>
      </c>
      <c r="C62" t="s">
        <v>152</v>
      </c>
      <c r="D62">
        <v>47</v>
      </c>
      <c r="E62" t="s">
        <v>154</v>
      </c>
      <c r="F62">
        <f t="shared" si="2"/>
        <v>47</v>
      </c>
      <c r="H62">
        <v>47</v>
      </c>
      <c r="I62" t="str">
        <f t="shared" si="0"/>
        <v>Not Outlier</v>
      </c>
    </row>
    <row r="63" spans="1:9" x14ac:dyDescent="0.25">
      <c r="A63">
        <v>62</v>
      </c>
      <c r="B63" s="1" t="s">
        <v>99</v>
      </c>
      <c r="C63" t="s">
        <v>152</v>
      </c>
      <c r="D63">
        <v>42</v>
      </c>
      <c r="E63" t="s">
        <v>154</v>
      </c>
      <c r="F63">
        <f t="shared" si="2"/>
        <v>42</v>
      </c>
      <c r="H63">
        <v>42</v>
      </c>
      <c r="I63" t="str">
        <f t="shared" si="0"/>
        <v>Not Outlier</v>
      </c>
    </row>
    <row r="64" spans="1:9" x14ac:dyDescent="0.25">
      <c r="A64">
        <v>63</v>
      </c>
      <c r="B64" s="1" t="s">
        <v>103</v>
      </c>
      <c r="C64" t="s">
        <v>151</v>
      </c>
      <c r="D64">
        <v>23</v>
      </c>
      <c r="E64" t="s">
        <v>154</v>
      </c>
      <c r="F64">
        <f t="shared" si="2"/>
        <v>23</v>
      </c>
      <c r="H64">
        <v>23</v>
      </c>
      <c r="I64" t="str">
        <f t="shared" si="0"/>
        <v>Not Outlier</v>
      </c>
    </row>
    <row r="65" spans="1:9" x14ac:dyDescent="0.25">
      <c r="A65">
        <v>64</v>
      </c>
      <c r="B65" s="1" t="s">
        <v>99</v>
      </c>
      <c r="C65" t="s">
        <v>151</v>
      </c>
      <c r="D65">
        <v>74</v>
      </c>
      <c r="E65" t="s">
        <v>154</v>
      </c>
      <c r="F65">
        <f t="shared" si="2"/>
        <v>74</v>
      </c>
      <c r="H65">
        <v>74</v>
      </c>
      <c r="I65" t="str">
        <f t="shared" si="0"/>
        <v>Not Outlier</v>
      </c>
    </row>
    <row r="66" spans="1:9" x14ac:dyDescent="0.25">
      <c r="A66">
        <v>65</v>
      </c>
      <c r="B66" s="1" t="s">
        <v>105</v>
      </c>
      <c r="C66" t="s">
        <v>152</v>
      </c>
      <c r="D66">
        <v>37</v>
      </c>
      <c r="E66" t="s">
        <v>154</v>
      </c>
      <c r="F66">
        <f t="shared" si="2"/>
        <v>37</v>
      </c>
      <c r="H66">
        <v>37</v>
      </c>
      <c r="I66" t="str">
        <f t="shared" si="0"/>
        <v>Not Outlier</v>
      </c>
    </row>
    <row r="67" spans="1:9" x14ac:dyDescent="0.25">
      <c r="A67">
        <v>66</v>
      </c>
      <c r="B67" s="1" t="s">
        <v>101</v>
      </c>
      <c r="C67" t="s">
        <v>151</v>
      </c>
      <c r="D67">
        <v>30</v>
      </c>
      <c r="E67" t="s">
        <v>154</v>
      </c>
      <c r="F67">
        <f t="shared" si="2"/>
        <v>30</v>
      </c>
      <c r="H67">
        <v>30</v>
      </c>
      <c r="I67" t="str">
        <f t="shared" ref="I67:I130" si="3">IF(OR(H67&gt;$L$9,H67&lt;$L$10),"Outlier","Not Outlier")</f>
        <v>Not Outlier</v>
      </c>
    </row>
    <row r="68" spans="1:9" x14ac:dyDescent="0.25">
      <c r="A68">
        <v>67</v>
      </c>
      <c r="B68" s="1" t="s">
        <v>107</v>
      </c>
      <c r="C68" t="s">
        <v>151</v>
      </c>
      <c r="D68">
        <v>51</v>
      </c>
      <c r="E68" t="s">
        <v>154</v>
      </c>
      <c r="F68">
        <f t="shared" si="2"/>
        <v>51</v>
      </c>
      <c r="H68">
        <v>51</v>
      </c>
      <c r="I68" t="str">
        <f t="shared" si="3"/>
        <v>Not Outlier</v>
      </c>
    </row>
    <row r="69" spans="1:9" x14ac:dyDescent="0.25">
      <c r="A69">
        <v>68</v>
      </c>
      <c r="B69" s="1" t="s">
        <v>102</v>
      </c>
      <c r="C69" t="s">
        <v>152</v>
      </c>
      <c r="D69">
        <v>42</v>
      </c>
      <c r="E69" t="s">
        <v>154</v>
      </c>
      <c r="F69">
        <f t="shared" si="2"/>
        <v>42</v>
      </c>
      <c r="H69">
        <v>42</v>
      </c>
      <c r="I69" t="str">
        <f t="shared" si="3"/>
        <v>Not Outlier</v>
      </c>
    </row>
    <row r="70" spans="1:9" x14ac:dyDescent="0.25">
      <c r="A70">
        <v>69</v>
      </c>
      <c r="B70" s="1" t="s">
        <v>99</v>
      </c>
      <c r="C70" t="s">
        <v>151</v>
      </c>
      <c r="D70">
        <v>39</v>
      </c>
      <c r="E70" t="s">
        <v>154</v>
      </c>
      <c r="F70">
        <f t="shared" ref="F70:F133" si="4">IF(D70,D70,AVERAGE(D67:D69))</f>
        <v>39</v>
      </c>
      <c r="H70">
        <v>39</v>
      </c>
      <c r="I70" t="str">
        <f t="shared" si="3"/>
        <v>Not Outlier</v>
      </c>
    </row>
    <row r="71" spans="1:9" x14ac:dyDescent="0.25">
      <c r="A71">
        <v>70</v>
      </c>
      <c r="B71" s="1" t="s">
        <v>105</v>
      </c>
      <c r="C71" t="s">
        <v>151</v>
      </c>
      <c r="D71">
        <v>38</v>
      </c>
      <c r="E71" t="s">
        <v>154</v>
      </c>
      <c r="F71">
        <f t="shared" si="4"/>
        <v>38</v>
      </c>
      <c r="H71">
        <v>38</v>
      </c>
      <c r="I71" t="str">
        <f t="shared" si="3"/>
        <v>Not Outlier</v>
      </c>
    </row>
    <row r="72" spans="1:9" x14ac:dyDescent="0.25">
      <c r="A72">
        <v>71</v>
      </c>
      <c r="B72" s="1" t="s">
        <v>113</v>
      </c>
      <c r="C72" t="s">
        <v>151</v>
      </c>
      <c r="D72">
        <v>48</v>
      </c>
      <c r="E72" t="s">
        <v>154</v>
      </c>
      <c r="F72">
        <f t="shared" si="4"/>
        <v>48</v>
      </c>
      <c r="H72">
        <v>48</v>
      </c>
      <c r="I72" t="str">
        <f t="shared" si="3"/>
        <v>Not Outlier</v>
      </c>
    </row>
    <row r="73" spans="1:9" x14ac:dyDescent="0.25">
      <c r="A73">
        <v>72</v>
      </c>
      <c r="B73" s="1" t="s">
        <v>105</v>
      </c>
      <c r="C73" t="s">
        <v>152</v>
      </c>
      <c r="D73">
        <v>18</v>
      </c>
      <c r="E73" t="s">
        <v>154</v>
      </c>
      <c r="F73">
        <f t="shared" si="4"/>
        <v>18</v>
      </c>
      <c r="H73">
        <v>18</v>
      </c>
      <c r="I73" t="str">
        <f t="shared" si="3"/>
        <v>Not Outlier</v>
      </c>
    </row>
    <row r="74" spans="1:9" x14ac:dyDescent="0.25">
      <c r="A74">
        <v>73</v>
      </c>
      <c r="B74" s="1" t="s">
        <v>109</v>
      </c>
      <c r="C74" t="s">
        <v>152</v>
      </c>
      <c r="D74">
        <v>34</v>
      </c>
      <c r="E74" t="s">
        <v>154</v>
      </c>
      <c r="F74">
        <f t="shared" si="4"/>
        <v>34</v>
      </c>
      <c r="H74">
        <v>34</v>
      </c>
      <c r="I74" t="str">
        <f t="shared" si="3"/>
        <v>Not Outlier</v>
      </c>
    </row>
    <row r="75" spans="1:9" x14ac:dyDescent="0.25">
      <c r="A75">
        <v>74</v>
      </c>
      <c r="B75" s="1" t="s">
        <v>99</v>
      </c>
      <c r="C75" t="s">
        <v>152</v>
      </c>
      <c r="D75">
        <v>28</v>
      </c>
      <c r="E75" t="s">
        <v>154</v>
      </c>
      <c r="F75">
        <f t="shared" si="4"/>
        <v>28</v>
      </c>
      <c r="H75">
        <v>28</v>
      </c>
      <c r="I75" t="str">
        <f t="shared" si="3"/>
        <v>Not Outlier</v>
      </c>
    </row>
    <row r="76" spans="1:9" x14ac:dyDescent="0.25">
      <c r="A76">
        <v>75</v>
      </c>
      <c r="B76" s="1" t="s">
        <v>101</v>
      </c>
      <c r="C76" t="s">
        <v>152</v>
      </c>
      <c r="D76">
        <v>36</v>
      </c>
      <c r="E76" t="s">
        <v>154</v>
      </c>
      <c r="F76">
        <f t="shared" si="4"/>
        <v>36</v>
      </c>
      <c r="H76">
        <v>36</v>
      </c>
      <c r="I76" t="str">
        <f t="shared" si="3"/>
        <v>Not Outlier</v>
      </c>
    </row>
    <row r="77" spans="1:9" x14ac:dyDescent="0.25">
      <c r="A77">
        <v>76</v>
      </c>
      <c r="B77" s="1" t="s">
        <v>99</v>
      </c>
      <c r="C77" t="s">
        <v>151</v>
      </c>
      <c r="D77">
        <v>56</v>
      </c>
      <c r="E77" t="s">
        <v>154</v>
      </c>
      <c r="F77">
        <f t="shared" si="4"/>
        <v>56</v>
      </c>
      <c r="H77">
        <v>56</v>
      </c>
      <c r="I77" t="str">
        <f t="shared" si="3"/>
        <v>Not Outlier</v>
      </c>
    </row>
    <row r="78" spans="1:9" x14ac:dyDescent="0.25">
      <c r="A78">
        <v>77</v>
      </c>
      <c r="B78" s="1" t="s">
        <v>99</v>
      </c>
      <c r="C78" t="s">
        <v>151</v>
      </c>
      <c r="D78">
        <v>38</v>
      </c>
      <c r="E78" t="s">
        <v>154</v>
      </c>
      <c r="F78">
        <f t="shared" si="4"/>
        <v>38</v>
      </c>
      <c r="H78">
        <v>38</v>
      </c>
      <c r="I78" t="str">
        <f t="shared" si="3"/>
        <v>Not Outlier</v>
      </c>
    </row>
    <row r="79" spans="1:9" x14ac:dyDescent="0.25">
      <c r="A79">
        <v>78</v>
      </c>
      <c r="B79" s="1" t="s">
        <v>101</v>
      </c>
      <c r="C79" t="s">
        <v>151</v>
      </c>
      <c r="D79">
        <v>68</v>
      </c>
      <c r="E79" t="s">
        <v>154</v>
      </c>
      <c r="F79">
        <f t="shared" si="4"/>
        <v>68</v>
      </c>
      <c r="H79">
        <v>68</v>
      </c>
      <c r="I79" t="str">
        <f t="shared" si="3"/>
        <v>Not Outlier</v>
      </c>
    </row>
    <row r="80" spans="1:9" x14ac:dyDescent="0.25">
      <c r="A80">
        <v>79</v>
      </c>
      <c r="B80" s="1" t="s">
        <v>113</v>
      </c>
      <c r="C80" t="s">
        <v>152</v>
      </c>
      <c r="D80">
        <v>28</v>
      </c>
      <c r="E80" t="s">
        <v>154</v>
      </c>
      <c r="F80">
        <f t="shared" si="4"/>
        <v>28</v>
      </c>
      <c r="H80">
        <v>28</v>
      </c>
      <c r="I80" t="str">
        <f t="shared" si="3"/>
        <v>Not Outlier</v>
      </c>
    </row>
    <row r="81" spans="1:9" x14ac:dyDescent="0.25">
      <c r="A81">
        <v>80</v>
      </c>
      <c r="B81" s="1" t="s">
        <v>99</v>
      </c>
      <c r="C81" t="s">
        <v>151</v>
      </c>
      <c r="D81">
        <v>37</v>
      </c>
      <c r="E81" t="s">
        <v>154</v>
      </c>
      <c r="F81">
        <f t="shared" si="4"/>
        <v>37</v>
      </c>
      <c r="H81">
        <v>37</v>
      </c>
      <c r="I81" t="str">
        <f t="shared" si="3"/>
        <v>Not Outlier</v>
      </c>
    </row>
    <row r="82" spans="1:9" x14ac:dyDescent="0.25">
      <c r="A82">
        <v>81</v>
      </c>
      <c r="B82" s="1" t="s">
        <v>99</v>
      </c>
      <c r="C82" t="s">
        <v>151</v>
      </c>
      <c r="D82">
        <v>86</v>
      </c>
      <c r="E82" t="s">
        <v>154</v>
      </c>
      <c r="F82">
        <f t="shared" si="4"/>
        <v>86</v>
      </c>
      <c r="H82">
        <v>86</v>
      </c>
      <c r="I82" t="str">
        <f t="shared" si="3"/>
        <v>Not Outlier</v>
      </c>
    </row>
    <row r="83" spans="1:9" x14ac:dyDescent="0.25">
      <c r="A83">
        <v>82</v>
      </c>
      <c r="B83" s="1" t="s">
        <v>105</v>
      </c>
      <c r="C83" t="s">
        <v>152</v>
      </c>
      <c r="D83">
        <v>28</v>
      </c>
      <c r="E83" t="s">
        <v>154</v>
      </c>
      <c r="F83">
        <f t="shared" si="4"/>
        <v>28</v>
      </c>
      <c r="H83">
        <v>28</v>
      </c>
      <c r="I83" t="str">
        <f t="shared" si="3"/>
        <v>Not Outlier</v>
      </c>
    </row>
    <row r="84" spans="1:9" x14ac:dyDescent="0.25">
      <c r="A84">
        <v>83</v>
      </c>
      <c r="B84" s="1" t="s">
        <v>107</v>
      </c>
      <c r="C84" t="s">
        <v>152</v>
      </c>
      <c r="D84">
        <v>31</v>
      </c>
      <c r="E84" t="s">
        <v>154</v>
      </c>
      <c r="F84">
        <f t="shared" si="4"/>
        <v>31</v>
      </c>
      <c r="H84">
        <v>31</v>
      </c>
      <c r="I84" t="str">
        <f t="shared" si="3"/>
        <v>Not Outlier</v>
      </c>
    </row>
    <row r="85" spans="1:9" x14ac:dyDescent="0.25">
      <c r="A85">
        <v>84</v>
      </c>
      <c r="B85" s="1" t="s">
        <v>99</v>
      </c>
      <c r="C85" t="s">
        <v>151</v>
      </c>
      <c r="D85">
        <v>85</v>
      </c>
      <c r="E85" t="s">
        <v>154</v>
      </c>
      <c r="F85">
        <f t="shared" si="4"/>
        <v>85</v>
      </c>
      <c r="H85">
        <v>85</v>
      </c>
      <c r="I85" t="str">
        <f t="shared" si="3"/>
        <v>Not Outlier</v>
      </c>
    </row>
    <row r="86" spans="1:9" x14ac:dyDescent="0.25">
      <c r="A86">
        <v>85</v>
      </c>
      <c r="B86" s="1" t="s">
        <v>107</v>
      </c>
      <c r="C86" t="s">
        <v>151</v>
      </c>
      <c r="D86">
        <v>20</v>
      </c>
      <c r="E86" t="s">
        <v>154</v>
      </c>
      <c r="F86">
        <f t="shared" si="4"/>
        <v>20</v>
      </c>
      <c r="H86">
        <v>20</v>
      </c>
      <c r="I86" t="str">
        <f t="shared" si="3"/>
        <v>Not Outlier</v>
      </c>
    </row>
    <row r="87" spans="1:9" x14ac:dyDescent="0.25">
      <c r="A87">
        <v>86</v>
      </c>
      <c r="B87" s="1" t="s">
        <v>107</v>
      </c>
      <c r="C87" t="s">
        <v>152</v>
      </c>
      <c r="D87">
        <v>89</v>
      </c>
      <c r="E87" t="s">
        <v>154</v>
      </c>
      <c r="F87">
        <f t="shared" si="4"/>
        <v>89</v>
      </c>
      <c r="H87">
        <v>89</v>
      </c>
      <c r="I87" t="str">
        <f t="shared" si="3"/>
        <v>Not Outlier</v>
      </c>
    </row>
    <row r="88" spans="1:9" x14ac:dyDescent="0.25">
      <c r="A88">
        <v>87</v>
      </c>
      <c r="B88" s="1" t="s">
        <v>113</v>
      </c>
      <c r="C88" t="s">
        <v>151</v>
      </c>
      <c r="D88">
        <v>62</v>
      </c>
      <c r="E88" t="s">
        <v>154</v>
      </c>
      <c r="F88">
        <f t="shared" si="4"/>
        <v>62</v>
      </c>
      <c r="H88">
        <v>62</v>
      </c>
      <c r="I88" t="str">
        <f t="shared" si="3"/>
        <v>Not Outlier</v>
      </c>
    </row>
    <row r="89" spans="1:9" x14ac:dyDescent="0.25">
      <c r="A89">
        <v>88</v>
      </c>
      <c r="B89" s="1" t="s">
        <v>99</v>
      </c>
      <c r="C89" t="s">
        <v>151</v>
      </c>
      <c r="D89">
        <v>76</v>
      </c>
      <c r="E89" t="s">
        <v>154</v>
      </c>
      <c r="F89">
        <f t="shared" si="4"/>
        <v>76</v>
      </c>
      <c r="H89">
        <v>76</v>
      </c>
      <c r="I89" t="str">
        <f t="shared" si="3"/>
        <v>Not Outlier</v>
      </c>
    </row>
    <row r="90" spans="1:9" x14ac:dyDescent="0.25">
      <c r="A90">
        <v>89</v>
      </c>
      <c r="B90" s="1" t="s">
        <v>107</v>
      </c>
      <c r="C90" t="s">
        <v>151</v>
      </c>
      <c r="D90">
        <v>33</v>
      </c>
      <c r="E90" t="s">
        <v>154</v>
      </c>
      <c r="F90">
        <f t="shared" si="4"/>
        <v>33</v>
      </c>
      <c r="H90">
        <v>33</v>
      </c>
      <c r="I90" t="str">
        <f t="shared" si="3"/>
        <v>Not Outlier</v>
      </c>
    </row>
    <row r="91" spans="1:9" x14ac:dyDescent="0.25">
      <c r="A91">
        <v>90</v>
      </c>
      <c r="B91" s="1" t="s">
        <v>99</v>
      </c>
      <c r="C91" t="s">
        <v>152</v>
      </c>
      <c r="D91">
        <v>48</v>
      </c>
      <c r="E91" t="s">
        <v>154</v>
      </c>
      <c r="F91">
        <f t="shared" si="4"/>
        <v>48</v>
      </c>
      <c r="H91">
        <v>48</v>
      </c>
      <c r="I91" t="str">
        <f t="shared" si="3"/>
        <v>Not Outlier</v>
      </c>
    </row>
    <row r="92" spans="1:9" x14ac:dyDescent="0.25">
      <c r="A92">
        <v>91</v>
      </c>
      <c r="B92" s="1" t="s">
        <v>105</v>
      </c>
      <c r="C92" t="s">
        <v>151</v>
      </c>
      <c r="D92">
        <v>61</v>
      </c>
      <c r="E92" t="s">
        <v>154</v>
      </c>
      <c r="F92">
        <f t="shared" si="4"/>
        <v>61</v>
      </c>
      <c r="H92">
        <v>61</v>
      </c>
      <c r="I92" t="str">
        <f t="shared" si="3"/>
        <v>Not Outlier</v>
      </c>
    </row>
    <row r="93" spans="1:9" x14ac:dyDescent="0.25">
      <c r="A93">
        <v>92</v>
      </c>
      <c r="B93" s="1" t="s">
        <v>108</v>
      </c>
      <c r="C93" t="s">
        <v>151</v>
      </c>
      <c r="D93">
        <v>75</v>
      </c>
      <c r="E93" t="s">
        <v>154</v>
      </c>
      <c r="F93">
        <f t="shared" si="4"/>
        <v>75</v>
      </c>
      <c r="H93">
        <v>75</v>
      </c>
      <c r="I93" t="str">
        <f t="shared" si="3"/>
        <v>Not Outlier</v>
      </c>
    </row>
    <row r="94" spans="1:9" x14ac:dyDescent="0.25">
      <c r="A94">
        <v>93</v>
      </c>
      <c r="B94" s="1" t="s">
        <v>105</v>
      </c>
      <c r="C94" t="s">
        <v>151</v>
      </c>
      <c r="D94">
        <v>87</v>
      </c>
      <c r="E94" t="s">
        <v>154</v>
      </c>
      <c r="F94">
        <f t="shared" si="4"/>
        <v>87</v>
      </c>
      <c r="H94">
        <v>87</v>
      </c>
      <c r="I94" t="str">
        <f t="shared" si="3"/>
        <v>Not Outlier</v>
      </c>
    </row>
    <row r="95" spans="1:9" x14ac:dyDescent="0.25">
      <c r="A95">
        <v>94</v>
      </c>
      <c r="B95" s="1" t="s">
        <v>108</v>
      </c>
      <c r="C95" t="s">
        <v>151</v>
      </c>
      <c r="D95">
        <v>65</v>
      </c>
      <c r="E95" t="s">
        <v>154</v>
      </c>
      <c r="F95">
        <f t="shared" si="4"/>
        <v>65</v>
      </c>
      <c r="H95">
        <v>65</v>
      </c>
      <c r="I95" t="str">
        <f t="shared" si="3"/>
        <v>Not Outlier</v>
      </c>
    </row>
    <row r="96" spans="1:9" x14ac:dyDescent="0.25">
      <c r="A96">
        <v>95</v>
      </c>
      <c r="B96" s="1" t="s">
        <v>113</v>
      </c>
      <c r="C96" t="s">
        <v>151</v>
      </c>
      <c r="D96">
        <v>50</v>
      </c>
      <c r="E96" t="s">
        <v>154</v>
      </c>
      <c r="F96">
        <f t="shared" si="4"/>
        <v>50</v>
      </c>
      <c r="H96">
        <v>50</v>
      </c>
      <c r="I96" t="str">
        <f t="shared" si="3"/>
        <v>Not Outlier</v>
      </c>
    </row>
    <row r="97" spans="1:9" x14ac:dyDescent="0.25">
      <c r="A97">
        <v>96</v>
      </c>
      <c r="B97" s="1" t="s">
        <v>99</v>
      </c>
      <c r="C97" t="s">
        <v>151</v>
      </c>
      <c r="D97">
        <v>43</v>
      </c>
      <c r="E97" t="s">
        <v>154</v>
      </c>
      <c r="F97">
        <f t="shared" si="4"/>
        <v>43</v>
      </c>
      <c r="H97">
        <v>43</v>
      </c>
      <c r="I97" t="str">
        <f t="shared" si="3"/>
        <v>Not Outlier</v>
      </c>
    </row>
    <row r="98" spans="1:9" x14ac:dyDescent="0.25">
      <c r="A98">
        <v>97</v>
      </c>
      <c r="B98" s="1" t="s">
        <v>99</v>
      </c>
      <c r="C98" t="s">
        <v>152</v>
      </c>
      <c r="D98">
        <v>84</v>
      </c>
      <c r="E98" t="s">
        <v>154</v>
      </c>
      <c r="F98">
        <f t="shared" si="4"/>
        <v>84</v>
      </c>
      <c r="H98">
        <v>84</v>
      </c>
      <c r="I98" t="str">
        <f t="shared" si="3"/>
        <v>Not Outlier</v>
      </c>
    </row>
    <row r="99" spans="1:9" x14ac:dyDescent="0.25">
      <c r="A99">
        <v>98</v>
      </c>
      <c r="B99" s="1" t="s">
        <v>108</v>
      </c>
      <c r="C99" t="s">
        <v>151</v>
      </c>
      <c r="D99">
        <v>35</v>
      </c>
      <c r="E99" t="s">
        <v>154</v>
      </c>
      <c r="F99">
        <f t="shared" si="4"/>
        <v>35</v>
      </c>
      <c r="H99">
        <v>35</v>
      </c>
      <c r="I99" t="str">
        <f t="shared" si="3"/>
        <v>Not Outlier</v>
      </c>
    </row>
    <row r="100" spans="1:9" x14ac:dyDescent="0.25">
      <c r="A100">
        <v>99</v>
      </c>
      <c r="B100" s="1" t="s">
        <v>101</v>
      </c>
      <c r="C100" t="s">
        <v>152</v>
      </c>
      <c r="D100">
        <v>79</v>
      </c>
      <c r="E100" t="s">
        <v>154</v>
      </c>
      <c r="F100">
        <f t="shared" si="4"/>
        <v>79</v>
      </c>
      <c r="H100">
        <v>79</v>
      </c>
      <c r="I100" t="str">
        <f t="shared" si="3"/>
        <v>Not Outlier</v>
      </c>
    </row>
    <row r="101" spans="1:9" x14ac:dyDescent="0.25">
      <c r="A101">
        <v>100</v>
      </c>
      <c r="B101" s="1" t="s">
        <v>111</v>
      </c>
      <c r="C101" t="s">
        <v>151</v>
      </c>
      <c r="D101">
        <v>85</v>
      </c>
      <c r="E101" t="s">
        <v>154</v>
      </c>
      <c r="F101">
        <f t="shared" si="4"/>
        <v>85</v>
      </c>
      <c r="H101">
        <v>85</v>
      </c>
      <c r="I101" t="str">
        <f t="shared" si="3"/>
        <v>Not Outlier</v>
      </c>
    </row>
    <row r="102" spans="1:9" x14ac:dyDescent="0.25">
      <c r="A102">
        <v>101</v>
      </c>
      <c r="B102" s="1" t="s">
        <v>99</v>
      </c>
      <c r="C102" t="s">
        <v>152</v>
      </c>
      <c r="D102">
        <v>63</v>
      </c>
      <c r="E102" t="s">
        <v>154</v>
      </c>
      <c r="F102">
        <f t="shared" si="4"/>
        <v>63</v>
      </c>
      <c r="H102">
        <v>63</v>
      </c>
      <c r="I102" t="str">
        <f t="shared" si="3"/>
        <v>Not Outlier</v>
      </c>
    </row>
    <row r="103" spans="1:9" x14ac:dyDescent="0.25">
      <c r="A103">
        <v>102</v>
      </c>
      <c r="B103" s="1" t="s">
        <v>99</v>
      </c>
      <c r="C103" t="s">
        <v>152</v>
      </c>
      <c r="D103">
        <v>43</v>
      </c>
      <c r="E103" t="s">
        <v>154</v>
      </c>
      <c r="F103">
        <f t="shared" si="4"/>
        <v>43</v>
      </c>
      <c r="H103">
        <v>43</v>
      </c>
      <c r="I103" t="str">
        <f t="shared" si="3"/>
        <v>Not Outlier</v>
      </c>
    </row>
    <row r="104" spans="1:9" x14ac:dyDescent="0.25">
      <c r="A104">
        <v>103</v>
      </c>
      <c r="B104" s="1" t="s">
        <v>113</v>
      </c>
      <c r="C104" t="s">
        <v>151</v>
      </c>
      <c r="D104">
        <v>24</v>
      </c>
      <c r="E104" t="s">
        <v>154</v>
      </c>
      <c r="F104">
        <f t="shared" si="4"/>
        <v>24</v>
      </c>
      <c r="H104">
        <v>24</v>
      </c>
      <c r="I104" t="str">
        <f t="shared" si="3"/>
        <v>Not Outlier</v>
      </c>
    </row>
    <row r="105" spans="1:9" x14ac:dyDescent="0.25">
      <c r="A105">
        <v>104</v>
      </c>
      <c r="B105" s="1" t="s">
        <v>101</v>
      </c>
      <c r="C105" t="s">
        <v>151</v>
      </c>
      <c r="D105">
        <v>46</v>
      </c>
      <c r="E105" t="s">
        <v>154</v>
      </c>
      <c r="F105">
        <f t="shared" si="4"/>
        <v>46</v>
      </c>
      <c r="H105">
        <v>46</v>
      </c>
      <c r="I105" t="str">
        <f t="shared" si="3"/>
        <v>Not Outlier</v>
      </c>
    </row>
    <row r="106" spans="1:9" x14ac:dyDescent="0.25">
      <c r="A106">
        <v>105</v>
      </c>
      <c r="B106" s="1" t="s">
        <v>99</v>
      </c>
      <c r="C106" t="s">
        <v>151</v>
      </c>
      <c r="D106">
        <v>80</v>
      </c>
      <c r="E106" t="s">
        <v>154</v>
      </c>
      <c r="F106">
        <f t="shared" si="4"/>
        <v>80</v>
      </c>
      <c r="H106">
        <v>80</v>
      </c>
      <c r="I106" t="str">
        <f t="shared" si="3"/>
        <v>Not Outlier</v>
      </c>
    </row>
    <row r="107" spans="1:9" x14ac:dyDescent="0.25">
      <c r="A107">
        <v>106</v>
      </c>
      <c r="B107" s="1" t="s">
        <v>101</v>
      </c>
      <c r="C107" t="s">
        <v>152</v>
      </c>
      <c r="D107">
        <v>40</v>
      </c>
      <c r="E107" t="s">
        <v>154</v>
      </c>
      <c r="F107">
        <f t="shared" si="4"/>
        <v>40</v>
      </c>
      <c r="H107">
        <v>40</v>
      </c>
      <c r="I107" t="str">
        <f t="shared" si="3"/>
        <v>Not Outlier</v>
      </c>
    </row>
    <row r="108" spans="1:9" x14ac:dyDescent="0.25">
      <c r="A108">
        <v>107</v>
      </c>
      <c r="B108" s="1" t="s">
        <v>99</v>
      </c>
      <c r="C108" t="s">
        <v>151</v>
      </c>
      <c r="D108">
        <v>48</v>
      </c>
      <c r="E108" t="s">
        <v>154</v>
      </c>
      <c r="F108">
        <f t="shared" si="4"/>
        <v>48</v>
      </c>
      <c r="H108">
        <v>48</v>
      </c>
      <c r="I108" t="str">
        <f t="shared" si="3"/>
        <v>Not Outlier</v>
      </c>
    </row>
    <row r="109" spans="1:9" x14ac:dyDescent="0.25">
      <c r="A109">
        <v>108</v>
      </c>
      <c r="B109" s="1" t="s">
        <v>105</v>
      </c>
      <c r="C109" t="s">
        <v>151</v>
      </c>
      <c r="D109">
        <v>63</v>
      </c>
      <c r="E109" t="s">
        <v>154</v>
      </c>
      <c r="F109">
        <f t="shared" si="4"/>
        <v>63</v>
      </c>
      <c r="H109">
        <v>63</v>
      </c>
      <c r="I109" t="str">
        <f t="shared" si="3"/>
        <v>Not Outlier</v>
      </c>
    </row>
    <row r="110" spans="1:9" x14ac:dyDescent="0.25">
      <c r="A110">
        <v>109</v>
      </c>
      <c r="B110" s="1" t="s">
        <v>99</v>
      </c>
      <c r="C110" t="s">
        <v>152</v>
      </c>
      <c r="D110">
        <v>32</v>
      </c>
      <c r="E110" t="s">
        <v>154</v>
      </c>
      <c r="F110">
        <f t="shared" si="4"/>
        <v>32</v>
      </c>
      <c r="H110">
        <v>32</v>
      </c>
      <c r="I110" t="str">
        <f t="shared" si="3"/>
        <v>Not Outlier</v>
      </c>
    </row>
    <row r="111" spans="1:9" x14ac:dyDescent="0.25">
      <c r="A111">
        <v>110</v>
      </c>
      <c r="B111" s="1" t="s">
        <v>99</v>
      </c>
      <c r="C111" t="s">
        <v>151</v>
      </c>
      <c r="D111">
        <v>78</v>
      </c>
      <c r="E111" t="s">
        <v>154</v>
      </c>
      <c r="F111">
        <f t="shared" si="4"/>
        <v>78</v>
      </c>
      <c r="H111">
        <v>78</v>
      </c>
      <c r="I111" t="str">
        <f t="shared" si="3"/>
        <v>Not Outlier</v>
      </c>
    </row>
    <row r="112" spans="1:9" x14ac:dyDescent="0.25">
      <c r="A112">
        <v>111</v>
      </c>
      <c r="B112" s="1" t="s">
        <v>113</v>
      </c>
      <c r="C112" t="s">
        <v>152</v>
      </c>
      <c r="D112">
        <v>27</v>
      </c>
      <c r="E112" t="s">
        <v>154</v>
      </c>
      <c r="F112">
        <f t="shared" si="4"/>
        <v>27</v>
      </c>
      <c r="H112">
        <v>27</v>
      </c>
      <c r="I112" t="str">
        <f t="shared" si="3"/>
        <v>Not Outlier</v>
      </c>
    </row>
    <row r="113" spans="1:9" x14ac:dyDescent="0.25">
      <c r="A113">
        <v>112</v>
      </c>
      <c r="B113" s="1" t="s">
        <v>99</v>
      </c>
      <c r="C113" t="s">
        <v>151</v>
      </c>
      <c r="D113">
        <v>70</v>
      </c>
      <c r="E113" t="s">
        <v>154</v>
      </c>
      <c r="F113">
        <f t="shared" si="4"/>
        <v>70</v>
      </c>
      <c r="H113">
        <v>70</v>
      </c>
      <c r="I113" t="str">
        <f t="shared" si="3"/>
        <v>Not Outlier</v>
      </c>
    </row>
    <row r="114" spans="1:9" x14ac:dyDescent="0.25">
      <c r="A114">
        <v>113</v>
      </c>
      <c r="B114" s="1" t="s">
        <v>99</v>
      </c>
      <c r="C114" t="s">
        <v>152</v>
      </c>
      <c r="D114">
        <v>72</v>
      </c>
      <c r="E114" t="s">
        <v>154</v>
      </c>
      <c r="F114">
        <f t="shared" si="4"/>
        <v>72</v>
      </c>
      <c r="H114">
        <v>72</v>
      </c>
      <c r="I114" t="str">
        <f t="shared" si="3"/>
        <v>Not Outlier</v>
      </c>
    </row>
    <row r="115" spans="1:9" x14ac:dyDescent="0.25">
      <c r="A115">
        <v>114</v>
      </c>
      <c r="B115" s="1" t="s">
        <v>99</v>
      </c>
      <c r="C115" t="s">
        <v>151</v>
      </c>
      <c r="D115">
        <v>38</v>
      </c>
      <c r="E115" t="s">
        <v>154</v>
      </c>
      <c r="F115">
        <f t="shared" si="4"/>
        <v>38</v>
      </c>
      <c r="H115">
        <v>38</v>
      </c>
      <c r="I115" t="str">
        <f t="shared" si="3"/>
        <v>Not Outlier</v>
      </c>
    </row>
    <row r="116" spans="1:9" x14ac:dyDescent="0.25">
      <c r="A116">
        <v>115</v>
      </c>
      <c r="B116" s="1" t="s">
        <v>99</v>
      </c>
      <c r="C116" t="s">
        <v>152</v>
      </c>
      <c r="D116">
        <v>64</v>
      </c>
      <c r="E116" t="s">
        <v>154</v>
      </c>
      <c r="F116">
        <f t="shared" si="4"/>
        <v>64</v>
      </c>
      <c r="H116">
        <v>64</v>
      </c>
      <c r="I116" t="str">
        <f t="shared" si="3"/>
        <v>Not Outlier</v>
      </c>
    </row>
    <row r="117" spans="1:9" x14ac:dyDescent="0.25">
      <c r="A117">
        <v>116</v>
      </c>
      <c r="B117" s="1" t="s">
        <v>108</v>
      </c>
      <c r="C117" t="s">
        <v>151</v>
      </c>
      <c r="D117">
        <v>88</v>
      </c>
      <c r="E117" t="s">
        <v>154</v>
      </c>
      <c r="F117">
        <f t="shared" si="4"/>
        <v>88</v>
      </c>
      <c r="H117">
        <v>88</v>
      </c>
      <c r="I117" t="str">
        <f t="shared" si="3"/>
        <v>Not Outlier</v>
      </c>
    </row>
    <row r="118" spans="1:9" x14ac:dyDescent="0.25">
      <c r="A118">
        <v>117</v>
      </c>
      <c r="B118" s="1" t="s">
        <v>113</v>
      </c>
      <c r="C118" t="s">
        <v>152</v>
      </c>
      <c r="D118">
        <v>28</v>
      </c>
      <c r="E118" t="s">
        <v>154</v>
      </c>
      <c r="F118">
        <f t="shared" si="4"/>
        <v>28</v>
      </c>
      <c r="H118">
        <v>28</v>
      </c>
      <c r="I118" t="str">
        <f t="shared" si="3"/>
        <v>Not Outlier</v>
      </c>
    </row>
    <row r="119" spans="1:9" x14ac:dyDescent="0.25">
      <c r="A119">
        <v>118</v>
      </c>
      <c r="B119" s="1" t="s">
        <v>99</v>
      </c>
      <c r="C119" t="s">
        <v>152</v>
      </c>
      <c r="D119">
        <v>25</v>
      </c>
      <c r="E119" t="s">
        <v>154</v>
      </c>
      <c r="F119">
        <f t="shared" si="4"/>
        <v>25</v>
      </c>
      <c r="H119">
        <v>25</v>
      </c>
      <c r="I119" t="str">
        <f t="shared" si="3"/>
        <v>Not Outlier</v>
      </c>
    </row>
    <row r="120" spans="1:9" x14ac:dyDescent="0.25">
      <c r="A120">
        <v>119</v>
      </c>
      <c r="B120" s="1" t="s">
        <v>101</v>
      </c>
      <c r="C120" t="s">
        <v>152</v>
      </c>
      <c r="D120">
        <v>90</v>
      </c>
      <c r="E120" t="s">
        <v>154</v>
      </c>
      <c r="F120">
        <f t="shared" si="4"/>
        <v>90</v>
      </c>
      <c r="H120">
        <v>90</v>
      </c>
      <c r="I120" t="str">
        <f t="shared" si="3"/>
        <v>Not Outlier</v>
      </c>
    </row>
    <row r="121" spans="1:9" x14ac:dyDescent="0.25">
      <c r="A121">
        <v>120</v>
      </c>
      <c r="B121" s="1" t="s">
        <v>99</v>
      </c>
      <c r="C121" t="s">
        <v>151</v>
      </c>
      <c r="D121">
        <v>77</v>
      </c>
      <c r="E121" t="s">
        <v>154</v>
      </c>
      <c r="F121">
        <f t="shared" si="4"/>
        <v>77</v>
      </c>
      <c r="H121">
        <v>77</v>
      </c>
      <c r="I121" t="str">
        <f t="shared" si="3"/>
        <v>Not Outlier</v>
      </c>
    </row>
    <row r="122" spans="1:9" x14ac:dyDescent="0.25">
      <c r="A122">
        <v>121</v>
      </c>
      <c r="B122" s="1" t="s">
        <v>113</v>
      </c>
      <c r="C122" t="s">
        <v>152</v>
      </c>
      <c r="D122">
        <v>25</v>
      </c>
      <c r="E122" t="s">
        <v>154</v>
      </c>
      <c r="F122">
        <f t="shared" si="4"/>
        <v>25</v>
      </c>
      <c r="H122">
        <v>25</v>
      </c>
      <c r="I122" t="str">
        <f t="shared" si="3"/>
        <v>Not Outlier</v>
      </c>
    </row>
    <row r="123" spans="1:9" x14ac:dyDescent="0.25">
      <c r="A123">
        <v>122</v>
      </c>
      <c r="B123" s="1" t="s">
        <v>105</v>
      </c>
      <c r="C123" t="s">
        <v>151</v>
      </c>
      <c r="D123">
        <v>41</v>
      </c>
      <c r="E123" t="s">
        <v>154</v>
      </c>
      <c r="F123">
        <f t="shared" si="4"/>
        <v>41</v>
      </c>
      <c r="H123">
        <v>41</v>
      </c>
      <c r="I123" t="str">
        <f t="shared" si="3"/>
        <v>Not Outlier</v>
      </c>
    </row>
    <row r="124" spans="1:9" x14ac:dyDescent="0.25">
      <c r="A124">
        <v>123</v>
      </c>
      <c r="B124" s="1" t="s">
        <v>102</v>
      </c>
      <c r="C124" t="s">
        <v>152</v>
      </c>
      <c r="D124">
        <v>69</v>
      </c>
      <c r="E124" t="s">
        <v>154</v>
      </c>
      <c r="F124">
        <f t="shared" si="4"/>
        <v>69</v>
      </c>
      <c r="H124">
        <v>69</v>
      </c>
      <c r="I124" t="str">
        <f t="shared" si="3"/>
        <v>Not Outlier</v>
      </c>
    </row>
    <row r="125" spans="1:9" x14ac:dyDescent="0.25">
      <c r="A125">
        <v>124</v>
      </c>
      <c r="B125" s="1" t="s">
        <v>113</v>
      </c>
      <c r="C125" t="s">
        <v>152</v>
      </c>
      <c r="D125">
        <v>52</v>
      </c>
      <c r="E125" t="s">
        <v>154</v>
      </c>
      <c r="F125">
        <f t="shared" si="4"/>
        <v>52</v>
      </c>
      <c r="H125">
        <v>52</v>
      </c>
      <c r="I125" t="str">
        <f t="shared" si="3"/>
        <v>Not Outlier</v>
      </c>
    </row>
    <row r="126" spans="1:9" x14ac:dyDescent="0.25">
      <c r="A126">
        <v>125</v>
      </c>
      <c r="B126" s="1" t="s">
        <v>105</v>
      </c>
      <c r="C126" t="s">
        <v>152</v>
      </c>
      <c r="D126">
        <v>58</v>
      </c>
      <c r="E126" t="s">
        <v>154</v>
      </c>
      <c r="F126">
        <f t="shared" si="4"/>
        <v>58</v>
      </c>
      <c r="H126">
        <v>58</v>
      </c>
      <c r="I126" t="str">
        <f t="shared" si="3"/>
        <v>Not Outlier</v>
      </c>
    </row>
    <row r="127" spans="1:9" x14ac:dyDescent="0.25">
      <c r="A127">
        <v>126</v>
      </c>
      <c r="B127" s="1" t="s">
        <v>99</v>
      </c>
      <c r="C127" t="s">
        <v>152</v>
      </c>
      <c r="D127">
        <v>67</v>
      </c>
      <c r="E127" t="s">
        <v>154</v>
      </c>
      <c r="F127">
        <f t="shared" si="4"/>
        <v>67</v>
      </c>
      <c r="H127">
        <v>67</v>
      </c>
      <c r="I127" t="str">
        <f t="shared" si="3"/>
        <v>Not Outlier</v>
      </c>
    </row>
    <row r="128" spans="1:9" x14ac:dyDescent="0.25">
      <c r="A128">
        <v>127</v>
      </c>
      <c r="B128" s="1" t="s">
        <v>108</v>
      </c>
      <c r="C128" t="s">
        <v>152</v>
      </c>
      <c r="D128">
        <v>57</v>
      </c>
      <c r="E128" t="s">
        <v>154</v>
      </c>
      <c r="F128">
        <f t="shared" si="4"/>
        <v>57</v>
      </c>
      <c r="H128">
        <v>57</v>
      </c>
      <c r="I128" t="str">
        <f t="shared" si="3"/>
        <v>Not Outlier</v>
      </c>
    </row>
    <row r="129" spans="1:9" x14ac:dyDescent="0.25">
      <c r="A129">
        <v>128</v>
      </c>
      <c r="B129" s="1" t="s">
        <v>99</v>
      </c>
      <c r="C129" t="s">
        <v>152</v>
      </c>
      <c r="D129">
        <v>55</v>
      </c>
      <c r="E129" t="s">
        <v>154</v>
      </c>
      <c r="F129">
        <f t="shared" si="4"/>
        <v>55</v>
      </c>
      <c r="H129">
        <v>55</v>
      </c>
      <c r="I129" t="str">
        <f t="shared" si="3"/>
        <v>Not Outlier</v>
      </c>
    </row>
    <row r="130" spans="1:9" x14ac:dyDescent="0.25">
      <c r="A130">
        <v>129</v>
      </c>
      <c r="B130" s="1" t="s">
        <v>99</v>
      </c>
      <c r="C130" t="s">
        <v>152</v>
      </c>
      <c r="D130">
        <v>21</v>
      </c>
      <c r="E130" t="s">
        <v>154</v>
      </c>
      <c r="F130">
        <f t="shared" si="4"/>
        <v>21</v>
      </c>
      <c r="H130">
        <v>21</v>
      </c>
      <c r="I130" t="str">
        <f t="shared" si="3"/>
        <v>Not Outlier</v>
      </c>
    </row>
    <row r="131" spans="1:9" x14ac:dyDescent="0.25">
      <c r="A131">
        <v>130</v>
      </c>
      <c r="B131" s="1" t="s">
        <v>99</v>
      </c>
      <c r="C131" t="s">
        <v>152</v>
      </c>
      <c r="D131">
        <v>50</v>
      </c>
      <c r="E131" t="s">
        <v>154</v>
      </c>
      <c r="F131">
        <f t="shared" si="4"/>
        <v>50</v>
      </c>
      <c r="H131">
        <v>50</v>
      </c>
      <c r="I131" t="str">
        <f t="shared" ref="I131:I194" si="5">IF(OR(H131&gt;$L$9,H131&lt;$L$10),"Outlier","Not Outlier")</f>
        <v>Not Outlier</v>
      </c>
    </row>
    <row r="132" spans="1:9" x14ac:dyDescent="0.25">
      <c r="A132">
        <v>131</v>
      </c>
      <c r="B132" s="1" t="s">
        <v>107</v>
      </c>
      <c r="C132" t="s">
        <v>152</v>
      </c>
      <c r="D132">
        <v>90</v>
      </c>
      <c r="E132" t="s">
        <v>154</v>
      </c>
      <c r="F132">
        <f t="shared" si="4"/>
        <v>90</v>
      </c>
      <c r="H132">
        <v>90</v>
      </c>
      <c r="I132" t="str">
        <f t="shared" si="5"/>
        <v>Not Outlier</v>
      </c>
    </row>
    <row r="133" spans="1:9" x14ac:dyDescent="0.25">
      <c r="A133">
        <v>132</v>
      </c>
      <c r="B133" s="1" t="s">
        <v>105</v>
      </c>
      <c r="C133" t="s">
        <v>152</v>
      </c>
      <c r="D133">
        <v>50</v>
      </c>
      <c r="E133" t="s">
        <v>154</v>
      </c>
      <c r="F133">
        <f t="shared" si="4"/>
        <v>50</v>
      </c>
      <c r="H133">
        <v>50</v>
      </c>
      <c r="I133" t="str">
        <f t="shared" si="5"/>
        <v>Not Outlier</v>
      </c>
    </row>
    <row r="134" spans="1:9" x14ac:dyDescent="0.25">
      <c r="A134">
        <v>133</v>
      </c>
      <c r="B134" s="1" t="s">
        <v>108</v>
      </c>
      <c r="C134" t="s">
        <v>152</v>
      </c>
      <c r="D134">
        <v>71</v>
      </c>
      <c r="E134" t="s">
        <v>154</v>
      </c>
      <c r="F134">
        <f t="shared" ref="F134:F197" si="6">IF(D134,D134,AVERAGE(D131:D133))</f>
        <v>71</v>
      </c>
      <c r="H134">
        <v>71</v>
      </c>
      <c r="I134" t="str">
        <f t="shared" si="5"/>
        <v>Not Outlier</v>
      </c>
    </row>
    <row r="135" spans="1:9" x14ac:dyDescent="0.25">
      <c r="A135">
        <v>134</v>
      </c>
      <c r="B135" s="1" t="s">
        <v>101</v>
      </c>
      <c r="C135" t="s">
        <v>151</v>
      </c>
      <c r="D135">
        <v>82</v>
      </c>
      <c r="E135" t="s">
        <v>154</v>
      </c>
      <c r="F135">
        <f t="shared" si="6"/>
        <v>82</v>
      </c>
      <c r="H135">
        <v>82</v>
      </c>
      <c r="I135" t="str">
        <f t="shared" si="5"/>
        <v>Not Outlier</v>
      </c>
    </row>
    <row r="136" spans="1:9" x14ac:dyDescent="0.25">
      <c r="A136">
        <v>135</v>
      </c>
      <c r="B136" s="1" t="s">
        <v>105</v>
      </c>
      <c r="C136" t="s">
        <v>152</v>
      </c>
      <c r="D136">
        <v>27</v>
      </c>
      <c r="E136" t="s">
        <v>154</v>
      </c>
      <c r="F136">
        <f t="shared" si="6"/>
        <v>27</v>
      </c>
      <c r="H136">
        <v>27</v>
      </c>
      <c r="I136" t="str">
        <f t="shared" si="5"/>
        <v>Not Outlier</v>
      </c>
    </row>
    <row r="137" spans="1:9" x14ac:dyDescent="0.25">
      <c r="A137">
        <v>136</v>
      </c>
      <c r="B137" s="1" t="s">
        <v>99</v>
      </c>
      <c r="C137" t="s">
        <v>152</v>
      </c>
      <c r="D137">
        <v>36</v>
      </c>
      <c r="E137" t="s">
        <v>154</v>
      </c>
      <c r="F137">
        <f t="shared" si="6"/>
        <v>36</v>
      </c>
      <c r="H137">
        <v>36</v>
      </c>
      <c r="I137" t="str">
        <f t="shared" si="5"/>
        <v>Not Outlier</v>
      </c>
    </row>
    <row r="138" spans="1:9" x14ac:dyDescent="0.25">
      <c r="A138">
        <v>137</v>
      </c>
      <c r="B138" s="1" t="s">
        <v>113</v>
      </c>
      <c r="C138" t="s">
        <v>151</v>
      </c>
      <c r="D138">
        <v>25</v>
      </c>
      <c r="E138" t="s">
        <v>154</v>
      </c>
      <c r="F138">
        <f t="shared" si="6"/>
        <v>25</v>
      </c>
      <c r="H138">
        <v>25</v>
      </c>
      <c r="I138" t="str">
        <f t="shared" si="5"/>
        <v>Not Outlier</v>
      </c>
    </row>
    <row r="139" spans="1:9" x14ac:dyDescent="0.25">
      <c r="A139">
        <v>138</v>
      </c>
      <c r="B139" s="1" t="s">
        <v>99</v>
      </c>
      <c r="C139" t="s">
        <v>152</v>
      </c>
      <c r="D139">
        <v>27</v>
      </c>
      <c r="E139" t="s">
        <v>154</v>
      </c>
      <c r="F139">
        <f t="shared" si="6"/>
        <v>27</v>
      </c>
      <c r="H139">
        <v>27</v>
      </c>
      <c r="I139" t="str">
        <f t="shared" si="5"/>
        <v>Not Outlier</v>
      </c>
    </row>
    <row r="140" spans="1:9" x14ac:dyDescent="0.25">
      <c r="A140">
        <v>139</v>
      </c>
      <c r="B140" s="1" t="s">
        <v>99</v>
      </c>
      <c r="C140" t="s">
        <v>152</v>
      </c>
      <c r="D140">
        <v>75</v>
      </c>
      <c r="E140" t="s">
        <v>154</v>
      </c>
      <c r="F140">
        <f t="shared" si="6"/>
        <v>75</v>
      </c>
      <c r="H140">
        <v>75</v>
      </c>
      <c r="I140" t="str">
        <f t="shared" si="5"/>
        <v>Not Outlier</v>
      </c>
    </row>
    <row r="141" spans="1:9" x14ac:dyDescent="0.25">
      <c r="A141">
        <v>140</v>
      </c>
      <c r="B141" s="1" t="s">
        <v>99</v>
      </c>
      <c r="C141" t="s">
        <v>151</v>
      </c>
      <c r="D141">
        <v>58</v>
      </c>
      <c r="E141" t="s">
        <v>154</v>
      </c>
      <c r="F141">
        <f t="shared" si="6"/>
        <v>58</v>
      </c>
      <c r="H141">
        <v>58</v>
      </c>
      <c r="I141" t="str">
        <f t="shared" si="5"/>
        <v>Not Outlier</v>
      </c>
    </row>
    <row r="142" spans="1:9" x14ac:dyDescent="0.25">
      <c r="A142">
        <v>141</v>
      </c>
      <c r="B142" s="1" t="s">
        <v>99</v>
      </c>
      <c r="C142" t="s">
        <v>151</v>
      </c>
      <c r="D142">
        <v>38</v>
      </c>
      <c r="E142" t="s">
        <v>154</v>
      </c>
      <c r="F142">
        <f t="shared" si="6"/>
        <v>38</v>
      </c>
      <c r="H142">
        <v>38</v>
      </c>
      <c r="I142" t="str">
        <f t="shared" si="5"/>
        <v>Not Outlier</v>
      </c>
    </row>
    <row r="143" spans="1:9" x14ac:dyDescent="0.25">
      <c r="A143">
        <v>142</v>
      </c>
      <c r="B143" s="1" t="s">
        <v>113</v>
      </c>
      <c r="C143" t="s">
        <v>151</v>
      </c>
      <c r="D143">
        <v>77</v>
      </c>
      <c r="E143" t="s">
        <v>154</v>
      </c>
      <c r="F143">
        <f t="shared" si="6"/>
        <v>77</v>
      </c>
      <c r="H143">
        <v>77</v>
      </c>
      <c r="I143" t="str">
        <f t="shared" si="5"/>
        <v>Not Outlier</v>
      </c>
    </row>
    <row r="144" spans="1:9" x14ac:dyDescent="0.25">
      <c r="A144">
        <v>143</v>
      </c>
      <c r="B144" s="1" t="s">
        <v>99</v>
      </c>
      <c r="C144" t="s">
        <v>151</v>
      </c>
      <c r="D144">
        <v>46</v>
      </c>
      <c r="E144" t="s">
        <v>154</v>
      </c>
      <c r="F144">
        <f t="shared" si="6"/>
        <v>46</v>
      </c>
      <c r="H144">
        <v>46</v>
      </c>
      <c r="I144" t="str">
        <f t="shared" si="5"/>
        <v>Not Outlier</v>
      </c>
    </row>
    <row r="145" spans="1:9" x14ac:dyDescent="0.25">
      <c r="A145">
        <v>144</v>
      </c>
      <c r="B145" s="1" t="s">
        <v>108</v>
      </c>
      <c r="C145" t="s">
        <v>151</v>
      </c>
      <c r="D145">
        <v>27</v>
      </c>
      <c r="E145" t="s">
        <v>154</v>
      </c>
      <c r="F145">
        <f t="shared" si="6"/>
        <v>27</v>
      </c>
      <c r="H145">
        <v>27</v>
      </c>
      <c r="I145" t="str">
        <f t="shared" si="5"/>
        <v>Not Outlier</v>
      </c>
    </row>
    <row r="146" spans="1:9" x14ac:dyDescent="0.25">
      <c r="A146">
        <v>145</v>
      </c>
      <c r="B146" s="1" t="s">
        <v>107</v>
      </c>
      <c r="C146" t="s">
        <v>151</v>
      </c>
      <c r="D146">
        <v>18</v>
      </c>
      <c r="E146" t="s">
        <v>154</v>
      </c>
      <c r="F146">
        <f t="shared" si="6"/>
        <v>18</v>
      </c>
      <c r="H146">
        <v>18</v>
      </c>
      <c r="I146" t="str">
        <f t="shared" si="5"/>
        <v>Not Outlier</v>
      </c>
    </row>
    <row r="147" spans="1:9" x14ac:dyDescent="0.25">
      <c r="A147">
        <v>146</v>
      </c>
      <c r="B147" s="1" t="s">
        <v>103</v>
      </c>
      <c r="C147" t="s">
        <v>151</v>
      </c>
      <c r="D147">
        <v>85</v>
      </c>
      <c r="E147" t="s">
        <v>154</v>
      </c>
      <c r="F147">
        <f t="shared" si="6"/>
        <v>85</v>
      </c>
      <c r="H147">
        <v>85</v>
      </c>
      <c r="I147" t="str">
        <f t="shared" si="5"/>
        <v>Not Outlier</v>
      </c>
    </row>
    <row r="148" spans="1:9" x14ac:dyDescent="0.25">
      <c r="A148">
        <v>147</v>
      </c>
      <c r="B148" s="1" t="s">
        <v>99</v>
      </c>
      <c r="C148" t="s">
        <v>152</v>
      </c>
      <c r="D148">
        <v>29</v>
      </c>
      <c r="E148" t="s">
        <v>154</v>
      </c>
      <c r="F148">
        <f t="shared" si="6"/>
        <v>29</v>
      </c>
      <c r="H148">
        <v>29</v>
      </c>
      <c r="I148" t="str">
        <f t="shared" si="5"/>
        <v>Not Outlier</v>
      </c>
    </row>
    <row r="149" spans="1:9" x14ac:dyDescent="0.25">
      <c r="A149">
        <v>148</v>
      </c>
      <c r="B149" s="1" t="s">
        <v>105</v>
      </c>
      <c r="C149" t="s">
        <v>152</v>
      </c>
      <c r="D149">
        <v>33</v>
      </c>
      <c r="E149" t="s">
        <v>154</v>
      </c>
      <c r="F149">
        <f t="shared" si="6"/>
        <v>33</v>
      </c>
      <c r="H149">
        <v>33</v>
      </c>
      <c r="I149" t="str">
        <f t="shared" si="5"/>
        <v>Not Outlier</v>
      </c>
    </row>
    <row r="150" spans="1:9" x14ac:dyDescent="0.25">
      <c r="A150">
        <v>149</v>
      </c>
      <c r="B150" s="1" t="s">
        <v>108</v>
      </c>
      <c r="C150" t="s">
        <v>152</v>
      </c>
      <c r="D150">
        <v>73</v>
      </c>
      <c r="E150" t="s">
        <v>154</v>
      </c>
      <c r="F150">
        <f t="shared" si="6"/>
        <v>73</v>
      </c>
      <c r="H150">
        <v>73</v>
      </c>
      <c r="I150" t="str">
        <f t="shared" si="5"/>
        <v>Not Outlier</v>
      </c>
    </row>
    <row r="151" spans="1:9" x14ac:dyDescent="0.25">
      <c r="A151">
        <v>150</v>
      </c>
      <c r="B151" s="1" t="s">
        <v>99</v>
      </c>
      <c r="C151" t="s">
        <v>152</v>
      </c>
      <c r="D151">
        <v>31</v>
      </c>
      <c r="E151" t="s">
        <v>154</v>
      </c>
      <c r="F151">
        <f t="shared" si="6"/>
        <v>31</v>
      </c>
      <c r="H151">
        <v>31</v>
      </c>
      <c r="I151" t="str">
        <f t="shared" si="5"/>
        <v>Not Outlier</v>
      </c>
    </row>
    <row r="152" spans="1:9" x14ac:dyDescent="0.25">
      <c r="A152">
        <v>151</v>
      </c>
      <c r="B152" s="1" t="s">
        <v>109</v>
      </c>
      <c r="C152" t="s">
        <v>151</v>
      </c>
      <c r="D152">
        <v>76</v>
      </c>
      <c r="E152" t="s">
        <v>154</v>
      </c>
      <c r="F152">
        <f t="shared" si="6"/>
        <v>76</v>
      </c>
      <c r="H152">
        <v>76</v>
      </c>
      <c r="I152" t="str">
        <f t="shared" si="5"/>
        <v>Not Outlier</v>
      </c>
    </row>
    <row r="153" spans="1:9" x14ac:dyDescent="0.25">
      <c r="A153">
        <v>152</v>
      </c>
      <c r="B153" s="1" t="s">
        <v>107</v>
      </c>
      <c r="C153" t="s">
        <v>152</v>
      </c>
      <c r="D153">
        <v>26</v>
      </c>
      <c r="E153" t="s">
        <v>154</v>
      </c>
      <c r="F153">
        <f t="shared" si="6"/>
        <v>26</v>
      </c>
      <c r="H153">
        <v>26</v>
      </c>
      <c r="I153" t="str">
        <f t="shared" si="5"/>
        <v>Not Outlier</v>
      </c>
    </row>
    <row r="154" spans="1:9" x14ac:dyDescent="0.25">
      <c r="A154">
        <v>153</v>
      </c>
      <c r="B154" s="1" t="s">
        <v>99</v>
      </c>
      <c r="C154" t="s">
        <v>151</v>
      </c>
      <c r="D154">
        <v>19</v>
      </c>
      <c r="E154" t="s">
        <v>154</v>
      </c>
      <c r="F154">
        <f t="shared" si="6"/>
        <v>19</v>
      </c>
      <c r="H154">
        <v>19</v>
      </c>
      <c r="I154" t="str">
        <f t="shared" si="5"/>
        <v>Not Outlier</v>
      </c>
    </row>
    <row r="155" spans="1:9" x14ac:dyDescent="0.25">
      <c r="A155">
        <v>154</v>
      </c>
      <c r="B155" s="1" t="s">
        <v>107</v>
      </c>
      <c r="C155" t="s">
        <v>151</v>
      </c>
      <c r="D155">
        <v>37</v>
      </c>
      <c r="E155" t="s">
        <v>154</v>
      </c>
      <c r="F155">
        <f t="shared" si="6"/>
        <v>37</v>
      </c>
      <c r="H155">
        <v>37</v>
      </c>
      <c r="I155" t="str">
        <f t="shared" si="5"/>
        <v>Not Outlier</v>
      </c>
    </row>
    <row r="156" spans="1:9" x14ac:dyDescent="0.25">
      <c r="A156">
        <v>155</v>
      </c>
      <c r="B156" s="1" t="s">
        <v>113</v>
      </c>
      <c r="C156" t="s">
        <v>151</v>
      </c>
      <c r="D156">
        <v>56</v>
      </c>
      <c r="E156" t="s">
        <v>154</v>
      </c>
      <c r="F156">
        <f t="shared" si="6"/>
        <v>56</v>
      </c>
      <c r="H156">
        <v>56</v>
      </c>
      <c r="I156" t="str">
        <f t="shared" si="5"/>
        <v>Not Outlier</v>
      </c>
    </row>
    <row r="157" spans="1:9" x14ac:dyDescent="0.25">
      <c r="A157">
        <v>156</v>
      </c>
      <c r="B157" s="1" t="s">
        <v>100</v>
      </c>
      <c r="C157" t="s">
        <v>152</v>
      </c>
      <c r="D157">
        <v>32</v>
      </c>
      <c r="E157" t="s">
        <v>154</v>
      </c>
      <c r="F157">
        <f t="shared" si="6"/>
        <v>32</v>
      </c>
      <c r="H157">
        <v>32</v>
      </c>
      <c r="I157" t="str">
        <f t="shared" si="5"/>
        <v>Not Outlier</v>
      </c>
    </row>
    <row r="158" spans="1:9" x14ac:dyDescent="0.25">
      <c r="A158">
        <v>157</v>
      </c>
      <c r="B158" s="1" t="s">
        <v>101</v>
      </c>
      <c r="C158" t="s">
        <v>152</v>
      </c>
      <c r="D158">
        <v>50</v>
      </c>
      <c r="E158" t="s">
        <v>154</v>
      </c>
      <c r="F158">
        <f t="shared" si="6"/>
        <v>50</v>
      </c>
      <c r="H158">
        <v>50</v>
      </c>
      <c r="I158" t="str">
        <f t="shared" si="5"/>
        <v>Not Outlier</v>
      </c>
    </row>
    <row r="159" spans="1:9" x14ac:dyDescent="0.25">
      <c r="A159">
        <v>158</v>
      </c>
      <c r="B159" s="1" t="s">
        <v>99</v>
      </c>
      <c r="C159" t="s">
        <v>152</v>
      </c>
      <c r="D159">
        <v>41</v>
      </c>
      <c r="E159" t="s">
        <v>154</v>
      </c>
      <c r="F159">
        <f t="shared" si="6"/>
        <v>41</v>
      </c>
      <c r="H159">
        <v>41</v>
      </c>
      <c r="I159" t="str">
        <f t="shared" si="5"/>
        <v>Not Outlier</v>
      </c>
    </row>
    <row r="160" spans="1:9" x14ac:dyDescent="0.25">
      <c r="A160">
        <v>159</v>
      </c>
      <c r="B160" s="1" t="s">
        <v>99</v>
      </c>
      <c r="C160" t="s">
        <v>151</v>
      </c>
      <c r="D160">
        <v>25</v>
      </c>
      <c r="E160" t="s">
        <v>154</v>
      </c>
      <c r="F160">
        <f t="shared" si="6"/>
        <v>25</v>
      </c>
      <c r="H160">
        <v>25</v>
      </c>
      <c r="I160" t="str">
        <f t="shared" si="5"/>
        <v>Not Outlier</v>
      </c>
    </row>
    <row r="161" spans="1:9" x14ac:dyDescent="0.25">
      <c r="A161">
        <v>160</v>
      </c>
      <c r="B161" s="1" t="s">
        <v>99</v>
      </c>
      <c r="C161" t="s">
        <v>151</v>
      </c>
      <c r="D161">
        <v>48</v>
      </c>
      <c r="E161" t="s">
        <v>154</v>
      </c>
      <c r="F161">
        <f t="shared" si="6"/>
        <v>48</v>
      </c>
      <c r="H161">
        <v>48</v>
      </c>
      <c r="I161" t="str">
        <f t="shared" si="5"/>
        <v>Not Outlier</v>
      </c>
    </row>
    <row r="162" spans="1:9" x14ac:dyDescent="0.25">
      <c r="A162">
        <v>161</v>
      </c>
      <c r="B162" s="1" t="s">
        <v>100</v>
      </c>
      <c r="C162" t="s">
        <v>152</v>
      </c>
      <c r="D162">
        <v>68</v>
      </c>
      <c r="E162" t="s">
        <v>154</v>
      </c>
      <c r="F162">
        <f t="shared" si="6"/>
        <v>68</v>
      </c>
      <c r="H162">
        <v>68</v>
      </c>
      <c r="I162" t="str">
        <f t="shared" si="5"/>
        <v>Not Outlier</v>
      </c>
    </row>
    <row r="163" spans="1:9" x14ac:dyDescent="0.25">
      <c r="A163">
        <v>162</v>
      </c>
      <c r="B163" s="1" t="s">
        <v>99</v>
      </c>
      <c r="C163" t="s">
        <v>152</v>
      </c>
      <c r="D163">
        <v>63</v>
      </c>
      <c r="E163" t="s">
        <v>154</v>
      </c>
      <c r="F163">
        <f t="shared" si="6"/>
        <v>63</v>
      </c>
      <c r="H163">
        <v>63</v>
      </c>
      <c r="I163" t="str">
        <f t="shared" si="5"/>
        <v>Not Outlier</v>
      </c>
    </row>
    <row r="164" spans="1:9" x14ac:dyDescent="0.25">
      <c r="A164">
        <v>163</v>
      </c>
      <c r="B164" s="1" t="s">
        <v>99</v>
      </c>
      <c r="C164" t="s">
        <v>152</v>
      </c>
      <c r="D164">
        <v>81</v>
      </c>
      <c r="E164" t="s">
        <v>154</v>
      </c>
      <c r="F164">
        <f t="shared" si="6"/>
        <v>81</v>
      </c>
      <c r="H164">
        <v>81</v>
      </c>
      <c r="I164" t="str">
        <f t="shared" si="5"/>
        <v>Not Outlier</v>
      </c>
    </row>
    <row r="165" spans="1:9" x14ac:dyDescent="0.25">
      <c r="A165">
        <v>164</v>
      </c>
      <c r="B165" s="1" t="s">
        <v>99</v>
      </c>
      <c r="C165" t="s">
        <v>151</v>
      </c>
      <c r="D165">
        <v>36</v>
      </c>
      <c r="E165" t="s">
        <v>154</v>
      </c>
      <c r="F165">
        <f t="shared" si="6"/>
        <v>36</v>
      </c>
      <c r="H165">
        <v>36</v>
      </c>
      <c r="I165" t="str">
        <f t="shared" si="5"/>
        <v>Not Outlier</v>
      </c>
    </row>
    <row r="166" spans="1:9" x14ac:dyDescent="0.25">
      <c r="A166">
        <v>165</v>
      </c>
      <c r="B166" s="1" t="s">
        <v>110</v>
      </c>
      <c r="C166" t="s">
        <v>151</v>
      </c>
      <c r="D166">
        <v>32</v>
      </c>
      <c r="E166" t="s">
        <v>154</v>
      </c>
      <c r="F166">
        <f t="shared" si="6"/>
        <v>32</v>
      </c>
      <c r="H166">
        <v>32</v>
      </c>
      <c r="I166" t="str">
        <f t="shared" si="5"/>
        <v>Not Outlier</v>
      </c>
    </row>
    <row r="167" spans="1:9" x14ac:dyDescent="0.25">
      <c r="A167">
        <v>166</v>
      </c>
      <c r="B167" s="1" t="s">
        <v>100</v>
      </c>
      <c r="C167" t="s">
        <v>151</v>
      </c>
      <c r="D167">
        <v>27</v>
      </c>
      <c r="E167" t="s">
        <v>154</v>
      </c>
      <c r="F167">
        <f t="shared" si="6"/>
        <v>27</v>
      </c>
      <c r="H167">
        <v>27</v>
      </c>
      <c r="I167" t="str">
        <f t="shared" si="5"/>
        <v>Not Outlier</v>
      </c>
    </row>
    <row r="168" spans="1:9" x14ac:dyDescent="0.25">
      <c r="A168">
        <v>167</v>
      </c>
      <c r="B168" s="1" t="s">
        <v>101</v>
      </c>
      <c r="C168" t="s">
        <v>152</v>
      </c>
      <c r="D168">
        <v>27</v>
      </c>
      <c r="E168" t="s">
        <v>154</v>
      </c>
      <c r="F168">
        <f t="shared" si="6"/>
        <v>27</v>
      </c>
      <c r="H168">
        <v>27</v>
      </c>
      <c r="I168" t="str">
        <f t="shared" si="5"/>
        <v>Not Outlier</v>
      </c>
    </row>
    <row r="169" spans="1:9" x14ac:dyDescent="0.25">
      <c r="A169">
        <v>168</v>
      </c>
      <c r="B169" s="1" t="s">
        <v>100</v>
      </c>
      <c r="C169" t="s">
        <v>152</v>
      </c>
      <c r="D169">
        <v>55</v>
      </c>
      <c r="E169" t="s">
        <v>154</v>
      </c>
      <c r="F169">
        <f t="shared" si="6"/>
        <v>55</v>
      </c>
      <c r="H169">
        <v>55</v>
      </c>
      <c r="I169" t="str">
        <f t="shared" si="5"/>
        <v>Not Outlier</v>
      </c>
    </row>
    <row r="170" spans="1:9" x14ac:dyDescent="0.25">
      <c r="A170">
        <v>169</v>
      </c>
      <c r="B170" s="1" t="s">
        <v>100</v>
      </c>
      <c r="C170" t="s">
        <v>152</v>
      </c>
      <c r="D170">
        <v>42</v>
      </c>
      <c r="E170" t="s">
        <v>154</v>
      </c>
      <c r="F170">
        <f t="shared" si="6"/>
        <v>42</v>
      </c>
      <c r="H170">
        <v>42</v>
      </c>
      <c r="I170" t="str">
        <f t="shared" si="5"/>
        <v>Not Outlier</v>
      </c>
    </row>
    <row r="171" spans="1:9" x14ac:dyDescent="0.25">
      <c r="A171">
        <v>170</v>
      </c>
      <c r="B171" s="1" t="s">
        <v>107</v>
      </c>
      <c r="C171" t="s">
        <v>151</v>
      </c>
      <c r="D171">
        <v>83</v>
      </c>
      <c r="E171" t="s">
        <v>154</v>
      </c>
      <c r="F171">
        <f t="shared" si="6"/>
        <v>83</v>
      </c>
      <c r="H171">
        <v>83</v>
      </c>
      <c r="I171" t="str">
        <f t="shared" si="5"/>
        <v>Not Outlier</v>
      </c>
    </row>
    <row r="172" spans="1:9" x14ac:dyDescent="0.25">
      <c r="A172">
        <v>171</v>
      </c>
      <c r="B172" s="1" t="s">
        <v>99</v>
      </c>
      <c r="C172" t="s">
        <v>151</v>
      </c>
      <c r="D172">
        <v>31</v>
      </c>
      <c r="E172" t="s">
        <v>154</v>
      </c>
      <c r="F172">
        <f t="shared" si="6"/>
        <v>31</v>
      </c>
      <c r="H172">
        <v>31</v>
      </c>
      <c r="I172" t="str">
        <f t="shared" si="5"/>
        <v>Not Outlier</v>
      </c>
    </row>
    <row r="173" spans="1:9" x14ac:dyDescent="0.25">
      <c r="A173">
        <v>172</v>
      </c>
      <c r="B173" s="1" t="s">
        <v>99</v>
      </c>
      <c r="C173" t="s">
        <v>151</v>
      </c>
      <c r="D173">
        <v>36</v>
      </c>
      <c r="E173" t="s">
        <v>154</v>
      </c>
      <c r="F173">
        <f t="shared" si="6"/>
        <v>36</v>
      </c>
      <c r="H173">
        <v>36</v>
      </c>
      <c r="I173" t="str">
        <f t="shared" si="5"/>
        <v>Not Outlier</v>
      </c>
    </row>
    <row r="174" spans="1:9" x14ac:dyDescent="0.25">
      <c r="A174">
        <v>173</v>
      </c>
      <c r="B174" s="1" t="s">
        <v>113</v>
      </c>
      <c r="C174" t="s">
        <v>151</v>
      </c>
      <c r="D174">
        <v>59</v>
      </c>
      <c r="E174" t="s">
        <v>154</v>
      </c>
      <c r="F174">
        <f t="shared" si="6"/>
        <v>59</v>
      </c>
      <c r="H174">
        <v>59</v>
      </c>
      <c r="I174" t="str">
        <f t="shared" si="5"/>
        <v>Not Outlier</v>
      </c>
    </row>
    <row r="175" spans="1:9" x14ac:dyDescent="0.25">
      <c r="A175">
        <v>174</v>
      </c>
      <c r="B175" s="1" t="s">
        <v>107</v>
      </c>
      <c r="C175" t="s">
        <v>151</v>
      </c>
      <c r="D175">
        <v>68</v>
      </c>
      <c r="E175" t="s">
        <v>154</v>
      </c>
      <c r="F175">
        <f t="shared" si="6"/>
        <v>68</v>
      </c>
      <c r="H175">
        <v>68</v>
      </c>
      <c r="I175" t="str">
        <f t="shared" si="5"/>
        <v>Not Outlier</v>
      </c>
    </row>
    <row r="176" spans="1:9" x14ac:dyDescent="0.25">
      <c r="A176">
        <v>175</v>
      </c>
      <c r="B176" s="1" t="s">
        <v>99</v>
      </c>
      <c r="C176" t="s">
        <v>151</v>
      </c>
      <c r="D176">
        <v>70</v>
      </c>
      <c r="E176" t="s">
        <v>154</v>
      </c>
      <c r="F176">
        <f t="shared" si="6"/>
        <v>70</v>
      </c>
      <c r="H176">
        <v>70</v>
      </c>
      <c r="I176" t="str">
        <f t="shared" si="5"/>
        <v>Not Outlier</v>
      </c>
    </row>
    <row r="177" spans="1:9" x14ac:dyDescent="0.25">
      <c r="A177">
        <v>176</v>
      </c>
      <c r="B177" s="1" t="s">
        <v>100</v>
      </c>
      <c r="C177" t="s">
        <v>151</v>
      </c>
      <c r="D177">
        <v>46</v>
      </c>
      <c r="E177" t="s">
        <v>154</v>
      </c>
      <c r="F177">
        <f t="shared" si="6"/>
        <v>46</v>
      </c>
      <c r="H177">
        <v>46</v>
      </c>
      <c r="I177" t="str">
        <f t="shared" si="5"/>
        <v>Not Outlier</v>
      </c>
    </row>
    <row r="178" spans="1:9" x14ac:dyDescent="0.25">
      <c r="A178">
        <v>177</v>
      </c>
      <c r="B178" s="1" t="s">
        <v>113</v>
      </c>
      <c r="C178" t="s">
        <v>151</v>
      </c>
      <c r="D178">
        <v>75</v>
      </c>
      <c r="E178" t="s">
        <v>154</v>
      </c>
      <c r="F178">
        <f t="shared" si="6"/>
        <v>75</v>
      </c>
      <c r="H178">
        <v>75</v>
      </c>
      <c r="I178" t="str">
        <f t="shared" si="5"/>
        <v>Not Outlier</v>
      </c>
    </row>
    <row r="179" spans="1:9" x14ac:dyDescent="0.25">
      <c r="A179">
        <v>178</v>
      </c>
      <c r="B179" s="1" t="s">
        <v>113</v>
      </c>
      <c r="C179" t="s">
        <v>152</v>
      </c>
      <c r="D179">
        <v>24</v>
      </c>
      <c r="E179" t="s">
        <v>154</v>
      </c>
      <c r="F179">
        <f t="shared" si="6"/>
        <v>24</v>
      </c>
      <c r="H179">
        <v>24</v>
      </c>
      <c r="I179" t="str">
        <f t="shared" si="5"/>
        <v>Not Outlier</v>
      </c>
    </row>
    <row r="180" spans="1:9" x14ac:dyDescent="0.25">
      <c r="A180">
        <v>179</v>
      </c>
      <c r="B180" s="1" t="s">
        <v>100</v>
      </c>
      <c r="C180" t="s">
        <v>152</v>
      </c>
      <c r="D180">
        <v>27</v>
      </c>
      <c r="E180" t="s">
        <v>154</v>
      </c>
      <c r="F180">
        <f t="shared" si="6"/>
        <v>27</v>
      </c>
      <c r="H180">
        <v>27</v>
      </c>
      <c r="I180" t="str">
        <f t="shared" si="5"/>
        <v>Not Outlier</v>
      </c>
    </row>
    <row r="181" spans="1:9" x14ac:dyDescent="0.25">
      <c r="A181">
        <v>180</v>
      </c>
      <c r="B181" s="1" t="s">
        <v>99</v>
      </c>
      <c r="C181" t="s">
        <v>152</v>
      </c>
      <c r="D181">
        <v>81</v>
      </c>
      <c r="E181" t="s">
        <v>154</v>
      </c>
      <c r="F181">
        <f t="shared" si="6"/>
        <v>81</v>
      </c>
      <c r="H181">
        <v>81</v>
      </c>
      <c r="I181" t="str">
        <f t="shared" si="5"/>
        <v>Not Outlier</v>
      </c>
    </row>
    <row r="182" spans="1:9" x14ac:dyDescent="0.25">
      <c r="A182">
        <v>181</v>
      </c>
      <c r="B182" s="1" t="s">
        <v>104</v>
      </c>
      <c r="C182" t="s">
        <v>152</v>
      </c>
      <c r="D182">
        <v>28</v>
      </c>
      <c r="E182" t="s">
        <v>154</v>
      </c>
      <c r="F182">
        <f t="shared" si="6"/>
        <v>28</v>
      </c>
      <c r="H182">
        <v>28</v>
      </c>
      <c r="I182" t="str">
        <f t="shared" si="5"/>
        <v>Not Outlier</v>
      </c>
    </row>
    <row r="183" spans="1:9" x14ac:dyDescent="0.25">
      <c r="A183">
        <v>182</v>
      </c>
      <c r="B183" s="1" t="s">
        <v>101</v>
      </c>
      <c r="C183" t="s">
        <v>151</v>
      </c>
      <c r="D183">
        <v>77</v>
      </c>
      <c r="E183" t="s">
        <v>154</v>
      </c>
      <c r="F183">
        <f t="shared" si="6"/>
        <v>77</v>
      </c>
      <c r="H183">
        <v>77</v>
      </c>
      <c r="I183" t="str">
        <f t="shared" si="5"/>
        <v>Not Outlier</v>
      </c>
    </row>
    <row r="184" spans="1:9" x14ac:dyDescent="0.25">
      <c r="A184">
        <v>183</v>
      </c>
      <c r="B184" s="1" t="s">
        <v>113</v>
      </c>
      <c r="C184" t="s">
        <v>151</v>
      </c>
      <c r="D184">
        <v>66</v>
      </c>
      <c r="E184" t="s">
        <v>154</v>
      </c>
      <c r="F184">
        <f t="shared" si="6"/>
        <v>66</v>
      </c>
      <c r="H184">
        <v>66</v>
      </c>
      <c r="I184" t="str">
        <f t="shared" si="5"/>
        <v>Not Outlier</v>
      </c>
    </row>
    <row r="185" spans="1:9" x14ac:dyDescent="0.25">
      <c r="A185">
        <v>184</v>
      </c>
      <c r="B185" s="1" t="s">
        <v>106</v>
      </c>
      <c r="C185" t="s">
        <v>151</v>
      </c>
      <c r="D185">
        <v>79</v>
      </c>
      <c r="E185" t="s">
        <v>154</v>
      </c>
      <c r="F185">
        <f t="shared" si="6"/>
        <v>79</v>
      </c>
      <c r="H185">
        <v>79</v>
      </c>
      <c r="I185" t="str">
        <f t="shared" si="5"/>
        <v>Not Outlier</v>
      </c>
    </row>
    <row r="186" spans="1:9" x14ac:dyDescent="0.25">
      <c r="A186">
        <v>185</v>
      </c>
      <c r="B186" s="1" t="s">
        <v>104</v>
      </c>
      <c r="C186" t="s">
        <v>151</v>
      </c>
      <c r="D186">
        <v>86</v>
      </c>
      <c r="E186" t="s">
        <v>154</v>
      </c>
      <c r="F186">
        <f t="shared" si="6"/>
        <v>86</v>
      </c>
      <c r="H186">
        <v>86</v>
      </c>
      <c r="I186" t="str">
        <f t="shared" si="5"/>
        <v>Not Outlier</v>
      </c>
    </row>
    <row r="187" spans="1:9" x14ac:dyDescent="0.25">
      <c r="A187">
        <v>186</v>
      </c>
      <c r="B187" s="1" t="s">
        <v>106</v>
      </c>
      <c r="C187" t="s">
        <v>152</v>
      </c>
      <c r="D187">
        <v>63</v>
      </c>
      <c r="E187" t="s">
        <v>154</v>
      </c>
      <c r="F187">
        <f t="shared" si="6"/>
        <v>63</v>
      </c>
      <c r="H187">
        <v>63</v>
      </c>
      <c r="I187" t="str">
        <f t="shared" si="5"/>
        <v>Not Outlier</v>
      </c>
    </row>
    <row r="188" spans="1:9" x14ac:dyDescent="0.25">
      <c r="A188">
        <v>187</v>
      </c>
      <c r="B188" s="1" t="s">
        <v>100</v>
      </c>
      <c r="C188" t="s">
        <v>152</v>
      </c>
      <c r="D188">
        <v>68</v>
      </c>
      <c r="E188" t="s">
        <v>154</v>
      </c>
      <c r="F188">
        <f t="shared" si="6"/>
        <v>68</v>
      </c>
      <c r="H188">
        <v>68</v>
      </c>
      <c r="I188" t="str">
        <f t="shared" si="5"/>
        <v>Not Outlier</v>
      </c>
    </row>
    <row r="189" spans="1:9" x14ac:dyDescent="0.25">
      <c r="A189">
        <v>188</v>
      </c>
      <c r="B189" s="1" t="s">
        <v>113</v>
      </c>
      <c r="C189" t="s">
        <v>152</v>
      </c>
      <c r="D189">
        <v>72</v>
      </c>
      <c r="E189" t="s">
        <v>154</v>
      </c>
      <c r="F189">
        <f t="shared" si="6"/>
        <v>72</v>
      </c>
      <c r="H189">
        <v>72</v>
      </c>
      <c r="I189" t="str">
        <f t="shared" si="5"/>
        <v>Not Outlier</v>
      </c>
    </row>
    <row r="190" spans="1:9" x14ac:dyDescent="0.25">
      <c r="A190">
        <v>189</v>
      </c>
      <c r="B190" s="1" t="s">
        <v>99</v>
      </c>
      <c r="C190" t="s">
        <v>152</v>
      </c>
      <c r="D190">
        <v>59</v>
      </c>
      <c r="E190" t="s">
        <v>154</v>
      </c>
      <c r="F190">
        <f t="shared" si="6"/>
        <v>59</v>
      </c>
      <c r="H190">
        <v>59</v>
      </c>
      <c r="I190" t="str">
        <f t="shared" si="5"/>
        <v>Not Outlier</v>
      </c>
    </row>
    <row r="191" spans="1:9" x14ac:dyDescent="0.25">
      <c r="A191">
        <v>190</v>
      </c>
      <c r="B191" s="1" t="s">
        <v>100</v>
      </c>
      <c r="C191" t="s">
        <v>151</v>
      </c>
      <c r="D191">
        <v>71</v>
      </c>
      <c r="E191" t="s">
        <v>154</v>
      </c>
      <c r="F191">
        <f t="shared" si="6"/>
        <v>71</v>
      </c>
      <c r="H191">
        <v>71</v>
      </c>
      <c r="I191" t="str">
        <f t="shared" si="5"/>
        <v>Not Outlier</v>
      </c>
    </row>
    <row r="192" spans="1:9" x14ac:dyDescent="0.25">
      <c r="A192">
        <v>191</v>
      </c>
      <c r="B192" s="1" t="s">
        <v>109</v>
      </c>
      <c r="C192" t="s">
        <v>152</v>
      </c>
      <c r="D192">
        <v>23</v>
      </c>
      <c r="E192" t="s">
        <v>154</v>
      </c>
      <c r="F192">
        <f t="shared" si="6"/>
        <v>23</v>
      </c>
      <c r="H192">
        <v>23</v>
      </c>
      <c r="I192" t="str">
        <f t="shared" si="5"/>
        <v>Not Outlier</v>
      </c>
    </row>
    <row r="193" spans="1:9" x14ac:dyDescent="0.25">
      <c r="A193">
        <v>192</v>
      </c>
      <c r="B193" s="1" t="s">
        <v>99</v>
      </c>
      <c r="C193" t="s">
        <v>152</v>
      </c>
      <c r="D193">
        <v>66</v>
      </c>
      <c r="E193" t="s">
        <v>154</v>
      </c>
      <c r="F193">
        <f t="shared" si="6"/>
        <v>66</v>
      </c>
      <c r="H193">
        <v>66</v>
      </c>
      <c r="I193" t="str">
        <f t="shared" si="5"/>
        <v>Not Outlier</v>
      </c>
    </row>
    <row r="194" spans="1:9" x14ac:dyDescent="0.25">
      <c r="A194">
        <v>193</v>
      </c>
      <c r="B194" s="1" t="s">
        <v>113</v>
      </c>
      <c r="C194" t="s">
        <v>152</v>
      </c>
      <c r="D194">
        <v>84</v>
      </c>
      <c r="E194" t="s">
        <v>154</v>
      </c>
      <c r="F194">
        <f t="shared" si="6"/>
        <v>84</v>
      </c>
      <c r="H194">
        <v>84</v>
      </c>
      <c r="I194" t="str">
        <f t="shared" si="5"/>
        <v>Not Outlier</v>
      </c>
    </row>
    <row r="195" spans="1:9" x14ac:dyDescent="0.25">
      <c r="A195">
        <v>194</v>
      </c>
      <c r="B195" s="1" t="s">
        <v>113</v>
      </c>
      <c r="C195" t="s">
        <v>152</v>
      </c>
      <c r="D195">
        <v>64</v>
      </c>
      <c r="E195" t="s">
        <v>154</v>
      </c>
      <c r="F195">
        <f t="shared" si="6"/>
        <v>64</v>
      </c>
      <c r="H195">
        <v>64</v>
      </c>
      <c r="I195" t="str">
        <f t="shared" ref="I195:I258" si="7">IF(OR(H195&gt;$L$9,H195&lt;$L$10),"Outlier","Not Outlier")</f>
        <v>Not Outlier</v>
      </c>
    </row>
    <row r="196" spans="1:9" x14ac:dyDescent="0.25">
      <c r="A196">
        <v>195</v>
      </c>
      <c r="B196" s="1" t="s">
        <v>99</v>
      </c>
      <c r="C196" t="s">
        <v>152</v>
      </c>
      <c r="D196">
        <v>51</v>
      </c>
      <c r="E196" t="s">
        <v>154</v>
      </c>
      <c r="F196">
        <f t="shared" si="6"/>
        <v>51</v>
      </c>
      <c r="H196">
        <v>51</v>
      </c>
      <c r="I196" t="str">
        <f t="shared" si="7"/>
        <v>Not Outlier</v>
      </c>
    </row>
    <row r="197" spans="1:9" x14ac:dyDescent="0.25">
      <c r="A197">
        <v>196</v>
      </c>
      <c r="B197" s="1" t="s">
        <v>99</v>
      </c>
      <c r="C197" t="s">
        <v>151</v>
      </c>
      <c r="D197">
        <v>77</v>
      </c>
      <c r="E197" t="s">
        <v>154</v>
      </c>
      <c r="F197">
        <f t="shared" si="6"/>
        <v>77</v>
      </c>
      <c r="H197">
        <v>77</v>
      </c>
      <c r="I197" t="str">
        <f t="shared" si="7"/>
        <v>Not Outlier</v>
      </c>
    </row>
    <row r="198" spans="1:9" x14ac:dyDescent="0.25">
      <c r="A198">
        <v>197</v>
      </c>
      <c r="B198" s="1" t="s">
        <v>99</v>
      </c>
      <c r="C198" t="s">
        <v>151</v>
      </c>
      <c r="D198">
        <v>38</v>
      </c>
      <c r="E198" t="s">
        <v>154</v>
      </c>
      <c r="F198">
        <f t="shared" ref="F198:F261" si="8">IF(D198,D198,AVERAGE(D195:D197))</f>
        <v>38</v>
      </c>
      <c r="H198">
        <v>38</v>
      </c>
      <c r="I198" t="str">
        <f t="shared" si="7"/>
        <v>Not Outlier</v>
      </c>
    </row>
    <row r="199" spans="1:9" x14ac:dyDescent="0.25">
      <c r="A199">
        <v>198</v>
      </c>
      <c r="B199" s="1" t="s">
        <v>99</v>
      </c>
      <c r="C199" t="s">
        <v>151</v>
      </c>
      <c r="D199">
        <v>30</v>
      </c>
      <c r="E199" t="s">
        <v>154</v>
      </c>
      <c r="F199">
        <f t="shared" si="8"/>
        <v>30</v>
      </c>
      <c r="H199">
        <v>30</v>
      </c>
      <c r="I199" t="str">
        <f t="shared" si="7"/>
        <v>Not Outlier</v>
      </c>
    </row>
    <row r="200" spans="1:9" x14ac:dyDescent="0.25">
      <c r="A200">
        <v>199</v>
      </c>
      <c r="B200" s="1" t="s">
        <v>101</v>
      </c>
      <c r="C200" t="s">
        <v>152</v>
      </c>
      <c r="D200">
        <v>67</v>
      </c>
      <c r="E200" t="s">
        <v>154</v>
      </c>
      <c r="F200">
        <f t="shared" si="8"/>
        <v>67</v>
      </c>
      <c r="H200">
        <v>67</v>
      </c>
      <c r="I200" t="str">
        <f t="shared" si="7"/>
        <v>Not Outlier</v>
      </c>
    </row>
    <row r="201" spans="1:9" x14ac:dyDescent="0.25">
      <c r="A201">
        <v>200</v>
      </c>
      <c r="B201" s="1" t="s">
        <v>107</v>
      </c>
      <c r="C201" t="s">
        <v>151</v>
      </c>
      <c r="D201">
        <v>27</v>
      </c>
      <c r="E201" t="s">
        <v>154</v>
      </c>
      <c r="F201">
        <f t="shared" si="8"/>
        <v>27</v>
      </c>
      <c r="H201">
        <v>27</v>
      </c>
      <c r="I201" t="str">
        <f t="shared" si="7"/>
        <v>Not Outlier</v>
      </c>
    </row>
    <row r="202" spans="1:9" x14ac:dyDescent="0.25">
      <c r="A202">
        <v>201</v>
      </c>
      <c r="B202" s="1" t="s">
        <v>101</v>
      </c>
      <c r="C202" t="s">
        <v>152</v>
      </c>
      <c r="D202">
        <v>50</v>
      </c>
      <c r="E202" t="s">
        <v>154</v>
      </c>
      <c r="F202">
        <f t="shared" si="8"/>
        <v>50</v>
      </c>
      <c r="H202">
        <v>50</v>
      </c>
      <c r="I202" t="str">
        <f t="shared" si="7"/>
        <v>Not Outlier</v>
      </c>
    </row>
    <row r="203" spans="1:9" x14ac:dyDescent="0.25">
      <c r="A203">
        <v>202</v>
      </c>
      <c r="B203" s="1" t="s">
        <v>99</v>
      </c>
      <c r="C203" t="s">
        <v>151</v>
      </c>
      <c r="D203">
        <v>86</v>
      </c>
      <c r="E203" t="s">
        <v>154</v>
      </c>
      <c r="F203">
        <f t="shared" si="8"/>
        <v>86</v>
      </c>
      <c r="H203">
        <v>86</v>
      </c>
      <c r="I203" t="str">
        <f t="shared" si="7"/>
        <v>Not Outlier</v>
      </c>
    </row>
    <row r="204" spans="1:9" x14ac:dyDescent="0.25">
      <c r="A204">
        <v>203</v>
      </c>
      <c r="B204" s="1" t="s">
        <v>102</v>
      </c>
      <c r="C204" t="s">
        <v>152</v>
      </c>
      <c r="D204">
        <v>75</v>
      </c>
      <c r="E204" t="s">
        <v>154</v>
      </c>
      <c r="F204">
        <f t="shared" si="8"/>
        <v>75</v>
      </c>
      <c r="H204">
        <v>75</v>
      </c>
      <c r="I204" t="str">
        <f t="shared" si="7"/>
        <v>Not Outlier</v>
      </c>
    </row>
    <row r="205" spans="1:9" x14ac:dyDescent="0.25">
      <c r="A205">
        <v>204</v>
      </c>
      <c r="B205" s="1" t="s">
        <v>100</v>
      </c>
      <c r="C205" t="s">
        <v>151</v>
      </c>
      <c r="D205">
        <v>89</v>
      </c>
      <c r="E205" t="s">
        <v>154</v>
      </c>
      <c r="F205">
        <f t="shared" si="8"/>
        <v>89</v>
      </c>
      <c r="H205">
        <v>89</v>
      </c>
      <c r="I205" t="str">
        <f t="shared" si="7"/>
        <v>Not Outlier</v>
      </c>
    </row>
    <row r="206" spans="1:9" x14ac:dyDescent="0.25">
      <c r="A206">
        <v>205</v>
      </c>
      <c r="B206" s="1" t="s">
        <v>107</v>
      </c>
      <c r="C206" t="s">
        <v>152</v>
      </c>
      <c r="D206">
        <v>45</v>
      </c>
      <c r="E206" t="s">
        <v>154</v>
      </c>
      <c r="F206">
        <f t="shared" si="8"/>
        <v>45</v>
      </c>
      <c r="H206">
        <v>45</v>
      </c>
      <c r="I206" t="str">
        <f t="shared" si="7"/>
        <v>Not Outlier</v>
      </c>
    </row>
    <row r="207" spans="1:9" x14ac:dyDescent="0.25">
      <c r="A207">
        <v>206</v>
      </c>
      <c r="B207" s="1" t="s">
        <v>99</v>
      </c>
      <c r="C207" t="s">
        <v>152</v>
      </c>
      <c r="D207">
        <v>56</v>
      </c>
      <c r="E207" t="s">
        <v>154</v>
      </c>
      <c r="F207">
        <f t="shared" si="8"/>
        <v>56</v>
      </c>
      <c r="H207">
        <v>56</v>
      </c>
      <c r="I207" t="str">
        <f t="shared" si="7"/>
        <v>Not Outlier</v>
      </c>
    </row>
    <row r="208" spans="1:9" x14ac:dyDescent="0.25">
      <c r="A208">
        <v>207</v>
      </c>
      <c r="B208" s="1" t="s">
        <v>108</v>
      </c>
      <c r="C208" t="s">
        <v>151</v>
      </c>
      <c r="D208">
        <v>76</v>
      </c>
      <c r="E208" t="s">
        <v>154</v>
      </c>
      <c r="F208">
        <f t="shared" si="8"/>
        <v>76</v>
      </c>
      <c r="H208">
        <v>76</v>
      </c>
      <c r="I208" t="str">
        <f t="shared" si="7"/>
        <v>Not Outlier</v>
      </c>
    </row>
    <row r="209" spans="1:9" x14ac:dyDescent="0.25">
      <c r="A209">
        <v>208</v>
      </c>
      <c r="B209" s="1" t="s">
        <v>99</v>
      </c>
      <c r="C209" t="s">
        <v>152</v>
      </c>
      <c r="D209">
        <v>19</v>
      </c>
      <c r="E209" t="s">
        <v>154</v>
      </c>
      <c r="F209">
        <f t="shared" si="8"/>
        <v>19</v>
      </c>
      <c r="H209">
        <v>19</v>
      </c>
      <c r="I209" t="str">
        <f t="shared" si="7"/>
        <v>Not Outlier</v>
      </c>
    </row>
    <row r="210" spans="1:9" x14ac:dyDescent="0.25">
      <c r="A210">
        <v>209</v>
      </c>
      <c r="B210" s="1" t="s">
        <v>100</v>
      </c>
      <c r="C210" t="s">
        <v>151</v>
      </c>
      <c r="D210">
        <v>79</v>
      </c>
      <c r="E210" t="s">
        <v>154</v>
      </c>
      <c r="F210">
        <f t="shared" si="8"/>
        <v>79</v>
      </c>
      <c r="H210">
        <v>79</v>
      </c>
      <c r="I210" t="str">
        <f t="shared" si="7"/>
        <v>Not Outlier</v>
      </c>
    </row>
    <row r="211" spans="1:9" x14ac:dyDescent="0.25">
      <c r="A211">
        <v>210</v>
      </c>
      <c r="B211" s="1" t="s">
        <v>99</v>
      </c>
      <c r="C211" t="s">
        <v>151</v>
      </c>
      <c r="D211">
        <v>59</v>
      </c>
      <c r="E211" t="s">
        <v>154</v>
      </c>
      <c r="F211">
        <f t="shared" si="8"/>
        <v>59</v>
      </c>
      <c r="H211">
        <v>59</v>
      </c>
      <c r="I211" t="str">
        <f t="shared" si="7"/>
        <v>Not Outlier</v>
      </c>
    </row>
    <row r="212" spans="1:9" x14ac:dyDescent="0.25">
      <c r="A212">
        <v>211</v>
      </c>
      <c r="B212" s="1" t="s">
        <v>100</v>
      </c>
      <c r="C212" t="s">
        <v>152</v>
      </c>
      <c r="D212">
        <v>79</v>
      </c>
      <c r="E212" t="s">
        <v>154</v>
      </c>
      <c r="F212">
        <f t="shared" si="8"/>
        <v>79</v>
      </c>
      <c r="H212">
        <v>79</v>
      </c>
      <c r="I212" t="str">
        <f t="shared" si="7"/>
        <v>Not Outlier</v>
      </c>
    </row>
    <row r="213" spans="1:9" x14ac:dyDescent="0.25">
      <c r="A213">
        <v>212</v>
      </c>
      <c r="B213" s="1" t="s">
        <v>109</v>
      </c>
      <c r="C213" t="s">
        <v>152</v>
      </c>
      <c r="D213">
        <v>19</v>
      </c>
      <c r="E213" t="s">
        <v>154</v>
      </c>
      <c r="F213">
        <f t="shared" si="8"/>
        <v>19</v>
      </c>
      <c r="H213">
        <v>19</v>
      </c>
      <c r="I213" t="str">
        <f t="shared" si="7"/>
        <v>Not Outlier</v>
      </c>
    </row>
    <row r="214" spans="1:9" x14ac:dyDescent="0.25">
      <c r="A214">
        <v>213</v>
      </c>
      <c r="B214" s="1" t="s">
        <v>99</v>
      </c>
      <c r="C214" t="s">
        <v>152</v>
      </c>
      <c r="D214">
        <v>52</v>
      </c>
      <c r="E214" t="s">
        <v>154</v>
      </c>
      <c r="F214">
        <f t="shared" si="8"/>
        <v>52</v>
      </c>
      <c r="H214">
        <v>52</v>
      </c>
      <c r="I214" t="str">
        <f t="shared" si="7"/>
        <v>Not Outlier</v>
      </c>
    </row>
    <row r="215" spans="1:9" x14ac:dyDescent="0.25">
      <c r="A215">
        <v>214</v>
      </c>
      <c r="B215" s="1" t="s">
        <v>99</v>
      </c>
      <c r="C215" t="s">
        <v>152</v>
      </c>
      <c r="D215">
        <v>18</v>
      </c>
      <c r="E215" t="s">
        <v>154</v>
      </c>
      <c r="F215">
        <f t="shared" si="8"/>
        <v>18</v>
      </c>
      <c r="H215">
        <v>18</v>
      </c>
      <c r="I215" t="str">
        <f t="shared" si="7"/>
        <v>Not Outlier</v>
      </c>
    </row>
    <row r="216" spans="1:9" x14ac:dyDescent="0.25">
      <c r="A216">
        <v>215</v>
      </c>
      <c r="B216" s="1" t="s">
        <v>99</v>
      </c>
      <c r="C216" t="s">
        <v>151</v>
      </c>
      <c r="D216">
        <v>60</v>
      </c>
      <c r="E216" t="s">
        <v>154</v>
      </c>
      <c r="F216">
        <f t="shared" si="8"/>
        <v>60</v>
      </c>
      <c r="H216">
        <v>60</v>
      </c>
      <c r="I216" t="str">
        <f t="shared" si="7"/>
        <v>Not Outlier</v>
      </c>
    </row>
    <row r="217" spans="1:9" x14ac:dyDescent="0.25">
      <c r="A217">
        <v>216</v>
      </c>
      <c r="B217" s="1" t="s">
        <v>113</v>
      </c>
      <c r="C217" t="s">
        <v>151</v>
      </c>
      <c r="D217">
        <v>45</v>
      </c>
      <c r="E217" t="s">
        <v>154</v>
      </c>
      <c r="F217">
        <f t="shared" si="8"/>
        <v>45</v>
      </c>
      <c r="H217">
        <v>45</v>
      </c>
      <c r="I217" t="str">
        <f t="shared" si="7"/>
        <v>Not Outlier</v>
      </c>
    </row>
    <row r="218" spans="1:9" x14ac:dyDescent="0.25">
      <c r="A218">
        <v>217</v>
      </c>
      <c r="B218" s="1" t="s">
        <v>99</v>
      </c>
      <c r="C218" t="s">
        <v>152</v>
      </c>
      <c r="D218">
        <v>60</v>
      </c>
      <c r="E218" t="s">
        <v>154</v>
      </c>
      <c r="F218">
        <f t="shared" si="8"/>
        <v>60</v>
      </c>
      <c r="H218">
        <v>60</v>
      </c>
      <c r="I218" t="str">
        <f t="shared" si="7"/>
        <v>Not Outlier</v>
      </c>
    </row>
    <row r="219" spans="1:9" x14ac:dyDescent="0.25">
      <c r="A219">
        <v>218</v>
      </c>
      <c r="B219" s="1" t="s">
        <v>100</v>
      </c>
      <c r="C219" t="s">
        <v>152</v>
      </c>
      <c r="D219">
        <v>34</v>
      </c>
      <c r="E219" t="s">
        <v>154</v>
      </c>
      <c r="F219">
        <f t="shared" si="8"/>
        <v>34</v>
      </c>
      <c r="H219">
        <v>34</v>
      </c>
      <c r="I219" t="str">
        <f t="shared" si="7"/>
        <v>Not Outlier</v>
      </c>
    </row>
    <row r="220" spans="1:9" x14ac:dyDescent="0.25">
      <c r="A220">
        <v>219</v>
      </c>
      <c r="B220" s="1" t="s">
        <v>99</v>
      </c>
      <c r="C220" t="s">
        <v>151</v>
      </c>
      <c r="D220">
        <v>36</v>
      </c>
      <c r="E220" t="s">
        <v>154</v>
      </c>
      <c r="F220">
        <f t="shared" si="8"/>
        <v>36</v>
      </c>
      <c r="H220">
        <v>36</v>
      </c>
      <c r="I220" t="str">
        <f t="shared" si="7"/>
        <v>Not Outlier</v>
      </c>
    </row>
    <row r="221" spans="1:9" x14ac:dyDescent="0.25">
      <c r="A221">
        <v>220</v>
      </c>
      <c r="B221" s="1" t="s">
        <v>101</v>
      </c>
      <c r="C221" t="s">
        <v>151</v>
      </c>
      <c r="D221">
        <v>71</v>
      </c>
      <c r="E221" t="s">
        <v>154</v>
      </c>
      <c r="F221">
        <f t="shared" si="8"/>
        <v>71</v>
      </c>
      <c r="H221">
        <v>71</v>
      </c>
      <c r="I221" t="str">
        <f t="shared" si="7"/>
        <v>Not Outlier</v>
      </c>
    </row>
    <row r="222" spans="1:9" x14ac:dyDescent="0.25">
      <c r="A222">
        <v>221</v>
      </c>
      <c r="B222" s="1" t="s">
        <v>101</v>
      </c>
      <c r="C222" t="s">
        <v>151</v>
      </c>
      <c r="D222">
        <v>64</v>
      </c>
      <c r="E222" t="s">
        <v>154</v>
      </c>
      <c r="F222">
        <f t="shared" si="8"/>
        <v>64</v>
      </c>
      <c r="H222">
        <v>64</v>
      </c>
      <c r="I222" t="str">
        <f t="shared" si="7"/>
        <v>Not Outlier</v>
      </c>
    </row>
    <row r="223" spans="1:9" x14ac:dyDescent="0.25">
      <c r="A223">
        <v>222</v>
      </c>
      <c r="B223" s="1" t="s">
        <v>103</v>
      </c>
      <c r="C223" t="s">
        <v>151</v>
      </c>
      <c r="D223">
        <v>37</v>
      </c>
      <c r="E223" t="s">
        <v>154</v>
      </c>
      <c r="F223">
        <f t="shared" si="8"/>
        <v>37</v>
      </c>
      <c r="H223">
        <v>37</v>
      </c>
      <c r="I223" t="str">
        <f t="shared" si="7"/>
        <v>Not Outlier</v>
      </c>
    </row>
    <row r="224" spans="1:9" x14ac:dyDescent="0.25">
      <c r="A224">
        <v>223</v>
      </c>
      <c r="B224" s="1" t="s">
        <v>113</v>
      </c>
      <c r="C224" t="s">
        <v>151</v>
      </c>
      <c r="D224">
        <v>41</v>
      </c>
      <c r="E224" t="s">
        <v>154</v>
      </c>
      <c r="F224">
        <f t="shared" si="8"/>
        <v>41</v>
      </c>
      <c r="H224">
        <v>41</v>
      </c>
      <c r="I224" t="str">
        <f t="shared" si="7"/>
        <v>Not Outlier</v>
      </c>
    </row>
    <row r="225" spans="1:9" x14ac:dyDescent="0.25">
      <c r="A225">
        <v>224</v>
      </c>
      <c r="B225" s="1" t="s">
        <v>113</v>
      </c>
      <c r="C225" t="s">
        <v>151</v>
      </c>
      <c r="D225">
        <v>64</v>
      </c>
      <c r="E225" t="s">
        <v>154</v>
      </c>
      <c r="F225">
        <f t="shared" si="8"/>
        <v>64</v>
      </c>
      <c r="H225">
        <v>64</v>
      </c>
      <c r="I225" t="str">
        <f t="shared" si="7"/>
        <v>Not Outlier</v>
      </c>
    </row>
    <row r="226" spans="1:9" x14ac:dyDescent="0.25">
      <c r="A226">
        <v>225</v>
      </c>
      <c r="B226" s="1" t="s">
        <v>106</v>
      </c>
      <c r="C226" t="s">
        <v>152</v>
      </c>
      <c r="D226">
        <v>83</v>
      </c>
      <c r="E226" t="s">
        <v>154</v>
      </c>
      <c r="F226">
        <f t="shared" si="8"/>
        <v>83</v>
      </c>
      <c r="H226">
        <v>83</v>
      </c>
      <c r="I226" t="str">
        <f t="shared" si="7"/>
        <v>Not Outlier</v>
      </c>
    </row>
    <row r="227" spans="1:9" x14ac:dyDescent="0.25">
      <c r="A227">
        <v>226</v>
      </c>
      <c r="B227" s="1" t="s">
        <v>99</v>
      </c>
      <c r="C227" t="s">
        <v>151</v>
      </c>
      <c r="D227">
        <v>31</v>
      </c>
      <c r="E227" t="s">
        <v>154</v>
      </c>
      <c r="F227">
        <f t="shared" si="8"/>
        <v>31</v>
      </c>
      <c r="H227">
        <v>31</v>
      </c>
      <c r="I227" t="str">
        <f t="shared" si="7"/>
        <v>Not Outlier</v>
      </c>
    </row>
    <row r="228" spans="1:9" x14ac:dyDescent="0.25">
      <c r="A228">
        <v>227</v>
      </c>
      <c r="B228" s="1" t="s">
        <v>99</v>
      </c>
      <c r="C228" t="s">
        <v>152</v>
      </c>
      <c r="D228">
        <v>77</v>
      </c>
      <c r="E228" t="s">
        <v>154</v>
      </c>
      <c r="F228">
        <f t="shared" si="8"/>
        <v>77</v>
      </c>
      <c r="H228">
        <v>77</v>
      </c>
      <c r="I228" t="str">
        <f t="shared" si="7"/>
        <v>Not Outlier</v>
      </c>
    </row>
    <row r="229" spans="1:9" x14ac:dyDescent="0.25">
      <c r="A229">
        <v>228</v>
      </c>
      <c r="B229" s="1" t="s">
        <v>100</v>
      </c>
      <c r="C229" t="s">
        <v>152</v>
      </c>
      <c r="D229">
        <v>34</v>
      </c>
      <c r="E229" t="s">
        <v>154</v>
      </c>
      <c r="F229">
        <f t="shared" si="8"/>
        <v>34</v>
      </c>
      <c r="H229">
        <v>34</v>
      </c>
      <c r="I229" t="str">
        <f t="shared" si="7"/>
        <v>Not Outlier</v>
      </c>
    </row>
    <row r="230" spans="1:9" x14ac:dyDescent="0.25">
      <c r="A230">
        <v>229</v>
      </c>
      <c r="B230" s="1" t="s">
        <v>100</v>
      </c>
      <c r="C230" t="s">
        <v>151</v>
      </c>
      <c r="D230">
        <v>54</v>
      </c>
      <c r="E230" t="s">
        <v>154</v>
      </c>
      <c r="F230">
        <f t="shared" si="8"/>
        <v>54</v>
      </c>
      <c r="H230">
        <v>54</v>
      </c>
      <c r="I230" t="str">
        <f t="shared" si="7"/>
        <v>Not Outlier</v>
      </c>
    </row>
    <row r="231" spans="1:9" x14ac:dyDescent="0.25">
      <c r="A231">
        <v>230</v>
      </c>
      <c r="B231" s="1" t="s">
        <v>99</v>
      </c>
      <c r="C231" t="s">
        <v>151</v>
      </c>
      <c r="D231">
        <v>79</v>
      </c>
      <c r="E231" t="s">
        <v>154</v>
      </c>
      <c r="F231">
        <f t="shared" si="8"/>
        <v>79</v>
      </c>
      <c r="H231">
        <v>79</v>
      </c>
      <c r="I231" t="str">
        <f t="shared" si="7"/>
        <v>Not Outlier</v>
      </c>
    </row>
    <row r="232" spans="1:9" x14ac:dyDescent="0.25">
      <c r="A232">
        <v>231</v>
      </c>
      <c r="B232" s="1" t="s">
        <v>99</v>
      </c>
      <c r="C232" t="s">
        <v>151</v>
      </c>
      <c r="D232">
        <v>41</v>
      </c>
      <c r="E232" t="s">
        <v>154</v>
      </c>
      <c r="F232">
        <f t="shared" si="8"/>
        <v>41</v>
      </c>
      <c r="H232">
        <v>41</v>
      </c>
      <c r="I232" t="str">
        <f t="shared" si="7"/>
        <v>Not Outlier</v>
      </c>
    </row>
    <row r="233" spans="1:9" x14ac:dyDescent="0.25">
      <c r="A233">
        <v>232</v>
      </c>
      <c r="B233" s="1" t="s">
        <v>99</v>
      </c>
      <c r="C233" t="s">
        <v>152</v>
      </c>
      <c r="D233">
        <v>45</v>
      </c>
      <c r="E233" t="s">
        <v>154</v>
      </c>
      <c r="F233">
        <f t="shared" si="8"/>
        <v>45</v>
      </c>
      <c r="H233">
        <v>45</v>
      </c>
      <c r="I233" t="str">
        <f t="shared" si="7"/>
        <v>Not Outlier</v>
      </c>
    </row>
    <row r="234" spans="1:9" x14ac:dyDescent="0.25">
      <c r="A234">
        <v>233</v>
      </c>
      <c r="B234" s="1" t="s">
        <v>107</v>
      </c>
      <c r="C234" t="s">
        <v>152</v>
      </c>
      <c r="D234">
        <v>30</v>
      </c>
      <c r="E234" t="s">
        <v>154</v>
      </c>
      <c r="F234">
        <f t="shared" si="8"/>
        <v>30</v>
      </c>
      <c r="H234">
        <v>30</v>
      </c>
      <c r="I234" t="str">
        <f t="shared" si="7"/>
        <v>Not Outlier</v>
      </c>
    </row>
    <row r="235" spans="1:9" x14ac:dyDescent="0.25">
      <c r="A235">
        <v>234</v>
      </c>
      <c r="B235" s="1" t="s">
        <v>104</v>
      </c>
      <c r="C235" t="s">
        <v>151</v>
      </c>
      <c r="D235">
        <v>37</v>
      </c>
      <c r="E235" t="s">
        <v>154</v>
      </c>
      <c r="F235">
        <f t="shared" si="8"/>
        <v>37</v>
      </c>
      <c r="H235">
        <v>37</v>
      </c>
      <c r="I235" t="str">
        <f t="shared" si="7"/>
        <v>Not Outlier</v>
      </c>
    </row>
    <row r="236" spans="1:9" x14ac:dyDescent="0.25">
      <c r="A236">
        <v>235</v>
      </c>
      <c r="B236" s="1" t="s">
        <v>99</v>
      </c>
      <c r="C236" t="s">
        <v>151</v>
      </c>
      <c r="D236">
        <v>41</v>
      </c>
      <c r="E236" t="s">
        <v>154</v>
      </c>
      <c r="F236">
        <f t="shared" si="8"/>
        <v>41</v>
      </c>
      <c r="H236">
        <v>41</v>
      </c>
      <c r="I236" t="str">
        <f t="shared" si="7"/>
        <v>Not Outlier</v>
      </c>
    </row>
    <row r="237" spans="1:9" x14ac:dyDescent="0.25">
      <c r="A237">
        <v>236</v>
      </c>
      <c r="B237" s="1" t="s">
        <v>99</v>
      </c>
      <c r="C237" t="s">
        <v>152</v>
      </c>
      <c r="D237">
        <v>80</v>
      </c>
      <c r="E237" t="s">
        <v>154</v>
      </c>
      <c r="F237">
        <f t="shared" si="8"/>
        <v>80</v>
      </c>
      <c r="H237">
        <v>80</v>
      </c>
      <c r="I237" t="str">
        <f t="shared" si="7"/>
        <v>Not Outlier</v>
      </c>
    </row>
    <row r="238" spans="1:9" x14ac:dyDescent="0.25">
      <c r="A238">
        <v>237</v>
      </c>
      <c r="B238" s="1" t="s">
        <v>100</v>
      </c>
      <c r="C238" t="s">
        <v>152</v>
      </c>
      <c r="D238">
        <v>57</v>
      </c>
      <c r="E238" t="s">
        <v>154</v>
      </c>
      <c r="F238">
        <f t="shared" si="8"/>
        <v>57</v>
      </c>
      <c r="H238">
        <v>57</v>
      </c>
      <c r="I238" t="str">
        <f t="shared" si="7"/>
        <v>Not Outlier</v>
      </c>
    </row>
    <row r="239" spans="1:9" x14ac:dyDescent="0.25">
      <c r="A239">
        <v>238</v>
      </c>
      <c r="B239" s="1" t="s">
        <v>107</v>
      </c>
      <c r="C239" t="s">
        <v>151</v>
      </c>
      <c r="D239">
        <v>41</v>
      </c>
      <c r="E239" t="s">
        <v>154</v>
      </c>
      <c r="F239">
        <f t="shared" si="8"/>
        <v>41</v>
      </c>
      <c r="H239">
        <v>41</v>
      </c>
      <c r="I239" t="str">
        <f t="shared" si="7"/>
        <v>Not Outlier</v>
      </c>
    </row>
    <row r="240" spans="1:9" x14ac:dyDescent="0.25">
      <c r="A240">
        <v>239</v>
      </c>
      <c r="B240" s="1" t="s">
        <v>113</v>
      </c>
      <c r="C240" t="s">
        <v>152</v>
      </c>
      <c r="D240">
        <v>77</v>
      </c>
      <c r="E240" t="s">
        <v>154</v>
      </c>
      <c r="F240">
        <f t="shared" si="8"/>
        <v>77</v>
      </c>
      <c r="H240">
        <v>77</v>
      </c>
      <c r="I240" t="str">
        <f t="shared" si="7"/>
        <v>Not Outlier</v>
      </c>
    </row>
    <row r="241" spans="1:9" x14ac:dyDescent="0.25">
      <c r="A241">
        <v>240</v>
      </c>
      <c r="B241" s="1" t="s">
        <v>99</v>
      </c>
      <c r="C241" t="s">
        <v>151</v>
      </c>
      <c r="D241">
        <v>63</v>
      </c>
      <c r="E241" t="s">
        <v>154</v>
      </c>
      <c r="F241">
        <f t="shared" si="8"/>
        <v>63</v>
      </c>
      <c r="H241">
        <v>63</v>
      </c>
      <c r="I241" t="str">
        <f t="shared" si="7"/>
        <v>Not Outlier</v>
      </c>
    </row>
    <row r="242" spans="1:9" x14ac:dyDescent="0.25">
      <c r="A242">
        <v>241</v>
      </c>
      <c r="B242" s="1" t="s">
        <v>99</v>
      </c>
      <c r="C242" t="s">
        <v>152</v>
      </c>
      <c r="D242">
        <v>22</v>
      </c>
      <c r="E242" t="s">
        <v>154</v>
      </c>
      <c r="F242">
        <f t="shared" si="8"/>
        <v>22</v>
      </c>
      <c r="H242">
        <v>22</v>
      </c>
      <c r="I242" t="str">
        <f t="shared" si="7"/>
        <v>Not Outlier</v>
      </c>
    </row>
    <row r="243" spans="1:9" x14ac:dyDescent="0.25">
      <c r="A243">
        <v>242</v>
      </c>
      <c r="B243" s="1" t="s">
        <v>99</v>
      </c>
      <c r="C243" t="s">
        <v>152</v>
      </c>
      <c r="D243">
        <v>87</v>
      </c>
      <c r="E243" t="s">
        <v>154</v>
      </c>
      <c r="F243">
        <f t="shared" si="8"/>
        <v>87</v>
      </c>
      <c r="H243">
        <v>87</v>
      </c>
      <c r="I243" t="str">
        <f t="shared" si="7"/>
        <v>Not Outlier</v>
      </c>
    </row>
    <row r="244" spans="1:9" x14ac:dyDescent="0.25">
      <c r="A244">
        <v>243</v>
      </c>
      <c r="B244" s="1" t="s">
        <v>99</v>
      </c>
      <c r="C244" t="s">
        <v>151</v>
      </c>
      <c r="D244">
        <v>18</v>
      </c>
      <c r="E244" t="s">
        <v>154</v>
      </c>
      <c r="F244">
        <f t="shared" si="8"/>
        <v>18</v>
      </c>
      <c r="H244">
        <v>18</v>
      </c>
      <c r="I244" t="str">
        <f t="shared" si="7"/>
        <v>Not Outlier</v>
      </c>
    </row>
    <row r="245" spans="1:9" x14ac:dyDescent="0.25">
      <c r="A245">
        <v>244</v>
      </c>
      <c r="B245" s="1" t="s">
        <v>106</v>
      </c>
      <c r="C245" t="s">
        <v>152</v>
      </c>
      <c r="D245">
        <v>69</v>
      </c>
      <c r="E245" t="s">
        <v>154</v>
      </c>
      <c r="F245">
        <f t="shared" si="8"/>
        <v>69</v>
      </c>
      <c r="H245">
        <v>69</v>
      </c>
      <c r="I245" t="str">
        <f t="shared" si="7"/>
        <v>Not Outlier</v>
      </c>
    </row>
    <row r="246" spans="1:9" x14ac:dyDescent="0.25">
      <c r="A246">
        <v>245</v>
      </c>
      <c r="B246" s="1" t="s">
        <v>113</v>
      </c>
      <c r="C246" t="s">
        <v>151</v>
      </c>
      <c r="D246">
        <v>63</v>
      </c>
      <c r="E246" t="s">
        <v>154</v>
      </c>
      <c r="F246">
        <f t="shared" si="8"/>
        <v>63</v>
      </c>
      <c r="H246">
        <v>63</v>
      </c>
      <c r="I246" t="str">
        <f t="shared" si="7"/>
        <v>Not Outlier</v>
      </c>
    </row>
    <row r="247" spans="1:9" x14ac:dyDescent="0.25">
      <c r="A247">
        <v>246</v>
      </c>
      <c r="B247" s="1" t="s">
        <v>100</v>
      </c>
      <c r="C247" t="s">
        <v>152</v>
      </c>
      <c r="D247">
        <v>67</v>
      </c>
      <c r="E247" t="s">
        <v>154</v>
      </c>
      <c r="F247">
        <f t="shared" si="8"/>
        <v>67</v>
      </c>
      <c r="H247">
        <v>67</v>
      </c>
      <c r="I247" t="str">
        <f t="shared" si="7"/>
        <v>Not Outlier</v>
      </c>
    </row>
    <row r="248" spans="1:9" x14ac:dyDescent="0.25">
      <c r="A248">
        <v>247</v>
      </c>
      <c r="B248" s="1" t="s">
        <v>100</v>
      </c>
      <c r="C248" t="s">
        <v>151</v>
      </c>
      <c r="D248">
        <v>45</v>
      </c>
      <c r="E248" t="s">
        <v>154</v>
      </c>
      <c r="F248">
        <f t="shared" si="8"/>
        <v>45</v>
      </c>
      <c r="H248">
        <v>45</v>
      </c>
      <c r="I248" t="str">
        <f t="shared" si="7"/>
        <v>Not Outlier</v>
      </c>
    </row>
    <row r="249" spans="1:9" x14ac:dyDescent="0.25">
      <c r="A249">
        <v>248</v>
      </c>
      <c r="B249" s="1" t="s">
        <v>99</v>
      </c>
      <c r="C249" t="s">
        <v>152</v>
      </c>
      <c r="D249">
        <v>47</v>
      </c>
      <c r="E249" t="s">
        <v>154</v>
      </c>
      <c r="F249">
        <f t="shared" si="8"/>
        <v>47</v>
      </c>
      <c r="H249">
        <v>47</v>
      </c>
      <c r="I249" t="str">
        <f t="shared" si="7"/>
        <v>Not Outlier</v>
      </c>
    </row>
    <row r="250" spans="1:9" x14ac:dyDescent="0.25">
      <c r="A250">
        <v>249</v>
      </c>
      <c r="B250" s="1" t="s">
        <v>99</v>
      </c>
      <c r="C250" t="s">
        <v>151</v>
      </c>
      <c r="D250">
        <v>58</v>
      </c>
      <c r="E250" t="s">
        <v>154</v>
      </c>
      <c r="F250">
        <f t="shared" si="8"/>
        <v>58</v>
      </c>
      <c r="H250">
        <v>58</v>
      </c>
      <c r="I250" t="str">
        <f t="shared" si="7"/>
        <v>Not Outlier</v>
      </c>
    </row>
    <row r="251" spans="1:9" x14ac:dyDescent="0.25">
      <c r="A251">
        <v>250</v>
      </c>
      <c r="B251" s="1" t="s">
        <v>113</v>
      </c>
      <c r="C251" t="s">
        <v>152</v>
      </c>
      <c r="D251">
        <v>51</v>
      </c>
      <c r="E251" t="s">
        <v>154</v>
      </c>
      <c r="F251">
        <f t="shared" si="8"/>
        <v>51</v>
      </c>
      <c r="H251">
        <v>51</v>
      </c>
      <c r="I251" t="str">
        <f t="shared" si="7"/>
        <v>Not Outlier</v>
      </c>
    </row>
    <row r="252" spans="1:9" x14ac:dyDescent="0.25">
      <c r="A252">
        <v>251</v>
      </c>
      <c r="B252" s="1" t="s">
        <v>100</v>
      </c>
      <c r="C252" t="s">
        <v>151</v>
      </c>
      <c r="D252">
        <v>49</v>
      </c>
      <c r="E252" t="s">
        <v>154</v>
      </c>
      <c r="F252">
        <f t="shared" si="8"/>
        <v>49</v>
      </c>
      <c r="H252">
        <v>49</v>
      </c>
      <c r="I252" t="str">
        <f t="shared" si="7"/>
        <v>Not Outlier</v>
      </c>
    </row>
    <row r="253" spans="1:9" x14ac:dyDescent="0.25">
      <c r="A253">
        <v>252</v>
      </c>
      <c r="B253" s="1" t="s">
        <v>99</v>
      </c>
      <c r="C253" t="s">
        <v>152</v>
      </c>
      <c r="D253">
        <v>89</v>
      </c>
      <c r="E253" t="s">
        <v>154</v>
      </c>
      <c r="F253">
        <f t="shared" si="8"/>
        <v>89</v>
      </c>
      <c r="H253">
        <v>89</v>
      </c>
      <c r="I253" t="str">
        <f t="shared" si="7"/>
        <v>Not Outlier</v>
      </c>
    </row>
    <row r="254" spans="1:9" x14ac:dyDescent="0.25">
      <c r="A254">
        <v>253</v>
      </c>
      <c r="B254" s="1" t="s">
        <v>100</v>
      </c>
      <c r="C254" t="s">
        <v>152</v>
      </c>
      <c r="D254">
        <v>67</v>
      </c>
      <c r="E254" t="s">
        <v>154</v>
      </c>
      <c r="F254">
        <f t="shared" si="8"/>
        <v>67</v>
      </c>
      <c r="H254">
        <v>67</v>
      </c>
      <c r="I254" t="str">
        <f t="shared" si="7"/>
        <v>Not Outlier</v>
      </c>
    </row>
    <row r="255" spans="1:9" x14ac:dyDescent="0.25">
      <c r="A255">
        <v>254</v>
      </c>
      <c r="B255" s="1" t="s">
        <v>100</v>
      </c>
      <c r="C255" t="s">
        <v>152</v>
      </c>
      <c r="D255">
        <v>88</v>
      </c>
      <c r="E255" t="s">
        <v>154</v>
      </c>
      <c r="F255">
        <f t="shared" si="8"/>
        <v>88</v>
      </c>
      <c r="H255">
        <v>88</v>
      </c>
      <c r="I255" t="str">
        <f t="shared" si="7"/>
        <v>Not Outlier</v>
      </c>
    </row>
    <row r="256" spans="1:9" x14ac:dyDescent="0.25">
      <c r="A256">
        <v>255</v>
      </c>
      <c r="B256" s="1" t="s">
        <v>107</v>
      </c>
      <c r="C256" t="s">
        <v>151</v>
      </c>
      <c r="D256">
        <v>62</v>
      </c>
      <c r="E256" t="s">
        <v>154</v>
      </c>
      <c r="F256">
        <f t="shared" si="8"/>
        <v>62</v>
      </c>
      <c r="H256">
        <v>62</v>
      </c>
      <c r="I256" t="str">
        <f t="shared" si="7"/>
        <v>Not Outlier</v>
      </c>
    </row>
    <row r="257" spans="1:9" x14ac:dyDescent="0.25">
      <c r="A257">
        <v>256</v>
      </c>
      <c r="B257" s="1" t="s">
        <v>101</v>
      </c>
      <c r="C257" t="s">
        <v>151</v>
      </c>
      <c r="D257">
        <v>72</v>
      </c>
      <c r="E257" t="s">
        <v>154</v>
      </c>
      <c r="F257">
        <f t="shared" si="8"/>
        <v>72</v>
      </c>
      <c r="H257">
        <v>72</v>
      </c>
      <c r="I257" t="str">
        <f t="shared" si="7"/>
        <v>Not Outlier</v>
      </c>
    </row>
    <row r="258" spans="1:9" x14ac:dyDescent="0.25">
      <c r="A258">
        <v>257</v>
      </c>
      <c r="B258" s="1" t="s">
        <v>99</v>
      </c>
      <c r="C258" t="s">
        <v>151</v>
      </c>
      <c r="D258">
        <v>32</v>
      </c>
      <c r="E258" t="s">
        <v>154</v>
      </c>
      <c r="F258">
        <f t="shared" si="8"/>
        <v>32</v>
      </c>
      <c r="H258">
        <v>32</v>
      </c>
      <c r="I258" t="str">
        <f t="shared" si="7"/>
        <v>Not Outlier</v>
      </c>
    </row>
    <row r="259" spans="1:9" x14ac:dyDescent="0.25">
      <c r="A259">
        <v>258</v>
      </c>
      <c r="B259" s="1" t="s">
        <v>113</v>
      </c>
      <c r="C259" t="s">
        <v>152</v>
      </c>
      <c r="D259">
        <v>40</v>
      </c>
      <c r="E259" t="s">
        <v>154</v>
      </c>
      <c r="F259">
        <f t="shared" si="8"/>
        <v>40</v>
      </c>
      <c r="H259">
        <v>40</v>
      </c>
      <c r="I259" t="str">
        <f t="shared" ref="I259:I322" si="9">IF(OR(H259&gt;$L$9,H259&lt;$L$10),"Outlier","Not Outlier")</f>
        <v>Not Outlier</v>
      </c>
    </row>
    <row r="260" spans="1:9" x14ac:dyDescent="0.25">
      <c r="A260">
        <v>259</v>
      </c>
      <c r="B260" s="1" t="s">
        <v>113</v>
      </c>
      <c r="C260" t="s">
        <v>151</v>
      </c>
      <c r="D260">
        <v>58</v>
      </c>
      <c r="E260" t="s">
        <v>154</v>
      </c>
      <c r="F260">
        <f t="shared" si="8"/>
        <v>58</v>
      </c>
      <c r="H260">
        <v>58</v>
      </c>
      <c r="I260" t="str">
        <f t="shared" si="9"/>
        <v>Not Outlier</v>
      </c>
    </row>
    <row r="261" spans="1:9" x14ac:dyDescent="0.25">
      <c r="A261">
        <v>260</v>
      </c>
      <c r="B261" s="1" t="s">
        <v>99</v>
      </c>
      <c r="C261" t="s">
        <v>152</v>
      </c>
      <c r="D261">
        <v>88</v>
      </c>
      <c r="E261" t="s">
        <v>154</v>
      </c>
      <c r="F261">
        <f t="shared" si="8"/>
        <v>88</v>
      </c>
      <c r="H261">
        <v>88</v>
      </c>
      <c r="I261" t="str">
        <f t="shared" si="9"/>
        <v>Not Outlier</v>
      </c>
    </row>
    <row r="262" spans="1:9" x14ac:dyDescent="0.25">
      <c r="A262">
        <v>261</v>
      </c>
      <c r="B262" s="1" t="s">
        <v>100</v>
      </c>
      <c r="C262" t="s">
        <v>151</v>
      </c>
      <c r="D262">
        <v>21</v>
      </c>
      <c r="E262" t="s">
        <v>154</v>
      </c>
      <c r="F262">
        <f t="shared" ref="F262:F325" si="10">IF(D262,D262,AVERAGE(D259:D261))</f>
        <v>21</v>
      </c>
      <c r="H262">
        <v>21</v>
      </c>
      <c r="I262" t="str">
        <f t="shared" si="9"/>
        <v>Not Outlier</v>
      </c>
    </row>
    <row r="263" spans="1:9" x14ac:dyDescent="0.25">
      <c r="A263">
        <v>262</v>
      </c>
      <c r="B263" s="1" t="s">
        <v>102</v>
      </c>
      <c r="C263" t="s">
        <v>151</v>
      </c>
      <c r="D263">
        <v>78</v>
      </c>
      <c r="E263" t="s">
        <v>154</v>
      </c>
      <c r="F263">
        <f t="shared" si="10"/>
        <v>78</v>
      </c>
      <c r="H263">
        <v>78</v>
      </c>
      <c r="I263" t="str">
        <f t="shared" si="9"/>
        <v>Not Outlier</v>
      </c>
    </row>
    <row r="264" spans="1:9" x14ac:dyDescent="0.25">
      <c r="A264">
        <v>263</v>
      </c>
      <c r="B264" s="1" t="s">
        <v>99</v>
      </c>
      <c r="C264" t="s">
        <v>152</v>
      </c>
      <c r="D264">
        <v>76</v>
      </c>
      <c r="E264" t="s">
        <v>154</v>
      </c>
      <c r="F264">
        <f t="shared" si="10"/>
        <v>76</v>
      </c>
      <c r="H264">
        <v>76</v>
      </c>
      <c r="I264" t="str">
        <f t="shared" si="9"/>
        <v>Not Outlier</v>
      </c>
    </row>
    <row r="265" spans="1:9" x14ac:dyDescent="0.25">
      <c r="A265">
        <v>264</v>
      </c>
      <c r="B265" s="1" t="s">
        <v>99</v>
      </c>
      <c r="C265" t="s">
        <v>151</v>
      </c>
      <c r="D265">
        <v>46</v>
      </c>
      <c r="E265" t="s">
        <v>154</v>
      </c>
      <c r="F265">
        <f t="shared" si="10"/>
        <v>46</v>
      </c>
      <c r="H265">
        <v>46</v>
      </c>
      <c r="I265" t="str">
        <f t="shared" si="9"/>
        <v>Not Outlier</v>
      </c>
    </row>
    <row r="266" spans="1:9" x14ac:dyDescent="0.25">
      <c r="A266">
        <v>265</v>
      </c>
      <c r="B266" s="1" t="s">
        <v>101</v>
      </c>
      <c r="C266" t="s">
        <v>151</v>
      </c>
      <c r="D266">
        <v>66</v>
      </c>
      <c r="E266" t="s">
        <v>154</v>
      </c>
      <c r="F266">
        <f t="shared" si="10"/>
        <v>66</v>
      </c>
      <c r="H266">
        <v>66</v>
      </c>
      <c r="I266" t="str">
        <f t="shared" si="9"/>
        <v>Not Outlier</v>
      </c>
    </row>
    <row r="267" spans="1:9" x14ac:dyDescent="0.25">
      <c r="A267">
        <v>266</v>
      </c>
      <c r="B267" s="1" t="s">
        <v>99</v>
      </c>
      <c r="C267" t="s">
        <v>152</v>
      </c>
      <c r="D267">
        <v>37</v>
      </c>
      <c r="E267" t="s">
        <v>154</v>
      </c>
      <c r="F267">
        <f t="shared" si="10"/>
        <v>37</v>
      </c>
      <c r="H267">
        <v>37</v>
      </c>
      <c r="I267" t="str">
        <f t="shared" si="9"/>
        <v>Not Outlier</v>
      </c>
    </row>
    <row r="268" spans="1:9" x14ac:dyDescent="0.25">
      <c r="A268">
        <v>267</v>
      </c>
      <c r="B268" s="1" t="s">
        <v>99</v>
      </c>
      <c r="C268" t="s">
        <v>152</v>
      </c>
      <c r="D268">
        <v>31</v>
      </c>
      <c r="E268" t="s">
        <v>154</v>
      </c>
      <c r="F268">
        <f t="shared" si="10"/>
        <v>31</v>
      </c>
      <c r="H268">
        <v>31</v>
      </c>
      <c r="I268" t="str">
        <f t="shared" si="9"/>
        <v>Not Outlier</v>
      </c>
    </row>
    <row r="269" spans="1:9" x14ac:dyDescent="0.25">
      <c r="A269">
        <v>268</v>
      </c>
      <c r="B269" s="1" t="s">
        <v>113</v>
      </c>
      <c r="C269" t="s">
        <v>151</v>
      </c>
      <c r="D269">
        <v>47</v>
      </c>
      <c r="E269" t="s">
        <v>154</v>
      </c>
      <c r="F269">
        <f t="shared" si="10"/>
        <v>47</v>
      </c>
      <c r="H269">
        <v>47</v>
      </c>
      <c r="I269" t="str">
        <f t="shared" si="9"/>
        <v>Not Outlier</v>
      </c>
    </row>
    <row r="270" spans="1:9" x14ac:dyDescent="0.25">
      <c r="A270">
        <v>269</v>
      </c>
      <c r="B270" s="1" t="s">
        <v>99</v>
      </c>
      <c r="C270" t="s">
        <v>152</v>
      </c>
      <c r="D270">
        <v>86</v>
      </c>
      <c r="E270" t="s">
        <v>154</v>
      </c>
      <c r="F270">
        <f t="shared" si="10"/>
        <v>86</v>
      </c>
      <c r="H270">
        <v>86</v>
      </c>
      <c r="I270" t="str">
        <f t="shared" si="9"/>
        <v>Not Outlier</v>
      </c>
    </row>
    <row r="271" spans="1:9" x14ac:dyDescent="0.25">
      <c r="A271">
        <v>270</v>
      </c>
      <c r="B271" s="1" t="s">
        <v>101</v>
      </c>
      <c r="C271" t="s">
        <v>152</v>
      </c>
      <c r="D271">
        <v>74</v>
      </c>
      <c r="E271" t="s">
        <v>154</v>
      </c>
      <c r="F271">
        <f t="shared" si="10"/>
        <v>74</v>
      </c>
      <c r="H271">
        <v>74</v>
      </c>
      <c r="I271" t="str">
        <f t="shared" si="9"/>
        <v>Not Outlier</v>
      </c>
    </row>
    <row r="272" spans="1:9" x14ac:dyDescent="0.25">
      <c r="A272">
        <v>271</v>
      </c>
      <c r="B272" s="1" t="s">
        <v>99</v>
      </c>
      <c r="C272" t="s">
        <v>151</v>
      </c>
      <c r="D272">
        <v>68</v>
      </c>
      <c r="E272" t="s">
        <v>154</v>
      </c>
      <c r="F272">
        <f t="shared" si="10"/>
        <v>68</v>
      </c>
      <c r="H272">
        <v>68</v>
      </c>
      <c r="I272" t="str">
        <f t="shared" si="9"/>
        <v>Not Outlier</v>
      </c>
    </row>
    <row r="273" spans="1:9" x14ac:dyDescent="0.25">
      <c r="A273">
        <v>272</v>
      </c>
      <c r="B273" s="1" t="s">
        <v>100</v>
      </c>
      <c r="C273" t="s">
        <v>151</v>
      </c>
      <c r="D273">
        <v>43</v>
      </c>
      <c r="E273" t="s">
        <v>154</v>
      </c>
      <c r="F273">
        <f t="shared" si="10"/>
        <v>43</v>
      </c>
      <c r="H273">
        <v>43</v>
      </c>
      <c r="I273" t="str">
        <f t="shared" si="9"/>
        <v>Not Outlier</v>
      </c>
    </row>
    <row r="274" spans="1:9" x14ac:dyDescent="0.25">
      <c r="A274">
        <v>273</v>
      </c>
      <c r="B274" s="1" t="s">
        <v>99</v>
      </c>
      <c r="C274" t="s">
        <v>151</v>
      </c>
      <c r="D274">
        <v>34</v>
      </c>
      <c r="E274" t="s">
        <v>154</v>
      </c>
      <c r="F274">
        <f t="shared" si="10"/>
        <v>34</v>
      </c>
      <c r="H274">
        <v>34</v>
      </c>
      <c r="I274" t="str">
        <f t="shared" si="9"/>
        <v>Not Outlier</v>
      </c>
    </row>
    <row r="275" spans="1:9" x14ac:dyDescent="0.25">
      <c r="A275">
        <v>274</v>
      </c>
      <c r="B275" s="1" t="s">
        <v>99</v>
      </c>
      <c r="C275" t="s">
        <v>151</v>
      </c>
      <c r="D275">
        <v>44</v>
      </c>
      <c r="E275" t="s">
        <v>154</v>
      </c>
      <c r="F275">
        <f t="shared" si="10"/>
        <v>44</v>
      </c>
      <c r="H275">
        <v>44</v>
      </c>
      <c r="I275" t="str">
        <f t="shared" si="9"/>
        <v>Not Outlier</v>
      </c>
    </row>
    <row r="276" spans="1:9" x14ac:dyDescent="0.25">
      <c r="A276">
        <v>275</v>
      </c>
      <c r="B276" s="1" t="s">
        <v>107</v>
      </c>
      <c r="C276" t="s">
        <v>152</v>
      </c>
      <c r="D276">
        <v>42</v>
      </c>
      <c r="E276" t="s">
        <v>154</v>
      </c>
      <c r="F276">
        <f t="shared" si="10"/>
        <v>42</v>
      </c>
      <c r="H276">
        <v>42</v>
      </c>
      <c r="I276" t="str">
        <f t="shared" si="9"/>
        <v>Not Outlier</v>
      </c>
    </row>
    <row r="277" spans="1:9" x14ac:dyDescent="0.25">
      <c r="A277">
        <v>276</v>
      </c>
      <c r="B277" s="1" t="s">
        <v>113</v>
      </c>
      <c r="C277" t="s">
        <v>152</v>
      </c>
      <c r="D277">
        <v>59</v>
      </c>
      <c r="E277" t="s">
        <v>154</v>
      </c>
      <c r="F277">
        <f t="shared" si="10"/>
        <v>59</v>
      </c>
      <c r="H277">
        <v>59</v>
      </c>
      <c r="I277" t="str">
        <f t="shared" si="9"/>
        <v>Not Outlier</v>
      </c>
    </row>
    <row r="278" spans="1:9" x14ac:dyDescent="0.25">
      <c r="A278">
        <v>277</v>
      </c>
      <c r="B278" s="1" t="s">
        <v>99</v>
      </c>
      <c r="C278" t="s">
        <v>152</v>
      </c>
      <c r="D278">
        <v>85</v>
      </c>
      <c r="E278" t="s">
        <v>154</v>
      </c>
      <c r="F278">
        <f t="shared" si="10"/>
        <v>85</v>
      </c>
      <c r="H278">
        <v>85</v>
      </c>
      <c r="I278" t="str">
        <f t="shared" si="9"/>
        <v>Not Outlier</v>
      </c>
    </row>
    <row r="279" spans="1:9" x14ac:dyDescent="0.25">
      <c r="A279">
        <v>278</v>
      </c>
      <c r="B279" s="1" t="s">
        <v>99</v>
      </c>
      <c r="C279" t="s">
        <v>152</v>
      </c>
      <c r="D279">
        <v>26</v>
      </c>
      <c r="E279" t="s">
        <v>154</v>
      </c>
      <c r="F279">
        <f t="shared" si="10"/>
        <v>26</v>
      </c>
      <c r="H279">
        <v>26</v>
      </c>
      <c r="I279" t="str">
        <f t="shared" si="9"/>
        <v>Not Outlier</v>
      </c>
    </row>
    <row r="280" spans="1:9" x14ac:dyDescent="0.25">
      <c r="A280">
        <v>279</v>
      </c>
      <c r="B280" s="1" t="s">
        <v>113</v>
      </c>
      <c r="C280" t="s">
        <v>151</v>
      </c>
      <c r="D280">
        <v>80</v>
      </c>
      <c r="E280" t="s">
        <v>154</v>
      </c>
      <c r="F280">
        <f t="shared" si="10"/>
        <v>80</v>
      </c>
      <c r="H280">
        <v>80</v>
      </c>
      <c r="I280" t="str">
        <f t="shared" si="9"/>
        <v>Not Outlier</v>
      </c>
    </row>
    <row r="281" spans="1:9" x14ac:dyDescent="0.25">
      <c r="A281">
        <v>280</v>
      </c>
      <c r="B281" s="1" t="s">
        <v>99</v>
      </c>
      <c r="C281" t="s">
        <v>151</v>
      </c>
      <c r="D281">
        <v>51</v>
      </c>
      <c r="E281" t="s">
        <v>154</v>
      </c>
      <c r="F281">
        <f t="shared" si="10"/>
        <v>51</v>
      </c>
      <c r="H281">
        <v>51</v>
      </c>
      <c r="I281" t="str">
        <f t="shared" si="9"/>
        <v>Not Outlier</v>
      </c>
    </row>
    <row r="282" spans="1:9" x14ac:dyDescent="0.25">
      <c r="A282">
        <v>281</v>
      </c>
      <c r="B282" s="1" t="s">
        <v>99</v>
      </c>
      <c r="C282" t="s">
        <v>151</v>
      </c>
      <c r="D282">
        <v>75</v>
      </c>
      <c r="E282" t="s">
        <v>154</v>
      </c>
      <c r="F282">
        <f t="shared" si="10"/>
        <v>75</v>
      </c>
      <c r="H282">
        <v>75</v>
      </c>
      <c r="I282" t="str">
        <f t="shared" si="9"/>
        <v>Not Outlier</v>
      </c>
    </row>
    <row r="283" spans="1:9" x14ac:dyDescent="0.25">
      <c r="A283">
        <v>282</v>
      </c>
      <c r="B283" s="1" t="s">
        <v>99</v>
      </c>
      <c r="C283" t="s">
        <v>152</v>
      </c>
      <c r="D283">
        <v>43</v>
      </c>
      <c r="E283" t="s">
        <v>154</v>
      </c>
      <c r="F283">
        <f t="shared" si="10"/>
        <v>43</v>
      </c>
      <c r="H283">
        <v>43</v>
      </c>
      <c r="I283" t="str">
        <f t="shared" si="9"/>
        <v>Not Outlier</v>
      </c>
    </row>
    <row r="284" spans="1:9" x14ac:dyDescent="0.25">
      <c r="A284">
        <v>283</v>
      </c>
      <c r="B284" s="1" t="s">
        <v>99</v>
      </c>
      <c r="C284" t="s">
        <v>151</v>
      </c>
      <c r="D284">
        <v>18</v>
      </c>
      <c r="E284" t="s">
        <v>154</v>
      </c>
      <c r="F284">
        <f t="shared" si="10"/>
        <v>18</v>
      </c>
      <c r="H284">
        <v>18</v>
      </c>
      <c r="I284" t="str">
        <f t="shared" si="9"/>
        <v>Not Outlier</v>
      </c>
    </row>
    <row r="285" spans="1:9" x14ac:dyDescent="0.25">
      <c r="A285">
        <v>284</v>
      </c>
      <c r="B285" s="1" t="s">
        <v>99</v>
      </c>
      <c r="C285" t="s">
        <v>151</v>
      </c>
      <c r="D285">
        <v>82</v>
      </c>
      <c r="E285" t="s">
        <v>154</v>
      </c>
      <c r="F285">
        <f t="shared" si="10"/>
        <v>82</v>
      </c>
      <c r="H285">
        <v>82</v>
      </c>
      <c r="I285" t="str">
        <f t="shared" si="9"/>
        <v>Not Outlier</v>
      </c>
    </row>
    <row r="286" spans="1:9" x14ac:dyDescent="0.25">
      <c r="A286">
        <v>285</v>
      </c>
      <c r="B286" s="1" t="s">
        <v>101</v>
      </c>
      <c r="C286" t="s">
        <v>151</v>
      </c>
      <c r="D286">
        <v>36</v>
      </c>
      <c r="E286" t="s">
        <v>154</v>
      </c>
      <c r="F286">
        <f t="shared" si="10"/>
        <v>36</v>
      </c>
      <c r="H286">
        <v>36</v>
      </c>
      <c r="I286" t="str">
        <f t="shared" si="9"/>
        <v>Not Outlier</v>
      </c>
    </row>
    <row r="287" spans="1:9" x14ac:dyDescent="0.25">
      <c r="A287">
        <v>286</v>
      </c>
      <c r="B287" s="1" t="s">
        <v>99</v>
      </c>
      <c r="C287" t="s">
        <v>151</v>
      </c>
      <c r="D287">
        <v>79</v>
      </c>
      <c r="E287" t="s">
        <v>154</v>
      </c>
      <c r="F287">
        <f t="shared" si="10"/>
        <v>79</v>
      </c>
      <c r="H287">
        <v>79</v>
      </c>
      <c r="I287" t="str">
        <f t="shared" si="9"/>
        <v>Not Outlier</v>
      </c>
    </row>
    <row r="288" spans="1:9" x14ac:dyDescent="0.25">
      <c r="A288">
        <v>287</v>
      </c>
      <c r="B288" s="1" t="s">
        <v>106</v>
      </c>
      <c r="C288" t="s">
        <v>151</v>
      </c>
      <c r="D288">
        <v>86</v>
      </c>
      <c r="E288" t="s">
        <v>154</v>
      </c>
      <c r="F288">
        <f t="shared" si="10"/>
        <v>86</v>
      </c>
      <c r="H288">
        <v>86</v>
      </c>
      <c r="I288" t="str">
        <f t="shared" si="9"/>
        <v>Not Outlier</v>
      </c>
    </row>
    <row r="289" spans="1:9" x14ac:dyDescent="0.25">
      <c r="A289">
        <v>288</v>
      </c>
      <c r="B289" s="1" t="s">
        <v>99</v>
      </c>
      <c r="C289" t="s">
        <v>151</v>
      </c>
      <c r="D289">
        <v>38</v>
      </c>
      <c r="E289" t="s">
        <v>154</v>
      </c>
      <c r="F289">
        <f t="shared" si="10"/>
        <v>38</v>
      </c>
      <c r="H289">
        <v>38</v>
      </c>
      <c r="I289" t="str">
        <f t="shared" si="9"/>
        <v>Not Outlier</v>
      </c>
    </row>
    <row r="290" spans="1:9" x14ac:dyDescent="0.25">
      <c r="A290">
        <v>289</v>
      </c>
      <c r="B290" s="1" t="s">
        <v>100</v>
      </c>
      <c r="C290" t="s">
        <v>151</v>
      </c>
      <c r="D290">
        <v>82</v>
      </c>
      <c r="E290" t="s">
        <v>154</v>
      </c>
      <c r="F290">
        <f t="shared" si="10"/>
        <v>82</v>
      </c>
      <c r="H290">
        <v>82</v>
      </c>
      <c r="I290" t="str">
        <f t="shared" si="9"/>
        <v>Not Outlier</v>
      </c>
    </row>
    <row r="291" spans="1:9" x14ac:dyDescent="0.25">
      <c r="A291">
        <v>290</v>
      </c>
      <c r="B291" s="1" t="s">
        <v>105</v>
      </c>
      <c r="C291" t="s">
        <v>152</v>
      </c>
      <c r="D291">
        <v>71</v>
      </c>
      <c r="E291" t="s">
        <v>154</v>
      </c>
      <c r="F291">
        <f t="shared" si="10"/>
        <v>71</v>
      </c>
      <c r="H291">
        <v>71</v>
      </c>
      <c r="I291" t="str">
        <f t="shared" si="9"/>
        <v>Not Outlier</v>
      </c>
    </row>
    <row r="292" spans="1:9" x14ac:dyDescent="0.25">
      <c r="A292">
        <v>291</v>
      </c>
      <c r="B292" s="1" t="s">
        <v>113</v>
      </c>
      <c r="C292" t="s">
        <v>152</v>
      </c>
      <c r="D292">
        <v>44</v>
      </c>
      <c r="E292" t="s">
        <v>154</v>
      </c>
      <c r="F292">
        <f t="shared" si="10"/>
        <v>44</v>
      </c>
      <c r="H292">
        <v>44</v>
      </c>
      <c r="I292" t="str">
        <f t="shared" si="9"/>
        <v>Not Outlier</v>
      </c>
    </row>
    <row r="293" spans="1:9" x14ac:dyDescent="0.25">
      <c r="A293">
        <v>292</v>
      </c>
      <c r="B293" s="1" t="s">
        <v>113</v>
      </c>
      <c r="C293" t="s">
        <v>151</v>
      </c>
      <c r="D293">
        <v>66</v>
      </c>
      <c r="E293" t="s">
        <v>154</v>
      </c>
      <c r="F293">
        <f t="shared" si="10"/>
        <v>66</v>
      </c>
      <c r="H293">
        <v>66</v>
      </c>
      <c r="I293" t="str">
        <f t="shared" si="9"/>
        <v>Not Outlier</v>
      </c>
    </row>
    <row r="294" spans="1:9" x14ac:dyDescent="0.25">
      <c r="A294">
        <v>293</v>
      </c>
      <c r="B294" s="1" t="s">
        <v>113</v>
      </c>
      <c r="C294" t="s">
        <v>152</v>
      </c>
      <c r="D294">
        <v>76</v>
      </c>
      <c r="E294" t="s">
        <v>154</v>
      </c>
      <c r="F294">
        <f t="shared" si="10"/>
        <v>76</v>
      </c>
      <c r="H294">
        <v>76</v>
      </c>
      <c r="I294" t="str">
        <f t="shared" si="9"/>
        <v>Not Outlier</v>
      </c>
    </row>
    <row r="295" spans="1:9" x14ac:dyDescent="0.25">
      <c r="A295">
        <v>294</v>
      </c>
      <c r="B295" s="1" t="s">
        <v>100</v>
      </c>
      <c r="C295" t="s">
        <v>152</v>
      </c>
      <c r="D295">
        <v>30</v>
      </c>
      <c r="E295" t="s">
        <v>154</v>
      </c>
      <c r="F295">
        <f t="shared" si="10"/>
        <v>30</v>
      </c>
      <c r="H295">
        <v>30</v>
      </c>
      <c r="I295" t="str">
        <f t="shared" si="9"/>
        <v>Not Outlier</v>
      </c>
    </row>
    <row r="296" spans="1:9" x14ac:dyDescent="0.25">
      <c r="A296">
        <v>295</v>
      </c>
      <c r="B296" s="1" t="s">
        <v>113</v>
      </c>
      <c r="C296" t="s">
        <v>152</v>
      </c>
      <c r="D296">
        <v>44</v>
      </c>
      <c r="E296" t="s">
        <v>154</v>
      </c>
      <c r="F296">
        <f t="shared" si="10"/>
        <v>44</v>
      </c>
      <c r="H296">
        <v>44</v>
      </c>
      <c r="I296" t="str">
        <f t="shared" si="9"/>
        <v>Not Outlier</v>
      </c>
    </row>
    <row r="297" spans="1:9" x14ac:dyDescent="0.25">
      <c r="A297">
        <v>296</v>
      </c>
      <c r="B297" s="1" t="s">
        <v>108</v>
      </c>
      <c r="C297" t="s">
        <v>152</v>
      </c>
      <c r="D297">
        <v>70</v>
      </c>
      <c r="E297" t="s">
        <v>154</v>
      </c>
      <c r="F297">
        <f t="shared" si="10"/>
        <v>70</v>
      </c>
      <c r="H297">
        <v>70</v>
      </c>
      <c r="I297" t="str">
        <f t="shared" si="9"/>
        <v>Not Outlier</v>
      </c>
    </row>
    <row r="298" spans="1:9" x14ac:dyDescent="0.25">
      <c r="A298">
        <v>297</v>
      </c>
      <c r="B298" s="1" t="s">
        <v>113</v>
      </c>
      <c r="C298" t="s">
        <v>151</v>
      </c>
      <c r="D298">
        <v>25</v>
      </c>
      <c r="E298" t="s">
        <v>154</v>
      </c>
      <c r="F298">
        <f t="shared" si="10"/>
        <v>25</v>
      </c>
      <c r="H298">
        <v>25</v>
      </c>
      <c r="I298" t="str">
        <f t="shared" si="9"/>
        <v>Not Outlier</v>
      </c>
    </row>
    <row r="299" spans="1:9" x14ac:dyDescent="0.25">
      <c r="A299">
        <v>298</v>
      </c>
      <c r="B299" s="1" t="s">
        <v>105</v>
      </c>
      <c r="C299" t="s">
        <v>151</v>
      </c>
      <c r="D299">
        <v>34</v>
      </c>
      <c r="E299" t="s">
        <v>154</v>
      </c>
      <c r="F299">
        <f t="shared" si="10"/>
        <v>34</v>
      </c>
      <c r="H299">
        <v>34</v>
      </c>
      <c r="I299" t="str">
        <f t="shared" si="9"/>
        <v>Not Outlier</v>
      </c>
    </row>
    <row r="300" spans="1:9" x14ac:dyDescent="0.25">
      <c r="A300">
        <v>299</v>
      </c>
      <c r="B300" s="1" t="s">
        <v>113</v>
      </c>
      <c r="C300" t="s">
        <v>151</v>
      </c>
      <c r="D300">
        <v>58</v>
      </c>
      <c r="E300" t="s">
        <v>154</v>
      </c>
      <c r="F300">
        <f t="shared" si="10"/>
        <v>58</v>
      </c>
      <c r="H300">
        <v>58</v>
      </c>
      <c r="I300" t="str">
        <f t="shared" si="9"/>
        <v>Not Outlier</v>
      </c>
    </row>
    <row r="301" spans="1:9" x14ac:dyDescent="0.25">
      <c r="A301">
        <v>300</v>
      </c>
      <c r="B301" s="1" t="s">
        <v>113</v>
      </c>
      <c r="C301" t="s">
        <v>152</v>
      </c>
      <c r="D301">
        <v>66</v>
      </c>
      <c r="E301" t="s">
        <v>154</v>
      </c>
      <c r="F301">
        <f t="shared" si="10"/>
        <v>66</v>
      </c>
      <c r="H301">
        <v>66</v>
      </c>
      <c r="I301" t="str">
        <f t="shared" si="9"/>
        <v>Not Outlier</v>
      </c>
    </row>
    <row r="302" spans="1:9" x14ac:dyDescent="0.25">
      <c r="A302">
        <v>301</v>
      </c>
      <c r="B302" s="1" t="s">
        <v>113</v>
      </c>
      <c r="C302" t="s">
        <v>151</v>
      </c>
      <c r="D302">
        <v>46</v>
      </c>
      <c r="E302" t="s">
        <v>154</v>
      </c>
      <c r="F302">
        <f t="shared" si="10"/>
        <v>46</v>
      </c>
      <c r="H302">
        <v>46</v>
      </c>
      <c r="I302" t="str">
        <f t="shared" si="9"/>
        <v>Not Outlier</v>
      </c>
    </row>
    <row r="303" spans="1:9" x14ac:dyDescent="0.25">
      <c r="A303">
        <v>302</v>
      </c>
      <c r="B303" s="1" t="s">
        <v>109</v>
      </c>
      <c r="C303" t="s">
        <v>152</v>
      </c>
      <c r="D303">
        <v>29</v>
      </c>
      <c r="E303" t="s">
        <v>154</v>
      </c>
      <c r="F303">
        <f t="shared" si="10"/>
        <v>29</v>
      </c>
      <c r="H303">
        <v>29</v>
      </c>
      <c r="I303" t="str">
        <f t="shared" si="9"/>
        <v>Not Outlier</v>
      </c>
    </row>
    <row r="304" spans="1:9" x14ac:dyDescent="0.25">
      <c r="A304">
        <v>303</v>
      </c>
      <c r="B304" s="1" t="s">
        <v>113</v>
      </c>
      <c r="C304" t="s">
        <v>152</v>
      </c>
      <c r="D304">
        <v>73</v>
      </c>
      <c r="E304" t="s">
        <v>154</v>
      </c>
      <c r="F304">
        <f t="shared" si="10"/>
        <v>73</v>
      </c>
      <c r="H304">
        <v>73</v>
      </c>
      <c r="I304" t="str">
        <f t="shared" si="9"/>
        <v>Not Outlier</v>
      </c>
    </row>
    <row r="305" spans="1:9" x14ac:dyDescent="0.25">
      <c r="A305">
        <v>304</v>
      </c>
      <c r="B305" s="1" t="s">
        <v>113</v>
      </c>
      <c r="C305" t="s">
        <v>152</v>
      </c>
      <c r="D305">
        <v>71</v>
      </c>
      <c r="E305" t="s">
        <v>154</v>
      </c>
      <c r="F305">
        <f t="shared" si="10"/>
        <v>71</v>
      </c>
      <c r="H305">
        <v>71</v>
      </c>
      <c r="I305" t="str">
        <f t="shared" si="9"/>
        <v>Not Outlier</v>
      </c>
    </row>
    <row r="306" spans="1:9" x14ac:dyDescent="0.25">
      <c r="A306">
        <v>305</v>
      </c>
      <c r="B306" s="1" t="s">
        <v>101</v>
      </c>
      <c r="C306" t="s">
        <v>152</v>
      </c>
      <c r="D306">
        <v>58</v>
      </c>
      <c r="E306" t="s">
        <v>154</v>
      </c>
      <c r="F306">
        <f t="shared" si="10"/>
        <v>58</v>
      </c>
      <c r="H306">
        <v>58</v>
      </c>
      <c r="I306" t="str">
        <f t="shared" si="9"/>
        <v>Not Outlier</v>
      </c>
    </row>
    <row r="307" spans="1:9" x14ac:dyDescent="0.25">
      <c r="A307">
        <v>306</v>
      </c>
      <c r="B307" s="1" t="s">
        <v>113</v>
      </c>
      <c r="C307" t="s">
        <v>152</v>
      </c>
      <c r="D307">
        <v>20</v>
      </c>
      <c r="E307" t="s">
        <v>154</v>
      </c>
      <c r="F307">
        <f t="shared" si="10"/>
        <v>20</v>
      </c>
      <c r="H307">
        <v>20</v>
      </c>
      <c r="I307" t="str">
        <f t="shared" si="9"/>
        <v>Not Outlier</v>
      </c>
    </row>
    <row r="308" spans="1:9" x14ac:dyDescent="0.25">
      <c r="A308">
        <v>307</v>
      </c>
      <c r="B308" s="1" t="s">
        <v>100</v>
      </c>
      <c r="C308" t="s">
        <v>151</v>
      </c>
      <c r="D308">
        <v>65</v>
      </c>
      <c r="E308" t="s">
        <v>154</v>
      </c>
      <c r="F308">
        <f t="shared" si="10"/>
        <v>65</v>
      </c>
      <c r="H308">
        <v>65</v>
      </c>
      <c r="I308" t="str">
        <f t="shared" si="9"/>
        <v>Not Outlier</v>
      </c>
    </row>
    <row r="309" spans="1:9" x14ac:dyDescent="0.25">
      <c r="A309">
        <v>308</v>
      </c>
      <c r="B309" s="1" t="s">
        <v>105</v>
      </c>
      <c r="C309" t="s">
        <v>152</v>
      </c>
      <c r="D309">
        <v>40</v>
      </c>
      <c r="E309" t="s">
        <v>154</v>
      </c>
      <c r="F309">
        <f t="shared" si="10"/>
        <v>40</v>
      </c>
      <c r="H309">
        <v>40</v>
      </c>
      <c r="I309" t="str">
        <f t="shared" si="9"/>
        <v>Not Outlier</v>
      </c>
    </row>
    <row r="310" spans="1:9" x14ac:dyDescent="0.25">
      <c r="A310">
        <v>309</v>
      </c>
      <c r="B310" s="1" t="s">
        <v>104</v>
      </c>
      <c r="C310" t="s">
        <v>151</v>
      </c>
      <c r="D310">
        <v>70</v>
      </c>
      <c r="E310" t="s">
        <v>154</v>
      </c>
      <c r="F310">
        <f t="shared" si="10"/>
        <v>70</v>
      </c>
      <c r="H310">
        <v>70</v>
      </c>
      <c r="I310" t="str">
        <f t="shared" si="9"/>
        <v>Not Outlier</v>
      </c>
    </row>
    <row r="311" spans="1:9" x14ac:dyDescent="0.25">
      <c r="A311">
        <v>310</v>
      </c>
      <c r="B311" s="1" t="s">
        <v>100</v>
      </c>
      <c r="C311" t="s">
        <v>151</v>
      </c>
      <c r="D311">
        <v>22</v>
      </c>
      <c r="E311" t="s">
        <v>154</v>
      </c>
      <c r="F311">
        <f t="shared" si="10"/>
        <v>22</v>
      </c>
      <c r="H311">
        <v>22</v>
      </c>
      <c r="I311" t="str">
        <f t="shared" si="9"/>
        <v>Not Outlier</v>
      </c>
    </row>
    <row r="312" spans="1:9" x14ac:dyDescent="0.25">
      <c r="A312">
        <v>311</v>
      </c>
      <c r="B312" s="1" t="s">
        <v>101</v>
      </c>
      <c r="C312" t="s">
        <v>151</v>
      </c>
      <c r="D312">
        <v>45</v>
      </c>
      <c r="E312" t="s">
        <v>154</v>
      </c>
      <c r="F312">
        <f t="shared" si="10"/>
        <v>45</v>
      </c>
      <c r="H312">
        <v>45</v>
      </c>
      <c r="I312" t="str">
        <f t="shared" si="9"/>
        <v>Not Outlier</v>
      </c>
    </row>
    <row r="313" spans="1:9" x14ac:dyDescent="0.25">
      <c r="A313">
        <v>312</v>
      </c>
      <c r="B313" s="1" t="s">
        <v>107</v>
      </c>
      <c r="C313" t="s">
        <v>151</v>
      </c>
      <c r="D313">
        <v>38</v>
      </c>
      <c r="E313" t="s">
        <v>154</v>
      </c>
      <c r="F313">
        <f t="shared" si="10"/>
        <v>38</v>
      </c>
      <c r="H313">
        <v>38</v>
      </c>
      <c r="I313" t="str">
        <f t="shared" si="9"/>
        <v>Not Outlier</v>
      </c>
    </row>
    <row r="314" spans="1:9" x14ac:dyDescent="0.25">
      <c r="A314">
        <v>313</v>
      </c>
      <c r="B314" s="1" t="s">
        <v>113</v>
      </c>
      <c r="C314" t="s">
        <v>152</v>
      </c>
      <c r="D314">
        <v>61</v>
      </c>
      <c r="E314" t="s">
        <v>154</v>
      </c>
      <c r="F314">
        <f t="shared" si="10"/>
        <v>61</v>
      </c>
      <c r="H314">
        <v>61</v>
      </c>
      <c r="I314" t="str">
        <f t="shared" si="9"/>
        <v>Not Outlier</v>
      </c>
    </row>
    <row r="315" spans="1:9" x14ac:dyDescent="0.25">
      <c r="A315">
        <v>314</v>
      </c>
      <c r="B315" s="1" t="s">
        <v>105</v>
      </c>
      <c r="C315" t="s">
        <v>151</v>
      </c>
      <c r="D315">
        <v>38</v>
      </c>
      <c r="E315" t="s">
        <v>154</v>
      </c>
      <c r="F315">
        <f t="shared" si="10"/>
        <v>38</v>
      </c>
      <c r="H315">
        <v>38</v>
      </c>
      <c r="I315" t="str">
        <f t="shared" si="9"/>
        <v>Not Outlier</v>
      </c>
    </row>
    <row r="316" spans="1:9" x14ac:dyDescent="0.25">
      <c r="A316">
        <v>315</v>
      </c>
      <c r="B316" s="1" t="s">
        <v>113</v>
      </c>
      <c r="C316" t="s">
        <v>152</v>
      </c>
      <c r="D316">
        <v>85</v>
      </c>
      <c r="E316" t="s">
        <v>154</v>
      </c>
      <c r="F316">
        <f t="shared" si="10"/>
        <v>85</v>
      </c>
      <c r="H316">
        <v>85</v>
      </c>
      <c r="I316" t="str">
        <f t="shared" si="9"/>
        <v>Not Outlier</v>
      </c>
    </row>
    <row r="317" spans="1:9" x14ac:dyDescent="0.25">
      <c r="A317">
        <v>316</v>
      </c>
      <c r="B317" s="1" t="s">
        <v>113</v>
      </c>
      <c r="C317" t="s">
        <v>152</v>
      </c>
      <c r="D317">
        <v>89</v>
      </c>
      <c r="E317" t="s">
        <v>154</v>
      </c>
      <c r="F317">
        <f t="shared" si="10"/>
        <v>89</v>
      </c>
      <c r="H317">
        <v>89</v>
      </c>
      <c r="I317" t="str">
        <f t="shared" si="9"/>
        <v>Not Outlier</v>
      </c>
    </row>
    <row r="318" spans="1:9" x14ac:dyDescent="0.25">
      <c r="A318">
        <v>317</v>
      </c>
      <c r="B318" s="1" t="s">
        <v>100</v>
      </c>
      <c r="C318" t="s">
        <v>151</v>
      </c>
      <c r="D318">
        <v>24</v>
      </c>
      <c r="E318" t="s">
        <v>154</v>
      </c>
      <c r="F318">
        <f t="shared" si="10"/>
        <v>24</v>
      </c>
      <c r="H318">
        <v>24</v>
      </c>
      <c r="I318" t="str">
        <f t="shared" si="9"/>
        <v>Not Outlier</v>
      </c>
    </row>
    <row r="319" spans="1:9" x14ac:dyDescent="0.25">
      <c r="A319">
        <v>318</v>
      </c>
      <c r="B319" s="1" t="s">
        <v>113</v>
      </c>
      <c r="C319" t="s">
        <v>152</v>
      </c>
      <c r="D319">
        <v>35</v>
      </c>
      <c r="E319" t="s">
        <v>154</v>
      </c>
      <c r="F319">
        <f t="shared" si="10"/>
        <v>35</v>
      </c>
      <c r="H319">
        <v>35</v>
      </c>
      <c r="I319" t="str">
        <f t="shared" si="9"/>
        <v>Not Outlier</v>
      </c>
    </row>
    <row r="320" spans="1:9" x14ac:dyDescent="0.25">
      <c r="A320">
        <v>319</v>
      </c>
      <c r="B320" s="1" t="s">
        <v>113</v>
      </c>
      <c r="C320" t="s">
        <v>152</v>
      </c>
      <c r="D320">
        <v>39</v>
      </c>
      <c r="E320" t="s">
        <v>154</v>
      </c>
      <c r="F320">
        <f t="shared" si="10"/>
        <v>39</v>
      </c>
      <c r="H320">
        <v>39</v>
      </c>
      <c r="I320" t="str">
        <f t="shared" si="9"/>
        <v>Not Outlier</v>
      </c>
    </row>
    <row r="321" spans="1:9" x14ac:dyDescent="0.25">
      <c r="A321">
        <v>320</v>
      </c>
      <c r="B321" s="1" t="s">
        <v>109</v>
      </c>
      <c r="C321" t="s">
        <v>151</v>
      </c>
      <c r="D321">
        <v>47</v>
      </c>
      <c r="E321" t="s">
        <v>154</v>
      </c>
      <c r="F321">
        <f t="shared" si="10"/>
        <v>47</v>
      </c>
      <c r="H321">
        <v>47</v>
      </c>
      <c r="I321" t="str">
        <f t="shared" si="9"/>
        <v>Not Outlier</v>
      </c>
    </row>
    <row r="322" spans="1:9" x14ac:dyDescent="0.25">
      <c r="A322">
        <v>321</v>
      </c>
      <c r="B322" s="1" t="s">
        <v>113</v>
      </c>
      <c r="C322" t="s">
        <v>151</v>
      </c>
      <c r="D322">
        <v>30</v>
      </c>
      <c r="E322" t="s">
        <v>154</v>
      </c>
      <c r="F322">
        <f t="shared" si="10"/>
        <v>30</v>
      </c>
      <c r="H322">
        <v>30</v>
      </c>
      <c r="I322" t="str">
        <f t="shared" si="9"/>
        <v>Not Outlier</v>
      </c>
    </row>
    <row r="323" spans="1:9" x14ac:dyDescent="0.25">
      <c r="A323">
        <v>322</v>
      </c>
      <c r="B323" s="1" t="s">
        <v>113</v>
      </c>
      <c r="C323" t="s">
        <v>151</v>
      </c>
      <c r="D323">
        <v>22</v>
      </c>
      <c r="E323" t="s">
        <v>154</v>
      </c>
      <c r="F323">
        <f t="shared" si="10"/>
        <v>22</v>
      </c>
      <c r="H323">
        <v>22</v>
      </c>
      <c r="I323" t="str">
        <f t="shared" ref="I323:I386" si="11">IF(OR(H323&gt;$L$9,H323&lt;$L$10),"Outlier","Not Outlier")</f>
        <v>Not Outlier</v>
      </c>
    </row>
    <row r="324" spans="1:9" x14ac:dyDescent="0.25">
      <c r="A324">
        <v>323</v>
      </c>
      <c r="B324" s="1" t="s">
        <v>100</v>
      </c>
      <c r="C324" t="s">
        <v>151</v>
      </c>
      <c r="D324">
        <v>49</v>
      </c>
      <c r="E324" t="s">
        <v>154</v>
      </c>
      <c r="F324">
        <f t="shared" si="10"/>
        <v>49</v>
      </c>
      <c r="H324">
        <v>49</v>
      </c>
      <c r="I324" t="str">
        <f t="shared" si="11"/>
        <v>Not Outlier</v>
      </c>
    </row>
    <row r="325" spans="1:9" x14ac:dyDescent="0.25">
      <c r="A325">
        <v>324</v>
      </c>
      <c r="B325" s="1" t="s">
        <v>101</v>
      </c>
      <c r="C325" t="s">
        <v>152</v>
      </c>
      <c r="D325">
        <v>28</v>
      </c>
      <c r="E325" t="s">
        <v>154</v>
      </c>
      <c r="F325">
        <f t="shared" si="10"/>
        <v>28</v>
      </c>
      <c r="H325">
        <v>28</v>
      </c>
      <c r="I325" t="str">
        <f t="shared" si="11"/>
        <v>Not Outlier</v>
      </c>
    </row>
    <row r="326" spans="1:9" x14ac:dyDescent="0.25">
      <c r="A326">
        <v>325</v>
      </c>
      <c r="B326" s="1" t="s">
        <v>100</v>
      </c>
      <c r="C326" t="s">
        <v>151</v>
      </c>
      <c r="D326">
        <v>30</v>
      </c>
      <c r="E326" t="s">
        <v>154</v>
      </c>
      <c r="F326">
        <f t="shared" ref="F326:F389" si="12">IF(D326,D326,AVERAGE(D323:D325))</f>
        <v>30</v>
      </c>
      <c r="H326">
        <v>30</v>
      </c>
      <c r="I326" t="str">
        <f t="shared" si="11"/>
        <v>Not Outlier</v>
      </c>
    </row>
    <row r="327" spans="1:9" x14ac:dyDescent="0.25">
      <c r="A327">
        <v>326</v>
      </c>
      <c r="B327" s="1" t="s">
        <v>111</v>
      </c>
      <c r="C327" t="s">
        <v>151</v>
      </c>
      <c r="D327">
        <v>54</v>
      </c>
      <c r="E327" t="s">
        <v>154</v>
      </c>
      <c r="F327">
        <f t="shared" si="12"/>
        <v>54</v>
      </c>
      <c r="H327">
        <v>54</v>
      </c>
      <c r="I327" t="str">
        <f t="shared" si="11"/>
        <v>Not Outlier</v>
      </c>
    </row>
    <row r="328" spans="1:9" x14ac:dyDescent="0.25">
      <c r="A328">
        <v>327</v>
      </c>
      <c r="B328" s="1" t="s">
        <v>113</v>
      </c>
      <c r="C328" t="s">
        <v>152</v>
      </c>
      <c r="D328">
        <v>32</v>
      </c>
      <c r="E328" t="s">
        <v>154</v>
      </c>
      <c r="F328">
        <f t="shared" si="12"/>
        <v>32</v>
      </c>
      <c r="H328">
        <v>32</v>
      </c>
      <c r="I328" t="str">
        <f t="shared" si="11"/>
        <v>Not Outlier</v>
      </c>
    </row>
    <row r="329" spans="1:9" x14ac:dyDescent="0.25">
      <c r="A329">
        <v>328</v>
      </c>
      <c r="B329" s="1" t="s">
        <v>113</v>
      </c>
      <c r="C329" t="s">
        <v>151</v>
      </c>
      <c r="D329">
        <v>44</v>
      </c>
      <c r="E329" t="s">
        <v>154</v>
      </c>
      <c r="F329">
        <f t="shared" si="12"/>
        <v>44</v>
      </c>
      <c r="H329">
        <v>44</v>
      </c>
      <c r="I329" t="str">
        <f t="shared" si="11"/>
        <v>Not Outlier</v>
      </c>
    </row>
    <row r="330" spans="1:9" x14ac:dyDescent="0.25">
      <c r="A330">
        <v>329</v>
      </c>
      <c r="B330" s="1" t="s">
        <v>105</v>
      </c>
      <c r="C330" t="s">
        <v>152</v>
      </c>
      <c r="D330">
        <v>55</v>
      </c>
      <c r="E330" t="s">
        <v>154</v>
      </c>
      <c r="F330">
        <f t="shared" si="12"/>
        <v>55</v>
      </c>
      <c r="H330">
        <v>55</v>
      </c>
      <c r="I330" t="str">
        <f t="shared" si="11"/>
        <v>Not Outlier</v>
      </c>
    </row>
    <row r="331" spans="1:9" x14ac:dyDescent="0.25">
      <c r="A331">
        <v>330</v>
      </c>
      <c r="B331" s="1" t="s">
        <v>113</v>
      </c>
      <c r="C331" t="s">
        <v>152</v>
      </c>
      <c r="D331">
        <v>43</v>
      </c>
      <c r="E331" t="s">
        <v>154</v>
      </c>
      <c r="F331">
        <f t="shared" si="12"/>
        <v>43</v>
      </c>
      <c r="H331">
        <v>43</v>
      </c>
      <c r="I331" t="str">
        <f t="shared" si="11"/>
        <v>Not Outlier</v>
      </c>
    </row>
    <row r="332" spans="1:9" x14ac:dyDescent="0.25">
      <c r="A332">
        <v>331</v>
      </c>
      <c r="B332" s="1" t="s">
        <v>106</v>
      </c>
      <c r="C332" t="s">
        <v>151</v>
      </c>
      <c r="D332">
        <v>24</v>
      </c>
      <c r="E332" t="s">
        <v>154</v>
      </c>
      <c r="F332">
        <f t="shared" si="12"/>
        <v>24</v>
      </c>
      <c r="H332">
        <v>24</v>
      </c>
      <c r="I332" t="str">
        <f t="shared" si="11"/>
        <v>Not Outlier</v>
      </c>
    </row>
    <row r="333" spans="1:9" x14ac:dyDescent="0.25">
      <c r="A333">
        <v>332</v>
      </c>
      <c r="B333" s="1" t="s">
        <v>113</v>
      </c>
      <c r="C333" t="s">
        <v>151</v>
      </c>
      <c r="D333">
        <v>78</v>
      </c>
      <c r="E333" t="s">
        <v>154</v>
      </c>
      <c r="F333">
        <f t="shared" si="12"/>
        <v>78</v>
      </c>
      <c r="H333">
        <v>78</v>
      </c>
      <c r="I333" t="str">
        <f t="shared" si="11"/>
        <v>Not Outlier</v>
      </c>
    </row>
    <row r="334" spans="1:9" x14ac:dyDescent="0.25">
      <c r="A334">
        <v>333</v>
      </c>
      <c r="B334" s="1" t="s">
        <v>109</v>
      </c>
      <c r="C334" t="s">
        <v>151</v>
      </c>
      <c r="D334">
        <v>43</v>
      </c>
      <c r="E334" t="s">
        <v>154</v>
      </c>
      <c r="F334">
        <f t="shared" si="12"/>
        <v>43</v>
      </c>
      <c r="H334">
        <v>43</v>
      </c>
      <c r="I334" t="str">
        <f t="shared" si="11"/>
        <v>Not Outlier</v>
      </c>
    </row>
    <row r="335" spans="1:9" x14ac:dyDescent="0.25">
      <c r="A335">
        <v>334</v>
      </c>
      <c r="B335" s="1" t="s">
        <v>100</v>
      </c>
      <c r="C335" t="s">
        <v>151</v>
      </c>
      <c r="D335">
        <v>18</v>
      </c>
      <c r="E335" t="s">
        <v>154</v>
      </c>
      <c r="F335">
        <f t="shared" si="12"/>
        <v>18</v>
      </c>
      <c r="H335">
        <v>18</v>
      </c>
      <c r="I335" t="str">
        <f t="shared" si="11"/>
        <v>Not Outlier</v>
      </c>
    </row>
    <row r="336" spans="1:9" x14ac:dyDescent="0.25">
      <c r="A336">
        <v>335</v>
      </c>
      <c r="B336" s="1" t="s">
        <v>113</v>
      </c>
      <c r="C336" t="s">
        <v>152</v>
      </c>
      <c r="D336">
        <v>65</v>
      </c>
      <c r="E336" t="s">
        <v>154</v>
      </c>
      <c r="F336">
        <f t="shared" si="12"/>
        <v>65</v>
      </c>
      <c r="H336">
        <v>65</v>
      </c>
      <c r="I336" t="str">
        <f t="shared" si="11"/>
        <v>Not Outlier</v>
      </c>
    </row>
    <row r="337" spans="1:9" x14ac:dyDescent="0.25">
      <c r="A337">
        <v>336</v>
      </c>
      <c r="B337" s="1" t="s">
        <v>105</v>
      </c>
      <c r="C337" t="s">
        <v>152</v>
      </c>
      <c r="D337">
        <v>26</v>
      </c>
      <c r="E337" t="s">
        <v>154</v>
      </c>
      <c r="F337">
        <f t="shared" si="12"/>
        <v>26</v>
      </c>
      <c r="H337">
        <v>26</v>
      </c>
      <c r="I337" t="str">
        <f t="shared" si="11"/>
        <v>Not Outlier</v>
      </c>
    </row>
    <row r="338" spans="1:9" x14ac:dyDescent="0.25">
      <c r="A338">
        <v>337</v>
      </c>
      <c r="B338" s="1" t="s">
        <v>106</v>
      </c>
      <c r="C338" t="s">
        <v>151</v>
      </c>
      <c r="D338">
        <v>58</v>
      </c>
      <c r="E338" t="s">
        <v>154</v>
      </c>
      <c r="F338">
        <f t="shared" si="12"/>
        <v>58</v>
      </c>
      <c r="H338">
        <v>58</v>
      </c>
      <c r="I338" t="str">
        <f t="shared" si="11"/>
        <v>Not Outlier</v>
      </c>
    </row>
    <row r="339" spans="1:9" x14ac:dyDescent="0.25">
      <c r="A339">
        <v>338</v>
      </c>
      <c r="B339" s="1" t="s">
        <v>113</v>
      </c>
      <c r="C339" t="s">
        <v>152</v>
      </c>
      <c r="D339">
        <v>51</v>
      </c>
      <c r="E339" t="s">
        <v>154</v>
      </c>
      <c r="F339">
        <f t="shared" si="12"/>
        <v>51</v>
      </c>
      <c r="H339">
        <v>51</v>
      </c>
      <c r="I339" t="str">
        <f t="shared" si="11"/>
        <v>Not Outlier</v>
      </c>
    </row>
    <row r="340" spans="1:9" x14ac:dyDescent="0.25">
      <c r="A340">
        <v>339</v>
      </c>
      <c r="B340" s="1" t="s">
        <v>100</v>
      </c>
      <c r="C340" t="s">
        <v>152</v>
      </c>
      <c r="D340">
        <v>25</v>
      </c>
      <c r="E340" t="s">
        <v>154</v>
      </c>
      <c r="F340">
        <f t="shared" si="12"/>
        <v>25</v>
      </c>
      <c r="H340">
        <v>25</v>
      </c>
      <c r="I340" t="str">
        <f t="shared" si="11"/>
        <v>Not Outlier</v>
      </c>
    </row>
    <row r="341" spans="1:9" x14ac:dyDescent="0.25">
      <c r="A341">
        <v>340</v>
      </c>
      <c r="B341" s="1" t="s">
        <v>100</v>
      </c>
      <c r="C341" t="s">
        <v>151</v>
      </c>
      <c r="D341">
        <v>68</v>
      </c>
      <c r="E341" t="s">
        <v>154</v>
      </c>
      <c r="F341">
        <f t="shared" si="12"/>
        <v>68</v>
      </c>
      <c r="H341">
        <v>68</v>
      </c>
      <c r="I341" t="str">
        <f t="shared" si="11"/>
        <v>Not Outlier</v>
      </c>
    </row>
    <row r="342" spans="1:9" x14ac:dyDescent="0.25">
      <c r="A342">
        <v>341</v>
      </c>
      <c r="B342" s="1" t="s">
        <v>105</v>
      </c>
      <c r="C342" t="s">
        <v>152</v>
      </c>
      <c r="D342">
        <v>44</v>
      </c>
      <c r="E342" t="s">
        <v>154</v>
      </c>
      <c r="F342">
        <f t="shared" si="12"/>
        <v>44</v>
      </c>
      <c r="H342">
        <v>44</v>
      </c>
      <c r="I342" t="str">
        <f t="shared" si="11"/>
        <v>Not Outlier</v>
      </c>
    </row>
    <row r="343" spans="1:9" x14ac:dyDescent="0.25">
      <c r="A343">
        <v>342</v>
      </c>
      <c r="B343" s="1" t="s">
        <v>113</v>
      </c>
      <c r="C343" t="s">
        <v>152</v>
      </c>
      <c r="D343">
        <v>65</v>
      </c>
      <c r="E343" t="s">
        <v>154</v>
      </c>
      <c r="F343">
        <f t="shared" si="12"/>
        <v>65</v>
      </c>
      <c r="H343">
        <v>65</v>
      </c>
      <c r="I343" t="str">
        <f t="shared" si="11"/>
        <v>Not Outlier</v>
      </c>
    </row>
    <row r="344" spans="1:9" x14ac:dyDescent="0.25">
      <c r="A344">
        <v>343</v>
      </c>
      <c r="B344" s="1" t="s">
        <v>113</v>
      </c>
      <c r="C344" t="s">
        <v>152</v>
      </c>
      <c r="D344">
        <v>88</v>
      </c>
      <c r="E344" t="s">
        <v>154</v>
      </c>
      <c r="F344">
        <f t="shared" si="12"/>
        <v>88</v>
      </c>
      <c r="H344">
        <v>88</v>
      </c>
      <c r="I344" t="str">
        <f t="shared" si="11"/>
        <v>Not Outlier</v>
      </c>
    </row>
    <row r="345" spans="1:9" x14ac:dyDescent="0.25">
      <c r="A345">
        <v>344</v>
      </c>
      <c r="B345" s="1" t="s">
        <v>102</v>
      </c>
      <c r="C345" t="s">
        <v>152</v>
      </c>
      <c r="D345">
        <v>84</v>
      </c>
      <c r="E345" t="s">
        <v>154</v>
      </c>
      <c r="F345">
        <f t="shared" si="12"/>
        <v>84</v>
      </c>
      <c r="H345">
        <v>84</v>
      </c>
      <c r="I345" t="str">
        <f t="shared" si="11"/>
        <v>Not Outlier</v>
      </c>
    </row>
    <row r="346" spans="1:9" x14ac:dyDescent="0.25">
      <c r="A346">
        <v>345</v>
      </c>
      <c r="B346" s="1" t="s">
        <v>113</v>
      </c>
      <c r="C346" t="s">
        <v>152</v>
      </c>
      <c r="D346">
        <v>31</v>
      </c>
      <c r="E346" t="s">
        <v>154</v>
      </c>
      <c r="F346">
        <f t="shared" si="12"/>
        <v>31</v>
      </c>
      <c r="H346">
        <v>31</v>
      </c>
      <c r="I346" t="str">
        <f t="shared" si="11"/>
        <v>Not Outlier</v>
      </c>
    </row>
    <row r="347" spans="1:9" x14ac:dyDescent="0.25">
      <c r="A347">
        <v>346</v>
      </c>
      <c r="B347" s="1" t="s">
        <v>105</v>
      </c>
      <c r="C347" t="s">
        <v>152</v>
      </c>
      <c r="D347">
        <v>27</v>
      </c>
      <c r="E347" t="s">
        <v>154</v>
      </c>
      <c r="F347">
        <f t="shared" si="12"/>
        <v>27</v>
      </c>
      <c r="H347">
        <v>27</v>
      </c>
      <c r="I347" t="str">
        <f t="shared" si="11"/>
        <v>Not Outlier</v>
      </c>
    </row>
    <row r="348" spans="1:9" x14ac:dyDescent="0.25">
      <c r="A348">
        <v>347</v>
      </c>
      <c r="B348" s="1" t="s">
        <v>108</v>
      </c>
      <c r="C348" t="s">
        <v>152</v>
      </c>
      <c r="D348">
        <v>59</v>
      </c>
      <c r="E348" t="s">
        <v>154</v>
      </c>
      <c r="F348">
        <f t="shared" si="12"/>
        <v>59</v>
      </c>
      <c r="H348">
        <v>59</v>
      </c>
      <c r="I348" t="str">
        <f t="shared" si="11"/>
        <v>Not Outlier</v>
      </c>
    </row>
    <row r="349" spans="1:9" x14ac:dyDescent="0.25">
      <c r="A349">
        <v>348</v>
      </c>
      <c r="B349" s="1" t="s">
        <v>100</v>
      </c>
      <c r="C349" t="s">
        <v>151</v>
      </c>
      <c r="D349">
        <v>61</v>
      </c>
      <c r="E349" t="s">
        <v>154</v>
      </c>
      <c r="F349">
        <f t="shared" si="12"/>
        <v>61</v>
      </c>
      <c r="H349">
        <v>61</v>
      </c>
      <c r="I349" t="str">
        <f t="shared" si="11"/>
        <v>Not Outlier</v>
      </c>
    </row>
    <row r="350" spans="1:9" x14ac:dyDescent="0.25">
      <c r="A350">
        <v>349</v>
      </c>
      <c r="B350" s="1" t="s">
        <v>108</v>
      </c>
      <c r="C350" t="s">
        <v>152</v>
      </c>
      <c r="D350">
        <v>55</v>
      </c>
      <c r="E350" t="s">
        <v>154</v>
      </c>
      <c r="F350">
        <f t="shared" si="12"/>
        <v>55</v>
      </c>
      <c r="H350">
        <v>55</v>
      </c>
      <c r="I350" t="str">
        <f t="shared" si="11"/>
        <v>Not Outlier</v>
      </c>
    </row>
    <row r="351" spans="1:9" x14ac:dyDescent="0.25">
      <c r="A351">
        <v>350</v>
      </c>
      <c r="B351" s="1" t="s">
        <v>109</v>
      </c>
      <c r="C351" t="s">
        <v>152</v>
      </c>
      <c r="D351">
        <v>39</v>
      </c>
      <c r="E351" t="s">
        <v>154</v>
      </c>
      <c r="F351">
        <f t="shared" si="12"/>
        <v>39</v>
      </c>
      <c r="H351">
        <v>39</v>
      </c>
      <c r="I351" t="str">
        <f t="shared" si="11"/>
        <v>Not Outlier</v>
      </c>
    </row>
    <row r="352" spans="1:9" x14ac:dyDescent="0.25">
      <c r="A352">
        <v>351</v>
      </c>
      <c r="B352" s="1" t="s">
        <v>101</v>
      </c>
      <c r="C352" t="s">
        <v>152</v>
      </c>
      <c r="D352">
        <v>87</v>
      </c>
      <c r="E352" t="s">
        <v>154</v>
      </c>
      <c r="F352">
        <f t="shared" si="12"/>
        <v>87</v>
      </c>
      <c r="H352">
        <v>87</v>
      </c>
      <c r="I352" t="str">
        <f t="shared" si="11"/>
        <v>Not Outlier</v>
      </c>
    </row>
    <row r="353" spans="1:9" x14ac:dyDescent="0.25">
      <c r="A353">
        <v>352</v>
      </c>
      <c r="B353" s="1" t="s">
        <v>100</v>
      </c>
      <c r="C353" t="s">
        <v>151</v>
      </c>
      <c r="D353">
        <v>72</v>
      </c>
      <c r="E353" t="s">
        <v>154</v>
      </c>
      <c r="F353">
        <f t="shared" si="12"/>
        <v>72</v>
      </c>
      <c r="H353">
        <v>72</v>
      </c>
      <c r="I353" t="str">
        <f t="shared" si="11"/>
        <v>Not Outlier</v>
      </c>
    </row>
    <row r="354" spans="1:9" x14ac:dyDescent="0.25">
      <c r="A354">
        <v>353</v>
      </c>
      <c r="B354" s="1" t="s">
        <v>100</v>
      </c>
      <c r="C354" t="s">
        <v>152</v>
      </c>
      <c r="D354">
        <v>66</v>
      </c>
      <c r="E354" t="s">
        <v>154</v>
      </c>
      <c r="F354">
        <f t="shared" si="12"/>
        <v>66</v>
      </c>
      <c r="H354">
        <v>66</v>
      </c>
      <c r="I354" t="str">
        <f t="shared" si="11"/>
        <v>Not Outlier</v>
      </c>
    </row>
    <row r="355" spans="1:9" x14ac:dyDescent="0.25">
      <c r="A355">
        <v>354</v>
      </c>
      <c r="B355" s="1" t="s">
        <v>113</v>
      </c>
      <c r="C355" t="s">
        <v>151</v>
      </c>
      <c r="D355">
        <v>29</v>
      </c>
      <c r="E355" t="s">
        <v>154</v>
      </c>
      <c r="F355">
        <f t="shared" si="12"/>
        <v>29</v>
      </c>
      <c r="H355">
        <v>29</v>
      </c>
      <c r="I355" t="str">
        <f t="shared" si="11"/>
        <v>Not Outlier</v>
      </c>
    </row>
    <row r="356" spans="1:9" x14ac:dyDescent="0.25">
      <c r="A356">
        <v>355</v>
      </c>
      <c r="B356" s="1" t="s">
        <v>100</v>
      </c>
      <c r="C356" t="s">
        <v>152</v>
      </c>
      <c r="D356">
        <v>49</v>
      </c>
      <c r="E356" t="s">
        <v>154</v>
      </c>
      <c r="F356">
        <f t="shared" si="12"/>
        <v>49</v>
      </c>
      <c r="H356">
        <v>49</v>
      </c>
      <c r="I356" t="str">
        <f t="shared" si="11"/>
        <v>Not Outlier</v>
      </c>
    </row>
    <row r="357" spans="1:9" x14ac:dyDescent="0.25">
      <c r="A357">
        <v>356</v>
      </c>
      <c r="B357" s="1" t="s">
        <v>113</v>
      </c>
      <c r="C357" t="s">
        <v>151</v>
      </c>
      <c r="D357">
        <v>41</v>
      </c>
      <c r="E357" t="s">
        <v>154</v>
      </c>
      <c r="F357">
        <f t="shared" si="12"/>
        <v>41</v>
      </c>
      <c r="H357">
        <v>41</v>
      </c>
      <c r="I357" t="str">
        <f t="shared" si="11"/>
        <v>Not Outlier</v>
      </c>
    </row>
    <row r="358" spans="1:9" x14ac:dyDescent="0.25">
      <c r="A358">
        <v>357</v>
      </c>
      <c r="B358" s="1" t="s">
        <v>103</v>
      </c>
      <c r="C358" t="s">
        <v>152</v>
      </c>
      <c r="D358">
        <v>70</v>
      </c>
      <c r="E358" t="s">
        <v>154</v>
      </c>
      <c r="F358">
        <f t="shared" si="12"/>
        <v>70</v>
      </c>
      <c r="H358">
        <v>70</v>
      </c>
      <c r="I358" t="str">
        <f t="shared" si="11"/>
        <v>Not Outlier</v>
      </c>
    </row>
    <row r="359" spans="1:9" x14ac:dyDescent="0.25">
      <c r="A359">
        <v>358</v>
      </c>
      <c r="B359" s="1" t="s">
        <v>105</v>
      </c>
      <c r="C359" t="s">
        <v>151</v>
      </c>
      <c r="D359">
        <v>50</v>
      </c>
      <c r="E359" t="s">
        <v>154</v>
      </c>
      <c r="F359">
        <f t="shared" si="12"/>
        <v>50</v>
      </c>
      <c r="H359">
        <v>50</v>
      </c>
      <c r="I359" t="str">
        <f t="shared" si="11"/>
        <v>Not Outlier</v>
      </c>
    </row>
    <row r="360" spans="1:9" x14ac:dyDescent="0.25">
      <c r="A360">
        <v>359</v>
      </c>
      <c r="B360" s="1" t="s">
        <v>100</v>
      </c>
      <c r="C360" t="s">
        <v>152</v>
      </c>
      <c r="D360">
        <v>37</v>
      </c>
      <c r="E360" t="s">
        <v>154</v>
      </c>
      <c r="F360">
        <f t="shared" si="12"/>
        <v>37</v>
      </c>
      <c r="H360">
        <v>37</v>
      </c>
      <c r="I360" t="str">
        <f t="shared" si="11"/>
        <v>Not Outlier</v>
      </c>
    </row>
    <row r="361" spans="1:9" x14ac:dyDescent="0.25">
      <c r="A361">
        <v>360</v>
      </c>
      <c r="B361" s="1" t="s">
        <v>113</v>
      </c>
      <c r="C361" t="s">
        <v>151</v>
      </c>
      <c r="D361">
        <v>32</v>
      </c>
      <c r="E361" t="s">
        <v>154</v>
      </c>
      <c r="F361">
        <f t="shared" si="12"/>
        <v>32</v>
      </c>
      <c r="H361">
        <v>32</v>
      </c>
      <c r="I361" t="str">
        <f t="shared" si="11"/>
        <v>Not Outlier</v>
      </c>
    </row>
    <row r="362" spans="1:9" x14ac:dyDescent="0.25">
      <c r="A362">
        <v>361</v>
      </c>
      <c r="B362" s="1" t="s">
        <v>107</v>
      </c>
      <c r="C362" t="s">
        <v>151</v>
      </c>
      <c r="D362">
        <v>87</v>
      </c>
      <c r="E362" t="s">
        <v>154</v>
      </c>
      <c r="F362">
        <f t="shared" si="12"/>
        <v>87</v>
      </c>
      <c r="H362">
        <v>87</v>
      </c>
      <c r="I362" t="str">
        <f t="shared" si="11"/>
        <v>Not Outlier</v>
      </c>
    </row>
    <row r="363" spans="1:9" x14ac:dyDescent="0.25">
      <c r="A363">
        <v>362</v>
      </c>
      <c r="B363" s="1" t="s">
        <v>113</v>
      </c>
      <c r="C363" t="s">
        <v>151</v>
      </c>
      <c r="D363">
        <v>68</v>
      </c>
      <c r="E363" t="s">
        <v>154</v>
      </c>
      <c r="F363">
        <f t="shared" si="12"/>
        <v>68</v>
      </c>
      <c r="H363">
        <v>68</v>
      </c>
      <c r="I363" t="str">
        <f t="shared" si="11"/>
        <v>Not Outlier</v>
      </c>
    </row>
    <row r="364" spans="1:9" x14ac:dyDescent="0.25">
      <c r="A364">
        <v>363</v>
      </c>
      <c r="B364" s="1" t="s">
        <v>113</v>
      </c>
      <c r="C364" t="s">
        <v>152</v>
      </c>
      <c r="D364">
        <v>48</v>
      </c>
      <c r="E364" t="s">
        <v>154</v>
      </c>
      <c r="F364">
        <f t="shared" si="12"/>
        <v>48</v>
      </c>
      <c r="H364">
        <v>48</v>
      </c>
      <c r="I364" t="str">
        <f t="shared" si="11"/>
        <v>Not Outlier</v>
      </c>
    </row>
    <row r="365" spans="1:9" x14ac:dyDescent="0.25">
      <c r="A365">
        <v>364</v>
      </c>
      <c r="B365" s="1" t="s">
        <v>105</v>
      </c>
      <c r="C365" t="s">
        <v>151</v>
      </c>
      <c r="D365">
        <v>18</v>
      </c>
      <c r="E365" t="s">
        <v>154</v>
      </c>
      <c r="F365">
        <f t="shared" si="12"/>
        <v>18</v>
      </c>
      <c r="H365">
        <v>18</v>
      </c>
      <c r="I365" t="str">
        <f t="shared" si="11"/>
        <v>Not Outlier</v>
      </c>
    </row>
    <row r="366" spans="1:9" x14ac:dyDescent="0.25">
      <c r="A366">
        <v>365</v>
      </c>
      <c r="B366" s="1" t="s">
        <v>100</v>
      </c>
      <c r="C366" t="s">
        <v>151</v>
      </c>
      <c r="D366">
        <v>46</v>
      </c>
      <c r="E366" t="s">
        <v>154</v>
      </c>
      <c r="F366">
        <f t="shared" si="12"/>
        <v>46</v>
      </c>
      <c r="H366">
        <v>46</v>
      </c>
      <c r="I366" t="str">
        <f t="shared" si="11"/>
        <v>Not Outlier</v>
      </c>
    </row>
    <row r="367" spans="1:9" x14ac:dyDescent="0.25">
      <c r="A367">
        <v>366</v>
      </c>
      <c r="B367" s="1" t="s">
        <v>113</v>
      </c>
      <c r="C367" t="s">
        <v>152</v>
      </c>
      <c r="D367">
        <v>79</v>
      </c>
      <c r="E367" t="s">
        <v>154</v>
      </c>
      <c r="F367">
        <f t="shared" si="12"/>
        <v>79</v>
      </c>
      <c r="H367">
        <v>79</v>
      </c>
      <c r="I367" t="str">
        <f t="shared" si="11"/>
        <v>Not Outlier</v>
      </c>
    </row>
    <row r="368" spans="1:9" x14ac:dyDescent="0.25">
      <c r="A368">
        <v>367</v>
      </c>
      <c r="B368" s="1" t="s">
        <v>113</v>
      </c>
      <c r="C368" t="s">
        <v>151</v>
      </c>
      <c r="D368">
        <v>23</v>
      </c>
      <c r="E368" t="s">
        <v>154</v>
      </c>
      <c r="F368">
        <f t="shared" si="12"/>
        <v>23</v>
      </c>
      <c r="H368">
        <v>23</v>
      </c>
      <c r="I368" t="str">
        <f t="shared" si="11"/>
        <v>Not Outlier</v>
      </c>
    </row>
    <row r="369" spans="1:9" x14ac:dyDescent="0.25">
      <c r="A369">
        <v>368</v>
      </c>
      <c r="B369" s="1" t="s">
        <v>102</v>
      </c>
      <c r="C369" t="s">
        <v>152</v>
      </c>
      <c r="D369">
        <v>58</v>
      </c>
      <c r="E369" t="s">
        <v>154</v>
      </c>
      <c r="F369">
        <f t="shared" si="12"/>
        <v>58</v>
      </c>
      <c r="H369">
        <v>58</v>
      </c>
      <c r="I369" t="str">
        <f t="shared" si="11"/>
        <v>Not Outlier</v>
      </c>
    </row>
    <row r="370" spans="1:9" x14ac:dyDescent="0.25">
      <c r="A370">
        <v>369</v>
      </c>
      <c r="B370" s="1" t="s">
        <v>100</v>
      </c>
      <c r="C370" t="s">
        <v>152</v>
      </c>
      <c r="D370">
        <v>39</v>
      </c>
      <c r="E370" t="s">
        <v>154</v>
      </c>
      <c r="F370">
        <f t="shared" si="12"/>
        <v>39</v>
      </c>
      <c r="H370">
        <v>39</v>
      </c>
      <c r="I370" t="str">
        <f t="shared" si="11"/>
        <v>Not Outlier</v>
      </c>
    </row>
    <row r="371" spans="1:9" x14ac:dyDescent="0.25">
      <c r="A371">
        <v>370</v>
      </c>
      <c r="B371" s="1" t="s">
        <v>101</v>
      </c>
      <c r="C371" t="s">
        <v>152</v>
      </c>
      <c r="D371">
        <v>35</v>
      </c>
      <c r="E371" t="s">
        <v>154</v>
      </c>
      <c r="F371">
        <f t="shared" si="12"/>
        <v>35</v>
      </c>
      <c r="H371">
        <v>35</v>
      </c>
      <c r="I371" t="str">
        <f t="shared" si="11"/>
        <v>Not Outlier</v>
      </c>
    </row>
    <row r="372" spans="1:9" x14ac:dyDescent="0.25">
      <c r="A372">
        <v>371</v>
      </c>
      <c r="B372" s="1" t="s">
        <v>105</v>
      </c>
      <c r="C372" t="s">
        <v>151</v>
      </c>
      <c r="D372">
        <v>68</v>
      </c>
      <c r="E372" t="s">
        <v>154</v>
      </c>
      <c r="F372">
        <f t="shared" si="12"/>
        <v>68</v>
      </c>
      <c r="H372">
        <v>68</v>
      </c>
      <c r="I372" t="str">
        <f t="shared" si="11"/>
        <v>Not Outlier</v>
      </c>
    </row>
    <row r="373" spans="1:9" x14ac:dyDescent="0.25">
      <c r="A373">
        <v>372</v>
      </c>
      <c r="B373" s="1" t="s">
        <v>113</v>
      </c>
      <c r="C373" t="s">
        <v>151</v>
      </c>
      <c r="D373">
        <v>60</v>
      </c>
      <c r="E373" t="s">
        <v>154</v>
      </c>
      <c r="F373">
        <f t="shared" si="12"/>
        <v>60</v>
      </c>
      <c r="H373">
        <v>60</v>
      </c>
      <c r="I373" t="str">
        <f t="shared" si="11"/>
        <v>Not Outlier</v>
      </c>
    </row>
    <row r="374" spans="1:9" x14ac:dyDescent="0.25">
      <c r="A374">
        <v>373</v>
      </c>
      <c r="B374" s="1" t="s">
        <v>113</v>
      </c>
      <c r="C374" t="s">
        <v>152</v>
      </c>
      <c r="D374">
        <v>89</v>
      </c>
      <c r="E374" t="s">
        <v>154</v>
      </c>
      <c r="F374">
        <f t="shared" si="12"/>
        <v>89</v>
      </c>
      <c r="H374">
        <v>89</v>
      </c>
      <c r="I374" t="str">
        <f t="shared" si="11"/>
        <v>Not Outlier</v>
      </c>
    </row>
    <row r="375" spans="1:9" x14ac:dyDescent="0.25">
      <c r="A375">
        <v>374</v>
      </c>
      <c r="B375" s="1" t="s">
        <v>108</v>
      </c>
      <c r="C375" t="s">
        <v>151</v>
      </c>
      <c r="D375">
        <v>71</v>
      </c>
      <c r="E375" t="s">
        <v>154</v>
      </c>
      <c r="F375">
        <f t="shared" si="12"/>
        <v>71</v>
      </c>
      <c r="H375">
        <v>71</v>
      </c>
      <c r="I375" t="str">
        <f t="shared" si="11"/>
        <v>Not Outlier</v>
      </c>
    </row>
    <row r="376" spans="1:9" x14ac:dyDescent="0.25">
      <c r="A376">
        <v>375</v>
      </c>
      <c r="B376" s="1" t="s">
        <v>101</v>
      </c>
      <c r="C376" t="s">
        <v>152</v>
      </c>
      <c r="D376">
        <v>45</v>
      </c>
      <c r="E376" t="s">
        <v>154</v>
      </c>
      <c r="F376">
        <f t="shared" si="12"/>
        <v>45</v>
      </c>
      <c r="H376">
        <v>45</v>
      </c>
      <c r="I376" t="str">
        <f t="shared" si="11"/>
        <v>Not Outlier</v>
      </c>
    </row>
    <row r="377" spans="1:9" x14ac:dyDescent="0.25">
      <c r="A377">
        <v>376</v>
      </c>
      <c r="B377" s="1" t="s">
        <v>113</v>
      </c>
      <c r="C377" t="s">
        <v>152</v>
      </c>
      <c r="D377">
        <v>89</v>
      </c>
      <c r="E377" t="s">
        <v>154</v>
      </c>
      <c r="F377">
        <f t="shared" si="12"/>
        <v>89</v>
      </c>
      <c r="H377">
        <v>89</v>
      </c>
      <c r="I377" t="str">
        <f t="shared" si="11"/>
        <v>Not Outlier</v>
      </c>
    </row>
    <row r="378" spans="1:9" x14ac:dyDescent="0.25">
      <c r="A378">
        <v>377</v>
      </c>
      <c r="B378" s="1" t="s">
        <v>113</v>
      </c>
      <c r="C378" t="s">
        <v>152</v>
      </c>
      <c r="D378">
        <v>56</v>
      </c>
      <c r="E378" t="s">
        <v>154</v>
      </c>
      <c r="F378">
        <f t="shared" si="12"/>
        <v>56</v>
      </c>
      <c r="H378">
        <v>56</v>
      </c>
      <c r="I378" t="str">
        <f t="shared" si="11"/>
        <v>Not Outlier</v>
      </c>
    </row>
    <row r="379" spans="1:9" x14ac:dyDescent="0.25">
      <c r="A379">
        <v>378</v>
      </c>
      <c r="B379" s="1" t="s">
        <v>110</v>
      </c>
      <c r="C379" t="s">
        <v>151</v>
      </c>
      <c r="D379">
        <v>69</v>
      </c>
      <c r="E379" t="s">
        <v>154</v>
      </c>
      <c r="F379">
        <f t="shared" si="12"/>
        <v>69</v>
      </c>
      <c r="H379">
        <v>69</v>
      </c>
      <c r="I379" t="str">
        <f t="shared" si="11"/>
        <v>Not Outlier</v>
      </c>
    </row>
    <row r="380" spans="1:9" x14ac:dyDescent="0.25">
      <c r="A380">
        <v>379</v>
      </c>
      <c r="B380" s="1" t="s">
        <v>113</v>
      </c>
      <c r="C380" t="s">
        <v>151</v>
      </c>
      <c r="D380">
        <v>58</v>
      </c>
      <c r="E380" t="s">
        <v>154</v>
      </c>
      <c r="F380">
        <f t="shared" si="12"/>
        <v>58</v>
      </c>
      <c r="H380">
        <v>58</v>
      </c>
      <c r="I380" t="str">
        <f t="shared" si="11"/>
        <v>Not Outlier</v>
      </c>
    </row>
    <row r="381" spans="1:9" x14ac:dyDescent="0.25">
      <c r="A381">
        <v>380</v>
      </c>
      <c r="B381" s="1" t="s">
        <v>100</v>
      </c>
      <c r="C381" t="s">
        <v>152</v>
      </c>
      <c r="D381">
        <v>29</v>
      </c>
      <c r="E381" t="s">
        <v>154</v>
      </c>
      <c r="F381">
        <f t="shared" si="12"/>
        <v>29</v>
      </c>
      <c r="H381">
        <v>29</v>
      </c>
      <c r="I381" t="str">
        <f t="shared" si="11"/>
        <v>Not Outlier</v>
      </c>
    </row>
    <row r="382" spans="1:9" x14ac:dyDescent="0.25">
      <c r="A382">
        <v>381</v>
      </c>
      <c r="B382" s="1" t="s">
        <v>107</v>
      </c>
      <c r="C382" t="s">
        <v>151</v>
      </c>
      <c r="D382">
        <v>86</v>
      </c>
      <c r="E382" t="s">
        <v>154</v>
      </c>
      <c r="F382">
        <f t="shared" si="12"/>
        <v>86</v>
      </c>
      <c r="H382">
        <v>86</v>
      </c>
      <c r="I382" t="str">
        <f t="shared" si="11"/>
        <v>Not Outlier</v>
      </c>
    </row>
    <row r="383" spans="1:9" x14ac:dyDescent="0.25">
      <c r="A383">
        <v>382</v>
      </c>
      <c r="B383" s="1" t="s">
        <v>113</v>
      </c>
      <c r="C383" t="s">
        <v>151</v>
      </c>
      <c r="D383">
        <v>81</v>
      </c>
      <c r="E383" t="s">
        <v>154</v>
      </c>
      <c r="F383">
        <f t="shared" si="12"/>
        <v>81</v>
      </c>
      <c r="H383">
        <v>81</v>
      </c>
      <c r="I383" t="str">
        <f t="shared" si="11"/>
        <v>Not Outlier</v>
      </c>
    </row>
    <row r="384" spans="1:9" x14ac:dyDescent="0.25">
      <c r="A384">
        <v>383</v>
      </c>
      <c r="B384" s="1" t="s">
        <v>100</v>
      </c>
      <c r="C384" t="s">
        <v>152</v>
      </c>
      <c r="D384">
        <v>57</v>
      </c>
      <c r="E384" t="s">
        <v>154</v>
      </c>
      <c r="F384">
        <f t="shared" si="12"/>
        <v>57</v>
      </c>
      <c r="H384">
        <v>57</v>
      </c>
      <c r="I384" t="str">
        <f t="shared" si="11"/>
        <v>Not Outlier</v>
      </c>
    </row>
    <row r="385" spans="1:9" x14ac:dyDescent="0.25">
      <c r="A385">
        <v>384</v>
      </c>
      <c r="B385" s="1" t="s">
        <v>101</v>
      </c>
      <c r="C385" t="s">
        <v>151</v>
      </c>
      <c r="D385">
        <v>87</v>
      </c>
      <c r="E385" t="s">
        <v>154</v>
      </c>
      <c r="F385">
        <f t="shared" si="12"/>
        <v>87</v>
      </c>
      <c r="H385">
        <v>87</v>
      </c>
      <c r="I385" t="str">
        <f t="shared" si="11"/>
        <v>Not Outlier</v>
      </c>
    </row>
    <row r="386" spans="1:9" x14ac:dyDescent="0.25">
      <c r="A386">
        <v>385</v>
      </c>
      <c r="B386" s="1" t="s">
        <v>101</v>
      </c>
      <c r="C386" t="s">
        <v>152</v>
      </c>
      <c r="D386">
        <v>54</v>
      </c>
      <c r="E386" t="s">
        <v>154</v>
      </c>
      <c r="F386">
        <f t="shared" si="12"/>
        <v>54</v>
      </c>
      <c r="H386">
        <v>54</v>
      </c>
      <c r="I386" t="str">
        <f t="shared" si="11"/>
        <v>Not Outlier</v>
      </c>
    </row>
    <row r="387" spans="1:9" x14ac:dyDescent="0.25">
      <c r="A387">
        <v>386</v>
      </c>
      <c r="B387" s="1" t="s">
        <v>113</v>
      </c>
      <c r="C387" t="s">
        <v>152</v>
      </c>
      <c r="D387">
        <v>75</v>
      </c>
      <c r="E387" t="s">
        <v>154</v>
      </c>
      <c r="F387">
        <f t="shared" si="12"/>
        <v>75</v>
      </c>
      <c r="H387">
        <v>75</v>
      </c>
      <c r="I387" t="str">
        <f t="shared" ref="I387:I450" si="13">IF(OR(H387&gt;$L$9,H387&lt;$L$10),"Outlier","Not Outlier")</f>
        <v>Not Outlier</v>
      </c>
    </row>
    <row r="388" spans="1:9" x14ac:dyDescent="0.25">
      <c r="A388">
        <v>387</v>
      </c>
      <c r="B388" s="1" t="s">
        <v>101</v>
      </c>
      <c r="C388" t="s">
        <v>152</v>
      </c>
      <c r="D388">
        <v>41</v>
      </c>
      <c r="E388" t="s">
        <v>154</v>
      </c>
      <c r="F388">
        <f t="shared" si="12"/>
        <v>41</v>
      </c>
      <c r="H388">
        <v>41</v>
      </c>
      <c r="I388" t="str">
        <f t="shared" si="13"/>
        <v>Not Outlier</v>
      </c>
    </row>
    <row r="389" spans="1:9" x14ac:dyDescent="0.25">
      <c r="A389">
        <v>388</v>
      </c>
      <c r="B389" s="1" t="s">
        <v>103</v>
      </c>
      <c r="C389" t="s">
        <v>151</v>
      </c>
      <c r="D389">
        <v>68</v>
      </c>
      <c r="E389" t="s">
        <v>154</v>
      </c>
      <c r="F389">
        <f t="shared" si="12"/>
        <v>68</v>
      </c>
      <c r="H389">
        <v>68</v>
      </c>
      <c r="I389" t="str">
        <f t="shared" si="13"/>
        <v>Not Outlier</v>
      </c>
    </row>
    <row r="390" spans="1:9" x14ac:dyDescent="0.25">
      <c r="A390">
        <v>389</v>
      </c>
      <c r="B390" s="1" t="s">
        <v>101</v>
      </c>
      <c r="C390" t="s">
        <v>152</v>
      </c>
      <c r="D390">
        <v>22</v>
      </c>
      <c r="E390" t="s">
        <v>154</v>
      </c>
      <c r="F390">
        <f t="shared" ref="F390:F453" si="14">IF(D390,D390,AVERAGE(D387:D389))</f>
        <v>22</v>
      </c>
      <c r="H390">
        <v>22</v>
      </c>
      <c r="I390" t="str">
        <f t="shared" si="13"/>
        <v>Not Outlier</v>
      </c>
    </row>
    <row r="391" spans="1:9" x14ac:dyDescent="0.25">
      <c r="A391">
        <v>390</v>
      </c>
      <c r="B391" s="1" t="s">
        <v>113</v>
      </c>
      <c r="C391" t="s">
        <v>151</v>
      </c>
      <c r="D391">
        <v>89</v>
      </c>
      <c r="E391" t="s">
        <v>154</v>
      </c>
      <c r="F391">
        <f t="shared" si="14"/>
        <v>89</v>
      </c>
      <c r="H391">
        <v>89</v>
      </c>
      <c r="I391" t="str">
        <f t="shared" si="13"/>
        <v>Not Outlier</v>
      </c>
    </row>
    <row r="392" spans="1:9" x14ac:dyDescent="0.25">
      <c r="A392">
        <v>391</v>
      </c>
      <c r="B392" s="1" t="s">
        <v>100</v>
      </c>
      <c r="C392" t="s">
        <v>152</v>
      </c>
      <c r="D392">
        <v>86</v>
      </c>
      <c r="E392" t="s">
        <v>154</v>
      </c>
      <c r="F392">
        <f t="shared" si="14"/>
        <v>86</v>
      </c>
      <c r="H392">
        <v>86</v>
      </c>
      <c r="I392" t="str">
        <f t="shared" si="13"/>
        <v>Not Outlier</v>
      </c>
    </row>
    <row r="393" spans="1:9" x14ac:dyDescent="0.25">
      <c r="A393">
        <v>392</v>
      </c>
      <c r="B393" s="1" t="s">
        <v>113</v>
      </c>
      <c r="C393" t="s">
        <v>151</v>
      </c>
      <c r="D393">
        <v>79</v>
      </c>
      <c r="E393" t="s">
        <v>154</v>
      </c>
      <c r="F393">
        <f t="shared" si="14"/>
        <v>79</v>
      </c>
      <c r="H393">
        <v>79</v>
      </c>
      <c r="I393" t="str">
        <f t="shared" si="13"/>
        <v>Not Outlier</v>
      </c>
    </row>
    <row r="394" spans="1:9" x14ac:dyDescent="0.25">
      <c r="A394">
        <v>393</v>
      </c>
      <c r="B394" s="1" t="s">
        <v>113</v>
      </c>
      <c r="C394" t="s">
        <v>152</v>
      </c>
      <c r="D394">
        <v>19</v>
      </c>
      <c r="E394" t="s">
        <v>154</v>
      </c>
      <c r="F394">
        <f t="shared" si="14"/>
        <v>19</v>
      </c>
      <c r="H394">
        <v>19</v>
      </c>
      <c r="I394" t="str">
        <f t="shared" si="13"/>
        <v>Not Outlier</v>
      </c>
    </row>
    <row r="395" spans="1:9" x14ac:dyDescent="0.25">
      <c r="A395">
        <v>394</v>
      </c>
      <c r="B395" s="1" t="s">
        <v>113</v>
      </c>
      <c r="C395" t="s">
        <v>152</v>
      </c>
      <c r="D395">
        <v>65</v>
      </c>
      <c r="E395" t="s">
        <v>154</v>
      </c>
      <c r="F395">
        <f t="shared" si="14"/>
        <v>65</v>
      </c>
      <c r="H395">
        <v>65</v>
      </c>
      <c r="I395" t="str">
        <f t="shared" si="13"/>
        <v>Not Outlier</v>
      </c>
    </row>
    <row r="396" spans="1:9" x14ac:dyDescent="0.25">
      <c r="A396">
        <v>395</v>
      </c>
      <c r="B396" s="1" t="s">
        <v>113</v>
      </c>
      <c r="C396" t="s">
        <v>152</v>
      </c>
      <c r="D396">
        <v>22</v>
      </c>
      <c r="E396" t="s">
        <v>154</v>
      </c>
      <c r="F396">
        <f t="shared" si="14"/>
        <v>22</v>
      </c>
      <c r="H396">
        <v>22</v>
      </c>
      <c r="I396" t="str">
        <f t="shared" si="13"/>
        <v>Not Outlier</v>
      </c>
    </row>
    <row r="397" spans="1:9" x14ac:dyDescent="0.25">
      <c r="A397">
        <v>396</v>
      </c>
      <c r="B397" s="1" t="s">
        <v>105</v>
      </c>
      <c r="C397" t="s">
        <v>152</v>
      </c>
      <c r="D397">
        <v>53</v>
      </c>
      <c r="E397" t="s">
        <v>154</v>
      </c>
      <c r="F397">
        <f t="shared" si="14"/>
        <v>53</v>
      </c>
      <c r="H397">
        <v>53</v>
      </c>
      <c r="I397" t="str">
        <f t="shared" si="13"/>
        <v>Not Outlier</v>
      </c>
    </row>
    <row r="398" spans="1:9" x14ac:dyDescent="0.25">
      <c r="A398">
        <v>397</v>
      </c>
      <c r="B398" s="1" t="s">
        <v>105</v>
      </c>
      <c r="C398" t="s">
        <v>152</v>
      </c>
      <c r="D398">
        <v>30</v>
      </c>
      <c r="E398" t="s">
        <v>154</v>
      </c>
      <c r="F398">
        <f t="shared" si="14"/>
        <v>30</v>
      </c>
      <c r="H398">
        <v>30</v>
      </c>
      <c r="I398" t="str">
        <f t="shared" si="13"/>
        <v>Not Outlier</v>
      </c>
    </row>
    <row r="399" spans="1:9" x14ac:dyDescent="0.25">
      <c r="A399">
        <v>398</v>
      </c>
      <c r="B399" s="1" t="s">
        <v>100</v>
      </c>
      <c r="C399" t="s">
        <v>151</v>
      </c>
      <c r="D399">
        <v>50</v>
      </c>
      <c r="E399" t="s">
        <v>154</v>
      </c>
      <c r="F399">
        <f t="shared" si="14"/>
        <v>50</v>
      </c>
      <c r="H399">
        <v>50</v>
      </c>
      <c r="I399" t="str">
        <f t="shared" si="13"/>
        <v>Not Outlier</v>
      </c>
    </row>
    <row r="400" spans="1:9" x14ac:dyDescent="0.25">
      <c r="A400">
        <v>399</v>
      </c>
      <c r="B400" s="1" t="s">
        <v>113</v>
      </c>
      <c r="C400" t="s">
        <v>152</v>
      </c>
      <c r="D400">
        <v>83</v>
      </c>
      <c r="E400" t="s">
        <v>154</v>
      </c>
      <c r="F400">
        <f t="shared" si="14"/>
        <v>83</v>
      </c>
      <c r="H400">
        <v>83</v>
      </c>
      <c r="I400" t="str">
        <f t="shared" si="13"/>
        <v>Not Outlier</v>
      </c>
    </row>
    <row r="401" spans="1:9" x14ac:dyDescent="0.25">
      <c r="A401">
        <v>400</v>
      </c>
      <c r="B401" s="1" t="s">
        <v>101</v>
      </c>
      <c r="C401" t="s">
        <v>151</v>
      </c>
      <c r="D401">
        <v>80</v>
      </c>
      <c r="E401" t="s">
        <v>154</v>
      </c>
      <c r="F401">
        <f t="shared" si="14"/>
        <v>80</v>
      </c>
      <c r="H401">
        <v>80</v>
      </c>
      <c r="I401" t="str">
        <f t="shared" si="13"/>
        <v>Not Outlier</v>
      </c>
    </row>
    <row r="402" spans="1:9" x14ac:dyDescent="0.25">
      <c r="A402">
        <v>401</v>
      </c>
      <c r="B402" s="1" t="s">
        <v>113</v>
      </c>
      <c r="C402" t="s">
        <v>151</v>
      </c>
      <c r="D402">
        <v>36</v>
      </c>
      <c r="E402" t="s">
        <v>154</v>
      </c>
      <c r="F402">
        <f t="shared" si="14"/>
        <v>36</v>
      </c>
      <c r="H402">
        <v>36</v>
      </c>
      <c r="I402" t="str">
        <f t="shared" si="13"/>
        <v>Not Outlier</v>
      </c>
    </row>
    <row r="403" spans="1:9" x14ac:dyDescent="0.25">
      <c r="A403">
        <v>402</v>
      </c>
      <c r="B403" s="1" t="s">
        <v>113</v>
      </c>
      <c r="C403" t="s">
        <v>151</v>
      </c>
      <c r="D403">
        <v>27</v>
      </c>
      <c r="E403" t="s">
        <v>154</v>
      </c>
      <c r="F403">
        <f t="shared" si="14"/>
        <v>27</v>
      </c>
      <c r="H403">
        <v>27</v>
      </c>
      <c r="I403" t="str">
        <f t="shared" si="13"/>
        <v>Not Outlier</v>
      </c>
    </row>
    <row r="404" spans="1:9" x14ac:dyDescent="0.25">
      <c r="A404">
        <v>403</v>
      </c>
      <c r="B404" s="1" t="s">
        <v>102</v>
      </c>
      <c r="C404" t="s">
        <v>151</v>
      </c>
      <c r="D404">
        <v>61</v>
      </c>
      <c r="E404" t="s">
        <v>154</v>
      </c>
      <c r="F404">
        <f t="shared" si="14"/>
        <v>61</v>
      </c>
      <c r="H404">
        <v>61</v>
      </c>
      <c r="I404" t="str">
        <f t="shared" si="13"/>
        <v>Not Outlier</v>
      </c>
    </row>
    <row r="405" spans="1:9" x14ac:dyDescent="0.25">
      <c r="A405">
        <v>404</v>
      </c>
      <c r="B405" s="1" t="s">
        <v>109</v>
      </c>
      <c r="C405" t="s">
        <v>152</v>
      </c>
      <c r="D405">
        <v>26</v>
      </c>
      <c r="E405" t="s">
        <v>154</v>
      </c>
      <c r="F405">
        <f t="shared" si="14"/>
        <v>26</v>
      </c>
      <c r="H405">
        <v>26</v>
      </c>
      <c r="I405" t="str">
        <f t="shared" si="13"/>
        <v>Not Outlier</v>
      </c>
    </row>
    <row r="406" spans="1:9" x14ac:dyDescent="0.25">
      <c r="A406">
        <v>405</v>
      </c>
      <c r="B406" s="1" t="s">
        <v>113</v>
      </c>
      <c r="C406" t="s">
        <v>152</v>
      </c>
      <c r="D406">
        <v>83</v>
      </c>
      <c r="E406" t="s">
        <v>154</v>
      </c>
      <c r="F406">
        <f t="shared" si="14"/>
        <v>83</v>
      </c>
      <c r="H406">
        <v>83</v>
      </c>
      <c r="I406" t="str">
        <f t="shared" si="13"/>
        <v>Not Outlier</v>
      </c>
    </row>
    <row r="407" spans="1:9" x14ac:dyDescent="0.25">
      <c r="A407">
        <v>406</v>
      </c>
      <c r="B407" s="1" t="s">
        <v>113</v>
      </c>
      <c r="C407" t="s">
        <v>152</v>
      </c>
      <c r="D407">
        <v>34</v>
      </c>
      <c r="E407" t="s">
        <v>154</v>
      </c>
      <c r="F407">
        <f t="shared" si="14"/>
        <v>34</v>
      </c>
      <c r="H407">
        <v>34</v>
      </c>
      <c r="I407" t="str">
        <f t="shared" si="13"/>
        <v>Not Outlier</v>
      </c>
    </row>
    <row r="408" spans="1:9" x14ac:dyDescent="0.25">
      <c r="A408">
        <v>407</v>
      </c>
      <c r="B408" s="1" t="s">
        <v>100</v>
      </c>
      <c r="C408" t="s">
        <v>152</v>
      </c>
      <c r="D408">
        <v>90</v>
      </c>
      <c r="E408" t="s">
        <v>154</v>
      </c>
      <c r="F408">
        <f t="shared" si="14"/>
        <v>90</v>
      </c>
      <c r="H408">
        <v>90</v>
      </c>
      <c r="I408" t="str">
        <f t="shared" si="13"/>
        <v>Not Outlier</v>
      </c>
    </row>
    <row r="409" spans="1:9" x14ac:dyDescent="0.25">
      <c r="A409">
        <v>408</v>
      </c>
      <c r="B409" s="1" t="s">
        <v>100</v>
      </c>
      <c r="C409" t="s">
        <v>151</v>
      </c>
      <c r="D409">
        <v>38</v>
      </c>
      <c r="E409" t="s">
        <v>154</v>
      </c>
      <c r="F409">
        <f t="shared" si="14"/>
        <v>38</v>
      </c>
      <c r="H409">
        <v>38</v>
      </c>
      <c r="I409" t="str">
        <f t="shared" si="13"/>
        <v>Not Outlier</v>
      </c>
    </row>
    <row r="410" spans="1:9" x14ac:dyDescent="0.25">
      <c r="A410">
        <v>409</v>
      </c>
      <c r="B410" s="1" t="s">
        <v>105</v>
      </c>
      <c r="C410" t="s">
        <v>151</v>
      </c>
      <c r="D410">
        <v>64</v>
      </c>
      <c r="E410" t="s">
        <v>154</v>
      </c>
      <c r="F410">
        <f t="shared" si="14"/>
        <v>64</v>
      </c>
      <c r="H410">
        <v>64</v>
      </c>
      <c r="I410" t="str">
        <f t="shared" si="13"/>
        <v>Not Outlier</v>
      </c>
    </row>
    <row r="411" spans="1:9" x14ac:dyDescent="0.25">
      <c r="A411">
        <v>410</v>
      </c>
      <c r="B411" s="1" t="s">
        <v>113</v>
      </c>
      <c r="C411" t="s">
        <v>152</v>
      </c>
      <c r="D411">
        <v>39</v>
      </c>
      <c r="E411" t="s">
        <v>154</v>
      </c>
      <c r="F411">
        <f t="shared" si="14"/>
        <v>39</v>
      </c>
      <c r="H411">
        <v>39</v>
      </c>
      <c r="I411" t="str">
        <f t="shared" si="13"/>
        <v>Not Outlier</v>
      </c>
    </row>
    <row r="412" spans="1:9" x14ac:dyDescent="0.25">
      <c r="A412">
        <v>411</v>
      </c>
      <c r="B412" s="1" t="s">
        <v>106</v>
      </c>
      <c r="C412" t="s">
        <v>151</v>
      </c>
      <c r="D412">
        <v>31</v>
      </c>
      <c r="E412" t="s">
        <v>154</v>
      </c>
      <c r="F412">
        <f t="shared" si="14"/>
        <v>31</v>
      </c>
      <c r="H412">
        <v>31</v>
      </c>
      <c r="I412" t="str">
        <f t="shared" si="13"/>
        <v>Not Outlier</v>
      </c>
    </row>
    <row r="413" spans="1:9" x14ac:dyDescent="0.25">
      <c r="A413">
        <v>412</v>
      </c>
      <c r="B413" s="1" t="s">
        <v>113</v>
      </c>
      <c r="C413" t="s">
        <v>152</v>
      </c>
      <c r="D413">
        <v>41</v>
      </c>
      <c r="E413" t="s">
        <v>154</v>
      </c>
      <c r="F413">
        <f t="shared" si="14"/>
        <v>41</v>
      </c>
      <c r="H413">
        <v>41</v>
      </c>
      <c r="I413" t="str">
        <f t="shared" si="13"/>
        <v>Not Outlier</v>
      </c>
    </row>
    <row r="414" spans="1:9" x14ac:dyDescent="0.25">
      <c r="A414">
        <v>413</v>
      </c>
      <c r="B414" s="1" t="s">
        <v>105</v>
      </c>
      <c r="C414" t="s">
        <v>151</v>
      </c>
      <c r="D414">
        <v>47</v>
      </c>
      <c r="E414" t="s">
        <v>154</v>
      </c>
      <c r="F414">
        <f t="shared" si="14"/>
        <v>47</v>
      </c>
      <c r="H414">
        <v>47</v>
      </c>
      <c r="I414" t="str">
        <f t="shared" si="13"/>
        <v>Not Outlier</v>
      </c>
    </row>
    <row r="415" spans="1:9" x14ac:dyDescent="0.25">
      <c r="A415">
        <v>414</v>
      </c>
      <c r="B415" s="1" t="s">
        <v>113</v>
      </c>
      <c r="C415" t="s">
        <v>151</v>
      </c>
      <c r="D415">
        <v>86</v>
      </c>
      <c r="E415" t="s">
        <v>154</v>
      </c>
      <c r="F415">
        <f t="shared" si="14"/>
        <v>86</v>
      </c>
      <c r="H415">
        <v>86</v>
      </c>
      <c r="I415" t="str">
        <f t="shared" si="13"/>
        <v>Not Outlier</v>
      </c>
    </row>
    <row r="416" spans="1:9" x14ac:dyDescent="0.25">
      <c r="A416">
        <v>415</v>
      </c>
      <c r="B416" s="1" t="s">
        <v>113</v>
      </c>
      <c r="C416" t="s">
        <v>151</v>
      </c>
      <c r="D416">
        <v>60</v>
      </c>
      <c r="E416" t="s">
        <v>154</v>
      </c>
      <c r="F416">
        <f t="shared" si="14"/>
        <v>60</v>
      </c>
      <c r="H416">
        <v>60</v>
      </c>
      <c r="I416" t="str">
        <f t="shared" si="13"/>
        <v>Not Outlier</v>
      </c>
    </row>
    <row r="417" spans="1:9" x14ac:dyDescent="0.25">
      <c r="A417">
        <v>416</v>
      </c>
      <c r="B417" s="1" t="s">
        <v>113</v>
      </c>
      <c r="C417" t="s">
        <v>152</v>
      </c>
      <c r="D417">
        <v>64</v>
      </c>
      <c r="E417" t="s">
        <v>154</v>
      </c>
      <c r="F417">
        <f t="shared" si="14"/>
        <v>64</v>
      </c>
      <c r="H417">
        <v>64</v>
      </c>
      <c r="I417" t="str">
        <f t="shared" si="13"/>
        <v>Not Outlier</v>
      </c>
    </row>
    <row r="418" spans="1:9" x14ac:dyDescent="0.25">
      <c r="A418">
        <v>417</v>
      </c>
      <c r="B418" s="1" t="s">
        <v>100</v>
      </c>
      <c r="C418" t="s">
        <v>151</v>
      </c>
      <c r="D418">
        <v>53</v>
      </c>
      <c r="E418" t="s">
        <v>154</v>
      </c>
      <c r="F418">
        <f t="shared" si="14"/>
        <v>53</v>
      </c>
      <c r="H418">
        <v>53</v>
      </c>
      <c r="I418" t="str">
        <f t="shared" si="13"/>
        <v>Not Outlier</v>
      </c>
    </row>
    <row r="419" spans="1:9" x14ac:dyDescent="0.25">
      <c r="A419">
        <v>418</v>
      </c>
      <c r="B419" s="1" t="s">
        <v>106</v>
      </c>
      <c r="C419" t="s">
        <v>152</v>
      </c>
      <c r="D419">
        <v>22</v>
      </c>
      <c r="E419" t="s">
        <v>154</v>
      </c>
      <c r="F419">
        <f t="shared" si="14"/>
        <v>22</v>
      </c>
      <c r="H419">
        <v>22</v>
      </c>
      <c r="I419" t="str">
        <f t="shared" si="13"/>
        <v>Not Outlier</v>
      </c>
    </row>
    <row r="420" spans="1:9" x14ac:dyDescent="0.25">
      <c r="A420">
        <v>419</v>
      </c>
      <c r="B420" s="1" t="s">
        <v>100</v>
      </c>
      <c r="C420" t="s">
        <v>151</v>
      </c>
      <c r="D420">
        <v>66</v>
      </c>
      <c r="E420" t="s">
        <v>154</v>
      </c>
      <c r="F420">
        <f t="shared" si="14"/>
        <v>66</v>
      </c>
      <c r="H420">
        <v>66</v>
      </c>
      <c r="I420" t="str">
        <f t="shared" si="13"/>
        <v>Not Outlier</v>
      </c>
    </row>
    <row r="421" spans="1:9" x14ac:dyDescent="0.25">
      <c r="A421">
        <v>420</v>
      </c>
      <c r="B421" s="1" t="s">
        <v>105</v>
      </c>
      <c r="C421" t="s">
        <v>152</v>
      </c>
      <c r="D421">
        <v>72</v>
      </c>
      <c r="E421" t="s">
        <v>154</v>
      </c>
      <c r="F421">
        <f t="shared" si="14"/>
        <v>72</v>
      </c>
      <c r="H421">
        <v>72</v>
      </c>
      <c r="I421" t="str">
        <f t="shared" si="13"/>
        <v>Not Outlier</v>
      </c>
    </row>
    <row r="422" spans="1:9" x14ac:dyDescent="0.25">
      <c r="A422">
        <v>421</v>
      </c>
      <c r="B422" s="1" t="s">
        <v>107</v>
      </c>
      <c r="C422" t="s">
        <v>151</v>
      </c>
      <c r="D422">
        <v>90</v>
      </c>
      <c r="E422" t="s">
        <v>154</v>
      </c>
      <c r="F422">
        <f t="shared" si="14"/>
        <v>90</v>
      </c>
      <c r="H422">
        <v>90</v>
      </c>
      <c r="I422" t="str">
        <f t="shared" si="13"/>
        <v>Not Outlier</v>
      </c>
    </row>
    <row r="423" spans="1:9" x14ac:dyDescent="0.25">
      <c r="A423">
        <v>422</v>
      </c>
      <c r="B423" s="1" t="s">
        <v>113</v>
      </c>
      <c r="C423" t="s">
        <v>152</v>
      </c>
      <c r="D423">
        <v>64</v>
      </c>
      <c r="E423" t="s">
        <v>154</v>
      </c>
      <c r="F423">
        <f t="shared" si="14"/>
        <v>64</v>
      </c>
      <c r="H423">
        <v>64</v>
      </c>
      <c r="I423" t="str">
        <f t="shared" si="13"/>
        <v>Not Outlier</v>
      </c>
    </row>
    <row r="424" spans="1:9" x14ac:dyDescent="0.25">
      <c r="A424">
        <v>423</v>
      </c>
      <c r="B424" s="1" t="s">
        <v>106</v>
      </c>
      <c r="C424" t="s">
        <v>152</v>
      </c>
      <c r="D424">
        <v>27</v>
      </c>
      <c r="E424" t="s">
        <v>154</v>
      </c>
      <c r="F424">
        <f t="shared" si="14"/>
        <v>27</v>
      </c>
      <c r="H424">
        <v>27</v>
      </c>
      <c r="I424" t="str">
        <f t="shared" si="13"/>
        <v>Not Outlier</v>
      </c>
    </row>
    <row r="425" spans="1:9" x14ac:dyDescent="0.25">
      <c r="A425">
        <v>424</v>
      </c>
      <c r="B425" s="1" t="s">
        <v>105</v>
      </c>
      <c r="C425" t="s">
        <v>151</v>
      </c>
      <c r="D425">
        <v>66</v>
      </c>
      <c r="E425" t="s">
        <v>154</v>
      </c>
      <c r="F425">
        <f t="shared" si="14"/>
        <v>66</v>
      </c>
      <c r="H425">
        <v>66</v>
      </c>
      <c r="I425" t="str">
        <f t="shared" si="13"/>
        <v>Not Outlier</v>
      </c>
    </row>
    <row r="426" spans="1:9" x14ac:dyDescent="0.25">
      <c r="A426">
        <v>425</v>
      </c>
      <c r="B426" s="1" t="s">
        <v>113</v>
      </c>
      <c r="C426" t="s">
        <v>151</v>
      </c>
      <c r="D426">
        <v>51</v>
      </c>
      <c r="E426" t="s">
        <v>154</v>
      </c>
      <c r="F426">
        <f t="shared" si="14"/>
        <v>51</v>
      </c>
      <c r="H426">
        <v>51</v>
      </c>
      <c r="I426" t="str">
        <f t="shared" si="13"/>
        <v>Not Outlier</v>
      </c>
    </row>
    <row r="427" spans="1:9" x14ac:dyDescent="0.25">
      <c r="A427">
        <v>426</v>
      </c>
      <c r="B427" s="1" t="s">
        <v>106</v>
      </c>
      <c r="C427" t="s">
        <v>152</v>
      </c>
      <c r="D427">
        <v>78</v>
      </c>
      <c r="E427" t="s">
        <v>154</v>
      </c>
      <c r="F427">
        <f t="shared" si="14"/>
        <v>78</v>
      </c>
      <c r="H427">
        <v>78</v>
      </c>
      <c r="I427" t="str">
        <f t="shared" si="13"/>
        <v>Not Outlier</v>
      </c>
    </row>
    <row r="428" spans="1:9" x14ac:dyDescent="0.25">
      <c r="A428">
        <v>427</v>
      </c>
      <c r="B428" s="1" t="s">
        <v>113</v>
      </c>
      <c r="C428" t="s">
        <v>151</v>
      </c>
      <c r="D428">
        <v>59</v>
      </c>
      <c r="E428" t="s">
        <v>154</v>
      </c>
      <c r="F428">
        <f t="shared" si="14"/>
        <v>59</v>
      </c>
      <c r="H428">
        <v>59</v>
      </c>
      <c r="I428" t="str">
        <f t="shared" si="13"/>
        <v>Not Outlier</v>
      </c>
    </row>
    <row r="429" spans="1:9" x14ac:dyDescent="0.25">
      <c r="A429">
        <v>428</v>
      </c>
      <c r="B429" s="1" t="s">
        <v>101</v>
      </c>
      <c r="C429" t="s">
        <v>152</v>
      </c>
      <c r="D429">
        <v>87</v>
      </c>
      <c r="E429" t="s">
        <v>154</v>
      </c>
      <c r="F429">
        <f t="shared" si="14"/>
        <v>87</v>
      </c>
      <c r="H429">
        <v>87</v>
      </c>
      <c r="I429" t="str">
        <f t="shared" si="13"/>
        <v>Not Outlier</v>
      </c>
    </row>
    <row r="430" spans="1:9" x14ac:dyDescent="0.25">
      <c r="A430">
        <v>429</v>
      </c>
      <c r="B430" s="1" t="s">
        <v>109</v>
      </c>
      <c r="C430" t="s">
        <v>152</v>
      </c>
      <c r="D430">
        <v>58</v>
      </c>
      <c r="E430" t="s">
        <v>154</v>
      </c>
      <c r="F430">
        <f t="shared" si="14"/>
        <v>58</v>
      </c>
      <c r="H430">
        <v>58</v>
      </c>
      <c r="I430" t="str">
        <f t="shared" si="13"/>
        <v>Not Outlier</v>
      </c>
    </row>
    <row r="431" spans="1:9" x14ac:dyDescent="0.25">
      <c r="A431">
        <v>430</v>
      </c>
      <c r="B431" s="1" t="s">
        <v>113</v>
      </c>
      <c r="C431" t="s">
        <v>151</v>
      </c>
      <c r="D431">
        <v>82</v>
      </c>
      <c r="E431" t="s">
        <v>154</v>
      </c>
      <c r="F431">
        <f t="shared" si="14"/>
        <v>82</v>
      </c>
      <c r="H431">
        <v>82</v>
      </c>
      <c r="I431" t="str">
        <f t="shared" si="13"/>
        <v>Not Outlier</v>
      </c>
    </row>
    <row r="432" spans="1:9" x14ac:dyDescent="0.25">
      <c r="A432">
        <v>431</v>
      </c>
      <c r="B432" s="1" t="s">
        <v>113</v>
      </c>
      <c r="C432" t="s">
        <v>152</v>
      </c>
      <c r="D432">
        <v>34</v>
      </c>
      <c r="E432" t="s">
        <v>154</v>
      </c>
      <c r="F432">
        <f t="shared" si="14"/>
        <v>34</v>
      </c>
      <c r="H432">
        <v>34</v>
      </c>
      <c r="I432" t="str">
        <f t="shared" si="13"/>
        <v>Not Outlier</v>
      </c>
    </row>
    <row r="433" spans="1:9" x14ac:dyDescent="0.25">
      <c r="A433">
        <v>432</v>
      </c>
      <c r="B433" s="1" t="s">
        <v>105</v>
      </c>
      <c r="C433" t="s">
        <v>152</v>
      </c>
      <c r="D433">
        <v>32</v>
      </c>
      <c r="E433" t="s">
        <v>154</v>
      </c>
      <c r="F433">
        <f t="shared" si="14"/>
        <v>32</v>
      </c>
      <c r="H433">
        <v>32</v>
      </c>
      <c r="I433" t="str">
        <f t="shared" si="13"/>
        <v>Not Outlier</v>
      </c>
    </row>
    <row r="434" spans="1:9" x14ac:dyDescent="0.25">
      <c r="A434">
        <v>433</v>
      </c>
      <c r="B434" s="1" t="s">
        <v>113</v>
      </c>
      <c r="C434" t="s">
        <v>151</v>
      </c>
      <c r="D434">
        <v>55</v>
      </c>
      <c r="E434" t="s">
        <v>154</v>
      </c>
      <c r="F434">
        <f t="shared" si="14"/>
        <v>55</v>
      </c>
      <c r="H434">
        <v>55</v>
      </c>
      <c r="I434" t="str">
        <f t="shared" si="13"/>
        <v>Not Outlier</v>
      </c>
    </row>
    <row r="435" spans="1:9" x14ac:dyDescent="0.25">
      <c r="A435">
        <v>434</v>
      </c>
      <c r="B435" s="1" t="s">
        <v>103</v>
      </c>
      <c r="C435" t="s">
        <v>151</v>
      </c>
      <c r="D435">
        <v>21</v>
      </c>
      <c r="E435" t="s">
        <v>154</v>
      </c>
      <c r="F435">
        <f t="shared" si="14"/>
        <v>21</v>
      </c>
      <c r="H435">
        <v>21</v>
      </c>
      <c r="I435" t="str">
        <f t="shared" si="13"/>
        <v>Not Outlier</v>
      </c>
    </row>
    <row r="436" spans="1:9" x14ac:dyDescent="0.25">
      <c r="A436">
        <v>435</v>
      </c>
      <c r="B436" s="1" t="s">
        <v>113</v>
      </c>
      <c r="C436" t="s">
        <v>152</v>
      </c>
      <c r="D436">
        <v>89</v>
      </c>
      <c r="E436" t="s">
        <v>154</v>
      </c>
      <c r="F436">
        <f t="shared" si="14"/>
        <v>89</v>
      </c>
      <c r="H436">
        <v>89</v>
      </c>
      <c r="I436" t="str">
        <f t="shared" si="13"/>
        <v>Not Outlier</v>
      </c>
    </row>
    <row r="437" spans="1:9" x14ac:dyDescent="0.25">
      <c r="A437">
        <v>436</v>
      </c>
      <c r="B437" s="1" t="s">
        <v>105</v>
      </c>
      <c r="C437" t="s">
        <v>151</v>
      </c>
      <c r="D437">
        <v>81</v>
      </c>
      <c r="E437" t="s">
        <v>154</v>
      </c>
      <c r="F437">
        <f t="shared" si="14"/>
        <v>81</v>
      </c>
      <c r="H437">
        <v>81</v>
      </c>
      <c r="I437" t="str">
        <f t="shared" si="13"/>
        <v>Not Outlier</v>
      </c>
    </row>
    <row r="438" spans="1:9" x14ac:dyDescent="0.25">
      <c r="A438">
        <v>437</v>
      </c>
      <c r="B438" s="1" t="s">
        <v>99</v>
      </c>
      <c r="C438" t="s">
        <v>152</v>
      </c>
      <c r="D438">
        <v>22</v>
      </c>
      <c r="E438" t="s">
        <v>154</v>
      </c>
      <c r="F438">
        <f t="shared" si="14"/>
        <v>22</v>
      </c>
      <c r="H438">
        <v>22</v>
      </c>
      <c r="I438" t="str">
        <f t="shared" si="13"/>
        <v>Not Outlier</v>
      </c>
    </row>
    <row r="439" spans="1:9" x14ac:dyDescent="0.25">
      <c r="A439">
        <v>438</v>
      </c>
      <c r="B439" s="1" t="s">
        <v>99</v>
      </c>
      <c r="C439" t="s">
        <v>151</v>
      </c>
      <c r="D439">
        <v>25</v>
      </c>
      <c r="E439" t="s">
        <v>154</v>
      </c>
      <c r="F439">
        <f t="shared" si="14"/>
        <v>25</v>
      </c>
      <c r="H439">
        <v>25</v>
      </c>
      <c r="I439" t="str">
        <f t="shared" si="13"/>
        <v>Not Outlier</v>
      </c>
    </row>
    <row r="440" spans="1:9" x14ac:dyDescent="0.25">
      <c r="A440">
        <v>439</v>
      </c>
      <c r="B440" s="1" t="s">
        <v>105</v>
      </c>
      <c r="C440" t="s">
        <v>151</v>
      </c>
      <c r="D440">
        <v>74</v>
      </c>
      <c r="E440" t="s">
        <v>154</v>
      </c>
      <c r="F440">
        <f t="shared" si="14"/>
        <v>74</v>
      </c>
      <c r="H440">
        <v>74</v>
      </c>
      <c r="I440" t="str">
        <f t="shared" si="13"/>
        <v>Not Outlier</v>
      </c>
    </row>
    <row r="441" spans="1:9" x14ac:dyDescent="0.25">
      <c r="A441">
        <v>440</v>
      </c>
      <c r="B441" s="1" t="s">
        <v>109</v>
      </c>
      <c r="C441" t="s">
        <v>151</v>
      </c>
      <c r="D441">
        <v>83</v>
      </c>
      <c r="E441" t="s">
        <v>154</v>
      </c>
      <c r="F441">
        <f t="shared" si="14"/>
        <v>83</v>
      </c>
      <c r="H441">
        <v>83</v>
      </c>
      <c r="I441" t="str">
        <f t="shared" si="13"/>
        <v>Not Outlier</v>
      </c>
    </row>
    <row r="442" spans="1:9" x14ac:dyDescent="0.25">
      <c r="A442">
        <v>441</v>
      </c>
      <c r="B442" s="1" t="s">
        <v>99</v>
      </c>
      <c r="C442" t="s">
        <v>151</v>
      </c>
      <c r="D442">
        <v>77</v>
      </c>
      <c r="E442" t="s">
        <v>154</v>
      </c>
      <c r="F442">
        <f t="shared" si="14"/>
        <v>77</v>
      </c>
      <c r="H442">
        <v>77</v>
      </c>
      <c r="I442" t="str">
        <f t="shared" si="13"/>
        <v>Not Outlier</v>
      </c>
    </row>
    <row r="443" spans="1:9" x14ac:dyDescent="0.25">
      <c r="A443">
        <v>442</v>
      </c>
      <c r="B443" s="1" t="s">
        <v>99</v>
      </c>
      <c r="C443" t="s">
        <v>151</v>
      </c>
      <c r="D443">
        <v>62</v>
      </c>
      <c r="E443" t="s">
        <v>154</v>
      </c>
      <c r="F443">
        <f t="shared" si="14"/>
        <v>62</v>
      </c>
      <c r="H443">
        <v>62</v>
      </c>
      <c r="I443" t="str">
        <f t="shared" si="13"/>
        <v>Not Outlier</v>
      </c>
    </row>
    <row r="444" spans="1:9" x14ac:dyDescent="0.25">
      <c r="A444">
        <v>443</v>
      </c>
      <c r="B444" s="1" t="s">
        <v>99</v>
      </c>
      <c r="C444" t="s">
        <v>152</v>
      </c>
      <c r="D444">
        <v>18</v>
      </c>
      <c r="E444" t="s">
        <v>154</v>
      </c>
      <c r="F444">
        <f t="shared" si="14"/>
        <v>18</v>
      </c>
      <c r="H444">
        <v>18</v>
      </c>
      <c r="I444" t="str">
        <f t="shared" si="13"/>
        <v>Not Outlier</v>
      </c>
    </row>
    <row r="445" spans="1:9" x14ac:dyDescent="0.25">
      <c r="A445">
        <v>444</v>
      </c>
      <c r="B445" s="1" t="s">
        <v>105</v>
      </c>
      <c r="C445" t="s">
        <v>152</v>
      </c>
      <c r="D445">
        <v>23</v>
      </c>
      <c r="E445" t="s">
        <v>154</v>
      </c>
      <c r="F445">
        <f t="shared" si="14"/>
        <v>23</v>
      </c>
      <c r="H445">
        <v>23</v>
      </c>
      <c r="I445" t="str">
        <f t="shared" si="13"/>
        <v>Not Outlier</v>
      </c>
    </row>
    <row r="446" spans="1:9" x14ac:dyDescent="0.25">
      <c r="A446">
        <v>445</v>
      </c>
      <c r="B446" s="1" t="s">
        <v>99</v>
      </c>
      <c r="C446" t="s">
        <v>152</v>
      </c>
      <c r="D446">
        <v>47</v>
      </c>
      <c r="E446" t="s">
        <v>154</v>
      </c>
      <c r="F446">
        <f t="shared" si="14"/>
        <v>47</v>
      </c>
      <c r="H446">
        <v>47</v>
      </c>
      <c r="I446" t="str">
        <f t="shared" si="13"/>
        <v>Not Outlier</v>
      </c>
    </row>
    <row r="447" spans="1:9" x14ac:dyDescent="0.25">
      <c r="A447">
        <v>446</v>
      </c>
      <c r="B447" s="1" t="s">
        <v>99</v>
      </c>
      <c r="C447" t="s">
        <v>151</v>
      </c>
      <c r="D447">
        <v>67</v>
      </c>
      <c r="E447" t="s">
        <v>154</v>
      </c>
      <c r="F447">
        <f t="shared" si="14"/>
        <v>67</v>
      </c>
      <c r="H447">
        <v>67</v>
      </c>
      <c r="I447" t="str">
        <f t="shared" si="13"/>
        <v>Not Outlier</v>
      </c>
    </row>
    <row r="448" spans="1:9" x14ac:dyDescent="0.25">
      <c r="A448">
        <v>447</v>
      </c>
      <c r="B448" s="1" t="s">
        <v>99</v>
      </c>
      <c r="C448" t="s">
        <v>152</v>
      </c>
      <c r="D448">
        <v>77</v>
      </c>
      <c r="E448" t="s">
        <v>154</v>
      </c>
      <c r="F448">
        <f t="shared" si="14"/>
        <v>77</v>
      </c>
      <c r="H448">
        <v>77</v>
      </c>
      <c r="I448" t="str">
        <f t="shared" si="13"/>
        <v>Not Outlier</v>
      </c>
    </row>
    <row r="449" spans="1:9" x14ac:dyDescent="0.25">
      <c r="A449">
        <v>448</v>
      </c>
      <c r="B449" s="1" t="s">
        <v>101</v>
      </c>
      <c r="C449" t="s">
        <v>151</v>
      </c>
      <c r="D449">
        <v>64</v>
      </c>
      <c r="E449" t="s">
        <v>154</v>
      </c>
      <c r="F449">
        <f t="shared" si="14"/>
        <v>64</v>
      </c>
      <c r="H449">
        <v>64</v>
      </c>
      <c r="I449" t="str">
        <f t="shared" si="13"/>
        <v>Not Outlier</v>
      </c>
    </row>
    <row r="450" spans="1:9" x14ac:dyDescent="0.25">
      <c r="A450">
        <v>449</v>
      </c>
      <c r="B450" s="1" t="s">
        <v>99</v>
      </c>
      <c r="C450" t="s">
        <v>151</v>
      </c>
      <c r="D450">
        <v>53</v>
      </c>
      <c r="E450" t="s">
        <v>154</v>
      </c>
      <c r="F450">
        <f t="shared" si="14"/>
        <v>53</v>
      </c>
      <c r="H450">
        <v>53</v>
      </c>
      <c r="I450" t="str">
        <f t="shared" si="13"/>
        <v>Not Outlier</v>
      </c>
    </row>
    <row r="451" spans="1:9" x14ac:dyDescent="0.25">
      <c r="A451">
        <v>450</v>
      </c>
      <c r="B451" s="1" t="s">
        <v>107</v>
      </c>
      <c r="C451" t="s">
        <v>152</v>
      </c>
      <c r="D451">
        <v>53</v>
      </c>
      <c r="E451" t="s">
        <v>154</v>
      </c>
      <c r="F451">
        <f t="shared" si="14"/>
        <v>53</v>
      </c>
      <c r="H451">
        <v>53</v>
      </c>
      <c r="I451" t="str">
        <f t="shared" ref="I451:I514" si="15">IF(OR(H451&gt;$L$9,H451&lt;$L$10),"Outlier","Not Outlier")</f>
        <v>Not Outlier</v>
      </c>
    </row>
    <row r="452" spans="1:9" x14ac:dyDescent="0.25">
      <c r="A452">
        <v>451</v>
      </c>
      <c r="B452" s="1" t="s">
        <v>103</v>
      </c>
      <c r="C452" t="s">
        <v>151</v>
      </c>
      <c r="D452">
        <v>74</v>
      </c>
      <c r="E452" t="s">
        <v>154</v>
      </c>
      <c r="F452">
        <f t="shared" si="14"/>
        <v>74</v>
      </c>
      <c r="H452">
        <v>74</v>
      </c>
      <c r="I452" t="str">
        <f t="shared" si="15"/>
        <v>Not Outlier</v>
      </c>
    </row>
    <row r="453" spans="1:9" x14ac:dyDescent="0.25">
      <c r="A453">
        <v>452</v>
      </c>
      <c r="B453" s="1" t="s">
        <v>105</v>
      </c>
      <c r="C453" t="s">
        <v>151</v>
      </c>
      <c r="D453">
        <v>75</v>
      </c>
      <c r="E453" t="s">
        <v>154</v>
      </c>
      <c r="F453">
        <f t="shared" si="14"/>
        <v>75</v>
      </c>
      <c r="H453">
        <v>75</v>
      </c>
      <c r="I453" t="str">
        <f t="shared" si="15"/>
        <v>Not Outlier</v>
      </c>
    </row>
    <row r="454" spans="1:9" x14ac:dyDescent="0.25">
      <c r="A454">
        <v>453</v>
      </c>
      <c r="B454" s="1" t="s">
        <v>100</v>
      </c>
      <c r="C454" t="s">
        <v>151</v>
      </c>
      <c r="D454">
        <v>52</v>
      </c>
      <c r="E454" t="s">
        <v>154</v>
      </c>
      <c r="F454">
        <f t="shared" ref="F454:F517" si="16">IF(D454,D454,AVERAGE(D451:D453))</f>
        <v>52</v>
      </c>
      <c r="H454">
        <v>52</v>
      </c>
      <c r="I454" t="str">
        <f t="shared" si="15"/>
        <v>Not Outlier</v>
      </c>
    </row>
    <row r="455" spans="1:9" x14ac:dyDescent="0.25">
      <c r="A455">
        <v>454</v>
      </c>
      <c r="B455" s="1" t="s">
        <v>99</v>
      </c>
      <c r="C455" t="s">
        <v>152</v>
      </c>
      <c r="D455">
        <v>37</v>
      </c>
      <c r="E455" t="s">
        <v>154</v>
      </c>
      <c r="F455">
        <f t="shared" si="16"/>
        <v>37</v>
      </c>
      <c r="H455">
        <v>37</v>
      </c>
      <c r="I455" t="str">
        <f t="shared" si="15"/>
        <v>Not Outlier</v>
      </c>
    </row>
    <row r="456" spans="1:9" x14ac:dyDescent="0.25">
      <c r="A456">
        <v>455</v>
      </c>
      <c r="B456" s="1" t="s">
        <v>109</v>
      </c>
      <c r="C456" t="s">
        <v>152</v>
      </c>
      <c r="D456">
        <v>52</v>
      </c>
      <c r="E456" t="s">
        <v>154</v>
      </c>
      <c r="F456">
        <f t="shared" si="16"/>
        <v>52</v>
      </c>
      <c r="H456">
        <v>52</v>
      </c>
      <c r="I456" t="str">
        <f t="shared" si="15"/>
        <v>Not Outlier</v>
      </c>
    </row>
    <row r="457" spans="1:9" x14ac:dyDescent="0.25">
      <c r="A457">
        <v>456</v>
      </c>
      <c r="B457" s="1" t="s">
        <v>101</v>
      </c>
      <c r="C457" t="s">
        <v>151</v>
      </c>
      <c r="D457">
        <v>75</v>
      </c>
      <c r="E457" t="s">
        <v>154</v>
      </c>
      <c r="F457">
        <f t="shared" si="16"/>
        <v>75</v>
      </c>
      <c r="H457">
        <v>75</v>
      </c>
      <c r="I457" t="str">
        <f t="shared" si="15"/>
        <v>Not Outlier</v>
      </c>
    </row>
    <row r="458" spans="1:9" x14ac:dyDescent="0.25">
      <c r="A458">
        <v>457</v>
      </c>
      <c r="B458" s="1" t="s">
        <v>108</v>
      </c>
      <c r="C458" t="s">
        <v>152</v>
      </c>
      <c r="D458">
        <v>54</v>
      </c>
      <c r="E458" t="s">
        <v>154</v>
      </c>
      <c r="F458">
        <f t="shared" si="16"/>
        <v>54</v>
      </c>
      <c r="H458">
        <v>54</v>
      </c>
      <c r="I458" t="str">
        <f t="shared" si="15"/>
        <v>Not Outlier</v>
      </c>
    </row>
    <row r="459" spans="1:9" x14ac:dyDescent="0.25">
      <c r="A459">
        <v>458</v>
      </c>
      <c r="B459" s="1" t="s">
        <v>102</v>
      </c>
      <c r="C459" t="s">
        <v>151</v>
      </c>
      <c r="D459">
        <v>60</v>
      </c>
      <c r="E459" t="s">
        <v>154</v>
      </c>
      <c r="F459">
        <f t="shared" si="16"/>
        <v>60</v>
      </c>
      <c r="H459">
        <v>60</v>
      </c>
      <c r="I459" t="str">
        <f t="shared" si="15"/>
        <v>Not Outlier</v>
      </c>
    </row>
    <row r="460" spans="1:9" x14ac:dyDescent="0.25">
      <c r="A460">
        <v>459</v>
      </c>
      <c r="B460" s="1" t="s">
        <v>107</v>
      </c>
      <c r="C460" t="s">
        <v>152</v>
      </c>
      <c r="D460">
        <v>30</v>
      </c>
      <c r="E460" t="s">
        <v>154</v>
      </c>
      <c r="F460">
        <f t="shared" si="16"/>
        <v>30</v>
      </c>
      <c r="H460">
        <v>30</v>
      </c>
      <c r="I460" t="str">
        <f t="shared" si="15"/>
        <v>Not Outlier</v>
      </c>
    </row>
    <row r="461" spans="1:9" x14ac:dyDescent="0.25">
      <c r="A461">
        <v>460</v>
      </c>
      <c r="B461" s="1" t="s">
        <v>101</v>
      </c>
      <c r="C461" t="s">
        <v>152</v>
      </c>
      <c r="D461">
        <v>58</v>
      </c>
      <c r="E461" t="s">
        <v>154</v>
      </c>
      <c r="F461">
        <f t="shared" si="16"/>
        <v>58</v>
      </c>
      <c r="H461">
        <v>58</v>
      </c>
      <c r="I461" t="str">
        <f t="shared" si="15"/>
        <v>Not Outlier</v>
      </c>
    </row>
    <row r="462" spans="1:9" x14ac:dyDescent="0.25">
      <c r="A462">
        <v>461</v>
      </c>
      <c r="B462" s="1" t="s">
        <v>101</v>
      </c>
      <c r="C462" t="s">
        <v>151</v>
      </c>
      <c r="D462">
        <v>77</v>
      </c>
      <c r="E462" t="s">
        <v>154</v>
      </c>
      <c r="F462">
        <f t="shared" si="16"/>
        <v>77</v>
      </c>
      <c r="H462">
        <v>77</v>
      </c>
      <c r="I462" t="str">
        <f t="shared" si="15"/>
        <v>Not Outlier</v>
      </c>
    </row>
    <row r="463" spans="1:9" x14ac:dyDescent="0.25">
      <c r="A463">
        <v>462</v>
      </c>
      <c r="B463" s="1" t="s">
        <v>99</v>
      </c>
      <c r="C463" t="s">
        <v>152</v>
      </c>
      <c r="D463">
        <v>80</v>
      </c>
      <c r="E463" t="s">
        <v>154</v>
      </c>
      <c r="F463">
        <f t="shared" si="16"/>
        <v>80</v>
      </c>
      <c r="H463">
        <v>80</v>
      </c>
      <c r="I463" t="str">
        <f t="shared" si="15"/>
        <v>Not Outlier</v>
      </c>
    </row>
    <row r="464" spans="1:9" x14ac:dyDescent="0.25">
      <c r="A464">
        <v>463</v>
      </c>
      <c r="B464" s="1" t="s">
        <v>109</v>
      </c>
      <c r="C464" t="s">
        <v>151</v>
      </c>
      <c r="D464">
        <v>55</v>
      </c>
      <c r="E464" t="s">
        <v>154</v>
      </c>
      <c r="F464">
        <f t="shared" si="16"/>
        <v>55</v>
      </c>
      <c r="H464">
        <v>55</v>
      </c>
      <c r="I464" t="str">
        <f t="shared" si="15"/>
        <v>Not Outlier</v>
      </c>
    </row>
    <row r="465" spans="1:9" x14ac:dyDescent="0.25">
      <c r="A465">
        <v>464</v>
      </c>
      <c r="B465" s="1" t="s">
        <v>107</v>
      </c>
      <c r="C465" t="s">
        <v>152</v>
      </c>
      <c r="D465">
        <v>26</v>
      </c>
      <c r="E465" t="s">
        <v>154</v>
      </c>
      <c r="F465">
        <f t="shared" si="16"/>
        <v>26</v>
      </c>
      <c r="H465">
        <v>26</v>
      </c>
      <c r="I465" t="str">
        <f t="shared" si="15"/>
        <v>Not Outlier</v>
      </c>
    </row>
    <row r="466" spans="1:9" x14ac:dyDescent="0.25">
      <c r="A466">
        <v>465</v>
      </c>
      <c r="B466" s="1" t="s">
        <v>99</v>
      </c>
      <c r="C466" t="s">
        <v>151</v>
      </c>
      <c r="D466">
        <v>49</v>
      </c>
      <c r="E466" t="s">
        <v>154</v>
      </c>
      <c r="F466">
        <f t="shared" si="16"/>
        <v>49</v>
      </c>
      <c r="H466">
        <v>49</v>
      </c>
      <c r="I466" t="str">
        <f t="shared" si="15"/>
        <v>Not Outlier</v>
      </c>
    </row>
    <row r="467" spans="1:9" x14ac:dyDescent="0.25">
      <c r="A467">
        <v>466</v>
      </c>
      <c r="B467" s="1" t="s">
        <v>107</v>
      </c>
      <c r="C467" t="s">
        <v>152</v>
      </c>
      <c r="D467">
        <v>32</v>
      </c>
      <c r="E467" t="s">
        <v>154</v>
      </c>
      <c r="F467">
        <f t="shared" si="16"/>
        <v>32</v>
      </c>
      <c r="H467">
        <v>32</v>
      </c>
      <c r="I467" t="str">
        <f t="shared" si="15"/>
        <v>Not Outlier</v>
      </c>
    </row>
    <row r="468" spans="1:9" x14ac:dyDescent="0.25">
      <c r="A468">
        <v>467</v>
      </c>
      <c r="B468" s="1" t="s">
        <v>100</v>
      </c>
      <c r="C468" t="s">
        <v>151</v>
      </c>
      <c r="D468">
        <v>62</v>
      </c>
      <c r="E468" t="s">
        <v>154</v>
      </c>
      <c r="F468">
        <f t="shared" si="16"/>
        <v>62</v>
      </c>
      <c r="H468">
        <v>62</v>
      </c>
      <c r="I468" t="str">
        <f t="shared" si="15"/>
        <v>Not Outlier</v>
      </c>
    </row>
    <row r="469" spans="1:9" x14ac:dyDescent="0.25">
      <c r="A469">
        <v>468</v>
      </c>
      <c r="B469" s="1" t="s">
        <v>103</v>
      </c>
      <c r="C469" t="s">
        <v>151</v>
      </c>
      <c r="D469">
        <v>64</v>
      </c>
      <c r="E469" t="s">
        <v>154</v>
      </c>
      <c r="F469">
        <f t="shared" si="16"/>
        <v>64</v>
      </c>
      <c r="H469">
        <v>64</v>
      </c>
      <c r="I469" t="str">
        <f t="shared" si="15"/>
        <v>Not Outlier</v>
      </c>
    </row>
    <row r="470" spans="1:9" x14ac:dyDescent="0.25">
      <c r="A470">
        <v>469</v>
      </c>
      <c r="B470" s="1" t="s">
        <v>100</v>
      </c>
      <c r="C470" t="s">
        <v>152</v>
      </c>
      <c r="D470">
        <v>90</v>
      </c>
      <c r="E470" t="s">
        <v>154</v>
      </c>
      <c r="F470">
        <f t="shared" si="16"/>
        <v>90</v>
      </c>
      <c r="H470">
        <v>90</v>
      </c>
      <c r="I470" t="str">
        <f t="shared" si="15"/>
        <v>Not Outlier</v>
      </c>
    </row>
    <row r="471" spans="1:9" x14ac:dyDescent="0.25">
      <c r="A471">
        <v>470</v>
      </c>
      <c r="B471" s="1" t="s">
        <v>99</v>
      </c>
      <c r="C471" t="s">
        <v>152</v>
      </c>
      <c r="D471">
        <v>32</v>
      </c>
      <c r="E471" t="s">
        <v>154</v>
      </c>
      <c r="F471">
        <f t="shared" si="16"/>
        <v>32</v>
      </c>
      <c r="H471">
        <v>32</v>
      </c>
      <c r="I471" t="str">
        <f t="shared" si="15"/>
        <v>Not Outlier</v>
      </c>
    </row>
    <row r="472" spans="1:9" x14ac:dyDescent="0.25">
      <c r="A472">
        <v>471</v>
      </c>
      <c r="B472" s="1" t="s">
        <v>102</v>
      </c>
      <c r="C472" t="s">
        <v>152</v>
      </c>
      <c r="D472">
        <v>79</v>
      </c>
      <c r="E472" t="s">
        <v>154</v>
      </c>
      <c r="F472">
        <f t="shared" si="16"/>
        <v>79</v>
      </c>
      <c r="H472">
        <v>79</v>
      </c>
      <c r="I472" t="str">
        <f t="shared" si="15"/>
        <v>Not Outlier</v>
      </c>
    </row>
    <row r="473" spans="1:9" x14ac:dyDescent="0.25">
      <c r="A473">
        <v>472</v>
      </c>
      <c r="B473" s="1" t="s">
        <v>100</v>
      </c>
      <c r="C473" t="s">
        <v>151</v>
      </c>
      <c r="D473">
        <v>45</v>
      </c>
      <c r="E473" t="s">
        <v>154</v>
      </c>
      <c r="F473">
        <f t="shared" si="16"/>
        <v>45</v>
      </c>
      <c r="H473">
        <v>45</v>
      </c>
      <c r="I473" t="str">
        <f t="shared" si="15"/>
        <v>Not Outlier</v>
      </c>
    </row>
    <row r="474" spans="1:9" x14ac:dyDescent="0.25">
      <c r="A474">
        <v>473</v>
      </c>
      <c r="B474" s="1" t="s">
        <v>111</v>
      </c>
      <c r="C474" t="s">
        <v>152</v>
      </c>
      <c r="D474">
        <v>19</v>
      </c>
      <c r="E474" t="s">
        <v>154</v>
      </c>
      <c r="F474">
        <f t="shared" si="16"/>
        <v>19</v>
      </c>
      <c r="H474">
        <v>19</v>
      </c>
      <c r="I474" t="str">
        <f t="shared" si="15"/>
        <v>Not Outlier</v>
      </c>
    </row>
    <row r="475" spans="1:9" x14ac:dyDescent="0.25">
      <c r="A475">
        <v>474</v>
      </c>
      <c r="B475" s="1" t="s">
        <v>102</v>
      </c>
      <c r="C475" t="s">
        <v>151</v>
      </c>
      <c r="D475">
        <v>74</v>
      </c>
      <c r="E475" t="s">
        <v>154</v>
      </c>
      <c r="F475">
        <f t="shared" si="16"/>
        <v>74</v>
      </c>
      <c r="H475">
        <v>74</v>
      </c>
      <c r="I475" t="str">
        <f t="shared" si="15"/>
        <v>Not Outlier</v>
      </c>
    </row>
    <row r="476" spans="1:9" x14ac:dyDescent="0.25">
      <c r="A476">
        <v>475</v>
      </c>
      <c r="B476" s="1" t="s">
        <v>99</v>
      </c>
      <c r="C476" t="s">
        <v>152</v>
      </c>
      <c r="D476">
        <v>51</v>
      </c>
      <c r="E476" t="s">
        <v>154</v>
      </c>
      <c r="F476">
        <f t="shared" si="16"/>
        <v>51</v>
      </c>
      <c r="H476">
        <v>51</v>
      </c>
      <c r="I476" t="str">
        <f t="shared" si="15"/>
        <v>Not Outlier</v>
      </c>
    </row>
    <row r="477" spans="1:9" x14ac:dyDescent="0.25">
      <c r="A477">
        <v>476</v>
      </c>
      <c r="B477" s="1" t="s">
        <v>99</v>
      </c>
      <c r="C477" t="s">
        <v>152</v>
      </c>
      <c r="D477">
        <v>80</v>
      </c>
      <c r="E477" t="s">
        <v>154</v>
      </c>
      <c r="F477">
        <f t="shared" si="16"/>
        <v>80</v>
      </c>
      <c r="H477">
        <v>80</v>
      </c>
      <c r="I477" t="str">
        <f t="shared" si="15"/>
        <v>Not Outlier</v>
      </c>
    </row>
    <row r="478" spans="1:9" x14ac:dyDescent="0.25">
      <c r="A478">
        <v>477</v>
      </c>
      <c r="B478" s="1" t="s">
        <v>101</v>
      </c>
      <c r="C478" t="s">
        <v>151</v>
      </c>
      <c r="D478">
        <v>31</v>
      </c>
      <c r="E478" t="s">
        <v>154</v>
      </c>
      <c r="F478">
        <f t="shared" si="16"/>
        <v>31</v>
      </c>
      <c r="H478">
        <v>31</v>
      </c>
      <c r="I478" t="str">
        <f t="shared" si="15"/>
        <v>Not Outlier</v>
      </c>
    </row>
    <row r="479" spans="1:9" x14ac:dyDescent="0.25">
      <c r="A479">
        <v>478</v>
      </c>
      <c r="B479" s="1" t="s">
        <v>105</v>
      </c>
      <c r="C479" t="s">
        <v>152</v>
      </c>
      <c r="D479">
        <v>38</v>
      </c>
      <c r="E479" t="s">
        <v>154</v>
      </c>
      <c r="F479">
        <f t="shared" si="16"/>
        <v>38</v>
      </c>
      <c r="H479">
        <v>38</v>
      </c>
      <c r="I479" t="str">
        <f t="shared" si="15"/>
        <v>Not Outlier</v>
      </c>
    </row>
    <row r="480" spans="1:9" x14ac:dyDescent="0.25">
      <c r="A480">
        <v>479</v>
      </c>
      <c r="B480" s="1" t="s">
        <v>102</v>
      </c>
      <c r="C480" t="s">
        <v>151</v>
      </c>
      <c r="D480">
        <v>81</v>
      </c>
      <c r="E480" t="s">
        <v>154</v>
      </c>
      <c r="F480">
        <f t="shared" si="16"/>
        <v>81</v>
      </c>
      <c r="H480">
        <v>81</v>
      </c>
      <c r="I480" t="str">
        <f t="shared" si="15"/>
        <v>Not Outlier</v>
      </c>
    </row>
    <row r="481" spans="1:9" x14ac:dyDescent="0.25">
      <c r="A481">
        <v>480</v>
      </c>
      <c r="B481" s="1" t="s">
        <v>102</v>
      </c>
      <c r="C481" t="s">
        <v>151</v>
      </c>
      <c r="D481">
        <v>46</v>
      </c>
      <c r="E481" t="s">
        <v>154</v>
      </c>
      <c r="F481">
        <f t="shared" si="16"/>
        <v>46</v>
      </c>
      <c r="H481">
        <v>46</v>
      </c>
      <c r="I481" t="str">
        <f t="shared" si="15"/>
        <v>Not Outlier</v>
      </c>
    </row>
    <row r="482" spans="1:9" x14ac:dyDescent="0.25">
      <c r="A482">
        <v>481</v>
      </c>
      <c r="B482" s="1" t="s">
        <v>101</v>
      </c>
      <c r="C482" t="s">
        <v>152</v>
      </c>
      <c r="D482">
        <v>49</v>
      </c>
      <c r="E482" t="s">
        <v>154</v>
      </c>
      <c r="F482">
        <f t="shared" si="16"/>
        <v>49</v>
      </c>
      <c r="H482">
        <v>49</v>
      </c>
      <c r="I482" t="str">
        <f t="shared" si="15"/>
        <v>Not Outlier</v>
      </c>
    </row>
    <row r="483" spans="1:9" x14ac:dyDescent="0.25">
      <c r="A483">
        <v>482</v>
      </c>
      <c r="B483" s="1" t="s">
        <v>100</v>
      </c>
      <c r="C483" t="s">
        <v>151</v>
      </c>
      <c r="D483">
        <v>82</v>
      </c>
      <c r="E483" t="s">
        <v>154</v>
      </c>
      <c r="F483">
        <f t="shared" si="16"/>
        <v>82</v>
      </c>
      <c r="H483">
        <v>82</v>
      </c>
      <c r="I483" t="str">
        <f t="shared" si="15"/>
        <v>Not Outlier</v>
      </c>
    </row>
    <row r="484" spans="1:9" x14ac:dyDescent="0.25">
      <c r="A484">
        <v>483</v>
      </c>
      <c r="B484" s="1" t="s">
        <v>100</v>
      </c>
      <c r="C484" t="s">
        <v>152</v>
      </c>
      <c r="D484">
        <v>27</v>
      </c>
      <c r="E484" t="s">
        <v>154</v>
      </c>
      <c r="F484">
        <f t="shared" si="16"/>
        <v>27</v>
      </c>
      <c r="H484">
        <v>27</v>
      </c>
      <c r="I484" t="str">
        <f t="shared" si="15"/>
        <v>Not Outlier</v>
      </c>
    </row>
    <row r="485" spans="1:9" x14ac:dyDescent="0.25">
      <c r="A485">
        <v>484</v>
      </c>
      <c r="B485" s="1" t="s">
        <v>99</v>
      </c>
      <c r="C485" t="s">
        <v>152</v>
      </c>
      <c r="D485">
        <v>70</v>
      </c>
      <c r="E485" t="s">
        <v>154</v>
      </c>
      <c r="F485">
        <f t="shared" si="16"/>
        <v>70</v>
      </c>
      <c r="H485">
        <v>70</v>
      </c>
      <c r="I485" t="str">
        <f t="shared" si="15"/>
        <v>Not Outlier</v>
      </c>
    </row>
    <row r="486" spans="1:9" x14ac:dyDescent="0.25">
      <c r="A486">
        <v>485</v>
      </c>
      <c r="B486" s="1" t="s">
        <v>100</v>
      </c>
      <c r="C486" t="s">
        <v>151</v>
      </c>
      <c r="D486">
        <v>19</v>
      </c>
      <c r="E486" t="s">
        <v>154</v>
      </c>
      <c r="F486">
        <f t="shared" si="16"/>
        <v>19</v>
      </c>
      <c r="H486">
        <v>19</v>
      </c>
      <c r="I486" t="str">
        <f t="shared" si="15"/>
        <v>Not Outlier</v>
      </c>
    </row>
    <row r="487" spans="1:9" x14ac:dyDescent="0.25">
      <c r="A487">
        <v>486</v>
      </c>
      <c r="B487" s="1" t="s">
        <v>104</v>
      </c>
      <c r="C487" t="s">
        <v>152</v>
      </c>
      <c r="D487">
        <v>66</v>
      </c>
      <c r="E487" t="s">
        <v>154</v>
      </c>
      <c r="F487">
        <f t="shared" si="16"/>
        <v>66</v>
      </c>
      <c r="H487">
        <v>66</v>
      </c>
      <c r="I487" t="str">
        <f t="shared" si="15"/>
        <v>Not Outlier</v>
      </c>
    </row>
    <row r="488" spans="1:9" x14ac:dyDescent="0.25">
      <c r="A488">
        <v>487</v>
      </c>
      <c r="B488" s="1" t="s">
        <v>101</v>
      </c>
      <c r="C488" t="s">
        <v>152</v>
      </c>
      <c r="D488">
        <v>81</v>
      </c>
      <c r="E488" t="s">
        <v>154</v>
      </c>
      <c r="F488">
        <f t="shared" si="16"/>
        <v>81</v>
      </c>
      <c r="H488">
        <v>81</v>
      </c>
      <c r="I488" t="str">
        <f t="shared" si="15"/>
        <v>Not Outlier</v>
      </c>
    </row>
    <row r="489" spans="1:9" x14ac:dyDescent="0.25">
      <c r="A489">
        <v>488</v>
      </c>
      <c r="B489" s="1" t="s">
        <v>99</v>
      </c>
      <c r="C489" t="s">
        <v>152</v>
      </c>
      <c r="D489">
        <v>19</v>
      </c>
      <c r="E489" t="s">
        <v>154</v>
      </c>
      <c r="F489">
        <f t="shared" si="16"/>
        <v>19</v>
      </c>
      <c r="H489">
        <v>19</v>
      </c>
      <c r="I489" t="str">
        <f t="shared" si="15"/>
        <v>Not Outlier</v>
      </c>
    </row>
    <row r="490" spans="1:9" x14ac:dyDescent="0.25">
      <c r="A490">
        <v>489</v>
      </c>
      <c r="B490" s="1" t="s">
        <v>99</v>
      </c>
      <c r="C490" t="s">
        <v>152</v>
      </c>
      <c r="D490">
        <v>76</v>
      </c>
      <c r="E490" t="s">
        <v>154</v>
      </c>
      <c r="F490">
        <f t="shared" si="16"/>
        <v>76</v>
      </c>
      <c r="H490">
        <v>76</v>
      </c>
      <c r="I490" t="str">
        <f t="shared" si="15"/>
        <v>Not Outlier</v>
      </c>
    </row>
    <row r="491" spans="1:9" x14ac:dyDescent="0.25">
      <c r="A491">
        <v>490</v>
      </c>
      <c r="B491" s="1" t="s">
        <v>105</v>
      </c>
      <c r="C491" t="s">
        <v>151</v>
      </c>
      <c r="D491">
        <v>37</v>
      </c>
      <c r="E491" t="s">
        <v>154</v>
      </c>
      <c r="F491">
        <f t="shared" si="16"/>
        <v>37</v>
      </c>
      <c r="H491">
        <v>37</v>
      </c>
      <c r="I491" t="str">
        <f t="shared" si="15"/>
        <v>Not Outlier</v>
      </c>
    </row>
    <row r="492" spans="1:9" x14ac:dyDescent="0.25">
      <c r="A492">
        <v>491</v>
      </c>
      <c r="B492" s="1" t="s">
        <v>101</v>
      </c>
      <c r="C492" t="s">
        <v>151</v>
      </c>
      <c r="D492">
        <v>59</v>
      </c>
      <c r="E492" t="s">
        <v>154</v>
      </c>
      <c r="F492">
        <f t="shared" si="16"/>
        <v>59</v>
      </c>
      <c r="H492">
        <v>59</v>
      </c>
      <c r="I492" t="str">
        <f t="shared" si="15"/>
        <v>Not Outlier</v>
      </c>
    </row>
    <row r="493" spans="1:9" x14ac:dyDescent="0.25">
      <c r="A493">
        <v>492</v>
      </c>
      <c r="B493" s="1" t="s">
        <v>105</v>
      </c>
      <c r="C493" t="s">
        <v>152</v>
      </c>
      <c r="D493">
        <v>32</v>
      </c>
      <c r="E493" t="s">
        <v>154</v>
      </c>
      <c r="F493">
        <f t="shared" si="16"/>
        <v>32</v>
      </c>
      <c r="H493">
        <v>32</v>
      </c>
      <c r="I493" t="str">
        <f t="shared" si="15"/>
        <v>Not Outlier</v>
      </c>
    </row>
    <row r="494" spans="1:9" x14ac:dyDescent="0.25">
      <c r="A494">
        <v>493</v>
      </c>
      <c r="B494" s="1" t="s">
        <v>99</v>
      </c>
      <c r="C494" t="s">
        <v>152</v>
      </c>
      <c r="D494">
        <v>82</v>
      </c>
      <c r="E494" t="s">
        <v>154</v>
      </c>
      <c r="F494">
        <f t="shared" si="16"/>
        <v>82</v>
      </c>
      <c r="H494">
        <v>82</v>
      </c>
      <c r="I494" t="str">
        <f t="shared" si="15"/>
        <v>Not Outlier</v>
      </c>
    </row>
    <row r="495" spans="1:9" x14ac:dyDescent="0.25">
      <c r="A495">
        <v>494</v>
      </c>
      <c r="B495" s="1" t="s">
        <v>100</v>
      </c>
      <c r="C495" t="s">
        <v>151</v>
      </c>
      <c r="D495">
        <v>19</v>
      </c>
      <c r="E495" t="s">
        <v>154</v>
      </c>
      <c r="F495">
        <f t="shared" si="16"/>
        <v>19</v>
      </c>
      <c r="H495">
        <v>19</v>
      </c>
      <c r="I495" t="str">
        <f t="shared" si="15"/>
        <v>Not Outlier</v>
      </c>
    </row>
    <row r="496" spans="1:9" x14ac:dyDescent="0.25">
      <c r="A496">
        <v>495</v>
      </c>
      <c r="B496" s="1" t="s">
        <v>99</v>
      </c>
      <c r="C496" t="s">
        <v>152</v>
      </c>
      <c r="D496">
        <v>52</v>
      </c>
      <c r="E496" t="s">
        <v>154</v>
      </c>
      <c r="F496">
        <f t="shared" si="16"/>
        <v>52</v>
      </c>
      <c r="H496">
        <v>52</v>
      </c>
      <c r="I496" t="str">
        <f t="shared" si="15"/>
        <v>Not Outlier</v>
      </c>
    </row>
    <row r="497" spans="1:9" x14ac:dyDescent="0.25">
      <c r="A497">
        <v>496</v>
      </c>
      <c r="B497" s="1" t="s">
        <v>101</v>
      </c>
      <c r="C497" t="s">
        <v>152</v>
      </c>
      <c r="D497">
        <v>24</v>
      </c>
      <c r="E497" t="s">
        <v>154</v>
      </c>
      <c r="F497">
        <f t="shared" si="16"/>
        <v>24</v>
      </c>
      <c r="H497">
        <v>24</v>
      </c>
      <c r="I497" t="str">
        <f t="shared" si="15"/>
        <v>Not Outlier</v>
      </c>
    </row>
    <row r="498" spans="1:9" x14ac:dyDescent="0.25">
      <c r="A498">
        <v>497</v>
      </c>
      <c r="B498" s="1" t="s">
        <v>99</v>
      </c>
      <c r="C498" t="s">
        <v>151</v>
      </c>
      <c r="D498">
        <v>88</v>
      </c>
      <c r="E498" t="s">
        <v>154</v>
      </c>
      <c r="F498">
        <f t="shared" si="16"/>
        <v>88</v>
      </c>
      <c r="H498">
        <v>88</v>
      </c>
      <c r="I498" t="str">
        <f t="shared" si="15"/>
        <v>Not Outlier</v>
      </c>
    </row>
    <row r="499" spans="1:9" x14ac:dyDescent="0.25">
      <c r="A499">
        <v>498</v>
      </c>
      <c r="B499" s="1" t="s">
        <v>109</v>
      </c>
      <c r="C499" t="s">
        <v>152</v>
      </c>
      <c r="D499">
        <v>32</v>
      </c>
      <c r="E499" t="s">
        <v>154</v>
      </c>
      <c r="F499">
        <f t="shared" si="16"/>
        <v>32</v>
      </c>
      <c r="H499">
        <v>32</v>
      </c>
      <c r="I499" t="str">
        <f t="shared" si="15"/>
        <v>Not Outlier</v>
      </c>
    </row>
    <row r="500" spans="1:9" x14ac:dyDescent="0.25">
      <c r="A500">
        <v>499</v>
      </c>
      <c r="B500" s="1" t="s">
        <v>101</v>
      </c>
      <c r="C500" t="s">
        <v>151</v>
      </c>
      <c r="D500">
        <v>89</v>
      </c>
      <c r="E500" t="s">
        <v>154</v>
      </c>
      <c r="F500">
        <f t="shared" si="16"/>
        <v>89</v>
      </c>
      <c r="H500">
        <v>89</v>
      </c>
      <c r="I500" t="str">
        <f t="shared" si="15"/>
        <v>Not Outlier</v>
      </c>
    </row>
    <row r="501" spans="1:9" x14ac:dyDescent="0.25">
      <c r="A501">
        <v>500</v>
      </c>
      <c r="B501" s="1" t="s">
        <v>99</v>
      </c>
      <c r="C501" t="s">
        <v>152</v>
      </c>
      <c r="D501">
        <v>77</v>
      </c>
      <c r="E501" t="s">
        <v>154</v>
      </c>
      <c r="F501">
        <f t="shared" si="16"/>
        <v>77</v>
      </c>
      <c r="H501">
        <v>77</v>
      </c>
      <c r="I501" t="str">
        <f t="shared" si="15"/>
        <v>Not Outlier</v>
      </c>
    </row>
    <row r="502" spans="1:9" x14ac:dyDescent="0.25">
      <c r="A502">
        <v>501</v>
      </c>
      <c r="B502" s="1" t="s">
        <v>105</v>
      </c>
      <c r="C502" t="s">
        <v>152</v>
      </c>
      <c r="D502">
        <v>45</v>
      </c>
      <c r="E502" t="s">
        <v>155</v>
      </c>
      <c r="F502">
        <f t="shared" si="16"/>
        <v>45</v>
      </c>
      <c r="H502">
        <v>45</v>
      </c>
      <c r="I502" t="str">
        <f t="shared" si="15"/>
        <v>Not Outlier</v>
      </c>
    </row>
    <row r="503" spans="1:9" x14ac:dyDescent="0.25">
      <c r="A503">
        <v>502</v>
      </c>
      <c r="B503" s="1" t="s">
        <v>105</v>
      </c>
      <c r="C503" t="s">
        <v>151</v>
      </c>
      <c r="D503">
        <v>72</v>
      </c>
      <c r="E503" t="s">
        <v>155</v>
      </c>
      <c r="F503">
        <f t="shared" si="16"/>
        <v>72</v>
      </c>
      <c r="H503">
        <v>72</v>
      </c>
      <c r="I503" t="str">
        <f t="shared" si="15"/>
        <v>Not Outlier</v>
      </c>
    </row>
    <row r="504" spans="1:9" x14ac:dyDescent="0.25">
      <c r="A504">
        <v>503</v>
      </c>
      <c r="B504" s="1" t="s">
        <v>99</v>
      </c>
      <c r="C504" t="s">
        <v>152</v>
      </c>
      <c r="D504">
        <v>58</v>
      </c>
      <c r="E504" t="s">
        <v>155</v>
      </c>
      <c r="F504">
        <f t="shared" si="16"/>
        <v>58</v>
      </c>
      <c r="H504">
        <v>58</v>
      </c>
      <c r="I504" t="str">
        <f t="shared" si="15"/>
        <v>Not Outlier</v>
      </c>
    </row>
    <row r="505" spans="1:9" x14ac:dyDescent="0.25">
      <c r="A505">
        <v>504</v>
      </c>
      <c r="B505" s="1" t="s">
        <v>102</v>
      </c>
      <c r="C505" t="s">
        <v>151</v>
      </c>
      <c r="D505">
        <v>48</v>
      </c>
      <c r="E505" t="s">
        <v>155</v>
      </c>
      <c r="F505">
        <f t="shared" si="16"/>
        <v>48</v>
      </c>
      <c r="H505">
        <v>48</v>
      </c>
      <c r="I505" t="str">
        <f t="shared" si="15"/>
        <v>Not Outlier</v>
      </c>
    </row>
    <row r="506" spans="1:9" x14ac:dyDescent="0.25">
      <c r="A506">
        <v>505</v>
      </c>
      <c r="B506" s="1" t="s">
        <v>105</v>
      </c>
      <c r="C506" t="s">
        <v>152</v>
      </c>
      <c r="D506">
        <v>63</v>
      </c>
      <c r="E506" t="s">
        <v>155</v>
      </c>
      <c r="F506">
        <f t="shared" si="16"/>
        <v>63</v>
      </c>
      <c r="H506">
        <v>63</v>
      </c>
      <c r="I506" t="str">
        <f t="shared" si="15"/>
        <v>Not Outlier</v>
      </c>
    </row>
    <row r="507" spans="1:9" x14ac:dyDescent="0.25">
      <c r="A507">
        <v>506</v>
      </c>
      <c r="B507" s="1" t="s">
        <v>99</v>
      </c>
      <c r="C507" t="s">
        <v>151</v>
      </c>
      <c r="D507">
        <v>45</v>
      </c>
      <c r="E507" t="s">
        <v>155</v>
      </c>
      <c r="F507">
        <f t="shared" si="16"/>
        <v>45</v>
      </c>
      <c r="H507">
        <v>45</v>
      </c>
      <c r="I507" t="str">
        <f t="shared" si="15"/>
        <v>Not Outlier</v>
      </c>
    </row>
    <row r="508" spans="1:9" x14ac:dyDescent="0.25">
      <c r="A508">
        <v>507</v>
      </c>
      <c r="B508" s="1" t="s">
        <v>99</v>
      </c>
      <c r="C508" t="s">
        <v>151</v>
      </c>
      <c r="D508">
        <v>35</v>
      </c>
      <c r="E508" t="s">
        <v>155</v>
      </c>
      <c r="F508">
        <f t="shared" si="16"/>
        <v>35</v>
      </c>
      <c r="H508">
        <v>35</v>
      </c>
      <c r="I508" t="str">
        <f t="shared" si="15"/>
        <v>Not Outlier</v>
      </c>
    </row>
    <row r="509" spans="1:9" x14ac:dyDescent="0.25">
      <c r="A509">
        <v>508</v>
      </c>
      <c r="B509" s="1" t="s">
        <v>110</v>
      </c>
      <c r="C509" t="s">
        <v>152</v>
      </c>
      <c r="D509">
        <v>65</v>
      </c>
      <c r="E509" t="s">
        <v>155</v>
      </c>
      <c r="F509">
        <f t="shared" si="16"/>
        <v>65</v>
      </c>
      <c r="H509">
        <v>65</v>
      </c>
      <c r="I509" t="str">
        <f t="shared" si="15"/>
        <v>Not Outlier</v>
      </c>
    </row>
    <row r="510" spans="1:9" x14ac:dyDescent="0.25">
      <c r="A510">
        <v>509</v>
      </c>
      <c r="B510" s="1" t="s">
        <v>100</v>
      </c>
      <c r="C510" t="s">
        <v>151</v>
      </c>
      <c r="D510">
        <v>24</v>
      </c>
      <c r="E510" t="s">
        <v>155</v>
      </c>
      <c r="F510">
        <f t="shared" si="16"/>
        <v>24</v>
      </c>
      <c r="H510">
        <v>24</v>
      </c>
      <c r="I510" t="str">
        <f t="shared" si="15"/>
        <v>Not Outlier</v>
      </c>
    </row>
    <row r="511" spans="1:9" x14ac:dyDescent="0.25">
      <c r="A511">
        <v>510</v>
      </c>
      <c r="B511" s="1" t="s">
        <v>99</v>
      </c>
      <c r="C511" t="s">
        <v>152</v>
      </c>
      <c r="D511">
        <v>39</v>
      </c>
      <c r="E511" t="s">
        <v>155</v>
      </c>
      <c r="F511">
        <f t="shared" si="16"/>
        <v>39</v>
      </c>
      <c r="H511">
        <v>39</v>
      </c>
      <c r="I511" t="str">
        <f t="shared" si="15"/>
        <v>Not Outlier</v>
      </c>
    </row>
    <row r="512" spans="1:9" x14ac:dyDescent="0.25">
      <c r="A512">
        <v>511</v>
      </c>
      <c r="B512" s="1" t="s">
        <v>99</v>
      </c>
      <c r="C512" t="s">
        <v>151</v>
      </c>
      <c r="D512">
        <v>60</v>
      </c>
      <c r="E512" t="s">
        <v>155</v>
      </c>
      <c r="F512">
        <f t="shared" si="16"/>
        <v>60</v>
      </c>
      <c r="H512">
        <v>60</v>
      </c>
      <c r="I512" t="str">
        <f t="shared" si="15"/>
        <v>Not Outlier</v>
      </c>
    </row>
    <row r="513" spans="1:9" x14ac:dyDescent="0.25">
      <c r="A513">
        <v>512</v>
      </c>
      <c r="B513" s="1" t="s">
        <v>105</v>
      </c>
      <c r="C513" t="s">
        <v>152</v>
      </c>
      <c r="D513">
        <v>74</v>
      </c>
      <c r="E513" t="s">
        <v>155</v>
      </c>
      <c r="F513">
        <f t="shared" si="16"/>
        <v>74</v>
      </c>
      <c r="H513">
        <v>74</v>
      </c>
      <c r="I513" t="str">
        <f t="shared" si="15"/>
        <v>Not Outlier</v>
      </c>
    </row>
    <row r="514" spans="1:9" x14ac:dyDescent="0.25">
      <c r="A514">
        <v>513</v>
      </c>
      <c r="B514" s="1" t="s">
        <v>99</v>
      </c>
      <c r="C514" t="s">
        <v>152</v>
      </c>
      <c r="D514">
        <v>29</v>
      </c>
      <c r="E514" t="s">
        <v>155</v>
      </c>
      <c r="F514">
        <f t="shared" si="16"/>
        <v>29</v>
      </c>
      <c r="H514">
        <v>29</v>
      </c>
      <c r="I514" t="str">
        <f t="shared" si="15"/>
        <v>Not Outlier</v>
      </c>
    </row>
    <row r="515" spans="1:9" x14ac:dyDescent="0.25">
      <c r="A515">
        <v>514</v>
      </c>
      <c r="B515" s="1" t="s">
        <v>99</v>
      </c>
      <c r="C515" t="s">
        <v>152</v>
      </c>
      <c r="D515">
        <v>89</v>
      </c>
      <c r="E515" t="s">
        <v>155</v>
      </c>
      <c r="F515">
        <f t="shared" si="16"/>
        <v>89</v>
      </c>
      <c r="H515">
        <v>89</v>
      </c>
      <c r="I515" t="str">
        <f t="shared" ref="I515:I578" si="17">IF(OR(H515&gt;$L$9,H515&lt;$L$10),"Outlier","Not Outlier")</f>
        <v>Not Outlier</v>
      </c>
    </row>
    <row r="516" spans="1:9" x14ac:dyDescent="0.25">
      <c r="A516">
        <v>515</v>
      </c>
      <c r="B516" s="1" t="s">
        <v>105</v>
      </c>
      <c r="C516" t="s">
        <v>152</v>
      </c>
      <c r="D516">
        <v>37</v>
      </c>
      <c r="E516" t="s">
        <v>155</v>
      </c>
      <c r="F516">
        <f t="shared" si="16"/>
        <v>37</v>
      </c>
      <c r="H516">
        <v>37</v>
      </c>
      <c r="I516" t="str">
        <f t="shared" si="17"/>
        <v>Not Outlier</v>
      </c>
    </row>
    <row r="517" spans="1:9" x14ac:dyDescent="0.25">
      <c r="A517">
        <v>516</v>
      </c>
      <c r="B517" s="1" t="s">
        <v>100</v>
      </c>
      <c r="C517" t="s">
        <v>151</v>
      </c>
      <c r="D517">
        <v>51</v>
      </c>
      <c r="E517" t="s">
        <v>155</v>
      </c>
      <c r="F517">
        <f t="shared" si="16"/>
        <v>51</v>
      </c>
      <c r="H517">
        <v>51</v>
      </c>
      <c r="I517" t="str">
        <f t="shared" si="17"/>
        <v>Not Outlier</v>
      </c>
    </row>
    <row r="518" spans="1:9" x14ac:dyDescent="0.25">
      <c r="A518">
        <v>517</v>
      </c>
      <c r="B518" s="1" t="s">
        <v>101</v>
      </c>
      <c r="C518" t="s">
        <v>152</v>
      </c>
      <c r="D518">
        <v>77</v>
      </c>
      <c r="E518" t="s">
        <v>155</v>
      </c>
      <c r="F518">
        <f t="shared" ref="F518:F581" si="18">IF(D518,D518,AVERAGE(D515:D517))</f>
        <v>77</v>
      </c>
      <c r="H518">
        <v>77</v>
      </c>
      <c r="I518" t="str">
        <f t="shared" si="17"/>
        <v>Not Outlier</v>
      </c>
    </row>
    <row r="519" spans="1:9" x14ac:dyDescent="0.25">
      <c r="A519">
        <v>518</v>
      </c>
      <c r="B519" s="1" t="s">
        <v>105</v>
      </c>
      <c r="C519" t="s">
        <v>151</v>
      </c>
      <c r="D519">
        <v>53</v>
      </c>
      <c r="E519" t="s">
        <v>155</v>
      </c>
      <c r="F519">
        <f t="shared" si="18"/>
        <v>53</v>
      </c>
      <c r="H519">
        <v>53</v>
      </c>
      <c r="I519" t="str">
        <f t="shared" si="17"/>
        <v>Not Outlier</v>
      </c>
    </row>
    <row r="520" spans="1:9" x14ac:dyDescent="0.25">
      <c r="A520">
        <v>519</v>
      </c>
      <c r="B520" s="1" t="s">
        <v>100</v>
      </c>
      <c r="C520" t="s">
        <v>151</v>
      </c>
      <c r="D520">
        <v>70</v>
      </c>
      <c r="E520" t="s">
        <v>155</v>
      </c>
      <c r="F520">
        <f t="shared" si="18"/>
        <v>70</v>
      </c>
      <c r="H520">
        <v>70</v>
      </c>
      <c r="I520" t="str">
        <f t="shared" si="17"/>
        <v>Not Outlier</v>
      </c>
    </row>
    <row r="521" spans="1:9" x14ac:dyDescent="0.25">
      <c r="A521">
        <v>520</v>
      </c>
      <c r="B521" s="1" t="s">
        <v>105</v>
      </c>
      <c r="C521" t="s">
        <v>151</v>
      </c>
      <c r="D521">
        <v>81</v>
      </c>
      <c r="E521" t="s">
        <v>155</v>
      </c>
      <c r="F521">
        <f t="shared" si="18"/>
        <v>81</v>
      </c>
      <c r="H521">
        <v>81</v>
      </c>
      <c r="I521" t="str">
        <f t="shared" si="17"/>
        <v>Not Outlier</v>
      </c>
    </row>
    <row r="522" spans="1:9" x14ac:dyDescent="0.25">
      <c r="A522">
        <v>521</v>
      </c>
      <c r="B522" s="1" t="s">
        <v>113</v>
      </c>
      <c r="C522" t="s">
        <v>151</v>
      </c>
      <c r="D522">
        <v>66</v>
      </c>
      <c r="E522" t="s">
        <v>155</v>
      </c>
      <c r="F522">
        <f t="shared" si="18"/>
        <v>66</v>
      </c>
      <c r="H522">
        <v>66</v>
      </c>
      <c r="I522" t="str">
        <f t="shared" si="17"/>
        <v>Not Outlier</v>
      </c>
    </row>
    <row r="523" spans="1:9" x14ac:dyDescent="0.25">
      <c r="A523">
        <v>522</v>
      </c>
      <c r="B523" s="1" t="s">
        <v>99</v>
      </c>
      <c r="C523" t="s">
        <v>152</v>
      </c>
      <c r="D523">
        <v>77</v>
      </c>
      <c r="E523" t="s">
        <v>155</v>
      </c>
      <c r="F523">
        <f t="shared" si="18"/>
        <v>77</v>
      </c>
      <c r="H523">
        <v>77</v>
      </c>
      <c r="I523" t="str">
        <f t="shared" si="17"/>
        <v>Not Outlier</v>
      </c>
    </row>
    <row r="524" spans="1:9" x14ac:dyDescent="0.25">
      <c r="A524">
        <v>523</v>
      </c>
      <c r="B524" s="1" t="s">
        <v>99</v>
      </c>
      <c r="C524" t="s">
        <v>151</v>
      </c>
      <c r="D524">
        <v>26</v>
      </c>
      <c r="E524" t="s">
        <v>155</v>
      </c>
      <c r="F524">
        <f t="shared" si="18"/>
        <v>26</v>
      </c>
      <c r="H524">
        <v>26</v>
      </c>
      <c r="I524" t="str">
        <f t="shared" si="17"/>
        <v>Not Outlier</v>
      </c>
    </row>
    <row r="525" spans="1:9" x14ac:dyDescent="0.25">
      <c r="A525">
        <v>524</v>
      </c>
      <c r="B525" s="1" t="s">
        <v>110</v>
      </c>
      <c r="C525" t="s">
        <v>152</v>
      </c>
      <c r="D525">
        <v>63</v>
      </c>
      <c r="E525" t="s">
        <v>155</v>
      </c>
      <c r="F525">
        <f t="shared" si="18"/>
        <v>63</v>
      </c>
      <c r="H525">
        <v>63</v>
      </c>
      <c r="I525" t="str">
        <f t="shared" si="17"/>
        <v>Not Outlier</v>
      </c>
    </row>
    <row r="526" spans="1:9" x14ac:dyDescent="0.25">
      <c r="A526">
        <v>525</v>
      </c>
      <c r="B526" s="1" t="s">
        <v>113</v>
      </c>
      <c r="C526" t="s">
        <v>152</v>
      </c>
      <c r="D526">
        <v>20</v>
      </c>
      <c r="E526" t="s">
        <v>155</v>
      </c>
      <c r="F526">
        <f t="shared" si="18"/>
        <v>20</v>
      </c>
      <c r="H526">
        <v>20</v>
      </c>
      <c r="I526" t="str">
        <f t="shared" si="17"/>
        <v>Not Outlier</v>
      </c>
    </row>
    <row r="527" spans="1:9" x14ac:dyDescent="0.25">
      <c r="A527">
        <v>526</v>
      </c>
      <c r="B527" s="1" t="s">
        <v>99</v>
      </c>
      <c r="C527" t="s">
        <v>151</v>
      </c>
      <c r="D527">
        <v>49</v>
      </c>
      <c r="E527" t="s">
        <v>155</v>
      </c>
      <c r="F527">
        <f t="shared" si="18"/>
        <v>49</v>
      </c>
      <c r="H527">
        <v>49</v>
      </c>
      <c r="I527" t="str">
        <f t="shared" si="17"/>
        <v>Not Outlier</v>
      </c>
    </row>
    <row r="528" spans="1:9" x14ac:dyDescent="0.25">
      <c r="A528">
        <v>527</v>
      </c>
      <c r="B528" s="1" t="s">
        <v>99</v>
      </c>
      <c r="C528" t="s">
        <v>152</v>
      </c>
      <c r="D528">
        <v>19</v>
      </c>
      <c r="E528" t="s">
        <v>155</v>
      </c>
      <c r="F528">
        <f t="shared" si="18"/>
        <v>19</v>
      </c>
      <c r="H528">
        <v>19</v>
      </c>
      <c r="I528" t="str">
        <f t="shared" si="17"/>
        <v>Not Outlier</v>
      </c>
    </row>
    <row r="529" spans="1:9" x14ac:dyDescent="0.25">
      <c r="A529">
        <v>528</v>
      </c>
      <c r="B529" s="1" t="s">
        <v>99</v>
      </c>
      <c r="C529" t="s">
        <v>151</v>
      </c>
      <c r="D529">
        <v>36</v>
      </c>
      <c r="E529" t="s">
        <v>155</v>
      </c>
      <c r="F529">
        <f t="shared" si="18"/>
        <v>36</v>
      </c>
      <c r="H529">
        <v>36</v>
      </c>
      <c r="I529" t="str">
        <f t="shared" si="17"/>
        <v>Not Outlier</v>
      </c>
    </row>
    <row r="530" spans="1:9" x14ac:dyDescent="0.25">
      <c r="A530">
        <v>529</v>
      </c>
      <c r="B530" s="1" t="s">
        <v>113</v>
      </c>
      <c r="C530" t="s">
        <v>151</v>
      </c>
      <c r="D530">
        <v>44</v>
      </c>
      <c r="E530" t="s">
        <v>155</v>
      </c>
      <c r="F530">
        <f t="shared" si="18"/>
        <v>44</v>
      </c>
      <c r="H530">
        <v>44</v>
      </c>
      <c r="I530" t="str">
        <f t="shared" si="17"/>
        <v>Not Outlier</v>
      </c>
    </row>
    <row r="531" spans="1:9" x14ac:dyDescent="0.25">
      <c r="A531">
        <v>530</v>
      </c>
      <c r="B531" s="1" t="s">
        <v>101</v>
      </c>
      <c r="C531" t="s">
        <v>152</v>
      </c>
      <c r="D531">
        <v>23</v>
      </c>
      <c r="E531" t="s">
        <v>155</v>
      </c>
      <c r="F531">
        <f t="shared" si="18"/>
        <v>23</v>
      </c>
      <c r="H531">
        <v>23</v>
      </c>
      <c r="I531" t="str">
        <f t="shared" si="17"/>
        <v>Not Outlier</v>
      </c>
    </row>
    <row r="532" spans="1:9" x14ac:dyDescent="0.25">
      <c r="A532">
        <v>531</v>
      </c>
      <c r="B532" s="1" t="s">
        <v>99</v>
      </c>
      <c r="C532" t="s">
        <v>152</v>
      </c>
      <c r="D532">
        <v>43</v>
      </c>
      <c r="E532" t="s">
        <v>155</v>
      </c>
      <c r="F532">
        <f t="shared" si="18"/>
        <v>43</v>
      </c>
      <c r="H532">
        <v>43</v>
      </c>
      <c r="I532" t="str">
        <f t="shared" si="17"/>
        <v>Not Outlier</v>
      </c>
    </row>
    <row r="533" spans="1:9" x14ac:dyDescent="0.25">
      <c r="A533">
        <v>532</v>
      </c>
      <c r="B533" s="1" t="s">
        <v>99</v>
      </c>
      <c r="C533" t="s">
        <v>152</v>
      </c>
      <c r="D533">
        <v>84</v>
      </c>
      <c r="E533" t="s">
        <v>155</v>
      </c>
      <c r="F533">
        <f t="shared" si="18"/>
        <v>84</v>
      </c>
      <c r="H533">
        <v>84</v>
      </c>
      <c r="I533" t="str">
        <f t="shared" si="17"/>
        <v>Not Outlier</v>
      </c>
    </row>
    <row r="534" spans="1:9" x14ac:dyDescent="0.25">
      <c r="A534">
        <v>533</v>
      </c>
      <c r="B534" s="1" t="s">
        <v>99</v>
      </c>
      <c r="C534" t="s">
        <v>152</v>
      </c>
      <c r="D534">
        <v>55</v>
      </c>
      <c r="E534" t="s">
        <v>155</v>
      </c>
      <c r="F534">
        <f t="shared" si="18"/>
        <v>55</v>
      </c>
      <c r="H534">
        <v>55</v>
      </c>
      <c r="I534" t="str">
        <f t="shared" si="17"/>
        <v>Not Outlier</v>
      </c>
    </row>
    <row r="535" spans="1:9" x14ac:dyDescent="0.25">
      <c r="A535">
        <v>534</v>
      </c>
      <c r="B535" s="1" t="s">
        <v>113</v>
      </c>
      <c r="C535" t="s">
        <v>151</v>
      </c>
      <c r="D535">
        <v>90</v>
      </c>
      <c r="E535" t="s">
        <v>155</v>
      </c>
      <c r="F535">
        <f t="shared" si="18"/>
        <v>90</v>
      </c>
      <c r="H535">
        <v>90</v>
      </c>
      <c r="I535" t="str">
        <f t="shared" si="17"/>
        <v>Not Outlier</v>
      </c>
    </row>
    <row r="536" spans="1:9" x14ac:dyDescent="0.25">
      <c r="A536">
        <v>535</v>
      </c>
      <c r="B536" s="1" t="s">
        <v>104</v>
      </c>
      <c r="C536" t="s">
        <v>151</v>
      </c>
      <c r="D536">
        <v>45</v>
      </c>
      <c r="E536" t="s">
        <v>155</v>
      </c>
      <c r="F536">
        <f t="shared" si="18"/>
        <v>45</v>
      </c>
      <c r="H536">
        <v>45</v>
      </c>
      <c r="I536" t="str">
        <f t="shared" si="17"/>
        <v>Not Outlier</v>
      </c>
    </row>
    <row r="537" spans="1:9" x14ac:dyDescent="0.25">
      <c r="A537">
        <v>536</v>
      </c>
      <c r="B537" s="1" t="s">
        <v>109</v>
      </c>
      <c r="C537" t="s">
        <v>152</v>
      </c>
      <c r="D537">
        <v>69</v>
      </c>
      <c r="E537" t="s">
        <v>155</v>
      </c>
      <c r="F537">
        <f t="shared" si="18"/>
        <v>69</v>
      </c>
      <c r="H537">
        <v>69</v>
      </c>
      <c r="I537" t="str">
        <f t="shared" si="17"/>
        <v>Not Outlier</v>
      </c>
    </row>
    <row r="538" spans="1:9" x14ac:dyDescent="0.25">
      <c r="A538">
        <v>537</v>
      </c>
      <c r="B538" s="1" t="s">
        <v>101</v>
      </c>
      <c r="C538" t="s">
        <v>152</v>
      </c>
      <c r="D538">
        <v>58</v>
      </c>
      <c r="E538" t="s">
        <v>155</v>
      </c>
      <c r="F538">
        <f t="shared" si="18"/>
        <v>58</v>
      </c>
      <c r="H538">
        <v>58</v>
      </c>
      <c r="I538" t="str">
        <f t="shared" si="17"/>
        <v>Not Outlier</v>
      </c>
    </row>
    <row r="539" spans="1:9" x14ac:dyDescent="0.25">
      <c r="A539">
        <v>538</v>
      </c>
      <c r="B539" s="1" t="s">
        <v>113</v>
      </c>
      <c r="C539" t="s">
        <v>151</v>
      </c>
      <c r="D539">
        <v>32</v>
      </c>
      <c r="E539" t="s">
        <v>155</v>
      </c>
      <c r="F539">
        <f t="shared" si="18"/>
        <v>32</v>
      </c>
      <c r="H539">
        <v>32</v>
      </c>
      <c r="I539" t="str">
        <f t="shared" si="17"/>
        <v>Not Outlier</v>
      </c>
    </row>
    <row r="540" spans="1:9" x14ac:dyDescent="0.25">
      <c r="A540">
        <v>539</v>
      </c>
      <c r="B540" s="1" t="s">
        <v>113</v>
      </c>
      <c r="C540" t="s">
        <v>152</v>
      </c>
      <c r="D540">
        <v>24</v>
      </c>
      <c r="E540" t="s">
        <v>155</v>
      </c>
      <c r="F540">
        <f t="shared" si="18"/>
        <v>24</v>
      </c>
      <c r="H540">
        <v>24</v>
      </c>
      <c r="I540" t="str">
        <f t="shared" si="17"/>
        <v>Not Outlier</v>
      </c>
    </row>
    <row r="541" spans="1:9" x14ac:dyDescent="0.25">
      <c r="A541">
        <v>540</v>
      </c>
      <c r="B541" s="1" t="s">
        <v>101</v>
      </c>
      <c r="C541" t="s">
        <v>151</v>
      </c>
      <c r="D541">
        <v>27</v>
      </c>
      <c r="E541" t="s">
        <v>155</v>
      </c>
      <c r="F541">
        <f t="shared" si="18"/>
        <v>27</v>
      </c>
      <c r="H541">
        <v>27</v>
      </c>
      <c r="I541" t="str">
        <f t="shared" si="17"/>
        <v>Not Outlier</v>
      </c>
    </row>
    <row r="542" spans="1:9" x14ac:dyDescent="0.25">
      <c r="A542">
        <v>541</v>
      </c>
      <c r="B542" s="1" t="s">
        <v>99</v>
      </c>
      <c r="C542" t="s">
        <v>151</v>
      </c>
      <c r="D542">
        <v>85</v>
      </c>
      <c r="E542" t="s">
        <v>155</v>
      </c>
      <c r="F542">
        <f t="shared" si="18"/>
        <v>85</v>
      </c>
      <c r="H542">
        <v>85</v>
      </c>
      <c r="I542" t="str">
        <f t="shared" si="17"/>
        <v>Not Outlier</v>
      </c>
    </row>
    <row r="543" spans="1:9" x14ac:dyDescent="0.25">
      <c r="A543">
        <v>542</v>
      </c>
      <c r="B543" s="1" t="s">
        <v>101</v>
      </c>
      <c r="C543" t="s">
        <v>152</v>
      </c>
      <c r="D543">
        <v>33</v>
      </c>
      <c r="E543" t="s">
        <v>155</v>
      </c>
      <c r="F543">
        <f t="shared" si="18"/>
        <v>33</v>
      </c>
      <c r="H543">
        <v>33</v>
      </c>
      <c r="I543" t="str">
        <f t="shared" si="17"/>
        <v>Not Outlier</v>
      </c>
    </row>
    <row r="544" spans="1:9" x14ac:dyDescent="0.25">
      <c r="A544">
        <v>543</v>
      </c>
      <c r="B544" s="1" t="s">
        <v>100</v>
      </c>
      <c r="C544" t="s">
        <v>152</v>
      </c>
      <c r="D544">
        <v>80</v>
      </c>
      <c r="E544" t="s">
        <v>155</v>
      </c>
      <c r="F544">
        <f t="shared" si="18"/>
        <v>80</v>
      </c>
      <c r="H544">
        <v>80</v>
      </c>
      <c r="I544" t="str">
        <f t="shared" si="17"/>
        <v>Not Outlier</v>
      </c>
    </row>
    <row r="545" spans="1:9" x14ac:dyDescent="0.25">
      <c r="A545">
        <v>544</v>
      </c>
      <c r="B545" s="1" t="s">
        <v>106</v>
      </c>
      <c r="C545" t="s">
        <v>151</v>
      </c>
      <c r="D545">
        <v>39</v>
      </c>
      <c r="E545" t="s">
        <v>155</v>
      </c>
      <c r="F545">
        <f t="shared" si="18"/>
        <v>39</v>
      </c>
      <c r="H545">
        <v>39</v>
      </c>
      <c r="I545" t="str">
        <f t="shared" si="17"/>
        <v>Not Outlier</v>
      </c>
    </row>
    <row r="546" spans="1:9" x14ac:dyDescent="0.25">
      <c r="A546">
        <v>545</v>
      </c>
      <c r="B546" s="1" t="s">
        <v>99</v>
      </c>
      <c r="C546" t="s">
        <v>151</v>
      </c>
      <c r="D546">
        <v>76</v>
      </c>
      <c r="E546" t="s">
        <v>155</v>
      </c>
      <c r="F546">
        <f t="shared" si="18"/>
        <v>76</v>
      </c>
      <c r="H546">
        <v>76</v>
      </c>
      <c r="I546" t="str">
        <f t="shared" si="17"/>
        <v>Not Outlier</v>
      </c>
    </row>
    <row r="547" spans="1:9" x14ac:dyDescent="0.25">
      <c r="A547">
        <v>546</v>
      </c>
      <c r="B547" s="1" t="s">
        <v>99</v>
      </c>
      <c r="C547" t="s">
        <v>151</v>
      </c>
      <c r="D547">
        <v>57</v>
      </c>
      <c r="E547" t="s">
        <v>155</v>
      </c>
      <c r="F547">
        <f t="shared" si="18"/>
        <v>57</v>
      </c>
      <c r="H547">
        <v>57</v>
      </c>
      <c r="I547" t="str">
        <f t="shared" si="17"/>
        <v>Not Outlier</v>
      </c>
    </row>
    <row r="548" spans="1:9" x14ac:dyDescent="0.25">
      <c r="A548">
        <v>547</v>
      </c>
      <c r="B548" s="1" t="s">
        <v>99</v>
      </c>
      <c r="C548" t="s">
        <v>152</v>
      </c>
      <c r="D548">
        <v>69</v>
      </c>
      <c r="E548" t="s">
        <v>155</v>
      </c>
      <c r="F548">
        <f t="shared" si="18"/>
        <v>69</v>
      </c>
      <c r="H548">
        <v>69</v>
      </c>
      <c r="I548" t="str">
        <f t="shared" si="17"/>
        <v>Not Outlier</v>
      </c>
    </row>
    <row r="549" spans="1:9" x14ac:dyDescent="0.25">
      <c r="A549">
        <v>548</v>
      </c>
      <c r="B549" s="1" t="s">
        <v>99</v>
      </c>
      <c r="C549" t="s">
        <v>151</v>
      </c>
      <c r="D549">
        <v>48</v>
      </c>
      <c r="E549" t="s">
        <v>155</v>
      </c>
      <c r="F549">
        <f t="shared" si="18"/>
        <v>48</v>
      </c>
      <c r="H549">
        <v>48</v>
      </c>
      <c r="I549" t="str">
        <f t="shared" si="17"/>
        <v>Not Outlier</v>
      </c>
    </row>
    <row r="550" spans="1:9" x14ac:dyDescent="0.25">
      <c r="A550">
        <v>549</v>
      </c>
      <c r="B550" s="1" t="s">
        <v>99</v>
      </c>
      <c r="C550" t="s">
        <v>151</v>
      </c>
      <c r="D550">
        <v>70</v>
      </c>
      <c r="E550" t="s">
        <v>155</v>
      </c>
      <c r="F550">
        <f t="shared" si="18"/>
        <v>70</v>
      </c>
      <c r="H550">
        <v>70</v>
      </c>
      <c r="I550" t="str">
        <f t="shared" si="17"/>
        <v>Not Outlier</v>
      </c>
    </row>
    <row r="551" spans="1:9" x14ac:dyDescent="0.25">
      <c r="A551">
        <v>550</v>
      </c>
      <c r="B551" s="1" t="s">
        <v>99</v>
      </c>
      <c r="C551" t="s">
        <v>151</v>
      </c>
      <c r="D551">
        <v>31</v>
      </c>
      <c r="E551" t="s">
        <v>155</v>
      </c>
      <c r="F551">
        <f t="shared" si="18"/>
        <v>31</v>
      </c>
      <c r="H551">
        <v>31</v>
      </c>
      <c r="I551" t="str">
        <f t="shared" si="17"/>
        <v>Not Outlier</v>
      </c>
    </row>
    <row r="552" spans="1:9" x14ac:dyDescent="0.25">
      <c r="A552">
        <v>551</v>
      </c>
      <c r="B552" s="1" t="s">
        <v>110</v>
      </c>
      <c r="C552" t="s">
        <v>151</v>
      </c>
      <c r="D552">
        <v>20</v>
      </c>
      <c r="E552" t="s">
        <v>155</v>
      </c>
      <c r="F552">
        <f t="shared" si="18"/>
        <v>20</v>
      </c>
      <c r="H552">
        <v>20</v>
      </c>
      <c r="I552" t="str">
        <f t="shared" si="17"/>
        <v>Not Outlier</v>
      </c>
    </row>
    <row r="553" spans="1:9" x14ac:dyDescent="0.25">
      <c r="A553">
        <v>552</v>
      </c>
      <c r="B553" s="1" t="s">
        <v>113</v>
      </c>
      <c r="C553" t="s">
        <v>152</v>
      </c>
      <c r="D553">
        <v>67</v>
      </c>
      <c r="E553" t="s">
        <v>155</v>
      </c>
      <c r="F553">
        <f t="shared" si="18"/>
        <v>67</v>
      </c>
      <c r="H553">
        <v>67</v>
      </c>
      <c r="I553" t="str">
        <f t="shared" si="17"/>
        <v>Not Outlier</v>
      </c>
    </row>
    <row r="554" spans="1:9" x14ac:dyDescent="0.25">
      <c r="A554">
        <v>553</v>
      </c>
      <c r="B554" s="1" t="s">
        <v>101</v>
      </c>
      <c r="C554" t="s">
        <v>151</v>
      </c>
      <c r="D554">
        <v>34</v>
      </c>
      <c r="E554" t="s">
        <v>155</v>
      </c>
      <c r="F554">
        <f t="shared" si="18"/>
        <v>34</v>
      </c>
      <c r="H554">
        <v>34</v>
      </c>
      <c r="I554" t="str">
        <f t="shared" si="17"/>
        <v>Not Outlier</v>
      </c>
    </row>
    <row r="555" spans="1:9" x14ac:dyDescent="0.25">
      <c r="A555">
        <v>554</v>
      </c>
      <c r="B555" s="1" t="s">
        <v>113</v>
      </c>
      <c r="C555" t="s">
        <v>152</v>
      </c>
      <c r="D555">
        <v>29</v>
      </c>
      <c r="E555" t="s">
        <v>155</v>
      </c>
      <c r="F555">
        <f t="shared" si="18"/>
        <v>29</v>
      </c>
      <c r="H555">
        <v>29</v>
      </c>
      <c r="I555" t="str">
        <f t="shared" si="17"/>
        <v>Not Outlier</v>
      </c>
    </row>
    <row r="556" spans="1:9" x14ac:dyDescent="0.25">
      <c r="A556">
        <v>555</v>
      </c>
      <c r="B556" s="1" t="s">
        <v>99</v>
      </c>
      <c r="C556" t="s">
        <v>152</v>
      </c>
      <c r="D556">
        <v>90</v>
      </c>
      <c r="E556" t="s">
        <v>155</v>
      </c>
      <c r="F556">
        <f t="shared" si="18"/>
        <v>90</v>
      </c>
      <c r="H556">
        <v>90</v>
      </c>
      <c r="I556" t="str">
        <f t="shared" si="17"/>
        <v>Not Outlier</v>
      </c>
    </row>
    <row r="557" spans="1:9" x14ac:dyDescent="0.25">
      <c r="A557">
        <v>556</v>
      </c>
      <c r="B557" s="1" t="s">
        <v>100</v>
      </c>
      <c r="C557" t="s">
        <v>152</v>
      </c>
      <c r="D557">
        <v>72</v>
      </c>
      <c r="E557" t="s">
        <v>155</v>
      </c>
      <c r="F557">
        <f t="shared" si="18"/>
        <v>72</v>
      </c>
      <c r="H557">
        <v>72</v>
      </c>
      <c r="I557" t="str">
        <f t="shared" si="17"/>
        <v>Not Outlier</v>
      </c>
    </row>
    <row r="558" spans="1:9" x14ac:dyDescent="0.25">
      <c r="A558">
        <v>557</v>
      </c>
      <c r="B558" s="1" t="s">
        <v>109</v>
      </c>
      <c r="C558" t="s">
        <v>151</v>
      </c>
      <c r="D558">
        <v>84</v>
      </c>
      <c r="E558" t="s">
        <v>155</v>
      </c>
      <c r="F558">
        <f t="shared" si="18"/>
        <v>84</v>
      </c>
      <c r="H558">
        <v>84</v>
      </c>
      <c r="I558" t="str">
        <f t="shared" si="17"/>
        <v>Not Outlier</v>
      </c>
    </row>
    <row r="559" spans="1:9" x14ac:dyDescent="0.25">
      <c r="A559">
        <v>558</v>
      </c>
      <c r="B559" s="1" t="s">
        <v>113</v>
      </c>
      <c r="C559" t="s">
        <v>152</v>
      </c>
      <c r="D559">
        <v>72</v>
      </c>
      <c r="E559" t="s">
        <v>155</v>
      </c>
      <c r="F559">
        <f t="shared" si="18"/>
        <v>72</v>
      </c>
      <c r="H559">
        <v>72</v>
      </c>
      <c r="I559" t="str">
        <f t="shared" si="17"/>
        <v>Not Outlier</v>
      </c>
    </row>
    <row r="560" spans="1:9" x14ac:dyDescent="0.25">
      <c r="A560">
        <v>559</v>
      </c>
      <c r="B560" s="1" t="s">
        <v>108</v>
      </c>
      <c r="C560" t="s">
        <v>152</v>
      </c>
      <c r="D560">
        <v>70</v>
      </c>
      <c r="E560" t="s">
        <v>155</v>
      </c>
      <c r="F560">
        <f t="shared" si="18"/>
        <v>70</v>
      </c>
      <c r="H560">
        <v>70</v>
      </c>
      <c r="I560" t="str">
        <f t="shared" si="17"/>
        <v>Not Outlier</v>
      </c>
    </row>
    <row r="561" spans="1:9" x14ac:dyDescent="0.25">
      <c r="A561">
        <v>560</v>
      </c>
      <c r="B561" s="1" t="s">
        <v>108</v>
      </c>
      <c r="C561" t="s">
        <v>152</v>
      </c>
      <c r="D561">
        <v>81</v>
      </c>
      <c r="E561" t="s">
        <v>155</v>
      </c>
      <c r="F561">
        <f t="shared" si="18"/>
        <v>81</v>
      </c>
      <c r="H561">
        <v>81</v>
      </c>
      <c r="I561" t="str">
        <f t="shared" si="17"/>
        <v>Not Outlier</v>
      </c>
    </row>
    <row r="562" spans="1:9" x14ac:dyDescent="0.25">
      <c r="A562">
        <v>561</v>
      </c>
      <c r="B562" s="1" t="s">
        <v>102</v>
      </c>
      <c r="C562" t="s">
        <v>152</v>
      </c>
      <c r="D562">
        <v>33</v>
      </c>
      <c r="E562" t="s">
        <v>155</v>
      </c>
      <c r="F562">
        <f t="shared" si="18"/>
        <v>33</v>
      </c>
      <c r="H562">
        <v>33</v>
      </c>
      <c r="I562" t="str">
        <f t="shared" si="17"/>
        <v>Not Outlier</v>
      </c>
    </row>
    <row r="563" spans="1:9" x14ac:dyDescent="0.25">
      <c r="A563">
        <v>562</v>
      </c>
      <c r="B563" s="1" t="s">
        <v>106</v>
      </c>
      <c r="C563" t="s">
        <v>152</v>
      </c>
      <c r="D563">
        <v>75</v>
      </c>
      <c r="E563" t="s">
        <v>155</v>
      </c>
      <c r="F563">
        <f t="shared" si="18"/>
        <v>75</v>
      </c>
      <c r="H563">
        <v>75</v>
      </c>
      <c r="I563" t="str">
        <f t="shared" si="17"/>
        <v>Not Outlier</v>
      </c>
    </row>
    <row r="564" spans="1:9" x14ac:dyDescent="0.25">
      <c r="A564">
        <v>563</v>
      </c>
      <c r="B564" s="1" t="s">
        <v>100</v>
      </c>
      <c r="C564" t="s">
        <v>152</v>
      </c>
      <c r="D564">
        <v>80</v>
      </c>
      <c r="E564" t="s">
        <v>155</v>
      </c>
      <c r="F564">
        <f t="shared" si="18"/>
        <v>80</v>
      </c>
      <c r="H564">
        <v>80</v>
      </c>
      <c r="I564" t="str">
        <f t="shared" si="17"/>
        <v>Not Outlier</v>
      </c>
    </row>
    <row r="565" spans="1:9" x14ac:dyDescent="0.25">
      <c r="A565">
        <v>564</v>
      </c>
      <c r="B565" s="1" t="s">
        <v>99</v>
      </c>
      <c r="C565" t="s">
        <v>152</v>
      </c>
      <c r="D565">
        <v>83</v>
      </c>
      <c r="E565" t="s">
        <v>155</v>
      </c>
      <c r="F565">
        <f t="shared" si="18"/>
        <v>83</v>
      </c>
      <c r="H565">
        <v>83</v>
      </c>
      <c r="I565" t="str">
        <f t="shared" si="17"/>
        <v>Not Outlier</v>
      </c>
    </row>
    <row r="566" spans="1:9" x14ac:dyDescent="0.25">
      <c r="A566">
        <v>565</v>
      </c>
      <c r="B566" s="1" t="s">
        <v>100</v>
      </c>
      <c r="C566" t="s">
        <v>151</v>
      </c>
      <c r="D566">
        <v>62</v>
      </c>
      <c r="E566" t="s">
        <v>155</v>
      </c>
      <c r="F566">
        <f t="shared" si="18"/>
        <v>62</v>
      </c>
      <c r="H566">
        <v>62</v>
      </c>
      <c r="I566" t="str">
        <f t="shared" si="17"/>
        <v>Not Outlier</v>
      </c>
    </row>
    <row r="567" spans="1:9" x14ac:dyDescent="0.25">
      <c r="A567">
        <v>566</v>
      </c>
      <c r="B567" s="1" t="s">
        <v>99</v>
      </c>
      <c r="C567" t="s">
        <v>151</v>
      </c>
      <c r="D567">
        <v>74</v>
      </c>
      <c r="E567" t="s">
        <v>155</v>
      </c>
      <c r="F567">
        <f t="shared" si="18"/>
        <v>74</v>
      </c>
      <c r="H567">
        <v>74</v>
      </c>
      <c r="I567" t="str">
        <f t="shared" si="17"/>
        <v>Not Outlier</v>
      </c>
    </row>
    <row r="568" spans="1:9" x14ac:dyDescent="0.25">
      <c r="A568">
        <v>567</v>
      </c>
      <c r="B568" s="1" t="s">
        <v>101</v>
      </c>
      <c r="C568" t="s">
        <v>151</v>
      </c>
      <c r="D568">
        <v>37</v>
      </c>
      <c r="E568" t="s">
        <v>155</v>
      </c>
      <c r="F568">
        <f t="shared" si="18"/>
        <v>37</v>
      </c>
      <c r="H568">
        <v>37</v>
      </c>
      <c r="I568" t="str">
        <f t="shared" si="17"/>
        <v>Not Outlier</v>
      </c>
    </row>
    <row r="569" spans="1:9" x14ac:dyDescent="0.25">
      <c r="A569">
        <v>568</v>
      </c>
      <c r="B569" s="1" t="s">
        <v>100</v>
      </c>
      <c r="C569" t="s">
        <v>152</v>
      </c>
      <c r="D569">
        <v>82</v>
      </c>
      <c r="E569" t="s">
        <v>155</v>
      </c>
      <c r="F569">
        <f t="shared" si="18"/>
        <v>82</v>
      </c>
      <c r="H569">
        <v>82</v>
      </c>
      <c r="I569" t="str">
        <f t="shared" si="17"/>
        <v>Not Outlier</v>
      </c>
    </row>
    <row r="570" spans="1:9" x14ac:dyDescent="0.25">
      <c r="A570">
        <v>569</v>
      </c>
      <c r="B570" s="1" t="s">
        <v>99</v>
      </c>
      <c r="C570" t="s">
        <v>151</v>
      </c>
      <c r="D570">
        <v>62</v>
      </c>
      <c r="E570" t="s">
        <v>155</v>
      </c>
      <c r="F570">
        <f t="shared" si="18"/>
        <v>62</v>
      </c>
      <c r="H570">
        <v>62</v>
      </c>
      <c r="I570" t="str">
        <f t="shared" si="17"/>
        <v>Not Outlier</v>
      </c>
    </row>
    <row r="571" spans="1:9" x14ac:dyDescent="0.25">
      <c r="A571">
        <v>570</v>
      </c>
      <c r="B571" s="1" t="s">
        <v>113</v>
      </c>
      <c r="C571" t="s">
        <v>152</v>
      </c>
      <c r="D571">
        <v>66</v>
      </c>
      <c r="E571" t="s">
        <v>155</v>
      </c>
      <c r="F571">
        <f t="shared" si="18"/>
        <v>66</v>
      </c>
      <c r="H571">
        <v>66</v>
      </c>
      <c r="I571" t="str">
        <f t="shared" si="17"/>
        <v>Not Outlier</v>
      </c>
    </row>
    <row r="572" spans="1:9" x14ac:dyDescent="0.25">
      <c r="A572">
        <v>571</v>
      </c>
      <c r="B572" s="1" t="s">
        <v>102</v>
      </c>
      <c r="C572" t="s">
        <v>152</v>
      </c>
      <c r="D572">
        <v>88</v>
      </c>
      <c r="E572" t="s">
        <v>155</v>
      </c>
      <c r="F572">
        <f t="shared" si="18"/>
        <v>88</v>
      </c>
      <c r="H572">
        <v>88</v>
      </c>
      <c r="I572" t="str">
        <f t="shared" si="17"/>
        <v>Not Outlier</v>
      </c>
    </row>
    <row r="573" spans="1:9" x14ac:dyDescent="0.25">
      <c r="A573">
        <v>572</v>
      </c>
      <c r="B573" s="1" t="s">
        <v>100</v>
      </c>
      <c r="C573" t="s">
        <v>152</v>
      </c>
      <c r="D573">
        <v>79</v>
      </c>
      <c r="E573" t="s">
        <v>155</v>
      </c>
      <c r="F573">
        <f t="shared" si="18"/>
        <v>79</v>
      </c>
      <c r="H573">
        <v>79</v>
      </c>
      <c r="I573" t="str">
        <f t="shared" si="17"/>
        <v>Not Outlier</v>
      </c>
    </row>
    <row r="574" spans="1:9" x14ac:dyDescent="0.25">
      <c r="A574">
        <v>573</v>
      </c>
      <c r="B574" s="1" t="s">
        <v>100</v>
      </c>
      <c r="C574" t="s">
        <v>152</v>
      </c>
      <c r="D574">
        <v>69</v>
      </c>
      <c r="E574" t="s">
        <v>155</v>
      </c>
      <c r="F574">
        <f t="shared" si="18"/>
        <v>69</v>
      </c>
      <c r="H574">
        <v>69</v>
      </c>
      <c r="I574" t="str">
        <f t="shared" si="17"/>
        <v>Not Outlier</v>
      </c>
    </row>
    <row r="575" spans="1:9" x14ac:dyDescent="0.25">
      <c r="A575">
        <v>574</v>
      </c>
      <c r="B575" s="1" t="s">
        <v>99</v>
      </c>
      <c r="C575" t="s">
        <v>152</v>
      </c>
      <c r="D575">
        <v>41</v>
      </c>
      <c r="E575" t="s">
        <v>155</v>
      </c>
      <c r="F575">
        <f t="shared" si="18"/>
        <v>41</v>
      </c>
      <c r="H575">
        <v>41</v>
      </c>
      <c r="I575" t="str">
        <f t="shared" si="17"/>
        <v>Not Outlier</v>
      </c>
    </row>
    <row r="576" spans="1:9" x14ac:dyDescent="0.25">
      <c r="A576">
        <v>575</v>
      </c>
      <c r="B576" s="1" t="s">
        <v>113</v>
      </c>
      <c r="C576" t="s">
        <v>152</v>
      </c>
      <c r="D576">
        <v>85</v>
      </c>
      <c r="E576" t="s">
        <v>155</v>
      </c>
      <c r="F576">
        <f t="shared" si="18"/>
        <v>85</v>
      </c>
      <c r="H576">
        <v>85</v>
      </c>
      <c r="I576" t="str">
        <f t="shared" si="17"/>
        <v>Not Outlier</v>
      </c>
    </row>
    <row r="577" spans="1:9" x14ac:dyDescent="0.25">
      <c r="A577">
        <v>576</v>
      </c>
      <c r="B577" s="1" t="s">
        <v>99</v>
      </c>
      <c r="C577" t="s">
        <v>151</v>
      </c>
      <c r="D577">
        <v>47</v>
      </c>
      <c r="E577" t="s">
        <v>155</v>
      </c>
      <c r="F577">
        <f t="shared" si="18"/>
        <v>47</v>
      </c>
      <c r="H577">
        <v>47</v>
      </c>
      <c r="I577" t="str">
        <f t="shared" si="17"/>
        <v>Not Outlier</v>
      </c>
    </row>
    <row r="578" spans="1:9" x14ac:dyDescent="0.25">
      <c r="A578">
        <v>577</v>
      </c>
      <c r="B578" s="1" t="s">
        <v>100</v>
      </c>
      <c r="C578" t="s">
        <v>152</v>
      </c>
      <c r="D578">
        <v>74</v>
      </c>
      <c r="E578" t="s">
        <v>155</v>
      </c>
      <c r="F578">
        <f t="shared" si="18"/>
        <v>74</v>
      </c>
      <c r="H578">
        <v>74</v>
      </c>
      <c r="I578" t="str">
        <f t="shared" si="17"/>
        <v>Not Outlier</v>
      </c>
    </row>
    <row r="579" spans="1:9" x14ac:dyDescent="0.25">
      <c r="A579">
        <v>578</v>
      </c>
      <c r="B579" s="1" t="s">
        <v>101</v>
      </c>
      <c r="C579" t="s">
        <v>152</v>
      </c>
      <c r="D579">
        <v>29</v>
      </c>
      <c r="E579" t="s">
        <v>155</v>
      </c>
      <c r="F579">
        <f t="shared" si="18"/>
        <v>29</v>
      </c>
      <c r="H579">
        <v>29</v>
      </c>
      <c r="I579" t="str">
        <f t="shared" ref="I579:I642" si="19">IF(OR(H579&gt;$L$9,H579&lt;$L$10),"Outlier","Not Outlier")</f>
        <v>Not Outlier</v>
      </c>
    </row>
    <row r="580" spans="1:9" x14ac:dyDescent="0.25">
      <c r="A580">
        <v>579</v>
      </c>
      <c r="B580" s="1" t="s">
        <v>99</v>
      </c>
      <c r="C580" t="s">
        <v>152</v>
      </c>
      <c r="D580">
        <v>62</v>
      </c>
      <c r="E580" t="s">
        <v>155</v>
      </c>
      <c r="F580">
        <f t="shared" si="18"/>
        <v>62</v>
      </c>
      <c r="H580">
        <v>62</v>
      </c>
      <c r="I580" t="str">
        <f t="shared" si="19"/>
        <v>Not Outlier</v>
      </c>
    </row>
    <row r="581" spans="1:9" x14ac:dyDescent="0.25">
      <c r="A581">
        <v>580</v>
      </c>
      <c r="B581" s="1" t="s">
        <v>99</v>
      </c>
      <c r="C581" t="s">
        <v>152</v>
      </c>
      <c r="D581">
        <v>24</v>
      </c>
      <c r="E581" t="s">
        <v>155</v>
      </c>
      <c r="F581">
        <f t="shared" si="18"/>
        <v>24</v>
      </c>
      <c r="H581">
        <v>24</v>
      </c>
      <c r="I581" t="str">
        <f t="shared" si="19"/>
        <v>Not Outlier</v>
      </c>
    </row>
    <row r="582" spans="1:9" x14ac:dyDescent="0.25">
      <c r="A582">
        <v>581</v>
      </c>
      <c r="B582" s="1" t="s">
        <v>99</v>
      </c>
      <c r="C582" t="s">
        <v>151</v>
      </c>
      <c r="D582">
        <v>53</v>
      </c>
      <c r="E582" t="s">
        <v>155</v>
      </c>
      <c r="F582">
        <f t="shared" ref="F582:F645" si="20">IF(D582,D582,AVERAGE(D579:D581))</f>
        <v>53</v>
      </c>
      <c r="H582">
        <v>53</v>
      </c>
      <c r="I582" t="str">
        <f t="shared" si="19"/>
        <v>Not Outlier</v>
      </c>
    </row>
    <row r="583" spans="1:9" x14ac:dyDescent="0.25">
      <c r="A583">
        <v>582</v>
      </c>
      <c r="B583" s="1" t="s">
        <v>113</v>
      </c>
      <c r="C583" t="s">
        <v>151</v>
      </c>
      <c r="D583">
        <v>20</v>
      </c>
      <c r="E583" t="s">
        <v>155</v>
      </c>
      <c r="F583">
        <f t="shared" si="20"/>
        <v>20</v>
      </c>
      <c r="H583">
        <v>20</v>
      </c>
      <c r="I583" t="str">
        <f t="shared" si="19"/>
        <v>Not Outlier</v>
      </c>
    </row>
    <row r="584" spans="1:9" x14ac:dyDescent="0.25">
      <c r="A584">
        <v>583</v>
      </c>
      <c r="B584" s="1" t="s">
        <v>101</v>
      </c>
      <c r="C584" t="s">
        <v>151</v>
      </c>
      <c r="D584">
        <v>88</v>
      </c>
      <c r="E584" t="s">
        <v>155</v>
      </c>
      <c r="F584">
        <f t="shared" si="20"/>
        <v>88</v>
      </c>
      <c r="H584">
        <v>88</v>
      </c>
      <c r="I584" t="str">
        <f t="shared" si="19"/>
        <v>Not Outlier</v>
      </c>
    </row>
    <row r="585" spans="1:9" x14ac:dyDescent="0.25">
      <c r="A585">
        <v>584</v>
      </c>
      <c r="B585" s="1" t="s">
        <v>99</v>
      </c>
      <c r="C585" t="s">
        <v>152</v>
      </c>
      <c r="D585">
        <v>70</v>
      </c>
      <c r="E585" t="s">
        <v>155</v>
      </c>
      <c r="F585">
        <f t="shared" si="20"/>
        <v>70</v>
      </c>
      <c r="H585">
        <v>70</v>
      </c>
      <c r="I585" t="str">
        <f t="shared" si="19"/>
        <v>Not Outlier</v>
      </c>
    </row>
    <row r="586" spans="1:9" x14ac:dyDescent="0.25">
      <c r="A586">
        <v>585</v>
      </c>
      <c r="B586" s="1" t="s">
        <v>107</v>
      </c>
      <c r="C586" t="s">
        <v>152</v>
      </c>
      <c r="D586">
        <v>47</v>
      </c>
      <c r="E586" t="s">
        <v>155</v>
      </c>
      <c r="F586">
        <f t="shared" si="20"/>
        <v>47</v>
      </c>
      <c r="H586">
        <v>47</v>
      </c>
      <c r="I586" t="str">
        <f t="shared" si="19"/>
        <v>Not Outlier</v>
      </c>
    </row>
    <row r="587" spans="1:9" x14ac:dyDescent="0.25">
      <c r="A587">
        <v>586</v>
      </c>
      <c r="B587" s="1" t="s">
        <v>113</v>
      </c>
      <c r="C587" t="s">
        <v>152</v>
      </c>
      <c r="D587">
        <v>53</v>
      </c>
      <c r="E587" t="s">
        <v>155</v>
      </c>
      <c r="F587">
        <f t="shared" si="20"/>
        <v>53</v>
      </c>
      <c r="H587">
        <v>53</v>
      </c>
      <c r="I587" t="str">
        <f t="shared" si="19"/>
        <v>Not Outlier</v>
      </c>
    </row>
    <row r="588" spans="1:9" x14ac:dyDescent="0.25">
      <c r="A588">
        <v>587</v>
      </c>
      <c r="B588" s="1" t="s">
        <v>99</v>
      </c>
      <c r="C588" t="s">
        <v>151</v>
      </c>
      <c r="D588">
        <v>51</v>
      </c>
      <c r="E588" t="s">
        <v>155</v>
      </c>
      <c r="F588">
        <f t="shared" si="20"/>
        <v>51</v>
      </c>
      <c r="H588">
        <v>51</v>
      </c>
      <c r="I588" t="str">
        <f t="shared" si="19"/>
        <v>Not Outlier</v>
      </c>
    </row>
    <row r="589" spans="1:9" x14ac:dyDescent="0.25">
      <c r="A589">
        <v>588</v>
      </c>
      <c r="B589" s="1" t="s">
        <v>107</v>
      </c>
      <c r="C589" t="s">
        <v>152</v>
      </c>
      <c r="D589">
        <v>42</v>
      </c>
      <c r="E589" t="s">
        <v>155</v>
      </c>
      <c r="F589">
        <f t="shared" si="20"/>
        <v>42</v>
      </c>
      <c r="H589">
        <v>42</v>
      </c>
      <c r="I589" t="str">
        <f t="shared" si="19"/>
        <v>Not Outlier</v>
      </c>
    </row>
    <row r="590" spans="1:9" x14ac:dyDescent="0.25">
      <c r="A590">
        <v>589</v>
      </c>
      <c r="B590" s="1" t="s">
        <v>99</v>
      </c>
      <c r="C590" t="s">
        <v>151</v>
      </c>
      <c r="D590">
        <v>37</v>
      </c>
      <c r="E590" t="s">
        <v>155</v>
      </c>
      <c r="F590">
        <f t="shared" si="20"/>
        <v>37</v>
      </c>
      <c r="H590">
        <v>37</v>
      </c>
      <c r="I590" t="str">
        <f t="shared" si="19"/>
        <v>Not Outlier</v>
      </c>
    </row>
    <row r="591" spans="1:9" x14ac:dyDescent="0.25">
      <c r="A591">
        <v>590</v>
      </c>
      <c r="B591" s="1" t="s">
        <v>113</v>
      </c>
      <c r="C591" t="s">
        <v>152</v>
      </c>
      <c r="D591">
        <v>25</v>
      </c>
      <c r="E591" t="s">
        <v>155</v>
      </c>
      <c r="F591">
        <f t="shared" si="20"/>
        <v>25</v>
      </c>
      <c r="H591">
        <v>25</v>
      </c>
      <c r="I591" t="str">
        <f t="shared" si="19"/>
        <v>Not Outlier</v>
      </c>
    </row>
    <row r="592" spans="1:9" x14ac:dyDescent="0.25">
      <c r="A592">
        <v>591</v>
      </c>
      <c r="B592" s="1" t="s">
        <v>113</v>
      </c>
      <c r="C592" t="s">
        <v>151</v>
      </c>
      <c r="D592">
        <v>49</v>
      </c>
      <c r="E592" t="s">
        <v>155</v>
      </c>
      <c r="F592">
        <f t="shared" si="20"/>
        <v>49</v>
      </c>
      <c r="H592">
        <v>49</v>
      </c>
      <c r="I592" t="str">
        <f t="shared" si="19"/>
        <v>Not Outlier</v>
      </c>
    </row>
    <row r="593" spans="1:9" x14ac:dyDescent="0.25">
      <c r="A593">
        <v>592</v>
      </c>
      <c r="B593" s="1" t="s">
        <v>111</v>
      </c>
      <c r="C593" t="s">
        <v>152</v>
      </c>
      <c r="D593">
        <v>66</v>
      </c>
      <c r="E593" t="s">
        <v>155</v>
      </c>
      <c r="F593">
        <f t="shared" si="20"/>
        <v>66</v>
      </c>
      <c r="H593">
        <v>66</v>
      </c>
      <c r="I593" t="str">
        <f t="shared" si="19"/>
        <v>Not Outlier</v>
      </c>
    </row>
    <row r="594" spans="1:9" x14ac:dyDescent="0.25">
      <c r="A594">
        <v>593</v>
      </c>
      <c r="B594" s="1" t="s">
        <v>99</v>
      </c>
      <c r="C594" t="s">
        <v>152</v>
      </c>
      <c r="D594">
        <v>48</v>
      </c>
      <c r="E594" t="s">
        <v>155</v>
      </c>
      <c r="F594">
        <f t="shared" si="20"/>
        <v>48</v>
      </c>
      <c r="H594">
        <v>48</v>
      </c>
      <c r="I594" t="str">
        <f t="shared" si="19"/>
        <v>Not Outlier</v>
      </c>
    </row>
    <row r="595" spans="1:9" x14ac:dyDescent="0.25">
      <c r="A595">
        <v>594</v>
      </c>
      <c r="B595" s="1" t="s">
        <v>99</v>
      </c>
      <c r="C595" t="s">
        <v>152</v>
      </c>
      <c r="D595">
        <v>58</v>
      </c>
      <c r="E595" t="s">
        <v>155</v>
      </c>
      <c r="F595">
        <f t="shared" si="20"/>
        <v>58</v>
      </c>
      <c r="H595">
        <v>58</v>
      </c>
      <c r="I595" t="str">
        <f t="shared" si="19"/>
        <v>Not Outlier</v>
      </c>
    </row>
    <row r="596" spans="1:9" x14ac:dyDescent="0.25">
      <c r="A596">
        <v>595</v>
      </c>
      <c r="B596" s="1" t="s">
        <v>99</v>
      </c>
      <c r="C596" t="s">
        <v>152</v>
      </c>
      <c r="D596">
        <v>90</v>
      </c>
      <c r="E596" t="s">
        <v>155</v>
      </c>
      <c r="F596">
        <f t="shared" si="20"/>
        <v>90</v>
      </c>
      <c r="H596">
        <v>90</v>
      </c>
      <c r="I596" t="str">
        <f t="shared" si="19"/>
        <v>Not Outlier</v>
      </c>
    </row>
    <row r="597" spans="1:9" x14ac:dyDescent="0.25">
      <c r="A597">
        <v>596</v>
      </c>
      <c r="B597" s="1" t="s">
        <v>102</v>
      </c>
      <c r="C597" t="s">
        <v>151</v>
      </c>
      <c r="D597">
        <v>66</v>
      </c>
      <c r="E597" t="s">
        <v>155</v>
      </c>
      <c r="F597">
        <f t="shared" si="20"/>
        <v>66</v>
      </c>
      <c r="H597">
        <v>66</v>
      </c>
      <c r="I597" t="str">
        <f t="shared" si="19"/>
        <v>Not Outlier</v>
      </c>
    </row>
    <row r="598" spans="1:9" x14ac:dyDescent="0.25">
      <c r="A598">
        <v>597</v>
      </c>
      <c r="B598" s="1" t="s">
        <v>100</v>
      </c>
      <c r="C598" t="s">
        <v>152</v>
      </c>
      <c r="D598">
        <v>43</v>
      </c>
      <c r="E598" t="s">
        <v>155</v>
      </c>
      <c r="F598">
        <f t="shared" si="20"/>
        <v>43</v>
      </c>
      <c r="H598">
        <v>43</v>
      </c>
      <c r="I598" t="str">
        <f t="shared" si="19"/>
        <v>Not Outlier</v>
      </c>
    </row>
    <row r="599" spans="1:9" x14ac:dyDescent="0.25">
      <c r="A599">
        <v>598</v>
      </c>
      <c r="B599" s="1" t="s">
        <v>99</v>
      </c>
      <c r="C599" t="s">
        <v>152</v>
      </c>
      <c r="D599">
        <v>76</v>
      </c>
      <c r="E599" t="s">
        <v>155</v>
      </c>
      <c r="F599">
        <f t="shared" si="20"/>
        <v>76</v>
      </c>
      <c r="H599">
        <v>76</v>
      </c>
      <c r="I599" t="str">
        <f t="shared" si="19"/>
        <v>Not Outlier</v>
      </c>
    </row>
    <row r="600" spans="1:9" x14ac:dyDescent="0.25">
      <c r="A600">
        <v>599</v>
      </c>
      <c r="B600" s="1" t="s">
        <v>101</v>
      </c>
      <c r="C600" t="s">
        <v>152</v>
      </c>
      <c r="D600">
        <v>32</v>
      </c>
      <c r="E600" t="s">
        <v>155</v>
      </c>
      <c r="F600">
        <f t="shared" si="20"/>
        <v>32</v>
      </c>
      <c r="H600">
        <v>32</v>
      </c>
      <c r="I600" t="str">
        <f t="shared" si="19"/>
        <v>Not Outlier</v>
      </c>
    </row>
    <row r="601" spans="1:9" x14ac:dyDescent="0.25">
      <c r="A601">
        <v>600</v>
      </c>
      <c r="B601" s="1" t="s">
        <v>99</v>
      </c>
      <c r="C601" t="s">
        <v>151</v>
      </c>
      <c r="D601">
        <v>77</v>
      </c>
      <c r="E601" t="s">
        <v>155</v>
      </c>
      <c r="F601">
        <f t="shared" si="20"/>
        <v>77</v>
      </c>
      <c r="H601">
        <v>77</v>
      </c>
      <c r="I601" t="str">
        <f t="shared" si="19"/>
        <v>Not Outlier</v>
      </c>
    </row>
    <row r="602" spans="1:9" x14ac:dyDescent="0.25">
      <c r="A602">
        <v>601</v>
      </c>
      <c r="B602" s="1" t="s">
        <v>113</v>
      </c>
      <c r="C602" t="s">
        <v>151</v>
      </c>
      <c r="D602">
        <v>57</v>
      </c>
      <c r="E602" t="s">
        <v>155</v>
      </c>
      <c r="F602">
        <f t="shared" si="20"/>
        <v>57</v>
      </c>
      <c r="H602">
        <v>57</v>
      </c>
      <c r="I602" t="str">
        <f t="shared" si="19"/>
        <v>Not Outlier</v>
      </c>
    </row>
    <row r="603" spans="1:9" x14ac:dyDescent="0.25">
      <c r="A603">
        <v>602</v>
      </c>
      <c r="B603" s="1" t="s">
        <v>104</v>
      </c>
      <c r="C603" t="s">
        <v>152</v>
      </c>
      <c r="D603">
        <v>24</v>
      </c>
      <c r="E603" t="s">
        <v>155</v>
      </c>
      <c r="F603">
        <f t="shared" si="20"/>
        <v>24</v>
      </c>
      <c r="H603">
        <v>24</v>
      </c>
      <c r="I603" t="str">
        <f t="shared" si="19"/>
        <v>Not Outlier</v>
      </c>
    </row>
    <row r="604" spans="1:9" x14ac:dyDescent="0.25">
      <c r="A604">
        <v>603</v>
      </c>
      <c r="B604" s="1" t="s">
        <v>113</v>
      </c>
      <c r="C604" t="s">
        <v>151</v>
      </c>
      <c r="D604">
        <v>41</v>
      </c>
      <c r="E604" t="s">
        <v>155</v>
      </c>
      <c r="F604">
        <f t="shared" si="20"/>
        <v>41</v>
      </c>
      <c r="H604">
        <v>41</v>
      </c>
      <c r="I604" t="str">
        <f t="shared" si="19"/>
        <v>Not Outlier</v>
      </c>
    </row>
    <row r="605" spans="1:9" x14ac:dyDescent="0.25">
      <c r="A605">
        <v>604</v>
      </c>
      <c r="B605" s="1" t="s">
        <v>104</v>
      </c>
      <c r="C605" t="s">
        <v>152</v>
      </c>
      <c r="D605">
        <v>85</v>
      </c>
      <c r="E605" t="s">
        <v>155</v>
      </c>
      <c r="F605">
        <f t="shared" si="20"/>
        <v>85</v>
      </c>
      <c r="H605">
        <v>85</v>
      </c>
      <c r="I605" t="str">
        <f t="shared" si="19"/>
        <v>Not Outlier</v>
      </c>
    </row>
    <row r="606" spans="1:9" x14ac:dyDescent="0.25">
      <c r="A606">
        <v>605</v>
      </c>
      <c r="B606" s="1" t="s">
        <v>99</v>
      </c>
      <c r="C606" t="s">
        <v>151</v>
      </c>
      <c r="D606">
        <v>58</v>
      </c>
      <c r="E606" t="s">
        <v>155</v>
      </c>
      <c r="F606">
        <f t="shared" si="20"/>
        <v>58</v>
      </c>
      <c r="H606">
        <v>58</v>
      </c>
      <c r="I606" t="str">
        <f t="shared" si="19"/>
        <v>Not Outlier</v>
      </c>
    </row>
    <row r="607" spans="1:9" x14ac:dyDescent="0.25">
      <c r="A607">
        <v>606</v>
      </c>
      <c r="B607" s="1" t="s">
        <v>99</v>
      </c>
      <c r="C607" t="s">
        <v>151</v>
      </c>
      <c r="D607">
        <v>18</v>
      </c>
      <c r="E607" t="s">
        <v>155</v>
      </c>
      <c r="F607">
        <f t="shared" si="20"/>
        <v>18</v>
      </c>
      <c r="H607">
        <v>18</v>
      </c>
      <c r="I607" t="str">
        <f t="shared" si="19"/>
        <v>Not Outlier</v>
      </c>
    </row>
    <row r="608" spans="1:9" x14ac:dyDescent="0.25">
      <c r="A608">
        <v>607</v>
      </c>
      <c r="B608" s="1" t="s">
        <v>106</v>
      </c>
      <c r="C608" t="s">
        <v>152</v>
      </c>
      <c r="D608">
        <v>41</v>
      </c>
      <c r="E608" t="s">
        <v>155</v>
      </c>
      <c r="F608">
        <f t="shared" si="20"/>
        <v>41</v>
      </c>
      <c r="H608">
        <v>41</v>
      </c>
      <c r="I608" t="str">
        <f t="shared" si="19"/>
        <v>Not Outlier</v>
      </c>
    </row>
    <row r="609" spans="1:9" x14ac:dyDescent="0.25">
      <c r="A609">
        <v>608</v>
      </c>
      <c r="B609" s="1" t="s">
        <v>108</v>
      </c>
      <c r="C609" t="s">
        <v>151</v>
      </c>
      <c r="D609">
        <v>57</v>
      </c>
      <c r="E609" t="s">
        <v>155</v>
      </c>
      <c r="F609">
        <f t="shared" si="20"/>
        <v>57</v>
      </c>
      <c r="H609">
        <v>57</v>
      </c>
      <c r="I609" t="str">
        <f t="shared" si="19"/>
        <v>Not Outlier</v>
      </c>
    </row>
    <row r="610" spans="1:9" x14ac:dyDescent="0.25">
      <c r="A610">
        <v>609</v>
      </c>
      <c r="B610" s="1" t="s">
        <v>99</v>
      </c>
      <c r="C610" t="s">
        <v>151</v>
      </c>
      <c r="D610">
        <v>87</v>
      </c>
      <c r="E610" t="s">
        <v>155</v>
      </c>
      <c r="F610">
        <f t="shared" si="20"/>
        <v>87</v>
      </c>
      <c r="H610">
        <v>87</v>
      </c>
      <c r="I610" t="str">
        <f t="shared" si="19"/>
        <v>Not Outlier</v>
      </c>
    </row>
    <row r="611" spans="1:9" x14ac:dyDescent="0.25">
      <c r="A611">
        <v>610</v>
      </c>
      <c r="B611" s="1" t="s">
        <v>100</v>
      </c>
      <c r="C611" t="s">
        <v>152</v>
      </c>
      <c r="D611">
        <v>62</v>
      </c>
      <c r="E611" t="s">
        <v>155</v>
      </c>
      <c r="F611">
        <f t="shared" si="20"/>
        <v>62</v>
      </c>
      <c r="H611">
        <v>62</v>
      </c>
      <c r="I611" t="str">
        <f t="shared" si="19"/>
        <v>Not Outlier</v>
      </c>
    </row>
    <row r="612" spans="1:9" x14ac:dyDescent="0.25">
      <c r="A612">
        <v>611</v>
      </c>
      <c r="B612" s="1" t="s">
        <v>113</v>
      </c>
      <c r="C612" t="s">
        <v>151</v>
      </c>
      <c r="D612">
        <v>31</v>
      </c>
      <c r="E612" t="s">
        <v>155</v>
      </c>
      <c r="F612">
        <f t="shared" si="20"/>
        <v>31</v>
      </c>
      <c r="H612">
        <v>31</v>
      </c>
      <c r="I612" t="str">
        <f t="shared" si="19"/>
        <v>Not Outlier</v>
      </c>
    </row>
    <row r="613" spans="1:9" x14ac:dyDescent="0.25">
      <c r="A613">
        <v>612</v>
      </c>
      <c r="B613" s="1" t="s">
        <v>99</v>
      </c>
      <c r="C613" t="s">
        <v>151</v>
      </c>
      <c r="D613">
        <v>18</v>
      </c>
      <c r="E613" t="s">
        <v>155</v>
      </c>
      <c r="F613">
        <f t="shared" si="20"/>
        <v>18</v>
      </c>
      <c r="H613">
        <v>18</v>
      </c>
      <c r="I613" t="str">
        <f t="shared" si="19"/>
        <v>Not Outlier</v>
      </c>
    </row>
    <row r="614" spans="1:9" x14ac:dyDescent="0.25">
      <c r="A614">
        <v>613</v>
      </c>
      <c r="B614" s="1" t="s">
        <v>113</v>
      </c>
      <c r="C614" t="s">
        <v>152</v>
      </c>
      <c r="D614">
        <v>51</v>
      </c>
      <c r="E614" t="s">
        <v>155</v>
      </c>
      <c r="F614">
        <f t="shared" si="20"/>
        <v>51</v>
      </c>
      <c r="H614">
        <v>51</v>
      </c>
      <c r="I614" t="str">
        <f t="shared" si="19"/>
        <v>Not Outlier</v>
      </c>
    </row>
    <row r="615" spans="1:9" x14ac:dyDescent="0.25">
      <c r="A615">
        <v>614</v>
      </c>
      <c r="B615" s="1" t="s">
        <v>99</v>
      </c>
      <c r="C615" t="s">
        <v>151</v>
      </c>
      <c r="D615">
        <v>36</v>
      </c>
      <c r="E615" t="s">
        <v>155</v>
      </c>
      <c r="F615">
        <f t="shared" si="20"/>
        <v>36</v>
      </c>
      <c r="H615">
        <v>36</v>
      </c>
      <c r="I615" t="str">
        <f t="shared" si="19"/>
        <v>Not Outlier</v>
      </c>
    </row>
    <row r="616" spans="1:9" x14ac:dyDescent="0.25">
      <c r="A616">
        <v>615</v>
      </c>
      <c r="B616" s="1" t="s">
        <v>100</v>
      </c>
      <c r="C616" t="s">
        <v>152</v>
      </c>
      <c r="D616">
        <v>53</v>
      </c>
      <c r="E616" t="s">
        <v>155</v>
      </c>
      <c r="F616">
        <f t="shared" si="20"/>
        <v>53</v>
      </c>
      <c r="H616">
        <v>53</v>
      </c>
      <c r="I616" t="str">
        <f t="shared" si="19"/>
        <v>Not Outlier</v>
      </c>
    </row>
    <row r="617" spans="1:9" x14ac:dyDescent="0.25">
      <c r="A617">
        <v>616</v>
      </c>
      <c r="B617" s="1" t="s">
        <v>100</v>
      </c>
      <c r="C617" t="s">
        <v>151</v>
      </c>
      <c r="D617">
        <v>40</v>
      </c>
      <c r="E617" t="s">
        <v>155</v>
      </c>
      <c r="F617">
        <f t="shared" si="20"/>
        <v>40</v>
      </c>
      <c r="H617">
        <v>40</v>
      </c>
      <c r="I617" t="str">
        <f t="shared" si="19"/>
        <v>Not Outlier</v>
      </c>
    </row>
    <row r="618" spans="1:9" x14ac:dyDescent="0.25">
      <c r="A618">
        <v>617</v>
      </c>
      <c r="B618" s="1" t="s">
        <v>99</v>
      </c>
      <c r="C618" t="s">
        <v>152</v>
      </c>
      <c r="D618">
        <v>45</v>
      </c>
      <c r="E618" t="s">
        <v>155</v>
      </c>
      <c r="F618">
        <f t="shared" si="20"/>
        <v>45</v>
      </c>
      <c r="H618">
        <v>45</v>
      </c>
      <c r="I618" t="str">
        <f t="shared" si="19"/>
        <v>Not Outlier</v>
      </c>
    </row>
    <row r="619" spans="1:9" x14ac:dyDescent="0.25">
      <c r="A619">
        <v>618</v>
      </c>
      <c r="B619" s="1" t="s">
        <v>102</v>
      </c>
      <c r="C619" t="s">
        <v>152</v>
      </c>
      <c r="D619">
        <v>58</v>
      </c>
      <c r="E619" t="s">
        <v>155</v>
      </c>
      <c r="F619">
        <f t="shared" si="20"/>
        <v>58</v>
      </c>
      <c r="H619">
        <v>58</v>
      </c>
      <c r="I619" t="str">
        <f t="shared" si="19"/>
        <v>Not Outlier</v>
      </c>
    </row>
    <row r="620" spans="1:9" x14ac:dyDescent="0.25">
      <c r="A620">
        <v>619</v>
      </c>
      <c r="B620" s="1" t="s">
        <v>99</v>
      </c>
      <c r="C620" t="s">
        <v>152</v>
      </c>
      <c r="D620">
        <v>38</v>
      </c>
      <c r="E620" t="s">
        <v>155</v>
      </c>
      <c r="F620">
        <f t="shared" si="20"/>
        <v>38</v>
      </c>
      <c r="H620">
        <v>38</v>
      </c>
      <c r="I620" t="str">
        <f t="shared" si="19"/>
        <v>Not Outlier</v>
      </c>
    </row>
    <row r="621" spans="1:9" x14ac:dyDescent="0.25">
      <c r="A621">
        <v>620</v>
      </c>
      <c r="B621" s="1" t="s">
        <v>106</v>
      </c>
      <c r="C621" t="s">
        <v>151</v>
      </c>
      <c r="D621">
        <v>41</v>
      </c>
      <c r="E621" t="s">
        <v>155</v>
      </c>
      <c r="F621">
        <f t="shared" si="20"/>
        <v>41</v>
      </c>
      <c r="H621">
        <v>41</v>
      </c>
      <c r="I621" t="str">
        <f t="shared" si="19"/>
        <v>Not Outlier</v>
      </c>
    </row>
    <row r="622" spans="1:9" x14ac:dyDescent="0.25">
      <c r="A622">
        <v>621</v>
      </c>
      <c r="B622" s="1" t="s">
        <v>99</v>
      </c>
      <c r="C622" t="s">
        <v>152</v>
      </c>
      <c r="D622">
        <v>50</v>
      </c>
      <c r="E622" t="s">
        <v>155</v>
      </c>
      <c r="F622">
        <f t="shared" si="20"/>
        <v>50</v>
      </c>
      <c r="H622">
        <v>50</v>
      </c>
      <c r="I622" t="str">
        <f t="shared" si="19"/>
        <v>Not Outlier</v>
      </c>
    </row>
    <row r="623" spans="1:9" x14ac:dyDescent="0.25">
      <c r="A623">
        <v>622</v>
      </c>
      <c r="B623" s="1" t="s">
        <v>113</v>
      </c>
      <c r="C623" t="s">
        <v>151</v>
      </c>
      <c r="D623">
        <v>71</v>
      </c>
      <c r="E623" t="s">
        <v>155</v>
      </c>
      <c r="F623">
        <f t="shared" si="20"/>
        <v>71</v>
      </c>
      <c r="H623">
        <v>71</v>
      </c>
      <c r="I623" t="str">
        <f t="shared" si="19"/>
        <v>Not Outlier</v>
      </c>
    </row>
    <row r="624" spans="1:9" x14ac:dyDescent="0.25">
      <c r="A624">
        <v>623</v>
      </c>
      <c r="B624" s="1" t="s">
        <v>113</v>
      </c>
      <c r="C624" t="s">
        <v>152</v>
      </c>
      <c r="D624">
        <v>80</v>
      </c>
      <c r="E624" t="s">
        <v>155</v>
      </c>
      <c r="F624">
        <f t="shared" si="20"/>
        <v>80</v>
      </c>
      <c r="H624">
        <v>80</v>
      </c>
      <c r="I624" t="str">
        <f t="shared" si="19"/>
        <v>Not Outlier</v>
      </c>
    </row>
    <row r="625" spans="1:9" x14ac:dyDescent="0.25">
      <c r="A625">
        <v>624</v>
      </c>
      <c r="B625" s="1" t="s">
        <v>101</v>
      </c>
      <c r="C625" t="s">
        <v>151</v>
      </c>
      <c r="D625">
        <v>43</v>
      </c>
      <c r="E625" t="s">
        <v>155</v>
      </c>
      <c r="F625">
        <f t="shared" si="20"/>
        <v>43</v>
      </c>
      <c r="H625">
        <v>43</v>
      </c>
      <c r="I625" t="str">
        <f t="shared" si="19"/>
        <v>Not Outlier</v>
      </c>
    </row>
    <row r="626" spans="1:9" x14ac:dyDescent="0.25">
      <c r="A626">
        <v>625</v>
      </c>
      <c r="B626" s="1" t="s">
        <v>113</v>
      </c>
      <c r="C626" t="s">
        <v>151</v>
      </c>
      <c r="D626">
        <v>54</v>
      </c>
      <c r="E626" t="s">
        <v>155</v>
      </c>
      <c r="F626">
        <f t="shared" si="20"/>
        <v>54</v>
      </c>
      <c r="H626">
        <v>54</v>
      </c>
      <c r="I626" t="str">
        <f t="shared" si="19"/>
        <v>Not Outlier</v>
      </c>
    </row>
    <row r="627" spans="1:9" x14ac:dyDescent="0.25">
      <c r="A627">
        <v>626</v>
      </c>
      <c r="B627" s="1" t="s">
        <v>99</v>
      </c>
      <c r="C627" t="s">
        <v>152</v>
      </c>
      <c r="D627">
        <v>59</v>
      </c>
      <c r="E627" t="s">
        <v>155</v>
      </c>
      <c r="F627">
        <f t="shared" si="20"/>
        <v>59</v>
      </c>
      <c r="H627">
        <v>59</v>
      </c>
      <c r="I627" t="str">
        <f t="shared" si="19"/>
        <v>Not Outlier</v>
      </c>
    </row>
    <row r="628" spans="1:9" x14ac:dyDescent="0.25">
      <c r="A628">
        <v>627</v>
      </c>
      <c r="B628" s="1" t="s">
        <v>102</v>
      </c>
      <c r="C628" t="s">
        <v>151</v>
      </c>
      <c r="D628">
        <v>62</v>
      </c>
      <c r="E628" t="s">
        <v>155</v>
      </c>
      <c r="F628">
        <f t="shared" si="20"/>
        <v>62</v>
      </c>
      <c r="H628">
        <v>62</v>
      </c>
      <c r="I628" t="str">
        <f t="shared" si="19"/>
        <v>Not Outlier</v>
      </c>
    </row>
    <row r="629" spans="1:9" x14ac:dyDescent="0.25">
      <c r="A629">
        <v>628</v>
      </c>
      <c r="B629" s="1" t="s">
        <v>100</v>
      </c>
      <c r="C629" t="s">
        <v>152</v>
      </c>
      <c r="D629">
        <v>85</v>
      </c>
      <c r="E629" t="s">
        <v>155</v>
      </c>
      <c r="F629">
        <f t="shared" si="20"/>
        <v>85</v>
      </c>
      <c r="H629">
        <v>85</v>
      </c>
      <c r="I629" t="str">
        <f t="shared" si="19"/>
        <v>Not Outlier</v>
      </c>
    </row>
    <row r="630" spans="1:9" x14ac:dyDescent="0.25">
      <c r="A630">
        <v>629</v>
      </c>
      <c r="B630" s="1" t="s">
        <v>99</v>
      </c>
      <c r="C630" t="s">
        <v>151</v>
      </c>
      <c r="D630">
        <v>82</v>
      </c>
      <c r="E630" t="s">
        <v>155</v>
      </c>
      <c r="F630">
        <f t="shared" si="20"/>
        <v>82</v>
      </c>
      <c r="H630">
        <v>82</v>
      </c>
      <c r="I630" t="str">
        <f t="shared" si="19"/>
        <v>Not Outlier</v>
      </c>
    </row>
    <row r="631" spans="1:9" x14ac:dyDescent="0.25">
      <c r="A631">
        <v>630</v>
      </c>
      <c r="B631" s="1" t="s">
        <v>113</v>
      </c>
      <c r="C631" t="s">
        <v>152</v>
      </c>
      <c r="D631">
        <v>86</v>
      </c>
      <c r="E631" t="s">
        <v>155</v>
      </c>
      <c r="F631">
        <f t="shared" si="20"/>
        <v>86</v>
      </c>
      <c r="H631">
        <v>86</v>
      </c>
      <c r="I631" t="str">
        <f t="shared" si="19"/>
        <v>Not Outlier</v>
      </c>
    </row>
    <row r="632" spans="1:9" x14ac:dyDescent="0.25">
      <c r="A632">
        <v>631</v>
      </c>
      <c r="B632" s="1" t="s">
        <v>113</v>
      </c>
      <c r="C632" t="s">
        <v>152</v>
      </c>
      <c r="D632">
        <v>53</v>
      </c>
      <c r="E632" t="s">
        <v>155</v>
      </c>
      <c r="F632">
        <f t="shared" si="20"/>
        <v>53</v>
      </c>
      <c r="H632">
        <v>53</v>
      </c>
      <c r="I632" t="str">
        <f t="shared" si="19"/>
        <v>Not Outlier</v>
      </c>
    </row>
    <row r="633" spans="1:9" x14ac:dyDescent="0.25">
      <c r="A633">
        <v>632</v>
      </c>
      <c r="B633" s="1" t="s">
        <v>99</v>
      </c>
      <c r="C633" t="s">
        <v>152</v>
      </c>
      <c r="D633">
        <v>67</v>
      </c>
      <c r="E633" t="s">
        <v>155</v>
      </c>
      <c r="F633">
        <f t="shared" si="20"/>
        <v>67</v>
      </c>
      <c r="H633">
        <v>67</v>
      </c>
      <c r="I633" t="str">
        <f t="shared" si="19"/>
        <v>Not Outlier</v>
      </c>
    </row>
    <row r="634" spans="1:9" x14ac:dyDescent="0.25">
      <c r="A634">
        <v>633</v>
      </c>
      <c r="B634" s="1" t="s">
        <v>100</v>
      </c>
      <c r="C634" t="s">
        <v>152</v>
      </c>
      <c r="D634">
        <v>88</v>
      </c>
      <c r="E634" t="s">
        <v>155</v>
      </c>
      <c r="F634">
        <f t="shared" si="20"/>
        <v>88</v>
      </c>
      <c r="H634">
        <v>88</v>
      </c>
      <c r="I634" t="str">
        <f t="shared" si="19"/>
        <v>Not Outlier</v>
      </c>
    </row>
    <row r="635" spans="1:9" x14ac:dyDescent="0.25">
      <c r="A635">
        <v>634</v>
      </c>
      <c r="B635" s="1" t="s">
        <v>99</v>
      </c>
      <c r="C635" t="s">
        <v>151</v>
      </c>
      <c r="D635">
        <v>62</v>
      </c>
      <c r="E635" t="s">
        <v>155</v>
      </c>
      <c r="F635">
        <f t="shared" si="20"/>
        <v>62</v>
      </c>
      <c r="H635">
        <v>62</v>
      </c>
      <c r="I635" t="str">
        <f t="shared" si="19"/>
        <v>Not Outlier</v>
      </c>
    </row>
    <row r="636" spans="1:9" x14ac:dyDescent="0.25">
      <c r="A636">
        <v>635</v>
      </c>
      <c r="B636" s="1" t="s">
        <v>99</v>
      </c>
      <c r="C636" t="s">
        <v>151</v>
      </c>
      <c r="D636">
        <v>32</v>
      </c>
      <c r="E636" t="s">
        <v>155</v>
      </c>
      <c r="F636">
        <f t="shared" si="20"/>
        <v>32</v>
      </c>
      <c r="H636">
        <v>32</v>
      </c>
      <c r="I636" t="str">
        <f t="shared" si="19"/>
        <v>Not Outlier</v>
      </c>
    </row>
    <row r="637" spans="1:9" x14ac:dyDescent="0.25">
      <c r="A637">
        <v>636</v>
      </c>
      <c r="B637" s="1" t="s">
        <v>99</v>
      </c>
      <c r="C637" t="s">
        <v>151</v>
      </c>
      <c r="D637">
        <v>57</v>
      </c>
      <c r="E637" t="s">
        <v>155</v>
      </c>
      <c r="F637">
        <f t="shared" si="20"/>
        <v>57</v>
      </c>
      <c r="H637">
        <v>57</v>
      </c>
      <c r="I637" t="str">
        <f t="shared" si="19"/>
        <v>Not Outlier</v>
      </c>
    </row>
    <row r="638" spans="1:9" x14ac:dyDescent="0.25">
      <c r="A638">
        <v>637</v>
      </c>
      <c r="B638" s="1" t="s">
        <v>99</v>
      </c>
      <c r="C638" t="s">
        <v>151</v>
      </c>
      <c r="D638">
        <v>38</v>
      </c>
      <c r="E638" t="s">
        <v>155</v>
      </c>
      <c r="F638">
        <f t="shared" si="20"/>
        <v>38</v>
      </c>
      <c r="H638">
        <v>38</v>
      </c>
      <c r="I638" t="str">
        <f t="shared" si="19"/>
        <v>Not Outlier</v>
      </c>
    </row>
    <row r="639" spans="1:9" x14ac:dyDescent="0.25">
      <c r="A639">
        <v>638</v>
      </c>
      <c r="B639" s="1" t="s">
        <v>100</v>
      </c>
      <c r="C639" t="s">
        <v>151</v>
      </c>
      <c r="D639">
        <v>65</v>
      </c>
      <c r="E639" t="s">
        <v>155</v>
      </c>
      <c r="F639">
        <f t="shared" si="20"/>
        <v>65</v>
      </c>
      <c r="H639">
        <v>65</v>
      </c>
      <c r="I639" t="str">
        <f t="shared" si="19"/>
        <v>Not Outlier</v>
      </c>
    </row>
    <row r="640" spans="1:9" x14ac:dyDescent="0.25">
      <c r="A640">
        <v>639</v>
      </c>
      <c r="B640" s="1" t="s">
        <v>99</v>
      </c>
      <c r="C640" t="s">
        <v>152</v>
      </c>
      <c r="D640">
        <v>59</v>
      </c>
      <c r="E640" t="s">
        <v>155</v>
      </c>
      <c r="F640">
        <f t="shared" si="20"/>
        <v>59</v>
      </c>
      <c r="H640">
        <v>59</v>
      </c>
      <c r="I640" t="str">
        <f t="shared" si="19"/>
        <v>Not Outlier</v>
      </c>
    </row>
    <row r="641" spans="1:9" x14ac:dyDescent="0.25">
      <c r="A641">
        <v>640</v>
      </c>
      <c r="B641" s="1" t="s">
        <v>100</v>
      </c>
      <c r="C641" t="s">
        <v>152</v>
      </c>
      <c r="D641">
        <v>51</v>
      </c>
      <c r="E641" t="s">
        <v>155</v>
      </c>
      <c r="F641">
        <f t="shared" si="20"/>
        <v>51</v>
      </c>
      <c r="H641">
        <v>51</v>
      </c>
      <c r="I641" t="str">
        <f t="shared" si="19"/>
        <v>Not Outlier</v>
      </c>
    </row>
    <row r="642" spans="1:9" x14ac:dyDescent="0.25">
      <c r="A642">
        <v>641</v>
      </c>
      <c r="B642" s="1" t="s">
        <v>99</v>
      </c>
      <c r="C642" t="s">
        <v>151</v>
      </c>
      <c r="D642">
        <v>28</v>
      </c>
      <c r="E642" t="s">
        <v>155</v>
      </c>
      <c r="F642">
        <f t="shared" si="20"/>
        <v>28</v>
      </c>
      <c r="H642">
        <v>28</v>
      </c>
      <c r="I642" t="str">
        <f t="shared" si="19"/>
        <v>Not Outlier</v>
      </c>
    </row>
    <row r="643" spans="1:9" x14ac:dyDescent="0.25">
      <c r="A643">
        <v>642</v>
      </c>
      <c r="B643" s="1" t="s">
        <v>100</v>
      </c>
      <c r="C643" t="s">
        <v>152</v>
      </c>
      <c r="D643">
        <v>32</v>
      </c>
      <c r="E643" t="s">
        <v>155</v>
      </c>
      <c r="F643">
        <f t="shared" si="20"/>
        <v>32</v>
      </c>
      <c r="H643">
        <v>32</v>
      </c>
      <c r="I643" t="str">
        <f t="shared" ref="I643:I706" si="21">IF(OR(H643&gt;$L$9,H643&lt;$L$10),"Outlier","Not Outlier")</f>
        <v>Not Outlier</v>
      </c>
    </row>
    <row r="644" spans="1:9" x14ac:dyDescent="0.25">
      <c r="A644">
        <v>643</v>
      </c>
      <c r="B644" s="1" t="s">
        <v>113</v>
      </c>
      <c r="C644" t="s">
        <v>152</v>
      </c>
      <c r="D644">
        <v>39</v>
      </c>
      <c r="E644" t="s">
        <v>155</v>
      </c>
      <c r="F644">
        <f t="shared" si="20"/>
        <v>39</v>
      </c>
      <c r="H644">
        <v>39</v>
      </c>
      <c r="I644" t="str">
        <f t="shared" si="21"/>
        <v>Not Outlier</v>
      </c>
    </row>
    <row r="645" spans="1:9" x14ac:dyDescent="0.25">
      <c r="A645">
        <v>644</v>
      </c>
      <c r="B645" s="1" t="s">
        <v>106</v>
      </c>
      <c r="C645" t="s">
        <v>151</v>
      </c>
      <c r="D645">
        <v>61</v>
      </c>
      <c r="E645" t="s">
        <v>155</v>
      </c>
      <c r="F645">
        <f t="shared" si="20"/>
        <v>61</v>
      </c>
      <c r="H645">
        <v>61</v>
      </c>
      <c r="I645" t="str">
        <f t="shared" si="21"/>
        <v>Not Outlier</v>
      </c>
    </row>
    <row r="646" spans="1:9" x14ac:dyDescent="0.25">
      <c r="A646">
        <v>645</v>
      </c>
      <c r="B646" s="1" t="s">
        <v>108</v>
      </c>
      <c r="C646" t="s">
        <v>152</v>
      </c>
      <c r="D646">
        <v>40</v>
      </c>
      <c r="E646" t="s">
        <v>155</v>
      </c>
      <c r="F646">
        <f t="shared" ref="F646:F709" si="22">IF(D646,D646,AVERAGE(D643:D645))</f>
        <v>40</v>
      </c>
      <c r="H646">
        <v>40</v>
      </c>
      <c r="I646" t="str">
        <f t="shared" si="21"/>
        <v>Not Outlier</v>
      </c>
    </row>
    <row r="647" spans="1:9" x14ac:dyDescent="0.25">
      <c r="A647">
        <v>646</v>
      </c>
      <c r="B647" s="1" t="s">
        <v>106</v>
      </c>
      <c r="C647" t="s">
        <v>152</v>
      </c>
      <c r="D647">
        <v>69</v>
      </c>
      <c r="E647" t="s">
        <v>155</v>
      </c>
      <c r="F647">
        <f t="shared" si="22"/>
        <v>69</v>
      </c>
      <c r="H647">
        <v>69</v>
      </c>
      <c r="I647" t="str">
        <f t="shared" si="21"/>
        <v>Not Outlier</v>
      </c>
    </row>
    <row r="648" spans="1:9" x14ac:dyDescent="0.25">
      <c r="A648">
        <v>647</v>
      </c>
      <c r="B648" s="1" t="s">
        <v>101</v>
      </c>
      <c r="C648" t="s">
        <v>151</v>
      </c>
      <c r="D648">
        <v>76</v>
      </c>
      <c r="E648" t="s">
        <v>155</v>
      </c>
      <c r="F648">
        <f t="shared" si="22"/>
        <v>76</v>
      </c>
      <c r="H648">
        <v>76</v>
      </c>
      <c r="I648" t="str">
        <f t="shared" si="21"/>
        <v>Not Outlier</v>
      </c>
    </row>
    <row r="649" spans="1:9" x14ac:dyDescent="0.25">
      <c r="A649">
        <v>648</v>
      </c>
      <c r="B649" s="1" t="s">
        <v>104</v>
      </c>
      <c r="C649" t="s">
        <v>152</v>
      </c>
      <c r="D649">
        <v>34</v>
      </c>
      <c r="E649" t="s">
        <v>155</v>
      </c>
      <c r="F649">
        <f t="shared" si="22"/>
        <v>34</v>
      </c>
      <c r="H649">
        <v>34</v>
      </c>
      <c r="I649" t="str">
        <f t="shared" si="21"/>
        <v>Not Outlier</v>
      </c>
    </row>
    <row r="650" spans="1:9" x14ac:dyDescent="0.25">
      <c r="A650">
        <v>649</v>
      </c>
      <c r="B650" s="1" t="s">
        <v>99</v>
      </c>
      <c r="C650" t="s">
        <v>152</v>
      </c>
      <c r="D650">
        <v>72</v>
      </c>
      <c r="E650" t="s">
        <v>155</v>
      </c>
      <c r="F650">
        <f t="shared" si="22"/>
        <v>72</v>
      </c>
      <c r="H650">
        <v>72</v>
      </c>
      <c r="I650" t="str">
        <f t="shared" si="21"/>
        <v>Not Outlier</v>
      </c>
    </row>
    <row r="651" spans="1:9" x14ac:dyDescent="0.25">
      <c r="A651">
        <v>650</v>
      </c>
      <c r="B651" s="1" t="s">
        <v>100</v>
      </c>
      <c r="C651" t="s">
        <v>152</v>
      </c>
      <c r="D651">
        <v>38</v>
      </c>
      <c r="E651" t="s">
        <v>155</v>
      </c>
      <c r="F651">
        <f t="shared" si="22"/>
        <v>38</v>
      </c>
      <c r="H651">
        <v>38</v>
      </c>
      <c r="I651" t="str">
        <f t="shared" si="21"/>
        <v>Not Outlier</v>
      </c>
    </row>
    <row r="652" spans="1:9" x14ac:dyDescent="0.25">
      <c r="A652">
        <v>651</v>
      </c>
      <c r="B652" s="1" t="s">
        <v>99</v>
      </c>
      <c r="C652" t="s">
        <v>152</v>
      </c>
      <c r="D652">
        <v>61</v>
      </c>
      <c r="E652" t="s">
        <v>155</v>
      </c>
      <c r="F652">
        <f t="shared" si="22"/>
        <v>61</v>
      </c>
      <c r="H652">
        <v>61</v>
      </c>
      <c r="I652" t="str">
        <f t="shared" si="21"/>
        <v>Not Outlier</v>
      </c>
    </row>
    <row r="653" spans="1:9" x14ac:dyDescent="0.25">
      <c r="A653">
        <v>652</v>
      </c>
      <c r="B653" s="1" t="s">
        <v>99</v>
      </c>
      <c r="C653" t="s">
        <v>152</v>
      </c>
      <c r="D653">
        <v>79</v>
      </c>
      <c r="E653" t="s">
        <v>155</v>
      </c>
      <c r="F653">
        <f t="shared" si="22"/>
        <v>79</v>
      </c>
      <c r="H653">
        <v>79</v>
      </c>
      <c r="I653" t="str">
        <f t="shared" si="21"/>
        <v>Not Outlier</v>
      </c>
    </row>
    <row r="654" spans="1:9" x14ac:dyDescent="0.25">
      <c r="A654">
        <v>653</v>
      </c>
      <c r="B654" s="1" t="s">
        <v>100</v>
      </c>
      <c r="C654" t="s">
        <v>152</v>
      </c>
      <c r="D654">
        <v>68</v>
      </c>
      <c r="E654" t="s">
        <v>155</v>
      </c>
      <c r="F654">
        <f t="shared" si="22"/>
        <v>68</v>
      </c>
      <c r="H654">
        <v>68</v>
      </c>
      <c r="I654" t="str">
        <f t="shared" si="21"/>
        <v>Not Outlier</v>
      </c>
    </row>
    <row r="655" spans="1:9" x14ac:dyDescent="0.25">
      <c r="A655">
        <v>654</v>
      </c>
      <c r="B655" s="1" t="s">
        <v>100</v>
      </c>
      <c r="C655" t="s">
        <v>151</v>
      </c>
      <c r="D655">
        <v>51</v>
      </c>
      <c r="E655" t="s">
        <v>155</v>
      </c>
      <c r="F655">
        <f t="shared" si="22"/>
        <v>51</v>
      </c>
      <c r="H655">
        <v>51</v>
      </c>
      <c r="I655" t="str">
        <f t="shared" si="21"/>
        <v>Not Outlier</v>
      </c>
    </row>
    <row r="656" spans="1:9" x14ac:dyDescent="0.25">
      <c r="A656">
        <v>655</v>
      </c>
      <c r="B656" s="1" t="s">
        <v>99</v>
      </c>
      <c r="C656" t="s">
        <v>151</v>
      </c>
      <c r="D656">
        <v>22</v>
      </c>
      <c r="E656" t="s">
        <v>155</v>
      </c>
      <c r="F656">
        <f t="shared" si="22"/>
        <v>22</v>
      </c>
      <c r="H656">
        <v>22</v>
      </c>
      <c r="I656" t="str">
        <f t="shared" si="21"/>
        <v>Not Outlier</v>
      </c>
    </row>
    <row r="657" spans="1:9" x14ac:dyDescent="0.25">
      <c r="A657">
        <v>656</v>
      </c>
      <c r="B657" s="1" t="s">
        <v>99</v>
      </c>
      <c r="C657" t="s">
        <v>152</v>
      </c>
      <c r="D657">
        <v>30</v>
      </c>
      <c r="E657" t="s">
        <v>155</v>
      </c>
      <c r="F657">
        <f t="shared" si="22"/>
        <v>30</v>
      </c>
      <c r="H657">
        <v>30</v>
      </c>
      <c r="I657" t="str">
        <f t="shared" si="21"/>
        <v>Not Outlier</v>
      </c>
    </row>
    <row r="658" spans="1:9" x14ac:dyDescent="0.25">
      <c r="A658">
        <v>657</v>
      </c>
      <c r="B658" s="1" t="s">
        <v>100</v>
      </c>
      <c r="C658" t="s">
        <v>151</v>
      </c>
      <c r="D658">
        <v>63</v>
      </c>
      <c r="E658" t="s">
        <v>155</v>
      </c>
      <c r="F658">
        <f t="shared" si="22"/>
        <v>63</v>
      </c>
      <c r="H658">
        <v>63</v>
      </c>
      <c r="I658" t="str">
        <f t="shared" si="21"/>
        <v>Not Outlier</v>
      </c>
    </row>
    <row r="659" spans="1:9" x14ac:dyDescent="0.25">
      <c r="A659">
        <v>658</v>
      </c>
      <c r="B659" s="1" t="s">
        <v>113</v>
      </c>
      <c r="C659" t="s">
        <v>151</v>
      </c>
      <c r="D659">
        <v>42</v>
      </c>
      <c r="E659" t="s">
        <v>155</v>
      </c>
      <c r="F659">
        <f t="shared" si="22"/>
        <v>42</v>
      </c>
      <c r="H659">
        <v>42</v>
      </c>
      <c r="I659" t="str">
        <f t="shared" si="21"/>
        <v>Not Outlier</v>
      </c>
    </row>
    <row r="660" spans="1:9" x14ac:dyDescent="0.25">
      <c r="A660">
        <v>659</v>
      </c>
      <c r="B660" s="1" t="s">
        <v>101</v>
      </c>
      <c r="C660" t="s">
        <v>152</v>
      </c>
      <c r="D660">
        <v>61</v>
      </c>
      <c r="E660" t="s">
        <v>155</v>
      </c>
      <c r="F660">
        <f t="shared" si="22"/>
        <v>61</v>
      </c>
      <c r="H660">
        <v>61</v>
      </c>
      <c r="I660" t="str">
        <f t="shared" si="21"/>
        <v>Not Outlier</v>
      </c>
    </row>
    <row r="661" spans="1:9" x14ac:dyDescent="0.25">
      <c r="A661">
        <v>660</v>
      </c>
      <c r="B661" s="1" t="s">
        <v>99</v>
      </c>
      <c r="C661" t="s">
        <v>151</v>
      </c>
      <c r="D661">
        <v>23</v>
      </c>
      <c r="E661" t="s">
        <v>155</v>
      </c>
      <c r="F661">
        <f t="shared" si="22"/>
        <v>23</v>
      </c>
      <c r="H661">
        <v>23</v>
      </c>
      <c r="I661" t="str">
        <f t="shared" si="21"/>
        <v>Not Outlier</v>
      </c>
    </row>
    <row r="662" spans="1:9" x14ac:dyDescent="0.25">
      <c r="A662">
        <v>661</v>
      </c>
      <c r="B662" s="1" t="s">
        <v>99</v>
      </c>
      <c r="C662" t="s">
        <v>152</v>
      </c>
      <c r="D662">
        <v>50</v>
      </c>
      <c r="E662" t="s">
        <v>155</v>
      </c>
      <c r="F662">
        <f t="shared" si="22"/>
        <v>50</v>
      </c>
      <c r="H662">
        <v>50</v>
      </c>
      <c r="I662" t="str">
        <f t="shared" si="21"/>
        <v>Not Outlier</v>
      </c>
    </row>
    <row r="663" spans="1:9" x14ac:dyDescent="0.25">
      <c r="A663">
        <v>662</v>
      </c>
      <c r="B663" s="1" t="s">
        <v>99</v>
      </c>
      <c r="C663" t="s">
        <v>152</v>
      </c>
      <c r="D663">
        <v>23</v>
      </c>
      <c r="E663" t="s">
        <v>155</v>
      </c>
      <c r="F663">
        <f t="shared" si="22"/>
        <v>23</v>
      </c>
      <c r="H663">
        <v>23</v>
      </c>
      <c r="I663" t="str">
        <f t="shared" si="21"/>
        <v>Not Outlier</v>
      </c>
    </row>
    <row r="664" spans="1:9" x14ac:dyDescent="0.25">
      <c r="A664">
        <v>663</v>
      </c>
      <c r="B664" s="1" t="s">
        <v>113</v>
      </c>
      <c r="C664" t="s">
        <v>151</v>
      </c>
      <c r="D664">
        <v>26</v>
      </c>
      <c r="E664" t="s">
        <v>155</v>
      </c>
      <c r="F664">
        <f t="shared" si="22"/>
        <v>26</v>
      </c>
      <c r="H664">
        <v>26</v>
      </c>
      <c r="I664" t="str">
        <f t="shared" si="21"/>
        <v>Not Outlier</v>
      </c>
    </row>
    <row r="665" spans="1:9" x14ac:dyDescent="0.25">
      <c r="A665">
        <v>664</v>
      </c>
      <c r="B665" s="1" t="s">
        <v>99</v>
      </c>
      <c r="C665" t="s">
        <v>151</v>
      </c>
      <c r="D665">
        <v>19</v>
      </c>
      <c r="E665" t="s">
        <v>155</v>
      </c>
      <c r="F665">
        <f t="shared" si="22"/>
        <v>19</v>
      </c>
      <c r="H665">
        <v>19</v>
      </c>
      <c r="I665" t="str">
        <f t="shared" si="21"/>
        <v>Not Outlier</v>
      </c>
    </row>
    <row r="666" spans="1:9" x14ac:dyDescent="0.25">
      <c r="A666">
        <v>665</v>
      </c>
      <c r="B666" s="1" t="s">
        <v>100</v>
      </c>
      <c r="C666" t="s">
        <v>151</v>
      </c>
      <c r="D666">
        <v>42</v>
      </c>
      <c r="E666" t="s">
        <v>155</v>
      </c>
      <c r="F666">
        <f t="shared" si="22"/>
        <v>42</v>
      </c>
      <c r="H666">
        <v>42</v>
      </c>
      <c r="I666" t="str">
        <f t="shared" si="21"/>
        <v>Not Outlier</v>
      </c>
    </row>
    <row r="667" spans="1:9" x14ac:dyDescent="0.25">
      <c r="A667">
        <v>666</v>
      </c>
      <c r="B667" s="1" t="s">
        <v>100</v>
      </c>
      <c r="C667" t="s">
        <v>152</v>
      </c>
      <c r="D667">
        <v>24</v>
      </c>
      <c r="E667" t="s">
        <v>155</v>
      </c>
      <c r="F667">
        <f t="shared" si="22"/>
        <v>24</v>
      </c>
      <c r="H667">
        <v>24</v>
      </c>
      <c r="I667" t="str">
        <f t="shared" si="21"/>
        <v>Not Outlier</v>
      </c>
    </row>
    <row r="668" spans="1:9" x14ac:dyDescent="0.25">
      <c r="A668">
        <v>667</v>
      </c>
      <c r="B668" s="1" t="s">
        <v>100</v>
      </c>
      <c r="C668" t="s">
        <v>151</v>
      </c>
      <c r="D668">
        <v>64</v>
      </c>
      <c r="E668" t="s">
        <v>155</v>
      </c>
      <c r="F668">
        <f t="shared" si="22"/>
        <v>64</v>
      </c>
      <c r="H668">
        <v>64</v>
      </c>
      <c r="I668" t="str">
        <f t="shared" si="21"/>
        <v>Not Outlier</v>
      </c>
    </row>
    <row r="669" spans="1:9" x14ac:dyDescent="0.25">
      <c r="A669">
        <v>668</v>
      </c>
      <c r="B669" s="1" t="s">
        <v>100</v>
      </c>
      <c r="C669" t="s">
        <v>152</v>
      </c>
      <c r="D669">
        <v>90</v>
      </c>
      <c r="E669" t="s">
        <v>155</v>
      </c>
      <c r="F669">
        <f t="shared" si="22"/>
        <v>90</v>
      </c>
      <c r="H669">
        <v>90</v>
      </c>
      <c r="I669" t="str">
        <f t="shared" si="21"/>
        <v>Not Outlier</v>
      </c>
    </row>
    <row r="670" spans="1:9" x14ac:dyDescent="0.25">
      <c r="A670">
        <v>669</v>
      </c>
      <c r="B670" s="1" t="s">
        <v>99</v>
      </c>
      <c r="C670" t="s">
        <v>151</v>
      </c>
      <c r="D670">
        <v>33</v>
      </c>
      <c r="E670" t="s">
        <v>155</v>
      </c>
      <c r="F670">
        <f t="shared" si="22"/>
        <v>33</v>
      </c>
      <c r="H670">
        <v>33</v>
      </c>
      <c r="I670" t="str">
        <f t="shared" si="21"/>
        <v>Not Outlier</v>
      </c>
    </row>
    <row r="671" spans="1:9" x14ac:dyDescent="0.25">
      <c r="A671">
        <v>670</v>
      </c>
      <c r="B671" s="1" t="s">
        <v>101</v>
      </c>
      <c r="C671" t="s">
        <v>152</v>
      </c>
      <c r="D671">
        <v>57</v>
      </c>
      <c r="E671" t="s">
        <v>155</v>
      </c>
      <c r="F671">
        <f t="shared" si="22"/>
        <v>57</v>
      </c>
      <c r="H671">
        <v>57</v>
      </c>
      <c r="I671" t="str">
        <f t="shared" si="21"/>
        <v>Not Outlier</v>
      </c>
    </row>
    <row r="672" spans="1:9" x14ac:dyDescent="0.25">
      <c r="A672">
        <v>671</v>
      </c>
      <c r="B672" s="1" t="s">
        <v>113</v>
      </c>
      <c r="C672" t="s">
        <v>151</v>
      </c>
      <c r="D672">
        <v>59</v>
      </c>
      <c r="E672" t="s">
        <v>155</v>
      </c>
      <c r="F672">
        <f t="shared" si="22"/>
        <v>59</v>
      </c>
      <c r="H672">
        <v>59</v>
      </c>
      <c r="I672" t="str">
        <f t="shared" si="21"/>
        <v>Not Outlier</v>
      </c>
    </row>
    <row r="673" spans="1:9" x14ac:dyDescent="0.25">
      <c r="A673">
        <v>672</v>
      </c>
      <c r="B673" s="1" t="s">
        <v>99</v>
      </c>
      <c r="C673" t="s">
        <v>152</v>
      </c>
      <c r="D673">
        <v>78</v>
      </c>
      <c r="E673" t="s">
        <v>155</v>
      </c>
      <c r="F673">
        <f t="shared" si="22"/>
        <v>78</v>
      </c>
      <c r="H673">
        <v>78</v>
      </c>
      <c r="I673" t="str">
        <f t="shared" si="21"/>
        <v>Not Outlier</v>
      </c>
    </row>
    <row r="674" spans="1:9" x14ac:dyDescent="0.25">
      <c r="A674">
        <v>673</v>
      </c>
      <c r="B674" s="1" t="s">
        <v>99</v>
      </c>
      <c r="C674" t="s">
        <v>151</v>
      </c>
      <c r="D674">
        <v>78</v>
      </c>
      <c r="E674" t="s">
        <v>155</v>
      </c>
      <c r="F674">
        <f t="shared" si="22"/>
        <v>78</v>
      </c>
      <c r="H674">
        <v>78</v>
      </c>
      <c r="I674" t="str">
        <f t="shared" si="21"/>
        <v>Not Outlier</v>
      </c>
    </row>
    <row r="675" spans="1:9" x14ac:dyDescent="0.25">
      <c r="A675">
        <v>674</v>
      </c>
      <c r="B675" s="1" t="s">
        <v>99</v>
      </c>
      <c r="C675" t="s">
        <v>152</v>
      </c>
      <c r="D675">
        <v>71</v>
      </c>
      <c r="E675" t="s">
        <v>155</v>
      </c>
      <c r="F675">
        <f t="shared" si="22"/>
        <v>71</v>
      </c>
      <c r="H675">
        <v>71</v>
      </c>
      <c r="I675" t="str">
        <f t="shared" si="21"/>
        <v>Not Outlier</v>
      </c>
    </row>
    <row r="676" spans="1:9" x14ac:dyDescent="0.25">
      <c r="A676">
        <v>675</v>
      </c>
      <c r="B676" s="1" t="s">
        <v>107</v>
      </c>
      <c r="C676" t="s">
        <v>152</v>
      </c>
      <c r="D676">
        <v>52</v>
      </c>
      <c r="E676" t="s">
        <v>155</v>
      </c>
      <c r="F676">
        <f t="shared" si="22"/>
        <v>52</v>
      </c>
      <c r="H676">
        <v>52</v>
      </c>
      <c r="I676" t="str">
        <f t="shared" si="21"/>
        <v>Not Outlier</v>
      </c>
    </row>
    <row r="677" spans="1:9" x14ac:dyDescent="0.25">
      <c r="A677">
        <v>676</v>
      </c>
      <c r="B677" s="1" t="s">
        <v>113</v>
      </c>
      <c r="C677" t="s">
        <v>152</v>
      </c>
      <c r="D677">
        <v>74</v>
      </c>
      <c r="E677" t="s">
        <v>155</v>
      </c>
      <c r="F677">
        <f t="shared" si="22"/>
        <v>74</v>
      </c>
      <c r="H677">
        <v>74</v>
      </c>
      <c r="I677" t="str">
        <f t="shared" si="21"/>
        <v>Not Outlier</v>
      </c>
    </row>
    <row r="678" spans="1:9" x14ac:dyDescent="0.25">
      <c r="A678">
        <v>677</v>
      </c>
      <c r="B678" s="1" t="s">
        <v>104</v>
      </c>
      <c r="C678" t="s">
        <v>151</v>
      </c>
      <c r="D678">
        <v>75</v>
      </c>
      <c r="E678" t="s">
        <v>155</v>
      </c>
      <c r="F678">
        <f t="shared" si="22"/>
        <v>75</v>
      </c>
      <c r="H678">
        <v>75</v>
      </c>
      <c r="I678" t="str">
        <f t="shared" si="21"/>
        <v>Not Outlier</v>
      </c>
    </row>
    <row r="679" spans="1:9" x14ac:dyDescent="0.25">
      <c r="A679">
        <v>678</v>
      </c>
      <c r="B679" s="1" t="s">
        <v>100</v>
      </c>
      <c r="C679" t="s">
        <v>152</v>
      </c>
      <c r="D679">
        <v>29</v>
      </c>
      <c r="E679" t="s">
        <v>155</v>
      </c>
      <c r="F679">
        <f t="shared" si="22"/>
        <v>29</v>
      </c>
      <c r="H679">
        <v>29</v>
      </c>
      <c r="I679" t="str">
        <f t="shared" si="21"/>
        <v>Not Outlier</v>
      </c>
    </row>
    <row r="680" spans="1:9" x14ac:dyDescent="0.25">
      <c r="A680">
        <v>679</v>
      </c>
      <c r="B680" s="1" t="s">
        <v>106</v>
      </c>
      <c r="C680" t="s">
        <v>151</v>
      </c>
      <c r="D680">
        <v>34</v>
      </c>
      <c r="E680" t="s">
        <v>155</v>
      </c>
      <c r="F680">
        <f t="shared" si="22"/>
        <v>34</v>
      </c>
      <c r="H680">
        <v>34</v>
      </c>
      <c r="I680" t="str">
        <f t="shared" si="21"/>
        <v>Not Outlier</v>
      </c>
    </row>
    <row r="681" spans="1:9" x14ac:dyDescent="0.25">
      <c r="A681">
        <v>680</v>
      </c>
      <c r="B681" s="1" t="s">
        <v>99</v>
      </c>
      <c r="C681" t="s">
        <v>151</v>
      </c>
      <c r="D681">
        <v>81</v>
      </c>
      <c r="E681" t="s">
        <v>155</v>
      </c>
      <c r="F681">
        <f t="shared" si="22"/>
        <v>81</v>
      </c>
      <c r="H681">
        <v>81</v>
      </c>
      <c r="I681" t="str">
        <f t="shared" si="21"/>
        <v>Not Outlier</v>
      </c>
    </row>
    <row r="682" spans="1:9" x14ac:dyDescent="0.25">
      <c r="A682">
        <v>681</v>
      </c>
      <c r="B682" s="1" t="s">
        <v>99</v>
      </c>
      <c r="C682" t="s">
        <v>151</v>
      </c>
      <c r="D682">
        <v>62</v>
      </c>
      <c r="E682" t="s">
        <v>155</v>
      </c>
      <c r="F682">
        <f t="shared" si="22"/>
        <v>62</v>
      </c>
      <c r="H682">
        <v>62</v>
      </c>
      <c r="I682" t="str">
        <f t="shared" si="21"/>
        <v>Not Outlier</v>
      </c>
    </row>
    <row r="683" spans="1:9" x14ac:dyDescent="0.25">
      <c r="A683">
        <v>682</v>
      </c>
      <c r="B683" s="1" t="s">
        <v>99</v>
      </c>
      <c r="C683" t="s">
        <v>151</v>
      </c>
      <c r="D683">
        <v>83</v>
      </c>
      <c r="E683" t="s">
        <v>155</v>
      </c>
      <c r="F683">
        <f t="shared" si="22"/>
        <v>83</v>
      </c>
      <c r="H683">
        <v>83</v>
      </c>
      <c r="I683" t="str">
        <f t="shared" si="21"/>
        <v>Not Outlier</v>
      </c>
    </row>
    <row r="684" spans="1:9" x14ac:dyDescent="0.25">
      <c r="A684">
        <v>683</v>
      </c>
      <c r="B684" s="1" t="s">
        <v>101</v>
      </c>
      <c r="C684" t="s">
        <v>152</v>
      </c>
      <c r="D684">
        <v>47</v>
      </c>
      <c r="E684" t="s">
        <v>155</v>
      </c>
      <c r="F684">
        <f t="shared" si="22"/>
        <v>47</v>
      </c>
      <c r="H684">
        <v>47</v>
      </c>
      <c r="I684" t="str">
        <f t="shared" si="21"/>
        <v>Not Outlier</v>
      </c>
    </row>
    <row r="685" spans="1:9" x14ac:dyDescent="0.25">
      <c r="A685">
        <v>684</v>
      </c>
      <c r="B685" s="1" t="s">
        <v>102</v>
      </c>
      <c r="C685" t="s">
        <v>152</v>
      </c>
      <c r="D685">
        <v>88</v>
      </c>
      <c r="E685" t="s">
        <v>155</v>
      </c>
      <c r="F685">
        <f t="shared" si="22"/>
        <v>88</v>
      </c>
      <c r="H685">
        <v>88</v>
      </c>
      <c r="I685" t="str">
        <f t="shared" si="21"/>
        <v>Not Outlier</v>
      </c>
    </row>
    <row r="686" spans="1:9" x14ac:dyDescent="0.25">
      <c r="A686">
        <v>685</v>
      </c>
      <c r="B686" s="1" t="s">
        <v>101</v>
      </c>
      <c r="C686" t="s">
        <v>151</v>
      </c>
      <c r="D686">
        <v>50</v>
      </c>
      <c r="E686" t="s">
        <v>155</v>
      </c>
      <c r="F686">
        <f t="shared" si="22"/>
        <v>50</v>
      </c>
      <c r="H686">
        <v>50</v>
      </c>
      <c r="I686" t="str">
        <f t="shared" si="21"/>
        <v>Not Outlier</v>
      </c>
    </row>
    <row r="687" spans="1:9" x14ac:dyDescent="0.25">
      <c r="A687">
        <v>686</v>
      </c>
      <c r="B687" s="1" t="s">
        <v>113</v>
      </c>
      <c r="C687" t="s">
        <v>152</v>
      </c>
      <c r="D687">
        <v>64</v>
      </c>
      <c r="E687" t="s">
        <v>155</v>
      </c>
      <c r="F687">
        <f t="shared" si="22"/>
        <v>64</v>
      </c>
      <c r="H687">
        <v>64</v>
      </c>
      <c r="I687" t="str">
        <f t="shared" si="21"/>
        <v>Not Outlier</v>
      </c>
    </row>
    <row r="688" spans="1:9" x14ac:dyDescent="0.25">
      <c r="A688">
        <v>687</v>
      </c>
      <c r="B688" s="1" t="s">
        <v>100</v>
      </c>
      <c r="C688" t="s">
        <v>152</v>
      </c>
      <c r="D688">
        <v>50</v>
      </c>
      <c r="E688" t="s">
        <v>155</v>
      </c>
      <c r="F688">
        <f t="shared" si="22"/>
        <v>50</v>
      </c>
      <c r="H688">
        <v>50</v>
      </c>
      <c r="I688" t="str">
        <f t="shared" si="21"/>
        <v>Not Outlier</v>
      </c>
    </row>
    <row r="689" spans="1:9" x14ac:dyDescent="0.25">
      <c r="A689">
        <v>688</v>
      </c>
      <c r="B689" s="1" t="s">
        <v>108</v>
      </c>
      <c r="C689" t="s">
        <v>152</v>
      </c>
      <c r="D689">
        <v>89</v>
      </c>
      <c r="E689" t="s">
        <v>155</v>
      </c>
      <c r="F689">
        <f t="shared" si="22"/>
        <v>89</v>
      </c>
      <c r="H689">
        <v>89</v>
      </c>
      <c r="I689" t="str">
        <f t="shared" si="21"/>
        <v>Not Outlier</v>
      </c>
    </row>
    <row r="690" spans="1:9" x14ac:dyDescent="0.25">
      <c r="A690">
        <v>689</v>
      </c>
      <c r="B690" s="1" t="s">
        <v>100</v>
      </c>
      <c r="C690" t="s">
        <v>152</v>
      </c>
      <c r="D690">
        <v>41</v>
      </c>
      <c r="E690" t="s">
        <v>155</v>
      </c>
      <c r="F690">
        <f t="shared" si="22"/>
        <v>41</v>
      </c>
      <c r="H690">
        <v>41</v>
      </c>
      <c r="I690" t="str">
        <f t="shared" si="21"/>
        <v>Not Outlier</v>
      </c>
    </row>
    <row r="691" spans="1:9" x14ac:dyDescent="0.25">
      <c r="A691">
        <v>690</v>
      </c>
      <c r="B691" s="1" t="s">
        <v>109</v>
      </c>
      <c r="C691" t="s">
        <v>151</v>
      </c>
      <c r="D691">
        <v>37</v>
      </c>
      <c r="E691" t="s">
        <v>155</v>
      </c>
      <c r="F691">
        <f t="shared" si="22"/>
        <v>37</v>
      </c>
      <c r="H691">
        <v>37</v>
      </c>
      <c r="I691" t="str">
        <f t="shared" si="21"/>
        <v>Not Outlier</v>
      </c>
    </row>
    <row r="692" spans="1:9" x14ac:dyDescent="0.25">
      <c r="A692">
        <v>691</v>
      </c>
      <c r="B692" s="1" t="s">
        <v>103</v>
      </c>
      <c r="C692" t="s">
        <v>152</v>
      </c>
      <c r="D692">
        <v>33</v>
      </c>
      <c r="E692" t="s">
        <v>155</v>
      </c>
      <c r="F692">
        <f t="shared" si="22"/>
        <v>33</v>
      </c>
      <c r="H692">
        <v>33</v>
      </c>
      <c r="I692" t="str">
        <f t="shared" si="21"/>
        <v>Not Outlier</v>
      </c>
    </row>
    <row r="693" spans="1:9" x14ac:dyDescent="0.25">
      <c r="A693">
        <v>692</v>
      </c>
      <c r="B693" s="1" t="s">
        <v>99</v>
      </c>
      <c r="C693" t="s">
        <v>152</v>
      </c>
      <c r="D693">
        <v>53</v>
      </c>
      <c r="E693" t="s">
        <v>155</v>
      </c>
      <c r="F693">
        <f t="shared" si="22"/>
        <v>53</v>
      </c>
      <c r="H693">
        <v>53</v>
      </c>
      <c r="I693" t="str">
        <f t="shared" si="21"/>
        <v>Not Outlier</v>
      </c>
    </row>
    <row r="694" spans="1:9" x14ac:dyDescent="0.25">
      <c r="A694">
        <v>693</v>
      </c>
      <c r="B694" s="1" t="s">
        <v>100</v>
      </c>
      <c r="C694" t="s">
        <v>151</v>
      </c>
      <c r="D694">
        <v>59</v>
      </c>
      <c r="E694" t="s">
        <v>155</v>
      </c>
      <c r="F694">
        <f t="shared" si="22"/>
        <v>59</v>
      </c>
      <c r="H694">
        <v>59</v>
      </c>
      <c r="I694" t="str">
        <f t="shared" si="21"/>
        <v>Not Outlier</v>
      </c>
    </row>
    <row r="695" spans="1:9" x14ac:dyDescent="0.25">
      <c r="A695">
        <v>694</v>
      </c>
      <c r="B695" s="1" t="s">
        <v>102</v>
      </c>
      <c r="C695" t="s">
        <v>151</v>
      </c>
      <c r="D695">
        <v>36</v>
      </c>
      <c r="E695" t="s">
        <v>155</v>
      </c>
      <c r="F695">
        <f t="shared" si="22"/>
        <v>36</v>
      </c>
      <c r="H695">
        <v>36</v>
      </c>
      <c r="I695" t="str">
        <f t="shared" si="21"/>
        <v>Not Outlier</v>
      </c>
    </row>
    <row r="696" spans="1:9" x14ac:dyDescent="0.25">
      <c r="A696">
        <v>695</v>
      </c>
      <c r="B696" s="1" t="s">
        <v>100</v>
      </c>
      <c r="C696" t="s">
        <v>151</v>
      </c>
      <c r="D696">
        <v>25</v>
      </c>
      <c r="E696" t="s">
        <v>155</v>
      </c>
      <c r="F696">
        <f t="shared" si="22"/>
        <v>25</v>
      </c>
      <c r="H696">
        <v>25</v>
      </c>
      <c r="I696" t="str">
        <f t="shared" si="21"/>
        <v>Not Outlier</v>
      </c>
    </row>
    <row r="697" spans="1:9" x14ac:dyDescent="0.25">
      <c r="A697">
        <v>696</v>
      </c>
      <c r="B697" s="1" t="s">
        <v>100</v>
      </c>
      <c r="C697" t="s">
        <v>152</v>
      </c>
      <c r="D697">
        <v>30</v>
      </c>
      <c r="E697" t="s">
        <v>155</v>
      </c>
      <c r="F697">
        <f t="shared" si="22"/>
        <v>30</v>
      </c>
      <c r="H697">
        <v>30</v>
      </c>
      <c r="I697" t="str">
        <f t="shared" si="21"/>
        <v>Not Outlier</v>
      </c>
    </row>
    <row r="698" spans="1:9" x14ac:dyDescent="0.25">
      <c r="A698">
        <v>697</v>
      </c>
      <c r="B698" s="1" t="s">
        <v>99</v>
      </c>
      <c r="C698" t="s">
        <v>152</v>
      </c>
      <c r="D698">
        <v>63</v>
      </c>
      <c r="E698" t="s">
        <v>155</v>
      </c>
      <c r="F698">
        <f t="shared" si="22"/>
        <v>63</v>
      </c>
      <c r="H698">
        <v>63</v>
      </c>
      <c r="I698" t="str">
        <f t="shared" si="21"/>
        <v>Not Outlier</v>
      </c>
    </row>
    <row r="699" spans="1:9" x14ac:dyDescent="0.25">
      <c r="A699">
        <v>698</v>
      </c>
      <c r="B699" s="1" t="s">
        <v>101</v>
      </c>
      <c r="C699" t="s">
        <v>151</v>
      </c>
      <c r="D699">
        <v>61</v>
      </c>
      <c r="E699" t="s">
        <v>155</v>
      </c>
      <c r="F699">
        <f t="shared" si="22"/>
        <v>61</v>
      </c>
      <c r="H699">
        <v>61</v>
      </c>
      <c r="I699" t="str">
        <f t="shared" si="21"/>
        <v>Not Outlier</v>
      </c>
    </row>
    <row r="700" spans="1:9" x14ac:dyDescent="0.25">
      <c r="A700">
        <v>699</v>
      </c>
      <c r="B700" s="1" t="s">
        <v>99</v>
      </c>
      <c r="C700" t="s">
        <v>152</v>
      </c>
      <c r="D700">
        <v>68</v>
      </c>
      <c r="E700" t="s">
        <v>155</v>
      </c>
      <c r="F700">
        <f t="shared" si="22"/>
        <v>68</v>
      </c>
      <c r="H700">
        <v>68</v>
      </c>
      <c r="I700" t="str">
        <f t="shared" si="21"/>
        <v>Not Outlier</v>
      </c>
    </row>
    <row r="701" spans="1:9" x14ac:dyDescent="0.25">
      <c r="A701">
        <v>700</v>
      </c>
      <c r="B701" s="1" t="s">
        <v>99</v>
      </c>
      <c r="C701" t="s">
        <v>152</v>
      </c>
      <c r="D701">
        <v>53</v>
      </c>
      <c r="E701" t="s">
        <v>155</v>
      </c>
      <c r="F701">
        <f t="shared" si="22"/>
        <v>53</v>
      </c>
      <c r="H701">
        <v>53</v>
      </c>
      <c r="I701" t="str">
        <f t="shared" si="21"/>
        <v>Not Outlier</v>
      </c>
    </row>
    <row r="702" spans="1:9" x14ac:dyDescent="0.25">
      <c r="A702">
        <v>701</v>
      </c>
      <c r="B702" s="1" t="s">
        <v>113</v>
      </c>
      <c r="C702" t="s">
        <v>151</v>
      </c>
      <c r="D702">
        <v>72</v>
      </c>
      <c r="E702" t="s">
        <v>155</v>
      </c>
      <c r="F702">
        <f t="shared" si="22"/>
        <v>72</v>
      </c>
      <c r="H702">
        <v>72</v>
      </c>
      <c r="I702" t="str">
        <f t="shared" si="21"/>
        <v>Not Outlier</v>
      </c>
    </row>
    <row r="703" spans="1:9" x14ac:dyDescent="0.25">
      <c r="A703">
        <v>702</v>
      </c>
      <c r="B703" s="1" t="s">
        <v>101</v>
      </c>
      <c r="C703" t="s">
        <v>152</v>
      </c>
      <c r="D703">
        <v>75</v>
      </c>
      <c r="E703" t="s">
        <v>155</v>
      </c>
      <c r="F703">
        <f t="shared" si="22"/>
        <v>75</v>
      </c>
      <c r="H703">
        <v>75</v>
      </c>
      <c r="I703" t="str">
        <f t="shared" si="21"/>
        <v>Not Outlier</v>
      </c>
    </row>
    <row r="704" spans="1:9" x14ac:dyDescent="0.25">
      <c r="A704">
        <v>703</v>
      </c>
      <c r="B704" s="1" t="s">
        <v>99</v>
      </c>
      <c r="C704" t="s">
        <v>151</v>
      </c>
      <c r="D704">
        <v>84</v>
      </c>
      <c r="E704" t="s">
        <v>155</v>
      </c>
      <c r="F704">
        <f t="shared" si="22"/>
        <v>84</v>
      </c>
      <c r="H704">
        <v>84</v>
      </c>
      <c r="I704" t="str">
        <f t="shared" si="21"/>
        <v>Not Outlier</v>
      </c>
    </row>
    <row r="705" spans="1:9" x14ac:dyDescent="0.25">
      <c r="A705">
        <v>704</v>
      </c>
      <c r="B705" s="1" t="s">
        <v>99</v>
      </c>
      <c r="C705" t="s">
        <v>152</v>
      </c>
      <c r="D705">
        <v>76</v>
      </c>
      <c r="E705" t="s">
        <v>155</v>
      </c>
      <c r="F705">
        <f t="shared" si="22"/>
        <v>76</v>
      </c>
      <c r="H705">
        <v>76</v>
      </c>
      <c r="I705" t="str">
        <f t="shared" si="21"/>
        <v>Not Outlier</v>
      </c>
    </row>
    <row r="706" spans="1:9" x14ac:dyDescent="0.25">
      <c r="A706">
        <v>705</v>
      </c>
      <c r="B706" s="1" t="s">
        <v>99</v>
      </c>
      <c r="C706" t="s">
        <v>152</v>
      </c>
      <c r="D706">
        <v>20</v>
      </c>
      <c r="E706" t="s">
        <v>155</v>
      </c>
      <c r="F706">
        <f t="shared" si="22"/>
        <v>20</v>
      </c>
      <c r="H706">
        <v>20</v>
      </c>
      <c r="I706" t="str">
        <f t="shared" si="21"/>
        <v>Not Outlier</v>
      </c>
    </row>
    <row r="707" spans="1:9" x14ac:dyDescent="0.25">
      <c r="A707">
        <v>706</v>
      </c>
      <c r="B707" s="1" t="s">
        <v>100</v>
      </c>
      <c r="C707" t="s">
        <v>151</v>
      </c>
      <c r="D707">
        <v>29</v>
      </c>
      <c r="E707" t="s">
        <v>155</v>
      </c>
      <c r="F707">
        <f t="shared" si="22"/>
        <v>29</v>
      </c>
      <c r="H707">
        <v>29</v>
      </c>
      <c r="I707" t="str">
        <f t="shared" ref="I707:I770" si="23">IF(OR(H707&gt;$L$9,H707&lt;$L$10),"Outlier","Not Outlier")</f>
        <v>Not Outlier</v>
      </c>
    </row>
    <row r="708" spans="1:9" x14ac:dyDescent="0.25">
      <c r="A708">
        <v>707</v>
      </c>
      <c r="B708" s="1" t="s">
        <v>100</v>
      </c>
      <c r="C708" t="s">
        <v>151</v>
      </c>
      <c r="D708">
        <v>23</v>
      </c>
      <c r="E708" t="s">
        <v>155</v>
      </c>
      <c r="F708">
        <f t="shared" si="22"/>
        <v>23</v>
      </c>
      <c r="H708">
        <v>23</v>
      </c>
      <c r="I708" t="str">
        <f t="shared" si="23"/>
        <v>Not Outlier</v>
      </c>
    </row>
    <row r="709" spans="1:9" x14ac:dyDescent="0.25">
      <c r="A709">
        <v>708</v>
      </c>
      <c r="B709" s="1" t="s">
        <v>108</v>
      </c>
      <c r="C709" t="s">
        <v>151</v>
      </c>
      <c r="D709">
        <v>39</v>
      </c>
      <c r="E709" t="s">
        <v>155</v>
      </c>
      <c r="F709">
        <f t="shared" si="22"/>
        <v>39</v>
      </c>
      <c r="H709">
        <v>39</v>
      </c>
      <c r="I709" t="str">
        <f t="shared" si="23"/>
        <v>Not Outlier</v>
      </c>
    </row>
    <row r="710" spans="1:9" x14ac:dyDescent="0.25">
      <c r="A710">
        <v>709</v>
      </c>
      <c r="B710" s="1" t="s">
        <v>100</v>
      </c>
      <c r="C710" t="s">
        <v>152</v>
      </c>
      <c r="D710">
        <v>58</v>
      </c>
      <c r="E710" t="s">
        <v>155</v>
      </c>
      <c r="F710">
        <f t="shared" ref="F710:F773" si="24">IF(D710,D710,AVERAGE(D707:D709))</f>
        <v>58</v>
      </c>
      <c r="H710">
        <v>58</v>
      </c>
      <c r="I710" t="str">
        <f t="shared" si="23"/>
        <v>Not Outlier</v>
      </c>
    </row>
    <row r="711" spans="1:9" x14ac:dyDescent="0.25">
      <c r="A711">
        <v>710</v>
      </c>
      <c r="B711" s="1" t="s">
        <v>99</v>
      </c>
      <c r="C711" t="s">
        <v>151</v>
      </c>
      <c r="D711">
        <v>34</v>
      </c>
      <c r="E711" t="s">
        <v>155</v>
      </c>
      <c r="F711">
        <f t="shared" si="24"/>
        <v>34</v>
      </c>
      <c r="H711">
        <v>34</v>
      </c>
      <c r="I711" t="str">
        <f t="shared" si="23"/>
        <v>Not Outlier</v>
      </c>
    </row>
    <row r="712" spans="1:9" x14ac:dyDescent="0.25">
      <c r="A712">
        <v>711</v>
      </c>
      <c r="B712" s="1" t="s">
        <v>99</v>
      </c>
      <c r="C712" t="s">
        <v>151</v>
      </c>
      <c r="D712">
        <v>56</v>
      </c>
      <c r="E712" t="s">
        <v>155</v>
      </c>
      <c r="F712">
        <f t="shared" si="24"/>
        <v>56</v>
      </c>
      <c r="H712">
        <v>56</v>
      </c>
      <c r="I712" t="str">
        <f t="shared" si="23"/>
        <v>Not Outlier</v>
      </c>
    </row>
    <row r="713" spans="1:9" x14ac:dyDescent="0.25">
      <c r="A713">
        <v>712</v>
      </c>
      <c r="B713" s="1" t="s">
        <v>99</v>
      </c>
      <c r="C713" t="s">
        <v>151</v>
      </c>
      <c r="D713">
        <v>90</v>
      </c>
      <c r="E713" t="s">
        <v>155</v>
      </c>
      <c r="F713">
        <f t="shared" si="24"/>
        <v>90</v>
      </c>
      <c r="H713">
        <v>90</v>
      </c>
      <c r="I713" t="str">
        <f t="shared" si="23"/>
        <v>Not Outlier</v>
      </c>
    </row>
    <row r="714" spans="1:9" x14ac:dyDescent="0.25">
      <c r="A714">
        <v>713</v>
      </c>
      <c r="B714" s="1" t="s">
        <v>102</v>
      </c>
      <c r="C714" t="s">
        <v>151</v>
      </c>
      <c r="D714">
        <v>89</v>
      </c>
      <c r="E714" t="s">
        <v>155</v>
      </c>
      <c r="F714">
        <f t="shared" si="24"/>
        <v>89</v>
      </c>
      <c r="H714">
        <v>89</v>
      </c>
      <c r="I714" t="str">
        <f t="shared" si="23"/>
        <v>Not Outlier</v>
      </c>
    </row>
    <row r="715" spans="1:9" x14ac:dyDescent="0.25">
      <c r="A715">
        <v>714</v>
      </c>
      <c r="B715" s="1" t="s">
        <v>99</v>
      </c>
      <c r="C715" t="s">
        <v>151</v>
      </c>
      <c r="D715">
        <v>25</v>
      </c>
      <c r="E715" t="s">
        <v>155</v>
      </c>
      <c r="F715">
        <f t="shared" si="24"/>
        <v>25</v>
      </c>
      <c r="H715">
        <v>25</v>
      </c>
      <c r="I715" t="str">
        <f t="shared" si="23"/>
        <v>Not Outlier</v>
      </c>
    </row>
    <row r="716" spans="1:9" x14ac:dyDescent="0.25">
      <c r="A716">
        <v>715</v>
      </c>
      <c r="B716" s="1" t="s">
        <v>99</v>
      </c>
      <c r="C716" t="s">
        <v>151</v>
      </c>
      <c r="D716">
        <v>81</v>
      </c>
      <c r="E716" t="s">
        <v>155</v>
      </c>
      <c r="F716">
        <f t="shared" si="24"/>
        <v>81</v>
      </c>
      <c r="H716">
        <v>81</v>
      </c>
      <c r="I716" t="str">
        <f t="shared" si="23"/>
        <v>Not Outlier</v>
      </c>
    </row>
    <row r="717" spans="1:9" x14ac:dyDescent="0.25">
      <c r="A717">
        <v>716</v>
      </c>
      <c r="B717" s="1" t="s">
        <v>113</v>
      </c>
      <c r="C717" t="s">
        <v>151</v>
      </c>
      <c r="D717">
        <v>86</v>
      </c>
      <c r="E717" t="s">
        <v>155</v>
      </c>
      <c r="F717">
        <f t="shared" si="24"/>
        <v>86</v>
      </c>
      <c r="H717">
        <v>86</v>
      </c>
      <c r="I717" t="str">
        <f t="shared" si="23"/>
        <v>Not Outlier</v>
      </c>
    </row>
    <row r="718" spans="1:9" x14ac:dyDescent="0.25">
      <c r="A718">
        <v>717</v>
      </c>
      <c r="B718" s="1" t="s">
        <v>101</v>
      </c>
      <c r="C718" t="s">
        <v>151</v>
      </c>
      <c r="D718">
        <v>90</v>
      </c>
      <c r="E718" t="s">
        <v>155</v>
      </c>
      <c r="F718">
        <f t="shared" si="24"/>
        <v>90</v>
      </c>
      <c r="H718">
        <v>90</v>
      </c>
      <c r="I718" t="str">
        <f t="shared" si="23"/>
        <v>Not Outlier</v>
      </c>
    </row>
    <row r="719" spans="1:9" x14ac:dyDescent="0.25">
      <c r="A719">
        <v>718</v>
      </c>
      <c r="B719" s="1" t="s">
        <v>103</v>
      </c>
      <c r="C719" t="s">
        <v>152</v>
      </c>
      <c r="D719">
        <v>77</v>
      </c>
      <c r="E719" t="s">
        <v>155</v>
      </c>
      <c r="F719">
        <f t="shared" si="24"/>
        <v>77</v>
      </c>
      <c r="H719">
        <v>77</v>
      </c>
      <c r="I719" t="str">
        <f t="shared" si="23"/>
        <v>Not Outlier</v>
      </c>
    </row>
    <row r="720" spans="1:9" x14ac:dyDescent="0.25">
      <c r="A720">
        <v>719</v>
      </c>
      <c r="B720" s="1" t="s">
        <v>103</v>
      </c>
      <c r="C720" t="s">
        <v>151</v>
      </c>
      <c r="D720">
        <v>29</v>
      </c>
      <c r="E720" t="s">
        <v>155</v>
      </c>
      <c r="F720">
        <f t="shared" si="24"/>
        <v>29</v>
      </c>
      <c r="H720">
        <v>29</v>
      </c>
      <c r="I720" t="str">
        <f t="shared" si="23"/>
        <v>Not Outlier</v>
      </c>
    </row>
    <row r="721" spans="1:9" x14ac:dyDescent="0.25">
      <c r="A721">
        <v>720</v>
      </c>
      <c r="B721" s="1" t="s">
        <v>107</v>
      </c>
      <c r="C721" t="s">
        <v>151</v>
      </c>
      <c r="D721">
        <v>36</v>
      </c>
      <c r="E721" t="s">
        <v>155</v>
      </c>
      <c r="F721">
        <f t="shared" si="24"/>
        <v>36</v>
      </c>
      <c r="H721">
        <v>36</v>
      </c>
      <c r="I721" t="str">
        <f t="shared" si="23"/>
        <v>Not Outlier</v>
      </c>
    </row>
    <row r="722" spans="1:9" x14ac:dyDescent="0.25">
      <c r="A722">
        <v>721</v>
      </c>
      <c r="B722" s="1" t="s">
        <v>113</v>
      </c>
      <c r="C722" t="s">
        <v>151</v>
      </c>
      <c r="D722">
        <v>46</v>
      </c>
      <c r="E722" t="s">
        <v>155</v>
      </c>
      <c r="F722">
        <f t="shared" si="24"/>
        <v>46</v>
      </c>
      <c r="H722">
        <v>46</v>
      </c>
      <c r="I722" t="str">
        <f t="shared" si="23"/>
        <v>Not Outlier</v>
      </c>
    </row>
    <row r="723" spans="1:9" x14ac:dyDescent="0.25">
      <c r="A723">
        <v>722</v>
      </c>
      <c r="B723" s="1" t="s">
        <v>99</v>
      </c>
      <c r="C723" t="s">
        <v>152</v>
      </c>
      <c r="D723">
        <v>27</v>
      </c>
      <c r="E723" t="s">
        <v>155</v>
      </c>
      <c r="F723">
        <f t="shared" si="24"/>
        <v>27</v>
      </c>
      <c r="H723">
        <v>27</v>
      </c>
      <c r="I723" t="str">
        <f t="shared" si="23"/>
        <v>Not Outlier</v>
      </c>
    </row>
    <row r="724" spans="1:9" x14ac:dyDescent="0.25">
      <c r="A724">
        <v>723</v>
      </c>
      <c r="B724" s="1" t="s">
        <v>108</v>
      </c>
      <c r="C724" t="s">
        <v>152</v>
      </c>
      <c r="D724">
        <v>80</v>
      </c>
      <c r="E724" t="s">
        <v>155</v>
      </c>
      <c r="F724">
        <f t="shared" si="24"/>
        <v>80</v>
      </c>
      <c r="H724">
        <v>80</v>
      </c>
      <c r="I724" t="str">
        <f t="shared" si="23"/>
        <v>Not Outlier</v>
      </c>
    </row>
    <row r="725" spans="1:9" x14ac:dyDescent="0.25">
      <c r="A725">
        <v>724</v>
      </c>
      <c r="B725" s="1" t="s">
        <v>99</v>
      </c>
      <c r="C725" t="s">
        <v>151</v>
      </c>
      <c r="D725">
        <v>30</v>
      </c>
      <c r="E725" t="s">
        <v>155</v>
      </c>
      <c r="F725">
        <f t="shared" si="24"/>
        <v>30</v>
      </c>
      <c r="H725">
        <v>30</v>
      </c>
      <c r="I725" t="str">
        <f t="shared" si="23"/>
        <v>Not Outlier</v>
      </c>
    </row>
    <row r="726" spans="1:9" x14ac:dyDescent="0.25">
      <c r="A726">
        <v>725</v>
      </c>
      <c r="B726" s="1" t="s">
        <v>99</v>
      </c>
      <c r="C726" t="s">
        <v>151</v>
      </c>
      <c r="D726">
        <v>22</v>
      </c>
      <c r="E726" t="s">
        <v>155</v>
      </c>
      <c r="F726">
        <f t="shared" si="24"/>
        <v>22</v>
      </c>
      <c r="H726">
        <v>22</v>
      </c>
      <c r="I726" t="str">
        <f t="shared" si="23"/>
        <v>Not Outlier</v>
      </c>
    </row>
    <row r="727" spans="1:9" x14ac:dyDescent="0.25">
      <c r="A727">
        <v>726</v>
      </c>
      <c r="B727" s="1" t="s">
        <v>99</v>
      </c>
      <c r="C727" t="s">
        <v>151</v>
      </c>
      <c r="D727">
        <v>73</v>
      </c>
      <c r="E727" t="s">
        <v>155</v>
      </c>
      <c r="F727">
        <f t="shared" si="24"/>
        <v>73</v>
      </c>
      <c r="H727">
        <v>73</v>
      </c>
      <c r="I727" t="str">
        <f t="shared" si="23"/>
        <v>Not Outlier</v>
      </c>
    </row>
    <row r="728" spans="1:9" x14ac:dyDescent="0.25">
      <c r="A728">
        <v>727</v>
      </c>
      <c r="B728" s="1" t="s">
        <v>100</v>
      </c>
      <c r="C728" t="s">
        <v>151</v>
      </c>
      <c r="D728">
        <v>64</v>
      </c>
      <c r="E728" t="s">
        <v>155</v>
      </c>
      <c r="F728">
        <f t="shared" si="24"/>
        <v>64</v>
      </c>
      <c r="H728">
        <v>64</v>
      </c>
      <c r="I728" t="str">
        <f t="shared" si="23"/>
        <v>Not Outlier</v>
      </c>
    </row>
    <row r="729" spans="1:9" x14ac:dyDescent="0.25">
      <c r="A729">
        <v>728</v>
      </c>
      <c r="B729" s="1" t="s">
        <v>113</v>
      </c>
      <c r="C729" t="s">
        <v>152</v>
      </c>
      <c r="D729">
        <v>64</v>
      </c>
      <c r="E729" t="s">
        <v>155</v>
      </c>
      <c r="F729">
        <f t="shared" si="24"/>
        <v>64</v>
      </c>
      <c r="H729">
        <v>64</v>
      </c>
      <c r="I729" t="str">
        <f t="shared" si="23"/>
        <v>Not Outlier</v>
      </c>
    </row>
    <row r="730" spans="1:9" x14ac:dyDescent="0.25">
      <c r="A730">
        <v>729</v>
      </c>
      <c r="B730" s="1" t="s">
        <v>107</v>
      </c>
      <c r="C730" t="s">
        <v>151</v>
      </c>
      <c r="D730">
        <v>66</v>
      </c>
      <c r="E730" t="s">
        <v>155</v>
      </c>
      <c r="F730">
        <f t="shared" si="24"/>
        <v>66</v>
      </c>
      <c r="H730">
        <v>66</v>
      </c>
      <c r="I730" t="str">
        <f t="shared" si="23"/>
        <v>Not Outlier</v>
      </c>
    </row>
    <row r="731" spans="1:9" x14ac:dyDescent="0.25">
      <c r="A731">
        <v>730</v>
      </c>
      <c r="B731" s="1" t="s">
        <v>104</v>
      </c>
      <c r="C731" t="s">
        <v>152</v>
      </c>
      <c r="D731">
        <v>61</v>
      </c>
      <c r="E731" t="s">
        <v>155</v>
      </c>
      <c r="F731">
        <f t="shared" si="24"/>
        <v>61</v>
      </c>
      <c r="H731">
        <v>61</v>
      </c>
      <c r="I731" t="str">
        <f t="shared" si="23"/>
        <v>Not Outlier</v>
      </c>
    </row>
    <row r="732" spans="1:9" x14ac:dyDescent="0.25">
      <c r="A732">
        <v>731</v>
      </c>
      <c r="B732" s="1" t="s">
        <v>100</v>
      </c>
      <c r="C732" t="s">
        <v>151</v>
      </c>
      <c r="D732">
        <v>78</v>
      </c>
      <c r="E732" t="s">
        <v>155</v>
      </c>
      <c r="F732">
        <f t="shared" si="24"/>
        <v>78</v>
      </c>
      <c r="H732">
        <v>78</v>
      </c>
      <c r="I732" t="str">
        <f t="shared" si="23"/>
        <v>Not Outlier</v>
      </c>
    </row>
    <row r="733" spans="1:9" x14ac:dyDescent="0.25">
      <c r="A733">
        <v>732</v>
      </c>
      <c r="B733" s="1" t="s">
        <v>113</v>
      </c>
      <c r="C733" t="s">
        <v>152</v>
      </c>
      <c r="D733">
        <v>86</v>
      </c>
      <c r="E733" t="s">
        <v>155</v>
      </c>
      <c r="F733">
        <f t="shared" si="24"/>
        <v>86</v>
      </c>
      <c r="H733">
        <v>86</v>
      </c>
      <c r="I733" t="str">
        <f t="shared" si="23"/>
        <v>Not Outlier</v>
      </c>
    </row>
    <row r="734" spans="1:9" x14ac:dyDescent="0.25">
      <c r="A734">
        <v>733</v>
      </c>
      <c r="B734" s="1" t="s">
        <v>99</v>
      </c>
      <c r="C734" t="s">
        <v>151</v>
      </c>
      <c r="D734">
        <v>83</v>
      </c>
      <c r="E734" t="s">
        <v>155</v>
      </c>
      <c r="F734">
        <f t="shared" si="24"/>
        <v>83</v>
      </c>
      <c r="H734">
        <v>83</v>
      </c>
      <c r="I734" t="str">
        <f t="shared" si="23"/>
        <v>Not Outlier</v>
      </c>
    </row>
    <row r="735" spans="1:9" x14ac:dyDescent="0.25">
      <c r="A735">
        <v>734</v>
      </c>
      <c r="B735" s="1" t="s">
        <v>107</v>
      </c>
      <c r="C735" t="s">
        <v>152</v>
      </c>
      <c r="D735">
        <v>75</v>
      </c>
      <c r="E735" t="s">
        <v>155</v>
      </c>
      <c r="F735">
        <f t="shared" si="24"/>
        <v>75</v>
      </c>
      <c r="H735">
        <v>75</v>
      </c>
      <c r="I735" t="str">
        <f t="shared" si="23"/>
        <v>Not Outlier</v>
      </c>
    </row>
    <row r="736" spans="1:9" x14ac:dyDescent="0.25">
      <c r="A736">
        <v>735</v>
      </c>
      <c r="B736" s="1" t="s">
        <v>113</v>
      </c>
      <c r="C736" t="s">
        <v>152</v>
      </c>
      <c r="D736">
        <v>42</v>
      </c>
      <c r="E736" t="s">
        <v>155</v>
      </c>
      <c r="F736">
        <f t="shared" si="24"/>
        <v>42</v>
      </c>
      <c r="H736">
        <v>42</v>
      </c>
      <c r="I736" t="str">
        <f t="shared" si="23"/>
        <v>Not Outlier</v>
      </c>
    </row>
    <row r="737" spans="1:9" x14ac:dyDescent="0.25">
      <c r="A737">
        <v>736</v>
      </c>
      <c r="B737" s="1" t="s">
        <v>99</v>
      </c>
      <c r="C737" t="s">
        <v>151</v>
      </c>
      <c r="D737">
        <v>50</v>
      </c>
      <c r="E737" t="s">
        <v>155</v>
      </c>
      <c r="F737">
        <f t="shared" si="24"/>
        <v>50</v>
      </c>
      <c r="H737">
        <v>50</v>
      </c>
      <c r="I737" t="str">
        <f t="shared" si="23"/>
        <v>Not Outlier</v>
      </c>
    </row>
    <row r="738" spans="1:9" x14ac:dyDescent="0.25">
      <c r="A738">
        <v>737</v>
      </c>
      <c r="B738" s="1" t="s">
        <v>113</v>
      </c>
      <c r="C738" t="s">
        <v>151</v>
      </c>
      <c r="D738">
        <v>42</v>
      </c>
      <c r="E738" t="s">
        <v>155</v>
      </c>
      <c r="F738">
        <f t="shared" si="24"/>
        <v>42</v>
      </c>
      <c r="H738">
        <v>42</v>
      </c>
      <c r="I738" t="str">
        <f t="shared" si="23"/>
        <v>Not Outlier</v>
      </c>
    </row>
    <row r="739" spans="1:9" x14ac:dyDescent="0.25">
      <c r="A739">
        <v>738</v>
      </c>
      <c r="B739" s="1" t="s">
        <v>100</v>
      </c>
      <c r="C739" t="s">
        <v>151</v>
      </c>
      <c r="D739">
        <v>25</v>
      </c>
      <c r="E739" t="s">
        <v>155</v>
      </c>
      <c r="F739">
        <f t="shared" si="24"/>
        <v>25</v>
      </c>
      <c r="H739">
        <v>25</v>
      </c>
      <c r="I739" t="str">
        <f t="shared" si="23"/>
        <v>Not Outlier</v>
      </c>
    </row>
    <row r="740" spans="1:9" x14ac:dyDescent="0.25">
      <c r="A740">
        <v>739</v>
      </c>
      <c r="B740" s="1" t="s">
        <v>113</v>
      </c>
      <c r="C740" t="s">
        <v>152</v>
      </c>
      <c r="D740">
        <v>51</v>
      </c>
      <c r="E740" t="s">
        <v>155</v>
      </c>
      <c r="F740">
        <f t="shared" si="24"/>
        <v>51</v>
      </c>
      <c r="H740">
        <v>51</v>
      </c>
      <c r="I740" t="str">
        <f t="shared" si="23"/>
        <v>Not Outlier</v>
      </c>
    </row>
    <row r="741" spans="1:9" x14ac:dyDescent="0.25">
      <c r="A741">
        <v>740</v>
      </c>
      <c r="B741" s="1" t="s">
        <v>113</v>
      </c>
      <c r="C741" t="s">
        <v>151</v>
      </c>
      <c r="D741">
        <v>64</v>
      </c>
      <c r="E741" t="s">
        <v>155</v>
      </c>
      <c r="F741">
        <f t="shared" si="24"/>
        <v>64</v>
      </c>
      <c r="H741">
        <v>64</v>
      </c>
      <c r="I741" t="str">
        <f t="shared" si="23"/>
        <v>Not Outlier</v>
      </c>
    </row>
    <row r="742" spans="1:9" x14ac:dyDescent="0.25">
      <c r="A742">
        <v>741</v>
      </c>
      <c r="B742" s="1" t="s">
        <v>99</v>
      </c>
      <c r="C742" t="s">
        <v>152</v>
      </c>
      <c r="D742">
        <v>25</v>
      </c>
      <c r="E742" t="s">
        <v>155</v>
      </c>
      <c r="F742">
        <f t="shared" si="24"/>
        <v>25</v>
      </c>
      <c r="H742">
        <v>25</v>
      </c>
      <c r="I742" t="str">
        <f t="shared" si="23"/>
        <v>Not Outlier</v>
      </c>
    </row>
    <row r="743" spans="1:9" x14ac:dyDescent="0.25">
      <c r="A743">
        <v>742</v>
      </c>
      <c r="B743" s="1" t="s">
        <v>99</v>
      </c>
      <c r="C743" t="s">
        <v>152</v>
      </c>
      <c r="D743">
        <v>63</v>
      </c>
      <c r="E743" t="s">
        <v>155</v>
      </c>
      <c r="F743">
        <f t="shared" si="24"/>
        <v>63</v>
      </c>
      <c r="H743">
        <v>63</v>
      </c>
      <c r="I743" t="str">
        <f t="shared" si="23"/>
        <v>Not Outlier</v>
      </c>
    </row>
    <row r="744" spans="1:9" x14ac:dyDescent="0.25">
      <c r="A744">
        <v>743</v>
      </c>
      <c r="B744" s="1" t="s">
        <v>99</v>
      </c>
      <c r="C744" t="s">
        <v>152</v>
      </c>
      <c r="D744">
        <v>29</v>
      </c>
      <c r="E744" t="s">
        <v>155</v>
      </c>
      <c r="F744">
        <f t="shared" si="24"/>
        <v>29</v>
      </c>
      <c r="H744">
        <v>29</v>
      </c>
      <c r="I744" t="str">
        <f t="shared" si="23"/>
        <v>Not Outlier</v>
      </c>
    </row>
    <row r="745" spans="1:9" x14ac:dyDescent="0.25">
      <c r="A745">
        <v>744</v>
      </c>
      <c r="B745" s="1" t="s">
        <v>102</v>
      </c>
      <c r="C745" t="s">
        <v>151</v>
      </c>
      <c r="D745">
        <v>33</v>
      </c>
      <c r="E745" t="s">
        <v>155</v>
      </c>
      <c r="F745">
        <f t="shared" si="24"/>
        <v>33</v>
      </c>
      <c r="H745">
        <v>33</v>
      </c>
      <c r="I745" t="str">
        <f t="shared" si="23"/>
        <v>Not Outlier</v>
      </c>
    </row>
    <row r="746" spans="1:9" x14ac:dyDescent="0.25">
      <c r="A746">
        <v>745</v>
      </c>
      <c r="B746" s="1" t="s">
        <v>101</v>
      </c>
      <c r="C746" t="s">
        <v>151</v>
      </c>
      <c r="D746">
        <v>27</v>
      </c>
      <c r="E746" t="s">
        <v>155</v>
      </c>
      <c r="F746">
        <f t="shared" si="24"/>
        <v>27</v>
      </c>
      <c r="H746">
        <v>27</v>
      </c>
      <c r="I746" t="str">
        <f t="shared" si="23"/>
        <v>Not Outlier</v>
      </c>
    </row>
    <row r="747" spans="1:9" x14ac:dyDescent="0.25">
      <c r="A747">
        <v>746</v>
      </c>
      <c r="B747" s="1" t="s">
        <v>99</v>
      </c>
      <c r="C747" t="s">
        <v>152</v>
      </c>
      <c r="D747">
        <v>75</v>
      </c>
      <c r="E747" t="s">
        <v>155</v>
      </c>
      <c r="F747">
        <f t="shared" si="24"/>
        <v>75</v>
      </c>
      <c r="H747">
        <v>75</v>
      </c>
      <c r="I747" t="str">
        <f t="shared" si="23"/>
        <v>Not Outlier</v>
      </c>
    </row>
    <row r="748" spans="1:9" x14ac:dyDescent="0.25">
      <c r="A748">
        <v>747</v>
      </c>
      <c r="B748" s="1" t="s">
        <v>107</v>
      </c>
      <c r="C748" t="s">
        <v>152</v>
      </c>
      <c r="D748">
        <v>64</v>
      </c>
      <c r="E748" t="s">
        <v>155</v>
      </c>
      <c r="F748">
        <f t="shared" si="24"/>
        <v>64</v>
      </c>
      <c r="H748">
        <v>64</v>
      </c>
      <c r="I748" t="str">
        <f t="shared" si="23"/>
        <v>Not Outlier</v>
      </c>
    </row>
    <row r="749" spans="1:9" x14ac:dyDescent="0.25">
      <c r="A749">
        <v>748</v>
      </c>
      <c r="B749" s="1" t="s">
        <v>99</v>
      </c>
      <c r="C749" t="s">
        <v>152</v>
      </c>
      <c r="D749">
        <v>40</v>
      </c>
      <c r="E749" t="s">
        <v>155</v>
      </c>
      <c r="F749">
        <f t="shared" si="24"/>
        <v>40</v>
      </c>
      <c r="H749">
        <v>40</v>
      </c>
      <c r="I749" t="str">
        <f t="shared" si="23"/>
        <v>Not Outlier</v>
      </c>
    </row>
    <row r="750" spans="1:9" x14ac:dyDescent="0.25">
      <c r="A750">
        <v>749</v>
      </c>
      <c r="B750" s="1" t="s">
        <v>106</v>
      </c>
      <c r="C750" t="s">
        <v>152</v>
      </c>
      <c r="D750">
        <v>82</v>
      </c>
      <c r="E750" t="s">
        <v>155</v>
      </c>
      <c r="F750">
        <f t="shared" si="24"/>
        <v>82</v>
      </c>
      <c r="H750">
        <v>82</v>
      </c>
      <c r="I750" t="str">
        <f t="shared" si="23"/>
        <v>Not Outlier</v>
      </c>
    </row>
    <row r="751" spans="1:9" x14ac:dyDescent="0.25">
      <c r="A751">
        <v>750</v>
      </c>
      <c r="B751" s="1" t="s">
        <v>102</v>
      </c>
      <c r="C751" t="s">
        <v>151</v>
      </c>
      <c r="D751">
        <v>40</v>
      </c>
      <c r="E751" t="s">
        <v>155</v>
      </c>
      <c r="F751">
        <f t="shared" si="24"/>
        <v>40</v>
      </c>
      <c r="H751">
        <v>40</v>
      </c>
      <c r="I751" t="str">
        <f t="shared" si="23"/>
        <v>Not Outlier</v>
      </c>
    </row>
    <row r="752" spans="1:9" x14ac:dyDescent="0.25">
      <c r="A752">
        <v>751</v>
      </c>
      <c r="B752" s="1" t="s">
        <v>113</v>
      </c>
      <c r="C752" t="s">
        <v>151</v>
      </c>
      <c r="D752">
        <v>82</v>
      </c>
      <c r="E752" t="s">
        <v>155</v>
      </c>
      <c r="F752">
        <f t="shared" si="24"/>
        <v>82</v>
      </c>
      <c r="H752">
        <v>82</v>
      </c>
      <c r="I752" t="str">
        <f t="shared" si="23"/>
        <v>Not Outlier</v>
      </c>
    </row>
    <row r="753" spans="1:9" x14ac:dyDescent="0.25">
      <c r="A753">
        <v>752</v>
      </c>
      <c r="B753" s="1" t="s">
        <v>104</v>
      </c>
      <c r="C753" t="s">
        <v>151</v>
      </c>
      <c r="D753">
        <v>42</v>
      </c>
      <c r="E753" t="s">
        <v>155</v>
      </c>
      <c r="F753">
        <f t="shared" si="24"/>
        <v>42</v>
      </c>
      <c r="H753">
        <v>42</v>
      </c>
      <c r="I753" t="str">
        <f t="shared" si="23"/>
        <v>Not Outlier</v>
      </c>
    </row>
    <row r="754" spans="1:9" x14ac:dyDescent="0.25">
      <c r="A754">
        <v>753</v>
      </c>
      <c r="B754" s="1" t="s">
        <v>99</v>
      </c>
      <c r="C754" t="s">
        <v>151</v>
      </c>
      <c r="D754">
        <v>18</v>
      </c>
      <c r="E754" t="s">
        <v>155</v>
      </c>
      <c r="F754">
        <f t="shared" si="24"/>
        <v>18</v>
      </c>
      <c r="H754">
        <v>18</v>
      </c>
      <c r="I754" t="str">
        <f t="shared" si="23"/>
        <v>Not Outlier</v>
      </c>
    </row>
    <row r="755" spans="1:9" x14ac:dyDescent="0.25">
      <c r="A755">
        <v>754</v>
      </c>
      <c r="B755" s="1" t="s">
        <v>107</v>
      </c>
      <c r="C755" t="s">
        <v>152</v>
      </c>
      <c r="D755">
        <v>58</v>
      </c>
      <c r="E755" t="s">
        <v>155</v>
      </c>
      <c r="F755">
        <f t="shared" si="24"/>
        <v>58</v>
      </c>
      <c r="H755">
        <v>58</v>
      </c>
      <c r="I755" t="str">
        <f t="shared" si="23"/>
        <v>Not Outlier</v>
      </c>
    </row>
    <row r="756" spans="1:9" x14ac:dyDescent="0.25">
      <c r="A756">
        <v>755</v>
      </c>
      <c r="B756" s="1" t="s">
        <v>99</v>
      </c>
      <c r="C756" t="s">
        <v>151</v>
      </c>
      <c r="D756">
        <v>54</v>
      </c>
      <c r="E756" t="s">
        <v>155</v>
      </c>
      <c r="F756">
        <f t="shared" si="24"/>
        <v>54</v>
      </c>
      <c r="H756">
        <v>54</v>
      </c>
      <c r="I756" t="str">
        <f t="shared" si="23"/>
        <v>Not Outlier</v>
      </c>
    </row>
    <row r="757" spans="1:9" x14ac:dyDescent="0.25">
      <c r="A757">
        <v>756</v>
      </c>
      <c r="B757" s="1" t="s">
        <v>109</v>
      </c>
      <c r="C757" t="s">
        <v>152</v>
      </c>
      <c r="D757">
        <v>42</v>
      </c>
      <c r="E757" t="s">
        <v>155</v>
      </c>
      <c r="F757">
        <f t="shared" si="24"/>
        <v>42</v>
      </c>
      <c r="H757">
        <v>42</v>
      </c>
      <c r="I757" t="str">
        <f t="shared" si="23"/>
        <v>Not Outlier</v>
      </c>
    </row>
    <row r="758" spans="1:9" x14ac:dyDescent="0.25">
      <c r="A758">
        <v>757</v>
      </c>
      <c r="B758" s="1" t="s">
        <v>99</v>
      </c>
      <c r="C758" t="s">
        <v>152</v>
      </c>
      <c r="D758">
        <v>59</v>
      </c>
      <c r="E758" t="s">
        <v>155</v>
      </c>
      <c r="F758">
        <f t="shared" si="24"/>
        <v>59</v>
      </c>
      <c r="H758">
        <v>59</v>
      </c>
      <c r="I758" t="str">
        <f t="shared" si="23"/>
        <v>Not Outlier</v>
      </c>
    </row>
    <row r="759" spans="1:9" x14ac:dyDescent="0.25">
      <c r="A759">
        <v>758</v>
      </c>
      <c r="B759" s="1" t="s">
        <v>99</v>
      </c>
      <c r="C759" t="s">
        <v>152</v>
      </c>
      <c r="D759">
        <v>22</v>
      </c>
      <c r="E759" t="s">
        <v>155</v>
      </c>
      <c r="F759">
        <f t="shared" si="24"/>
        <v>22</v>
      </c>
      <c r="H759">
        <v>22</v>
      </c>
      <c r="I759" t="str">
        <f t="shared" si="23"/>
        <v>Not Outlier</v>
      </c>
    </row>
    <row r="760" spans="1:9" x14ac:dyDescent="0.25">
      <c r="A760">
        <v>759</v>
      </c>
      <c r="B760" s="1" t="s">
        <v>99</v>
      </c>
      <c r="C760" t="s">
        <v>151</v>
      </c>
      <c r="D760">
        <v>19</v>
      </c>
      <c r="E760" t="s">
        <v>155</v>
      </c>
      <c r="F760">
        <f t="shared" si="24"/>
        <v>19</v>
      </c>
      <c r="H760">
        <v>19</v>
      </c>
      <c r="I760" t="str">
        <f t="shared" si="23"/>
        <v>Not Outlier</v>
      </c>
    </row>
    <row r="761" spans="1:9" x14ac:dyDescent="0.25">
      <c r="A761">
        <v>760</v>
      </c>
      <c r="B761" s="1" t="s">
        <v>113</v>
      </c>
      <c r="C761" t="s">
        <v>151</v>
      </c>
      <c r="D761">
        <v>22</v>
      </c>
      <c r="E761" t="s">
        <v>155</v>
      </c>
      <c r="F761">
        <f t="shared" si="24"/>
        <v>22</v>
      </c>
      <c r="H761">
        <v>22</v>
      </c>
      <c r="I761" t="str">
        <f t="shared" si="23"/>
        <v>Not Outlier</v>
      </c>
    </row>
    <row r="762" spans="1:9" x14ac:dyDescent="0.25">
      <c r="A762">
        <v>761</v>
      </c>
      <c r="B762" s="1" t="s">
        <v>108</v>
      </c>
      <c r="C762" t="s">
        <v>151</v>
      </c>
      <c r="D762">
        <v>42</v>
      </c>
      <c r="E762" t="s">
        <v>155</v>
      </c>
      <c r="F762">
        <f t="shared" si="24"/>
        <v>42</v>
      </c>
      <c r="H762">
        <v>42</v>
      </c>
      <c r="I762" t="str">
        <f t="shared" si="23"/>
        <v>Not Outlier</v>
      </c>
    </row>
    <row r="763" spans="1:9" x14ac:dyDescent="0.25">
      <c r="A763">
        <v>762</v>
      </c>
      <c r="B763" s="1" t="s">
        <v>108</v>
      </c>
      <c r="C763" t="s">
        <v>152</v>
      </c>
      <c r="D763">
        <v>21</v>
      </c>
      <c r="E763" t="s">
        <v>155</v>
      </c>
      <c r="F763">
        <f t="shared" si="24"/>
        <v>21</v>
      </c>
      <c r="H763">
        <v>21</v>
      </c>
      <c r="I763" t="str">
        <f t="shared" si="23"/>
        <v>Not Outlier</v>
      </c>
    </row>
    <row r="764" spans="1:9" x14ac:dyDescent="0.25">
      <c r="A764">
        <v>763</v>
      </c>
      <c r="B764" s="1" t="s">
        <v>99</v>
      </c>
      <c r="C764" t="s">
        <v>151</v>
      </c>
      <c r="D764">
        <v>86</v>
      </c>
      <c r="E764" t="s">
        <v>155</v>
      </c>
      <c r="F764">
        <f t="shared" si="24"/>
        <v>86</v>
      </c>
      <c r="H764">
        <v>86</v>
      </c>
      <c r="I764" t="str">
        <f t="shared" si="23"/>
        <v>Not Outlier</v>
      </c>
    </row>
    <row r="765" spans="1:9" x14ac:dyDescent="0.25">
      <c r="A765">
        <v>764</v>
      </c>
      <c r="B765" s="1" t="s">
        <v>100</v>
      </c>
      <c r="C765" t="s">
        <v>152</v>
      </c>
      <c r="D765">
        <v>28</v>
      </c>
      <c r="E765" t="s">
        <v>155</v>
      </c>
      <c r="F765">
        <f t="shared" si="24"/>
        <v>28</v>
      </c>
      <c r="H765">
        <v>28</v>
      </c>
      <c r="I765" t="str">
        <f t="shared" si="23"/>
        <v>Not Outlier</v>
      </c>
    </row>
    <row r="766" spans="1:9" x14ac:dyDescent="0.25">
      <c r="A766">
        <v>765</v>
      </c>
      <c r="B766" s="1" t="s">
        <v>103</v>
      </c>
      <c r="C766" t="s">
        <v>152</v>
      </c>
      <c r="D766">
        <v>46</v>
      </c>
      <c r="E766" t="s">
        <v>155</v>
      </c>
      <c r="F766">
        <f t="shared" si="24"/>
        <v>46</v>
      </c>
      <c r="H766">
        <v>46</v>
      </c>
      <c r="I766" t="str">
        <f t="shared" si="23"/>
        <v>Not Outlier</v>
      </c>
    </row>
    <row r="767" spans="1:9" x14ac:dyDescent="0.25">
      <c r="A767">
        <v>766</v>
      </c>
      <c r="B767" s="1" t="s">
        <v>99</v>
      </c>
      <c r="C767" t="s">
        <v>152</v>
      </c>
      <c r="D767">
        <v>89</v>
      </c>
      <c r="E767" t="s">
        <v>155</v>
      </c>
      <c r="F767">
        <f t="shared" si="24"/>
        <v>89</v>
      </c>
      <c r="H767">
        <v>89</v>
      </c>
      <c r="I767" t="str">
        <f t="shared" si="23"/>
        <v>Not Outlier</v>
      </c>
    </row>
    <row r="768" spans="1:9" x14ac:dyDescent="0.25">
      <c r="A768">
        <v>767</v>
      </c>
      <c r="B768" s="1" t="s">
        <v>99</v>
      </c>
      <c r="C768" t="s">
        <v>151</v>
      </c>
      <c r="D768">
        <v>30</v>
      </c>
      <c r="E768" t="s">
        <v>155</v>
      </c>
      <c r="F768">
        <f t="shared" si="24"/>
        <v>30</v>
      </c>
      <c r="H768">
        <v>30</v>
      </c>
      <c r="I768" t="str">
        <f t="shared" si="23"/>
        <v>Not Outlier</v>
      </c>
    </row>
    <row r="769" spans="1:9" x14ac:dyDescent="0.25">
      <c r="A769">
        <v>768</v>
      </c>
      <c r="B769" s="1" t="s">
        <v>99</v>
      </c>
      <c r="C769" t="s">
        <v>152</v>
      </c>
      <c r="D769">
        <v>38</v>
      </c>
      <c r="E769" t="s">
        <v>155</v>
      </c>
      <c r="F769">
        <f t="shared" si="24"/>
        <v>38</v>
      </c>
      <c r="H769">
        <v>38</v>
      </c>
      <c r="I769" t="str">
        <f t="shared" si="23"/>
        <v>Not Outlier</v>
      </c>
    </row>
    <row r="770" spans="1:9" x14ac:dyDescent="0.25">
      <c r="A770">
        <v>769</v>
      </c>
      <c r="B770" s="1" t="s">
        <v>100</v>
      </c>
      <c r="C770" t="s">
        <v>151</v>
      </c>
      <c r="D770">
        <v>22</v>
      </c>
      <c r="E770" t="s">
        <v>155</v>
      </c>
      <c r="F770">
        <f t="shared" si="24"/>
        <v>22</v>
      </c>
      <c r="H770">
        <v>22</v>
      </c>
      <c r="I770" t="str">
        <f t="shared" si="23"/>
        <v>Not Outlier</v>
      </c>
    </row>
    <row r="771" spans="1:9" x14ac:dyDescent="0.25">
      <c r="A771">
        <v>770</v>
      </c>
      <c r="B771" s="1" t="s">
        <v>113</v>
      </c>
      <c r="C771" t="s">
        <v>151</v>
      </c>
      <c r="D771">
        <v>72</v>
      </c>
      <c r="E771" t="s">
        <v>155</v>
      </c>
      <c r="F771">
        <f t="shared" si="24"/>
        <v>72</v>
      </c>
      <c r="H771">
        <v>72</v>
      </c>
      <c r="I771" t="str">
        <f t="shared" ref="I771:I834" si="25">IF(OR(H771&gt;$L$9,H771&lt;$L$10),"Outlier","Not Outlier")</f>
        <v>Not Outlier</v>
      </c>
    </row>
    <row r="772" spans="1:9" x14ac:dyDescent="0.25">
      <c r="A772">
        <v>771</v>
      </c>
      <c r="B772" s="1" t="s">
        <v>108</v>
      </c>
      <c r="C772" t="s">
        <v>151</v>
      </c>
      <c r="D772">
        <v>82</v>
      </c>
      <c r="E772" t="s">
        <v>155</v>
      </c>
      <c r="F772">
        <f t="shared" si="24"/>
        <v>82</v>
      </c>
      <c r="H772">
        <v>82</v>
      </c>
      <c r="I772" t="str">
        <f t="shared" si="25"/>
        <v>Not Outlier</v>
      </c>
    </row>
    <row r="773" spans="1:9" x14ac:dyDescent="0.25">
      <c r="A773">
        <v>772</v>
      </c>
      <c r="B773" s="1" t="s">
        <v>100</v>
      </c>
      <c r="C773" t="s">
        <v>152</v>
      </c>
      <c r="D773">
        <v>37</v>
      </c>
      <c r="E773" t="s">
        <v>155</v>
      </c>
      <c r="F773">
        <f t="shared" si="24"/>
        <v>37</v>
      </c>
      <c r="H773">
        <v>37</v>
      </c>
      <c r="I773" t="str">
        <f t="shared" si="25"/>
        <v>Not Outlier</v>
      </c>
    </row>
    <row r="774" spans="1:9" x14ac:dyDescent="0.25">
      <c r="A774">
        <v>773</v>
      </c>
      <c r="B774" s="1" t="s">
        <v>99</v>
      </c>
      <c r="C774" t="s">
        <v>151</v>
      </c>
      <c r="D774">
        <v>77</v>
      </c>
      <c r="E774" t="s">
        <v>155</v>
      </c>
      <c r="F774">
        <f t="shared" ref="F774:F837" si="26">IF(D774,D774,AVERAGE(D771:D773))</f>
        <v>77</v>
      </c>
      <c r="H774">
        <v>77</v>
      </c>
      <c r="I774" t="str">
        <f t="shared" si="25"/>
        <v>Not Outlier</v>
      </c>
    </row>
    <row r="775" spans="1:9" x14ac:dyDescent="0.25">
      <c r="A775">
        <v>774</v>
      </c>
      <c r="B775" s="1" t="s">
        <v>113</v>
      </c>
      <c r="C775" t="s">
        <v>151</v>
      </c>
      <c r="D775">
        <v>84</v>
      </c>
      <c r="E775" t="s">
        <v>155</v>
      </c>
      <c r="F775">
        <f t="shared" si="26"/>
        <v>84</v>
      </c>
      <c r="H775">
        <v>84</v>
      </c>
      <c r="I775" t="str">
        <f t="shared" si="25"/>
        <v>Not Outlier</v>
      </c>
    </row>
    <row r="776" spans="1:9" x14ac:dyDescent="0.25">
      <c r="A776">
        <v>775</v>
      </c>
      <c r="B776" s="1" t="s">
        <v>106</v>
      </c>
      <c r="C776" t="s">
        <v>151</v>
      </c>
      <c r="D776">
        <v>68</v>
      </c>
      <c r="E776" t="s">
        <v>155</v>
      </c>
      <c r="F776">
        <f t="shared" si="26"/>
        <v>68</v>
      </c>
      <c r="H776">
        <v>68</v>
      </c>
      <c r="I776" t="str">
        <f t="shared" si="25"/>
        <v>Not Outlier</v>
      </c>
    </row>
    <row r="777" spans="1:9" x14ac:dyDescent="0.25">
      <c r="A777">
        <v>776</v>
      </c>
      <c r="B777" s="1" t="s">
        <v>107</v>
      </c>
      <c r="C777" t="s">
        <v>151</v>
      </c>
      <c r="D777">
        <v>38</v>
      </c>
      <c r="E777" t="s">
        <v>155</v>
      </c>
      <c r="F777">
        <f t="shared" si="26"/>
        <v>38</v>
      </c>
      <c r="H777">
        <v>38</v>
      </c>
      <c r="I777" t="str">
        <f t="shared" si="25"/>
        <v>Not Outlier</v>
      </c>
    </row>
    <row r="778" spans="1:9" x14ac:dyDescent="0.25">
      <c r="A778">
        <v>777</v>
      </c>
      <c r="B778" s="1" t="s">
        <v>99</v>
      </c>
      <c r="C778" t="s">
        <v>151</v>
      </c>
      <c r="D778">
        <v>53</v>
      </c>
      <c r="E778" t="s">
        <v>155</v>
      </c>
      <c r="F778">
        <f t="shared" si="26"/>
        <v>53</v>
      </c>
      <c r="H778">
        <v>53</v>
      </c>
      <c r="I778" t="str">
        <f t="shared" si="25"/>
        <v>Not Outlier</v>
      </c>
    </row>
    <row r="779" spans="1:9" x14ac:dyDescent="0.25">
      <c r="A779">
        <v>778</v>
      </c>
      <c r="B779" s="1" t="s">
        <v>100</v>
      </c>
      <c r="C779" t="s">
        <v>152</v>
      </c>
      <c r="D779">
        <v>26</v>
      </c>
      <c r="E779" t="s">
        <v>155</v>
      </c>
      <c r="F779">
        <f t="shared" si="26"/>
        <v>26</v>
      </c>
      <c r="H779">
        <v>26</v>
      </c>
      <c r="I779" t="str">
        <f t="shared" si="25"/>
        <v>Not Outlier</v>
      </c>
    </row>
    <row r="780" spans="1:9" x14ac:dyDescent="0.25">
      <c r="A780">
        <v>779</v>
      </c>
      <c r="B780" s="1" t="s">
        <v>99</v>
      </c>
      <c r="C780" t="s">
        <v>151</v>
      </c>
      <c r="D780">
        <v>41</v>
      </c>
      <c r="E780" t="s">
        <v>155</v>
      </c>
      <c r="F780">
        <f t="shared" si="26"/>
        <v>41</v>
      </c>
      <c r="H780">
        <v>41</v>
      </c>
      <c r="I780" t="str">
        <f t="shared" si="25"/>
        <v>Not Outlier</v>
      </c>
    </row>
    <row r="781" spans="1:9" x14ac:dyDescent="0.25">
      <c r="A781">
        <v>780</v>
      </c>
      <c r="B781" s="1" t="s">
        <v>113</v>
      </c>
      <c r="C781" t="s">
        <v>151</v>
      </c>
      <c r="D781">
        <v>43</v>
      </c>
      <c r="E781" t="s">
        <v>155</v>
      </c>
      <c r="F781">
        <f t="shared" si="26"/>
        <v>43</v>
      </c>
      <c r="H781">
        <v>43</v>
      </c>
      <c r="I781" t="str">
        <f t="shared" si="25"/>
        <v>Not Outlier</v>
      </c>
    </row>
    <row r="782" spans="1:9" x14ac:dyDescent="0.25">
      <c r="A782">
        <v>781</v>
      </c>
      <c r="B782" s="1" t="s">
        <v>102</v>
      </c>
      <c r="C782" t="s">
        <v>152</v>
      </c>
      <c r="D782">
        <v>66</v>
      </c>
      <c r="E782" t="s">
        <v>155</v>
      </c>
      <c r="F782">
        <f t="shared" si="26"/>
        <v>66</v>
      </c>
      <c r="H782">
        <v>66</v>
      </c>
      <c r="I782" t="str">
        <f t="shared" si="25"/>
        <v>Not Outlier</v>
      </c>
    </row>
    <row r="783" spans="1:9" x14ac:dyDescent="0.25">
      <c r="A783">
        <v>782</v>
      </c>
      <c r="B783" s="1" t="s">
        <v>99</v>
      </c>
      <c r="C783" t="s">
        <v>152</v>
      </c>
      <c r="D783">
        <v>74</v>
      </c>
      <c r="E783" t="s">
        <v>155</v>
      </c>
      <c r="F783">
        <f t="shared" si="26"/>
        <v>74</v>
      </c>
      <c r="H783">
        <v>74</v>
      </c>
      <c r="I783" t="str">
        <f t="shared" si="25"/>
        <v>Not Outlier</v>
      </c>
    </row>
    <row r="784" spans="1:9" x14ac:dyDescent="0.25">
      <c r="A784">
        <v>783</v>
      </c>
      <c r="B784" s="1" t="s">
        <v>99</v>
      </c>
      <c r="C784" t="s">
        <v>152</v>
      </c>
      <c r="D784">
        <v>42</v>
      </c>
      <c r="E784" t="s">
        <v>155</v>
      </c>
      <c r="F784">
        <f t="shared" si="26"/>
        <v>42</v>
      </c>
      <c r="H784">
        <v>42</v>
      </c>
      <c r="I784" t="str">
        <f t="shared" si="25"/>
        <v>Not Outlier</v>
      </c>
    </row>
    <row r="785" spans="1:9" x14ac:dyDescent="0.25">
      <c r="A785">
        <v>784</v>
      </c>
      <c r="B785" s="1" t="s">
        <v>99</v>
      </c>
      <c r="C785" t="s">
        <v>151</v>
      </c>
      <c r="D785">
        <v>38</v>
      </c>
      <c r="E785" t="s">
        <v>155</v>
      </c>
      <c r="F785">
        <f t="shared" si="26"/>
        <v>38</v>
      </c>
      <c r="H785">
        <v>38</v>
      </c>
      <c r="I785" t="str">
        <f t="shared" si="25"/>
        <v>Not Outlier</v>
      </c>
    </row>
    <row r="786" spans="1:9" x14ac:dyDescent="0.25">
      <c r="A786">
        <v>785</v>
      </c>
      <c r="B786" s="1" t="s">
        <v>111</v>
      </c>
      <c r="C786" t="s">
        <v>151</v>
      </c>
      <c r="D786">
        <v>44</v>
      </c>
      <c r="E786" t="s">
        <v>155</v>
      </c>
      <c r="F786">
        <f t="shared" si="26"/>
        <v>44</v>
      </c>
      <c r="H786">
        <v>44</v>
      </c>
      <c r="I786" t="str">
        <f t="shared" si="25"/>
        <v>Not Outlier</v>
      </c>
    </row>
    <row r="787" spans="1:9" x14ac:dyDescent="0.25">
      <c r="A787">
        <v>786</v>
      </c>
      <c r="B787" s="1" t="s">
        <v>108</v>
      </c>
      <c r="C787" t="s">
        <v>151</v>
      </c>
      <c r="D787">
        <v>61</v>
      </c>
      <c r="E787" t="s">
        <v>155</v>
      </c>
      <c r="F787">
        <f t="shared" si="26"/>
        <v>61</v>
      </c>
      <c r="H787">
        <v>61</v>
      </c>
      <c r="I787" t="str">
        <f t="shared" si="25"/>
        <v>Not Outlier</v>
      </c>
    </row>
    <row r="788" spans="1:9" x14ac:dyDescent="0.25">
      <c r="A788">
        <v>787</v>
      </c>
      <c r="B788" s="1" t="s">
        <v>104</v>
      </c>
      <c r="C788" t="s">
        <v>152</v>
      </c>
      <c r="D788">
        <v>40</v>
      </c>
      <c r="E788" t="s">
        <v>155</v>
      </c>
      <c r="F788">
        <f t="shared" si="26"/>
        <v>40</v>
      </c>
      <c r="H788">
        <v>40</v>
      </c>
      <c r="I788" t="str">
        <f t="shared" si="25"/>
        <v>Not Outlier</v>
      </c>
    </row>
    <row r="789" spans="1:9" x14ac:dyDescent="0.25">
      <c r="A789">
        <v>788</v>
      </c>
      <c r="B789" s="1" t="s">
        <v>101</v>
      </c>
      <c r="C789" t="s">
        <v>151</v>
      </c>
      <c r="D789">
        <v>57</v>
      </c>
      <c r="E789" t="s">
        <v>155</v>
      </c>
      <c r="F789">
        <f t="shared" si="26"/>
        <v>57</v>
      </c>
      <c r="H789">
        <v>57</v>
      </c>
      <c r="I789" t="str">
        <f t="shared" si="25"/>
        <v>Not Outlier</v>
      </c>
    </row>
    <row r="790" spans="1:9" x14ac:dyDescent="0.25">
      <c r="A790">
        <v>789</v>
      </c>
      <c r="B790" s="1" t="s">
        <v>100</v>
      </c>
      <c r="C790" t="s">
        <v>151</v>
      </c>
      <c r="D790">
        <v>62</v>
      </c>
      <c r="E790" t="s">
        <v>155</v>
      </c>
      <c r="F790">
        <f t="shared" si="26"/>
        <v>62</v>
      </c>
      <c r="H790">
        <v>62</v>
      </c>
      <c r="I790" t="str">
        <f t="shared" si="25"/>
        <v>Not Outlier</v>
      </c>
    </row>
    <row r="791" spans="1:9" x14ac:dyDescent="0.25">
      <c r="A791">
        <v>790</v>
      </c>
      <c r="B791" s="1" t="s">
        <v>113</v>
      </c>
      <c r="C791" t="s">
        <v>151</v>
      </c>
      <c r="D791">
        <v>85</v>
      </c>
      <c r="E791" t="s">
        <v>155</v>
      </c>
      <c r="F791">
        <f t="shared" si="26"/>
        <v>85</v>
      </c>
      <c r="H791">
        <v>85</v>
      </c>
      <c r="I791" t="str">
        <f t="shared" si="25"/>
        <v>Not Outlier</v>
      </c>
    </row>
    <row r="792" spans="1:9" x14ac:dyDescent="0.25">
      <c r="A792">
        <v>791</v>
      </c>
      <c r="B792" s="1" t="s">
        <v>99</v>
      </c>
      <c r="C792" t="s">
        <v>151</v>
      </c>
      <c r="D792">
        <v>72</v>
      </c>
      <c r="E792" t="s">
        <v>155</v>
      </c>
      <c r="F792">
        <f t="shared" si="26"/>
        <v>72</v>
      </c>
      <c r="H792">
        <v>72</v>
      </c>
      <c r="I792" t="str">
        <f t="shared" si="25"/>
        <v>Not Outlier</v>
      </c>
    </row>
    <row r="793" spans="1:9" x14ac:dyDescent="0.25">
      <c r="A793">
        <v>792</v>
      </c>
      <c r="B793" s="1" t="s">
        <v>99</v>
      </c>
      <c r="C793" t="s">
        <v>152</v>
      </c>
      <c r="D793">
        <v>23</v>
      </c>
      <c r="E793" t="s">
        <v>155</v>
      </c>
      <c r="F793">
        <f t="shared" si="26"/>
        <v>23</v>
      </c>
      <c r="H793">
        <v>23</v>
      </c>
      <c r="I793" t="str">
        <f t="shared" si="25"/>
        <v>Not Outlier</v>
      </c>
    </row>
    <row r="794" spans="1:9" x14ac:dyDescent="0.25">
      <c r="A794">
        <v>793</v>
      </c>
      <c r="B794" s="1" t="s">
        <v>99</v>
      </c>
      <c r="C794" t="s">
        <v>152</v>
      </c>
      <c r="D794">
        <v>87</v>
      </c>
      <c r="E794" t="s">
        <v>155</v>
      </c>
      <c r="F794">
        <f t="shared" si="26"/>
        <v>87</v>
      </c>
      <c r="H794">
        <v>87</v>
      </c>
      <c r="I794" t="str">
        <f t="shared" si="25"/>
        <v>Not Outlier</v>
      </c>
    </row>
    <row r="795" spans="1:9" x14ac:dyDescent="0.25">
      <c r="A795">
        <v>794</v>
      </c>
      <c r="B795" s="1" t="s">
        <v>102</v>
      </c>
      <c r="C795" t="s">
        <v>151</v>
      </c>
      <c r="D795">
        <v>58</v>
      </c>
      <c r="E795" t="s">
        <v>155</v>
      </c>
      <c r="F795">
        <f t="shared" si="26"/>
        <v>58</v>
      </c>
      <c r="H795">
        <v>58</v>
      </c>
      <c r="I795" t="str">
        <f t="shared" si="25"/>
        <v>Not Outlier</v>
      </c>
    </row>
    <row r="796" spans="1:9" x14ac:dyDescent="0.25">
      <c r="A796">
        <v>795</v>
      </c>
      <c r="B796" s="1" t="s">
        <v>102</v>
      </c>
      <c r="C796" t="s">
        <v>151</v>
      </c>
      <c r="D796">
        <v>83</v>
      </c>
      <c r="E796" t="s">
        <v>155</v>
      </c>
      <c r="F796">
        <f t="shared" si="26"/>
        <v>83</v>
      </c>
      <c r="H796">
        <v>83</v>
      </c>
      <c r="I796" t="str">
        <f t="shared" si="25"/>
        <v>Not Outlier</v>
      </c>
    </row>
    <row r="797" spans="1:9" x14ac:dyDescent="0.25">
      <c r="A797">
        <v>796</v>
      </c>
      <c r="B797" s="1" t="s">
        <v>102</v>
      </c>
      <c r="C797" t="s">
        <v>152</v>
      </c>
      <c r="D797">
        <v>27</v>
      </c>
      <c r="E797" t="s">
        <v>155</v>
      </c>
      <c r="F797">
        <f t="shared" si="26"/>
        <v>27</v>
      </c>
      <c r="H797">
        <v>27</v>
      </c>
      <c r="I797" t="str">
        <f t="shared" si="25"/>
        <v>Not Outlier</v>
      </c>
    </row>
    <row r="798" spans="1:9" x14ac:dyDescent="0.25">
      <c r="A798">
        <v>797</v>
      </c>
      <c r="B798" s="1" t="s">
        <v>99</v>
      </c>
      <c r="C798" t="s">
        <v>152</v>
      </c>
      <c r="D798">
        <v>45</v>
      </c>
      <c r="E798" t="s">
        <v>155</v>
      </c>
      <c r="F798">
        <f t="shared" si="26"/>
        <v>45</v>
      </c>
      <c r="H798">
        <v>45</v>
      </c>
      <c r="I798" t="str">
        <f t="shared" si="25"/>
        <v>Not Outlier</v>
      </c>
    </row>
    <row r="799" spans="1:9" x14ac:dyDescent="0.25">
      <c r="A799">
        <v>798</v>
      </c>
      <c r="B799" s="1" t="s">
        <v>99</v>
      </c>
      <c r="C799" t="s">
        <v>151</v>
      </c>
      <c r="D799">
        <v>52</v>
      </c>
      <c r="E799" t="s">
        <v>155</v>
      </c>
      <c r="F799">
        <f t="shared" si="26"/>
        <v>52</v>
      </c>
      <c r="H799">
        <v>52</v>
      </c>
      <c r="I799" t="str">
        <f t="shared" si="25"/>
        <v>Not Outlier</v>
      </c>
    </row>
    <row r="800" spans="1:9" x14ac:dyDescent="0.25">
      <c r="A800">
        <v>799</v>
      </c>
      <c r="B800" s="1" t="s">
        <v>99</v>
      </c>
      <c r="C800" t="s">
        <v>152</v>
      </c>
      <c r="D800">
        <v>59</v>
      </c>
      <c r="E800" t="s">
        <v>155</v>
      </c>
      <c r="F800">
        <f t="shared" si="26"/>
        <v>59</v>
      </c>
      <c r="H800">
        <v>59</v>
      </c>
      <c r="I800" t="str">
        <f t="shared" si="25"/>
        <v>Not Outlier</v>
      </c>
    </row>
    <row r="801" spans="1:9" x14ac:dyDescent="0.25">
      <c r="A801">
        <v>800</v>
      </c>
      <c r="B801" s="1" t="s">
        <v>111</v>
      </c>
      <c r="C801" t="s">
        <v>151</v>
      </c>
      <c r="D801">
        <v>87</v>
      </c>
      <c r="E801" t="s">
        <v>155</v>
      </c>
      <c r="F801">
        <f t="shared" si="26"/>
        <v>87</v>
      </c>
      <c r="H801">
        <v>87</v>
      </c>
      <c r="I801" t="str">
        <f t="shared" si="25"/>
        <v>Not Outlier</v>
      </c>
    </row>
    <row r="802" spans="1:9" x14ac:dyDescent="0.25">
      <c r="A802">
        <v>801</v>
      </c>
      <c r="B802" s="1" t="s">
        <v>100</v>
      </c>
      <c r="C802" t="s">
        <v>151</v>
      </c>
      <c r="D802">
        <v>77</v>
      </c>
      <c r="E802" t="s">
        <v>155</v>
      </c>
      <c r="F802">
        <f t="shared" si="26"/>
        <v>77</v>
      </c>
      <c r="H802">
        <v>77</v>
      </c>
      <c r="I802" t="str">
        <f t="shared" si="25"/>
        <v>Not Outlier</v>
      </c>
    </row>
    <row r="803" spans="1:9" x14ac:dyDescent="0.25">
      <c r="A803">
        <v>802</v>
      </c>
      <c r="B803" s="1" t="s">
        <v>100</v>
      </c>
      <c r="C803" t="s">
        <v>152</v>
      </c>
      <c r="D803">
        <v>89</v>
      </c>
      <c r="E803" t="s">
        <v>155</v>
      </c>
      <c r="F803">
        <f t="shared" si="26"/>
        <v>89</v>
      </c>
      <c r="H803">
        <v>89</v>
      </c>
      <c r="I803" t="str">
        <f t="shared" si="25"/>
        <v>Not Outlier</v>
      </c>
    </row>
    <row r="804" spans="1:9" x14ac:dyDescent="0.25">
      <c r="A804">
        <v>803</v>
      </c>
      <c r="B804" s="1" t="s">
        <v>102</v>
      </c>
      <c r="C804" t="s">
        <v>151</v>
      </c>
      <c r="D804">
        <v>43</v>
      </c>
      <c r="E804" t="s">
        <v>155</v>
      </c>
      <c r="F804">
        <f t="shared" si="26"/>
        <v>43</v>
      </c>
      <c r="H804">
        <v>43</v>
      </c>
      <c r="I804" t="str">
        <f t="shared" si="25"/>
        <v>Not Outlier</v>
      </c>
    </row>
    <row r="805" spans="1:9" x14ac:dyDescent="0.25">
      <c r="A805">
        <v>804</v>
      </c>
      <c r="B805" s="1" t="s">
        <v>109</v>
      </c>
      <c r="C805" t="s">
        <v>152</v>
      </c>
      <c r="D805">
        <v>56</v>
      </c>
      <c r="E805" t="s">
        <v>155</v>
      </c>
      <c r="F805">
        <f t="shared" si="26"/>
        <v>56</v>
      </c>
      <c r="H805">
        <v>56</v>
      </c>
      <c r="I805" t="str">
        <f t="shared" si="25"/>
        <v>Not Outlier</v>
      </c>
    </row>
    <row r="806" spans="1:9" x14ac:dyDescent="0.25">
      <c r="A806">
        <v>805</v>
      </c>
      <c r="B806" s="1" t="s">
        <v>107</v>
      </c>
      <c r="C806" t="s">
        <v>151</v>
      </c>
      <c r="D806">
        <v>18</v>
      </c>
      <c r="E806" t="s">
        <v>155</v>
      </c>
      <c r="F806">
        <f t="shared" si="26"/>
        <v>18</v>
      </c>
      <c r="H806">
        <v>18</v>
      </c>
      <c r="I806" t="str">
        <f t="shared" si="25"/>
        <v>Not Outlier</v>
      </c>
    </row>
    <row r="807" spans="1:9" x14ac:dyDescent="0.25">
      <c r="A807">
        <v>806</v>
      </c>
      <c r="B807" s="1" t="s">
        <v>108</v>
      </c>
      <c r="C807" t="s">
        <v>151</v>
      </c>
      <c r="D807">
        <v>43</v>
      </c>
      <c r="E807" t="s">
        <v>155</v>
      </c>
      <c r="F807">
        <f t="shared" si="26"/>
        <v>43</v>
      </c>
      <c r="H807">
        <v>43</v>
      </c>
      <c r="I807" t="str">
        <f t="shared" si="25"/>
        <v>Not Outlier</v>
      </c>
    </row>
    <row r="808" spans="1:9" x14ac:dyDescent="0.25">
      <c r="A808">
        <v>807</v>
      </c>
      <c r="B808" s="1" t="s">
        <v>102</v>
      </c>
      <c r="C808" t="s">
        <v>152</v>
      </c>
      <c r="D808">
        <v>56</v>
      </c>
      <c r="E808" t="s">
        <v>155</v>
      </c>
      <c r="F808">
        <f t="shared" si="26"/>
        <v>56</v>
      </c>
      <c r="H808">
        <v>56</v>
      </c>
      <c r="I808" t="str">
        <f t="shared" si="25"/>
        <v>Not Outlier</v>
      </c>
    </row>
    <row r="809" spans="1:9" x14ac:dyDescent="0.25">
      <c r="A809">
        <v>808</v>
      </c>
      <c r="B809" s="1" t="s">
        <v>99</v>
      </c>
      <c r="C809" t="s">
        <v>152</v>
      </c>
      <c r="D809">
        <v>41</v>
      </c>
      <c r="E809" t="s">
        <v>155</v>
      </c>
      <c r="F809">
        <f t="shared" si="26"/>
        <v>41</v>
      </c>
      <c r="H809">
        <v>41</v>
      </c>
      <c r="I809" t="str">
        <f t="shared" si="25"/>
        <v>Not Outlier</v>
      </c>
    </row>
    <row r="810" spans="1:9" x14ac:dyDescent="0.25">
      <c r="A810">
        <v>809</v>
      </c>
      <c r="B810" s="1" t="s">
        <v>99</v>
      </c>
      <c r="C810" t="s">
        <v>151</v>
      </c>
      <c r="D810">
        <v>87</v>
      </c>
      <c r="E810" t="s">
        <v>155</v>
      </c>
      <c r="F810">
        <f t="shared" si="26"/>
        <v>87</v>
      </c>
      <c r="H810">
        <v>87</v>
      </c>
      <c r="I810" t="str">
        <f t="shared" si="25"/>
        <v>Not Outlier</v>
      </c>
    </row>
    <row r="811" spans="1:9" x14ac:dyDescent="0.25">
      <c r="A811">
        <v>810</v>
      </c>
      <c r="B811" s="1" t="s">
        <v>107</v>
      </c>
      <c r="C811" t="s">
        <v>151</v>
      </c>
      <c r="D811">
        <v>45</v>
      </c>
      <c r="E811" t="s">
        <v>155</v>
      </c>
      <c r="F811">
        <f t="shared" si="26"/>
        <v>45</v>
      </c>
      <c r="H811">
        <v>45</v>
      </c>
      <c r="I811" t="str">
        <f t="shared" si="25"/>
        <v>Not Outlier</v>
      </c>
    </row>
    <row r="812" spans="1:9" x14ac:dyDescent="0.25">
      <c r="A812">
        <v>811</v>
      </c>
      <c r="B812" s="1" t="s">
        <v>113</v>
      </c>
      <c r="C812" t="s">
        <v>152</v>
      </c>
      <c r="D812">
        <v>32</v>
      </c>
      <c r="E812" t="s">
        <v>155</v>
      </c>
      <c r="F812">
        <f t="shared" si="26"/>
        <v>32</v>
      </c>
      <c r="H812">
        <v>32</v>
      </c>
      <c r="I812" t="str">
        <f t="shared" si="25"/>
        <v>Not Outlier</v>
      </c>
    </row>
    <row r="813" spans="1:9" x14ac:dyDescent="0.25">
      <c r="A813">
        <v>812</v>
      </c>
      <c r="B813" s="1" t="s">
        <v>102</v>
      </c>
      <c r="C813" t="s">
        <v>152</v>
      </c>
      <c r="D813">
        <v>90</v>
      </c>
      <c r="E813" t="s">
        <v>155</v>
      </c>
      <c r="F813">
        <f t="shared" si="26"/>
        <v>90</v>
      </c>
      <c r="H813">
        <v>90</v>
      </c>
      <c r="I813" t="str">
        <f t="shared" si="25"/>
        <v>Not Outlier</v>
      </c>
    </row>
    <row r="814" spans="1:9" x14ac:dyDescent="0.25">
      <c r="A814">
        <v>813</v>
      </c>
      <c r="B814" s="1" t="s">
        <v>106</v>
      </c>
      <c r="C814" t="s">
        <v>151</v>
      </c>
      <c r="D814">
        <v>51</v>
      </c>
      <c r="E814" t="s">
        <v>155</v>
      </c>
      <c r="F814">
        <f t="shared" si="26"/>
        <v>51</v>
      </c>
      <c r="H814">
        <v>51</v>
      </c>
      <c r="I814" t="str">
        <f t="shared" si="25"/>
        <v>Not Outlier</v>
      </c>
    </row>
    <row r="815" spans="1:9" x14ac:dyDescent="0.25">
      <c r="A815">
        <v>814</v>
      </c>
      <c r="B815" s="1" t="s">
        <v>99</v>
      </c>
      <c r="C815" t="s">
        <v>152</v>
      </c>
      <c r="D815">
        <v>60</v>
      </c>
      <c r="E815" t="s">
        <v>155</v>
      </c>
      <c r="F815">
        <f t="shared" si="26"/>
        <v>60</v>
      </c>
      <c r="H815">
        <v>60</v>
      </c>
      <c r="I815" t="str">
        <f t="shared" si="25"/>
        <v>Not Outlier</v>
      </c>
    </row>
    <row r="816" spans="1:9" x14ac:dyDescent="0.25">
      <c r="A816">
        <v>815</v>
      </c>
      <c r="B816" s="1" t="s">
        <v>99</v>
      </c>
      <c r="C816" t="s">
        <v>151</v>
      </c>
      <c r="D816">
        <v>65</v>
      </c>
      <c r="E816" t="s">
        <v>155</v>
      </c>
      <c r="F816">
        <f t="shared" si="26"/>
        <v>65</v>
      </c>
      <c r="H816">
        <v>65</v>
      </c>
      <c r="I816" t="str">
        <f t="shared" si="25"/>
        <v>Not Outlier</v>
      </c>
    </row>
    <row r="817" spans="1:9" x14ac:dyDescent="0.25">
      <c r="A817">
        <v>816</v>
      </c>
      <c r="B817" s="1" t="s">
        <v>113</v>
      </c>
      <c r="C817" t="s">
        <v>151</v>
      </c>
      <c r="D817">
        <v>46</v>
      </c>
      <c r="E817" t="s">
        <v>155</v>
      </c>
      <c r="F817">
        <f t="shared" si="26"/>
        <v>46</v>
      </c>
      <c r="H817">
        <v>46</v>
      </c>
      <c r="I817" t="str">
        <f t="shared" si="25"/>
        <v>Not Outlier</v>
      </c>
    </row>
    <row r="818" spans="1:9" x14ac:dyDescent="0.25">
      <c r="A818">
        <v>817</v>
      </c>
      <c r="B818" s="1" t="s">
        <v>99</v>
      </c>
      <c r="C818" t="s">
        <v>151</v>
      </c>
      <c r="D818">
        <v>39</v>
      </c>
      <c r="E818" t="s">
        <v>155</v>
      </c>
      <c r="F818">
        <f t="shared" si="26"/>
        <v>39</v>
      </c>
      <c r="H818">
        <v>39</v>
      </c>
      <c r="I818" t="str">
        <f t="shared" si="25"/>
        <v>Not Outlier</v>
      </c>
    </row>
    <row r="819" spans="1:9" x14ac:dyDescent="0.25">
      <c r="A819">
        <v>818</v>
      </c>
      <c r="B819" s="1" t="s">
        <v>100</v>
      </c>
      <c r="C819" t="s">
        <v>152</v>
      </c>
      <c r="D819">
        <v>87</v>
      </c>
      <c r="E819" t="s">
        <v>155</v>
      </c>
      <c r="F819">
        <f t="shared" si="26"/>
        <v>87</v>
      </c>
      <c r="H819">
        <v>87</v>
      </c>
      <c r="I819" t="str">
        <f t="shared" si="25"/>
        <v>Not Outlier</v>
      </c>
    </row>
    <row r="820" spans="1:9" x14ac:dyDescent="0.25">
      <c r="A820">
        <v>819</v>
      </c>
      <c r="B820" s="1" t="s">
        <v>111</v>
      </c>
      <c r="C820" t="s">
        <v>152</v>
      </c>
      <c r="D820">
        <v>75</v>
      </c>
      <c r="E820" t="s">
        <v>155</v>
      </c>
      <c r="F820">
        <f t="shared" si="26"/>
        <v>75</v>
      </c>
      <c r="H820">
        <v>75</v>
      </c>
      <c r="I820" t="str">
        <f t="shared" si="25"/>
        <v>Not Outlier</v>
      </c>
    </row>
    <row r="821" spans="1:9" x14ac:dyDescent="0.25">
      <c r="A821">
        <v>820</v>
      </c>
      <c r="B821" s="1" t="s">
        <v>107</v>
      </c>
      <c r="C821" t="s">
        <v>151</v>
      </c>
      <c r="D821">
        <v>29</v>
      </c>
      <c r="E821" t="s">
        <v>155</v>
      </c>
      <c r="F821">
        <f t="shared" si="26"/>
        <v>29</v>
      </c>
      <c r="H821">
        <v>29</v>
      </c>
      <c r="I821" t="str">
        <f t="shared" si="25"/>
        <v>Not Outlier</v>
      </c>
    </row>
    <row r="822" spans="1:9" x14ac:dyDescent="0.25">
      <c r="A822">
        <v>821</v>
      </c>
      <c r="B822" s="1" t="s">
        <v>107</v>
      </c>
      <c r="C822" t="s">
        <v>152</v>
      </c>
      <c r="D822">
        <v>53</v>
      </c>
      <c r="E822" t="s">
        <v>155</v>
      </c>
      <c r="F822">
        <f t="shared" si="26"/>
        <v>53</v>
      </c>
      <c r="H822">
        <v>53</v>
      </c>
      <c r="I822" t="str">
        <f t="shared" si="25"/>
        <v>Not Outlier</v>
      </c>
    </row>
    <row r="823" spans="1:9" x14ac:dyDescent="0.25">
      <c r="A823">
        <v>822</v>
      </c>
      <c r="B823" s="1" t="s">
        <v>99</v>
      </c>
      <c r="C823" t="s">
        <v>152</v>
      </c>
      <c r="D823">
        <v>18</v>
      </c>
      <c r="E823" t="s">
        <v>155</v>
      </c>
      <c r="F823">
        <f t="shared" si="26"/>
        <v>18</v>
      </c>
      <c r="H823">
        <v>18</v>
      </c>
      <c r="I823" t="str">
        <f t="shared" si="25"/>
        <v>Not Outlier</v>
      </c>
    </row>
    <row r="824" spans="1:9" x14ac:dyDescent="0.25">
      <c r="A824">
        <v>823</v>
      </c>
      <c r="B824" s="1" t="s">
        <v>100</v>
      </c>
      <c r="C824" t="s">
        <v>152</v>
      </c>
      <c r="D824">
        <v>63</v>
      </c>
      <c r="E824" t="s">
        <v>155</v>
      </c>
      <c r="F824">
        <f t="shared" si="26"/>
        <v>63</v>
      </c>
      <c r="H824">
        <v>63</v>
      </c>
      <c r="I824" t="str">
        <f t="shared" si="25"/>
        <v>Not Outlier</v>
      </c>
    </row>
    <row r="825" spans="1:9" x14ac:dyDescent="0.25">
      <c r="A825">
        <v>824</v>
      </c>
      <c r="B825" s="1" t="s">
        <v>99</v>
      </c>
      <c r="C825" t="s">
        <v>152</v>
      </c>
      <c r="D825">
        <v>35</v>
      </c>
      <c r="E825" t="s">
        <v>155</v>
      </c>
      <c r="F825">
        <f t="shared" si="26"/>
        <v>35</v>
      </c>
      <c r="H825">
        <v>35</v>
      </c>
      <c r="I825" t="str">
        <f t="shared" si="25"/>
        <v>Not Outlier</v>
      </c>
    </row>
    <row r="826" spans="1:9" x14ac:dyDescent="0.25">
      <c r="A826">
        <v>825</v>
      </c>
      <c r="B826" s="1" t="s">
        <v>104</v>
      </c>
      <c r="C826" t="s">
        <v>151</v>
      </c>
      <c r="D826">
        <v>90</v>
      </c>
      <c r="E826" t="s">
        <v>155</v>
      </c>
      <c r="F826">
        <f t="shared" si="26"/>
        <v>90</v>
      </c>
      <c r="H826">
        <v>90</v>
      </c>
      <c r="I826" t="str">
        <f t="shared" si="25"/>
        <v>Not Outlier</v>
      </c>
    </row>
    <row r="827" spans="1:9" x14ac:dyDescent="0.25">
      <c r="A827">
        <v>826</v>
      </c>
      <c r="B827" s="1" t="s">
        <v>104</v>
      </c>
      <c r="C827" t="s">
        <v>151</v>
      </c>
      <c r="D827">
        <v>25</v>
      </c>
      <c r="E827" t="s">
        <v>155</v>
      </c>
      <c r="F827">
        <f t="shared" si="26"/>
        <v>25</v>
      </c>
      <c r="H827">
        <v>25</v>
      </c>
      <c r="I827" t="str">
        <f t="shared" si="25"/>
        <v>Not Outlier</v>
      </c>
    </row>
    <row r="828" spans="1:9" x14ac:dyDescent="0.25">
      <c r="A828">
        <v>827</v>
      </c>
      <c r="B828" s="1" t="s">
        <v>106</v>
      </c>
      <c r="C828" t="s">
        <v>151</v>
      </c>
      <c r="D828">
        <v>40</v>
      </c>
      <c r="E828" t="s">
        <v>155</v>
      </c>
      <c r="F828">
        <f t="shared" si="26"/>
        <v>40</v>
      </c>
      <c r="H828">
        <v>40</v>
      </c>
      <c r="I828" t="str">
        <f t="shared" si="25"/>
        <v>Not Outlier</v>
      </c>
    </row>
    <row r="829" spans="1:9" x14ac:dyDescent="0.25">
      <c r="A829">
        <v>828</v>
      </c>
      <c r="B829" s="1" t="s">
        <v>99</v>
      </c>
      <c r="C829" t="s">
        <v>152</v>
      </c>
      <c r="D829">
        <v>48</v>
      </c>
      <c r="E829" t="s">
        <v>155</v>
      </c>
      <c r="F829">
        <f t="shared" si="26"/>
        <v>48</v>
      </c>
      <c r="H829">
        <v>48</v>
      </c>
      <c r="I829" t="str">
        <f t="shared" si="25"/>
        <v>Not Outlier</v>
      </c>
    </row>
    <row r="830" spans="1:9" x14ac:dyDescent="0.25">
      <c r="A830">
        <v>829</v>
      </c>
      <c r="B830" s="1" t="s">
        <v>99</v>
      </c>
      <c r="C830" t="s">
        <v>152</v>
      </c>
      <c r="D830">
        <v>65</v>
      </c>
      <c r="E830" t="s">
        <v>155</v>
      </c>
      <c r="F830">
        <f t="shared" si="26"/>
        <v>65</v>
      </c>
      <c r="H830">
        <v>65</v>
      </c>
      <c r="I830" t="str">
        <f t="shared" si="25"/>
        <v>Not Outlier</v>
      </c>
    </row>
    <row r="831" spans="1:9" x14ac:dyDescent="0.25">
      <c r="A831">
        <v>830</v>
      </c>
      <c r="B831" s="1" t="s">
        <v>100</v>
      </c>
      <c r="C831" t="s">
        <v>151</v>
      </c>
      <c r="D831">
        <v>75</v>
      </c>
      <c r="E831" t="s">
        <v>155</v>
      </c>
      <c r="F831">
        <f t="shared" si="26"/>
        <v>75</v>
      </c>
      <c r="H831">
        <v>75</v>
      </c>
      <c r="I831" t="str">
        <f t="shared" si="25"/>
        <v>Not Outlier</v>
      </c>
    </row>
    <row r="832" spans="1:9" x14ac:dyDescent="0.25">
      <c r="A832">
        <v>831</v>
      </c>
      <c r="B832" s="1" t="s">
        <v>107</v>
      </c>
      <c r="C832" t="s">
        <v>152</v>
      </c>
      <c r="D832">
        <v>69</v>
      </c>
      <c r="E832" t="s">
        <v>155</v>
      </c>
      <c r="F832">
        <f t="shared" si="26"/>
        <v>69</v>
      </c>
      <c r="H832">
        <v>69</v>
      </c>
      <c r="I832" t="str">
        <f t="shared" si="25"/>
        <v>Not Outlier</v>
      </c>
    </row>
    <row r="833" spans="1:9" x14ac:dyDescent="0.25">
      <c r="A833">
        <v>832</v>
      </c>
      <c r="B833" s="1" t="s">
        <v>102</v>
      </c>
      <c r="C833" t="s">
        <v>151</v>
      </c>
      <c r="D833">
        <v>30</v>
      </c>
      <c r="E833" t="s">
        <v>155</v>
      </c>
      <c r="F833">
        <f t="shared" si="26"/>
        <v>30</v>
      </c>
      <c r="H833">
        <v>30</v>
      </c>
      <c r="I833" t="str">
        <f t="shared" si="25"/>
        <v>Not Outlier</v>
      </c>
    </row>
    <row r="834" spans="1:9" x14ac:dyDescent="0.25">
      <c r="A834">
        <v>833</v>
      </c>
      <c r="B834" s="1" t="s">
        <v>110</v>
      </c>
      <c r="C834" t="s">
        <v>152</v>
      </c>
      <c r="D834">
        <v>52</v>
      </c>
      <c r="E834" t="s">
        <v>155</v>
      </c>
      <c r="F834">
        <f t="shared" si="26"/>
        <v>52</v>
      </c>
      <c r="H834">
        <v>52</v>
      </c>
      <c r="I834" t="str">
        <f t="shared" si="25"/>
        <v>Not Outlier</v>
      </c>
    </row>
    <row r="835" spans="1:9" x14ac:dyDescent="0.25">
      <c r="A835">
        <v>834</v>
      </c>
      <c r="B835" s="1" t="s">
        <v>102</v>
      </c>
      <c r="C835" t="s">
        <v>151</v>
      </c>
      <c r="D835">
        <v>76</v>
      </c>
      <c r="E835" t="s">
        <v>155</v>
      </c>
      <c r="F835">
        <f t="shared" si="26"/>
        <v>76</v>
      </c>
      <c r="H835">
        <v>76</v>
      </c>
      <c r="I835" t="str">
        <f t="shared" ref="I835:I898" si="27">IF(OR(H835&gt;$L$9,H835&lt;$L$10),"Outlier","Not Outlier")</f>
        <v>Not Outlier</v>
      </c>
    </row>
    <row r="836" spans="1:9" x14ac:dyDescent="0.25">
      <c r="A836">
        <v>835</v>
      </c>
      <c r="B836" s="1" t="s">
        <v>101</v>
      </c>
      <c r="C836" t="s">
        <v>152</v>
      </c>
      <c r="D836">
        <v>50</v>
      </c>
      <c r="E836" t="s">
        <v>155</v>
      </c>
      <c r="F836">
        <f t="shared" si="26"/>
        <v>50</v>
      </c>
      <c r="H836">
        <v>50</v>
      </c>
      <c r="I836" t="str">
        <f t="shared" si="27"/>
        <v>Not Outlier</v>
      </c>
    </row>
    <row r="837" spans="1:9" x14ac:dyDescent="0.25">
      <c r="A837">
        <v>836</v>
      </c>
      <c r="B837" s="1" t="s">
        <v>113</v>
      </c>
      <c r="C837" t="s">
        <v>151</v>
      </c>
      <c r="D837">
        <v>70</v>
      </c>
      <c r="E837" t="s">
        <v>155</v>
      </c>
      <c r="F837">
        <f t="shared" si="26"/>
        <v>70</v>
      </c>
      <c r="H837">
        <v>70</v>
      </c>
      <c r="I837" t="str">
        <f t="shared" si="27"/>
        <v>Not Outlier</v>
      </c>
    </row>
    <row r="838" spans="1:9" x14ac:dyDescent="0.25">
      <c r="A838">
        <v>837</v>
      </c>
      <c r="B838" s="1" t="s">
        <v>101</v>
      </c>
      <c r="C838" t="s">
        <v>152</v>
      </c>
      <c r="D838">
        <v>55</v>
      </c>
      <c r="E838" t="s">
        <v>155</v>
      </c>
      <c r="F838">
        <f t="shared" ref="F838:F901" si="28">IF(D838,D838,AVERAGE(D835:D837))</f>
        <v>55</v>
      </c>
      <c r="H838">
        <v>55</v>
      </c>
      <c r="I838" t="str">
        <f t="shared" si="27"/>
        <v>Not Outlier</v>
      </c>
    </row>
    <row r="839" spans="1:9" x14ac:dyDescent="0.25">
      <c r="A839">
        <v>838</v>
      </c>
      <c r="B839" s="1" t="s">
        <v>107</v>
      </c>
      <c r="C839" t="s">
        <v>152</v>
      </c>
      <c r="D839">
        <v>73</v>
      </c>
      <c r="E839" t="s">
        <v>155</v>
      </c>
      <c r="F839">
        <f t="shared" si="28"/>
        <v>73</v>
      </c>
      <c r="H839">
        <v>73</v>
      </c>
      <c r="I839" t="str">
        <f t="shared" si="27"/>
        <v>Not Outlier</v>
      </c>
    </row>
    <row r="840" spans="1:9" x14ac:dyDescent="0.25">
      <c r="A840">
        <v>839</v>
      </c>
      <c r="B840" s="1" t="s">
        <v>113</v>
      </c>
      <c r="C840" t="s">
        <v>151</v>
      </c>
      <c r="D840">
        <v>36</v>
      </c>
      <c r="E840" t="s">
        <v>155</v>
      </c>
      <c r="F840">
        <f t="shared" si="28"/>
        <v>36</v>
      </c>
      <c r="H840">
        <v>36</v>
      </c>
      <c r="I840" t="str">
        <f t="shared" si="27"/>
        <v>Not Outlier</v>
      </c>
    </row>
    <row r="841" spans="1:9" x14ac:dyDescent="0.25">
      <c r="A841">
        <v>840</v>
      </c>
      <c r="B841" s="1" t="s">
        <v>102</v>
      </c>
      <c r="C841" t="s">
        <v>152</v>
      </c>
      <c r="D841">
        <v>47</v>
      </c>
      <c r="E841" t="s">
        <v>155</v>
      </c>
      <c r="F841">
        <f t="shared" si="28"/>
        <v>47</v>
      </c>
      <c r="H841">
        <v>47</v>
      </c>
      <c r="I841" t="str">
        <f t="shared" si="27"/>
        <v>Not Outlier</v>
      </c>
    </row>
    <row r="842" spans="1:9" x14ac:dyDescent="0.25">
      <c r="A842">
        <v>841</v>
      </c>
      <c r="B842" s="1" t="s">
        <v>99</v>
      </c>
      <c r="C842" t="s">
        <v>152</v>
      </c>
      <c r="D842">
        <v>42</v>
      </c>
      <c r="E842" t="s">
        <v>155</v>
      </c>
      <c r="F842">
        <f t="shared" si="28"/>
        <v>42</v>
      </c>
      <c r="H842">
        <v>42</v>
      </c>
      <c r="I842" t="str">
        <f t="shared" si="27"/>
        <v>Not Outlier</v>
      </c>
    </row>
    <row r="843" spans="1:9" x14ac:dyDescent="0.25">
      <c r="A843">
        <v>842</v>
      </c>
      <c r="B843" s="1" t="s">
        <v>100</v>
      </c>
      <c r="C843" t="s">
        <v>151</v>
      </c>
      <c r="D843">
        <v>41</v>
      </c>
      <c r="E843" t="s">
        <v>155</v>
      </c>
      <c r="F843">
        <f t="shared" si="28"/>
        <v>41</v>
      </c>
      <c r="H843">
        <v>41</v>
      </c>
      <c r="I843" t="str">
        <f t="shared" si="27"/>
        <v>Not Outlier</v>
      </c>
    </row>
    <row r="844" spans="1:9" x14ac:dyDescent="0.25">
      <c r="A844">
        <v>843</v>
      </c>
      <c r="B844" s="1" t="s">
        <v>99</v>
      </c>
      <c r="C844" t="s">
        <v>152</v>
      </c>
      <c r="D844">
        <v>37</v>
      </c>
      <c r="E844" t="s">
        <v>155</v>
      </c>
      <c r="F844">
        <f t="shared" si="28"/>
        <v>37</v>
      </c>
      <c r="H844">
        <v>37</v>
      </c>
      <c r="I844" t="str">
        <f t="shared" si="27"/>
        <v>Not Outlier</v>
      </c>
    </row>
    <row r="845" spans="1:9" x14ac:dyDescent="0.25">
      <c r="A845">
        <v>844</v>
      </c>
      <c r="B845" s="1" t="s">
        <v>107</v>
      </c>
      <c r="C845" t="s">
        <v>151</v>
      </c>
      <c r="D845">
        <v>90</v>
      </c>
      <c r="E845" t="s">
        <v>155</v>
      </c>
      <c r="F845">
        <f t="shared" si="28"/>
        <v>90</v>
      </c>
      <c r="H845">
        <v>90</v>
      </c>
      <c r="I845" t="str">
        <f t="shared" si="27"/>
        <v>Not Outlier</v>
      </c>
    </row>
    <row r="846" spans="1:9" x14ac:dyDescent="0.25">
      <c r="A846">
        <v>845</v>
      </c>
      <c r="B846" s="1" t="s">
        <v>104</v>
      </c>
      <c r="C846" t="s">
        <v>151</v>
      </c>
      <c r="D846">
        <v>26</v>
      </c>
      <c r="E846" t="s">
        <v>155</v>
      </c>
      <c r="F846">
        <f t="shared" si="28"/>
        <v>26</v>
      </c>
      <c r="H846">
        <v>26</v>
      </c>
      <c r="I846" t="str">
        <f t="shared" si="27"/>
        <v>Not Outlier</v>
      </c>
    </row>
    <row r="847" spans="1:9" x14ac:dyDescent="0.25">
      <c r="A847">
        <v>846</v>
      </c>
      <c r="B847" s="1" t="s">
        <v>99</v>
      </c>
      <c r="C847" t="s">
        <v>151</v>
      </c>
      <c r="D847">
        <v>80</v>
      </c>
      <c r="E847" t="s">
        <v>155</v>
      </c>
      <c r="F847">
        <f t="shared" si="28"/>
        <v>80</v>
      </c>
      <c r="H847">
        <v>80</v>
      </c>
      <c r="I847" t="str">
        <f t="shared" si="27"/>
        <v>Not Outlier</v>
      </c>
    </row>
    <row r="848" spans="1:9" x14ac:dyDescent="0.25">
      <c r="A848">
        <v>847</v>
      </c>
      <c r="B848" s="1" t="s">
        <v>113</v>
      </c>
      <c r="C848" t="s">
        <v>151</v>
      </c>
      <c r="D848">
        <v>76</v>
      </c>
      <c r="E848" t="s">
        <v>155</v>
      </c>
      <c r="F848">
        <f t="shared" si="28"/>
        <v>76</v>
      </c>
      <c r="H848">
        <v>76</v>
      </c>
      <c r="I848" t="str">
        <f t="shared" si="27"/>
        <v>Not Outlier</v>
      </c>
    </row>
    <row r="849" spans="1:9" x14ac:dyDescent="0.25">
      <c r="A849">
        <v>848</v>
      </c>
      <c r="B849" s="1" t="s">
        <v>99</v>
      </c>
      <c r="C849" t="s">
        <v>152</v>
      </c>
      <c r="D849">
        <v>44</v>
      </c>
      <c r="E849" t="s">
        <v>155</v>
      </c>
      <c r="F849">
        <f t="shared" si="28"/>
        <v>44</v>
      </c>
      <c r="H849">
        <v>44</v>
      </c>
      <c r="I849" t="str">
        <f t="shared" si="27"/>
        <v>Not Outlier</v>
      </c>
    </row>
    <row r="850" spans="1:9" x14ac:dyDescent="0.25">
      <c r="A850">
        <v>849</v>
      </c>
      <c r="B850" s="1" t="s">
        <v>100</v>
      </c>
      <c r="C850" t="s">
        <v>151</v>
      </c>
      <c r="D850">
        <v>19</v>
      </c>
      <c r="E850" t="s">
        <v>155</v>
      </c>
      <c r="F850">
        <f t="shared" si="28"/>
        <v>19</v>
      </c>
      <c r="H850">
        <v>19</v>
      </c>
      <c r="I850" t="str">
        <f t="shared" si="27"/>
        <v>Not Outlier</v>
      </c>
    </row>
    <row r="851" spans="1:9" x14ac:dyDescent="0.25">
      <c r="A851">
        <v>850</v>
      </c>
      <c r="B851" s="1" t="s">
        <v>99</v>
      </c>
      <c r="C851" t="s">
        <v>152</v>
      </c>
      <c r="D851">
        <v>52</v>
      </c>
      <c r="E851" t="s">
        <v>155</v>
      </c>
      <c r="F851">
        <f t="shared" si="28"/>
        <v>52</v>
      </c>
      <c r="H851">
        <v>52</v>
      </c>
      <c r="I851" t="str">
        <f t="shared" si="27"/>
        <v>Not Outlier</v>
      </c>
    </row>
    <row r="852" spans="1:9" x14ac:dyDescent="0.25">
      <c r="A852">
        <v>851</v>
      </c>
      <c r="B852" s="1" t="s">
        <v>106</v>
      </c>
      <c r="C852" t="s">
        <v>152</v>
      </c>
      <c r="D852">
        <v>58</v>
      </c>
      <c r="E852" t="s">
        <v>155</v>
      </c>
      <c r="F852">
        <f t="shared" si="28"/>
        <v>58</v>
      </c>
      <c r="H852">
        <v>58</v>
      </c>
      <c r="I852" t="str">
        <f t="shared" si="27"/>
        <v>Not Outlier</v>
      </c>
    </row>
    <row r="853" spans="1:9" x14ac:dyDescent="0.25">
      <c r="A853">
        <v>852</v>
      </c>
      <c r="B853" s="1" t="s">
        <v>99</v>
      </c>
      <c r="C853" t="s">
        <v>151</v>
      </c>
      <c r="D853">
        <v>84</v>
      </c>
      <c r="E853" t="s">
        <v>155</v>
      </c>
      <c r="F853">
        <f t="shared" si="28"/>
        <v>84</v>
      </c>
      <c r="H853">
        <v>84</v>
      </c>
      <c r="I853" t="str">
        <f t="shared" si="27"/>
        <v>Not Outlier</v>
      </c>
    </row>
    <row r="854" spans="1:9" x14ac:dyDescent="0.25">
      <c r="A854">
        <v>853</v>
      </c>
      <c r="B854" s="1" t="s">
        <v>99</v>
      </c>
      <c r="C854" t="s">
        <v>151</v>
      </c>
      <c r="D854">
        <v>57</v>
      </c>
      <c r="E854" t="s">
        <v>155</v>
      </c>
      <c r="F854">
        <f t="shared" si="28"/>
        <v>57</v>
      </c>
      <c r="H854">
        <v>57</v>
      </c>
      <c r="I854" t="str">
        <f t="shared" si="27"/>
        <v>Not Outlier</v>
      </c>
    </row>
    <row r="855" spans="1:9" x14ac:dyDescent="0.25">
      <c r="A855">
        <v>854</v>
      </c>
      <c r="B855" s="1" t="s">
        <v>99</v>
      </c>
      <c r="C855" t="s">
        <v>152</v>
      </c>
      <c r="D855">
        <v>61</v>
      </c>
      <c r="E855" t="s">
        <v>155</v>
      </c>
      <c r="F855">
        <f t="shared" si="28"/>
        <v>61</v>
      </c>
      <c r="H855">
        <v>61</v>
      </c>
      <c r="I855" t="str">
        <f t="shared" si="27"/>
        <v>Not Outlier</v>
      </c>
    </row>
    <row r="856" spans="1:9" x14ac:dyDescent="0.25">
      <c r="A856">
        <v>855</v>
      </c>
      <c r="B856" s="1" t="s">
        <v>101</v>
      </c>
      <c r="C856" t="s">
        <v>151</v>
      </c>
      <c r="D856">
        <v>43</v>
      </c>
      <c r="E856" t="s">
        <v>155</v>
      </c>
      <c r="F856">
        <f t="shared" si="28"/>
        <v>43</v>
      </c>
      <c r="H856">
        <v>43</v>
      </c>
      <c r="I856" t="str">
        <f t="shared" si="27"/>
        <v>Not Outlier</v>
      </c>
    </row>
    <row r="857" spans="1:9" x14ac:dyDescent="0.25">
      <c r="A857">
        <v>856</v>
      </c>
      <c r="B857" s="1" t="s">
        <v>99</v>
      </c>
      <c r="C857" t="s">
        <v>151</v>
      </c>
      <c r="D857">
        <v>59</v>
      </c>
      <c r="E857" t="s">
        <v>155</v>
      </c>
      <c r="F857">
        <f t="shared" si="28"/>
        <v>59</v>
      </c>
      <c r="H857">
        <v>59</v>
      </c>
      <c r="I857" t="str">
        <f t="shared" si="27"/>
        <v>Not Outlier</v>
      </c>
    </row>
    <row r="858" spans="1:9" x14ac:dyDescent="0.25">
      <c r="A858">
        <v>857</v>
      </c>
      <c r="B858" s="1" t="s">
        <v>99</v>
      </c>
      <c r="C858" t="s">
        <v>152</v>
      </c>
      <c r="D858">
        <v>34</v>
      </c>
      <c r="E858" t="s">
        <v>155</v>
      </c>
      <c r="F858">
        <f t="shared" si="28"/>
        <v>34</v>
      </c>
      <c r="H858">
        <v>34</v>
      </c>
      <c r="I858" t="str">
        <f t="shared" si="27"/>
        <v>Not Outlier</v>
      </c>
    </row>
    <row r="859" spans="1:9" x14ac:dyDescent="0.25">
      <c r="A859">
        <v>858</v>
      </c>
      <c r="B859" s="1" t="s">
        <v>99</v>
      </c>
      <c r="C859" t="s">
        <v>152</v>
      </c>
      <c r="D859">
        <v>35</v>
      </c>
      <c r="E859" t="s">
        <v>155</v>
      </c>
      <c r="F859">
        <f t="shared" si="28"/>
        <v>35</v>
      </c>
      <c r="H859">
        <v>35</v>
      </c>
      <c r="I859" t="str">
        <f t="shared" si="27"/>
        <v>Not Outlier</v>
      </c>
    </row>
    <row r="860" spans="1:9" x14ac:dyDescent="0.25">
      <c r="A860">
        <v>859</v>
      </c>
      <c r="B860" s="1" t="s">
        <v>99</v>
      </c>
      <c r="C860" t="s">
        <v>151</v>
      </c>
      <c r="D860">
        <v>34</v>
      </c>
      <c r="E860" t="s">
        <v>155</v>
      </c>
      <c r="F860">
        <f t="shared" si="28"/>
        <v>34</v>
      </c>
      <c r="H860">
        <v>34</v>
      </c>
      <c r="I860" t="str">
        <f t="shared" si="27"/>
        <v>Not Outlier</v>
      </c>
    </row>
    <row r="861" spans="1:9" x14ac:dyDescent="0.25">
      <c r="A861">
        <v>860</v>
      </c>
      <c r="B861" s="1" t="s">
        <v>104</v>
      </c>
      <c r="C861" t="s">
        <v>151</v>
      </c>
      <c r="D861">
        <v>84</v>
      </c>
      <c r="E861" t="s">
        <v>155</v>
      </c>
      <c r="F861">
        <f t="shared" si="28"/>
        <v>84</v>
      </c>
      <c r="H861">
        <v>84</v>
      </c>
      <c r="I861" t="str">
        <f t="shared" si="27"/>
        <v>Not Outlier</v>
      </c>
    </row>
    <row r="862" spans="1:9" x14ac:dyDescent="0.25">
      <c r="A862">
        <v>861</v>
      </c>
      <c r="B862" s="1" t="s">
        <v>99</v>
      </c>
      <c r="C862" t="s">
        <v>152</v>
      </c>
      <c r="D862">
        <v>78</v>
      </c>
      <c r="E862" t="s">
        <v>155</v>
      </c>
      <c r="F862">
        <f t="shared" si="28"/>
        <v>78</v>
      </c>
      <c r="H862">
        <v>78</v>
      </c>
      <c r="I862" t="str">
        <f t="shared" si="27"/>
        <v>Not Outlier</v>
      </c>
    </row>
    <row r="863" spans="1:9" x14ac:dyDescent="0.25">
      <c r="A863">
        <v>862</v>
      </c>
      <c r="B863" s="1" t="s">
        <v>99</v>
      </c>
      <c r="C863" t="s">
        <v>152</v>
      </c>
      <c r="D863">
        <v>68</v>
      </c>
      <c r="E863" t="s">
        <v>155</v>
      </c>
      <c r="F863">
        <f t="shared" si="28"/>
        <v>68</v>
      </c>
      <c r="H863">
        <v>68</v>
      </c>
      <c r="I863" t="str">
        <f t="shared" si="27"/>
        <v>Not Outlier</v>
      </c>
    </row>
    <row r="864" spans="1:9" x14ac:dyDescent="0.25">
      <c r="A864">
        <v>863</v>
      </c>
      <c r="B864" s="1" t="s">
        <v>111</v>
      </c>
      <c r="C864" t="s">
        <v>152</v>
      </c>
      <c r="D864">
        <v>63</v>
      </c>
      <c r="E864" t="s">
        <v>155</v>
      </c>
      <c r="F864">
        <f t="shared" si="28"/>
        <v>63</v>
      </c>
      <c r="H864">
        <v>63</v>
      </c>
      <c r="I864" t="str">
        <f t="shared" si="27"/>
        <v>Not Outlier</v>
      </c>
    </row>
    <row r="865" spans="1:9" x14ac:dyDescent="0.25">
      <c r="A865">
        <v>864</v>
      </c>
      <c r="B865" s="1" t="s">
        <v>99</v>
      </c>
      <c r="C865" t="s">
        <v>152</v>
      </c>
      <c r="D865">
        <v>78</v>
      </c>
      <c r="E865" t="s">
        <v>155</v>
      </c>
      <c r="F865">
        <f t="shared" si="28"/>
        <v>78</v>
      </c>
      <c r="H865">
        <v>78</v>
      </c>
      <c r="I865" t="str">
        <f t="shared" si="27"/>
        <v>Not Outlier</v>
      </c>
    </row>
    <row r="866" spans="1:9" x14ac:dyDescent="0.25">
      <c r="A866">
        <v>865</v>
      </c>
      <c r="B866" s="1" t="s">
        <v>99</v>
      </c>
      <c r="C866" t="s">
        <v>151</v>
      </c>
      <c r="D866">
        <v>20</v>
      </c>
      <c r="E866" t="s">
        <v>155</v>
      </c>
      <c r="F866">
        <f t="shared" si="28"/>
        <v>20</v>
      </c>
      <c r="H866">
        <v>20</v>
      </c>
      <c r="I866" t="str">
        <f t="shared" si="27"/>
        <v>Not Outlier</v>
      </c>
    </row>
    <row r="867" spans="1:9" x14ac:dyDescent="0.25">
      <c r="A867">
        <v>866</v>
      </c>
      <c r="B867" s="1" t="s">
        <v>106</v>
      </c>
      <c r="C867" t="s">
        <v>152</v>
      </c>
      <c r="D867">
        <v>66</v>
      </c>
      <c r="E867" t="s">
        <v>155</v>
      </c>
      <c r="F867">
        <f t="shared" si="28"/>
        <v>66</v>
      </c>
      <c r="H867">
        <v>66</v>
      </c>
      <c r="I867" t="str">
        <f t="shared" si="27"/>
        <v>Not Outlier</v>
      </c>
    </row>
    <row r="868" spans="1:9" x14ac:dyDescent="0.25">
      <c r="A868">
        <v>867</v>
      </c>
      <c r="B868" s="1" t="s">
        <v>99</v>
      </c>
      <c r="C868" t="s">
        <v>152</v>
      </c>
      <c r="D868">
        <v>76</v>
      </c>
      <c r="E868" t="s">
        <v>155</v>
      </c>
      <c r="F868">
        <f t="shared" si="28"/>
        <v>76</v>
      </c>
      <c r="H868">
        <v>76</v>
      </c>
      <c r="I868" t="str">
        <f t="shared" si="27"/>
        <v>Not Outlier</v>
      </c>
    </row>
    <row r="869" spans="1:9" x14ac:dyDescent="0.25">
      <c r="A869">
        <v>868</v>
      </c>
      <c r="B869" s="1" t="s">
        <v>110</v>
      </c>
      <c r="C869" t="s">
        <v>152</v>
      </c>
      <c r="D869">
        <v>31</v>
      </c>
      <c r="E869" t="s">
        <v>155</v>
      </c>
      <c r="F869">
        <f t="shared" si="28"/>
        <v>31</v>
      </c>
      <c r="H869">
        <v>31</v>
      </c>
      <c r="I869" t="str">
        <f t="shared" si="27"/>
        <v>Not Outlier</v>
      </c>
    </row>
    <row r="870" spans="1:9" x14ac:dyDescent="0.25">
      <c r="A870">
        <v>869</v>
      </c>
      <c r="B870" s="1" t="s">
        <v>104</v>
      </c>
      <c r="C870" t="s">
        <v>152</v>
      </c>
      <c r="D870">
        <v>56</v>
      </c>
      <c r="E870" t="s">
        <v>155</v>
      </c>
      <c r="F870">
        <f t="shared" si="28"/>
        <v>56</v>
      </c>
      <c r="H870">
        <v>56</v>
      </c>
      <c r="I870" t="str">
        <f t="shared" si="27"/>
        <v>Not Outlier</v>
      </c>
    </row>
    <row r="871" spans="1:9" x14ac:dyDescent="0.25">
      <c r="A871">
        <v>870</v>
      </c>
      <c r="B871" s="1" t="s">
        <v>113</v>
      </c>
      <c r="C871" t="s">
        <v>151</v>
      </c>
      <c r="D871">
        <v>65</v>
      </c>
      <c r="E871" t="s">
        <v>155</v>
      </c>
      <c r="F871">
        <f t="shared" si="28"/>
        <v>65</v>
      </c>
      <c r="H871">
        <v>65</v>
      </c>
      <c r="I871" t="str">
        <f t="shared" si="27"/>
        <v>Not Outlier</v>
      </c>
    </row>
    <row r="872" spans="1:9" x14ac:dyDescent="0.25">
      <c r="A872">
        <v>871</v>
      </c>
      <c r="B872" s="1" t="s">
        <v>107</v>
      </c>
      <c r="C872" t="s">
        <v>152</v>
      </c>
      <c r="D872">
        <v>76</v>
      </c>
      <c r="E872" t="s">
        <v>155</v>
      </c>
      <c r="F872">
        <f t="shared" si="28"/>
        <v>76</v>
      </c>
      <c r="H872">
        <v>76</v>
      </c>
      <c r="I872" t="str">
        <f t="shared" si="27"/>
        <v>Not Outlier</v>
      </c>
    </row>
    <row r="873" spans="1:9" x14ac:dyDescent="0.25">
      <c r="A873">
        <v>872</v>
      </c>
      <c r="B873" s="1" t="s">
        <v>100</v>
      </c>
      <c r="C873" t="s">
        <v>152</v>
      </c>
      <c r="D873">
        <v>20</v>
      </c>
      <c r="E873" t="s">
        <v>155</v>
      </c>
      <c r="F873">
        <f t="shared" si="28"/>
        <v>20</v>
      </c>
      <c r="H873">
        <v>20</v>
      </c>
      <c r="I873" t="str">
        <f t="shared" si="27"/>
        <v>Not Outlier</v>
      </c>
    </row>
    <row r="874" spans="1:9" x14ac:dyDescent="0.25">
      <c r="A874">
        <v>873</v>
      </c>
      <c r="B874" s="1" t="s">
        <v>102</v>
      </c>
      <c r="C874" t="s">
        <v>151</v>
      </c>
      <c r="D874">
        <v>75</v>
      </c>
      <c r="E874" t="s">
        <v>155</v>
      </c>
      <c r="F874">
        <f t="shared" si="28"/>
        <v>75</v>
      </c>
      <c r="H874">
        <v>75</v>
      </c>
      <c r="I874" t="str">
        <f t="shared" si="27"/>
        <v>Not Outlier</v>
      </c>
    </row>
    <row r="875" spans="1:9" x14ac:dyDescent="0.25">
      <c r="A875">
        <v>874</v>
      </c>
      <c r="B875" s="1" t="s">
        <v>99</v>
      </c>
      <c r="C875" t="s">
        <v>152</v>
      </c>
      <c r="D875">
        <v>40</v>
      </c>
      <c r="E875" t="s">
        <v>155</v>
      </c>
      <c r="F875">
        <f t="shared" si="28"/>
        <v>40</v>
      </c>
      <c r="H875">
        <v>40</v>
      </c>
      <c r="I875" t="str">
        <f t="shared" si="27"/>
        <v>Not Outlier</v>
      </c>
    </row>
    <row r="876" spans="1:9" x14ac:dyDescent="0.25">
      <c r="A876">
        <v>875</v>
      </c>
      <c r="B876" s="1" t="s">
        <v>99</v>
      </c>
      <c r="C876" t="s">
        <v>151</v>
      </c>
      <c r="D876">
        <v>54</v>
      </c>
      <c r="E876" t="s">
        <v>155</v>
      </c>
      <c r="F876">
        <f t="shared" si="28"/>
        <v>54</v>
      </c>
      <c r="H876">
        <v>54</v>
      </c>
      <c r="I876" t="str">
        <f t="shared" si="27"/>
        <v>Not Outlier</v>
      </c>
    </row>
    <row r="877" spans="1:9" x14ac:dyDescent="0.25">
      <c r="A877">
        <v>876</v>
      </c>
      <c r="B877" s="1" t="s">
        <v>99</v>
      </c>
      <c r="C877" t="s">
        <v>151</v>
      </c>
      <c r="D877">
        <v>76</v>
      </c>
      <c r="E877" t="s">
        <v>155</v>
      </c>
      <c r="F877">
        <f t="shared" si="28"/>
        <v>76</v>
      </c>
      <c r="H877">
        <v>76</v>
      </c>
      <c r="I877" t="str">
        <f t="shared" si="27"/>
        <v>Not Outlier</v>
      </c>
    </row>
    <row r="878" spans="1:9" x14ac:dyDescent="0.25">
      <c r="A878">
        <v>877</v>
      </c>
      <c r="B878" s="1" t="s">
        <v>113</v>
      </c>
      <c r="C878" t="s">
        <v>151</v>
      </c>
      <c r="D878">
        <v>78</v>
      </c>
      <c r="E878" t="s">
        <v>155</v>
      </c>
      <c r="F878">
        <f t="shared" si="28"/>
        <v>78</v>
      </c>
      <c r="H878">
        <v>78</v>
      </c>
      <c r="I878" t="str">
        <f t="shared" si="27"/>
        <v>Not Outlier</v>
      </c>
    </row>
    <row r="879" spans="1:9" x14ac:dyDescent="0.25">
      <c r="A879">
        <v>878</v>
      </c>
      <c r="B879" s="1" t="s">
        <v>113</v>
      </c>
      <c r="C879" t="s">
        <v>152</v>
      </c>
      <c r="D879">
        <v>45</v>
      </c>
      <c r="E879" t="s">
        <v>155</v>
      </c>
      <c r="F879">
        <f t="shared" si="28"/>
        <v>45</v>
      </c>
      <c r="H879">
        <v>45</v>
      </c>
      <c r="I879" t="str">
        <f t="shared" si="27"/>
        <v>Not Outlier</v>
      </c>
    </row>
    <row r="880" spans="1:9" x14ac:dyDescent="0.25">
      <c r="A880">
        <v>879</v>
      </c>
      <c r="B880" s="1" t="s">
        <v>99</v>
      </c>
      <c r="C880" t="s">
        <v>152</v>
      </c>
      <c r="D880">
        <v>70</v>
      </c>
      <c r="E880" t="s">
        <v>155</v>
      </c>
      <c r="F880">
        <f t="shared" si="28"/>
        <v>70</v>
      </c>
      <c r="H880">
        <v>70</v>
      </c>
      <c r="I880" t="str">
        <f t="shared" si="27"/>
        <v>Not Outlier</v>
      </c>
    </row>
    <row r="881" spans="1:9" x14ac:dyDescent="0.25">
      <c r="A881">
        <v>880</v>
      </c>
      <c r="B881" s="1" t="s">
        <v>113</v>
      </c>
      <c r="C881" t="s">
        <v>151</v>
      </c>
      <c r="D881">
        <v>44</v>
      </c>
      <c r="E881" t="s">
        <v>155</v>
      </c>
      <c r="F881">
        <f t="shared" si="28"/>
        <v>44</v>
      </c>
      <c r="H881">
        <v>44</v>
      </c>
      <c r="I881" t="str">
        <f t="shared" si="27"/>
        <v>Not Outlier</v>
      </c>
    </row>
    <row r="882" spans="1:9" x14ac:dyDescent="0.25">
      <c r="A882">
        <v>881</v>
      </c>
      <c r="B882" s="1" t="s">
        <v>100</v>
      </c>
      <c r="C882" t="s">
        <v>151</v>
      </c>
      <c r="D882">
        <v>67</v>
      </c>
      <c r="E882" t="s">
        <v>155</v>
      </c>
      <c r="F882">
        <f t="shared" si="28"/>
        <v>67</v>
      </c>
      <c r="H882">
        <v>67</v>
      </c>
      <c r="I882" t="str">
        <f t="shared" si="27"/>
        <v>Not Outlier</v>
      </c>
    </row>
    <row r="883" spans="1:9" x14ac:dyDescent="0.25">
      <c r="A883">
        <v>882</v>
      </c>
      <c r="B883" s="1" t="s">
        <v>106</v>
      </c>
      <c r="C883" t="s">
        <v>151</v>
      </c>
      <c r="D883">
        <v>20</v>
      </c>
      <c r="E883" t="s">
        <v>155</v>
      </c>
      <c r="F883">
        <f t="shared" si="28"/>
        <v>20</v>
      </c>
      <c r="H883">
        <v>20</v>
      </c>
      <c r="I883" t="str">
        <f t="shared" si="27"/>
        <v>Not Outlier</v>
      </c>
    </row>
    <row r="884" spans="1:9" x14ac:dyDescent="0.25">
      <c r="A884">
        <v>883</v>
      </c>
      <c r="B884" s="1" t="s">
        <v>99</v>
      </c>
      <c r="C884" t="s">
        <v>151</v>
      </c>
      <c r="D884">
        <v>81</v>
      </c>
      <c r="E884" t="s">
        <v>155</v>
      </c>
      <c r="F884">
        <f t="shared" si="28"/>
        <v>81</v>
      </c>
      <c r="H884">
        <v>81</v>
      </c>
      <c r="I884" t="str">
        <f t="shared" si="27"/>
        <v>Not Outlier</v>
      </c>
    </row>
    <row r="885" spans="1:9" x14ac:dyDescent="0.25">
      <c r="A885">
        <v>884</v>
      </c>
      <c r="B885" s="1" t="s">
        <v>113</v>
      </c>
      <c r="C885" t="s">
        <v>151</v>
      </c>
      <c r="D885">
        <v>53</v>
      </c>
      <c r="E885" t="s">
        <v>155</v>
      </c>
      <c r="F885">
        <f t="shared" si="28"/>
        <v>53</v>
      </c>
      <c r="H885">
        <v>53</v>
      </c>
      <c r="I885" t="str">
        <f t="shared" si="27"/>
        <v>Not Outlier</v>
      </c>
    </row>
    <row r="886" spans="1:9" x14ac:dyDescent="0.25">
      <c r="A886">
        <v>885</v>
      </c>
      <c r="B886" s="1" t="s">
        <v>109</v>
      </c>
      <c r="C886" t="s">
        <v>152</v>
      </c>
      <c r="D886">
        <v>53</v>
      </c>
      <c r="E886" t="s">
        <v>155</v>
      </c>
      <c r="F886">
        <f t="shared" si="28"/>
        <v>53</v>
      </c>
      <c r="H886">
        <v>53</v>
      </c>
      <c r="I886" t="str">
        <f t="shared" si="27"/>
        <v>Not Outlier</v>
      </c>
    </row>
    <row r="887" spans="1:9" x14ac:dyDescent="0.25">
      <c r="A887">
        <v>886</v>
      </c>
      <c r="B887" s="1" t="s">
        <v>99</v>
      </c>
      <c r="C887" t="s">
        <v>151</v>
      </c>
      <c r="D887">
        <v>72</v>
      </c>
      <c r="E887" t="s">
        <v>155</v>
      </c>
      <c r="F887">
        <f t="shared" si="28"/>
        <v>72</v>
      </c>
      <c r="H887">
        <v>72</v>
      </c>
      <c r="I887" t="str">
        <f t="shared" si="27"/>
        <v>Not Outlier</v>
      </c>
    </row>
    <row r="888" spans="1:9" x14ac:dyDescent="0.25">
      <c r="A888">
        <v>887</v>
      </c>
      <c r="B888" s="1" t="s">
        <v>99</v>
      </c>
      <c r="C888" t="s">
        <v>152</v>
      </c>
      <c r="D888">
        <v>28</v>
      </c>
      <c r="E888" t="s">
        <v>155</v>
      </c>
      <c r="F888">
        <f t="shared" si="28"/>
        <v>28</v>
      </c>
      <c r="H888">
        <v>28</v>
      </c>
      <c r="I888" t="str">
        <f t="shared" si="27"/>
        <v>Not Outlier</v>
      </c>
    </row>
    <row r="889" spans="1:9" x14ac:dyDescent="0.25">
      <c r="A889">
        <v>888</v>
      </c>
      <c r="B889" s="1" t="s">
        <v>108</v>
      </c>
      <c r="C889" t="s">
        <v>151</v>
      </c>
      <c r="D889">
        <v>71</v>
      </c>
      <c r="E889" t="s">
        <v>155</v>
      </c>
      <c r="F889">
        <f t="shared" si="28"/>
        <v>71</v>
      </c>
      <c r="H889">
        <v>71</v>
      </c>
      <c r="I889" t="str">
        <f t="shared" si="27"/>
        <v>Not Outlier</v>
      </c>
    </row>
    <row r="890" spans="1:9" x14ac:dyDescent="0.25">
      <c r="A890">
        <v>889</v>
      </c>
      <c r="B890" s="1" t="s">
        <v>107</v>
      </c>
      <c r="C890" t="s">
        <v>152</v>
      </c>
      <c r="D890">
        <v>30</v>
      </c>
      <c r="E890" t="s">
        <v>155</v>
      </c>
      <c r="F890">
        <f t="shared" si="28"/>
        <v>30</v>
      </c>
      <c r="H890">
        <v>30</v>
      </c>
      <c r="I890" t="str">
        <f t="shared" si="27"/>
        <v>Not Outlier</v>
      </c>
    </row>
    <row r="891" spans="1:9" x14ac:dyDescent="0.25">
      <c r="A891">
        <v>890</v>
      </c>
      <c r="B891" s="1" t="s">
        <v>99</v>
      </c>
      <c r="C891" t="s">
        <v>152</v>
      </c>
      <c r="D891">
        <v>84</v>
      </c>
      <c r="E891" t="s">
        <v>155</v>
      </c>
      <c r="F891">
        <f t="shared" si="28"/>
        <v>84</v>
      </c>
      <c r="H891">
        <v>84</v>
      </c>
      <c r="I891" t="str">
        <f t="shared" si="27"/>
        <v>Not Outlier</v>
      </c>
    </row>
    <row r="892" spans="1:9" x14ac:dyDescent="0.25">
      <c r="A892">
        <v>891</v>
      </c>
      <c r="B892" s="1" t="s">
        <v>99</v>
      </c>
      <c r="C892" t="s">
        <v>151</v>
      </c>
      <c r="D892">
        <v>45</v>
      </c>
      <c r="E892" t="s">
        <v>155</v>
      </c>
      <c r="F892">
        <f t="shared" si="28"/>
        <v>45</v>
      </c>
      <c r="H892">
        <v>45</v>
      </c>
      <c r="I892" t="str">
        <f t="shared" si="27"/>
        <v>Not Outlier</v>
      </c>
    </row>
    <row r="893" spans="1:9" x14ac:dyDescent="0.25">
      <c r="A893">
        <v>892</v>
      </c>
      <c r="B893" s="1" t="s">
        <v>99</v>
      </c>
      <c r="C893" t="s">
        <v>152</v>
      </c>
      <c r="D893">
        <v>34</v>
      </c>
      <c r="E893" t="s">
        <v>155</v>
      </c>
      <c r="F893">
        <f t="shared" si="28"/>
        <v>34</v>
      </c>
      <c r="H893">
        <v>34</v>
      </c>
      <c r="I893" t="str">
        <f t="shared" si="27"/>
        <v>Not Outlier</v>
      </c>
    </row>
    <row r="894" spans="1:9" x14ac:dyDescent="0.25">
      <c r="A894">
        <v>893</v>
      </c>
      <c r="B894" s="1" t="s">
        <v>99</v>
      </c>
      <c r="C894" t="s">
        <v>151</v>
      </c>
      <c r="D894">
        <v>53</v>
      </c>
      <c r="E894" t="s">
        <v>155</v>
      </c>
      <c r="F894">
        <f t="shared" si="28"/>
        <v>53</v>
      </c>
      <c r="H894">
        <v>53</v>
      </c>
      <c r="I894" t="str">
        <f t="shared" si="27"/>
        <v>Not Outlier</v>
      </c>
    </row>
    <row r="895" spans="1:9" x14ac:dyDescent="0.25">
      <c r="A895">
        <v>894</v>
      </c>
      <c r="B895" s="1" t="s">
        <v>101</v>
      </c>
      <c r="C895" t="s">
        <v>152</v>
      </c>
      <c r="D895">
        <v>37</v>
      </c>
      <c r="E895" t="s">
        <v>155</v>
      </c>
      <c r="F895">
        <f t="shared" si="28"/>
        <v>37</v>
      </c>
      <c r="H895">
        <v>37</v>
      </c>
      <c r="I895" t="str">
        <f t="shared" si="27"/>
        <v>Not Outlier</v>
      </c>
    </row>
    <row r="896" spans="1:9" x14ac:dyDescent="0.25">
      <c r="A896">
        <v>895</v>
      </c>
      <c r="B896" s="1" t="s">
        <v>110</v>
      </c>
      <c r="C896" t="s">
        <v>151</v>
      </c>
      <c r="D896">
        <v>38</v>
      </c>
      <c r="E896" t="s">
        <v>155</v>
      </c>
      <c r="F896">
        <f t="shared" si="28"/>
        <v>38</v>
      </c>
      <c r="H896">
        <v>38</v>
      </c>
      <c r="I896" t="str">
        <f t="shared" si="27"/>
        <v>Not Outlier</v>
      </c>
    </row>
    <row r="897" spans="1:9" x14ac:dyDescent="0.25">
      <c r="A897">
        <v>896</v>
      </c>
      <c r="B897" s="1" t="s">
        <v>101</v>
      </c>
      <c r="C897" t="s">
        <v>152</v>
      </c>
      <c r="D897">
        <v>79</v>
      </c>
      <c r="E897" t="s">
        <v>155</v>
      </c>
      <c r="F897">
        <f t="shared" si="28"/>
        <v>79</v>
      </c>
      <c r="H897">
        <v>79</v>
      </c>
      <c r="I897" t="str">
        <f t="shared" si="27"/>
        <v>Not Outlier</v>
      </c>
    </row>
    <row r="898" spans="1:9" x14ac:dyDescent="0.25">
      <c r="A898">
        <v>897</v>
      </c>
      <c r="B898" s="1" t="s">
        <v>99</v>
      </c>
      <c r="C898" t="s">
        <v>151</v>
      </c>
      <c r="D898">
        <v>46</v>
      </c>
      <c r="E898" t="s">
        <v>155</v>
      </c>
      <c r="F898">
        <f t="shared" si="28"/>
        <v>46</v>
      </c>
      <c r="H898">
        <v>46</v>
      </c>
      <c r="I898" t="str">
        <f t="shared" si="27"/>
        <v>Not Outlier</v>
      </c>
    </row>
    <row r="899" spans="1:9" x14ac:dyDescent="0.25">
      <c r="A899">
        <v>898</v>
      </c>
      <c r="B899" s="1" t="s">
        <v>99</v>
      </c>
      <c r="C899" t="s">
        <v>151</v>
      </c>
      <c r="D899">
        <v>64</v>
      </c>
      <c r="E899" t="s">
        <v>155</v>
      </c>
      <c r="F899">
        <f t="shared" si="28"/>
        <v>64</v>
      </c>
      <c r="H899">
        <v>64</v>
      </c>
      <c r="I899" t="str">
        <f t="shared" ref="I899:I962" si="29">IF(OR(H899&gt;$L$9,H899&lt;$L$10),"Outlier","Not Outlier")</f>
        <v>Not Outlier</v>
      </c>
    </row>
    <row r="900" spans="1:9" x14ac:dyDescent="0.25">
      <c r="A900">
        <v>899</v>
      </c>
      <c r="B900" s="1" t="s">
        <v>99</v>
      </c>
      <c r="C900" t="s">
        <v>152</v>
      </c>
      <c r="D900">
        <v>75</v>
      </c>
      <c r="E900" t="s">
        <v>155</v>
      </c>
      <c r="F900">
        <f t="shared" si="28"/>
        <v>75</v>
      </c>
      <c r="H900">
        <v>75</v>
      </c>
      <c r="I900" t="str">
        <f t="shared" si="29"/>
        <v>Not Outlier</v>
      </c>
    </row>
    <row r="901" spans="1:9" x14ac:dyDescent="0.25">
      <c r="A901">
        <v>900</v>
      </c>
      <c r="B901" s="1" t="s">
        <v>99</v>
      </c>
      <c r="C901" t="s">
        <v>151</v>
      </c>
      <c r="D901">
        <v>54</v>
      </c>
      <c r="E901" t="s">
        <v>155</v>
      </c>
      <c r="F901">
        <f t="shared" si="28"/>
        <v>54</v>
      </c>
      <c r="H901">
        <v>54</v>
      </c>
      <c r="I901" t="str">
        <f t="shared" si="29"/>
        <v>Not Outlier</v>
      </c>
    </row>
    <row r="902" spans="1:9" x14ac:dyDescent="0.25">
      <c r="A902">
        <v>901</v>
      </c>
      <c r="B902" s="1" t="s">
        <v>99</v>
      </c>
      <c r="C902" t="s">
        <v>152</v>
      </c>
      <c r="D902">
        <v>44</v>
      </c>
      <c r="E902" t="s">
        <v>155</v>
      </c>
      <c r="F902">
        <f t="shared" ref="F902:F965" si="30">IF(D902,D902,AVERAGE(D899:D901))</f>
        <v>44</v>
      </c>
      <c r="H902">
        <v>44</v>
      </c>
      <c r="I902" t="str">
        <f t="shared" si="29"/>
        <v>Not Outlier</v>
      </c>
    </row>
    <row r="903" spans="1:9" x14ac:dyDescent="0.25">
      <c r="A903">
        <v>902</v>
      </c>
      <c r="B903" s="1" t="s">
        <v>99</v>
      </c>
      <c r="C903" t="s">
        <v>152</v>
      </c>
      <c r="D903">
        <v>82</v>
      </c>
      <c r="E903" t="s">
        <v>155</v>
      </c>
      <c r="F903">
        <f t="shared" si="30"/>
        <v>82</v>
      </c>
      <c r="H903">
        <v>82</v>
      </c>
      <c r="I903" t="str">
        <f t="shared" si="29"/>
        <v>Not Outlier</v>
      </c>
    </row>
    <row r="904" spans="1:9" x14ac:dyDescent="0.25">
      <c r="A904">
        <v>903</v>
      </c>
      <c r="B904" s="1" t="s">
        <v>99</v>
      </c>
      <c r="C904" t="s">
        <v>151</v>
      </c>
      <c r="D904">
        <v>27</v>
      </c>
      <c r="E904" t="s">
        <v>155</v>
      </c>
      <c r="F904">
        <f t="shared" si="30"/>
        <v>27</v>
      </c>
      <c r="H904">
        <v>27</v>
      </c>
      <c r="I904" t="str">
        <f t="shared" si="29"/>
        <v>Not Outlier</v>
      </c>
    </row>
    <row r="905" spans="1:9" x14ac:dyDescent="0.25">
      <c r="A905">
        <v>904</v>
      </c>
      <c r="B905" s="1" t="s">
        <v>113</v>
      </c>
      <c r="C905" t="s">
        <v>152</v>
      </c>
      <c r="D905">
        <v>34</v>
      </c>
      <c r="E905" t="s">
        <v>155</v>
      </c>
      <c r="F905">
        <f t="shared" si="30"/>
        <v>34</v>
      </c>
      <c r="H905">
        <v>34</v>
      </c>
      <c r="I905" t="str">
        <f t="shared" si="29"/>
        <v>Not Outlier</v>
      </c>
    </row>
    <row r="906" spans="1:9" x14ac:dyDescent="0.25">
      <c r="A906">
        <v>905</v>
      </c>
      <c r="B906" s="1" t="s">
        <v>99</v>
      </c>
      <c r="C906" t="s">
        <v>152</v>
      </c>
      <c r="D906">
        <v>25</v>
      </c>
      <c r="E906" t="s">
        <v>155</v>
      </c>
      <c r="F906">
        <f t="shared" si="30"/>
        <v>25</v>
      </c>
      <c r="H906">
        <v>25</v>
      </c>
      <c r="I906" t="str">
        <f t="shared" si="29"/>
        <v>Not Outlier</v>
      </c>
    </row>
    <row r="907" spans="1:9" x14ac:dyDescent="0.25">
      <c r="A907">
        <v>906</v>
      </c>
      <c r="B907" s="1" t="s">
        <v>100</v>
      </c>
      <c r="C907" t="s">
        <v>151</v>
      </c>
      <c r="D907">
        <v>79</v>
      </c>
      <c r="E907" t="s">
        <v>155</v>
      </c>
      <c r="F907">
        <f t="shared" si="30"/>
        <v>79</v>
      </c>
      <c r="H907">
        <v>79</v>
      </c>
      <c r="I907" t="str">
        <f t="shared" si="29"/>
        <v>Not Outlier</v>
      </c>
    </row>
    <row r="908" spans="1:9" x14ac:dyDescent="0.25">
      <c r="A908">
        <v>907</v>
      </c>
      <c r="B908" s="1" t="s">
        <v>108</v>
      </c>
      <c r="C908" t="s">
        <v>151</v>
      </c>
      <c r="D908">
        <v>55</v>
      </c>
      <c r="E908" t="s">
        <v>155</v>
      </c>
      <c r="F908">
        <f t="shared" si="30"/>
        <v>55</v>
      </c>
      <c r="H908">
        <v>55</v>
      </c>
      <c r="I908" t="str">
        <f t="shared" si="29"/>
        <v>Not Outlier</v>
      </c>
    </row>
    <row r="909" spans="1:9" x14ac:dyDescent="0.25">
      <c r="A909">
        <v>908</v>
      </c>
      <c r="B909" s="1" t="s">
        <v>99</v>
      </c>
      <c r="C909" t="s">
        <v>152</v>
      </c>
      <c r="D909">
        <v>75</v>
      </c>
      <c r="E909" t="s">
        <v>155</v>
      </c>
      <c r="F909">
        <f t="shared" si="30"/>
        <v>75</v>
      </c>
      <c r="H909">
        <v>75</v>
      </c>
      <c r="I909" t="str">
        <f t="shared" si="29"/>
        <v>Not Outlier</v>
      </c>
    </row>
    <row r="910" spans="1:9" x14ac:dyDescent="0.25">
      <c r="A910">
        <v>909</v>
      </c>
      <c r="B910" s="1" t="s">
        <v>113</v>
      </c>
      <c r="C910" t="s">
        <v>151</v>
      </c>
      <c r="D910">
        <v>71</v>
      </c>
      <c r="E910" t="s">
        <v>155</v>
      </c>
      <c r="F910">
        <f t="shared" si="30"/>
        <v>71</v>
      </c>
      <c r="H910">
        <v>71</v>
      </c>
      <c r="I910" t="str">
        <f t="shared" si="29"/>
        <v>Not Outlier</v>
      </c>
    </row>
    <row r="911" spans="1:9" x14ac:dyDescent="0.25">
      <c r="A911">
        <v>910</v>
      </c>
      <c r="B911" s="1" t="s">
        <v>99</v>
      </c>
      <c r="C911" t="s">
        <v>151</v>
      </c>
      <c r="D911">
        <v>68</v>
      </c>
      <c r="E911" t="s">
        <v>155</v>
      </c>
      <c r="F911">
        <f t="shared" si="30"/>
        <v>68</v>
      </c>
      <c r="H911">
        <v>68</v>
      </c>
      <c r="I911" t="str">
        <f t="shared" si="29"/>
        <v>Not Outlier</v>
      </c>
    </row>
    <row r="912" spans="1:9" x14ac:dyDescent="0.25">
      <c r="A912">
        <v>911</v>
      </c>
      <c r="B912" s="1" t="s">
        <v>99</v>
      </c>
      <c r="C912" t="s">
        <v>152</v>
      </c>
      <c r="D912">
        <v>27</v>
      </c>
      <c r="E912" t="s">
        <v>155</v>
      </c>
      <c r="F912">
        <f t="shared" si="30"/>
        <v>27</v>
      </c>
      <c r="H912">
        <v>27</v>
      </c>
      <c r="I912" t="str">
        <f t="shared" si="29"/>
        <v>Not Outlier</v>
      </c>
    </row>
    <row r="913" spans="1:9" x14ac:dyDescent="0.25">
      <c r="A913">
        <v>912</v>
      </c>
      <c r="B913" s="1" t="s">
        <v>99</v>
      </c>
      <c r="C913" t="s">
        <v>151</v>
      </c>
      <c r="D913">
        <v>33</v>
      </c>
      <c r="E913" t="s">
        <v>155</v>
      </c>
      <c r="F913">
        <f t="shared" si="30"/>
        <v>33</v>
      </c>
      <c r="H913">
        <v>33</v>
      </c>
      <c r="I913" t="str">
        <f t="shared" si="29"/>
        <v>Not Outlier</v>
      </c>
    </row>
    <row r="914" spans="1:9" x14ac:dyDescent="0.25">
      <c r="A914">
        <v>913</v>
      </c>
      <c r="B914" s="1" t="s">
        <v>99</v>
      </c>
      <c r="C914" t="s">
        <v>152</v>
      </c>
      <c r="D914">
        <v>28</v>
      </c>
      <c r="E914" t="s">
        <v>155</v>
      </c>
      <c r="F914">
        <f t="shared" si="30"/>
        <v>28</v>
      </c>
      <c r="H914">
        <v>28</v>
      </c>
      <c r="I914" t="str">
        <f t="shared" si="29"/>
        <v>Not Outlier</v>
      </c>
    </row>
    <row r="915" spans="1:9" x14ac:dyDescent="0.25">
      <c r="A915">
        <v>914</v>
      </c>
      <c r="B915" s="1" t="s">
        <v>99</v>
      </c>
      <c r="C915" t="s">
        <v>152</v>
      </c>
      <c r="D915">
        <v>80</v>
      </c>
      <c r="E915" t="s">
        <v>155</v>
      </c>
      <c r="F915">
        <f t="shared" si="30"/>
        <v>80</v>
      </c>
      <c r="H915">
        <v>80</v>
      </c>
      <c r="I915" t="str">
        <f t="shared" si="29"/>
        <v>Not Outlier</v>
      </c>
    </row>
    <row r="916" spans="1:9" x14ac:dyDescent="0.25">
      <c r="A916">
        <v>915</v>
      </c>
      <c r="B916" s="1" t="s">
        <v>100</v>
      </c>
      <c r="C916" t="s">
        <v>151</v>
      </c>
      <c r="D916">
        <v>39</v>
      </c>
      <c r="E916" t="s">
        <v>155</v>
      </c>
      <c r="F916">
        <f t="shared" si="30"/>
        <v>39</v>
      </c>
      <c r="H916">
        <v>39</v>
      </c>
      <c r="I916" t="str">
        <f t="shared" si="29"/>
        <v>Not Outlier</v>
      </c>
    </row>
    <row r="917" spans="1:9" x14ac:dyDescent="0.25">
      <c r="A917">
        <v>916</v>
      </c>
      <c r="B917" s="1" t="s">
        <v>100</v>
      </c>
      <c r="C917" t="s">
        <v>151</v>
      </c>
      <c r="D917">
        <v>61</v>
      </c>
      <c r="E917" t="s">
        <v>155</v>
      </c>
      <c r="F917">
        <f t="shared" si="30"/>
        <v>61</v>
      </c>
      <c r="H917">
        <v>61</v>
      </c>
      <c r="I917" t="str">
        <f t="shared" si="29"/>
        <v>Not Outlier</v>
      </c>
    </row>
    <row r="918" spans="1:9" x14ac:dyDescent="0.25">
      <c r="A918">
        <v>917</v>
      </c>
      <c r="B918" s="1" t="s">
        <v>103</v>
      </c>
      <c r="C918" t="s">
        <v>152</v>
      </c>
      <c r="D918">
        <v>41</v>
      </c>
      <c r="E918" t="s">
        <v>155</v>
      </c>
      <c r="F918">
        <f t="shared" si="30"/>
        <v>41</v>
      </c>
      <c r="H918">
        <v>41</v>
      </c>
      <c r="I918" t="str">
        <f t="shared" si="29"/>
        <v>Not Outlier</v>
      </c>
    </row>
    <row r="919" spans="1:9" x14ac:dyDescent="0.25">
      <c r="A919">
        <v>918</v>
      </c>
      <c r="B919" s="1" t="s">
        <v>101</v>
      </c>
      <c r="C919" t="s">
        <v>151</v>
      </c>
      <c r="D919">
        <v>75</v>
      </c>
      <c r="E919" t="s">
        <v>155</v>
      </c>
      <c r="F919">
        <f t="shared" si="30"/>
        <v>75</v>
      </c>
      <c r="H919">
        <v>75</v>
      </c>
      <c r="I919" t="str">
        <f t="shared" si="29"/>
        <v>Not Outlier</v>
      </c>
    </row>
    <row r="920" spans="1:9" x14ac:dyDescent="0.25">
      <c r="A920">
        <v>919</v>
      </c>
      <c r="B920" s="1" t="s">
        <v>108</v>
      </c>
      <c r="C920" t="s">
        <v>151</v>
      </c>
      <c r="D920">
        <v>27</v>
      </c>
      <c r="E920" t="s">
        <v>155</v>
      </c>
      <c r="F920">
        <f t="shared" si="30"/>
        <v>27</v>
      </c>
      <c r="H920">
        <v>27</v>
      </c>
      <c r="I920" t="str">
        <f t="shared" si="29"/>
        <v>Not Outlier</v>
      </c>
    </row>
    <row r="921" spans="1:9" x14ac:dyDescent="0.25">
      <c r="A921">
        <v>920</v>
      </c>
      <c r="B921" s="1" t="s">
        <v>99</v>
      </c>
      <c r="C921" t="s">
        <v>151</v>
      </c>
      <c r="D921">
        <v>67</v>
      </c>
      <c r="E921" t="s">
        <v>155</v>
      </c>
      <c r="F921">
        <f t="shared" si="30"/>
        <v>67</v>
      </c>
      <c r="H921">
        <v>67</v>
      </c>
      <c r="I921" t="str">
        <f t="shared" si="29"/>
        <v>Not Outlier</v>
      </c>
    </row>
    <row r="922" spans="1:9" x14ac:dyDescent="0.25">
      <c r="A922">
        <v>921</v>
      </c>
      <c r="B922" s="1" t="s">
        <v>99</v>
      </c>
      <c r="C922" t="s">
        <v>152</v>
      </c>
      <c r="D922">
        <v>52</v>
      </c>
      <c r="E922" t="s">
        <v>155</v>
      </c>
      <c r="F922">
        <f t="shared" si="30"/>
        <v>52</v>
      </c>
      <c r="H922">
        <v>52</v>
      </c>
      <c r="I922" t="str">
        <f t="shared" si="29"/>
        <v>Not Outlier</v>
      </c>
    </row>
    <row r="923" spans="1:9" x14ac:dyDescent="0.25">
      <c r="A923">
        <v>922</v>
      </c>
      <c r="B923" s="1" t="s">
        <v>110</v>
      </c>
      <c r="C923" t="s">
        <v>152</v>
      </c>
      <c r="D923">
        <v>31</v>
      </c>
      <c r="E923" t="s">
        <v>155</v>
      </c>
      <c r="F923">
        <f t="shared" si="30"/>
        <v>31</v>
      </c>
      <c r="H923">
        <v>31</v>
      </c>
      <c r="I923" t="str">
        <f t="shared" si="29"/>
        <v>Not Outlier</v>
      </c>
    </row>
    <row r="924" spans="1:9" x14ac:dyDescent="0.25">
      <c r="A924">
        <v>923</v>
      </c>
      <c r="B924" s="1" t="s">
        <v>99</v>
      </c>
      <c r="C924" t="s">
        <v>152</v>
      </c>
      <c r="D924">
        <v>44</v>
      </c>
      <c r="E924" t="s">
        <v>155</v>
      </c>
      <c r="F924">
        <f t="shared" si="30"/>
        <v>44</v>
      </c>
      <c r="H924">
        <v>44</v>
      </c>
      <c r="I924" t="str">
        <f t="shared" si="29"/>
        <v>Not Outlier</v>
      </c>
    </row>
    <row r="925" spans="1:9" x14ac:dyDescent="0.25">
      <c r="A925">
        <v>924</v>
      </c>
      <c r="B925" s="1" t="s">
        <v>113</v>
      </c>
      <c r="C925" t="s">
        <v>151</v>
      </c>
      <c r="D925">
        <v>64</v>
      </c>
      <c r="E925" t="s">
        <v>155</v>
      </c>
      <c r="F925">
        <f t="shared" si="30"/>
        <v>64</v>
      </c>
      <c r="H925">
        <v>64</v>
      </c>
      <c r="I925" t="str">
        <f t="shared" si="29"/>
        <v>Not Outlier</v>
      </c>
    </row>
    <row r="926" spans="1:9" x14ac:dyDescent="0.25">
      <c r="A926">
        <v>925</v>
      </c>
      <c r="B926" s="1" t="s">
        <v>99</v>
      </c>
      <c r="C926" t="s">
        <v>152</v>
      </c>
      <c r="D926">
        <v>34</v>
      </c>
      <c r="E926" t="s">
        <v>155</v>
      </c>
      <c r="F926">
        <f t="shared" si="30"/>
        <v>34</v>
      </c>
      <c r="H926">
        <v>34</v>
      </c>
      <c r="I926" t="str">
        <f t="shared" si="29"/>
        <v>Not Outlier</v>
      </c>
    </row>
    <row r="927" spans="1:9" x14ac:dyDescent="0.25">
      <c r="A927">
        <v>926</v>
      </c>
      <c r="B927" s="1" t="s">
        <v>99</v>
      </c>
      <c r="C927" t="s">
        <v>152</v>
      </c>
      <c r="D927">
        <v>19</v>
      </c>
      <c r="E927" t="s">
        <v>155</v>
      </c>
      <c r="F927">
        <f t="shared" si="30"/>
        <v>19</v>
      </c>
      <c r="H927">
        <v>19</v>
      </c>
      <c r="I927" t="str">
        <f t="shared" si="29"/>
        <v>Not Outlier</v>
      </c>
    </row>
    <row r="928" spans="1:9" x14ac:dyDescent="0.25">
      <c r="A928">
        <v>927</v>
      </c>
      <c r="B928" s="1" t="s">
        <v>113</v>
      </c>
      <c r="C928" t="s">
        <v>151</v>
      </c>
      <c r="D928">
        <v>77</v>
      </c>
      <c r="E928" t="s">
        <v>155</v>
      </c>
      <c r="F928">
        <f t="shared" si="30"/>
        <v>77</v>
      </c>
      <c r="H928">
        <v>77</v>
      </c>
      <c r="I928" t="str">
        <f t="shared" si="29"/>
        <v>Not Outlier</v>
      </c>
    </row>
    <row r="929" spans="1:9" x14ac:dyDescent="0.25">
      <c r="A929">
        <v>928</v>
      </c>
      <c r="B929" s="1" t="s">
        <v>104</v>
      </c>
      <c r="C929" t="s">
        <v>152</v>
      </c>
      <c r="D929">
        <v>56</v>
      </c>
      <c r="E929" t="s">
        <v>155</v>
      </c>
      <c r="F929">
        <f t="shared" si="30"/>
        <v>56</v>
      </c>
      <c r="H929">
        <v>56</v>
      </c>
      <c r="I929" t="str">
        <f t="shared" si="29"/>
        <v>Not Outlier</v>
      </c>
    </row>
    <row r="930" spans="1:9" x14ac:dyDescent="0.25">
      <c r="A930">
        <v>929</v>
      </c>
      <c r="B930" s="1" t="s">
        <v>99</v>
      </c>
      <c r="C930" t="s">
        <v>151</v>
      </c>
      <c r="D930">
        <v>18</v>
      </c>
      <c r="E930" t="s">
        <v>155</v>
      </c>
      <c r="F930">
        <f t="shared" si="30"/>
        <v>18</v>
      </c>
      <c r="H930">
        <v>18</v>
      </c>
      <c r="I930" t="str">
        <f t="shared" si="29"/>
        <v>Not Outlier</v>
      </c>
    </row>
    <row r="931" spans="1:9" x14ac:dyDescent="0.25">
      <c r="A931">
        <v>930</v>
      </c>
      <c r="B931" s="1" t="s">
        <v>101</v>
      </c>
      <c r="C931" t="s">
        <v>151</v>
      </c>
      <c r="D931">
        <v>21</v>
      </c>
      <c r="E931" t="s">
        <v>155</v>
      </c>
      <c r="F931">
        <f t="shared" si="30"/>
        <v>21</v>
      </c>
      <c r="H931">
        <v>21</v>
      </c>
      <c r="I931" t="str">
        <f t="shared" si="29"/>
        <v>Not Outlier</v>
      </c>
    </row>
    <row r="932" spans="1:9" x14ac:dyDescent="0.25">
      <c r="A932">
        <v>931</v>
      </c>
      <c r="B932" s="1" t="s">
        <v>99</v>
      </c>
      <c r="C932" t="s">
        <v>152</v>
      </c>
      <c r="D932">
        <v>58</v>
      </c>
      <c r="E932" t="s">
        <v>155</v>
      </c>
      <c r="F932">
        <f t="shared" si="30"/>
        <v>58</v>
      </c>
      <c r="H932">
        <v>58</v>
      </c>
      <c r="I932" t="str">
        <f t="shared" si="29"/>
        <v>Not Outlier</v>
      </c>
    </row>
    <row r="933" spans="1:9" x14ac:dyDescent="0.25">
      <c r="A933">
        <v>932</v>
      </c>
      <c r="B933" s="1" t="s">
        <v>110</v>
      </c>
      <c r="C933" t="s">
        <v>152</v>
      </c>
      <c r="D933">
        <v>61</v>
      </c>
      <c r="E933" t="s">
        <v>155</v>
      </c>
      <c r="F933">
        <f t="shared" si="30"/>
        <v>61</v>
      </c>
      <c r="H933">
        <v>61</v>
      </c>
      <c r="I933" t="str">
        <f t="shared" si="29"/>
        <v>Not Outlier</v>
      </c>
    </row>
    <row r="934" spans="1:9" x14ac:dyDescent="0.25">
      <c r="A934">
        <v>933</v>
      </c>
      <c r="B934" s="1" t="s">
        <v>99</v>
      </c>
      <c r="C934" t="s">
        <v>152</v>
      </c>
      <c r="D934">
        <v>24</v>
      </c>
      <c r="E934" t="s">
        <v>155</v>
      </c>
      <c r="F934">
        <f t="shared" si="30"/>
        <v>24</v>
      </c>
      <c r="H934">
        <v>24</v>
      </c>
      <c r="I934" t="str">
        <f t="shared" si="29"/>
        <v>Not Outlier</v>
      </c>
    </row>
    <row r="935" spans="1:9" x14ac:dyDescent="0.25">
      <c r="A935">
        <v>934</v>
      </c>
      <c r="B935" s="1" t="s">
        <v>99</v>
      </c>
      <c r="C935" t="s">
        <v>151</v>
      </c>
      <c r="D935">
        <v>70</v>
      </c>
      <c r="E935" t="s">
        <v>155</v>
      </c>
      <c r="F935">
        <f t="shared" si="30"/>
        <v>70</v>
      </c>
      <c r="H935">
        <v>70</v>
      </c>
      <c r="I935" t="str">
        <f t="shared" si="29"/>
        <v>Not Outlier</v>
      </c>
    </row>
    <row r="936" spans="1:9" x14ac:dyDescent="0.25">
      <c r="A936">
        <v>935</v>
      </c>
      <c r="B936" s="1" t="s">
        <v>100</v>
      </c>
      <c r="C936" t="s">
        <v>151</v>
      </c>
      <c r="D936">
        <v>38</v>
      </c>
      <c r="E936" t="s">
        <v>155</v>
      </c>
      <c r="F936">
        <f t="shared" si="30"/>
        <v>38</v>
      </c>
      <c r="H936">
        <v>38</v>
      </c>
      <c r="I936" t="str">
        <f t="shared" si="29"/>
        <v>Not Outlier</v>
      </c>
    </row>
    <row r="937" spans="1:9" x14ac:dyDescent="0.25">
      <c r="A937">
        <v>936</v>
      </c>
      <c r="B937" s="1" t="s">
        <v>106</v>
      </c>
      <c r="C937" t="s">
        <v>151</v>
      </c>
      <c r="D937">
        <v>34</v>
      </c>
      <c r="E937" t="s">
        <v>155</v>
      </c>
      <c r="F937">
        <f t="shared" si="30"/>
        <v>34</v>
      </c>
      <c r="H937">
        <v>34</v>
      </c>
      <c r="I937" t="str">
        <f t="shared" si="29"/>
        <v>Not Outlier</v>
      </c>
    </row>
    <row r="938" spans="1:9" x14ac:dyDescent="0.25">
      <c r="A938">
        <v>937</v>
      </c>
      <c r="B938" s="1" t="s">
        <v>109</v>
      </c>
      <c r="C938" t="s">
        <v>152</v>
      </c>
      <c r="D938">
        <v>21</v>
      </c>
      <c r="E938" t="s">
        <v>155</v>
      </c>
      <c r="F938">
        <f t="shared" si="30"/>
        <v>21</v>
      </c>
      <c r="H938">
        <v>21</v>
      </c>
      <c r="I938" t="str">
        <f t="shared" si="29"/>
        <v>Not Outlier</v>
      </c>
    </row>
    <row r="939" spans="1:9" x14ac:dyDescent="0.25">
      <c r="A939">
        <v>938</v>
      </c>
      <c r="B939" s="1" t="s">
        <v>109</v>
      </c>
      <c r="C939" t="s">
        <v>152</v>
      </c>
      <c r="D939">
        <v>42</v>
      </c>
      <c r="E939" t="s">
        <v>155</v>
      </c>
      <c r="F939">
        <f t="shared" si="30"/>
        <v>42</v>
      </c>
      <c r="H939">
        <v>42</v>
      </c>
      <c r="I939" t="str">
        <f t="shared" si="29"/>
        <v>Not Outlier</v>
      </c>
    </row>
    <row r="940" spans="1:9" x14ac:dyDescent="0.25">
      <c r="A940">
        <v>939</v>
      </c>
      <c r="B940" s="1" t="s">
        <v>99</v>
      </c>
      <c r="C940" t="s">
        <v>151</v>
      </c>
      <c r="D940">
        <v>73</v>
      </c>
      <c r="E940" t="s">
        <v>155</v>
      </c>
      <c r="F940">
        <f t="shared" si="30"/>
        <v>73</v>
      </c>
      <c r="H940">
        <v>73</v>
      </c>
      <c r="I940" t="str">
        <f t="shared" si="29"/>
        <v>Not Outlier</v>
      </c>
    </row>
    <row r="941" spans="1:9" x14ac:dyDescent="0.25">
      <c r="A941">
        <v>940</v>
      </c>
      <c r="B941" s="1" t="s">
        <v>99</v>
      </c>
      <c r="C941" t="s">
        <v>151</v>
      </c>
      <c r="D941">
        <v>79</v>
      </c>
      <c r="E941" t="s">
        <v>155</v>
      </c>
      <c r="F941">
        <f t="shared" si="30"/>
        <v>79</v>
      </c>
      <c r="H941">
        <v>79</v>
      </c>
      <c r="I941" t="str">
        <f t="shared" si="29"/>
        <v>Not Outlier</v>
      </c>
    </row>
    <row r="942" spans="1:9" x14ac:dyDescent="0.25">
      <c r="A942">
        <v>941</v>
      </c>
      <c r="B942" s="1" t="s">
        <v>99</v>
      </c>
      <c r="C942" t="s">
        <v>151</v>
      </c>
      <c r="D942">
        <v>81</v>
      </c>
      <c r="E942" t="s">
        <v>155</v>
      </c>
      <c r="F942">
        <f t="shared" si="30"/>
        <v>81</v>
      </c>
      <c r="H942">
        <v>81</v>
      </c>
      <c r="I942" t="str">
        <f t="shared" si="29"/>
        <v>Not Outlier</v>
      </c>
    </row>
    <row r="943" spans="1:9" x14ac:dyDescent="0.25">
      <c r="A943">
        <v>942</v>
      </c>
      <c r="B943" s="1" t="s">
        <v>99</v>
      </c>
      <c r="C943" t="s">
        <v>152</v>
      </c>
      <c r="D943">
        <v>72</v>
      </c>
      <c r="E943" t="s">
        <v>155</v>
      </c>
      <c r="F943">
        <f t="shared" si="30"/>
        <v>72</v>
      </c>
      <c r="H943">
        <v>72</v>
      </c>
      <c r="I943" t="str">
        <f t="shared" si="29"/>
        <v>Not Outlier</v>
      </c>
    </row>
    <row r="944" spans="1:9" x14ac:dyDescent="0.25">
      <c r="A944">
        <v>943</v>
      </c>
      <c r="B944" s="1" t="s">
        <v>99</v>
      </c>
      <c r="C944" t="s">
        <v>152</v>
      </c>
      <c r="D944">
        <v>48</v>
      </c>
      <c r="E944" t="s">
        <v>155</v>
      </c>
      <c r="F944">
        <f t="shared" si="30"/>
        <v>48</v>
      </c>
      <c r="H944">
        <v>48</v>
      </c>
      <c r="I944" t="str">
        <f t="shared" si="29"/>
        <v>Not Outlier</v>
      </c>
    </row>
    <row r="945" spans="1:9" x14ac:dyDescent="0.25">
      <c r="A945">
        <v>944</v>
      </c>
      <c r="B945" s="1" t="s">
        <v>113</v>
      </c>
      <c r="C945" t="s">
        <v>151</v>
      </c>
      <c r="D945">
        <v>38</v>
      </c>
      <c r="E945" t="s">
        <v>155</v>
      </c>
      <c r="F945">
        <f t="shared" si="30"/>
        <v>38</v>
      </c>
      <c r="H945">
        <v>38</v>
      </c>
      <c r="I945" t="str">
        <f t="shared" si="29"/>
        <v>Not Outlier</v>
      </c>
    </row>
    <row r="946" spans="1:9" x14ac:dyDescent="0.25">
      <c r="A946">
        <v>945</v>
      </c>
      <c r="B946" s="1" t="s">
        <v>100</v>
      </c>
      <c r="C946" t="s">
        <v>151</v>
      </c>
      <c r="D946">
        <v>34</v>
      </c>
      <c r="E946" t="s">
        <v>155</v>
      </c>
      <c r="F946">
        <f t="shared" si="30"/>
        <v>34</v>
      </c>
      <c r="H946">
        <v>34</v>
      </c>
      <c r="I946" t="str">
        <f t="shared" si="29"/>
        <v>Not Outlier</v>
      </c>
    </row>
    <row r="947" spans="1:9" x14ac:dyDescent="0.25">
      <c r="A947">
        <v>946</v>
      </c>
      <c r="B947" s="1" t="s">
        <v>113</v>
      </c>
      <c r="C947" t="s">
        <v>151</v>
      </c>
      <c r="D947">
        <v>27</v>
      </c>
      <c r="E947" t="s">
        <v>155</v>
      </c>
      <c r="F947">
        <f t="shared" si="30"/>
        <v>27</v>
      </c>
      <c r="H947">
        <v>27</v>
      </c>
      <c r="I947" t="str">
        <f t="shared" si="29"/>
        <v>Not Outlier</v>
      </c>
    </row>
    <row r="948" spans="1:9" x14ac:dyDescent="0.25">
      <c r="A948">
        <v>947</v>
      </c>
      <c r="B948" s="1" t="s">
        <v>101</v>
      </c>
      <c r="C948" t="s">
        <v>152</v>
      </c>
      <c r="D948">
        <v>22</v>
      </c>
      <c r="E948" t="s">
        <v>155</v>
      </c>
      <c r="F948">
        <f t="shared" si="30"/>
        <v>22</v>
      </c>
      <c r="H948">
        <v>22</v>
      </c>
      <c r="I948" t="str">
        <f t="shared" si="29"/>
        <v>Not Outlier</v>
      </c>
    </row>
    <row r="949" spans="1:9" x14ac:dyDescent="0.25">
      <c r="A949">
        <v>948</v>
      </c>
      <c r="B949" s="1" t="s">
        <v>102</v>
      </c>
      <c r="C949" t="s">
        <v>151</v>
      </c>
      <c r="D949">
        <v>27</v>
      </c>
      <c r="E949" t="s">
        <v>155</v>
      </c>
      <c r="F949">
        <f t="shared" si="30"/>
        <v>27</v>
      </c>
      <c r="H949">
        <v>27</v>
      </c>
      <c r="I949" t="str">
        <f t="shared" si="29"/>
        <v>Not Outlier</v>
      </c>
    </row>
    <row r="950" spans="1:9" x14ac:dyDescent="0.25">
      <c r="A950">
        <v>949</v>
      </c>
      <c r="B950" s="1" t="s">
        <v>103</v>
      </c>
      <c r="C950" t="s">
        <v>151</v>
      </c>
      <c r="D950">
        <v>71</v>
      </c>
      <c r="E950" t="s">
        <v>155</v>
      </c>
      <c r="F950">
        <f t="shared" si="30"/>
        <v>71</v>
      </c>
      <c r="H950">
        <v>71</v>
      </c>
      <c r="I950" t="str">
        <f t="shared" si="29"/>
        <v>Not Outlier</v>
      </c>
    </row>
    <row r="951" spans="1:9" x14ac:dyDescent="0.25">
      <c r="A951">
        <v>950</v>
      </c>
      <c r="B951" s="1" t="s">
        <v>100</v>
      </c>
      <c r="C951" t="s">
        <v>151</v>
      </c>
      <c r="D951">
        <v>72</v>
      </c>
      <c r="E951" t="s">
        <v>155</v>
      </c>
      <c r="F951">
        <f t="shared" si="30"/>
        <v>72</v>
      </c>
      <c r="H951">
        <v>72</v>
      </c>
      <c r="I951" t="str">
        <f t="shared" si="29"/>
        <v>Not Outlier</v>
      </c>
    </row>
    <row r="952" spans="1:9" x14ac:dyDescent="0.25">
      <c r="A952">
        <v>951</v>
      </c>
      <c r="B952" s="1" t="s">
        <v>109</v>
      </c>
      <c r="C952" t="s">
        <v>151</v>
      </c>
      <c r="D952">
        <v>22</v>
      </c>
      <c r="E952" t="s">
        <v>155</v>
      </c>
      <c r="F952">
        <f t="shared" si="30"/>
        <v>22</v>
      </c>
      <c r="H952">
        <v>22</v>
      </c>
      <c r="I952" t="str">
        <f t="shared" si="29"/>
        <v>Not Outlier</v>
      </c>
    </row>
    <row r="953" spans="1:9" x14ac:dyDescent="0.25">
      <c r="A953">
        <v>952</v>
      </c>
      <c r="B953" s="1" t="s">
        <v>104</v>
      </c>
      <c r="C953" t="s">
        <v>152</v>
      </c>
      <c r="D953">
        <v>40</v>
      </c>
      <c r="E953" t="s">
        <v>155</v>
      </c>
      <c r="F953">
        <f t="shared" si="30"/>
        <v>40</v>
      </c>
      <c r="H953">
        <v>40</v>
      </c>
      <c r="I953" t="str">
        <f t="shared" si="29"/>
        <v>Not Outlier</v>
      </c>
    </row>
    <row r="954" spans="1:9" x14ac:dyDescent="0.25">
      <c r="A954">
        <v>953</v>
      </c>
      <c r="B954" s="1" t="s">
        <v>99</v>
      </c>
      <c r="C954" t="s">
        <v>152</v>
      </c>
      <c r="D954">
        <v>67</v>
      </c>
      <c r="E954" t="s">
        <v>155</v>
      </c>
      <c r="F954">
        <f t="shared" si="30"/>
        <v>67</v>
      </c>
      <c r="H954">
        <v>67</v>
      </c>
      <c r="I954" t="str">
        <f t="shared" si="29"/>
        <v>Not Outlier</v>
      </c>
    </row>
    <row r="955" spans="1:9" x14ac:dyDescent="0.25">
      <c r="A955">
        <v>954</v>
      </c>
      <c r="B955" s="1" t="s">
        <v>113</v>
      </c>
      <c r="C955" t="s">
        <v>151</v>
      </c>
      <c r="D955">
        <v>35</v>
      </c>
      <c r="E955" t="s">
        <v>155</v>
      </c>
      <c r="F955">
        <f t="shared" si="30"/>
        <v>35</v>
      </c>
      <c r="H955">
        <v>35</v>
      </c>
      <c r="I955" t="str">
        <f t="shared" si="29"/>
        <v>Not Outlier</v>
      </c>
    </row>
    <row r="956" spans="1:9" x14ac:dyDescent="0.25">
      <c r="A956">
        <v>955</v>
      </c>
      <c r="B956" s="1" t="s">
        <v>113</v>
      </c>
      <c r="C956" t="s">
        <v>151</v>
      </c>
      <c r="D956">
        <v>85</v>
      </c>
      <c r="E956" t="s">
        <v>155</v>
      </c>
      <c r="F956">
        <f t="shared" si="30"/>
        <v>85</v>
      </c>
      <c r="H956">
        <v>85</v>
      </c>
      <c r="I956" t="str">
        <f t="shared" si="29"/>
        <v>Not Outlier</v>
      </c>
    </row>
    <row r="957" spans="1:9" x14ac:dyDescent="0.25">
      <c r="A957">
        <v>956</v>
      </c>
      <c r="B957" s="1" t="s">
        <v>100</v>
      </c>
      <c r="C957" t="s">
        <v>151</v>
      </c>
      <c r="D957">
        <v>27</v>
      </c>
      <c r="E957" t="s">
        <v>155</v>
      </c>
      <c r="F957">
        <f t="shared" si="30"/>
        <v>27</v>
      </c>
      <c r="H957">
        <v>27</v>
      </c>
      <c r="I957" t="str">
        <f t="shared" si="29"/>
        <v>Not Outlier</v>
      </c>
    </row>
    <row r="958" spans="1:9" x14ac:dyDescent="0.25">
      <c r="A958">
        <v>957</v>
      </c>
      <c r="B958" s="1" t="s">
        <v>103</v>
      </c>
      <c r="C958" t="s">
        <v>152</v>
      </c>
      <c r="D958">
        <v>24</v>
      </c>
      <c r="E958" t="s">
        <v>155</v>
      </c>
      <c r="F958">
        <f t="shared" si="30"/>
        <v>24</v>
      </c>
      <c r="H958">
        <v>24</v>
      </c>
      <c r="I958" t="str">
        <f t="shared" si="29"/>
        <v>Not Outlier</v>
      </c>
    </row>
    <row r="959" spans="1:9" x14ac:dyDescent="0.25">
      <c r="A959">
        <v>958</v>
      </c>
      <c r="B959" s="1" t="s">
        <v>99</v>
      </c>
      <c r="C959" t="s">
        <v>151</v>
      </c>
      <c r="D959">
        <v>89</v>
      </c>
      <c r="E959" t="s">
        <v>155</v>
      </c>
      <c r="F959">
        <f t="shared" si="30"/>
        <v>89</v>
      </c>
      <c r="H959">
        <v>89</v>
      </c>
      <c r="I959" t="str">
        <f t="shared" si="29"/>
        <v>Not Outlier</v>
      </c>
    </row>
    <row r="960" spans="1:9" x14ac:dyDescent="0.25">
      <c r="A960">
        <v>959</v>
      </c>
      <c r="B960" s="1" t="s">
        <v>99</v>
      </c>
      <c r="C960" t="s">
        <v>152</v>
      </c>
      <c r="D960">
        <v>72</v>
      </c>
      <c r="E960" t="s">
        <v>155</v>
      </c>
      <c r="F960">
        <f t="shared" si="30"/>
        <v>72</v>
      </c>
      <c r="H960">
        <v>72</v>
      </c>
      <c r="I960" t="str">
        <f t="shared" si="29"/>
        <v>Not Outlier</v>
      </c>
    </row>
    <row r="961" spans="1:9" x14ac:dyDescent="0.25">
      <c r="A961">
        <v>960</v>
      </c>
      <c r="B961" s="1" t="s">
        <v>99</v>
      </c>
      <c r="C961" t="s">
        <v>152</v>
      </c>
      <c r="D961">
        <v>69</v>
      </c>
      <c r="E961" t="s">
        <v>155</v>
      </c>
      <c r="F961">
        <f t="shared" si="30"/>
        <v>69</v>
      </c>
      <c r="H961">
        <v>69</v>
      </c>
      <c r="I961" t="str">
        <f t="shared" si="29"/>
        <v>Not Outlier</v>
      </c>
    </row>
    <row r="962" spans="1:9" x14ac:dyDescent="0.25">
      <c r="A962">
        <v>961</v>
      </c>
      <c r="B962" s="1" t="s">
        <v>99</v>
      </c>
      <c r="C962" t="s">
        <v>152</v>
      </c>
      <c r="D962">
        <v>82</v>
      </c>
      <c r="E962" t="s">
        <v>155</v>
      </c>
      <c r="F962">
        <f t="shared" si="30"/>
        <v>82</v>
      </c>
      <c r="H962">
        <v>82</v>
      </c>
      <c r="I962" t="str">
        <f t="shared" si="29"/>
        <v>Not Outlier</v>
      </c>
    </row>
    <row r="963" spans="1:9" x14ac:dyDescent="0.25">
      <c r="A963">
        <v>962</v>
      </c>
      <c r="B963" s="1" t="s">
        <v>99</v>
      </c>
      <c r="C963" t="s">
        <v>152</v>
      </c>
      <c r="D963">
        <v>75</v>
      </c>
      <c r="E963" t="s">
        <v>155</v>
      </c>
      <c r="F963">
        <f t="shared" si="30"/>
        <v>75</v>
      </c>
      <c r="H963">
        <v>75</v>
      </c>
      <c r="I963" t="str">
        <f t="shared" ref="I963:I1026" si="31">IF(OR(H963&gt;$L$9,H963&lt;$L$10),"Outlier","Not Outlier")</f>
        <v>Not Outlier</v>
      </c>
    </row>
    <row r="964" spans="1:9" x14ac:dyDescent="0.25">
      <c r="A964">
        <v>963</v>
      </c>
      <c r="B964" s="1" t="s">
        <v>99</v>
      </c>
      <c r="C964" t="s">
        <v>152</v>
      </c>
      <c r="D964">
        <v>67</v>
      </c>
      <c r="E964" t="s">
        <v>155</v>
      </c>
      <c r="F964">
        <f t="shared" si="30"/>
        <v>67</v>
      </c>
      <c r="H964">
        <v>67</v>
      </c>
      <c r="I964" t="str">
        <f t="shared" si="31"/>
        <v>Not Outlier</v>
      </c>
    </row>
    <row r="965" spans="1:9" x14ac:dyDescent="0.25">
      <c r="A965">
        <v>964</v>
      </c>
      <c r="B965" s="1" t="s">
        <v>100</v>
      </c>
      <c r="C965" t="s">
        <v>152</v>
      </c>
      <c r="D965">
        <v>53</v>
      </c>
      <c r="E965" t="s">
        <v>155</v>
      </c>
      <c r="F965">
        <f t="shared" si="30"/>
        <v>53</v>
      </c>
      <c r="H965">
        <v>53</v>
      </c>
      <c r="I965" t="str">
        <f t="shared" si="31"/>
        <v>Not Outlier</v>
      </c>
    </row>
    <row r="966" spans="1:9" x14ac:dyDescent="0.25">
      <c r="A966">
        <v>965</v>
      </c>
      <c r="B966" s="1" t="s">
        <v>101</v>
      </c>
      <c r="C966" t="s">
        <v>152</v>
      </c>
      <c r="D966">
        <v>50</v>
      </c>
      <c r="E966" t="s">
        <v>155</v>
      </c>
      <c r="F966">
        <f t="shared" ref="F966:F1029" si="32">IF(D966,D966,AVERAGE(D963:D965))</f>
        <v>50</v>
      </c>
      <c r="H966">
        <v>50</v>
      </c>
      <c r="I966" t="str">
        <f t="shared" si="31"/>
        <v>Not Outlier</v>
      </c>
    </row>
    <row r="967" spans="1:9" x14ac:dyDescent="0.25">
      <c r="A967">
        <v>966</v>
      </c>
      <c r="B967" s="1" t="s">
        <v>99</v>
      </c>
      <c r="C967" t="s">
        <v>152</v>
      </c>
      <c r="D967">
        <v>49</v>
      </c>
      <c r="E967" t="s">
        <v>155</v>
      </c>
      <c r="F967">
        <f t="shared" si="32"/>
        <v>49</v>
      </c>
      <c r="H967">
        <v>49</v>
      </c>
      <c r="I967" t="str">
        <f t="shared" si="31"/>
        <v>Not Outlier</v>
      </c>
    </row>
    <row r="968" spans="1:9" x14ac:dyDescent="0.25">
      <c r="A968">
        <v>967</v>
      </c>
      <c r="B968" s="1" t="s">
        <v>101</v>
      </c>
      <c r="C968" t="s">
        <v>152</v>
      </c>
      <c r="D968">
        <v>54</v>
      </c>
      <c r="E968" t="s">
        <v>155</v>
      </c>
      <c r="F968">
        <f t="shared" si="32"/>
        <v>54</v>
      </c>
      <c r="H968">
        <v>54</v>
      </c>
      <c r="I968" t="str">
        <f t="shared" si="31"/>
        <v>Not Outlier</v>
      </c>
    </row>
    <row r="969" spans="1:9" x14ac:dyDescent="0.25">
      <c r="A969">
        <v>968</v>
      </c>
      <c r="B969" s="1" t="s">
        <v>108</v>
      </c>
      <c r="C969" t="s">
        <v>152</v>
      </c>
      <c r="D969">
        <v>44</v>
      </c>
      <c r="E969" t="s">
        <v>155</v>
      </c>
      <c r="F969">
        <f t="shared" si="32"/>
        <v>44</v>
      </c>
      <c r="H969">
        <v>44</v>
      </c>
      <c r="I969" t="str">
        <f t="shared" si="31"/>
        <v>Not Outlier</v>
      </c>
    </row>
    <row r="970" spans="1:9" x14ac:dyDescent="0.25">
      <c r="A970">
        <v>969</v>
      </c>
      <c r="B970" s="1" t="s">
        <v>99</v>
      </c>
      <c r="C970" t="s">
        <v>152</v>
      </c>
      <c r="D970">
        <v>27</v>
      </c>
      <c r="E970" t="s">
        <v>155</v>
      </c>
      <c r="F970">
        <f t="shared" si="32"/>
        <v>27</v>
      </c>
      <c r="H970">
        <v>27</v>
      </c>
      <c r="I970" t="str">
        <f t="shared" si="31"/>
        <v>Not Outlier</v>
      </c>
    </row>
    <row r="971" spans="1:9" x14ac:dyDescent="0.25">
      <c r="A971">
        <v>970</v>
      </c>
      <c r="B971" s="1" t="s">
        <v>99</v>
      </c>
      <c r="C971" t="s">
        <v>151</v>
      </c>
      <c r="D971">
        <v>72</v>
      </c>
      <c r="E971" t="s">
        <v>155</v>
      </c>
      <c r="F971">
        <f t="shared" si="32"/>
        <v>72</v>
      </c>
      <c r="H971">
        <v>72</v>
      </c>
      <c r="I971" t="str">
        <f t="shared" si="31"/>
        <v>Not Outlier</v>
      </c>
    </row>
    <row r="972" spans="1:9" x14ac:dyDescent="0.25">
      <c r="A972">
        <v>971</v>
      </c>
      <c r="B972" s="1" t="s">
        <v>100</v>
      </c>
      <c r="C972" t="s">
        <v>151</v>
      </c>
      <c r="D972">
        <v>22</v>
      </c>
      <c r="E972" t="s">
        <v>155</v>
      </c>
      <c r="F972">
        <f t="shared" si="32"/>
        <v>22</v>
      </c>
      <c r="H972">
        <v>22</v>
      </c>
      <c r="I972" t="str">
        <f t="shared" si="31"/>
        <v>Not Outlier</v>
      </c>
    </row>
    <row r="973" spans="1:9" x14ac:dyDescent="0.25">
      <c r="A973">
        <v>972</v>
      </c>
      <c r="B973" s="1" t="s">
        <v>100</v>
      </c>
      <c r="C973" t="s">
        <v>152</v>
      </c>
      <c r="D973">
        <v>35</v>
      </c>
      <c r="E973" t="s">
        <v>155</v>
      </c>
      <c r="F973">
        <f t="shared" si="32"/>
        <v>35</v>
      </c>
      <c r="H973">
        <v>35</v>
      </c>
      <c r="I973" t="str">
        <f t="shared" si="31"/>
        <v>Not Outlier</v>
      </c>
    </row>
    <row r="974" spans="1:9" x14ac:dyDescent="0.25">
      <c r="A974">
        <v>973</v>
      </c>
      <c r="B974" s="1" t="s">
        <v>99</v>
      </c>
      <c r="C974" t="s">
        <v>151</v>
      </c>
      <c r="D974">
        <v>50</v>
      </c>
      <c r="E974" t="s">
        <v>155</v>
      </c>
      <c r="F974">
        <f t="shared" si="32"/>
        <v>50</v>
      </c>
      <c r="H974">
        <v>50</v>
      </c>
      <c r="I974" t="str">
        <f t="shared" si="31"/>
        <v>Not Outlier</v>
      </c>
    </row>
    <row r="975" spans="1:9" x14ac:dyDescent="0.25">
      <c r="A975">
        <v>974</v>
      </c>
      <c r="B975" s="1" t="s">
        <v>100</v>
      </c>
      <c r="C975" t="s">
        <v>151</v>
      </c>
      <c r="D975">
        <v>60</v>
      </c>
      <c r="E975" t="s">
        <v>155</v>
      </c>
      <c r="F975">
        <f t="shared" si="32"/>
        <v>60</v>
      </c>
      <c r="H975">
        <v>60</v>
      </c>
      <c r="I975" t="str">
        <f t="shared" si="31"/>
        <v>Not Outlier</v>
      </c>
    </row>
    <row r="976" spans="1:9" x14ac:dyDescent="0.25">
      <c r="A976">
        <v>975</v>
      </c>
      <c r="B976" s="1" t="s">
        <v>100</v>
      </c>
      <c r="C976" t="s">
        <v>151</v>
      </c>
      <c r="D976">
        <v>45</v>
      </c>
      <c r="E976" t="s">
        <v>155</v>
      </c>
      <c r="F976">
        <f t="shared" si="32"/>
        <v>45</v>
      </c>
      <c r="H976">
        <v>45</v>
      </c>
      <c r="I976" t="str">
        <f t="shared" si="31"/>
        <v>Not Outlier</v>
      </c>
    </row>
    <row r="977" spans="1:9" x14ac:dyDescent="0.25">
      <c r="A977">
        <v>976</v>
      </c>
      <c r="B977" s="1" t="s">
        <v>106</v>
      </c>
      <c r="C977" t="s">
        <v>152</v>
      </c>
      <c r="D977">
        <v>48</v>
      </c>
      <c r="E977" t="s">
        <v>155</v>
      </c>
      <c r="F977">
        <f t="shared" si="32"/>
        <v>48</v>
      </c>
      <c r="H977">
        <v>48</v>
      </c>
      <c r="I977" t="str">
        <f t="shared" si="31"/>
        <v>Not Outlier</v>
      </c>
    </row>
    <row r="978" spans="1:9" x14ac:dyDescent="0.25">
      <c r="A978">
        <v>977</v>
      </c>
      <c r="B978" s="1" t="s">
        <v>113</v>
      </c>
      <c r="C978" t="s">
        <v>151</v>
      </c>
      <c r="D978">
        <v>31</v>
      </c>
      <c r="E978" t="s">
        <v>155</v>
      </c>
      <c r="F978">
        <f t="shared" si="32"/>
        <v>31</v>
      </c>
      <c r="H978">
        <v>31</v>
      </c>
      <c r="I978" t="str">
        <f t="shared" si="31"/>
        <v>Not Outlier</v>
      </c>
    </row>
    <row r="979" spans="1:9" x14ac:dyDescent="0.25">
      <c r="A979">
        <v>978</v>
      </c>
      <c r="B979" s="1" t="s">
        <v>99</v>
      </c>
      <c r="C979" t="s">
        <v>151</v>
      </c>
      <c r="D979">
        <v>80</v>
      </c>
      <c r="E979" t="s">
        <v>155</v>
      </c>
      <c r="F979">
        <f t="shared" si="32"/>
        <v>80</v>
      </c>
      <c r="H979">
        <v>80</v>
      </c>
      <c r="I979" t="str">
        <f t="shared" si="31"/>
        <v>Not Outlier</v>
      </c>
    </row>
    <row r="980" spans="1:9" x14ac:dyDescent="0.25">
      <c r="A980">
        <v>979</v>
      </c>
      <c r="B980" s="1" t="s">
        <v>101</v>
      </c>
      <c r="C980" t="s">
        <v>152</v>
      </c>
      <c r="D980">
        <v>47</v>
      </c>
      <c r="E980" t="s">
        <v>155</v>
      </c>
      <c r="F980">
        <f t="shared" si="32"/>
        <v>47</v>
      </c>
      <c r="H980">
        <v>47</v>
      </c>
      <c r="I980" t="str">
        <f t="shared" si="31"/>
        <v>Not Outlier</v>
      </c>
    </row>
    <row r="981" spans="1:9" x14ac:dyDescent="0.25">
      <c r="A981">
        <v>980</v>
      </c>
      <c r="B981" s="1" t="s">
        <v>99</v>
      </c>
      <c r="C981" t="s">
        <v>152</v>
      </c>
      <c r="D981">
        <v>31</v>
      </c>
      <c r="E981" t="s">
        <v>155</v>
      </c>
      <c r="F981">
        <f t="shared" si="32"/>
        <v>31</v>
      </c>
      <c r="H981">
        <v>31</v>
      </c>
      <c r="I981" t="str">
        <f t="shared" si="31"/>
        <v>Not Outlier</v>
      </c>
    </row>
    <row r="982" spans="1:9" x14ac:dyDescent="0.25">
      <c r="A982">
        <v>981</v>
      </c>
      <c r="B982" s="1" t="s">
        <v>99</v>
      </c>
      <c r="C982" t="s">
        <v>152</v>
      </c>
      <c r="D982">
        <v>78</v>
      </c>
      <c r="E982" t="s">
        <v>155</v>
      </c>
      <c r="F982">
        <f t="shared" si="32"/>
        <v>78</v>
      </c>
      <c r="H982">
        <v>78</v>
      </c>
      <c r="I982" t="str">
        <f t="shared" si="31"/>
        <v>Not Outlier</v>
      </c>
    </row>
    <row r="983" spans="1:9" x14ac:dyDescent="0.25">
      <c r="A983">
        <v>982</v>
      </c>
      <c r="B983" s="1" t="s">
        <v>99</v>
      </c>
      <c r="C983" t="s">
        <v>152</v>
      </c>
      <c r="D983">
        <v>35</v>
      </c>
      <c r="E983" t="s">
        <v>155</v>
      </c>
      <c r="F983">
        <f t="shared" si="32"/>
        <v>35</v>
      </c>
      <c r="H983">
        <v>35</v>
      </c>
      <c r="I983" t="str">
        <f t="shared" si="31"/>
        <v>Not Outlier</v>
      </c>
    </row>
    <row r="984" spans="1:9" x14ac:dyDescent="0.25">
      <c r="A984">
        <v>983</v>
      </c>
      <c r="B984" s="1" t="s">
        <v>99</v>
      </c>
      <c r="C984" t="s">
        <v>151</v>
      </c>
      <c r="D984">
        <v>58</v>
      </c>
      <c r="E984" t="s">
        <v>155</v>
      </c>
      <c r="F984">
        <f t="shared" si="32"/>
        <v>58</v>
      </c>
      <c r="H984">
        <v>58</v>
      </c>
      <c r="I984" t="str">
        <f t="shared" si="31"/>
        <v>Not Outlier</v>
      </c>
    </row>
    <row r="985" spans="1:9" x14ac:dyDescent="0.25">
      <c r="A985">
        <v>984</v>
      </c>
      <c r="B985" s="1" t="s">
        <v>100</v>
      </c>
      <c r="C985" t="s">
        <v>152</v>
      </c>
      <c r="D985">
        <v>33</v>
      </c>
      <c r="E985" t="s">
        <v>155</v>
      </c>
      <c r="F985">
        <f t="shared" si="32"/>
        <v>33</v>
      </c>
      <c r="H985">
        <v>33</v>
      </c>
      <c r="I985" t="str">
        <f t="shared" si="31"/>
        <v>Not Outlier</v>
      </c>
    </row>
    <row r="986" spans="1:9" x14ac:dyDescent="0.25">
      <c r="A986">
        <v>985</v>
      </c>
      <c r="B986" s="1" t="s">
        <v>99</v>
      </c>
      <c r="C986" t="s">
        <v>151</v>
      </c>
      <c r="D986">
        <v>69</v>
      </c>
      <c r="E986" t="s">
        <v>155</v>
      </c>
      <c r="F986">
        <f t="shared" si="32"/>
        <v>69</v>
      </c>
      <c r="H986">
        <v>69</v>
      </c>
      <c r="I986" t="str">
        <f t="shared" si="31"/>
        <v>Not Outlier</v>
      </c>
    </row>
    <row r="987" spans="1:9" x14ac:dyDescent="0.25">
      <c r="A987">
        <v>986</v>
      </c>
      <c r="B987" s="1" t="s">
        <v>101</v>
      </c>
      <c r="C987" t="s">
        <v>152</v>
      </c>
      <c r="D987">
        <v>44</v>
      </c>
      <c r="E987" t="s">
        <v>155</v>
      </c>
      <c r="F987">
        <f t="shared" si="32"/>
        <v>44</v>
      </c>
      <c r="H987">
        <v>44</v>
      </c>
      <c r="I987" t="str">
        <f t="shared" si="31"/>
        <v>Not Outlier</v>
      </c>
    </row>
    <row r="988" spans="1:9" x14ac:dyDescent="0.25">
      <c r="A988">
        <v>987</v>
      </c>
      <c r="B988" s="1" t="s">
        <v>99</v>
      </c>
      <c r="C988" t="s">
        <v>152</v>
      </c>
      <c r="D988">
        <v>23</v>
      </c>
      <c r="E988" t="s">
        <v>155</v>
      </c>
      <c r="F988">
        <f t="shared" si="32"/>
        <v>23</v>
      </c>
      <c r="H988">
        <v>23</v>
      </c>
      <c r="I988" t="str">
        <f t="shared" si="31"/>
        <v>Not Outlier</v>
      </c>
    </row>
    <row r="989" spans="1:9" x14ac:dyDescent="0.25">
      <c r="A989">
        <v>988</v>
      </c>
      <c r="B989" s="1" t="s">
        <v>99</v>
      </c>
      <c r="C989" t="s">
        <v>151</v>
      </c>
      <c r="D989">
        <v>62</v>
      </c>
      <c r="E989" t="s">
        <v>155</v>
      </c>
      <c r="F989">
        <f t="shared" si="32"/>
        <v>62</v>
      </c>
      <c r="H989">
        <v>62</v>
      </c>
      <c r="I989" t="str">
        <f t="shared" si="31"/>
        <v>Not Outlier</v>
      </c>
    </row>
    <row r="990" spans="1:9" x14ac:dyDescent="0.25">
      <c r="A990">
        <v>989</v>
      </c>
      <c r="B990" s="1" t="s">
        <v>113</v>
      </c>
      <c r="C990" t="s">
        <v>152</v>
      </c>
      <c r="D990">
        <v>32</v>
      </c>
      <c r="E990" t="s">
        <v>155</v>
      </c>
      <c r="F990">
        <f t="shared" si="32"/>
        <v>32</v>
      </c>
      <c r="H990">
        <v>32</v>
      </c>
      <c r="I990" t="str">
        <f t="shared" si="31"/>
        <v>Not Outlier</v>
      </c>
    </row>
    <row r="991" spans="1:9" x14ac:dyDescent="0.25">
      <c r="A991">
        <v>990</v>
      </c>
      <c r="B991" s="1" t="s">
        <v>109</v>
      </c>
      <c r="C991" t="s">
        <v>151</v>
      </c>
      <c r="D991">
        <v>37</v>
      </c>
      <c r="E991" t="s">
        <v>155</v>
      </c>
      <c r="F991">
        <f t="shared" si="32"/>
        <v>37</v>
      </c>
      <c r="H991">
        <v>37</v>
      </c>
      <c r="I991" t="str">
        <f t="shared" si="31"/>
        <v>Not Outlier</v>
      </c>
    </row>
    <row r="992" spans="1:9" x14ac:dyDescent="0.25">
      <c r="A992">
        <v>991</v>
      </c>
      <c r="B992" s="1" t="s">
        <v>99</v>
      </c>
      <c r="C992" t="s">
        <v>152</v>
      </c>
      <c r="D992">
        <v>55</v>
      </c>
      <c r="E992" t="s">
        <v>155</v>
      </c>
      <c r="F992">
        <f t="shared" si="32"/>
        <v>55</v>
      </c>
      <c r="H992">
        <v>55</v>
      </c>
      <c r="I992" t="str">
        <f t="shared" si="31"/>
        <v>Not Outlier</v>
      </c>
    </row>
    <row r="993" spans="1:9" x14ac:dyDescent="0.25">
      <c r="A993">
        <v>992</v>
      </c>
      <c r="B993" s="1" t="s">
        <v>99</v>
      </c>
      <c r="C993" t="s">
        <v>151</v>
      </c>
      <c r="D993">
        <v>51</v>
      </c>
      <c r="E993" t="s">
        <v>155</v>
      </c>
      <c r="F993">
        <f t="shared" si="32"/>
        <v>51</v>
      </c>
      <c r="H993">
        <v>51</v>
      </c>
      <c r="I993" t="str">
        <f t="shared" si="31"/>
        <v>Not Outlier</v>
      </c>
    </row>
    <row r="994" spans="1:9" x14ac:dyDescent="0.25">
      <c r="A994">
        <v>993</v>
      </c>
      <c r="B994" s="1" t="s">
        <v>102</v>
      </c>
      <c r="C994" t="s">
        <v>152</v>
      </c>
      <c r="D994">
        <v>86</v>
      </c>
      <c r="E994" t="s">
        <v>155</v>
      </c>
      <c r="F994">
        <f t="shared" si="32"/>
        <v>86</v>
      </c>
      <c r="H994">
        <v>86</v>
      </c>
      <c r="I994" t="str">
        <f t="shared" si="31"/>
        <v>Not Outlier</v>
      </c>
    </row>
    <row r="995" spans="1:9" x14ac:dyDescent="0.25">
      <c r="A995">
        <v>994</v>
      </c>
      <c r="B995" s="1" t="s">
        <v>99</v>
      </c>
      <c r="C995" t="s">
        <v>151</v>
      </c>
      <c r="D995">
        <v>37</v>
      </c>
      <c r="E995" t="s">
        <v>155</v>
      </c>
      <c r="F995">
        <f t="shared" si="32"/>
        <v>37</v>
      </c>
      <c r="H995">
        <v>37</v>
      </c>
      <c r="I995" t="str">
        <f t="shared" si="31"/>
        <v>Not Outlier</v>
      </c>
    </row>
    <row r="996" spans="1:9" x14ac:dyDescent="0.25">
      <c r="A996">
        <v>995</v>
      </c>
      <c r="B996" s="1" t="s">
        <v>100</v>
      </c>
      <c r="C996" t="s">
        <v>152</v>
      </c>
      <c r="D996">
        <v>82</v>
      </c>
      <c r="E996" t="s">
        <v>155</v>
      </c>
      <c r="F996">
        <f t="shared" si="32"/>
        <v>82</v>
      </c>
      <c r="H996">
        <v>82</v>
      </c>
      <c r="I996" t="str">
        <f t="shared" si="31"/>
        <v>Not Outlier</v>
      </c>
    </row>
    <row r="997" spans="1:9" x14ac:dyDescent="0.25">
      <c r="A997">
        <v>996</v>
      </c>
      <c r="B997" s="1" t="s">
        <v>113</v>
      </c>
      <c r="C997" t="s">
        <v>152</v>
      </c>
      <c r="D997">
        <v>27</v>
      </c>
      <c r="E997" t="s">
        <v>155</v>
      </c>
      <c r="F997">
        <f t="shared" si="32"/>
        <v>27</v>
      </c>
      <c r="H997">
        <v>27</v>
      </c>
      <c r="I997" t="str">
        <f t="shared" si="31"/>
        <v>Not Outlier</v>
      </c>
    </row>
    <row r="998" spans="1:9" x14ac:dyDescent="0.25">
      <c r="A998">
        <v>997</v>
      </c>
      <c r="B998" s="1" t="s">
        <v>113</v>
      </c>
      <c r="C998" t="s">
        <v>152</v>
      </c>
      <c r="D998">
        <v>58</v>
      </c>
      <c r="E998" t="s">
        <v>155</v>
      </c>
      <c r="F998">
        <f t="shared" si="32"/>
        <v>58</v>
      </c>
      <c r="H998">
        <v>58</v>
      </c>
      <c r="I998" t="str">
        <f t="shared" si="31"/>
        <v>Not Outlier</v>
      </c>
    </row>
    <row r="999" spans="1:9" x14ac:dyDescent="0.25">
      <c r="A999">
        <v>998</v>
      </c>
      <c r="B999" s="1" t="s">
        <v>103</v>
      </c>
      <c r="C999" t="s">
        <v>152</v>
      </c>
      <c r="D999">
        <v>89</v>
      </c>
      <c r="E999" t="s">
        <v>155</v>
      </c>
      <c r="F999">
        <f t="shared" si="32"/>
        <v>89</v>
      </c>
      <c r="H999">
        <v>89</v>
      </c>
      <c r="I999" t="str">
        <f t="shared" si="31"/>
        <v>Not Outlier</v>
      </c>
    </row>
    <row r="1000" spans="1:9" x14ac:dyDescent="0.25">
      <c r="A1000">
        <v>999</v>
      </c>
      <c r="B1000" s="1" t="s">
        <v>99</v>
      </c>
      <c r="C1000" t="s">
        <v>151</v>
      </c>
      <c r="D1000">
        <v>74</v>
      </c>
      <c r="E1000" t="s">
        <v>155</v>
      </c>
      <c r="F1000">
        <f t="shared" si="32"/>
        <v>74</v>
      </c>
      <c r="H1000">
        <v>74</v>
      </c>
      <c r="I1000" t="str">
        <f t="shared" si="31"/>
        <v>Not Outlier</v>
      </c>
    </row>
    <row r="1001" spans="1:9" x14ac:dyDescent="0.25">
      <c r="A1001">
        <v>1000</v>
      </c>
      <c r="B1001" s="1" t="s">
        <v>113</v>
      </c>
      <c r="C1001" t="s">
        <v>152</v>
      </c>
      <c r="D1001">
        <v>69</v>
      </c>
      <c r="E1001" t="s">
        <v>155</v>
      </c>
      <c r="F1001">
        <f t="shared" si="32"/>
        <v>69</v>
      </c>
      <c r="H1001">
        <v>69</v>
      </c>
      <c r="I1001" t="str">
        <f t="shared" si="31"/>
        <v>Not Outlier</v>
      </c>
    </row>
    <row r="1002" spans="1:9" x14ac:dyDescent="0.25">
      <c r="A1002">
        <v>1001</v>
      </c>
      <c r="B1002" s="1" t="s">
        <v>99</v>
      </c>
      <c r="C1002" t="s">
        <v>152</v>
      </c>
      <c r="D1002">
        <v>41</v>
      </c>
      <c r="E1002" t="s">
        <v>156</v>
      </c>
      <c r="F1002">
        <f t="shared" si="32"/>
        <v>41</v>
      </c>
      <c r="H1002">
        <v>41</v>
      </c>
      <c r="I1002" t="str">
        <f t="shared" si="31"/>
        <v>Not Outlier</v>
      </c>
    </row>
    <row r="1003" spans="1:9" x14ac:dyDescent="0.25">
      <c r="A1003">
        <v>1002</v>
      </c>
      <c r="B1003" s="1" t="s">
        <v>113</v>
      </c>
      <c r="C1003" t="s">
        <v>151</v>
      </c>
      <c r="D1003">
        <v>86</v>
      </c>
      <c r="E1003" t="s">
        <v>156</v>
      </c>
      <c r="F1003">
        <f t="shared" si="32"/>
        <v>86</v>
      </c>
      <c r="H1003">
        <v>86</v>
      </c>
      <c r="I1003" t="str">
        <f t="shared" si="31"/>
        <v>Not Outlier</v>
      </c>
    </row>
    <row r="1004" spans="1:9" x14ac:dyDescent="0.25">
      <c r="A1004">
        <v>1003</v>
      </c>
      <c r="B1004" s="1" t="s">
        <v>99</v>
      </c>
      <c r="C1004" t="s">
        <v>152</v>
      </c>
      <c r="D1004">
        <v>64</v>
      </c>
      <c r="E1004" t="s">
        <v>156</v>
      </c>
      <c r="F1004">
        <f t="shared" si="32"/>
        <v>64</v>
      </c>
      <c r="H1004">
        <v>64</v>
      </c>
      <c r="I1004" t="str">
        <f t="shared" si="31"/>
        <v>Not Outlier</v>
      </c>
    </row>
    <row r="1005" spans="1:9" x14ac:dyDescent="0.25">
      <c r="A1005">
        <v>1004</v>
      </c>
      <c r="B1005" s="1" t="s">
        <v>99</v>
      </c>
      <c r="C1005" t="s">
        <v>151</v>
      </c>
      <c r="D1005">
        <v>55</v>
      </c>
      <c r="E1005" t="s">
        <v>156</v>
      </c>
      <c r="F1005">
        <f t="shared" si="32"/>
        <v>55</v>
      </c>
      <c r="H1005">
        <v>55</v>
      </c>
      <c r="I1005" t="str">
        <f t="shared" si="31"/>
        <v>Not Outlier</v>
      </c>
    </row>
    <row r="1006" spans="1:9" x14ac:dyDescent="0.25">
      <c r="A1006">
        <v>1005</v>
      </c>
      <c r="B1006" s="1" t="s">
        <v>100</v>
      </c>
      <c r="C1006" t="s">
        <v>151</v>
      </c>
      <c r="D1006">
        <v>60</v>
      </c>
      <c r="E1006" t="s">
        <v>156</v>
      </c>
      <c r="F1006">
        <f t="shared" si="32"/>
        <v>60</v>
      </c>
      <c r="H1006">
        <v>60</v>
      </c>
      <c r="I1006" t="str">
        <f t="shared" si="31"/>
        <v>Not Outlier</v>
      </c>
    </row>
    <row r="1007" spans="1:9" x14ac:dyDescent="0.25">
      <c r="A1007">
        <v>1006</v>
      </c>
      <c r="B1007" s="1" t="s">
        <v>101</v>
      </c>
      <c r="C1007" t="s">
        <v>152</v>
      </c>
      <c r="D1007">
        <v>18</v>
      </c>
      <c r="E1007" t="s">
        <v>156</v>
      </c>
      <c r="F1007">
        <f t="shared" si="32"/>
        <v>18</v>
      </c>
      <c r="H1007">
        <v>18</v>
      </c>
      <c r="I1007" t="str">
        <f t="shared" si="31"/>
        <v>Not Outlier</v>
      </c>
    </row>
    <row r="1008" spans="1:9" x14ac:dyDescent="0.25">
      <c r="A1008">
        <v>1007</v>
      </c>
      <c r="B1008" s="1" t="s">
        <v>99</v>
      </c>
      <c r="C1008" t="s">
        <v>152</v>
      </c>
      <c r="D1008">
        <v>62</v>
      </c>
      <c r="E1008" t="s">
        <v>156</v>
      </c>
      <c r="F1008">
        <f t="shared" si="32"/>
        <v>62</v>
      </c>
      <c r="H1008">
        <v>62</v>
      </c>
      <c r="I1008" t="str">
        <f t="shared" si="31"/>
        <v>Not Outlier</v>
      </c>
    </row>
    <row r="1009" spans="1:9" x14ac:dyDescent="0.25">
      <c r="A1009">
        <v>1008</v>
      </c>
      <c r="B1009" s="1" t="s">
        <v>106</v>
      </c>
      <c r="C1009" t="s">
        <v>152</v>
      </c>
      <c r="D1009">
        <v>27</v>
      </c>
      <c r="E1009" t="s">
        <v>156</v>
      </c>
      <c r="F1009">
        <f t="shared" si="32"/>
        <v>27</v>
      </c>
      <c r="H1009">
        <v>27</v>
      </c>
      <c r="I1009" t="str">
        <f t="shared" si="31"/>
        <v>Not Outlier</v>
      </c>
    </row>
    <row r="1010" spans="1:9" x14ac:dyDescent="0.25">
      <c r="A1010">
        <v>1009</v>
      </c>
      <c r="B1010" s="1" t="s">
        <v>99</v>
      </c>
      <c r="C1010" t="s">
        <v>152</v>
      </c>
      <c r="D1010">
        <v>44</v>
      </c>
      <c r="E1010" t="s">
        <v>156</v>
      </c>
      <c r="F1010">
        <f t="shared" si="32"/>
        <v>44</v>
      </c>
      <c r="H1010">
        <v>44</v>
      </c>
      <c r="I1010" t="str">
        <f t="shared" si="31"/>
        <v>Not Outlier</v>
      </c>
    </row>
    <row r="1011" spans="1:9" x14ac:dyDescent="0.25">
      <c r="A1011">
        <v>1010</v>
      </c>
      <c r="B1011" s="1" t="s">
        <v>105</v>
      </c>
      <c r="C1011" t="s">
        <v>152</v>
      </c>
      <c r="D1011">
        <v>28</v>
      </c>
      <c r="E1011" t="s">
        <v>156</v>
      </c>
      <c r="F1011">
        <f t="shared" si="32"/>
        <v>28</v>
      </c>
      <c r="H1011">
        <v>28</v>
      </c>
      <c r="I1011" t="str">
        <f t="shared" si="31"/>
        <v>Not Outlier</v>
      </c>
    </row>
    <row r="1012" spans="1:9" x14ac:dyDescent="0.25">
      <c r="A1012">
        <v>1011</v>
      </c>
      <c r="B1012" s="1" t="s">
        <v>100</v>
      </c>
      <c r="C1012" t="s">
        <v>151</v>
      </c>
      <c r="D1012">
        <v>20</v>
      </c>
      <c r="E1012" t="s">
        <v>156</v>
      </c>
      <c r="F1012">
        <f t="shared" si="32"/>
        <v>20</v>
      </c>
      <c r="H1012">
        <v>20</v>
      </c>
      <c r="I1012" t="str">
        <f t="shared" si="31"/>
        <v>Not Outlier</v>
      </c>
    </row>
    <row r="1013" spans="1:9" x14ac:dyDescent="0.25">
      <c r="A1013">
        <v>1012</v>
      </c>
      <c r="B1013" s="1" t="s">
        <v>105</v>
      </c>
      <c r="C1013" t="s">
        <v>151</v>
      </c>
      <c r="D1013">
        <v>42</v>
      </c>
      <c r="E1013" t="s">
        <v>156</v>
      </c>
      <c r="F1013">
        <f t="shared" si="32"/>
        <v>42</v>
      </c>
      <c r="H1013">
        <v>42</v>
      </c>
      <c r="I1013" t="str">
        <f t="shared" si="31"/>
        <v>Not Outlier</v>
      </c>
    </row>
    <row r="1014" spans="1:9" x14ac:dyDescent="0.25">
      <c r="A1014">
        <v>1013</v>
      </c>
      <c r="B1014" s="1" t="s">
        <v>113</v>
      </c>
      <c r="C1014" t="s">
        <v>152</v>
      </c>
      <c r="D1014">
        <v>54</v>
      </c>
      <c r="E1014" t="s">
        <v>156</v>
      </c>
      <c r="F1014">
        <f t="shared" si="32"/>
        <v>54</v>
      </c>
      <c r="H1014">
        <v>54</v>
      </c>
      <c r="I1014" t="str">
        <f t="shared" si="31"/>
        <v>Not Outlier</v>
      </c>
    </row>
    <row r="1015" spans="1:9" x14ac:dyDescent="0.25">
      <c r="A1015">
        <v>1014</v>
      </c>
      <c r="B1015" s="1" t="s">
        <v>113</v>
      </c>
      <c r="C1015" t="s">
        <v>152</v>
      </c>
      <c r="D1015">
        <v>69</v>
      </c>
      <c r="E1015" t="s">
        <v>156</v>
      </c>
      <c r="F1015">
        <f t="shared" si="32"/>
        <v>69</v>
      </c>
      <c r="H1015">
        <v>69</v>
      </c>
      <c r="I1015" t="str">
        <f t="shared" si="31"/>
        <v>Not Outlier</v>
      </c>
    </row>
    <row r="1016" spans="1:9" x14ac:dyDescent="0.25">
      <c r="A1016">
        <v>1015</v>
      </c>
      <c r="B1016" s="1" t="s">
        <v>107</v>
      </c>
      <c r="C1016" t="s">
        <v>152</v>
      </c>
      <c r="D1016">
        <v>50</v>
      </c>
      <c r="E1016" t="s">
        <v>156</v>
      </c>
      <c r="F1016">
        <f t="shared" si="32"/>
        <v>50</v>
      </c>
      <c r="H1016">
        <v>50</v>
      </c>
      <c r="I1016" t="str">
        <f t="shared" si="31"/>
        <v>Not Outlier</v>
      </c>
    </row>
    <row r="1017" spans="1:9" x14ac:dyDescent="0.25">
      <c r="A1017">
        <v>1016</v>
      </c>
      <c r="B1017" s="1" t="s">
        <v>113</v>
      </c>
      <c r="C1017" t="s">
        <v>152</v>
      </c>
      <c r="D1017">
        <v>23</v>
      </c>
      <c r="E1017" t="s">
        <v>156</v>
      </c>
      <c r="F1017">
        <f t="shared" si="32"/>
        <v>23</v>
      </c>
      <c r="H1017">
        <v>23</v>
      </c>
      <c r="I1017" t="str">
        <f t="shared" si="31"/>
        <v>Not Outlier</v>
      </c>
    </row>
    <row r="1018" spans="1:9" x14ac:dyDescent="0.25">
      <c r="A1018">
        <v>1017</v>
      </c>
      <c r="B1018" s="1" t="s">
        <v>113</v>
      </c>
      <c r="C1018" t="s">
        <v>151</v>
      </c>
      <c r="D1018">
        <v>38</v>
      </c>
      <c r="E1018" t="s">
        <v>156</v>
      </c>
      <c r="F1018">
        <f t="shared" si="32"/>
        <v>38</v>
      </c>
      <c r="H1018">
        <v>38</v>
      </c>
      <c r="I1018" t="str">
        <f t="shared" si="31"/>
        <v>Not Outlier</v>
      </c>
    </row>
    <row r="1019" spans="1:9" x14ac:dyDescent="0.25">
      <c r="A1019">
        <v>1018</v>
      </c>
      <c r="B1019" s="1" t="s">
        <v>100</v>
      </c>
      <c r="C1019" t="s">
        <v>152</v>
      </c>
      <c r="D1019">
        <v>52</v>
      </c>
      <c r="E1019" t="s">
        <v>156</v>
      </c>
      <c r="F1019">
        <f t="shared" si="32"/>
        <v>52</v>
      </c>
      <c r="H1019">
        <v>52</v>
      </c>
      <c r="I1019" t="str">
        <f t="shared" si="31"/>
        <v>Not Outlier</v>
      </c>
    </row>
    <row r="1020" spans="1:9" x14ac:dyDescent="0.25">
      <c r="A1020">
        <v>1019</v>
      </c>
      <c r="B1020" s="1" t="s">
        <v>107</v>
      </c>
      <c r="C1020" t="s">
        <v>152</v>
      </c>
      <c r="D1020">
        <v>64</v>
      </c>
      <c r="E1020" t="s">
        <v>156</v>
      </c>
      <c r="F1020">
        <f t="shared" si="32"/>
        <v>64</v>
      </c>
      <c r="H1020">
        <v>64</v>
      </c>
      <c r="I1020" t="str">
        <f t="shared" si="31"/>
        <v>Not Outlier</v>
      </c>
    </row>
    <row r="1021" spans="1:9" x14ac:dyDescent="0.25">
      <c r="A1021">
        <v>1020</v>
      </c>
      <c r="B1021" s="1" t="s">
        <v>101</v>
      </c>
      <c r="C1021" t="s">
        <v>152</v>
      </c>
      <c r="D1021">
        <v>86</v>
      </c>
      <c r="E1021" t="s">
        <v>156</v>
      </c>
      <c r="F1021">
        <f t="shared" si="32"/>
        <v>86</v>
      </c>
      <c r="H1021">
        <v>86</v>
      </c>
      <c r="I1021" t="str">
        <f t="shared" si="31"/>
        <v>Not Outlier</v>
      </c>
    </row>
    <row r="1022" spans="1:9" x14ac:dyDescent="0.25">
      <c r="A1022">
        <v>1021</v>
      </c>
      <c r="B1022" s="1" t="s">
        <v>106</v>
      </c>
      <c r="C1022" t="s">
        <v>151</v>
      </c>
      <c r="D1022">
        <v>49</v>
      </c>
      <c r="E1022" t="s">
        <v>156</v>
      </c>
      <c r="F1022">
        <f t="shared" si="32"/>
        <v>49</v>
      </c>
      <c r="H1022">
        <v>49</v>
      </c>
      <c r="I1022" t="str">
        <f t="shared" si="31"/>
        <v>Not Outlier</v>
      </c>
    </row>
    <row r="1023" spans="1:9" x14ac:dyDescent="0.25">
      <c r="A1023">
        <v>1022</v>
      </c>
      <c r="B1023" s="1" t="s">
        <v>113</v>
      </c>
      <c r="C1023" t="s">
        <v>152</v>
      </c>
      <c r="D1023">
        <v>60</v>
      </c>
      <c r="E1023" t="s">
        <v>156</v>
      </c>
      <c r="F1023">
        <f t="shared" si="32"/>
        <v>60</v>
      </c>
      <c r="H1023">
        <v>60</v>
      </c>
      <c r="I1023" t="str">
        <f t="shared" si="31"/>
        <v>Not Outlier</v>
      </c>
    </row>
    <row r="1024" spans="1:9" x14ac:dyDescent="0.25">
      <c r="A1024">
        <v>1023</v>
      </c>
      <c r="B1024" s="1" t="s">
        <v>109</v>
      </c>
      <c r="C1024" t="s">
        <v>151</v>
      </c>
      <c r="D1024">
        <v>52</v>
      </c>
      <c r="E1024" t="s">
        <v>156</v>
      </c>
      <c r="F1024">
        <f t="shared" si="32"/>
        <v>52</v>
      </c>
      <c r="H1024">
        <v>52</v>
      </c>
      <c r="I1024" t="str">
        <f t="shared" si="31"/>
        <v>Not Outlier</v>
      </c>
    </row>
    <row r="1025" spans="1:9" x14ac:dyDescent="0.25">
      <c r="A1025">
        <v>1024</v>
      </c>
      <c r="B1025" s="1" t="s">
        <v>105</v>
      </c>
      <c r="C1025" t="s">
        <v>152</v>
      </c>
      <c r="D1025">
        <v>80</v>
      </c>
      <c r="E1025" t="s">
        <v>156</v>
      </c>
      <c r="F1025">
        <f t="shared" si="32"/>
        <v>80</v>
      </c>
      <c r="H1025">
        <v>80</v>
      </c>
      <c r="I1025" t="str">
        <f t="shared" si="31"/>
        <v>Not Outlier</v>
      </c>
    </row>
    <row r="1026" spans="1:9" x14ac:dyDescent="0.25">
      <c r="A1026">
        <v>1025</v>
      </c>
      <c r="B1026" s="1" t="s">
        <v>101</v>
      </c>
      <c r="C1026" t="s">
        <v>151</v>
      </c>
      <c r="D1026">
        <v>48</v>
      </c>
      <c r="E1026" t="s">
        <v>156</v>
      </c>
      <c r="F1026">
        <f t="shared" si="32"/>
        <v>48</v>
      </c>
      <c r="H1026">
        <v>48</v>
      </c>
      <c r="I1026" t="str">
        <f t="shared" si="31"/>
        <v>Not Outlier</v>
      </c>
    </row>
    <row r="1027" spans="1:9" x14ac:dyDescent="0.25">
      <c r="A1027">
        <v>1026</v>
      </c>
      <c r="B1027" s="1" t="s">
        <v>108</v>
      </c>
      <c r="C1027" t="s">
        <v>152</v>
      </c>
      <c r="D1027">
        <v>62</v>
      </c>
      <c r="E1027" t="s">
        <v>156</v>
      </c>
      <c r="F1027">
        <f t="shared" si="32"/>
        <v>62</v>
      </c>
      <c r="H1027">
        <v>62</v>
      </c>
      <c r="I1027" t="str">
        <f t="shared" ref="I1027:I1090" si="33">IF(OR(H1027&gt;$L$9,H1027&lt;$L$10),"Outlier","Not Outlier")</f>
        <v>Not Outlier</v>
      </c>
    </row>
    <row r="1028" spans="1:9" x14ac:dyDescent="0.25">
      <c r="A1028">
        <v>1027</v>
      </c>
      <c r="B1028" s="1" t="s">
        <v>105</v>
      </c>
      <c r="C1028" t="s">
        <v>151</v>
      </c>
      <c r="D1028">
        <v>45</v>
      </c>
      <c r="E1028" t="s">
        <v>156</v>
      </c>
      <c r="F1028">
        <f t="shared" si="32"/>
        <v>45</v>
      </c>
      <c r="H1028">
        <v>45</v>
      </c>
      <c r="I1028" t="str">
        <f t="shared" si="33"/>
        <v>Not Outlier</v>
      </c>
    </row>
    <row r="1029" spans="1:9" x14ac:dyDescent="0.25">
      <c r="A1029">
        <v>1028</v>
      </c>
      <c r="B1029" s="1" t="s">
        <v>113</v>
      </c>
      <c r="C1029" t="s">
        <v>152</v>
      </c>
      <c r="D1029">
        <v>82</v>
      </c>
      <c r="E1029" t="s">
        <v>156</v>
      </c>
      <c r="F1029">
        <f t="shared" si="32"/>
        <v>82</v>
      </c>
      <c r="H1029">
        <v>82</v>
      </c>
      <c r="I1029" t="str">
        <f t="shared" si="33"/>
        <v>Not Outlier</v>
      </c>
    </row>
    <row r="1030" spans="1:9" x14ac:dyDescent="0.25">
      <c r="A1030">
        <v>1029</v>
      </c>
      <c r="B1030" s="1" t="s">
        <v>105</v>
      </c>
      <c r="C1030" t="s">
        <v>152</v>
      </c>
      <c r="D1030">
        <v>45</v>
      </c>
      <c r="E1030" t="s">
        <v>156</v>
      </c>
      <c r="F1030">
        <f t="shared" ref="F1030:F1093" si="34">IF(D1030,D1030,AVERAGE(D1027:D1029))</f>
        <v>45</v>
      </c>
      <c r="H1030">
        <v>45</v>
      </c>
      <c r="I1030" t="str">
        <f t="shared" si="33"/>
        <v>Not Outlier</v>
      </c>
    </row>
    <row r="1031" spans="1:9" x14ac:dyDescent="0.25">
      <c r="A1031">
        <v>1030</v>
      </c>
      <c r="B1031" s="1" t="s">
        <v>113</v>
      </c>
      <c r="C1031" t="s">
        <v>152</v>
      </c>
      <c r="D1031">
        <v>68</v>
      </c>
      <c r="E1031" t="s">
        <v>156</v>
      </c>
      <c r="F1031">
        <f t="shared" si="34"/>
        <v>68</v>
      </c>
      <c r="H1031">
        <v>68</v>
      </c>
      <c r="I1031" t="str">
        <f t="shared" si="33"/>
        <v>Not Outlier</v>
      </c>
    </row>
    <row r="1032" spans="1:9" x14ac:dyDescent="0.25">
      <c r="A1032">
        <v>1031</v>
      </c>
      <c r="B1032" s="1" t="s">
        <v>101</v>
      </c>
      <c r="C1032" t="s">
        <v>151</v>
      </c>
      <c r="D1032">
        <v>40</v>
      </c>
      <c r="E1032" t="s">
        <v>156</v>
      </c>
      <c r="F1032">
        <f t="shared" si="34"/>
        <v>40</v>
      </c>
      <c r="H1032">
        <v>40</v>
      </c>
      <c r="I1032" t="str">
        <f t="shared" si="33"/>
        <v>Not Outlier</v>
      </c>
    </row>
    <row r="1033" spans="1:9" x14ac:dyDescent="0.25">
      <c r="A1033">
        <v>1032</v>
      </c>
      <c r="B1033" s="1" t="s">
        <v>100</v>
      </c>
      <c r="C1033" t="s">
        <v>151</v>
      </c>
      <c r="D1033">
        <v>21</v>
      </c>
      <c r="E1033" t="s">
        <v>156</v>
      </c>
      <c r="F1033">
        <f t="shared" si="34"/>
        <v>21</v>
      </c>
      <c r="H1033">
        <v>21</v>
      </c>
      <c r="I1033" t="str">
        <f t="shared" si="33"/>
        <v>Not Outlier</v>
      </c>
    </row>
    <row r="1034" spans="1:9" x14ac:dyDescent="0.25">
      <c r="A1034">
        <v>1033</v>
      </c>
      <c r="B1034" s="1" t="s">
        <v>113</v>
      </c>
      <c r="C1034" t="s">
        <v>152</v>
      </c>
      <c r="D1034">
        <v>56</v>
      </c>
      <c r="E1034" t="s">
        <v>156</v>
      </c>
      <c r="F1034">
        <f t="shared" si="34"/>
        <v>56</v>
      </c>
      <c r="H1034">
        <v>56</v>
      </c>
      <c r="I1034" t="str">
        <f t="shared" si="33"/>
        <v>Not Outlier</v>
      </c>
    </row>
    <row r="1035" spans="1:9" x14ac:dyDescent="0.25">
      <c r="A1035">
        <v>1034</v>
      </c>
      <c r="B1035" s="1" t="s">
        <v>107</v>
      </c>
      <c r="C1035" t="s">
        <v>152</v>
      </c>
      <c r="D1035">
        <v>31</v>
      </c>
      <c r="E1035" t="s">
        <v>156</v>
      </c>
      <c r="F1035">
        <f t="shared" si="34"/>
        <v>31</v>
      </c>
      <c r="H1035">
        <v>31</v>
      </c>
      <c r="I1035" t="str">
        <f t="shared" si="33"/>
        <v>Not Outlier</v>
      </c>
    </row>
    <row r="1036" spans="1:9" x14ac:dyDescent="0.25">
      <c r="A1036">
        <v>1035</v>
      </c>
      <c r="B1036" s="1" t="s">
        <v>113</v>
      </c>
      <c r="C1036" t="s">
        <v>151</v>
      </c>
      <c r="D1036">
        <v>56</v>
      </c>
      <c r="E1036" t="s">
        <v>156</v>
      </c>
      <c r="F1036">
        <f t="shared" si="34"/>
        <v>56</v>
      </c>
      <c r="H1036">
        <v>56</v>
      </c>
      <c r="I1036" t="str">
        <f t="shared" si="33"/>
        <v>Not Outlier</v>
      </c>
    </row>
    <row r="1037" spans="1:9" x14ac:dyDescent="0.25">
      <c r="A1037">
        <v>1036</v>
      </c>
      <c r="B1037" s="1" t="s">
        <v>113</v>
      </c>
      <c r="C1037" t="s">
        <v>152</v>
      </c>
      <c r="D1037">
        <v>29</v>
      </c>
      <c r="E1037" t="s">
        <v>156</v>
      </c>
      <c r="F1037">
        <f t="shared" si="34"/>
        <v>29</v>
      </c>
      <c r="H1037">
        <v>29</v>
      </c>
      <c r="I1037" t="str">
        <f t="shared" si="33"/>
        <v>Not Outlier</v>
      </c>
    </row>
    <row r="1038" spans="1:9" x14ac:dyDescent="0.25">
      <c r="A1038">
        <v>1037</v>
      </c>
      <c r="B1038" s="1" t="s">
        <v>113</v>
      </c>
      <c r="C1038" t="s">
        <v>152</v>
      </c>
      <c r="D1038">
        <v>21</v>
      </c>
      <c r="E1038" t="s">
        <v>156</v>
      </c>
      <c r="F1038">
        <f t="shared" si="34"/>
        <v>21</v>
      </c>
      <c r="H1038">
        <v>21</v>
      </c>
      <c r="I1038" t="str">
        <f t="shared" si="33"/>
        <v>Not Outlier</v>
      </c>
    </row>
    <row r="1039" spans="1:9" x14ac:dyDescent="0.25">
      <c r="A1039">
        <v>1038</v>
      </c>
      <c r="B1039" s="1" t="s">
        <v>100</v>
      </c>
      <c r="C1039" t="s">
        <v>151</v>
      </c>
      <c r="D1039">
        <v>32</v>
      </c>
      <c r="E1039" t="s">
        <v>156</v>
      </c>
      <c r="F1039">
        <f t="shared" si="34"/>
        <v>32</v>
      </c>
      <c r="H1039">
        <v>32</v>
      </c>
      <c r="I1039" t="str">
        <f t="shared" si="33"/>
        <v>Not Outlier</v>
      </c>
    </row>
    <row r="1040" spans="1:9" x14ac:dyDescent="0.25">
      <c r="A1040">
        <v>1039</v>
      </c>
      <c r="B1040" s="1" t="s">
        <v>105</v>
      </c>
      <c r="C1040" t="s">
        <v>152</v>
      </c>
      <c r="D1040">
        <v>66</v>
      </c>
      <c r="E1040" t="s">
        <v>156</v>
      </c>
      <c r="F1040">
        <f t="shared" si="34"/>
        <v>66</v>
      </c>
      <c r="H1040">
        <v>66</v>
      </c>
      <c r="I1040" t="str">
        <f t="shared" si="33"/>
        <v>Not Outlier</v>
      </c>
    </row>
    <row r="1041" spans="1:9" x14ac:dyDescent="0.25">
      <c r="A1041">
        <v>1040</v>
      </c>
      <c r="B1041" s="1" t="s">
        <v>113</v>
      </c>
      <c r="C1041" t="s">
        <v>152</v>
      </c>
      <c r="D1041">
        <v>63</v>
      </c>
      <c r="E1041" t="s">
        <v>156</v>
      </c>
      <c r="F1041">
        <f t="shared" si="34"/>
        <v>63</v>
      </c>
      <c r="H1041">
        <v>63</v>
      </c>
      <c r="I1041" t="str">
        <f t="shared" si="33"/>
        <v>Not Outlier</v>
      </c>
    </row>
    <row r="1042" spans="1:9" x14ac:dyDescent="0.25">
      <c r="A1042">
        <v>1041</v>
      </c>
      <c r="B1042" s="1" t="s">
        <v>107</v>
      </c>
      <c r="C1042" t="s">
        <v>151</v>
      </c>
      <c r="D1042">
        <v>30</v>
      </c>
      <c r="E1042" t="s">
        <v>156</v>
      </c>
      <c r="F1042">
        <f t="shared" si="34"/>
        <v>30</v>
      </c>
      <c r="H1042">
        <v>30</v>
      </c>
      <c r="I1042" t="str">
        <f t="shared" si="33"/>
        <v>Not Outlier</v>
      </c>
    </row>
    <row r="1043" spans="1:9" x14ac:dyDescent="0.25">
      <c r="A1043">
        <v>1042</v>
      </c>
      <c r="B1043" s="1" t="s">
        <v>100</v>
      </c>
      <c r="C1043" t="s">
        <v>151</v>
      </c>
      <c r="D1043">
        <v>57</v>
      </c>
      <c r="E1043" t="s">
        <v>156</v>
      </c>
      <c r="F1043">
        <f t="shared" si="34"/>
        <v>57</v>
      </c>
      <c r="H1043">
        <v>57</v>
      </c>
      <c r="I1043" t="str">
        <f t="shared" si="33"/>
        <v>Not Outlier</v>
      </c>
    </row>
    <row r="1044" spans="1:9" x14ac:dyDescent="0.25">
      <c r="A1044">
        <v>1043</v>
      </c>
      <c r="B1044" s="1" t="s">
        <v>113</v>
      </c>
      <c r="C1044" t="s">
        <v>152</v>
      </c>
      <c r="D1044">
        <v>42</v>
      </c>
      <c r="E1044" t="s">
        <v>156</v>
      </c>
      <c r="F1044">
        <f t="shared" si="34"/>
        <v>42</v>
      </c>
      <c r="H1044">
        <v>42</v>
      </c>
      <c r="I1044" t="str">
        <f t="shared" si="33"/>
        <v>Not Outlier</v>
      </c>
    </row>
    <row r="1045" spans="1:9" x14ac:dyDescent="0.25">
      <c r="A1045">
        <v>1044</v>
      </c>
      <c r="B1045" s="1" t="s">
        <v>113</v>
      </c>
      <c r="C1045" t="s">
        <v>151</v>
      </c>
      <c r="D1045">
        <v>26</v>
      </c>
      <c r="E1045" t="s">
        <v>156</v>
      </c>
      <c r="F1045">
        <f t="shared" si="34"/>
        <v>26</v>
      </c>
      <c r="H1045">
        <v>26</v>
      </c>
      <c r="I1045" t="str">
        <f t="shared" si="33"/>
        <v>Not Outlier</v>
      </c>
    </row>
    <row r="1046" spans="1:9" x14ac:dyDescent="0.25">
      <c r="A1046">
        <v>1045</v>
      </c>
      <c r="B1046" s="1" t="s">
        <v>105</v>
      </c>
      <c r="C1046" t="s">
        <v>152</v>
      </c>
      <c r="D1046">
        <v>19</v>
      </c>
      <c r="E1046" t="s">
        <v>156</v>
      </c>
      <c r="F1046">
        <f t="shared" si="34"/>
        <v>19</v>
      </c>
      <c r="H1046">
        <v>19</v>
      </c>
      <c r="I1046" t="str">
        <f t="shared" si="33"/>
        <v>Not Outlier</v>
      </c>
    </row>
    <row r="1047" spans="1:9" x14ac:dyDescent="0.25">
      <c r="A1047">
        <v>1046</v>
      </c>
      <c r="B1047" s="1" t="s">
        <v>113</v>
      </c>
      <c r="C1047" t="s">
        <v>151</v>
      </c>
      <c r="D1047">
        <v>52</v>
      </c>
      <c r="E1047" t="s">
        <v>156</v>
      </c>
      <c r="F1047">
        <f t="shared" si="34"/>
        <v>52</v>
      </c>
      <c r="H1047">
        <v>52</v>
      </c>
      <c r="I1047" t="str">
        <f t="shared" si="33"/>
        <v>Not Outlier</v>
      </c>
    </row>
    <row r="1048" spans="1:9" x14ac:dyDescent="0.25">
      <c r="A1048">
        <v>1047</v>
      </c>
      <c r="B1048" s="1" t="s">
        <v>107</v>
      </c>
      <c r="C1048" t="s">
        <v>152</v>
      </c>
      <c r="D1048">
        <v>20</v>
      </c>
      <c r="E1048" t="s">
        <v>156</v>
      </c>
      <c r="F1048">
        <f t="shared" si="34"/>
        <v>20</v>
      </c>
      <c r="H1048">
        <v>20</v>
      </c>
      <c r="I1048" t="str">
        <f t="shared" si="33"/>
        <v>Not Outlier</v>
      </c>
    </row>
    <row r="1049" spans="1:9" x14ac:dyDescent="0.25">
      <c r="A1049">
        <v>1048</v>
      </c>
      <c r="B1049" s="1" t="s">
        <v>113</v>
      </c>
      <c r="C1049" t="s">
        <v>152</v>
      </c>
      <c r="D1049">
        <v>26</v>
      </c>
      <c r="E1049" t="s">
        <v>156</v>
      </c>
      <c r="F1049">
        <f t="shared" si="34"/>
        <v>26</v>
      </c>
      <c r="H1049">
        <v>26</v>
      </c>
      <c r="I1049" t="str">
        <f t="shared" si="33"/>
        <v>Not Outlier</v>
      </c>
    </row>
    <row r="1050" spans="1:9" x14ac:dyDescent="0.25">
      <c r="A1050">
        <v>1049</v>
      </c>
      <c r="B1050" s="1" t="s">
        <v>105</v>
      </c>
      <c r="C1050" t="s">
        <v>151</v>
      </c>
      <c r="D1050">
        <v>83</v>
      </c>
      <c r="E1050" t="s">
        <v>156</v>
      </c>
      <c r="F1050">
        <f t="shared" si="34"/>
        <v>83</v>
      </c>
      <c r="H1050">
        <v>83</v>
      </c>
      <c r="I1050" t="str">
        <f t="shared" si="33"/>
        <v>Not Outlier</v>
      </c>
    </row>
    <row r="1051" spans="1:9" x14ac:dyDescent="0.25">
      <c r="A1051">
        <v>1050</v>
      </c>
      <c r="B1051" s="1" t="s">
        <v>100</v>
      </c>
      <c r="C1051" t="s">
        <v>152</v>
      </c>
      <c r="D1051">
        <v>31</v>
      </c>
      <c r="E1051" t="s">
        <v>156</v>
      </c>
      <c r="F1051">
        <f t="shared" si="34"/>
        <v>31</v>
      </c>
      <c r="H1051">
        <v>31</v>
      </c>
      <c r="I1051" t="str">
        <f t="shared" si="33"/>
        <v>Not Outlier</v>
      </c>
    </row>
    <row r="1052" spans="1:9" x14ac:dyDescent="0.25">
      <c r="A1052">
        <v>1051</v>
      </c>
      <c r="B1052" s="1" t="s">
        <v>105</v>
      </c>
      <c r="C1052" t="s">
        <v>151</v>
      </c>
      <c r="D1052">
        <v>36</v>
      </c>
      <c r="E1052" t="s">
        <v>156</v>
      </c>
      <c r="F1052">
        <f t="shared" si="34"/>
        <v>36</v>
      </c>
      <c r="H1052">
        <v>36</v>
      </c>
      <c r="I1052" t="str">
        <f t="shared" si="33"/>
        <v>Not Outlier</v>
      </c>
    </row>
    <row r="1053" spans="1:9" x14ac:dyDescent="0.25">
      <c r="A1053">
        <v>1052</v>
      </c>
      <c r="B1053" s="1" t="s">
        <v>109</v>
      </c>
      <c r="C1053" t="s">
        <v>151</v>
      </c>
      <c r="D1053">
        <v>66</v>
      </c>
      <c r="E1053" t="s">
        <v>156</v>
      </c>
      <c r="F1053">
        <f t="shared" si="34"/>
        <v>66</v>
      </c>
      <c r="H1053">
        <v>66</v>
      </c>
      <c r="I1053" t="str">
        <f t="shared" si="33"/>
        <v>Not Outlier</v>
      </c>
    </row>
    <row r="1054" spans="1:9" x14ac:dyDescent="0.25">
      <c r="A1054">
        <v>1053</v>
      </c>
      <c r="B1054" s="1" t="s">
        <v>113</v>
      </c>
      <c r="C1054" t="s">
        <v>152</v>
      </c>
      <c r="D1054">
        <v>67</v>
      </c>
      <c r="E1054" t="s">
        <v>156</v>
      </c>
      <c r="F1054">
        <f t="shared" si="34"/>
        <v>67</v>
      </c>
      <c r="H1054">
        <v>67</v>
      </c>
      <c r="I1054" t="str">
        <f t="shared" si="33"/>
        <v>Not Outlier</v>
      </c>
    </row>
    <row r="1055" spans="1:9" x14ac:dyDescent="0.25">
      <c r="A1055">
        <v>1054</v>
      </c>
      <c r="B1055" s="1" t="s">
        <v>113</v>
      </c>
      <c r="C1055" t="s">
        <v>151</v>
      </c>
      <c r="D1055">
        <v>86</v>
      </c>
      <c r="E1055" t="s">
        <v>156</v>
      </c>
      <c r="F1055">
        <f t="shared" si="34"/>
        <v>86</v>
      </c>
      <c r="H1055">
        <v>86</v>
      </c>
      <c r="I1055" t="str">
        <f t="shared" si="33"/>
        <v>Not Outlier</v>
      </c>
    </row>
    <row r="1056" spans="1:9" x14ac:dyDescent="0.25">
      <c r="A1056">
        <v>1055</v>
      </c>
      <c r="B1056" s="1" t="s">
        <v>113</v>
      </c>
      <c r="C1056" t="s">
        <v>151</v>
      </c>
      <c r="D1056">
        <v>21</v>
      </c>
      <c r="E1056" t="s">
        <v>156</v>
      </c>
      <c r="F1056">
        <f t="shared" si="34"/>
        <v>21</v>
      </c>
      <c r="H1056">
        <v>21</v>
      </c>
      <c r="I1056" t="str">
        <f t="shared" si="33"/>
        <v>Not Outlier</v>
      </c>
    </row>
    <row r="1057" spans="1:9" x14ac:dyDescent="0.25">
      <c r="A1057">
        <v>1056</v>
      </c>
      <c r="B1057" s="1" t="s">
        <v>105</v>
      </c>
      <c r="C1057" t="s">
        <v>151</v>
      </c>
      <c r="D1057">
        <v>83</v>
      </c>
      <c r="E1057" t="s">
        <v>156</v>
      </c>
      <c r="F1057">
        <f t="shared" si="34"/>
        <v>83</v>
      </c>
      <c r="H1057">
        <v>83</v>
      </c>
      <c r="I1057" t="str">
        <f t="shared" si="33"/>
        <v>Not Outlier</v>
      </c>
    </row>
    <row r="1058" spans="1:9" x14ac:dyDescent="0.25">
      <c r="A1058">
        <v>1057</v>
      </c>
      <c r="B1058" s="1" t="s">
        <v>105</v>
      </c>
      <c r="C1058" t="s">
        <v>151</v>
      </c>
      <c r="D1058">
        <v>71</v>
      </c>
      <c r="E1058" t="s">
        <v>156</v>
      </c>
      <c r="F1058">
        <f t="shared" si="34"/>
        <v>71</v>
      </c>
      <c r="H1058">
        <v>71</v>
      </c>
      <c r="I1058" t="str">
        <f t="shared" si="33"/>
        <v>Not Outlier</v>
      </c>
    </row>
    <row r="1059" spans="1:9" x14ac:dyDescent="0.25">
      <c r="A1059">
        <v>1058</v>
      </c>
      <c r="B1059" s="1" t="s">
        <v>113</v>
      </c>
      <c r="C1059" t="s">
        <v>152</v>
      </c>
      <c r="D1059">
        <v>74</v>
      </c>
      <c r="E1059" t="s">
        <v>156</v>
      </c>
      <c r="F1059">
        <f t="shared" si="34"/>
        <v>74</v>
      </c>
      <c r="H1059">
        <v>74</v>
      </c>
      <c r="I1059" t="str">
        <f t="shared" si="33"/>
        <v>Not Outlier</v>
      </c>
    </row>
    <row r="1060" spans="1:9" x14ac:dyDescent="0.25">
      <c r="A1060">
        <v>1059</v>
      </c>
      <c r="B1060" s="1" t="s">
        <v>113</v>
      </c>
      <c r="C1060" t="s">
        <v>152</v>
      </c>
      <c r="D1060">
        <v>75</v>
      </c>
      <c r="E1060" t="s">
        <v>156</v>
      </c>
      <c r="F1060">
        <f t="shared" si="34"/>
        <v>75</v>
      </c>
      <c r="H1060">
        <v>75</v>
      </c>
      <c r="I1060" t="str">
        <f t="shared" si="33"/>
        <v>Not Outlier</v>
      </c>
    </row>
    <row r="1061" spans="1:9" x14ac:dyDescent="0.25">
      <c r="A1061">
        <v>1060</v>
      </c>
      <c r="B1061" s="1" t="s">
        <v>113</v>
      </c>
      <c r="C1061" t="s">
        <v>152</v>
      </c>
      <c r="D1061">
        <v>62</v>
      </c>
      <c r="E1061" t="s">
        <v>156</v>
      </c>
      <c r="F1061">
        <f t="shared" si="34"/>
        <v>62</v>
      </c>
      <c r="H1061">
        <v>62</v>
      </c>
      <c r="I1061" t="str">
        <f t="shared" si="33"/>
        <v>Not Outlier</v>
      </c>
    </row>
    <row r="1062" spans="1:9" x14ac:dyDescent="0.25">
      <c r="A1062">
        <v>1061</v>
      </c>
      <c r="B1062" s="1" t="s">
        <v>102</v>
      </c>
      <c r="C1062" t="s">
        <v>152</v>
      </c>
      <c r="D1062">
        <v>61</v>
      </c>
      <c r="E1062" t="s">
        <v>156</v>
      </c>
      <c r="F1062">
        <f t="shared" si="34"/>
        <v>61</v>
      </c>
      <c r="H1062">
        <v>61</v>
      </c>
      <c r="I1062" t="str">
        <f t="shared" si="33"/>
        <v>Not Outlier</v>
      </c>
    </row>
    <row r="1063" spans="1:9" x14ac:dyDescent="0.25">
      <c r="A1063">
        <v>1062</v>
      </c>
      <c r="B1063" s="1" t="s">
        <v>113</v>
      </c>
      <c r="C1063" t="s">
        <v>152</v>
      </c>
      <c r="D1063">
        <v>68</v>
      </c>
      <c r="E1063" t="s">
        <v>156</v>
      </c>
      <c r="F1063">
        <f t="shared" si="34"/>
        <v>68</v>
      </c>
      <c r="H1063">
        <v>68</v>
      </c>
      <c r="I1063" t="str">
        <f t="shared" si="33"/>
        <v>Not Outlier</v>
      </c>
    </row>
    <row r="1064" spans="1:9" x14ac:dyDescent="0.25">
      <c r="A1064">
        <v>1063</v>
      </c>
      <c r="B1064" s="1" t="s">
        <v>113</v>
      </c>
      <c r="C1064" t="s">
        <v>152</v>
      </c>
      <c r="D1064">
        <v>82</v>
      </c>
      <c r="E1064" t="s">
        <v>156</v>
      </c>
      <c r="F1064">
        <f t="shared" si="34"/>
        <v>82</v>
      </c>
      <c r="H1064">
        <v>82</v>
      </c>
      <c r="I1064" t="str">
        <f t="shared" si="33"/>
        <v>Not Outlier</v>
      </c>
    </row>
    <row r="1065" spans="1:9" x14ac:dyDescent="0.25">
      <c r="A1065">
        <v>1064</v>
      </c>
      <c r="B1065" s="1" t="s">
        <v>104</v>
      </c>
      <c r="C1065" t="s">
        <v>151</v>
      </c>
      <c r="D1065">
        <v>75</v>
      </c>
      <c r="E1065" t="s">
        <v>156</v>
      </c>
      <c r="F1065">
        <f t="shared" si="34"/>
        <v>75</v>
      </c>
      <c r="H1065">
        <v>75</v>
      </c>
      <c r="I1065" t="str">
        <f t="shared" si="33"/>
        <v>Not Outlier</v>
      </c>
    </row>
    <row r="1066" spans="1:9" x14ac:dyDescent="0.25">
      <c r="A1066">
        <v>1065</v>
      </c>
      <c r="B1066" s="1" t="s">
        <v>103</v>
      </c>
      <c r="C1066" t="s">
        <v>152</v>
      </c>
      <c r="D1066">
        <v>25</v>
      </c>
      <c r="E1066" t="s">
        <v>156</v>
      </c>
      <c r="F1066">
        <f t="shared" si="34"/>
        <v>25</v>
      </c>
      <c r="H1066">
        <v>25</v>
      </c>
      <c r="I1066" t="str">
        <f t="shared" si="33"/>
        <v>Not Outlier</v>
      </c>
    </row>
    <row r="1067" spans="1:9" x14ac:dyDescent="0.25">
      <c r="A1067">
        <v>1066</v>
      </c>
      <c r="B1067" s="1" t="s">
        <v>113</v>
      </c>
      <c r="C1067" t="s">
        <v>151</v>
      </c>
      <c r="D1067">
        <v>70</v>
      </c>
      <c r="E1067" t="s">
        <v>156</v>
      </c>
      <c r="F1067">
        <f t="shared" si="34"/>
        <v>70</v>
      </c>
      <c r="H1067">
        <v>70</v>
      </c>
      <c r="I1067" t="str">
        <f t="shared" si="33"/>
        <v>Not Outlier</v>
      </c>
    </row>
    <row r="1068" spans="1:9" x14ac:dyDescent="0.25">
      <c r="A1068">
        <v>1067</v>
      </c>
      <c r="B1068" s="1" t="s">
        <v>113</v>
      </c>
      <c r="C1068" t="s">
        <v>152</v>
      </c>
      <c r="D1068">
        <v>60</v>
      </c>
      <c r="E1068" t="s">
        <v>156</v>
      </c>
      <c r="F1068">
        <f t="shared" si="34"/>
        <v>60</v>
      </c>
      <c r="H1068">
        <v>60</v>
      </c>
      <c r="I1068" t="str">
        <f t="shared" si="33"/>
        <v>Not Outlier</v>
      </c>
    </row>
    <row r="1069" spans="1:9" x14ac:dyDescent="0.25">
      <c r="A1069">
        <v>1068</v>
      </c>
      <c r="B1069" s="1" t="s">
        <v>105</v>
      </c>
      <c r="C1069" t="s">
        <v>151</v>
      </c>
      <c r="D1069">
        <v>56</v>
      </c>
      <c r="E1069" t="s">
        <v>156</v>
      </c>
      <c r="F1069">
        <f t="shared" si="34"/>
        <v>56</v>
      </c>
      <c r="H1069">
        <v>56</v>
      </c>
      <c r="I1069" t="str">
        <f t="shared" si="33"/>
        <v>Not Outlier</v>
      </c>
    </row>
    <row r="1070" spans="1:9" x14ac:dyDescent="0.25">
      <c r="A1070">
        <v>1069</v>
      </c>
      <c r="B1070" s="1" t="s">
        <v>101</v>
      </c>
      <c r="C1070" t="s">
        <v>151</v>
      </c>
      <c r="D1070">
        <v>80</v>
      </c>
      <c r="E1070" t="s">
        <v>156</v>
      </c>
      <c r="F1070">
        <f t="shared" si="34"/>
        <v>80</v>
      </c>
      <c r="H1070">
        <v>80</v>
      </c>
      <c r="I1070" t="str">
        <f t="shared" si="33"/>
        <v>Not Outlier</v>
      </c>
    </row>
    <row r="1071" spans="1:9" x14ac:dyDescent="0.25">
      <c r="A1071">
        <v>1070</v>
      </c>
      <c r="B1071" s="1" t="s">
        <v>106</v>
      </c>
      <c r="C1071" t="s">
        <v>152</v>
      </c>
      <c r="D1071">
        <v>60</v>
      </c>
      <c r="E1071" t="s">
        <v>156</v>
      </c>
      <c r="F1071">
        <f t="shared" si="34"/>
        <v>60</v>
      </c>
      <c r="H1071">
        <v>60</v>
      </c>
      <c r="I1071" t="str">
        <f t="shared" si="33"/>
        <v>Not Outlier</v>
      </c>
    </row>
    <row r="1072" spans="1:9" x14ac:dyDescent="0.25">
      <c r="A1072">
        <v>1071</v>
      </c>
      <c r="B1072" s="1" t="s">
        <v>113</v>
      </c>
      <c r="C1072" t="s">
        <v>152</v>
      </c>
      <c r="D1072">
        <v>32</v>
      </c>
      <c r="E1072" t="s">
        <v>156</v>
      </c>
      <c r="F1072">
        <f t="shared" si="34"/>
        <v>32</v>
      </c>
      <c r="H1072">
        <v>32</v>
      </c>
      <c r="I1072" t="str">
        <f t="shared" si="33"/>
        <v>Not Outlier</v>
      </c>
    </row>
    <row r="1073" spans="1:9" x14ac:dyDescent="0.25">
      <c r="A1073">
        <v>1072</v>
      </c>
      <c r="B1073" s="1" t="s">
        <v>113</v>
      </c>
      <c r="C1073" t="s">
        <v>152</v>
      </c>
      <c r="D1073">
        <v>78</v>
      </c>
      <c r="E1073" t="s">
        <v>156</v>
      </c>
      <c r="F1073">
        <f t="shared" si="34"/>
        <v>78</v>
      </c>
      <c r="H1073">
        <v>78</v>
      </c>
      <c r="I1073" t="str">
        <f t="shared" si="33"/>
        <v>Not Outlier</v>
      </c>
    </row>
    <row r="1074" spans="1:9" x14ac:dyDescent="0.25">
      <c r="A1074">
        <v>1073</v>
      </c>
      <c r="B1074" s="1" t="s">
        <v>105</v>
      </c>
      <c r="C1074" t="s">
        <v>152</v>
      </c>
      <c r="D1074">
        <v>60</v>
      </c>
      <c r="E1074" t="s">
        <v>156</v>
      </c>
      <c r="F1074">
        <f t="shared" si="34"/>
        <v>60</v>
      </c>
      <c r="H1074">
        <v>60</v>
      </c>
      <c r="I1074" t="str">
        <f t="shared" si="33"/>
        <v>Not Outlier</v>
      </c>
    </row>
    <row r="1075" spans="1:9" x14ac:dyDescent="0.25">
      <c r="A1075">
        <v>1074</v>
      </c>
      <c r="B1075" s="1" t="s">
        <v>105</v>
      </c>
      <c r="C1075" t="s">
        <v>152</v>
      </c>
      <c r="D1075">
        <v>48</v>
      </c>
      <c r="E1075" t="s">
        <v>156</v>
      </c>
      <c r="F1075">
        <f t="shared" si="34"/>
        <v>48</v>
      </c>
      <c r="H1075">
        <v>48</v>
      </c>
      <c r="I1075" t="str">
        <f t="shared" si="33"/>
        <v>Not Outlier</v>
      </c>
    </row>
    <row r="1076" spans="1:9" x14ac:dyDescent="0.25">
      <c r="A1076">
        <v>1075</v>
      </c>
      <c r="B1076" s="1" t="s">
        <v>108</v>
      </c>
      <c r="C1076" t="s">
        <v>151</v>
      </c>
      <c r="D1076">
        <v>55</v>
      </c>
      <c r="E1076" t="s">
        <v>156</v>
      </c>
      <c r="F1076">
        <f t="shared" si="34"/>
        <v>55</v>
      </c>
      <c r="H1076">
        <v>55</v>
      </c>
      <c r="I1076" t="str">
        <f t="shared" si="33"/>
        <v>Not Outlier</v>
      </c>
    </row>
    <row r="1077" spans="1:9" x14ac:dyDescent="0.25">
      <c r="A1077">
        <v>1076</v>
      </c>
      <c r="B1077" s="1" t="s">
        <v>113</v>
      </c>
      <c r="C1077" t="s">
        <v>152</v>
      </c>
      <c r="D1077">
        <v>18</v>
      </c>
      <c r="E1077" t="s">
        <v>156</v>
      </c>
      <c r="F1077">
        <f t="shared" si="34"/>
        <v>18</v>
      </c>
      <c r="H1077">
        <v>18</v>
      </c>
      <c r="I1077" t="str">
        <f t="shared" si="33"/>
        <v>Not Outlier</v>
      </c>
    </row>
    <row r="1078" spans="1:9" x14ac:dyDescent="0.25">
      <c r="A1078">
        <v>1077</v>
      </c>
      <c r="B1078" s="1" t="s">
        <v>113</v>
      </c>
      <c r="C1078" t="s">
        <v>151</v>
      </c>
      <c r="D1078">
        <v>24</v>
      </c>
      <c r="E1078" t="s">
        <v>156</v>
      </c>
      <c r="F1078">
        <f t="shared" si="34"/>
        <v>24</v>
      </c>
      <c r="H1078">
        <v>24</v>
      </c>
      <c r="I1078" t="str">
        <f t="shared" si="33"/>
        <v>Not Outlier</v>
      </c>
    </row>
    <row r="1079" spans="1:9" x14ac:dyDescent="0.25">
      <c r="A1079">
        <v>1078</v>
      </c>
      <c r="B1079" s="1" t="s">
        <v>101</v>
      </c>
      <c r="C1079" t="s">
        <v>152</v>
      </c>
      <c r="D1079">
        <v>55</v>
      </c>
      <c r="E1079" t="s">
        <v>156</v>
      </c>
      <c r="F1079">
        <f t="shared" si="34"/>
        <v>55</v>
      </c>
      <c r="H1079">
        <v>55</v>
      </c>
      <c r="I1079" t="str">
        <f t="shared" si="33"/>
        <v>Not Outlier</v>
      </c>
    </row>
    <row r="1080" spans="1:9" x14ac:dyDescent="0.25">
      <c r="A1080">
        <v>1079</v>
      </c>
      <c r="B1080" s="1" t="s">
        <v>113</v>
      </c>
      <c r="C1080" t="s">
        <v>152</v>
      </c>
      <c r="D1080">
        <v>29</v>
      </c>
      <c r="E1080" t="s">
        <v>156</v>
      </c>
      <c r="F1080">
        <f t="shared" si="34"/>
        <v>29</v>
      </c>
      <c r="H1080">
        <v>29</v>
      </c>
      <c r="I1080" t="str">
        <f t="shared" si="33"/>
        <v>Not Outlier</v>
      </c>
    </row>
    <row r="1081" spans="1:9" x14ac:dyDescent="0.25">
      <c r="A1081">
        <v>1080</v>
      </c>
      <c r="B1081" s="1" t="s">
        <v>113</v>
      </c>
      <c r="C1081" t="s">
        <v>151</v>
      </c>
      <c r="D1081">
        <v>78</v>
      </c>
      <c r="E1081" t="s">
        <v>156</v>
      </c>
      <c r="F1081">
        <f t="shared" si="34"/>
        <v>78</v>
      </c>
      <c r="H1081">
        <v>78</v>
      </c>
      <c r="I1081" t="str">
        <f t="shared" si="33"/>
        <v>Not Outlier</v>
      </c>
    </row>
    <row r="1082" spans="1:9" x14ac:dyDescent="0.25">
      <c r="A1082">
        <v>1081</v>
      </c>
      <c r="B1082" s="1" t="s">
        <v>107</v>
      </c>
      <c r="C1082" t="s">
        <v>152</v>
      </c>
      <c r="D1082">
        <v>77</v>
      </c>
      <c r="E1082" t="s">
        <v>156</v>
      </c>
      <c r="F1082">
        <f t="shared" si="34"/>
        <v>77</v>
      </c>
      <c r="H1082">
        <v>77</v>
      </c>
      <c r="I1082" t="str">
        <f t="shared" si="33"/>
        <v>Not Outlier</v>
      </c>
    </row>
    <row r="1083" spans="1:9" x14ac:dyDescent="0.25">
      <c r="A1083">
        <v>1082</v>
      </c>
      <c r="B1083" s="1" t="s">
        <v>113</v>
      </c>
      <c r="C1083" t="s">
        <v>151</v>
      </c>
      <c r="D1083">
        <v>70</v>
      </c>
      <c r="E1083" t="s">
        <v>156</v>
      </c>
      <c r="F1083">
        <f t="shared" si="34"/>
        <v>70</v>
      </c>
      <c r="H1083">
        <v>70</v>
      </c>
      <c r="I1083" t="str">
        <f t="shared" si="33"/>
        <v>Not Outlier</v>
      </c>
    </row>
    <row r="1084" spans="1:9" x14ac:dyDescent="0.25">
      <c r="A1084">
        <v>1083</v>
      </c>
      <c r="B1084" s="1" t="s">
        <v>105</v>
      </c>
      <c r="C1084" t="s">
        <v>152</v>
      </c>
      <c r="D1084">
        <v>25</v>
      </c>
      <c r="E1084" t="s">
        <v>156</v>
      </c>
      <c r="F1084">
        <f t="shared" si="34"/>
        <v>25</v>
      </c>
      <c r="H1084">
        <v>25</v>
      </c>
      <c r="I1084" t="str">
        <f t="shared" si="33"/>
        <v>Not Outlier</v>
      </c>
    </row>
    <row r="1085" spans="1:9" x14ac:dyDescent="0.25">
      <c r="A1085">
        <v>1084</v>
      </c>
      <c r="B1085" s="1" t="s">
        <v>113</v>
      </c>
      <c r="C1085" t="s">
        <v>151</v>
      </c>
      <c r="D1085">
        <v>75</v>
      </c>
      <c r="E1085" t="s">
        <v>156</v>
      </c>
      <c r="F1085">
        <f t="shared" si="34"/>
        <v>75</v>
      </c>
      <c r="H1085">
        <v>75</v>
      </c>
      <c r="I1085" t="str">
        <f t="shared" si="33"/>
        <v>Not Outlier</v>
      </c>
    </row>
    <row r="1086" spans="1:9" x14ac:dyDescent="0.25">
      <c r="A1086">
        <v>1085</v>
      </c>
      <c r="B1086" s="1" t="s">
        <v>105</v>
      </c>
      <c r="C1086" t="s">
        <v>151</v>
      </c>
      <c r="D1086">
        <v>78</v>
      </c>
      <c r="E1086" t="s">
        <v>156</v>
      </c>
      <c r="F1086">
        <f t="shared" si="34"/>
        <v>78</v>
      </c>
      <c r="H1086">
        <v>78</v>
      </c>
      <c r="I1086" t="str">
        <f t="shared" si="33"/>
        <v>Not Outlier</v>
      </c>
    </row>
    <row r="1087" spans="1:9" x14ac:dyDescent="0.25">
      <c r="A1087">
        <v>1086</v>
      </c>
      <c r="B1087" s="1" t="s">
        <v>100</v>
      </c>
      <c r="C1087" t="s">
        <v>151</v>
      </c>
      <c r="D1087">
        <v>63</v>
      </c>
      <c r="E1087" t="s">
        <v>156</v>
      </c>
      <c r="F1087">
        <f t="shared" si="34"/>
        <v>63</v>
      </c>
      <c r="H1087">
        <v>63</v>
      </c>
      <c r="I1087" t="str">
        <f t="shared" si="33"/>
        <v>Not Outlier</v>
      </c>
    </row>
    <row r="1088" spans="1:9" x14ac:dyDescent="0.25">
      <c r="A1088">
        <v>1087</v>
      </c>
      <c r="B1088" s="1" t="s">
        <v>113</v>
      </c>
      <c r="C1088" t="s">
        <v>152</v>
      </c>
      <c r="D1088">
        <v>32</v>
      </c>
      <c r="E1088" t="s">
        <v>156</v>
      </c>
      <c r="F1088">
        <f t="shared" si="34"/>
        <v>32</v>
      </c>
      <c r="H1088">
        <v>32</v>
      </c>
      <c r="I1088" t="str">
        <f t="shared" si="33"/>
        <v>Not Outlier</v>
      </c>
    </row>
    <row r="1089" spans="1:9" x14ac:dyDescent="0.25">
      <c r="A1089">
        <v>1088</v>
      </c>
      <c r="B1089" s="1" t="s">
        <v>113</v>
      </c>
      <c r="C1089" t="s">
        <v>152</v>
      </c>
      <c r="D1089">
        <v>72</v>
      </c>
      <c r="E1089" t="s">
        <v>156</v>
      </c>
      <c r="F1089">
        <f t="shared" si="34"/>
        <v>72</v>
      </c>
      <c r="H1089">
        <v>72</v>
      </c>
      <c r="I1089" t="str">
        <f t="shared" si="33"/>
        <v>Not Outlier</v>
      </c>
    </row>
    <row r="1090" spans="1:9" x14ac:dyDescent="0.25">
      <c r="A1090">
        <v>1089</v>
      </c>
      <c r="B1090" s="1" t="s">
        <v>100</v>
      </c>
      <c r="C1090" t="s">
        <v>151</v>
      </c>
      <c r="D1090">
        <v>28</v>
      </c>
      <c r="E1090" t="s">
        <v>156</v>
      </c>
      <c r="F1090">
        <f t="shared" si="34"/>
        <v>28</v>
      </c>
      <c r="H1090">
        <v>28</v>
      </c>
      <c r="I1090" t="str">
        <f t="shared" si="33"/>
        <v>Not Outlier</v>
      </c>
    </row>
    <row r="1091" spans="1:9" x14ac:dyDescent="0.25">
      <c r="A1091">
        <v>1090</v>
      </c>
      <c r="B1091" s="1" t="s">
        <v>100</v>
      </c>
      <c r="C1091" t="s">
        <v>152</v>
      </c>
      <c r="D1091">
        <v>19</v>
      </c>
      <c r="E1091" t="s">
        <v>156</v>
      </c>
      <c r="F1091">
        <f t="shared" si="34"/>
        <v>19</v>
      </c>
      <c r="H1091">
        <v>19</v>
      </c>
      <c r="I1091" t="str">
        <f t="shared" ref="I1091:I1154" si="35">IF(OR(H1091&gt;$L$9,H1091&lt;$L$10),"Outlier","Not Outlier")</f>
        <v>Not Outlier</v>
      </c>
    </row>
    <row r="1092" spans="1:9" x14ac:dyDescent="0.25">
      <c r="A1092">
        <v>1091</v>
      </c>
      <c r="B1092" s="1" t="s">
        <v>100</v>
      </c>
      <c r="C1092" t="s">
        <v>152</v>
      </c>
      <c r="D1092">
        <v>26</v>
      </c>
      <c r="E1092" t="s">
        <v>156</v>
      </c>
      <c r="F1092">
        <f t="shared" si="34"/>
        <v>26</v>
      </c>
      <c r="H1092">
        <v>26</v>
      </c>
      <c r="I1092" t="str">
        <f t="shared" si="35"/>
        <v>Not Outlier</v>
      </c>
    </row>
    <row r="1093" spans="1:9" x14ac:dyDescent="0.25">
      <c r="A1093">
        <v>1092</v>
      </c>
      <c r="B1093" s="1" t="s">
        <v>113</v>
      </c>
      <c r="C1093" t="s">
        <v>151</v>
      </c>
      <c r="D1093">
        <v>35</v>
      </c>
      <c r="E1093" t="s">
        <v>156</v>
      </c>
      <c r="F1093">
        <f t="shared" si="34"/>
        <v>35</v>
      </c>
      <c r="H1093">
        <v>35</v>
      </c>
      <c r="I1093" t="str">
        <f t="shared" si="35"/>
        <v>Not Outlier</v>
      </c>
    </row>
    <row r="1094" spans="1:9" x14ac:dyDescent="0.25">
      <c r="A1094">
        <v>1093</v>
      </c>
      <c r="B1094" s="1" t="s">
        <v>113</v>
      </c>
      <c r="C1094" t="s">
        <v>152</v>
      </c>
      <c r="D1094">
        <v>34</v>
      </c>
      <c r="E1094" t="s">
        <v>156</v>
      </c>
      <c r="F1094">
        <f t="shared" ref="F1094:F1157" si="36">IF(D1094,D1094,AVERAGE(D1091:D1093))</f>
        <v>34</v>
      </c>
      <c r="H1094">
        <v>34</v>
      </c>
      <c r="I1094" t="str">
        <f t="shared" si="35"/>
        <v>Not Outlier</v>
      </c>
    </row>
    <row r="1095" spans="1:9" x14ac:dyDescent="0.25">
      <c r="A1095">
        <v>1094</v>
      </c>
      <c r="B1095" s="1" t="s">
        <v>113</v>
      </c>
      <c r="C1095" t="s">
        <v>151</v>
      </c>
      <c r="D1095">
        <v>66</v>
      </c>
      <c r="E1095" t="s">
        <v>156</v>
      </c>
      <c r="F1095">
        <f t="shared" si="36"/>
        <v>66</v>
      </c>
      <c r="H1095">
        <v>66</v>
      </c>
      <c r="I1095" t="str">
        <f t="shared" si="35"/>
        <v>Not Outlier</v>
      </c>
    </row>
    <row r="1096" spans="1:9" x14ac:dyDescent="0.25">
      <c r="A1096">
        <v>1095</v>
      </c>
      <c r="B1096" s="1" t="s">
        <v>113</v>
      </c>
      <c r="C1096" t="s">
        <v>151</v>
      </c>
      <c r="D1096">
        <v>58</v>
      </c>
      <c r="E1096" t="s">
        <v>156</v>
      </c>
      <c r="F1096">
        <f t="shared" si="36"/>
        <v>58</v>
      </c>
      <c r="H1096">
        <v>58</v>
      </c>
      <c r="I1096" t="str">
        <f t="shared" si="35"/>
        <v>Not Outlier</v>
      </c>
    </row>
    <row r="1097" spans="1:9" x14ac:dyDescent="0.25">
      <c r="A1097">
        <v>1096</v>
      </c>
      <c r="B1097" s="1" t="s">
        <v>105</v>
      </c>
      <c r="C1097" t="s">
        <v>151</v>
      </c>
      <c r="D1097">
        <v>87</v>
      </c>
      <c r="E1097" t="s">
        <v>156</v>
      </c>
      <c r="F1097">
        <f t="shared" si="36"/>
        <v>87</v>
      </c>
      <c r="H1097">
        <v>87</v>
      </c>
      <c r="I1097" t="str">
        <f t="shared" si="35"/>
        <v>Not Outlier</v>
      </c>
    </row>
    <row r="1098" spans="1:9" x14ac:dyDescent="0.25">
      <c r="A1098">
        <v>1097</v>
      </c>
      <c r="B1098" s="1" t="s">
        <v>113</v>
      </c>
      <c r="C1098" t="s">
        <v>152</v>
      </c>
      <c r="D1098">
        <v>81</v>
      </c>
      <c r="E1098" t="s">
        <v>156</v>
      </c>
      <c r="F1098">
        <f t="shared" si="36"/>
        <v>81</v>
      </c>
      <c r="H1098">
        <v>81</v>
      </c>
      <c r="I1098" t="str">
        <f t="shared" si="35"/>
        <v>Not Outlier</v>
      </c>
    </row>
    <row r="1099" spans="1:9" x14ac:dyDescent="0.25">
      <c r="A1099">
        <v>1098</v>
      </c>
      <c r="B1099" s="1" t="s">
        <v>106</v>
      </c>
      <c r="C1099" t="s">
        <v>151</v>
      </c>
      <c r="D1099">
        <v>31</v>
      </c>
      <c r="E1099" t="s">
        <v>156</v>
      </c>
      <c r="F1099">
        <f t="shared" si="36"/>
        <v>31</v>
      </c>
      <c r="H1099">
        <v>31</v>
      </c>
      <c r="I1099" t="str">
        <f t="shared" si="35"/>
        <v>Not Outlier</v>
      </c>
    </row>
    <row r="1100" spans="1:9" x14ac:dyDescent="0.25">
      <c r="A1100">
        <v>1099</v>
      </c>
      <c r="B1100" s="1" t="s">
        <v>100</v>
      </c>
      <c r="C1100" t="s">
        <v>152</v>
      </c>
      <c r="D1100">
        <v>76</v>
      </c>
      <c r="E1100" t="s">
        <v>156</v>
      </c>
      <c r="F1100">
        <f t="shared" si="36"/>
        <v>76</v>
      </c>
      <c r="H1100">
        <v>76</v>
      </c>
      <c r="I1100" t="str">
        <f t="shared" si="35"/>
        <v>Not Outlier</v>
      </c>
    </row>
    <row r="1101" spans="1:9" x14ac:dyDescent="0.25">
      <c r="A1101">
        <v>1100</v>
      </c>
      <c r="B1101" s="1" t="s">
        <v>105</v>
      </c>
      <c r="C1101" t="s">
        <v>152</v>
      </c>
      <c r="D1101">
        <v>30</v>
      </c>
      <c r="E1101" t="s">
        <v>156</v>
      </c>
      <c r="F1101">
        <f t="shared" si="36"/>
        <v>30</v>
      </c>
      <c r="H1101">
        <v>30</v>
      </c>
      <c r="I1101" t="str">
        <f t="shared" si="35"/>
        <v>Not Outlier</v>
      </c>
    </row>
    <row r="1102" spans="1:9" x14ac:dyDescent="0.25">
      <c r="A1102">
        <v>1101</v>
      </c>
      <c r="B1102" s="1" t="s">
        <v>113</v>
      </c>
      <c r="C1102" t="s">
        <v>152</v>
      </c>
      <c r="D1102">
        <v>27</v>
      </c>
      <c r="E1102" t="s">
        <v>156</v>
      </c>
      <c r="F1102">
        <f t="shared" si="36"/>
        <v>27</v>
      </c>
      <c r="H1102">
        <v>27</v>
      </c>
      <c r="I1102" t="str">
        <f t="shared" si="35"/>
        <v>Not Outlier</v>
      </c>
    </row>
    <row r="1103" spans="1:9" x14ac:dyDescent="0.25">
      <c r="A1103">
        <v>1102</v>
      </c>
      <c r="B1103" s="1" t="s">
        <v>113</v>
      </c>
      <c r="C1103" t="s">
        <v>151</v>
      </c>
      <c r="D1103">
        <v>66</v>
      </c>
      <c r="E1103" t="s">
        <v>156</v>
      </c>
      <c r="F1103">
        <f t="shared" si="36"/>
        <v>66</v>
      </c>
      <c r="H1103">
        <v>66</v>
      </c>
      <c r="I1103" t="str">
        <f t="shared" si="35"/>
        <v>Not Outlier</v>
      </c>
    </row>
    <row r="1104" spans="1:9" x14ac:dyDescent="0.25">
      <c r="A1104">
        <v>1103</v>
      </c>
      <c r="B1104" s="1" t="s">
        <v>113</v>
      </c>
      <c r="C1104" t="s">
        <v>152</v>
      </c>
      <c r="D1104">
        <v>32</v>
      </c>
      <c r="E1104" t="s">
        <v>156</v>
      </c>
      <c r="F1104">
        <f t="shared" si="36"/>
        <v>32</v>
      </c>
      <c r="H1104">
        <v>32</v>
      </c>
      <c r="I1104" t="str">
        <f t="shared" si="35"/>
        <v>Not Outlier</v>
      </c>
    </row>
    <row r="1105" spans="1:9" x14ac:dyDescent="0.25">
      <c r="A1105">
        <v>1104</v>
      </c>
      <c r="B1105" s="1" t="s">
        <v>105</v>
      </c>
      <c r="C1105" t="s">
        <v>152</v>
      </c>
      <c r="D1105">
        <v>21</v>
      </c>
      <c r="E1105" t="s">
        <v>156</v>
      </c>
      <c r="F1105">
        <f t="shared" si="36"/>
        <v>21</v>
      </c>
      <c r="H1105">
        <v>21</v>
      </c>
      <c r="I1105" t="str">
        <f t="shared" si="35"/>
        <v>Not Outlier</v>
      </c>
    </row>
    <row r="1106" spans="1:9" x14ac:dyDescent="0.25">
      <c r="A1106">
        <v>1105</v>
      </c>
      <c r="B1106" s="1" t="s">
        <v>100</v>
      </c>
      <c r="C1106" t="s">
        <v>152</v>
      </c>
      <c r="D1106">
        <v>79</v>
      </c>
      <c r="E1106" t="s">
        <v>156</v>
      </c>
      <c r="F1106">
        <f t="shared" si="36"/>
        <v>79</v>
      </c>
      <c r="H1106">
        <v>79</v>
      </c>
      <c r="I1106" t="str">
        <f t="shared" si="35"/>
        <v>Not Outlier</v>
      </c>
    </row>
    <row r="1107" spans="1:9" x14ac:dyDescent="0.25">
      <c r="A1107">
        <v>1106</v>
      </c>
      <c r="B1107" s="1" t="s">
        <v>106</v>
      </c>
      <c r="C1107" t="s">
        <v>151</v>
      </c>
      <c r="D1107">
        <v>70</v>
      </c>
      <c r="E1107" t="s">
        <v>156</v>
      </c>
      <c r="F1107">
        <f t="shared" si="36"/>
        <v>70</v>
      </c>
      <c r="H1107">
        <v>70</v>
      </c>
      <c r="I1107" t="str">
        <f t="shared" si="35"/>
        <v>Not Outlier</v>
      </c>
    </row>
    <row r="1108" spans="1:9" x14ac:dyDescent="0.25">
      <c r="A1108">
        <v>1107</v>
      </c>
      <c r="B1108" s="1" t="s">
        <v>113</v>
      </c>
      <c r="C1108" t="s">
        <v>152</v>
      </c>
      <c r="D1108">
        <v>40</v>
      </c>
      <c r="E1108" t="s">
        <v>156</v>
      </c>
      <c r="F1108">
        <f t="shared" si="36"/>
        <v>40</v>
      </c>
      <c r="H1108">
        <v>40</v>
      </c>
      <c r="I1108" t="str">
        <f t="shared" si="35"/>
        <v>Not Outlier</v>
      </c>
    </row>
    <row r="1109" spans="1:9" x14ac:dyDescent="0.25">
      <c r="A1109">
        <v>1108</v>
      </c>
      <c r="B1109" s="1" t="s">
        <v>113</v>
      </c>
      <c r="C1109" t="s">
        <v>152</v>
      </c>
      <c r="D1109">
        <v>47</v>
      </c>
      <c r="E1109" t="s">
        <v>156</v>
      </c>
      <c r="F1109">
        <f t="shared" si="36"/>
        <v>47</v>
      </c>
      <c r="H1109">
        <v>47</v>
      </c>
      <c r="I1109" t="str">
        <f t="shared" si="35"/>
        <v>Not Outlier</v>
      </c>
    </row>
    <row r="1110" spans="1:9" x14ac:dyDescent="0.25">
      <c r="A1110">
        <v>1109</v>
      </c>
      <c r="B1110" s="1" t="s">
        <v>113</v>
      </c>
      <c r="C1110" t="s">
        <v>152</v>
      </c>
      <c r="D1110">
        <v>86</v>
      </c>
      <c r="E1110" t="s">
        <v>156</v>
      </c>
      <c r="F1110">
        <f t="shared" si="36"/>
        <v>86</v>
      </c>
      <c r="H1110">
        <v>86</v>
      </c>
      <c r="I1110" t="str">
        <f t="shared" si="35"/>
        <v>Not Outlier</v>
      </c>
    </row>
    <row r="1111" spans="1:9" x14ac:dyDescent="0.25">
      <c r="A1111">
        <v>1110</v>
      </c>
      <c r="B1111" s="1" t="s">
        <v>108</v>
      </c>
      <c r="C1111" t="s">
        <v>152</v>
      </c>
      <c r="D1111">
        <v>43</v>
      </c>
      <c r="E1111" t="s">
        <v>156</v>
      </c>
      <c r="F1111">
        <f t="shared" si="36"/>
        <v>43</v>
      </c>
      <c r="H1111">
        <v>43</v>
      </c>
      <c r="I1111" t="str">
        <f t="shared" si="35"/>
        <v>Not Outlier</v>
      </c>
    </row>
    <row r="1112" spans="1:9" x14ac:dyDescent="0.25">
      <c r="A1112">
        <v>1111</v>
      </c>
      <c r="B1112" s="1" t="s">
        <v>110</v>
      </c>
      <c r="C1112" t="s">
        <v>152</v>
      </c>
      <c r="D1112">
        <v>31</v>
      </c>
      <c r="E1112" t="s">
        <v>156</v>
      </c>
      <c r="F1112">
        <f t="shared" si="36"/>
        <v>31</v>
      </c>
      <c r="H1112">
        <v>31</v>
      </c>
      <c r="I1112" t="str">
        <f t="shared" si="35"/>
        <v>Not Outlier</v>
      </c>
    </row>
    <row r="1113" spans="1:9" x14ac:dyDescent="0.25">
      <c r="A1113">
        <v>1112</v>
      </c>
      <c r="B1113" s="1" t="s">
        <v>105</v>
      </c>
      <c r="C1113" t="s">
        <v>152</v>
      </c>
      <c r="D1113">
        <v>30</v>
      </c>
      <c r="E1113" t="s">
        <v>156</v>
      </c>
      <c r="F1113">
        <f t="shared" si="36"/>
        <v>30</v>
      </c>
      <c r="H1113">
        <v>30</v>
      </c>
      <c r="I1113" t="str">
        <f t="shared" si="35"/>
        <v>Not Outlier</v>
      </c>
    </row>
    <row r="1114" spans="1:9" x14ac:dyDescent="0.25">
      <c r="A1114">
        <v>1113</v>
      </c>
      <c r="B1114" s="1" t="s">
        <v>106</v>
      </c>
      <c r="C1114" t="s">
        <v>152</v>
      </c>
      <c r="D1114">
        <v>39</v>
      </c>
      <c r="E1114" t="s">
        <v>156</v>
      </c>
      <c r="F1114">
        <f t="shared" si="36"/>
        <v>39</v>
      </c>
      <c r="H1114">
        <v>39</v>
      </c>
      <c r="I1114" t="str">
        <f t="shared" si="35"/>
        <v>Not Outlier</v>
      </c>
    </row>
    <row r="1115" spans="1:9" x14ac:dyDescent="0.25">
      <c r="A1115">
        <v>1114</v>
      </c>
      <c r="B1115" s="1" t="s">
        <v>113</v>
      </c>
      <c r="C1115" t="s">
        <v>152</v>
      </c>
      <c r="D1115">
        <v>39</v>
      </c>
      <c r="E1115" t="s">
        <v>156</v>
      </c>
      <c r="F1115">
        <f t="shared" si="36"/>
        <v>39</v>
      </c>
      <c r="H1115">
        <v>39</v>
      </c>
      <c r="I1115" t="str">
        <f t="shared" si="35"/>
        <v>Not Outlier</v>
      </c>
    </row>
    <row r="1116" spans="1:9" x14ac:dyDescent="0.25">
      <c r="A1116">
        <v>1115</v>
      </c>
      <c r="B1116" s="1" t="s">
        <v>102</v>
      </c>
      <c r="C1116" t="s">
        <v>151</v>
      </c>
      <c r="D1116">
        <v>22</v>
      </c>
      <c r="E1116" t="s">
        <v>156</v>
      </c>
      <c r="F1116">
        <f t="shared" si="36"/>
        <v>22</v>
      </c>
      <c r="H1116">
        <v>22</v>
      </c>
      <c r="I1116" t="str">
        <f t="shared" si="35"/>
        <v>Not Outlier</v>
      </c>
    </row>
    <row r="1117" spans="1:9" x14ac:dyDescent="0.25">
      <c r="A1117">
        <v>1116</v>
      </c>
      <c r="B1117" s="1" t="s">
        <v>100</v>
      </c>
      <c r="C1117" t="s">
        <v>151</v>
      </c>
      <c r="D1117">
        <v>79</v>
      </c>
      <c r="E1117" t="s">
        <v>156</v>
      </c>
      <c r="F1117">
        <f t="shared" si="36"/>
        <v>79</v>
      </c>
      <c r="H1117">
        <v>79</v>
      </c>
      <c r="I1117" t="str">
        <f t="shared" si="35"/>
        <v>Not Outlier</v>
      </c>
    </row>
    <row r="1118" spans="1:9" x14ac:dyDescent="0.25">
      <c r="A1118">
        <v>1117</v>
      </c>
      <c r="B1118" s="1" t="s">
        <v>101</v>
      </c>
      <c r="C1118" t="s">
        <v>152</v>
      </c>
      <c r="D1118">
        <v>63</v>
      </c>
      <c r="E1118" t="s">
        <v>156</v>
      </c>
      <c r="F1118">
        <f t="shared" si="36"/>
        <v>63</v>
      </c>
      <c r="H1118">
        <v>63</v>
      </c>
      <c r="I1118" t="str">
        <f t="shared" si="35"/>
        <v>Not Outlier</v>
      </c>
    </row>
    <row r="1119" spans="1:9" x14ac:dyDescent="0.25">
      <c r="A1119">
        <v>1118</v>
      </c>
      <c r="B1119" s="1" t="s">
        <v>101</v>
      </c>
      <c r="C1119" t="s">
        <v>151</v>
      </c>
      <c r="D1119">
        <v>45</v>
      </c>
      <c r="E1119" t="s">
        <v>156</v>
      </c>
      <c r="F1119">
        <f t="shared" si="36"/>
        <v>45</v>
      </c>
      <c r="H1119">
        <v>45</v>
      </c>
      <c r="I1119" t="str">
        <f t="shared" si="35"/>
        <v>Not Outlier</v>
      </c>
    </row>
    <row r="1120" spans="1:9" x14ac:dyDescent="0.25">
      <c r="A1120">
        <v>1119</v>
      </c>
      <c r="B1120" s="1" t="s">
        <v>101</v>
      </c>
      <c r="C1120" t="s">
        <v>151</v>
      </c>
      <c r="D1120">
        <v>89</v>
      </c>
      <c r="E1120" t="s">
        <v>156</v>
      </c>
      <c r="F1120">
        <f t="shared" si="36"/>
        <v>89</v>
      </c>
      <c r="H1120">
        <v>89</v>
      </c>
      <c r="I1120" t="str">
        <f t="shared" si="35"/>
        <v>Not Outlier</v>
      </c>
    </row>
    <row r="1121" spans="1:9" x14ac:dyDescent="0.25">
      <c r="A1121">
        <v>1120</v>
      </c>
      <c r="B1121" s="1" t="s">
        <v>108</v>
      </c>
      <c r="C1121" t="s">
        <v>152</v>
      </c>
      <c r="D1121">
        <v>53</v>
      </c>
      <c r="E1121" t="s">
        <v>156</v>
      </c>
      <c r="F1121">
        <f t="shared" si="36"/>
        <v>53</v>
      </c>
      <c r="H1121">
        <v>53</v>
      </c>
      <c r="I1121" t="str">
        <f t="shared" si="35"/>
        <v>Not Outlier</v>
      </c>
    </row>
    <row r="1122" spans="1:9" x14ac:dyDescent="0.25">
      <c r="A1122">
        <v>1121</v>
      </c>
      <c r="B1122" s="1" t="s">
        <v>113</v>
      </c>
      <c r="C1122" t="s">
        <v>152</v>
      </c>
      <c r="D1122">
        <v>51</v>
      </c>
      <c r="E1122" t="s">
        <v>156</v>
      </c>
      <c r="F1122">
        <f t="shared" si="36"/>
        <v>51</v>
      </c>
      <c r="H1122">
        <v>51</v>
      </c>
      <c r="I1122" t="str">
        <f t="shared" si="35"/>
        <v>Not Outlier</v>
      </c>
    </row>
    <row r="1123" spans="1:9" x14ac:dyDescent="0.25">
      <c r="A1123">
        <v>1122</v>
      </c>
      <c r="B1123" s="1" t="s">
        <v>109</v>
      </c>
      <c r="C1123" t="s">
        <v>151</v>
      </c>
      <c r="D1123">
        <v>33</v>
      </c>
      <c r="E1123" t="s">
        <v>156</v>
      </c>
      <c r="F1123">
        <f t="shared" si="36"/>
        <v>33</v>
      </c>
      <c r="H1123">
        <v>33</v>
      </c>
      <c r="I1123" t="str">
        <f t="shared" si="35"/>
        <v>Not Outlier</v>
      </c>
    </row>
    <row r="1124" spans="1:9" x14ac:dyDescent="0.25">
      <c r="A1124">
        <v>1123</v>
      </c>
      <c r="B1124" s="1" t="s">
        <v>100</v>
      </c>
      <c r="C1124" t="s">
        <v>152</v>
      </c>
      <c r="D1124">
        <v>54</v>
      </c>
      <c r="E1124" t="s">
        <v>156</v>
      </c>
      <c r="F1124">
        <f t="shared" si="36"/>
        <v>54</v>
      </c>
      <c r="H1124">
        <v>54</v>
      </c>
      <c r="I1124" t="str">
        <f t="shared" si="35"/>
        <v>Not Outlier</v>
      </c>
    </row>
    <row r="1125" spans="1:9" x14ac:dyDescent="0.25">
      <c r="A1125">
        <v>1124</v>
      </c>
      <c r="B1125" s="1" t="s">
        <v>105</v>
      </c>
      <c r="C1125" t="s">
        <v>151</v>
      </c>
      <c r="D1125">
        <v>36</v>
      </c>
      <c r="E1125" t="s">
        <v>156</v>
      </c>
      <c r="F1125">
        <f t="shared" si="36"/>
        <v>36</v>
      </c>
      <c r="H1125">
        <v>36</v>
      </c>
      <c r="I1125" t="str">
        <f t="shared" si="35"/>
        <v>Not Outlier</v>
      </c>
    </row>
    <row r="1126" spans="1:9" x14ac:dyDescent="0.25">
      <c r="A1126">
        <v>1125</v>
      </c>
      <c r="B1126" s="1" t="s">
        <v>106</v>
      </c>
      <c r="C1126" t="s">
        <v>151</v>
      </c>
      <c r="D1126">
        <v>18</v>
      </c>
      <c r="E1126" t="s">
        <v>156</v>
      </c>
      <c r="F1126">
        <f t="shared" si="36"/>
        <v>18</v>
      </c>
      <c r="H1126">
        <v>18</v>
      </c>
      <c r="I1126" t="str">
        <f t="shared" si="35"/>
        <v>Not Outlier</v>
      </c>
    </row>
    <row r="1127" spans="1:9" x14ac:dyDescent="0.25">
      <c r="A1127">
        <v>1126</v>
      </c>
      <c r="B1127" s="1" t="s">
        <v>100</v>
      </c>
      <c r="C1127" t="s">
        <v>151</v>
      </c>
      <c r="D1127">
        <v>65</v>
      </c>
      <c r="E1127" t="s">
        <v>156</v>
      </c>
      <c r="F1127">
        <f t="shared" si="36"/>
        <v>65</v>
      </c>
      <c r="H1127">
        <v>65</v>
      </c>
      <c r="I1127" t="str">
        <f t="shared" si="35"/>
        <v>Not Outlier</v>
      </c>
    </row>
    <row r="1128" spans="1:9" x14ac:dyDescent="0.25">
      <c r="A1128">
        <v>1127</v>
      </c>
      <c r="B1128" s="1" t="s">
        <v>103</v>
      </c>
      <c r="C1128" t="s">
        <v>152</v>
      </c>
      <c r="D1128">
        <v>83</v>
      </c>
      <c r="E1128" t="s">
        <v>156</v>
      </c>
      <c r="F1128">
        <f t="shared" si="36"/>
        <v>83</v>
      </c>
      <c r="H1128">
        <v>83</v>
      </c>
      <c r="I1128" t="str">
        <f t="shared" si="35"/>
        <v>Not Outlier</v>
      </c>
    </row>
    <row r="1129" spans="1:9" x14ac:dyDescent="0.25">
      <c r="A1129">
        <v>1128</v>
      </c>
      <c r="B1129" s="1" t="s">
        <v>100</v>
      </c>
      <c r="C1129" t="s">
        <v>152</v>
      </c>
      <c r="D1129">
        <v>18</v>
      </c>
      <c r="E1129" t="s">
        <v>156</v>
      </c>
      <c r="F1129">
        <f t="shared" si="36"/>
        <v>18</v>
      </c>
      <c r="H1129">
        <v>18</v>
      </c>
      <c r="I1129" t="str">
        <f t="shared" si="35"/>
        <v>Not Outlier</v>
      </c>
    </row>
    <row r="1130" spans="1:9" x14ac:dyDescent="0.25">
      <c r="A1130">
        <v>1129</v>
      </c>
      <c r="B1130" s="1" t="s">
        <v>113</v>
      </c>
      <c r="C1130" t="s">
        <v>151</v>
      </c>
      <c r="D1130">
        <v>67</v>
      </c>
      <c r="E1130" t="s">
        <v>156</v>
      </c>
      <c r="F1130">
        <f t="shared" si="36"/>
        <v>67</v>
      </c>
      <c r="H1130">
        <v>67</v>
      </c>
      <c r="I1130" t="str">
        <f t="shared" si="35"/>
        <v>Not Outlier</v>
      </c>
    </row>
    <row r="1131" spans="1:9" x14ac:dyDescent="0.25">
      <c r="A1131">
        <v>1130</v>
      </c>
      <c r="B1131" s="1" t="s">
        <v>113</v>
      </c>
      <c r="C1131" t="s">
        <v>151</v>
      </c>
      <c r="D1131">
        <v>30</v>
      </c>
      <c r="E1131" t="s">
        <v>156</v>
      </c>
      <c r="F1131">
        <f t="shared" si="36"/>
        <v>30</v>
      </c>
      <c r="H1131">
        <v>30</v>
      </c>
      <c r="I1131" t="str">
        <f t="shared" si="35"/>
        <v>Not Outlier</v>
      </c>
    </row>
    <row r="1132" spans="1:9" x14ac:dyDescent="0.25">
      <c r="A1132">
        <v>1131</v>
      </c>
      <c r="B1132" s="1" t="s">
        <v>101</v>
      </c>
      <c r="C1132" t="s">
        <v>152</v>
      </c>
      <c r="D1132">
        <v>38</v>
      </c>
      <c r="E1132" t="s">
        <v>156</v>
      </c>
      <c r="F1132">
        <f t="shared" si="36"/>
        <v>38</v>
      </c>
      <c r="H1132">
        <v>38</v>
      </c>
      <c r="I1132" t="str">
        <f t="shared" si="35"/>
        <v>Not Outlier</v>
      </c>
    </row>
    <row r="1133" spans="1:9" x14ac:dyDescent="0.25">
      <c r="A1133">
        <v>1132</v>
      </c>
      <c r="B1133" s="1" t="s">
        <v>100</v>
      </c>
      <c r="C1133" t="s">
        <v>151</v>
      </c>
      <c r="D1133">
        <v>27</v>
      </c>
      <c r="E1133" t="s">
        <v>156</v>
      </c>
      <c r="F1133">
        <f t="shared" si="36"/>
        <v>27</v>
      </c>
      <c r="H1133">
        <v>27</v>
      </c>
      <c r="I1133" t="str">
        <f t="shared" si="35"/>
        <v>Not Outlier</v>
      </c>
    </row>
    <row r="1134" spans="1:9" x14ac:dyDescent="0.25">
      <c r="A1134">
        <v>1133</v>
      </c>
      <c r="B1134" s="1" t="s">
        <v>113</v>
      </c>
      <c r="C1134" t="s">
        <v>152</v>
      </c>
      <c r="D1134">
        <v>59</v>
      </c>
      <c r="E1134" t="s">
        <v>156</v>
      </c>
      <c r="F1134">
        <f t="shared" si="36"/>
        <v>59</v>
      </c>
      <c r="H1134">
        <v>59</v>
      </c>
      <c r="I1134" t="str">
        <f t="shared" si="35"/>
        <v>Not Outlier</v>
      </c>
    </row>
    <row r="1135" spans="1:9" x14ac:dyDescent="0.25">
      <c r="A1135">
        <v>1134</v>
      </c>
      <c r="B1135" s="1" t="s">
        <v>107</v>
      </c>
      <c r="C1135" t="s">
        <v>151</v>
      </c>
      <c r="D1135">
        <v>53</v>
      </c>
      <c r="E1135" t="s">
        <v>156</v>
      </c>
      <c r="F1135">
        <f t="shared" si="36"/>
        <v>53</v>
      </c>
      <c r="H1135">
        <v>53</v>
      </c>
      <c r="I1135" t="str">
        <f t="shared" si="35"/>
        <v>Not Outlier</v>
      </c>
    </row>
    <row r="1136" spans="1:9" x14ac:dyDescent="0.25">
      <c r="A1136">
        <v>1135</v>
      </c>
      <c r="B1136" s="1" t="s">
        <v>113</v>
      </c>
      <c r="C1136" t="s">
        <v>151</v>
      </c>
      <c r="D1136">
        <v>74</v>
      </c>
      <c r="E1136" t="s">
        <v>156</v>
      </c>
      <c r="F1136">
        <f t="shared" si="36"/>
        <v>74</v>
      </c>
      <c r="H1136">
        <v>74</v>
      </c>
      <c r="I1136" t="str">
        <f t="shared" si="35"/>
        <v>Not Outlier</v>
      </c>
    </row>
    <row r="1137" spans="1:9" x14ac:dyDescent="0.25">
      <c r="A1137">
        <v>1136</v>
      </c>
      <c r="B1137" s="1" t="s">
        <v>106</v>
      </c>
      <c r="C1137" t="s">
        <v>152</v>
      </c>
      <c r="D1137">
        <v>89</v>
      </c>
      <c r="E1137" t="s">
        <v>156</v>
      </c>
      <c r="F1137">
        <f t="shared" si="36"/>
        <v>89</v>
      </c>
      <c r="H1137">
        <v>89</v>
      </c>
      <c r="I1137" t="str">
        <f t="shared" si="35"/>
        <v>Not Outlier</v>
      </c>
    </row>
    <row r="1138" spans="1:9" x14ac:dyDescent="0.25">
      <c r="A1138">
        <v>1137</v>
      </c>
      <c r="B1138" s="1" t="s">
        <v>100</v>
      </c>
      <c r="C1138" t="s">
        <v>151</v>
      </c>
      <c r="D1138">
        <v>52</v>
      </c>
      <c r="E1138" t="s">
        <v>156</v>
      </c>
      <c r="F1138">
        <f t="shared" si="36"/>
        <v>52</v>
      </c>
      <c r="H1138">
        <v>52</v>
      </c>
      <c r="I1138" t="str">
        <f t="shared" si="35"/>
        <v>Not Outlier</v>
      </c>
    </row>
    <row r="1139" spans="1:9" x14ac:dyDescent="0.25">
      <c r="A1139">
        <v>1138</v>
      </c>
      <c r="B1139" s="1" t="s">
        <v>101</v>
      </c>
      <c r="C1139" t="s">
        <v>152</v>
      </c>
      <c r="D1139">
        <v>83</v>
      </c>
      <c r="E1139" t="s">
        <v>156</v>
      </c>
      <c r="F1139">
        <f t="shared" si="36"/>
        <v>83</v>
      </c>
      <c r="H1139">
        <v>83</v>
      </c>
      <c r="I1139" t="str">
        <f t="shared" si="35"/>
        <v>Not Outlier</v>
      </c>
    </row>
    <row r="1140" spans="1:9" x14ac:dyDescent="0.25">
      <c r="A1140">
        <v>1139</v>
      </c>
      <c r="B1140" s="1" t="s">
        <v>99</v>
      </c>
      <c r="C1140" t="s">
        <v>152</v>
      </c>
      <c r="D1140">
        <v>84</v>
      </c>
      <c r="E1140" t="s">
        <v>156</v>
      </c>
      <c r="F1140">
        <f t="shared" si="36"/>
        <v>84</v>
      </c>
      <c r="H1140">
        <v>84</v>
      </c>
      <c r="I1140" t="str">
        <f t="shared" si="35"/>
        <v>Not Outlier</v>
      </c>
    </row>
    <row r="1141" spans="1:9" x14ac:dyDescent="0.25">
      <c r="A1141">
        <v>1140</v>
      </c>
      <c r="B1141" s="1" t="s">
        <v>102</v>
      </c>
      <c r="C1141" t="s">
        <v>151</v>
      </c>
      <c r="D1141">
        <v>69</v>
      </c>
      <c r="E1141" t="s">
        <v>156</v>
      </c>
      <c r="F1141">
        <f t="shared" si="36"/>
        <v>69</v>
      </c>
      <c r="H1141">
        <v>69</v>
      </c>
      <c r="I1141" t="str">
        <f t="shared" si="35"/>
        <v>Not Outlier</v>
      </c>
    </row>
    <row r="1142" spans="1:9" x14ac:dyDescent="0.25">
      <c r="A1142">
        <v>1141</v>
      </c>
      <c r="B1142" s="1" t="s">
        <v>100</v>
      </c>
      <c r="C1142" t="s">
        <v>151</v>
      </c>
      <c r="D1142">
        <v>60</v>
      </c>
      <c r="E1142" t="s">
        <v>156</v>
      </c>
      <c r="F1142">
        <f t="shared" si="36"/>
        <v>60</v>
      </c>
      <c r="H1142">
        <v>60</v>
      </c>
      <c r="I1142" t="str">
        <f t="shared" si="35"/>
        <v>Not Outlier</v>
      </c>
    </row>
    <row r="1143" spans="1:9" x14ac:dyDescent="0.25">
      <c r="A1143">
        <v>1142</v>
      </c>
      <c r="B1143" s="1" t="s">
        <v>99</v>
      </c>
      <c r="C1143" t="s">
        <v>152</v>
      </c>
      <c r="D1143">
        <v>59</v>
      </c>
      <c r="E1143" t="s">
        <v>156</v>
      </c>
      <c r="F1143">
        <f t="shared" si="36"/>
        <v>59</v>
      </c>
      <c r="H1143">
        <v>59</v>
      </c>
      <c r="I1143" t="str">
        <f t="shared" si="35"/>
        <v>Not Outlier</v>
      </c>
    </row>
    <row r="1144" spans="1:9" x14ac:dyDescent="0.25">
      <c r="A1144">
        <v>1143</v>
      </c>
      <c r="B1144" s="1" t="s">
        <v>107</v>
      </c>
      <c r="C1144" t="s">
        <v>151</v>
      </c>
      <c r="D1144">
        <v>59</v>
      </c>
      <c r="E1144" t="s">
        <v>156</v>
      </c>
      <c r="F1144">
        <f t="shared" si="36"/>
        <v>59</v>
      </c>
      <c r="H1144">
        <v>59</v>
      </c>
      <c r="I1144" t="str">
        <f t="shared" si="35"/>
        <v>Not Outlier</v>
      </c>
    </row>
    <row r="1145" spans="1:9" x14ac:dyDescent="0.25">
      <c r="A1145">
        <v>1144</v>
      </c>
      <c r="B1145" s="1" t="s">
        <v>99</v>
      </c>
      <c r="C1145" t="s">
        <v>152</v>
      </c>
      <c r="D1145">
        <v>61</v>
      </c>
      <c r="E1145" t="s">
        <v>156</v>
      </c>
      <c r="F1145">
        <f t="shared" si="36"/>
        <v>61</v>
      </c>
      <c r="H1145">
        <v>61</v>
      </c>
      <c r="I1145" t="str">
        <f t="shared" si="35"/>
        <v>Not Outlier</v>
      </c>
    </row>
    <row r="1146" spans="1:9" x14ac:dyDescent="0.25">
      <c r="A1146">
        <v>1145</v>
      </c>
      <c r="B1146" s="1" t="s">
        <v>99</v>
      </c>
      <c r="C1146" t="s">
        <v>152</v>
      </c>
      <c r="D1146">
        <v>50</v>
      </c>
      <c r="E1146" t="s">
        <v>156</v>
      </c>
      <c r="F1146">
        <f t="shared" si="36"/>
        <v>50</v>
      </c>
      <c r="H1146">
        <v>50</v>
      </c>
      <c r="I1146" t="str">
        <f t="shared" si="35"/>
        <v>Not Outlier</v>
      </c>
    </row>
    <row r="1147" spans="1:9" x14ac:dyDescent="0.25">
      <c r="A1147">
        <v>1146</v>
      </c>
      <c r="B1147" s="1" t="s">
        <v>99</v>
      </c>
      <c r="C1147" t="s">
        <v>151</v>
      </c>
      <c r="D1147">
        <v>23</v>
      </c>
      <c r="E1147" t="s">
        <v>156</v>
      </c>
      <c r="F1147">
        <f t="shared" si="36"/>
        <v>23</v>
      </c>
      <c r="H1147">
        <v>23</v>
      </c>
      <c r="I1147" t="str">
        <f t="shared" si="35"/>
        <v>Not Outlier</v>
      </c>
    </row>
    <row r="1148" spans="1:9" x14ac:dyDescent="0.25">
      <c r="A1148">
        <v>1147</v>
      </c>
      <c r="B1148" s="1" t="s">
        <v>100</v>
      </c>
      <c r="C1148" t="s">
        <v>151</v>
      </c>
      <c r="D1148">
        <v>53</v>
      </c>
      <c r="E1148" t="s">
        <v>156</v>
      </c>
      <c r="F1148">
        <f t="shared" si="36"/>
        <v>53</v>
      </c>
      <c r="H1148">
        <v>53</v>
      </c>
      <c r="I1148" t="str">
        <f t="shared" si="35"/>
        <v>Not Outlier</v>
      </c>
    </row>
    <row r="1149" spans="1:9" x14ac:dyDescent="0.25">
      <c r="A1149">
        <v>1148</v>
      </c>
      <c r="B1149" s="1" t="s">
        <v>102</v>
      </c>
      <c r="C1149" t="s">
        <v>152</v>
      </c>
      <c r="D1149">
        <v>53</v>
      </c>
      <c r="E1149" t="s">
        <v>156</v>
      </c>
      <c r="F1149">
        <f t="shared" si="36"/>
        <v>53</v>
      </c>
      <c r="H1149">
        <v>53</v>
      </c>
      <c r="I1149" t="str">
        <f t="shared" si="35"/>
        <v>Not Outlier</v>
      </c>
    </row>
    <row r="1150" spans="1:9" x14ac:dyDescent="0.25">
      <c r="A1150">
        <v>1149</v>
      </c>
      <c r="B1150" s="1" t="s">
        <v>99</v>
      </c>
      <c r="C1150" t="s">
        <v>151</v>
      </c>
      <c r="D1150">
        <v>31</v>
      </c>
      <c r="E1150" t="s">
        <v>156</v>
      </c>
      <c r="F1150">
        <f t="shared" si="36"/>
        <v>31</v>
      </c>
      <c r="H1150">
        <v>31</v>
      </c>
      <c r="I1150" t="str">
        <f t="shared" si="35"/>
        <v>Not Outlier</v>
      </c>
    </row>
    <row r="1151" spans="1:9" x14ac:dyDescent="0.25">
      <c r="A1151">
        <v>1150</v>
      </c>
      <c r="B1151" s="1" t="s">
        <v>99</v>
      </c>
      <c r="C1151" t="s">
        <v>151</v>
      </c>
      <c r="D1151">
        <v>77</v>
      </c>
      <c r="E1151" t="s">
        <v>156</v>
      </c>
      <c r="F1151">
        <f t="shared" si="36"/>
        <v>77</v>
      </c>
      <c r="H1151">
        <v>77</v>
      </c>
      <c r="I1151" t="str">
        <f t="shared" si="35"/>
        <v>Not Outlier</v>
      </c>
    </row>
    <row r="1152" spans="1:9" x14ac:dyDescent="0.25">
      <c r="A1152">
        <v>1151</v>
      </c>
      <c r="B1152" s="1" t="s">
        <v>101</v>
      </c>
      <c r="C1152" t="s">
        <v>152</v>
      </c>
      <c r="D1152">
        <v>76</v>
      </c>
      <c r="E1152" t="s">
        <v>156</v>
      </c>
      <c r="F1152">
        <f t="shared" si="36"/>
        <v>76</v>
      </c>
      <c r="H1152">
        <v>76</v>
      </c>
      <c r="I1152" t="str">
        <f t="shared" si="35"/>
        <v>Not Outlier</v>
      </c>
    </row>
    <row r="1153" spans="1:9" x14ac:dyDescent="0.25">
      <c r="A1153">
        <v>1152</v>
      </c>
      <c r="B1153" s="1" t="s">
        <v>105</v>
      </c>
      <c r="C1153" t="s">
        <v>151</v>
      </c>
      <c r="D1153">
        <v>67</v>
      </c>
      <c r="E1153" t="s">
        <v>156</v>
      </c>
      <c r="F1153">
        <f t="shared" si="36"/>
        <v>67</v>
      </c>
      <c r="H1153">
        <v>67</v>
      </c>
      <c r="I1153" t="str">
        <f t="shared" si="35"/>
        <v>Not Outlier</v>
      </c>
    </row>
    <row r="1154" spans="1:9" x14ac:dyDescent="0.25">
      <c r="A1154">
        <v>1153</v>
      </c>
      <c r="B1154" s="1" t="s">
        <v>107</v>
      </c>
      <c r="C1154" t="s">
        <v>152</v>
      </c>
      <c r="D1154">
        <v>39</v>
      </c>
      <c r="E1154" t="s">
        <v>156</v>
      </c>
      <c r="F1154">
        <f t="shared" si="36"/>
        <v>39</v>
      </c>
      <c r="H1154">
        <v>39</v>
      </c>
      <c r="I1154" t="str">
        <f t="shared" si="35"/>
        <v>Not Outlier</v>
      </c>
    </row>
    <row r="1155" spans="1:9" x14ac:dyDescent="0.25">
      <c r="A1155">
        <v>1154</v>
      </c>
      <c r="B1155" s="1" t="s">
        <v>105</v>
      </c>
      <c r="C1155" t="s">
        <v>151</v>
      </c>
      <c r="D1155">
        <v>88</v>
      </c>
      <c r="E1155" t="s">
        <v>156</v>
      </c>
      <c r="F1155">
        <f t="shared" si="36"/>
        <v>88</v>
      </c>
      <c r="H1155">
        <v>88</v>
      </c>
      <c r="I1155" t="str">
        <f t="shared" ref="I1155:I1218" si="37">IF(OR(H1155&gt;$L$9,H1155&lt;$L$10),"Outlier","Not Outlier")</f>
        <v>Not Outlier</v>
      </c>
    </row>
    <row r="1156" spans="1:9" x14ac:dyDescent="0.25">
      <c r="A1156">
        <v>1155</v>
      </c>
      <c r="B1156" s="1" t="s">
        <v>105</v>
      </c>
      <c r="C1156" t="s">
        <v>151</v>
      </c>
      <c r="D1156">
        <v>58</v>
      </c>
      <c r="E1156" t="s">
        <v>156</v>
      </c>
      <c r="F1156">
        <f t="shared" si="36"/>
        <v>58</v>
      </c>
      <c r="H1156">
        <v>58</v>
      </c>
      <c r="I1156" t="str">
        <f t="shared" si="37"/>
        <v>Not Outlier</v>
      </c>
    </row>
    <row r="1157" spans="1:9" x14ac:dyDescent="0.25">
      <c r="A1157">
        <v>1156</v>
      </c>
      <c r="B1157" s="1" t="s">
        <v>103</v>
      </c>
      <c r="C1157" t="s">
        <v>151</v>
      </c>
      <c r="D1157">
        <v>35</v>
      </c>
      <c r="E1157" t="s">
        <v>156</v>
      </c>
      <c r="F1157">
        <f t="shared" si="36"/>
        <v>35</v>
      </c>
      <c r="H1157">
        <v>35</v>
      </c>
      <c r="I1157" t="str">
        <f t="shared" si="37"/>
        <v>Not Outlier</v>
      </c>
    </row>
    <row r="1158" spans="1:9" x14ac:dyDescent="0.25">
      <c r="A1158">
        <v>1157</v>
      </c>
      <c r="B1158" s="1" t="s">
        <v>106</v>
      </c>
      <c r="C1158" t="s">
        <v>152</v>
      </c>
      <c r="D1158">
        <v>70</v>
      </c>
      <c r="E1158" t="s">
        <v>156</v>
      </c>
      <c r="F1158">
        <f t="shared" ref="F1158:F1221" si="38">IF(D1158,D1158,AVERAGE(D1155:D1157))</f>
        <v>70</v>
      </c>
      <c r="H1158">
        <v>70</v>
      </c>
      <c r="I1158" t="str">
        <f t="shared" si="37"/>
        <v>Not Outlier</v>
      </c>
    </row>
    <row r="1159" spans="1:9" x14ac:dyDescent="0.25">
      <c r="A1159">
        <v>1158</v>
      </c>
      <c r="B1159" s="1" t="s">
        <v>103</v>
      </c>
      <c r="C1159" t="s">
        <v>151</v>
      </c>
      <c r="D1159">
        <v>59</v>
      </c>
      <c r="E1159" t="s">
        <v>156</v>
      </c>
      <c r="F1159">
        <f t="shared" si="38"/>
        <v>59</v>
      </c>
      <c r="H1159">
        <v>59</v>
      </c>
      <c r="I1159" t="str">
        <f t="shared" si="37"/>
        <v>Not Outlier</v>
      </c>
    </row>
    <row r="1160" spans="1:9" x14ac:dyDescent="0.25">
      <c r="A1160">
        <v>1159</v>
      </c>
      <c r="B1160" s="1" t="s">
        <v>99</v>
      </c>
      <c r="C1160" t="s">
        <v>152</v>
      </c>
      <c r="D1160">
        <v>58</v>
      </c>
      <c r="E1160" t="s">
        <v>156</v>
      </c>
      <c r="F1160">
        <f t="shared" si="38"/>
        <v>58</v>
      </c>
      <c r="H1160">
        <v>58</v>
      </c>
      <c r="I1160" t="str">
        <f t="shared" si="37"/>
        <v>Not Outlier</v>
      </c>
    </row>
    <row r="1161" spans="1:9" x14ac:dyDescent="0.25">
      <c r="A1161">
        <v>1160</v>
      </c>
      <c r="B1161" s="1" t="s">
        <v>101</v>
      </c>
      <c r="C1161" t="s">
        <v>151</v>
      </c>
      <c r="D1161">
        <v>58</v>
      </c>
      <c r="E1161" t="s">
        <v>156</v>
      </c>
      <c r="F1161">
        <f t="shared" si="38"/>
        <v>58</v>
      </c>
      <c r="H1161">
        <v>58</v>
      </c>
      <c r="I1161" t="str">
        <f t="shared" si="37"/>
        <v>Not Outlier</v>
      </c>
    </row>
    <row r="1162" spans="1:9" x14ac:dyDescent="0.25">
      <c r="A1162">
        <v>1161</v>
      </c>
      <c r="B1162" s="1" t="s">
        <v>105</v>
      </c>
      <c r="C1162" t="s">
        <v>152</v>
      </c>
      <c r="D1162">
        <v>36</v>
      </c>
      <c r="E1162" t="s">
        <v>156</v>
      </c>
      <c r="F1162">
        <f t="shared" si="38"/>
        <v>36</v>
      </c>
      <c r="H1162">
        <v>36</v>
      </c>
      <c r="I1162" t="str">
        <f t="shared" si="37"/>
        <v>Not Outlier</v>
      </c>
    </row>
    <row r="1163" spans="1:9" x14ac:dyDescent="0.25">
      <c r="A1163">
        <v>1162</v>
      </c>
      <c r="B1163" s="1" t="s">
        <v>99</v>
      </c>
      <c r="C1163" t="s">
        <v>152</v>
      </c>
      <c r="D1163">
        <v>87</v>
      </c>
      <c r="E1163" t="s">
        <v>156</v>
      </c>
      <c r="F1163">
        <f t="shared" si="38"/>
        <v>87</v>
      </c>
      <c r="H1163">
        <v>87</v>
      </c>
      <c r="I1163" t="str">
        <f t="shared" si="37"/>
        <v>Not Outlier</v>
      </c>
    </row>
    <row r="1164" spans="1:9" x14ac:dyDescent="0.25">
      <c r="A1164">
        <v>1163</v>
      </c>
      <c r="B1164" s="1" t="s">
        <v>108</v>
      </c>
      <c r="C1164" t="s">
        <v>152</v>
      </c>
      <c r="D1164">
        <v>72</v>
      </c>
      <c r="E1164" t="s">
        <v>156</v>
      </c>
      <c r="F1164">
        <f t="shared" si="38"/>
        <v>72</v>
      </c>
      <c r="H1164">
        <v>72</v>
      </c>
      <c r="I1164" t="str">
        <f t="shared" si="37"/>
        <v>Not Outlier</v>
      </c>
    </row>
    <row r="1165" spans="1:9" x14ac:dyDescent="0.25">
      <c r="A1165">
        <v>1164</v>
      </c>
      <c r="B1165" s="1" t="s">
        <v>99</v>
      </c>
      <c r="C1165" t="s">
        <v>151</v>
      </c>
      <c r="D1165">
        <v>63</v>
      </c>
      <c r="E1165" t="s">
        <v>156</v>
      </c>
      <c r="F1165">
        <f t="shared" si="38"/>
        <v>63</v>
      </c>
      <c r="H1165">
        <v>63</v>
      </c>
      <c r="I1165" t="str">
        <f t="shared" si="37"/>
        <v>Not Outlier</v>
      </c>
    </row>
    <row r="1166" spans="1:9" x14ac:dyDescent="0.25">
      <c r="A1166">
        <v>1165</v>
      </c>
      <c r="B1166" s="1" t="s">
        <v>105</v>
      </c>
      <c r="C1166" t="s">
        <v>151</v>
      </c>
      <c r="D1166">
        <v>28</v>
      </c>
      <c r="E1166" t="s">
        <v>156</v>
      </c>
      <c r="F1166">
        <f t="shared" si="38"/>
        <v>28</v>
      </c>
      <c r="H1166">
        <v>28</v>
      </c>
      <c r="I1166" t="str">
        <f t="shared" si="37"/>
        <v>Not Outlier</v>
      </c>
    </row>
    <row r="1167" spans="1:9" x14ac:dyDescent="0.25">
      <c r="A1167">
        <v>1166</v>
      </c>
      <c r="B1167" s="1" t="s">
        <v>99</v>
      </c>
      <c r="C1167" t="s">
        <v>152</v>
      </c>
      <c r="D1167">
        <v>31</v>
      </c>
      <c r="E1167" t="s">
        <v>156</v>
      </c>
      <c r="F1167">
        <f t="shared" si="38"/>
        <v>31</v>
      </c>
      <c r="H1167">
        <v>31</v>
      </c>
      <c r="I1167" t="str">
        <f t="shared" si="37"/>
        <v>Not Outlier</v>
      </c>
    </row>
    <row r="1168" spans="1:9" x14ac:dyDescent="0.25">
      <c r="A1168">
        <v>1167</v>
      </c>
      <c r="B1168" s="1" t="s">
        <v>99</v>
      </c>
      <c r="C1168" t="s">
        <v>151</v>
      </c>
      <c r="D1168">
        <v>78</v>
      </c>
      <c r="E1168" t="s">
        <v>156</v>
      </c>
      <c r="F1168">
        <f t="shared" si="38"/>
        <v>78</v>
      </c>
      <c r="H1168">
        <v>78</v>
      </c>
      <c r="I1168" t="str">
        <f t="shared" si="37"/>
        <v>Not Outlier</v>
      </c>
    </row>
    <row r="1169" spans="1:9" x14ac:dyDescent="0.25">
      <c r="A1169">
        <v>1168</v>
      </c>
      <c r="B1169" s="1" t="s">
        <v>99</v>
      </c>
      <c r="C1169" t="s">
        <v>152</v>
      </c>
      <c r="D1169">
        <v>41</v>
      </c>
      <c r="E1169" t="s">
        <v>156</v>
      </c>
      <c r="F1169">
        <f t="shared" si="38"/>
        <v>41</v>
      </c>
      <c r="H1169">
        <v>41</v>
      </c>
      <c r="I1169" t="str">
        <f t="shared" si="37"/>
        <v>Not Outlier</v>
      </c>
    </row>
    <row r="1170" spans="1:9" x14ac:dyDescent="0.25">
      <c r="A1170">
        <v>1169</v>
      </c>
      <c r="B1170" s="1" t="s">
        <v>100</v>
      </c>
      <c r="C1170" t="s">
        <v>151</v>
      </c>
      <c r="D1170">
        <v>26</v>
      </c>
      <c r="E1170" t="s">
        <v>156</v>
      </c>
      <c r="F1170">
        <f t="shared" si="38"/>
        <v>26</v>
      </c>
      <c r="H1170">
        <v>26</v>
      </c>
      <c r="I1170" t="str">
        <f t="shared" si="37"/>
        <v>Not Outlier</v>
      </c>
    </row>
    <row r="1171" spans="1:9" x14ac:dyDescent="0.25">
      <c r="A1171">
        <v>1170</v>
      </c>
      <c r="B1171" s="1" t="s">
        <v>109</v>
      </c>
      <c r="C1171" t="s">
        <v>152</v>
      </c>
      <c r="D1171">
        <v>65</v>
      </c>
      <c r="E1171" t="s">
        <v>156</v>
      </c>
      <c r="F1171">
        <f t="shared" si="38"/>
        <v>65</v>
      </c>
      <c r="H1171">
        <v>65</v>
      </c>
      <c r="I1171" t="str">
        <f t="shared" si="37"/>
        <v>Not Outlier</v>
      </c>
    </row>
    <row r="1172" spans="1:9" x14ac:dyDescent="0.25">
      <c r="A1172">
        <v>1171</v>
      </c>
      <c r="B1172" s="1" t="s">
        <v>100</v>
      </c>
      <c r="C1172" t="s">
        <v>151</v>
      </c>
      <c r="D1172">
        <v>53</v>
      </c>
      <c r="E1172" t="s">
        <v>156</v>
      </c>
      <c r="F1172">
        <f t="shared" si="38"/>
        <v>53</v>
      </c>
      <c r="H1172">
        <v>53</v>
      </c>
      <c r="I1172" t="str">
        <f t="shared" si="37"/>
        <v>Not Outlier</v>
      </c>
    </row>
    <row r="1173" spans="1:9" x14ac:dyDescent="0.25">
      <c r="A1173">
        <v>1172</v>
      </c>
      <c r="B1173" s="1" t="s">
        <v>101</v>
      </c>
      <c r="C1173" t="s">
        <v>152</v>
      </c>
      <c r="D1173">
        <v>23</v>
      </c>
      <c r="E1173" t="s">
        <v>156</v>
      </c>
      <c r="F1173">
        <f t="shared" si="38"/>
        <v>23</v>
      </c>
      <c r="H1173">
        <v>23</v>
      </c>
      <c r="I1173" t="str">
        <f t="shared" si="37"/>
        <v>Not Outlier</v>
      </c>
    </row>
    <row r="1174" spans="1:9" x14ac:dyDescent="0.25">
      <c r="A1174">
        <v>1173</v>
      </c>
      <c r="B1174" s="1" t="s">
        <v>99</v>
      </c>
      <c r="C1174" t="s">
        <v>151</v>
      </c>
      <c r="D1174">
        <v>84</v>
      </c>
      <c r="E1174" t="s">
        <v>156</v>
      </c>
      <c r="F1174">
        <f t="shared" si="38"/>
        <v>84</v>
      </c>
      <c r="H1174">
        <v>84</v>
      </c>
      <c r="I1174" t="str">
        <f t="shared" si="37"/>
        <v>Not Outlier</v>
      </c>
    </row>
    <row r="1175" spans="1:9" x14ac:dyDescent="0.25">
      <c r="A1175">
        <v>1174</v>
      </c>
      <c r="B1175" s="1" t="s">
        <v>99</v>
      </c>
      <c r="C1175" t="s">
        <v>151</v>
      </c>
      <c r="D1175">
        <v>60</v>
      </c>
      <c r="E1175" t="s">
        <v>156</v>
      </c>
      <c r="F1175">
        <f t="shared" si="38"/>
        <v>60</v>
      </c>
      <c r="H1175">
        <v>60</v>
      </c>
      <c r="I1175" t="str">
        <f t="shared" si="37"/>
        <v>Not Outlier</v>
      </c>
    </row>
    <row r="1176" spans="1:9" x14ac:dyDescent="0.25">
      <c r="A1176">
        <v>1175</v>
      </c>
      <c r="B1176" s="1" t="s">
        <v>109</v>
      </c>
      <c r="C1176" t="s">
        <v>152</v>
      </c>
      <c r="D1176">
        <v>87</v>
      </c>
      <c r="E1176" t="s">
        <v>156</v>
      </c>
      <c r="F1176">
        <f t="shared" si="38"/>
        <v>87</v>
      </c>
      <c r="H1176">
        <v>87</v>
      </c>
      <c r="I1176" t="str">
        <f t="shared" si="37"/>
        <v>Not Outlier</v>
      </c>
    </row>
    <row r="1177" spans="1:9" x14ac:dyDescent="0.25">
      <c r="A1177">
        <v>1176</v>
      </c>
      <c r="B1177" s="1" t="s">
        <v>99</v>
      </c>
      <c r="C1177" t="s">
        <v>152</v>
      </c>
      <c r="D1177">
        <v>89</v>
      </c>
      <c r="E1177" t="s">
        <v>156</v>
      </c>
      <c r="F1177">
        <f t="shared" si="38"/>
        <v>89</v>
      </c>
      <c r="H1177">
        <v>89</v>
      </c>
      <c r="I1177" t="str">
        <f t="shared" si="37"/>
        <v>Not Outlier</v>
      </c>
    </row>
    <row r="1178" spans="1:9" x14ac:dyDescent="0.25">
      <c r="A1178">
        <v>1177</v>
      </c>
      <c r="B1178" s="1" t="s">
        <v>108</v>
      </c>
      <c r="C1178" t="s">
        <v>152</v>
      </c>
      <c r="D1178">
        <v>90</v>
      </c>
      <c r="E1178" t="s">
        <v>156</v>
      </c>
      <c r="F1178">
        <f t="shared" si="38"/>
        <v>90</v>
      </c>
      <c r="H1178">
        <v>90</v>
      </c>
      <c r="I1178" t="str">
        <f t="shared" si="37"/>
        <v>Not Outlier</v>
      </c>
    </row>
    <row r="1179" spans="1:9" x14ac:dyDescent="0.25">
      <c r="A1179">
        <v>1178</v>
      </c>
      <c r="B1179" s="1" t="s">
        <v>101</v>
      </c>
      <c r="C1179" t="s">
        <v>152</v>
      </c>
      <c r="D1179">
        <v>56</v>
      </c>
      <c r="E1179" t="s">
        <v>156</v>
      </c>
      <c r="F1179">
        <f t="shared" si="38"/>
        <v>56</v>
      </c>
      <c r="H1179">
        <v>56</v>
      </c>
      <c r="I1179" t="str">
        <f t="shared" si="37"/>
        <v>Not Outlier</v>
      </c>
    </row>
    <row r="1180" spans="1:9" x14ac:dyDescent="0.25">
      <c r="A1180">
        <v>1179</v>
      </c>
      <c r="B1180" s="1" t="s">
        <v>105</v>
      </c>
      <c r="C1180" t="s">
        <v>152</v>
      </c>
      <c r="D1180">
        <v>49</v>
      </c>
      <c r="E1180" t="s">
        <v>156</v>
      </c>
      <c r="F1180">
        <f t="shared" si="38"/>
        <v>49</v>
      </c>
      <c r="H1180">
        <v>49</v>
      </c>
      <c r="I1180" t="str">
        <f t="shared" si="37"/>
        <v>Not Outlier</v>
      </c>
    </row>
    <row r="1181" spans="1:9" x14ac:dyDescent="0.25">
      <c r="A1181">
        <v>1180</v>
      </c>
      <c r="B1181" s="1" t="s">
        <v>105</v>
      </c>
      <c r="C1181" t="s">
        <v>152</v>
      </c>
      <c r="D1181">
        <v>85</v>
      </c>
      <c r="E1181" t="s">
        <v>156</v>
      </c>
      <c r="F1181">
        <f t="shared" si="38"/>
        <v>85</v>
      </c>
      <c r="H1181">
        <v>85</v>
      </c>
      <c r="I1181" t="str">
        <f t="shared" si="37"/>
        <v>Not Outlier</v>
      </c>
    </row>
    <row r="1182" spans="1:9" x14ac:dyDescent="0.25">
      <c r="A1182">
        <v>1181</v>
      </c>
      <c r="B1182" s="1" t="s">
        <v>106</v>
      </c>
      <c r="C1182" t="s">
        <v>152</v>
      </c>
      <c r="D1182">
        <v>68</v>
      </c>
      <c r="E1182" t="s">
        <v>156</v>
      </c>
      <c r="F1182">
        <f t="shared" si="38"/>
        <v>68</v>
      </c>
      <c r="H1182">
        <v>68</v>
      </c>
      <c r="I1182" t="str">
        <f t="shared" si="37"/>
        <v>Not Outlier</v>
      </c>
    </row>
    <row r="1183" spans="1:9" x14ac:dyDescent="0.25">
      <c r="A1183">
        <v>1182</v>
      </c>
      <c r="B1183" s="1" t="s">
        <v>99</v>
      </c>
      <c r="C1183" t="s">
        <v>151</v>
      </c>
      <c r="D1183">
        <v>36</v>
      </c>
      <c r="E1183" t="s">
        <v>156</v>
      </c>
      <c r="F1183">
        <f t="shared" si="38"/>
        <v>36</v>
      </c>
      <c r="H1183">
        <v>36</v>
      </c>
      <c r="I1183" t="str">
        <f t="shared" si="37"/>
        <v>Not Outlier</v>
      </c>
    </row>
    <row r="1184" spans="1:9" x14ac:dyDescent="0.25">
      <c r="A1184">
        <v>1183</v>
      </c>
      <c r="B1184" s="1" t="s">
        <v>100</v>
      </c>
      <c r="C1184" t="s">
        <v>151</v>
      </c>
      <c r="D1184">
        <v>66</v>
      </c>
      <c r="E1184" t="s">
        <v>156</v>
      </c>
      <c r="F1184">
        <f t="shared" si="38"/>
        <v>66</v>
      </c>
      <c r="H1184">
        <v>66</v>
      </c>
      <c r="I1184" t="str">
        <f t="shared" si="37"/>
        <v>Not Outlier</v>
      </c>
    </row>
    <row r="1185" spans="1:9" x14ac:dyDescent="0.25">
      <c r="A1185">
        <v>1184</v>
      </c>
      <c r="B1185" s="1" t="s">
        <v>100</v>
      </c>
      <c r="C1185" t="s">
        <v>152</v>
      </c>
      <c r="D1185">
        <v>64</v>
      </c>
      <c r="E1185" t="s">
        <v>156</v>
      </c>
      <c r="F1185">
        <f t="shared" si="38"/>
        <v>64</v>
      </c>
      <c r="H1185">
        <v>64</v>
      </c>
      <c r="I1185" t="str">
        <f t="shared" si="37"/>
        <v>Not Outlier</v>
      </c>
    </row>
    <row r="1186" spans="1:9" x14ac:dyDescent="0.25">
      <c r="A1186">
        <v>1185</v>
      </c>
      <c r="B1186" s="1" t="s">
        <v>101</v>
      </c>
      <c r="C1186" t="s">
        <v>152</v>
      </c>
      <c r="D1186">
        <v>34</v>
      </c>
      <c r="E1186" t="s">
        <v>156</v>
      </c>
      <c r="F1186">
        <f t="shared" si="38"/>
        <v>34</v>
      </c>
      <c r="H1186">
        <v>34</v>
      </c>
      <c r="I1186" t="str">
        <f t="shared" si="37"/>
        <v>Not Outlier</v>
      </c>
    </row>
    <row r="1187" spans="1:9" x14ac:dyDescent="0.25">
      <c r="A1187">
        <v>1186</v>
      </c>
      <c r="B1187" s="1" t="s">
        <v>106</v>
      </c>
      <c r="C1187" t="s">
        <v>151</v>
      </c>
      <c r="D1187">
        <v>89</v>
      </c>
      <c r="E1187" t="s">
        <v>156</v>
      </c>
      <c r="F1187">
        <f t="shared" si="38"/>
        <v>89</v>
      </c>
      <c r="H1187">
        <v>89</v>
      </c>
      <c r="I1187" t="str">
        <f t="shared" si="37"/>
        <v>Not Outlier</v>
      </c>
    </row>
    <row r="1188" spans="1:9" x14ac:dyDescent="0.25">
      <c r="A1188">
        <v>1187</v>
      </c>
      <c r="B1188" s="1" t="s">
        <v>101</v>
      </c>
      <c r="C1188" t="s">
        <v>151</v>
      </c>
      <c r="D1188">
        <v>31</v>
      </c>
      <c r="E1188" t="s">
        <v>156</v>
      </c>
      <c r="F1188">
        <f t="shared" si="38"/>
        <v>31</v>
      </c>
      <c r="H1188">
        <v>31</v>
      </c>
      <c r="I1188" t="str">
        <f t="shared" si="37"/>
        <v>Not Outlier</v>
      </c>
    </row>
    <row r="1189" spans="1:9" x14ac:dyDescent="0.25">
      <c r="A1189">
        <v>1188</v>
      </c>
      <c r="B1189" s="1" t="s">
        <v>99</v>
      </c>
      <c r="C1189" t="s">
        <v>151</v>
      </c>
      <c r="D1189">
        <v>89</v>
      </c>
      <c r="E1189" t="s">
        <v>156</v>
      </c>
      <c r="F1189">
        <f t="shared" si="38"/>
        <v>89</v>
      </c>
      <c r="H1189">
        <v>89</v>
      </c>
      <c r="I1189" t="str">
        <f t="shared" si="37"/>
        <v>Not Outlier</v>
      </c>
    </row>
    <row r="1190" spans="1:9" x14ac:dyDescent="0.25">
      <c r="A1190">
        <v>1189</v>
      </c>
      <c r="B1190" s="1" t="s">
        <v>100</v>
      </c>
      <c r="C1190" t="s">
        <v>152</v>
      </c>
      <c r="D1190">
        <v>69</v>
      </c>
      <c r="E1190" t="s">
        <v>156</v>
      </c>
      <c r="F1190">
        <f t="shared" si="38"/>
        <v>69</v>
      </c>
      <c r="H1190">
        <v>69</v>
      </c>
      <c r="I1190" t="str">
        <f t="shared" si="37"/>
        <v>Not Outlier</v>
      </c>
    </row>
    <row r="1191" spans="1:9" x14ac:dyDescent="0.25">
      <c r="A1191">
        <v>1190</v>
      </c>
      <c r="B1191" s="1" t="s">
        <v>103</v>
      </c>
      <c r="C1191" t="s">
        <v>151</v>
      </c>
      <c r="D1191">
        <v>50</v>
      </c>
      <c r="E1191" t="s">
        <v>156</v>
      </c>
      <c r="F1191">
        <f t="shared" si="38"/>
        <v>50</v>
      </c>
      <c r="H1191">
        <v>50</v>
      </c>
      <c r="I1191" t="str">
        <f t="shared" si="37"/>
        <v>Not Outlier</v>
      </c>
    </row>
    <row r="1192" spans="1:9" x14ac:dyDescent="0.25">
      <c r="A1192">
        <v>1191</v>
      </c>
      <c r="B1192" s="1" t="s">
        <v>101</v>
      </c>
      <c r="C1192" t="s">
        <v>151</v>
      </c>
      <c r="D1192">
        <v>48</v>
      </c>
      <c r="E1192" t="s">
        <v>156</v>
      </c>
      <c r="F1192">
        <f t="shared" si="38"/>
        <v>48</v>
      </c>
      <c r="H1192">
        <v>48</v>
      </c>
      <c r="I1192" t="str">
        <f t="shared" si="37"/>
        <v>Not Outlier</v>
      </c>
    </row>
    <row r="1193" spans="1:9" x14ac:dyDescent="0.25">
      <c r="A1193">
        <v>1192</v>
      </c>
      <c r="B1193" s="1" t="s">
        <v>99</v>
      </c>
      <c r="C1193" t="s">
        <v>152</v>
      </c>
      <c r="D1193">
        <v>87</v>
      </c>
      <c r="E1193" t="s">
        <v>156</v>
      </c>
      <c r="F1193">
        <f t="shared" si="38"/>
        <v>87</v>
      </c>
      <c r="H1193">
        <v>87</v>
      </c>
      <c r="I1193" t="str">
        <f t="shared" si="37"/>
        <v>Not Outlier</v>
      </c>
    </row>
    <row r="1194" spans="1:9" x14ac:dyDescent="0.25">
      <c r="A1194">
        <v>1193</v>
      </c>
      <c r="B1194" s="1" t="s">
        <v>107</v>
      </c>
      <c r="C1194" t="s">
        <v>151</v>
      </c>
      <c r="D1194">
        <v>69</v>
      </c>
      <c r="E1194" t="s">
        <v>156</v>
      </c>
      <c r="F1194">
        <f t="shared" si="38"/>
        <v>69</v>
      </c>
      <c r="H1194">
        <v>69</v>
      </c>
      <c r="I1194" t="str">
        <f t="shared" si="37"/>
        <v>Not Outlier</v>
      </c>
    </row>
    <row r="1195" spans="1:9" x14ac:dyDescent="0.25">
      <c r="A1195">
        <v>1194</v>
      </c>
      <c r="B1195" s="1" t="s">
        <v>104</v>
      </c>
      <c r="C1195" t="s">
        <v>151</v>
      </c>
      <c r="D1195">
        <v>64</v>
      </c>
      <c r="E1195" t="s">
        <v>156</v>
      </c>
      <c r="F1195">
        <f t="shared" si="38"/>
        <v>64</v>
      </c>
      <c r="H1195">
        <v>64</v>
      </c>
      <c r="I1195" t="str">
        <f t="shared" si="37"/>
        <v>Not Outlier</v>
      </c>
    </row>
    <row r="1196" spans="1:9" x14ac:dyDescent="0.25">
      <c r="A1196">
        <v>1195</v>
      </c>
      <c r="B1196" s="1" t="s">
        <v>105</v>
      </c>
      <c r="C1196" t="s">
        <v>151</v>
      </c>
      <c r="D1196">
        <v>35</v>
      </c>
      <c r="E1196" t="s">
        <v>156</v>
      </c>
      <c r="F1196">
        <f t="shared" si="38"/>
        <v>35</v>
      </c>
      <c r="H1196">
        <v>35</v>
      </c>
      <c r="I1196" t="str">
        <f t="shared" si="37"/>
        <v>Not Outlier</v>
      </c>
    </row>
    <row r="1197" spans="1:9" x14ac:dyDescent="0.25">
      <c r="A1197">
        <v>1196</v>
      </c>
      <c r="B1197" s="1" t="s">
        <v>99</v>
      </c>
      <c r="C1197" t="s">
        <v>151</v>
      </c>
      <c r="D1197">
        <v>82</v>
      </c>
      <c r="E1197" t="s">
        <v>156</v>
      </c>
      <c r="F1197">
        <f t="shared" si="38"/>
        <v>82</v>
      </c>
      <c r="H1197">
        <v>82</v>
      </c>
      <c r="I1197" t="str">
        <f t="shared" si="37"/>
        <v>Not Outlier</v>
      </c>
    </row>
    <row r="1198" spans="1:9" x14ac:dyDescent="0.25">
      <c r="A1198">
        <v>1197</v>
      </c>
      <c r="B1198" s="1" t="s">
        <v>106</v>
      </c>
      <c r="C1198" t="s">
        <v>152</v>
      </c>
      <c r="D1198">
        <v>55</v>
      </c>
      <c r="E1198" t="s">
        <v>156</v>
      </c>
      <c r="F1198">
        <f t="shared" si="38"/>
        <v>55</v>
      </c>
      <c r="H1198">
        <v>55</v>
      </c>
      <c r="I1198" t="str">
        <f t="shared" si="37"/>
        <v>Not Outlier</v>
      </c>
    </row>
    <row r="1199" spans="1:9" x14ac:dyDescent="0.25">
      <c r="A1199">
        <v>1198</v>
      </c>
      <c r="B1199" s="1" t="s">
        <v>99</v>
      </c>
      <c r="C1199" t="s">
        <v>151</v>
      </c>
      <c r="D1199">
        <v>63</v>
      </c>
      <c r="E1199" t="s">
        <v>156</v>
      </c>
      <c r="F1199">
        <f t="shared" si="38"/>
        <v>63</v>
      </c>
      <c r="H1199">
        <v>63</v>
      </c>
      <c r="I1199" t="str">
        <f t="shared" si="37"/>
        <v>Not Outlier</v>
      </c>
    </row>
    <row r="1200" spans="1:9" x14ac:dyDescent="0.25">
      <c r="A1200">
        <v>1199</v>
      </c>
      <c r="B1200" s="1" t="s">
        <v>107</v>
      </c>
      <c r="C1200" t="s">
        <v>151</v>
      </c>
      <c r="D1200">
        <v>38</v>
      </c>
      <c r="E1200" t="s">
        <v>156</v>
      </c>
      <c r="F1200">
        <f t="shared" si="38"/>
        <v>38</v>
      </c>
      <c r="H1200">
        <v>38</v>
      </c>
      <c r="I1200" t="str">
        <f t="shared" si="37"/>
        <v>Not Outlier</v>
      </c>
    </row>
    <row r="1201" spans="1:9" x14ac:dyDescent="0.25">
      <c r="A1201">
        <v>1200</v>
      </c>
      <c r="B1201" s="1" t="s">
        <v>99</v>
      </c>
      <c r="C1201" t="s">
        <v>152</v>
      </c>
      <c r="D1201">
        <v>31</v>
      </c>
      <c r="E1201" t="s">
        <v>156</v>
      </c>
      <c r="F1201">
        <f t="shared" si="38"/>
        <v>31</v>
      </c>
      <c r="H1201">
        <v>31</v>
      </c>
      <c r="I1201" t="str">
        <f t="shared" si="37"/>
        <v>Not Outlier</v>
      </c>
    </row>
    <row r="1202" spans="1:9" x14ac:dyDescent="0.25">
      <c r="A1202">
        <v>1201</v>
      </c>
      <c r="B1202" s="1" t="s">
        <v>100</v>
      </c>
      <c r="C1202" t="s">
        <v>151</v>
      </c>
      <c r="D1202">
        <v>89</v>
      </c>
      <c r="E1202" t="s">
        <v>156</v>
      </c>
      <c r="F1202">
        <f t="shared" si="38"/>
        <v>89</v>
      </c>
      <c r="H1202">
        <v>89</v>
      </c>
      <c r="I1202" t="str">
        <f t="shared" si="37"/>
        <v>Not Outlier</v>
      </c>
    </row>
    <row r="1203" spans="1:9" x14ac:dyDescent="0.25">
      <c r="A1203">
        <v>1202</v>
      </c>
      <c r="B1203" s="1" t="s">
        <v>100</v>
      </c>
      <c r="C1203" t="s">
        <v>152</v>
      </c>
      <c r="D1203">
        <v>25</v>
      </c>
      <c r="E1203" t="s">
        <v>156</v>
      </c>
      <c r="F1203">
        <f t="shared" si="38"/>
        <v>25</v>
      </c>
      <c r="H1203">
        <v>25</v>
      </c>
      <c r="I1203" t="str">
        <f t="shared" si="37"/>
        <v>Not Outlier</v>
      </c>
    </row>
    <row r="1204" spans="1:9" x14ac:dyDescent="0.25">
      <c r="A1204">
        <v>1203</v>
      </c>
      <c r="B1204" s="1" t="s">
        <v>99</v>
      </c>
      <c r="C1204" t="s">
        <v>151</v>
      </c>
      <c r="D1204">
        <v>64</v>
      </c>
      <c r="E1204" t="s">
        <v>156</v>
      </c>
      <c r="F1204">
        <f t="shared" si="38"/>
        <v>64</v>
      </c>
      <c r="H1204">
        <v>64</v>
      </c>
      <c r="I1204" t="str">
        <f t="shared" si="37"/>
        <v>Not Outlier</v>
      </c>
    </row>
    <row r="1205" spans="1:9" x14ac:dyDescent="0.25">
      <c r="A1205">
        <v>1204</v>
      </c>
      <c r="B1205" s="1" t="s">
        <v>99</v>
      </c>
      <c r="C1205" t="s">
        <v>152</v>
      </c>
      <c r="D1205">
        <v>89</v>
      </c>
      <c r="E1205" t="s">
        <v>156</v>
      </c>
      <c r="F1205">
        <f t="shared" si="38"/>
        <v>89</v>
      </c>
      <c r="H1205">
        <v>89</v>
      </c>
      <c r="I1205" t="str">
        <f t="shared" si="37"/>
        <v>Not Outlier</v>
      </c>
    </row>
    <row r="1206" spans="1:9" x14ac:dyDescent="0.25">
      <c r="A1206">
        <v>1205</v>
      </c>
      <c r="B1206" s="1" t="s">
        <v>105</v>
      </c>
      <c r="C1206" t="s">
        <v>152</v>
      </c>
      <c r="D1206">
        <v>89</v>
      </c>
      <c r="E1206" t="s">
        <v>156</v>
      </c>
      <c r="F1206">
        <f t="shared" si="38"/>
        <v>89</v>
      </c>
      <c r="H1206">
        <v>89</v>
      </c>
      <c r="I1206" t="str">
        <f t="shared" si="37"/>
        <v>Not Outlier</v>
      </c>
    </row>
    <row r="1207" spans="1:9" x14ac:dyDescent="0.25">
      <c r="A1207">
        <v>1206</v>
      </c>
      <c r="B1207" s="1" t="s">
        <v>99</v>
      </c>
      <c r="C1207" t="s">
        <v>152</v>
      </c>
      <c r="D1207">
        <v>89</v>
      </c>
      <c r="E1207" t="s">
        <v>156</v>
      </c>
      <c r="F1207">
        <f t="shared" si="38"/>
        <v>89</v>
      </c>
      <c r="H1207">
        <v>89</v>
      </c>
      <c r="I1207" t="str">
        <f t="shared" si="37"/>
        <v>Not Outlier</v>
      </c>
    </row>
    <row r="1208" spans="1:9" x14ac:dyDescent="0.25">
      <c r="A1208">
        <v>1207</v>
      </c>
      <c r="B1208" s="1" t="s">
        <v>107</v>
      </c>
      <c r="C1208" t="s">
        <v>152</v>
      </c>
      <c r="D1208">
        <v>44</v>
      </c>
      <c r="E1208" t="s">
        <v>156</v>
      </c>
      <c r="F1208">
        <f t="shared" si="38"/>
        <v>44</v>
      </c>
      <c r="H1208">
        <v>44</v>
      </c>
      <c r="I1208" t="str">
        <f t="shared" si="37"/>
        <v>Not Outlier</v>
      </c>
    </row>
    <row r="1209" spans="1:9" x14ac:dyDescent="0.25">
      <c r="A1209">
        <v>1208</v>
      </c>
      <c r="B1209" s="1" t="s">
        <v>99</v>
      </c>
      <c r="C1209" t="s">
        <v>151</v>
      </c>
      <c r="D1209">
        <v>73</v>
      </c>
      <c r="E1209" t="s">
        <v>156</v>
      </c>
      <c r="F1209">
        <f t="shared" si="38"/>
        <v>73</v>
      </c>
      <c r="H1209">
        <v>73</v>
      </c>
      <c r="I1209" t="str">
        <f t="shared" si="37"/>
        <v>Not Outlier</v>
      </c>
    </row>
    <row r="1210" spans="1:9" x14ac:dyDescent="0.25">
      <c r="A1210">
        <v>1209</v>
      </c>
      <c r="B1210" s="1" t="s">
        <v>102</v>
      </c>
      <c r="C1210" t="s">
        <v>151</v>
      </c>
      <c r="D1210">
        <v>38</v>
      </c>
      <c r="E1210" t="s">
        <v>156</v>
      </c>
      <c r="F1210">
        <f t="shared" si="38"/>
        <v>38</v>
      </c>
      <c r="H1210">
        <v>38</v>
      </c>
      <c r="I1210" t="str">
        <f t="shared" si="37"/>
        <v>Not Outlier</v>
      </c>
    </row>
    <row r="1211" spans="1:9" x14ac:dyDescent="0.25">
      <c r="A1211">
        <v>1210</v>
      </c>
      <c r="B1211" s="1" t="s">
        <v>105</v>
      </c>
      <c r="C1211" t="s">
        <v>151</v>
      </c>
      <c r="D1211">
        <v>88</v>
      </c>
      <c r="E1211" t="s">
        <v>156</v>
      </c>
      <c r="F1211">
        <f t="shared" si="38"/>
        <v>88</v>
      </c>
      <c r="H1211">
        <v>88</v>
      </c>
      <c r="I1211" t="str">
        <f t="shared" si="37"/>
        <v>Not Outlier</v>
      </c>
    </row>
    <row r="1212" spans="1:9" x14ac:dyDescent="0.25">
      <c r="A1212">
        <v>1211</v>
      </c>
      <c r="B1212" s="1" t="s">
        <v>99</v>
      </c>
      <c r="C1212" t="s">
        <v>152</v>
      </c>
      <c r="D1212">
        <v>41</v>
      </c>
      <c r="E1212" t="s">
        <v>156</v>
      </c>
      <c r="F1212">
        <f t="shared" si="38"/>
        <v>41</v>
      </c>
      <c r="H1212">
        <v>41</v>
      </c>
      <c r="I1212" t="str">
        <f t="shared" si="37"/>
        <v>Not Outlier</v>
      </c>
    </row>
    <row r="1213" spans="1:9" x14ac:dyDescent="0.25">
      <c r="A1213">
        <v>1212</v>
      </c>
      <c r="B1213" s="1" t="s">
        <v>106</v>
      </c>
      <c r="C1213" t="s">
        <v>152</v>
      </c>
      <c r="D1213">
        <v>43</v>
      </c>
      <c r="E1213" t="s">
        <v>156</v>
      </c>
      <c r="F1213">
        <f t="shared" si="38"/>
        <v>43</v>
      </c>
      <c r="H1213">
        <v>43</v>
      </c>
      <c r="I1213" t="str">
        <f t="shared" si="37"/>
        <v>Not Outlier</v>
      </c>
    </row>
    <row r="1214" spans="1:9" x14ac:dyDescent="0.25">
      <c r="A1214">
        <v>1213</v>
      </c>
      <c r="B1214" s="1" t="s">
        <v>105</v>
      </c>
      <c r="C1214" t="s">
        <v>152</v>
      </c>
      <c r="D1214">
        <v>75</v>
      </c>
      <c r="E1214" t="s">
        <v>156</v>
      </c>
      <c r="F1214">
        <f t="shared" si="38"/>
        <v>75</v>
      </c>
      <c r="H1214">
        <v>75</v>
      </c>
      <c r="I1214" t="str">
        <f t="shared" si="37"/>
        <v>Not Outlier</v>
      </c>
    </row>
    <row r="1215" spans="1:9" x14ac:dyDescent="0.25">
      <c r="A1215">
        <v>1214</v>
      </c>
      <c r="B1215" s="1" t="s">
        <v>100</v>
      </c>
      <c r="C1215" t="s">
        <v>151</v>
      </c>
      <c r="D1215">
        <v>29</v>
      </c>
      <c r="E1215" t="s">
        <v>156</v>
      </c>
      <c r="F1215">
        <f t="shared" si="38"/>
        <v>29</v>
      </c>
      <c r="H1215">
        <v>29</v>
      </c>
      <c r="I1215" t="str">
        <f t="shared" si="37"/>
        <v>Not Outlier</v>
      </c>
    </row>
    <row r="1216" spans="1:9" x14ac:dyDescent="0.25">
      <c r="A1216">
        <v>1215</v>
      </c>
      <c r="B1216" s="1" t="s">
        <v>99</v>
      </c>
      <c r="C1216" t="s">
        <v>151</v>
      </c>
      <c r="D1216">
        <v>33</v>
      </c>
      <c r="E1216" t="s">
        <v>156</v>
      </c>
      <c r="F1216">
        <f t="shared" si="38"/>
        <v>33</v>
      </c>
      <c r="H1216">
        <v>33</v>
      </c>
      <c r="I1216" t="str">
        <f t="shared" si="37"/>
        <v>Not Outlier</v>
      </c>
    </row>
    <row r="1217" spans="1:9" x14ac:dyDescent="0.25">
      <c r="A1217">
        <v>1216</v>
      </c>
      <c r="B1217" s="1" t="s">
        <v>101</v>
      </c>
      <c r="C1217" t="s">
        <v>151</v>
      </c>
      <c r="D1217">
        <v>63</v>
      </c>
      <c r="E1217" t="s">
        <v>156</v>
      </c>
      <c r="F1217">
        <f t="shared" si="38"/>
        <v>63</v>
      </c>
      <c r="H1217">
        <v>63</v>
      </c>
      <c r="I1217" t="str">
        <f t="shared" si="37"/>
        <v>Not Outlier</v>
      </c>
    </row>
    <row r="1218" spans="1:9" x14ac:dyDescent="0.25">
      <c r="A1218">
        <v>1217</v>
      </c>
      <c r="B1218" s="1" t="s">
        <v>99</v>
      </c>
      <c r="C1218" t="s">
        <v>152</v>
      </c>
      <c r="D1218">
        <v>68</v>
      </c>
      <c r="E1218" t="s">
        <v>156</v>
      </c>
      <c r="F1218">
        <f t="shared" si="38"/>
        <v>68</v>
      </c>
      <c r="H1218">
        <v>68</v>
      </c>
      <c r="I1218" t="str">
        <f t="shared" si="37"/>
        <v>Not Outlier</v>
      </c>
    </row>
    <row r="1219" spans="1:9" x14ac:dyDescent="0.25">
      <c r="A1219">
        <v>1218</v>
      </c>
      <c r="B1219" s="1" t="s">
        <v>99</v>
      </c>
      <c r="C1219" t="s">
        <v>151</v>
      </c>
      <c r="D1219">
        <v>68</v>
      </c>
      <c r="E1219" t="s">
        <v>156</v>
      </c>
      <c r="F1219">
        <f t="shared" si="38"/>
        <v>68</v>
      </c>
      <c r="H1219">
        <v>68</v>
      </c>
      <c r="I1219" t="str">
        <f t="shared" ref="I1219:I1282" si="39">IF(OR(H1219&gt;$L$9,H1219&lt;$L$10),"Outlier","Not Outlier")</f>
        <v>Not Outlier</v>
      </c>
    </row>
    <row r="1220" spans="1:9" x14ac:dyDescent="0.25">
      <c r="A1220">
        <v>1219</v>
      </c>
      <c r="B1220" s="1" t="s">
        <v>99</v>
      </c>
      <c r="C1220" t="s">
        <v>151</v>
      </c>
      <c r="D1220">
        <v>19</v>
      </c>
      <c r="E1220" t="s">
        <v>156</v>
      </c>
      <c r="F1220">
        <f t="shared" si="38"/>
        <v>19</v>
      </c>
      <c r="H1220">
        <v>19</v>
      </c>
      <c r="I1220" t="str">
        <f t="shared" si="39"/>
        <v>Not Outlier</v>
      </c>
    </row>
    <row r="1221" spans="1:9" x14ac:dyDescent="0.25">
      <c r="A1221">
        <v>1220</v>
      </c>
      <c r="B1221" s="1" t="s">
        <v>99</v>
      </c>
      <c r="C1221" t="s">
        <v>151</v>
      </c>
      <c r="D1221">
        <v>58</v>
      </c>
      <c r="E1221" t="s">
        <v>156</v>
      </c>
      <c r="F1221">
        <f t="shared" si="38"/>
        <v>58</v>
      </c>
      <c r="H1221">
        <v>58</v>
      </c>
      <c r="I1221" t="str">
        <f t="shared" si="39"/>
        <v>Not Outlier</v>
      </c>
    </row>
    <row r="1222" spans="1:9" x14ac:dyDescent="0.25">
      <c r="A1222">
        <v>1221</v>
      </c>
      <c r="B1222" s="1" t="s">
        <v>108</v>
      </c>
      <c r="C1222" t="s">
        <v>151</v>
      </c>
      <c r="D1222">
        <v>54</v>
      </c>
      <c r="E1222" t="s">
        <v>156</v>
      </c>
      <c r="F1222">
        <f t="shared" ref="F1222:F1285" si="40">IF(D1222,D1222,AVERAGE(D1219:D1221))</f>
        <v>54</v>
      </c>
      <c r="H1222">
        <v>54</v>
      </c>
      <c r="I1222" t="str">
        <f t="shared" si="39"/>
        <v>Not Outlier</v>
      </c>
    </row>
    <row r="1223" spans="1:9" x14ac:dyDescent="0.25">
      <c r="A1223">
        <v>1222</v>
      </c>
      <c r="B1223" s="1" t="s">
        <v>105</v>
      </c>
      <c r="C1223" t="s">
        <v>152</v>
      </c>
      <c r="D1223">
        <v>58</v>
      </c>
      <c r="E1223" t="s">
        <v>156</v>
      </c>
      <c r="F1223">
        <f t="shared" si="40"/>
        <v>58</v>
      </c>
      <c r="H1223">
        <v>58</v>
      </c>
      <c r="I1223" t="str">
        <f t="shared" si="39"/>
        <v>Not Outlier</v>
      </c>
    </row>
    <row r="1224" spans="1:9" x14ac:dyDescent="0.25">
      <c r="A1224">
        <v>1223</v>
      </c>
      <c r="B1224" s="1" t="s">
        <v>99</v>
      </c>
      <c r="C1224" t="s">
        <v>151</v>
      </c>
      <c r="D1224">
        <v>63</v>
      </c>
      <c r="E1224" t="s">
        <v>156</v>
      </c>
      <c r="F1224">
        <f t="shared" si="40"/>
        <v>63</v>
      </c>
      <c r="H1224">
        <v>63</v>
      </c>
      <c r="I1224" t="str">
        <f t="shared" si="39"/>
        <v>Not Outlier</v>
      </c>
    </row>
    <row r="1225" spans="1:9" x14ac:dyDescent="0.25">
      <c r="A1225">
        <v>1224</v>
      </c>
      <c r="B1225" s="1" t="s">
        <v>100</v>
      </c>
      <c r="C1225" t="s">
        <v>152</v>
      </c>
      <c r="D1225">
        <v>71</v>
      </c>
      <c r="E1225" t="s">
        <v>156</v>
      </c>
      <c r="F1225">
        <f t="shared" si="40"/>
        <v>71</v>
      </c>
      <c r="H1225">
        <v>71</v>
      </c>
      <c r="I1225" t="str">
        <f t="shared" si="39"/>
        <v>Not Outlier</v>
      </c>
    </row>
    <row r="1226" spans="1:9" x14ac:dyDescent="0.25">
      <c r="A1226">
        <v>1225</v>
      </c>
      <c r="B1226" s="1" t="s">
        <v>105</v>
      </c>
      <c r="C1226" t="s">
        <v>151</v>
      </c>
      <c r="D1226">
        <v>84</v>
      </c>
      <c r="E1226" t="s">
        <v>156</v>
      </c>
      <c r="F1226">
        <f t="shared" si="40"/>
        <v>84</v>
      </c>
      <c r="H1226">
        <v>84</v>
      </c>
      <c r="I1226" t="str">
        <f t="shared" si="39"/>
        <v>Not Outlier</v>
      </c>
    </row>
    <row r="1227" spans="1:9" x14ac:dyDescent="0.25">
      <c r="A1227">
        <v>1226</v>
      </c>
      <c r="B1227" s="1" t="s">
        <v>103</v>
      </c>
      <c r="C1227" t="s">
        <v>151</v>
      </c>
      <c r="D1227">
        <v>55</v>
      </c>
      <c r="E1227" t="s">
        <v>156</v>
      </c>
      <c r="F1227">
        <f t="shared" si="40"/>
        <v>55</v>
      </c>
      <c r="H1227">
        <v>55</v>
      </c>
      <c r="I1227" t="str">
        <f t="shared" si="39"/>
        <v>Not Outlier</v>
      </c>
    </row>
    <row r="1228" spans="1:9" x14ac:dyDescent="0.25">
      <c r="A1228">
        <v>1227</v>
      </c>
      <c r="B1228" s="1" t="s">
        <v>99</v>
      </c>
      <c r="C1228" t="s">
        <v>152</v>
      </c>
      <c r="D1228">
        <v>40</v>
      </c>
      <c r="E1228" t="s">
        <v>156</v>
      </c>
      <c r="F1228">
        <f t="shared" si="40"/>
        <v>40</v>
      </c>
      <c r="H1228">
        <v>40</v>
      </c>
      <c r="I1228" t="str">
        <f t="shared" si="39"/>
        <v>Not Outlier</v>
      </c>
    </row>
    <row r="1229" spans="1:9" x14ac:dyDescent="0.25">
      <c r="A1229">
        <v>1228</v>
      </c>
      <c r="B1229" s="1" t="s">
        <v>99</v>
      </c>
      <c r="C1229" t="s">
        <v>151</v>
      </c>
      <c r="D1229">
        <v>87</v>
      </c>
      <c r="E1229" t="s">
        <v>156</v>
      </c>
      <c r="F1229">
        <f t="shared" si="40"/>
        <v>87</v>
      </c>
      <c r="H1229">
        <v>87</v>
      </c>
      <c r="I1229" t="str">
        <f t="shared" si="39"/>
        <v>Not Outlier</v>
      </c>
    </row>
    <row r="1230" spans="1:9" x14ac:dyDescent="0.25">
      <c r="A1230">
        <v>1229</v>
      </c>
      <c r="B1230" s="1" t="s">
        <v>101</v>
      </c>
      <c r="C1230" t="s">
        <v>152</v>
      </c>
      <c r="D1230">
        <v>67</v>
      </c>
      <c r="E1230" t="s">
        <v>156</v>
      </c>
      <c r="F1230">
        <f t="shared" si="40"/>
        <v>67</v>
      </c>
      <c r="H1230">
        <v>67</v>
      </c>
      <c r="I1230" t="str">
        <f t="shared" si="39"/>
        <v>Not Outlier</v>
      </c>
    </row>
    <row r="1231" spans="1:9" x14ac:dyDescent="0.25">
      <c r="A1231">
        <v>1230</v>
      </c>
      <c r="B1231" s="1" t="s">
        <v>105</v>
      </c>
      <c r="C1231" t="s">
        <v>152</v>
      </c>
      <c r="D1231">
        <v>80</v>
      </c>
      <c r="E1231" t="s">
        <v>156</v>
      </c>
      <c r="F1231">
        <f t="shared" si="40"/>
        <v>80</v>
      </c>
      <c r="H1231">
        <v>80</v>
      </c>
      <c r="I1231" t="str">
        <f t="shared" si="39"/>
        <v>Not Outlier</v>
      </c>
    </row>
    <row r="1232" spans="1:9" x14ac:dyDescent="0.25">
      <c r="A1232">
        <v>1231</v>
      </c>
      <c r="B1232" s="1" t="s">
        <v>104</v>
      </c>
      <c r="C1232" t="s">
        <v>151</v>
      </c>
      <c r="D1232">
        <v>83</v>
      </c>
      <c r="E1232" t="s">
        <v>156</v>
      </c>
      <c r="F1232">
        <f t="shared" si="40"/>
        <v>83</v>
      </c>
      <c r="H1232">
        <v>83</v>
      </c>
      <c r="I1232" t="str">
        <f t="shared" si="39"/>
        <v>Not Outlier</v>
      </c>
    </row>
    <row r="1233" spans="1:9" x14ac:dyDescent="0.25">
      <c r="A1233">
        <v>1232</v>
      </c>
      <c r="B1233" s="1" t="s">
        <v>105</v>
      </c>
      <c r="C1233" t="s">
        <v>151</v>
      </c>
      <c r="D1233">
        <v>31</v>
      </c>
      <c r="E1233" t="s">
        <v>156</v>
      </c>
      <c r="F1233">
        <f t="shared" si="40"/>
        <v>31</v>
      </c>
      <c r="H1233">
        <v>31</v>
      </c>
      <c r="I1233" t="str">
        <f t="shared" si="39"/>
        <v>Not Outlier</v>
      </c>
    </row>
    <row r="1234" spans="1:9" x14ac:dyDescent="0.25">
      <c r="A1234">
        <v>1233</v>
      </c>
      <c r="B1234" s="1" t="s">
        <v>111</v>
      </c>
      <c r="C1234" t="s">
        <v>152</v>
      </c>
      <c r="D1234">
        <v>47</v>
      </c>
      <c r="E1234" t="s">
        <v>156</v>
      </c>
      <c r="F1234">
        <f t="shared" si="40"/>
        <v>47</v>
      </c>
      <c r="H1234">
        <v>47</v>
      </c>
      <c r="I1234" t="str">
        <f t="shared" si="39"/>
        <v>Not Outlier</v>
      </c>
    </row>
    <row r="1235" spans="1:9" x14ac:dyDescent="0.25">
      <c r="A1235">
        <v>1234</v>
      </c>
      <c r="B1235" s="1" t="s">
        <v>99</v>
      </c>
      <c r="C1235" t="s">
        <v>151</v>
      </c>
      <c r="D1235">
        <v>89</v>
      </c>
      <c r="E1235" t="s">
        <v>156</v>
      </c>
      <c r="F1235">
        <f t="shared" si="40"/>
        <v>89</v>
      </c>
      <c r="H1235">
        <v>89</v>
      </c>
      <c r="I1235" t="str">
        <f t="shared" si="39"/>
        <v>Not Outlier</v>
      </c>
    </row>
    <row r="1236" spans="1:9" x14ac:dyDescent="0.25">
      <c r="A1236">
        <v>1235</v>
      </c>
      <c r="B1236" s="1" t="s">
        <v>106</v>
      </c>
      <c r="C1236" t="s">
        <v>151</v>
      </c>
      <c r="D1236">
        <v>69</v>
      </c>
      <c r="E1236" t="s">
        <v>156</v>
      </c>
      <c r="F1236">
        <f t="shared" si="40"/>
        <v>69</v>
      </c>
      <c r="H1236">
        <v>69</v>
      </c>
      <c r="I1236" t="str">
        <f t="shared" si="39"/>
        <v>Not Outlier</v>
      </c>
    </row>
    <row r="1237" spans="1:9" x14ac:dyDescent="0.25">
      <c r="A1237">
        <v>1236</v>
      </c>
      <c r="B1237" s="1" t="s">
        <v>99</v>
      </c>
      <c r="C1237" t="s">
        <v>151</v>
      </c>
      <c r="D1237">
        <v>47</v>
      </c>
      <c r="E1237" t="s">
        <v>156</v>
      </c>
      <c r="F1237">
        <f t="shared" si="40"/>
        <v>47</v>
      </c>
      <c r="H1237">
        <v>47</v>
      </c>
      <c r="I1237" t="str">
        <f t="shared" si="39"/>
        <v>Not Outlier</v>
      </c>
    </row>
    <row r="1238" spans="1:9" x14ac:dyDescent="0.25">
      <c r="A1238">
        <v>1237</v>
      </c>
      <c r="B1238" s="1" t="s">
        <v>99</v>
      </c>
      <c r="C1238" t="s">
        <v>152</v>
      </c>
      <c r="D1238">
        <v>87</v>
      </c>
      <c r="E1238" t="s">
        <v>156</v>
      </c>
      <c r="F1238">
        <f t="shared" si="40"/>
        <v>87</v>
      </c>
      <c r="H1238">
        <v>87</v>
      </c>
      <c r="I1238" t="str">
        <f t="shared" si="39"/>
        <v>Not Outlier</v>
      </c>
    </row>
    <row r="1239" spans="1:9" x14ac:dyDescent="0.25">
      <c r="A1239">
        <v>1238</v>
      </c>
      <c r="B1239" s="1" t="s">
        <v>99</v>
      </c>
      <c r="C1239" t="s">
        <v>152</v>
      </c>
      <c r="D1239">
        <v>65</v>
      </c>
      <c r="E1239" t="s">
        <v>156</v>
      </c>
      <c r="F1239">
        <f t="shared" si="40"/>
        <v>65</v>
      </c>
      <c r="H1239">
        <v>65</v>
      </c>
      <c r="I1239" t="str">
        <f t="shared" si="39"/>
        <v>Not Outlier</v>
      </c>
    </row>
    <row r="1240" spans="1:9" x14ac:dyDescent="0.25">
      <c r="A1240">
        <v>1239</v>
      </c>
      <c r="B1240" s="1" t="s">
        <v>105</v>
      </c>
      <c r="C1240" t="s">
        <v>152</v>
      </c>
      <c r="D1240">
        <v>86</v>
      </c>
      <c r="E1240" t="s">
        <v>156</v>
      </c>
      <c r="F1240">
        <f t="shared" si="40"/>
        <v>86</v>
      </c>
      <c r="H1240">
        <v>86</v>
      </c>
      <c r="I1240" t="str">
        <f t="shared" si="39"/>
        <v>Not Outlier</v>
      </c>
    </row>
    <row r="1241" spans="1:9" x14ac:dyDescent="0.25">
      <c r="A1241">
        <v>1240</v>
      </c>
      <c r="B1241" s="1" t="s">
        <v>109</v>
      </c>
      <c r="C1241" t="s">
        <v>151</v>
      </c>
      <c r="D1241">
        <v>24</v>
      </c>
      <c r="E1241" t="s">
        <v>156</v>
      </c>
      <c r="F1241">
        <f t="shared" si="40"/>
        <v>24</v>
      </c>
      <c r="H1241">
        <v>24</v>
      </c>
      <c r="I1241" t="str">
        <f t="shared" si="39"/>
        <v>Not Outlier</v>
      </c>
    </row>
    <row r="1242" spans="1:9" x14ac:dyDescent="0.25">
      <c r="A1242">
        <v>1241</v>
      </c>
      <c r="B1242" s="1" t="s">
        <v>104</v>
      </c>
      <c r="C1242" t="s">
        <v>152</v>
      </c>
      <c r="D1242">
        <v>34</v>
      </c>
      <c r="E1242" t="s">
        <v>156</v>
      </c>
      <c r="F1242">
        <f t="shared" si="40"/>
        <v>34</v>
      </c>
      <c r="H1242">
        <v>34</v>
      </c>
      <c r="I1242" t="str">
        <f t="shared" si="39"/>
        <v>Not Outlier</v>
      </c>
    </row>
    <row r="1243" spans="1:9" x14ac:dyDescent="0.25">
      <c r="A1243">
        <v>1242</v>
      </c>
      <c r="B1243" s="1" t="s">
        <v>105</v>
      </c>
      <c r="C1243" t="s">
        <v>152</v>
      </c>
      <c r="D1243">
        <v>55</v>
      </c>
      <c r="E1243" t="s">
        <v>156</v>
      </c>
      <c r="F1243">
        <f t="shared" si="40"/>
        <v>55</v>
      </c>
      <c r="H1243">
        <v>55</v>
      </c>
      <c r="I1243" t="str">
        <f t="shared" si="39"/>
        <v>Not Outlier</v>
      </c>
    </row>
    <row r="1244" spans="1:9" x14ac:dyDescent="0.25">
      <c r="A1244">
        <v>1243</v>
      </c>
      <c r="B1244" s="1" t="s">
        <v>105</v>
      </c>
      <c r="C1244" t="s">
        <v>151</v>
      </c>
      <c r="D1244">
        <v>24</v>
      </c>
      <c r="E1244" t="s">
        <v>156</v>
      </c>
      <c r="F1244">
        <f t="shared" si="40"/>
        <v>24</v>
      </c>
      <c r="H1244">
        <v>24</v>
      </c>
      <c r="I1244" t="str">
        <f t="shared" si="39"/>
        <v>Not Outlier</v>
      </c>
    </row>
    <row r="1245" spans="1:9" x14ac:dyDescent="0.25">
      <c r="A1245">
        <v>1244</v>
      </c>
      <c r="B1245" s="1" t="s">
        <v>105</v>
      </c>
      <c r="C1245" t="s">
        <v>152</v>
      </c>
      <c r="D1245">
        <v>20</v>
      </c>
      <c r="E1245" t="s">
        <v>156</v>
      </c>
      <c r="F1245">
        <f t="shared" si="40"/>
        <v>20</v>
      </c>
      <c r="H1245">
        <v>20</v>
      </c>
      <c r="I1245" t="str">
        <f t="shared" si="39"/>
        <v>Not Outlier</v>
      </c>
    </row>
    <row r="1246" spans="1:9" x14ac:dyDescent="0.25">
      <c r="A1246">
        <v>1245</v>
      </c>
      <c r="B1246" s="1" t="s">
        <v>105</v>
      </c>
      <c r="C1246" t="s">
        <v>152</v>
      </c>
      <c r="D1246">
        <v>62</v>
      </c>
      <c r="E1246" t="s">
        <v>156</v>
      </c>
      <c r="F1246">
        <f t="shared" si="40"/>
        <v>62</v>
      </c>
      <c r="H1246">
        <v>62</v>
      </c>
      <c r="I1246" t="str">
        <f t="shared" si="39"/>
        <v>Not Outlier</v>
      </c>
    </row>
    <row r="1247" spans="1:9" x14ac:dyDescent="0.25">
      <c r="A1247">
        <v>1246</v>
      </c>
      <c r="B1247" s="1" t="s">
        <v>100</v>
      </c>
      <c r="C1247" t="s">
        <v>151</v>
      </c>
      <c r="D1247">
        <v>85</v>
      </c>
      <c r="E1247" t="s">
        <v>156</v>
      </c>
      <c r="F1247">
        <f t="shared" si="40"/>
        <v>85</v>
      </c>
      <c r="H1247">
        <v>85</v>
      </c>
      <c r="I1247" t="str">
        <f t="shared" si="39"/>
        <v>Not Outlier</v>
      </c>
    </row>
    <row r="1248" spans="1:9" x14ac:dyDescent="0.25">
      <c r="A1248">
        <v>1247</v>
      </c>
      <c r="B1248" s="1" t="s">
        <v>99</v>
      </c>
      <c r="C1248" t="s">
        <v>152</v>
      </c>
      <c r="D1248">
        <v>24</v>
      </c>
      <c r="E1248" t="s">
        <v>156</v>
      </c>
      <c r="F1248">
        <f t="shared" si="40"/>
        <v>24</v>
      </c>
      <c r="H1248">
        <v>24</v>
      </c>
      <c r="I1248" t="str">
        <f t="shared" si="39"/>
        <v>Not Outlier</v>
      </c>
    </row>
    <row r="1249" spans="1:9" x14ac:dyDescent="0.25">
      <c r="A1249">
        <v>1248</v>
      </c>
      <c r="B1249" s="1" t="s">
        <v>99</v>
      </c>
      <c r="C1249" t="s">
        <v>151</v>
      </c>
      <c r="D1249">
        <v>87</v>
      </c>
      <c r="E1249" t="s">
        <v>156</v>
      </c>
      <c r="F1249">
        <f t="shared" si="40"/>
        <v>87</v>
      </c>
      <c r="H1249">
        <v>87</v>
      </c>
      <c r="I1249" t="str">
        <f t="shared" si="39"/>
        <v>Not Outlier</v>
      </c>
    </row>
    <row r="1250" spans="1:9" x14ac:dyDescent="0.25">
      <c r="A1250">
        <v>1249</v>
      </c>
      <c r="B1250" s="1" t="s">
        <v>99</v>
      </c>
      <c r="C1250" t="s">
        <v>152</v>
      </c>
      <c r="D1250">
        <v>76</v>
      </c>
      <c r="E1250" t="s">
        <v>156</v>
      </c>
      <c r="F1250">
        <f t="shared" si="40"/>
        <v>76</v>
      </c>
      <c r="H1250">
        <v>76</v>
      </c>
      <c r="I1250" t="str">
        <f t="shared" si="39"/>
        <v>Not Outlier</v>
      </c>
    </row>
    <row r="1251" spans="1:9" x14ac:dyDescent="0.25">
      <c r="A1251">
        <v>1250</v>
      </c>
      <c r="B1251" s="1" t="s">
        <v>99</v>
      </c>
      <c r="C1251" t="s">
        <v>151</v>
      </c>
      <c r="D1251">
        <v>57</v>
      </c>
      <c r="E1251" t="s">
        <v>156</v>
      </c>
      <c r="F1251">
        <f t="shared" si="40"/>
        <v>57</v>
      </c>
      <c r="H1251">
        <v>57</v>
      </c>
      <c r="I1251" t="str">
        <f t="shared" si="39"/>
        <v>Not Outlier</v>
      </c>
    </row>
    <row r="1252" spans="1:9" x14ac:dyDescent="0.25">
      <c r="A1252">
        <v>1251</v>
      </c>
      <c r="B1252" s="1" t="s">
        <v>99</v>
      </c>
      <c r="C1252" t="s">
        <v>151</v>
      </c>
      <c r="D1252">
        <v>31</v>
      </c>
      <c r="E1252" t="s">
        <v>156</v>
      </c>
      <c r="F1252">
        <f t="shared" si="40"/>
        <v>31</v>
      </c>
      <c r="H1252">
        <v>31</v>
      </c>
      <c r="I1252" t="str">
        <f t="shared" si="39"/>
        <v>Not Outlier</v>
      </c>
    </row>
    <row r="1253" spans="1:9" x14ac:dyDescent="0.25">
      <c r="A1253">
        <v>1252</v>
      </c>
      <c r="B1253" s="1" t="s">
        <v>99</v>
      </c>
      <c r="C1253" t="s">
        <v>152</v>
      </c>
      <c r="D1253">
        <v>66</v>
      </c>
      <c r="E1253" t="s">
        <v>156</v>
      </c>
      <c r="F1253">
        <f t="shared" si="40"/>
        <v>66</v>
      </c>
      <c r="H1253">
        <v>66</v>
      </c>
      <c r="I1253" t="str">
        <f t="shared" si="39"/>
        <v>Not Outlier</v>
      </c>
    </row>
    <row r="1254" spans="1:9" x14ac:dyDescent="0.25">
      <c r="A1254">
        <v>1253</v>
      </c>
      <c r="B1254" s="1" t="s">
        <v>99</v>
      </c>
      <c r="C1254" t="s">
        <v>152</v>
      </c>
      <c r="D1254">
        <v>79</v>
      </c>
      <c r="E1254" t="s">
        <v>156</v>
      </c>
      <c r="F1254">
        <f t="shared" si="40"/>
        <v>79</v>
      </c>
      <c r="H1254">
        <v>79</v>
      </c>
      <c r="I1254" t="str">
        <f t="shared" si="39"/>
        <v>Not Outlier</v>
      </c>
    </row>
    <row r="1255" spans="1:9" x14ac:dyDescent="0.25">
      <c r="A1255">
        <v>1254</v>
      </c>
      <c r="B1255" s="1" t="s">
        <v>100</v>
      </c>
      <c r="C1255" t="s">
        <v>151</v>
      </c>
      <c r="D1255">
        <v>71</v>
      </c>
      <c r="E1255" t="s">
        <v>156</v>
      </c>
      <c r="F1255">
        <f t="shared" si="40"/>
        <v>71</v>
      </c>
      <c r="H1255">
        <v>71</v>
      </c>
      <c r="I1255" t="str">
        <f t="shared" si="39"/>
        <v>Not Outlier</v>
      </c>
    </row>
    <row r="1256" spans="1:9" x14ac:dyDescent="0.25">
      <c r="A1256">
        <v>1255</v>
      </c>
      <c r="B1256" s="1" t="s">
        <v>105</v>
      </c>
      <c r="C1256" t="s">
        <v>151</v>
      </c>
      <c r="D1256">
        <v>77</v>
      </c>
      <c r="E1256" t="s">
        <v>156</v>
      </c>
      <c r="F1256">
        <f t="shared" si="40"/>
        <v>77</v>
      </c>
      <c r="H1256">
        <v>77</v>
      </c>
      <c r="I1256" t="str">
        <f t="shared" si="39"/>
        <v>Not Outlier</v>
      </c>
    </row>
    <row r="1257" spans="1:9" x14ac:dyDescent="0.25">
      <c r="A1257">
        <v>1256</v>
      </c>
      <c r="B1257" s="1" t="s">
        <v>105</v>
      </c>
      <c r="C1257" t="s">
        <v>151</v>
      </c>
      <c r="D1257">
        <v>29</v>
      </c>
      <c r="E1257" t="s">
        <v>156</v>
      </c>
      <c r="F1257">
        <f t="shared" si="40"/>
        <v>29</v>
      </c>
      <c r="H1257">
        <v>29</v>
      </c>
      <c r="I1257" t="str">
        <f t="shared" si="39"/>
        <v>Not Outlier</v>
      </c>
    </row>
    <row r="1258" spans="1:9" x14ac:dyDescent="0.25">
      <c r="A1258">
        <v>1257</v>
      </c>
      <c r="B1258" s="1" t="s">
        <v>99</v>
      </c>
      <c r="C1258" t="s">
        <v>151</v>
      </c>
      <c r="D1258">
        <v>69</v>
      </c>
      <c r="E1258" t="s">
        <v>156</v>
      </c>
      <c r="F1258">
        <f t="shared" si="40"/>
        <v>69</v>
      </c>
      <c r="H1258">
        <v>69</v>
      </c>
      <c r="I1258" t="str">
        <f t="shared" si="39"/>
        <v>Not Outlier</v>
      </c>
    </row>
    <row r="1259" spans="1:9" x14ac:dyDescent="0.25">
      <c r="A1259">
        <v>1258</v>
      </c>
      <c r="B1259" s="1" t="s">
        <v>99</v>
      </c>
      <c r="C1259" t="s">
        <v>151</v>
      </c>
      <c r="D1259">
        <v>87</v>
      </c>
      <c r="E1259" t="s">
        <v>156</v>
      </c>
      <c r="F1259">
        <f t="shared" si="40"/>
        <v>87</v>
      </c>
      <c r="H1259">
        <v>87</v>
      </c>
      <c r="I1259" t="str">
        <f t="shared" si="39"/>
        <v>Not Outlier</v>
      </c>
    </row>
    <row r="1260" spans="1:9" x14ac:dyDescent="0.25">
      <c r="A1260">
        <v>1259</v>
      </c>
      <c r="B1260" s="1" t="s">
        <v>99</v>
      </c>
      <c r="C1260" t="s">
        <v>151</v>
      </c>
      <c r="D1260">
        <v>45</v>
      </c>
      <c r="E1260" t="s">
        <v>156</v>
      </c>
      <c r="F1260">
        <f t="shared" si="40"/>
        <v>45</v>
      </c>
      <c r="H1260">
        <v>45</v>
      </c>
      <c r="I1260" t="str">
        <f t="shared" si="39"/>
        <v>Not Outlier</v>
      </c>
    </row>
    <row r="1261" spans="1:9" x14ac:dyDescent="0.25">
      <c r="A1261">
        <v>1260</v>
      </c>
      <c r="B1261" s="1" t="s">
        <v>100</v>
      </c>
      <c r="C1261" t="s">
        <v>151</v>
      </c>
      <c r="E1261" t="s">
        <v>156</v>
      </c>
      <c r="F1261">
        <f t="shared" si="40"/>
        <v>67</v>
      </c>
      <c r="H1261">
        <f>AVERAGE(H1258:H1260)</f>
        <v>67</v>
      </c>
      <c r="I1261" t="str">
        <f t="shared" si="39"/>
        <v>Not Outlier</v>
      </c>
    </row>
    <row r="1262" spans="1:9" x14ac:dyDescent="0.25">
      <c r="A1262">
        <v>1261</v>
      </c>
      <c r="B1262" s="1" t="s">
        <v>99</v>
      </c>
      <c r="C1262" t="s">
        <v>151</v>
      </c>
      <c r="D1262">
        <v>49</v>
      </c>
      <c r="E1262" t="s">
        <v>156</v>
      </c>
      <c r="F1262">
        <f t="shared" si="40"/>
        <v>49</v>
      </c>
      <c r="H1262">
        <v>49</v>
      </c>
      <c r="I1262" t="str">
        <f t="shared" si="39"/>
        <v>Not Outlier</v>
      </c>
    </row>
    <row r="1263" spans="1:9" x14ac:dyDescent="0.25">
      <c r="A1263">
        <v>1262</v>
      </c>
      <c r="B1263" s="1" t="s">
        <v>99</v>
      </c>
      <c r="C1263" t="s">
        <v>151</v>
      </c>
      <c r="D1263">
        <v>41</v>
      </c>
      <c r="E1263" t="s">
        <v>156</v>
      </c>
      <c r="F1263">
        <f t="shared" si="40"/>
        <v>41</v>
      </c>
      <c r="H1263">
        <v>41</v>
      </c>
      <c r="I1263" t="str">
        <f t="shared" si="39"/>
        <v>Not Outlier</v>
      </c>
    </row>
    <row r="1264" spans="1:9" x14ac:dyDescent="0.25">
      <c r="A1264">
        <v>1263</v>
      </c>
      <c r="B1264" s="1" t="s">
        <v>99</v>
      </c>
      <c r="C1264" t="s">
        <v>152</v>
      </c>
      <c r="D1264">
        <v>78</v>
      </c>
      <c r="E1264" t="s">
        <v>156</v>
      </c>
      <c r="F1264">
        <f t="shared" si="40"/>
        <v>78</v>
      </c>
      <c r="H1264">
        <v>78</v>
      </c>
      <c r="I1264" t="str">
        <f t="shared" si="39"/>
        <v>Not Outlier</v>
      </c>
    </row>
    <row r="1265" spans="1:9" x14ac:dyDescent="0.25">
      <c r="A1265">
        <v>1264</v>
      </c>
      <c r="B1265" s="1" t="s">
        <v>107</v>
      </c>
      <c r="C1265" t="s">
        <v>152</v>
      </c>
      <c r="D1265">
        <v>47</v>
      </c>
      <c r="E1265" t="s">
        <v>156</v>
      </c>
      <c r="F1265">
        <f t="shared" si="40"/>
        <v>47</v>
      </c>
      <c r="H1265">
        <v>47</v>
      </c>
      <c r="I1265" t="str">
        <f t="shared" si="39"/>
        <v>Not Outlier</v>
      </c>
    </row>
    <row r="1266" spans="1:9" x14ac:dyDescent="0.25">
      <c r="A1266">
        <v>1265</v>
      </c>
      <c r="B1266" s="1" t="s">
        <v>99</v>
      </c>
      <c r="C1266" t="s">
        <v>151</v>
      </c>
      <c r="D1266">
        <v>72</v>
      </c>
      <c r="E1266" t="s">
        <v>156</v>
      </c>
      <c r="F1266">
        <f t="shared" si="40"/>
        <v>72</v>
      </c>
      <c r="H1266">
        <v>72</v>
      </c>
      <c r="I1266" t="str">
        <f t="shared" si="39"/>
        <v>Not Outlier</v>
      </c>
    </row>
    <row r="1267" spans="1:9" x14ac:dyDescent="0.25">
      <c r="A1267">
        <v>1266</v>
      </c>
      <c r="B1267" s="1" t="s">
        <v>99</v>
      </c>
      <c r="C1267" t="s">
        <v>151</v>
      </c>
      <c r="D1267">
        <v>42</v>
      </c>
      <c r="E1267" t="s">
        <v>156</v>
      </c>
      <c r="F1267">
        <f t="shared" si="40"/>
        <v>42</v>
      </c>
      <c r="H1267">
        <v>42</v>
      </c>
      <c r="I1267" t="str">
        <f t="shared" si="39"/>
        <v>Not Outlier</v>
      </c>
    </row>
    <row r="1268" spans="1:9" x14ac:dyDescent="0.25">
      <c r="A1268">
        <v>1267</v>
      </c>
      <c r="B1268" s="1" t="s">
        <v>107</v>
      </c>
      <c r="C1268" t="s">
        <v>151</v>
      </c>
      <c r="D1268">
        <v>62</v>
      </c>
      <c r="E1268" t="s">
        <v>156</v>
      </c>
      <c r="F1268">
        <f t="shared" si="40"/>
        <v>62</v>
      </c>
      <c r="H1268">
        <v>62</v>
      </c>
      <c r="I1268" t="str">
        <f t="shared" si="39"/>
        <v>Not Outlier</v>
      </c>
    </row>
    <row r="1269" spans="1:9" x14ac:dyDescent="0.25">
      <c r="A1269">
        <v>1268</v>
      </c>
      <c r="B1269" s="1" t="s">
        <v>99</v>
      </c>
      <c r="C1269" t="s">
        <v>151</v>
      </c>
      <c r="D1269">
        <v>48</v>
      </c>
      <c r="E1269" t="s">
        <v>156</v>
      </c>
      <c r="F1269">
        <f t="shared" si="40"/>
        <v>48</v>
      </c>
      <c r="H1269">
        <v>48</v>
      </c>
      <c r="I1269" t="str">
        <f t="shared" si="39"/>
        <v>Not Outlier</v>
      </c>
    </row>
    <row r="1270" spans="1:9" x14ac:dyDescent="0.25">
      <c r="A1270">
        <v>1269</v>
      </c>
      <c r="B1270" s="1" t="s">
        <v>110</v>
      </c>
      <c r="C1270" t="s">
        <v>151</v>
      </c>
      <c r="D1270">
        <v>48</v>
      </c>
      <c r="E1270" t="s">
        <v>156</v>
      </c>
      <c r="F1270">
        <f t="shared" si="40"/>
        <v>48</v>
      </c>
      <c r="H1270">
        <v>48</v>
      </c>
      <c r="I1270" t="str">
        <f t="shared" si="39"/>
        <v>Not Outlier</v>
      </c>
    </row>
    <row r="1271" spans="1:9" x14ac:dyDescent="0.25">
      <c r="A1271">
        <v>1270</v>
      </c>
      <c r="B1271" s="1" t="s">
        <v>99</v>
      </c>
      <c r="C1271" t="s">
        <v>151</v>
      </c>
      <c r="D1271">
        <v>48</v>
      </c>
      <c r="E1271" t="s">
        <v>156</v>
      </c>
      <c r="F1271">
        <f t="shared" si="40"/>
        <v>48</v>
      </c>
      <c r="H1271">
        <v>48</v>
      </c>
      <c r="I1271" t="str">
        <f t="shared" si="39"/>
        <v>Not Outlier</v>
      </c>
    </row>
    <row r="1272" spans="1:9" x14ac:dyDescent="0.25">
      <c r="A1272">
        <v>1271</v>
      </c>
      <c r="B1272" s="1" t="s">
        <v>100</v>
      </c>
      <c r="C1272" t="s">
        <v>152</v>
      </c>
      <c r="D1272">
        <v>43</v>
      </c>
      <c r="E1272" t="s">
        <v>156</v>
      </c>
      <c r="F1272">
        <f t="shared" si="40"/>
        <v>43</v>
      </c>
      <c r="H1272">
        <v>43</v>
      </c>
      <c r="I1272" t="str">
        <f t="shared" si="39"/>
        <v>Not Outlier</v>
      </c>
    </row>
    <row r="1273" spans="1:9" x14ac:dyDescent="0.25">
      <c r="A1273">
        <v>1272</v>
      </c>
      <c r="B1273" s="1" t="s">
        <v>101</v>
      </c>
      <c r="C1273" t="s">
        <v>152</v>
      </c>
      <c r="D1273">
        <v>39</v>
      </c>
      <c r="E1273" t="s">
        <v>156</v>
      </c>
      <c r="F1273">
        <f t="shared" si="40"/>
        <v>39</v>
      </c>
      <c r="H1273">
        <v>39</v>
      </c>
      <c r="I1273" t="str">
        <f t="shared" si="39"/>
        <v>Not Outlier</v>
      </c>
    </row>
    <row r="1274" spans="1:9" x14ac:dyDescent="0.25">
      <c r="A1274">
        <v>1273</v>
      </c>
      <c r="B1274" s="1" t="s">
        <v>105</v>
      </c>
      <c r="C1274" t="s">
        <v>152</v>
      </c>
      <c r="D1274">
        <v>18</v>
      </c>
      <c r="E1274" t="s">
        <v>156</v>
      </c>
      <c r="F1274">
        <f t="shared" si="40"/>
        <v>18</v>
      </c>
      <c r="H1274">
        <v>18</v>
      </c>
      <c r="I1274" t="str">
        <f t="shared" si="39"/>
        <v>Not Outlier</v>
      </c>
    </row>
    <row r="1275" spans="1:9" x14ac:dyDescent="0.25">
      <c r="A1275">
        <v>1274</v>
      </c>
      <c r="B1275" s="1" t="s">
        <v>99</v>
      </c>
      <c r="C1275" t="s">
        <v>152</v>
      </c>
      <c r="D1275">
        <v>78</v>
      </c>
      <c r="E1275" t="s">
        <v>156</v>
      </c>
      <c r="F1275">
        <f t="shared" si="40"/>
        <v>78</v>
      </c>
      <c r="H1275">
        <v>78</v>
      </c>
      <c r="I1275" t="str">
        <f t="shared" si="39"/>
        <v>Not Outlier</v>
      </c>
    </row>
    <row r="1276" spans="1:9" x14ac:dyDescent="0.25">
      <c r="A1276">
        <v>1275</v>
      </c>
      <c r="B1276" s="1" t="s">
        <v>106</v>
      </c>
      <c r="C1276" t="s">
        <v>152</v>
      </c>
      <c r="D1276">
        <v>88</v>
      </c>
      <c r="E1276" t="s">
        <v>156</v>
      </c>
      <c r="F1276">
        <f t="shared" si="40"/>
        <v>88</v>
      </c>
      <c r="H1276">
        <v>88</v>
      </c>
      <c r="I1276" t="str">
        <f t="shared" si="39"/>
        <v>Not Outlier</v>
      </c>
    </row>
    <row r="1277" spans="1:9" x14ac:dyDescent="0.25">
      <c r="A1277">
        <v>1276</v>
      </c>
      <c r="B1277" s="1" t="s">
        <v>100</v>
      </c>
      <c r="C1277" t="s">
        <v>151</v>
      </c>
      <c r="D1277">
        <v>88</v>
      </c>
      <c r="E1277" t="s">
        <v>156</v>
      </c>
      <c r="F1277">
        <f t="shared" si="40"/>
        <v>88</v>
      </c>
      <c r="H1277">
        <v>88</v>
      </c>
      <c r="I1277" t="str">
        <f t="shared" si="39"/>
        <v>Not Outlier</v>
      </c>
    </row>
    <row r="1278" spans="1:9" x14ac:dyDescent="0.25">
      <c r="A1278">
        <v>1277</v>
      </c>
      <c r="B1278" s="1" t="s">
        <v>110</v>
      </c>
      <c r="C1278" t="s">
        <v>152</v>
      </c>
      <c r="D1278">
        <v>73</v>
      </c>
      <c r="E1278" t="s">
        <v>156</v>
      </c>
      <c r="F1278">
        <f t="shared" si="40"/>
        <v>73</v>
      </c>
      <c r="H1278">
        <v>73</v>
      </c>
      <c r="I1278" t="str">
        <f t="shared" si="39"/>
        <v>Not Outlier</v>
      </c>
    </row>
    <row r="1279" spans="1:9" x14ac:dyDescent="0.25">
      <c r="A1279">
        <v>1278</v>
      </c>
      <c r="B1279" s="1" t="s">
        <v>99</v>
      </c>
      <c r="C1279" t="s">
        <v>152</v>
      </c>
      <c r="D1279">
        <v>69</v>
      </c>
      <c r="E1279" t="s">
        <v>156</v>
      </c>
      <c r="F1279">
        <f t="shared" si="40"/>
        <v>69</v>
      </c>
      <c r="H1279">
        <v>69</v>
      </c>
      <c r="I1279" t="str">
        <f t="shared" si="39"/>
        <v>Not Outlier</v>
      </c>
    </row>
    <row r="1280" spans="1:9" x14ac:dyDescent="0.25">
      <c r="A1280">
        <v>1279</v>
      </c>
      <c r="B1280" s="1" t="s">
        <v>99</v>
      </c>
      <c r="C1280" t="s">
        <v>152</v>
      </c>
      <c r="D1280">
        <v>52</v>
      </c>
      <c r="E1280" t="s">
        <v>156</v>
      </c>
      <c r="F1280">
        <f t="shared" si="40"/>
        <v>52</v>
      </c>
      <c r="H1280">
        <v>52</v>
      </c>
      <c r="I1280" t="str">
        <f t="shared" si="39"/>
        <v>Not Outlier</v>
      </c>
    </row>
    <row r="1281" spans="1:9" x14ac:dyDescent="0.25">
      <c r="A1281">
        <v>1280</v>
      </c>
      <c r="B1281" s="1" t="s">
        <v>99</v>
      </c>
      <c r="C1281" t="s">
        <v>151</v>
      </c>
      <c r="D1281">
        <v>69</v>
      </c>
      <c r="E1281" t="s">
        <v>156</v>
      </c>
      <c r="F1281">
        <f t="shared" si="40"/>
        <v>69</v>
      </c>
      <c r="H1281">
        <v>69</v>
      </c>
      <c r="I1281" t="str">
        <f t="shared" si="39"/>
        <v>Not Outlier</v>
      </c>
    </row>
    <row r="1282" spans="1:9" x14ac:dyDescent="0.25">
      <c r="A1282">
        <v>1281</v>
      </c>
      <c r="B1282" s="1" t="s">
        <v>105</v>
      </c>
      <c r="C1282" t="s">
        <v>152</v>
      </c>
      <c r="D1282">
        <v>61</v>
      </c>
      <c r="E1282" t="s">
        <v>156</v>
      </c>
      <c r="F1282">
        <f t="shared" si="40"/>
        <v>61</v>
      </c>
      <c r="H1282">
        <v>61</v>
      </c>
      <c r="I1282" t="str">
        <f t="shared" si="39"/>
        <v>Not Outlier</v>
      </c>
    </row>
    <row r="1283" spans="1:9" x14ac:dyDescent="0.25">
      <c r="A1283">
        <v>1282</v>
      </c>
      <c r="B1283" s="1" t="s">
        <v>100</v>
      </c>
      <c r="C1283" t="s">
        <v>151</v>
      </c>
      <c r="D1283">
        <v>35</v>
      </c>
      <c r="E1283" t="s">
        <v>156</v>
      </c>
      <c r="F1283">
        <f t="shared" si="40"/>
        <v>35</v>
      </c>
      <c r="H1283">
        <v>35</v>
      </c>
      <c r="I1283" t="str">
        <f t="shared" ref="I1283:I1346" si="41">IF(OR(H1283&gt;$L$9,H1283&lt;$L$10),"Outlier","Not Outlier")</f>
        <v>Not Outlier</v>
      </c>
    </row>
    <row r="1284" spans="1:9" x14ac:dyDescent="0.25">
      <c r="A1284">
        <v>1283</v>
      </c>
      <c r="B1284" s="1" t="s">
        <v>99</v>
      </c>
      <c r="C1284" t="s">
        <v>151</v>
      </c>
      <c r="D1284">
        <v>30</v>
      </c>
      <c r="E1284" t="s">
        <v>156</v>
      </c>
      <c r="F1284">
        <f t="shared" si="40"/>
        <v>30</v>
      </c>
      <c r="H1284">
        <v>30</v>
      </c>
      <c r="I1284" t="str">
        <f t="shared" si="41"/>
        <v>Not Outlier</v>
      </c>
    </row>
    <row r="1285" spans="1:9" x14ac:dyDescent="0.25">
      <c r="A1285">
        <v>1284</v>
      </c>
      <c r="B1285" s="1" t="s">
        <v>105</v>
      </c>
      <c r="C1285" t="s">
        <v>151</v>
      </c>
      <c r="D1285">
        <v>73</v>
      </c>
      <c r="E1285" t="s">
        <v>156</v>
      </c>
      <c r="F1285">
        <f t="shared" si="40"/>
        <v>73</v>
      </c>
      <c r="H1285">
        <v>73</v>
      </c>
      <c r="I1285" t="str">
        <f t="shared" si="41"/>
        <v>Not Outlier</v>
      </c>
    </row>
    <row r="1286" spans="1:9" x14ac:dyDescent="0.25">
      <c r="A1286">
        <v>1285</v>
      </c>
      <c r="B1286" s="1" t="s">
        <v>105</v>
      </c>
      <c r="C1286" t="s">
        <v>152</v>
      </c>
      <c r="D1286">
        <v>56</v>
      </c>
      <c r="E1286" t="s">
        <v>156</v>
      </c>
      <c r="F1286">
        <f t="shared" ref="F1286:F1349" si="42">IF(D1286,D1286,AVERAGE(D1283:D1285))</f>
        <v>56</v>
      </c>
      <c r="H1286">
        <v>56</v>
      </c>
      <c r="I1286" t="str">
        <f t="shared" si="41"/>
        <v>Not Outlier</v>
      </c>
    </row>
    <row r="1287" spans="1:9" x14ac:dyDescent="0.25">
      <c r="A1287">
        <v>1286</v>
      </c>
      <c r="B1287" s="1" t="s">
        <v>99</v>
      </c>
      <c r="C1287" t="s">
        <v>151</v>
      </c>
      <c r="D1287">
        <v>61</v>
      </c>
      <c r="E1287" t="s">
        <v>156</v>
      </c>
      <c r="F1287">
        <f t="shared" si="42"/>
        <v>61</v>
      </c>
      <c r="H1287">
        <v>61</v>
      </c>
      <c r="I1287" t="str">
        <f t="shared" si="41"/>
        <v>Not Outlier</v>
      </c>
    </row>
    <row r="1288" spans="1:9" x14ac:dyDescent="0.25">
      <c r="A1288">
        <v>1287</v>
      </c>
      <c r="B1288" s="1" t="s">
        <v>99</v>
      </c>
      <c r="C1288" t="s">
        <v>151</v>
      </c>
      <c r="D1288">
        <v>55</v>
      </c>
      <c r="E1288" t="s">
        <v>156</v>
      </c>
      <c r="F1288">
        <f t="shared" si="42"/>
        <v>55</v>
      </c>
      <c r="H1288">
        <v>55</v>
      </c>
      <c r="I1288" t="str">
        <f t="shared" si="41"/>
        <v>Not Outlier</v>
      </c>
    </row>
    <row r="1289" spans="1:9" x14ac:dyDescent="0.25">
      <c r="A1289">
        <v>1288</v>
      </c>
      <c r="B1289" s="1" t="s">
        <v>99</v>
      </c>
      <c r="C1289" t="s">
        <v>151</v>
      </c>
      <c r="D1289">
        <v>39</v>
      </c>
      <c r="E1289" t="s">
        <v>156</v>
      </c>
      <c r="F1289">
        <f t="shared" si="42"/>
        <v>39</v>
      </c>
      <c r="H1289">
        <v>39</v>
      </c>
      <c r="I1289" t="str">
        <f t="shared" si="41"/>
        <v>Not Outlier</v>
      </c>
    </row>
    <row r="1290" spans="1:9" x14ac:dyDescent="0.25">
      <c r="A1290">
        <v>1289</v>
      </c>
      <c r="B1290" s="1" t="s">
        <v>99</v>
      </c>
      <c r="C1290" t="s">
        <v>152</v>
      </c>
      <c r="D1290">
        <v>30</v>
      </c>
      <c r="E1290" t="s">
        <v>156</v>
      </c>
      <c r="F1290">
        <f t="shared" si="42"/>
        <v>30</v>
      </c>
      <c r="H1290">
        <v>30</v>
      </c>
      <c r="I1290" t="str">
        <f t="shared" si="41"/>
        <v>Not Outlier</v>
      </c>
    </row>
    <row r="1291" spans="1:9" x14ac:dyDescent="0.25">
      <c r="A1291">
        <v>1290</v>
      </c>
      <c r="B1291" s="1" t="s">
        <v>99</v>
      </c>
      <c r="C1291" t="s">
        <v>151</v>
      </c>
      <c r="D1291">
        <v>31</v>
      </c>
      <c r="E1291" t="s">
        <v>156</v>
      </c>
      <c r="F1291">
        <f t="shared" si="42"/>
        <v>31</v>
      </c>
      <c r="H1291">
        <v>31</v>
      </c>
      <c r="I1291" t="str">
        <f t="shared" si="41"/>
        <v>Not Outlier</v>
      </c>
    </row>
    <row r="1292" spans="1:9" x14ac:dyDescent="0.25">
      <c r="A1292">
        <v>1291</v>
      </c>
      <c r="B1292" s="1" t="s">
        <v>99</v>
      </c>
      <c r="C1292" t="s">
        <v>152</v>
      </c>
      <c r="D1292">
        <v>72</v>
      </c>
      <c r="E1292" t="s">
        <v>156</v>
      </c>
      <c r="F1292">
        <f t="shared" si="42"/>
        <v>72</v>
      </c>
      <c r="H1292">
        <v>72</v>
      </c>
      <c r="I1292" t="str">
        <f t="shared" si="41"/>
        <v>Not Outlier</v>
      </c>
    </row>
    <row r="1293" spans="1:9" x14ac:dyDescent="0.25">
      <c r="A1293">
        <v>1292</v>
      </c>
      <c r="B1293" s="1" t="s">
        <v>99</v>
      </c>
      <c r="C1293" t="s">
        <v>152</v>
      </c>
      <c r="D1293">
        <v>38</v>
      </c>
      <c r="E1293" t="s">
        <v>156</v>
      </c>
      <c r="F1293">
        <f t="shared" si="42"/>
        <v>38</v>
      </c>
      <c r="H1293">
        <v>38</v>
      </c>
      <c r="I1293" t="str">
        <f t="shared" si="41"/>
        <v>Not Outlier</v>
      </c>
    </row>
    <row r="1294" spans="1:9" x14ac:dyDescent="0.25">
      <c r="A1294">
        <v>1293</v>
      </c>
      <c r="B1294" s="1" t="s">
        <v>99</v>
      </c>
      <c r="C1294" t="s">
        <v>151</v>
      </c>
      <c r="D1294">
        <v>38</v>
      </c>
      <c r="E1294" t="s">
        <v>156</v>
      </c>
      <c r="F1294">
        <f t="shared" si="42"/>
        <v>38</v>
      </c>
      <c r="H1294">
        <v>38</v>
      </c>
      <c r="I1294" t="str">
        <f t="shared" si="41"/>
        <v>Not Outlier</v>
      </c>
    </row>
    <row r="1295" spans="1:9" x14ac:dyDescent="0.25">
      <c r="A1295">
        <v>1294</v>
      </c>
      <c r="B1295" s="1" t="s">
        <v>100</v>
      </c>
      <c r="C1295" t="s">
        <v>152</v>
      </c>
      <c r="D1295">
        <v>54</v>
      </c>
      <c r="E1295" t="s">
        <v>156</v>
      </c>
      <c r="F1295">
        <f t="shared" si="42"/>
        <v>54</v>
      </c>
      <c r="H1295">
        <v>54</v>
      </c>
      <c r="I1295" t="str">
        <f t="shared" si="41"/>
        <v>Not Outlier</v>
      </c>
    </row>
    <row r="1296" spans="1:9" x14ac:dyDescent="0.25">
      <c r="A1296">
        <v>1295</v>
      </c>
      <c r="B1296" s="1" t="s">
        <v>102</v>
      </c>
      <c r="C1296" t="s">
        <v>152</v>
      </c>
      <c r="D1296">
        <v>86</v>
      </c>
      <c r="E1296" t="s">
        <v>156</v>
      </c>
      <c r="F1296">
        <f t="shared" si="42"/>
        <v>86</v>
      </c>
      <c r="H1296">
        <v>86</v>
      </c>
      <c r="I1296" t="str">
        <f t="shared" si="41"/>
        <v>Not Outlier</v>
      </c>
    </row>
    <row r="1297" spans="1:9" x14ac:dyDescent="0.25">
      <c r="A1297">
        <v>1296</v>
      </c>
      <c r="B1297" s="1" t="s">
        <v>105</v>
      </c>
      <c r="C1297" t="s">
        <v>151</v>
      </c>
      <c r="D1297">
        <v>20</v>
      </c>
      <c r="E1297" t="s">
        <v>156</v>
      </c>
      <c r="F1297">
        <f t="shared" si="42"/>
        <v>20</v>
      </c>
      <c r="H1297">
        <v>20</v>
      </c>
      <c r="I1297" t="str">
        <f t="shared" si="41"/>
        <v>Not Outlier</v>
      </c>
    </row>
    <row r="1298" spans="1:9" x14ac:dyDescent="0.25">
      <c r="A1298">
        <v>1297</v>
      </c>
      <c r="B1298" s="1" t="s">
        <v>99</v>
      </c>
      <c r="C1298" t="s">
        <v>152</v>
      </c>
      <c r="D1298">
        <v>86</v>
      </c>
      <c r="E1298" t="s">
        <v>156</v>
      </c>
      <c r="F1298">
        <f t="shared" si="42"/>
        <v>86</v>
      </c>
      <c r="H1298">
        <v>86</v>
      </c>
      <c r="I1298" t="str">
        <f t="shared" si="41"/>
        <v>Not Outlier</v>
      </c>
    </row>
    <row r="1299" spans="1:9" x14ac:dyDescent="0.25">
      <c r="A1299">
        <v>1298</v>
      </c>
      <c r="B1299" s="1" t="s">
        <v>101</v>
      </c>
      <c r="C1299" t="s">
        <v>151</v>
      </c>
      <c r="D1299">
        <v>31</v>
      </c>
      <c r="E1299" t="s">
        <v>156</v>
      </c>
      <c r="F1299">
        <f t="shared" si="42"/>
        <v>31</v>
      </c>
      <c r="H1299">
        <v>31</v>
      </c>
      <c r="I1299" t="str">
        <f t="shared" si="41"/>
        <v>Not Outlier</v>
      </c>
    </row>
    <row r="1300" spans="1:9" x14ac:dyDescent="0.25">
      <c r="A1300">
        <v>1299</v>
      </c>
      <c r="B1300" s="1" t="s">
        <v>99</v>
      </c>
      <c r="C1300" t="s">
        <v>151</v>
      </c>
      <c r="D1300">
        <v>44</v>
      </c>
      <c r="E1300" t="s">
        <v>156</v>
      </c>
      <c r="F1300">
        <f t="shared" si="42"/>
        <v>44</v>
      </c>
      <c r="H1300">
        <v>44</v>
      </c>
      <c r="I1300" t="str">
        <f t="shared" si="41"/>
        <v>Not Outlier</v>
      </c>
    </row>
    <row r="1301" spans="1:9" x14ac:dyDescent="0.25">
      <c r="A1301">
        <v>1300</v>
      </c>
      <c r="B1301" s="1" t="s">
        <v>109</v>
      </c>
      <c r="C1301" t="s">
        <v>151</v>
      </c>
      <c r="D1301">
        <v>74</v>
      </c>
      <c r="E1301" t="s">
        <v>156</v>
      </c>
      <c r="F1301">
        <f t="shared" si="42"/>
        <v>74</v>
      </c>
      <c r="H1301">
        <v>74</v>
      </c>
      <c r="I1301" t="str">
        <f t="shared" si="41"/>
        <v>Not Outlier</v>
      </c>
    </row>
    <row r="1302" spans="1:9" x14ac:dyDescent="0.25">
      <c r="A1302">
        <v>1301</v>
      </c>
      <c r="B1302" s="1" t="s">
        <v>105</v>
      </c>
      <c r="C1302" t="s">
        <v>151</v>
      </c>
      <c r="D1302">
        <v>84</v>
      </c>
      <c r="E1302" t="s">
        <v>156</v>
      </c>
      <c r="F1302">
        <f t="shared" si="42"/>
        <v>84</v>
      </c>
      <c r="H1302">
        <v>84</v>
      </c>
      <c r="I1302" t="str">
        <f t="shared" si="41"/>
        <v>Not Outlier</v>
      </c>
    </row>
    <row r="1303" spans="1:9" x14ac:dyDescent="0.25">
      <c r="A1303">
        <v>1302</v>
      </c>
      <c r="B1303" s="1" t="s">
        <v>100</v>
      </c>
      <c r="C1303" t="s">
        <v>152</v>
      </c>
      <c r="D1303">
        <v>28</v>
      </c>
      <c r="E1303" t="s">
        <v>156</v>
      </c>
      <c r="F1303">
        <f t="shared" si="42"/>
        <v>28</v>
      </c>
      <c r="H1303">
        <v>28</v>
      </c>
      <c r="I1303" t="str">
        <f t="shared" si="41"/>
        <v>Not Outlier</v>
      </c>
    </row>
    <row r="1304" spans="1:9" x14ac:dyDescent="0.25">
      <c r="A1304">
        <v>1303</v>
      </c>
      <c r="B1304" s="1" t="s">
        <v>105</v>
      </c>
      <c r="C1304" t="s">
        <v>151</v>
      </c>
      <c r="D1304">
        <v>81</v>
      </c>
      <c r="E1304" t="s">
        <v>156</v>
      </c>
      <c r="F1304">
        <f t="shared" si="42"/>
        <v>81</v>
      </c>
      <c r="H1304">
        <v>81</v>
      </c>
      <c r="I1304" t="str">
        <f t="shared" si="41"/>
        <v>Not Outlier</v>
      </c>
    </row>
    <row r="1305" spans="1:9" x14ac:dyDescent="0.25">
      <c r="A1305">
        <v>1304</v>
      </c>
      <c r="B1305" s="1" t="s">
        <v>107</v>
      </c>
      <c r="C1305" t="s">
        <v>152</v>
      </c>
      <c r="D1305">
        <v>18</v>
      </c>
      <c r="E1305" t="s">
        <v>156</v>
      </c>
      <c r="F1305">
        <f t="shared" si="42"/>
        <v>18</v>
      </c>
      <c r="H1305">
        <v>18</v>
      </c>
      <c r="I1305" t="str">
        <f t="shared" si="41"/>
        <v>Not Outlier</v>
      </c>
    </row>
    <row r="1306" spans="1:9" x14ac:dyDescent="0.25">
      <c r="A1306">
        <v>1305</v>
      </c>
      <c r="B1306" s="1" t="s">
        <v>100</v>
      </c>
      <c r="C1306" t="s">
        <v>151</v>
      </c>
      <c r="D1306">
        <v>58</v>
      </c>
      <c r="E1306" t="s">
        <v>156</v>
      </c>
      <c r="F1306">
        <f t="shared" si="42"/>
        <v>58</v>
      </c>
      <c r="H1306">
        <v>58</v>
      </c>
      <c r="I1306" t="str">
        <f t="shared" si="41"/>
        <v>Not Outlier</v>
      </c>
    </row>
    <row r="1307" spans="1:9" x14ac:dyDescent="0.25">
      <c r="A1307">
        <v>1306</v>
      </c>
      <c r="B1307" s="1" t="s">
        <v>99</v>
      </c>
      <c r="C1307" t="s">
        <v>151</v>
      </c>
      <c r="D1307">
        <v>65</v>
      </c>
      <c r="E1307" t="s">
        <v>156</v>
      </c>
      <c r="F1307">
        <f t="shared" si="42"/>
        <v>65</v>
      </c>
      <c r="H1307">
        <v>65</v>
      </c>
      <c r="I1307" t="str">
        <f t="shared" si="41"/>
        <v>Not Outlier</v>
      </c>
    </row>
    <row r="1308" spans="1:9" x14ac:dyDescent="0.25">
      <c r="A1308">
        <v>1307</v>
      </c>
      <c r="B1308" s="1" t="s">
        <v>100</v>
      </c>
      <c r="C1308" t="s">
        <v>152</v>
      </c>
      <c r="D1308">
        <v>78</v>
      </c>
      <c r="E1308" t="s">
        <v>156</v>
      </c>
      <c r="F1308">
        <f t="shared" si="42"/>
        <v>78</v>
      </c>
      <c r="H1308">
        <v>78</v>
      </c>
      <c r="I1308" t="str">
        <f t="shared" si="41"/>
        <v>Not Outlier</v>
      </c>
    </row>
    <row r="1309" spans="1:9" x14ac:dyDescent="0.25">
      <c r="A1309">
        <v>1308</v>
      </c>
      <c r="B1309" s="1" t="s">
        <v>105</v>
      </c>
      <c r="C1309" t="s">
        <v>152</v>
      </c>
      <c r="D1309">
        <v>56</v>
      </c>
      <c r="E1309" t="s">
        <v>156</v>
      </c>
      <c r="F1309">
        <f t="shared" si="42"/>
        <v>56</v>
      </c>
      <c r="H1309">
        <v>56</v>
      </c>
      <c r="I1309" t="str">
        <f t="shared" si="41"/>
        <v>Not Outlier</v>
      </c>
    </row>
    <row r="1310" spans="1:9" x14ac:dyDescent="0.25">
      <c r="A1310">
        <v>1309</v>
      </c>
      <c r="B1310" s="1" t="s">
        <v>99</v>
      </c>
      <c r="C1310" t="s">
        <v>152</v>
      </c>
      <c r="D1310">
        <v>88</v>
      </c>
      <c r="E1310" t="s">
        <v>156</v>
      </c>
      <c r="F1310">
        <f t="shared" si="42"/>
        <v>88</v>
      </c>
      <c r="H1310">
        <v>88</v>
      </c>
      <c r="I1310" t="str">
        <f t="shared" si="41"/>
        <v>Not Outlier</v>
      </c>
    </row>
    <row r="1311" spans="1:9" x14ac:dyDescent="0.25">
      <c r="A1311">
        <v>1310</v>
      </c>
      <c r="B1311" s="1" t="s">
        <v>105</v>
      </c>
      <c r="C1311" t="s">
        <v>151</v>
      </c>
      <c r="D1311">
        <v>70</v>
      </c>
      <c r="E1311" t="s">
        <v>156</v>
      </c>
      <c r="F1311">
        <f t="shared" si="42"/>
        <v>70</v>
      </c>
      <c r="H1311">
        <v>70</v>
      </c>
      <c r="I1311" t="str">
        <f t="shared" si="41"/>
        <v>Not Outlier</v>
      </c>
    </row>
    <row r="1312" spans="1:9" x14ac:dyDescent="0.25">
      <c r="A1312">
        <v>1311</v>
      </c>
      <c r="B1312" s="1" t="s">
        <v>99</v>
      </c>
      <c r="C1312" t="s">
        <v>151</v>
      </c>
      <c r="D1312">
        <v>20</v>
      </c>
      <c r="E1312" t="s">
        <v>156</v>
      </c>
      <c r="F1312">
        <f t="shared" si="42"/>
        <v>20</v>
      </c>
      <c r="H1312">
        <v>20</v>
      </c>
      <c r="I1312" t="str">
        <f t="shared" si="41"/>
        <v>Not Outlier</v>
      </c>
    </row>
    <row r="1313" spans="1:9" x14ac:dyDescent="0.25">
      <c r="A1313">
        <v>1312</v>
      </c>
      <c r="B1313" s="1" t="s">
        <v>99</v>
      </c>
      <c r="C1313" t="s">
        <v>152</v>
      </c>
      <c r="D1313">
        <v>59</v>
      </c>
      <c r="E1313" t="s">
        <v>156</v>
      </c>
      <c r="F1313">
        <f t="shared" si="42"/>
        <v>59</v>
      </c>
      <c r="H1313">
        <v>59</v>
      </c>
      <c r="I1313" t="str">
        <f t="shared" si="41"/>
        <v>Not Outlier</v>
      </c>
    </row>
    <row r="1314" spans="1:9" x14ac:dyDescent="0.25">
      <c r="A1314">
        <v>1313</v>
      </c>
      <c r="B1314" s="1" t="s">
        <v>99</v>
      </c>
      <c r="C1314" t="s">
        <v>151</v>
      </c>
      <c r="D1314">
        <v>61</v>
      </c>
      <c r="E1314" t="s">
        <v>156</v>
      </c>
      <c r="F1314">
        <f t="shared" si="42"/>
        <v>61</v>
      </c>
      <c r="H1314">
        <v>61</v>
      </c>
      <c r="I1314" t="str">
        <f t="shared" si="41"/>
        <v>Not Outlier</v>
      </c>
    </row>
    <row r="1315" spans="1:9" x14ac:dyDescent="0.25">
      <c r="A1315">
        <v>1314</v>
      </c>
      <c r="B1315" s="1" t="s">
        <v>99</v>
      </c>
      <c r="C1315" t="s">
        <v>152</v>
      </c>
      <c r="D1315">
        <v>86</v>
      </c>
      <c r="E1315" t="s">
        <v>156</v>
      </c>
      <c r="F1315">
        <f t="shared" si="42"/>
        <v>86</v>
      </c>
      <c r="H1315">
        <v>86</v>
      </c>
      <c r="I1315" t="str">
        <f t="shared" si="41"/>
        <v>Not Outlier</v>
      </c>
    </row>
    <row r="1316" spans="1:9" x14ac:dyDescent="0.25">
      <c r="A1316">
        <v>1315</v>
      </c>
      <c r="B1316" s="1" t="s">
        <v>99</v>
      </c>
      <c r="C1316" t="s">
        <v>152</v>
      </c>
      <c r="D1316">
        <v>76</v>
      </c>
      <c r="E1316" t="s">
        <v>156</v>
      </c>
      <c r="F1316">
        <f t="shared" si="42"/>
        <v>76</v>
      </c>
      <c r="H1316">
        <v>76</v>
      </c>
      <c r="I1316" t="str">
        <f t="shared" si="41"/>
        <v>Not Outlier</v>
      </c>
    </row>
    <row r="1317" spans="1:9" x14ac:dyDescent="0.25">
      <c r="A1317">
        <v>1316</v>
      </c>
      <c r="B1317" s="1" t="s">
        <v>101</v>
      </c>
      <c r="C1317" t="s">
        <v>152</v>
      </c>
      <c r="D1317">
        <v>70</v>
      </c>
      <c r="E1317" t="s">
        <v>156</v>
      </c>
      <c r="F1317">
        <f t="shared" si="42"/>
        <v>70</v>
      </c>
      <c r="H1317">
        <v>70</v>
      </c>
      <c r="I1317" t="str">
        <f t="shared" si="41"/>
        <v>Not Outlier</v>
      </c>
    </row>
    <row r="1318" spans="1:9" x14ac:dyDescent="0.25">
      <c r="A1318">
        <v>1317</v>
      </c>
      <c r="B1318" s="1" t="s">
        <v>100</v>
      </c>
      <c r="C1318" t="s">
        <v>151</v>
      </c>
      <c r="D1318">
        <v>54</v>
      </c>
      <c r="E1318" t="s">
        <v>156</v>
      </c>
      <c r="F1318">
        <f t="shared" si="42"/>
        <v>54</v>
      </c>
      <c r="H1318">
        <v>54</v>
      </c>
      <c r="I1318" t="str">
        <f t="shared" si="41"/>
        <v>Not Outlier</v>
      </c>
    </row>
    <row r="1319" spans="1:9" x14ac:dyDescent="0.25">
      <c r="A1319">
        <v>1318</v>
      </c>
      <c r="B1319" s="1" t="s">
        <v>99</v>
      </c>
      <c r="C1319" t="s">
        <v>151</v>
      </c>
      <c r="D1319">
        <v>24</v>
      </c>
      <c r="E1319" t="s">
        <v>156</v>
      </c>
      <c r="F1319">
        <f t="shared" si="42"/>
        <v>24</v>
      </c>
      <c r="H1319">
        <v>24</v>
      </c>
      <c r="I1319" t="str">
        <f t="shared" si="41"/>
        <v>Not Outlier</v>
      </c>
    </row>
    <row r="1320" spans="1:9" x14ac:dyDescent="0.25">
      <c r="A1320">
        <v>1319</v>
      </c>
      <c r="B1320" s="1" t="s">
        <v>99</v>
      </c>
      <c r="C1320" t="s">
        <v>152</v>
      </c>
      <c r="D1320">
        <v>19</v>
      </c>
      <c r="E1320" t="s">
        <v>156</v>
      </c>
      <c r="F1320">
        <f t="shared" si="42"/>
        <v>19</v>
      </c>
      <c r="H1320">
        <v>19</v>
      </c>
      <c r="I1320" t="str">
        <f t="shared" si="41"/>
        <v>Not Outlier</v>
      </c>
    </row>
    <row r="1321" spans="1:9" x14ac:dyDescent="0.25">
      <c r="A1321">
        <v>1320</v>
      </c>
      <c r="B1321" s="1" t="s">
        <v>109</v>
      </c>
      <c r="C1321" t="s">
        <v>151</v>
      </c>
      <c r="D1321">
        <v>71</v>
      </c>
      <c r="E1321" t="s">
        <v>156</v>
      </c>
      <c r="F1321">
        <f t="shared" si="42"/>
        <v>71</v>
      </c>
      <c r="H1321">
        <v>71</v>
      </c>
      <c r="I1321" t="str">
        <f t="shared" si="41"/>
        <v>Not Outlier</v>
      </c>
    </row>
    <row r="1322" spans="1:9" x14ac:dyDescent="0.25">
      <c r="A1322">
        <v>1321</v>
      </c>
      <c r="B1322" s="1" t="s">
        <v>107</v>
      </c>
      <c r="C1322" t="s">
        <v>152</v>
      </c>
      <c r="D1322">
        <v>83</v>
      </c>
      <c r="E1322" t="s">
        <v>156</v>
      </c>
      <c r="F1322">
        <f t="shared" si="42"/>
        <v>83</v>
      </c>
      <c r="H1322">
        <v>83</v>
      </c>
      <c r="I1322" t="str">
        <f t="shared" si="41"/>
        <v>Not Outlier</v>
      </c>
    </row>
    <row r="1323" spans="1:9" x14ac:dyDescent="0.25">
      <c r="A1323">
        <v>1322</v>
      </c>
      <c r="B1323" s="1" t="s">
        <v>99</v>
      </c>
      <c r="C1323" t="s">
        <v>152</v>
      </c>
      <c r="D1323">
        <v>49</v>
      </c>
      <c r="E1323" t="s">
        <v>156</v>
      </c>
      <c r="F1323">
        <f t="shared" si="42"/>
        <v>49</v>
      </c>
      <c r="H1323">
        <v>49</v>
      </c>
      <c r="I1323" t="str">
        <f t="shared" si="41"/>
        <v>Not Outlier</v>
      </c>
    </row>
    <row r="1324" spans="1:9" x14ac:dyDescent="0.25">
      <c r="A1324">
        <v>1323</v>
      </c>
      <c r="B1324" s="1" t="s">
        <v>110</v>
      </c>
      <c r="C1324" t="s">
        <v>152</v>
      </c>
      <c r="D1324">
        <v>81</v>
      </c>
      <c r="E1324" t="s">
        <v>156</v>
      </c>
      <c r="F1324">
        <f t="shared" si="42"/>
        <v>81</v>
      </c>
      <c r="H1324">
        <v>81</v>
      </c>
      <c r="I1324" t="str">
        <f t="shared" si="41"/>
        <v>Not Outlier</v>
      </c>
    </row>
    <row r="1325" spans="1:9" x14ac:dyDescent="0.25">
      <c r="A1325">
        <v>1324</v>
      </c>
      <c r="B1325" s="1" t="s">
        <v>99</v>
      </c>
      <c r="C1325" t="s">
        <v>151</v>
      </c>
      <c r="D1325">
        <v>67</v>
      </c>
      <c r="E1325" t="s">
        <v>156</v>
      </c>
      <c r="F1325">
        <f t="shared" si="42"/>
        <v>67</v>
      </c>
      <c r="H1325">
        <v>67</v>
      </c>
      <c r="I1325" t="str">
        <f t="shared" si="41"/>
        <v>Not Outlier</v>
      </c>
    </row>
    <row r="1326" spans="1:9" x14ac:dyDescent="0.25">
      <c r="A1326">
        <v>1325</v>
      </c>
      <c r="B1326" s="1" t="s">
        <v>105</v>
      </c>
      <c r="C1326" t="s">
        <v>152</v>
      </c>
      <c r="D1326">
        <v>29</v>
      </c>
      <c r="E1326" t="s">
        <v>156</v>
      </c>
      <c r="F1326">
        <f t="shared" si="42"/>
        <v>29</v>
      </c>
      <c r="H1326">
        <v>29</v>
      </c>
      <c r="I1326" t="str">
        <f t="shared" si="41"/>
        <v>Not Outlier</v>
      </c>
    </row>
    <row r="1327" spans="1:9" x14ac:dyDescent="0.25">
      <c r="A1327">
        <v>1326</v>
      </c>
      <c r="B1327" s="1" t="s">
        <v>100</v>
      </c>
      <c r="C1327" t="s">
        <v>151</v>
      </c>
      <c r="D1327">
        <v>84</v>
      </c>
      <c r="E1327" t="s">
        <v>156</v>
      </c>
      <c r="F1327">
        <f t="shared" si="42"/>
        <v>84</v>
      </c>
      <c r="H1327">
        <v>84</v>
      </c>
      <c r="I1327" t="str">
        <f t="shared" si="41"/>
        <v>Not Outlier</v>
      </c>
    </row>
    <row r="1328" spans="1:9" x14ac:dyDescent="0.25">
      <c r="A1328">
        <v>1327</v>
      </c>
      <c r="B1328" s="1" t="s">
        <v>100</v>
      </c>
      <c r="C1328" t="s">
        <v>151</v>
      </c>
      <c r="D1328">
        <v>34</v>
      </c>
      <c r="E1328" t="s">
        <v>156</v>
      </c>
      <c r="F1328">
        <f t="shared" si="42"/>
        <v>34</v>
      </c>
      <c r="H1328">
        <v>34</v>
      </c>
      <c r="I1328" t="str">
        <f t="shared" si="41"/>
        <v>Not Outlier</v>
      </c>
    </row>
    <row r="1329" spans="1:9" x14ac:dyDescent="0.25">
      <c r="A1329">
        <v>1328</v>
      </c>
      <c r="B1329" s="1" t="s">
        <v>99</v>
      </c>
      <c r="C1329" t="s">
        <v>151</v>
      </c>
      <c r="D1329">
        <v>38</v>
      </c>
      <c r="E1329" t="s">
        <v>156</v>
      </c>
      <c r="F1329">
        <f t="shared" si="42"/>
        <v>38</v>
      </c>
      <c r="H1329">
        <v>38</v>
      </c>
      <c r="I1329" t="str">
        <f t="shared" si="41"/>
        <v>Not Outlier</v>
      </c>
    </row>
    <row r="1330" spans="1:9" x14ac:dyDescent="0.25">
      <c r="A1330">
        <v>1329</v>
      </c>
      <c r="B1330" s="1" t="s">
        <v>99</v>
      </c>
      <c r="C1330" t="s">
        <v>151</v>
      </c>
      <c r="D1330">
        <v>62</v>
      </c>
      <c r="E1330" t="s">
        <v>156</v>
      </c>
      <c r="F1330">
        <f t="shared" si="42"/>
        <v>62</v>
      </c>
      <c r="H1330">
        <v>62</v>
      </c>
      <c r="I1330" t="str">
        <f t="shared" si="41"/>
        <v>Not Outlier</v>
      </c>
    </row>
    <row r="1331" spans="1:9" x14ac:dyDescent="0.25">
      <c r="A1331">
        <v>1330</v>
      </c>
      <c r="B1331" s="1" t="s">
        <v>101</v>
      </c>
      <c r="C1331" t="s">
        <v>151</v>
      </c>
      <c r="D1331">
        <v>59</v>
      </c>
      <c r="E1331" t="s">
        <v>156</v>
      </c>
      <c r="F1331">
        <f t="shared" si="42"/>
        <v>59</v>
      </c>
      <c r="H1331">
        <v>59</v>
      </c>
      <c r="I1331" t="str">
        <f t="shared" si="41"/>
        <v>Not Outlier</v>
      </c>
    </row>
    <row r="1332" spans="1:9" x14ac:dyDescent="0.25">
      <c r="A1332">
        <v>1331</v>
      </c>
      <c r="B1332" s="1" t="s">
        <v>99</v>
      </c>
      <c r="C1332" t="s">
        <v>152</v>
      </c>
      <c r="D1332">
        <v>84</v>
      </c>
      <c r="E1332" t="s">
        <v>156</v>
      </c>
      <c r="F1332">
        <f t="shared" si="42"/>
        <v>84</v>
      </c>
      <c r="H1332">
        <v>84</v>
      </c>
      <c r="I1332" t="str">
        <f t="shared" si="41"/>
        <v>Not Outlier</v>
      </c>
    </row>
    <row r="1333" spans="1:9" x14ac:dyDescent="0.25">
      <c r="A1333">
        <v>1332</v>
      </c>
      <c r="B1333" s="1" t="s">
        <v>102</v>
      </c>
      <c r="C1333" t="s">
        <v>151</v>
      </c>
      <c r="D1333">
        <v>49</v>
      </c>
      <c r="E1333" t="s">
        <v>156</v>
      </c>
      <c r="F1333">
        <f t="shared" si="42"/>
        <v>49</v>
      </c>
      <c r="H1333">
        <v>49</v>
      </c>
      <c r="I1333" t="str">
        <f t="shared" si="41"/>
        <v>Not Outlier</v>
      </c>
    </row>
    <row r="1334" spans="1:9" x14ac:dyDescent="0.25">
      <c r="A1334">
        <v>1333</v>
      </c>
      <c r="B1334" s="1" t="s">
        <v>99</v>
      </c>
      <c r="C1334" t="s">
        <v>151</v>
      </c>
      <c r="D1334">
        <v>31</v>
      </c>
      <c r="E1334" t="s">
        <v>156</v>
      </c>
      <c r="F1334">
        <f t="shared" si="42"/>
        <v>31</v>
      </c>
      <c r="H1334">
        <v>31</v>
      </c>
      <c r="I1334" t="str">
        <f t="shared" si="41"/>
        <v>Not Outlier</v>
      </c>
    </row>
    <row r="1335" spans="1:9" x14ac:dyDescent="0.25">
      <c r="A1335">
        <v>1334</v>
      </c>
      <c r="B1335" s="1" t="s">
        <v>99</v>
      </c>
      <c r="C1335" t="s">
        <v>152</v>
      </c>
      <c r="D1335">
        <v>30</v>
      </c>
      <c r="E1335" t="s">
        <v>156</v>
      </c>
      <c r="F1335">
        <f t="shared" si="42"/>
        <v>30</v>
      </c>
      <c r="H1335">
        <v>30</v>
      </c>
      <c r="I1335" t="str">
        <f t="shared" si="41"/>
        <v>Not Outlier</v>
      </c>
    </row>
    <row r="1336" spans="1:9" x14ac:dyDescent="0.25">
      <c r="A1336">
        <v>1335</v>
      </c>
      <c r="B1336" s="1" t="s">
        <v>99</v>
      </c>
      <c r="C1336" t="s">
        <v>152</v>
      </c>
      <c r="D1336">
        <v>70</v>
      </c>
      <c r="E1336" t="s">
        <v>156</v>
      </c>
      <c r="F1336">
        <f t="shared" si="42"/>
        <v>70</v>
      </c>
      <c r="H1336">
        <v>70</v>
      </c>
      <c r="I1336" t="str">
        <f t="shared" si="41"/>
        <v>Not Outlier</v>
      </c>
    </row>
    <row r="1337" spans="1:9" x14ac:dyDescent="0.25">
      <c r="A1337">
        <v>1336</v>
      </c>
      <c r="B1337" s="1" t="s">
        <v>99</v>
      </c>
      <c r="C1337" t="s">
        <v>151</v>
      </c>
      <c r="D1337">
        <v>89</v>
      </c>
      <c r="E1337" t="s">
        <v>156</v>
      </c>
      <c r="F1337">
        <f t="shared" si="42"/>
        <v>89</v>
      </c>
      <c r="H1337">
        <v>89</v>
      </c>
      <c r="I1337" t="str">
        <f t="shared" si="41"/>
        <v>Not Outlier</v>
      </c>
    </row>
    <row r="1338" spans="1:9" x14ac:dyDescent="0.25">
      <c r="A1338">
        <v>1337</v>
      </c>
      <c r="B1338" s="1" t="s">
        <v>105</v>
      </c>
      <c r="C1338" t="s">
        <v>152</v>
      </c>
      <c r="D1338">
        <v>54</v>
      </c>
      <c r="E1338" t="s">
        <v>156</v>
      </c>
      <c r="F1338">
        <f t="shared" si="42"/>
        <v>54</v>
      </c>
      <c r="H1338">
        <v>54</v>
      </c>
      <c r="I1338" t="str">
        <f t="shared" si="41"/>
        <v>Not Outlier</v>
      </c>
    </row>
    <row r="1339" spans="1:9" x14ac:dyDescent="0.25">
      <c r="A1339">
        <v>1338</v>
      </c>
      <c r="B1339" s="1" t="s">
        <v>107</v>
      </c>
      <c r="C1339" t="s">
        <v>151</v>
      </c>
      <c r="D1339">
        <v>37</v>
      </c>
      <c r="E1339" t="s">
        <v>156</v>
      </c>
      <c r="F1339">
        <f t="shared" si="42"/>
        <v>37</v>
      </c>
      <c r="H1339">
        <v>37</v>
      </c>
      <c r="I1339" t="str">
        <f t="shared" si="41"/>
        <v>Not Outlier</v>
      </c>
    </row>
    <row r="1340" spans="1:9" x14ac:dyDescent="0.25">
      <c r="A1340">
        <v>1339</v>
      </c>
      <c r="B1340" s="1" t="s">
        <v>100</v>
      </c>
      <c r="C1340" t="s">
        <v>151</v>
      </c>
      <c r="D1340">
        <v>34</v>
      </c>
      <c r="E1340" t="s">
        <v>156</v>
      </c>
      <c r="F1340">
        <f t="shared" si="42"/>
        <v>34</v>
      </c>
      <c r="H1340">
        <v>34</v>
      </c>
      <c r="I1340" t="str">
        <f t="shared" si="41"/>
        <v>Not Outlier</v>
      </c>
    </row>
    <row r="1341" spans="1:9" x14ac:dyDescent="0.25">
      <c r="A1341">
        <v>1340</v>
      </c>
      <c r="B1341" s="1" t="s">
        <v>107</v>
      </c>
      <c r="C1341" t="s">
        <v>152</v>
      </c>
      <c r="D1341">
        <v>40</v>
      </c>
      <c r="E1341" t="s">
        <v>156</v>
      </c>
      <c r="F1341">
        <f t="shared" si="42"/>
        <v>40</v>
      </c>
      <c r="H1341">
        <v>40</v>
      </c>
      <c r="I1341" t="str">
        <f t="shared" si="41"/>
        <v>Not Outlier</v>
      </c>
    </row>
    <row r="1342" spans="1:9" x14ac:dyDescent="0.25">
      <c r="A1342">
        <v>1341</v>
      </c>
      <c r="B1342" s="1" t="s">
        <v>100</v>
      </c>
      <c r="C1342" t="s">
        <v>152</v>
      </c>
      <c r="D1342">
        <v>56</v>
      </c>
      <c r="E1342" t="s">
        <v>156</v>
      </c>
      <c r="F1342">
        <f t="shared" si="42"/>
        <v>56</v>
      </c>
      <c r="H1342">
        <v>56</v>
      </c>
      <c r="I1342" t="str">
        <f t="shared" si="41"/>
        <v>Not Outlier</v>
      </c>
    </row>
    <row r="1343" spans="1:9" x14ac:dyDescent="0.25">
      <c r="A1343">
        <v>1342</v>
      </c>
      <c r="B1343" s="1" t="s">
        <v>99</v>
      </c>
      <c r="C1343" t="s">
        <v>151</v>
      </c>
      <c r="D1343">
        <v>24</v>
      </c>
      <c r="E1343" t="s">
        <v>156</v>
      </c>
      <c r="F1343">
        <f t="shared" si="42"/>
        <v>24</v>
      </c>
      <c r="H1343">
        <v>24</v>
      </c>
      <c r="I1343" t="str">
        <f t="shared" si="41"/>
        <v>Not Outlier</v>
      </c>
    </row>
    <row r="1344" spans="1:9" x14ac:dyDescent="0.25">
      <c r="A1344">
        <v>1343</v>
      </c>
      <c r="B1344" s="1" t="s">
        <v>99</v>
      </c>
      <c r="C1344" t="s">
        <v>152</v>
      </c>
      <c r="D1344">
        <v>32</v>
      </c>
      <c r="E1344" t="s">
        <v>156</v>
      </c>
      <c r="F1344">
        <f t="shared" si="42"/>
        <v>32</v>
      </c>
      <c r="H1344">
        <v>32</v>
      </c>
      <c r="I1344" t="str">
        <f t="shared" si="41"/>
        <v>Not Outlier</v>
      </c>
    </row>
    <row r="1345" spans="1:9" x14ac:dyDescent="0.25">
      <c r="A1345">
        <v>1344</v>
      </c>
      <c r="B1345" s="1" t="s">
        <v>105</v>
      </c>
      <c r="C1345" t="s">
        <v>151</v>
      </c>
      <c r="D1345">
        <v>40</v>
      </c>
      <c r="E1345" t="s">
        <v>156</v>
      </c>
      <c r="F1345">
        <f t="shared" si="42"/>
        <v>40</v>
      </c>
      <c r="H1345">
        <v>40</v>
      </c>
      <c r="I1345" t="str">
        <f t="shared" si="41"/>
        <v>Not Outlier</v>
      </c>
    </row>
    <row r="1346" spans="1:9" x14ac:dyDescent="0.25">
      <c r="A1346">
        <v>1345</v>
      </c>
      <c r="B1346" s="1" t="s">
        <v>99</v>
      </c>
      <c r="C1346" t="s">
        <v>151</v>
      </c>
      <c r="D1346">
        <v>58</v>
      </c>
      <c r="E1346" t="s">
        <v>156</v>
      </c>
      <c r="F1346">
        <f t="shared" si="42"/>
        <v>58</v>
      </c>
      <c r="H1346">
        <v>58</v>
      </c>
      <c r="I1346" t="str">
        <f t="shared" si="41"/>
        <v>Not Outlier</v>
      </c>
    </row>
    <row r="1347" spans="1:9" x14ac:dyDescent="0.25">
      <c r="A1347">
        <v>1346</v>
      </c>
      <c r="B1347" s="1" t="s">
        <v>99</v>
      </c>
      <c r="C1347" t="s">
        <v>151</v>
      </c>
      <c r="D1347">
        <v>81</v>
      </c>
      <c r="E1347" t="s">
        <v>156</v>
      </c>
      <c r="F1347">
        <f t="shared" si="42"/>
        <v>81</v>
      </c>
      <c r="H1347">
        <v>81</v>
      </c>
      <c r="I1347" t="str">
        <f t="shared" ref="I1347:I1410" si="43">IF(OR(H1347&gt;$L$9,H1347&lt;$L$10),"Outlier","Not Outlier")</f>
        <v>Not Outlier</v>
      </c>
    </row>
    <row r="1348" spans="1:9" x14ac:dyDescent="0.25">
      <c r="A1348">
        <v>1347</v>
      </c>
      <c r="B1348" s="1" t="s">
        <v>100</v>
      </c>
      <c r="C1348" t="s">
        <v>151</v>
      </c>
      <c r="D1348">
        <v>55</v>
      </c>
      <c r="E1348" t="s">
        <v>156</v>
      </c>
      <c r="F1348">
        <f t="shared" si="42"/>
        <v>55</v>
      </c>
      <c r="H1348">
        <v>55</v>
      </c>
      <c r="I1348" t="str">
        <f t="shared" si="43"/>
        <v>Not Outlier</v>
      </c>
    </row>
    <row r="1349" spans="1:9" x14ac:dyDescent="0.25">
      <c r="A1349">
        <v>1348</v>
      </c>
      <c r="B1349" s="1" t="s">
        <v>99</v>
      </c>
      <c r="C1349" t="s">
        <v>151</v>
      </c>
      <c r="D1349">
        <v>87</v>
      </c>
      <c r="E1349" t="s">
        <v>156</v>
      </c>
      <c r="F1349">
        <f t="shared" si="42"/>
        <v>87</v>
      </c>
      <c r="H1349">
        <v>87</v>
      </c>
      <c r="I1349" t="str">
        <f t="shared" si="43"/>
        <v>Not Outlier</v>
      </c>
    </row>
    <row r="1350" spans="1:9" x14ac:dyDescent="0.25">
      <c r="A1350">
        <v>1349</v>
      </c>
      <c r="B1350" s="1" t="s">
        <v>101</v>
      </c>
      <c r="C1350" t="s">
        <v>151</v>
      </c>
      <c r="D1350">
        <v>66</v>
      </c>
      <c r="E1350" t="s">
        <v>156</v>
      </c>
      <c r="F1350">
        <f t="shared" ref="F1350:F1413" si="44">IF(D1350,D1350,AVERAGE(D1347:D1349))</f>
        <v>66</v>
      </c>
      <c r="H1350">
        <v>66</v>
      </c>
      <c r="I1350" t="str">
        <f t="shared" si="43"/>
        <v>Not Outlier</v>
      </c>
    </row>
    <row r="1351" spans="1:9" x14ac:dyDescent="0.25">
      <c r="A1351">
        <v>1350</v>
      </c>
      <c r="B1351" s="1" t="s">
        <v>105</v>
      </c>
      <c r="C1351" t="s">
        <v>151</v>
      </c>
      <c r="D1351">
        <v>51</v>
      </c>
      <c r="E1351" t="s">
        <v>156</v>
      </c>
      <c r="F1351">
        <f t="shared" si="44"/>
        <v>51</v>
      </c>
      <c r="H1351">
        <v>51</v>
      </c>
      <c r="I1351" t="str">
        <f t="shared" si="43"/>
        <v>Not Outlier</v>
      </c>
    </row>
    <row r="1352" spans="1:9" x14ac:dyDescent="0.25">
      <c r="A1352">
        <v>1351</v>
      </c>
      <c r="B1352" s="1" t="s">
        <v>105</v>
      </c>
      <c r="C1352" t="s">
        <v>152</v>
      </c>
      <c r="D1352">
        <v>42</v>
      </c>
      <c r="E1352" t="s">
        <v>156</v>
      </c>
      <c r="F1352">
        <f t="shared" si="44"/>
        <v>42</v>
      </c>
      <c r="H1352">
        <v>42</v>
      </c>
      <c r="I1352" t="str">
        <f t="shared" si="43"/>
        <v>Not Outlier</v>
      </c>
    </row>
    <row r="1353" spans="1:9" x14ac:dyDescent="0.25">
      <c r="A1353">
        <v>1352</v>
      </c>
      <c r="B1353" s="1" t="s">
        <v>99</v>
      </c>
      <c r="C1353" t="s">
        <v>152</v>
      </c>
      <c r="D1353">
        <v>20</v>
      </c>
      <c r="E1353" t="s">
        <v>156</v>
      </c>
      <c r="F1353">
        <f t="shared" si="44"/>
        <v>20</v>
      </c>
      <c r="H1353">
        <v>20</v>
      </c>
      <c r="I1353" t="str">
        <f t="shared" si="43"/>
        <v>Not Outlier</v>
      </c>
    </row>
    <row r="1354" spans="1:9" x14ac:dyDescent="0.25">
      <c r="A1354">
        <v>1353</v>
      </c>
      <c r="B1354" s="1" t="s">
        <v>99</v>
      </c>
      <c r="C1354" t="s">
        <v>151</v>
      </c>
      <c r="D1354">
        <v>27</v>
      </c>
      <c r="E1354" t="s">
        <v>156</v>
      </c>
      <c r="F1354">
        <f t="shared" si="44"/>
        <v>27</v>
      </c>
      <c r="H1354">
        <v>27</v>
      </c>
      <c r="I1354" t="str">
        <f t="shared" si="43"/>
        <v>Not Outlier</v>
      </c>
    </row>
    <row r="1355" spans="1:9" x14ac:dyDescent="0.25">
      <c r="A1355">
        <v>1354</v>
      </c>
      <c r="B1355" s="1" t="s">
        <v>106</v>
      </c>
      <c r="C1355" t="s">
        <v>151</v>
      </c>
      <c r="D1355">
        <v>68</v>
      </c>
      <c r="E1355" t="s">
        <v>156</v>
      </c>
      <c r="F1355">
        <f t="shared" si="44"/>
        <v>68</v>
      </c>
      <c r="H1355">
        <v>68</v>
      </c>
      <c r="I1355" t="str">
        <f t="shared" si="43"/>
        <v>Not Outlier</v>
      </c>
    </row>
    <row r="1356" spans="1:9" x14ac:dyDescent="0.25">
      <c r="A1356">
        <v>1355</v>
      </c>
      <c r="B1356" s="1" t="s">
        <v>105</v>
      </c>
      <c r="C1356" t="s">
        <v>151</v>
      </c>
      <c r="D1356">
        <v>83</v>
      </c>
      <c r="E1356" t="s">
        <v>156</v>
      </c>
      <c r="F1356">
        <f t="shared" si="44"/>
        <v>83</v>
      </c>
      <c r="H1356">
        <v>83</v>
      </c>
      <c r="I1356" t="str">
        <f t="shared" si="43"/>
        <v>Not Outlier</v>
      </c>
    </row>
    <row r="1357" spans="1:9" x14ac:dyDescent="0.25">
      <c r="A1357">
        <v>1356</v>
      </c>
      <c r="B1357" s="1" t="s">
        <v>105</v>
      </c>
      <c r="C1357" t="s">
        <v>151</v>
      </c>
      <c r="D1357">
        <v>26</v>
      </c>
      <c r="E1357" t="s">
        <v>156</v>
      </c>
      <c r="F1357">
        <f t="shared" si="44"/>
        <v>26</v>
      </c>
      <c r="H1357">
        <v>26</v>
      </c>
      <c r="I1357" t="str">
        <f t="shared" si="43"/>
        <v>Not Outlier</v>
      </c>
    </row>
    <row r="1358" spans="1:9" x14ac:dyDescent="0.25">
      <c r="A1358">
        <v>1357</v>
      </c>
      <c r="B1358" s="1" t="s">
        <v>111</v>
      </c>
      <c r="C1358" t="s">
        <v>151</v>
      </c>
      <c r="D1358">
        <v>43</v>
      </c>
      <c r="E1358" t="s">
        <v>156</v>
      </c>
      <c r="F1358">
        <f t="shared" si="44"/>
        <v>43</v>
      </c>
      <c r="H1358">
        <v>43</v>
      </c>
      <c r="I1358" t="str">
        <f t="shared" si="43"/>
        <v>Not Outlier</v>
      </c>
    </row>
    <row r="1359" spans="1:9" x14ac:dyDescent="0.25">
      <c r="A1359">
        <v>1358</v>
      </c>
      <c r="B1359" s="1" t="s">
        <v>101</v>
      </c>
      <c r="C1359" t="s">
        <v>152</v>
      </c>
      <c r="D1359">
        <v>60</v>
      </c>
      <c r="E1359" t="s">
        <v>156</v>
      </c>
      <c r="F1359">
        <f t="shared" si="44"/>
        <v>60</v>
      </c>
      <c r="H1359">
        <v>60</v>
      </c>
      <c r="I1359" t="str">
        <f t="shared" si="43"/>
        <v>Not Outlier</v>
      </c>
    </row>
    <row r="1360" spans="1:9" x14ac:dyDescent="0.25">
      <c r="A1360">
        <v>1359</v>
      </c>
      <c r="B1360" s="1" t="s">
        <v>99</v>
      </c>
      <c r="C1360" t="s">
        <v>151</v>
      </c>
      <c r="D1360">
        <v>78</v>
      </c>
      <c r="E1360" t="s">
        <v>156</v>
      </c>
      <c r="F1360">
        <f t="shared" si="44"/>
        <v>78</v>
      </c>
      <c r="H1360">
        <v>78</v>
      </c>
      <c r="I1360" t="str">
        <f t="shared" si="43"/>
        <v>Not Outlier</v>
      </c>
    </row>
    <row r="1361" spans="1:9" x14ac:dyDescent="0.25">
      <c r="A1361">
        <v>1360</v>
      </c>
      <c r="B1361" s="1" t="s">
        <v>105</v>
      </c>
      <c r="C1361" t="s">
        <v>152</v>
      </c>
      <c r="D1361">
        <v>40</v>
      </c>
      <c r="E1361" t="s">
        <v>156</v>
      </c>
      <c r="F1361">
        <f t="shared" si="44"/>
        <v>40</v>
      </c>
      <c r="H1361">
        <v>40</v>
      </c>
      <c r="I1361" t="str">
        <f t="shared" si="43"/>
        <v>Not Outlier</v>
      </c>
    </row>
    <row r="1362" spans="1:9" x14ac:dyDescent="0.25">
      <c r="A1362">
        <v>1361</v>
      </c>
      <c r="B1362" s="1" t="s">
        <v>105</v>
      </c>
      <c r="C1362" t="s">
        <v>152</v>
      </c>
      <c r="D1362">
        <v>50</v>
      </c>
      <c r="E1362" t="s">
        <v>156</v>
      </c>
      <c r="F1362">
        <f t="shared" si="44"/>
        <v>50</v>
      </c>
      <c r="H1362">
        <v>50</v>
      </c>
      <c r="I1362" t="str">
        <f t="shared" si="43"/>
        <v>Not Outlier</v>
      </c>
    </row>
    <row r="1363" spans="1:9" x14ac:dyDescent="0.25">
      <c r="A1363">
        <v>1362</v>
      </c>
      <c r="B1363" s="1" t="s">
        <v>102</v>
      </c>
      <c r="C1363" t="s">
        <v>151</v>
      </c>
      <c r="D1363">
        <v>40</v>
      </c>
      <c r="E1363" t="s">
        <v>156</v>
      </c>
      <c r="F1363">
        <f t="shared" si="44"/>
        <v>40</v>
      </c>
      <c r="H1363">
        <v>40</v>
      </c>
      <c r="I1363" t="str">
        <f t="shared" si="43"/>
        <v>Not Outlier</v>
      </c>
    </row>
    <row r="1364" spans="1:9" x14ac:dyDescent="0.25">
      <c r="A1364">
        <v>1363</v>
      </c>
      <c r="B1364" s="1" t="s">
        <v>100</v>
      </c>
      <c r="C1364" t="s">
        <v>152</v>
      </c>
      <c r="D1364">
        <v>81</v>
      </c>
      <c r="E1364" t="s">
        <v>156</v>
      </c>
      <c r="F1364">
        <f t="shared" si="44"/>
        <v>81</v>
      </c>
      <c r="H1364">
        <v>81</v>
      </c>
      <c r="I1364" t="str">
        <f t="shared" si="43"/>
        <v>Not Outlier</v>
      </c>
    </row>
    <row r="1365" spans="1:9" x14ac:dyDescent="0.25">
      <c r="A1365">
        <v>1364</v>
      </c>
      <c r="B1365" s="1" t="s">
        <v>100</v>
      </c>
      <c r="C1365" t="s">
        <v>151</v>
      </c>
      <c r="D1365">
        <v>82</v>
      </c>
      <c r="E1365" t="s">
        <v>156</v>
      </c>
      <c r="F1365">
        <f t="shared" si="44"/>
        <v>82</v>
      </c>
      <c r="H1365">
        <v>82</v>
      </c>
      <c r="I1365" t="str">
        <f t="shared" si="43"/>
        <v>Not Outlier</v>
      </c>
    </row>
    <row r="1366" spans="1:9" x14ac:dyDescent="0.25">
      <c r="A1366">
        <v>1365</v>
      </c>
      <c r="B1366" s="1" t="s">
        <v>99</v>
      </c>
      <c r="C1366" t="s">
        <v>152</v>
      </c>
      <c r="D1366">
        <v>53</v>
      </c>
      <c r="E1366" t="s">
        <v>156</v>
      </c>
      <c r="F1366">
        <f t="shared" si="44"/>
        <v>53</v>
      </c>
      <c r="H1366">
        <v>53</v>
      </c>
      <c r="I1366" t="str">
        <f t="shared" si="43"/>
        <v>Not Outlier</v>
      </c>
    </row>
    <row r="1367" spans="1:9" x14ac:dyDescent="0.25">
      <c r="A1367">
        <v>1366</v>
      </c>
      <c r="B1367" s="1" t="s">
        <v>99</v>
      </c>
      <c r="C1367" t="s">
        <v>151</v>
      </c>
      <c r="D1367">
        <v>44</v>
      </c>
      <c r="E1367" t="s">
        <v>156</v>
      </c>
      <c r="F1367">
        <f t="shared" si="44"/>
        <v>44</v>
      </c>
      <c r="H1367">
        <v>44</v>
      </c>
      <c r="I1367" t="str">
        <f t="shared" si="43"/>
        <v>Not Outlier</v>
      </c>
    </row>
    <row r="1368" spans="1:9" x14ac:dyDescent="0.25">
      <c r="A1368">
        <v>1367</v>
      </c>
      <c r="B1368" s="1" t="s">
        <v>107</v>
      </c>
      <c r="C1368" t="s">
        <v>152</v>
      </c>
      <c r="D1368">
        <v>25</v>
      </c>
      <c r="E1368" t="s">
        <v>156</v>
      </c>
      <c r="F1368">
        <f t="shared" si="44"/>
        <v>25</v>
      </c>
      <c r="H1368">
        <v>25</v>
      </c>
      <c r="I1368" t="str">
        <f t="shared" si="43"/>
        <v>Not Outlier</v>
      </c>
    </row>
    <row r="1369" spans="1:9" x14ac:dyDescent="0.25">
      <c r="A1369">
        <v>1368</v>
      </c>
      <c r="B1369" s="1" t="s">
        <v>99</v>
      </c>
      <c r="C1369" t="s">
        <v>151</v>
      </c>
      <c r="D1369">
        <v>54</v>
      </c>
      <c r="E1369" t="s">
        <v>156</v>
      </c>
      <c r="F1369">
        <f t="shared" si="44"/>
        <v>54</v>
      </c>
      <c r="H1369">
        <v>54</v>
      </c>
      <c r="I1369" t="str">
        <f t="shared" si="43"/>
        <v>Not Outlier</v>
      </c>
    </row>
    <row r="1370" spans="1:9" x14ac:dyDescent="0.25">
      <c r="A1370">
        <v>1369</v>
      </c>
      <c r="B1370" s="1" t="s">
        <v>99</v>
      </c>
      <c r="C1370" t="s">
        <v>152</v>
      </c>
      <c r="D1370">
        <v>87</v>
      </c>
      <c r="E1370" t="s">
        <v>156</v>
      </c>
      <c r="F1370">
        <f t="shared" si="44"/>
        <v>87</v>
      </c>
      <c r="H1370">
        <v>87</v>
      </c>
      <c r="I1370" t="str">
        <f t="shared" si="43"/>
        <v>Not Outlier</v>
      </c>
    </row>
    <row r="1371" spans="1:9" x14ac:dyDescent="0.25">
      <c r="A1371">
        <v>1370</v>
      </c>
      <c r="B1371" s="1" t="s">
        <v>111</v>
      </c>
      <c r="C1371" t="s">
        <v>151</v>
      </c>
      <c r="D1371">
        <v>89</v>
      </c>
      <c r="E1371" t="s">
        <v>156</v>
      </c>
      <c r="F1371">
        <f t="shared" si="44"/>
        <v>89</v>
      </c>
      <c r="H1371">
        <v>89</v>
      </c>
      <c r="I1371" t="str">
        <f t="shared" si="43"/>
        <v>Not Outlier</v>
      </c>
    </row>
    <row r="1372" spans="1:9" x14ac:dyDescent="0.25">
      <c r="A1372">
        <v>1371</v>
      </c>
      <c r="B1372" s="1" t="s">
        <v>99</v>
      </c>
      <c r="C1372" t="s">
        <v>151</v>
      </c>
      <c r="D1372">
        <v>29</v>
      </c>
      <c r="E1372" t="s">
        <v>156</v>
      </c>
      <c r="F1372">
        <f t="shared" si="44"/>
        <v>29</v>
      </c>
      <c r="H1372">
        <v>29</v>
      </c>
      <c r="I1372" t="str">
        <f t="shared" si="43"/>
        <v>Not Outlier</v>
      </c>
    </row>
    <row r="1373" spans="1:9" x14ac:dyDescent="0.25">
      <c r="A1373">
        <v>1372</v>
      </c>
      <c r="B1373" s="1" t="s">
        <v>100</v>
      </c>
      <c r="C1373" t="s">
        <v>151</v>
      </c>
      <c r="D1373">
        <v>28</v>
      </c>
      <c r="E1373" t="s">
        <v>156</v>
      </c>
      <c r="F1373">
        <f t="shared" si="44"/>
        <v>28</v>
      </c>
      <c r="H1373">
        <v>28</v>
      </c>
      <c r="I1373" t="str">
        <f t="shared" si="43"/>
        <v>Not Outlier</v>
      </c>
    </row>
    <row r="1374" spans="1:9" x14ac:dyDescent="0.25">
      <c r="A1374">
        <v>1373</v>
      </c>
      <c r="B1374" s="1" t="s">
        <v>101</v>
      </c>
      <c r="C1374" t="s">
        <v>152</v>
      </c>
      <c r="D1374">
        <v>43</v>
      </c>
      <c r="E1374" t="s">
        <v>156</v>
      </c>
      <c r="F1374">
        <f t="shared" si="44"/>
        <v>43</v>
      </c>
      <c r="H1374">
        <v>43</v>
      </c>
      <c r="I1374" t="str">
        <f t="shared" si="43"/>
        <v>Not Outlier</v>
      </c>
    </row>
    <row r="1375" spans="1:9" x14ac:dyDescent="0.25">
      <c r="A1375">
        <v>1374</v>
      </c>
      <c r="B1375" s="1" t="s">
        <v>100</v>
      </c>
      <c r="C1375" t="s">
        <v>151</v>
      </c>
      <c r="D1375">
        <v>80</v>
      </c>
      <c r="E1375" t="s">
        <v>156</v>
      </c>
      <c r="F1375">
        <f t="shared" si="44"/>
        <v>80</v>
      </c>
      <c r="H1375">
        <v>80</v>
      </c>
      <c r="I1375" t="str">
        <f t="shared" si="43"/>
        <v>Not Outlier</v>
      </c>
    </row>
    <row r="1376" spans="1:9" x14ac:dyDescent="0.25">
      <c r="A1376">
        <v>1375</v>
      </c>
      <c r="B1376" s="1" t="s">
        <v>99</v>
      </c>
      <c r="C1376" t="s">
        <v>151</v>
      </c>
      <c r="D1376">
        <v>59</v>
      </c>
      <c r="E1376" t="s">
        <v>156</v>
      </c>
      <c r="F1376">
        <f t="shared" si="44"/>
        <v>59</v>
      </c>
      <c r="H1376">
        <v>59</v>
      </c>
      <c r="I1376" t="str">
        <f t="shared" si="43"/>
        <v>Not Outlier</v>
      </c>
    </row>
    <row r="1377" spans="1:9" x14ac:dyDescent="0.25">
      <c r="A1377">
        <v>1376</v>
      </c>
      <c r="B1377" s="1" t="s">
        <v>99</v>
      </c>
      <c r="C1377" t="s">
        <v>152</v>
      </c>
      <c r="D1377">
        <v>74</v>
      </c>
      <c r="E1377" t="s">
        <v>156</v>
      </c>
      <c r="F1377">
        <f t="shared" si="44"/>
        <v>74</v>
      </c>
      <c r="H1377">
        <v>74</v>
      </c>
      <c r="I1377" t="str">
        <f t="shared" si="43"/>
        <v>Not Outlier</v>
      </c>
    </row>
    <row r="1378" spans="1:9" x14ac:dyDescent="0.25">
      <c r="A1378">
        <v>1377</v>
      </c>
      <c r="B1378" s="1" t="s">
        <v>109</v>
      </c>
      <c r="C1378" t="s">
        <v>151</v>
      </c>
      <c r="D1378">
        <v>33</v>
      </c>
      <c r="E1378" t="s">
        <v>156</v>
      </c>
      <c r="F1378">
        <f t="shared" si="44"/>
        <v>33</v>
      </c>
      <c r="H1378">
        <v>33</v>
      </c>
      <c r="I1378" t="str">
        <f t="shared" si="43"/>
        <v>Not Outlier</v>
      </c>
    </row>
    <row r="1379" spans="1:9" x14ac:dyDescent="0.25">
      <c r="A1379">
        <v>1378</v>
      </c>
      <c r="B1379" s="1" t="s">
        <v>105</v>
      </c>
      <c r="C1379" t="s">
        <v>151</v>
      </c>
      <c r="D1379">
        <v>31</v>
      </c>
      <c r="E1379" t="s">
        <v>156</v>
      </c>
      <c r="F1379">
        <f t="shared" si="44"/>
        <v>31</v>
      </c>
      <c r="H1379">
        <v>31</v>
      </c>
      <c r="I1379" t="str">
        <f t="shared" si="43"/>
        <v>Not Outlier</v>
      </c>
    </row>
    <row r="1380" spans="1:9" x14ac:dyDescent="0.25">
      <c r="A1380">
        <v>1379</v>
      </c>
      <c r="B1380" s="1" t="s">
        <v>99</v>
      </c>
      <c r="C1380" t="s">
        <v>151</v>
      </c>
      <c r="D1380">
        <v>62</v>
      </c>
      <c r="E1380" t="s">
        <v>156</v>
      </c>
      <c r="F1380">
        <f t="shared" si="44"/>
        <v>62</v>
      </c>
      <c r="H1380">
        <v>62</v>
      </c>
      <c r="I1380" t="str">
        <f t="shared" si="43"/>
        <v>Not Outlier</v>
      </c>
    </row>
    <row r="1381" spans="1:9" x14ac:dyDescent="0.25">
      <c r="A1381">
        <v>1380</v>
      </c>
      <c r="B1381" s="1" t="s">
        <v>99</v>
      </c>
      <c r="C1381" t="s">
        <v>152</v>
      </c>
      <c r="D1381">
        <v>68</v>
      </c>
      <c r="E1381" t="s">
        <v>156</v>
      </c>
      <c r="F1381">
        <f t="shared" si="44"/>
        <v>68</v>
      </c>
      <c r="H1381">
        <v>68</v>
      </c>
      <c r="I1381" t="str">
        <f t="shared" si="43"/>
        <v>Not Outlier</v>
      </c>
    </row>
    <row r="1382" spans="1:9" x14ac:dyDescent="0.25">
      <c r="A1382">
        <v>1381</v>
      </c>
      <c r="B1382" s="1" t="s">
        <v>99</v>
      </c>
      <c r="C1382" t="s">
        <v>151</v>
      </c>
      <c r="D1382">
        <v>28</v>
      </c>
      <c r="E1382" t="s">
        <v>156</v>
      </c>
      <c r="F1382">
        <f t="shared" si="44"/>
        <v>28</v>
      </c>
      <c r="H1382">
        <v>28</v>
      </c>
      <c r="I1382" t="str">
        <f t="shared" si="43"/>
        <v>Not Outlier</v>
      </c>
    </row>
    <row r="1383" spans="1:9" x14ac:dyDescent="0.25">
      <c r="A1383">
        <v>1382</v>
      </c>
      <c r="B1383" s="1" t="s">
        <v>105</v>
      </c>
      <c r="C1383" t="s">
        <v>151</v>
      </c>
      <c r="D1383">
        <v>69</v>
      </c>
      <c r="E1383" t="s">
        <v>156</v>
      </c>
      <c r="F1383">
        <f t="shared" si="44"/>
        <v>69</v>
      </c>
      <c r="H1383">
        <v>69</v>
      </c>
      <c r="I1383" t="str">
        <f t="shared" si="43"/>
        <v>Not Outlier</v>
      </c>
    </row>
    <row r="1384" spans="1:9" x14ac:dyDescent="0.25">
      <c r="A1384">
        <v>1383</v>
      </c>
      <c r="B1384" s="1" t="s">
        <v>100</v>
      </c>
      <c r="C1384" t="s">
        <v>151</v>
      </c>
      <c r="D1384">
        <v>50</v>
      </c>
      <c r="E1384" t="s">
        <v>156</v>
      </c>
      <c r="F1384">
        <f t="shared" si="44"/>
        <v>50</v>
      </c>
      <c r="H1384">
        <v>50</v>
      </c>
      <c r="I1384" t="str">
        <f t="shared" si="43"/>
        <v>Not Outlier</v>
      </c>
    </row>
    <row r="1385" spans="1:9" x14ac:dyDescent="0.25">
      <c r="A1385">
        <v>1384</v>
      </c>
      <c r="B1385" s="1" t="s">
        <v>99</v>
      </c>
      <c r="C1385" t="s">
        <v>152</v>
      </c>
      <c r="D1385">
        <v>39</v>
      </c>
      <c r="E1385" t="s">
        <v>156</v>
      </c>
      <c r="F1385">
        <f t="shared" si="44"/>
        <v>39</v>
      </c>
      <c r="H1385">
        <v>39</v>
      </c>
      <c r="I1385" t="str">
        <f t="shared" si="43"/>
        <v>Not Outlier</v>
      </c>
    </row>
    <row r="1386" spans="1:9" x14ac:dyDescent="0.25">
      <c r="A1386">
        <v>1385</v>
      </c>
      <c r="B1386" s="1" t="s">
        <v>99</v>
      </c>
      <c r="C1386" t="s">
        <v>151</v>
      </c>
      <c r="D1386">
        <v>32</v>
      </c>
      <c r="E1386" t="s">
        <v>156</v>
      </c>
      <c r="F1386">
        <f t="shared" si="44"/>
        <v>32</v>
      </c>
      <c r="H1386">
        <v>32</v>
      </c>
      <c r="I1386" t="str">
        <f t="shared" si="43"/>
        <v>Not Outlier</v>
      </c>
    </row>
    <row r="1387" spans="1:9" x14ac:dyDescent="0.25">
      <c r="A1387">
        <v>1386</v>
      </c>
      <c r="B1387" s="1" t="s">
        <v>104</v>
      </c>
      <c r="C1387" t="s">
        <v>151</v>
      </c>
      <c r="D1387">
        <v>18</v>
      </c>
      <c r="E1387" t="s">
        <v>156</v>
      </c>
      <c r="F1387">
        <f t="shared" si="44"/>
        <v>18</v>
      </c>
      <c r="H1387">
        <v>18</v>
      </c>
      <c r="I1387" t="str">
        <f t="shared" si="43"/>
        <v>Not Outlier</v>
      </c>
    </row>
    <row r="1388" spans="1:9" x14ac:dyDescent="0.25">
      <c r="A1388">
        <v>1387</v>
      </c>
      <c r="B1388" s="1" t="s">
        <v>99</v>
      </c>
      <c r="C1388" t="s">
        <v>151</v>
      </c>
      <c r="D1388">
        <v>90</v>
      </c>
      <c r="E1388" t="s">
        <v>156</v>
      </c>
      <c r="F1388">
        <f t="shared" si="44"/>
        <v>90</v>
      </c>
      <c r="H1388">
        <v>90</v>
      </c>
      <c r="I1388" t="str">
        <f t="shared" si="43"/>
        <v>Not Outlier</v>
      </c>
    </row>
    <row r="1389" spans="1:9" x14ac:dyDescent="0.25">
      <c r="A1389">
        <v>1388</v>
      </c>
      <c r="B1389" s="1" t="s">
        <v>106</v>
      </c>
      <c r="C1389" t="s">
        <v>152</v>
      </c>
      <c r="D1389">
        <v>65</v>
      </c>
      <c r="E1389" t="s">
        <v>156</v>
      </c>
      <c r="F1389">
        <f t="shared" si="44"/>
        <v>65</v>
      </c>
      <c r="H1389">
        <v>65</v>
      </c>
      <c r="I1389" t="str">
        <f t="shared" si="43"/>
        <v>Not Outlier</v>
      </c>
    </row>
    <row r="1390" spans="1:9" x14ac:dyDescent="0.25">
      <c r="A1390">
        <v>1389</v>
      </c>
      <c r="B1390" s="1" t="s">
        <v>99</v>
      </c>
      <c r="C1390" t="s">
        <v>152</v>
      </c>
      <c r="D1390">
        <v>29</v>
      </c>
      <c r="E1390" t="s">
        <v>156</v>
      </c>
      <c r="F1390">
        <f t="shared" si="44"/>
        <v>29</v>
      </c>
      <c r="H1390">
        <v>29</v>
      </c>
      <c r="I1390" t="str">
        <f t="shared" si="43"/>
        <v>Not Outlier</v>
      </c>
    </row>
    <row r="1391" spans="1:9" x14ac:dyDescent="0.25">
      <c r="A1391">
        <v>1390</v>
      </c>
      <c r="B1391" s="1" t="s">
        <v>107</v>
      </c>
      <c r="C1391" t="s">
        <v>152</v>
      </c>
      <c r="D1391">
        <v>27</v>
      </c>
      <c r="E1391" t="s">
        <v>156</v>
      </c>
      <c r="F1391">
        <f t="shared" si="44"/>
        <v>27</v>
      </c>
      <c r="H1391">
        <v>27</v>
      </c>
      <c r="I1391" t="str">
        <f t="shared" si="43"/>
        <v>Not Outlier</v>
      </c>
    </row>
    <row r="1392" spans="1:9" x14ac:dyDescent="0.25">
      <c r="A1392">
        <v>1391</v>
      </c>
      <c r="B1392" s="1" t="s">
        <v>99</v>
      </c>
      <c r="C1392" t="s">
        <v>151</v>
      </c>
      <c r="D1392">
        <v>61</v>
      </c>
      <c r="E1392" t="s">
        <v>156</v>
      </c>
      <c r="F1392">
        <f t="shared" si="44"/>
        <v>61</v>
      </c>
      <c r="H1392">
        <v>61</v>
      </c>
      <c r="I1392" t="str">
        <f t="shared" si="43"/>
        <v>Not Outlier</v>
      </c>
    </row>
    <row r="1393" spans="1:9" x14ac:dyDescent="0.25">
      <c r="A1393">
        <v>1392</v>
      </c>
      <c r="B1393" s="1" t="s">
        <v>111</v>
      </c>
      <c r="C1393" t="s">
        <v>152</v>
      </c>
      <c r="D1393">
        <v>81</v>
      </c>
      <c r="E1393" t="s">
        <v>156</v>
      </c>
      <c r="F1393">
        <f t="shared" si="44"/>
        <v>81</v>
      </c>
      <c r="H1393">
        <v>81</v>
      </c>
      <c r="I1393" t="str">
        <f t="shared" si="43"/>
        <v>Not Outlier</v>
      </c>
    </row>
    <row r="1394" spans="1:9" x14ac:dyDescent="0.25">
      <c r="A1394">
        <v>1393</v>
      </c>
      <c r="B1394" s="1" t="s">
        <v>107</v>
      </c>
      <c r="C1394" t="s">
        <v>152</v>
      </c>
      <c r="D1394">
        <v>76</v>
      </c>
      <c r="E1394" t="s">
        <v>156</v>
      </c>
      <c r="F1394">
        <f t="shared" si="44"/>
        <v>76</v>
      </c>
      <c r="H1394">
        <v>76</v>
      </c>
      <c r="I1394" t="str">
        <f t="shared" si="43"/>
        <v>Not Outlier</v>
      </c>
    </row>
    <row r="1395" spans="1:9" x14ac:dyDescent="0.25">
      <c r="A1395">
        <v>1394</v>
      </c>
      <c r="B1395" s="1" t="s">
        <v>99</v>
      </c>
      <c r="C1395" t="s">
        <v>152</v>
      </c>
      <c r="D1395">
        <v>58</v>
      </c>
      <c r="E1395" t="s">
        <v>156</v>
      </c>
      <c r="F1395">
        <f t="shared" si="44"/>
        <v>58</v>
      </c>
      <c r="H1395">
        <v>58</v>
      </c>
      <c r="I1395" t="str">
        <f t="shared" si="43"/>
        <v>Not Outlier</v>
      </c>
    </row>
    <row r="1396" spans="1:9" x14ac:dyDescent="0.25">
      <c r="A1396">
        <v>1395</v>
      </c>
      <c r="B1396" s="1" t="s">
        <v>99</v>
      </c>
      <c r="C1396" t="s">
        <v>152</v>
      </c>
      <c r="D1396">
        <v>63</v>
      </c>
      <c r="E1396" t="s">
        <v>156</v>
      </c>
      <c r="F1396">
        <f t="shared" si="44"/>
        <v>63</v>
      </c>
      <c r="H1396">
        <v>63</v>
      </c>
      <c r="I1396" t="str">
        <f t="shared" si="43"/>
        <v>Not Outlier</v>
      </c>
    </row>
    <row r="1397" spans="1:9" x14ac:dyDescent="0.25">
      <c r="A1397">
        <v>1396</v>
      </c>
      <c r="B1397" s="1" t="s">
        <v>99</v>
      </c>
      <c r="C1397" t="s">
        <v>151</v>
      </c>
      <c r="D1397">
        <v>90</v>
      </c>
      <c r="E1397" t="s">
        <v>156</v>
      </c>
      <c r="F1397">
        <f t="shared" si="44"/>
        <v>90</v>
      </c>
      <c r="H1397">
        <v>90</v>
      </c>
      <c r="I1397" t="str">
        <f t="shared" si="43"/>
        <v>Not Outlier</v>
      </c>
    </row>
    <row r="1398" spans="1:9" x14ac:dyDescent="0.25">
      <c r="A1398">
        <v>1397</v>
      </c>
      <c r="B1398" s="1" t="s">
        <v>105</v>
      </c>
      <c r="C1398" t="s">
        <v>151</v>
      </c>
      <c r="D1398">
        <v>22</v>
      </c>
      <c r="E1398" t="s">
        <v>156</v>
      </c>
      <c r="F1398">
        <f t="shared" si="44"/>
        <v>22</v>
      </c>
      <c r="H1398">
        <v>22</v>
      </c>
      <c r="I1398" t="str">
        <f t="shared" si="43"/>
        <v>Not Outlier</v>
      </c>
    </row>
    <row r="1399" spans="1:9" x14ac:dyDescent="0.25">
      <c r="A1399">
        <v>1398</v>
      </c>
      <c r="B1399" s="1" t="s">
        <v>108</v>
      </c>
      <c r="C1399" t="s">
        <v>152</v>
      </c>
      <c r="D1399">
        <v>44</v>
      </c>
      <c r="E1399" t="s">
        <v>156</v>
      </c>
      <c r="F1399">
        <f t="shared" si="44"/>
        <v>44</v>
      </c>
      <c r="H1399">
        <v>44</v>
      </c>
      <c r="I1399" t="str">
        <f t="shared" si="43"/>
        <v>Not Outlier</v>
      </c>
    </row>
    <row r="1400" spans="1:9" x14ac:dyDescent="0.25">
      <c r="A1400">
        <v>1399</v>
      </c>
      <c r="B1400" s="1" t="s">
        <v>101</v>
      </c>
      <c r="C1400" t="s">
        <v>152</v>
      </c>
      <c r="D1400">
        <v>24</v>
      </c>
      <c r="E1400" t="s">
        <v>156</v>
      </c>
      <c r="F1400">
        <f t="shared" si="44"/>
        <v>24</v>
      </c>
      <c r="H1400">
        <v>24</v>
      </c>
      <c r="I1400" t="str">
        <f t="shared" si="43"/>
        <v>Not Outlier</v>
      </c>
    </row>
    <row r="1401" spans="1:9" x14ac:dyDescent="0.25">
      <c r="A1401">
        <v>1400</v>
      </c>
      <c r="B1401" s="1" t="s">
        <v>99</v>
      </c>
      <c r="C1401" t="s">
        <v>152</v>
      </c>
      <c r="D1401">
        <v>34</v>
      </c>
      <c r="E1401" t="s">
        <v>156</v>
      </c>
      <c r="F1401">
        <f t="shared" si="44"/>
        <v>34</v>
      </c>
      <c r="H1401">
        <v>34</v>
      </c>
      <c r="I1401" t="str">
        <f t="shared" si="43"/>
        <v>Not Outlier</v>
      </c>
    </row>
    <row r="1402" spans="1:9" x14ac:dyDescent="0.25">
      <c r="A1402">
        <v>1401</v>
      </c>
      <c r="B1402" s="1" t="s">
        <v>102</v>
      </c>
      <c r="C1402" t="s">
        <v>151</v>
      </c>
      <c r="D1402">
        <v>53</v>
      </c>
      <c r="E1402" t="s">
        <v>156</v>
      </c>
      <c r="F1402">
        <f t="shared" si="44"/>
        <v>53</v>
      </c>
      <c r="H1402">
        <v>53</v>
      </c>
      <c r="I1402" t="str">
        <f t="shared" si="43"/>
        <v>Not Outlier</v>
      </c>
    </row>
    <row r="1403" spans="1:9" x14ac:dyDescent="0.25">
      <c r="A1403">
        <v>1402</v>
      </c>
      <c r="B1403" s="1" t="s">
        <v>99</v>
      </c>
      <c r="C1403" t="s">
        <v>151</v>
      </c>
      <c r="D1403">
        <v>80</v>
      </c>
      <c r="E1403" t="s">
        <v>156</v>
      </c>
      <c r="F1403">
        <f t="shared" si="44"/>
        <v>80</v>
      </c>
      <c r="H1403">
        <v>80</v>
      </c>
      <c r="I1403" t="str">
        <f t="shared" si="43"/>
        <v>Not Outlier</v>
      </c>
    </row>
    <row r="1404" spans="1:9" x14ac:dyDescent="0.25">
      <c r="A1404">
        <v>1403</v>
      </c>
      <c r="B1404" s="1" t="s">
        <v>99</v>
      </c>
      <c r="C1404" t="s">
        <v>151</v>
      </c>
      <c r="D1404">
        <v>81</v>
      </c>
      <c r="E1404" t="s">
        <v>156</v>
      </c>
      <c r="F1404">
        <f t="shared" si="44"/>
        <v>81</v>
      </c>
      <c r="H1404">
        <v>81</v>
      </c>
      <c r="I1404" t="str">
        <f t="shared" si="43"/>
        <v>Not Outlier</v>
      </c>
    </row>
    <row r="1405" spans="1:9" x14ac:dyDescent="0.25">
      <c r="A1405">
        <v>1404</v>
      </c>
      <c r="B1405" s="1" t="s">
        <v>99</v>
      </c>
      <c r="C1405" t="s">
        <v>152</v>
      </c>
      <c r="D1405">
        <v>59</v>
      </c>
      <c r="E1405" t="s">
        <v>156</v>
      </c>
      <c r="F1405">
        <f t="shared" si="44"/>
        <v>59</v>
      </c>
      <c r="H1405">
        <v>59</v>
      </c>
      <c r="I1405" t="str">
        <f t="shared" si="43"/>
        <v>Not Outlier</v>
      </c>
    </row>
    <row r="1406" spans="1:9" x14ac:dyDescent="0.25">
      <c r="A1406">
        <v>1405</v>
      </c>
      <c r="B1406" s="1" t="s">
        <v>99</v>
      </c>
      <c r="C1406" t="s">
        <v>152</v>
      </c>
      <c r="D1406">
        <v>65</v>
      </c>
      <c r="E1406" t="s">
        <v>156</v>
      </c>
      <c r="F1406">
        <f t="shared" si="44"/>
        <v>65</v>
      </c>
      <c r="H1406">
        <v>65</v>
      </c>
      <c r="I1406" t="str">
        <f t="shared" si="43"/>
        <v>Not Outlier</v>
      </c>
    </row>
    <row r="1407" spans="1:9" x14ac:dyDescent="0.25">
      <c r="A1407">
        <v>1406</v>
      </c>
      <c r="B1407" s="1" t="s">
        <v>101</v>
      </c>
      <c r="C1407" t="s">
        <v>151</v>
      </c>
      <c r="D1407">
        <v>18</v>
      </c>
      <c r="E1407" t="s">
        <v>156</v>
      </c>
      <c r="F1407">
        <f t="shared" si="44"/>
        <v>18</v>
      </c>
      <c r="H1407">
        <v>18</v>
      </c>
      <c r="I1407" t="str">
        <f t="shared" si="43"/>
        <v>Not Outlier</v>
      </c>
    </row>
    <row r="1408" spans="1:9" x14ac:dyDescent="0.25">
      <c r="A1408">
        <v>1407</v>
      </c>
      <c r="B1408" s="1" t="s">
        <v>99</v>
      </c>
      <c r="C1408" t="s">
        <v>152</v>
      </c>
      <c r="D1408">
        <v>37</v>
      </c>
      <c r="E1408" t="s">
        <v>156</v>
      </c>
      <c r="F1408">
        <f t="shared" si="44"/>
        <v>37</v>
      </c>
      <c r="H1408">
        <v>37</v>
      </c>
      <c r="I1408" t="str">
        <f t="shared" si="43"/>
        <v>Not Outlier</v>
      </c>
    </row>
    <row r="1409" spans="1:9" x14ac:dyDescent="0.25">
      <c r="A1409">
        <v>1408</v>
      </c>
      <c r="B1409" s="1" t="s">
        <v>99</v>
      </c>
      <c r="C1409" t="s">
        <v>152</v>
      </c>
      <c r="D1409">
        <v>68</v>
      </c>
      <c r="E1409" t="s">
        <v>156</v>
      </c>
      <c r="F1409">
        <f t="shared" si="44"/>
        <v>68</v>
      </c>
      <c r="H1409">
        <v>68</v>
      </c>
      <c r="I1409" t="str">
        <f t="shared" si="43"/>
        <v>Not Outlier</v>
      </c>
    </row>
    <row r="1410" spans="1:9" x14ac:dyDescent="0.25">
      <c r="A1410">
        <v>1409</v>
      </c>
      <c r="B1410" s="1" t="s">
        <v>99</v>
      </c>
      <c r="C1410" t="s">
        <v>152</v>
      </c>
      <c r="D1410">
        <v>63</v>
      </c>
      <c r="E1410" t="s">
        <v>156</v>
      </c>
      <c r="F1410">
        <f t="shared" si="44"/>
        <v>63</v>
      </c>
      <c r="H1410">
        <v>63</v>
      </c>
      <c r="I1410" t="str">
        <f t="shared" si="43"/>
        <v>Not Outlier</v>
      </c>
    </row>
    <row r="1411" spans="1:9" x14ac:dyDescent="0.25">
      <c r="A1411">
        <v>1410</v>
      </c>
      <c r="B1411" s="1" t="s">
        <v>99</v>
      </c>
      <c r="C1411" t="s">
        <v>151</v>
      </c>
      <c r="D1411">
        <v>55</v>
      </c>
      <c r="E1411" t="s">
        <v>156</v>
      </c>
      <c r="F1411">
        <f t="shared" si="44"/>
        <v>55</v>
      </c>
      <c r="H1411">
        <v>55</v>
      </c>
      <c r="I1411" t="str">
        <f t="shared" ref="I1411:I1474" si="45">IF(OR(H1411&gt;$L$9,H1411&lt;$L$10),"Outlier","Not Outlier")</f>
        <v>Not Outlier</v>
      </c>
    </row>
    <row r="1412" spans="1:9" x14ac:dyDescent="0.25">
      <c r="A1412">
        <v>1411</v>
      </c>
      <c r="B1412" s="1" t="s">
        <v>105</v>
      </c>
      <c r="C1412" t="s">
        <v>152</v>
      </c>
      <c r="D1412">
        <v>52</v>
      </c>
      <c r="E1412" t="s">
        <v>156</v>
      </c>
      <c r="F1412">
        <f t="shared" si="44"/>
        <v>52</v>
      </c>
      <c r="H1412">
        <v>52</v>
      </c>
      <c r="I1412" t="str">
        <f t="shared" si="45"/>
        <v>Not Outlier</v>
      </c>
    </row>
    <row r="1413" spans="1:9" x14ac:dyDescent="0.25">
      <c r="A1413">
        <v>1412</v>
      </c>
      <c r="B1413" s="1" t="s">
        <v>107</v>
      </c>
      <c r="C1413" t="s">
        <v>152</v>
      </c>
      <c r="D1413">
        <v>33</v>
      </c>
      <c r="E1413" t="s">
        <v>156</v>
      </c>
      <c r="F1413">
        <f t="shared" si="44"/>
        <v>33</v>
      </c>
      <c r="H1413">
        <v>33</v>
      </c>
      <c r="I1413" t="str">
        <f t="shared" si="45"/>
        <v>Not Outlier</v>
      </c>
    </row>
    <row r="1414" spans="1:9" x14ac:dyDescent="0.25">
      <c r="A1414">
        <v>1413</v>
      </c>
      <c r="B1414" s="1" t="s">
        <v>105</v>
      </c>
      <c r="C1414" t="s">
        <v>151</v>
      </c>
      <c r="D1414">
        <v>26</v>
      </c>
      <c r="E1414" t="s">
        <v>156</v>
      </c>
      <c r="F1414">
        <f t="shared" ref="F1414:F1477" si="46">IF(D1414,D1414,AVERAGE(D1411:D1413))</f>
        <v>26</v>
      </c>
      <c r="H1414">
        <v>26</v>
      </c>
      <c r="I1414" t="str">
        <f t="shared" si="45"/>
        <v>Not Outlier</v>
      </c>
    </row>
    <row r="1415" spans="1:9" x14ac:dyDescent="0.25">
      <c r="A1415">
        <v>1414</v>
      </c>
      <c r="B1415" s="1" t="s">
        <v>99</v>
      </c>
      <c r="C1415" t="s">
        <v>152</v>
      </c>
      <c r="D1415">
        <v>28</v>
      </c>
      <c r="E1415" t="s">
        <v>156</v>
      </c>
      <c r="F1415">
        <f t="shared" si="46"/>
        <v>28</v>
      </c>
      <c r="H1415">
        <v>28</v>
      </c>
      <c r="I1415" t="str">
        <f t="shared" si="45"/>
        <v>Not Outlier</v>
      </c>
    </row>
    <row r="1416" spans="1:9" x14ac:dyDescent="0.25">
      <c r="A1416">
        <v>1415</v>
      </c>
      <c r="B1416" s="1" t="s">
        <v>100</v>
      </c>
      <c r="C1416" t="s">
        <v>152</v>
      </c>
      <c r="D1416">
        <v>71</v>
      </c>
      <c r="E1416" t="s">
        <v>156</v>
      </c>
      <c r="F1416">
        <f t="shared" si="46"/>
        <v>71</v>
      </c>
      <c r="H1416">
        <v>71</v>
      </c>
      <c r="I1416" t="str">
        <f t="shared" si="45"/>
        <v>Not Outlier</v>
      </c>
    </row>
    <row r="1417" spans="1:9" x14ac:dyDescent="0.25">
      <c r="A1417">
        <v>1416</v>
      </c>
      <c r="B1417" s="1" t="s">
        <v>99</v>
      </c>
      <c r="C1417" t="s">
        <v>152</v>
      </c>
      <c r="D1417">
        <v>84</v>
      </c>
      <c r="E1417" t="s">
        <v>156</v>
      </c>
      <c r="F1417">
        <f t="shared" si="46"/>
        <v>84</v>
      </c>
      <c r="H1417">
        <v>84</v>
      </c>
      <c r="I1417" t="str">
        <f t="shared" si="45"/>
        <v>Not Outlier</v>
      </c>
    </row>
    <row r="1418" spans="1:9" x14ac:dyDescent="0.25">
      <c r="A1418">
        <v>1417</v>
      </c>
      <c r="B1418" s="1" t="s">
        <v>100</v>
      </c>
      <c r="C1418" t="s">
        <v>152</v>
      </c>
      <c r="D1418">
        <v>73</v>
      </c>
      <c r="E1418" t="s">
        <v>156</v>
      </c>
      <c r="F1418">
        <f t="shared" si="46"/>
        <v>73</v>
      </c>
      <c r="H1418">
        <v>73</v>
      </c>
      <c r="I1418" t="str">
        <f t="shared" si="45"/>
        <v>Not Outlier</v>
      </c>
    </row>
    <row r="1419" spans="1:9" x14ac:dyDescent="0.25">
      <c r="A1419">
        <v>1418</v>
      </c>
      <c r="B1419" s="1" t="s">
        <v>99</v>
      </c>
      <c r="C1419" t="s">
        <v>151</v>
      </c>
      <c r="D1419">
        <v>24</v>
      </c>
      <c r="E1419" t="s">
        <v>156</v>
      </c>
      <c r="F1419">
        <f t="shared" si="46"/>
        <v>24</v>
      </c>
      <c r="H1419">
        <v>24</v>
      </c>
      <c r="I1419" t="str">
        <f t="shared" si="45"/>
        <v>Not Outlier</v>
      </c>
    </row>
    <row r="1420" spans="1:9" x14ac:dyDescent="0.25">
      <c r="A1420">
        <v>1419</v>
      </c>
      <c r="B1420" s="1" t="s">
        <v>99</v>
      </c>
      <c r="C1420" t="s">
        <v>152</v>
      </c>
      <c r="D1420">
        <v>50</v>
      </c>
      <c r="E1420" t="s">
        <v>156</v>
      </c>
      <c r="F1420">
        <f t="shared" si="46"/>
        <v>50</v>
      </c>
      <c r="H1420">
        <v>50</v>
      </c>
      <c r="I1420" t="str">
        <f t="shared" si="45"/>
        <v>Not Outlier</v>
      </c>
    </row>
    <row r="1421" spans="1:9" x14ac:dyDescent="0.25">
      <c r="A1421">
        <v>1420</v>
      </c>
      <c r="B1421" s="1" t="s">
        <v>99</v>
      </c>
      <c r="C1421" t="s">
        <v>151</v>
      </c>
      <c r="D1421">
        <v>28</v>
      </c>
      <c r="E1421" t="s">
        <v>156</v>
      </c>
      <c r="F1421">
        <f t="shared" si="46"/>
        <v>28</v>
      </c>
      <c r="H1421">
        <v>28</v>
      </c>
      <c r="I1421" t="str">
        <f t="shared" si="45"/>
        <v>Not Outlier</v>
      </c>
    </row>
    <row r="1422" spans="1:9" x14ac:dyDescent="0.25">
      <c r="A1422">
        <v>1421</v>
      </c>
      <c r="B1422" s="1" t="s">
        <v>105</v>
      </c>
      <c r="C1422" t="s">
        <v>151</v>
      </c>
      <c r="D1422">
        <v>21</v>
      </c>
      <c r="E1422" t="s">
        <v>156</v>
      </c>
      <c r="F1422">
        <f t="shared" si="46"/>
        <v>21</v>
      </c>
      <c r="H1422">
        <v>21</v>
      </c>
      <c r="I1422" t="str">
        <f t="shared" si="45"/>
        <v>Not Outlier</v>
      </c>
    </row>
    <row r="1423" spans="1:9" x14ac:dyDescent="0.25">
      <c r="A1423">
        <v>1422</v>
      </c>
      <c r="B1423" s="1" t="s">
        <v>99</v>
      </c>
      <c r="C1423" t="s">
        <v>151</v>
      </c>
      <c r="D1423">
        <v>61</v>
      </c>
      <c r="E1423" t="s">
        <v>156</v>
      </c>
      <c r="F1423">
        <f t="shared" si="46"/>
        <v>61</v>
      </c>
      <c r="H1423">
        <v>61</v>
      </c>
      <c r="I1423" t="str">
        <f t="shared" si="45"/>
        <v>Not Outlier</v>
      </c>
    </row>
    <row r="1424" spans="1:9" x14ac:dyDescent="0.25">
      <c r="A1424">
        <v>1423</v>
      </c>
      <c r="B1424" s="1" t="s">
        <v>99</v>
      </c>
      <c r="C1424" t="s">
        <v>151</v>
      </c>
      <c r="D1424">
        <v>78</v>
      </c>
      <c r="E1424" t="s">
        <v>156</v>
      </c>
      <c r="F1424">
        <f t="shared" si="46"/>
        <v>78</v>
      </c>
      <c r="H1424">
        <v>78</v>
      </c>
      <c r="I1424" t="str">
        <f t="shared" si="45"/>
        <v>Not Outlier</v>
      </c>
    </row>
    <row r="1425" spans="1:9" x14ac:dyDescent="0.25">
      <c r="A1425">
        <v>1424</v>
      </c>
      <c r="B1425" s="1" t="s">
        <v>105</v>
      </c>
      <c r="C1425" t="s">
        <v>151</v>
      </c>
      <c r="D1425">
        <v>39</v>
      </c>
      <c r="E1425" t="s">
        <v>156</v>
      </c>
      <c r="F1425">
        <f t="shared" si="46"/>
        <v>39</v>
      </c>
      <c r="H1425">
        <v>39</v>
      </c>
      <c r="I1425" t="str">
        <f t="shared" si="45"/>
        <v>Not Outlier</v>
      </c>
    </row>
    <row r="1426" spans="1:9" x14ac:dyDescent="0.25">
      <c r="A1426">
        <v>1425</v>
      </c>
      <c r="B1426" s="1" t="s">
        <v>101</v>
      </c>
      <c r="C1426" t="s">
        <v>152</v>
      </c>
      <c r="D1426">
        <v>79</v>
      </c>
      <c r="E1426" t="s">
        <v>156</v>
      </c>
      <c r="F1426">
        <f t="shared" si="46"/>
        <v>79</v>
      </c>
      <c r="H1426">
        <v>79</v>
      </c>
      <c r="I1426" t="str">
        <f t="shared" si="45"/>
        <v>Not Outlier</v>
      </c>
    </row>
    <row r="1427" spans="1:9" x14ac:dyDescent="0.25">
      <c r="A1427">
        <v>1426</v>
      </c>
      <c r="B1427" s="1" t="s">
        <v>99</v>
      </c>
      <c r="C1427" t="s">
        <v>152</v>
      </c>
      <c r="D1427">
        <v>37</v>
      </c>
      <c r="E1427" t="s">
        <v>156</v>
      </c>
      <c r="F1427">
        <f t="shared" si="46"/>
        <v>37</v>
      </c>
      <c r="H1427">
        <v>37</v>
      </c>
      <c r="I1427" t="str">
        <f t="shared" si="45"/>
        <v>Not Outlier</v>
      </c>
    </row>
    <row r="1428" spans="1:9" x14ac:dyDescent="0.25">
      <c r="A1428">
        <v>1427</v>
      </c>
      <c r="B1428" s="1" t="s">
        <v>107</v>
      </c>
      <c r="C1428" t="s">
        <v>152</v>
      </c>
      <c r="D1428">
        <v>18</v>
      </c>
      <c r="E1428" t="s">
        <v>156</v>
      </c>
      <c r="F1428">
        <f t="shared" si="46"/>
        <v>18</v>
      </c>
      <c r="H1428">
        <v>18</v>
      </c>
      <c r="I1428" t="str">
        <f t="shared" si="45"/>
        <v>Not Outlier</v>
      </c>
    </row>
    <row r="1429" spans="1:9" x14ac:dyDescent="0.25">
      <c r="A1429">
        <v>1428</v>
      </c>
      <c r="B1429" s="1" t="s">
        <v>100</v>
      </c>
      <c r="C1429" t="s">
        <v>152</v>
      </c>
      <c r="D1429">
        <v>57</v>
      </c>
      <c r="E1429" t="s">
        <v>156</v>
      </c>
      <c r="F1429">
        <f t="shared" si="46"/>
        <v>57</v>
      </c>
      <c r="H1429">
        <v>57</v>
      </c>
      <c r="I1429" t="str">
        <f t="shared" si="45"/>
        <v>Not Outlier</v>
      </c>
    </row>
    <row r="1430" spans="1:9" x14ac:dyDescent="0.25">
      <c r="A1430">
        <v>1429</v>
      </c>
      <c r="B1430" s="1" t="s">
        <v>104</v>
      </c>
      <c r="C1430" t="s">
        <v>152</v>
      </c>
      <c r="D1430">
        <v>47</v>
      </c>
      <c r="E1430" t="s">
        <v>156</v>
      </c>
      <c r="F1430">
        <f t="shared" si="46"/>
        <v>47</v>
      </c>
      <c r="H1430">
        <v>47</v>
      </c>
      <c r="I1430" t="str">
        <f t="shared" si="45"/>
        <v>Not Outlier</v>
      </c>
    </row>
    <row r="1431" spans="1:9" x14ac:dyDescent="0.25">
      <c r="A1431">
        <v>1430</v>
      </c>
      <c r="B1431" s="1" t="s">
        <v>99</v>
      </c>
      <c r="C1431" t="s">
        <v>152</v>
      </c>
      <c r="D1431">
        <v>82</v>
      </c>
      <c r="E1431" t="s">
        <v>156</v>
      </c>
      <c r="F1431">
        <f t="shared" si="46"/>
        <v>82</v>
      </c>
      <c r="H1431">
        <v>82</v>
      </c>
      <c r="I1431" t="str">
        <f t="shared" si="45"/>
        <v>Not Outlier</v>
      </c>
    </row>
    <row r="1432" spans="1:9" x14ac:dyDescent="0.25">
      <c r="A1432">
        <v>1431</v>
      </c>
      <c r="B1432" s="1" t="s">
        <v>99</v>
      </c>
      <c r="C1432" t="s">
        <v>151</v>
      </c>
      <c r="D1432">
        <v>63</v>
      </c>
      <c r="E1432" t="s">
        <v>156</v>
      </c>
      <c r="F1432">
        <f t="shared" si="46"/>
        <v>63</v>
      </c>
      <c r="H1432">
        <v>63</v>
      </c>
      <c r="I1432" t="str">
        <f t="shared" si="45"/>
        <v>Not Outlier</v>
      </c>
    </row>
    <row r="1433" spans="1:9" x14ac:dyDescent="0.25">
      <c r="A1433">
        <v>1432</v>
      </c>
      <c r="B1433" s="1" t="s">
        <v>99</v>
      </c>
      <c r="C1433" t="s">
        <v>152</v>
      </c>
      <c r="D1433">
        <v>30</v>
      </c>
      <c r="E1433" t="s">
        <v>156</v>
      </c>
      <c r="F1433">
        <f t="shared" si="46"/>
        <v>30</v>
      </c>
      <c r="H1433">
        <v>30</v>
      </c>
      <c r="I1433" t="str">
        <f t="shared" si="45"/>
        <v>Not Outlier</v>
      </c>
    </row>
    <row r="1434" spans="1:9" x14ac:dyDescent="0.25">
      <c r="A1434">
        <v>1433</v>
      </c>
      <c r="B1434" s="1" t="s">
        <v>101</v>
      </c>
      <c r="C1434" t="s">
        <v>152</v>
      </c>
      <c r="D1434">
        <v>28</v>
      </c>
      <c r="E1434" t="s">
        <v>156</v>
      </c>
      <c r="F1434">
        <f t="shared" si="46"/>
        <v>28</v>
      </c>
      <c r="H1434">
        <v>28</v>
      </c>
      <c r="I1434" t="str">
        <f t="shared" si="45"/>
        <v>Not Outlier</v>
      </c>
    </row>
    <row r="1435" spans="1:9" x14ac:dyDescent="0.25">
      <c r="A1435">
        <v>1434</v>
      </c>
      <c r="B1435" s="1" t="s">
        <v>99</v>
      </c>
      <c r="C1435" t="s">
        <v>152</v>
      </c>
      <c r="D1435">
        <v>65</v>
      </c>
      <c r="E1435" t="s">
        <v>156</v>
      </c>
      <c r="F1435">
        <f t="shared" si="46"/>
        <v>65</v>
      </c>
      <c r="H1435">
        <v>65</v>
      </c>
      <c r="I1435" t="str">
        <f t="shared" si="45"/>
        <v>Not Outlier</v>
      </c>
    </row>
    <row r="1436" spans="1:9" x14ac:dyDescent="0.25">
      <c r="A1436">
        <v>1435</v>
      </c>
      <c r="B1436" s="1" t="s">
        <v>100</v>
      </c>
      <c r="C1436" t="s">
        <v>152</v>
      </c>
      <c r="D1436">
        <v>45</v>
      </c>
      <c r="E1436" t="s">
        <v>156</v>
      </c>
      <c r="F1436">
        <f t="shared" si="46"/>
        <v>45</v>
      </c>
      <c r="H1436">
        <v>45</v>
      </c>
      <c r="I1436" t="str">
        <f t="shared" si="45"/>
        <v>Not Outlier</v>
      </c>
    </row>
    <row r="1437" spans="1:9" x14ac:dyDescent="0.25">
      <c r="A1437">
        <v>1436</v>
      </c>
      <c r="B1437" s="1" t="s">
        <v>105</v>
      </c>
      <c r="C1437" t="s">
        <v>151</v>
      </c>
      <c r="D1437">
        <v>40</v>
      </c>
      <c r="E1437" t="s">
        <v>156</v>
      </c>
      <c r="F1437">
        <f t="shared" si="46"/>
        <v>40</v>
      </c>
      <c r="H1437">
        <v>40</v>
      </c>
      <c r="I1437" t="str">
        <f t="shared" si="45"/>
        <v>Not Outlier</v>
      </c>
    </row>
    <row r="1438" spans="1:9" x14ac:dyDescent="0.25">
      <c r="A1438">
        <v>1437</v>
      </c>
      <c r="B1438" s="1" t="s">
        <v>99</v>
      </c>
      <c r="C1438" t="s">
        <v>151</v>
      </c>
      <c r="D1438">
        <v>80</v>
      </c>
      <c r="E1438" t="s">
        <v>156</v>
      </c>
      <c r="F1438">
        <f t="shared" si="46"/>
        <v>80</v>
      </c>
      <c r="H1438">
        <v>80</v>
      </c>
      <c r="I1438" t="str">
        <f t="shared" si="45"/>
        <v>Not Outlier</v>
      </c>
    </row>
    <row r="1439" spans="1:9" x14ac:dyDescent="0.25">
      <c r="A1439">
        <v>1438</v>
      </c>
      <c r="B1439" s="1" t="s">
        <v>106</v>
      </c>
      <c r="C1439" t="s">
        <v>151</v>
      </c>
      <c r="D1439">
        <v>35</v>
      </c>
      <c r="E1439" t="s">
        <v>156</v>
      </c>
      <c r="F1439">
        <f t="shared" si="46"/>
        <v>35</v>
      </c>
      <c r="H1439">
        <v>35</v>
      </c>
      <c r="I1439" t="str">
        <f t="shared" si="45"/>
        <v>Not Outlier</v>
      </c>
    </row>
    <row r="1440" spans="1:9" x14ac:dyDescent="0.25">
      <c r="A1440">
        <v>1439</v>
      </c>
      <c r="B1440" s="1" t="s">
        <v>105</v>
      </c>
      <c r="C1440" t="s">
        <v>151</v>
      </c>
      <c r="D1440">
        <v>40</v>
      </c>
      <c r="E1440" t="s">
        <v>156</v>
      </c>
      <c r="F1440">
        <f t="shared" si="46"/>
        <v>40</v>
      </c>
      <c r="H1440">
        <v>40</v>
      </c>
      <c r="I1440" t="str">
        <f t="shared" si="45"/>
        <v>Not Outlier</v>
      </c>
    </row>
    <row r="1441" spans="1:9" x14ac:dyDescent="0.25">
      <c r="A1441">
        <v>1440</v>
      </c>
      <c r="B1441" s="1" t="s">
        <v>105</v>
      </c>
      <c r="C1441" t="s">
        <v>152</v>
      </c>
      <c r="D1441">
        <v>60</v>
      </c>
      <c r="E1441" t="s">
        <v>156</v>
      </c>
      <c r="F1441">
        <f t="shared" si="46"/>
        <v>60</v>
      </c>
      <c r="H1441">
        <v>60</v>
      </c>
      <c r="I1441" t="str">
        <f t="shared" si="45"/>
        <v>Not Outlier</v>
      </c>
    </row>
    <row r="1442" spans="1:9" x14ac:dyDescent="0.25">
      <c r="A1442">
        <v>1441</v>
      </c>
      <c r="B1442" s="1" t="s">
        <v>101</v>
      </c>
      <c r="C1442" t="s">
        <v>151</v>
      </c>
      <c r="D1442">
        <v>65</v>
      </c>
      <c r="E1442" t="s">
        <v>156</v>
      </c>
      <c r="F1442">
        <f t="shared" si="46"/>
        <v>65</v>
      </c>
      <c r="H1442">
        <v>65</v>
      </c>
      <c r="I1442" t="str">
        <f t="shared" si="45"/>
        <v>Not Outlier</v>
      </c>
    </row>
    <row r="1443" spans="1:9" x14ac:dyDescent="0.25">
      <c r="A1443">
        <v>1442</v>
      </c>
      <c r="B1443" s="1" t="s">
        <v>99</v>
      </c>
      <c r="C1443" t="s">
        <v>151</v>
      </c>
      <c r="D1443">
        <v>82</v>
      </c>
      <c r="E1443" t="s">
        <v>156</v>
      </c>
      <c r="F1443">
        <f t="shared" si="46"/>
        <v>82</v>
      </c>
      <c r="H1443">
        <v>82</v>
      </c>
      <c r="I1443" t="str">
        <f t="shared" si="45"/>
        <v>Not Outlier</v>
      </c>
    </row>
    <row r="1444" spans="1:9" x14ac:dyDescent="0.25">
      <c r="A1444">
        <v>1443</v>
      </c>
      <c r="B1444" s="1" t="s">
        <v>99</v>
      </c>
      <c r="C1444" t="s">
        <v>152</v>
      </c>
      <c r="D1444">
        <v>43</v>
      </c>
      <c r="E1444" t="s">
        <v>156</v>
      </c>
      <c r="F1444">
        <f t="shared" si="46"/>
        <v>43</v>
      </c>
      <c r="H1444">
        <v>43</v>
      </c>
      <c r="I1444" t="str">
        <f t="shared" si="45"/>
        <v>Not Outlier</v>
      </c>
    </row>
    <row r="1445" spans="1:9" x14ac:dyDescent="0.25">
      <c r="A1445">
        <v>1444</v>
      </c>
      <c r="B1445" s="1" t="s">
        <v>105</v>
      </c>
      <c r="C1445" t="s">
        <v>151</v>
      </c>
      <c r="D1445">
        <v>65</v>
      </c>
      <c r="E1445" t="s">
        <v>156</v>
      </c>
      <c r="F1445">
        <f t="shared" si="46"/>
        <v>65</v>
      </c>
      <c r="H1445">
        <v>65</v>
      </c>
      <c r="I1445" t="str">
        <f t="shared" si="45"/>
        <v>Not Outlier</v>
      </c>
    </row>
    <row r="1446" spans="1:9" x14ac:dyDescent="0.25">
      <c r="A1446">
        <v>1445</v>
      </c>
      <c r="B1446" s="1" t="s">
        <v>99</v>
      </c>
      <c r="C1446" t="s">
        <v>151</v>
      </c>
      <c r="D1446">
        <v>51</v>
      </c>
      <c r="E1446" t="s">
        <v>156</v>
      </c>
      <c r="F1446">
        <f t="shared" si="46"/>
        <v>51</v>
      </c>
      <c r="H1446">
        <v>51</v>
      </c>
      <c r="I1446" t="str">
        <f t="shared" si="45"/>
        <v>Not Outlier</v>
      </c>
    </row>
    <row r="1447" spans="1:9" x14ac:dyDescent="0.25">
      <c r="A1447">
        <v>1446</v>
      </c>
      <c r="B1447" s="1" t="s">
        <v>109</v>
      </c>
      <c r="C1447" t="s">
        <v>152</v>
      </c>
      <c r="D1447">
        <v>52</v>
      </c>
      <c r="E1447" t="s">
        <v>156</v>
      </c>
      <c r="F1447">
        <f t="shared" si="46"/>
        <v>52</v>
      </c>
      <c r="H1447">
        <v>52</v>
      </c>
      <c r="I1447" t="str">
        <f t="shared" si="45"/>
        <v>Not Outlier</v>
      </c>
    </row>
    <row r="1448" spans="1:9" x14ac:dyDescent="0.25">
      <c r="A1448">
        <v>1447</v>
      </c>
      <c r="B1448" s="1" t="s">
        <v>106</v>
      </c>
      <c r="C1448" t="s">
        <v>152</v>
      </c>
      <c r="D1448">
        <v>20</v>
      </c>
      <c r="E1448" t="s">
        <v>156</v>
      </c>
      <c r="F1448">
        <f t="shared" si="46"/>
        <v>20</v>
      </c>
      <c r="H1448">
        <v>20</v>
      </c>
      <c r="I1448" t="str">
        <f t="shared" si="45"/>
        <v>Not Outlier</v>
      </c>
    </row>
    <row r="1449" spans="1:9" x14ac:dyDescent="0.25">
      <c r="A1449">
        <v>1448</v>
      </c>
      <c r="B1449" s="1" t="s">
        <v>108</v>
      </c>
      <c r="C1449" t="s">
        <v>151</v>
      </c>
      <c r="D1449">
        <v>84</v>
      </c>
      <c r="E1449" t="s">
        <v>156</v>
      </c>
      <c r="F1449">
        <f t="shared" si="46"/>
        <v>84</v>
      </c>
      <c r="H1449">
        <v>84</v>
      </c>
      <c r="I1449" t="str">
        <f t="shared" si="45"/>
        <v>Not Outlier</v>
      </c>
    </row>
    <row r="1450" spans="1:9" x14ac:dyDescent="0.25">
      <c r="A1450">
        <v>1449</v>
      </c>
      <c r="B1450" s="1" t="s">
        <v>99</v>
      </c>
      <c r="C1450" t="s">
        <v>152</v>
      </c>
      <c r="D1450">
        <v>82</v>
      </c>
      <c r="E1450" t="s">
        <v>156</v>
      </c>
      <c r="F1450">
        <f t="shared" si="46"/>
        <v>82</v>
      </c>
      <c r="H1450">
        <v>82</v>
      </c>
      <c r="I1450" t="str">
        <f t="shared" si="45"/>
        <v>Not Outlier</v>
      </c>
    </row>
    <row r="1451" spans="1:9" x14ac:dyDescent="0.25">
      <c r="A1451">
        <v>1450</v>
      </c>
      <c r="B1451" s="1" t="s">
        <v>100</v>
      </c>
      <c r="C1451" t="s">
        <v>151</v>
      </c>
      <c r="D1451">
        <v>27</v>
      </c>
      <c r="E1451" t="s">
        <v>156</v>
      </c>
      <c r="F1451">
        <f t="shared" si="46"/>
        <v>27</v>
      </c>
      <c r="H1451">
        <v>27</v>
      </c>
      <c r="I1451" t="str">
        <f t="shared" si="45"/>
        <v>Not Outlier</v>
      </c>
    </row>
    <row r="1452" spans="1:9" x14ac:dyDescent="0.25">
      <c r="A1452">
        <v>1451</v>
      </c>
      <c r="B1452" s="1" t="s">
        <v>99</v>
      </c>
      <c r="C1452" t="s">
        <v>152</v>
      </c>
      <c r="D1452">
        <v>51</v>
      </c>
      <c r="E1452" t="s">
        <v>156</v>
      </c>
      <c r="F1452">
        <f t="shared" si="46"/>
        <v>51</v>
      </c>
      <c r="H1452">
        <v>51</v>
      </c>
      <c r="I1452" t="str">
        <f t="shared" si="45"/>
        <v>Not Outlier</v>
      </c>
    </row>
    <row r="1453" spans="1:9" x14ac:dyDescent="0.25">
      <c r="A1453">
        <v>1452</v>
      </c>
      <c r="B1453" s="1" t="s">
        <v>100</v>
      </c>
      <c r="C1453" t="s">
        <v>152</v>
      </c>
      <c r="D1453">
        <v>22</v>
      </c>
      <c r="E1453" t="s">
        <v>156</v>
      </c>
      <c r="F1453">
        <f t="shared" si="46"/>
        <v>22</v>
      </c>
      <c r="H1453">
        <v>22</v>
      </c>
      <c r="I1453" t="str">
        <f t="shared" si="45"/>
        <v>Not Outlier</v>
      </c>
    </row>
    <row r="1454" spans="1:9" x14ac:dyDescent="0.25">
      <c r="A1454">
        <v>1453</v>
      </c>
      <c r="B1454" s="1" t="s">
        <v>106</v>
      </c>
      <c r="C1454" t="s">
        <v>151</v>
      </c>
      <c r="D1454">
        <v>24</v>
      </c>
      <c r="E1454" t="s">
        <v>156</v>
      </c>
      <c r="F1454">
        <f t="shared" si="46"/>
        <v>24</v>
      </c>
      <c r="H1454">
        <v>24</v>
      </c>
      <c r="I1454" t="str">
        <f t="shared" si="45"/>
        <v>Not Outlier</v>
      </c>
    </row>
    <row r="1455" spans="1:9" x14ac:dyDescent="0.25">
      <c r="A1455">
        <v>1454</v>
      </c>
      <c r="B1455" s="1" t="s">
        <v>105</v>
      </c>
      <c r="C1455" t="s">
        <v>152</v>
      </c>
      <c r="D1455">
        <v>71</v>
      </c>
      <c r="E1455" t="s">
        <v>156</v>
      </c>
      <c r="F1455">
        <f t="shared" si="46"/>
        <v>71</v>
      </c>
      <c r="H1455">
        <v>71</v>
      </c>
      <c r="I1455" t="str">
        <f t="shared" si="45"/>
        <v>Not Outlier</v>
      </c>
    </row>
    <row r="1456" spans="1:9" x14ac:dyDescent="0.25">
      <c r="A1456">
        <v>1455</v>
      </c>
      <c r="B1456" s="1" t="s">
        <v>99</v>
      </c>
      <c r="C1456" t="s">
        <v>152</v>
      </c>
      <c r="D1456">
        <v>87</v>
      </c>
      <c r="E1456" t="s">
        <v>156</v>
      </c>
      <c r="F1456">
        <f t="shared" si="46"/>
        <v>87</v>
      </c>
      <c r="H1456">
        <v>87</v>
      </c>
      <c r="I1456" t="str">
        <f t="shared" si="45"/>
        <v>Not Outlier</v>
      </c>
    </row>
    <row r="1457" spans="1:9" x14ac:dyDescent="0.25">
      <c r="A1457">
        <v>1456</v>
      </c>
      <c r="B1457" s="1" t="s">
        <v>105</v>
      </c>
      <c r="C1457" t="s">
        <v>152</v>
      </c>
      <c r="D1457">
        <v>35</v>
      </c>
      <c r="E1457" t="s">
        <v>156</v>
      </c>
      <c r="F1457">
        <f t="shared" si="46"/>
        <v>35</v>
      </c>
      <c r="H1457">
        <v>35</v>
      </c>
      <c r="I1457" t="str">
        <f t="shared" si="45"/>
        <v>Not Outlier</v>
      </c>
    </row>
    <row r="1458" spans="1:9" x14ac:dyDescent="0.25">
      <c r="A1458">
        <v>1457</v>
      </c>
      <c r="B1458" s="1" t="s">
        <v>101</v>
      </c>
      <c r="C1458" t="s">
        <v>151</v>
      </c>
      <c r="D1458">
        <v>49</v>
      </c>
      <c r="E1458" t="s">
        <v>156</v>
      </c>
      <c r="F1458">
        <f t="shared" si="46"/>
        <v>49</v>
      </c>
      <c r="H1458">
        <v>49</v>
      </c>
      <c r="I1458" t="str">
        <f t="shared" si="45"/>
        <v>Not Outlier</v>
      </c>
    </row>
    <row r="1459" spans="1:9" x14ac:dyDescent="0.25">
      <c r="A1459">
        <v>1458</v>
      </c>
      <c r="B1459" s="1" t="s">
        <v>100</v>
      </c>
      <c r="C1459" t="s">
        <v>151</v>
      </c>
      <c r="D1459">
        <v>67</v>
      </c>
      <c r="E1459" t="s">
        <v>156</v>
      </c>
      <c r="F1459">
        <f t="shared" si="46"/>
        <v>67</v>
      </c>
      <c r="H1459">
        <v>67</v>
      </c>
      <c r="I1459" t="str">
        <f t="shared" si="45"/>
        <v>Not Outlier</v>
      </c>
    </row>
    <row r="1460" spans="1:9" x14ac:dyDescent="0.25">
      <c r="A1460">
        <v>1459</v>
      </c>
      <c r="B1460" s="1" t="s">
        <v>100</v>
      </c>
      <c r="C1460" t="s">
        <v>151</v>
      </c>
      <c r="D1460">
        <v>59</v>
      </c>
      <c r="E1460" t="s">
        <v>156</v>
      </c>
      <c r="F1460">
        <f t="shared" si="46"/>
        <v>59</v>
      </c>
      <c r="H1460">
        <v>59</v>
      </c>
      <c r="I1460" t="str">
        <f t="shared" si="45"/>
        <v>Not Outlier</v>
      </c>
    </row>
    <row r="1461" spans="1:9" x14ac:dyDescent="0.25">
      <c r="A1461">
        <v>1460</v>
      </c>
      <c r="B1461" s="1" t="s">
        <v>107</v>
      </c>
      <c r="C1461" t="s">
        <v>151</v>
      </c>
      <c r="D1461">
        <v>63</v>
      </c>
      <c r="E1461" t="s">
        <v>156</v>
      </c>
      <c r="F1461">
        <f t="shared" si="46"/>
        <v>63</v>
      </c>
      <c r="H1461">
        <v>63</v>
      </c>
      <c r="I1461" t="str">
        <f t="shared" si="45"/>
        <v>Not Outlier</v>
      </c>
    </row>
    <row r="1462" spans="1:9" x14ac:dyDescent="0.25">
      <c r="A1462">
        <v>1461</v>
      </c>
      <c r="B1462" s="1" t="s">
        <v>99</v>
      </c>
      <c r="C1462" t="s">
        <v>151</v>
      </c>
      <c r="D1462">
        <v>77</v>
      </c>
      <c r="E1462" t="s">
        <v>156</v>
      </c>
      <c r="F1462">
        <f t="shared" si="46"/>
        <v>77</v>
      </c>
      <c r="H1462">
        <v>77</v>
      </c>
      <c r="I1462" t="str">
        <f t="shared" si="45"/>
        <v>Not Outlier</v>
      </c>
    </row>
    <row r="1463" spans="1:9" x14ac:dyDescent="0.25">
      <c r="A1463">
        <v>1462</v>
      </c>
      <c r="B1463" s="1" t="s">
        <v>99</v>
      </c>
      <c r="C1463" t="s">
        <v>151</v>
      </c>
      <c r="D1463">
        <v>65</v>
      </c>
      <c r="E1463" t="s">
        <v>156</v>
      </c>
      <c r="F1463">
        <f t="shared" si="46"/>
        <v>65</v>
      </c>
      <c r="H1463">
        <v>65</v>
      </c>
      <c r="I1463" t="str">
        <f t="shared" si="45"/>
        <v>Not Outlier</v>
      </c>
    </row>
    <row r="1464" spans="1:9" x14ac:dyDescent="0.25">
      <c r="A1464">
        <v>1463</v>
      </c>
      <c r="B1464" s="1" t="s">
        <v>101</v>
      </c>
      <c r="C1464" t="s">
        <v>152</v>
      </c>
      <c r="D1464">
        <v>31</v>
      </c>
      <c r="E1464" t="s">
        <v>156</v>
      </c>
      <c r="F1464">
        <f t="shared" si="46"/>
        <v>31</v>
      </c>
      <c r="H1464">
        <v>31</v>
      </c>
      <c r="I1464" t="str">
        <f t="shared" si="45"/>
        <v>Not Outlier</v>
      </c>
    </row>
    <row r="1465" spans="1:9" x14ac:dyDescent="0.25">
      <c r="A1465">
        <v>1464</v>
      </c>
      <c r="B1465" s="1" t="s">
        <v>100</v>
      </c>
      <c r="C1465" t="s">
        <v>152</v>
      </c>
      <c r="D1465">
        <v>73</v>
      </c>
      <c r="E1465" t="s">
        <v>156</v>
      </c>
      <c r="F1465">
        <f t="shared" si="46"/>
        <v>73</v>
      </c>
      <c r="H1465">
        <v>73</v>
      </c>
      <c r="I1465" t="str">
        <f t="shared" si="45"/>
        <v>Not Outlier</v>
      </c>
    </row>
    <row r="1466" spans="1:9" x14ac:dyDescent="0.25">
      <c r="A1466">
        <v>1465</v>
      </c>
      <c r="B1466" s="1" t="s">
        <v>100</v>
      </c>
      <c r="C1466" t="s">
        <v>151</v>
      </c>
      <c r="D1466">
        <v>71</v>
      </c>
      <c r="E1466" t="s">
        <v>156</v>
      </c>
      <c r="F1466">
        <f t="shared" si="46"/>
        <v>71</v>
      </c>
      <c r="H1466">
        <v>71</v>
      </c>
      <c r="I1466" t="str">
        <f t="shared" si="45"/>
        <v>Not Outlier</v>
      </c>
    </row>
    <row r="1467" spans="1:9" x14ac:dyDescent="0.25">
      <c r="A1467">
        <v>1466</v>
      </c>
      <c r="B1467" s="1" t="s">
        <v>111</v>
      </c>
      <c r="C1467" t="s">
        <v>152</v>
      </c>
      <c r="D1467">
        <v>39</v>
      </c>
      <c r="E1467" t="s">
        <v>156</v>
      </c>
      <c r="F1467">
        <f t="shared" si="46"/>
        <v>39</v>
      </c>
      <c r="H1467">
        <v>39</v>
      </c>
      <c r="I1467" t="str">
        <f t="shared" si="45"/>
        <v>Not Outlier</v>
      </c>
    </row>
    <row r="1468" spans="1:9" x14ac:dyDescent="0.25">
      <c r="A1468">
        <v>1467</v>
      </c>
      <c r="B1468" s="1" t="s">
        <v>99</v>
      </c>
      <c r="C1468" t="s">
        <v>152</v>
      </c>
      <c r="D1468">
        <v>18</v>
      </c>
      <c r="E1468" t="s">
        <v>156</v>
      </c>
      <c r="F1468">
        <f t="shared" si="46"/>
        <v>18</v>
      </c>
      <c r="H1468">
        <v>18</v>
      </c>
      <c r="I1468" t="str">
        <f t="shared" si="45"/>
        <v>Not Outlier</v>
      </c>
    </row>
    <row r="1469" spans="1:9" x14ac:dyDescent="0.25">
      <c r="A1469">
        <v>1468</v>
      </c>
      <c r="B1469" s="1" t="s">
        <v>99</v>
      </c>
      <c r="C1469" t="s">
        <v>152</v>
      </c>
      <c r="D1469">
        <v>71</v>
      </c>
      <c r="E1469" t="s">
        <v>156</v>
      </c>
      <c r="F1469">
        <f t="shared" si="46"/>
        <v>71</v>
      </c>
      <c r="H1469">
        <v>71</v>
      </c>
      <c r="I1469" t="str">
        <f t="shared" si="45"/>
        <v>Not Outlier</v>
      </c>
    </row>
    <row r="1470" spans="1:9" x14ac:dyDescent="0.25">
      <c r="A1470">
        <v>1469</v>
      </c>
      <c r="B1470" s="1" t="s">
        <v>107</v>
      </c>
      <c r="C1470" t="s">
        <v>152</v>
      </c>
      <c r="D1470">
        <v>38</v>
      </c>
      <c r="E1470" t="s">
        <v>156</v>
      </c>
      <c r="F1470">
        <f t="shared" si="46"/>
        <v>38</v>
      </c>
      <c r="H1470">
        <v>38</v>
      </c>
      <c r="I1470" t="str">
        <f t="shared" si="45"/>
        <v>Not Outlier</v>
      </c>
    </row>
    <row r="1471" spans="1:9" x14ac:dyDescent="0.25">
      <c r="A1471">
        <v>1470</v>
      </c>
      <c r="B1471" s="1" t="s">
        <v>99</v>
      </c>
      <c r="C1471" t="s">
        <v>152</v>
      </c>
      <c r="D1471">
        <v>34</v>
      </c>
      <c r="E1471" t="s">
        <v>156</v>
      </c>
      <c r="F1471">
        <f t="shared" si="46"/>
        <v>34</v>
      </c>
      <c r="H1471">
        <v>34</v>
      </c>
      <c r="I1471" t="str">
        <f t="shared" si="45"/>
        <v>Not Outlier</v>
      </c>
    </row>
    <row r="1472" spans="1:9" x14ac:dyDescent="0.25">
      <c r="A1472">
        <v>1471</v>
      </c>
      <c r="B1472" s="1" t="s">
        <v>107</v>
      </c>
      <c r="C1472" t="s">
        <v>152</v>
      </c>
      <c r="D1472">
        <v>69</v>
      </c>
      <c r="E1472" t="s">
        <v>156</v>
      </c>
      <c r="F1472">
        <f t="shared" si="46"/>
        <v>69</v>
      </c>
      <c r="H1472">
        <v>69</v>
      </c>
      <c r="I1472" t="str">
        <f t="shared" si="45"/>
        <v>Not Outlier</v>
      </c>
    </row>
    <row r="1473" spans="1:9" x14ac:dyDescent="0.25">
      <c r="A1473">
        <v>1472</v>
      </c>
      <c r="B1473" s="1" t="s">
        <v>99</v>
      </c>
      <c r="C1473" t="s">
        <v>152</v>
      </c>
      <c r="D1473">
        <v>83</v>
      </c>
      <c r="E1473" t="s">
        <v>156</v>
      </c>
      <c r="F1473">
        <f t="shared" si="46"/>
        <v>83</v>
      </c>
      <c r="H1473">
        <v>83</v>
      </c>
      <c r="I1473" t="str">
        <f t="shared" si="45"/>
        <v>Not Outlier</v>
      </c>
    </row>
    <row r="1474" spans="1:9" x14ac:dyDescent="0.25">
      <c r="A1474">
        <v>1473</v>
      </c>
      <c r="B1474" s="1" t="s">
        <v>99</v>
      </c>
      <c r="C1474" t="s">
        <v>152</v>
      </c>
      <c r="D1474">
        <v>40</v>
      </c>
      <c r="E1474" t="s">
        <v>156</v>
      </c>
      <c r="F1474">
        <f t="shared" si="46"/>
        <v>40</v>
      </c>
      <c r="H1474">
        <v>40</v>
      </c>
      <c r="I1474" t="str">
        <f t="shared" si="45"/>
        <v>Not Outlier</v>
      </c>
    </row>
    <row r="1475" spans="1:9" x14ac:dyDescent="0.25">
      <c r="A1475">
        <v>1474</v>
      </c>
      <c r="B1475" s="1" t="s">
        <v>99</v>
      </c>
      <c r="C1475" t="s">
        <v>151</v>
      </c>
      <c r="D1475">
        <v>25</v>
      </c>
      <c r="E1475" t="s">
        <v>156</v>
      </c>
      <c r="F1475">
        <f t="shared" si="46"/>
        <v>25</v>
      </c>
      <c r="H1475">
        <v>25</v>
      </c>
      <c r="I1475" t="str">
        <f t="shared" ref="I1475:I1538" si="47">IF(OR(H1475&gt;$L$9,H1475&lt;$L$10),"Outlier","Not Outlier")</f>
        <v>Not Outlier</v>
      </c>
    </row>
    <row r="1476" spans="1:9" x14ac:dyDescent="0.25">
      <c r="A1476">
        <v>1475</v>
      </c>
      <c r="B1476" s="1" t="s">
        <v>105</v>
      </c>
      <c r="C1476" t="s">
        <v>152</v>
      </c>
      <c r="D1476">
        <v>25</v>
      </c>
      <c r="E1476" t="s">
        <v>156</v>
      </c>
      <c r="F1476">
        <f t="shared" si="46"/>
        <v>25</v>
      </c>
      <c r="H1476">
        <v>25</v>
      </c>
      <c r="I1476" t="str">
        <f t="shared" si="47"/>
        <v>Not Outlier</v>
      </c>
    </row>
    <row r="1477" spans="1:9" x14ac:dyDescent="0.25">
      <c r="A1477">
        <v>1476</v>
      </c>
      <c r="B1477" s="1" t="s">
        <v>107</v>
      </c>
      <c r="C1477" t="s">
        <v>151</v>
      </c>
      <c r="D1477">
        <v>23</v>
      </c>
      <c r="E1477" t="s">
        <v>156</v>
      </c>
      <c r="F1477">
        <f t="shared" si="46"/>
        <v>23</v>
      </c>
      <c r="H1477">
        <v>23</v>
      </c>
      <c r="I1477" t="str">
        <f t="shared" si="47"/>
        <v>Not Outlier</v>
      </c>
    </row>
    <row r="1478" spans="1:9" x14ac:dyDescent="0.25">
      <c r="A1478">
        <v>1477</v>
      </c>
      <c r="B1478" s="1" t="s">
        <v>105</v>
      </c>
      <c r="C1478" t="s">
        <v>152</v>
      </c>
      <c r="D1478">
        <v>73</v>
      </c>
      <c r="E1478" t="s">
        <v>156</v>
      </c>
      <c r="F1478">
        <f t="shared" ref="F1478:F1541" si="48">IF(D1478,D1478,AVERAGE(D1475:D1477))</f>
        <v>73</v>
      </c>
      <c r="H1478">
        <v>73</v>
      </c>
      <c r="I1478" t="str">
        <f t="shared" si="47"/>
        <v>Not Outlier</v>
      </c>
    </row>
    <row r="1479" spans="1:9" x14ac:dyDescent="0.25">
      <c r="A1479">
        <v>1478</v>
      </c>
      <c r="B1479" s="1" t="s">
        <v>104</v>
      </c>
      <c r="C1479" t="s">
        <v>151</v>
      </c>
      <c r="D1479">
        <v>43</v>
      </c>
      <c r="E1479" t="s">
        <v>156</v>
      </c>
      <c r="F1479">
        <f t="shared" si="48"/>
        <v>43</v>
      </c>
      <c r="H1479">
        <v>43</v>
      </c>
      <c r="I1479" t="str">
        <f t="shared" si="47"/>
        <v>Not Outlier</v>
      </c>
    </row>
    <row r="1480" spans="1:9" x14ac:dyDescent="0.25">
      <c r="A1480">
        <v>1479</v>
      </c>
      <c r="B1480" s="1" t="s">
        <v>99</v>
      </c>
      <c r="C1480" t="s">
        <v>152</v>
      </c>
      <c r="D1480">
        <v>87</v>
      </c>
      <c r="E1480" t="s">
        <v>156</v>
      </c>
      <c r="F1480">
        <f t="shared" si="48"/>
        <v>87</v>
      </c>
      <c r="H1480">
        <v>87</v>
      </c>
      <c r="I1480" t="str">
        <f t="shared" si="47"/>
        <v>Not Outlier</v>
      </c>
    </row>
    <row r="1481" spans="1:9" x14ac:dyDescent="0.25">
      <c r="A1481">
        <v>1480</v>
      </c>
      <c r="B1481" s="1" t="s">
        <v>102</v>
      </c>
      <c r="C1481" t="s">
        <v>151</v>
      </c>
      <c r="D1481">
        <v>43</v>
      </c>
      <c r="E1481" t="s">
        <v>156</v>
      </c>
      <c r="F1481">
        <f t="shared" si="48"/>
        <v>43</v>
      </c>
      <c r="H1481">
        <v>43</v>
      </c>
      <c r="I1481" t="str">
        <f t="shared" si="47"/>
        <v>Not Outlier</v>
      </c>
    </row>
    <row r="1482" spans="1:9" x14ac:dyDescent="0.25">
      <c r="A1482">
        <v>1481</v>
      </c>
      <c r="B1482" s="1" t="s">
        <v>99</v>
      </c>
      <c r="C1482" t="s">
        <v>151</v>
      </c>
      <c r="D1482">
        <v>53</v>
      </c>
      <c r="E1482" t="s">
        <v>156</v>
      </c>
      <c r="F1482">
        <f t="shared" si="48"/>
        <v>53</v>
      </c>
      <c r="H1482">
        <v>53</v>
      </c>
      <c r="I1482" t="str">
        <f t="shared" si="47"/>
        <v>Not Outlier</v>
      </c>
    </row>
    <row r="1483" spans="1:9" x14ac:dyDescent="0.25">
      <c r="A1483">
        <v>1482</v>
      </c>
      <c r="B1483" s="1" t="s">
        <v>100</v>
      </c>
      <c r="C1483" t="s">
        <v>151</v>
      </c>
      <c r="D1483">
        <v>24</v>
      </c>
      <c r="E1483" t="s">
        <v>156</v>
      </c>
      <c r="F1483">
        <f t="shared" si="48"/>
        <v>24</v>
      </c>
      <c r="H1483">
        <v>24</v>
      </c>
      <c r="I1483" t="str">
        <f t="shared" si="47"/>
        <v>Not Outlier</v>
      </c>
    </row>
    <row r="1484" spans="1:9" x14ac:dyDescent="0.25">
      <c r="A1484">
        <v>1483</v>
      </c>
      <c r="B1484" s="1" t="s">
        <v>99</v>
      </c>
      <c r="C1484" t="s">
        <v>151</v>
      </c>
      <c r="D1484">
        <v>82</v>
      </c>
      <c r="E1484" t="s">
        <v>156</v>
      </c>
      <c r="F1484">
        <f t="shared" si="48"/>
        <v>82</v>
      </c>
      <c r="H1484">
        <v>82</v>
      </c>
      <c r="I1484" t="str">
        <f t="shared" si="47"/>
        <v>Not Outlier</v>
      </c>
    </row>
    <row r="1485" spans="1:9" x14ac:dyDescent="0.25">
      <c r="A1485">
        <v>1484</v>
      </c>
      <c r="B1485" s="1" t="s">
        <v>99</v>
      </c>
      <c r="C1485" t="s">
        <v>152</v>
      </c>
      <c r="D1485">
        <v>84</v>
      </c>
      <c r="E1485" t="s">
        <v>156</v>
      </c>
      <c r="F1485">
        <f t="shared" si="48"/>
        <v>84</v>
      </c>
      <c r="H1485">
        <v>84</v>
      </c>
      <c r="I1485" t="str">
        <f t="shared" si="47"/>
        <v>Not Outlier</v>
      </c>
    </row>
    <row r="1486" spans="1:9" x14ac:dyDescent="0.25">
      <c r="A1486">
        <v>1485</v>
      </c>
      <c r="B1486" s="1" t="s">
        <v>105</v>
      </c>
      <c r="C1486" t="s">
        <v>152</v>
      </c>
      <c r="D1486">
        <v>38</v>
      </c>
      <c r="E1486" t="s">
        <v>156</v>
      </c>
      <c r="F1486">
        <f t="shared" si="48"/>
        <v>38</v>
      </c>
      <c r="H1486">
        <v>38</v>
      </c>
      <c r="I1486" t="str">
        <f t="shared" si="47"/>
        <v>Not Outlier</v>
      </c>
    </row>
    <row r="1487" spans="1:9" x14ac:dyDescent="0.25">
      <c r="A1487">
        <v>1486</v>
      </c>
      <c r="B1487" s="1" t="s">
        <v>99</v>
      </c>
      <c r="C1487" t="s">
        <v>152</v>
      </c>
      <c r="D1487">
        <v>30</v>
      </c>
      <c r="E1487" t="s">
        <v>156</v>
      </c>
      <c r="F1487">
        <f t="shared" si="48"/>
        <v>30</v>
      </c>
      <c r="H1487">
        <v>30</v>
      </c>
      <c r="I1487" t="str">
        <f t="shared" si="47"/>
        <v>Not Outlier</v>
      </c>
    </row>
    <row r="1488" spans="1:9" x14ac:dyDescent="0.25">
      <c r="A1488">
        <v>1487</v>
      </c>
      <c r="B1488" s="1" t="s">
        <v>107</v>
      </c>
      <c r="C1488" t="s">
        <v>151</v>
      </c>
      <c r="D1488">
        <v>76</v>
      </c>
      <c r="E1488" t="s">
        <v>156</v>
      </c>
      <c r="F1488">
        <f t="shared" si="48"/>
        <v>76</v>
      </c>
      <c r="H1488">
        <v>76</v>
      </c>
      <c r="I1488" t="str">
        <f t="shared" si="47"/>
        <v>Not Outlier</v>
      </c>
    </row>
    <row r="1489" spans="1:9" x14ac:dyDescent="0.25">
      <c r="A1489">
        <v>1488</v>
      </c>
      <c r="B1489" s="1" t="s">
        <v>99</v>
      </c>
      <c r="C1489" t="s">
        <v>151</v>
      </c>
      <c r="D1489">
        <v>35</v>
      </c>
      <c r="E1489" t="s">
        <v>156</v>
      </c>
      <c r="F1489">
        <f t="shared" si="48"/>
        <v>35</v>
      </c>
      <c r="H1489">
        <v>35</v>
      </c>
      <c r="I1489" t="str">
        <f t="shared" si="47"/>
        <v>Not Outlier</v>
      </c>
    </row>
    <row r="1490" spans="1:9" x14ac:dyDescent="0.25">
      <c r="A1490">
        <v>1489</v>
      </c>
      <c r="B1490" s="1" t="s">
        <v>105</v>
      </c>
      <c r="C1490" t="s">
        <v>152</v>
      </c>
      <c r="D1490">
        <v>46</v>
      </c>
      <c r="E1490" t="s">
        <v>156</v>
      </c>
      <c r="F1490">
        <f t="shared" si="48"/>
        <v>46</v>
      </c>
      <c r="H1490">
        <v>46</v>
      </c>
      <c r="I1490" t="str">
        <f t="shared" si="47"/>
        <v>Not Outlier</v>
      </c>
    </row>
    <row r="1491" spans="1:9" x14ac:dyDescent="0.25">
      <c r="A1491">
        <v>1490</v>
      </c>
      <c r="B1491" s="1" t="s">
        <v>105</v>
      </c>
      <c r="C1491" t="s">
        <v>152</v>
      </c>
      <c r="D1491">
        <v>30</v>
      </c>
      <c r="E1491" t="s">
        <v>156</v>
      </c>
      <c r="F1491">
        <f t="shared" si="48"/>
        <v>30</v>
      </c>
      <c r="H1491">
        <v>30</v>
      </c>
      <c r="I1491" t="str">
        <f t="shared" si="47"/>
        <v>Not Outlier</v>
      </c>
    </row>
    <row r="1492" spans="1:9" x14ac:dyDescent="0.25">
      <c r="A1492">
        <v>1491</v>
      </c>
      <c r="B1492" s="1" t="s">
        <v>99</v>
      </c>
      <c r="C1492" t="s">
        <v>152</v>
      </c>
      <c r="D1492">
        <v>67</v>
      </c>
      <c r="E1492" t="s">
        <v>156</v>
      </c>
      <c r="F1492">
        <f t="shared" si="48"/>
        <v>67</v>
      </c>
      <c r="H1492">
        <v>67</v>
      </c>
      <c r="I1492" t="str">
        <f t="shared" si="47"/>
        <v>Not Outlier</v>
      </c>
    </row>
    <row r="1493" spans="1:9" x14ac:dyDescent="0.25">
      <c r="A1493">
        <v>1492</v>
      </c>
      <c r="B1493" s="1" t="s">
        <v>99</v>
      </c>
      <c r="C1493" t="s">
        <v>152</v>
      </c>
      <c r="D1493">
        <v>78</v>
      </c>
      <c r="E1493" t="s">
        <v>156</v>
      </c>
      <c r="F1493">
        <f t="shared" si="48"/>
        <v>78</v>
      </c>
      <c r="H1493">
        <v>78</v>
      </c>
      <c r="I1493" t="str">
        <f t="shared" si="47"/>
        <v>Not Outlier</v>
      </c>
    </row>
    <row r="1494" spans="1:9" x14ac:dyDescent="0.25">
      <c r="A1494">
        <v>1493</v>
      </c>
      <c r="B1494" s="1" t="s">
        <v>108</v>
      </c>
      <c r="C1494" t="s">
        <v>152</v>
      </c>
      <c r="D1494">
        <v>25</v>
      </c>
      <c r="E1494" t="s">
        <v>156</v>
      </c>
      <c r="F1494">
        <f t="shared" si="48"/>
        <v>25</v>
      </c>
      <c r="H1494">
        <v>25</v>
      </c>
      <c r="I1494" t="str">
        <f t="shared" si="47"/>
        <v>Not Outlier</v>
      </c>
    </row>
    <row r="1495" spans="1:9" x14ac:dyDescent="0.25">
      <c r="A1495">
        <v>1494</v>
      </c>
      <c r="B1495" s="1" t="s">
        <v>105</v>
      </c>
      <c r="C1495" t="s">
        <v>151</v>
      </c>
      <c r="D1495">
        <v>35</v>
      </c>
      <c r="E1495" t="s">
        <v>156</v>
      </c>
      <c r="F1495">
        <f t="shared" si="48"/>
        <v>35</v>
      </c>
      <c r="H1495">
        <v>35</v>
      </c>
      <c r="I1495" t="str">
        <f t="shared" si="47"/>
        <v>Not Outlier</v>
      </c>
    </row>
    <row r="1496" spans="1:9" x14ac:dyDescent="0.25">
      <c r="A1496">
        <v>1495</v>
      </c>
      <c r="B1496" s="1" t="s">
        <v>108</v>
      </c>
      <c r="C1496" t="s">
        <v>151</v>
      </c>
      <c r="D1496">
        <v>34</v>
      </c>
      <c r="E1496" t="s">
        <v>156</v>
      </c>
      <c r="F1496">
        <f t="shared" si="48"/>
        <v>34</v>
      </c>
      <c r="H1496">
        <v>34</v>
      </c>
      <c r="I1496" t="str">
        <f t="shared" si="47"/>
        <v>Not Outlier</v>
      </c>
    </row>
    <row r="1497" spans="1:9" x14ac:dyDescent="0.25">
      <c r="A1497">
        <v>1496</v>
      </c>
      <c r="B1497" s="1" t="s">
        <v>99</v>
      </c>
      <c r="C1497" t="s">
        <v>152</v>
      </c>
      <c r="D1497">
        <v>74</v>
      </c>
      <c r="E1497" t="s">
        <v>156</v>
      </c>
      <c r="F1497">
        <f t="shared" si="48"/>
        <v>74</v>
      </c>
      <c r="H1497">
        <v>74</v>
      </c>
      <c r="I1497" t="str">
        <f t="shared" si="47"/>
        <v>Not Outlier</v>
      </c>
    </row>
    <row r="1498" spans="1:9" x14ac:dyDescent="0.25">
      <c r="A1498">
        <v>1497</v>
      </c>
      <c r="B1498" s="1" t="s">
        <v>105</v>
      </c>
      <c r="C1498" t="s">
        <v>152</v>
      </c>
      <c r="E1498" t="s">
        <v>156</v>
      </c>
      <c r="F1498" s="24">
        <f t="shared" si="48"/>
        <v>47.666666666666664</v>
      </c>
      <c r="H1498" s="24">
        <f>AVERAGE(H1495:H1497)</f>
        <v>47.666666666666664</v>
      </c>
      <c r="I1498" t="str">
        <f t="shared" si="47"/>
        <v>Not Outlier</v>
      </c>
    </row>
    <row r="1499" spans="1:9" x14ac:dyDescent="0.25">
      <c r="A1499">
        <v>1498</v>
      </c>
      <c r="B1499" s="1" t="s">
        <v>109</v>
      </c>
      <c r="C1499" t="s">
        <v>152</v>
      </c>
      <c r="D1499">
        <v>75</v>
      </c>
      <c r="E1499" t="s">
        <v>156</v>
      </c>
      <c r="F1499">
        <f t="shared" si="48"/>
        <v>75</v>
      </c>
      <c r="H1499">
        <v>75</v>
      </c>
      <c r="I1499" t="str">
        <f t="shared" si="47"/>
        <v>Not Outlier</v>
      </c>
    </row>
    <row r="1500" spans="1:9" x14ac:dyDescent="0.25">
      <c r="A1500">
        <v>1499</v>
      </c>
      <c r="B1500" s="1" t="s">
        <v>99</v>
      </c>
      <c r="C1500" t="s">
        <v>152</v>
      </c>
      <c r="D1500">
        <v>48</v>
      </c>
      <c r="E1500" t="s">
        <v>156</v>
      </c>
      <c r="F1500">
        <f t="shared" si="48"/>
        <v>48</v>
      </c>
      <c r="H1500">
        <v>48</v>
      </c>
      <c r="I1500" t="str">
        <f t="shared" si="47"/>
        <v>Not Outlier</v>
      </c>
    </row>
    <row r="1501" spans="1:9" x14ac:dyDescent="0.25">
      <c r="A1501">
        <v>1500</v>
      </c>
      <c r="B1501" s="1" t="s">
        <v>99</v>
      </c>
      <c r="C1501" t="s">
        <v>151</v>
      </c>
      <c r="D1501">
        <v>19</v>
      </c>
      <c r="E1501" t="s">
        <v>156</v>
      </c>
      <c r="F1501">
        <f t="shared" si="48"/>
        <v>19</v>
      </c>
      <c r="H1501">
        <v>19</v>
      </c>
      <c r="I1501" t="str">
        <f t="shared" si="47"/>
        <v>Not Outlier</v>
      </c>
    </row>
    <row r="1502" spans="1:9" x14ac:dyDescent="0.25">
      <c r="A1502">
        <v>1501</v>
      </c>
      <c r="B1502" s="1" t="s">
        <v>99</v>
      </c>
      <c r="C1502" t="s">
        <v>151</v>
      </c>
      <c r="D1502">
        <v>51</v>
      </c>
      <c r="E1502" t="s">
        <v>157</v>
      </c>
      <c r="F1502">
        <f t="shared" si="48"/>
        <v>51</v>
      </c>
      <c r="H1502">
        <v>51</v>
      </c>
      <c r="I1502" t="str">
        <f t="shared" si="47"/>
        <v>Not Outlier</v>
      </c>
    </row>
    <row r="1503" spans="1:9" x14ac:dyDescent="0.25">
      <c r="A1503">
        <v>1502</v>
      </c>
      <c r="B1503" s="1" t="s">
        <v>105</v>
      </c>
      <c r="C1503" t="s">
        <v>152</v>
      </c>
      <c r="D1503">
        <v>33</v>
      </c>
      <c r="E1503" t="s">
        <v>157</v>
      </c>
      <c r="F1503">
        <f t="shared" si="48"/>
        <v>33</v>
      </c>
      <c r="H1503">
        <v>33</v>
      </c>
      <c r="I1503" t="str">
        <f t="shared" si="47"/>
        <v>Not Outlier</v>
      </c>
    </row>
    <row r="1504" spans="1:9" x14ac:dyDescent="0.25">
      <c r="A1504">
        <v>1503</v>
      </c>
      <c r="B1504" s="1" t="s">
        <v>103</v>
      </c>
      <c r="C1504" t="s">
        <v>152</v>
      </c>
      <c r="D1504">
        <v>79</v>
      </c>
      <c r="E1504" t="s">
        <v>157</v>
      </c>
      <c r="F1504">
        <f t="shared" si="48"/>
        <v>79</v>
      </c>
      <c r="H1504">
        <v>79</v>
      </c>
      <c r="I1504" t="str">
        <f t="shared" si="47"/>
        <v>Not Outlier</v>
      </c>
    </row>
    <row r="1505" spans="1:9" x14ac:dyDescent="0.25">
      <c r="A1505">
        <v>1504</v>
      </c>
      <c r="B1505" s="1" t="s">
        <v>100</v>
      </c>
      <c r="C1505" t="s">
        <v>152</v>
      </c>
      <c r="D1505">
        <v>33</v>
      </c>
      <c r="E1505" t="s">
        <v>157</v>
      </c>
      <c r="F1505">
        <f t="shared" si="48"/>
        <v>33</v>
      </c>
      <c r="H1505">
        <v>33</v>
      </c>
      <c r="I1505" t="str">
        <f t="shared" si="47"/>
        <v>Not Outlier</v>
      </c>
    </row>
    <row r="1506" spans="1:9" x14ac:dyDescent="0.25">
      <c r="A1506">
        <v>1505</v>
      </c>
      <c r="B1506" s="1" t="s">
        <v>99</v>
      </c>
      <c r="C1506" t="s">
        <v>151</v>
      </c>
      <c r="D1506">
        <v>48</v>
      </c>
      <c r="E1506" t="s">
        <v>157</v>
      </c>
      <c r="F1506">
        <f t="shared" si="48"/>
        <v>48</v>
      </c>
      <c r="H1506">
        <v>48</v>
      </c>
      <c r="I1506" t="str">
        <f t="shared" si="47"/>
        <v>Not Outlier</v>
      </c>
    </row>
    <row r="1507" spans="1:9" x14ac:dyDescent="0.25">
      <c r="A1507">
        <v>1506</v>
      </c>
      <c r="B1507" s="1" t="s">
        <v>99</v>
      </c>
      <c r="C1507" t="s">
        <v>151</v>
      </c>
      <c r="D1507">
        <v>18</v>
      </c>
      <c r="E1507" t="s">
        <v>157</v>
      </c>
      <c r="F1507">
        <f t="shared" si="48"/>
        <v>18</v>
      </c>
      <c r="H1507">
        <v>18</v>
      </c>
      <c r="I1507" t="str">
        <f t="shared" si="47"/>
        <v>Not Outlier</v>
      </c>
    </row>
    <row r="1508" spans="1:9" x14ac:dyDescent="0.25">
      <c r="A1508">
        <v>1507</v>
      </c>
      <c r="B1508" s="1" t="s">
        <v>99</v>
      </c>
      <c r="C1508" t="s">
        <v>152</v>
      </c>
      <c r="D1508">
        <v>78</v>
      </c>
      <c r="E1508" t="s">
        <v>157</v>
      </c>
      <c r="F1508">
        <f t="shared" si="48"/>
        <v>78</v>
      </c>
      <c r="H1508">
        <v>78</v>
      </c>
      <c r="I1508" t="str">
        <f t="shared" si="47"/>
        <v>Not Outlier</v>
      </c>
    </row>
    <row r="1509" spans="1:9" x14ac:dyDescent="0.25">
      <c r="A1509">
        <v>1508</v>
      </c>
      <c r="B1509" s="1" t="s">
        <v>99</v>
      </c>
      <c r="C1509" t="s">
        <v>151</v>
      </c>
      <c r="D1509">
        <v>73</v>
      </c>
      <c r="E1509" t="s">
        <v>157</v>
      </c>
      <c r="F1509">
        <f t="shared" si="48"/>
        <v>73</v>
      </c>
      <c r="H1509">
        <v>73</v>
      </c>
      <c r="I1509" t="str">
        <f t="shared" si="47"/>
        <v>Not Outlier</v>
      </c>
    </row>
    <row r="1510" spans="1:9" x14ac:dyDescent="0.25">
      <c r="A1510">
        <v>1509</v>
      </c>
      <c r="B1510" s="1" t="s">
        <v>99</v>
      </c>
      <c r="C1510" t="s">
        <v>151</v>
      </c>
      <c r="D1510">
        <v>31</v>
      </c>
      <c r="E1510" t="s">
        <v>157</v>
      </c>
      <c r="F1510">
        <f t="shared" si="48"/>
        <v>31</v>
      </c>
      <c r="H1510">
        <v>31</v>
      </c>
      <c r="I1510" t="str">
        <f t="shared" si="47"/>
        <v>Not Outlier</v>
      </c>
    </row>
    <row r="1511" spans="1:9" x14ac:dyDescent="0.25">
      <c r="A1511">
        <v>1510</v>
      </c>
      <c r="B1511" s="1" t="s">
        <v>103</v>
      </c>
      <c r="C1511" t="s">
        <v>151</v>
      </c>
      <c r="D1511">
        <v>23</v>
      </c>
      <c r="E1511" t="s">
        <v>157</v>
      </c>
      <c r="F1511">
        <f t="shared" si="48"/>
        <v>23</v>
      </c>
      <c r="H1511">
        <v>23</v>
      </c>
      <c r="I1511" t="str">
        <f t="shared" si="47"/>
        <v>Not Outlier</v>
      </c>
    </row>
    <row r="1512" spans="1:9" x14ac:dyDescent="0.25">
      <c r="A1512">
        <v>1511</v>
      </c>
      <c r="B1512" s="1" t="s">
        <v>99</v>
      </c>
      <c r="C1512" t="s">
        <v>151</v>
      </c>
      <c r="D1512">
        <v>19</v>
      </c>
      <c r="E1512" t="s">
        <v>157</v>
      </c>
      <c r="F1512">
        <f t="shared" si="48"/>
        <v>19</v>
      </c>
      <c r="H1512">
        <v>19</v>
      </c>
      <c r="I1512" t="str">
        <f t="shared" si="47"/>
        <v>Not Outlier</v>
      </c>
    </row>
    <row r="1513" spans="1:9" x14ac:dyDescent="0.25">
      <c r="A1513">
        <v>1512</v>
      </c>
      <c r="B1513" s="1" t="s">
        <v>108</v>
      </c>
      <c r="C1513" t="s">
        <v>152</v>
      </c>
      <c r="D1513">
        <v>28</v>
      </c>
      <c r="E1513" t="s">
        <v>157</v>
      </c>
      <c r="F1513">
        <f t="shared" si="48"/>
        <v>28</v>
      </c>
      <c r="H1513">
        <v>28</v>
      </c>
      <c r="I1513" t="str">
        <f t="shared" si="47"/>
        <v>Not Outlier</v>
      </c>
    </row>
    <row r="1514" spans="1:9" x14ac:dyDescent="0.25">
      <c r="A1514">
        <v>1513</v>
      </c>
      <c r="B1514" s="1" t="s">
        <v>99</v>
      </c>
      <c r="C1514" t="s">
        <v>152</v>
      </c>
      <c r="D1514">
        <v>76</v>
      </c>
      <c r="E1514" t="s">
        <v>157</v>
      </c>
      <c r="F1514">
        <f t="shared" si="48"/>
        <v>76</v>
      </c>
      <c r="H1514">
        <v>76</v>
      </c>
      <c r="I1514" t="str">
        <f t="shared" si="47"/>
        <v>Not Outlier</v>
      </c>
    </row>
    <row r="1515" spans="1:9" x14ac:dyDescent="0.25">
      <c r="A1515">
        <v>1514</v>
      </c>
      <c r="B1515" s="1" t="s">
        <v>100</v>
      </c>
      <c r="C1515" t="s">
        <v>151</v>
      </c>
      <c r="D1515">
        <v>42</v>
      </c>
      <c r="E1515" t="s">
        <v>157</v>
      </c>
      <c r="F1515">
        <f t="shared" si="48"/>
        <v>42</v>
      </c>
      <c r="H1515">
        <v>42</v>
      </c>
      <c r="I1515" t="str">
        <f t="shared" si="47"/>
        <v>Not Outlier</v>
      </c>
    </row>
    <row r="1516" spans="1:9" x14ac:dyDescent="0.25">
      <c r="A1516">
        <v>1515</v>
      </c>
      <c r="B1516" s="1" t="s">
        <v>99</v>
      </c>
      <c r="C1516" t="s">
        <v>151</v>
      </c>
      <c r="D1516">
        <v>54</v>
      </c>
      <c r="E1516" t="s">
        <v>157</v>
      </c>
      <c r="F1516">
        <f t="shared" si="48"/>
        <v>54</v>
      </c>
      <c r="H1516">
        <v>54</v>
      </c>
      <c r="I1516" t="str">
        <f t="shared" si="47"/>
        <v>Not Outlier</v>
      </c>
    </row>
    <row r="1517" spans="1:9" x14ac:dyDescent="0.25">
      <c r="A1517">
        <v>1516</v>
      </c>
      <c r="B1517" s="1" t="s">
        <v>103</v>
      </c>
      <c r="C1517" t="s">
        <v>152</v>
      </c>
      <c r="D1517">
        <v>25</v>
      </c>
      <c r="E1517" t="s">
        <v>157</v>
      </c>
      <c r="F1517">
        <f t="shared" si="48"/>
        <v>25</v>
      </c>
      <c r="H1517">
        <v>25</v>
      </c>
      <c r="I1517" t="str">
        <f t="shared" si="47"/>
        <v>Not Outlier</v>
      </c>
    </row>
    <row r="1518" spans="1:9" x14ac:dyDescent="0.25">
      <c r="A1518">
        <v>1517</v>
      </c>
      <c r="B1518" s="1" t="s">
        <v>100</v>
      </c>
      <c r="C1518" t="s">
        <v>152</v>
      </c>
      <c r="D1518">
        <v>48</v>
      </c>
      <c r="E1518" t="s">
        <v>157</v>
      </c>
      <c r="F1518">
        <f t="shared" si="48"/>
        <v>48</v>
      </c>
      <c r="H1518">
        <v>48</v>
      </c>
      <c r="I1518" t="str">
        <f t="shared" si="47"/>
        <v>Not Outlier</v>
      </c>
    </row>
    <row r="1519" spans="1:9" x14ac:dyDescent="0.25">
      <c r="A1519">
        <v>1518</v>
      </c>
      <c r="B1519" s="1" t="s">
        <v>99</v>
      </c>
      <c r="C1519" t="s">
        <v>152</v>
      </c>
      <c r="D1519">
        <v>66</v>
      </c>
      <c r="E1519" t="s">
        <v>157</v>
      </c>
      <c r="F1519">
        <f t="shared" si="48"/>
        <v>66</v>
      </c>
      <c r="H1519">
        <v>66</v>
      </c>
      <c r="I1519" t="str">
        <f t="shared" si="47"/>
        <v>Not Outlier</v>
      </c>
    </row>
    <row r="1520" spans="1:9" x14ac:dyDescent="0.25">
      <c r="A1520">
        <v>1519</v>
      </c>
      <c r="B1520" s="1" t="s">
        <v>105</v>
      </c>
      <c r="C1520" t="s">
        <v>151</v>
      </c>
      <c r="D1520">
        <v>20</v>
      </c>
      <c r="E1520" t="s">
        <v>157</v>
      </c>
      <c r="F1520">
        <f t="shared" si="48"/>
        <v>20</v>
      </c>
      <c r="H1520">
        <v>20</v>
      </c>
      <c r="I1520" t="str">
        <f t="shared" si="47"/>
        <v>Not Outlier</v>
      </c>
    </row>
    <row r="1521" spans="1:9" x14ac:dyDescent="0.25">
      <c r="A1521">
        <v>1520</v>
      </c>
      <c r="B1521" s="1" t="s">
        <v>99</v>
      </c>
      <c r="C1521" t="s">
        <v>152</v>
      </c>
      <c r="D1521">
        <v>28</v>
      </c>
      <c r="E1521" t="s">
        <v>157</v>
      </c>
      <c r="F1521">
        <f t="shared" si="48"/>
        <v>28</v>
      </c>
      <c r="H1521">
        <v>28</v>
      </c>
      <c r="I1521" t="str">
        <f t="shared" si="47"/>
        <v>Not Outlier</v>
      </c>
    </row>
    <row r="1522" spans="1:9" x14ac:dyDescent="0.25">
      <c r="A1522">
        <v>1521</v>
      </c>
      <c r="B1522" s="1" t="s">
        <v>99</v>
      </c>
      <c r="C1522" t="s">
        <v>152</v>
      </c>
      <c r="D1522">
        <v>88</v>
      </c>
      <c r="E1522" t="s">
        <v>157</v>
      </c>
      <c r="F1522">
        <f t="shared" si="48"/>
        <v>88</v>
      </c>
      <c r="H1522">
        <v>88</v>
      </c>
      <c r="I1522" t="str">
        <f t="shared" si="47"/>
        <v>Not Outlier</v>
      </c>
    </row>
    <row r="1523" spans="1:9" x14ac:dyDescent="0.25">
      <c r="A1523">
        <v>1522</v>
      </c>
      <c r="B1523" s="1" t="s">
        <v>99</v>
      </c>
      <c r="C1523" t="s">
        <v>151</v>
      </c>
      <c r="D1523">
        <v>81</v>
      </c>
      <c r="E1523" t="s">
        <v>157</v>
      </c>
      <c r="F1523">
        <f t="shared" si="48"/>
        <v>81</v>
      </c>
      <c r="H1523">
        <v>81</v>
      </c>
      <c r="I1523" t="str">
        <f t="shared" si="47"/>
        <v>Not Outlier</v>
      </c>
    </row>
    <row r="1524" spans="1:9" x14ac:dyDescent="0.25">
      <c r="A1524">
        <v>1523</v>
      </c>
      <c r="B1524" s="1" t="s">
        <v>105</v>
      </c>
      <c r="C1524" t="s">
        <v>151</v>
      </c>
      <c r="D1524">
        <v>50</v>
      </c>
      <c r="E1524" t="s">
        <v>157</v>
      </c>
      <c r="F1524">
        <f t="shared" si="48"/>
        <v>50</v>
      </c>
      <c r="H1524">
        <v>50</v>
      </c>
      <c r="I1524" t="str">
        <f t="shared" si="47"/>
        <v>Not Outlier</v>
      </c>
    </row>
    <row r="1525" spans="1:9" x14ac:dyDescent="0.25">
      <c r="A1525">
        <v>1524</v>
      </c>
      <c r="B1525" s="1" t="s">
        <v>100</v>
      </c>
      <c r="C1525" t="s">
        <v>152</v>
      </c>
      <c r="D1525">
        <v>75</v>
      </c>
      <c r="E1525" t="s">
        <v>157</v>
      </c>
      <c r="F1525">
        <f t="shared" si="48"/>
        <v>75</v>
      </c>
      <c r="H1525">
        <v>75</v>
      </c>
      <c r="I1525" t="str">
        <f t="shared" si="47"/>
        <v>Not Outlier</v>
      </c>
    </row>
    <row r="1526" spans="1:9" x14ac:dyDescent="0.25">
      <c r="A1526">
        <v>1525</v>
      </c>
      <c r="B1526" s="1" t="s">
        <v>107</v>
      </c>
      <c r="C1526" t="s">
        <v>152</v>
      </c>
      <c r="D1526">
        <v>87</v>
      </c>
      <c r="E1526" t="s">
        <v>157</v>
      </c>
      <c r="F1526">
        <f t="shared" si="48"/>
        <v>87</v>
      </c>
      <c r="H1526">
        <v>87</v>
      </c>
      <c r="I1526" t="str">
        <f t="shared" si="47"/>
        <v>Not Outlier</v>
      </c>
    </row>
    <row r="1527" spans="1:9" x14ac:dyDescent="0.25">
      <c r="A1527">
        <v>1526</v>
      </c>
      <c r="B1527" s="1" t="s">
        <v>99</v>
      </c>
      <c r="C1527" t="s">
        <v>152</v>
      </c>
      <c r="D1527">
        <v>50</v>
      </c>
      <c r="E1527" t="s">
        <v>157</v>
      </c>
      <c r="F1527">
        <f t="shared" si="48"/>
        <v>50</v>
      </c>
      <c r="H1527">
        <v>50</v>
      </c>
      <c r="I1527" t="str">
        <f t="shared" si="47"/>
        <v>Not Outlier</v>
      </c>
    </row>
    <row r="1528" spans="1:9" x14ac:dyDescent="0.25">
      <c r="A1528">
        <v>1527</v>
      </c>
      <c r="B1528" s="1" t="s">
        <v>107</v>
      </c>
      <c r="C1528" t="s">
        <v>152</v>
      </c>
      <c r="D1528">
        <v>73</v>
      </c>
      <c r="E1528" t="s">
        <v>157</v>
      </c>
      <c r="F1528">
        <f t="shared" si="48"/>
        <v>73</v>
      </c>
      <c r="H1528">
        <v>73</v>
      </c>
      <c r="I1528" t="str">
        <f t="shared" si="47"/>
        <v>Not Outlier</v>
      </c>
    </row>
    <row r="1529" spans="1:9" x14ac:dyDescent="0.25">
      <c r="A1529">
        <v>1528</v>
      </c>
      <c r="B1529" s="1" t="s">
        <v>99</v>
      </c>
      <c r="C1529" t="s">
        <v>152</v>
      </c>
      <c r="D1529">
        <v>58</v>
      </c>
      <c r="E1529" t="s">
        <v>157</v>
      </c>
      <c r="F1529">
        <f t="shared" si="48"/>
        <v>58</v>
      </c>
      <c r="H1529">
        <v>58</v>
      </c>
      <c r="I1529" t="str">
        <f t="shared" si="47"/>
        <v>Not Outlier</v>
      </c>
    </row>
    <row r="1530" spans="1:9" x14ac:dyDescent="0.25">
      <c r="A1530">
        <v>1529</v>
      </c>
      <c r="B1530" s="1" t="s">
        <v>102</v>
      </c>
      <c r="C1530" t="s">
        <v>151</v>
      </c>
      <c r="D1530">
        <v>27</v>
      </c>
      <c r="E1530" t="s">
        <v>157</v>
      </c>
      <c r="F1530">
        <f t="shared" si="48"/>
        <v>27</v>
      </c>
      <c r="H1530">
        <v>27</v>
      </c>
      <c r="I1530" t="str">
        <f t="shared" si="47"/>
        <v>Not Outlier</v>
      </c>
    </row>
    <row r="1531" spans="1:9" x14ac:dyDescent="0.25">
      <c r="A1531">
        <v>1530</v>
      </c>
      <c r="B1531" s="1" t="s">
        <v>104</v>
      </c>
      <c r="C1531" t="s">
        <v>152</v>
      </c>
      <c r="D1531">
        <v>79</v>
      </c>
      <c r="E1531" t="s">
        <v>157</v>
      </c>
      <c r="F1531">
        <f t="shared" si="48"/>
        <v>79</v>
      </c>
      <c r="H1531">
        <v>79</v>
      </c>
      <c r="I1531" t="str">
        <f t="shared" si="47"/>
        <v>Not Outlier</v>
      </c>
    </row>
    <row r="1532" spans="1:9" x14ac:dyDescent="0.25">
      <c r="A1532">
        <v>1531</v>
      </c>
      <c r="B1532" s="1" t="s">
        <v>106</v>
      </c>
      <c r="C1532" t="s">
        <v>152</v>
      </c>
      <c r="D1532">
        <v>41</v>
      </c>
      <c r="E1532" t="s">
        <v>157</v>
      </c>
      <c r="F1532">
        <f t="shared" si="48"/>
        <v>41</v>
      </c>
      <c r="H1532">
        <v>41</v>
      </c>
      <c r="I1532" t="str">
        <f t="shared" si="47"/>
        <v>Not Outlier</v>
      </c>
    </row>
    <row r="1533" spans="1:9" x14ac:dyDescent="0.25">
      <c r="A1533">
        <v>1532</v>
      </c>
      <c r="B1533" s="1" t="s">
        <v>105</v>
      </c>
      <c r="C1533" t="s">
        <v>151</v>
      </c>
      <c r="D1533">
        <v>43</v>
      </c>
      <c r="E1533" t="s">
        <v>157</v>
      </c>
      <c r="F1533">
        <f t="shared" si="48"/>
        <v>43</v>
      </c>
      <c r="H1533">
        <v>43</v>
      </c>
      <c r="I1533" t="str">
        <f t="shared" si="47"/>
        <v>Not Outlier</v>
      </c>
    </row>
    <row r="1534" spans="1:9" x14ac:dyDescent="0.25">
      <c r="A1534">
        <v>1533</v>
      </c>
      <c r="B1534" s="1" t="s">
        <v>102</v>
      </c>
      <c r="C1534" t="s">
        <v>151</v>
      </c>
      <c r="D1534">
        <v>49</v>
      </c>
      <c r="E1534" t="s">
        <v>157</v>
      </c>
      <c r="F1534">
        <f t="shared" si="48"/>
        <v>49</v>
      </c>
      <c r="H1534">
        <v>49</v>
      </c>
      <c r="I1534" t="str">
        <f t="shared" si="47"/>
        <v>Not Outlier</v>
      </c>
    </row>
    <row r="1535" spans="1:9" x14ac:dyDescent="0.25">
      <c r="A1535">
        <v>1534</v>
      </c>
      <c r="B1535" s="1" t="s">
        <v>99</v>
      </c>
      <c r="C1535" t="s">
        <v>152</v>
      </c>
      <c r="D1535">
        <v>18</v>
      </c>
      <c r="E1535" t="s">
        <v>157</v>
      </c>
      <c r="F1535">
        <f t="shared" si="48"/>
        <v>18</v>
      </c>
      <c r="H1535">
        <v>18</v>
      </c>
      <c r="I1535" t="str">
        <f t="shared" si="47"/>
        <v>Not Outlier</v>
      </c>
    </row>
    <row r="1536" spans="1:9" x14ac:dyDescent="0.25">
      <c r="A1536">
        <v>1535</v>
      </c>
      <c r="B1536" s="1" t="s">
        <v>100</v>
      </c>
      <c r="C1536" t="s">
        <v>151</v>
      </c>
      <c r="D1536">
        <v>41</v>
      </c>
      <c r="E1536" t="s">
        <v>157</v>
      </c>
      <c r="F1536">
        <f t="shared" si="48"/>
        <v>41</v>
      </c>
      <c r="H1536">
        <v>41</v>
      </c>
      <c r="I1536" t="str">
        <f t="shared" si="47"/>
        <v>Not Outlier</v>
      </c>
    </row>
    <row r="1537" spans="1:9" x14ac:dyDescent="0.25">
      <c r="A1537">
        <v>1536</v>
      </c>
      <c r="B1537" s="1" t="s">
        <v>99</v>
      </c>
      <c r="C1537" t="s">
        <v>152</v>
      </c>
      <c r="D1537">
        <v>50</v>
      </c>
      <c r="E1537" t="s">
        <v>157</v>
      </c>
      <c r="F1537">
        <f t="shared" si="48"/>
        <v>50</v>
      </c>
      <c r="H1537">
        <v>50</v>
      </c>
      <c r="I1537" t="str">
        <f t="shared" si="47"/>
        <v>Not Outlier</v>
      </c>
    </row>
    <row r="1538" spans="1:9" x14ac:dyDescent="0.25">
      <c r="A1538">
        <v>1537</v>
      </c>
      <c r="B1538" s="1" t="s">
        <v>99</v>
      </c>
      <c r="C1538" t="s">
        <v>152</v>
      </c>
      <c r="D1538">
        <v>83</v>
      </c>
      <c r="E1538" t="s">
        <v>157</v>
      </c>
      <c r="F1538">
        <f t="shared" si="48"/>
        <v>83</v>
      </c>
      <c r="H1538">
        <v>83</v>
      </c>
      <c r="I1538" t="str">
        <f t="shared" si="47"/>
        <v>Not Outlier</v>
      </c>
    </row>
    <row r="1539" spans="1:9" x14ac:dyDescent="0.25">
      <c r="A1539">
        <v>1538</v>
      </c>
      <c r="B1539" s="1" t="s">
        <v>99</v>
      </c>
      <c r="C1539" t="s">
        <v>152</v>
      </c>
      <c r="D1539">
        <v>21</v>
      </c>
      <c r="E1539" t="s">
        <v>157</v>
      </c>
      <c r="F1539">
        <f t="shared" si="48"/>
        <v>21</v>
      </c>
      <c r="H1539">
        <v>21</v>
      </c>
      <c r="I1539" t="str">
        <f t="shared" ref="I1539:I1602" si="49">IF(OR(H1539&gt;$L$9,H1539&lt;$L$10),"Outlier","Not Outlier")</f>
        <v>Not Outlier</v>
      </c>
    </row>
    <row r="1540" spans="1:9" x14ac:dyDescent="0.25">
      <c r="A1540">
        <v>1539</v>
      </c>
      <c r="B1540" s="1" t="s">
        <v>99</v>
      </c>
      <c r="C1540" t="s">
        <v>152</v>
      </c>
      <c r="D1540">
        <v>73</v>
      </c>
      <c r="E1540" t="s">
        <v>157</v>
      </c>
      <c r="F1540">
        <f t="shared" si="48"/>
        <v>73</v>
      </c>
      <c r="H1540">
        <v>73</v>
      </c>
      <c r="I1540" t="str">
        <f t="shared" si="49"/>
        <v>Not Outlier</v>
      </c>
    </row>
    <row r="1541" spans="1:9" x14ac:dyDescent="0.25">
      <c r="A1541">
        <v>1540</v>
      </c>
      <c r="B1541" s="1" t="s">
        <v>101</v>
      </c>
      <c r="C1541" t="s">
        <v>151</v>
      </c>
      <c r="D1541">
        <v>58</v>
      </c>
      <c r="E1541" t="s">
        <v>157</v>
      </c>
      <c r="F1541">
        <f t="shared" si="48"/>
        <v>58</v>
      </c>
      <c r="H1541">
        <v>58</v>
      </c>
      <c r="I1541" t="str">
        <f t="shared" si="49"/>
        <v>Not Outlier</v>
      </c>
    </row>
    <row r="1542" spans="1:9" x14ac:dyDescent="0.25">
      <c r="A1542">
        <v>1541</v>
      </c>
      <c r="B1542" s="1" t="s">
        <v>100</v>
      </c>
      <c r="C1542" t="s">
        <v>151</v>
      </c>
      <c r="D1542">
        <v>50</v>
      </c>
      <c r="E1542" t="s">
        <v>157</v>
      </c>
      <c r="F1542">
        <f t="shared" ref="F1542:F1605" si="50">IF(D1542,D1542,AVERAGE(D1539:D1541))</f>
        <v>50</v>
      </c>
      <c r="H1542">
        <v>50</v>
      </c>
      <c r="I1542" t="str">
        <f t="shared" si="49"/>
        <v>Not Outlier</v>
      </c>
    </row>
    <row r="1543" spans="1:9" x14ac:dyDescent="0.25">
      <c r="A1543">
        <v>1542</v>
      </c>
      <c r="B1543" s="1" t="s">
        <v>100</v>
      </c>
      <c r="C1543" t="s">
        <v>151</v>
      </c>
      <c r="D1543">
        <v>65</v>
      </c>
      <c r="E1543" t="s">
        <v>157</v>
      </c>
      <c r="F1543">
        <f t="shared" si="50"/>
        <v>65</v>
      </c>
      <c r="H1543">
        <v>65</v>
      </c>
      <c r="I1543" t="str">
        <f t="shared" si="49"/>
        <v>Not Outlier</v>
      </c>
    </row>
    <row r="1544" spans="1:9" x14ac:dyDescent="0.25">
      <c r="A1544">
        <v>1543</v>
      </c>
      <c r="B1544" s="1" t="s">
        <v>99</v>
      </c>
      <c r="C1544" t="s">
        <v>151</v>
      </c>
      <c r="D1544">
        <v>68</v>
      </c>
      <c r="E1544" t="s">
        <v>157</v>
      </c>
      <c r="F1544">
        <f t="shared" si="50"/>
        <v>68</v>
      </c>
      <c r="H1544">
        <v>68</v>
      </c>
      <c r="I1544" t="str">
        <f t="shared" si="49"/>
        <v>Not Outlier</v>
      </c>
    </row>
    <row r="1545" spans="1:9" x14ac:dyDescent="0.25">
      <c r="A1545">
        <v>1544</v>
      </c>
      <c r="B1545" s="1" t="s">
        <v>99</v>
      </c>
      <c r="C1545" t="s">
        <v>151</v>
      </c>
      <c r="D1545">
        <v>77</v>
      </c>
      <c r="E1545" t="s">
        <v>157</v>
      </c>
      <c r="F1545">
        <f t="shared" si="50"/>
        <v>77</v>
      </c>
      <c r="H1545">
        <v>77</v>
      </c>
      <c r="I1545" t="str">
        <f t="shared" si="49"/>
        <v>Not Outlier</v>
      </c>
    </row>
    <row r="1546" spans="1:9" x14ac:dyDescent="0.25">
      <c r="A1546">
        <v>1545</v>
      </c>
      <c r="B1546" s="1" t="s">
        <v>103</v>
      </c>
      <c r="C1546" t="s">
        <v>152</v>
      </c>
      <c r="D1546">
        <v>30</v>
      </c>
      <c r="E1546" t="s">
        <v>157</v>
      </c>
      <c r="F1546">
        <f t="shared" si="50"/>
        <v>30</v>
      </c>
      <c r="H1546">
        <v>30</v>
      </c>
      <c r="I1546" t="str">
        <f t="shared" si="49"/>
        <v>Not Outlier</v>
      </c>
    </row>
    <row r="1547" spans="1:9" x14ac:dyDescent="0.25">
      <c r="A1547">
        <v>1546</v>
      </c>
      <c r="B1547" s="1" t="s">
        <v>104</v>
      </c>
      <c r="C1547" t="s">
        <v>152</v>
      </c>
      <c r="D1547">
        <v>33</v>
      </c>
      <c r="E1547" t="s">
        <v>157</v>
      </c>
      <c r="F1547">
        <f t="shared" si="50"/>
        <v>33</v>
      </c>
      <c r="H1547">
        <v>33</v>
      </c>
      <c r="I1547" t="str">
        <f t="shared" si="49"/>
        <v>Not Outlier</v>
      </c>
    </row>
    <row r="1548" spans="1:9" x14ac:dyDescent="0.25">
      <c r="A1548">
        <v>1547</v>
      </c>
      <c r="B1548" s="1" t="s">
        <v>100</v>
      </c>
      <c r="C1548" t="s">
        <v>151</v>
      </c>
      <c r="D1548">
        <v>37</v>
      </c>
      <c r="E1548" t="s">
        <v>157</v>
      </c>
      <c r="F1548">
        <f t="shared" si="50"/>
        <v>37</v>
      </c>
      <c r="H1548">
        <v>37</v>
      </c>
      <c r="I1548" t="str">
        <f t="shared" si="49"/>
        <v>Not Outlier</v>
      </c>
    </row>
    <row r="1549" spans="1:9" x14ac:dyDescent="0.25">
      <c r="A1549">
        <v>1548</v>
      </c>
      <c r="B1549" s="1" t="s">
        <v>100</v>
      </c>
      <c r="C1549" t="s">
        <v>151</v>
      </c>
      <c r="D1549">
        <v>46</v>
      </c>
      <c r="E1549" t="s">
        <v>157</v>
      </c>
      <c r="F1549">
        <f t="shared" si="50"/>
        <v>46</v>
      </c>
      <c r="H1549">
        <v>46</v>
      </c>
      <c r="I1549" t="str">
        <f t="shared" si="49"/>
        <v>Not Outlier</v>
      </c>
    </row>
    <row r="1550" spans="1:9" x14ac:dyDescent="0.25">
      <c r="A1550">
        <v>1549</v>
      </c>
      <c r="B1550" s="1" t="s">
        <v>99</v>
      </c>
      <c r="C1550" t="s">
        <v>152</v>
      </c>
      <c r="D1550">
        <v>70</v>
      </c>
      <c r="E1550" t="s">
        <v>157</v>
      </c>
      <c r="F1550">
        <f t="shared" si="50"/>
        <v>70</v>
      </c>
      <c r="H1550">
        <v>70</v>
      </c>
      <c r="I1550" t="str">
        <f t="shared" si="49"/>
        <v>Not Outlier</v>
      </c>
    </row>
    <row r="1551" spans="1:9" x14ac:dyDescent="0.25">
      <c r="A1551">
        <v>1550</v>
      </c>
      <c r="B1551" s="1" t="s">
        <v>99</v>
      </c>
      <c r="C1551" t="s">
        <v>151</v>
      </c>
      <c r="D1551">
        <v>67</v>
      </c>
      <c r="E1551" t="s">
        <v>157</v>
      </c>
      <c r="F1551">
        <f t="shared" si="50"/>
        <v>67</v>
      </c>
      <c r="H1551">
        <v>67</v>
      </c>
      <c r="I1551" t="str">
        <f t="shared" si="49"/>
        <v>Not Outlier</v>
      </c>
    </row>
    <row r="1552" spans="1:9" x14ac:dyDescent="0.25">
      <c r="A1552">
        <v>1551</v>
      </c>
      <c r="B1552" s="1" t="s">
        <v>99</v>
      </c>
      <c r="C1552" t="s">
        <v>151</v>
      </c>
      <c r="D1552">
        <v>21</v>
      </c>
      <c r="E1552" t="s">
        <v>157</v>
      </c>
      <c r="F1552">
        <f t="shared" si="50"/>
        <v>21</v>
      </c>
      <c r="H1552">
        <v>21</v>
      </c>
      <c r="I1552" t="str">
        <f t="shared" si="49"/>
        <v>Not Outlier</v>
      </c>
    </row>
    <row r="1553" spans="1:9" x14ac:dyDescent="0.25">
      <c r="A1553">
        <v>1552</v>
      </c>
      <c r="B1553" s="1" t="s">
        <v>107</v>
      </c>
      <c r="C1553" t="s">
        <v>152</v>
      </c>
      <c r="D1553">
        <v>37</v>
      </c>
      <c r="E1553" t="s">
        <v>157</v>
      </c>
      <c r="F1553">
        <f t="shared" si="50"/>
        <v>37</v>
      </c>
      <c r="H1553">
        <v>37</v>
      </c>
      <c r="I1553" t="str">
        <f t="shared" si="49"/>
        <v>Not Outlier</v>
      </c>
    </row>
    <row r="1554" spans="1:9" x14ac:dyDescent="0.25">
      <c r="A1554">
        <v>1553</v>
      </c>
      <c r="B1554" s="1" t="s">
        <v>100</v>
      </c>
      <c r="C1554" t="s">
        <v>151</v>
      </c>
      <c r="D1554">
        <v>81</v>
      </c>
      <c r="E1554" t="s">
        <v>157</v>
      </c>
      <c r="F1554">
        <f t="shared" si="50"/>
        <v>81</v>
      </c>
      <c r="H1554">
        <v>81</v>
      </c>
      <c r="I1554" t="str">
        <f t="shared" si="49"/>
        <v>Not Outlier</v>
      </c>
    </row>
    <row r="1555" spans="1:9" x14ac:dyDescent="0.25">
      <c r="A1555">
        <v>1554</v>
      </c>
      <c r="B1555" s="1" t="s">
        <v>109</v>
      </c>
      <c r="C1555" t="s">
        <v>152</v>
      </c>
      <c r="D1555">
        <v>52</v>
      </c>
      <c r="E1555" t="s">
        <v>157</v>
      </c>
      <c r="F1555">
        <f t="shared" si="50"/>
        <v>52</v>
      </c>
      <c r="H1555">
        <v>52</v>
      </c>
      <c r="I1555" t="str">
        <f t="shared" si="49"/>
        <v>Not Outlier</v>
      </c>
    </row>
    <row r="1556" spans="1:9" x14ac:dyDescent="0.25">
      <c r="A1556">
        <v>1555</v>
      </c>
      <c r="B1556" s="1" t="s">
        <v>99</v>
      </c>
      <c r="C1556" t="s">
        <v>152</v>
      </c>
      <c r="D1556">
        <v>28</v>
      </c>
      <c r="E1556" t="s">
        <v>157</v>
      </c>
      <c r="F1556">
        <f t="shared" si="50"/>
        <v>28</v>
      </c>
      <c r="H1556">
        <v>28</v>
      </c>
      <c r="I1556" t="str">
        <f t="shared" si="49"/>
        <v>Not Outlier</v>
      </c>
    </row>
    <row r="1557" spans="1:9" x14ac:dyDescent="0.25">
      <c r="A1557">
        <v>1556</v>
      </c>
      <c r="B1557" s="1" t="s">
        <v>101</v>
      </c>
      <c r="C1557" t="s">
        <v>152</v>
      </c>
      <c r="D1557">
        <v>76</v>
      </c>
      <c r="E1557" t="s">
        <v>157</v>
      </c>
      <c r="F1557">
        <f t="shared" si="50"/>
        <v>76</v>
      </c>
      <c r="H1557">
        <v>76</v>
      </c>
      <c r="I1557" t="str">
        <f t="shared" si="49"/>
        <v>Not Outlier</v>
      </c>
    </row>
    <row r="1558" spans="1:9" x14ac:dyDescent="0.25">
      <c r="A1558">
        <v>1557</v>
      </c>
      <c r="B1558" s="1" t="s">
        <v>99</v>
      </c>
      <c r="C1558" t="s">
        <v>151</v>
      </c>
      <c r="D1558">
        <v>28</v>
      </c>
      <c r="E1558" t="s">
        <v>157</v>
      </c>
      <c r="F1558">
        <f t="shared" si="50"/>
        <v>28</v>
      </c>
      <c r="H1558">
        <v>28</v>
      </c>
      <c r="I1558" t="str">
        <f t="shared" si="49"/>
        <v>Not Outlier</v>
      </c>
    </row>
    <row r="1559" spans="1:9" x14ac:dyDescent="0.25">
      <c r="A1559">
        <v>1558</v>
      </c>
      <c r="B1559" s="1" t="s">
        <v>102</v>
      </c>
      <c r="C1559" t="s">
        <v>152</v>
      </c>
      <c r="D1559">
        <v>83</v>
      </c>
      <c r="E1559" t="s">
        <v>157</v>
      </c>
      <c r="F1559">
        <f t="shared" si="50"/>
        <v>83</v>
      </c>
      <c r="H1559">
        <v>83</v>
      </c>
      <c r="I1559" t="str">
        <f t="shared" si="49"/>
        <v>Not Outlier</v>
      </c>
    </row>
    <row r="1560" spans="1:9" x14ac:dyDescent="0.25">
      <c r="A1560">
        <v>1559</v>
      </c>
      <c r="B1560" s="1" t="s">
        <v>105</v>
      </c>
      <c r="C1560" t="s">
        <v>152</v>
      </c>
      <c r="D1560">
        <v>68</v>
      </c>
      <c r="E1560" t="s">
        <v>157</v>
      </c>
      <c r="F1560">
        <f t="shared" si="50"/>
        <v>68</v>
      </c>
      <c r="H1560">
        <v>68</v>
      </c>
      <c r="I1560" t="str">
        <f t="shared" si="49"/>
        <v>Not Outlier</v>
      </c>
    </row>
    <row r="1561" spans="1:9" x14ac:dyDescent="0.25">
      <c r="A1561">
        <v>1560</v>
      </c>
      <c r="B1561" s="1" t="s">
        <v>106</v>
      </c>
      <c r="C1561" t="s">
        <v>151</v>
      </c>
      <c r="D1561">
        <v>36</v>
      </c>
      <c r="E1561" t="s">
        <v>157</v>
      </c>
      <c r="F1561">
        <f t="shared" si="50"/>
        <v>36</v>
      </c>
      <c r="H1561">
        <v>36</v>
      </c>
      <c r="I1561" t="str">
        <f t="shared" si="49"/>
        <v>Not Outlier</v>
      </c>
    </row>
    <row r="1562" spans="1:9" x14ac:dyDescent="0.25">
      <c r="A1562">
        <v>1561</v>
      </c>
      <c r="B1562" s="1" t="s">
        <v>110</v>
      </c>
      <c r="C1562" t="s">
        <v>152</v>
      </c>
      <c r="D1562">
        <v>28</v>
      </c>
      <c r="E1562" t="s">
        <v>157</v>
      </c>
      <c r="F1562">
        <f t="shared" si="50"/>
        <v>28</v>
      </c>
      <c r="H1562">
        <v>28</v>
      </c>
      <c r="I1562" t="str">
        <f t="shared" si="49"/>
        <v>Not Outlier</v>
      </c>
    </row>
    <row r="1563" spans="1:9" x14ac:dyDescent="0.25">
      <c r="A1563">
        <v>1562</v>
      </c>
      <c r="B1563" s="1" t="s">
        <v>105</v>
      </c>
      <c r="C1563" t="s">
        <v>151</v>
      </c>
      <c r="D1563">
        <v>20</v>
      </c>
      <c r="E1563" t="s">
        <v>157</v>
      </c>
      <c r="F1563">
        <f t="shared" si="50"/>
        <v>20</v>
      </c>
      <c r="H1563">
        <v>20</v>
      </c>
      <c r="I1563" t="str">
        <f t="shared" si="49"/>
        <v>Not Outlier</v>
      </c>
    </row>
    <row r="1564" spans="1:9" x14ac:dyDescent="0.25">
      <c r="A1564">
        <v>1563</v>
      </c>
      <c r="B1564" s="1" t="s">
        <v>103</v>
      </c>
      <c r="C1564" t="s">
        <v>152</v>
      </c>
      <c r="D1564">
        <v>65</v>
      </c>
      <c r="E1564" t="s">
        <v>157</v>
      </c>
      <c r="F1564">
        <f t="shared" si="50"/>
        <v>65</v>
      </c>
      <c r="H1564">
        <v>65</v>
      </c>
      <c r="I1564" t="str">
        <f t="shared" si="49"/>
        <v>Not Outlier</v>
      </c>
    </row>
    <row r="1565" spans="1:9" x14ac:dyDescent="0.25">
      <c r="A1565">
        <v>1564</v>
      </c>
      <c r="B1565" s="1" t="s">
        <v>106</v>
      </c>
      <c r="C1565" t="s">
        <v>151</v>
      </c>
      <c r="D1565">
        <v>89</v>
      </c>
      <c r="E1565" t="s">
        <v>157</v>
      </c>
      <c r="F1565">
        <f t="shared" si="50"/>
        <v>89</v>
      </c>
      <c r="H1565">
        <v>89</v>
      </c>
      <c r="I1565" t="str">
        <f t="shared" si="49"/>
        <v>Not Outlier</v>
      </c>
    </row>
    <row r="1566" spans="1:9" x14ac:dyDescent="0.25">
      <c r="A1566">
        <v>1565</v>
      </c>
      <c r="B1566" s="1" t="s">
        <v>102</v>
      </c>
      <c r="C1566" t="s">
        <v>151</v>
      </c>
      <c r="D1566">
        <v>64</v>
      </c>
      <c r="E1566" t="s">
        <v>157</v>
      </c>
      <c r="F1566">
        <f t="shared" si="50"/>
        <v>64</v>
      </c>
      <c r="H1566">
        <v>64</v>
      </c>
      <c r="I1566" t="str">
        <f t="shared" si="49"/>
        <v>Not Outlier</v>
      </c>
    </row>
    <row r="1567" spans="1:9" x14ac:dyDescent="0.25">
      <c r="A1567">
        <v>1566</v>
      </c>
      <c r="B1567" s="1" t="s">
        <v>99</v>
      </c>
      <c r="C1567" t="s">
        <v>151</v>
      </c>
      <c r="D1567">
        <v>64</v>
      </c>
      <c r="E1567" t="s">
        <v>157</v>
      </c>
      <c r="F1567">
        <f t="shared" si="50"/>
        <v>64</v>
      </c>
      <c r="H1567">
        <v>64</v>
      </c>
      <c r="I1567" t="str">
        <f t="shared" si="49"/>
        <v>Not Outlier</v>
      </c>
    </row>
    <row r="1568" spans="1:9" x14ac:dyDescent="0.25">
      <c r="A1568">
        <v>1567</v>
      </c>
      <c r="B1568" s="1" t="s">
        <v>99</v>
      </c>
      <c r="C1568" t="s">
        <v>151</v>
      </c>
      <c r="D1568">
        <v>25</v>
      </c>
      <c r="E1568" t="s">
        <v>157</v>
      </c>
      <c r="F1568">
        <f t="shared" si="50"/>
        <v>25</v>
      </c>
      <c r="H1568">
        <v>25</v>
      </c>
      <c r="I1568" t="str">
        <f t="shared" si="49"/>
        <v>Not Outlier</v>
      </c>
    </row>
    <row r="1569" spans="1:9" x14ac:dyDescent="0.25">
      <c r="A1569">
        <v>1568</v>
      </c>
      <c r="B1569" s="1" t="s">
        <v>105</v>
      </c>
      <c r="C1569" t="s">
        <v>152</v>
      </c>
      <c r="D1569">
        <v>47</v>
      </c>
      <c r="E1569" t="s">
        <v>157</v>
      </c>
      <c r="F1569">
        <f t="shared" si="50"/>
        <v>47</v>
      </c>
      <c r="H1569">
        <v>47</v>
      </c>
      <c r="I1569" t="str">
        <f t="shared" si="49"/>
        <v>Not Outlier</v>
      </c>
    </row>
    <row r="1570" spans="1:9" x14ac:dyDescent="0.25">
      <c r="A1570">
        <v>1569</v>
      </c>
      <c r="B1570" s="1" t="s">
        <v>105</v>
      </c>
      <c r="C1570" t="s">
        <v>152</v>
      </c>
      <c r="D1570">
        <v>20</v>
      </c>
      <c r="E1570" t="s">
        <v>157</v>
      </c>
      <c r="F1570">
        <f t="shared" si="50"/>
        <v>20</v>
      </c>
      <c r="H1570">
        <v>20</v>
      </c>
      <c r="I1570" t="str">
        <f t="shared" si="49"/>
        <v>Not Outlier</v>
      </c>
    </row>
    <row r="1571" spans="1:9" x14ac:dyDescent="0.25">
      <c r="A1571">
        <v>1570</v>
      </c>
      <c r="B1571" s="1" t="s">
        <v>99</v>
      </c>
      <c r="C1571" t="s">
        <v>151</v>
      </c>
      <c r="D1571">
        <v>46</v>
      </c>
      <c r="E1571" t="s">
        <v>157</v>
      </c>
      <c r="F1571">
        <f t="shared" si="50"/>
        <v>46</v>
      </c>
      <c r="H1571">
        <v>46</v>
      </c>
      <c r="I1571" t="str">
        <f t="shared" si="49"/>
        <v>Not Outlier</v>
      </c>
    </row>
    <row r="1572" spans="1:9" x14ac:dyDescent="0.25">
      <c r="A1572">
        <v>1571</v>
      </c>
      <c r="B1572" s="1" t="s">
        <v>99</v>
      </c>
      <c r="C1572" t="s">
        <v>152</v>
      </c>
      <c r="D1572">
        <v>71</v>
      </c>
      <c r="E1572" t="s">
        <v>157</v>
      </c>
      <c r="F1572">
        <f t="shared" si="50"/>
        <v>71</v>
      </c>
      <c r="H1572">
        <v>71</v>
      </c>
      <c r="I1572" t="str">
        <f t="shared" si="49"/>
        <v>Not Outlier</v>
      </c>
    </row>
    <row r="1573" spans="1:9" x14ac:dyDescent="0.25">
      <c r="A1573">
        <v>1572</v>
      </c>
      <c r="B1573" s="1" t="s">
        <v>99</v>
      </c>
      <c r="C1573" t="s">
        <v>152</v>
      </c>
      <c r="D1573">
        <v>47</v>
      </c>
      <c r="E1573" t="s">
        <v>157</v>
      </c>
      <c r="F1573">
        <f t="shared" si="50"/>
        <v>47</v>
      </c>
      <c r="H1573">
        <v>47</v>
      </c>
      <c r="I1573" t="str">
        <f t="shared" si="49"/>
        <v>Not Outlier</v>
      </c>
    </row>
    <row r="1574" spans="1:9" x14ac:dyDescent="0.25">
      <c r="A1574">
        <v>1573</v>
      </c>
      <c r="B1574" s="1" t="s">
        <v>107</v>
      </c>
      <c r="C1574" t="s">
        <v>152</v>
      </c>
      <c r="D1574">
        <v>72</v>
      </c>
      <c r="E1574" t="s">
        <v>157</v>
      </c>
      <c r="F1574">
        <f t="shared" si="50"/>
        <v>72</v>
      </c>
      <c r="H1574">
        <v>72</v>
      </c>
      <c r="I1574" t="str">
        <f t="shared" si="49"/>
        <v>Not Outlier</v>
      </c>
    </row>
    <row r="1575" spans="1:9" x14ac:dyDescent="0.25">
      <c r="A1575">
        <v>1574</v>
      </c>
      <c r="B1575" s="1" t="s">
        <v>104</v>
      </c>
      <c r="C1575" t="s">
        <v>152</v>
      </c>
      <c r="D1575">
        <v>36</v>
      </c>
      <c r="E1575" t="s">
        <v>157</v>
      </c>
      <c r="F1575">
        <f t="shared" si="50"/>
        <v>36</v>
      </c>
      <c r="H1575">
        <v>36</v>
      </c>
      <c r="I1575" t="str">
        <f t="shared" si="49"/>
        <v>Not Outlier</v>
      </c>
    </row>
    <row r="1576" spans="1:9" x14ac:dyDescent="0.25">
      <c r="A1576">
        <v>1575</v>
      </c>
      <c r="B1576" s="1" t="s">
        <v>99</v>
      </c>
      <c r="C1576" t="s">
        <v>151</v>
      </c>
      <c r="D1576">
        <v>84</v>
      </c>
      <c r="E1576" t="s">
        <v>157</v>
      </c>
      <c r="F1576">
        <f t="shared" si="50"/>
        <v>84</v>
      </c>
      <c r="H1576">
        <v>84</v>
      </c>
      <c r="I1576" t="str">
        <f t="shared" si="49"/>
        <v>Not Outlier</v>
      </c>
    </row>
    <row r="1577" spans="1:9" x14ac:dyDescent="0.25">
      <c r="A1577">
        <v>1576</v>
      </c>
      <c r="B1577" s="1" t="s">
        <v>99</v>
      </c>
      <c r="C1577" t="s">
        <v>151</v>
      </c>
      <c r="D1577">
        <v>70</v>
      </c>
      <c r="E1577" t="s">
        <v>157</v>
      </c>
      <c r="F1577">
        <f t="shared" si="50"/>
        <v>70</v>
      </c>
      <c r="H1577">
        <v>70</v>
      </c>
      <c r="I1577" t="str">
        <f t="shared" si="49"/>
        <v>Not Outlier</v>
      </c>
    </row>
    <row r="1578" spans="1:9" x14ac:dyDescent="0.25">
      <c r="A1578">
        <v>1577</v>
      </c>
      <c r="B1578" s="1" t="s">
        <v>100</v>
      </c>
      <c r="C1578" t="s">
        <v>151</v>
      </c>
      <c r="D1578">
        <v>55</v>
      </c>
      <c r="E1578" t="s">
        <v>157</v>
      </c>
      <c r="F1578">
        <f t="shared" si="50"/>
        <v>55</v>
      </c>
      <c r="H1578">
        <v>55</v>
      </c>
      <c r="I1578" t="str">
        <f t="shared" si="49"/>
        <v>Not Outlier</v>
      </c>
    </row>
    <row r="1579" spans="1:9" x14ac:dyDescent="0.25">
      <c r="A1579">
        <v>1578</v>
      </c>
      <c r="B1579" s="1" t="s">
        <v>107</v>
      </c>
      <c r="C1579" t="s">
        <v>151</v>
      </c>
      <c r="D1579">
        <v>24</v>
      </c>
      <c r="E1579" t="s">
        <v>157</v>
      </c>
      <c r="F1579">
        <f t="shared" si="50"/>
        <v>24</v>
      </c>
      <c r="H1579">
        <v>24</v>
      </c>
      <c r="I1579" t="str">
        <f t="shared" si="49"/>
        <v>Not Outlier</v>
      </c>
    </row>
    <row r="1580" spans="1:9" x14ac:dyDescent="0.25">
      <c r="A1580">
        <v>1579</v>
      </c>
      <c r="B1580" s="1" t="s">
        <v>100</v>
      </c>
      <c r="C1580" t="s">
        <v>152</v>
      </c>
      <c r="D1580">
        <v>74</v>
      </c>
      <c r="E1580" t="s">
        <v>157</v>
      </c>
      <c r="F1580">
        <f t="shared" si="50"/>
        <v>74</v>
      </c>
      <c r="H1580">
        <v>74</v>
      </c>
      <c r="I1580" t="str">
        <f t="shared" si="49"/>
        <v>Not Outlier</v>
      </c>
    </row>
    <row r="1581" spans="1:9" x14ac:dyDescent="0.25">
      <c r="A1581">
        <v>1580</v>
      </c>
      <c r="B1581" s="1" t="s">
        <v>101</v>
      </c>
      <c r="C1581" t="s">
        <v>151</v>
      </c>
      <c r="D1581">
        <v>85</v>
      </c>
      <c r="E1581" t="s">
        <v>157</v>
      </c>
      <c r="F1581">
        <f t="shared" si="50"/>
        <v>85</v>
      </c>
      <c r="H1581">
        <v>85</v>
      </c>
      <c r="I1581" t="str">
        <f t="shared" si="49"/>
        <v>Not Outlier</v>
      </c>
    </row>
    <row r="1582" spans="1:9" x14ac:dyDescent="0.25">
      <c r="A1582">
        <v>1581</v>
      </c>
      <c r="B1582" s="1" t="s">
        <v>99</v>
      </c>
      <c r="C1582" t="s">
        <v>151</v>
      </c>
      <c r="D1582">
        <v>79</v>
      </c>
      <c r="E1582" t="s">
        <v>157</v>
      </c>
      <c r="F1582">
        <f t="shared" si="50"/>
        <v>79</v>
      </c>
      <c r="H1582">
        <v>79</v>
      </c>
      <c r="I1582" t="str">
        <f t="shared" si="49"/>
        <v>Not Outlier</v>
      </c>
    </row>
    <row r="1583" spans="1:9" x14ac:dyDescent="0.25">
      <c r="A1583">
        <v>1582</v>
      </c>
      <c r="B1583" s="1" t="s">
        <v>100</v>
      </c>
      <c r="C1583" t="s">
        <v>151</v>
      </c>
      <c r="D1583">
        <v>69</v>
      </c>
      <c r="E1583" t="s">
        <v>157</v>
      </c>
      <c r="F1583">
        <f t="shared" si="50"/>
        <v>69</v>
      </c>
      <c r="H1583">
        <v>69</v>
      </c>
      <c r="I1583" t="str">
        <f t="shared" si="49"/>
        <v>Not Outlier</v>
      </c>
    </row>
    <row r="1584" spans="1:9" x14ac:dyDescent="0.25">
      <c r="A1584">
        <v>1583</v>
      </c>
      <c r="B1584" s="1" t="s">
        <v>106</v>
      </c>
      <c r="C1584" t="s">
        <v>152</v>
      </c>
      <c r="D1584">
        <v>73</v>
      </c>
      <c r="E1584" t="s">
        <v>157</v>
      </c>
      <c r="F1584">
        <f t="shared" si="50"/>
        <v>73</v>
      </c>
      <c r="H1584">
        <v>73</v>
      </c>
      <c r="I1584" t="str">
        <f t="shared" si="49"/>
        <v>Not Outlier</v>
      </c>
    </row>
    <row r="1585" spans="1:9" x14ac:dyDescent="0.25">
      <c r="A1585">
        <v>1584</v>
      </c>
      <c r="B1585" s="1" t="s">
        <v>99</v>
      </c>
      <c r="C1585" t="s">
        <v>152</v>
      </c>
      <c r="D1585">
        <v>30</v>
      </c>
      <c r="E1585" t="s">
        <v>157</v>
      </c>
      <c r="F1585">
        <f t="shared" si="50"/>
        <v>30</v>
      </c>
      <c r="H1585">
        <v>30</v>
      </c>
      <c r="I1585" t="str">
        <f t="shared" si="49"/>
        <v>Not Outlier</v>
      </c>
    </row>
    <row r="1586" spans="1:9" x14ac:dyDescent="0.25">
      <c r="A1586">
        <v>1585</v>
      </c>
      <c r="B1586" s="1" t="s">
        <v>100</v>
      </c>
      <c r="C1586" t="s">
        <v>152</v>
      </c>
      <c r="D1586">
        <v>51</v>
      </c>
      <c r="E1586" t="s">
        <v>157</v>
      </c>
      <c r="F1586">
        <f t="shared" si="50"/>
        <v>51</v>
      </c>
      <c r="H1586">
        <v>51</v>
      </c>
      <c r="I1586" t="str">
        <f t="shared" si="49"/>
        <v>Not Outlier</v>
      </c>
    </row>
    <row r="1587" spans="1:9" x14ac:dyDescent="0.25">
      <c r="A1587">
        <v>1586</v>
      </c>
      <c r="B1587" s="1" t="s">
        <v>100</v>
      </c>
      <c r="C1587" t="s">
        <v>152</v>
      </c>
      <c r="D1587">
        <v>42</v>
      </c>
      <c r="E1587" t="s">
        <v>157</v>
      </c>
      <c r="F1587">
        <f t="shared" si="50"/>
        <v>42</v>
      </c>
      <c r="H1587">
        <v>42</v>
      </c>
      <c r="I1587" t="str">
        <f t="shared" si="49"/>
        <v>Not Outlier</v>
      </c>
    </row>
    <row r="1588" spans="1:9" x14ac:dyDescent="0.25">
      <c r="A1588">
        <v>1587</v>
      </c>
      <c r="B1588" s="1" t="s">
        <v>99</v>
      </c>
      <c r="C1588" t="s">
        <v>151</v>
      </c>
      <c r="D1588">
        <v>41</v>
      </c>
      <c r="E1588" t="s">
        <v>157</v>
      </c>
      <c r="F1588">
        <f t="shared" si="50"/>
        <v>41</v>
      </c>
      <c r="H1588">
        <v>41</v>
      </c>
      <c r="I1588" t="str">
        <f t="shared" si="49"/>
        <v>Not Outlier</v>
      </c>
    </row>
    <row r="1589" spans="1:9" x14ac:dyDescent="0.25">
      <c r="A1589">
        <v>1588</v>
      </c>
      <c r="B1589" s="1" t="s">
        <v>100</v>
      </c>
      <c r="C1589" t="s">
        <v>151</v>
      </c>
      <c r="D1589">
        <v>74</v>
      </c>
      <c r="E1589" t="s">
        <v>157</v>
      </c>
      <c r="F1589">
        <f t="shared" si="50"/>
        <v>74</v>
      </c>
      <c r="H1589">
        <v>74</v>
      </c>
      <c r="I1589" t="str">
        <f t="shared" si="49"/>
        <v>Not Outlier</v>
      </c>
    </row>
    <row r="1590" spans="1:9" x14ac:dyDescent="0.25">
      <c r="A1590">
        <v>1589</v>
      </c>
      <c r="B1590" s="1" t="s">
        <v>99</v>
      </c>
      <c r="C1590" t="s">
        <v>152</v>
      </c>
      <c r="D1590">
        <v>20</v>
      </c>
      <c r="E1590" t="s">
        <v>157</v>
      </c>
      <c r="F1590">
        <f t="shared" si="50"/>
        <v>20</v>
      </c>
      <c r="H1590">
        <v>20</v>
      </c>
      <c r="I1590" t="str">
        <f t="shared" si="49"/>
        <v>Not Outlier</v>
      </c>
    </row>
    <row r="1591" spans="1:9" x14ac:dyDescent="0.25">
      <c r="A1591">
        <v>1590</v>
      </c>
      <c r="B1591" s="1" t="s">
        <v>106</v>
      </c>
      <c r="C1591" t="s">
        <v>151</v>
      </c>
      <c r="D1591">
        <v>69</v>
      </c>
      <c r="E1591" t="s">
        <v>157</v>
      </c>
      <c r="F1591">
        <f t="shared" si="50"/>
        <v>69</v>
      </c>
      <c r="H1591">
        <v>69</v>
      </c>
      <c r="I1591" t="str">
        <f t="shared" si="49"/>
        <v>Not Outlier</v>
      </c>
    </row>
    <row r="1592" spans="1:9" x14ac:dyDescent="0.25">
      <c r="A1592">
        <v>1591</v>
      </c>
      <c r="B1592" s="1" t="s">
        <v>99</v>
      </c>
      <c r="C1592" t="s">
        <v>151</v>
      </c>
      <c r="D1592">
        <v>61</v>
      </c>
      <c r="E1592" t="s">
        <v>157</v>
      </c>
      <c r="F1592">
        <f t="shared" si="50"/>
        <v>61</v>
      </c>
      <c r="H1592">
        <v>61</v>
      </c>
      <c r="I1592" t="str">
        <f t="shared" si="49"/>
        <v>Not Outlier</v>
      </c>
    </row>
    <row r="1593" spans="1:9" x14ac:dyDescent="0.25">
      <c r="A1593">
        <v>1592</v>
      </c>
      <c r="B1593" s="1" t="s">
        <v>101</v>
      </c>
      <c r="C1593" t="s">
        <v>151</v>
      </c>
      <c r="D1593">
        <v>67</v>
      </c>
      <c r="E1593" t="s">
        <v>157</v>
      </c>
      <c r="F1593">
        <f t="shared" si="50"/>
        <v>67</v>
      </c>
      <c r="H1593">
        <v>67</v>
      </c>
      <c r="I1593" t="str">
        <f t="shared" si="49"/>
        <v>Not Outlier</v>
      </c>
    </row>
    <row r="1594" spans="1:9" x14ac:dyDescent="0.25">
      <c r="A1594">
        <v>1593</v>
      </c>
      <c r="B1594" s="1" t="s">
        <v>100</v>
      </c>
      <c r="C1594" t="s">
        <v>152</v>
      </c>
      <c r="D1594">
        <v>34</v>
      </c>
      <c r="E1594" t="s">
        <v>157</v>
      </c>
      <c r="F1594">
        <f t="shared" si="50"/>
        <v>34</v>
      </c>
      <c r="H1594">
        <v>34</v>
      </c>
      <c r="I1594" t="str">
        <f t="shared" si="49"/>
        <v>Not Outlier</v>
      </c>
    </row>
    <row r="1595" spans="1:9" x14ac:dyDescent="0.25">
      <c r="A1595">
        <v>1594</v>
      </c>
      <c r="B1595" s="1" t="s">
        <v>101</v>
      </c>
      <c r="C1595" t="s">
        <v>151</v>
      </c>
      <c r="D1595">
        <v>27</v>
      </c>
      <c r="E1595" t="s">
        <v>157</v>
      </c>
      <c r="F1595">
        <f t="shared" si="50"/>
        <v>27</v>
      </c>
      <c r="H1595">
        <v>27</v>
      </c>
      <c r="I1595" t="str">
        <f t="shared" si="49"/>
        <v>Not Outlier</v>
      </c>
    </row>
    <row r="1596" spans="1:9" x14ac:dyDescent="0.25">
      <c r="A1596">
        <v>1595</v>
      </c>
      <c r="B1596" s="1" t="s">
        <v>99</v>
      </c>
      <c r="C1596" t="s">
        <v>152</v>
      </c>
      <c r="D1596">
        <v>67</v>
      </c>
      <c r="E1596" t="s">
        <v>157</v>
      </c>
      <c r="F1596">
        <f t="shared" si="50"/>
        <v>67</v>
      </c>
      <c r="H1596">
        <v>67</v>
      </c>
      <c r="I1596" t="str">
        <f t="shared" si="49"/>
        <v>Not Outlier</v>
      </c>
    </row>
    <row r="1597" spans="1:9" x14ac:dyDescent="0.25">
      <c r="A1597">
        <v>1596</v>
      </c>
      <c r="B1597" s="1" t="s">
        <v>99</v>
      </c>
      <c r="C1597" t="s">
        <v>152</v>
      </c>
      <c r="D1597">
        <v>44</v>
      </c>
      <c r="E1597" t="s">
        <v>157</v>
      </c>
      <c r="F1597">
        <f t="shared" si="50"/>
        <v>44</v>
      </c>
      <c r="H1597">
        <v>44</v>
      </c>
      <c r="I1597" t="str">
        <f t="shared" si="49"/>
        <v>Not Outlier</v>
      </c>
    </row>
    <row r="1598" spans="1:9" x14ac:dyDescent="0.25">
      <c r="A1598">
        <v>1597</v>
      </c>
      <c r="B1598" s="1" t="s">
        <v>108</v>
      </c>
      <c r="C1598" t="s">
        <v>152</v>
      </c>
      <c r="D1598">
        <v>44</v>
      </c>
      <c r="E1598" t="s">
        <v>157</v>
      </c>
      <c r="F1598">
        <f t="shared" si="50"/>
        <v>44</v>
      </c>
      <c r="H1598">
        <v>44</v>
      </c>
      <c r="I1598" t="str">
        <f t="shared" si="49"/>
        <v>Not Outlier</v>
      </c>
    </row>
    <row r="1599" spans="1:9" x14ac:dyDescent="0.25">
      <c r="A1599">
        <v>1598</v>
      </c>
      <c r="B1599" s="1" t="s">
        <v>110</v>
      </c>
      <c r="C1599" t="s">
        <v>152</v>
      </c>
      <c r="D1599">
        <v>29</v>
      </c>
      <c r="E1599" t="s">
        <v>157</v>
      </c>
      <c r="F1599">
        <f t="shared" si="50"/>
        <v>29</v>
      </c>
      <c r="H1599">
        <v>29</v>
      </c>
      <c r="I1599" t="str">
        <f t="shared" si="49"/>
        <v>Not Outlier</v>
      </c>
    </row>
    <row r="1600" spans="1:9" x14ac:dyDescent="0.25">
      <c r="A1600">
        <v>1599</v>
      </c>
      <c r="B1600" s="1" t="s">
        <v>99</v>
      </c>
      <c r="C1600" t="s">
        <v>151</v>
      </c>
      <c r="D1600">
        <v>81</v>
      </c>
      <c r="E1600" t="s">
        <v>157</v>
      </c>
      <c r="F1600">
        <f t="shared" si="50"/>
        <v>81</v>
      </c>
      <c r="H1600">
        <v>81</v>
      </c>
      <c r="I1600" t="str">
        <f t="shared" si="49"/>
        <v>Not Outlier</v>
      </c>
    </row>
    <row r="1601" spans="1:9" x14ac:dyDescent="0.25">
      <c r="A1601">
        <v>1600</v>
      </c>
      <c r="B1601" s="1" t="s">
        <v>105</v>
      </c>
      <c r="C1601" t="s">
        <v>152</v>
      </c>
      <c r="D1601">
        <v>87</v>
      </c>
      <c r="E1601" t="s">
        <v>157</v>
      </c>
      <c r="F1601">
        <f t="shared" si="50"/>
        <v>87</v>
      </c>
      <c r="H1601">
        <v>87</v>
      </c>
      <c r="I1601" t="str">
        <f t="shared" si="49"/>
        <v>Not Outlier</v>
      </c>
    </row>
    <row r="1602" spans="1:9" x14ac:dyDescent="0.25">
      <c r="A1602">
        <v>1601</v>
      </c>
      <c r="B1602" s="1" t="s">
        <v>100</v>
      </c>
      <c r="C1602" t="s">
        <v>152</v>
      </c>
      <c r="D1602">
        <v>22</v>
      </c>
      <c r="E1602" t="s">
        <v>157</v>
      </c>
      <c r="F1602">
        <f t="shared" si="50"/>
        <v>22</v>
      </c>
      <c r="H1602">
        <v>22</v>
      </c>
      <c r="I1602" t="str">
        <f t="shared" si="49"/>
        <v>Not Outlier</v>
      </c>
    </row>
    <row r="1603" spans="1:9" x14ac:dyDescent="0.25">
      <c r="A1603">
        <v>1602</v>
      </c>
      <c r="B1603" s="1" t="s">
        <v>99</v>
      </c>
      <c r="C1603" t="s">
        <v>151</v>
      </c>
      <c r="D1603">
        <v>53</v>
      </c>
      <c r="E1603" t="s">
        <v>157</v>
      </c>
      <c r="F1603">
        <f t="shared" si="50"/>
        <v>53</v>
      </c>
      <c r="H1603">
        <v>53</v>
      </c>
      <c r="I1603" t="str">
        <f t="shared" ref="I1603:I1666" si="51">IF(OR(H1603&gt;$L$9,H1603&lt;$L$10),"Outlier","Not Outlier")</f>
        <v>Not Outlier</v>
      </c>
    </row>
    <row r="1604" spans="1:9" x14ac:dyDescent="0.25">
      <c r="A1604">
        <v>1603</v>
      </c>
      <c r="B1604" s="1" t="s">
        <v>99</v>
      </c>
      <c r="C1604" t="s">
        <v>151</v>
      </c>
      <c r="D1604">
        <v>73</v>
      </c>
      <c r="E1604" t="s">
        <v>157</v>
      </c>
      <c r="F1604">
        <f t="shared" si="50"/>
        <v>73</v>
      </c>
      <c r="H1604">
        <v>73</v>
      </c>
      <c r="I1604" t="str">
        <f t="shared" si="51"/>
        <v>Not Outlier</v>
      </c>
    </row>
    <row r="1605" spans="1:9" x14ac:dyDescent="0.25">
      <c r="A1605">
        <v>1604</v>
      </c>
      <c r="B1605" s="1" t="s">
        <v>105</v>
      </c>
      <c r="C1605" t="s">
        <v>152</v>
      </c>
      <c r="D1605">
        <v>76</v>
      </c>
      <c r="E1605" t="s">
        <v>157</v>
      </c>
      <c r="F1605">
        <f t="shared" si="50"/>
        <v>76</v>
      </c>
      <c r="H1605">
        <v>76</v>
      </c>
      <c r="I1605" t="str">
        <f t="shared" si="51"/>
        <v>Not Outlier</v>
      </c>
    </row>
    <row r="1606" spans="1:9" x14ac:dyDescent="0.25">
      <c r="A1606">
        <v>1605</v>
      </c>
      <c r="B1606" s="1" t="s">
        <v>105</v>
      </c>
      <c r="C1606" t="s">
        <v>152</v>
      </c>
      <c r="D1606">
        <v>45</v>
      </c>
      <c r="E1606" t="s">
        <v>157</v>
      </c>
      <c r="F1606">
        <f t="shared" ref="F1606:F1669" si="52">IF(D1606,D1606,AVERAGE(D1603:D1605))</f>
        <v>45</v>
      </c>
      <c r="H1606">
        <v>45</v>
      </c>
      <c r="I1606" t="str">
        <f t="shared" si="51"/>
        <v>Not Outlier</v>
      </c>
    </row>
    <row r="1607" spans="1:9" x14ac:dyDescent="0.25">
      <c r="A1607">
        <v>1606</v>
      </c>
      <c r="B1607" s="1" t="s">
        <v>100</v>
      </c>
      <c r="C1607" t="s">
        <v>151</v>
      </c>
      <c r="D1607">
        <v>23</v>
      </c>
      <c r="E1607" t="s">
        <v>157</v>
      </c>
      <c r="F1607">
        <f t="shared" si="52"/>
        <v>23</v>
      </c>
      <c r="H1607">
        <v>23</v>
      </c>
      <c r="I1607" t="str">
        <f t="shared" si="51"/>
        <v>Not Outlier</v>
      </c>
    </row>
    <row r="1608" spans="1:9" x14ac:dyDescent="0.25">
      <c r="A1608">
        <v>1607</v>
      </c>
      <c r="B1608" s="1" t="s">
        <v>101</v>
      </c>
      <c r="C1608" t="s">
        <v>151</v>
      </c>
      <c r="D1608">
        <v>65</v>
      </c>
      <c r="E1608" t="s">
        <v>157</v>
      </c>
      <c r="F1608">
        <f t="shared" si="52"/>
        <v>65</v>
      </c>
      <c r="H1608">
        <v>65</v>
      </c>
      <c r="I1608" t="str">
        <f t="shared" si="51"/>
        <v>Not Outlier</v>
      </c>
    </row>
    <row r="1609" spans="1:9" x14ac:dyDescent="0.25">
      <c r="A1609">
        <v>1608</v>
      </c>
      <c r="B1609" s="1" t="s">
        <v>99</v>
      </c>
      <c r="C1609" t="s">
        <v>151</v>
      </c>
      <c r="D1609">
        <v>43</v>
      </c>
      <c r="E1609" t="s">
        <v>157</v>
      </c>
      <c r="F1609">
        <f t="shared" si="52"/>
        <v>43</v>
      </c>
      <c r="H1609">
        <v>43</v>
      </c>
      <c r="I1609" t="str">
        <f t="shared" si="51"/>
        <v>Not Outlier</v>
      </c>
    </row>
    <row r="1610" spans="1:9" x14ac:dyDescent="0.25">
      <c r="A1610">
        <v>1609</v>
      </c>
      <c r="B1610" s="1" t="s">
        <v>99</v>
      </c>
      <c r="C1610" t="s">
        <v>152</v>
      </c>
      <c r="D1610">
        <v>64</v>
      </c>
      <c r="E1610" t="s">
        <v>157</v>
      </c>
      <c r="F1610">
        <f t="shared" si="52"/>
        <v>64</v>
      </c>
      <c r="H1610">
        <v>64</v>
      </c>
      <c r="I1610" t="str">
        <f t="shared" si="51"/>
        <v>Not Outlier</v>
      </c>
    </row>
    <row r="1611" spans="1:9" x14ac:dyDescent="0.25">
      <c r="A1611">
        <v>1610</v>
      </c>
      <c r="B1611" s="1" t="s">
        <v>101</v>
      </c>
      <c r="C1611" t="s">
        <v>152</v>
      </c>
      <c r="D1611">
        <v>72</v>
      </c>
      <c r="E1611" t="s">
        <v>157</v>
      </c>
      <c r="F1611">
        <f t="shared" si="52"/>
        <v>72</v>
      </c>
      <c r="H1611">
        <v>72</v>
      </c>
      <c r="I1611" t="str">
        <f t="shared" si="51"/>
        <v>Not Outlier</v>
      </c>
    </row>
    <row r="1612" spans="1:9" x14ac:dyDescent="0.25">
      <c r="A1612">
        <v>1611</v>
      </c>
      <c r="B1612" s="1" t="s">
        <v>100</v>
      </c>
      <c r="C1612" t="s">
        <v>151</v>
      </c>
      <c r="D1612">
        <v>37</v>
      </c>
      <c r="E1612" t="s">
        <v>157</v>
      </c>
      <c r="F1612">
        <f t="shared" si="52"/>
        <v>37</v>
      </c>
      <c r="H1612">
        <v>37</v>
      </c>
      <c r="I1612" t="str">
        <f t="shared" si="51"/>
        <v>Not Outlier</v>
      </c>
    </row>
    <row r="1613" spans="1:9" x14ac:dyDescent="0.25">
      <c r="A1613">
        <v>1612</v>
      </c>
      <c r="B1613" s="1" t="s">
        <v>105</v>
      </c>
      <c r="C1613" t="s">
        <v>151</v>
      </c>
      <c r="D1613">
        <v>75</v>
      </c>
      <c r="E1613" t="s">
        <v>157</v>
      </c>
      <c r="F1613">
        <f t="shared" si="52"/>
        <v>75</v>
      </c>
      <c r="H1613">
        <v>75</v>
      </c>
      <c r="I1613" t="str">
        <f t="shared" si="51"/>
        <v>Not Outlier</v>
      </c>
    </row>
    <row r="1614" spans="1:9" x14ac:dyDescent="0.25">
      <c r="A1614">
        <v>1613</v>
      </c>
      <c r="B1614" s="1" t="s">
        <v>99</v>
      </c>
      <c r="C1614" t="s">
        <v>151</v>
      </c>
      <c r="D1614">
        <v>71</v>
      </c>
      <c r="E1614" t="s">
        <v>157</v>
      </c>
      <c r="F1614">
        <f t="shared" si="52"/>
        <v>71</v>
      </c>
      <c r="H1614">
        <v>71</v>
      </c>
      <c r="I1614" t="str">
        <f t="shared" si="51"/>
        <v>Not Outlier</v>
      </c>
    </row>
    <row r="1615" spans="1:9" x14ac:dyDescent="0.25">
      <c r="A1615">
        <v>1614</v>
      </c>
      <c r="B1615" s="1" t="s">
        <v>99</v>
      </c>
      <c r="C1615" t="s">
        <v>151</v>
      </c>
      <c r="D1615">
        <v>37</v>
      </c>
      <c r="E1615" t="s">
        <v>157</v>
      </c>
      <c r="F1615">
        <f t="shared" si="52"/>
        <v>37</v>
      </c>
      <c r="H1615">
        <v>37</v>
      </c>
      <c r="I1615" t="str">
        <f t="shared" si="51"/>
        <v>Not Outlier</v>
      </c>
    </row>
    <row r="1616" spans="1:9" x14ac:dyDescent="0.25">
      <c r="A1616">
        <v>1615</v>
      </c>
      <c r="B1616" s="1" t="s">
        <v>105</v>
      </c>
      <c r="C1616" t="s">
        <v>151</v>
      </c>
      <c r="D1616">
        <v>64</v>
      </c>
      <c r="E1616" t="s">
        <v>157</v>
      </c>
      <c r="F1616">
        <f t="shared" si="52"/>
        <v>64</v>
      </c>
      <c r="H1616">
        <v>64</v>
      </c>
      <c r="I1616" t="str">
        <f t="shared" si="51"/>
        <v>Not Outlier</v>
      </c>
    </row>
    <row r="1617" spans="1:9" x14ac:dyDescent="0.25">
      <c r="A1617">
        <v>1616</v>
      </c>
      <c r="B1617" s="1" t="s">
        <v>99</v>
      </c>
      <c r="C1617" t="s">
        <v>152</v>
      </c>
      <c r="D1617">
        <v>38</v>
      </c>
      <c r="E1617" t="s">
        <v>157</v>
      </c>
      <c r="F1617">
        <f t="shared" si="52"/>
        <v>38</v>
      </c>
      <c r="H1617">
        <v>38</v>
      </c>
      <c r="I1617" t="str">
        <f t="shared" si="51"/>
        <v>Not Outlier</v>
      </c>
    </row>
    <row r="1618" spans="1:9" x14ac:dyDescent="0.25">
      <c r="A1618">
        <v>1617</v>
      </c>
      <c r="B1618" s="1" t="s">
        <v>104</v>
      </c>
      <c r="C1618" t="s">
        <v>151</v>
      </c>
      <c r="D1618">
        <v>50</v>
      </c>
      <c r="E1618" t="s">
        <v>157</v>
      </c>
      <c r="F1618">
        <f t="shared" si="52"/>
        <v>50</v>
      </c>
      <c r="H1618">
        <v>50</v>
      </c>
      <c r="I1618" t="str">
        <f t="shared" si="51"/>
        <v>Not Outlier</v>
      </c>
    </row>
    <row r="1619" spans="1:9" x14ac:dyDescent="0.25">
      <c r="A1619">
        <v>1618</v>
      </c>
      <c r="B1619" s="1" t="s">
        <v>99</v>
      </c>
      <c r="C1619" t="s">
        <v>151</v>
      </c>
      <c r="D1619">
        <v>50</v>
      </c>
      <c r="E1619" t="s">
        <v>157</v>
      </c>
      <c r="F1619">
        <f t="shared" si="52"/>
        <v>50</v>
      </c>
      <c r="H1619">
        <v>50</v>
      </c>
      <c r="I1619" t="str">
        <f t="shared" si="51"/>
        <v>Not Outlier</v>
      </c>
    </row>
    <row r="1620" spans="1:9" x14ac:dyDescent="0.25">
      <c r="A1620">
        <v>1619</v>
      </c>
      <c r="B1620" s="1" t="s">
        <v>99</v>
      </c>
      <c r="C1620" t="s">
        <v>151</v>
      </c>
      <c r="D1620">
        <v>56</v>
      </c>
      <c r="E1620" t="s">
        <v>157</v>
      </c>
      <c r="F1620">
        <f t="shared" si="52"/>
        <v>56</v>
      </c>
      <c r="H1620">
        <v>56</v>
      </c>
      <c r="I1620" t="str">
        <f t="shared" si="51"/>
        <v>Not Outlier</v>
      </c>
    </row>
    <row r="1621" spans="1:9" x14ac:dyDescent="0.25">
      <c r="A1621">
        <v>1620</v>
      </c>
      <c r="B1621" s="1" t="s">
        <v>99</v>
      </c>
      <c r="C1621" t="s">
        <v>152</v>
      </c>
      <c r="D1621">
        <v>61</v>
      </c>
      <c r="E1621" t="s">
        <v>157</v>
      </c>
      <c r="F1621">
        <f t="shared" si="52"/>
        <v>61</v>
      </c>
      <c r="H1621">
        <v>61</v>
      </c>
      <c r="I1621" t="str">
        <f t="shared" si="51"/>
        <v>Not Outlier</v>
      </c>
    </row>
    <row r="1622" spans="1:9" x14ac:dyDescent="0.25">
      <c r="A1622">
        <v>1621</v>
      </c>
      <c r="B1622" s="1" t="s">
        <v>101</v>
      </c>
      <c r="C1622" t="s">
        <v>151</v>
      </c>
      <c r="D1622">
        <v>21</v>
      </c>
      <c r="E1622" t="s">
        <v>157</v>
      </c>
      <c r="F1622">
        <f t="shared" si="52"/>
        <v>21</v>
      </c>
      <c r="H1622">
        <v>21</v>
      </c>
      <c r="I1622" t="str">
        <f t="shared" si="51"/>
        <v>Not Outlier</v>
      </c>
    </row>
    <row r="1623" spans="1:9" x14ac:dyDescent="0.25">
      <c r="A1623">
        <v>1622</v>
      </c>
      <c r="B1623" s="1" t="s">
        <v>100</v>
      </c>
      <c r="C1623" t="s">
        <v>152</v>
      </c>
      <c r="D1623">
        <v>87</v>
      </c>
      <c r="E1623" t="s">
        <v>157</v>
      </c>
      <c r="F1623">
        <f t="shared" si="52"/>
        <v>87</v>
      </c>
      <c r="H1623">
        <v>87</v>
      </c>
      <c r="I1623" t="str">
        <f t="shared" si="51"/>
        <v>Not Outlier</v>
      </c>
    </row>
    <row r="1624" spans="1:9" x14ac:dyDescent="0.25">
      <c r="A1624">
        <v>1623</v>
      </c>
      <c r="B1624" s="1" t="s">
        <v>105</v>
      </c>
      <c r="C1624" t="s">
        <v>151</v>
      </c>
      <c r="D1624">
        <v>46</v>
      </c>
      <c r="E1624" t="s">
        <v>157</v>
      </c>
      <c r="F1624">
        <f t="shared" si="52"/>
        <v>46</v>
      </c>
      <c r="H1624">
        <v>46</v>
      </c>
      <c r="I1624" t="str">
        <f t="shared" si="51"/>
        <v>Not Outlier</v>
      </c>
    </row>
    <row r="1625" spans="1:9" x14ac:dyDescent="0.25">
      <c r="A1625">
        <v>1624</v>
      </c>
      <c r="B1625" s="1" t="s">
        <v>99</v>
      </c>
      <c r="C1625" t="s">
        <v>151</v>
      </c>
      <c r="D1625">
        <v>32</v>
      </c>
      <c r="E1625" t="s">
        <v>157</v>
      </c>
      <c r="F1625">
        <f t="shared" si="52"/>
        <v>32</v>
      </c>
      <c r="H1625">
        <v>32</v>
      </c>
      <c r="I1625" t="str">
        <f t="shared" si="51"/>
        <v>Not Outlier</v>
      </c>
    </row>
    <row r="1626" spans="1:9" x14ac:dyDescent="0.25">
      <c r="A1626">
        <v>1625</v>
      </c>
      <c r="B1626" s="1" t="s">
        <v>109</v>
      </c>
      <c r="C1626" t="s">
        <v>152</v>
      </c>
      <c r="D1626">
        <v>61</v>
      </c>
      <c r="E1626" t="s">
        <v>157</v>
      </c>
      <c r="F1626">
        <f t="shared" si="52"/>
        <v>61</v>
      </c>
      <c r="H1626">
        <v>61</v>
      </c>
      <c r="I1626" t="str">
        <f t="shared" si="51"/>
        <v>Not Outlier</v>
      </c>
    </row>
    <row r="1627" spans="1:9" x14ac:dyDescent="0.25">
      <c r="A1627">
        <v>1626</v>
      </c>
      <c r="B1627" s="1" t="s">
        <v>99</v>
      </c>
      <c r="C1627" t="s">
        <v>152</v>
      </c>
      <c r="D1627">
        <v>31</v>
      </c>
      <c r="E1627" t="s">
        <v>157</v>
      </c>
      <c r="F1627">
        <f t="shared" si="52"/>
        <v>31</v>
      </c>
      <c r="H1627">
        <v>31</v>
      </c>
      <c r="I1627" t="str">
        <f t="shared" si="51"/>
        <v>Not Outlier</v>
      </c>
    </row>
    <row r="1628" spans="1:9" x14ac:dyDescent="0.25">
      <c r="A1628">
        <v>1627</v>
      </c>
      <c r="B1628" s="1" t="s">
        <v>101</v>
      </c>
      <c r="C1628" t="s">
        <v>152</v>
      </c>
      <c r="D1628">
        <v>61</v>
      </c>
      <c r="E1628" t="s">
        <v>157</v>
      </c>
      <c r="F1628">
        <f t="shared" si="52"/>
        <v>61</v>
      </c>
      <c r="H1628">
        <v>61</v>
      </c>
      <c r="I1628" t="str">
        <f t="shared" si="51"/>
        <v>Not Outlier</v>
      </c>
    </row>
    <row r="1629" spans="1:9" x14ac:dyDescent="0.25">
      <c r="A1629">
        <v>1628</v>
      </c>
      <c r="B1629" s="1" t="s">
        <v>99</v>
      </c>
      <c r="C1629" t="s">
        <v>152</v>
      </c>
      <c r="D1629">
        <v>79</v>
      </c>
      <c r="E1629" t="s">
        <v>157</v>
      </c>
      <c r="F1629">
        <f t="shared" si="52"/>
        <v>79</v>
      </c>
      <c r="H1629">
        <v>79</v>
      </c>
      <c r="I1629" t="str">
        <f t="shared" si="51"/>
        <v>Not Outlier</v>
      </c>
    </row>
    <row r="1630" spans="1:9" x14ac:dyDescent="0.25">
      <c r="A1630">
        <v>1629</v>
      </c>
      <c r="B1630" s="1" t="s">
        <v>99</v>
      </c>
      <c r="C1630" t="s">
        <v>152</v>
      </c>
      <c r="D1630">
        <v>73</v>
      </c>
      <c r="E1630" t="s">
        <v>157</v>
      </c>
      <c r="F1630">
        <f t="shared" si="52"/>
        <v>73</v>
      </c>
      <c r="H1630">
        <v>73</v>
      </c>
      <c r="I1630" t="str">
        <f t="shared" si="51"/>
        <v>Not Outlier</v>
      </c>
    </row>
    <row r="1631" spans="1:9" x14ac:dyDescent="0.25">
      <c r="A1631">
        <v>1630</v>
      </c>
      <c r="B1631" s="1" t="s">
        <v>100</v>
      </c>
      <c r="C1631" t="s">
        <v>152</v>
      </c>
      <c r="D1631">
        <v>21</v>
      </c>
      <c r="E1631" t="s">
        <v>157</v>
      </c>
      <c r="F1631">
        <f t="shared" si="52"/>
        <v>21</v>
      </c>
      <c r="H1631">
        <v>21</v>
      </c>
      <c r="I1631" t="str">
        <f t="shared" si="51"/>
        <v>Not Outlier</v>
      </c>
    </row>
    <row r="1632" spans="1:9" x14ac:dyDescent="0.25">
      <c r="A1632">
        <v>1631</v>
      </c>
      <c r="B1632" s="1" t="s">
        <v>99</v>
      </c>
      <c r="C1632" t="s">
        <v>152</v>
      </c>
      <c r="D1632">
        <v>80</v>
      </c>
      <c r="E1632" t="s">
        <v>157</v>
      </c>
      <c r="F1632">
        <f t="shared" si="52"/>
        <v>80</v>
      </c>
      <c r="H1632">
        <v>80</v>
      </c>
      <c r="I1632" t="str">
        <f t="shared" si="51"/>
        <v>Not Outlier</v>
      </c>
    </row>
    <row r="1633" spans="1:9" x14ac:dyDescent="0.25">
      <c r="A1633">
        <v>1632</v>
      </c>
      <c r="B1633" s="1" t="s">
        <v>105</v>
      </c>
      <c r="C1633" t="s">
        <v>152</v>
      </c>
      <c r="D1633">
        <v>27</v>
      </c>
      <c r="E1633" t="s">
        <v>157</v>
      </c>
      <c r="F1633">
        <f t="shared" si="52"/>
        <v>27</v>
      </c>
      <c r="H1633">
        <v>27</v>
      </c>
      <c r="I1633" t="str">
        <f t="shared" si="51"/>
        <v>Not Outlier</v>
      </c>
    </row>
    <row r="1634" spans="1:9" x14ac:dyDescent="0.25">
      <c r="A1634">
        <v>1633</v>
      </c>
      <c r="B1634" s="1" t="s">
        <v>101</v>
      </c>
      <c r="C1634" t="s">
        <v>151</v>
      </c>
      <c r="D1634">
        <v>64</v>
      </c>
      <c r="E1634" t="s">
        <v>157</v>
      </c>
      <c r="F1634">
        <f t="shared" si="52"/>
        <v>64</v>
      </c>
      <c r="H1634">
        <v>64</v>
      </c>
      <c r="I1634" t="str">
        <f t="shared" si="51"/>
        <v>Not Outlier</v>
      </c>
    </row>
    <row r="1635" spans="1:9" x14ac:dyDescent="0.25">
      <c r="A1635">
        <v>1634</v>
      </c>
      <c r="B1635" s="1" t="s">
        <v>105</v>
      </c>
      <c r="C1635" t="s">
        <v>151</v>
      </c>
      <c r="D1635">
        <v>34</v>
      </c>
      <c r="E1635" t="s">
        <v>157</v>
      </c>
      <c r="F1635">
        <f t="shared" si="52"/>
        <v>34</v>
      </c>
      <c r="H1635">
        <v>34</v>
      </c>
      <c r="I1635" t="str">
        <f t="shared" si="51"/>
        <v>Not Outlier</v>
      </c>
    </row>
    <row r="1636" spans="1:9" x14ac:dyDescent="0.25">
      <c r="A1636">
        <v>1635</v>
      </c>
      <c r="B1636" s="1" t="s">
        <v>99</v>
      </c>
      <c r="C1636" t="s">
        <v>151</v>
      </c>
      <c r="D1636">
        <v>41</v>
      </c>
      <c r="E1636" t="s">
        <v>157</v>
      </c>
      <c r="F1636">
        <f t="shared" si="52"/>
        <v>41</v>
      </c>
      <c r="H1636">
        <v>41</v>
      </c>
      <c r="I1636" t="str">
        <f t="shared" si="51"/>
        <v>Not Outlier</v>
      </c>
    </row>
    <row r="1637" spans="1:9" x14ac:dyDescent="0.25">
      <c r="A1637">
        <v>1636</v>
      </c>
      <c r="B1637" s="1" t="s">
        <v>104</v>
      </c>
      <c r="C1637" t="s">
        <v>152</v>
      </c>
      <c r="D1637">
        <v>20</v>
      </c>
      <c r="E1637" t="s">
        <v>157</v>
      </c>
      <c r="F1637">
        <f t="shared" si="52"/>
        <v>20</v>
      </c>
      <c r="H1637">
        <v>20</v>
      </c>
      <c r="I1637" t="str">
        <f t="shared" si="51"/>
        <v>Not Outlier</v>
      </c>
    </row>
    <row r="1638" spans="1:9" x14ac:dyDescent="0.25">
      <c r="A1638">
        <v>1637</v>
      </c>
      <c r="B1638" s="1" t="s">
        <v>109</v>
      </c>
      <c r="C1638" t="s">
        <v>152</v>
      </c>
      <c r="D1638">
        <v>55</v>
      </c>
      <c r="E1638" t="s">
        <v>157</v>
      </c>
      <c r="F1638">
        <f t="shared" si="52"/>
        <v>55</v>
      </c>
      <c r="H1638">
        <v>55</v>
      </c>
      <c r="I1638" t="str">
        <f t="shared" si="51"/>
        <v>Not Outlier</v>
      </c>
    </row>
    <row r="1639" spans="1:9" x14ac:dyDescent="0.25">
      <c r="A1639">
        <v>1638</v>
      </c>
      <c r="B1639" s="1" t="s">
        <v>100</v>
      </c>
      <c r="C1639" t="s">
        <v>151</v>
      </c>
      <c r="D1639">
        <v>86</v>
      </c>
      <c r="E1639" t="s">
        <v>157</v>
      </c>
      <c r="F1639">
        <f t="shared" si="52"/>
        <v>86</v>
      </c>
      <c r="H1639">
        <v>86</v>
      </c>
      <c r="I1639" t="str">
        <f t="shared" si="51"/>
        <v>Not Outlier</v>
      </c>
    </row>
    <row r="1640" spans="1:9" x14ac:dyDescent="0.25">
      <c r="A1640">
        <v>1639</v>
      </c>
      <c r="B1640" s="1" t="s">
        <v>101</v>
      </c>
      <c r="C1640" t="s">
        <v>151</v>
      </c>
      <c r="D1640">
        <v>57</v>
      </c>
      <c r="E1640" t="s">
        <v>157</v>
      </c>
      <c r="F1640">
        <f t="shared" si="52"/>
        <v>57</v>
      </c>
      <c r="H1640">
        <v>57</v>
      </c>
      <c r="I1640" t="str">
        <f t="shared" si="51"/>
        <v>Not Outlier</v>
      </c>
    </row>
    <row r="1641" spans="1:9" x14ac:dyDescent="0.25">
      <c r="A1641">
        <v>1640</v>
      </c>
      <c r="B1641" s="1" t="s">
        <v>105</v>
      </c>
      <c r="C1641" t="s">
        <v>152</v>
      </c>
      <c r="D1641">
        <v>22</v>
      </c>
      <c r="E1641" t="s">
        <v>157</v>
      </c>
      <c r="F1641">
        <f t="shared" si="52"/>
        <v>22</v>
      </c>
      <c r="H1641">
        <v>22</v>
      </c>
      <c r="I1641" t="str">
        <f t="shared" si="51"/>
        <v>Not Outlier</v>
      </c>
    </row>
    <row r="1642" spans="1:9" x14ac:dyDescent="0.25">
      <c r="A1642">
        <v>1641</v>
      </c>
      <c r="B1642" s="1" t="s">
        <v>109</v>
      </c>
      <c r="C1642" t="s">
        <v>151</v>
      </c>
      <c r="D1642">
        <v>85</v>
      </c>
      <c r="E1642" t="s">
        <v>157</v>
      </c>
      <c r="F1642">
        <f t="shared" si="52"/>
        <v>85</v>
      </c>
      <c r="H1642">
        <v>85</v>
      </c>
      <c r="I1642" t="str">
        <f t="shared" si="51"/>
        <v>Not Outlier</v>
      </c>
    </row>
    <row r="1643" spans="1:9" x14ac:dyDescent="0.25">
      <c r="A1643">
        <v>1642</v>
      </c>
      <c r="B1643" s="1" t="s">
        <v>107</v>
      </c>
      <c r="C1643" t="s">
        <v>151</v>
      </c>
      <c r="D1643">
        <v>28</v>
      </c>
      <c r="E1643" t="s">
        <v>157</v>
      </c>
      <c r="F1643">
        <f t="shared" si="52"/>
        <v>28</v>
      </c>
      <c r="H1643">
        <v>28</v>
      </c>
      <c r="I1643" t="str">
        <f t="shared" si="51"/>
        <v>Not Outlier</v>
      </c>
    </row>
    <row r="1644" spans="1:9" x14ac:dyDescent="0.25">
      <c r="A1644">
        <v>1643</v>
      </c>
      <c r="B1644" s="1" t="s">
        <v>101</v>
      </c>
      <c r="C1644" t="s">
        <v>152</v>
      </c>
      <c r="D1644">
        <v>29</v>
      </c>
      <c r="E1644" t="s">
        <v>157</v>
      </c>
      <c r="F1644">
        <f t="shared" si="52"/>
        <v>29</v>
      </c>
      <c r="H1644">
        <v>29</v>
      </c>
      <c r="I1644" t="str">
        <f t="shared" si="51"/>
        <v>Not Outlier</v>
      </c>
    </row>
    <row r="1645" spans="1:9" x14ac:dyDescent="0.25">
      <c r="A1645">
        <v>1644</v>
      </c>
      <c r="B1645" s="1" t="s">
        <v>101</v>
      </c>
      <c r="C1645" t="s">
        <v>152</v>
      </c>
      <c r="D1645">
        <v>25</v>
      </c>
      <c r="E1645" t="s">
        <v>157</v>
      </c>
      <c r="F1645">
        <f t="shared" si="52"/>
        <v>25</v>
      </c>
      <c r="H1645">
        <v>25</v>
      </c>
      <c r="I1645" t="str">
        <f t="shared" si="51"/>
        <v>Not Outlier</v>
      </c>
    </row>
    <row r="1646" spans="1:9" x14ac:dyDescent="0.25">
      <c r="A1646">
        <v>1645</v>
      </c>
      <c r="B1646" s="1" t="s">
        <v>101</v>
      </c>
      <c r="C1646" t="s">
        <v>151</v>
      </c>
      <c r="D1646">
        <v>86</v>
      </c>
      <c r="E1646" t="s">
        <v>157</v>
      </c>
      <c r="F1646">
        <f t="shared" si="52"/>
        <v>86</v>
      </c>
      <c r="H1646">
        <v>86</v>
      </c>
      <c r="I1646" t="str">
        <f t="shared" si="51"/>
        <v>Not Outlier</v>
      </c>
    </row>
    <row r="1647" spans="1:9" x14ac:dyDescent="0.25">
      <c r="A1647">
        <v>1646</v>
      </c>
      <c r="B1647" s="1" t="s">
        <v>105</v>
      </c>
      <c r="C1647" t="s">
        <v>152</v>
      </c>
      <c r="D1647">
        <v>51</v>
      </c>
      <c r="E1647" t="s">
        <v>157</v>
      </c>
      <c r="F1647">
        <f t="shared" si="52"/>
        <v>51</v>
      </c>
      <c r="H1647">
        <v>51</v>
      </c>
      <c r="I1647" t="str">
        <f t="shared" si="51"/>
        <v>Not Outlier</v>
      </c>
    </row>
    <row r="1648" spans="1:9" x14ac:dyDescent="0.25">
      <c r="A1648">
        <v>1647</v>
      </c>
      <c r="B1648" s="1" t="s">
        <v>99</v>
      </c>
      <c r="C1648" t="s">
        <v>152</v>
      </c>
      <c r="D1648">
        <v>22</v>
      </c>
      <c r="E1648" t="s">
        <v>157</v>
      </c>
      <c r="F1648">
        <f t="shared" si="52"/>
        <v>22</v>
      </c>
      <c r="H1648">
        <v>22</v>
      </c>
      <c r="I1648" t="str">
        <f t="shared" si="51"/>
        <v>Not Outlier</v>
      </c>
    </row>
    <row r="1649" spans="1:9" x14ac:dyDescent="0.25">
      <c r="A1649">
        <v>1648</v>
      </c>
      <c r="B1649" s="1" t="s">
        <v>109</v>
      </c>
      <c r="C1649" t="s">
        <v>151</v>
      </c>
      <c r="D1649">
        <v>78</v>
      </c>
      <c r="E1649" t="s">
        <v>157</v>
      </c>
      <c r="F1649">
        <f t="shared" si="52"/>
        <v>78</v>
      </c>
      <c r="H1649">
        <v>78</v>
      </c>
      <c r="I1649" t="str">
        <f t="shared" si="51"/>
        <v>Not Outlier</v>
      </c>
    </row>
    <row r="1650" spans="1:9" x14ac:dyDescent="0.25">
      <c r="A1650">
        <v>1649</v>
      </c>
      <c r="B1650" s="1" t="s">
        <v>99</v>
      </c>
      <c r="C1650" t="s">
        <v>151</v>
      </c>
      <c r="D1650">
        <v>27</v>
      </c>
      <c r="E1650" t="s">
        <v>157</v>
      </c>
      <c r="F1650">
        <f t="shared" si="52"/>
        <v>27</v>
      </c>
      <c r="H1650">
        <v>27</v>
      </c>
      <c r="I1650" t="str">
        <f t="shared" si="51"/>
        <v>Not Outlier</v>
      </c>
    </row>
    <row r="1651" spans="1:9" x14ac:dyDescent="0.25">
      <c r="A1651">
        <v>1650</v>
      </c>
      <c r="B1651" s="1" t="s">
        <v>105</v>
      </c>
      <c r="C1651" t="s">
        <v>151</v>
      </c>
      <c r="D1651">
        <v>42</v>
      </c>
      <c r="E1651" t="s">
        <v>157</v>
      </c>
      <c r="F1651">
        <f t="shared" si="52"/>
        <v>42</v>
      </c>
      <c r="H1651">
        <v>42</v>
      </c>
      <c r="I1651" t="str">
        <f t="shared" si="51"/>
        <v>Not Outlier</v>
      </c>
    </row>
    <row r="1652" spans="1:9" x14ac:dyDescent="0.25">
      <c r="A1652">
        <v>1651</v>
      </c>
      <c r="B1652" s="1" t="s">
        <v>101</v>
      </c>
      <c r="C1652" t="s">
        <v>151</v>
      </c>
      <c r="D1652">
        <v>53</v>
      </c>
      <c r="E1652" t="s">
        <v>157</v>
      </c>
      <c r="F1652">
        <f t="shared" si="52"/>
        <v>53</v>
      </c>
      <c r="H1652">
        <v>53</v>
      </c>
      <c r="I1652" t="str">
        <f t="shared" si="51"/>
        <v>Not Outlier</v>
      </c>
    </row>
    <row r="1653" spans="1:9" x14ac:dyDescent="0.25">
      <c r="A1653">
        <v>1652</v>
      </c>
      <c r="B1653" s="1" t="s">
        <v>99</v>
      </c>
      <c r="C1653" t="s">
        <v>152</v>
      </c>
      <c r="D1653">
        <v>83</v>
      </c>
      <c r="E1653" t="s">
        <v>157</v>
      </c>
      <c r="F1653">
        <f t="shared" si="52"/>
        <v>83</v>
      </c>
      <c r="H1653">
        <v>83</v>
      </c>
      <c r="I1653" t="str">
        <f t="shared" si="51"/>
        <v>Not Outlier</v>
      </c>
    </row>
    <row r="1654" spans="1:9" x14ac:dyDescent="0.25">
      <c r="A1654">
        <v>1653</v>
      </c>
      <c r="B1654" s="1" t="s">
        <v>100</v>
      </c>
      <c r="C1654" t="s">
        <v>151</v>
      </c>
      <c r="D1654">
        <v>30</v>
      </c>
      <c r="E1654" t="s">
        <v>157</v>
      </c>
      <c r="F1654">
        <f t="shared" si="52"/>
        <v>30</v>
      </c>
      <c r="H1654">
        <v>30</v>
      </c>
      <c r="I1654" t="str">
        <f t="shared" si="51"/>
        <v>Not Outlier</v>
      </c>
    </row>
    <row r="1655" spans="1:9" x14ac:dyDescent="0.25">
      <c r="A1655">
        <v>1654</v>
      </c>
      <c r="B1655" s="1" t="s">
        <v>99</v>
      </c>
      <c r="C1655" t="s">
        <v>152</v>
      </c>
      <c r="D1655">
        <v>56</v>
      </c>
      <c r="E1655" t="s">
        <v>157</v>
      </c>
      <c r="F1655">
        <f t="shared" si="52"/>
        <v>56</v>
      </c>
      <c r="H1655">
        <v>56</v>
      </c>
      <c r="I1655" t="str">
        <f t="shared" si="51"/>
        <v>Not Outlier</v>
      </c>
    </row>
    <row r="1656" spans="1:9" x14ac:dyDescent="0.25">
      <c r="A1656">
        <v>1655</v>
      </c>
      <c r="B1656" s="1" t="s">
        <v>99</v>
      </c>
      <c r="C1656" t="s">
        <v>152</v>
      </c>
      <c r="D1656">
        <v>72</v>
      </c>
      <c r="E1656" t="s">
        <v>157</v>
      </c>
      <c r="F1656">
        <f t="shared" si="52"/>
        <v>72</v>
      </c>
      <c r="H1656">
        <v>72</v>
      </c>
      <c r="I1656" t="str">
        <f t="shared" si="51"/>
        <v>Not Outlier</v>
      </c>
    </row>
    <row r="1657" spans="1:9" x14ac:dyDescent="0.25">
      <c r="A1657">
        <v>1656</v>
      </c>
      <c r="B1657" s="1" t="s">
        <v>99</v>
      </c>
      <c r="C1657" t="s">
        <v>152</v>
      </c>
      <c r="D1657">
        <v>24</v>
      </c>
      <c r="E1657" t="s">
        <v>157</v>
      </c>
      <c r="F1657">
        <f t="shared" si="52"/>
        <v>24</v>
      </c>
      <c r="H1657">
        <v>24</v>
      </c>
      <c r="I1657" t="str">
        <f t="shared" si="51"/>
        <v>Not Outlier</v>
      </c>
    </row>
    <row r="1658" spans="1:9" x14ac:dyDescent="0.25">
      <c r="A1658">
        <v>1657</v>
      </c>
      <c r="B1658" s="1" t="s">
        <v>109</v>
      </c>
      <c r="C1658" t="s">
        <v>152</v>
      </c>
      <c r="D1658">
        <v>21</v>
      </c>
      <c r="E1658" t="s">
        <v>157</v>
      </c>
      <c r="F1658">
        <f t="shared" si="52"/>
        <v>21</v>
      </c>
      <c r="H1658">
        <v>21</v>
      </c>
      <c r="I1658" t="str">
        <f t="shared" si="51"/>
        <v>Not Outlier</v>
      </c>
    </row>
    <row r="1659" spans="1:9" x14ac:dyDescent="0.25">
      <c r="A1659">
        <v>1658</v>
      </c>
      <c r="B1659" s="1" t="s">
        <v>99</v>
      </c>
      <c r="C1659" t="s">
        <v>152</v>
      </c>
      <c r="D1659">
        <v>41</v>
      </c>
      <c r="E1659" t="s">
        <v>157</v>
      </c>
      <c r="F1659">
        <f t="shared" si="52"/>
        <v>41</v>
      </c>
      <c r="H1659">
        <v>41</v>
      </c>
      <c r="I1659" t="str">
        <f t="shared" si="51"/>
        <v>Not Outlier</v>
      </c>
    </row>
    <row r="1660" spans="1:9" x14ac:dyDescent="0.25">
      <c r="A1660">
        <v>1659</v>
      </c>
      <c r="B1660" s="1" t="s">
        <v>105</v>
      </c>
      <c r="C1660" t="s">
        <v>151</v>
      </c>
      <c r="D1660">
        <v>59</v>
      </c>
      <c r="E1660" t="s">
        <v>157</v>
      </c>
      <c r="F1660">
        <f t="shared" si="52"/>
        <v>59</v>
      </c>
      <c r="H1660">
        <v>59</v>
      </c>
      <c r="I1660" t="str">
        <f t="shared" si="51"/>
        <v>Not Outlier</v>
      </c>
    </row>
    <row r="1661" spans="1:9" x14ac:dyDescent="0.25">
      <c r="A1661">
        <v>1660</v>
      </c>
      <c r="B1661" s="1" t="s">
        <v>101</v>
      </c>
      <c r="C1661" t="s">
        <v>151</v>
      </c>
      <c r="D1661">
        <v>38</v>
      </c>
      <c r="E1661" t="s">
        <v>157</v>
      </c>
      <c r="F1661">
        <f t="shared" si="52"/>
        <v>38</v>
      </c>
      <c r="H1661">
        <v>38</v>
      </c>
      <c r="I1661" t="str">
        <f t="shared" si="51"/>
        <v>Not Outlier</v>
      </c>
    </row>
    <row r="1662" spans="1:9" x14ac:dyDescent="0.25">
      <c r="A1662">
        <v>1661</v>
      </c>
      <c r="B1662" s="1" t="s">
        <v>100</v>
      </c>
      <c r="C1662" t="s">
        <v>152</v>
      </c>
      <c r="D1662">
        <v>33</v>
      </c>
      <c r="E1662" t="s">
        <v>157</v>
      </c>
      <c r="F1662">
        <f t="shared" si="52"/>
        <v>33</v>
      </c>
      <c r="H1662">
        <v>33</v>
      </c>
      <c r="I1662" t="str">
        <f t="shared" si="51"/>
        <v>Not Outlier</v>
      </c>
    </row>
    <row r="1663" spans="1:9" x14ac:dyDescent="0.25">
      <c r="A1663">
        <v>1662</v>
      </c>
      <c r="B1663" s="1" t="s">
        <v>101</v>
      </c>
      <c r="C1663" t="s">
        <v>152</v>
      </c>
      <c r="D1663">
        <v>25</v>
      </c>
      <c r="E1663" t="s">
        <v>157</v>
      </c>
      <c r="F1663">
        <f t="shared" si="52"/>
        <v>25</v>
      </c>
      <c r="H1663">
        <v>25</v>
      </c>
      <c r="I1663" t="str">
        <f t="shared" si="51"/>
        <v>Not Outlier</v>
      </c>
    </row>
    <row r="1664" spans="1:9" x14ac:dyDescent="0.25">
      <c r="A1664">
        <v>1663</v>
      </c>
      <c r="B1664" s="1" t="s">
        <v>104</v>
      </c>
      <c r="C1664" t="s">
        <v>152</v>
      </c>
      <c r="D1664">
        <v>60</v>
      </c>
      <c r="E1664" t="s">
        <v>157</v>
      </c>
      <c r="F1664">
        <f t="shared" si="52"/>
        <v>60</v>
      </c>
      <c r="H1664">
        <v>60</v>
      </c>
      <c r="I1664" t="str">
        <f t="shared" si="51"/>
        <v>Not Outlier</v>
      </c>
    </row>
    <row r="1665" spans="1:9" x14ac:dyDescent="0.25">
      <c r="A1665">
        <v>1664</v>
      </c>
      <c r="B1665" s="1" t="s">
        <v>99</v>
      </c>
      <c r="C1665" t="s">
        <v>151</v>
      </c>
      <c r="D1665">
        <v>27</v>
      </c>
      <c r="E1665" t="s">
        <v>157</v>
      </c>
      <c r="F1665">
        <f t="shared" si="52"/>
        <v>27</v>
      </c>
      <c r="H1665">
        <v>27</v>
      </c>
      <c r="I1665" t="str">
        <f t="shared" si="51"/>
        <v>Not Outlier</v>
      </c>
    </row>
    <row r="1666" spans="1:9" x14ac:dyDescent="0.25">
      <c r="A1666">
        <v>1665</v>
      </c>
      <c r="B1666" s="1" t="s">
        <v>110</v>
      </c>
      <c r="C1666" t="s">
        <v>152</v>
      </c>
      <c r="D1666">
        <v>19</v>
      </c>
      <c r="E1666" t="s">
        <v>157</v>
      </c>
      <c r="F1666">
        <f t="shared" si="52"/>
        <v>19</v>
      </c>
      <c r="H1666">
        <v>19</v>
      </c>
      <c r="I1666" t="str">
        <f t="shared" si="51"/>
        <v>Not Outlier</v>
      </c>
    </row>
    <row r="1667" spans="1:9" x14ac:dyDescent="0.25">
      <c r="A1667">
        <v>1666</v>
      </c>
      <c r="B1667" s="1" t="s">
        <v>105</v>
      </c>
      <c r="C1667" t="s">
        <v>152</v>
      </c>
      <c r="D1667">
        <v>21</v>
      </c>
      <c r="E1667" t="s">
        <v>157</v>
      </c>
      <c r="F1667">
        <f t="shared" si="52"/>
        <v>21</v>
      </c>
      <c r="H1667">
        <v>21</v>
      </c>
      <c r="I1667" t="str">
        <f t="shared" ref="I1667:I1730" si="53">IF(OR(H1667&gt;$L$9,H1667&lt;$L$10),"Outlier","Not Outlier")</f>
        <v>Not Outlier</v>
      </c>
    </row>
    <row r="1668" spans="1:9" x14ac:dyDescent="0.25">
      <c r="A1668">
        <v>1667</v>
      </c>
      <c r="B1668" s="1" t="s">
        <v>100</v>
      </c>
      <c r="C1668" t="s">
        <v>152</v>
      </c>
      <c r="D1668">
        <v>73</v>
      </c>
      <c r="E1668" t="s">
        <v>157</v>
      </c>
      <c r="F1668">
        <f t="shared" si="52"/>
        <v>73</v>
      </c>
      <c r="H1668">
        <v>73</v>
      </c>
      <c r="I1668" t="str">
        <f t="shared" si="53"/>
        <v>Not Outlier</v>
      </c>
    </row>
    <row r="1669" spans="1:9" x14ac:dyDescent="0.25">
      <c r="A1669">
        <v>1668</v>
      </c>
      <c r="B1669" s="1" t="s">
        <v>99</v>
      </c>
      <c r="C1669" t="s">
        <v>152</v>
      </c>
      <c r="D1669">
        <v>68</v>
      </c>
      <c r="E1669" t="s">
        <v>157</v>
      </c>
      <c r="F1669">
        <f t="shared" si="52"/>
        <v>68</v>
      </c>
      <c r="H1669">
        <v>68</v>
      </c>
      <c r="I1669" t="str">
        <f t="shared" si="53"/>
        <v>Not Outlier</v>
      </c>
    </row>
    <row r="1670" spans="1:9" x14ac:dyDescent="0.25">
      <c r="A1670">
        <v>1669</v>
      </c>
      <c r="B1670" s="1" t="s">
        <v>101</v>
      </c>
      <c r="C1670" t="s">
        <v>151</v>
      </c>
      <c r="D1670">
        <v>28</v>
      </c>
      <c r="E1670" t="s">
        <v>157</v>
      </c>
      <c r="F1670">
        <f t="shared" ref="F1670:F1733" si="54">IF(D1670,D1670,AVERAGE(D1667:D1669))</f>
        <v>28</v>
      </c>
      <c r="H1670">
        <v>28</v>
      </c>
      <c r="I1670" t="str">
        <f t="shared" si="53"/>
        <v>Not Outlier</v>
      </c>
    </row>
    <row r="1671" spans="1:9" x14ac:dyDescent="0.25">
      <c r="A1671">
        <v>1670</v>
      </c>
      <c r="B1671" s="1" t="s">
        <v>99</v>
      </c>
      <c r="C1671" t="s">
        <v>152</v>
      </c>
      <c r="D1671">
        <v>80</v>
      </c>
      <c r="E1671" t="s">
        <v>157</v>
      </c>
      <c r="F1671">
        <f t="shared" si="54"/>
        <v>80</v>
      </c>
      <c r="H1671">
        <v>80</v>
      </c>
      <c r="I1671" t="str">
        <f t="shared" si="53"/>
        <v>Not Outlier</v>
      </c>
    </row>
    <row r="1672" spans="1:9" x14ac:dyDescent="0.25">
      <c r="A1672">
        <v>1671</v>
      </c>
      <c r="B1672" s="1" t="s">
        <v>99</v>
      </c>
      <c r="C1672" t="s">
        <v>151</v>
      </c>
      <c r="D1672">
        <v>56</v>
      </c>
      <c r="E1672" t="s">
        <v>157</v>
      </c>
      <c r="F1672">
        <f t="shared" si="54"/>
        <v>56</v>
      </c>
      <c r="H1672">
        <v>56</v>
      </c>
      <c r="I1672" t="str">
        <f t="shared" si="53"/>
        <v>Not Outlier</v>
      </c>
    </row>
    <row r="1673" spans="1:9" x14ac:dyDescent="0.25">
      <c r="A1673">
        <v>1672</v>
      </c>
      <c r="B1673" s="1" t="s">
        <v>104</v>
      </c>
      <c r="C1673" t="s">
        <v>151</v>
      </c>
      <c r="D1673">
        <v>84</v>
      </c>
      <c r="E1673" t="s">
        <v>157</v>
      </c>
      <c r="F1673">
        <f t="shared" si="54"/>
        <v>84</v>
      </c>
      <c r="H1673">
        <v>84</v>
      </c>
      <c r="I1673" t="str">
        <f t="shared" si="53"/>
        <v>Not Outlier</v>
      </c>
    </row>
    <row r="1674" spans="1:9" x14ac:dyDescent="0.25">
      <c r="A1674">
        <v>1673</v>
      </c>
      <c r="B1674" s="1" t="s">
        <v>105</v>
      </c>
      <c r="C1674" t="s">
        <v>151</v>
      </c>
      <c r="D1674">
        <v>30</v>
      </c>
      <c r="E1674" t="s">
        <v>157</v>
      </c>
      <c r="F1674">
        <f t="shared" si="54"/>
        <v>30</v>
      </c>
      <c r="H1674">
        <v>30</v>
      </c>
      <c r="I1674" t="str">
        <f t="shared" si="53"/>
        <v>Not Outlier</v>
      </c>
    </row>
    <row r="1675" spans="1:9" x14ac:dyDescent="0.25">
      <c r="A1675">
        <v>1674</v>
      </c>
      <c r="B1675" s="1" t="s">
        <v>100</v>
      </c>
      <c r="C1675" t="s">
        <v>151</v>
      </c>
      <c r="D1675">
        <v>88</v>
      </c>
      <c r="E1675" t="s">
        <v>157</v>
      </c>
      <c r="F1675">
        <f t="shared" si="54"/>
        <v>88</v>
      </c>
      <c r="H1675">
        <v>88</v>
      </c>
      <c r="I1675" t="str">
        <f t="shared" si="53"/>
        <v>Not Outlier</v>
      </c>
    </row>
    <row r="1676" spans="1:9" x14ac:dyDescent="0.25">
      <c r="A1676">
        <v>1675</v>
      </c>
      <c r="B1676" s="1" t="s">
        <v>99</v>
      </c>
      <c r="C1676" t="s">
        <v>152</v>
      </c>
      <c r="D1676">
        <v>57</v>
      </c>
      <c r="E1676" t="s">
        <v>157</v>
      </c>
      <c r="F1676">
        <f t="shared" si="54"/>
        <v>57</v>
      </c>
      <c r="H1676">
        <v>57</v>
      </c>
      <c r="I1676" t="str">
        <f t="shared" si="53"/>
        <v>Not Outlier</v>
      </c>
    </row>
    <row r="1677" spans="1:9" x14ac:dyDescent="0.25">
      <c r="A1677">
        <v>1676</v>
      </c>
      <c r="B1677" s="1" t="s">
        <v>104</v>
      </c>
      <c r="C1677" t="s">
        <v>151</v>
      </c>
      <c r="D1677">
        <v>25</v>
      </c>
      <c r="E1677" t="s">
        <v>157</v>
      </c>
      <c r="F1677">
        <f t="shared" si="54"/>
        <v>25</v>
      </c>
      <c r="H1677">
        <v>25</v>
      </c>
      <c r="I1677" t="str">
        <f t="shared" si="53"/>
        <v>Not Outlier</v>
      </c>
    </row>
    <row r="1678" spans="1:9" x14ac:dyDescent="0.25">
      <c r="A1678">
        <v>1677</v>
      </c>
      <c r="B1678" s="1" t="s">
        <v>107</v>
      </c>
      <c r="C1678" t="s">
        <v>152</v>
      </c>
      <c r="D1678">
        <v>51</v>
      </c>
      <c r="E1678" t="s">
        <v>157</v>
      </c>
      <c r="F1678">
        <f t="shared" si="54"/>
        <v>51</v>
      </c>
      <c r="H1678">
        <v>51</v>
      </c>
      <c r="I1678" t="str">
        <f t="shared" si="53"/>
        <v>Not Outlier</v>
      </c>
    </row>
    <row r="1679" spans="1:9" x14ac:dyDescent="0.25">
      <c r="A1679">
        <v>1678</v>
      </c>
      <c r="B1679" s="1" t="s">
        <v>99</v>
      </c>
      <c r="C1679" t="s">
        <v>152</v>
      </c>
      <c r="D1679">
        <v>25</v>
      </c>
      <c r="E1679" t="s">
        <v>157</v>
      </c>
      <c r="F1679">
        <f t="shared" si="54"/>
        <v>25</v>
      </c>
      <c r="H1679">
        <v>25</v>
      </c>
      <c r="I1679" t="str">
        <f t="shared" si="53"/>
        <v>Not Outlier</v>
      </c>
    </row>
    <row r="1680" spans="1:9" x14ac:dyDescent="0.25">
      <c r="A1680">
        <v>1679</v>
      </c>
      <c r="B1680" s="1" t="s">
        <v>101</v>
      </c>
      <c r="C1680" t="s">
        <v>152</v>
      </c>
      <c r="D1680">
        <v>59</v>
      </c>
      <c r="E1680" t="s">
        <v>157</v>
      </c>
      <c r="F1680">
        <f t="shared" si="54"/>
        <v>59</v>
      </c>
      <c r="H1680">
        <v>59</v>
      </c>
      <c r="I1680" t="str">
        <f t="shared" si="53"/>
        <v>Not Outlier</v>
      </c>
    </row>
    <row r="1681" spans="1:9" x14ac:dyDescent="0.25">
      <c r="A1681">
        <v>1680</v>
      </c>
      <c r="B1681" s="1" t="s">
        <v>99</v>
      </c>
      <c r="C1681" t="s">
        <v>151</v>
      </c>
      <c r="D1681">
        <v>41</v>
      </c>
      <c r="E1681" t="s">
        <v>157</v>
      </c>
      <c r="F1681">
        <f t="shared" si="54"/>
        <v>41</v>
      </c>
      <c r="H1681">
        <v>41</v>
      </c>
      <c r="I1681" t="str">
        <f t="shared" si="53"/>
        <v>Not Outlier</v>
      </c>
    </row>
    <row r="1682" spans="1:9" x14ac:dyDescent="0.25">
      <c r="A1682">
        <v>1681</v>
      </c>
      <c r="B1682" s="1" t="s">
        <v>105</v>
      </c>
      <c r="C1682" t="s">
        <v>152</v>
      </c>
      <c r="D1682">
        <v>38</v>
      </c>
      <c r="E1682" t="s">
        <v>157</v>
      </c>
      <c r="F1682">
        <f t="shared" si="54"/>
        <v>38</v>
      </c>
      <c r="H1682">
        <v>38</v>
      </c>
      <c r="I1682" t="str">
        <f t="shared" si="53"/>
        <v>Not Outlier</v>
      </c>
    </row>
    <row r="1683" spans="1:9" x14ac:dyDescent="0.25">
      <c r="A1683">
        <v>1682</v>
      </c>
      <c r="B1683" s="1" t="s">
        <v>100</v>
      </c>
      <c r="C1683" t="s">
        <v>151</v>
      </c>
      <c r="D1683">
        <v>72</v>
      </c>
      <c r="E1683" t="s">
        <v>157</v>
      </c>
      <c r="F1683">
        <f t="shared" si="54"/>
        <v>72</v>
      </c>
      <c r="H1683">
        <v>72</v>
      </c>
      <c r="I1683" t="str">
        <f t="shared" si="53"/>
        <v>Not Outlier</v>
      </c>
    </row>
    <row r="1684" spans="1:9" x14ac:dyDescent="0.25">
      <c r="A1684">
        <v>1683</v>
      </c>
      <c r="B1684" s="1" t="s">
        <v>108</v>
      </c>
      <c r="C1684" t="s">
        <v>151</v>
      </c>
      <c r="D1684">
        <v>37</v>
      </c>
      <c r="E1684" t="s">
        <v>157</v>
      </c>
      <c r="F1684">
        <f t="shared" si="54"/>
        <v>37</v>
      </c>
      <c r="H1684">
        <v>37</v>
      </c>
      <c r="I1684" t="str">
        <f t="shared" si="53"/>
        <v>Not Outlier</v>
      </c>
    </row>
    <row r="1685" spans="1:9" x14ac:dyDescent="0.25">
      <c r="A1685">
        <v>1684</v>
      </c>
      <c r="B1685" s="1" t="s">
        <v>99</v>
      </c>
      <c r="C1685" t="s">
        <v>151</v>
      </c>
      <c r="D1685">
        <v>81</v>
      </c>
      <c r="E1685" t="s">
        <v>157</v>
      </c>
      <c r="F1685">
        <f t="shared" si="54"/>
        <v>81</v>
      </c>
      <c r="H1685">
        <v>81</v>
      </c>
      <c r="I1685" t="str">
        <f t="shared" si="53"/>
        <v>Not Outlier</v>
      </c>
    </row>
    <row r="1686" spans="1:9" x14ac:dyDescent="0.25">
      <c r="A1686">
        <v>1685</v>
      </c>
      <c r="B1686" s="1" t="s">
        <v>99</v>
      </c>
      <c r="C1686" t="s">
        <v>152</v>
      </c>
      <c r="D1686">
        <v>74</v>
      </c>
      <c r="E1686" t="s">
        <v>157</v>
      </c>
      <c r="F1686">
        <f t="shared" si="54"/>
        <v>74</v>
      </c>
      <c r="H1686">
        <v>74</v>
      </c>
      <c r="I1686" t="str">
        <f t="shared" si="53"/>
        <v>Not Outlier</v>
      </c>
    </row>
    <row r="1687" spans="1:9" x14ac:dyDescent="0.25">
      <c r="A1687">
        <v>1686</v>
      </c>
      <c r="B1687" s="1" t="s">
        <v>100</v>
      </c>
      <c r="C1687" t="s">
        <v>151</v>
      </c>
      <c r="D1687">
        <v>53</v>
      </c>
      <c r="E1687" t="s">
        <v>157</v>
      </c>
      <c r="F1687">
        <f t="shared" si="54"/>
        <v>53</v>
      </c>
      <c r="H1687">
        <v>53</v>
      </c>
      <c r="I1687" t="str">
        <f t="shared" si="53"/>
        <v>Not Outlier</v>
      </c>
    </row>
    <row r="1688" spans="1:9" x14ac:dyDescent="0.25">
      <c r="A1688">
        <v>1687</v>
      </c>
      <c r="B1688" s="1" t="s">
        <v>101</v>
      </c>
      <c r="C1688" t="s">
        <v>151</v>
      </c>
      <c r="D1688">
        <v>38</v>
      </c>
      <c r="E1688" t="s">
        <v>157</v>
      </c>
      <c r="F1688">
        <f t="shared" si="54"/>
        <v>38</v>
      </c>
      <c r="H1688">
        <v>38</v>
      </c>
      <c r="I1688" t="str">
        <f t="shared" si="53"/>
        <v>Not Outlier</v>
      </c>
    </row>
    <row r="1689" spans="1:9" x14ac:dyDescent="0.25">
      <c r="A1689">
        <v>1688</v>
      </c>
      <c r="B1689" s="1" t="s">
        <v>101</v>
      </c>
      <c r="C1689" t="s">
        <v>152</v>
      </c>
      <c r="D1689">
        <v>49</v>
      </c>
      <c r="E1689" t="s">
        <v>157</v>
      </c>
      <c r="F1689">
        <f t="shared" si="54"/>
        <v>49</v>
      </c>
      <c r="H1689">
        <v>49</v>
      </c>
      <c r="I1689" t="str">
        <f t="shared" si="53"/>
        <v>Not Outlier</v>
      </c>
    </row>
    <row r="1690" spans="1:9" x14ac:dyDescent="0.25">
      <c r="A1690">
        <v>1689</v>
      </c>
      <c r="B1690" s="1" t="s">
        <v>101</v>
      </c>
      <c r="C1690" t="s">
        <v>151</v>
      </c>
      <c r="D1690">
        <v>50</v>
      </c>
      <c r="E1690" t="s">
        <v>157</v>
      </c>
      <c r="F1690">
        <f t="shared" si="54"/>
        <v>50</v>
      </c>
      <c r="H1690">
        <v>50</v>
      </c>
      <c r="I1690" t="str">
        <f t="shared" si="53"/>
        <v>Not Outlier</v>
      </c>
    </row>
    <row r="1691" spans="1:9" x14ac:dyDescent="0.25">
      <c r="A1691">
        <v>1690</v>
      </c>
      <c r="B1691" s="1" t="s">
        <v>101</v>
      </c>
      <c r="C1691" t="s">
        <v>152</v>
      </c>
      <c r="D1691">
        <v>57</v>
      </c>
      <c r="E1691" t="s">
        <v>157</v>
      </c>
      <c r="F1691">
        <f t="shared" si="54"/>
        <v>57</v>
      </c>
      <c r="H1691">
        <v>57</v>
      </c>
      <c r="I1691" t="str">
        <f t="shared" si="53"/>
        <v>Not Outlier</v>
      </c>
    </row>
    <row r="1692" spans="1:9" x14ac:dyDescent="0.25">
      <c r="A1692">
        <v>1691</v>
      </c>
      <c r="B1692" s="1" t="s">
        <v>99</v>
      </c>
      <c r="C1692" t="s">
        <v>151</v>
      </c>
      <c r="D1692">
        <v>43</v>
      </c>
      <c r="E1692" t="s">
        <v>157</v>
      </c>
      <c r="F1692">
        <f t="shared" si="54"/>
        <v>43</v>
      </c>
      <c r="H1692">
        <v>43</v>
      </c>
      <c r="I1692" t="str">
        <f t="shared" si="53"/>
        <v>Not Outlier</v>
      </c>
    </row>
    <row r="1693" spans="1:9" x14ac:dyDescent="0.25">
      <c r="A1693">
        <v>1692</v>
      </c>
      <c r="B1693" s="1" t="s">
        <v>99</v>
      </c>
      <c r="C1693" t="s">
        <v>152</v>
      </c>
      <c r="D1693">
        <v>78</v>
      </c>
      <c r="E1693" t="s">
        <v>157</v>
      </c>
      <c r="F1693">
        <f t="shared" si="54"/>
        <v>78</v>
      </c>
      <c r="H1693">
        <v>78</v>
      </c>
      <c r="I1693" t="str">
        <f t="shared" si="53"/>
        <v>Not Outlier</v>
      </c>
    </row>
    <row r="1694" spans="1:9" x14ac:dyDescent="0.25">
      <c r="A1694">
        <v>1693</v>
      </c>
      <c r="B1694" s="1" t="s">
        <v>100</v>
      </c>
      <c r="C1694" t="s">
        <v>152</v>
      </c>
      <c r="D1694">
        <v>63</v>
      </c>
      <c r="E1694" t="s">
        <v>157</v>
      </c>
      <c r="F1694">
        <f t="shared" si="54"/>
        <v>63</v>
      </c>
      <c r="H1694">
        <v>63</v>
      </c>
      <c r="I1694" t="str">
        <f t="shared" si="53"/>
        <v>Not Outlier</v>
      </c>
    </row>
    <row r="1695" spans="1:9" x14ac:dyDescent="0.25">
      <c r="A1695">
        <v>1694</v>
      </c>
      <c r="B1695" s="1" t="s">
        <v>111</v>
      </c>
      <c r="C1695" t="s">
        <v>151</v>
      </c>
      <c r="D1695">
        <v>83</v>
      </c>
      <c r="E1695" t="s">
        <v>157</v>
      </c>
      <c r="F1695">
        <f t="shared" si="54"/>
        <v>83</v>
      </c>
      <c r="H1695">
        <v>83</v>
      </c>
      <c r="I1695" t="str">
        <f t="shared" si="53"/>
        <v>Not Outlier</v>
      </c>
    </row>
    <row r="1696" spans="1:9" x14ac:dyDescent="0.25">
      <c r="A1696">
        <v>1695</v>
      </c>
      <c r="B1696" s="1" t="s">
        <v>105</v>
      </c>
      <c r="C1696" t="s">
        <v>152</v>
      </c>
      <c r="D1696">
        <v>37</v>
      </c>
      <c r="E1696" t="s">
        <v>157</v>
      </c>
      <c r="F1696">
        <f t="shared" si="54"/>
        <v>37</v>
      </c>
      <c r="H1696">
        <v>37</v>
      </c>
      <c r="I1696" t="str">
        <f t="shared" si="53"/>
        <v>Not Outlier</v>
      </c>
    </row>
    <row r="1697" spans="1:9" x14ac:dyDescent="0.25">
      <c r="A1697">
        <v>1696</v>
      </c>
      <c r="B1697" s="1" t="s">
        <v>99</v>
      </c>
      <c r="C1697" t="s">
        <v>151</v>
      </c>
      <c r="D1697">
        <v>68</v>
      </c>
      <c r="E1697" t="s">
        <v>157</v>
      </c>
      <c r="F1697">
        <f t="shared" si="54"/>
        <v>68</v>
      </c>
      <c r="H1697">
        <v>68</v>
      </c>
      <c r="I1697" t="str">
        <f t="shared" si="53"/>
        <v>Not Outlier</v>
      </c>
    </row>
    <row r="1698" spans="1:9" x14ac:dyDescent="0.25">
      <c r="A1698">
        <v>1697</v>
      </c>
      <c r="B1698" s="1" t="s">
        <v>100</v>
      </c>
      <c r="C1698" t="s">
        <v>152</v>
      </c>
      <c r="D1698">
        <v>65</v>
      </c>
      <c r="E1698" t="s">
        <v>157</v>
      </c>
      <c r="F1698">
        <f t="shared" si="54"/>
        <v>65</v>
      </c>
      <c r="H1698">
        <v>65</v>
      </c>
      <c r="I1698" t="str">
        <f t="shared" si="53"/>
        <v>Not Outlier</v>
      </c>
    </row>
    <row r="1699" spans="1:9" x14ac:dyDescent="0.25">
      <c r="A1699">
        <v>1698</v>
      </c>
      <c r="B1699" s="1" t="s">
        <v>100</v>
      </c>
      <c r="C1699" t="s">
        <v>152</v>
      </c>
      <c r="D1699">
        <v>34</v>
      </c>
      <c r="E1699" t="s">
        <v>157</v>
      </c>
      <c r="F1699">
        <f t="shared" si="54"/>
        <v>34</v>
      </c>
      <c r="H1699">
        <v>34</v>
      </c>
      <c r="I1699" t="str">
        <f t="shared" si="53"/>
        <v>Not Outlier</v>
      </c>
    </row>
    <row r="1700" spans="1:9" x14ac:dyDescent="0.25">
      <c r="A1700">
        <v>1699</v>
      </c>
      <c r="B1700" s="1" t="s">
        <v>101</v>
      </c>
      <c r="C1700" t="s">
        <v>152</v>
      </c>
      <c r="D1700">
        <v>21</v>
      </c>
      <c r="E1700" t="s">
        <v>157</v>
      </c>
      <c r="F1700">
        <f t="shared" si="54"/>
        <v>21</v>
      </c>
      <c r="H1700">
        <v>21</v>
      </c>
      <c r="I1700" t="str">
        <f t="shared" si="53"/>
        <v>Not Outlier</v>
      </c>
    </row>
    <row r="1701" spans="1:9" x14ac:dyDescent="0.25">
      <c r="A1701">
        <v>1700</v>
      </c>
      <c r="B1701" s="1" t="s">
        <v>99</v>
      </c>
      <c r="C1701" t="s">
        <v>151</v>
      </c>
      <c r="D1701">
        <v>37</v>
      </c>
      <c r="E1701" t="s">
        <v>157</v>
      </c>
      <c r="F1701">
        <f t="shared" si="54"/>
        <v>37</v>
      </c>
      <c r="H1701">
        <v>37</v>
      </c>
      <c r="I1701" t="str">
        <f t="shared" si="53"/>
        <v>Not Outlier</v>
      </c>
    </row>
    <row r="1702" spans="1:9" x14ac:dyDescent="0.25">
      <c r="A1702">
        <v>1701</v>
      </c>
      <c r="B1702" s="1" t="s">
        <v>99</v>
      </c>
      <c r="C1702" t="s">
        <v>152</v>
      </c>
      <c r="D1702">
        <v>41</v>
      </c>
      <c r="E1702" t="s">
        <v>157</v>
      </c>
      <c r="F1702">
        <f t="shared" si="54"/>
        <v>41</v>
      </c>
      <c r="H1702">
        <v>41</v>
      </c>
      <c r="I1702" t="str">
        <f t="shared" si="53"/>
        <v>Not Outlier</v>
      </c>
    </row>
    <row r="1703" spans="1:9" x14ac:dyDescent="0.25">
      <c r="A1703">
        <v>1702</v>
      </c>
      <c r="B1703" s="1" t="s">
        <v>107</v>
      </c>
      <c r="C1703" t="s">
        <v>151</v>
      </c>
      <c r="D1703">
        <v>26</v>
      </c>
      <c r="E1703" t="s">
        <v>157</v>
      </c>
      <c r="F1703">
        <f t="shared" si="54"/>
        <v>26</v>
      </c>
      <c r="H1703">
        <v>26</v>
      </c>
      <c r="I1703" t="str">
        <f t="shared" si="53"/>
        <v>Not Outlier</v>
      </c>
    </row>
    <row r="1704" spans="1:9" x14ac:dyDescent="0.25">
      <c r="A1704">
        <v>1703</v>
      </c>
      <c r="B1704" s="1" t="s">
        <v>100</v>
      </c>
      <c r="C1704" t="s">
        <v>152</v>
      </c>
      <c r="D1704">
        <v>85</v>
      </c>
      <c r="E1704" t="s">
        <v>157</v>
      </c>
      <c r="F1704">
        <f t="shared" si="54"/>
        <v>85</v>
      </c>
      <c r="H1704">
        <v>85</v>
      </c>
      <c r="I1704" t="str">
        <f t="shared" si="53"/>
        <v>Not Outlier</v>
      </c>
    </row>
    <row r="1705" spans="1:9" x14ac:dyDescent="0.25">
      <c r="A1705">
        <v>1704</v>
      </c>
      <c r="B1705" s="1" t="s">
        <v>99</v>
      </c>
      <c r="C1705" t="s">
        <v>151</v>
      </c>
      <c r="D1705">
        <v>67</v>
      </c>
      <c r="E1705" t="s">
        <v>157</v>
      </c>
      <c r="F1705">
        <f t="shared" si="54"/>
        <v>67</v>
      </c>
      <c r="H1705">
        <v>67</v>
      </c>
      <c r="I1705" t="str">
        <f t="shared" si="53"/>
        <v>Not Outlier</v>
      </c>
    </row>
    <row r="1706" spans="1:9" x14ac:dyDescent="0.25">
      <c r="A1706">
        <v>1705</v>
      </c>
      <c r="B1706" s="1" t="s">
        <v>100</v>
      </c>
      <c r="C1706" t="s">
        <v>152</v>
      </c>
      <c r="D1706">
        <v>30</v>
      </c>
      <c r="E1706" t="s">
        <v>157</v>
      </c>
      <c r="F1706">
        <f t="shared" si="54"/>
        <v>30</v>
      </c>
      <c r="H1706">
        <v>30</v>
      </c>
      <c r="I1706" t="str">
        <f t="shared" si="53"/>
        <v>Not Outlier</v>
      </c>
    </row>
    <row r="1707" spans="1:9" x14ac:dyDescent="0.25">
      <c r="A1707">
        <v>1706</v>
      </c>
      <c r="B1707" s="1" t="s">
        <v>99</v>
      </c>
      <c r="C1707" t="s">
        <v>152</v>
      </c>
      <c r="D1707">
        <v>47</v>
      </c>
      <c r="E1707" t="s">
        <v>157</v>
      </c>
      <c r="F1707">
        <f t="shared" si="54"/>
        <v>47</v>
      </c>
      <c r="H1707">
        <v>47</v>
      </c>
      <c r="I1707" t="str">
        <f t="shared" si="53"/>
        <v>Not Outlier</v>
      </c>
    </row>
    <row r="1708" spans="1:9" x14ac:dyDescent="0.25">
      <c r="A1708">
        <v>1707</v>
      </c>
      <c r="B1708" s="1" t="s">
        <v>100</v>
      </c>
      <c r="C1708" t="s">
        <v>152</v>
      </c>
      <c r="D1708">
        <v>85</v>
      </c>
      <c r="E1708" t="s">
        <v>157</v>
      </c>
      <c r="F1708">
        <f t="shared" si="54"/>
        <v>85</v>
      </c>
      <c r="H1708">
        <v>85</v>
      </c>
      <c r="I1708" t="str">
        <f t="shared" si="53"/>
        <v>Not Outlier</v>
      </c>
    </row>
    <row r="1709" spans="1:9" x14ac:dyDescent="0.25">
      <c r="A1709">
        <v>1708</v>
      </c>
      <c r="B1709" s="1" t="s">
        <v>100</v>
      </c>
      <c r="C1709" t="s">
        <v>151</v>
      </c>
      <c r="D1709">
        <v>87</v>
      </c>
      <c r="E1709" t="s">
        <v>157</v>
      </c>
      <c r="F1709">
        <f t="shared" si="54"/>
        <v>87</v>
      </c>
      <c r="H1709">
        <v>87</v>
      </c>
      <c r="I1709" t="str">
        <f t="shared" si="53"/>
        <v>Not Outlier</v>
      </c>
    </row>
    <row r="1710" spans="1:9" x14ac:dyDescent="0.25">
      <c r="A1710">
        <v>1709</v>
      </c>
      <c r="B1710" s="1" t="s">
        <v>99</v>
      </c>
      <c r="C1710" t="s">
        <v>151</v>
      </c>
      <c r="D1710">
        <v>26</v>
      </c>
      <c r="E1710" t="s">
        <v>157</v>
      </c>
      <c r="F1710">
        <f t="shared" si="54"/>
        <v>26</v>
      </c>
      <c r="H1710">
        <v>26</v>
      </c>
      <c r="I1710" t="str">
        <f t="shared" si="53"/>
        <v>Not Outlier</v>
      </c>
    </row>
    <row r="1711" spans="1:9" x14ac:dyDescent="0.25">
      <c r="A1711">
        <v>1710</v>
      </c>
      <c r="B1711" s="1" t="s">
        <v>105</v>
      </c>
      <c r="C1711" t="s">
        <v>152</v>
      </c>
      <c r="D1711">
        <v>84</v>
      </c>
      <c r="E1711" t="s">
        <v>157</v>
      </c>
      <c r="F1711">
        <f t="shared" si="54"/>
        <v>84</v>
      </c>
      <c r="H1711">
        <v>84</v>
      </c>
      <c r="I1711" t="str">
        <f t="shared" si="53"/>
        <v>Not Outlier</v>
      </c>
    </row>
    <row r="1712" spans="1:9" x14ac:dyDescent="0.25">
      <c r="A1712">
        <v>1711</v>
      </c>
      <c r="B1712" s="1" t="s">
        <v>99</v>
      </c>
      <c r="C1712" t="s">
        <v>152</v>
      </c>
      <c r="D1712">
        <v>39</v>
      </c>
      <c r="E1712" t="s">
        <v>157</v>
      </c>
      <c r="F1712">
        <f t="shared" si="54"/>
        <v>39</v>
      </c>
      <c r="H1712">
        <v>39</v>
      </c>
      <c r="I1712" t="str">
        <f t="shared" si="53"/>
        <v>Not Outlier</v>
      </c>
    </row>
    <row r="1713" spans="1:9" x14ac:dyDescent="0.25">
      <c r="A1713">
        <v>1712</v>
      </c>
      <c r="B1713" s="1" t="s">
        <v>109</v>
      </c>
      <c r="C1713" t="s">
        <v>152</v>
      </c>
      <c r="D1713">
        <v>82</v>
      </c>
      <c r="E1713" t="s">
        <v>157</v>
      </c>
      <c r="F1713">
        <f t="shared" si="54"/>
        <v>82</v>
      </c>
      <c r="H1713">
        <v>82</v>
      </c>
      <c r="I1713" t="str">
        <f t="shared" si="53"/>
        <v>Not Outlier</v>
      </c>
    </row>
    <row r="1714" spans="1:9" x14ac:dyDescent="0.25">
      <c r="A1714">
        <v>1713</v>
      </c>
      <c r="B1714" s="1" t="s">
        <v>100</v>
      </c>
      <c r="C1714" t="s">
        <v>151</v>
      </c>
      <c r="D1714">
        <v>87</v>
      </c>
      <c r="E1714" t="s">
        <v>157</v>
      </c>
      <c r="F1714">
        <f t="shared" si="54"/>
        <v>87</v>
      </c>
      <c r="H1714">
        <v>87</v>
      </c>
      <c r="I1714" t="str">
        <f t="shared" si="53"/>
        <v>Not Outlier</v>
      </c>
    </row>
    <row r="1715" spans="1:9" x14ac:dyDescent="0.25">
      <c r="A1715">
        <v>1714</v>
      </c>
      <c r="B1715" s="1" t="s">
        <v>105</v>
      </c>
      <c r="C1715" t="s">
        <v>151</v>
      </c>
      <c r="D1715">
        <v>33</v>
      </c>
      <c r="E1715" t="s">
        <v>157</v>
      </c>
      <c r="F1715">
        <f t="shared" si="54"/>
        <v>33</v>
      </c>
      <c r="H1715">
        <v>33</v>
      </c>
      <c r="I1715" t="str">
        <f t="shared" si="53"/>
        <v>Not Outlier</v>
      </c>
    </row>
    <row r="1716" spans="1:9" x14ac:dyDescent="0.25">
      <c r="A1716">
        <v>1715</v>
      </c>
      <c r="B1716" s="1" t="s">
        <v>99</v>
      </c>
      <c r="C1716" t="s">
        <v>151</v>
      </c>
      <c r="D1716">
        <v>41</v>
      </c>
      <c r="E1716" t="s">
        <v>157</v>
      </c>
      <c r="F1716">
        <f t="shared" si="54"/>
        <v>41</v>
      </c>
      <c r="H1716">
        <v>41</v>
      </c>
      <c r="I1716" t="str">
        <f t="shared" si="53"/>
        <v>Not Outlier</v>
      </c>
    </row>
    <row r="1717" spans="1:9" x14ac:dyDescent="0.25">
      <c r="A1717">
        <v>1716</v>
      </c>
      <c r="B1717" s="1" t="s">
        <v>99</v>
      </c>
      <c r="C1717" t="s">
        <v>152</v>
      </c>
      <c r="D1717">
        <v>18</v>
      </c>
      <c r="E1717" t="s">
        <v>157</v>
      </c>
      <c r="F1717">
        <f t="shared" si="54"/>
        <v>18</v>
      </c>
      <c r="H1717">
        <v>18</v>
      </c>
      <c r="I1717" t="str">
        <f t="shared" si="53"/>
        <v>Not Outlier</v>
      </c>
    </row>
    <row r="1718" spans="1:9" x14ac:dyDescent="0.25">
      <c r="A1718">
        <v>1717</v>
      </c>
      <c r="B1718" s="1" t="s">
        <v>101</v>
      </c>
      <c r="C1718" t="s">
        <v>151</v>
      </c>
      <c r="D1718">
        <v>33</v>
      </c>
      <c r="E1718" t="s">
        <v>157</v>
      </c>
      <c r="F1718">
        <f t="shared" si="54"/>
        <v>33</v>
      </c>
      <c r="H1718">
        <v>33</v>
      </c>
      <c r="I1718" t="str">
        <f t="shared" si="53"/>
        <v>Not Outlier</v>
      </c>
    </row>
    <row r="1719" spans="1:9" x14ac:dyDescent="0.25">
      <c r="A1719">
        <v>1718</v>
      </c>
      <c r="B1719" s="1" t="s">
        <v>99</v>
      </c>
      <c r="C1719" t="s">
        <v>151</v>
      </c>
      <c r="D1719">
        <v>26</v>
      </c>
      <c r="E1719" t="s">
        <v>157</v>
      </c>
      <c r="F1719">
        <f t="shared" si="54"/>
        <v>26</v>
      </c>
      <c r="H1719">
        <v>26</v>
      </c>
      <c r="I1719" t="str">
        <f t="shared" si="53"/>
        <v>Not Outlier</v>
      </c>
    </row>
    <row r="1720" spans="1:9" x14ac:dyDescent="0.25">
      <c r="A1720">
        <v>1719</v>
      </c>
      <c r="B1720" s="1" t="s">
        <v>107</v>
      </c>
      <c r="C1720" t="s">
        <v>152</v>
      </c>
      <c r="D1720">
        <v>23</v>
      </c>
      <c r="E1720" t="s">
        <v>157</v>
      </c>
      <c r="F1720">
        <f t="shared" si="54"/>
        <v>23</v>
      </c>
      <c r="H1720">
        <v>23</v>
      </c>
      <c r="I1720" t="str">
        <f t="shared" si="53"/>
        <v>Not Outlier</v>
      </c>
    </row>
    <row r="1721" spans="1:9" x14ac:dyDescent="0.25">
      <c r="A1721">
        <v>1720</v>
      </c>
      <c r="B1721" s="1" t="s">
        <v>99</v>
      </c>
      <c r="C1721" t="s">
        <v>151</v>
      </c>
      <c r="D1721">
        <v>85</v>
      </c>
      <c r="E1721" t="s">
        <v>157</v>
      </c>
      <c r="F1721">
        <f t="shared" si="54"/>
        <v>85</v>
      </c>
      <c r="H1721">
        <v>85</v>
      </c>
      <c r="I1721" t="str">
        <f t="shared" si="53"/>
        <v>Not Outlier</v>
      </c>
    </row>
    <row r="1722" spans="1:9" x14ac:dyDescent="0.25">
      <c r="A1722">
        <v>1721</v>
      </c>
      <c r="B1722" s="1" t="s">
        <v>109</v>
      </c>
      <c r="C1722" t="s">
        <v>152</v>
      </c>
      <c r="D1722">
        <v>22</v>
      </c>
      <c r="E1722" t="s">
        <v>157</v>
      </c>
      <c r="F1722">
        <f t="shared" si="54"/>
        <v>22</v>
      </c>
      <c r="H1722">
        <v>22</v>
      </c>
      <c r="I1722" t="str">
        <f t="shared" si="53"/>
        <v>Not Outlier</v>
      </c>
    </row>
    <row r="1723" spans="1:9" x14ac:dyDescent="0.25">
      <c r="A1723">
        <v>1722</v>
      </c>
      <c r="B1723" s="1" t="s">
        <v>99</v>
      </c>
      <c r="C1723" t="s">
        <v>151</v>
      </c>
      <c r="D1723">
        <v>46</v>
      </c>
      <c r="E1723" t="s">
        <v>157</v>
      </c>
      <c r="F1723">
        <f t="shared" si="54"/>
        <v>46</v>
      </c>
      <c r="H1723">
        <v>46</v>
      </c>
      <c r="I1723" t="str">
        <f t="shared" si="53"/>
        <v>Not Outlier</v>
      </c>
    </row>
    <row r="1724" spans="1:9" x14ac:dyDescent="0.25">
      <c r="A1724">
        <v>1723</v>
      </c>
      <c r="B1724" s="1" t="s">
        <v>105</v>
      </c>
      <c r="C1724" t="s">
        <v>151</v>
      </c>
      <c r="D1724">
        <v>82</v>
      </c>
      <c r="E1724" t="s">
        <v>157</v>
      </c>
      <c r="F1724">
        <f t="shared" si="54"/>
        <v>82</v>
      </c>
      <c r="H1724">
        <v>82</v>
      </c>
      <c r="I1724" t="str">
        <f t="shared" si="53"/>
        <v>Not Outlier</v>
      </c>
    </row>
    <row r="1725" spans="1:9" x14ac:dyDescent="0.25">
      <c r="A1725">
        <v>1724</v>
      </c>
      <c r="B1725" s="1" t="s">
        <v>101</v>
      </c>
      <c r="C1725" t="s">
        <v>151</v>
      </c>
      <c r="D1725">
        <v>76</v>
      </c>
      <c r="E1725" t="s">
        <v>157</v>
      </c>
      <c r="F1725">
        <f t="shared" si="54"/>
        <v>76</v>
      </c>
      <c r="H1725">
        <v>76</v>
      </c>
      <c r="I1725" t="str">
        <f t="shared" si="53"/>
        <v>Not Outlier</v>
      </c>
    </row>
    <row r="1726" spans="1:9" x14ac:dyDescent="0.25">
      <c r="A1726">
        <v>1725</v>
      </c>
      <c r="B1726" s="1" t="s">
        <v>99</v>
      </c>
      <c r="C1726" t="s">
        <v>151</v>
      </c>
      <c r="D1726">
        <v>81</v>
      </c>
      <c r="E1726" t="s">
        <v>157</v>
      </c>
      <c r="F1726">
        <f t="shared" si="54"/>
        <v>81</v>
      </c>
      <c r="H1726">
        <v>81</v>
      </c>
      <c r="I1726" t="str">
        <f t="shared" si="53"/>
        <v>Not Outlier</v>
      </c>
    </row>
    <row r="1727" spans="1:9" x14ac:dyDescent="0.25">
      <c r="A1727">
        <v>1726</v>
      </c>
      <c r="B1727" s="1" t="s">
        <v>105</v>
      </c>
      <c r="C1727" t="s">
        <v>152</v>
      </c>
      <c r="D1727">
        <v>36</v>
      </c>
      <c r="E1727" t="s">
        <v>157</v>
      </c>
      <c r="F1727">
        <f t="shared" si="54"/>
        <v>36</v>
      </c>
      <c r="H1727">
        <v>36</v>
      </c>
      <c r="I1727" t="str">
        <f t="shared" si="53"/>
        <v>Not Outlier</v>
      </c>
    </row>
    <row r="1728" spans="1:9" x14ac:dyDescent="0.25">
      <c r="A1728">
        <v>1727</v>
      </c>
      <c r="B1728" s="1" t="s">
        <v>99</v>
      </c>
      <c r="C1728" t="s">
        <v>151</v>
      </c>
      <c r="D1728">
        <v>75</v>
      </c>
      <c r="E1728" t="s">
        <v>157</v>
      </c>
      <c r="F1728">
        <f t="shared" si="54"/>
        <v>75</v>
      </c>
      <c r="H1728">
        <v>75</v>
      </c>
      <c r="I1728" t="str">
        <f t="shared" si="53"/>
        <v>Not Outlier</v>
      </c>
    </row>
    <row r="1729" spans="1:9" x14ac:dyDescent="0.25">
      <c r="A1729">
        <v>1728</v>
      </c>
      <c r="B1729" s="1" t="s">
        <v>100</v>
      </c>
      <c r="C1729" t="s">
        <v>152</v>
      </c>
      <c r="D1729">
        <v>27</v>
      </c>
      <c r="E1729" t="s">
        <v>157</v>
      </c>
      <c r="F1729">
        <f t="shared" si="54"/>
        <v>27</v>
      </c>
      <c r="H1729">
        <v>27</v>
      </c>
      <c r="I1729" t="str">
        <f t="shared" si="53"/>
        <v>Not Outlier</v>
      </c>
    </row>
    <row r="1730" spans="1:9" x14ac:dyDescent="0.25">
      <c r="A1730">
        <v>1729</v>
      </c>
      <c r="B1730" s="1" t="s">
        <v>101</v>
      </c>
      <c r="C1730" t="s">
        <v>151</v>
      </c>
      <c r="D1730">
        <v>72</v>
      </c>
      <c r="E1730" t="s">
        <v>157</v>
      </c>
      <c r="F1730">
        <f t="shared" si="54"/>
        <v>72</v>
      </c>
      <c r="H1730">
        <v>72</v>
      </c>
      <c r="I1730" t="str">
        <f t="shared" si="53"/>
        <v>Not Outlier</v>
      </c>
    </row>
    <row r="1731" spans="1:9" x14ac:dyDescent="0.25">
      <c r="A1731">
        <v>1730</v>
      </c>
      <c r="B1731" s="1" t="s">
        <v>100</v>
      </c>
      <c r="C1731" t="s">
        <v>152</v>
      </c>
      <c r="D1731">
        <v>73</v>
      </c>
      <c r="E1731" t="s">
        <v>157</v>
      </c>
      <c r="F1731">
        <f t="shared" si="54"/>
        <v>73</v>
      </c>
      <c r="H1731">
        <v>73</v>
      </c>
      <c r="I1731" t="str">
        <f t="shared" ref="I1731:I1794" si="55">IF(OR(H1731&gt;$L$9,H1731&lt;$L$10),"Outlier","Not Outlier")</f>
        <v>Not Outlier</v>
      </c>
    </row>
    <row r="1732" spans="1:9" x14ac:dyDescent="0.25">
      <c r="A1732">
        <v>1731</v>
      </c>
      <c r="B1732" s="1" t="s">
        <v>105</v>
      </c>
      <c r="C1732" t="s">
        <v>151</v>
      </c>
      <c r="D1732">
        <v>65</v>
      </c>
      <c r="E1732" t="s">
        <v>157</v>
      </c>
      <c r="F1732">
        <f t="shared" si="54"/>
        <v>65</v>
      </c>
      <c r="H1732">
        <v>65</v>
      </c>
      <c r="I1732" t="str">
        <f t="shared" si="55"/>
        <v>Not Outlier</v>
      </c>
    </row>
    <row r="1733" spans="1:9" x14ac:dyDescent="0.25">
      <c r="A1733">
        <v>1732</v>
      </c>
      <c r="B1733" s="1" t="s">
        <v>99</v>
      </c>
      <c r="C1733" t="s">
        <v>151</v>
      </c>
      <c r="D1733">
        <v>90</v>
      </c>
      <c r="E1733" t="s">
        <v>157</v>
      </c>
      <c r="F1733">
        <f t="shared" si="54"/>
        <v>90</v>
      </c>
      <c r="H1733">
        <v>90</v>
      </c>
      <c r="I1733" t="str">
        <f t="shared" si="55"/>
        <v>Not Outlier</v>
      </c>
    </row>
    <row r="1734" spans="1:9" x14ac:dyDescent="0.25">
      <c r="A1734">
        <v>1733</v>
      </c>
      <c r="B1734" s="1" t="s">
        <v>107</v>
      </c>
      <c r="C1734" t="s">
        <v>151</v>
      </c>
      <c r="D1734">
        <v>32</v>
      </c>
      <c r="E1734" t="s">
        <v>157</v>
      </c>
      <c r="F1734">
        <f t="shared" ref="F1734:F1797" si="56">IF(D1734,D1734,AVERAGE(D1731:D1733))</f>
        <v>32</v>
      </c>
      <c r="H1734">
        <v>32</v>
      </c>
      <c r="I1734" t="str">
        <f t="shared" si="55"/>
        <v>Not Outlier</v>
      </c>
    </row>
    <row r="1735" spans="1:9" x14ac:dyDescent="0.25">
      <c r="A1735">
        <v>1734</v>
      </c>
      <c r="B1735" s="1" t="s">
        <v>99</v>
      </c>
      <c r="C1735" t="s">
        <v>151</v>
      </c>
      <c r="D1735">
        <v>62</v>
      </c>
      <c r="E1735" t="s">
        <v>157</v>
      </c>
      <c r="F1735">
        <f t="shared" si="56"/>
        <v>62</v>
      </c>
      <c r="H1735">
        <v>62</v>
      </c>
      <c r="I1735" t="str">
        <f t="shared" si="55"/>
        <v>Not Outlier</v>
      </c>
    </row>
    <row r="1736" spans="1:9" x14ac:dyDescent="0.25">
      <c r="A1736">
        <v>1735</v>
      </c>
      <c r="B1736" s="1" t="s">
        <v>102</v>
      </c>
      <c r="C1736" t="s">
        <v>151</v>
      </c>
      <c r="D1736">
        <v>76</v>
      </c>
      <c r="E1736" t="s">
        <v>157</v>
      </c>
      <c r="F1736">
        <f t="shared" si="56"/>
        <v>76</v>
      </c>
      <c r="H1736">
        <v>76</v>
      </c>
      <c r="I1736" t="str">
        <f t="shared" si="55"/>
        <v>Not Outlier</v>
      </c>
    </row>
    <row r="1737" spans="1:9" x14ac:dyDescent="0.25">
      <c r="A1737">
        <v>1736</v>
      </c>
      <c r="B1737" s="1" t="s">
        <v>99</v>
      </c>
      <c r="C1737" t="s">
        <v>151</v>
      </c>
      <c r="D1737">
        <v>23</v>
      </c>
      <c r="E1737" t="s">
        <v>157</v>
      </c>
      <c r="F1737">
        <f t="shared" si="56"/>
        <v>23</v>
      </c>
      <c r="H1737">
        <v>23</v>
      </c>
      <c r="I1737" t="str">
        <f t="shared" si="55"/>
        <v>Not Outlier</v>
      </c>
    </row>
    <row r="1738" spans="1:9" x14ac:dyDescent="0.25">
      <c r="A1738">
        <v>1737</v>
      </c>
      <c r="B1738" s="1" t="s">
        <v>106</v>
      </c>
      <c r="C1738" t="s">
        <v>151</v>
      </c>
      <c r="D1738">
        <v>60</v>
      </c>
      <c r="E1738" t="s">
        <v>157</v>
      </c>
      <c r="F1738">
        <f t="shared" si="56"/>
        <v>60</v>
      </c>
      <c r="H1738">
        <v>60</v>
      </c>
      <c r="I1738" t="str">
        <f t="shared" si="55"/>
        <v>Not Outlier</v>
      </c>
    </row>
    <row r="1739" spans="1:9" x14ac:dyDescent="0.25">
      <c r="A1739">
        <v>1738</v>
      </c>
      <c r="B1739" s="1" t="s">
        <v>100</v>
      </c>
      <c r="C1739" t="s">
        <v>151</v>
      </c>
      <c r="D1739">
        <v>27</v>
      </c>
      <c r="E1739" t="s">
        <v>157</v>
      </c>
      <c r="F1739">
        <f t="shared" si="56"/>
        <v>27</v>
      </c>
      <c r="H1739">
        <v>27</v>
      </c>
      <c r="I1739" t="str">
        <f t="shared" si="55"/>
        <v>Not Outlier</v>
      </c>
    </row>
    <row r="1740" spans="1:9" x14ac:dyDescent="0.25">
      <c r="A1740">
        <v>1739</v>
      </c>
      <c r="B1740" s="1" t="s">
        <v>105</v>
      </c>
      <c r="C1740" t="s">
        <v>152</v>
      </c>
      <c r="D1740">
        <v>44</v>
      </c>
      <c r="E1740" t="s">
        <v>157</v>
      </c>
      <c r="F1740">
        <f t="shared" si="56"/>
        <v>44</v>
      </c>
      <c r="H1740">
        <v>44</v>
      </c>
      <c r="I1740" t="str">
        <f t="shared" si="55"/>
        <v>Not Outlier</v>
      </c>
    </row>
    <row r="1741" spans="1:9" x14ac:dyDescent="0.25">
      <c r="A1741">
        <v>1740</v>
      </c>
      <c r="B1741" s="1" t="s">
        <v>99</v>
      </c>
      <c r="C1741" t="s">
        <v>152</v>
      </c>
      <c r="D1741">
        <v>25</v>
      </c>
      <c r="E1741" t="s">
        <v>157</v>
      </c>
      <c r="F1741">
        <f t="shared" si="56"/>
        <v>25</v>
      </c>
      <c r="H1741">
        <v>25</v>
      </c>
      <c r="I1741" t="str">
        <f t="shared" si="55"/>
        <v>Not Outlier</v>
      </c>
    </row>
    <row r="1742" spans="1:9" x14ac:dyDescent="0.25">
      <c r="A1742">
        <v>1741</v>
      </c>
      <c r="B1742" s="1" t="s">
        <v>99</v>
      </c>
      <c r="C1742" t="s">
        <v>152</v>
      </c>
      <c r="D1742">
        <v>71</v>
      </c>
      <c r="E1742" t="s">
        <v>157</v>
      </c>
      <c r="F1742">
        <f t="shared" si="56"/>
        <v>71</v>
      </c>
      <c r="H1742">
        <v>71</v>
      </c>
      <c r="I1742" t="str">
        <f t="shared" si="55"/>
        <v>Not Outlier</v>
      </c>
    </row>
    <row r="1743" spans="1:9" x14ac:dyDescent="0.25">
      <c r="A1743">
        <v>1742</v>
      </c>
      <c r="B1743" s="1" t="s">
        <v>99</v>
      </c>
      <c r="C1743" t="s">
        <v>152</v>
      </c>
      <c r="D1743">
        <v>49</v>
      </c>
      <c r="E1743" t="s">
        <v>157</v>
      </c>
      <c r="F1743">
        <f t="shared" si="56"/>
        <v>49</v>
      </c>
      <c r="H1743">
        <v>49</v>
      </c>
      <c r="I1743" t="str">
        <f t="shared" si="55"/>
        <v>Not Outlier</v>
      </c>
    </row>
    <row r="1744" spans="1:9" x14ac:dyDescent="0.25">
      <c r="A1744">
        <v>1743</v>
      </c>
      <c r="B1744" s="1" t="s">
        <v>99</v>
      </c>
      <c r="C1744" t="s">
        <v>152</v>
      </c>
      <c r="D1744">
        <v>30</v>
      </c>
      <c r="E1744" t="s">
        <v>157</v>
      </c>
      <c r="F1744">
        <f t="shared" si="56"/>
        <v>30</v>
      </c>
      <c r="H1744">
        <v>30</v>
      </c>
      <c r="I1744" t="str">
        <f t="shared" si="55"/>
        <v>Not Outlier</v>
      </c>
    </row>
    <row r="1745" spans="1:9" x14ac:dyDescent="0.25">
      <c r="A1745">
        <v>1744</v>
      </c>
      <c r="B1745" s="1" t="s">
        <v>99</v>
      </c>
      <c r="C1745" t="s">
        <v>152</v>
      </c>
      <c r="D1745">
        <v>36</v>
      </c>
      <c r="E1745" t="s">
        <v>157</v>
      </c>
      <c r="F1745">
        <f t="shared" si="56"/>
        <v>36</v>
      </c>
      <c r="H1745">
        <v>36</v>
      </c>
      <c r="I1745" t="str">
        <f t="shared" si="55"/>
        <v>Not Outlier</v>
      </c>
    </row>
    <row r="1746" spans="1:9" x14ac:dyDescent="0.25">
      <c r="A1746">
        <v>1745</v>
      </c>
      <c r="B1746" s="1" t="s">
        <v>99</v>
      </c>
      <c r="C1746" t="s">
        <v>152</v>
      </c>
      <c r="D1746">
        <v>54</v>
      </c>
      <c r="E1746" t="s">
        <v>157</v>
      </c>
      <c r="F1746">
        <f t="shared" si="56"/>
        <v>54</v>
      </c>
      <c r="H1746">
        <v>54</v>
      </c>
      <c r="I1746" t="str">
        <f t="shared" si="55"/>
        <v>Not Outlier</v>
      </c>
    </row>
    <row r="1747" spans="1:9" x14ac:dyDescent="0.25">
      <c r="A1747">
        <v>1746</v>
      </c>
      <c r="B1747" s="1" t="s">
        <v>107</v>
      </c>
      <c r="C1747" t="s">
        <v>151</v>
      </c>
      <c r="D1747">
        <v>66</v>
      </c>
      <c r="E1747" t="s">
        <v>157</v>
      </c>
      <c r="F1747">
        <f t="shared" si="56"/>
        <v>66</v>
      </c>
      <c r="H1747">
        <v>66</v>
      </c>
      <c r="I1747" t="str">
        <f t="shared" si="55"/>
        <v>Not Outlier</v>
      </c>
    </row>
    <row r="1748" spans="1:9" x14ac:dyDescent="0.25">
      <c r="A1748">
        <v>1747</v>
      </c>
      <c r="B1748" s="1" t="s">
        <v>99</v>
      </c>
      <c r="C1748" t="s">
        <v>152</v>
      </c>
      <c r="D1748">
        <v>61</v>
      </c>
      <c r="E1748" t="s">
        <v>157</v>
      </c>
      <c r="F1748">
        <f t="shared" si="56"/>
        <v>61</v>
      </c>
      <c r="H1748">
        <v>61</v>
      </c>
      <c r="I1748" t="str">
        <f t="shared" si="55"/>
        <v>Not Outlier</v>
      </c>
    </row>
    <row r="1749" spans="1:9" x14ac:dyDescent="0.25">
      <c r="A1749">
        <v>1748</v>
      </c>
      <c r="B1749" s="1" t="s">
        <v>100</v>
      </c>
      <c r="C1749" t="s">
        <v>151</v>
      </c>
      <c r="D1749">
        <v>44</v>
      </c>
      <c r="E1749" t="s">
        <v>157</v>
      </c>
      <c r="F1749">
        <f t="shared" si="56"/>
        <v>44</v>
      </c>
      <c r="H1749">
        <v>44</v>
      </c>
      <c r="I1749" t="str">
        <f t="shared" si="55"/>
        <v>Not Outlier</v>
      </c>
    </row>
    <row r="1750" spans="1:9" x14ac:dyDescent="0.25">
      <c r="A1750">
        <v>1749</v>
      </c>
      <c r="B1750" s="1" t="s">
        <v>104</v>
      </c>
      <c r="C1750" t="s">
        <v>151</v>
      </c>
      <c r="D1750">
        <v>30</v>
      </c>
      <c r="E1750" t="s">
        <v>157</v>
      </c>
      <c r="F1750">
        <f t="shared" si="56"/>
        <v>30</v>
      </c>
      <c r="H1750">
        <v>30</v>
      </c>
      <c r="I1750" t="str">
        <f t="shared" si="55"/>
        <v>Not Outlier</v>
      </c>
    </row>
    <row r="1751" spans="1:9" x14ac:dyDescent="0.25">
      <c r="A1751">
        <v>1750</v>
      </c>
      <c r="B1751" s="1" t="s">
        <v>102</v>
      </c>
      <c r="C1751" t="s">
        <v>152</v>
      </c>
      <c r="D1751">
        <v>85</v>
      </c>
      <c r="E1751" t="s">
        <v>157</v>
      </c>
      <c r="F1751">
        <f t="shared" si="56"/>
        <v>85</v>
      </c>
      <c r="H1751">
        <v>85</v>
      </c>
      <c r="I1751" t="str">
        <f t="shared" si="55"/>
        <v>Not Outlier</v>
      </c>
    </row>
    <row r="1752" spans="1:9" x14ac:dyDescent="0.25">
      <c r="A1752">
        <v>1751</v>
      </c>
      <c r="B1752" s="1" t="s">
        <v>99</v>
      </c>
      <c r="C1752" t="s">
        <v>151</v>
      </c>
      <c r="D1752">
        <v>78</v>
      </c>
      <c r="E1752" t="s">
        <v>157</v>
      </c>
      <c r="F1752">
        <f t="shared" si="56"/>
        <v>78</v>
      </c>
      <c r="H1752">
        <v>78</v>
      </c>
      <c r="I1752" t="str">
        <f t="shared" si="55"/>
        <v>Not Outlier</v>
      </c>
    </row>
    <row r="1753" spans="1:9" x14ac:dyDescent="0.25">
      <c r="A1753">
        <v>1752</v>
      </c>
      <c r="B1753" s="1" t="s">
        <v>101</v>
      </c>
      <c r="C1753" t="s">
        <v>152</v>
      </c>
      <c r="D1753">
        <v>50</v>
      </c>
      <c r="E1753" t="s">
        <v>157</v>
      </c>
      <c r="F1753">
        <f t="shared" si="56"/>
        <v>50</v>
      </c>
      <c r="H1753">
        <v>50</v>
      </c>
      <c r="I1753" t="str">
        <f t="shared" si="55"/>
        <v>Not Outlier</v>
      </c>
    </row>
    <row r="1754" spans="1:9" x14ac:dyDescent="0.25">
      <c r="A1754">
        <v>1753</v>
      </c>
      <c r="B1754" s="1" t="s">
        <v>99</v>
      </c>
      <c r="C1754" t="s">
        <v>152</v>
      </c>
      <c r="D1754">
        <v>68</v>
      </c>
      <c r="E1754" t="s">
        <v>157</v>
      </c>
      <c r="F1754">
        <f t="shared" si="56"/>
        <v>68</v>
      </c>
      <c r="H1754">
        <v>68</v>
      </c>
      <c r="I1754" t="str">
        <f t="shared" si="55"/>
        <v>Not Outlier</v>
      </c>
    </row>
    <row r="1755" spans="1:9" x14ac:dyDescent="0.25">
      <c r="A1755">
        <v>1754</v>
      </c>
      <c r="B1755" s="1" t="s">
        <v>99</v>
      </c>
      <c r="C1755" t="s">
        <v>152</v>
      </c>
      <c r="D1755">
        <v>63</v>
      </c>
      <c r="E1755" t="s">
        <v>157</v>
      </c>
      <c r="F1755">
        <f t="shared" si="56"/>
        <v>63</v>
      </c>
      <c r="H1755">
        <v>63</v>
      </c>
      <c r="I1755" t="str">
        <f t="shared" si="55"/>
        <v>Not Outlier</v>
      </c>
    </row>
    <row r="1756" spans="1:9" x14ac:dyDescent="0.25">
      <c r="A1756">
        <v>1755</v>
      </c>
      <c r="B1756" s="1" t="s">
        <v>105</v>
      </c>
      <c r="C1756" t="s">
        <v>151</v>
      </c>
      <c r="D1756">
        <v>66</v>
      </c>
      <c r="E1756" t="s">
        <v>157</v>
      </c>
      <c r="F1756">
        <f t="shared" si="56"/>
        <v>66</v>
      </c>
      <c r="H1756">
        <v>66</v>
      </c>
      <c r="I1756" t="str">
        <f t="shared" si="55"/>
        <v>Not Outlier</v>
      </c>
    </row>
    <row r="1757" spans="1:9" x14ac:dyDescent="0.25">
      <c r="A1757">
        <v>1756</v>
      </c>
      <c r="B1757" s="1" t="s">
        <v>99</v>
      </c>
      <c r="C1757" t="s">
        <v>152</v>
      </c>
      <c r="D1757">
        <v>54</v>
      </c>
      <c r="E1757" t="s">
        <v>157</v>
      </c>
      <c r="F1757">
        <f t="shared" si="56"/>
        <v>54</v>
      </c>
      <c r="H1757">
        <v>54</v>
      </c>
      <c r="I1757" t="str">
        <f t="shared" si="55"/>
        <v>Not Outlier</v>
      </c>
    </row>
    <row r="1758" spans="1:9" x14ac:dyDescent="0.25">
      <c r="A1758">
        <v>1757</v>
      </c>
      <c r="B1758" s="1" t="s">
        <v>105</v>
      </c>
      <c r="C1758" t="s">
        <v>151</v>
      </c>
      <c r="D1758">
        <v>20</v>
      </c>
      <c r="E1758" t="s">
        <v>157</v>
      </c>
      <c r="F1758">
        <f t="shared" si="56"/>
        <v>20</v>
      </c>
      <c r="H1758">
        <v>20</v>
      </c>
      <c r="I1758" t="str">
        <f t="shared" si="55"/>
        <v>Not Outlier</v>
      </c>
    </row>
    <row r="1759" spans="1:9" x14ac:dyDescent="0.25">
      <c r="A1759">
        <v>1758</v>
      </c>
      <c r="B1759" s="1" t="s">
        <v>99</v>
      </c>
      <c r="C1759" t="s">
        <v>152</v>
      </c>
      <c r="D1759">
        <v>81</v>
      </c>
      <c r="E1759" t="s">
        <v>157</v>
      </c>
      <c r="F1759">
        <f t="shared" si="56"/>
        <v>81</v>
      </c>
      <c r="H1759">
        <v>81</v>
      </c>
      <c r="I1759" t="str">
        <f t="shared" si="55"/>
        <v>Not Outlier</v>
      </c>
    </row>
    <row r="1760" spans="1:9" x14ac:dyDescent="0.25">
      <c r="A1760">
        <v>1759</v>
      </c>
      <c r="B1760" s="1" t="s">
        <v>105</v>
      </c>
      <c r="C1760" t="s">
        <v>152</v>
      </c>
      <c r="D1760">
        <v>22</v>
      </c>
      <c r="E1760" t="s">
        <v>157</v>
      </c>
      <c r="F1760">
        <f t="shared" si="56"/>
        <v>22</v>
      </c>
      <c r="H1760">
        <v>22</v>
      </c>
      <c r="I1760" t="str">
        <f t="shared" si="55"/>
        <v>Not Outlier</v>
      </c>
    </row>
    <row r="1761" spans="1:9" x14ac:dyDescent="0.25">
      <c r="A1761">
        <v>1760</v>
      </c>
      <c r="B1761" s="1" t="s">
        <v>100</v>
      </c>
      <c r="C1761" t="s">
        <v>152</v>
      </c>
      <c r="D1761">
        <v>19</v>
      </c>
      <c r="E1761" t="s">
        <v>157</v>
      </c>
      <c r="F1761">
        <f t="shared" si="56"/>
        <v>19</v>
      </c>
      <c r="H1761">
        <v>19</v>
      </c>
      <c r="I1761" t="str">
        <f t="shared" si="55"/>
        <v>Not Outlier</v>
      </c>
    </row>
    <row r="1762" spans="1:9" x14ac:dyDescent="0.25">
      <c r="A1762">
        <v>1761</v>
      </c>
      <c r="B1762" s="1" t="s">
        <v>105</v>
      </c>
      <c r="C1762" t="s">
        <v>152</v>
      </c>
      <c r="D1762">
        <v>30</v>
      </c>
      <c r="E1762" t="s">
        <v>157</v>
      </c>
      <c r="F1762">
        <f t="shared" si="56"/>
        <v>30</v>
      </c>
      <c r="H1762">
        <v>30</v>
      </c>
      <c r="I1762" t="str">
        <f t="shared" si="55"/>
        <v>Not Outlier</v>
      </c>
    </row>
    <row r="1763" spans="1:9" x14ac:dyDescent="0.25">
      <c r="A1763">
        <v>1762</v>
      </c>
      <c r="B1763" s="1" t="s">
        <v>99</v>
      </c>
      <c r="C1763" t="s">
        <v>151</v>
      </c>
      <c r="D1763">
        <v>29</v>
      </c>
      <c r="E1763" t="s">
        <v>157</v>
      </c>
      <c r="F1763">
        <f t="shared" si="56"/>
        <v>29</v>
      </c>
      <c r="H1763">
        <v>29</v>
      </c>
      <c r="I1763" t="str">
        <f t="shared" si="55"/>
        <v>Not Outlier</v>
      </c>
    </row>
    <row r="1764" spans="1:9" x14ac:dyDescent="0.25">
      <c r="A1764">
        <v>1763</v>
      </c>
      <c r="B1764" s="1" t="s">
        <v>99</v>
      </c>
      <c r="C1764" t="s">
        <v>152</v>
      </c>
      <c r="D1764">
        <v>84</v>
      </c>
      <c r="E1764" t="s">
        <v>157</v>
      </c>
      <c r="F1764">
        <f t="shared" si="56"/>
        <v>84</v>
      </c>
      <c r="H1764">
        <v>84</v>
      </c>
      <c r="I1764" t="str">
        <f t="shared" si="55"/>
        <v>Not Outlier</v>
      </c>
    </row>
    <row r="1765" spans="1:9" x14ac:dyDescent="0.25">
      <c r="A1765">
        <v>1764</v>
      </c>
      <c r="B1765" s="1" t="s">
        <v>102</v>
      </c>
      <c r="C1765" t="s">
        <v>152</v>
      </c>
      <c r="D1765">
        <v>37</v>
      </c>
      <c r="E1765" t="s">
        <v>157</v>
      </c>
      <c r="F1765">
        <f t="shared" si="56"/>
        <v>37</v>
      </c>
      <c r="H1765">
        <v>37</v>
      </c>
      <c r="I1765" t="str">
        <f t="shared" si="55"/>
        <v>Not Outlier</v>
      </c>
    </row>
    <row r="1766" spans="1:9" x14ac:dyDescent="0.25">
      <c r="A1766">
        <v>1765</v>
      </c>
      <c r="B1766" s="1" t="s">
        <v>99</v>
      </c>
      <c r="C1766" t="s">
        <v>152</v>
      </c>
      <c r="D1766">
        <v>18</v>
      </c>
      <c r="E1766" t="s">
        <v>157</v>
      </c>
      <c r="F1766">
        <f t="shared" si="56"/>
        <v>18</v>
      </c>
      <c r="H1766">
        <v>18</v>
      </c>
      <c r="I1766" t="str">
        <f t="shared" si="55"/>
        <v>Not Outlier</v>
      </c>
    </row>
    <row r="1767" spans="1:9" x14ac:dyDescent="0.25">
      <c r="A1767">
        <v>1766</v>
      </c>
      <c r="B1767" s="1" t="s">
        <v>105</v>
      </c>
      <c r="C1767" t="s">
        <v>151</v>
      </c>
      <c r="D1767">
        <v>42</v>
      </c>
      <c r="E1767" t="s">
        <v>157</v>
      </c>
      <c r="F1767">
        <f t="shared" si="56"/>
        <v>42</v>
      </c>
      <c r="H1767">
        <v>42</v>
      </c>
      <c r="I1767" t="str">
        <f t="shared" si="55"/>
        <v>Not Outlier</v>
      </c>
    </row>
    <row r="1768" spans="1:9" x14ac:dyDescent="0.25">
      <c r="A1768">
        <v>1767</v>
      </c>
      <c r="B1768" s="1" t="s">
        <v>100</v>
      </c>
      <c r="C1768" t="s">
        <v>152</v>
      </c>
      <c r="D1768">
        <v>52</v>
      </c>
      <c r="E1768" t="s">
        <v>157</v>
      </c>
      <c r="F1768">
        <f t="shared" si="56"/>
        <v>52</v>
      </c>
      <c r="H1768">
        <v>52</v>
      </c>
      <c r="I1768" t="str">
        <f t="shared" si="55"/>
        <v>Not Outlier</v>
      </c>
    </row>
    <row r="1769" spans="1:9" x14ac:dyDescent="0.25">
      <c r="A1769">
        <v>1768</v>
      </c>
      <c r="B1769" s="1" t="s">
        <v>99</v>
      </c>
      <c r="C1769" t="s">
        <v>152</v>
      </c>
      <c r="D1769">
        <v>81</v>
      </c>
      <c r="E1769" t="s">
        <v>157</v>
      </c>
      <c r="F1769">
        <f t="shared" si="56"/>
        <v>81</v>
      </c>
      <c r="H1769">
        <v>81</v>
      </c>
      <c r="I1769" t="str">
        <f t="shared" si="55"/>
        <v>Not Outlier</v>
      </c>
    </row>
    <row r="1770" spans="1:9" x14ac:dyDescent="0.25">
      <c r="A1770">
        <v>1769</v>
      </c>
      <c r="B1770" s="1" t="s">
        <v>105</v>
      </c>
      <c r="C1770" t="s">
        <v>151</v>
      </c>
      <c r="D1770">
        <v>27</v>
      </c>
      <c r="E1770" t="s">
        <v>157</v>
      </c>
      <c r="F1770">
        <f t="shared" si="56"/>
        <v>27</v>
      </c>
      <c r="H1770">
        <v>27</v>
      </c>
      <c r="I1770" t="str">
        <f t="shared" si="55"/>
        <v>Not Outlier</v>
      </c>
    </row>
    <row r="1771" spans="1:9" x14ac:dyDescent="0.25">
      <c r="A1771">
        <v>1770</v>
      </c>
      <c r="B1771" s="1" t="s">
        <v>104</v>
      </c>
      <c r="C1771" t="s">
        <v>151</v>
      </c>
      <c r="D1771">
        <v>88</v>
      </c>
      <c r="E1771" t="s">
        <v>157</v>
      </c>
      <c r="F1771">
        <f t="shared" si="56"/>
        <v>88</v>
      </c>
      <c r="H1771">
        <v>88</v>
      </c>
      <c r="I1771" t="str">
        <f t="shared" si="55"/>
        <v>Not Outlier</v>
      </c>
    </row>
    <row r="1772" spans="1:9" x14ac:dyDescent="0.25">
      <c r="A1772">
        <v>1771</v>
      </c>
      <c r="B1772" s="1" t="s">
        <v>107</v>
      </c>
      <c r="C1772" t="s">
        <v>151</v>
      </c>
      <c r="D1772">
        <v>80</v>
      </c>
      <c r="E1772" t="s">
        <v>157</v>
      </c>
      <c r="F1772">
        <f t="shared" si="56"/>
        <v>80</v>
      </c>
      <c r="H1772">
        <v>80</v>
      </c>
      <c r="I1772" t="str">
        <f t="shared" si="55"/>
        <v>Not Outlier</v>
      </c>
    </row>
    <row r="1773" spans="1:9" x14ac:dyDescent="0.25">
      <c r="A1773">
        <v>1772</v>
      </c>
      <c r="B1773" s="1" t="s">
        <v>99</v>
      </c>
      <c r="C1773" t="s">
        <v>151</v>
      </c>
      <c r="D1773">
        <v>42</v>
      </c>
      <c r="E1773" t="s">
        <v>157</v>
      </c>
      <c r="F1773">
        <f t="shared" si="56"/>
        <v>42</v>
      </c>
      <c r="H1773">
        <v>42</v>
      </c>
      <c r="I1773" t="str">
        <f t="shared" si="55"/>
        <v>Not Outlier</v>
      </c>
    </row>
    <row r="1774" spans="1:9" x14ac:dyDescent="0.25">
      <c r="A1774">
        <v>1773</v>
      </c>
      <c r="B1774" s="1" t="s">
        <v>99</v>
      </c>
      <c r="C1774" t="s">
        <v>152</v>
      </c>
      <c r="D1774">
        <v>22</v>
      </c>
      <c r="E1774" t="s">
        <v>157</v>
      </c>
      <c r="F1774">
        <f t="shared" si="56"/>
        <v>22</v>
      </c>
      <c r="H1774">
        <v>22</v>
      </c>
      <c r="I1774" t="str">
        <f t="shared" si="55"/>
        <v>Not Outlier</v>
      </c>
    </row>
    <row r="1775" spans="1:9" x14ac:dyDescent="0.25">
      <c r="A1775">
        <v>1774</v>
      </c>
      <c r="B1775" s="1" t="s">
        <v>99</v>
      </c>
      <c r="C1775" t="s">
        <v>151</v>
      </c>
      <c r="D1775">
        <v>46</v>
      </c>
      <c r="E1775" t="s">
        <v>157</v>
      </c>
      <c r="F1775">
        <f t="shared" si="56"/>
        <v>46</v>
      </c>
      <c r="H1775">
        <v>46</v>
      </c>
      <c r="I1775" t="str">
        <f t="shared" si="55"/>
        <v>Not Outlier</v>
      </c>
    </row>
    <row r="1776" spans="1:9" x14ac:dyDescent="0.25">
      <c r="A1776">
        <v>1775</v>
      </c>
      <c r="B1776" s="1" t="s">
        <v>99</v>
      </c>
      <c r="C1776" t="s">
        <v>152</v>
      </c>
      <c r="D1776">
        <v>42</v>
      </c>
      <c r="E1776" t="s">
        <v>157</v>
      </c>
      <c r="F1776">
        <f t="shared" si="56"/>
        <v>42</v>
      </c>
      <c r="H1776">
        <v>42</v>
      </c>
      <c r="I1776" t="str">
        <f t="shared" si="55"/>
        <v>Not Outlier</v>
      </c>
    </row>
    <row r="1777" spans="1:9" x14ac:dyDescent="0.25">
      <c r="A1777">
        <v>1776</v>
      </c>
      <c r="B1777" s="1" t="s">
        <v>99</v>
      </c>
      <c r="C1777" t="s">
        <v>152</v>
      </c>
      <c r="D1777">
        <v>77</v>
      </c>
      <c r="E1777" t="s">
        <v>157</v>
      </c>
      <c r="F1777">
        <f t="shared" si="56"/>
        <v>77</v>
      </c>
      <c r="H1777">
        <v>77</v>
      </c>
      <c r="I1777" t="str">
        <f t="shared" si="55"/>
        <v>Not Outlier</v>
      </c>
    </row>
    <row r="1778" spans="1:9" x14ac:dyDescent="0.25">
      <c r="A1778">
        <v>1777</v>
      </c>
      <c r="B1778" s="1" t="s">
        <v>99</v>
      </c>
      <c r="C1778" t="s">
        <v>152</v>
      </c>
      <c r="D1778">
        <v>58</v>
      </c>
      <c r="E1778" t="s">
        <v>157</v>
      </c>
      <c r="F1778">
        <f t="shared" si="56"/>
        <v>58</v>
      </c>
      <c r="H1778">
        <v>58</v>
      </c>
      <c r="I1778" t="str">
        <f t="shared" si="55"/>
        <v>Not Outlier</v>
      </c>
    </row>
    <row r="1779" spans="1:9" x14ac:dyDescent="0.25">
      <c r="A1779">
        <v>1778</v>
      </c>
      <c r="B1779" s="1" t="s">
        <v>99</v>
      </c>
      <c r="C1779" t="s">
        <v>151</v>
      </c>
      <c r="D1779">
        <v>20</v>
      </c>
      <c r="E1779" t="s">
        <v>157</v>
      </c>
      <c r="F1779">
        <f t="shared" si="56"/>
        <v>20</v>
      </c>
      <c r="H1779">
        <v>20</v>
      </c>
      <c r="I1779" t="str">
        <f t="shared" si="55"/>
        <v>Not Outlier</v>
      </c>
    </row>
    <row r="1780" spans="1:9" x14ac:dyDescent="0.25">
      <c r="A1780">
        <v>1779</v>
      </c>
      <c r="B1780" s="1" t="s">
        <v>99</v>
      </c>
      <c r="C1780" t="s">
        <v>152</v>
      </c>
      <c r="D1780">
        <v>88</v>
      </c>
      <c r="E1780" t="s">
        <v>157</v>
      </c>
      <c r="F1780">
        <f t="shared" si="56"/>
        <v>88</v>
      </c>
      <c r="H1780">
        <v>88</v>
      </c>
      <c r="I1780" t="str">
        <f t="shared" si="55"/>
        <v>Not Outlier</v>
      </c>
    </row>
    <row r="1781" spans="1:9" x14ac:dyDescent="0.25">
      <c r="A1781">
        <v>1780</v>
      </c>
      <c r="B1781" s="1" t="s">
        <v>106</v>
      </c>
      <c r="C1781" t="s">
        <v>152</v>
      </c>
      <c r="D1781">
        <v>49</v>
      </c>
      <c r="E1781" t="s">
        <v>157</v>
      </c>
      <c r="F1781">
        <f t="shared" si="56"/>
        <v>49</v>
      </c>
      <c r="H1781">
        <v>49</v>
      </c>
      <c r="I1781" t="str">
        <f t="shared" si="55"/>
        <v>Not Outlier</v>
      </c>
    </row>
    <row r="1782" spans="1:9" x14ac:dyDescent="0.25">
      <c r="A1782">
        <v>1781</v>
      </c>
      <c r="B1782" s="1" t="s">
        <v>108</v>
      </c>
      <c r="C1782" t="s">
        <v>152</v>
      </c>
      <c r="D1782">
        <v>29</v>
      </c>
      <c r="E1782" t="s">
        <v>157</v>
      </c>
      <c r="F1782">
        <f t="shared" si="56"/>
        <v>29</v>
      </c>
      <c r="H1782">
        <v>29</v>
      </c>
      <c r="I1782" t="str">
        <f t="shared" si="55"/>
        <v>Not Outlier</v>
      </c>
    </row>
    <row r="1783" spans="1:9" x14ac:dyDescent="0.25">
      <c r="A1783">
        <v>1782</v>
      </c>
      <c r="B1783" s="1" t="s">
        <v>105</v>
      </c>
      <c r="C1783" t="s">
        <v>151</v>
      </c>
      <c r="D1783">
        <v>50</v>
      </c>
      <c r="E1783" t="s">
        <v>157</v>
      </c>
      <c r="F1783">
        <f t="shared" si="56"/>
        <v>50</v>
      </c>
      <c r="H1783">
        <v>50</v>
      </c>
      <c r="I1783" t="str">
        <f t="shared" si="55"/>
        <v>Not Outlier</v>
      </c>
    </row>
    <row r="1784" spans="1:9" x14ac:dyDescent="0.25">
      <c r="A1784">
        <v>1783</v>
      </c>
      <c r="B1784" s="1" t="s">
        <v>99</v>
      </c>
      <c r="C1784" t="s">
        <v>151</v>
      </c>
      <c r="D1784">
        <v>27</v>
      </c>
      <c r="E1784" t="s">
        <v>157</v>
      </c>
      <c r="F1784">
        <f t="shared" si="56"/>
        <v>27</v>
      </c>
      <c r="H1784">
        <v>27</v>
      </c>
      <c r="I1784" t="str">
        <f t="shared" si="55"/>
        <v>Not Outlier</v>
      </c>
    </row>
    <row r="1785" spans="1:9" x14ac:dyDescent="0.25">
      <c r="A1785">
        <v>1784</v>
      </c>
      <c r="B1785" s="1" t="s">
        <v>99</v>
      </c>
      <c r="C1785" t="s">
        <v>151</v>
      </c>
      <c r="D1785">
        <v>57</v>
      </c>
      <c r="E1785" t="s">
        <v>157</v>
      </c>
      <c r="F1785">
        <f t="shared" si="56"/>
        <v>57</v>
      </c>
      <c r="H1785">
        <v>57</v>
      </c>
      <c r="I1785" t="str">
        <f t="shared" si="55"/>
        <v>Not Outlier</v>
      </c>
    </row>
    <row r="1786" spans="1:9" x14ac:dyDescent="0.25">
      <c r="A1786">
        <v>1785</v>
      </c>
      <c r="B1786" s="1" t="s">
        <v>106</v>
      </c>
      <c r="C1786" t="s">
        <v>152</v>
      </c>
      <c r="D1786">
        <v>42</v>
      </c>
      <c r="E1786" t="s">
        <v>157</v>
      </c>
      <c r="F1786">
        <f t="shared" si="56"/>
        <v>42</v>
      </c>
      <c r="H1786">
        <v>42</v>
      </c>
      <c r="I1786" t="str">
        <f t="shared" si="55"/>
        <v>Not Outlier</v>
      </c>
    </row>
    <row r="1787" spans="1:9" x14ac:dyDescent="0.25">
      <c r="A1787">
        <v>1786</v>
      </c>
      <c r="B1787" s="1" t="s">
        <v>106</v>
      </c>
      <c r="C1787" t="s">
        <v>152</v>
      </c>
      <c r="D1787">
        <v>78</v>
      </c>
      <c r="E1787" t="s">
        <v>157</v>
      </c>
      <c r="F1787">
        <f t="shared" si="56"/>
        <v>78</v>
      </c>
      <c r="H1787">
        <v>78</v>
      </c>
      <c r="I1787" t="str">
        <f t="shared" si="55"/>
        <v>Not Outlier</v>
      </c>
    </row>
    <row r="1788" spans="1:9" x14ac:dyDescent="0.25">
      <c r="A1788">
        <v>1787</v>
      </c>
      <c r="B1788" s="1" t="s">
        <v>100</v>
      </c>
      <c r="C1788" t="s">
        <v>152</v>
      </c>
      <c r="D1788">
        <v>48</v>
      </c>
      <c r="E1788" t="s">
        <v>157</v>
      </c>
      <c r="F1788">
        <f t="shared" si="56"/>
        <v>48</v>
      </c>
      <c r="H1788">
        <v>48</v>
      </c>
      <c r="I1788" t="str">
        <f t="shared" si="55"/>
        <v>Not Outlier</v>
      </c>
    </row>
    <row r="1789" spans="1:9" x14ac:dyDescent="0.25">
      <c r="A1789">
        <v>1788</v>
      </c>
      <c r="B1789" s="1" t="s">
        <v>100</v>
      </c>
      <c r="C1789" t="s">
        <v>152</v>
      </c>
      <c r="D1789">
        <v>82</v>
      </c>
      <c r="E1789" t="s">
        <v>157</v>
      </c>
      <c r="F1789">
        <f t="shared" si="56"/>
        <v>82</v>
      </c>
      <c r="H1789">
        <v>82</v>
      </c>
      <c r="I1789" t="str">
        <f t="shared" si="55"/>
        <v>Not Outlier</v>
      </c>
    </row>
    <row r="1790" spans="1:9" x14ac:dyDescent="0.25">
      <c r="A1790">
        <v>1789</v>
      </c>
      <c r="B1790" s="1" t="s">
        <v>109</v>
      </c>
      <c r="C1790" t="s">
        <v>152</v>
      </c>
      <c r="D1790">
        <v>35</v>
      </c>
      <c r="E1790" t="s">
        <v>157</v>
      </c>
      <c r="F1790">
        <f t="shared" si="56"/>
        <v>35</v>
      </c>
      <c r="H1790">
        <v>35</v>
      </c>
      <c r="I1790" t="str">
        <f t="shared" si="55"/>
        <v>Not Outlier</v>
      </c>
    </row>
    <row r="1791" spans="1:9" x14ac:dyDescent="0.25">
      <c r="A1791">
        <v>1790</v>
      </c>
      <c r="B1791" s="1" t="s">
        <v>99</v>
      </c>
      <c r="C1791" t="s">
        <v>151</v>
      </c>
      <c r="D1791">
        <v>85</v>
      </c>
      <c r="E1791" t="s">
        <v>157</v>
      </c>
      <c r="F1791">
        <f t="shared" si="56"/>
        <v>85</v>
      </c>
      <c r="H1791">
        <v>85</v>
      </c>
      <c r="I1791" t="str">
        <f t="shared" si="55"/>
        <v>Not Outlier</v>
      </c>
    </row>
    <row r="1792" spans="1:9" x14ac:dyDescent="0.25">
      <c r="A1792">
        <v>1791</v>
      </c>
      <c r="B1792" s="1" t="s">
        <v>99</v>
      </c>
      <c r="C1792" t="s">
        <v>151</v>
      </c>
      <c r="D1792">
        <v>33</v>
      </c>
      <c r="E1792" t="s">
        <v>157</v>
      </c>
      <c r="F1792">
        <f t="shared" si="56"/>
        <v>33</v>
      </c>
      <c r="H1792">
        <v>33</v>
      </c>
      <c r="I1792" t="str">
        <f t="shared" si="55"/>
        <v>Not Outlier</v>
      </c>
    </row>
    <row r="1793" spans="1:9" x14ac:dyDescent="0.25">
      <c r="A1793">
        <v>1792</v>
      </c>
      <c r="B1793" s="1" t="s">
        <v>108</v>
      </c>
      <c r="C1793" t="s">
        <v>151</v>
      </c>
      <c r="D1793">
        <v>59</v>
      </c>
      <c r="E1793" t="s">
        <v>157</v>
      </c>
      <c r="F1793">
        <f t="shared" si="56"/>
        <v>59</v>
      </c>
      <c r="H1793">
        <v>59</v>
      </c>
      <c r="I1793" t="str">
        <f t="shared" si="55"/>
        <v>Not Outlier</v>
      </c>
    </row>
    <row r="1794" spans="1:9" x14ac:dyDescent="0.25">
      <c r="A1794">
        <v>1793</v>
      </c>
      <c r="B1794" s="1" t="s">
        <v>100</v>
      </c>
      <c r="C1794" t="s">
        <v>152</v>
      </c>
      <c r="D1794">
        <v>66</v>
      </c>
      <c r="E1794" t="s">
        <v>157</v>
      </c>
      <c r="F1794">
        <f t="shared" si="56"/>
        <v>66</v>
      </c>
      <c r="H1794">
        <v>66</v>
      </c>
      <c r="I1794" t="str">
        <f t="shared" si="55"/>
        <v>Not Outlier</v>
      </c>
    </row>
    <row r="1795" spans="1:9" x14ac:dyDescent="0.25">
      <c r="A1795">
        <v>1794</v>
      </c>
      <c r="B1795" s="1" t="s">
        <v>101</v>
      </c>
      <c r="C1795" t="s">
        <v>151</v>
      </c>
      <c r="D1795">
        <v>41</v>
      </c>
      <c r="E1795" t="s">
        <v>157</v>
      </c>
      <c r="F1795">
        <f t="shared" si="56"/>
        <v>41</v>
      </c>
      <c r="H1795">
        <v>41</v>
      </c>
      <c r="I1795" t="str">
        <f t="shared" ref="I1795:I1858" si="57">IF(OR(H1795&gt;$L$9,H1795&lt;$L$10),"Outlier","Not Outlier")</f>
        <v>Not Outlier</v>
      </c>
    </row>
    <row r="1796" spans="1:9" x14ac:dyDescent="0.25">
      <c r="A1796">
        <v>1795</v>
      </c>
      <c r="B1796" s="1" t="s">
        <v>100</v>
      </c>
      <c r="C1796" t="s">
        <v>151</v>
      </c>
      <c r="D1796">
        <v>53</v>
      </c>
      <c r="E1796" t="s">
        <v>157</v>
      </c>
      <c r="F1796">
        <f t="shared" si="56"/>
        <v>53</v>
      </c>
      <c r="H1796">
        <v>53</v>
      </c>
      <c r="I1796" t="str">
        <f t="shared" si="57"/>
        <v>Not Outlier</v>
      </c>
    </row>
    <row r="1797" spans="1:9" x14ac:dyDescent="0.25">
      <c r="A1797">
        <v>1796</v>
      </c>
      <c r="B1797" s="1" t="s">
        <v>108</v>
      </c>
      <c r="C1797" t="s">
        <v>152</v>
      </c>
      <c r="D1797">
        <v>86</v>
      </c>
      <c r="E1797" t="s">
        <v>157</v>
      </c>
      <c r="F1797">
        <f t="shared" si="56"/>
        <v>86</v>
      </c>
      <c r="H1797">
        <v>86</v>
      </c>
      <c r="I1797" t="str">
        <f t="shared" si="57"/>
        <v>Not Outlier</v>
      </c>
    </row>
    <row r="1798" spans="1:9" x14ac:dyDescent="0.25">
      <c r="A1798">
        <v>1797</v>
      </c>
      <c r="B1798" s="1" t="s">
        <v>99</v>
      </c>
      <c r="C1798" t="s">
        <v>151</v>
      </c>
      <c r="D1798">
        <v>45</v>
      </c>
      <c r="E1798" t="s">
        <v>157</v>
      </c>
      <c r="F1798">
        <f t="shared" ref="F1798:F1861" si="58">IF(D1798,D1798,AVERAGE(D1795:D1797))</f>
        <v>45</v>
      </c>
      <c r="H1798">
        <v>45</v>
      </c>
      <c r="I1798" t="str">
        <f t="shared" si="57"/>
        <v>Not Outlier</v>
      </c>
    </row>
    <row r="1799" spans="1:9" x14ac:dyDescent="0.25">
      <c r="A1799">
        <v>1798</v>
      </c>
      <c r="B1799" s="1" t="s">
        <v>99</v>
      </c>
      <c r="C1799" t="s">
        <v>151</v>
      </c>
      <c r="D1799">
        <v>31</v>
      </c>
      <c r="E1799" t="s">
        <v>157</v>
      </c>
      <c r="F1799">
        <f t="shared" si="58"/>
        <v>31</v>
      </c>
      <c r="H1799">
        <v>31</v>
      </c>
      <c r="I1799" t="str">
        <f t="shared" si="57"/>
        <v>Not Outlier</v>
      </c>
    </row>
    <row r="1800" spans="1:9" x14ac:dyDescent="0.25">
      <c r="A1800">
        <v>1799</v>
      </c>
      <c r="B1800" s="1" t="s">
        <v>100</v>
      </c>
      <c r="C1800" t="s">
        <v>152</v>
      </c>
      <c r="D1800">
        <v>75</v>
      </c>
      <c r="E1800" t="s">
        <v>157</v>
      </c>
      <c r="F1800">
        <f t="shared" si="58"/>
        <v>75</v>
      </c>
      <c r="H1800">
        <v>75</v>
      </c>
      <c r="I1800" t="str">
        <f t="shared" si="57"/>
        <v>Not Outlier</v>
      </c>
    </row>
    <row r="1801" spans="1:9" x14ac:dyDescent="0.25">
      <c r="A1801">
        <v>1800</v>
      </c>
      <c r="B1801" s="1" t="s">
        <v>101</v>
      </c>
      <c r="C1801" t="s">
        <v>151</v>
      </c>
      <c r="D1801">
        <v>63</v>
      </c>
      <c r="E1801" t="s">
        <v>157</v>
      </c>
      <c r="F1801">
        <f t="shared" si="58"/>
        <v>63</v>
      </c>
      <c r="H1801">
        <v>63</v>
      </c>
      <c r="I1801" t="str">
        <f t="shared" si="57"/>
        <v>Not Outlier</v>
      </c>
    </row>
    <row r="1802" spans="1:9" x14ac:dyDescent="0.25">
      <c r="A1802">
        <v>1801</v>
      </c>
      <c r="B1802" s="1" t="s">
        <v>105</v>
      </c>
      <c r="C1802" t="s">
        <v>152</v>
      </c>
      <c r="D1802">
        <v>53</v>
      </c>
      <c r="E1802" t="s">
        <v>157</v>
      </c>
      <c r="F1802">
        <f t="shared" si="58"/>
        <v>53</v>
      </c>
      <c r="H1802">
        <v>53</v>
      </c>
      <c r="I1802" t="str">
        <f t="shared" si="57"/>
        <v>Not Outlier</v>
      </c>
    </row>
    <row r="1803" spans="1:9" x14ac:dyDescent="0.25">
      <c r="A1803">
        <v>1802</v>
      </c>
      <c r="B1803" s="1" t="s">
        <v>100</v>
      </c>
      <c r="C1803" t="s">
        <v>152</v>
      </c>
      <c r="D1803">
        <v>61</v>
      </c>
      <c r="E1803" t="s">
        <v>157</v>
      </c>
      <c r="F1803">
        <f t="shared" si="58"/>
        <v>61</v>
      </c>
      <c r="H1803">
        <v>61</v>
      </c>
      <c r="I1803" t="str">
        <f t="shared" si="57"/>
        <v>Not Outlier</v>
      </c>
    </row>
    <row r="1804" spans="1:9" x14ac:dyDescent="0.25">
      <c r="A1804">
        <v>1803</v>
      </c>
      <c r="B1804" s="1" t="s">
        <v>105</v>
      </c>
      <c r="C1804" t="s">
        <v>152</v>
      </c>
      <c r="E1804" t="s">
        <v>157</v>
      </c>
      <c r="F1804">
        <f t="shared" si="58"/>
        <v>59</v>
      </c>
      <c r="H1804">
        <f>AVERAGE(H1801:H1803)</f>
        <v>59</v>
      </c>
      <c r="I1804" t="str">
        <f t="shared" si="57"/>
        <v>Not Outlier</v>
      </c>
    </row>
    <row r="1805" spans="1:9" x14ac:dyDescent="0.25">
      <c r="A1805">
        <v>1804</v>
      </c>
      <c r="B1805" s="1" t="s">
        <v>101</v>
      </c>
      <c r="C1805" t="s">
        <v>152</v>
      </c>
      <c r="D1805">
        <v>81</v>
      </c>
      <c r="E1805" t="s">
        <v>157</v>
      </c>
      <c r="F1805">
        <f t="shared" si="58"/>
        <v>81</v>
      </c>
      <c r="H1805">
        <v>81</v>
      </c>
      <c r="I1805" t="str">
        <f t="shared" si="57"/>
        <v>Not Outlier</v>
      </c>
    </row>
    <row r="1806" spans="1:9" x14ac:dyDescent="0.25">
      <c r="A1806">
        <v>1805</v>
      </c>
      <c r="B1806" s="1" t="s">
        <v>100</v>
      </c>
      <c r="C1806" t="s">
        <v>152</v>
      </c>
      <c r="D1806">
        <v>39</v>
      </c>
      <c r="E1806" t="s">
        <v>157</v>
      </c>
      <c r="F1806">
        <f t="shared" si="58"/>
        <v>39</v>
      </c>
      <c r="H1806">
        <v>39</v>
      </c>
      <c r="I1806" t="str">
        <f t="shared" si="57"/>
        <v>Not Outlier</v>
      </c>
    </row>
    <row r="1807" spans="1:9" x14ac:dyDescent="0.25">
      <c r="A1807">
        <v>1806</v>
      </c>
      <c r="B1807" s="1" t="s">
        <v>99</v>
      </c>
      <c r="C1807" t="s">
        <v>151</v>
      </c>
      <c r="D1807">
        <v>35</v>
      </c>
      <c r="E1807" t="s">
        <v>157</v>
      </c>
      <c r="F1807">
        <f t="shared" si="58"/>
        <v>35</v>
      </c>
      <c r="H1807">
        <v>35</v>
      </c>
      <c r="I1807" t="str">
        <f t="shared" si="57"/>
        <v>Not Outlier</v>
      </c>
    </row>
    <row r="1808" spans="1:9" x14ac:dyDescent="0.25">
      <c r="A1808">
        <v>1807</v>
      </c>
      <c r="B1808" s="1" t="s">
        <v>101</v>
      </c>
      <c r="C1808" t="s">
        <v>152</v>
      </c>
      <c r="D1808">
        <v>77</v>
      </c>
      <c r="E1808" t="s">
        <v>157</v>
      </c>
      <c r="F1808">
        <f t="shared" si="58"/>
        <v>77</v>
      </c>
      <c r="H1808">
        <v>77</v>
      </c>
      <c r="I1808" t="str">
        <f t="shared" si="57"/>
        <v>Not Outlier</v>
      </c>
    </row>
    <row r="1809" spans="1:9" x14ac:dyDescent="0.25">
      <c r="A1809">
        <v>1808</v>
      </c>
      <c r="B1809" s="1" t="s">
        <v>107</v>
      </c>
      <c r="C1809" t="s">
        <v>152</v>
      </c>
      <c r="D1809">
        <v>28</v>
      </c>
      <c r="E1809" t="s">
        <v>157</v>
      </c>
      <c r="F1809">
        <f t="shared" si="58"/>
        <v>28</v>
      </c>
      <c r="H1809">
        <v>28</v>
      </c>
      <c r="I1809" t="str">
        <f t="shared" si="57"/>
        <v>Not Outlier</v>
      </c>
    </row>
    <row r="1810" spans="1:9" x14ac:dyDescent="0.25">
      <c r="A1810">
        <v>1809</v>
      </c>
      <c r="B1810" s="1" t="s">
        <v>99</v>
      </c>
      <c r="C1810" t="s">
        <v>152</v>
      </c>
      <c r="D1810">
        <v>57</v>
      </c>
      <c r="E1810" t="s">
        <v>157</v>
      </c>
      <c r="F1810">
        <f t="shared" si="58"/>
        <v>57</v>
      </c>
      <c r="H1810">
        <v>57</v>
      </c>
      <c r="I1810" t="str">
        <f t="shared" si="57"/>
        <v>Not Outlier</v>
      </c>
    </row>
    <row r="1811" spans="1:9" x14ac:dyDescent="0.25">
      <c r="A1811">
        <v>1810</v>
      </c>
      <c r="B1811" s="1" t="s">
        <v>99</v>
      </c>
      <c r="C1811" t="s">
        <v>151</v>
      </c>
      <c r="D1811">
        <v>86</v>
      </c>
      <c r="E1811" t="s">
        <v>157</v>
      </c>
      <c r="F1811">
        <f t="shared" si="58"/>
        <v>86</v>
      </c>
      <c r="H1811">
        <v>86</v>
      </c>
      <c r="I1811" t="str">
        <f t="shared" si="57"/>
        <v>Not Outlier</v>
      </c>
    </row>
    <row r="1812" spans="1:9" x14ac:dyDescent="0.25">
      <c r="A1812">
        <v>1811</v>
      </c>
      <c r="B1812" s="1" t="s">
        <v>99</v>
      </c>
      <c r="C1812" t="s">
        <v>152</v>
      </c>
      <c r="D1812">
        <v>79</v>
      </c>
      <c r="E1812" t="s">
        <v>157</v>
      </c>
      <c r="F1812">
        <f t="shared" si="58"/>
        <v>79</v>
      </c>
      <c r="H1812">
        <v>79</v>
      </c>
      <c r="I1812" t="str">
        <f t="shared" si="57"/>
        <v>Not Outlier</v>
      </c>
    </row>
    <row r="1813" spans="1:9" x14ac:dyDescent="0.25">
      <c r="A1813">
        <v>1812</v>
      </c>
      <c r="B1813" s="1" t="s">
        <v>105</v>
      </c>
      <c r="C1813" t="s">
        <v>151</v>
      </c>
      <c r="D1813">
        <v>49</v>
      </c>
      <c r="E1813" t="s">
        <v>157</v>
      </c>
      <c r="F1813">
        <f t="shared" si="58"/>
        <v>49</v>
      </c>
      <c r="H1813">
        <v>49</v>
      </c>
      <c r="I1813" t="str">
        <f t="shared" si="57"/>
        <v>Not Outlier</v>
      </c>
    </row>
    <row r="1814" spans="1:9" x14ac:dyDescent="0.25">
      <c r="A1814">
        <v>1813</v>
      </c>
      <c r="B1814" s="1" t="s">
        <v>99</v>
      </c>
      <c r="C1814" t="s">
        <v>151</v>
      </c>
      <c r="D1814">
        <v>21</v>
      </c>
      <c r="E1814" t="s">
        <v>157</v>
      </c>
      <c r="F1814">
        <f t="shared" si="58"/>
        <v>21</v>
      </c>
      <c r="H1814">
        <v>21</v>
      </c>
      <c r="I1814" t="str">
        <f t="shared" si="57"/>
        <v>Not Outlier</v>
      </c>
    </row>
    <row r="1815" spans="1:9" x14ac:dyDescent="0.25">
      <c r="A1815">
        <v>1814</v>
      </c>
      <c r="B1815" s="1" t="s">
        <v>99</v>
      </c>
      <c r="C1815" t="s">
        <v>151</v>
      </c>
      <c r="D1815">
        <v>86</v>
      </c>
      <c r="E1815" t="s">
        <v>157</v>
      </c>
      <c r="F1815">
        <f t="shared" si="58"/>
        <v>86</v>
      </c>
      <c r="H1815">
        <v>86</v>
      </c>
      <c r="I1815" t="str">
        <f t="shared" si="57"/>
        <v>Not Outlier</v>
      </c>
    </row>
    <row r="1816" spans="1:9" x14ac:dyDescent="0.25">
      <c r="A1816">
        <v>1815</v>
      </c>
      <c r="B1816" s="1" t="s">
        <v>104</v>
      </c>
      <c r="C1816" t="s">
        <v>151</v>
      </c>
      <c r="D1816">
        <v>43</v>
      </c>
      <c r="E1816" t="s">
        <v>157</v>
      </c>
      <c r="F1816">
        <f t="shared" si="58"/>
        <v>43</v>
      </c>
      <c r="H1816">
        <v>43</v>
      </c>
      <c r="I1816" t="str">
        <f t="shared" si="57"/>
        <v>Not Outlier</v>
      </c>
    </row>
    <row r="1817" spans="1:9" x14ac:dyDescent="0.25">
      <c r="A1817">
        <v>1816</v>
      </c>
      <c r="B1817" s="1" t="s">
        <v>105</v>
      </c>
      <c r="C1817" t="s">
        <v>151</v>
      </c>
      <c r="D1817">
        <v>75</v>
      </c>
      <c r="E1817" t="s">
        <v>157</v>
      </c>
      <c r="F1817">
        <f t="shared" si="58"/>
        <v>75</v>
      </c>
      <c r="H1817">
        <v>75</v>
      </c>
      <c r="I1817" t="str">
        <f t="shared" si="57"/>
        <v>Not Outlier</v>
      </c>
    </row>
    <row r="1818" spans="1:9" x14ac:dyDescent="0.25">
      <c r="A1818">
        <v>1817</v>
      </c>
      <c r="B1818" s="1" t="s">
        <v>99</v>
      </c>
      <c r="C1818" t="s">
        <v>151</v>
      </c>
      <c r="D1818">
        <v>21</v>
      </c>
      <c r="E1818" t="s">
        <v>157</v>
      </c>
      <c r="F1818">
        <f t="shared" si="58"/>
        <v>21</v>
      </c>
      <c r="H1818">
        <v>21</v>
      </c>
      <c r="I1818" t="str">
        <f t="shared" si="57"/>
        <v>Not Outlier</v>
      </c>
    </row>
    <row r="1819" spans="1:9" x14ac:dyDescent="0.25">
      <c r="A1819">
        <v>1818</v>
      </c>
      <c r="B1819" s="1" t="s">
        <v>99</v>
      </c>
      <c r="C1819" t="s">
        <v>151</v>
      </c>
      <c r="D1819">
        <v>20</v>
      </c>
      <c r="E1819" t="s">
        <v>157</v>
      </c>
      <c r="F1819">
        <f t="shared" si="58"/>
        <v>20</v>
      </c>
      <c r="H1819">
        <v>20</v>
      </c>
      <c r="I1819" t="str">
        <f t="shared" si="57"/>
        <v>Not Outlier</v>
      </c>
    </row>
    <row r="1820" spans="1:9" x14ac:dyDescent="0.25">
      <c r="A1820">
        <v>1819</v>
      </c>
      <c r="B1820" s="1" t="s">
        <v>99</v>
      </c>
      <c r="C1820" t="s">
        <v>151</v>
      </c>
      <c r="D1820">
        <v>82</v>
      </c>
      <c r="E1820" t="s">
        <v>157</v>
      </c>
      <c r="F1820">
        <f t="shared" si="58"/>
        <v>82</v>
      </c>
      <c r="H1820">
        <v>82</v>
      </c>
      <c r="I1820" t="str">
        <f t="shared" si="57"/>
        <v>Not Outlier</v>
      </c>
    </row>
    <row r="1821" spans="1:9" x14ac:dyDescent="0.25">
      <c r="A1821">
        <v>1820</v>
      </c>
      <c r="B1821" s="1" t="s">
        <v>99</v>
      </c>
      <c r="C1821" t="s">
        <v>151</v>
      </c>
      <c r="D1821">
        <v>71</v>
      </c>
      <c r="E1821" t="s">
        <v>157</v>
      </c>
      <c r="F1821">
        <f t="shared" si="58"/>
        <v>71</v>
      </c>
      <c r="H1821">
        <v>71</v>
      </c>
      <c r="I1821" t="str">
        <f t="shared" si="57"/>
        <v>Not Outlier</v>
      </c>
    </row>
    <row r="1822" spans="1:9" x14ac:dyDescent="0.25">
      <c r="A1822">
        <v>1821</v>
      </c>
      <c r="B1822" s="1" t="s">
        <v>99</v>
      </c>
      <c r="C1822" t="s">
        <v>152</v>
      </c>
      <c r="D1822">
        <v>32</v>
      </c>
      <c r="E1822" t="s">
        <v>157</v>
      </c>
      <c r="F1822">
        <f t="shared" si="58"/>
        <v>32</v>
      </c>
      <c r="H1822">
        <v>32</v>
      </c>
      <c r="I1822" t="str">
        <f t="shared" si="57"/>
        <v>Not Outlier</v>
      </c>
    </row>
    <row r="1823" spans="1:9" x14ac:dyDescent="0.25">
      <c r="A1823">
        <v>1822</v>
      </c>
      <c r="B1823" s="1" t="s">
        <v>99</v>
      </c>
      <c r="C1823" t="s">
        <v>151</v>
      </c>
      <c r="D1823">
        <v>56</v>
      </c>
      <c r="E1823" t="s">
        <v>157</v>
      </c>
      <c r="F1823">
        <f t="shared" si="58"/>
        <v>56</v>
      </c>
      <c r="H1823">
        <v>56</v>
      </c>
      <c r="I1823" t="str">
        <f t="shared" si="57"/>
        <v>Not Outlier</v>
      </c>
    </row>
    <row r="1824" spans="1:9" x14ac:dyDescent="0.25">
      <c r="A1824">
        <v>1823</v>
      </c>
      <c r="B1824" s="1" t="s">
        <v>105</v>
      </c>
      <c r="C1824" t="s">
        <v>151</v>
      </c>
      <c r="D1824">
        <v>18</v>
      </c>
      <c r="E1824" t="s">
        <v>157</v>
      </c>
      <c r="F1824">
        <f t="shared" si="58"/>
        <v>18</v>
      </c>
      <c r="H1824">
        <v>18</v>
      </c>
      <c r="I1824" t="str">
        <f t="shared" si="57"/>
        <v>Not Outlier</v>
      </c>
    </row>
    <row r="1825" spans="1:9" x14ac:dyDescent="0.25">
      <c r="A1825">
        <v>1824</v>
      </c>
      <c r="B1825" s="1" t="s">
        <v>99</v>
      </c>
      <c r="C1825" t="s">
        <v>152</v>
      </c>
      <c r="D1825">
        <v>35</v>
      </c>
      <c r="E1825" t="s">
        <v>157</v>
      </c>
      <c r="F1825">
        <f t="shared" si="58"/>
        <v>35</v>
      </c>
      <c r="H1825">
        <v>35</v>
      </c>
      <c r="I1825" t="str">
        <f t="shared" si="57"/>
        <v>Not Outlier</v>
      </c>
    </row>
    <row r="1826" spans="1:9" x14ac:dyDescent="0.25">
      <c r="A1826">
        <v>1825</v>
      </c>
      <c r="B1826" s="1" t="s">
        <v>101</v>
      </c>
      <c r="C1826" t="s">
        <v>152</v>
      </c>
      <c r="D1826">
        <v>22</v>
      </c>
      <c r="E1826" t="s">
        <v>157</v>
      </c>
      <c r="F1826">
        <f t="shared" si="58"/>
        <v>22</v>
      </c>
      <c r="H1826">
        <v>22</v>
      </c>
      <c r="I1826" t="str">
        <f t="shared" si="57"/>
        <v>Not Outlier</v>
      </c>
    </row>
    <row r="1827" spans="1:9" x14ac:dyDescent="0.25">
      <c r="A1827">
        <v>1826</v>
      </c>
      <c r="B1827" s="1" t="s">
        <v>107</v>
      </c>
      <c r="C1827" t="s">
        <v>151</v>
      </c>
      <c r="D1827">
        <v>21</v>
      </c>
      <c r="E1827" t="s">
        <v>157</v>
      </c>
      <c r="F1827">
        <f t="shared" si="58"/>
        <v>21</v>
      </c>
      <c r="H1827">
        <v>21</v>
      </c>
      <c r="I1827" t="str">
        <f t="shared" si="57"/>
        <v>Not Outlier</v>
      </c>
    </row>
    <row r="1828" spans="1:9" x14ac:dyDescent="0.25">
      <c r="A1828">
        <v>1827</v>
      </c>
      <c r="B1828" s="1" t="s">
        <v>99</v>
      </c>
      <c r="C1828" t="s">
        <v>151</v>
      </c>
      <c r="D1828">
        <v>61</v>
      </c>
      <c r="E1828" t="s">
        <v>157</v>
      </c>
      <c r="F1828">
        <f t="shared" si="58"/>
        <v>61</v>
      </c>
      <c r="H1828">
        <v>61</v>
      </c>
      <c r="I1828" t="str">
        <f t="shared" si="57"/>
        <v>Not Outlier</v>
      </c>
    </row>
    <row r="1829" spans="1:9" x14ac:dyDescent="0.25">
      <c r="A1829">
        <v>1828</v>
      </c>
      <c r="B1829" s="1" t="s">
        <v>102</v>
      </c>
      <c r="C1829" t="s">
        <v>152</v>
      </c>
      <c r="D1829">
        <v>51</v>
      </c>
      <c r="E1829" t="s">
        <v>157</v>
      </c>
      <c r="F1829">
        <f t="shared" si="58"/>
        <v>51</v>
      </c>
      <c r="H1829">
        <v>51</v>
      </c>
      <c r="I1829" t="str">
        <f t="shared" si="57"/>
        <v>Not Outlier</v>
      </c>
    </row>
    <row r="1830" spans="1:9" x14ac:dyDescent="0.25">
      <c r="A1830">
        <v>1829</v>
      </c>
      <c r="B1830" s="1" t="s">
        <v>101</v>
      </c>
      <c r="C1830" t="s">
        <v>151</v>
      </c>
      <c r="D1830">
        <v>82</v>
      </c>
      <c r="E1830" t="s">
        <v>157</v>
      </c>
      <c r="F1830">
        <f t="shared" si="58"/>
        <v>82</v>
      </c>
      <c r="H1830">
        <v>82</v>
      </c>
      <c r="I1830" t="str">
        <f t="shared" si="57"/>
        <v>Not Outlier</v>
      </c>
    </row>
    <row r="1831" spans="1:9" x14ac:dyDescent="0.25">
      <c r="A1831">
        <v>1830</v>
      </c>
      <c r="B1831" s="1" t="s">
        <v>101</v>
      </c>
      <c r="C1831" t="s">
        <v>152</v>
      </c>
      <c r="D1831">
        <v>44</v>
      </c>
      <c r="E1831" t="s">
        <v>157</v>
      </c>
      <c r="F1831">
        <f t="shared" si="58"/>
        <v>44</v>
      </c>
      <c r="H1831">
        <v>44</v>
      </c>
      <c r="I1831" t="str">
        <f t="shared" si="57"/>
        <v>Not Outlier</v>
      </c>
    </row>
    <row r="1832" spans="1:9" x14ac:dyDescent="0.25">
      <c r="A1832">
        <v>1831</v>
      </c>
      <c r="B1832" s="1" t="s">
        <v>99</v>
      </c>
      <c r="C1832" t="s">
        <v>151</v>
      </c>
      <c r="D1832">
        <v>48</v>
      </c>
      <c r="E1832" t="s">
        <v>157</v>
      </c>
      <c r="F1832">
        <f t="shared" si="58"/>
        <v>48</v>
      </c>
      <c r="H1832">
        <v>48</v>
      </c>
      <c r="I1832" t="str">
        <f t="shared" si="57"/>
        <v>Not Outlier</v>
      </c>
    </row>
    <row r="1833" spans="1:9" x14ac:dyDescent="0.25">
      <c r="A1833">
        <v>1832</v>
      </c>
      <c r="B1833" s="1" t="s">
        <v>99</v>
      </c>
      <c r="C1833" t="s">
        <v>152</v>
      </c>
      <c r="D1833">
        <v>82</v>
      </c>
      <c r="E1833" t="s">
        <v>157</v>
      </c>
      <c r="F1833">
        <f t="shared" si="58"/>
        <v>82</v>
      </c>
      <c r="H1833">
        <v>82</v>
      </c>
      <c r="I1833" t="str">
        <f t="shared" si="57"/>
        <v>Not Outlier</v>
      </c>
    </row>
    <row r="1834" spans="1:9" x14ac:dyDescent="0.25">
      <c r="A1834">
        <v>1833</v>
      </c>
      <c r="B1834" s="1" t="s">
        <v>106</v>
      </c>
      <c r="C1834" t="s">
        <v>152</v>
      </c>
      <c r="D1834">
        <v>29</v>
      </c>
      <c r="E1834" t="s">
        <v>157</v>
      </c>
      <c r="F1834">
        <f t="shared" si="58"/>
        <v>29</v>
      </c>
      <c r="H1834">
        <v>29</v>
      </c>
      <c r="I1834" t="str">
        <f t="shared" si="57"/>
        <v>Not Outlier</v>
      </c>
    </row>
    <row r="1835" spans="1:9" x14ac:dyDescent="0.25">
      <c r="A1835">
        <v>1834</v>
      </c>
      <c r="B1835" s="1" t="s">
        <v>101</v>
      </c>
      <c r="C1835" t="s">
        <v>151</v>
      </c>
      <c r="D1835">
        <v>60</v>
      </c>
      <c r="E1835" t="s">
        <v>157</v>
      </c>
      <c r="F1835">
        <f t="shared" si="58"/>
        <v>60</v>
      </c>
      <c r="H1835">
        <v>60</v>
      </c>
      <c r="I1835" t="str">
        <f t="shared" si="57"/>
        <v>Not Outlier</v>
      </c>
    </row>
    <row r="1836" spans="1:9" x14ac:dyDescent="0.25">
      <c r="A1836">
        <v>1835</v>
      </c>
      <c r="B1836" s="1" t="s">
        <v>102</v>
      </c>
      <c r="C1836" t="s">
        <v>151</v>
      </c>
      <c r="D1836">
        <v>43</v>
      </c>
      <c r="E1836" t="s">
        <v>157</v>
      </c>
      <c r="F1836">
        <f t="shared" si="58"/>
        <v>43</v>
      </c>
      <c r="H1836">
        <v>43</v>
      </c>
      <c r="I1836" t="str">
        <f t="shared" si="57"/>
        <v>Not Outlier</v>
      </c>
    </row>
    <row r="1837" spans="1:9" x14ac:dyDescent="0.25">
      <c r="A1837">
        <v>1836</v>
      </c>
      <c r="B1837" s="1" t="s">
        <v>100</v>
      </c>
      <c r="C1837" t="s">
        <v>151</v>
      </c>
      <c r="D1837">
        <v>36</v>
      </c>
      <c r="E1837" t="s">
        <v>157</v>
      </c>
      <c r="F1837">
        <f t="shared" si="58"/>
        <v>36</v>
      </c>
      <c r="H1837">
        <v>36</v>
      </c>
      <c r="I1837" t="str">
        <f t="shared" si="57"/>
        <v>Not Outlier</v>
      </c>
    </row>
    <row r="1838" spans="1:9" x14ac:dyDescent="0.25">
      <c r="A1838">
        <v>1837</v>
      </c>
      <c r="B1838" s="1" t="s">
        <v>110</v>
      </c>
      <c r="C1838" t="s">
        <v>152</v>
      </c>
      <c r="D1838">
        <v>87</v>
      </c>
      <c r="E1838" t="s">
        <v>157</v>
      </c>
      <c r="F1838">
        <f t="shared" si="58"/>
        <v>87</v>
      </c>
      <c r="H1838">
        <v>87</v>
      </c>
      <c r="I1838" t="str">
        <f t="shared" si="57"/>
        <v>Not Outlier</v>
      </c>
    </row>
    <row r="1839" spans="1:9" x14ac:dyDescent="0.25">
      <c r="A1839">
        <v>1838</v>
      </c>
      <c r="B1839" s="1" t="s">
        <v>99</v>
      </c>
      <c r="C1839" t="s">
        <v>152</v>
      </c>
      <c r="D1839">
        <v>48</v>
      </c>
      <c r="E1839" t="s">
        <v>157</v>
      </c>
      <c r="F1839">
        <f t="shared" si="58"/>
        <v>48</v>
      </c>
      <c r="H1839">
        <v>48</v>
      </c>
      <c r="I1839" t="str">
        <f t="shared" si="57"/>
        <v>Not Outlier</v>
      </c>
    </row>
    <row r="1840" spans="1:9" x14ac:dyDescent="0.25">
      <c r="A1840">
        <v>1839</v>
      </c>
      <c r="B1840" s="1" t="s">
        <v>109</v>
      </c>
      <c r="C1840" t="s">
        <v>152</v>
      </c>
      <c r="D1840">
        <v>33</v>
      </c>
      <c r="E1840" t="s">
        <v>157</v>
      </c>
      <c r="F1840">
        <f t="shared" si="58"/>
        <v>33</v>
      </c>
      <c r="H1840">
        <v>33</v>
      </c>
      <c r="I1840" t="str">
        <f t="shared" si="57"/>
        <v>Not Outlier</v>
      </c>
    </row>
    <row r="1841" spans="1:9" x14ac:dyDescent="0.25">
      <c r="A1841">
        <v>1840</v>
      </c>
      <c r="B1841" s="1" t="s">
        <v>99</v>
      </c>
      <c r="C1841" t="s">
        <v>151</v>
      </c>
      <c r="D1841">
        <v>83</v>
      </c>
      <c r="E1841" t="s">
        <v>157</v>
      </c>
      <c r="F1841">
        <f t="shared" si="58"/>
        <v>83</v>
      </c>
      <c r="H1841">
        <v>83</v>
      </c>
      <c r="I1841" t="str">
        <f t="shared" si="57"/>
        <v>Not Outlier</v>
      </c>
    </row>
    <row r="1842" spans="1:9" x14ac:dyDescent="0.25">
      <c r="A1842">
        <v>1841</v>
      </c>
      <c r="B1842" s="1" t="s">
        <v>106</v>
      </c>
      <c r="C1842" t="s">
        <v>151</v>
      </c>
      <c r="D1842">
        <v>82</v>
      </c>
      <c r="E1842" t="s">
        <v>157</v>
      </c>
      <c r="F1842">
        <f t="shared" si="58"/>
        <v>82</v>
      </c>
      <c r="H1842">
        <v>82</v>
      </c>
      <c r="I1842" t="str">
        <f t="shared" si="57"/>
        <v>Not Outlier</v>
      </c>
    </row>
    <row r="1843" spans="1:9" x14ac:dyDescent="0.25">
      <c r="A1843">
        <v>1842</v>
      </c>
      <c r="B1843" s="1" t="s">
        <v>106</v>
      </c>
      <c r="C1843" t="s">
        <v>151</v>
      </c>
      <c r="D1843">
        <v>61</v>
      </c>
      <c r="E1843" t="s">
        <v>157</v>
      </c>
      <c r="F1843">
        <f t="shared" si="58"/>
        <v>61</v>
      </c>
      <c r="H1843">
        <v>61</v>
      </c>
      <c r="I1843" t="str">
        <f t="shared" si="57"/>
        <v>Not Outlier</v>
      </c>
    </row>
    <row r="1844" spans="1:9" x14ac:dyDescent="0.25">
      <c r="A1844">
        <v>1843</v>
      </c>
      <c r="B1844" s="1" t="s">
        <v>99</v>
      </c>
      <c r="C1844" t="s">
        <v>152</v>
      </c>
      <c r="D1844">
        <v>20</v>
      </c>
      <c r="E1844" t="s">
        <v>157</v>
      </c>
      <c r="F1844">
        <f t="shared" si="58"/>
        <v>20</v>
      </c>
      <c r="H1844">
        <v>20</v>
      </c>
      <c r="I1844" t="str">
        <f t="shared" si="57"/>
        <v>Not Outlier</v>
      </c>
    </row>
    <row r="1845" spans="1:9" x14ac:dyDescent="0.25">
      <c r="A1845">
        <v>1844</v>
      </c>
      <c r="B1845" s="1" t="s">
        <v>106</v>
      </c>
      <c r="C1845" t="s">
        <v>152</v>
      </c>
      <c r="D1845">
        <v>88</v>
      </c>
      <c r="E1845" t="s">
        <v>157</v>
      </c>
      <c r="F1845">
        <f t="shared" si="58"/>
        <v>88</v>
      </c>
      <c r="H1845">
        <v>88</v>
      </c>
      <c r="I1845" t="str">
        <f t="shared" si="57"/>
        <v>Not Outlier</v>
      </c>
    </row>
    <row r="1846" spans="1:9" x14ac:dyDescent="0.25">
      <c r="A1846">
        <v>1845</v>
      </c>
      <c r="B1846" s="1" t="s">
        <v>102</v>
      </c>
      <c r="C1846" t="s">
        <v>152</v>
      </c>
      <c r="D1846">
        <v>83</v>
      </c>
      <c r="E1846" t="s">
        <v>157</v>
      </c>
      <c r="F1846">
        <f t="shared" si="58"/>
        <v>83</v>
      </c>
      <c r="H1846">
        <v>83</v>
      </c>
      <c r="I1846" t="str">
        <f t="shared" si="57"/>
        <v>Not Outlier</v>
      </c>
    </row>
    <row r="1847" spans="1:9" x14ac:dyDescent="0.25">
      <c r="A1847">
        <v>1846</v>
      </c>
      <c r="B1847" s="1" t="s">
        <v>101</v>
      </c>
      <c r="C1847" t="s">
        <v>151</v>
      </c>
      <c r="D1847">
        <v>41</v>
      </c>
      <c r="E1847" t="s">
        <v>157</v>
      </c>
      <c r="F1847">
        <f t="shared" si="58"/>
        <v>41</v>
      </c>
      <c r="H1847">
        <v>41</v>
      </c>
      <c r="I1847" t="str">
        <f t="shared" si="57"/>
        <v>Not Outlier</v>
      </c>
    </row>
    <row r="1848" spans="1:9" x14ac:dyDescent="0.25">
      <c r="A1848">
        <v>1847</v>
      </c>
      <c r="B1848" s="1" t="s">
        <v>100</v>
      </c>
      <c r="C1848" t="s">
        <v>151</v>
      </c>
      <c r="D1848">
        <v>33</v>
      </c>
      <c r="E1848" t="s">
        <v>157</v>
      </c>
      <c r="F1848">
        <f t="shared" si="58"/>
        <v>33</v>
      </c>
      <c r="H1848">
        <v>33</v>
      </c>
      <c r="I1848" t="str">
        <f t="shared" si="57"/>
        <v>Not Outlier</v>
      </c>
    </row>
    <row r="1849" spans="1:9" x14ac:dyDescent="0.25">
      <c r="A1849">
        <v>1848</v>
      </c>
      <c r="B1849" s="1" t="s">
        <v>99</v>
      </c>
      <c r="C1849" t="s">
        <v>151</v>
      </c>
      <c r="D1849">
        <v>63</v>
      </c>
      <c r="E1849" t="s">
        <v>157</v>
      </c>
      <c r="F1849">
        <f t="shared" si="58"/>
        <v>63</v>
      </c>
      <c r="H1849">
        <v>63</v>
      </c>
      <c r="I1849" t="str">
        <f t="shared" si="57"/>
        <v>Not Outlier</v>
      </c>
    </row>
    <row r="1850" spans="1:9" x14ac:dyDescent="0.25">
      <c r="A1850">
        <v>1849</v>
      </c>
      <c r="B1850" s="1" t="s">
        <v>108</v>
      </c>
      <c r="C1850" t="s">
        <v>151</v>
      </c>
      <c r="D1850">
        <v>35</v>
      </c>
      <c r="E1850" t="s">
        <v>157</v>
      </c>
      <c r="F1850">
        <f t="shared" si="58"/>
        <v>35</v>
      </c>
      <c r="H1850">
        <v>35</v>
      </c>
      <c r="I1850" t="str">
        <f t="shared" si="57"/>
        <v>Not Outlier</v>
      </c>
    </row>
    <row r="1851" spans="1:9" x14ac:dyDescent="0.25">
      <c r="A1851">
        <v>1850</v>
      </c>
      <c r="B1851" s="1" t="s">
        <v>109</v>
      </c>
      <c r="C1851" t="s">
        <v>151</v>
      </c>
      <c r="D1851">
        <v>60</v>
      </c>
      <c r="E1851" t="s">
        <v>157</v>
      </c>
      <c r="F1851">
        <f t="shared" si="58"/>
        <v>60</v>
      </c>
      <c r="H1851">
        <v>60</v>
      </c>
      <c r="I1851" t="str">
        <f t="shared" si="57"/>
        <v>Not Outlier</v>
      </c>
    </row>
    <row r="1852" spans="1:9" x14ac:dyDescent="0.25">
      <c r="A1852">
        <v>1851</v>
      </c>
      <c r="B1852" s="1" t="s">
        <v>105</v>
      </c>
      <c r="C1852" t="s">
        <v>152</v>
      </c>
      <c r="D1852">
        <v>76</v>
      </c>
      <c r="E1852" t="s">
        <v>157</v>
      </c>
      <c r="F1852">
        <f t="shared" si="58"/>
        <v>76</v>
      </c>
      <c r="H1852">
        <v>76</v>
      </c>
      <c r="I1852" t="str">
        <f t="shared" si="57"/>
        <v>Not Outlier</v>
      </c>
    </row>
    <row r="1853" spans="1:9" x14ac:dyDescent="0.25">
      <c r="A1853">
        <v>1852</v>
      </c>
      <c r="B1853" s="1" t="s">
        <v>107</v>
      </c>
      <c r="C1853" t="s">
        <v>151</v>
      </c>
      <c r="D1853">
        <v>87</v>
      </c>
      <c r="E1853" t="s">
        <v>157</v>
      </c>
      <c r="F1853">
        <f t="shared" si="58"/>
        <v>87</v>
      </c>
      <c r="H1853">
        <v>87</v>
      </c>
      <c r="I1853" t="str">
        <f t="shared" si="57"/>
        <v>Not Outlier</v>
      </c>
    </row>
    <row r="1854" spans="1:9" x14ac:dyDescent="0.25">
      <c r="A1854">
        <v>1853</v>
      </c>
      <c r="B1854" s="1" t="s">
        <v>100</v>
      </c>
      <c r="C1854" t="s">
        <v>151</v>
      </c>
      <c r="D1854">
        <v>65</v>
      </c>
      <c r="E1854" t="s">
        <v>157</v>
      </c>
      <c r="F1854">
        <f t="shared" si="58"/>
        <v>65</v>
      </c>
      <c r="H1854">
        <v>65</v>
      </c>
      <c r="I1854" t="str">
        <f t="shared" si="57"/>
        <v>Not Outlier</v>
      </c>
    </row>
    <row r="1855" spans="1:9" x14ac:dyDescent="0.25">
      <c r="A1855">
        <v>1854</v>
      </c>
      <c r="B1855" s="1" t="s">
        <v>99</v>
      </c>
      <c r="C1855" t="s">
        <v>152</v>
      </c>
      <c r="D1855">
        <v>87</v>
      </c>
      <c r="E1855" t="s">
        <v>157</v>
      </c>
      <c r="F1855">
        <f t="shared" si="58"/>
        <v>87</v>
      </c>
      <c r="H1855">
        <v>87</v>
      </c>
      <c r="I1855" t="str">
        <f t="shared" si="57"/>
        <v>Not Outlier</v>
      </c>
    </row>
    <row r="1856" spans="1:9" x14ac:dyDescent="0.25">
      <c r="A1856">
        <v>1855</v>
      </c>
      <c r="B1856" s="1" t="s">
        <v>108</v>
      </c>
      <c r="C1856" t="s">
        <v>152</v>
      </c>
      <c r="D1856">
        <v>44</v>
      </c>
      <c r="E1856" t="s">
        <v>157</v>
      </c>
      <c r="F1856">
        <f t="shared" si="58"/>
        <v>44</v>
      </c>
      <c r="H1856">
        <v>44</v>
      </c>
      <c r="I1856" t="str">
        <f t="shared" si="57"/>
        <v>Not Outlier</v>
      </c>
    </row>
    <row r="1857" spans="1:9" x14ac:dyDescent="0.25">
      <c r="A1857">
        <v>1856</v>
      </c>
      <c r="B1857" s="1" t="s">
        <v>99</v>
      </c>
      <c r="C1857" t="s">
        <v>152</v>
      </c>
      <c r="D1857">
        <v>78</v>
      </c>
      <c r="E1857" t="s">
        <v>157</v>
      </c>
      <c r="F1857">
        <f t="shared" si="58"/>
        <v>78</v>
      </c>
      <c r="H1857">
        <v>78</v>
      </c>
      <c r="I1857" t="str">
        <f t="shared" si="57"/>
        <v>Not Outlier</v>
      </c>
    </row>
    <row r="1858" spans="1:9" x14ac:dyDescent="0.25">
      <c r="A1858">
        <v>1857</v>
      </c>
      <c r="B1858" s="1" t="s">
        <v>100</v>
      </c>
      <c r="C1858" t="s">
        <v>152</v>
      </c>
      <c r="D1858">
        <v>75</v>
      </c>
      <c r="E1858" t="s">
        <v>157</v>
      </c>
      <c r="F1858">
        <f t="shared" si="58"/>
        <v>75</v>
      </c>
      <c r="H1858">
        <v>75</v>
      </c>
      <c r="I1858" t="str">
        <f t="shared" si="57"/>
        <v>Not Outlier</v>
      </c>
    </row>
    <row r="1859" spans="1:9" x14ac:dyDescent="0.25">
      <c r="A1859">
        <v>1858</v>
      </c>
      <c r="B1859" s="1" t="s">
        <v>99</v>
      </c>
      <c r="C1859" t="s">
        <v>152</v>
      </c>
      <c r="D1859">
        <v>59</v>
      </c>
      <c r="E1859" t="s">
        <v>157</v>
      </c>
      <c r="F1859">
        <f t="shared" si="58"/>
        <v>59</v>
      </c>
      <c r="H1859">
        <v>59</v>
      </c>
      <c r="I1859" t="str">
        <f t="shared" ref="I1859:I1922" si="59">IF(OR(H1859&gt;$L$9,H1859&lt;$L$10),"Outlier","Not Outlier")</f>
        <v>Not Outlier</v>
      </c>
    </row>
    <row r="1860" spans="1:9" x14ac:dyDescent="0.25">
      <c r="A1860">
        <v>1859</v>
      </c>
      <c r="B1860" s="1" t="s">
        <v>105</v>
      </c>
      <c r="C1860" t="s">
        <v>152</v>
      </c>
      <c r="D1860">
        <v>64</v>
      </c>
      <c r="E1860" t="s">
        <v>157</v>
      </c>
      <c r="F1860">
        <f t="shared" si="58"/>
        <v>64</v>
      </c>
      <c r="H1860">
        <v>64</v>
      </c>
      <c r="I1860" t="str">
        <f t="shared" si="59"/>
        <v>Not Outlier</v>
      </c>
    </row>
    <row r="1861" spans="1:9" x14ac:dyDescent="0.25">
      <c r="A1861">
        <v>1860</v>
      </c>
      <c r="B1861" s="1" t="s">
        <v>105</v>
      </c>
      <c r="C1861" t="s">
        <v>152</v>
      </c>
      <c r="D1861">
        <v>61</v>
      </c>
      <c r="E1861" t="s">
        <v>157</v>
      </c>
      <c r="F1861">
        <f t="shared" si="58"/>
        <v>61</v>
      </c>
      <c r="H1861">
        <v>61</v>
      </c>
      <c r="I1861" t="str">
        <f t="shared" si="59"/>
        <v>Not Outlier</v>
      </c>
    </row>
    <row r="1862" spans="1:9" x14ac:dyDescent="0.25">
      <c r="A1862">
        <v>1861</v>
      </c>
      <c r="B1862" s="1" t="s">
        <v>99</v>
      </c>
      <c r="C1862" t="s">
        <v>151</v>
      </c>
      <c r="D1862">
        <v>84</v>
      </c>
      <c r="E1862" t="s">
        <v>157</v>
      </c>
      <c r="F1862">
        <f t="shared" ref="F1862:F1925" si="60">IF(D1862,D1862,AVERAGE(D1859:D1861))</f>
        <v>84</v>
      </c>
      <c r="H1862">
        <v>84</v>
      </c>
      <c r="I1862" t="str">
        <f t="shared" si="59"/>
        <v>Not Outlier</v>
      </c>
    </row>
    <row r="1863" spans="1:9" x14ac:dyDescent="0.25">
      <c r="A1863">
        <v>1862</v>
      </c>
      <c r="B1863" s="1" t="s">
        <v>101</v>
      </c>
      <c r="C1863" t="s">
        <v>152</v>
      </c>
      <c r="D1863">
        <v>70</v>
      </c>
      <c r="E1863" t="s">
        <v>157</v>
      </c>
      <c r="F1863">
        <f t="shared" si="60"/>
        <v>70</v>
      </c>
      <c r="H1863">
        <v>70</v>
      </c>
      <c r="I1863" t="str">
        <f t="shared" si="59"/>
        <v>Not Outlier</v>
      </c>
    </row>
    <row r="1864" spans="1:9" x14ac:dyDescent="0.25">
      <c r="A1864">
        <v>1863</v>
      </c>
      <c r="B1864" s="1" t="s">
        <v>105</v>
      </c>
      <c r="C1864" t="s">
        <v>152</v>
      </c>
      <c r="D1864">
        <v>21</v>
      </c>
      <c r="E1864" t="s">
        <v>157</v>
      </c>
      <c r="F1864">
        <f t="shared" si="60"/>
        <v>21</v>
      </c>
      <c r="H1864">
        <v>21</v>
      </c>
      <c r="I1864" t="str">
        <f t="shared" si="59"/>
        <v>Not Outlier</v>
      </c>
    </row>
    <row r="1865" spans="1:9" x14ac:dyDescent="0.25">
      <c r="A1865">
        <v>1864</v>
      </c>
      <c r="B1865" s="1" t="s">
        <v>101</v>
      </c>
      <c r="C1865" t="s">
        <v>152</v>
      </c>
      <c r="D1865">
        <v>83</v>
      </c>
      <c r="E1865" t="s">
        <v>157</v>
      </c>
      <c r="F1865">
        <f t="shared" si="60"/>
        <v>83</v>
      </c>
      <c r="H1865">
        <v>83</v>
      </c>
      <c r="I1865" t="str">
        <f t="shared" si="59"/>
        <v>Not Outlier</v>
      </c>
    </row>
    <row r="1866" spans="1:9" x14ac:dyDescent="0.25">
      <c r="A1866">
        <v>1865</v>
      </c>
      <c r="B1866" s="1" t="s">
        <v>100</v>
      </c>
      <c r="C1866" t="s">
        <v>151</v>
      </c>
      <c r="D1866">
        <v>90</v>
      </c>
      <c r="E1866" t="s">
        <v>157</v>
      </c>
      <c r="F1866">
        <f t="shared" si="60"/>
        <v>90</v>
      </c>
      <c r="H1866">
        <v>90</v>
      </c>
      <c r="I1866" t="str">
        <f t="shared" si="59"/>
        <v>Not Outlier</v>
      </c>
    </row>
    <row r="1867" spans="1:9" x14ac:dyDescent="0.25">
      <c r="A1867">
        <v>1866</v>
      </c>
      <c r="B1867" s="1" t="s">
        <v>105</v>
      </c>
      <c r="C1867" t="s">
        <v>151</v>
      </c>
      <c r="D1867">
        <v>53</v>
      </c>
      <c r="E1867" t="s">
        <v>157</v>
      </c>
      <c r="F1867">
        <f t="shared" si="60"/>
        <v>53</v>
      </c>
      <c r="H1867">
        <v>53</v>
      </c>
      <c r="I1867" t="str">
        <f t="shared" si="59"/>
        <v>Not Outlier</v>
      </c>
    </row>
    <row r="1868" spans="1:9" x14ac:dyDescent="0.25">
      <c r="A1868">
        <v>1867</v>
      </c>
      <c r="B1868" s="1" t="s">
        <v>99</v>
      </c>
      <c r="C1868" t="s">
        <v>151</v>
      </c>
      <c r="D1868">
        <v>57</v>
      </c>
      <c r="E1868" t="s">
        <v>157</v>
      </c>
      <c r="F1868">
        <f t="shared" si="60"/>
        <v>57</v>
      </c>
      <c r="H1868">
        <v>57</v>
      </c>
      <c r="I1868" t="str">
        <f t="shared" si="59"/>
        <v>Not Outlier</v>
      </c>
    </row>
    <row r="1869" spans="1:9" x14ac:dyDescent="0.25">
      <c r="A1869">
        <v>1868</v>
      </c>
      <c r="B1869" s="1" t="s">
        <v>100</v>
      </c>
      <c r="C1869" t="s">
        <v>151</v>
      </c>
      <c r="D1869">
        <v>49</v>
      </c>
      <c r="E1869" t="s">
        <v>157</v>
      </c>
      <c r="F1869">
        <f t="shared" si="60"/>
        <v>49</v>
      </c>
      <c r="H1869">
        <v>49</v>
      </c>
      <c r="I1869" t="str">
        <f t="shared" si="59"/>
        <v>Not Outlier</v>
      </c>
    </row>
    <row r="1870" spans="1:9" x14ac:dyDescent="0.25">
      <c r="A1870">
        <v>1869</v>
      </c>
      <c r="B1870" s="1" t="s">
        <v>106</v>
      </c>
      <c r="C1870" t="s">
        <v>152</v>
      </c>
      <c r="D1870">
        <v>60</v>
      </c>
      <c r="E1870" t="s">
        <v>157</v>
      </c>
      <c r="F1870">
        <f t="shared" si="60"/>
        <v>60</v>
      </c>
      <c r="H1870">
        <v>60</v>
      </c>
      <c r="I1870" t="str">
        <f t="shared" si="59"/>
        <v>Not Outlier</v>
      </c>
    </row>
    <row r="1871" spans="1:9" x14ac:dyDescent="0.25">
      <c r="A1871">
        <v>1870</v>
      </c>
      <c r="B1871" s="1" t="s">
        <v>99</v>
      </c>
      <c r="C1871" t="s">
        <v>152</v>
      </c>
      <c r="D1871">
        <v>39</v>
      </c>
      <c r="E1871" t="s">
        <v>157</v>
      </c>
      <c r="F1871">
        <f t="shared" si="60"/>
        <v>39</v>
      </c>
      <c r="H1871">
        <v>39</v>
      </c>
      <c r="I1871" t="str">
        <f t="shared" si="59"/>
        <v>Not Outlier</v>
      </c>
    </row>
    <row r="1872" spans="1:9" x14ac:dyDescent="0.25">
      <c r="A1872">
        <v>1871</v>
      </c>
      <c r="B1872" s="1" t="s">
        <v>107</v>
      </c>
      <c r="C1872" t="s">
        <v>152</v>
      </c>
      <c r="D1872">
        <v>49</v>
      </c>
      <c r="E1872" t="s">
        <v>157</v>
      </c>
      <c r="F1872">
        <f t="shared" si="60"/>
        <v>49</v>
      </c>
      <c r="H1872">
        <v>49</v>
      </c>
      <c r="I1872" t="str">
        <f t="shared" si="59"/>
        <v>Not Outlier</v>
      </c>
    </row>
    <row r="1873" spans="1:9" x14ac:dyDescent="0.25">
      <c r="A1873">
        <v>1872</v>
      </c>
      <c r="B1873" s="1" t="s">
        <v>100</v>
      </c>
      <c r="C1873" t="s">
        <v>152</v>
      </c>
      <c r="D1873">
        <v>34</v>
      </c>
      <c r="E1873" t="s">
        <v>157</v>
      </c>
      <c r="F1873">
        <f t="shared" si="60"/>
        <v>34</v>
      </c>
      <c r="H1873">
        <v>34</v>
      </c>
      <c r="I1873" t="str">
        <f t="shared" si="59"/>
        <v>Not Outlier</v>
      </c>
    </row>
    <row r="1874" spans="1:9" x14ac:dyDescent="0.25">
      <c r="A1874">
        <v>1873</v>
      </c>
      <c r="B1874" s="1" t="s">
        <v>101</v>
      </c>
      <c r="C1874" t="s">
        <v>152</v>
      </c>
      <c r="D1874">
        <v>20</v>
      </c>
      <c r="E1874" t="s">
        <v>157</v>
      </c>
      <c r="F1874">
        <f t="shared" si="60"/>
        <v>20</v>
      </c>
      <c r="H1874">
        <v>20</v>
      </c>
      <c r="I1874" t="str">
        <f t="shared" si="59"/>
        <v>Not Outlier</v>
      </c>
    </row>
    <row r="1875" spans="1:9" x14ac:dyDescent="0.25">
      <c r="A1875">
        <v>1874</v>
      </c>
      <c r="B1875" s="1" t="s">
        <v>99</v>
      </c>
      <c r="C1875" t="s">
        <v>151</v>
      </c>
      <c r="D1875">
        <v>51</v>
      </c>
      <c r="E1875" t="s">
        <v>157</v>
      </c>
      <c r="F1875">
        <f t="shared" si="60"/>
        <v>51</v>
      </c>
      <c r="H1875">
        <v>51</v>
      </c>
      <c r="I1875" t="str">
        <f t="shared" si="59"/>
        <v>Not Outlier</v>
      </c>
    </row>
    <row r="1876" spans="1:9" x14ac:dyDescent="0.25">
      <c r="A1876">
        <v>1875</v>
      </c>
      <c r="B1876" s="1" t="s">
        <v>100</v>
      </c>
      <c r="C1876" t="s">
        <v>152</v>
      </c>
      <c r="D1876">
        <v>62</v>
      </c>
      <c r="E1876" t="s">
        <v>157</v>
      </c>
      <c r="F1876">
        <f t="shared" si="60"/>
        <v>62</v>
      </c>
      <c r="H1876">
        <v>62</v>
      </c>
      <c r="I1876" t="str">
        <f t="shared" si="59"/>
        <v>Not Outlier</v>
      </c>
    </row>
    <row r="1877" spans="1:9" x14ac:dyDescent="0.25">
      <c r="A1877">
        <v>1876</v>
      </c>
      <c r="B1877" s="1" t="s">
        <v>103</v>
      </c>
      <c r="C1877" t="s">
        <v>151</v>
      </c>
      <c r="D1877">
        <v>27</v>
      </c>
      <c r="E1877" t="s">
        <v>157</v>
      </c>
      <c r="F1877">
        <f t="shared" si="60"/>
        <v>27</v>
      </c>
      <c r="H1877">
        <v>27</v>
      </c>
      <c r="I1877" t="str">
        <f t="shared" si="59"/>
        <v>Not Outlier</v>
      </c>
    </row>
    <row r="1878" spans="1:9" x14ac:dyDescent="0.25">
      <c r="A1878">
        <v>1877</v>
      </c>
      <c r="B1878" s="1" t="s">
        <v>105</v>
      </c>
      <c r="C1878" t="s">
        <v>151</v>
      </c>
      <c r="D1878">
        <v>22</v>
      </c>
      <c r="E1878" t="s">
        <v>157</v>
      </c>
      <c r="F1878">
        <f t="shared" si="60"/>
        <v>22</v>
      </c>
      <c r="H1878">
        <v>22</v>
      </c>
      <c r="I1878" t="str">
        <f t="shared" si="59"/>
        <v>Not Outlier</v>
      </c>
    </row>
    <row r="1879" spans="1:9" x14ac:dyDescent="0.25">
      <c r="A1879">
        <v>1878</v>
      </c>
      <c r="B1879" s="1" t="s">
        <v>105</v>
      </c>
      <c r="C1879" t="s">
        <v>151</v>
      </c>
      <c r="D1879">
        <v>24</v>
      </c>
      <c r="E1879" t="s">
        <v>157</v>
      </c>
      <c r="F1879">
        <f t="shared" si="60"/>
        <v>24</v>
      </c>
      <c r="H1879">
        <v>24</v>
      </c>
      <c r="I1879" t="str">
        <f t="shared" si="59"/>
        <v>Not Outlier</v>
      </c>
    </row>
    <row r="1880" spans="1:9" x14ac:dyDescent="0.25">
      <c r="A1880">
        <v>1879</v>
      </c>
      <c r="B1880" s="1" t="s">
        <v>99</v>
      </c>
      <c r="C1880" t="s">
        <v>151</v>
      </c>
      <c r="D1880">
        <v>76</v>
      </c>
      <c r="E1880" t="s">
        <v>157</v>
      </c>
      <c r="F1880">
        <f t="shared" si="60"/>
        <v>76</v>
      </c>
      <c r="H1880">
        <v>76</v>
      </c>
      <c r="I1880" t="str">
        <f t="shared" si="59"/>
        <v>Not Outlier</v>
      </c>
    </row>
    <row r="1881" spans="1:9" x14ac:dyDescent="0.25">
      <c r="A1881">
        <v>1880</v>
      </c>
      <c r="B1881" s="1" t="s">
        <v>105</v>
      </c>
      <c r="C1881" t="s">
        <v>152</v>
      </c>
      <c r="D1881">
        <v>73</v>
      </c>
      <c r="E1881" t="s">
        <v>157</v>
      </c>
      <c r="F1881">
        <f t="shared" si="60"/>
        <v>73</v>
      </c>
      <c r="H1881">
        <v>73</v>
      </c>
      <c r="I1881" t="str">
        <f t="shared" si="59"/>
        <v>Not Outlier</v>
      </c>
    </row>
    <row r="1882" spans="1:9" x14ac:dyDescent="0.25">
      <c r="A1882">
        <v>1881</v>
      </c>
      <c r="B1882" s="1" t="s">
        <v>100</v>
      </c>
      <c r="C1882" t="s">
        <v>152</v>
      </c>
      <c r="D1882">
        <v>83</v>
      </c>
      <c r="E1882" t="s">
        <v>157</v>
      </c>
      <c r="F1882">
        <f t="shared" si="60"/>
        <v>83</v>
      </c>
      <c r="H1882">
        <v>83</v>
      </c>
      <c r="I1882" t="str">
        <f t="shared" si="59"/>
        <v>Not Outlier</v>
      </c>
    </row>
    <row r="1883" spans="1:9" x14ac:dyDescent="0.25">
      <c r="A1883">
        <v>1882</v>
      </c>
      <c r="B1883" s="1" t="s">
        <v>99</v>
      </c>
      <c r="C1883" t="s">
        <v>151</v>
      </c>
      <c r="D1883">
        <v>18</v>
      </c>
      <c r="E1883" t="s">
        <v>157</v>
      </c>
      <c r="F1883">
        <f t="shared" si="60"/>
        <v>18</v>
      </c>
      <c r="H1883">
        <v>18</v>
      </c>
      <c r="I1883" t="str">
        <f t="shared" si="59"/>
        <v>Not Outlier</v>
      </c>
    </row>
    <row r="1884" spans="1:9" x14ac:dyDescent="0.25">
      <c r="A1884">
        <v>1883</v>
      </c>
      <c r="B1884" s="1" t="s">
        <v>99</v>
      </c>
      <c r="C1884" t="s">
        <v>151</v>
      </c>
      <c r="D1884">
        <v>20</v>
      </c>
      <c r="E1884" t="s">
        <v>157</v>
      </c>
      <c r="F1884">
        <f t="shared" si="60"/>
        <v>20</v>
      </c>
      <c r="H1884">
        <v>20</v>
      </c>
      <c r="I1884" t="str">
        <f t="shared" si="59"/>
        <v>Not Outlier</v>
      </c>
    </row>
    <row r="1885" spans="1:9" x14ac:dyDescent="0.25">
      <c r="A1885">
        <v>1884</v>
      </c>
      <c r="B1885" s="1" t="s">
        <v>99</v>
      </c>
      <c r="C1885" t="s">
        <v>152</v>
      </c>
      <c r="D1885">
        <v>31</v>
      </c>
      <c r="E1885" t="s">
        <v>157</v>
      </c>
      <c r="F1885">
        <f t="shared" si="60"/>
        <v>31</v>
      </c>
      <c r="H1885">
        <v>31</v>
      </c>
      <c r="I1885" t="str">
        <f t="shared" si="59"/>
        <v>Not Outlier</v>
      </c>
    </row>
    <row r="1886" spans="1:9" x14ac:dyDescent="0.25">
      <c r="A1886">
        <v>1885</v>
      </c>
      <c r="B1886" s="1" t="s">
        <v>104</v>
      </c>
      <c r="C1886" t="s">
        <v>152</v>
      </c>
      <c r="D1886">
        <v>27</v>
      </c>
      <c r="E1886" t="s">
        <v>157</v>
      </c>
      <c r="F1886">
        <f t="shared" si="60"/>
        <v>27</v>
      </c>
      <c r="H1886">
        <v>27</v>
      </c>
      <c r="I1886" t="str">
        <f t="shared" si="59"/>
        <v>Not Outlier</v>
      </c>
    </row>
    <row r="1887" spans="1:9" x14ac:dyDescent="0.25">
      <c r="A1887">
        <v>1886</v>
      </c>
      <c r="B1887" s="1" t="s">
        <v>101</v>
      </c>
      <c r="C1887" t="s">
        <v>152</v>
      </c>
      <c r="D1887">
        <v>28</v>
      </c>
      <c r="E1887" t="s">
        <v>157</v>
      </c>
      <c r="F1887">
        <f t="shared" si="60"/>
        <v>28</v>
      </c>
      <c r="H1887">
        <v>28</v>
      </c>
      <c r="I1887" t="str">
        <f t="shared" si="59"/>
        <v>Not Outlier</v>
      </c>
    </row>
    <row r="1888" spans="1:9" x14ac:dyDescent="0.25">
      <c r="A1888">
        <v>1887</v>
      </c>
      <c r="B1888" s="1" t="s">
        <v>105</v>
      </c>
      <c r="C1888" t="s">
        <v>151</v>
      </c>
      <c r="D1888">
        <v>89</v>
      </c>
      <c r="E1888" t="s">
        <v>157</v>
      </c>
      <c r="F1888">
        <f t="shared" si="60"/>
        <v>89</v>
      </c>
      <c r="H1888">
        <v>89</v>
      </c>
      <c r="I1888" t="str">
        <f t="shared" si="59"/>
        <v>Not Outlier</v>
      </c>
    </row>
    <row r="1889" spans="1:9" x14ac:dyDescent="0.25">
      <c r="A1889">
        <v>1888</v>
      </c>
      <c r="B1889" s="1" t="s">
        <v>101</v>
      </c>
      <c r="C1889" t="s">
        <v>151</v>
      </c>
      <c r="D1889">
        <v>71</v>
      </c>
      <c r="E1889" t="s">
        <v>157</v>
      </c>
      <c r="F1889">
        <f t="shared" si="60"/>
        <v>71</v>
      </c>
      <c r="H1889">
        <v>71</v>
      </c>
      <c r="I1889" t="str">
        <f t="shared" si="59"/>
        <v>Not Outlier</v>
      </c>
    </row>
    <row r="1890" spans="1:9" x14ac:dyDescent="0.25">
      <c r="A1890">
        <v>1889</v>
      </c>
      <c r="B1890" s="1" t="s">
        <v>106</v>
      </c>
      <c r="C1890" t="s">
        <v>151</v>
      </c>
      <c r="D1890">
        <v>42</v>
      </c>
      <c r="E1890" t="s">
        <v>157</v>
      </c>
      <c r="F1890">
        <f t="shared" si="60"/>
        <v>42</v>
      </c>
      <c r="H1890">
        <v>42</v>
      </c>
      <c r="I1890" t="str">
        <f t="shared" si="59"/>
        <v>Not Outlier</v>
      </c>
    </row>
    <row r="1891" spans="1:9" x14ac:dyDescent="0.25">
      <c r="A1891">
        <v>1890</v>
      </c>
      <c r="B1891" s="1" t="s">
        <v>99</v>
      </c>
      <c r="C1891" t="s">
        <v>151</v>
      </c>
      <c r="D1891">
        <v>87</v>
      </c>
      <c r="E1891" t="s">
        <v>157</v>
      </c>
      <c r="F1891">
        <f t="shared" si="60"/>
        <v>87</v>
      </c>
      <c r="H1891">
        <v>87</v>
      </c>
      <c r="I1891" t="str">
        <f t="shared" si="59"/>
        <v>Not Outlier</v>
      </c>
    </row>
    <row r="1892" spans="1:9" x14ac:dyDescent="0.25">
      <c r="A1892">
        <v>1891</v>
      </c>
      <c r="B1892" s="1" t="s">
        <v>106</v>
      </c>
      <c r="C1892" t="s">
        <v>151</v>
      </c>
      <c r="D1892">
        <v>54</v>
      </c>
      <c r="E1892" t="s">
        <v>157</v>
      </c>
      <c r="F1892">
        <f t="shared" si="60"/>
        <v>54</v>
      </c>
      <c r="H1892">
        <v>54</v>
      </c>
      <c r="I1892" t="str">
        <f t="shared" si="59"/>
        <v>Not Outlier</v>
      </c>
    </row>
    <row r="1893" spans="1:9" x14ac:dyDescent="0.25">
      <c r="A1893">
        <v>1892</v>
      </c>
      <c r="B1893" s="1" t="s">
        <v>99</v>
      </c>
      <c r="C1893" t="s">
        <v>151</v>
      </c>
      <c r="D1893">
        <v>64</v>
      </c>
      <c r="E1893" t="s">
        <v>157</v>
      </c>
      <c r="F1893">
        <f t="shared" si="60"/>
        <v>64</v>
      </c>
      <c r="H1893">
        <v>64</v>
      </c>
      <c r="I1893" t="str">
        <f t="shared" si="59"/>
        <v>Not Outlier</v>
      </c>
    </row>
    <row r="1894" spans="1:9" x14ac:dyDescent="0.25">
      <c r="A1894">
        <v>1893</v>
      </c>
      <c r="B1894" s="1" t="s">
        <v>101</v>
      </c>
      <c r="C1894" t="s">
        <v>151</v>
      </c>
      <c r="D1894">
        <v>47</v>
      </c>
      <c r="E1894" t="s">
        <v>157</v>
      </c>
      <c r="F1894">
        <f t="shared" si="60"/>
        <v>47</v>
      </c>
      <c r="H1894">
        <v>47</v>
      </c>
      <c r="I1894" t="str">
        <f t="shared" si="59"/>
        <v>Not Outlier</v>
      </c>
    </row>
    <row r="1895" spans="1:9" x14ac:dyDescent="0.25">
      <c r="A1895">
        <v>1894</v>
      </c>
      <c r="B1895" s="1" t="s">
        <v>105</v>
      </c>
      <c r="C1895" t="s">
        <v>151</v>
      </c>
      <c r="D1895">
        <v>69</v>
      </c>
      <c r="E1895" t="s">
        <v>157</v>
      </c>
      <c r="F1895">
        <f t="shared" si="60"/>
        <v>69</v>
      </c>
      <c r="H1895">
        <v>69</v>
      </c>
      <c r="I1895" t="str">
        <f t="shared" si="59"/>
        <v>Not Outlier</v>
      </c>
    </row>
    <row r="1896" spans="1:9" x14ac:dyDescent="0.25">
      <c r="A1896">
        <v>1895</v>
      </c>
      <c r="B1896" s="1" t="s">
        <v>100</v>
      </c>
      <c r="C1896" t="s">
        <v>151</v>
      </c>
      <c r="E1896" t="s">
        <v>157</v>
      </c>
      <c r="F1896">
        <f t="shared" si="60"/>
        <v>60</v>
      </c>
      <c r="H1896">
        <f>AVERAGE(H1893:H1895)</f>
        <v>60</v>
      </c>
      <c r="I1896" t="str">
        <f t="shared" si="59"/>
        <v>Not Outlier</v>
      </c>
    </row>
    <row r="1897" spans="1:9" x14ac:dyDescent="0.25">
      <c r="A1897">
        <v>1896</v>
      </c>
      <c r="B1897" s="1" t="s">
        <v>100</v>
      </c>
      <c r="C1897" t="s">
        <v>152</v>
      </c>
      <c r="D1897">
        <v>22</v>
      </c>
      <c r="E1897" t="s">
        <v>157</v>
      </c>
      <c r="F1897">
        <f t="shared" si="60"/>
        <v>22</v>
      </c>
      <c r="H1897">
        <v>22</v>
      </c>
      <c r="I1897" t="str">
        <f t="shared" si="59"/>
        <v>Not Outlier</v>
      </c>
    </row>
    <row r="1898" spans="1:9" x14ac:dyDescent="0.25">
      <c r="A1898">
        <v>1897</v>
      </c>
      <c r="B1898" s="1" t="s">
        <v>99</v>
      </c>
      <c r="C1898" t="s">
        <v>152</v>
      </c>
      <c r="D1898">
        <v>28</v>
      </c>
      <c r="E1898" t="s">
        <v>157</v>
      </c>
      <c r="F1898">
        <f t="shared" si="60"/>
        <v>28</v>
      </c>
      <c r="H1898">
        <v>28</v>
      </c>
      <c r="I1898" t="str">
        <f t="shared" si="59"/>
        <v>Not Outlier</v>
      </c>
    </row>
    <row r="1899" spans="1:9" x14ac:dyDescent="0.25">
      <c r="A1899">
        <v>1898</v>
      </c>
      <c r="B1899" s="1" t="s">
        <v>101</v>
      </c>
      <c r="C1899" t="s">
        <v>151</v>
      </c>
      <c r="D1899">
        <v>74</v>
      </c>
      <c r="E1899" t="s">
        <v>157</v>
      </c>
      <c r="F1899">
        <f t="shared" si="60"/>
        <v>74</v>
      </c>
      <c r="H1899">
        <v>74</v>
      </c>
      <c r="I1899" t="str">
        <f t="shared" si="59"/>
        <v>Not Outlier</v>
      </c>
    </row>
    <row r="1900" spans="1:9" x14ac:dyDescent="0.25">
      <c r="A1900">
        <v>1899</v>
      </c>
      <c r="B1900" s="1" t="s">
        <v>99</v>
      </c>
      <c r="C1900" t="s">
        <v>152</v>
      </c>
      <c r="D1900">
        <v>63</v>
      </c>
      <c r="E1900" t="s">
        <v>157</v>
      </c>
      <c r="F1900">
        <f t="shared" si="60"/>
        <v>63</v>
      </c>
      <c r="H1900">
        <v>63</v>
      </c>
      <c r="I1900" t="str">
        <f t="shared" si="59"/>
        <v>Not Outlier</v>
      </c>
    </row>
    <row r="1901" spans="1:9" x14ac:dyDescent="0.25">
      <c r="A1901">
        <v>1900</v>
      </c>
      <c r="B1901" s="1" t="s">
        <v>106</v>
      </c>
      <c r="C1901" t="s">
        <v>152</v>
      </c>
      <c r="D1901">
        <v>28</v>
      </c>
      <c r="E1901" t="s">
        <v>157</v>
      </c>
      <c r="F1901">
        <f t="shared" si="60"/>
        <v>28</v>
      </c>
      <c r="H1901">
        <v>28</v>
      </c>
      <c r="I1901" t="str">
        <f t="shared" si="59"/>
        <v>Not Outlier</v>
      </c>
    </row>
    <row r="1902" spans="1:9" x14ac:dyDescent="0.25">
      <c r="A1902">
        <v>1901</v>
      </c>
      <c r="B1902" s="1" t="s">
        <v>99</v>
      </c>
      <c r="C1902" t="s">
        <v>152</v>
      </c>
      <c r="D1902">
        <v>34</v>
      </c>
      <c r="E1902" t="s">
        <v>157</v>
      </c>
      <c r="F1902">
        <f t="shared" si="60"/>
        <v>34</v>
      </c>
      <c r="H1902">
        <v>34</v>
      </c>
      <c r="I1902" t="str">
        <f t="shared" si="59"/>
        <v>Not Outlier</v>
      </c>
    </row>
    <row r="1903" spans="1:9" x14ac:dyDescent="0.25">
      <c r="A1903">
        <v>1902</v>
      </c>
      <c r="B1903" s="1" t="s">
        <v>104</v>
      </c>
      <c r="C1903" t="s">
        <v>152</v>
      </c>
      <c r="D1903">
        <v>46</v>
      </c>
      <c r="E1903" t="s">
        <v>157</v>
      </c>
      <c r="F1903">
        <f t="shared" si="60"/>
        <v>46</v>
      </c>
      <c r="H1903">
        <v>46</v>
      </c>
      <c r="I1903" t="str">
        <f t="shared" si="59"/>
        <v>Not Outlier</v>
      </c>
    </row>
    <row r="1904" spans="1:9" x14ac:dyDescent="0.25">
      <c r="A1904">
        <v>1903</v>
      </c>
      <c r="B1904" s="1" t="s">
        <v>101</v>
      </c>
      <c r="C1904" t="s">
        <v>151</v>
      </c>
      <c r="D1904">
        <v>71</v>
      </c>
      <c r="E1904" t="s">
        <v>157</v>
      </c>
      <c r="F1904">
        <f t="shared" si="60"/>
        <v>71</v>
      </c>
      <c r="H1904">
        <v>71</v>
      </c>
      <c r="I1904" t="str">
        <f t="shared" si="59"/>
        <v>Not Outlier</v>
      </c>
    </row>
    <row r="1905" spans="1:9" x14ac:dyDescent="0.25">
      <c r="A1905">
        <v>1904</v>
      </c>
      <c r="B1905" s="1" t="s">
        <v>108</v>
      </c>
      <c r="C1905" t="s">
        <v>151</v>
      </c>
      <c r="D1905">
        <v>70</v>
      </c>
      <c r="E1905" t="s">
        <v>157</v>
      </c>
      <c r="F1905">
        <f t="shared" si="60"/>
        <v>70</v>
      </c>
      <c r="H1905">
        <v>70</v>
      </c>
      <c r="I1905" t="str">
        <f t="shared" si="59"/>
        <v>Not Outlier</v>
      </c>
    </row>
    <row r="1906" spans="1:9" x14ac:dyDescent="0.25">
      <c r="A1906">
        <v>1905</v>
      </c>
      <c r="B1906" s="1" t="s">
        <v>105</v>
      </c>
      <c r="C1906" t="s">
        <v>151</v>
      </c>
      <c r="D1906">
        <v>48</v>
      </c>
      <c r="E1906" t="s">
        <v>157</v>
      </c>
      <c r="F1906">
        <f t="shared" si="60"/>
        <v>48</v>
      </c>
      <c r="H1906">
        <v>48</v>
      </c>
      <c r="I1906" t="str">
        <f t="shared" si="59"/>
        <v>Not Outlier</v>
      </c>
    </row>
    <row r="1907" spans="1:9" x14ac:dyDescent="0.25">
      <c r="A1907">
        <v>1906</v>
      </c>
      <c r="B1907" s="1" t="s">
        <v>110</v>
      </c>
      <c r="C1907" t="s">
        <v>152</v>
      </c>
      <c r="D1907">
        <v>81</v>
      </c>
      <c r="E1907" t="s">
        <v>157</v>
      </c>
      <c r="F1907">
        <f t="shared" si="60"/>
        <v>81</v>
      </c>
      <c r="H1907">
        <v>81</v>
      </c>
      <c r="I1907" t="str">
        <f t="shared" si="59"/>
        <v>Not Outlier</v>
      </c>
    </row>
    <row r="1908" spans="1:9" x14ac:dyDescent="0.25">
      <c r="A1908">
        <v>1907</v>
      </c>
      <c r="B1908" s="1" t="s">
        <v>101</v>
      </c>
      <c r="C1908" t="s">
        <v>152</v>
      </c>
      <c r="D1908">
        <v>83</v>
      </c>
      <c r="E1908" t="s">
        <v>157</v>
      </c>
      <c r="F1908">
        <f t="shared" si="60"/>
        <v>83</v>
      </c>
      <c r="H1908">
        <v>83</v>
      </c>
      <c r="I1908" t="str">
        <f t="shared" si="59"/>
        <v>Not Outlier</v>
      </c>
    </row>
    <row r="1909" spans="1:9" x14ac:dyDescent="0.25">
      <c r="A1909">
        <v>1908</v>
      </c>
      <c r="B1909" s="1" t="s">
        <v>99</v>
      </c>
      <c r="C1909" t="s">
        <v>151</v>
      </c>
      <c r="D1909">
        <v>20</v>
      </c>
      <c r="E1909" t="s">
        <v>157</v>
      </c>
      <c r="F1909">
        <f t="shared" si="60"/>
        <v>20</v>
      </c>
      <c r="H1909">
        <v>20</v>
      </c>
      <c r="I1909" t="str">
        <f t="shared" si="59"/>
        <v>Not Outlier</v>
      </c>
    </row>
    <row r="1910" spans="1:9" x14ac:dyDescent="0.25">
      <c r="A1910">
        <v>1909</v>
      </c>
      <c r="B1910" s="1" t="s">
        <v>108</v>
      </c>
      <c r="C1910" t="s">
        <v>151</v>
      </c>
      <c r="D1910">
        <v>40</v>
      </c>
      <c r="E1910" t="s">
        <v>157</v>
      </c>
      <c r="F1910">
        <f t="shared" si="60"/>
        <v>40</v>
      </c>
      <c r="H1910">
        <v>40</v>
      </c>
      <c r="I1910" t="str">
        <f t="shared" si="59"/>
        <v>Not Outlier</v>
      </c>
    </row>
    <row r="1911" spans="1:9" x14ac:dyDescent="0.25">
      <c r="A1911">
        <v>1910</v>
      </c>
      <c r="B1911" s="1" t="s">
        <v>100</v>
      </c>
      <c r="C1911" t="s">
        <v>151</v>
      </c>
      <c r="D1911">
        <v>51</v>
      </c>
      <c r="E1911" t="s">
        <v>157</v>
      </c>
      <c r="F1911">
        <f t="shared" si="60"/>
        <v>51</v>
      </c>
      <c r="H1911">
        <v>51</v>
      </c>
      <c r="I1911" t="str">
        <f t="shared" si="59"/>
        <v>Not Outlier</v>
      </c>
    </row>
    <row r="1912" spans="1:9" x14ac:dyDescent="0.25">
      <c r="A1912">
        <v>1911</v>
      </c>
      <c r="B1912" s="1" t="s">
        <v>101</v>
      </c>
      <c r="C1912" t="s">
        <v>152</v>
      </c>
      <c r="D1912">
        <v>78</v>
      </c>
      <c r="E1912" t="s">
        <v>157</v>
      </c>
      <c r="F1912">
        <f t="shared" si="60"/>
        <v>78</v>
      </c>
      <c r="H1912">
        <v>78</v>
      </c>
      <c r="I1912" t="str">
        <f t="shared" si="59"/>
        <v>Not Outlier</v>
      </c>
    </row>
    <row r="1913" spans="1:9" x14ac:dyDescent="0.25">
      <c r="A1913">
        <v>1912</v>
      </c>
      <c r="B1913" s="1" t="s">
        <v>101</v>
      </c>
      <c r="C1913" t="s">
        <v>152</v>
      </c>
      <c r="D1913">
        <v>90</v>
      </c>
      <c r="E1913" t="s">
        <v>157</v>
      </c>
      <c r="F1913">
        <f t="shared" si="60"/>
        <v>90</v>
      </c>
      <c r="H1913">
        <v>90</v>
      </c>
      <c r="I1913" t="str">
        <f t="shared" si="59"/>
        <v>Not Outlier</v>
      </c>
    </row>
    <row r="1914" spans="1:9" x14ac:dyDescent="0.25">
      <c r="A1914">
        <v>1913</v>
      </c>
      <c r="B1914" s="1" t="s">
        <v>107</v>
      </c>
      <c r="C1914" t="s">
        <v>152</v>
      </c>
      <c r="D1914">
        <v>51</v>
      </c>
      <c r="E1914" t="s">
        <v>157</v>
      </c>
      <c r="F1914">
        <f t="shared" si="60"/>
        <v>51</v>
      </c>
      <c r="H1914">
        <v>51</v>
      </c>
      <c r="I1914" t="str">
        <f t="shared" si="59"/>
        <v>Not Outlier</v>
      </c>
    </row>
    <row r="1915" spans="1:9" x14ac:dyDescent="0.25">
      <c r="A1915">
        <v>1914</v>
      </c>
      <c r="B1915" s="1" t="s">
        <v>101</v>
      </c>
      <c r="C1915" t="s">
        <v>151</v>
      </c>
      <c r="D1915">
        <v>34</v>
      </c>
      <c r="E1915" t="s">
        <v>157</v>
      </c>
      <c r="F1915">
        <f t="shared" si="60"/>
        <v>34</v>
      </c>
      <c r="H1915">
        <v>34</v>
      </c>
      <c r="I1915" t="str">
        <f t="shared" si="59"/>
        <v>Not Outlier</v>
      </c>
    </row>
    <row r="1916" spans="1:9" x14ac:dyDescent="0.25">
      <c r="A1916">
        <v>1915</v>
      </c>
      <c r="B1916" s="1" t="s">
        <v>99</v>
      </c>
      <c r="C1916" t="s">
        <v>151</v>
      </c>
      <c r="D1916">
        <v>74</v>
      </c>
      <c r="E1916" t="s">
        <v>157</v>
      </c>
      <c r="F1916">
        <f t="shared" si="60"/>
        <v>74</v>
      </c>
      <c r="H1916">
        <v>74</v>
      </c>
      <c r="I1916" t="str">
        <f t="shared" si="59"/>
        <v>Not Outlier</v>
      </c>
    </row>
    <row r="1917" spans="1:9" x14ac:dyDescent="0.25">
      <c r="A1917">
        <v>1916</v>
      </c>
      <c r="B1917" s="1" t="s">
        <v>110</v>
      </c>
      <c r="C1917" t="s">
        <v>151</v>
      </c>
      <c r="D1917">
        <v>34</v>
      </c>
      <c r="E1917" t="s">
        <v>157</v>
      </c>
      <c r="F1917">
        <f t="shared" si="60"/>
        <v>34</v>
      </c>
      <c r="H1917">
        <v>34</v>
      </c>
      <c r="I1917" t="str">
        <f t="shared" si="59"/>
        <v>Not Outlier</v>
      </c>
    </row>
    <row r="1918" spans="1:9" x14ac:dyDescent="0.25">
      <c r="A1918">
        <v>1917</v>
      </c>
      <c r="B1918" s="1" t="s">
        <v>99</v>
      </c>
      <c r="C1918" t="s">
        <v>152</v>
      </c>
      <c r="D1918">
        <v>63</v>
      </c>
      <c r="E1918" t="s">
        <v>157</v>
      </c>
      <c r="F1918">
        <f t="shared" si="60"/>
        <v>63</v>
      </c>
      <c r="H1918">
        <v>63</v>
      </c>
      <c r="I1918" t="str">
        <f t="shared" si="59"/>
        <v>Not Outlier</v>
      </c>
    </row>
    <row r="1919" spans="1:9" x14ac:dyDescent="0.25">
      <c r="A1919">
        <v>1918</v>
      </c>
      <c r="B1919" s="1" t="s">
        <v>100</v>
      </c>
      <c r="C1919" t="s">
        <v>151</v>
      </c>
      <c r="E1919" t="s">
        <v>157</v>
      </c>
      <c r="F1919">
        <f t="shared" si="60"/>
        <v>57</v>
      </c>
      <c r="H1919">
        <f>AVERAGE(H1916:H1918)</f>
        <v>57</v>
      </c>
      <c r="I1919" t="str">
        <f t="shared" si="59"/>
        <v>Not Outlier</v>
      </c>
    </row>
    <row r="1920" spans="1:9" x14ac:dyDescent="0.25">
      <c r="A1920">
        <v>1919</v>
      </c>
      <c r="B1920" s="1" t="s">
        <v>100</v>
      </c>
      <c r="C1920" t="s">
        <v>151</v>
      </c>
      <c r="D1920">
        <v>86</v>
      </c>
      <c r="E1920" t="s">
        <v>157</v>
      </c>
      <c r="F1920">
        <f t="shared" si="60"/>
        <v>86</v>
      </c>
      <c r="H1920">
        <v>86</v>
      </c>
      <c r="I1920" t="str">
        <f t="shared" si="59"/>
        <v>Not Outlier</v>
      </c>
    </row>
    <row r="1921" spans="1:9" x14ac:dyDescent="0.25">
      <c r="A1921">
        <v>1920</v>
      </c>
      <c r="B1921" s="1" t="s">
        <v>99</v>
      </c>
      <c r="C1921" t="s">
        <v>151</v>
      </c>
      <c r="D1921">
        <v>43</v>
      </c>
      <c r="E1921" t="s">
        <v>157</v>
      </c>
      <c r="F1921">
        <f t="shared" si="60"/>
        <v>43</v>
      </c>
      <c r="H1921">
        <v>43</v>
      </c>
      <c r="I1921" t="str">
        <f t="shared" si="59"/>
        <v>Not Outlier</v>
      </c>
    </row>
    <row r="1922" spans="1:9" x14ac:dyDescent="0.25">
      <c r="A1922">
        <v>1921</v>
      </c>
      <c r="B1922" s="1" t="s">
        <v>99</v>
      </c>
      <c r="C1922" t="s">
        <v>152</v>
      </c>
      <c r="D1922">
        <v>62</v>
      </c>
      <c r="E1922" t="s">
        <v>157</v>
      </c>
      <c r="F1922">
        <f t="shared" si="60"/>
        <v>62</v>
      </c>
      <c r="H1922">
        <v>62</v>
      </c>
      <c r="I1922" t="str">
        <f t="shared" si="59"/>
        <v>Not Outlier</v>
      </c>
    </row>
    <row r="1923" spans="1:9" x14ac:dyDescent="0.25">
      <c r="A1923">
        <v>1922</v>
      </c>
      <c r="B1923" s="1" t="s">
        <v>105</v>
      </c>
      <c r="C1923" t="s">
        <v>152</v>
      </c>
      <c r="D1923">
        <v>59</v>
      </c>
      <c r="E1923" t="s">
        <v>157</v>
      </c>
      <c r="F1923">
        <f t="shared" si="60"/>
        <v>59</v>
      </c>
      <c r="H1923">
        <v>59</v>
      </c>
      <c r="I1923" t="str">
        <f t="shared" ref="I1923:I1986" si="61">IF(OR(H1923&gt;$L$9,H1923&lt;$L$10),"Outlier","Not Outlier")</f>
        <v>Not Outlier</v>
      </c>
    </row>
    <row r="1924" spans="1:9" x14ac:dyDescent="0.25">
      <c r="A1924">
        <v>1923</v>
      </c>
      <c r="B1924" s="1" t="s">
        <v>107</v>
      </c>
      <c r="C1924" t="s">
        <v>151</v>
      </c>
      <c r="D1924">
        <v>29</v>
      </c>
      <c r="E1924" t="s">
        <v>157</v>
      </c>
      <c r="F1924">
        <f t="shared" si="60"/>
        <v>29</v>
      </c>
      <c r="H1924">
        <v>29</v>
      </c>
      <c r="I1924" t="str">
        <f t="shared" si="61"/>
        <v>Not Outlier</v>
      </c>
    </row>
    <row r="1925" spans="1:9" x14ac:dyDescent="0.25">
      <c r="A1925">
        <v>1924</v>
      </c>
      <c r="B1925" s="1" t="s">
        <v>107</v>
      </c>
      <c r="C1925" t="s">
        <v>152</v>
      </c>
      <c r="D1925">
        <v>48</v>
      </c>
      <c r="E1925" t="s">
        <v>157</v>
      </c>
      <c r="F1925">
        <f t="shared" si="60"/>
        <v>48</v>
      </c>
      <c r="H1925">
        <v>48</v>
      </c>
      <c r="I1925" t="str">
        <f t="shared" si="61"/>
        <v>Not Outlier</v>
      </c>
    </row>
    <row r="1926" spans="1:9" x14ac:dyDescent="0.25">
      <c r="A1926">
        <v>1925</v>
      </c>
      <c r="B1926" s="1" t="s">
        <v>99</v>
      </c>
      <c r="C1926" t="s">
        <v>151</v>
      </c>
      <c r="D1926">
        <v>65</v>
      </c>
      <c r="E1926" t="s">
        <v>157</v>
      </c>
      <c r="F1926">
        <f t="shared" ref="F1926:F1989" si="62">IF(D1926,D1926,AVERAGE(D1923:D1925))</f>
        <v>65</v>
      </c>
      <c r="H1926">
        <v>65</v>
      </c>
      <c r="I1926" t="str">
        <f t="shared" si="61"/>
        <v>Not Outlier</v>
      </c>
    </row>
    <row r="1927" spans="1:9" x14ac:dyDescent="0.25">
      <c r="A1927">
        <v>1926</v>
      </c>
      <c r="B1927" s="1" t="s">
        <v>105</v>
      </c>
      <c r="C1927" t="s">
        <v>152</v>
      </c>
      <c r="D1927">
        <v>24</v>
      </c>
      <c r="E1927" t="s">
        <v>157</v>
      </c>
      <c r="F1927">
        <f t="shared" si="62"/>
        <v>24</v>
      </c>
      <c r="H1927">
        <v>24</v>
      </c>
      <c r="I1927" t="str">
        <f t="shared" si="61"/>
        <v>Not Outlier</v>
      </c>
    </row>
    <row r="1928" spans="1:9" x14ac:dyDescent="0.25">
      <c r="A1928">
        <v>1927</v>
      </c>
      <c r="B1928" s="1" t="s">
        <v>105</v>
      </c>
      <c r="C1928" t="s">
        <v>152</v>
      </c>
      <c r="D1928">
        <v>52</v>
      </c>
      <c r="E1928" t="s">
        <v>157</v>
      </c>
      <c r="F1928">
        <f t="shared" si="62"/>
        <v>52</v>
      </c>
      <c r="H1928">
        <v>52</v>
      </c>
      <c r="I1928" t="str">
        <f t="shared" si="61"/>
        <v>Not Outlier</v>
      </c>
    </row>
    <row r="1929" spans="1:9" x14ac:dyDescent="0.25">
      <c r="A1929">
        <v>1928</v>
      </c>
      <c r="B1929" s="1" t="s">
        <v>101</v>
      </c>
      <c r="C1929" t="s">
        <v>151</v>
      </c>
      <c r="D1929">
        <v>62</v>
      </c>
      <c r="E1929" t="s">
        <v>157</v>
      </c>
      <c r="F1929">
        <f t="shared" si="62"/>
        <v>62</v>
      </c>
      <c r="H1929">
        <v>62</v>
      </c>
      <c r="I1929" t="str">
        <f t="shared" si="61"/>
        <v>Not Outlier</v>
      </c>
    </row>
    <row r="1930" spans="1:9" x14ac:dyDescent="0.25">
      <c r="A1930">
        <v>1929</v>
      </c>
      <c r="B1930" s="1" t="s">
        <v>100</v>
      </c>
      <c r="C1930" t="s">
        <v>152</v>
      </c>
      <c r="D1930">
        <v>69</v>
      </c>
      <c r="E1930" t="s">
        <v>157</v>
      </c>
      <c r="F1930">
        <f t="shared" si="62"/>
        <v>69</v>
      </c>
      <c r="H1930">
        <v>69</v>
      </c>
      <c r="I1930" t="str">
        <f t="shared" si="61"/>
        <v>Not Outlier</v>
      </c>
    </row>
    <row r="1931" spans="1:9" x14ac:dyDescent="0.25">
      <c r="A1931">
        <v>1930</v>
      </c>
      <c r="B1931" s="1" t="s">
        <v>99</v>
      </c>
      <c r="C1931" t="s">
        <v>152</v>
      </c>
      <c r="D1931">
        <v>40</v>
      </c>
      <c r="E1931" t="s">
        <v>157</v>
      </c>
      <c r="F1931">
        <f t="shared" si="62"/>
        <v>40</v>
      </c>
      <c r="H1931">
        <v>40</v>
      </c>
      <c r="I1931" t="str">
        <f t="shared" si="61"/>
        <v>Not Outlier</v>
      </c>
    </row>
    <row r="1932" spans="1:9" x14ac:dyDescent="0.25">
      <c r="A1932">
        <v>1931</v>
      </c>
      <c r="B1932" s="1" t="s">
        <v>99</v>
      </c>
      <c r="C1932" t="s">
        <v>152</v>
      </c>
      <c r="D1932">
        <v>76</v>
      </c>
      <c r="E1932" t="s">
        <v>157</v>
      </c>
      <c r="F1932">
        <f t="shared" si="62"/>
        <v>76</v>
      </c>
      <c r="H1932">
        <v>76</v>
      </c>
      <c r="I1932" t="str">
        <f t="shared" si="61"/>
        <v>Not Outlier</v>
      </c>
    </row>
    <row r="1933" spans="1:9" x14ac:dyDescent="0.25">
      <c r="A1933">
        <v>1932</v>
      </c>
      <c r="B1933" s="1" t="s">
        <v>103</v>
      </c>
      <c r="C1933" t="s">
        <v>152</v>
      </c>
      <c r="D1933">
        <v>72</v>
      </c>
      <c r="E1933" t="s">
        <v>157</v>
      </c>
      <c r="F1933">
        <f t="shared" si="62"/>
        <v>72</v>
      </c>
      <c r="H1933">
        <v>72</v>
      </c>
      <c r="I1933" t="str">
        <f t="shared" si="61"/>
        <v>Not Outlier</v>
      </c>
    </row>
    <row r="1934" spans="1:9" x14ac:dyDescent="0.25">
      <c r="A1934">
        <v>1933</v>
      </c>
      <c r="B1934" s="1" t="s">
        <v>105</v>
      </c>
      <c r="C1934" t="s">
        <v>151</v>
      </c>
      <c r="D1934">
        <v>62</v>
      </c>
      <c r="E1934" t="s">
        <v>157</v>
      </c>
      <c r="F1934">
        <f t="shared" si="62"/>
        <v>62</v>
      </c>
      <c r="H1934">
        <v>62</v>
      </c>
      <c r="I1934" t="str">
        <f t="shared" si="61"/>
        <v>Not Outlier</v>
      </c>
    </row>
    <row r="1935" spans="1:9" x14ac:dyDescent="0.25">
      <c r="A1935">
        <v>1934</v>
      </c>
      <c r="B1935" s="1" t="s">
        <v>105</v>
      </c>
      <c r="C1935" t="s">
        <v>151</v>
      </c>
      <c r="D1935">
        <v>25</v>
      </c>
      <c r="E1935" t="s">
        <v>157</v>
      </c>
      <c r="F1935">
        <f t="shared" si="62"/>
        <v>25</v>
      </c>
      <c r="H1935">
        <v>25</v>
      </c>
      <c r="I1935" t="str">
        <f t="shared" si="61"/>
        <v>Not Outlier</v>
      </c>
    </row>
    <row r="1936" spans="1:9" x14ac:dyDescent="0.25">
      <c r="A1936">
        <v>1935</v>
      </c>
      <c r="B1936" s="1" t="s">
        <v>105</v>
      </c>
      <c r="C1936" t="s">
        <v>152</v>
      </c>
      <c r="D1936">
        <v>77</v>
      </c>
      <c r="E1936" t="s">
        <v>157</v>
      </c>
      <c r="F1936">
        <f t="shared" si="62"/>
        <v>77</v>
      </c>
      <c r="H1936">
        <v>77</v>
      </c>
      <c r="I1936" t="str">
        <f t="shared" si="61"/>
        <v>Not Outlier</v>
      </c>
    </row>
    <row r="1937" spans="1:9" x14ac:dyDescent="0.25">
      <c r="A1937">
        <v>1936</v>
      </c>
      <c r="B1937" s="1" t="s">
        <v>101</v>
      </c>
      <c r="C1937" t="s">
        <v>152</v>
      </c>
      <c r="D1937">
        <v>78</v>
      </c>
      <c r="E1937" t="s">
        <v>157</v>
      </c>
      <c r="F1937">
        <f t="shared" si="62"/>
        <v>78</v>
      </c>
      <c r="H1937">
        <v>78</v>
      </c>
      <c r="I1937" t="str">
        <f t="shared" si="61"/>
        <v>Not Outlier</v>
      </c>
    </row>
    <row r="1938" spans="1:9" x14ac:dyDescent="0.25">
      <c r="A1938">
        <v>1937</v>
      </c>
      <c r="B1938" s="1" t="s">
        <v>104</v>
      </c>
      <c r="C1938" t="s">
        <v>152</v>
      </c>
      <c r="D1938">
        <v>27</v>
      </c>
      <c r="E1938" t="s">
        <v>157</v>
      </c>
      <c r="F1938">
        <f t="shared" si="62"/>
        <v>27</v>
      </c>
      <c r="H1938">
        <v>27</v>
      </c>
      <c r="I1938" t="str">
        <f t="shared" si="61"/>
        <v>Not Outlier</v>
      </c>
    </row>
    <row r="1939" spans="1:9" x14ac:dyDescent="0.25">
      <c r="A1939">
        <v>1938</v>
      </c>
      <c r="B1939" s="1" t="s">
        <v>99</v>
      </c>
      <c r="C1939" t="s">
        <v>151</v>
      </c>
      <c r="D1939">
        <v>70</v>
      </c>
      <c r="E1939" t="s">
        <v>157</v>
      </c>
      <c r="F1939">
        <f t="shared" si="62"/>
        <v>70</v>
      </c>
      <c r="H1939">
        <v>70</v>
      </c>
      <c r="I1939" t="str">
        <f t="shared" si="61"/>
        <v>Not Outlier</v>
      </c>
    </row>
    <row r="1940" spans="1:9" x14ac:dyDescent="0.25">
      <c r="A1940">
        <v>1939</v>
      </c>
      <c r="B1940" s="1" t="s">
        <v>99</v>
      </c>
      <c r="C1940" t="s">
        <v>151</v>
      </c>
      <c r="D1940">
        <v>44</v>
      </c>
      <c r="E1940" t="s">
        <v>157</v>
      </c>
      <c r="F1940">
        <f t="shared" si="62"/>
        <v>44</v>
      </c>
      <c r="H1940">
        <v>44</v>
      </c>
      <c r="I1940" t="str">
        <f t="shared" si="61"/>
        <v>Not Outlier</v>
      </c>
    </row>
    <row r="1941" spans="1:9" x14ac:dyDescent="0.25">
      <c r="A1941">
        <v>1940</v>
      </c>
      <c r="B1941" s="1" t="s">
        <v>105</v>
      </c>
      <c r="C1941" t="s">
        <v>151</v>
      </c>
      <c r="D1941">
        <v>46</v>
      </c>
      <c r="E1941" t="s">
        <v>157</v>
      </c>
      <c r="F1941">
        <f t="shared" si="62"/>
        <v>46</v>
      </c>
      <c r="H1941">
        <v>46</v>
      </c>
      <c r="I1941" t="str">
        <f t="shared" si="61"/>
        <v>Not Outlier</v>
      </c>
    </row>
    <row r="1942" spans="1:9" x14ac:dyDescent="0.25">
      <c r="A1942">
        <v>1941</v>
      </c>
      <c r="B1942" s="1" t="s">
        <v>105</v>
      </c>
      <c r="C1942" t="s">
        <v>152</v>
      </c>
      <c r="D1942">
        <v>86</v>
      </c>
      <c r="E1942" t="s">
        <v>157</v>
      </c>
      <c r="F1942">
        <f t="shared" si="62"/>
        <v>86</v>
      </c>
      <c r="H1942">
        <v>86</v>
      </c>
      <c r="I1942" t="str">
        <f t="shared" si="61"/>
        <v>Not Outlier</v>
      </c>
    </row>
    <row r="1943" spans="1:9" x14ac:dyDescent="0.25">
      <c r="A1943">
        <v>1942</v>
      </c>
      <c r="B1943" s="1" t="s">
        <v>99</v>
      </c>
      <c r="C1943" t="s">
        <v>152</v>
      </c>
      <c r="D1943">
        <v>30</v>
      </c>
      <c r="E1943" t="s">
        <v>157</v>
      </c>
      <c r="F1943">
        <f t="shared" si="62"/>
        <v>30</v>
      </c>
      <c r="H1943">
        <v>30</v>
      </c>
      <c r="I1943" t="str">
        <f t="shared" si="61"/>
        <v>Not Outlier</v>
      </c>
    </row>
    <row r="1944" spans="1:9" x14ac:dyDescent="0.25">
      <c r="A1944">
        <v>1943</v>
      </c>
      <c r="B1944" s="1" t="s">
        <v>99</v>
      </c>
      <c r="C1944" t="s">
        <v>152</v>
      </c>
      <c r="D1944">
        <v>72</v>
      </c>
      <c r="E1944" t="s">
        <v>157</v>
      </c>
      <c r="F1944">
        <f t="shared" si="62"/>
        <v>72</v>
      </c>
      <c r="H1944">
        <v>72</v>
      </c>
      <c r="I1944" t="str">
        <f t="shared" si="61"/>
        <v>Not Outlier</v>
      </c>
    </row>
    <row r="1945" spans="1:9" x14ac:dyDescent="0.25">
      <c r="A1945">
        <v>1944</v>
      </c>
      <c r="B1945" s="1" t="s">
        <v>105</v>
      </c>
      <c r="C1945" t="s">
        <v>151</v>
      </c>
      <c r="D1945">
        <v>82</v>
      </c>
      <c r="E1945" t="s">
        <v>157</v>
      </c>
      <c r="F1945">
        <f t="shared" si="62"/>
        <v>82</v>
      </c>
      <c r="H1945">
        <v>82</v>
      </c>
      <c r="I1945" t="str">
        <f t="shared" si="61"/>
        <v>Not Outlier</v>
      </c>
    </row>
    <row r="1946" spans="1:9" x14ac:dyDescent="0.25">
      <c r="A1946">
        <v>1945</v>
      </c>
      <c r="B1946" s="1" t="s">
        <v>99</v>
      </c>
      <c r="C1946" t="s">
        <v>151</v>
      </c>
      <c r="D1946">
        <v>62</v>
      </c>
      <c r="E1946" t="s">
        <v>157</v>
      </c>
      <c r="F1946">
        <f t="shared" si="62"/>
        <v>62</v>
      </c>
      <c r="H1946">
        <v>62</v>
      </c>
      <c r="I1946" t="str">
        <f t="shared" si="61"/>
        <v>Not Outlier</v>
      </c>
    </row>
    <row r="1947" spans="1:9" x14ac:dyDescent="0.25">
      <c r="A1947">
        <v>1946</v>
      </c>
      <c r="B1947" s="1" t="s">
        <v>99</v>
      </c>
      <c r="C1947" t="s">
        <v>151</v>
      </c>
      <c r="D1947">
        <v>75</v>
      </c>
      <c r="E1947" t="s">
        <v>157</v>
      </c>
      <c r="F1947">
        <f t="shared" si="62"/>
        <v>75</v>
      </c>
      <c r="H1947">
        <v>75</v>
      </c>
      <c r="I1947" t="str">
        <f t="shared" si="61"/>
        <v>Not Outlier</v>
      </c>
    </row>
    <row r="1948" spans="1:9" x14ac:dyDescent="0.25">
      <c r="A1948">
        <v>1947</v>
      </c>
      <c r="B1948" s="1" t="s">
        <v>105</v>
      </c>
      <c r="C1948" t="s">
        <v>152</v>
      </c>
      <c r="D1948">
        <v>33</v>
      </c>
      <c r="E1948" t="s">
        <v>157</v>
      </c>
      <c r="F1948">
        <f t="shared" si="62"/>
        <v>33</v>
      </c>
      <c r="H1948">
        <v>33</v>
      </c>
      <c r="I1948" t="str">
        <f t="shared" si="61"/>
        <v>Not Outlier</v>
      </c>
    </row>
    <row r="1949" spans="1:9" x14ac:dyDescent="0.25">
      <c r="A1949">
        <v>1948</v>
      </c>
      <c r="B1949" s="1" t="s">
        <v>99</v>
      </c>
      <c r="C1949" t="s">
        <v>152</v>
      </c>
      <c r="D1949">
        <v>79</v>
      </c>
      <c r="E1949" t="s">
        <v>157</v>
      </c>
      <c r="F1949">
        <f t="shared" si="62"/>
        <v>79</v>
      </c>
      <c r="H1949">
        <v>79</v>
      </c>
      <c r="I1949" t="str">
        <f t="shared" si="61"/>
        <v>Not Outlier</v>
      </c>
    </row>
    <row r="1950" spans="1:9" x14ac:dyDescent="0.25">
      <c r="A1950">
        <v>1949</v>
      </c>
      <c r="B1950" s="1" t="s">
        <v>104</v>
      </c>
      <c r="C1950" t="s">
        <v>151</v>
      </c>
      <c r="D1950">
        <v>57</v>
      </c>
      <c r="E1950" t="s">
        <v>157</v>
      </c>
      <c r="F1950">
        <f t="shared" si="62"/>
        <v>57</v>
      </c>
      <c r="H1950">
        <v>57</v>
      </c>
      <c r="I1950" t="str">
        <f t="shared" si="61"/>
        <v>Not Outlier</v>
      </c>
    </row>
    <row r="1951" spans="1:9" x14ac:dyDescent="0.25">
      <c r="A1951">
        <v>1950</v>
      </c>
      <c r="B1951" s="1" t="s">
        <v>106</v>
      </c>
      <c r="C1951" t="s">
        <v>152</v>
      </c>
      <c r="D1951">
        <v>87</v>
      </c>
      <c r="E1951" t="s">
        <v>157</v>
      </c>
      <c r="F1951">
        <f t="shared" si="62"/>
        <v>87</v>
      </c>
      <c r="H1951">
        <v>87</v>
      </c>
      <c r="I1951" t="str">
        <f t="shared" si="61"/>
        <v>Not Outlier</v>
      </c>
    </row>
    <row r="1952" spans="1:9" x14ac:dyDescent="0.25">
      <c r="A1952">
        <v>1951</v>
      </c>
      <c r="B1952" s="1" t="s">
        <v>108</v>
      </c>
      <c r="C1952" t="s">
        <v>151</v>
      </c>
      <c r="D1952">
        <v>28</v>
      </c>
      <c r="E1952" t="s">
        <v>157</v>
      </c>
      <c r="F1952">
        <f t="shared" si="62"/>
        <v>28</v>
      </c>
      <c r="H1952">
        <v>28</v>
      </c>
      <c r="I1952" t="str">
        <f t="shared" si="61"/>
        <v>Not Outlier</v>
      </c>
    </row>
    <row r="1953" spans="1:9" x14ac:dyDescent="0.25">
      <c r="A1953">
        <v>1952</v>
      </c>
      <c r="B1953" s="1" t="s">
        <v>99</v>
      </c>
      <c r="C1953" t="s">
        <v>151</v>
      </c>
      <c r="D1953">
        <v>49</v>
      </c>
      <c r="E1953" t="s">
        <v>157</v>
      </c>
      <c r="F1953">
        <f t="shared" si="62"/>
        <v>49</v>
      </c>
      <c r="H1953">
        <v>49</v>
      </c>
      <c r="I1953" t="str">
        <f t="shared" si="61"/>
        <v>Not Outlier</v>
      </c>
    </row>
    <row r="1954" spans="1:9" x14ac:dyDescent="0.25">
      <c r="A1954">
        <v>1953</v>
      </c>
      <c r="B1954" s="1" t="s">
        <v>99</v>
      </c>
      <c r="C1954" t="s">
        <v>151</v>
      </c>
      <c r="D1954">
        <v>19</v>
      </c>
      <c r="E1954" t="s">
        <v>157</v>
      </c>
      <c r="F1954">
        <f t="shared" si="62"/>
        <v>19</v>
      </c>
      <c r="H1954">
        <v>19</v>
      </c>
      <c r="I1954" t="str">
        <f t="shared" si="61"/>
        <v>Not Outlier</v>
      </c>
    </row>
    <row r="1955" spans="1:9" x14ac:dyDescent="0.25">
      <c r="A1955">
        <v>1954</v>
      </c>
      <c r="B1955" s="1" t="s">
        <v>102</v>
      </c>
      <c r="C1955" t="s">
        <v>152</v>
      </c>
      <c r="D1955">
        <v>55</v>
      </c>
      <c r="E1955" t="s">
        <v>157</v>
      </c>
      <c r="F1955">
        <f t="shared" si="62"/>
        <v>55</v>
      </c>
      <c r="H1955">
        <v>55</v>
      </c>
      <c r="I1955" t="str">
        <f t="shared" si="61"/>
        <v>Not Outlier</v>
      </c>
    </row>
    <row r="1956" spans="1:9" x14ac:dyDescent="0.25">
      <c r="A1956">
        <v>1955</v>
      </c>
      <c r="B1956" s="1" t="s">
        <v>105</v>
      </c>
      <c r="C1956" t="s">
        <v>152</v>
      </c>
      <c r="D1956">
        <v>68</v>
      </c>
      <c r="E1956" t="s">
        <v>157</v>
      </c>
      <c r="F1956">
        <f t="shared" si="62"/>
        <v>68</v>
      </c>
      <c r="H1956">
        <v>68</v>
      </c>
      <c r="I1956" t="str">
        <f t="shared" si="61"/>
        <v>Not Outlier</v>
      </c>
    </row>
    <row r="1957" spans="1:9" x14ac:dyDescent="0.25">
      <c r="A1957">
        <v>1956</v>
      </c>
      <c r="B1957" s="1" t="s">
        <v>104</v>
      </c>
      <c r="C1957" t="s">
        <v>151</v>
      </c>
      <c r="D1957">
        <v>41</v>
      </c>
      <c r="E1957" t="s">
        <v>157</v>
      </c>
      <c r="F1957">
        <f t="shared" si="62"/>
        <v>41</v>
      </c>
      <c r="H1957">
        <v>41</v>
      </c>
      <c r="I1957" t="str">
        <f t="shared" si="61"/>
        <v>Not Outlier</v>
      </c>
    </row>
    <row r="1958" spans="1:9" x14ac:dyDescent="0.25">
      <c r="A1958">
        <v>1957</v>
      </c>
      <c r="B1958" s="1" t="s">
        <v>99</v>
      </c>
      <c r="C1958" t="s">
        <v>152</v>
      </c>
      <c r="D1958">
        <v>42</v>
      </c>
      <c r="E1958" t="s">
        <v>157</v>
      </c>
      <c r="F1958">
        <f t="shared" si="62"/>
        <v>42</v>
      </c>
      <c r="H1958">
        <v>42</v>
      </c>
      <c r="I1958" t="str">
        <f t="shared" si="61"/>
        <v>Not Outlier</v>
      </c>
    </row>
    <row r="1959" spans="1:9" x14ac:dyDescent="0.25">
      <c r="A1959">
        <v>1958</v>
      </c>
      <c r="B1959" s="1" t="s">
        <v>111</v>
      </c>
      <c r="C1959" t="s">
        <v>152</v>
      </c>
      <c r="D1959">
        <v>23</v>
      </c>
      <c r="E1959" t="s">
        <v>157</v>
      </c>
      <c r="F1959">
        <f t="shared" si="62"/>
        <v>23</v>
      </c>
      <c r="H1959">
        <v>23</v>
      </c>
      <c r="I1959" t="str">
        <f t="shared" si="61"/>
        <v>Not Outlier</v>
      </c>
    </row>
    <row r="1960" spans="1:9" x14ac:dyDescent="0.25">
      <c r="A1960">
        <v>1959</v>
      </c>
      <c r="B1960" s="1" t="s">
        <v>109</v>
      </c>
      <c r="C1960" t="s">
        <v>151</v>
      </c>
      <c r="D1960">
        <v>28</v>
      </c>
      <c r="E1960" t="s">
        <v>157</v>
      </c>
      <c r="F1960">
        <f t="shared" si="62"/>
        <v>28</v>
      </c>
      <c r="H1960">
        <v>28</v>
      </c>
      <c r="I1960" t="str">
        <f t="shared" si="61"/>
        <v>Not Outlier</v>
      </c>
    </row>
    <row r="1961" spans="1:9" x14ac:dyDescent="0.25">
      <c r="A1961">
        <v>1960</v>
      </c>
      <c r="B1961" s="1" t="s">
        <v>111</v>
      </c>
      <c r="C1961" t="s">
        <v>152</v>
      </c>
      <c r="D1961">
        <v>33</v>
      </c>
      <c r="E1961" t="s">
        <v>157</v>
      </c>
      <c r="F1961">
        <f t="shared" si="62"/>
        <v>33</v>
      </c>
      <c r="H1961">
        <v>33</v>
      </c>
      <c r="I1961" t="str">
        <f t="shared" si="61"/>
        <v>Not Outlier</v>
      </c>
    </row>
    <row r="1962" spans="1:9" x14ac:dyDescent="0.25">
      <c r="A1962">
        <v>1961</v>
      </c>
      <c r="B1962" s="1" t="s">
        <v>109</v>
      </c>
      <c r="C1962" t="s">
        <v>151</v>
      </c>
      <c r="D1962">
        <v>87</v>
      </c>
      <c r="E1962" t="s">
        <v>157</v>
      </c>
      <c r="F1962">
        <f t="shared" si="62"/>
        <v>87</v>
      </c>
      <c r="H1962">
        <v>87</v>
      </c>
      <c r="I1962" t="str">
        <f t="shared" si="61"/>
        <v>Not Outlier</v>
      </c>
    </row>
    <row r="1963" spans="1:9" x14ac:dyDescent="0.25">
      <c r="A1963">
        <v>1962</v>
      </c>
      <c r="B1963" s="1" t="s">
        <v>99</v>
      </c>
      <c r="C1963" t="s">
        <v>151</v>
      </c>
      <c r="D1963">
        <v>23</v>
      </c>
      <c r="E1963" t="s">
        <v>157</v>
      </c>
      <c r="F1963">
        <f t="shared" si="62"/>
        <v>23</v>
      </c>
      <c r="H1963">
        <v>23</v>
      </c>
      <c r="I1963" t="str">
        <f t="shared" si="61"/>
        <v>Not Outlier</v>
      </c>
    </row>
    <row r="1964" spans="1:9" x14ac:dyDescent="0.25">
      <c r="A1964">
        <v>1963</v>
      </c>
      <c r="B1964" s="1" t="s">
        <v>101</v>
      </c>
      <c r="C1964" t="s">
        <v>152</v>
      </c>
      <c r="D1964">
        <v>25</v>
      </c>
      <c r="E1964" t="s">
        <v>157</v>
      </c>
      <c r="F1964">
        <f t="shared" si="62"/>
        <v>25</v>
      </c>
      <c r="H1964">
        <v>25</v>
      </c>
      <c r="I1964" t="str">
        <f t="shared" si="61"/>
        <v>Not Outlier</v>
      </c>
    </row>
    <row r="1965" spans="1:9" x14ac:dyDescent="0.25">
      <c r="A1965">
        <v>1964</v>
      </c>
      <c r="B1965" s="1" t="s">
        <v>105</v>
      </c>
      <c r="C1965" t="s">
        <v>152</v>
      </c>
      <c r="D1965">
        <v>32</v>
      </c>
      <c r="E1965" t="s">
        <v>157</v>
      </c>
      <c r="F1965">
        <f t="shared" si="62"/>
        <v>32</v>
      </c>
      <c r="H1965">
        <v>32</v>
      </c>
      <c r="I1965" t="str">
        <f t="shared" si="61"/>
        <v>Not Outlier</v>
      </c>
    </row>
    <row r="1966" spans="1:9" x14ac:dyDescent="0.25">
      <c r="A1966">
        <v>1965</v>
      </c>
      <c r="B1966" s="1" t="s">
        <v>100</v>
      </c>
      <c r="C1966" t="s">
        <v>151</v>
      </c>
      <c r="D1966">
        <v>84</v>
      </c>
      <c r="E1966" t="s">
        <v>157</v>
      </c>
      <c r="F1966">
        <f t="shared" si="62"/>
        <v>84</v>
      </c>
      <c r="H1966">
        <v>84</v>
      </c>
      <c r="I1966" t="str">
        <f t="shared" si="61"/>
        <v>Not Outlier</v>
      </c>
    </row>
    <row r="1967" spans="1:9" x14ac:dyDescent="0.25">
      <c r="A1967">
        <v>1966</v>
      </c>
      <c r="B1967" s="1" t="s">
        <v>107</v>
      </c>
      <c r="C1967" t="s">
        <v>151</v>
      </c>
      <c r="D1967">
        <v>82</v>
      </c>
      <c r="E1967" t="s">
        <v>157</v>
      </c>
      <c r="F1967">
        <f t="shared" si="62"/>
        <v>82</v>
      </c>
      <c r="H1967">
        <v>82</v>
      </c>
      <c r="I1967" t="str">
        <f t="shared" si="61"/>
        <v>Not Outlier</v>
      </c>
    </row>
    <row r="1968" spans="1:9" x14ac:dyDescent="0.25">
      <c r="A1968">
        <v>1967</v>
      </c>
      <c r="B1968" s="1" t="s">
        <v>105</v>
      </c>
      <c r="C1968" t="s">
        <v>151</v>
      </c>
      <c r="D1968">
        <v>89</v>
      </c>
      <c r="E1968" t="s">
        <v>157</v>
      </c>
      <c r="F1968">
        <f t="shared" si="62"/>
        <v>89</v>
      </c>
      <c r="H1968">
        <v>89</v>
      </c>
      <c r="I1968" t="str">
        <f t="shared" si="61"/>
        <v>Not Outlier</v>
      </c>
    </row>
    <row r="1969" spans="1:9" x14ac:dyDescent="0.25">
      <c r="A1969">
        <v>1968</v>
      </c>
      <c r="B1969" s="1" t="s">
        <v>99</v>
      </c>
      <c r="C1969" t="s">
        <v>152</v>
      </c>
      <c r="D1969">
        <v>20</v>
      </c>
      <c r="E1969" t="s">
        <v>157</v>
      </c>
      <c r="F1969">
        <f t="shared" si="62"/>
        <v>20</v>
      </c>
      <c r="H1969">
        <v>20</v>
      </c>
      <c r="I1969" t="str">
        <f t="shared" si="61"/>
        <v>Not Outlier</v>
      </c>
    </row>
    <row r="1970" spans="1:9" x14ac:dyDescent="0.25">
      <c r="A1970">
        <v>1969</v>
      </c>
      <c r="B1970" s="1" t="s">
        <v>105</v>
      </c>
      <c r="C1970" t="s">
        <v>151</v>
      </c>
      <c r="D1970">
        <v>41</v>
      </c>
      <c r="E1970" t="s">
        <v>157</v>
      </c>
      <c r="F1970">
        <f t="shared" si="62"/>
        <v>41</v>
      </c>
      <c r="H1970">
        <v>41</v>
      </c>
      <c r="I1970" t="str">
        <f t="shared" si="61"/>
        <v>Not Outlier</v>
      </c>
    </row>
    <row r="1971" spans="1:9" x14ac:dyDescent="0.25">
      <c r="A1971">
        <v>1970</v>
      </c>
      <c r="B1971" s="1" t="s">
        <v>100</v>
      </c>
      <c r="C1971" t="s">
        <v>151</v>
      </c>
      <c r="D1971">
        <v>79</v>
      </c>
      <c r="E1971" t="s">
        <v>157</v>
      </c>
      <c r="F1971">
        <f t="shared" si="62"/>
        <v>79</v>
      </c>
      <c r="H1971">
        <v>79</v>
      </c>
      <c r="I1971" t="str">
        <f t="shared" si="61"/>
        <v>Not Outlier</v>
      </c>
    </row>
    <row r="1972" spans="1:9" x14ac:dyDescent="0.25">
      <c r="A1972">
        <v>1971</v>
      </c>
      <c r="B1972" s="1" t="s">
        <v>105</v>
      </c>
      <c r="C1972" t="s">
        <v>152</v>
      </c>
      <c r="D1972">
        <v>44</v>
      </c>
      <c r="E1972" t="s">
        <v>157</v>
      </c>
      <c r="F1972">
        <f t="shared" si="62"/>
        <v>44</v>
      </c>
      <c r="H1972">
        <v>44</v>
      </c>
      <c r="I1972" t="str">
        <f t="shared" si="61"/>
        <v>Not Outlier</v>
      </c>
    </row>
    <row r="1973" spans="1:9" x14ac:dyDescent="0.25">
      <c r="A1973">
        <v>1972</v>
      </c>
      <c r="B1973" s="1" t="s">
        <v>99</v>
      </c>
      <c r="C1973" t="s">
        <v>151</v>
      </c>
      <c r="D1973">
        <v>37</v>
      </c>
      <c r="E1973" t="s">
        <v>157</v>
      </c>
      <c r="F1973">
        <f t="shared" si="62"/>
        <v>37</v>
      </c>
      <c r="H1973">
        <v>37</v>
      </c>
      <c r="I1973" t="str">
        <f t="shared" si="61"/>
        <v>Not Outlier</v>
      </c>
    </row>
    <row r="1974" spans="1:9" x14ac:dyDescent="0.25">
      <c r="A1974">
        <v>1973</v>
      </c>
      <c r="B1974" s="1" t="s">
        <v>99</v>
      </c>
      <c r="C1974" t="s">
        <v>151</v>
      </c>
      <c r="D1974">
        <v>64</v>
      </c>
      <c r="E1974" t="s">
        <v>157</v>
      </c>
      <c r="F1974">
        <f t="shared" si="62"/>
        <v>64</v>
      </c>
      <c r="H1974">
        <v>64</v>
      </c>
      <c r="I1974" t="str">
        <f t="shared" si="61"/>
        <v>Not Outlier</v>
      </c>
    </row>
    <row r="1975" spans="1:9" x14ac:dyDescent="0.25">
      <c r="A1975">
        <v>1974</v>
      </c>
      <c r="B1975" s="1" t="s">
        <v>99</v>
      </c>
      <c r="C1975" t="s">
        <v>152</v>
      </c>
      <c r="D1975">
        <v>74</v>
      </c>
      <c r="E1975" t="s">
        <v>157</v>
      </c>
      <c r="F1975">
        <f t="shared" si="62"/>
        <v>74</v>
      </c>
      <c r="H1975">
        <v>74</v>
      </c>
      <c r="I1975" t="str">
        <f t="shared" si="61"/>
        <v>Not Outlier</v>
      </c>
    </row>
    <row r="1976" spans="1:9" x14ac:dyDescent="0.25">
      <c r="A1976">
        <v>1975</v>
      </c>
      <c r="B1976" s="1" t="s">
        <v>99</v>
      </c>
      <c r="C1976" t="s">
        <v>151</v>
      </c>
      <c r="D1976">
        <v>40</v>
      </c>
      <c r="E1976" t="s">
        <v>157</v>
      </c>
      <c r="F1976">
        <f t="shared" si="62"/>
        <v>40</v>
      </c>
      <c r="H1976">
        <v>40</v>
      </c>
      <c r="I1976" t="str">
        <f t="shared" si="61"/>
        <v>Not Outlier</v>
      </c>
    </row>
    <row r="1977" spans="1:9" x14ac:dyDescent="0.25">
      <c r="A1977">
        <v>1976</v>
      </c>
      <c r="B1977" s="1" t="s">
        <v>105</v>
      </c>
      <c r="C1977" t="s">
        <v>152</v>
      </c>
      <c r="D1977">
        <v>73</v>
      </c>
      <c r="E1977" t="s">
        <v>157</v>
      </c>
      <c r="F1977">
        <f t="shared" si="62"/>
        <v>73</v>
      </c>
      <c r="H1977">
        <v>73</v>
      </c>
      <c r="I1977" t="str">
        <f t="shared" si="61"/>
        <v>Not Outlier</v>
      </c>
    </row>
    <row r="1978" spans="1:9" x14ac:dyDescent="0.25">
      <c r="A1978">
        <v>1977</v>
      </c>
      <c r="B1978" s="1" t="s">
        <v>99</v>
      </c>
      <c r="C1978" t="s">
        <v>152</v>
      </c>
      <c r="D1978">
        <v>79</v>
      </c>
      <c r="E1978" t="s">
        <v>157</v>
      </c>
      <c r="F1978">
        <f t="shared" si="62"/>
        <v>79</v>
      </c>
      <c r="H1978">
        <v>79</v>
      </c>
      <c r="I1978" t="str">
        <f t="shared" si="61"/>
        <v>Not Outlier</v>
      </c>
    </row>
    <row r="1979" spans="1:9" x14ac:dyDescent="0.25">
      <c r="A1979">
        <v>1978</v>
      </c>
      <c r="B1979" s="1" t="s">
        <v>105</v>
      </c>
      <c r="C1979" t="s">
        <v>152</v>
      </c>
      <c r="D1979">
        <v>23</v>
      </c>
      <c r="E1979" t="s">
        <v>157</v>
      </c>
      <c r="F1979">
        <f t="shared" si="62"/>
        <v>23</v>
      </c>
      <c r="H1979">
        <v>23</v>
      </c>
      <c r="I1979" t="str">
        <f t="shared" si="61"/>
        <v>Not Outlier</v>
      </c>
    </row>
    <row r="1980" spans="1:9" x14ac:dyDescent="0.25">
      <c r="A1980">
        <v>1979</v>
      </c>
      <c r="B1980" s="1" t="s">
        <v>102</v>
      </c>
      <c r="C1980" t="s">
        <v>152</v>
      </c>
      <c r="D1980">
        <v>21</v>
      </c>
      <c r="E1980" t="s">
        <v>157</v>
      </c>
      <c r="F1980">
        <f t="shared" si="62"/>
        <v>21</v>
      </c>
      <c r="H1980">
        <v>21</v>
      </c>
      <c r="I1980" t="str">
        <f t="shared" si="61"/>
        <v>Not Outlier</v>
      </c>
    </row>
    <row r="1981" spans="1:9" x14ac:dyDescent="0.25">
      <c r="A1981">
        <v>1980</v>
      </c>
      <c r="B1981" s="1" t="s">
        <v>110</v>
      </c>
      <c r="C1981" t="s">
        <v>151</v>
      </c>
      <c r="D1981">
        <v>57</v>
      </c>
      <c r="E1981" t="s">
        <v>157</v>
      </c>
      <c r="F1981">
        <f t="shared" si="62"/>
        <v>57</v>
      </c>
      <c r="H1981">
        <v>57</v>
      </c>
      <c r="I1981" t="str">
        <f t="shared" si="61"/>
        <v>Not Outlier</v>
      </c>
    </row>
    <row r="1982" spans="1:9" x14ac:dyDescent="0.25">
      <c r="A1982">
        <v>1981</v>
      </c>
      <c r="B1982" s="1" t="s">
        <v>99</v>
      </c>
      <c r="C1982" t="s">
        <v>151</v>
      </c>
      <c r="D1982">
        <v>26</v>
      </c>
      <c r="E1982" t="s">
        <v>157</v>
      </c>
      <c r="F1982">
        <f t="shared" si="62"/>
        <v>26</v>
      </c>
      <c r="H1982">
        <v>26</v>
      </c>
      <c r="I1982" t="str">
        <f t="shared" si="61"/>
        <v>Not Outlier</v>
      </c>
    </row>
    <row r="1983" spans="1:9" x14ac:dyDescent="0.25">
      <c r="A1983">
        <v>1982</v>
      </c>
      <c r="B1983" s="1" t="s">
        <v>107</v>
      </c>
      <c r="C1983" t="s">
        <v>152</v>
      </c>
      <c r="D1983">
        <v>74</v>
      </c>
      <c r="E1983" t="s">
        <v>157</v>
      </c>
      <c r="F1983">
        <f t="shared" si="62"/>
        <v>74</v>
      </c>
      <c r="H1983">
        <v>74</v>
      </c>
      <c r="I1983" t="str">
        <f t="shared" si="61"/>
        <v>Not Outlier</v>
      </c>
    </row>
    <row r="1984" spans="1:9" x14ac:dyDescent="0.25">
      <c r="A1984">
        <v>1983</v>
      </c>
      <c r="B1984" s="1" t="s">
        <v>105</v>
      </c>
      <c r="C1984" t="s">
        <v>152</v>
      </c>
      <c r="D1984">
        <v>35</v>
      </c>
      <c r="E1984" t="s">
        <v>157</v>
      </c>
      <c r="F1984">
        <f t="shared" si="62"/>
        <v>35</v>
      </c>
      <c r="H1984">
        <v>35</v>
      </c>
      <c r="I1984" t="str">
        <f t="shared" si="61"/>
        <v>Not Outlier</v>
      </c>
    </row>
    <row r="1985" spans="1:9" x14ac:dyDescent="0.25">
      <c r="A1985">
        <v>1984</v>
      </c>
      <c r="B1985" s="1" t="s">
        <v>101</v>
      </c>
      <c r="C1985" t="s">
        <v>151</v>
      </c>
      <c r="D1985">
        <v>45</v>
      </c>
      <c r="E1985" t="s">
        <v>157</v>
      </c>
      <c r="F1985">
        <f t="shared" si="62"/>
        <v>45</v>
      </c>
      <c r="H1985">
        <v>45</v>
      </c>
      <c r="I1985" t="str">
        <f t="shared" si="61"/>
        <v>Not Outlier</v>
      </c>
    </row>
    <row r="1986" spans="1:9" x14ac:dyDescent="0.25">
      <c r="A1986">
        <v>1985</v>
      </c>
      <c r="B1986" s="1" t="s">
        <v>100</v>
      </c>
      <c r="C1986" t="s">
        <v>151</v>
      </c>
      <c r="D1986">
        <v>49</v>
      </c>
      <c r="E1986" t="s">
        <v>157</v>
      </c>
      <c r="F1986">
        <f t="shared" si="62"/>
        <v>49</v>
      </c>
      <c r="H1986">
        <v>49</v>
      </c>
      <c r="I1986" t="str">
        <f t="shared" si="61"/>
        <v>Not Outlier</v>
      </c>
    </row>
    <row r="1987" spans="1:9" x14ac:dyDescent="0.25">
      <c r="A1987">
        <v>1986</v>
      </c>
      <c r="B1987" s="1" t="s">
        <v>100</v>
      </c>
      <c r="C1987" t="s">
        <v>151</v>
      </c>
      <c r="D1987">
        <v>21</v>
      </c>
      <c r="E1987" t="s">
        <v>157</v>
      </c>
      <c r="F1987">
        <f t="shared" si="62"/>
        <v>21</v>
      </c>
      <c r="H1987">
        <v>21</v>
      </c>
      <c r="I1987" t="str">
        <f t="shared" ref="I1987:I2050" si="63">IF(OR(H1987&gt;$L$9,H1987&lt;$L$10),"Outlier","Not Outlier")</f>
        <v>Not Outlier</v>
      </c>
    </row>
    <row r="1988" spans="1:9" x14ac:dyDescent="0.25">
      <c r="A1988">
        <v>1987</v>
      </c>
      <c r="B1988" s="1" t="s">
        <v>100</v>
      </c>
      <c r="C1988" t="s">
        <v>151</v>
      </c>
      <c r="D1988">
        <v>48</v>
      </c>
      <c r="E1988" t="s">
        <v>157</v>
      </c>
      <c r="F1988">
        <f t="shared" si="62"/>
        <v>48</v>
      </c>
      <c r="H1988">
        <v>48</v>
      </c>
      <c r="I1988" t="str">
        <f t="shared" si="63"/>
        <v>Not Outlier</v>
      </c>
    </row>
    <row r="1989" spans="1:9" x14ac:dyDescent="0.25">
      <c r="A1989">
        <v>1988</v>
      </c>
      <c r="B1989" s="1" t="s">
        <v>99</v>
      </c>
      <c r="C1989" t="s">
        <v>151</v>
      </c>
      <c r="D1989">
        <v>66</v>
      </c>
      <c r="E1989" t="s">
        <v>157</v>
      </c>
      <c r="F1989">
        <f t="shared" si="62"/>
        <v>66</v>
      </c>
      <c r="H1989">
        <v>66</v>
      </c>
      <c r="I1989" t="str">
        <f t="shared" si="63"/>
        <v>Not Outlier</v>
      </c>
    </row>
    <row r="1990" spans="1:9" x14ac:dyDescent="0.25">
      <c r="A1990">
        <v>1989</v>
      </c>
      <c r="B1990" s="1" t="s">
        <v>99</v>
      </c>
      <c r="C1990" t="s">
        <v>151</v>
      </c>
      <c r="D1990">
        <v>89</v>
      </c>
      <c r="E1990" t="s">
        <v>157</v>
      </c>
      <c r="F1990">
        <f t="shared" ref="F1990:F2053" si="64">IF(D1990,D1990,AVERAGE(D1987:D1989))</f>
        <v>89</v>
      </c>
      <c r="H1990">
        <v>89</v>
      </c>
      <c r="I1990" t="str">
        <f t="shared" si="63"/>
        <v>Not Outlier</v>
      </c>
    </row>
    <row r="1991" spans="1:9" x14ac:dyDescent="0.25">
      <c r="A1991">
        <v>1990</v>
      </c>
      <c r="B1991" s="1" t="s">
        <v>99</v>
      </c>
      <c r="C1991" t="s">
        <v>152</v>
      </c>
      <c r="D1991">
        <v>89</v>
      </c>
      <c r="E1991" t="s">
        <v>157</v>
      </c>
      <c r="F1991">
        <f t="shared" si="64"/>
        <v>89</v>
      </c>
      <c r="H1991">
        <v>89</v>
      </c>
      <c r="I1991" t="str">
        <f t="shared" si="63"/>
        <v>Not Outlier</v>
      </c>
    </row>
    <row r="1992" spans="1:9" x14ac:dyDescent="0.25">
      <c r="A1992">
        <v>1991</v>
      </c>
      <c r="B1992" s="1" t="s">
        <v>99</v>
      </c>
      <c r="C1992" t="s">
        <v>152</v>
      </c>
      <c r="D1992">
        <v>49</v>
      </c>
      <c r="E1992" t="s">
        <v>157</v>
      </c>
      <c r="F1992">
        <f t="shared" si="64"/>
        <v>49</v>
      </c>
      <c r="H1992">
        <v>49</v>
      </c>
      <c r="I1992" t="str">
        <f t="shared" si="63"/>
        <v>Not Outlier</v>
      </c>
    </row>
    <row r="1993" spans="1:9" x14ac:dyDescent="0.25">
      <c r="A1993">
        <v>1992</v>
      </c>
      <c r="B1993" s="1" t="s">
        <v>108</v>
      </c>
      <c r="C1993" t="s">
        <v>152</v>
      </c>
      <c r="D1993">
        <v>66</v>
      </c>
      <c r="E1993" t="s">
        <v>157</v>
      </c>
      <c r="F1993">
        <f t="shared" si="64"/>
        <v>66</v>
      </c>
      <c r="H1993">
        <v>66</v>
      </c>
      <c r="I1993" t="str">
        <f t="shared" si="63"/>
        <v>Not Outlier</v>
      </c>
    </row>
    <row r="1994" spans="1:9" x14ac:dyDescent="0.25">
      <c r="A1994">
        <v>1993</v>
      </c>
      <c r="B1994" s="1" t="s">
        <v>99</v>
      </c>
      <c r="C1994" t="s">
        <v>151</v>
      </c>
      <c r="D1994">
        <v>61</v>
      </c>
      <c r="E1994" t="s">
        <v>157</v>
      </c>
      <c r="F1994">
        <f t="shared" si="64"/>
        <v>61</v>
      </c>
      <c r="H1994">
        <v>61</v>
      </c>
      <c r="I1994" t="str">
        <f t="shared" si="63"/>
        <v>Not Outlier</v>
      </c>
    </row>
    <row r="1995" spans="1:9" x14ac:dyDescent="0.25">
      <c r="A1995">
        <v>1994</v>
      </c>
      <c r="B1995" s="1" t="s">
        <v>106</v>
      </c>
      <c r="C1995" t="s">
        <v>151</v>
      </c>
      <c r="D1995">
        <v>43</v>
      </c>
      <c r="E1995" t="s">
        <v>157</v>
      </c>
      <c r="F1995">
        <f t="shared" si="64"/>
        <v>43</v>
      </c>
      <c r="H1995">
        <v>43</v>
      </c>
      <c r="I1995" t="str">
        <f t="shared" si="63"/>
        <v>Not Outlier</v>
      </c>
    </row>
    <row r="1996" spans="1:9" x14ac:dyDescent="0.25">
      <c r="A1996">
        <v>1995</v>
      </c>
      <c r="B1996" s="1" t="s">
        <v>99</v>
      </c>
      <c r="C1996" t="s">
        <v>151</v>
      </c>
      <c r="D1996">
        <v>45</v>
      </c>
      <c r="E1996" t="s">
        <v>157</v>
      </c>
      <c r="F1996">
        <f t="shared" si="64"/>
        <v>45</v>
      </c>
      <c r="H1996">
        <v>45</v>
      </c>
      <c r="I1996" t="str">
        <f t="shared" si="63"/>
        <v>Not Outlier</v>
      </c>
    </row>
    <row r="1997" spans="1:9" x14ac:dyDescent="0.25">
      <c r="A1997">
        <v>1996</v>
      </c>
      <c r="B1997" s="1" t="s">
        <v>99</v>
      </c>
      <c r="C1997" t="s">
        <v>151</v>
      </c>
      <c r="D1997">
        <v>83</v>
      </c>
      <c r="E1997" t="s">
        <v>157</v>
      </c>
      <c r="F1997">
        <f t="shared" si="64"/>
        <v>83</v>
      </c>
      <c r="H1997">
        <v>83</v>
      </c>
      <c r="I1997" t="str">
        <f t="shared" si="63"/>
        <v>Not Outlier</v>
      </c>
    </row>
    <row r="1998" spans="1:9" x14ac:dyDescent="0.25">
      <c r="A1998">
        <v>1997</v>
      </c>
      <c r="B1998" s="1" t="s">
        <v>105</v>
      </c>
      <c r="C1998" t="s">
        <v>152</v>
      </c>
      <c r="D1998">
        <v>79</v>
      </c>
      <c r="E1998" t="s">
        <v>157</v>
      </c>
      <c r="F1998">
        <f t="shared" si="64"/>
        <v>79</v>
      </c>
      <c r="H1998">
        <v>79</v>
      </c>
      <c r="I1998" t="str">
        <f t="shared" si="63"/>
        <v>Not Outlier</v>
      </c>
    </row>
    <row r="1999" spans="1:9" x14ac:dyDescent="0.25">
      <c r="A1999">
        <v>1998</v>
      </c>
      <c r="B1999" s="1" t="s">
        <v>101</v>
      </c>
      <c r="C1999" t="s">
        <v>151</v>
      </c>
      <c r="D1999">
        <v>82</v>
      </c>
      <c r="E1999" t="s">
        <v>157</v>
      </c>
      <c r="F1999">
        <f t="shared" si="64"/>
        <v>82</v>
      </c>
      <c r="H1999">
        <v>82</v>
      </c>
      <c r="I1999" t="str">
        <f t="shared" si="63"/>
        <v>Not Outlier</v>
      </c>
    </row>
    <row r="2000" spans="1:9" x14ac:dyDescent="0.25">
      <c r="A2000">
        <v>1999</v>
      </c>
      <c r="B2000" s="1" t="s">
        <v>107</v>
      </c>
      <c r="C2000" t="s">
        <v>151</v>
      </c>
      <c r="D2000">
        <v>72</v>
      </c>
      <c r="E2000" t="s">
        <v>157</v>
      </c>
      <c r="F2000">
        <f t="shared" si="64"/>
        <v>72</v>
      </c>
      <c r="H2000">
        <v>72</v>
      </c>
      <c r="I2000" t="str">
        <f t="shared" si="63"/>
        <v>Not Outlier</v>
      </c>
    </row>
    <row r="2001" spans="1:9" x14ac:dyDescent="0.25">
      <c r="A2001">
        <v>2000</v>
      </c>
      <c r="B2001" s="1" t="s">
        <v>99</v>
      </c>
      <c r="C2001" t="s">
        <v>152</v>
      </c>
      <c r="D2001">
        <v>39</v>
      </c>
      <c r="E2001" t="s">
        <v>157</v>
      </c>
      <c r="F2001">
        <f t="shared" si="64"/>
        <v>39</v>
      </c>
      <c r="H2001">
        <v>39</v>
      </c>
      <c r="I2001" t="str">
        <f t="shared" si="63"/>
        <v>Not Outlier</v>
      </c>
    </row>
    <row r="2002" spans="1:9" x14ac:dyDescent="0.25">
      <c r="A2002">
        <v>2001</v>
      </c>
      <c r="B2002" s="1" t="s">
        <v>105</v>
      </c>
      <c r="C2002" t="s">
        <v>152</v>
      </c>
      <c r="D2002">
        <v>59</v>
      </c>
      <c r="E2002" t="s">
        <v>158</v>
      </c>
      <c r="F2002">
        <f t="shared" si="64"/>
        <v>59</v>
      </c>
      <c r="H2002">
        <v>59</v>
      </c>
      <c r="I2002" t="str">
        <f t="shared" si="63"/>
        <v>Not Outlier</v>
      </c>
    </row>
    <row r="2003" spans="1:9" x14ac:dyDescent="0.25">
      <c r="A2003">
        <v>2002</v>
      </c>
      <c r="B2003" s="1" t="s">
        <v>99</v>
      </c>
      <c r="C2003" t="s">
        <v>152</v>
      </c>
      <c r="D2003">
        <v>53</v>
      </c>
      <c r="E2003" t="s">
        <v>158</v>
      </c>
      <c r="F2003">
        <f t="shared" si="64"/>
        <v>53</v>
      </c>
      <c r="H2003">
        <v>53</v>
      </c>
      <c r="I2003" t="str">
        <f t="shared" si="63"/>
        <v>Not Outlier</v>
      </c>
    </row>
    <row r="2004" spans="1:9" x14ac:dyDescent="0.25">
      <c r="A2004">
        <v>2003</v>
      </c>
      <c r="B2004" s="1" t="s">
        <v>99</v>
      </c>
      <c r="C2004" t="s">
        <v>151</v>
      </c>
      <c r="D2004">
        <v>23</v>
      </c>
      <c r="E2004" t="s">
        <v>158</v>
      </c>
      <c r="F2004">
        <f t="shared" si="64"/>
        <v>23</v>
      </c>
      <c r="H2004">
        <v>23</v>
      </c>
      <c r="I2004" t="str">
        <f t="shared" si="63"/>
        <v>Not Outlier</v>
      </c>
    </row>
    <row r="2005" spans="1:9" x14ac:dyDescent="0.25">
      <c r="A2005">
        <v>2004</v>
      </c>
      <c r="B2005" s="1" t="s">
        <v>99</v>
      </c>
      <c r="C2005" t="s">
        <v>152</v>
      </c>
      <c r="D2005">
        <v>40</v>
      </c>
      <c r="E2005" t="s">
        <v>158</v>
      </c>
      <c r="F2005">
        <f t="shared" si="64"/>
        <v>40</v>
      </c>
      <c r="H2005">
        <v>40</v>
      </c>
      <c r="I2005" t="str">
        <f t="shared" si="63"/>
        <v>Not Outlier</v>
      </c>
    </row>
    <row r="2006" spans="1:9" x14ac:dyDescent="0.25">
      <c r="A2006">
        <v>2005</v>
      </c>
      <c r="B2006" s="1" t="s">
        <v>105</v>
      </c>
      <c r="C2006" t="s">
        <v>151</v>
      </c>
      <c r="D2006">
        <v>38</v>
      </c>
      <c r="E2006" t="s">
        <v>158</v>
      </c>
      <c r="F2006">
        <f t="shared" si="64"/>
        <v>38</v>
      </c>
      <c r="H2006">
        <v>38</v>
      </c>
      <c r="I2006" t="str">
        <f t="shared" si="63"/>
        <v>Not Outlier</v>
      </c>
    </row>
    <row r="2007" spans="1:9" x14ac:dyDescent="0.25">
      <c r="A2007">
        <v>2006</v>
      </c>
      <c r="B2007" s="1" t="s">
        <v>99</v>
      </c>
      <c r="C2007" t="s">
        <v>151</v>
      </c>
      <c r="D2007">
        <v>21</v>
      </c>
      <c r="E2007" t="s">
        <v>158</v>
      </c>
      <c r="F2007">
        <f t="shared" si="64"/>
        <v>21</v>
      </c>
      <c r="H2007">
        <v>21</v>
      </c>
      <c r="I2007" t="str">
        <f t="shared" si="63"/>
        <v>Not Outlier</v>
      </c>
    </row>
    <row r="2008" spans="1:9" x14ac:dyDescent="0.25">
      <c r="A2008">
        <v>2007</v>
      </c>
      <c r="B2008" s="1" t="s">
        <v>107</v>
      </c>
      <c r="C2008" t="s">
        <v>151</v>
      </c>
      <c r="D2008">
        <v>58</v>
      </c>
      <c r="E2008" t="s">
        <v>158</v>
      </c>
      <c r="F2008">
        <f t="shared" si="64"/>
        <v>58</v>
      </c>
      <c r="H2008">
        <v>58</v>
      </c>
      <c r="I2008" t="str">
        <f t="shared" si="63"/>
        <v>Not Outlier</v>
      </c>
    </row>
    <row r="2009" spans="1:9" x14ac:dyDescent="0.25">
      <c r="A2009">
        <v>2008</v>
      </c>
      <c r="B2009" s="1" t="s">
        <v>101</v>
      </c>
      <c r="C2009" t="s">
        <v>151</v>
      </c>
      <c r="D2009">
        <v>67</v>
      </c>
      <c r="E2009" t="s">
        <v>158</v>
      </c>
      <c r="F2009">
        <f t="shared" si="64"/>
        <v>67</v>
      </c>
      <c r="H2009">
        <v>67</v>
      </c>
      <c r="I2009" t="str">
        <f t="shared" si="63"/>
        <v>Not Outlier</v>
      </c>
    </row>
    <row r="2010" spans="1:9" x14ac:dyDescent="0.25">
      <c r="A2010">
        <v>2009</v>
      </c>
      <c r="B2010" s="1" t="s">
        <v>99</v>
      </c>
      <c r="C2010" t="s">
        <v>152</v>
      </c>
      <c r="D2010">
        <v>42</v>
      </c>
      <c r="E2010" t="s">
        <v>158</v>
      </c>
      <c r="F2010">
        <f t="shared" si="64"/>
        <v>42</v>
      </c>
      <c r="H2010">
        <v>42</v>
      </c>
      <c r="I2010" t="str">
        <f t="shared" si="63"/>
        <v>Not Outlier</v>
      </c>
    </row>
    <row r="2011" spans="1:9" x14ac:dyDescent="0.25">
      <c r="A2011">
        <v>2010</v>
      </c>
      <c r="B2011" s="1" t="s">
        <v>100</v>
      </c>
      <c r="C2011" t="s">
        <v>151</v>
      </c>
      <c r="D2011">
        <v>50</v>
      </c>
      <c r="E2011" t="s">
        <v>158</v>
      </c>
      <c r="F2011">
        <f t="shared" si="64"/>
        <v>50</v>
      </c>
      <c r="H2011">
        <v>50</v>
      </c>
      <c r="I2011" t="str">
        <f t="shared" si="63"/>
        <v>Not Outlier</v>
      </c>
    </row>
    <row r="2012" spans="1:9" x14ac:dyDescent="0.25">
      <c r="A2012">
        <v>2011</v>
      </c>
      <c r="B2012" s="1" t="s">
        <v>99</v>
      </c>
      <c r="C2012" t="s">
        <v>151</v>
      </c>
      <c r="D2012">
        <v>18</v>
      </c>
      <c r="E2012" t="s">
        <v>158</v>
      </c>
      <c r="F2012">
        <f t="shared" si="64"/>
        <v>18</v>
      </c>
      <c r="H2012">
        <v>18</v>
      </c>
      <c r="I2012" t="str">
        <f t="shared" si="63"/>
        <v>Not Outlier</v>
      </c>
    </row>
    <row r="2013" spans="1:9" x14ac:dyDescent="0.25">
      <c r="A2013">
        <v>2012</v>
      </c>
      <c r="B2013" s="1" t="s">
        <v>99</v>
      </c>
      <c r="C2013" t="s">
        <v>151</v>
      </c>
      <c r="D2013">
        <v>42</v>
      </c>
      <c r="E2013" t="s">
        <v>158</v>
      </c>
      <c r="F2013">
        <f t="shared" si="64"/>
        <v>42</v>
      </c>
      <c r="H2013">
        <v>42</v>
      </c>
      <c r="I2013" t="str">
        <f t="shared" si="63"/>
        <v>Not Outlier</v>
      </c>
    </row>
    <row r="2014" spans="1:9" x14ac:dyDescent="0.25">
      <c r="A2014">
        <v>2013</v>
      </c>
      <c r="B2014" s="1" t="s">
        <v>99</v>
      </c>
      <c r="C2014" t="s">
        <v>151</v>
      </c>
      <c r="D2014">
        <v>39</v>
      </c>
      <c r="E2014" t="s">
        <v>158</v>
      </c>
      <c r="F2014">
        <f t="shared" si="64"/>
        <v>39</v>
      </c>
      <c r="H2014">
        <v>39</v>
      </c>
      <c r="I2014" t="str">
        <f t="shared" si="63"/>
        <v>Not Outlier</v>
      </c>
    </row>
    <row r="2015" spans="1:9" x14ac:dyDescent="0.25">
      <c r="A2015">
        <v>2014</v>
      </c>
      <c r="B2015" s="1" t="s">
        <v>100</v>
      </c>
      <c r="C2015" t="s">
        <v>152</v>
      </c>
      <c r="D2015">
        <v>41</v>
      </c>
      <c r="E2015" t="s">
        <v>158</v>
      </c>
      <c r="F2015">
        <f t="shared" si="64"/>
        <v>41</v>
      </c>
      <c r="H2015">
        <v>41</v>
      </c>
      <c r="I2015" t="str">
        <f t="shared" si="63"/>
        <v>Not Outlier</v>
      </c>
    </row>
    <row r="2016" spans="1:9" x14ac:dyDescent="0.25">
      <c r="A2016">
        <v>2015</v>
      </c>
      <c r="B2016" s="1" t="s">
        <v>100</v>
      </c>
      <c r="C2016" t="s">
        <v>151</v>
      </c>
      <c r="D2016">
        <v>55</v>
      </c>
      <c r="E2016" t="s">
        <v>158</v>
      </c>
      <c r="F2016">
        <f t="shared" si="64"/>
        <v>55</v>
      </c>
      <c r="H2016">
        <v>55</v>
      </c>
      <c r="I2016" t="str">
        <f t="shared" si="63"/>
        <v>Not Outlier</v>
      </c>
    </row>
    <row r="2017" spans="1:9" x14ac:dyDescent="0.25">
      <c r="A2017">
        <v>2016</v>
      </c>
      <c r="B2017" s="1" t="s">
        <v>105</v>
      </c>
      <c r="C2017" t="s">
        <v>152</v>
      </c>
      <c r="D2017">
        <v>71</v>
      </c>
      <c r="E2017" t="s">
        <v>158</v>
      </c>
      <c r="F2017">
        <f t="shared" si="64"/>
        <v>71</v>
      </c>
      <c r="H2017">
        <v>71</v>
      </c>
      <c r="I2017" t="str">
        <f t="shared" si="63"/>
        <v>Not Outlier</v>
      </c>
    </row>
    <row r="2018" spans="1:9" x14ac:dyDescent="0.25">
      <c r="A2018">
        <v>2017</v>
      </c>
      <c r="B2018" s="1" t="s">
        <v>99</v>
      </c>
      <c r="C2018" t="s">
        <v>151</v>
      </c>
      <c r="D2018">
        <v>76</v>
      </c>
      <c r="E2018" t="s">
        <v>158</v>
      </c>
      <c r="F2018">
        <f t="shared" si="64"/>
        <v>76</v>
      </c>
      <c r="H2018">
        <v>76</v>
      </c>
      <c r="I2018" t="str">
        <f t="shared" si="63"/>
        <v>Not Outlier</v>
      </c>
    </row>
    <row r="2019" spans="1:9" x14ac:dyDescent="0.25">
      <c r="A2019">
        <v>2018</v>
      </c>
      <c r="B2019" s="1" t="s">
        <v>105</v>
      </c>
      <c r="C2019" t="s">
        <v>151</v>
      </c>
      <c r="D2019">
        <v>44</v>
      </c>
      <c r="E2019" t="s">
        <v>158</v>
      </c>
      <c r="F2019">
        <f t="shared" si="64"/>
        <v>44</v>
      </c>
      <c r="H2019">
        <v>44</v>
      </c>
      <c r="I2019" t="str">
        <f t="shared" si="63"/>
        <v>Not Outlier</v>
      </c>
    </row>
    <row r="2020" spans="1:9" x14ac:dyDescent="0.25">
      <c r="A2020">
        <v>2019</v>
      </c>
      <c r="B2020" s="1" t="s">
        <v>99</v>
      </c>
      <c r="C2020" t="s">
        <v>151</v>
      </c>
      <c r="D2020">
        <v>57</v>
      </c>
      <c r="E2020" t="s">
        <v>158</v>
      </c>
      <c r="F2020">
        <f t="shared" si="64"/>
        <v>57</v>
      </c>
      <c r="H2020">
        <v>57</v>
      </c>
      <c r="I2020" t="str">
        <f t="shared" si="63"/>
        <v>Not Outlier</v>
      </c>
    </row>
    <row r="2021" spans="1:9" x14ac:dyDescent="0.25">
      <c r="A2021">
        <v>2020</v>
      </c>
      <c r="B2021" s="1" t="s">
        <v>100</v>
      </c>
      <c r="C2021" t="s">
        <v>151</v>
      </c>
      <c r="D2021">
        <v>58</v>
      </c>
      <c r="E2021" t="s">
        <v>158</v>
      </c>
      <c r="F2021">
        <f t="shared" si="64"/>
        <v>58</v>
      </c>
      <c r="H2021">
        <v>58</v>
      </c>
      <c r="I2021" t="str">
        <f t="shared" si="63"/>
        <v>Not Outlier</v>
      </c>
    </row>
    <row r="2022" spans="1:9" x14ac:dyDescent="0.25">
      <c r="A2022">
        <v>2021</v>
      </c>
      <c r="B2022" s="1" t="s">
        <v>105</v>
      </c>
      <c r="C2022" t="s">
        <v>152</v>
      </c>
      <c r="D2022">
        <v>26</v>
      </c>
      <c r="E2022" t="s">
        <v>158</v>
      </c>
      <c r="F2022">
        <f t="shared" si="64"/>
        <v>26</v>
      </c>
      <c r="H2022">
        <v>26</v>
      </c>
      <c r="I2022" t="str">
        <f t="shared" si="63"/>
        <v>Not Outlier</v>
      </c>
    </row>
    <row r="2023" spans="1:9" x14ac:dyDescent="0.25">
      <c r="A2023">
        <v>2022</v>
      </c>
      <c r="B2023" s="1" t="s">
        <v>99</v>
      </c>
      <c r="C2023" t="s">
        <v>152</v>
      </c>
      <c r="D2023">
        <v>52</v>
      </c>
      <c r="E2023" t="s">
        <v>158</v>
      </c>
      <c r="F2023">
        <f t="shared" si="64"/>
        <v>52</v>
      </c>
      <c r="H2023">
        <v>52</v>
      </c>
      <c r="I2023" t="str">
        <f t="shared" si="63"/>
        <v>Not Outlier</v>
      </c>
    </row>
    <row r="2024" spans="1:9" x14ac:dyDescent="0.25">
      <c r="A2024">
        <v>2023</v>
      </c>
      <c r="B2024" s="1" t="s">
        <v>99</v>
      </c>
      <c r="C2024" t="s">
        <v>151</v>
      </c>
      <c r="D2024">
        <v>73</v>
      </c>
      <c r="E2024" t="s">
        <v>158</v>
      </c>
      <c r="F2024">
        <f t="shared" si="64"/>
        <v>73</v>
      </c>
      <c r="H2024">
        <v>73</v>
      </c>
      <c r="I2024" t="str">
        <f t="shared" si="63"/>
        <v>Not Outlier</v>
      </c>
    </row>
    <row r="2025" spans="1:9" x14ac:dyDescent="0.25">
      <c r="A2025">
        <v>2024</v>
      </c>
      <c r="B2025" s="1" t="s">
        <v>105</v>
      </c>
      <c r="C2025" t="s">
        <v>152</v>
      </c>
      <c r="D2025">
        <v>78</v>
      </c>
      <c r="E2025" t="s">
        <v>158</v>
      </c>
      <c r="F2025">
        <f t="shared" si="64"/>
        <v>78</v>
      </c>
      <c r="H2025">
        <v>78</v>
      </c>
      <c r="I2025" t="str">
        <f t="shared" si="63"/>
        <v>Not Outlier</v>
      </c>
    </row>
    <row r="2026" spans="1:9" x14ac:dyDescent="0.25">
      <c r="A2026">
        <v>2025</v>
      </c>
      <c r="B2026" s="1" t="s">
        <v>99</v>
      </c>
      <c r="C2026" t="s">
        <v>152</v>
      </c>
      <c r="D2026">
        <v>21</v>
      </c>
      <c r="E2026" t="s">
        <v>158</v>
      </c>
      <c r="F2026">
        <f t="shared" si="64"/>
        <v>21</v>
      </c>
      <c r="H2026">
        <v>21</v>
      </c>
      <c r="I2026" t="str">
        <f t="shared" si="63"/>
        <v>Not Outlier</v>
      </c>
    </row>
    <row r="2027" spans="1:9" x14ac:dyDescent="0.25">
      <c r="A2027">
        <v>2026</v>
      </c>
      <c r="B2027" s="1" t="s">
        <v>100</v>
      </c>
      <c r="C2027" t="s">
        <v>152</v>
      </c>
      <c r="D2027">
        <v>58</v>
      </c>
      <c r="E2027" t="s">
        <v>158</v>
      </c>
      <c r="F2027">
        <f t="shared" si="64"/>
        <v>58</v>
      </c>
      <c r="H2027">
        <v>58</v>
      </c>
      <c r="I2027" t="str">
        <f t="shared" si="63"/>
        <v>Not Outlier</v>
      </c>
    </row>
    <row r="2028" spans="1:9" x14ac:dyDescent="0.25">
      <c r="A2028">
        <v>2027</v>
      </c>
      <c r="B2028" s="1" t="s">
        <v>105</v>
      </c>
      <c r="C2028" t="s">
        <v>152</v>
      </c>
      <c r="D2028">
        <v>89</v>
      </c>
      <c r="E2028" t="s">
        <v>158</v>
      </c>
      <c r="F2028">
        <f t="shared" si="64"/>
        <v>89</v>
      </c>
      <c r="H2028">
        <v>89</v>
      </c>
      <c r="I2028" t="str">
        <f t="shared" si="63"/>
        <v>Not Outlier</v>
      </c>
    </row>
    <row r="2029" spans="1:9" x14ac:dyDescent="0.25">
      <c r="A2029">
        <v>2028</v>
      </c>
      <c r="B2029" s="1" t="s">
        <v>99</v>
      </c>
      <c r="C2029" t="s">
        <v>152</v>
      </c>
      <c r="D2029">
        <v>39</v>
      </c>
      <c r="E2029" t="s">
        <v>158</v>
      </c>
      <c r="F2029">
        <f t="shared" si="64"/>
        <v>39</v>
      </c>
      <c r="H2029">
        <v>39</v>
      </c>
      <c r="I2029" t="str">
        <f t="shared" si="63"/>
        <v>Not Outlier</v>
      </c>
    </row>
    <row r="2030" spans="1:9" x14ac:dyDescent="0.25">
      <c r="A2030">
        <v>2029</v>
      </c>
      <c r="B2030" s="1" t="s">
        <v>99</v>
      </c>
      <c r="C2030" t="s">
        <v>151</v>
      </c>
      <c r="D2030">
        <v>48</v>
      </c>
      <c r="E2030" t="s">
        <v>158</v>
      </c>
      <c r="F2030">
        <f t="shared" si="64"/>
        <v>48</v>
      </c>
      <c r="H2030">
        <v>48</v>
      </c>
      <c r="I2030" t="str">
        <f t="shared" si="63"/>
        <v>Not Outlier</v>
      </c>
    </row>
    <row r="2031" spans="1:9" x14ac:dyDescent="0.25">
      <c r="A2031">
        <v>2030</v>
      </c>
      <c r="B2031" s="1" t="s">
        <v>104</v>
      </c>
      <c r="C2031" t="s">
        <v>151</v>
      </c>
      <c r="D2031">
        <v>72</v>
      </c>
      <c r="E2031" t="s">
        <v>158</v>
      </c>
      <c r="F2031">
        <f t="shared" si="64"/>
        <v>72</v>
      </c>
      <c r="H2031">
        <v>72</v>
      </c>
      <c r="I2031" t="str">
        <f t="shared" si="63"/>
        <v>Not Outlier</v>
      </c>
    </row>
    <row r="2032" spans="1:9" x14ac:dyDescent="0.25">
      <c r="A2032">
        <v>2031</v>
      </c>
      <c r="B2032" s="1" t="s">
        <v>105</v>
      </c>
      <c r="C2032" t="s">
        <v>152</v>
      </c>
      <c r="D2032">
        <v>54</v>
      </c>
      <c r="E2032" t="s">
        <v>158</v>
      </c>
      <c r="F2032">
        <f t="shared" si="64"/>
        <v>54</v>
      </c>
      <c r="H2032">
        <v>54</v>
      </c>
      <c r="I2032" t="str">
        <f t="shared" si="63"/>
        <v>Not Outlier</v>
      </c>
    </row>
    <row r="2033" spans="1:9" x14ac:dyDescent="0.25">
      <c r="A2033">
        <v>2032</v>
      </c>
      <c r="B2033" s="1" t="s">
        <v>106</v>
      </c>
      <c r="C2033" t="s">
        <v>152</v>
      </c>
      <c r="D2033">
        <v>83</v>
      </c>
      <c r="E2033" t="s">
        <v>158</v>
      </c>
      <c r="F2033">
        <f t="shared" si="64"/>
        <v>83</v>
      </c>
      <c r="H2033">
        <v>83</v>
      </c>
      <c r="I2033" t="str">
        <f t="shared" si="63"/>
        <v>Not Outlier</v>
      </c>
    </row>
    <row r="2034" spans="1:9" x14ac:dyDescent="0.25">
      <c r="A2034">
        <v>2033</v>
      </c>
      <c r="B2034" s="1" t="s">
        <v>99</v>
      </c>
      <c r="C2034" t="s">
        <v>151</v>
      </c>
      <c r="D2034">
        <v>21</v>
      </c>
      <c r="E2034" t="s">
        <v>158</v>
      </c>
      <c r="F2034">
        <f t="shared" si="64"/>
        <v>21</v>
      </c>
      <c r="H2034">
        <v>21</v>
      </c>
      <c r="I2034" t="str">
        <f t="shared" si="63"/>
        <v>Not Outlier</v>
      </c>
    </row>
    <row r="2035" spans="1:9" x14ac:dyDescent="0.25">
      <c r="A2035">
        <v>2034</v>
      </c>
      <c r="B2035" s="1" t="s">
        <v>99</v>
      </c>
      <c r="C2035" t="s">
        <v>152</v>
      </c>
      <c r="D2035">
        <v>39</v>
      </c>
      <c r="E2035" t="s">
        <v>158</v>
      </c>
      <c r="F2035">
        <f t="shared" si="64"/>
        <v>39</v>
      </c>
      <c r="H2035">
        <v>39</v>
      </c>
      <c r="I2035" t="str">
        <f t="shared" si="63"/>
        <v>Not Outlier</v>
      </c>
    </row>
    <row r="2036" spans="1:9" x14ac:dyDescent="0.25">
      <c r="A2036">
        <v>2035</v>
      </c>
      <c r="B2036" s="1" t="s">
        <v>100</v>
      </c>
      <c r="C2036" t="s">
        <v>152</v>
      </c>
      <c r="D2036">
        <v>42</v>
      </c>
      <c r="E2036" t="s">
        <v>158</v>
      </c>
      <c r="F2036">
        <f t="shared" si="64"/>
        <v>42</v>
      </c>
      <c r="H2036">
        <v>42</v>
      </c>
      <c r="I2036" t="str">
        <f t="shared" si="63"/>
        <v>Not Outlier</v>
      </c>
    </row>
    <row r="2037" spans="1:9" x14ac:dyDescent="0.25">
      <c r="A2037">
        <v>2036</v>
      </c>
      <c r="B2037" s="1" t="s">
        <v>99</v>
      </c>
      <c r="C2037" t="s">
        <v>151</v>
      </c>
      <c r="D2037">
        <v>83</v>
      </c>
      <c r="E2037" t="s">
        <v>158</v>
      </c>
      <c r="F2037">
        <f t="shared" si="64"/>
        <v>83</v>
      </c>
      <c r="H2037">
        <v>83</v>
      </c>
      <c r="I2037" t="str">
        <f t="shared" si="63"/>
        <v>Not Outlier</v>
      </c>
    </row>
    <row r="2038" spans="1:9" x14ac:dyDescent="0.25">
      <c r="A2038">
        <v>2037</v>
      </c>
      <c r="B2038" s="1" t="s">
        <v>107</v>
      </c>
      <c r="C2038" t="s">
        <v>152</v>
      </c>
      <c r="D2038">
        <v>22</v>
      </c>
      <c r="E2038" t="s">
        <v>158</v>
      </c>
      <c r="F2038">
        <f t="shared" si="64"/>
        <v>22</v>
      </c>
      <c r="H2038">
        <v>22</v>
      </c>
      <c r="I2038" t="str">
        <f t="shared" si="63"/>
        <v>Not Outlier</v>
      </c>
    </row>
    <row r="2039" spans="1:9" x14ac:dyDescent="0.25">
      <c r="A2039">
        <v>2038</v>
      </c>
      <c r="B2039" s="1" t="s">
        <v>102</v>
      </c>
      <c r="C2039" t="s">
        <v>151</v>
      </c>
      <c r="D2039">
        <v>56</v>
      </c>
      <c r="E2039" t="s">
        <v>158</v>
      </c>
      <c r="F2039">
        <f t="shared" si="64"/>
        <v>56</v>
      </c>
      <c r="H2039">
        <v>56</v>
      </c>
      <c r="I2039" t="str">
        <f t="shared" si="63"/>
        <v>Not Outlier</v>
      </c>
    </row>
    <row r="2040" spans="1:9" x14ac:dyDescent="0.25">
      <c r="A2040">
        <v>2039</v>
      </c>
      <c r="B2040" s="1" t="s">
        <v>108</v>
      </c>
      <c r="C2040" t="s">
        <v>152</v>
      </c>
      <c r="D2040">
        <v>55</v>
      </c>
      <c r="E2040" t="s">
        <v>158</v>
      </c>
      <c r="F2040">
        <f t="shared" si="64"/>
        <v>55</v>
      </c>
      <c r="H2040">
        <v>55</v>
      </c>
      <c r="I2040" t="str">
        <f t="shared" si="63"/>
        <v>Not Outlier</v>
      </c>
    </row>
    <row r="2041" spans="1:9" x14ac:dyDescent="0.25">
      <c r="A2041">
        <v>2040</v>
      </c>
      <c r="B2041" s="1" t="s">
        <v>109</v>
      </c>
      <c r="C2041" t="s">
        <v>151</v>
      </c>
      <c r="D2041">
        <v>38</v>
      </c>
      <c r="E2041" t="s">
        <v>158</v>
      </c>
      <c r="F2041">
        <f t="shared" si="64"/>
        <v>38</v>
      </c>
      <c r="H2041">
        <v>38</v>
      </c>
      <c r="I2041" t="str">
        <f t="shared" si="63"/>
        <v>Not Outlier</v>
      </c>
    </row>
    <row r="2042" spans="1:9" x14ac:dyDescent="0.25">
      <c r="A2042">
        <v>2041</v>
      </c>
      <c r="B2042" s="1" t="s">
        <v>101</v>
      </c>
      <c r="C2042" t="s">
        <v>151</v>
      </c>
      <c r="D2042">
        <v>70</v>
      </c>
      <c r="E2042" t="s">
        <v>158</v>
      </c>
      <c r="F2042">
        <f t="shared" si="64"/>
        <v>70</v>
      </c>
      <c r="H2042">
        <v>70</v>
      </c>
      <c r="I2042" t="str">
        <f t="shared" si="63"/>
        <v>Not Outlier</v>
      </c>
    </row>
    <row r="2043" spans="1:9" x14ac:dyDescent="0.25">
      <c r="A2043">
        <v>2042</v>
      </c>
      <c r="B2043" s="1" t="s">
        <v>104</v>
      </c>
      <c r="C2043" t="s">
        <v>152</v>
      </c>
      <c r="D2043">
        <v>57</v>
      </c>
      <c r="E2043" t="s">
        <v>158</v>
      </c>
      <c r="F2043">
        <f t="shared" si="64"/>
        <v>57</v>
      </c>
      <c r="H2043">
        <v>57</v>
      </c>
      <c r="I2043" t="str">
        <f t="shared" si="63"/>
        <v>Not Outlier</v>
      </c>
    </row>
    <row r="2044" spans="1:9" x14ac:dyDescent="0.25">
      <c r="A2044">
        <v>2043</v>
      </c>
      <c r="B2044" s="1" t="s">
        <v>105</v>
      </c>
      <c r="C2044" t="s">
        <v>151</v>
      </c>
      <c r="D2044">
        <v>51</v>
      </c>
      <c r="E2044" t="s">
        <v>158</v>
      </c>
      <c r="F2044">
        <f t="shared" si="64"/>
        <v>51</v>
      </c>
      <c r="H2044">
        <v>51</v>
      </c>
      <c r="I2044" t="str">
        <f t="shared" si="63"/>
        <v>Not Outlier</v>
      </c>
    </row>
    <row r="2045" spans="1:9" x14ac:dyDescent="0.25">
      <c r="A2045">
        <v>2044</v>
      </c>
      <c r="B2045" s="1" t="s">
        <v>99</v>
      </c>
      <c r="C2045" t="s">
        <v>152</v>
      </c>
      <c r="D2045">
        <v>39</v>
      </c>
      <c r="E2045" t="s">
        <v>158</v>
      </c>
      <c r="F2045">
        <f t="shared" si="64"/>
        <v>39</v>
      </c>
      <c r="H2045">
        <v>39</v>
      </c>
      <c r="I2045" t="str">
        <f t="shared" si="63"/>
        <v>Not Outlier</v>
      </c>
    </row>
    <row r="2046" spans="1:9" x14ac:dyDescent="0.25">
      <c r="A2046">
        <v>2045</v>
      </c>
      <c r="B2046" s="1" t="s">
        <v>105</v>
      </c>
      <c r="C2046" t="s">
        <v>151</v>
      </c>
      <c r="D2046">
        <v>56</v>
      </c>
      <c r="E2046" t="s">
        <v>158</v>
      </c>
      <c r="F2046">
        <f t="shared" si="64"/>
        <v>56</v>
      </c>
      <c r="H2046">
        <v>56</v>
      </c>
      <c r="I2046" t="str">
        <f t="shared" si="63"/>
        <v>Not Outlier</v>
      </c>
    </row>
    <row r="2047" spans="1:9" x14ac:dyDescent="0.25">
      <c r="A2047">
        <v>2046</v>
      </c>
      <c r="B2047" s="1" t="s">
        <v>100</v>
      </c>
      <c r="C2047" t="s">
        <v>152</v>
      </c>
      <c r="D2047">
        <v>43</v>
      </c>
      <c r="E2047" t="s">
        <v>158</v>
      </c>
      <c r="F2047">
        <f t="shared" si="64"/>
        <v>43</v>
      </c>
      <c r="H2047">
        <v>43</v>
      </c>
      <c r="I2047" t="str">
        <f t="shared" si="63"/>
        <v>Not Outlier</v>
      </c>
    </row>
    <row r="2048" spans="1:9" x14ac:dyDescent="0.25">
      <c r="A2048">
        <v>2047</v>
      </c>
      <c r="B2048" s="1" t="s">
        <v>99</v>
      </c>
      <c r="C2048" t="s">
        <v>152</v>
      </c>
      <c r="D2048">
        <v>87</v>
      </c>
      <c r="E2048" t="s">
        <v>158</v>
      </c>
      <c r="F2048">
        <f t="shared" si="64"/>
        <v>87</v>
      </c>
      <c r="H2048">
        <v>87</v>
      </c>
      <c r="I2048" t="str">
        <f t="shared" si="63"/>
        <v>Not Outlier</v>
      </c>
    </row>
    <row r="2049" spans="1:9" x14ac:dyDescent="0.25">
      <c r="A2049">
        <v>2048</v>
      </c>
      <c r="B2049" s="1" t="s">
        <v>99</v>
      </c>
      <c r="C2049" t="s">
        <v>151</v>
      </c>
      <c r="D2049">
        <v>63</v>
      </c>
      <c r="E2049" t="s">
        <v>158</v>
      </c>
      <c r="F2049">
        <f t="shared" si="64"/>
        <v>63</v>
      </c>
      <c r="H2049">
        <v>63</v>
      </c>
      <c r="I2049" t="str">
        <f t="shared" si="63"/>
        <v>Not Outlier</v>
      </c>
    </row>
    <row r="2050" spans="1:9" x14ac:dyDescent="0.25">
      <c r="A2050">
        <v>2049</v>
      </c>
      <c r="B2050" s="1" t="s">
        <v>99</v>
      </c>
      <c r="C2050" t="s">
        <v>151</v>
      </c>
      <c r="D2050">
        <v>67</v>
      </c>
      <c r="E2050" t="s">
        <v>158</v>
      </c>
      <c r="F2050">
        <f t="shared" si="64"/>
        <v>67</v>
      </c>
      <c r="H2050">
        <v>67</v>
      </c>
      <c r="I2050" t="str">
        <f t="shared" si="63"/>
        <v>Not Outlier</v>
      </c>
    </row>
    <row r="2051" spans="1:9" x14ac:dyDescent="0.25">
      <c r="A2051">
        <v>2050</v>
      </c>
      <c r="B2051" s="1" t="s">
        <v>102</v>
      </c>
      <c r="C2051" t="s">
        <v>152</v>
      </c>
      <c r="D2051">
        <v>34</v>
      </c>
      <c r="E2051" t="s">
        <v>158</v>
      </c>
      <c r="F2051">
        <f t="shared" si="64"/>
        <v>34</v>
      </c>
      <c r="H2051">
        <v>34</v>
      </c>
      <c r="I2051" t="str">
        <f t="shared" ref="I2051:I2114" si="65">IF(OR(H2051&gt;$L$9,H2051&lt;$L$10),"Outlier","Not Outlier")</f>
        <v>Not Outlier</v>
      </c>
    </row>
    <row r="2052" spans="1:9" x14ac:dyDescent="0.25">
      <c r="A2052">
        <v>2051</v>
      </c>
      <c r="B2052" s="1" t="s">
        <v>110</v>
      </c>
      <c r="C2052" t="s">
        <v>152</v>
      </c>
      <c r="D2052">
        <v>90</v>
      </c>
      <c r="E2052" t="s">
        <v>158</v>
      </c>
      <c r="F2052">
        <f t="shared" si="64"/>
        <v>90</v>
      </c>
      <c r="H2052">
        <v>90</v>
      </c>
      <c r="I2052" t="str">
        <f t="shared" si="65"/>
        <v>Not Outlier</v>
      </c>
    </row>
    <row r="2053" spans="1:9" x14ac:dyDescent="0.25">
      <c r="A2053">
        <v>2052</v>
      </c>
      <c r="B2053" s="1" t="s">
        <v>107</v>
      </c>
      <c r="C2053" t="s">
        <v>151</v>
      </c>
      <c r="D2053">
        <v>65</v>
      </c>
      <c r="E2053" t="s">
        <v>158</v>
      </c>
      <c r="F2053">
        <f t="shared" si="64"/>
        <v>65</v>
      </c>
      <c r="H2053">
        <v>65</v>
      </c>
      <c r="I2053" t="str">
        <f t="shared" si="65"/>
        <v>Not Outlier</v>
      </c>
    </row>
    <row r="2054" spans="1:9" x14ac:dyDescent="0.25">
      <c r="A2054">
        <v>2053</v>
      </c>
      <c r="B2054" s="1" t="s">
        <v>99</v>
      </c>
      <c r="C2054" t="s">
        <v>151</v>
      </c>
      <c r="D2054">
        <v>38</v>
      </c>
      <c r="E2054" t="s">
        <v>158</v>
      </c>
      <c r="F2054">
        <f t="shared" ref="F2054:F2117" si="66">IF(D2054,D2054,AVERAGE(D2051:D2053))</f>
        <v>38</v>
      </c>
      <c r="H2054">
        <v>38</v>
      </c>
      <c r="I2054" t="str">
        <f t="shared" si="65"/>
        <v>Not Outlier</v>
      </c>
    </row>
    <row r="2055" spans="1:9" x14ac:dyDescent="0.25">
      <c r="A2055">
        <v>2054</v>
      </c>
      <c r="B2055" s="1" t="s">
        <v>105</v>
      </c>
      <c r="C2055" t="s">
        <v>152</v>
      </c>
      <c r="D2055">
        <v>28</v>
      </c>
      <c r="E2055" t="s">
        <v>158</v>
      </c>
      <c r="F2055">
        <f t="shared" si="66"/>
        <v>28</v>
      </c>
      <c r="H2055">
        <v>28</v>
      </c>
      <c r="I2055" t="str">
        <f t="shared" si="65"/>
        <v>Not Outlier</v>
      </c>
    </row>
    <row r="2056" spans="1:9" x14ac:dyDescent="0.25">
      <c r="A2056">
        <v>2055</v>
      </c>
      <c r="B2056" s="1" t="s">
        <v>99</v>
      </c>
      <c r="C2056" t="s">
        <v>152</v>
      </c>
      <c r="D2056">
        <v>33</v>
      </c>
      <c r="E2056" t="s">
        <v>158</v>
      </c>
      <c r="F2056">
        <f t="shared" si="66"/>
        <v>33</v>
      </c>
      <c r="H2056">
        <v>33</v>
      </c>
      <c r="I2056" t="str">
        <f t="shared" si="65"/>
        <v>Not Outlier</v>
      </c>
    </row>
    <row r="2057" spans="1:9" x14ac:dyDescent="0.25">
      <c r="A2057">
        <v>2056</v>
      </c>
      <c r="B2057" s="1" t="s">
        <v>99</v>
      </c>
      <c r="C2057" t="s">
        <v>151</v>
      </c>
      <c r="D2057">
        <v>79</v>
      </c>
      <c r="E2057" t="s">
        <v>158</v>
      </c>
      <c r="F2057">
        <f t="shared" si="66"/>
        <v>79</v>
      </c>
      <c r="H2057">
        <v>79</v>
      </c>
      <c r="I2057" t="str">
        <f t="shared" si="65"/>
        <v>Not Outlier</v>
      </c>
    </row>
    <row r="2058" spans="1:9" x14ac:dyDescent="0.25">
      <c r="A2058">
        <v>2057</v>
      </c>
      <c r="B2058" s="1" t="s">
        <v>100</v>
      </c>
      <c r="C2058" t="s">
        <v>151</v>
      </c>
      <c r="D2058">
        <v>41</v>
      </c>
      <c r="E2058" t="s">
        <v>158</v>
      </c>
      <c r="F2058">
        <f t="shared" si="66"/>
        <v>41</v>
      </c>
      <c r="H2058">
        <v>41</v>
      </c>
      <c r="I2058" t="str">
        <f t="shared" si="65"/>
        <v>Not Outlier</v>
      </c>
    </row>
    <row r="2059" spans="1:9" x14ac:dyDescent="0.25">
      <c r="A2059">
        <v>2058</v>
      </c>
      <c r="B2059" s="1" t="s">
        <v>99</v>
      </c>
      <c r="C2059" t="s">
        <v>151</v>
      </c>
      <c r="D2059">
        <v>30</v>
      </c>
      <c r="E2059" t="s">
        <v>158</v>
      </c>
      <c r="F2059">
        <f t="shared" si="66"/>
        <v>30</v>
      </c>
      <c r="H2059">
        <v>30</v>
      </c>
      <c r="I2059" t="str">
        <f t="shared" si="65"/>
        <v>Not Outlier</v>
      </c>
    </row>
    <row r="2060" spans="1:9" x14ac:dyDescent="0.25">
      <c r="A2060">
        <v>2059</v>
      </c>
      <c r="B2060" s="1" t="s">
        <v>108</v>
      </c>
      <c r="C2060" t="s">
        <v>151</v>
      </c>
      <c r="D2060">
        <v>27</v>
      </c>
      <c r="E2060" t="s">
        <v>158</v>
      </c>
      <c r="F2060">
        <f t="shared" si="66"/>
        <v>27</v>
      </c>
      <c r="H2060">
        <v>27</v>
      </c>
      <c r="I2060" t="str">
        <f t="shared" si="65"/>
        <v>Not Outlier</v>
      </c>
    </row>
    <row r="2061" spans="1:9" x14ac:dyDescent="0.25">
      <c r="A2061">
        <v>2060</v>
      </c>
      <c r="B2061" s="1" t="s">
        <v>100</v>
      </c>
      <c r="C2061" t="s">
        <v>152</v>
      </c>
      <c r="D2061">
        <v>42</v>
      </c>
      <c r="E2061" t="s">
        <v>158</v>
      </c>
      <c r="F2061">
        <f t="shared" si="66"/>
        <v>42</v>
      </c>
      <c r="H2061">
        <v>42</v>
      </c>
      <c r="I2061" t="str">
        <f t="shared" si="65"/>
        <v>Not Outlier</v>
      </c>
    </row>
    <row r="2062" spans="1:9" x14ac:dyDescent="0.25">
      <c r="A2062">
        <v>2061</v>
      </c>
      <c r="B2062" s="1" t="s">
        <v>99</v>
      </c>
      <c r="C2062" t="s">
        <v>151</v>
      </c>
      <c r="D2062">
        <v>78</v>
      </c>
      <c r="E2062" t="s">
        <v>158</v>
      </c>
      <c r="F2062">
        <f t="shared" si="66"/>
        <v>78</v>
      </c>
      <c r="H2062">
        <v>78</v>
      </c>
      <c r="I2062" t="str">
        <f t="shared" si="65"/>
        <v>Not Outlier</v>
      </c>
    </row>
    <row r="2063" spans="1:9" x14ac:dyDescent="0.25">
      <c r="A2063">
        <v>2062</v>
      </c>
      <c r="B2063" s="1" t="s">
        <v>101</v>
      </c>
      <c r="C2063" t="s">
        <v>151</v>
      </c>
      <c r="D2063">
        <v>52</v>
      </c>
      <c r="E2063" t="s">
        <v>158</v>
      </c>
      <c r="F2063">
        <f t="shared" si="66"/>
        <v>52</v>
      </c>
      <c r="H2063">
        <v>52</v>
      </c>
      <c r="I2063" t="str">
        <f t="shared" si="65"/>
        <v>Not Outlier</v>
      </c>
    </row>
    <row r="2064" spans="1:9" x14ac:dyDescent="0.25">
      <c r="A2064">
        <v>2063</v>
      </c>
      <c r="B2064" s="1" t="s">
        <v>101</v>
      </c>
      <c r="C2064" t="s">
        <v>151</v>
      </c>
      <c r="D2064">
        <v>23</v>
      </c>
      <c r="E2064" t="s">
        <v>158</v>
      </c>
      <c r="F2064">
        <f t="shared" si="66"/>
        <v>23</v>
      </c>
      <c r="H2064">
        <v>23</v>
      </c>
      <c r="I2064" t="str">
        <f t="shared" si="65"/>
        <v>Not Outlier</v>
      </c>
    </row>
    <row r="2065" spans="1:9" x14ac:dyDescent="0.25">
      <c r="A2065">
        <v>2064</v>
      </c>
      <c r="B2065" s="1" t="s">
        <v>102</v>
      </c>
      <c r="C2065" t="s">
        <v>151</v>
      </c>
      <c r="D2065">
        <v>47</v>
      </c>
      <c r="E2065" t="s">
        <v>158</v>
      </c>
      <c r="F2065">
        <f t="shared" si="66"/>
        <v>47</v>
      </c>
      <c r="H2065">
        <v>47</v>
      </c>
      <c r="I2065" t="str">
        <f t="shared" si="65"/>
        <v>Not Outlier</v>
      </c>
    </row>
    <row r="2066" spans="1:9" x14ac:dyDescent="0.25">
      <c r="A2066">
        <v>2065</v>
      </c>
      <c r="B2066" s="1" t="s">
        <v>101</v>
      </c>
      <c r="C2066" t="s">
        <v>152</v>
      </c>
      <c r="D2066">
        <v>58</v>
      </c>
      <c r="E2066" t="s">
        <v>158</v>
      </c>
      <c r="F2066">
        <f t="shared" si="66"/>
        <v>58</v>
      </c>
      <c r="H2066">
        <v>58</v>
      </c>
      <c r="I2066" t="str">
        <f t="shared" si="65"/>
        <v>Not Outlier</v>
      </c>
    </row>
    <row r="2067" spans="1:9" x14ac:dyDescent="0.25">
      <c r="A2067">
        <v>2066</v>
      </c>
      <c r="B2067" s="1" t="s">
        <v>105</v>
      </c>
      <c r="C2067" t="s">
        <v>151</v>
      </c>
      <c r="D2067">
        <v>69</v>
      </c>
      <c r="E2067" t="s">
        <v>158</v>
      </c>
      <c r="F2067">
        <f t="shared" si="66"/>
        <v>69</v>
      </c>
      <c r="H2067">
        <v>69</v>
      </c>
      <c r="I2067" t="str">
        <f t="shared" si="65"/>
        <v>Not Outlier</v>
      </c>
    </row>
    <row r="2068" spans="1:9" x14ac:dyDescent="0.25">
      <c r="A2068">
        <v>2067</v>
      </c>
      <c r="B2068" s="1" t="s">
        <v>102</v>
      </c>
      <c r="C2068" t="s">
        <v>152</v>
      </c>
      <c r="D2068">
        <v>70</v>
      </c>
      <c r="E2068" t="s">
        <v>158</v>
      </c>
      <c r="F2068">
        <f t="shared" si="66"/>
        <v>70</v>
      </c>
      <c r="H2068">
        <v>70</v>
      </c>
      <c r="I2068" t="str">
        <f t="shared" si="65"/>
        <v>Not Outlier</v>
      </c>
    </row>
    <row r="2069" spans="1:9" x14ac:dyDescent="0.25">
      <c r="A2069">
        <v>2068</v>
      </c>
      <c r="B2069" s="1" t="s">
        <v>99</v>
      </c>
      <c r="C2069" t="s">
        <v>151</v>
      </c>
      <c r="D2069">
        <v>70</v>
      </c>
      <c r="E2069" t="s">
        <v>158</v>
      </c>
      <c r="F2069">
        <f t="shared" si="66"/>
        <v>70</v>
      </c>
      <c r="H2069">
        <v>70</v>
      </c>
      <c r="I2069" t="str">
        <f t="shared" si="65"/>
        <v>Not Outlier</v>
      </c>
    </row>
    <row r="2070" spans="1:9" x14ac:dyDescent="0.25">
      <c r="A2070">
        <v>2069</v>
      </c>
      <c r="B2070" s="1" t="s">
        <v>110</v>
      </c>
      <c r="C2070" t="s">
        <v>152</v>
      </c>
      <c r="D2070">
        <v>61</v>
      </c>
      <c r="E2070" t="s">
        <v>158</v>
      </c>
      <c r="F2070">
        <f t="shared" si="66"/>
        <v>61</v>
      </c>
      <c r="H2070">
        <v>61</v>
      </c>
      <c r="I2070" t="str">
        <f t="shared" si="65"/>
        <v>Not Outlier</v>
      </c>
    </row>
    <row r="2071" spans="1:9" x14ac:dyDescent="0.25">
      <c r="A2071">
        <v>2070</v>
      </c>
      <c r="B2071" s="1" t="s">
        <v>105</v>
      </c>
      <c r="C2071" t="s">
        <v>151</v>
      </c>
      <c r="D2071">
        <v>41</v>
      </c>
      <c r="E2071" t="s">
        <v>158</v>
      </c>
      <c r="F2071">
        <f t="shared" si="66"/>
        <v>41</v>
      </c>
      <c r="H2071">
        <v>41</v>
      </c>
      <c r="I2071" t="str">
        <f t="shared" si="65"/>
        <v>Not Outlier</v>
      </c>
    </row>
    <row r="2072" spans="1:9" x14ac:dyDescent="0.25">
      <c r="A2072">
        <v>2071</v>
      </c>
      <c r="B2072" s="1" t="s">
        <v>105</v>
      </c>
      <c r="C2072" t="s">
        <v>151</v>
      </c>
      <c r="D2072">
        <v>46</v>
      </c>
      <c r="E2072" t="s">
        <v>158</v>
      </c>
      <c r="F2072">
        <f t="shared" si="66"/>
        <v>46</v>
      </c>
      <c r="H2072">
        <v>46</v>
      </c>
      <c r="I2072" t="str">
        <f t="shared" si="65"/>
        <v>Not Outlier</v>
      </c>
    </row>
    <row r="2073" spans="1:9" x14ac:dyDescent="0.25">
      <c r="A2073">
        <v>2072</v>
      </c>
      <c r="B2073" s="1" t="s">
        <v>99</v>
      </c>
      <c r="C2073" t="s">
        <v>151</v>
      </c>
      <c r="D2073">
        <v>80</v>
      </c>
      <c r="E2073" t="s">
        <v>158</v>
      </c>
      <c r="F2073">
        <f t="shared" si="66"/>
        <v>80</v>
      </c>
      <c r="H2073">
        <v>80</v>
      </c>
      <c r="I2073" t="str">
        <f t="shared" si="65"/>
        <v>Not Outlier</v>
      </c>
    </row>
    <row r="2074" spans="1:9" x14ac:dyDescent="0.25">
      <c r="A2074">
        <v>2073</v>
      </c>
      <c r="B2074" s="1" t="s">
        <v>104</v>
      </c>
      <c r="C2074" t="s">
        <v>152</v>
      </c>
      <c r="D2074">
        <v>30</v>
      </c>
      <c r="E2074" t="s">
        <v>158</v>
      </c>
      <c r="F2074">
        <f t="shared" si="66"/>
        <v>30</v>
      </c>
      <c r="H2074">
        <v>30</v>
      </c>
      <c r="I2074" t="str">
        <f t="shared" si="65"/>
        <v>Not Outlier</v>
      </c>
    </row>
    <row r="2075" spans="1:9" x14ac:dyDescent="0.25">
      <c r="A2075">
        <v>2074</v>
      </c>
      <c r="B2075" s="1" t="s">
        <v>99</v>
      </c>
      <c r="C2075" t="s">
        <v>152</v>
      </c>
      <c r="D2075">
        <v>86</v>
      </c>
      <c r="E2075" t="s">
        <v>158</v>
      </c>
      <c r="F2075">
        <f t="shared" si="66"/>
        <v>86</v>
      </c>
      <c r="H2075">
        <v>86</v>
      </c>
      <c r="I2075" t="str">
        <f t="shared" si="65"/>
        <v>Not Outlier</v>
      </c>
    </row>
    <row r="2076" spans="1:9" x14ac:dyDescent="0.25">
      <c r="A2076">
        <v>2075</v>
      </c>
      <c r="B2076" s="1" t="s">
        <v>99</v>
      </c>
      <c r="C2076" t="s">
        <v>151</v>
      </c>
      <c r="D2076">
        <v>81</v>
      </c>
      <c r="E2076" t="s">
        <v>158</v>
      </c>
      <c r="F2076">
        <f t="shared" si="66"/>
        <v>81</v>
      </c>
      <c r="H2076">
        <v>81</v>
      </c>
      <c r="I2076" t="str">
        <f t="shared" si="65"/>
        <v>Not Outlier</v>
      </c>
    </row>
    <row r="2077" spans="1:9" x14ac:dyDescent="0.25">
      <c r="A2077">
        <v>2076</v>
      </c>
      <c r="B2077" s="1" t="s">
        <v>99</v>
      </c>
      <c r="C2077" t="s">
        <v>152</v>
      </c>
      <c r="D2077">
        <v>55</v>
      </c>
      <c r="E2077" t="s">
        <v>158</v>
      </c>
      <c r="F2077">
        <f t="shared" si="66"/>
        <v>55</v>
      </c>
      <c r="H2077">
        <v>55</v>
      </c>
      <c r="I2077" t="str">
        <f t="shared" si="65"/>
        <v>Not Outlier</v>
      </c>
    </row>
    <row r="2078" spans="1:9" x14ac:dyDescent="0.25">
      <c r="A2078">
        <v>2077</v>
      </c>
      <c r="B2078" s="1" t="s">
        <v>105</v>
      </c>
      <c r="C2078" t="s">
        <v>152</v>
      </c>
      <c r="D2078">
        <v>61</v>
      </c>
      <c r="E2078" t="s">
        <v>158</v>
      </c>
      <c r="F2078">
        <f t="shared" si="66"/>
        <v>61</v>
      </c>
      <c r="H2078">
        <v>61</v>
      </c>
      <c r="I2078" t="str">
        <f t="shared" si="65"/>
        <v>Not Outlier</v>
      </c>
    </row>
    <row r="2079" spans="1:9" x14ac:dyDescent="0.25">
      <c r="A2079">
        <v>2078</v>
      </c>
      <c r="B2079" s="1" t="s">
        <v>104</v>
      </c>
      <c r="C2079" t="s">
        <v>151</v>
      </c>
      <c r="D2079">
        <v>63</v>
      </c>
      <c r="E2079" t="s">
        <v>158</v>
      </c>
      <c r="F2079">
        <f t="shared" si="66"/>
        <v>63</v>
      </c>
      <c r="H2079">
        <v>63</v>
      </c>
      <c r="I2079" t="str">
        <f t="shared" si="65"/>
        <v>Not Outlier</v>
      </c>
    </row>
    <row r="2080" spans="1:9" x14ac:dyDescent="0.25">
      <c r="A2080">
        <v>2079</v>
      </c>
      <c r="B2080" s="1" t="s">
        <v>99</v>
      </c>
      <c r="C2080" t="s">
        <v>151</v>
      </c>
      <c r="D2080">
        <v>55</v>
      </c>
      <c r="E2080" t="s">
        <v>158</v>
      </c>
      <c r="F2080">
        <f t="shared" si="66"/>
        <v>55</v>
      </c>
      <c r="H2080">
        <v>55</v>
      </c>
      <c r="I2080" t="str">
        <f t="shared" si="65"/>
        <v>Not Outlier</v>
      </c>
    </row>
    <row r="2081" spans="1:9" x14ac:dyDescent="0.25">
      <c r="A2081">
        <v>2080</v>
      </c>
      <c r="B2081" s="1" t="s">
        <v>99</v>
      </c>
      <c r="C2081" t="s">
        <v>151</v>
      </c>
      <c r="D2081">
        <v>73</v>
      </c>
      <c r="E2081" t="s">
        <v>158</v>
      </c>
      <c r="F2081">
        <f t="shared" si="66"/>
        <v>73</v>
      </c>
      <c r="H2081">
        <v>73</v>
      </c>
      <c r="I2081" t="str">
        <f t="shared" si="65"/>
        <v>Not Outlier</v>
      </c>
    </row>
    <row r="2082" spans="1:9" x14ac:dyDescent="0.25">
      <c r="A2082">
        <v>2081</v>
      </c>
      <c r="B2082" s="1" t="s">
        <v>106</v>
      </c>
      <c r="C2082" t="s">
        <v>152</v>
      </c>
      <c r="D2082">
        <v>82</v>
      </c>
      <c r="E2082" t="s">
        <v>158</v>
      </c>
      <c r="F2082">
        <f t="shared" si="66"/>
        <v>82</v>
      </c>
      <c r="H2082">
        <v>82</v>
      </c>
      <c r="I2082" t="str">
        <f t="shared" si="65"/>
        <v>Not Outlier</v>
      </c>
    </row>
    <row r="2083" spans="1:9" x14ac:dyDescent="0.25">
      <c r="A2083">
        <v>2082</v>
      </c>
      <c r="B2083" s="1" t="s">
        <v>109</v>
      </c>
      <c r="C2083" t="s">
        <v>151</v>
      </c>
      <c r="D2083">
        <v>70</v>
      </c>
      <c r="E2083" t="s">
        <v>158</v>
      </c>
      <c r="F2083">
        <f t="shared" si="66"/>
        <v>70</v>
      </c>
      <c r="H2083">
        <v>70</v>
      </c>
      <c r="I2083" t="str">
        <f t="shared" si="65"/>
        <v>Not Outlier</v>
      </c>
    </row>
    <row r="2084" spans="1:9" x14ac:dyDescent="0.25">
      <c r="A2084">
        <v>2083</v>
      </c>
      <c r="B2084" s="1" t="s">
        <v>99</v>
      </c>
      <c r="C2084" t="s">
        <v>151</v>
      </c>
      <c r="D2084">
        <v>22</v>
      </c>
      <c r="E2084" t="s">
        <v>158</v>
      </c>
      <c r="F2084">
        <f t="shared" si="66"/>
        <v>22</v>
      </c>
      <c r="H2084">
        <v>22</v>
      </c>
      <c r="I2084" t="str">
        <f t="shared" si="65"/>
        <v>Not Outlier</v>
      </c>
    </row>
    <row r="2085" spans="1:9" x14ac:dyDescent="0.25">
      <c r="A2085">
        <v>2084</v>
      </c>
      <c r="B2085" s="1" t="s">
        <v>99</v>
      </c>
      <c r="C2085" t="s">
        <v>152</v>
      </c>
      <c r="D2085">
        <v>75</v>
      </c>
      <c r="E2085" t="s">
        <v>158</v>
      </c>
      <c r="F2085">
        <f t="shared" si="66"/>
        <v>75</v>
      </c>
      <c r="H2085">
        <v>75</v>
      </c>
      <c r="I2085" t="str">
        <f t="shared" si="65"/>
        <v>Not Outlier</v>
      </c>
    </row>
    <row r="2086" spans="1:9" x14ac:dyDescent="0.25">
      <c r="A2086">
        <v>2085</v>
      </c>
      <c r="B2086" s="1" t="s">
        <v>100</v>
      </c>
      <c r="C2086" t="s">
        <v>152</v>
      </c>
      <c r="D2086">
        <v>23</v>
      </c>
      <c r="E2086" t="s">
        <v>158</v>
      </c>
      <c r="F2086">
        <f t="shared" si="66"/>
        <v>23</v>
      </c>
      <c r="H2086">
        <v>23</v>
      </c>
      <c r="I2086" t="str">
        <f t="shared" si="65"/>
        <v>Not Outlier</v>
      </c>
    </row>
    <row r="2087" spans="1:9" x14ac:dyDescent="0.25">
      <c r="A2087">
        <v>2086</v>
      </c>
      <c r="B2087" s="1" t="s">
        <v>99</v>
      </c>
      <c r="C2087" t="s">
        <v>152</v>
      </c>
      <c r="D2087">
        <v>48</v>
      </c>
      <c r="E2087" t="s">
        <v>158</v>
      </c>
      <c r="F2087">
        <f t="shared" si="66"/>
        <v>48</v>
      </c>
      <c r="H2087">
        <v>48</v>
      </c>
      <c r="I2087" t="str">
        <f t="shared" si="65"/>
        <v>Not Outlier</v>
      </c>
    </row>
    <row r="2088" spans="1:9" x14ac:dyDescent="0.25">
      <c r="A2088">
        <v>2087</v>
      </c>
      <c r="B2088" s="1" t="s">
        <v>99</v>
      </c>
      <c r="C2088" t="s">
        <v>152</v>
      </c>
      <c r="D2088">
        <v>49</v>
      </c>
      <c r="E2088" t="s">
        <v>158</v>
      </c>
      <c r="F2088">
        <f t="shared" si="66"/>
        <v>49</v>
      </c>
      <c r="H2088">
        <v>49</v>
      </c>
      <c r="I2088" t="str">
        <f t="shared" si="65"/>
        <v>Not Outlier</v>
      </c>
    </row>
    <row r="2089" spans="1:9" x14ac:dyDescent="0.25">
      <c r="A2089">
        <v>2088</v>
      </c>
      <c r="B2089" s="1" t="s">
        <v>99</v>
      </c>
      <c r="C2089" t="s">
        <v>151</v>
      </c>
      <c r="D2089">
        <v>56</v>
      </c>
      <c r="E2089" t="s">
        <v>158</v>
      </c>
      <c r="F2089">
        <f t="shared" si="66"/>
        <v>56</v>
      </c>
      <c r="H2089">
        <v>56</v>
      </c>
      <c r="I2089" t="str">
        <f t="shared" si="65"/>
        <v>Not Outlier</v>
      </c>
    </row>
    <row r="2090" spans="1:9" x14ac:dyDescent="0.25">
      <c r="A2090">
        <v>2089</v>
      </c>
      <c r="B2090" s="1" t="s">
        <v>99</v>
      </c>
      <c r="C2090" t="s">
        <v>151</v>
      </c>
      <c r="D2090">
        <v>28</v>
      </c>
      <c r="E2090" t="s">
        <v>158</v>
      </c>
      <c r="F2090">
        <f t="shared" si="66"/>
        <v>28</v>
      </c>
      <c r="H2090">
        <v>28</v>
      </c>
      <c r="I2090" t="str">
        <f t="shared" si="65"/>
        <v>Not Outlier</v>
      </c>
    </row>
    <row r="2091" spans="1:9" x14ac:dyDescent="0.25">
      <c r="A2091">
        <v>2090</v>
      </c>
      <c r="B2091" s="1" t="s">
        <v>99</v>
      </c>
      <c r="C2091" t="s">
        <v>152</v>
      </c>
      <c r="D2091">
        <v>74</v>
      </c>
      <c r="E2091" t="s">
        <v>158</v>
      </c>
      <c r="F2091">
        <f t="shared" si="66"/>
        <v>74</v>
      </c>
      <c r="H2091">
        <v>74</v>
      </c>
      <c r="I2091" t="str">
        <f t="shared" si="65"/>
        <v>Not Outlier</v>
      </c>
    </row>
    <row r="2092" spans="1:9" x14ac:dyDescent="0.25">
      <c r="A2092">
        <v>2091</v>
      </c>
      <c r="B2092" s="1" t="s">
        <v>99</v>
      </c>
      <c r="C2092" t="s">
        <v>151</v>
      </c>
      <c r="D2092">
        <v>66</v>
      </c>
      <c r="E2092" t="s">
        <v>158</v>
      </c>
      <c r="F2092">
        <f t="shared" si="66"/>
        <v>66</v>
      </c>
      <c r="H2092">
        <v>66</v>
      </c>
      <c r="I2092" t="str">
        <f t="shared" si="65"/>
        <v>Not Outlier</v>
      </c>
    </row>
    <row r="2093" spans="1:9" x14ac:dyDescent="0.25">
      <c r="A2093">
        <v>2092</v>
      </c>
      <c r="B2093" s="1" t="s">
        <v>99</v>
      </c>
      <c r="C2093" t="s">
        <v>151</v>
      </c>
      <c r="D2093">
        <v>90</v>
      </c>
      <c r="E2093" t="s">
        <v>158</v>
      </c>
      <c r="F2093">
        <f t="shared" si="66"/>
        <v>90</v>
      </c>
      <c r="H2093">
        <v>90</v>
      </c>
      <c r="I2093" t="str">
        <f t="shared" si="65"/>
        <v>Not Outlier</v>
      </c>
    </row>
    <row r="2094" spans="1:9" x14ac:dyDescent="0.25">
      <c r="A2094">
        <v>2093</v>
      </c>
      <c r="B2094" s="1" t="s">
        <v>100</v>
      </c>
      <c r="C2094" t="s">
        <v>152</v>
      </c>
      <c r="D2094">
        <v>41</v>
      </c>
      <c r="E2094" t="s">
        <v>158</v>
      </c>
      <c r="F2094">
        <f t="shared" si="66"/>
        <v>41</v>
      </c>
      <c r="H2094">
        <v>41</v>
      </c>
      <c r="I2094" t="str">
        <f t="shared" si="65"/>
        <v>Not Outlier</v>
      </c>
    </row>
    <row r="2095" spans="1:9" x14ac:dyDescent="0.25">
      <c r="A2095">
        <v>2094</v>
      </c>
      <c r="B2095" s="1" t="s">
        <v>101</v>
      </c>
      <c r="C2095" t="s">
        <v>152</v>
      </c>
      <c r="D2095">
        <v>24</v>
      </c>
      <c r="E2095" t="s">
        <v>158</v>
      </c>
      <c r="F2095">
        <f t="shared" si="66"/>
        <v>24</v>
      </c>
      <c r="H2095">
        <v>24</v>
      </c>
      <c r="I2095" t="str">
        <f t="shared" si="65"/>
        <v>Not Outlier</v>
      </c>
    </row>
    <row r="2096" spans="1:9" x14ac:dyDescent="0.25">
      <c r="A2096">
        <v>2095</v>
      </c>
      <c r="B2096" s="1" t="s">
        <v>99</v>
      </c>
      <c r="C2096" t="s">
        <v>152</v>
      </c>
      <c r="D2096">
        <v>29</v>
      </c>
      <c r="E2096" t="s">
        <v>158</v>
      </c>
      <c r="F2096">
        <f t="shared" si="66"/>
        <v>29</v>
      </c>
      <c r="H2096">
        <v>29</v>
      </c>
      <c r="I2096" t="str">
        <f t="shared" si="65"/>
        <v>Not Outlier</v>
      </c>
    </row>
    <row r="2097" spans="1:9" x14ac:dyDescent="0.25">
      <c r="A2097">
        <v>2096</v>
      </c>
      <c r="B2097" s="1" t="s">
        <v>99</v>
      </c>
      <c r="C2097" t="s">
        <v>151</v>
      </c>
      <c r="D2097">
        <v>36</v>
      </c>
      <c r="E2097" t="s">
        <v>158</v>
      </c>
      <c r="F2097">
        <f t="shared" si="66"/>
        <v>36</v>
      </c>
      <c r="H2097">
        <v>36</v>
      </c>
      <c r="I2097" t="str">
        <f t="shared" si="65"/>
        <v>Not Outlier</v>
      </c>
    </row>
    <row r="2098" spans="1:9" x14ac:dyDescent="0.25">
      <c r="A2098">
        <v>2097</v>
      </c>
      <c r="B2098" s="1" t="s">
        <v>100</v>
      </c>
      <c r="C2098" t="s">
        <v>151</v>
      </c>
      <c r="D2098">
        <v>30</v>
      </c>
      <c r="E2098" t="s">
        <v>158</v>
      </c>
      <c r="F2098">
        <f t="shared" si="66"/>
        <v>30</v>
      </c>
      <c r="H2098">
        <v>30</v>
      </c>
      <c r="I2098" t="str">
        <f t="shared" si="65"/>
        <v>Not Outlier</v>
      </c>
    </row>
    <row r="2099" spans="1:9" x14ac:dyDescent="0.25">
      <c r="A2099">
        <v>2098</v>
      </c>
      <c r="B2099" s="1" t="s">
        <v>107</v>
      </c>
      <c r="C2099" t="s">
        <v>151</v>
      </c>
      <c r="D2099">
        <v>35</v>
      </c>
      <c r="E2099" t="s">
        <v>158</v>
      </c>
      <c r="F2099">
        <f t="shared" si="66"/>
        <v>35</v>
      </c>
      <c r="H2099">
        <v>35</v>
      </c>
      <c r="I2099" t="str">
        <f t="shared" si="65"/>
        <v>Not Outlier</v>
      </c>
    </row>
    <row r="2100" spans="1:9" x14ac:dyDescent="0.25">
      <c r="A2100">
        <v>2099</v>
      </c>
      <c r="B2100" s="1" t="s">
        <v>106</v>
      </c>
      <c r="C2100" t="s">
        <v>152</v>
      </c>
      <c r="D2100">
        <v>76</v>
      </c>
      <c r="E2100" t="s">
        <v>158</v>
      </c>
      <c r="F2100">
        <f t="shared" si="66"/>
        <v>76</v>
      </c>
      <c r="H2100">
        <v>76</v>
      </c>
      <c r="I2100" t="str">
        <f t="shared" si="65"/>
        <v>Not Outlier</v>
      </c>
    </row>
    <row r="2101" spans="1:9" x14ac:dyDescent="0.25">
      <c r="A2101">
        <v>2100</v>
      </c>
      <c r="B2101" s="1" t="s">
        <v>100</v>
      </c>
      <c r="C2101" t="s">
        <v>151</v>
      </c>
      <c r="D2101">
        <v>82</v>
      </c>
      <c r="E2101" t="s">
        <v>158</v>
      </c>
      <c r="F2101">
        <f t="shared" si="66"/>
        <v>82</v>
      </c>
      <c r="H2101">
        <v>82</v>
      </c>
      <c r="I2101" t="str">
        <f t="shared" si="65"/>
        <v>Not Outlier</v>
      </c>
    </row>
    <row r="2102" spans="1:9" x14ac:dyDescent="0.25">
      <c r="A2102">
        <v>2101</v>
      </c>
      <c r="B2102" s="1" t="s">
        <v>107</v>
      </c>
      <c r="C2102" t="s">
        <v>151</v>
      </c>
      <c r="D2102">
        <v>57</v>
      </c>
      <c r="E2102" t="s">
        <v>158</v>
      </c>
      <c r="F2102">
        <f t="shared" si="66"/>
        <v>57</v>
      </c>
      <c r="H2102">
        <v>57</v>
      </c>
      <c r="I2102" t="str">
        <f t="shared" si="65"/>
        <v>Not Outlier</v>
      </c>
    </row>
    <row r="2103" spans="1:9" x14ac:dyDescent="0.25">
      <c r="A2103">
        <v>2102</v>
      </c>
      <c r="B2103" s="1" t="s">
        <v>99</v>
      </c>
      <c r="C2103" t="s">
        <v>152</v>
      </c>
      <c r="D2103">
        <v>57</v>
      </c>
      <c r="E2103" t="s">
        <v>158</v>
      </c>
      <c r="F2103">
        <f t="shared" si="66"/>
        <v>57</v>
      </c>
      <c r="H2103">
        <v>57</v>
      </c>
      <c r="I2103" t="str">
        <f t="shared" si="65"/>
        <v>Not Outlier</v>
      </c>
    </row>
    <row r="2104" spans="1:9" x14ac:dyDescent="0.25">
      <c r="A2104">
        <v>2103</v>
      </c>
      <c r="B2104" s="1" t="s">
        <v>99</v>
      </c>
      <c r="C2104" t="s">
        <v>151</v>
      </c>
      <c r="D2104">
        <v>87</v>
      </c>
      <c r="E2104" t="s">
        <v>158</v>
      </c>
      <c r="F2104">
        <f t="shared" si="66"/>
        <v>87</v>
      </c>
      <c r="H2104">
        <v>87</v>
      </c>
      <c r="I2104" t="str">
        <f t="shared" si="65"/>
        <v>Not Outlier</v>
      </c>
    </row>
    <row r="2105" spans="1:9" x14ac:dyDescent="0.25">
      <c r="A2105">
        <v>2104</v>
      </c>
      <c r="B2105" s="1" t="s">
        <v>99</v>
      </c>
      <c r="C2105" t="s">
        <v>151</v>
      </c>
      <c r="D2105">
        <v>59</v>
      </c>
      <c r="E2105" t="s">
        <v>158</v>
      </c>
      <c r="F2105">
        <f t="shared" si="66"/>
        <v>59</v>
      </c>
      <c r="H2105">
        <v>59</v>
      </c>
      <c r="I2105" t="str">
        <f t="shared" si="65"/>
        <v>Not Outlier</v>
      </c>
    </row>
    <row r="2106" spans="1:9" x14ac:dyDescent="0.25">
      <c r="A2106">
        <v>2105</v>
      </c>
      <c r="B2106" s="1" t="s">
        <v>108</v>
      </c>
      <c r="C2106" t="s">
        <v>151</v>
      </c>
      <c r="D2106">
        <v>33</v>
      </c>
      <c r="E2106" t="s">
        <v>158</v>
      </c>
      <c r="F2106">
        <f t="shared" si="66"/>
        <v>33</v>
      </c>
      <c r="H2106">
        <v>33</v>
      </c>
      <c r="I2106" t="str">
        <f t="shared" si="65"/>
        <v>Not Outlier</v>
      </c>
    </row>
    <row r="2107" spans="1:9" x14ac:dyDescent="0.25">
      <c r="A2107">
        <v>2106</v>
      </c>
      <c r="B2107" s="1" t="s">
        <v>107</v>
      </c>
      <c r="C2107" t="s">
        <v>151</v>
      </c>
      <c r="D2107">
        <v>36</v>
      </c>
      <c r="E2107" t="s">
        <v>158</v>
      </c>
      <c r="F2107">
        <f t="shared" si="66"/>
        <v>36</v>
      </c>
      <c r="H2107">
        <v>36</v>
      </c>
      <c r="I2107" t="str">
        <f t="shared" si="65"/>
        <v>Not Outlier</v>
      </c>
    </row>
    <row r="2108" spans="1:9" x14ac:dyDescent="0.25">
      <c r="A2108">
        <v>2107</v>
      </c>
      <c r="B2108" s="1" t="s">
        <v>105</v>
      </c>
      <c r="C2108" t="s">
        <v>151</v>
      </c>
      <c r="D2108">
        <v>56</v>
      </c>
      <c r="E2108" t="s">
        <v>158</v>
      </c>
      <c r="F2108">
        <f t="shared" si="66"/>
        <v>56</v>
      </c>
      <c r="H2108">
        <v>56</v>
      </c>
      <c r="I2108" t="str">
        <f t="shared" si="65"/>
        <v>Not Outlier</v>
      </c>
    </row>
    <row r="2109" spans="1:9" x14ac:dyDescent="0.25">
      <c r="A2109">
        <v>2108</v>
      </c>
      <c r="B2109" s="1" t="s">
        <v>99</v>
      </c>
      <c r="C2109" t="s">
        <v>151</v>
      </c>
      <c r="D2109">
        <v>37</v>
      </c>
      <c r="E2109" t="s">
        <v>158</v>
      </c>
      <c r="F2109">
        <f t="shared" si="66"/>
        <v>37</v>
      </c>
      <c r="H2109">
        <v>37</v>
      </c>
      <c r="I2109" t="str">
        <f t="shared" si="65"/>
        <v>Not Outlier</v>
      </c>
    </row>
    <row r="2110" spans="1:9" x14ac:dyDescent="0.25">
      <c r="A2110">
        <v>2109</v>
      </c>
      <c r="B2110" s="1" t="s">
        <v>99</v>
      </c>
      <c r="C2110" t="s">
        <v>151</v>
      </c>
      <c r="D2110">
        <v>62</v>
      </c>
      <c r="E2110" t="s">
        <v>158</v>
      </c>
      <c r="F2110">
        <f t="shared" si="66"/>
        <v>62</v>
      </c>
      <c r="H2110">
        <v>62</v>
      </c>
      <c r="I2110" t="str">
        <f t="shared" si="65"/>
        <v>Not Outlier</v>
      </c>
    </row>
    <row r="2111" spans="1:9" x14ac:dyDescent="0.25">
      <c r="A2111">
        <v>2110</v>
      </c>
      <c r="B2111" s="1" t="s">
        <v>100</v>
      </c>
      <c r="C2111" t="s">
        <v>151</v>
      </c>
      <c r="D2111">
        <v>84</v>
      </c>
      <c r="E2111" t="s">
        <v>158</v>
      </c>
      <c r="F2111">
        <f t="shared" si="66"/>
        <v>84</v>
      </c>
      <c r="H2111">
        <v>84</v>
      </c>
      <c r="I2111" t="str">
        <f t="shared" si="65"/>
        <v>Not Outlier</v>
      </c>
    </row>
    <row r="2112" spans="1:9" x14ac:dyDescent="0.25">
      <c r="A2112">
        <v>2111</v>
      </c>
      <c r="B2112" s="1" t="s">
        <v>100</v>
      </c>
      <c r="C2112" t="s">
        <v>152</v>
      </c>
      <c r="D2112">
        <v>42</v>
      </c>
      <c r="E2112" t="s">
        <v>158</v>
      </c>
      <c r="F2112">
        <f t="shared" si="66"/>
        <v>42</v>
      </c>
      <c r="H2112">
        <v>42</v>
      </c>
      <c r="I2112" t="str">
        <f t="shared" si="65"/>
        <v>Not Outlier</v>
      </c>
    </row>
    <row r="2113" spans="1:9" x14ac:dyDescent="0.25">
      <c r="A2113">
        <v>2112</v>
      </c>
      <c r="B2113" s="1" t="s">
        <v>99</v>
      </c>
      <c r="C2113" t="s">
        <v>151</v>
      </c>
      <c r="D2113">
        <v>70</v>
      </c>
      <c r="E2113" t="s">
        <v>158</v>
      </c>
      <c r="F2113">
        <f t="shared" si="66"/>
        <v>70</v>
      </c>
      <c r="H2113">
        <v>70</v>
      </c>
      <c r="I2113" t="str">
        <f t="shared" si="65"/>
        <v>Not Outlier</v>
      </c>
    </row>
    <row r="2114" spans="1:9" x14ac:dyDescent="0.25">
      <c r="A2114">
        <v>2113</v>
      </c>
      <c r="B2114" s="1" t="s">
        <v>99</v>
      </c>
      <c r="C2114" t="s">
        <v>152</v>
      </c>
      <c r="D2114">
        <v>32</v>
      </c>
      <c r="E2114" t="s">
        <v>158</v>
      </c>
      <c r="F2114">
        <f t="shared" si="66"/>
        <v>32</v>
      </c>
      <c r="H2114">
        <v>32</v>
      </c>
      <c r="I2114" t="str">
        <f t="shared" si="65"/>
        <v>Not Outlier</v>
      </c>
    </row>
    <row r="2115" spans="1:9" x14ac:dyDescent="0.25">
      <c r="A2115">
        <v>2114</v>
      </c>
      <c r="B2115" s="1" t="s">
        <v>100</v>
      </c>
      <c r="C2115" t="s">
        <v>151</v>
      </c>
      <c r="D2115">
        <v>62</v>
      </c>
      <c r="E2115" t="s">
        <v>158</v>
      </c>
      <c r="F2115">
        <f t="shared" si="66"/>
        <v>62</v>
      </c>
      <c r="H2115">
        <v>62</v>
      </c>
      <c r="I2115" t="str">
        <f t="shared" ref="I2115:I2178" si="67">IF(OR(H2115&gt;$L$9,H2115&lt;$L$10),"Outlier","Not Outlier")</f>
        <v>Not Outlier</v>
      </c>
    </row>
    <row r="2116" spans="1:9" x14ac:dyDescent="0.25">
      <c r="A2116">
        <v>2115</v>
      </c>
      <c r="B2116" s="1" t="s">
        <v>99</v>
      </c>
      <c r="C2116" t="s">
        <v>152</v>
      </c>
      <c r="D2116">
        <v>45</v>
      </c>
      <c r="E2116" t="s">
        <v>158</v>
      </c>
      <c r="F2116">
        <f t="shared" si="66"/>
        <v>45</v>
      </c>
      <c r="H2116">
        <v>45</v>
      </c>
      <c r="I2116" t="str">
        <f t="shared" si="67"/>
        <v>Not Outlier</v>
      </c>
    </row>
    <row r="2117" spans="1:9" x14ac:dyDescent="0.25">
      <c r="A2117">
        <v>2116</v>
      </c>
      <c r="B2117" s="1" t="s">
        <v>110</v>
      </c>
      <c r="C2117" t="s">
        <v>152</v>
      </c>
      <c r="D2117">
        <v>84</v>
      </c>
      <c r="E2117" t="s">
        <v>158</v>
      </c>
      <c r="F2117">
        <f t="shared" si="66"/>
        <v>84</v>
      </c>
      <c r="H2117">
        <v>84</v>
      </c>
      <c r="I2117" t="str">
        <f t="shared" si="67"/>
        <v>Not Outlier</v>
      </c>
    </row>
    <row r="2118" spans="1:9" x14ac:dyDescent="0.25">
      <c r="A2118">
        <v>2117</v>
      </c>
      <c r="B2118" s="1" t="s">
        <v>99</v>
      </c>
      <c r="C2118" t="s">
        <v>152</v>
      </c>
      <c r="D2118">
        <v>21</v>
      </c>
      <c r="E2118" t="s">
        <v>158</v>
      </c>
      <c r="F2118">
        <f t="shared" ref="F2118:F2181" si="68">IF(D2118,D2118,AVERAGE(D2115:D2117))</f>
        <v>21</v>
      </c>
      <c r="H2118">
        <v>21</v>
      </c>
      <c r="I2118" t="str">
        <f t="shared" si="67"/>
        <v>Not Outlier</v>
      </c>
    </row>
    <row r="2119" spans="1:9" x14ac:dyDescent="0.25">
      <c r="A2119">
        <v>2118</v>
      </c>
      <c r="B2119" s="1" t="s">
        <v>99</v>
      </c>
      <c r="C2119" t="s">
        <v>151</v>
      </c>
      <c r="D2119">
        <v>68</v>
      </c>
      <c r="E2119" t="s">
        <v>158</v>
      </c>
      <c r="F2119">
        <f t="shared" si="68"/>
        <v>68</v>
      </c>
      <c r="H2119">
        <v>68</v>
      </c>
      <c r="I2119" t="str">
        <f t="shared" si="67"/>
        <v>Not Outlier</v>
      </c>
    </row>
    <row r="2120" spans="1:9" x14ac:dyDescent="0.25">
      <c r="A2120">
        <v>2119</v>
      </c>
      <c r="B2120" s="1" t="s">
        <v>99</v>
      </c>
      <c r="C2120" t="s">
        <v>152</v>
      </c>
      <c r="D2120">
        <v>68</v>
      </c>
      <c r="E2120" t="s">
        <v>158</v>
      </c>
      <c r="F2120">
        <f t="shared" si="68"/>
        <v>68</v>
      </c>
      <c r="H2120">
        <v>68</v>
      </c>
      <c r="I2120" t="str">
        <f t="shared" si="67"/>
        <v>Not Outlier</v>
      </c>
    </row>
    <row r="2121" spans="1:9" x14ac:dyDescent="0.25">
      <c r="A2121">
        <v>2120</v>
      </c>
      <c r="B2121" s="1" t="s">
        <v>99</v>
      </c>
      <c r="C2121" t="s">
        <v>152</v>
      </c>
      <c r="D2121">
        <v>26</v>
      </c>
      <c r="E2121" t="s">
        <v>158</v>
      </c>
      <c r="F2121">
        <f t="shared" si="68"/>
        <v>26</v>
      </c>
      <c r="H2121">
        <v>26</v>
      </c>
      <c r="I2121" t="str">
        <f t="shared" si="67"/>
        <v>Not Outlier</v>
      </c>
    </row>
    <row r="2122" spans="1:9" x14ac:dyDescent="0.25">
      <c r="A2122">
        <v>2121</v>
      </c>
      <c r="B2122" s="1" t="s">
        <v>103</v>
      </c>
      <c r="C2122" t="s">
        <v>151</v>
      </c>
      <c r="D2122">
        <v>29</v>
      </c>
      <c r="E2122" t="s">
        <v>158</v>
      </c>
      <c r="F2122">
        <f t="shared" si="68"/>
        <v>29</v>
      </c>
      <c r="H2122">
        <v>29</v>
      </c>
      <c r="I2122" t="str">
        <f t="shared" si="67"/>
        <v>Not Outlier</v>
      </c>
    </row>
    <row r="2123" spans="1:9" x14ac:dyDescent="0.25">
      <c r="A2123">
        <v>2122</v>
      </c>
      <c r="B2123" s="1" t="s">
        <v>100</v>
      </c>
      <c r="C2123" t="s">
        <v>151</v>
      </c>
      <c r="D2123">
        <v>84</v>
      </c>
      <c r="E2123" t="s">
        <v>158</v>
      </c>
      <c r="F2123">
        <f t="shared" si="68"/>
        <v>84</v>
      </c>
      <c r="H2123">
        <v>84</v>
      </c>
      <c r="I2123" t="str">
        <f t="shared" si="67"/>
        <v>Not Outlier</v>
      </c>
    </row>
    <row r="2124" spans="1:9" x14ac:dyDescent="0.25">
      <c r="A2124">
        <v>2123</v>
      </c>
      <c r="B2124" s="1" t="s">
        <v>107</v>
      </c>
      <c r="C2124" t="s">
        <v>152</v>
      </c>
      <c r="D2124">
        <v>54</v>
      </c>
      <c r="E2124" t="s">
        <v>158</v>
      </c>
      <c r="F2124">
        <f t="shared" si="68"/>
        <v>54</v>
      </c>
      <c r="H2124">
        <v>54</v>
      </c>
      <c r="I2124" t="str">
        <f t="shared" si="67"/>
        <v>Not Outlier</v>
      </c>
    </row>
    <row r="2125" spans="1:9" x14ac:dyDescent="0.25">
      <c r="A2125">
        <v>2124</v>
      </c>
      <c r="B2125" s="1" t="s">
        <v>100</v>
      </c>
      <c r="C2125" t="s">
        <v>152</v>
      </c>
      <c r="D2125">
        <v>83</v>
      </c>
      <c r="E2125" t="s">
        <v>158</v>
      </c>
      <c r="F2125">
        <f t="shared" si="68"/>
        <v>83</v>
      </c>
      <c r="H2125">
        <v>83</v>
      </c>
      <c r="I2125" t="str">
        <f t="shared" si="67"/>
        <v>Not Outlier</v>
      </c>
    </row>
    <row r="2126" spans="1:9" x14ac:dyDescent="0.25">
      <c r="A2126">
        <v>2125</v>
      </c>
      <c r="B2126" s="1" t="s">
        <v>99</v>
      </c>
      <c r="C2126" t="s">
        <v>152</v>
      </c>
      <c r="D2126">
        <v>69</v>
      </c>
      <c r="E2126" t="s">
        <v>158</v>
      </c>
      <c r="F2126">
        <f t="shared" si="68"/>
        <v>69</v>
      </c>
      <c r="H2126">
        <v>69</v>
      </c>
      <c r="I2126" t="str">
        <f t="shared" si="67"/>
        <v>Not Outlier</v>
      </c>
    </row>
    <row r="2127" spans="1:9" x14ac:dyDescent="0.25">
      <c r="A2127">
        <v>2126</v>
      </c>
      <c r="B2127" s="1" t="s">
        <v>99</v>
      </c>
      <c r="C2127" t="s">
        <v>152</v>
      </c>
      <c r="D2127">
        <v>76</v>
      </c>
      <c r="E2127" t="s">
        <v>158</v>
      </c>
      <c r="F2127">
        <f t="shared" si="68"/>
        <v>76</v>
      </c>
      <c r="H2127">
        <v>76</v>
      </c>
      <c r="I2127" t="str">
        <f t="shared" si="67"/>
        <v>Not Outlier</v>
      </c>
    </row>
    <row r="2128" spans="1:9" x14ac:dyDescent="0.25">
      <c r="A2128">
        <v>2127</v>
      </c>
      <c r="B2128" s="1" t="s">
        <v>99</v>
      </c>
      <c r="C2128" t="s">
        <v>152</v>
      </c>
      <c r="D2128">
        <v>37</v>
      </c>
      <c r="E2128" t="s">
        <v>158</v>
      </c>
      <c r="F2128">
        <f t="shared" si="68"/>
        <v>37</v>
      </c>
      <c r="H2128">
        <v>37</v>
      </c>
      <c r="I2128" t="str">
        <f t="shared" si="67"/>
        <v>Not Outlier</v>
      </c>
    </row>
    <row r="2129" spans="1:9" x14ac:dyDescent="0.25">
      <c r="A2129">
        <v>2128</v>
      </c>
      <c r="B2129" s="1" t="s">
        <v>100</v>
      </c>
      <c r="C2129" t="s">
        <v>152</v>
      </c>
      <c r="D2129">
        <v>56</v>
      </c>
      <c r="E2129" t="s">
        <v>158</v>
      </c>
      <c r="F2129">
        <f t="shared" si="68"/>
        <v>56</v>
      </c>
      <c r="H2129">
        <v>56</v>
      </c>
      <c r="I2129" t="str">
        <f t="shared" si="67"/>
        <v>Not Outlier</v>
      </c>
    </row>
    <row r="2130" spans="1:9" x14ac:dyDescent="0.25">
      <c r="A2130">
        <v>2129</v>
      </c>
      <c r="B2130" s="1" t="s">
        <v>109</v>
      </c>
      <c r="C2130" t="s">
        <v>152</v>
      </c>
      <c r="D2130">
        <v>67</v>
      </c>
      <c r="E2130" t="s">
        <v>158</v>
      </c>
      <c r="F2130">
        <f t="shared" si="68"/>
        <v>67</v>
      </c>
      <c r="H2130">
        <v>67</v>
      </c>
      <c r="I2130" t="str">
        <f t="shared" si="67"/>
        <v>Not Outlier</v>
      </c>
    </row>
    <row r="2131" spans="1:9" x14ac:dyDescent="0.25">
      <c r="A2131">
        <v>2130</v>
      </c>
      <c r="B2131" s="1" t="s">
        <v>109</v>
      </c>
      <c r="C2131" t="s">
        <v>152</v>
      </c>
      <c r="D2131">
        <v>20</v>
      </c>
      <c r="E2131" t="s">
        <v>158</v>
      </c>
      <c r="F2131">
        <f t="shared" si="68"/>
        <v>20</v>
      </c>
      <c r="H2131">
        <v>20</v>
      </c>
      <c r="I2131" t="str">
        <f t="shared" si="67"/>
        <v>Not Outlier</v>
      </c>
    </row>
    <row r="2132" spans="1:9" x14ac:dyDescent="0.25">
      <c r="A2132">
        <v>2131</v>
      </c>
      <c r="B2132" s="1" t="s">
        <v>100</v>
      </c>
      <c r="C2132" t="s">
        <v>152</v>
      </c>
      <c r="D2132">
        <v>89</v>
      </c>
      <c r="E2132" t="s">
        <v>158</v>
      </c>
      <c r="F2132">
        <f t="shared" si="68"/>
        <v>89</v>
      </c>
      <c r="H2132">
        <v>89</v>
      </c>
      <c r="I2132" t="str">
        <f t="shared" si="67"/>
        <v>Not Outlier</v>
      </c>
    </row>
    <row r="2133" spans="1:9" x14ac:dyDescent="0.25">
      <c r="A2133">
        <v>2132</v>
      </c>
      <c r="B2133" s="1" t="s">
        <v>105</v>
      </c>
      <c r="C2133" t="s">
        <v>152</v>
      </c>
      <c r="D2133">
        <v>55</v>
      </c>
      <c r="E2133" t="s">
        <v>158</v>
      </c>
      <c r="F2133">
        <f t="shared" si="68"/>
        <v>55</v>
      </c>
      <c r="H2133">
        <v>55</v>
      </c>
      <c r="I2133" t="str">
        <f t="shared" si="67"/>
        <v>Not Outlier</v>
      </c>
    </row>
    <row r="2134" spans="1:9" x14ac:dyDescent="0.25">
      <c r="A2134">
        <v>2133</v>
      </c>
      <c r="B2134" s="1" t="s">
        <v>104</v>
      </c>
      <c r="C2134" t="s">
        <v>151</v>
      </c>
      <c r="D2134">
        <v>69</v>
      </c>
      <c r="E2134" t="s">
        <v>158</v>
      </c>
      <c r="F2134">
        <f t="shared" si="68"/>
        <v>69</v>
      </c>
      <c r="H2134">
        <v>69</v>
      </c>
      <c r="I2134" t="str">
        <f t="shared" si="67"/>
        <v>Not Outlier</v>
      </c>
    </row>
    <row r="2135" spans="1:9" x14ac:dyDescent="0.25">
      <c r="A2135">
        <v>2134</v>
      </c>
      <c r="B2135" s="1" t="s">
        <v>106</v>
      </c>
      <c r="C2135" t="s">
        <v>152</v>
      </c>
      <c r="D2135">
        <v>69</v>
      </c>
      <c r="E2135" t="s">
        <v>158</v>
      </c>
      <c r="F2135">
        <f t="shared" si="68"/>
        <v>69</v>
      </c>
      <c r="H2135">
        <v>69</v>
      </c>
      <c r="I2135" t="str">
        <f t="shared" si="67"/>
        <v>Not Outlier</v>
      </c>
    </row>
    <row r="2136" spans="1:9" x14ac:dyDescent="0.25">
      <c r="A2136">
        <v>2135</v>
      </c>
      <c r="B2136" s="1" t="s">
        <v>100</v>
      </c>
      <c r="C2136" t="s">
        <v>151</v>
      </c>
      <c r="D2136">
        <v>61</v>
      </c>
      <c r="E2136" t="s">
        <v>158</v>
      </c>
      <c r="F2136">
        <f t="shared" si="68"/>
        <v>61</v>
      </c>
      <c r="H2136">
        <v>61</v>
      </c>
      <c r="I2136" t="str">
        <f t="shared" si="67"/>
        <v>Not Outlier</v>
      </c>
    </row>
    <row r="2137" spans="1:9" x14ac:dyDescent="0.25">
      <c r="A2137">
        <v>2136</v>
      </c>
      <c r="B2137" s="1" t="s">
        <v>99</v>
      </c>
      <c r="C2137" t="s">
        <v>151</v>
      </c>
      <c r="D2137">
        <v>83</v>
      </c>
      <c r="E2137" t="s">
        <v>158</v>
      </c>
      <c r="F2137">
        <f t="shared" si="68"/>
        <v>83</v>
      </c>
      <c r="H2137">
        <v>83</v>
      </c>
      <c r="I2137" t="str">
        <f t="shared" si="67"/>
        <v>Not Outlier</v>
      </c>
    </row>
    <row r="2138" spans="1:9" x14ac:dyDescent="0.25">
      <c r="A2138">
        <v>2137</v>
      </c>
      <c r="B2138" s="1" t="s">
        <v>107</v>
      </c>
      <c r="C2138" t="s">
        <v>151</v>
      </c>
      <c r="D2138">
        <v>62</v>
      </c>
      <c r="E2138" t="s">
        <v>158</v>
      </c>
      <c r="F2138">
        <f t="shared" si="68"/>
        <v>62</v>
      </c>
      <c r="H2138">
        <v>62</v>
      </c>
      <c r="I2138" t="str">
        <f t="shared" si="67"/>
        <v>Not Outlier</v>
      </c>
    </row>
    <row r="2139" spans="1:9" x14ac:dyDescent="0.25">
      <c r="A2139">
        <v>2138</v>
      </c>
      <c r="B2139" s="1" t="s">
        <v>99</v>
      </c>
      <c r="C2139" t="s">
        <v>151</v>
      </c>
      <c r="D2139">
        <v>87</v>
      </c>
      <c r="E2139" t="s">
        <v>158</v>
      </c>
      <c r="F2139">
        <f t="shared" si="68"/>
        <v>87</v>
      </c>
      <c r="H2139">
        <v>87</v>
      </c>
      <c r="I2139" t="str">
        <f t="shared" si="67"/>
        <v>Not Outlier</v>
      </c>
    </row>
    <row r="2140" spans="1:9" x14ac:dyDescent="0.25">
      <c r="A2140">
        <v>2139</v>
      </c>
      <c r="B2140" s="1" t="s">
        <v>101</v>
      </c>
      <c r="C2140" t="s">
        <v>152</v>
      </c>
      <c r="D2140">
        <v>24</v>
      </c>
      <c r="E2140" t="s">
        <v>158</v>
      </c>
      <c r="F2140">
        <f t="shared" si="68"/>
        <v>24</v>
      </c>
      <c r="H2140">
        <v>24</v>
      </c>
      <c r="I2140" t="str">
        <f t="shared" si="67"/>
        <v>Not Outlier</v>
      </c>
    </row>
    <row r="2141" spans="1:9" x14ac:dyDescent="0.25">
      <c r="A2141">
        <v>2140</v>
      </c>
      <c r="B2141" s="1" t="s">
        <v>99</v>
      </c>
      <c r="C2141" t="s">
        <v>151</v>
      </c>
      <c r="D2141">
        <v>53</v>
      </c>
      <c r="E2141" t="s">
        <v>158</v>
      </c>
      <c r="F2141">
        <f t="shared" si="68"/>
        <v>53</v>
      </c>
      <c r="H2141">
        <v>53</v>
      </c>
      <c r="I2141" t="str">
        <f t="shared" si="67"/>
        <v>Not Outlier</v>
      </c>
    </row>
    <row r="2142" spans="1:9" x14ac:dyDescent="0.25">
      <c r="A2142">
        <v>2141</v>
      </c>
      <c r="B2142" s="1" t="s">
        <v>99</v>
      </c>
      <c r="C2142" t="s">
        <v>151</v>
      </c>
      <c r="D2142">
        <v>53</v>
      </c>
      <c r="E2142" t="s">
        <v>158</v>
      </c>
      <c r="F2142">
        <f t="shared" si="68"/>
        <v>53</v>
      </c>
      <c r="H2142">
        <v>53</v>
      </c>
      <c r="I2142" t="str">
        <f t="shared" si="67"/>
        <v>Not Outlier</v>
      </c>
    </row>
    <row r="2143" spans="1:9" x14ac:dyDescent="0.25">
      <c r="A2143">
        <v>2142</v>
      </c>
      <c r="B2143" s="1" t="s">
        <v>100</v>
      </c>
      <c r="C2143" t="s">
        <v>151</v>
      </c>
      <c r="D2143">
        <v>37</v>
      </c>
      <c r="E2143" t="s">
        <v>158</v>
      </c>
      <c r="F2143">
        <f t="shared" si="68"/>
        <v>37</v>
      </c>
      <c r="H2143">
        <v>37</v>
      </c>
      <c r="I2143" t="str">
        <f t="shared" si="67"/>
        <v>Not Outlier</v>
      </c>
    </row>
    <row r="2144" spans="1:9" x14ac:dyDescent="0.25">
      <c r="A2144">
        <v>2143</v>
      </c>
      <c r="B2144" s="1" t="s">
        <v>99</v>
      </c>
      <c r="C2144" t="s">
        <v>152</v>
      </c>
      <c r="D2144">
        <v>59</v>
      </c>
      <c r="E2144" t="s">
        <v>158</v>
      </c>
      <c r="F2144">
        <f t="shared" si="68"/>
        <v>59</v>
      </c>
      <c r="H2144">
        <v>59</v>
      </c>
      <c r="I2144" t="str">
        <f t="shared" si="67"/>
        <v>Not Outlier</v>
      </c>
    </row>
    <row r="2145" spans="1:9" x14ac:dyDescent="0.25">
      <c r="A2145">
        <v>2144</v>
      </c>
      <c r="B2145" s="1" t="s">
        <v>105</v>
      </c>
      <c r="C2145" t="s">
        <v>151</v>
      </c>
      <c r="D2145">
        <v>59</v>
      </c>
      <c r="E2145" t="s">
        <v>158</v>
      </c>
      <c r="F2145">
        <f t="shared" si="68"/>
        <v>59</v>
      </c>
      <c r="H2145">
        <v>59</v>
      </c>
      <c r="I2145" t="str">
        <f t="shared" si="67"/>
        <v>Not Outlier</v>
      </c>
    </row>
    <row r="2146" spans="1:9" x14ac:dyDescent="0.25">
      <c r="A2146">
        <v>2145</v>
      </c>
      <c r="B2146" s="1" t="s">
        <v>99</v>
      </c>
      <c r="C2146" t="s">
        <v>152</v>
      </c>
      <c r="D2146">
        <v>60</v>
      </c>
      <c r="E2146" t="s">
        <v>158</v>
      </c>
      <c r="F2146">
        <f t="shared" si="68"/>
        <v>60</v>
      </c>
      <c r="H2146">
        <v>60</v>
      </c>
      <c r="I2146" t="str">
        <f t="shared" si="67"/>
        <v>Not Outlier</v>
      </c>
    </row>
    <row r="2147" spans="1:9" x14ac:dyDescent="0.25">
      <c r="A2147">
        <v>2146</v>
      </c>
      <c r="B2147" s="1" t="s">
        <v>99</v>
      </c>
      <c r="C2147" t="s">
        <v>152</v>
      </c>
      <c r="D2147">
        <v>28</v>
      </c>
      <c r="E2147" t="s">
        <v>158</v>
      </c>
      <c r="F2147">
        <f t="shared" si="68"/>
        <v>28</v>
      </c>
      <c r="H2147">
        <v>28</v>
      </c>
      <c r="I2147" t="str">
        <f t="shared" si="67"/>
        <v>Not Outlier</v>
      </c>
    </row>
    <row r="2148" spans="1:9" x14ac:dyDescent="0.25">
      <c r="A2148">
        <v>2147</v>
      </c>
      <c r="B2148" s="1" t="s">
        <v>106</v>
      </c>
      <c r="C2148" t="s">
        <v>151</v>
      </c>
      <c r="D2148">
        <v>52</v>
      </c>
      <c r="E2148" t="s">
        <v>158</v>
      </c>
      <c r="F2148">
        <f t="shared" si="68"/>
        <v>52</v>
      </c>
      <c r="H2148">
        <v>52</v>
      </c>
      <c r="I2148" t="str">
        <f t="shared" si="67"/>
        <v>Not Outlier</v>
      </c>
    </row>
    <row r="2149" spans="1:9" x14ac:dyDescent="0.25">
      <c r="A2149">
        <v>2148</v>
      </c>
      <c r="B2149" s="1" t="s">
        <v>99</v>
      </c>
      <c r="C2149" t="s">
        <v>152</v>
      </c>
      <c r="D2149">
        <v>44</v>
      </c>
      <c r="E2149" t="s">
        <v>158</v>
      </c>
      <c r="F2149">
        <f t="shared" si="68"/>
        <v>44</v>
      </c>
      <c r="H2149">
        <v>44</v>
      </c>
      <c r="I2149" t="str">
        <f t="shared" si="67"/>
        <v>Not Outlier</v>
      </c>
    </row>
    <row r="2150" spans="1:9" x14ac:dyDescent="0.25">
      <c r="A2150">
        <v>2149</v>
      </c>
      <c r="B2150" s="1" t="s">
        <v>100</v>
      </c>
      <c r="C2150" t="s">
        <v>152</v>
      </c>
      <c r="D2150">
        <v>72</v>
      </c>
      <c r="E2150" t="s">
        <v>158</v>
      </c>
      <c r="F2150">
        <f t="shared" si="68"/>
        <v>72</v>
      </c>
      <c r="H2150">
        <v>72</v>
      </c>
      <c r="I2150" t="str">
        <f t="shared" si="67"/>
        <v>Not Outlier</v>
      </c>
    </row>
    <row r="2151" spans="1:9" x14ac:dyDescent="0.25">
      <c r="A2151">
        <v>2150</v>
      </c>
      <c r="B2151" s="1" t="s">
        <v>99</v>
      </c>
      <c r="C2151" t="s">
        <v>152</v>
      </c>
      <c r="D2151">
        <v>18</v>
      </c>
      <c r="E2151" t="s">
        <v>158</v>
      </c>
      <c r="F2151">
        <f t="shared" si="68"/>
        <v>18</v>
      </c>
      <c r="H2151">
        <v>18</v>
      </c>
      <c r="I2151" t="str">
        <f t="shared" si="67"/>
        <v>Not Outlier</v>
      </c>
    </row>
    <row r="2152" spans="1:9" x14ac:dyDescent="0.25">
      <c r="A2152">
        <v>2151</v>
      </c>
      <c r="B2152" s="1" t="s">
        <v>110</v>
      </c>
      <c r="C2152" t="s">
        <v>151</v>
      </c>
      <c r="D2152">
        <v>41</v>
      </c>
      <c r="E2152" t="s">
        <v>158</v>
      </c>
      <c r="F2152">
        <f t="shared" si="68"/>
        <v>41</v>
      </c>
      <c r="H2152">
        <v>41</v>
      </c>
      <c r="I2152" t="str">
        <f t="shared" si="67"/>
        <v>Not Outlier</v>
      </c>
    </row>
    <row r="2153" spans="1:9" x14ac:dyDescent="0.25">
      <c r="A2153">
        <v>2152</v>
      </c>
      <c r="B2153" s="1" t="s">
        <v>99</v>
      </c>
      <c r="C2153" t="s">
        <v>152</v>
      </c>
      <c r="D2153">
        <v>77</v>
      </c>
      <c r="E2153" t="s">
        <v>158</v>
      </c>
      <c r="F2153">
        <f t="shared" si="68"/>
        <v>77</v>
      </c>
      <c r="H2153">
        <v>77</v>
      </c>
      <c r="I2153" t="str">
        <f t="shared" si="67"/>
        <v>Not Outlier</v>
      </c>
    </row>
    <row r="2154" spans="1:9" x14ac:dyDescent="0.25">
      <c r="A2154">
        <v>2153</v>
      </c>
      <c r="B2154" s="1" t="s">
        <v>105</v>
      </c>
      <c r="C2154" t="s">
        <v>151</v>
      </c>
      <c r="D2154">
        <v>87</v>
      </c>
      <c r="E2154" t="s">
        <v>158</v>
      </c>
      <c r="F2154">
        <f t="shared" si="68"/>
        <v>87</v>
      </c>
      <c r="H2154">
        <v>87</v>
      </c>
      <c r="I2154" t="str">
        <f t="shared" si="67"/>
        <v>Not Outlier</v>
      </c>
    </row>
    <row r="2155" spans="1:9" x14ac:dyDescent="0.25">
      <c r="A2155">
        <v>2154</v>
      </c>
      <c r="B2155" s="1" t="s">
        <v>105</v>
      </c>
      <c r="C2155" t="s">
        <v>151</v>
      </c>
      <c r="D2155">
        <v>38</v>
      </c>
      <c r="E2155" t="s">
        <v>158</v>
      </c>
      <c r="F2155">
        <f t="shared" si="68"/>
        <v>38</v>
      </c>
      <c r="H2155">
        <v>38</v>
      </c>
      <c r="I2155" t="str">
        <f t="shared" si="67"/>
        <v>Not Outlier</v>
      </c>
    </row>
    <row r="2156" spans="1:9" x14ac:dyDescent="0.25">
      <c r="A2156">
        <v>2155</v>
      </c>
      <c r="B2156" s="1" t="s">
        <v>100</v>
      </c>
      <c r="C2156" t="s">
        <v>151</v>
      </c>
      <c r="D2156">
        <v>62</v>
      </c>
      <c r="E2156" t="s">
        <v>158</v>
      </c>
      <c r="F2156">
        <f t="shared" si="68"/>
        <v>62</v>
      </c>
      <c r="H2156">
        <v>62</v>
      </c>
      <c r="I2156" t="str">
        <f t="shared" si="67"/>
        <v>Not Outlier</v>
      </c>
    </row>
    <row r="2157" spans="1:9" x14ac:dyDescent="0.25">
      <c r="A2157">
        <v>2156</v>
      </c>
      <c r="B2157" s="1" t="s">
        <v>99</v>
      </c>
      <c r="C2157" t="s">
        <v>152</v>
      </c>
      <c r="D2157">
        <v>74</v>
      </c>
      <c r="E2157" t="s">
        <v>158</v>
      </c>
      <c r="F2157">
        <f t="shared" si="68"/>
        <v>74</v>
      </c>
      <c r="H2157">
        <v>74</v>
      </c>
      <c r="I2157" t="str">
        <f t="shared" si="67"/>
        <v>Not Outlier</v>
      </c>
    </row>
    <row r="2158" spans="1:9" x14ac:dyDescent="0.25">
      <c r="A2158">
        <v>2157</v>
      </c>
      <c r="B2158" s="1" t="s">
        <v>99</v>
      </c>
      <c r="C2158" t="s">
        <v>151</v>
      </c>
      <c r="D2158">
        <v>58</v>
      </c>
      <c r="E2158" t="s">
        <v>158</v>
      </c>
      <c r="F2158">
        <f t="shared" si="68"/>
        <v>58</v>
      </c>
      <c r="H2158">
        <v>58</v>
      </c>
      <c r="I2158" t="str">
        <f t="shared" si="67"/>
        <v>Not Outlier</v>
      </c>
    </row>
    <row r="2159" spans="1:9" x14ac:dyDescent="0.25">
      <c r="A2159">
        <v>2158</v>
      </c>
      <c r="B2159" s="1" t="s">
        <v>99</v>
      </c>
      <c r="C2159" t="s">
        <v>151</v>
      </c>
      <c r="D2159">
        <v>57</v>
      </c>
      <c r="E2159" t="s">
        <v>158</v>
      </c>
      <c r="F2159">
        <f t="shared" si="68"/>
        <v>57</v>
      </c>
      <c r="H2159">
        <v>57</v>
      </c>
      <c r="I2159" t="str">
        <f t="shared" si="67"/>
        <v>Not Outlier</v>
      </c>
    </row>
    <row r="2160" spans="1:9" x14ac:dyDescent="0.25">
      <c r="A2160">
        <v>2159</v>
      </c>
      <c r="B2160" s="1" t="s">
        <v>101</v>
      </c>
      <c r="C2160" t="s">
        <v>152</v>
      </c>
      <c r="D2160">
        <v>58</v>
      </c>
      <c r="E2160" t="s">
        <v>158</v>
      </c>
      <c r="F2160">
        <f t="shared" si="68"/>
        <v>58</v>
      </c>
      <c r="H2160">
        <v>58</v>
      </c>
      <c r="I2160" t="str">
        <f t="shared" si="67"/>
        <v>Not Outlier</v>
      </c>
    </row>
    <row r="2161" spans="1:9" x14ac:dyDescent="0.25">
      <c r="A2161">
        <v>2160</v>
      </c>
      <c r="B2161" s="1" t="s">
        <v>105</v>
      </c>
      <c r="C2161" t="s">
        <v>152</v>
      </c>
      <c r="D2161">
        <v>58</v>
      </c>
      <c r="E2161" t="s">
        <v>158</v>
      </c>
      <c r="F2161">
        <f t="shared" si="68"/>
        <v>58</v>
      </c>
      <c r="H2161">
        <v>58</v>
      </c>
      <c r="I2161" t="str">
        <f t="shared" si="67"/>
        <v>Not Outlier</v>
      </c>
    </row>
    <row r="2162" spans="1:9" x14ac:dyDescent="0.25">
      <c r="A2162">
        <v>2161</v>
      </c>
      <c r="B2162" s="1" t="s">
        <v>105</v>
      </c>
      <c r="C2162" t="s">
        <v>152</v>
      </c>
      <c r="D2162">
        <v>20</v>
      </c>
      <c r="E2162" t="s">
        <v>158</v>
      </c>
      <c r="F2162">
        <f t="shared" si="68"/>
        <v>20</v>
      </c>
      <c r="H2162">
        <v>20</v>
      </c>
      <c r="I2162" t="str">
        <f t="shared" si="67"/>
        <v>Not Outlier</v>
      </c>
    </row>
    <row r="2163" spans="1:9" x14ac:dyDescent="0.25">
      <c r="A2163">
        <v>2162</v>
      </c>
      <c r="B2163" s="1" t="s">
        <v>99</v>
      </c>
      <c r="C2163" t="s">
        <v>151</v>
      </c>
      <c r="D2163">
        <v>42</v>
      </c>
      <c r="E2163" t="s">
        <v>158</v>
      </c>
      <c r="F2163">
        <f t="shared" si="68"/>
        <v>42</v>
      </c>
      <c r="H2163">
        <v>42</v>
      </c>
      <c r="I2163" t="str">
        <f t="shared" si="67"/>
        <v>Not Outlier</v>
      </c>
    </row>
    <row r="2164" spans="1:9" x14ac:dyDescent="0.25">
      <c r="A2164">
        <v>2163</v>
      </c>
      <c r="B2164" s="1" t="s">
        <v>104</v>
      </c>
      <c r="C2164" t="s">
        <v>151</v>
      </c>
      <c r="D2164">
        <v>68</v>
      </c>
      <c r="E2164" t="s">
        <v>158</v>
      </c>
      <c r="F2164">
        <f t="shared" si="68"/>
        <v>68</v>
      </c>
      <c r="H2164">
        <v>68</v>
      </c>
      <c r="I2164" t="str">
        <f t="shared" si="67"/>
        <v>Not Outlier</v>
      </c>
    </row>
    <row r="2165" spans="1:9" x14ac:dyDescent="0.25">
      <c r="A2165">
        <v>2164</v>
      </c>
      <c r="B2165" s="1" t="s">
        <v>100</v>
      </c>
      <c r="C2165" t="s">
        <v>151</v>
      </c>
      <c r="D2165">
        <v>47</v>
      </c>
      <c r="E2165" t="s">
        <v>158</v>
      </c>
      <c r="F2165">
        <f t="shared" si="68"/>
        <v>47</v>
      </c>
      <c r="H2165">
        <v>47</v>
      </c>
      <c r="I2165" t="str">
        <f t="shared" si="67"/>
        <v>Not Outlier</v>
      </c>
    </row>
    <row r="2166" spans="1:9" x14ac:dyDescent="0.25">
      <c r="A2166">
        <v>2165</v>
      </c>
      <c r="B2166" s="1" t="s">
        <v>101</v>
      </c>
      <c r="C2166" t="s">
        <v>151</v>
      </c>
      <c r="D2166">
        <v>23</v>
      </c>
      <c r="E2166" t="s">
        <v>158</v>
      </c>
      <c r="F2166">
        <f t="shared" si="68"/>
        <v>23</v>
      </c>
      <c r="H2166">
        <v>23</v>
      </c>
      <c r="I2166" t="str">
        <f t="shared" si="67"/>
        <v>Not Outlier</v>
      </c>
    </row>
    <row r="2167" spans="1:9" x14ac:dyDescent="0.25">
      <c r="A2167">
        <v>2166</v>
      </c>
      <c r="B2167" s="1" t="s">
        <v>102</v>
      </c>
      <c r="C2167" t="s">
        <v>152</v>
      </c>
      <c r="D2167">
        <v>18</v>
      </c>
      <c r="E2167" t="s">
        <v>158</v>
      </c>
      <c r="F2167">
        <f t="shared" si="68"/>
        <v>18</v>
      </c>
      <c r="H2167">
        <v>18</v>
      </c>
      <c r="I2167" t="str">
        <f t="shared" si="67"/>
        <v>Not Outlier</v>
      </c>
    </row>
    <row r="2168" spans="1:9" x14ac:dyDescent="0.25">
      <c r="A2168">
        <v>2167</v>
      </c>
      <c r="B2168" s="1" t="s">
        <v>99</v>
      </c>
      <c r="C2168" t="s">
        <v>152</v>
      </c>
      <c r="D2168">
        <v>55</v>
      </c>
      <c r="E2168" t="s">
        <v>158</v>
      </c>
      <c r="F2168">
        <f t="shared" si="68"/>
        <v>55</v>
      </c>
      <c r="H2168">
        <v>55</v>
      </c>
      <c r="I2168" t="str">
        <f t="shared" si="67"/>
        <v>Not Outlier</v>
      </c>
    </row>
    <row r="2169" spans="1:9" x14ac:dyDescent="0.25">
      <c r="A2169">
        <v>2168</v>
      </c>
      <c r="B2169" s="1" t="s">
        <v>111</v>
      </c>
      <c r="C2169" t="s">
        <v>151</v>
      </c>
      <c r="D2169">
        <v>73</v>
      </c>
      <c r="E2169" t="s">
        <v>158</v>
      </c>
      <c r="F2169">
        <f t="shared" si="68"/>
        <v>73</v>
      </c>
      <c r="H2169">
        <v>73</v>
      </c>
      <c r="I2169" t="str">
        <f t="shared" si="67"/>
        <v>Not Outlier</v>
      </c>
    </row>
    <row r="2170" spans="1:9" x14ac:dyDescent="0.25">
      <c r="A2170">
        <v>2169</v>
      </c>
      <c r="B2170" s="1" t="s">
        <v>99</v>
      </c>
      <c r="C2170" t="s">
        <v>151</v>
      </c>
      <c r="D2170">
        <v>44</v>
      </c>
      <c r="E2170" t="s">
        <v>158</v>
      </c>
      <c r="F2170">
        <f t="shared" si="68"/>
        <v>44</v>
      </c>
      <c r="H2170">
        <v>44</v>
      </c>
      <c r="I2170" t="str">
        <f t="shared" si="67"/>
        <v>Not Outlier</v>
      </c>
    </row>
    <row r="2171" spans="1:9" x14ac:dyDescent="0.25">
      <c r="A2171">
        <v>2170</v>
      </c>
      <c r="B2171" s="1" t="s">
        <v>99</v>
      </c>
      <c r="C2171" t="s">
        <v>152</v>
      </c>
      <c r="D2171">
        <v>46</v>
      </c>
      <c r="E2171" t="s">
        <v>158</v>
      </c>
      <c r="F2171">
        <f t="shared" si="68"/>
        <v>46</v>
      </c>
      <c r="H2171">
        <v>46</v>
      </c>
      <c r="I2171" t="str">
        <f t="shared" si="67"/>
        <v>Not Outlier</v>
      </c>
    </row>
    <row r="2172" spans="1:9" x14ac:dyDescent="0.25">
      <c r="A2172">
        <v>2171</v>
      </c>
      <c r="B2172" s="1" t="s">
        <v>100</v>
      </c>
      <c r="C2172" t="s">
        <v>151</v>
      </c>
      <c r="D2172">
        <v>57</v>
      </c>
      <c r="E2172" t="s">
        <v>158</v>
      </c>
      <c r="F2172">
        <f t="shared" si="68"/>
        <v>57</v>
      </c>
      <c r="H2172">
        <v>57</v>
      </c>
      <c r="I2172" t="str">
        <f t="shared" si="67"/>
        <v>Not Outlier</v>
      </c>
    </row>
    <row r="2173" spans="1:9" x14ac:dyDescent="0.25">
      <c r="A2173">
        <v>2172</v>
      </c>
      <c r="B2173" s="1" t="s">
        <v>101</v>
      </c>
      <c r="C2173" t="s">
        <v>151</v>
      </c>
      <c r="D2173">
        <v>64</v>
      </c>
      <c r="E2173" t="s">
        <v>158</v>
      </c>
      <c r="F2173">
        <f t="shared" si="68"/>
        <v>64</v>
      </c>
      <c r="H2173">
        <v>64</v>
      </c>
      <c r="I2173" t="str">
        <f t="shared" si="67"/>
        <v>Not Outlier</v>
      </c>
    </row>
    <row r="2174" spans="1:9" x14ac:dyDescent="0.25">
      <c r="A2174">
        <v>2173</v>
      </c>
      <c r="B2174" s="1" t="s">
        <v>99</v>
      </c>
      <c r="C2174" t="s">
        <v>151</v>
      </c>
      <c r="D2174">
        <v>49</v>
      </c>
      <c r="E2174" t="s">
        <v>158</v>
      </c>
      <c r="F2174">
        <f t="shared" si="68"/>
        <v>49</v>
      </c>
      <c r="H2174">
        <v>49</v>
      </c>
      <c r="I2174" t="str">
        <f t="shared" si="67"/>
        <v>Not Outlier</v>
      </c>
    </row>
    <row r="2175" spans="1:9" x14ac:dyDescent="0.25">
      <c r="A2175">
        <v>2174</v>
      </c>
      <c r="B2175" s="1" t="s">
        <v>99</v>
      </c>
      <c r="C2175" t="s">
        <v>152</v>
      </c>
      <c r="D2175">
        <v>38</v>
      </c>
      <c r="E2175" t="s">
        <v>158</v>
      </c>
      <c r="F2175">
        <f t="shared" si="68"/>
        <v>38</v>
      </c>
      <c r="H2175">
        <v>38</v>
      </c>
      <c r="I2175" t="str">
        <f t="shared" si="67"/>
        <v>Not Outlier</v>
      </c>
    </row>
    <row r="2176" spans="1:9" x14ac:dyDescent="0.25">
      <c r="A2176">
        <v>2175</v>
      </c>
      <c r="B2176" s="1" t="s">
        <v>99</v>
      </c>
      <c r="C2176" t="s">
        <v>151</v>
      </c>
      <c r="D2176">
        <v>41</v>
      </c>
      <c r="E2176" t="s">
        <v>158</v>
      </c>
      <c r="F2176">
        <f t="shared" si="68"/>
        <v>41</v>
      </c>
      <c r="H2176">
        <v>41</v>
      </c>
      <c r="I2176" t="str">
        <f t="shared" si="67"/>
        <v>Not Outlier</v>
      </c>
    </row>
    <row r="2177" spans="1:9" x14ac:dyDescent="0.25">
      <c r="A2177">
        <v>2176</v>
      </c>
      <c r="B2177" s="1" t="s">
        <v>99</v>
      </c>
      <c r="C2177" t="s">
        <v>151</v>
      </c>
      <c r="D2177">
        <v>36</v>
      </c>
      <c r="E2177" t="s">
        <v>158</v>
      </c>
      <c r="F2177">
        <f t="shared" si="68"/>
        <v>36</v>
      </c>
      <c r="H2177">
        <v>36</v>
      </c>
      <c r="I2177" t="str">
        <f t="shared" si="67"/>
        <v>Not Outlier</v>
      </c>
    </row>
    <row r="2178" spans="1:9" x14ac:dyDescent="0.25">
      <c r="A2178">
        <v>2177</v>
      </c>
      <c r="B2178" s="1" t="s">
        <v>105</v>
      </c>
      <c r="C2178" t="s">
        <v>152</v>
      </c>
      <c r="D2178">
        <v>68</v>
      </c>
      <c r="E2178" t="s">
        <v>158</v>
      </c>
      <c r="F2178">
        <f t="shared" si="68"/>
        <v>68</v>
      </c>
      <c r="H2178">
        <v>68</v>
      </c>
      <c r="I2178" t="str">
        <f t="shared" si="67"/>
        <v>Not Outlier</v>
      </c>
    </row>
    <row r="2179" spans="1:9" x14ac:dyDescent="0.25">
      <c r="A2179">
        <v>2178</v>
      </c>
      <c r="B2179" s="1" t="s">
        <v>100</v>
      </c>
      <c r="C2179" t="s">
        <v>151</v>
      </c>
      <c r="D2179">
        <v>73</v>
      </c>
      <c r="E2179" t="s">
        <v>158</v>
      </c>
      <c r="F2179">
        <f t="shared" si="68"/>
        <v>73</v>
      </c>
      <c r="H2179">
        <v>73</v>
      </c>
      <c r="I2179" t="str">
        <f t="shared" ref="I2179:I2242" si="69">IF(OR(H2179&gt;$L$9,H2179&lt;$L$10),"Outlier","Not Outlier")</f>
        <v>Not Outlier</v>
      </c>
    </row>
    <row r="2180" spans="1:9" x14ac:dyDescent="0.25">
      <c r="A2180">
        <v>2179</v>
      </c>
      <c r="B2180" s="1" t="s">
        <v>109</v>
      </c>
      <c r="C2180" t="s">
        <v>151</v>
      </c>
      <c r="D2180">
        <v>69</v>
      </c>
      <c r="E2180" t="s">
        <v>158</v>
      </c>
      <c r="F2180">
        <f t="shared" si="68"/>
        <v>69</v>
      </c>
      <c r="H2180">
        <v>69</v>
      </c>
      <c r="I2180" t="str">
        <f t="shared" si="69"/>
        <v>Not Outlier</v>
      </c>
    </row>
    <row r="2181" spans="1:9" x14ac:dyDescent="0.25">
      <c r="A2181">
        <v>2180</v>
      </c>
      <c r="B2181" s="1" t="s">
        <v>99</v>
      </c>
      <c r="C2181" t="s">
        <v>152</v>
      </c>
      <c r="D2181">
        <v>28</v>
      </c>
      <c r="E2181" t="s">
        <v>158</v>
      </c>
      <c r="F2181">
        <f t="shared" si="68"/>
        <v>28</v>
      </c>
      <c r="H2181">
        <v>28</v>
      </c>
      <c r="I2181" t="str">
        <f t="shared" si="69"/>
        <v>Not Outlier</v>
      </c>
    </row>
    <row r="2182" spans="1:9" x14ac:dyDescent="0.25">
      <c r="A2182">
        <v>2181</v>
      </c>
      <c r="B2182" s="1" t="s">
        <v>99</v>
      </c>
      <c r="C2182" t="s">
        <v>152</v>
      </c>
      <c r="D2182">
        <v>26</v>
      </c>
      <c r="E2182" t="s">
        <v>158</v>
      </c>
      <c r="F2182">
        <f t="shared" ref="F2182:F2245" si="70">IF(D2182,D2182,AVERAGE(D2179:D2181))</f>
        <v>26</v>
      </c>
      <c r="H2182">
        <v>26</v>
      </c>
      <c r="I2182" t="str">
        <f t="shared" si="69"/>
        <v>Not Outlier</v>
      </c>
    </row>
    <row r="2183" spans="1:9" x14ac:dyDescent="0.25">
      <c r="A2183">
        <v>2182</v>
      </c>
      <c r="B2183" s="1" t="s">
        <v>99</v>
      </c>
      <c r="C2183" t="s">
        <v>152</v>
      </c>
      <c r="D2183">
        <v>64</v>
      </c>
      <c r="E2183" t="s">
        <v>158</v>
      </c>
      <c r="F2183">
        <f t="shared" si="70"/>
        <v>64</v>
      </c>
      <c r="H2183">
        <v>64</v>
      </c>
      <c r="I2183" t="str">
        <f t="shared" si="69"/>
        <v>Not Outlier</v>
      </c>
    </row>
    <row r="2184" spans="1:9" x14ac:dyDescent="0.25">
      <c r="A2184">
        <v>2183</v>
      </c>
      <c r="B2184" s="1" t="s">
        <v>99</v>
      </c>
      <c r="C2184" t="s">
        <v>152</v>
      </c>
      <c r="D2184">
        <v>53</v>
      </c>
      <c r="E2184" t="s">
        <v>158</v>
      </c>
      <c r="F2184">
        <f t="shared" si="70"/>
        <v>53</v>
      </c>
      <c r="H2184">
        <v>53</v>
      </c>
      <c r="I2184" t="str">
        <f t="shared" si="69"/>
        <v>Not Outlier</v>
      </c>
    </row>
    <row r="2185" spans="1:9" x14ac:dyDescent="0.25">
      <c r="A2185">
        <v>2184</v>
      </c>
      <c r="B2185" s="1" t="s">
        <v>107</v>
      </c>
      <c r="C2185" t="s">
        <v>151</v>
      </c>
      <c r="D2185">
        <v>28</v>
      </c>
      <c r="E2185" t="s">
        <v>158</v>
      </c>
      <c r="F2185">
        <f t="shared" si="70"/>
        <v>28</v>
      </c>
      <c r="H2185">
        <v>28</v>
      </c>
      <c r="I2185" t="str">
        <f t="shared" si="69"/>
        <v>Not Outlier</v>
      </c>
    </row>
    <row r="2186" spans="1:9" x14ac:dyDescent="0.25">
      <c r="A2186">
        <v>2185</v>
      </c>
      <c r="B2186" s="1" t="s">
        <v>101</v>
      </c>
      <c r="C2186" t="s">
        <v>151</v>
      </c>
      <c r="D2186">
        <v>45</v>
      </c>
      <c r="E2186" t="s">
        <v>158</v>
      </c>
      <c r="F2186">
        <f t="shared" si="70"/>
        <v>45</v>
      </c>
      <c r="H2186">
        <v>45</v>
      </c>
      <c r="I2186" t="str">
        <f t="shared" si="69"/>
        <v>Not Outlier</v>
      </c>
    </row>
    <row r="2187" spans="1:9" x14ac:dyDescent="0.25">
      <c r="A2187">
        <v>2186</v>
      </c>
      <c r="B2187" s="1" t="s">
        <v>99</v>
      </c>
      <c r="C2187" t="s">
        <v>151</v>
      </c>
      <c r="D2187">
        <v>39</v>
      </c>
      <c r="E2187" t="s">
        <v>158</v>
      </c>
      <c r="F2187">
        <f t="shared" si="70"/>
        <v>39</v>
      </c>
      <c r="H2187">
        <v>39</v>
      </c>
      <c r="I2187" t="str">
        <f t="shared" si="69"/>
        <v>Not Outlier</v>
      </c>
    </row>
    <row r="2188" spans="1:9" x14ac:dyDescent="0.25">
      <c r="A2188">
        <v>2187</v>
      </c>
      <c r="B2188" s="1" t="s">
        <v>100</v>
      </c>
      <c r="C2188" t="s">
        <v>151</v>
      </c>
      <c r="D2188">
        <v>83</v>
      </c>
      <c r="E2188" t="s">
        <v>158</v>
      </c>
      <c r="F2188">
        <f t="shared" si="70"/>
        <v>83</v>
      </c>
      <c r="H2188">
        <v>83</v>
      </c>
      <c r="I2188" t="str">
        <f t="shared" si="69"/>
        <v>Not Outlier</v>
      </c>
    </row>
    <row r="2189" spans="1:9" x14ac:dyDescent="0.25">
      <c r="A2189">
        <v>2188</v>
      </c>
      <c r="B2189" s="1" t="s">
        <v>105</v>
      </c>
      <c r="C2189" t="s">
        <v>151</v>
      </c>
      <c r="D2189">
        <v>39</v>
      </c>
      <c r="E2189" t="s">
        <v>158</v>
      </c>
      <c r="F2189">
        <f t="shared" si="70"/>
        <v>39</v>
      </c>
      <c r="H2189">
        <v>39</v>
      </c>
      <c r="I2189" t="str">
        <f t="shared" si="69"/>
        <v>Not Outlier</v>
      </c>
    </row>
    <row r="2190" spans="1:9" x14ac:dyDescent="0.25">
      <c r="A2190">
        <v>2189</v>
      </c>
      <c r="B2190" s="1" t="s">
        <v>99</v>
      </c>
      <c r="C2190" t="s">
        <v>151</v>
      </c>
      <c r="D2190">
        <v>62</v>
      </c>
      <c r="E2190" t="s">
        <v>158</v>
      </c>
      <c r="F2190">
        <f t="shared" si="70"/>
        <v>62</v>
      </c>
      <c r="H2190">
        <v>62</v>
      </c>
      <c r="I2190" t="str">
        <f t="shared" si="69"/>
        <v>Not Outlier</v>
      </c>
    </row>
    <row r="2191" spans="1:9" x14ac:dyDescent="0.25">
      <c r="A2191">
        <v>2190</v>
      </c>
      <c r="B2191" s="1" t="s">
        <v>100</v>
      </c>
      <c r="C2191" t="s">
        <v>152</v>
      </c>
      <c r="D2191">
        <v>70</v>
      </c>
      <c r="E2191" t="s">
        <v>158</v>
      </c>
      <c r="F2191">
        <f t="shared" si="70"/>
        <v>70</v>
      </c>
      <c r="H2191">
        <v>70</v>
      </c>
      <c r="I2191" t="str">
        <f t="shared" si="69"/>
        <v>Not Outlier</v>
      </c>
    </row>
    <row r="2192" spans="1:9" x14ac:dyDescent="0.25">
      <c r="A2192">
        <v>2191</v>
      </c>
      <c r="B2192" s="1" t="s">
        <v>110</v>
      </c>
      <c r="C2192" t="s">
        <v>151</v>
      </c>
      <c r="D2192">
        <v>26</v>
      </c>
      <c r="E2192" t="s">
        <v>158</v>
      </c>
      <c r="F2192">
        <f t="shared" si="70"/>
        <v>26</v>
      </c>
      <c r="H2192">
        <v>26</v>
      </c>
      <c r="I2192" t="str">
        <f t="shared" si="69"/>
        <v>Not Outlier</v>
      </c>
    </row>
    <row r="2193" spans="1:9" x14ac:dyDescent="0.25">
      <c r="A2193">
        <v>2192</v>
      </c>
      <c r="B2193" s="1" t="s">
        <v>99</v>
      </c>
      <c r="C2193" t="s">
        <v>151</v>
      </c>
      <c r="D2193">
        <v>28</v>
      </c>
      <c r="E2193" t="s">
        <v>158</v>
      </c>
      <c r="F2193">
        <f t="shared" si="70"/>
        <v>28</v>
      </c>
      <c r="H2193">
        <v>28</v>
      </c>
      <c r="I2193" t="str">
        <f t="shared" si="69"/>
        <v>Not Outlier</v>
      </c>
    </row>
    <row r="2194" spans="1:9" x14ac:dyDescent="0.25">
      <c r="A2194">
        <v>2193</v>
      </c>
      <c r="B2194" s="1" t="s">
        <v>99</v>
      </c>
      <c r="C2194" t="s">
        <v>151</v>
      </c>
      <c r="D2194">
        <v>24</v>
      </c>
      <c r="E2194" t="s">
        <v>158</v>
      </c>
      <c r="F2194">
        <f t="shared" si="70"/>
        <v>24</v>
      </c>
      <c r="H2194">
        <v>24</v>
      </c>
      <c r="I2194" t="str">
        <f t="shared" si="69"/>
        <v>Not Outlier</v>
      </c>
    </row>
    <row r="2195" spans="1:9" x14ac:dyDescent="0.25">
      <c r="A2195">
        <v>2194</v>
      </c>
      <c r="B2195" s="1" t="s">
        <v>99</v>
      </c>
      <c r="C2195" t="s">
        <v>152</v>
      </c>
      <c r="D2195">
        <v>81</v>
      </c>
      <c r="E2195" t="s">
        <v>158</v>
      </c>
      <c r="F2195">
        <f t="shared" si="70"/>
        <v>81</v>
      </c>
      <c r="H2195">
        <v>81</v>
      </c>
      <c r="I2195" t="str">
        <f t="shared" si="69"/>
        <v>Not Outlier</v>
      </c>
    </row>
    <row r="2196" spans="1:9" x14ac:dyDescent="0.25">
      <c r="A2196">
        <v>2195</v>
      </c>
      <c r="B2196" s="1" t="s">
        <v>99</v>
      </c>
      <c r="C2196" t="s">
        <v>152</v>
      </c>
      <c r="D2196">
        <v>49</v>
      </c>
      <c r="E2196" t="s">
        <v>158</v>
      </c>
      <c r="F2196">
        <f t="shared" si="70"/>
        <v>49</v>
      </c>
      <c r="H2196">
        <v>49</v>
      </c>
      <c r="I2196" t="str">
        <f t="shared" si="69"/>
        <v>Not Outlier</v>
      </c>
    </row>
    <row r="2197" spans="1:9" x14ac:dyDescent="0.25">
      <c r="A2197">
        <v>2196</v>
      </c>
      <c r="B2197" s="1" t="s">
        <v>105</v>
      </c>
      <c r="C2197" t="s">
        <v>152</v>
      </c>
      <c r="D2197">
        <v>79</v>
      </c>
      <c r="E2197" t="s">
        <v>158</v>
      </c>
      <c r="F2197">
        <f t="shared" si="70"/>
        <v>79</v>
      </c>
      <c r="H2197">
        <v>79</v>
      </c>
      <c r="I2197" t="str">
        <f t="shared" si="69"/>
        <v>Not Outlier</v>
      </c>
    </row>
    <row r="2198" spans="1:9" x14ac:dyDescent="0.25">
      <c r="A2198">
        <v>2197</v>
      </c>
      <c r="B2198" s="1" t="s">
        <v>100</v>
      </c>
      <c r="C2198" t="s">
        <v>151</v>
      </c>
      <c r="D2198">
        <v>85</v>
      </c>
      <c r="E2198" t="s">
        <v>158</v>
      </c>
      <c r="F2198">
        <f t="shared" si="70"/>
        <v>85</v>
      </c>
      <c r="H2198">
        <v>85</v>
      </c>
      <c r="I2198" t="str">
        <f t="shared" si="69"/>
        <v>Not Outlier</v>
      </c>
    </row>
    <row r="2199" spans="1:9" x14ac:dyDescent="0.25">
      <c r="A2199">
        <v>2198</v>
      </c>
      <c r="B2199" s="1" t="s">
        <v>105</v>
      </c>
      <c r="C2199" t="s">
        <v>152</v>
      </c>
      <c r="D2199">
        <v>30</v>
      </c>
      <c r="E2199" t="s">
        <v>158</v>
      </c>
      <c r="F2199">
        <f t="shared" si="70"/>
        <v>30</v>
      </c>
      <c r="H2199">
        <v>30</v>
      </c>
      <c r="I2199" t="str">
        <f t="shared" si="69"/>
        <v>Not Outlier</v>
      </c>
    </row>
    <row r="2200" spans="1:9" x14ac:dyDescent="0.25">
      <c r="A2200">
        <v>2199</v>
      </c>
      <c r="B2200" s="1" t="s">
        <v>109</v>
      </c>
      <c r="C2200" t="s">
        <v>151</v>
      </c>
      <c r="D2200">
        <v>50</v>
      </c>
      <c r="E2200" t="s">
        <v>158</v>
      </c>
      <c r="F2200">
        <f t="shared" si="70"/>
        <v>50</v>
      </c>
      <c r="H2200">
        <v>50</v>
      </c>
      <c r="I2200" t="str">
        <f t="shared" si="69"/>
        <v>Not Outlier</v>
      </c>
    </row>
    <row r="2201" spans="1:9" x14ac:dyDescent="0.25">
      <c r="A2201">
        <v>2200</v>
      </c>
      <c r="B2201" s="1" t="s">
        <v>100</v>
      </c>
      <c r="C2201" t="s">
        <v>152</v>
      </c>
      <c r="D2201">
        <v>52</v>
      </c>
      <c r="E2201" t="s">
        <v>158</v>
      </c>
      <c r="F2201">
        <f t="shared" si="70"/>
        <v>52</v>
      </c>
      <c r="H2201">
        <v>52</v>
      </c>
      <c r="I2201" t="str">
        <f t="shared" si="69"/>
        <v>Not Outlier</v>
      </c>
    </row>
    <row r="2202" spans="1:9" x14ac:dyDescent="0.25">
      <c r="A2202">
        <v>2201</v>
      </c>
      <c r="B2202" s="1" t="s">
        <v>102</v>
      </c>
      <c r="C2202" t="s">
        <v>152</v>
      </c>
      <c r="D2202">
        <v>80</v>
      </c>
      <c r="E2202" t="s">
        <v>158</v>
      </c>
      <c r="F2202">
        <f t="shared" si="70"/>
        <v>80</v>
      </c>
      <c r="H2202">
        <v>80</v>
      </c>
      <c r="I2202" t="str">
        <f t="shared" si="69"/>
        <v>Not Outlier</v>
      </c>
    </row>
    <row r="2203" spans="1:9" x14ac:dyDescent="0.25">
      <c r="A2203">
        <v>2202</v>
      </c>
      <c r="B2203" s="1" t="s">
        <v>106</v>
      </c>
      <c r="C2203" t="s">
        <v>151</v>
      </c>
      <c r="D2203">
        <v>40</v>
      </c>
      <c r="E2203" t="s">
        <v>158</v>
      </c>
      <c r="F2203">
        <f t="shared" si="70"/>
        <v>40</v>
      </c>
      <c r="H2203">
        <v>40</v>
      </c>
      <c r="I2203" t="str">
        <f t="shared" si="69"/>
        <v>Not Outlier</v>
      </c>
    </row>
    <row r="2204" spans="1:9" x14ac:dyDescent="0.25">
      <c r="A2204">
        <v>2203</v>
      </c>
      <c r="B2204" s="1" t="s">
        <v>100</v>
      </c>
      <c r="C2204" t="s">
        <v>151</v>
      </c>
      <c r="D2204">
        <v>43</v>
      </c>
      <c r="E2204" t="s">
        <v>158</v>
      </c>
      <c r="F2204">
        <f t="shared" si="70"/>
        <v>43</v>
      </c>
      <c r="H2204">
        <v>43</v>
      </c>
      <c r="I2204" t="str">
        <f t="shared" si="69"/>
        <v>Not Outlier</v>
      </c>
    </row>
    <row r="2205" spans="1:9" x14ac:dyDescent="0.25">
      <c r="A2205">
        <v>2204</v>
      </c>
      <c r="B2205" s="1" t="s">
        <v>99</v>
      </c>
      <c r="C2205" t="s">
        <v>152</v>
      </c>
      <c r="D2205">
        <v>67</v>
      </c>
      <c r="E2205" t="s">
        <v>158</v>
      </c>
      <c r="F2205">
        <f t="shared" si="70"/>
        <v>67</v>
      </c>
      <c r="H2205">
        <v>67</v>
      </c>
      <c r="I2205" t="str">
        <f t="shared" si="69"/>
        <v>Not Outlier</v>
      </c>
    </row>
    <row r="2206" spans="1:9" x14ac:dyDescent="0.25">
      <c r="A2206">
        <v>2205</v>
      </c>
      <c r="B2206" s="1" t="s">
        <v>105</v>
      </c>
      <c r="C2206" t="s">
        <v>152</v>
      </c>
      <c r="D2206">
        <v>67</v>
      </c>
      <c r="E2206" t="s">
        <v>158</v>
      </c>
      <c r="F2206">
        <f t="shared" si="70"/>
        <v>67</v>
      </c>
      <c r="H2206">
        <v>67</v>
      </c>
      <c r="I2206" t="str">
        <f t="shared" si="69"/>
        <v>Not Outlier</v>
      </c>
    </row>
    <row r="2207" spans="1:9" x14ac:dyDescent="0.25">
      <c r="A2207">
        <v>2206</v>
      </c>
      <c r="B2207" s="1" t="s">
        <v>107</v>
      </c>
      <c r="C2207" t="s">
        <v>152</v>
      </c>
      <c r="D2207">
        <v>37</v>
      </c>
      <c r="E2207" t="s">
        <v>158</v>
      </c>
      <c r="F2207">
        <f t="shared" si="70"/>
        <v>37</v>
      </c>
      <c r="H2207">
        <v>37</v>
      </c>
      <c r="I2207" t="str">
        <f t="shared" si="69"/>
        <v>Not Outlier</v>
      </c>
    </row>
    <row r="2208" spans="1:9" x14ac:dyDescent="0.25">
      <c r="A2208">
        <v>2207</v>
      </c>
      <c r="B2208" s="1" t="s">
        <v>105</v>
      </c>
      <c r="C2208" t="s">
        <v>152</v>
      </c>
      <c r="D2208">
        <v>57</v>
      </c>
      <c r="E2208" t="s">
        <v>158</v>
      </c>
      <c r="F2208">
        <f t="shared" si="70"/>
        <v>57</v>
      </c>
      <c r="H2208">
        <v>57</v>
      </c>
      <c r="I2208" t="str">
        <f t="shared" si="69"/>
        <v>Not Outlier</v>
      </c>
    </row>
    <row r="2209" spans="1:9" x14ac:dyDescent="0.25">
      <c r="A2209">
        <v>2208</v>
      </c>
      <c r="B2209" s="1" t="s">
        <v>99</v>
      </c>
      <c r="C2209" t="s">
        <v>152</v>
      </c>
      <c r="D2209">
        <v>61</v>
      </c>
      <c r="E2209" t="s">
        <v>158</v>
      </c>
      <c r="F2209">
        <f t="shared" si="70"/>
        <v>61</v>
      </c>
      <c r="H2209">
        <v>61</v>
      </c>
      <c r="I2209" t="str">
        <f t="shared" si="69"/>
        <v>Not Outlier</v>
      </c>
    </row>
    <row r="2210" spans="1:9" x14ac:dyDescent="0.25">
      <c r="A2210">
        <v>2209</v>
      </c>
      <c r="B2210" s="1" t="s">
        <v>108</v>
      </c>
      <c r="C2210" t="s">
        <v>152</v>
      </c>
      <c r="D2210">
        <v>86</v>
      </c>
      <c r="E2210" t="s">
        <v>158</v>
      </c>
      <c r="F2210">
        <f t="shared" si="70"/>
        <v>86</v>
      </c>
      <c r="H2210">
        <v>86</v>
      </c>
      <c r="I2210" t="str">
        <f t="shared" si="69"/>
        <v>Not Outlier</v>
      </c>
    </row>
    <row r="2211" spans="1:9" x14ac:dyDescent="0.25">
      <c r="A2211">
        <v>2210</v>
      </c>
      <c r="B2211" s="1" t="s">
        <v>101</v>
      </c>
      <c r="C2211" t="s">
        <v>151</v>
      </c>
      <c r="D2211">
        <v>67</v>
      </c>
      <c r="E2211" t="s">
        <v>158</v>
      </c>
      <c r="F2211">
        <f t="shared" si="70"/>
        <v>67</v>
      </c>
      <c r="H2211">
        <v>67</v>
      </c>
      <c r="I2211" t="str">
        <f t="shared" si="69"/>
        <v>Not Outlier</v>
      </c>
    </row>
    <row r="2212" spans="1:9" x14ac:dyDescent="0.25">
      <c r="A2212">
        <v>2211</v>
      </c>
      <c r="B2212" s="1" t="s">
        <v>107</v>
      </c>
      <c r="C2212" t="s">
        <v>151</v>
      </c>
      <c r="D2212">
        <v>53</v>
      </c>
      <c r="E2212" t="s">
        <v>158</v>
      </c>
      <c r="F2212">
        <f t="shared" si="70"/>
        <v>53</v>
      </c>
      <c r="H2212">
        <v>53</v>
      </c>
      <c r="I2212" t="str">
        <f t="shared" si="69"/>
        <v>Not Outlier</v>
      </c>
    </row>
    <row r="2213" spans="1:9" x14ac:dyDescent="0.25">
      <c r="A2213">
        <v>2212</v>
      </c>
      <c r="B2213" s="1" t="s">
        <v>100</v>
      </c>
      <c r="C2213" t="s">
        <v>151</v>
      </c>
      <c r="D2213">
        <v>80</v>
      </c>
      <c r="E2213" t="s">
        <v>158</v>
      </c>
      <c r="F2213">
        <f t="shared" si="70"/>
        <v>80</v>
      </c>
      <c r="H2213">
        <v>80</v>
      </c>
      <c r="I2213" t="str">
        <f t="shared" si="69"/>
        <v>Not Outlier</v>
      </c>
    </row>
    <row r="2214" spans="1:9" x14ac:dyDescent="0.25">
      <c r="A2214">
        <v>2213</v>
      </c>
      <c r="B2214" s="1" t="s">
        <v>101</v>
      </c>
      <c r="C2214" t="s">
        <v>152</v>
      </c>
      <c r="D2214">
        <v>79</v>
      </c>
      <c r="E2214" t="s">
        <v>158</v>
      </c>
      <c r="F2214">
        <f t="shared" si="70"/>
        <v>79</v>
      </c>
      <c r="H2214">
        <v>79</v>
      </c>
      <c r="I2214" t="str">
        <f t="shared" si="69"/>
        <v>Not Outlier</v>
      </c>
    </row>
    <row r="2215" spans="1:9" x14ac:dyDescent="0.25">
      <c r="A2215">
        <v>2214</v>
      </c>
      <c r="B2215" s="1" t="s">
        <v>99</v>
      </c>
      <c r="C2215" t="s">
        <v>151</v>
      </c>
      <c r="D2215">
        <v>32</v>
      </c>
      <c r="E2215" t="s">
        <v>158</v>
      </c>
      <c r="F2215">
        <f t="shared" si="70"/>
        <v>32</v>
      </c>
      <c r="H2215">
        <v>32</v>
      </c>
      <c r="I2215" t="str">
        <f t="shared" si="69"/>
        <v>Not Outlier</v>
      </c>
    </row>
    <row r="2216" spans="1:9" x14ac:dyDescent="0.25">
      <c r="A2216">
        <v>2215</v>
      </c>
      <c r="B2216" s="1" t="s">
        <v>105</v>
      </c>
      <c r="C2216" t="s">
        <v>151</v>
      </c>
      <c r="D2216">
        <v>73</v>
      </c>
      <c r="E2216" t="s">
        <v>158</v>
      </c>
      <c r="F2216">
        <f t="shared" si="70"/>
        <v>73</v>
      </c>
      <c r="H2216">
        <v>73</v>
      </c>
      <c r="I2216" t="str">
        <f t="shared" si="69"/>
        <v>Not Outlier</v>
      </c>
    </row>
    <row r="2217" spans="1:9" x14ac:dyDescent="0.25">
      <c r="A2217">
        <v>2216</v>
      </c>
      <c r="B2217" s="1" t="s">
        <v>99</v>
      </c>
      <c r="C2217" t="s">
        <v>152</v>
      </c>
      <c r="D2217">
        <v>36</v>
      </c>
      <c r="E2217" t="s">
        <v>158</v>
      </c>
      <c r="F2217">
        <f t="shared" si="70"/>
        <v>36</v>
      </c>
      <c r="H2217">
        <v>36</v>
      </c>
      <c r="I2217" t="str">
        <f t="shared" si="69"/>
        <v>Not Outlier</v>
      </c>
    </row>
    <row r="2218" spans="1:9" x14ac:dyDescent="0.25">
      <c r="A2218">
        <v>2217</v>
      </c>
      <c r="B2218" s="1" t="s">
        <v>105</v>
      </c>
      <c r="C2218" t="s">
        <v>152</v>
      </c>
      <c r="D2218">
        <v>18</v>
      </c>
      <c r="E2218" t="s">
        <v>158</v>
      </c>
      <c r="F2218">
        <f t="shared" si="70"/>
        <v>18</v>
      </c>
      <c r="H2218">
        <v>18</v>
      </c>
      <c r="I2218" t="str">
        <f t="shared" si="69"/>
        <v>Not Outlier</v>
      </c>
    </row>
    <row r="2219" spans="1:9" x14ac:dyDescent="0.25">
      <c r="A2219">
        <v>2218</v>
      </c>
      <c r="B2219" s="1" t="s">
        <v>99</v>
      </c>
      <c r="C2219" t="s">
        <v>151</v>
      </c>
      <c r="D2219">
        <v>37</v>
      </c>
      <c r="E2219" t="s">
        <v>158</v>
      </c>
      <c r="F2219">
        <f t="shared" si="70"/>
        <v>37</v>
      </c>
      <c r="H2219">
        <v>37</v>
      </c>
      <c r="I2219" t="str">
        <f t="shared" si="69"/>
        <v>Not Outlier</v>
      </c>
    </row>
    <row r="2220" spans="1:9" x14ac:dyDescent="0.25">
      <c r="A2220">
        <v>2219</v>
      </c>
      <c r="B2220" s="1" t="s">
        <v>104</v>
      </c>
      <c r="C2220" t="s">
        <v>151</v>
      </c>
      <c r="D2220">
        <v>19</v>
      </c>
      <c r="E2220" t="s">
        <v>158</v>
      </c>
      <c r="F2220">
        <f t="shared" si="70"/>
        <v>19</v>
      </c>
      <c r="H2220">
        <v>19</v>
      </c>
      <c r="I2220" t="str">
        <f t="shared" si="69"/>
        <v>Not Outlier</v>
      </c>
    </row>
    <row r="2221" spans="1:9" x14ac:dyDescent="0.25">
      <c r="A2221">
        <v>2220</v>
      </c>
      <c r="B2221" s="1" t="s">
        <v>101</v>
      </c>
      <c r="C2221" t="s">
        <v>152</v>
      </c>
      <c r="E2221" t="s">
        <v>158</v>
      </c>
      <c r="F2221" s="24">
        <f t="shared" si="70"/>
        <v>24.666666666666668</v>
      </c>
      <c r="H2221" s="24">
        <f>AVERAGE(H2218:H2220)</f>
        <v>24.666666666666668</v>
      </c>
      <c r="I2221" t="str">
        <f t="shared" si="69"/>
        <v>Not Outlier</v>
      </c>
    </row>
    <row r="2222" spans="1:9" x14ac:dyDescent="0.25">
      <c r="A2222">
        <v>2221</v>
      </c>
      <c r="B2222" s="1" t="s">
        <v>101</v>
      </c>
      <c r="C2222" t="s">
        <v>152</v>
      </c>
      <c r="D2222">
        <v>69</v>
      </c>
      <c r="E2222" t="s">
        <v>158</v>
      </c>
      <c r="F2222">
        <f t="shared" si="70"/>
        <v>69</v>
      </c>
      <c r="H2222">
        <v>69</v>
      </c>
      <c r="I2222" t="str">
        <f t="shared" si="69"/>
        <v>Not Outlier</v>
      </c>
    </row>
    <row r="2223" spans="1:9" x14ac:dyDescent="0.25">
      <c r="A2223">
        <v>2222</v>
      </c>
      <c r="B2223" s="1" t="s">
        <v>99</v>
      </c>
      <c r="C2223" t="s">
        <v>152</v>
      </c>
      <c r="D2223">
        <v>23</v>
      </c>
      <c r="E2223" t="s">
        <v>158</v>
      </c>
      <c r="F2223">
        <f t="shared" si="70"/>
        <v>23</v>
      </c>
      <c r="H2223">
        <v>23</v>
      </c>
      <c r="I2223" t="str">
        <f t="shared" si="69"/>
        <v>Not Outlier</v>
      </c>
    </row>
    <row r="2224" spans="1:9" x14ac:dyDescent="0.25">
      <c r="A2224">
        <v>2223</v>
      </c>
      <c r="B2224" s="1" t="s">
        <v>99</v>
      </c>
      <c r="C2224" t="s">
        <v>151</v>
      </c>
      <c r="D2224">
        <v>85</v>
      </c>
      <c r="E2224" t="s">
        <v>158</v>
      </c>
      <c r="F2224">
        <f t="shared" si="70"/>
        <v>85</v>
      </c>
      <c r="H2224">
        <v>85</v>
      </c>
      <c r="I2224" t="str">
        <f t="shared" si="69"/>
        <v>Not Outlier</v>
      </c>
    </row>
    <row r="2225" spans="1:9" x14ac:dyDescent="0.25">
      <c r="A2225">
        <v>2224</v>
      </c>
      <c r="B2225" s="1" t="s">
        <v>99</v>
      </c>
      <c r="C2225" t="s">
        <v>151</v>
      </c>
      <c r="D2225">
        <v>82</v>
      </c>
      <c r="E2225" t="s">
        <v>158</v>
      </c>
      <c r="F2225">
        <f t="shared" si="70"/>
        <v>82</v>
      </c>
      <c r="H2225">
        <v>82</v>
      </c>
      <c r="I2225" t="str">
        <f t="shared" si="69"/>
        <v>Not Outlier</v>
      </c>
    </row>
    <row r="2226" spans="1:9" x14ac:dyDescent="0.25">
      <c r="A2226">
        <v>2225</v>
      </c>
      <c r="B2226" s="1" t="s">
        <v>99</v>
      </c>
      <c r="C2226" t="s">
        <v>152</v>
      </c>
      <c r="D2226">
        <v>89</v>
      </c>
      <c r="E2226" t="s">
        <v>158</v>
      </c>
      <c r="F2226">
        <f t="shared" si="70"/>
        <v>89</v>
      </c>
      <c r="H2226">
        <v>89</v>
      </c>
      <c r="I2226" t="str">
        <f t="shared" si="69"/>
        <v>Not Outlier</v>
      </c>
    </row>
    <row r="2227" spans="1:9" x14ac:dyDescent="0.25">
      <c r="A2227">
        <v>2226</v>
      </c>
      <c r="B2227" s="1" t="s">
        <v>100</v>
      </c>
      <c r="C2227" t="s">
        <v>152</v>
      </c>
      <c r="D2227">
        <v>66</v>
      </c>
      <c r="E2227" t="s">
        <v>158</v>
      </c>
      <c r="F2227">
        <f t="shared" si="70"/>
        <v>66</v>
      </c>
      <c r="H2227">
        <v>66</v>
      </c>
      <c r="I2227" t="str">
        <f t="shared" si="69"/>
        <v>Not Outlier</v>
      </c>
    </row>
    <row r="2228" spans="1:9" x14ac:dyDescent="0.25">
      <c r="A2228">
        <v>2227</v>
      </c>
      <c r="B2228" s="1" t="s">
        <v>99</v>
      </c>
      <c r="C2228" t="s">
        <v>152</v>
      </c>
      <c r="D2228">
        <v>70</v>
      </c>
      <c r="E2228" t="s">
        <v>158</v>
      </c>
      <c r="F2228">
        <f t="shared" si="70"/>
        <v>70</v>
      </c>
      <c r="H2228">
        <v>70</v>
      </c>
      <c r="I2228" t="str">
        <f t="shared" si="69"/>
        <v>Not Outlier</v>
      </c>
    </row>
    <row r="2229" spans="1:9" x14ac:dyDescent="0.25">
      <c r="A2229">
        <v>2228</v>
      </c>
      <c r="B2229" s="1" t="s">
        <v>107</v>
      </c>
      <c r="C2229" t="s">
        <v>152</v>
      </c>
      <c r="D2229">
        <v>46</v>
      </c>
      <c r="E2229" t="s">
        <v>158</v>
      </c>
      <c r="F2229">
        <f t="shared" si="70"/>
        <v>46</v>
      </c>
      <c r="H2229">
        <v>46</v>
      </c>
      <c r="I2229" t="str">
        <f t="shared" si="69"/>
        <v>Not Outlier</v>
      </c>
    </row>
    <row r="2230" spans="1:9" x14ac:dyDescent="0.25">
      <c r="A2230">
        <v>2229</v>
      </c>
      <c r="B2230" s="1" t="s">
        <v>108</v>
      </c>
      <c r="C2230" t="s">
        <v>152</v>
      </c>
      <c r="D2230">
        <v>38</v>
      </c>
      <c r="E2230" t="s">
        <v>158</v>
      </c>
      <c r="F2230">
        <f t="shared" si="70"/>
        <v>38</v>
      </c>
      <c r="H2230">
        <v>38</v>
      </c>
      <c r="I2230" t="str">
        <f t="shared" si="69"/>
        <v>Not Outlier</v>
      </c>
    </row>
    <row r="2231" spans="1:9" x14ac:dyDescent="0.25">
      <c r="A2231">
        <v>2230</v>
      </c>
      <c r="B2231" s="1" t="s">
        <v>101</v>
      </c>
      <c r="C2231" t="s">
        <v>152</v>
      </c>
      <c r="D2231">
        <v>65</v>
      </c>
      <c r="E2231" t="s">
        <v>158</v>
      </c>
      <c r="F2231">
        <f t="shared" si="70"/>
        <v>65</v>
      </c>
      <c r="H2231">
        <v>65</v>
      </c>
      <c r="I2231" t="str">
        <f t="shared" si="69"/>
        <v>Not Outlier</v>
      </c>
    </row>
    <row r="2232" spans="1:9" x14ac:dyDescent="0.25">
      <c r="A2232">
        <v>2231</v>
      </c>
      <c r="B2232" s="1" t="s">
        <v>100</v>
      </c>
      <c r="C2232" t="s">
        <v>151</v>
      </c>
      <c r="D2232">
        <v>76</v>
      </c>
      <c r="E2232" t="s">
        <v>158</v>
      </c>
      <c r="F2232">
        <f t="shared" si="70"/>
        <v>76</v>
      </c>
      <c r="H2232">
        <v>76</v>
      </c>
      <c r="I2232" t="str">
        <f t="shared" si="69"/>
        <v>Not Outlier</v>
      </c>
    </row>
    <row r="2233" spans="1:9" x14ac:dyDescent="0.25">
      <c r="A2233">
        <v>2232</v>
      </c>
      <c r="B2233" s="1" t="s">
        <v>99</v>
      </c>
      <c r="C2233" t="s">
        <v>151</v>
      </c>
      <c r="D2233">
        <v>57</v>
      </c>
      <c r="E2233" t="s">
        <v>158</v>
      </c>
      <c r="F2233">
        <f t="shared" si="70"/>
        <v>57</v>
      </c>
      <c r="H2233">
        <v>57</v>
      </c>
      <c r="I2233" t="str">
        <f t="shared" si="69"/>
        <v>Not Outlier</v>
      </c>
    </row>
    <row r="2234" spans="1:9" x14ac:dyDescent="0.25">
      <c r="A2234">
        <v>2233</v>
      </c>
      <c r="B2234" s="1" t="s">
        <v>109</v>
      </c>
      <c r="C2234" t="s">
        <v>152</v>
      </c>
      <c r="D2234">
        <v>52</v>
      </c>
      <c r="E2234" t="s">
        <v>158</v>
      </c>
      <c r="F2234">
        <f t="shared" si="70"/>
        <v>52</v>
      </c>
      <c r="H2234">
        <v>52</v>
      </c>
      <c r="I2234" t="str">
        <f t="shared" si="69"/>
        <v>Not Outlier</v>
      </c>
    </row>
    <row r="2235" spans="1:9" x14ac:dyDescent="0.25">
      <c r="A2235">
        <v>2234</v>
      </c>
      <c r="B2235" s="1" t="s">
        <v>110</v>
      </c>
      <c r="C2235" t="s">
        <v>151</v>
      </c>
      <c r="D2235">
        <v>47</v>
      </c>
      <c r="E2235" t="s">
        <v>158</v>
      </c>
      <c r="F2235">
        <f t="shared" si="70"/>
        <v>47</v>
      </c>
      <c r="H2235">
        <v>47</v>
      </c>
      <c r="I2235" t="str">
        <f t="shared" si="69"/>
        <v>Not Outlier</v>
      </c>
    </row>
    <row r="2236" spans="1:9" x14ac:dyDescent="0.25">
      <c r="A2236">
        <v>2235</v>
      </c>
      <c r="B2236" s="1" t="s">
        <v>105</v>
      </c>
      <c r="C2236" t="s">
        <v>151</v>
      </c>
      <c r="D2236">
        <v>65</v>
      </c>
      <c r="E2236" t="s">
        <v>158</v>
      </c>
      <c r="F2236">
        <f t="shared" si="70"/>
        <v>65</v>
      </c>
      <c r="H2236">
        <v>65</v>
      </c>
      <c r="I2236" t="str">
        <f t="shared" si="69"/>
        <v>Not Outlier</v>
      </c>
    </row>
    <row r="2237" spans="1:9" x14ac:dyDescent="0.25">
      <c r="A2237">
        <v>2236</v>
      </c>
      <c r="B2237" s="1" t="s">
        <v>99</v>
      </c>
      <c r="C2237" t="s">
        <v>152</v>
      </c>
      <c r="D2237">
        <v>80</v>
      </c>
      <c r="E2237" t="s">
        <v>158</v>
      </c>
      <c r="F2237">
        <f t="shared" si="70"/>
        <v>80</v>
      </c>
      <c r="H2237">
        <v>80</v>
      </c>
      <c r="I2237" t="str">
        <f t="shared" si="69"/>
        <v>Not Outlier</v>
      </c>
    </row>
    <row r="2238" spans="1:9" x14ac:dyDescent="0.25">
      <c r="A2238">
        <v>2237</v>
      </c>
      <c r="B2238" s="1" t="s">
        <v>105</v>
      </c>
      <c r="C2238" t="s">
        <v>152</v>
      </c>
      <c r="D2238">
        <v>65</v>
      </c>
      <c r="E2238" t="s">
        <v>158</v>
      </c>
      <c r="F2238">
        <f t="shared" si="70"/>
        <v>65</v>
      </c>
      <c r="H2238">
        <v>65</v>
      </c>
      <c r="I2238" t="str">
        <f t="shared" si="69"/>
        <v>Not Outlier</v>
      </c>
    </row>
    <row r="2239" spans="1:9" x14ac:dyDescent="0.25">
      <c r="A2239">
        <v>2238</v>
      </c>
      <c r="B2239" s="1" t="s">
        <v>106</v>
      </c>
      <c r="C2239" t="s">
        <v>151</v>
      </c>
      <c r="D2239">
        <v>43</v>
      </c>
      <c r="E2239" t="s">
        <v>158</v>
      </c>
      <c r="F2239">
        <f t="shared" si="70"/>
        <v>43</v>
      </c>
      <c r="H2239">
        <v>43</v>
      </c>
      <c r="I2239" t="str">
        <f t="shared" si="69"/>
        <v>Not Outlier</v>
      </c>
    </row>
    <row r="2240" spans="1:9" x14ac:dyDescent="0.25">
      <c r="A2240">
        <v>2239</v>
      </c>
      <c r="B2240" s="1" t="s">
        <v>99</v>
      </c>
      <c r="C2240" t="s">
        <v>152</v>
      </c>
      <c r="D2240">
        <v>36</v>
      </c>
      <c r="E2240" t="s">
        <v>158</v>
      </c>
      <c r="F2240">
        <f t="shared" si="70"/>
        <v>36</v>
      </c>
      <c r="H2240">
        <v>36</v>
      </c>
      <c r="I2240" t="str">
        <f t="shared" si="69"/>
        <v>Not Outlier</v>
      </c>
    </row>
    <row r="2241" spans="1:9" x14ac:dyDescent="0.25">
      <c r="A2241">
        <v>2240</v>
      </c>
      <c r="B2241" s="1" t="s">
        <v>100</v>
      </c>
      <c r="C2241" t="s">
        <v>152</v>
      </c>
      <c r="D2241">
        <v>83</v>
      </c>
      <c r="E2241" t="s">
        <v>158</v>
      </c>
      <c r="F2241">
        <f t="shared" si="70"/>
        <v>83</v>
      </c>
      <c r="H2241">
        <v>83</v>
      </c>
      <c r="I2241" t="str">
        <f t="shared" si="69"/>
        <v>Not Outlier</v>
      </c>
    </row>
    <row r="2242" spans="1:9" x14ac:dyDescent="0.25">
      <c r="A2242">
        <v>2241</v>
      </c>
      <c r="B2242" s="1" t="s">
        <v>105</v>
      </c>
      <c r="C2242" t="s">
        <v>151</v>
      </c>
      <c r="D2242">
        <v>67</v>
      </c>
      <c r="E2242" t="s">
        <v>158</v>
      </c>
      <c r="F2242">
        <f t="shared" si="70"/>
        <v>67</v>
      </c>
      <c r="H2242">
        <v>67</v>
      </c>
      <c r="I2242" t="str">
        <f t="shared" si="69"/>
        <v>Not Outlier</v>
      </c>
    </row>
    <row r="2243" spans="1:9" x14ac:dyDescent="0.25">
      <c r="A2243">
        <v>2242</v>
      </c>
      <c r="B2243" s="1" t="s">
        <v>100</v>
      </c>
      <c r="C2243" t="s">
        <v>152</v>
      </c>
      <c r="D2243">
        <v>77</v>
      </c>
      <c r="E2243" t="s">
        <v>158</v>
      </c>
      <c r="F2243">
        <f t="shared" si="70"/>
        <v>77</v>
      </c>
      <c r="H2243">
        <v>77</v>
      </c>
      <c r="I2243" t="str">
        <f t="shared" ref="I2243:I2306" si="71">IF(OR(H2243&gt;$L$9,H2243&lt;$L$10),"Outlier","Not Outlier")</f>
        <v>Not Outlier</v>
      </c>
    </row>
    <row r="2244" spans="1:9" x14ac:dyDescent="0.25">
      <c r="A2244">
        <v>2243</v>
      </c>
      <c r="B2244" s="1" t="s">
        <v>105</v>
      </c>
      <c r="C2244" t="s">
        <v>151</v>
      </c>
      <c r="D2244">
        <v>79</v>
      </c>
      <c r="E2244" t="s">
        <v>158</v>
      </c>
      <c r="F2244">
        <f t="shared" si="70"/>
        <v>79</v>
      </c>
      <c r="H2244">
        <v>79</v>
      </c>
      <c r="I2244" t="str">
        <f t="shared" si="71"/>
        <v>Not Outlier</v>
      </c>
    </row>
    <row r="2245" spans="1:9" x14ac:dyDescent="0.25">
      <c r="A2245">
        <v>2244</v>
      </c>
      <c r="B2245" s="1" t="s">
        <v>99</v>
      </c>
      <c r="C2245" t="s">
        <v>152</v>
      </c>
      <c r="D2245">
        <v>51</v>
      </c>
      <c r="E2245" t="s">
        <v>158</v>
      </c>
      <c r="F2245">
        <f t="shared" si="70"/>
        <v>51</v>
      </c>
      <c r="H2245">
        <v>51</v>
      </c>
      <c r="I2245" t="str">
        <f t="shared" si="71"/>
        <v>Not Outlier</v>
      </c>
    </row>
    <row r="2246" spans="1:9" x14ac:dyDescent="0.25">
      <c r="A2246">
        <v>2245</v>
      </c>
      <c r="B2246" s="1" t="s">
        <v>105</v>
      </c>
      <c r="C2246" t="s">
        <v>151</v>
      </c>
      <c r="D2246">
        <v>61</v>
      </c>
      <c r="E2246" t="s">
        <v>158</v>
      </c>
      <c r="F2246">
        <f t="shared" ref="F2246:F2309" si="72">IF(D2246,D2246,AVERAGE(D2243:D2245))</f>
        <v>61</v>
      </c>
      <c r="H2246">
        <v>61</v>
      </c>
      <c r="I2246" t="str">
        <f t="shared" si="71"/>
        <v>Not Outlier</v>
      </c>
    </row>
    <row r="2247" spans="1:9" x14ac:dyDescent="0.25">
      <c r="A2247">
        <v>2246</v>
      </c>
      <c r="B2247" s="1" t="s">
        <v>101</v>
      </c>
      <c r="C2247" t="s">
        <v>151</v>
      </c>
      <c r="D2247">
        <v>76</v>
      </c>
      <c r="E2247" t="s">
        <v>158</v>
      </c>
      <c r="F2247">
        <f t="shared" si="72"/>
        <v>76</v>
      </c>
      <c r="H2247">
        <v>76</v>
      </c>
      <c r="I2247" t="str">
        <f t="shared" si="71"/>
        <v>Not Outlier</v>
      </c>
    </row>
    <row r="2248" spans="1:9" x14ac:dyDescent="0.25">
      <c r="A2248">
        <v>2247</v>
      </c>
      <c r="B2248" s="1" t="s">
        <v>108</v>
      </c>
      <c r="C2248" t="s">
        <v>152</v>
      </c>
      <c r="D2248">
        <v>71</v>
      </c>
      <c r="E2248" t="s">
        <v>158</v>
      </c>
      <c r="F2248">
        <f t="shared" si="72"/>
        <v>71</v>
      </c>
      <c r="H2248">
        <v>71</v>
      </c>
      <c r="I2248" t="str">
        <f t="shared" si="71"/>
        <v>Not Outlier</v>
      </c>
    </row>
    <row r="2249" spans="1:9" x14ac:dyDescent="0.25">
      <c r="A2249">
        <v>2248</v>
      </c>
      <c r="B2249" s="1" t="s">
        <v>99</v>
      </c>
      <c r="C2249" t="s">
        <v>152</v>
      </c>
      <c r="D2249">
        <v>68</v>
      </c>
      <c r="E2249" t="s">
        <v>158</v>
      </c>
      <c r="F2249">
        <f t="shared" si="72"/>
        <v>68</v>
      </c>
      <c r="H2249">
        <v>68</v>
      </c>
      <c r="I2249" t="str">
        <f t="shared" si="71"/>
        <v>Not Outlier</v>
      </c>
    </row>
    <row r="2250" spans="1:9" x14ac:dyDescent="0.25">
      <c r="A2250">
        <v>2249</v>
      </c>
      <c r="B2250" s="1" t="s">
        <v>109</v>
      </c>
      <c r="C2250" t="s">
        <v>151</v>
      </c>
      <c r="D2250">
        <v>35</v>
      </c>
      <c r="E2250" t="s">
        <v>158</v>
      </c>
      <c r="F2250">
        <f t="shared" si="72"/>
        <v>35</v>
      </c>
      <c r="H2250">
        <v>35</v>
      </c>
      <c r="I2250" t="str">
        <f t="shared" si="71"/>
        <v>Not Outlier</v>
      </c>
    </row>
    <row r="2251" spans="1:9" x14ac:dyDescent="0.25">
      <c r="A2251">
        <v>2250</v>
      </c>
      <c r="B2251" s="1" t="s">
        <v>99</v>
      </c>
      <c r="C2251" t="s">
        <v>151</v>
      </c>
      <c r="D2251">
        <v>79</v>
      </c>
      <c r="E2251" t="s">
        <v>158</v>
      </c>
      <c r="F2251">
        <f t="shared" si="72"/>
        <v>79</v>
      </c>
      <c r="H2251">
        <v>79</v>
      </c>
      <c r="I2251" t="str">
        <f t="shared" si="71"/>
        <v>Not Outlier</v>
      </c>
    </row>
    <row r="2252" spans="1:9" x14ac:dyDescent="0.25">
      <c r="A2252">
        <v>2251</v>
      </c>
      <c r="B2252" s="1" t="s">
        <v>100</v>
      </c>
      <c r="C2252" t="s">
        <v>151</v>
      </c>
      <c r="D2252">
        <v>75</v>
      </c>
      <c r="E2252" t="s">
        <v>158</v>
      </c>
      <c r="F2252">
        <f t="shared" si="72"/>
        <v>75</v>
      </c>
      <c r="H2252">
        <v>75</v>
      </c>
      <c r="I2252" t="str">
        <f t="shared" si="71"/>
        <v>Not Outlier</v>
      </c>
    </row>
    <row r="2253" spans="1:9" x14ac:dyDescent="0.25">
      <c r="A2253">
        <v>2252</v>
      </c>
      <c r="B2253" s="1" t="s">
        <v>104</v>
      </c>
      <c r="C2253" t="s">
        <v>151</v>
      </c>
      <c r="D2253">
        <v>21</v>
      </c>
      <c r="E2253" t="s">
        <v>158</v>
      </c>
      <c r="F2253">
        <f t="shared" si="72"/>
        <v>21</v>
      </c>
      <c r="H2253">
        <v>21</v>
      </c>
      <c r="I2253" t="str">
        <f t="shared" si="71"/>
        <v>Not Outlier</v>
      </c>
    </row>
    <row r="2254" spans="1:9" x14ac:dyDescent="0.25">
      <c r="A2254">
        <v>2253</v>
      </c>
      <c r="B2254" s="1" t="s">
        <v>99</v>
      </c>
      <c r="C2254" t="s">
        <v>151</v>
      </c>
      <c r="D2254">
        <v>26</v>
      </c>
      <c r="E2254" t="s">
        <v>158</v>
      </c>
      <c r="F2254">
        <f t="shared" si="72"/>
        <v>26</v>
      </c>
      <c r="H2254">
        <v>26</v>
      </c>
      <c r="I2254" t="str">
        <f t="shared" si="71"/>
        <v>Not Outlier</v>
      </c>
    </row>
    <row r="2255" spans="1:9" x14ac:dyDescent="0.25">
      <c r="A2255">
        <v>2254</v>
      </c>
      <c r="B2255" s="1" t="s">
        <v>99</v>
      </c>
      <c r="C2255" t="s">
        <v>152</v>
      </c>
      <c r="D2255">
        <v>38</v>
      </c>
      <c r="E2255" t="s">
        <v>158</v>
      </c>
      <c r="F2255">
        <f t="shared" si="72"/>
        <v>38</v>
      </c>
      <c r="H2255">
        <v>38</v>
      </c>
      <c r="I2255" t="str">
        <f t="shared" si="71"/>
        <v>Not Outlier</v>
      </c>
    </row>
    <row r="2256" spans="1:9" x14ac:dyDescent="0.25">
      <c r="A2256">
        <v>2255</v>
      </c>
      <c r="B2256" s="1" t="s">
        <v>107</v>
      </c>
      <c r="C2256" t="s">
        <v>152</v>
      </c>
      <c r="D2256">
        <v>45</v>
      </c>
      <c r="E2256" t="s">
        <v>158</v>
      </c>
      <c r="F2256">
        <f t="shared" si="72"/>
        <v>45</v>
      </c>
      <c r="H2256">
        <v>45</v>
      </c>
      <c r="I2256" t="str">
        <f t="shared" si="71"/>
        <v>Not Outlier</v>
      </c>
    </row>
    <row r="2257" spans="1:9" x14ac:dyDescent="0.25">
      <c r="A2257">
        <v>2256</v>
      </c>
      <c r="B2257" s="1" t="s">
        <v>99</v>
      </c>
      <c r="C2257" t="s">
        <v>151</v>
      </c>
      <c r="D2257">
        <v>43</v>
      </c>
      <c r="E2257" t="s">
        <v>158</v>
      </c>
      <c r="F2257">
        <f t="shared" si="72"/>
        <v>43</v>
      </c>
      <c r="H2257">
        <v>43</v>
      </c>
      <c r="I2257" t="str">
        <f t="shared" si="71"/>
        <v>Not Outlier</v>
      </c>
    </row>
    <row r="2258" spans="1:9" x14ac:dyDescent="0.25">
      <c r="A2258">
        <v>2257</v>
      </c>
      <c r="B2258" s="1" t="s">
        <v>99</v>
      </c>
      <c r="C2258" t="s">
        <v>152</v>
      </c>
      <c r="D2258">
        <v>59</v>
      </c>
      <c r="E2258" t="s">
        <v>158</v>
      </c>
      <c r="F2258">
        <f t="shared" si="72"/>
        <v>59</v>
      </c>
      <c r="H2258">
        <v>59</v>
      </c>
      <c r="I2258" t="str">
        <f t="shared" si="71"/>
        <v>Not Outlier</v>
      </c>
    </row>
    <row r="2259" spans="1:9" x14ac:dyDescent="0.25">
      <c r="A2259">
        <v>2258</v>
      </c>
      <c r="B2259" s="1" t="s">
        <v>106</v>
      </c>
      <c r="C2259" t="s">
        <v>151</v>
      </c>
      <c r="D2259">
        <v>77</v>
      </c>
      <c r="E2259" t="s">
        <v>158</v>
      </c>
      <c r="F2259">
        <f t="shared" si="72"/>
        <v>77</v>
      </c>
      <c r="H2259">
        <v>77</v>
      </c>
      <c r="I2259" t="str">
        <f t="shared" si="71"/>
        <v>Not Outlier</v>
      </c>
    </row>
    <row r="2260" spans="1:9" x14ac:dyDescent="0.25">
      <c r="A2260">
        <v>2259</v>
      </c>
      <c r="B2260" s="1" t="s">
        <v>101</v>
      </c>
      <c r="C2260" t="s">
        <v>152</v>
      </c>
      <c r="D2260">
        <v>41</v>
      </c>
      <c r="E2260" t="s">
        <v>158</v>
      </c>
      <c r="F2260">
        <f t="shared" si="72"/>
        <v>41</v>
      </c>
      <c r="H2260">
        <v>41</v>
      </c>
      <c r="I2260" t="str">
        <f t="shared" si="71"/>
        <v>Not Outlier</v>
      </c>
    </row>
    <row r="2261" spans="1:9" x14ac:dyDescent="0.25">
      <c r="A2261">
        <v>2260</v>
      </c>
      <c r="B2261" s="1" t="s">
        <v>99</v>
      </c>
      <c r="C2261" t="s">
        <v>151</v>
      </c>
      <c r="D2261">
        <v>60</v>
      </c>
      <c r="E2261" t="s">
        <v>158</v>
      </c>
      <c r="F2261">
        <f t="shared" si="72"/>
        <v>60</v>
      </c>
      <c r="H2261">
        <v>60</v>
      </c>
      <c r="I2261" t="str">
        <f t="shared" si="71"/>
        <v>Not Outlier</v>
      </c>
    </row>
    <row r="2262" spans="1:9" x14ac:dyDescent="0.25">
      <c r="A2262">
        <v>2261</v>
      </c>
      <c r="B2262" s="1" t="s">
        <v>99</v>
      </c>
      <c r="C2262" t="s">
        <v>151</v>
      </c>
      <c r="D2262">
        <v>90</v>
      </c>
      <c r="E2262" t="s">
        <v>158</v>
      </c>
      <c r="F2262">
        <f t="shared" si="72"/>
        <v>90</v>
      </c>
      <c r="H2262">
        <v>90</v>
      </c>
      <c r="I2262" t="str">
        <f t="shared" si="71"/>
        <v>Not Outlier</v>
      </c>
    </row>
    <row r="2263" spans="1:9" x14ac:dyDescent="0.25">
      <c r="A2263">
        <v>2262</v>
      </c>
      <c r="B2263" s="1" t="s">
        <v>99</v>
      </c>
      <c r="C2263" t="s">
        <v>152</v>
      </c>
      <c r="D2263">
        <v>27</v>
      </c>
      <c r="E2263" t="s">
        <v>158</v>
      </c>
      <c r="F2263">
        <f t="shared" si="72"/>
        <v>27</v>
      </c>
      <c r="H2263">
        <v>27</v>
      </c>
      <c r="I2263" t="str">
        <f t="shared" si="71"/>
        <v>Not Outlier</v>
      </c>
    </row>
    <row r="2264" spans="1:9" x14ac:dyDescent="0.25">
      <c r="A2264">
        <v>2263</v>
      </c>
      <c r="B2264" s="1" t="s">
        <v>105</v>
      </c>
      <c r="C2264" t="s">
        <v>152</v>
      </c>
      <c r="D2264">
        <v>48</v>
      </c>
      <c r="E2264" t="s">
        <v>158</v>
      </c>
      <c r="F2264">
        <f t="shared" si="72"/>
        <v>48</v>
      </c>
      <c r="H2264">
        <v>48</v>
      </c>
      <c r="I2264" t="str">
        <f t="shared" si="71"/>
        <v>Not Outlier</v>
      </c>
    </row>
    <row r="2265" spans="1:9" x14ac:dyDescent="0.25">
      <c r="A2265">
        <v>2264</v>
      </c>
      <c r="B2265" s="1" t="s">
        <v>99</v>
      </c>
      <c r="C2265" t="s">
        <v>152</v>
      </c>
      <c r="D2265">
        <v>31</v>
      </c>
      <c r="E2265" t="s">
        <v>158</v>
      </c>
      <c r="F2265">
        <f t="shared" si="72"/>
        <v>31</v>
      </c>
      <c r="H2265">
        <v>31</v>
      </c>
      <c r="I2265" t="str">
        <f t="shared" si="71"/>
        <v>Not Outlier</v>
      </c>
    </row>
    <row r="2266" spans="1:9" x14ac:dyDescent="0.25">
      <c r="A2266">
        <v>2265</v>
      </c>
      <c r="B2266" s="1" t="s">
        <v>100</v>
      </c>
      <c r="C2266" t="s">
        <v>152</v>
      </c>
      <c r="D2266">
        <v>65</v>
      </c>
      <c r="E2266" t="s">
        <v>158</v>
      </c>
      <c r="F2266">
        <f t="shared" si="72"/>
        <v>65</v>
      </c>
      <c r="H2266">
        <v>65</v>
      </c>
      <c r="I2266" t="str">
        <f t="shared" si="71"/>
        <v>Not Outlier</v>
      </c>
    </row>
    <row r="2267" spans="1:9" x14ac:dyDescent="0.25">
      <c r="A2267">
        <v>2266</v>
      </c>
      <c r="B2267" s="1" t="s">
        <v>100</v>
      </c>
      <c r="C2267" t="s">
        <v>151</v>
      </c>
      <c r="D2267">
        <v>90</v>
      </c>
      <c r="E2267" t="s">
        <v>158</v>
      </c>
      <c r="F2267">
        <f t="shared" si="72"/>
        <v>90</v>
      </c>
      <c r="H2267">
        <v>90</v>
      </c>
      <c r="I2267" t="str">
        <f t="shared" si="71"/>
        <v>Not Outlier</v>
      </c>
    </row>
    <row r="2268" spans="1:9" x14ac:dyDescent="0.25">
      <c r="A2268">
        <v>2267</v>
      </c>
      <c r="B2268" s="1" t="s">
        <v>101</v>
      </c>
      <c r="C2268" t="s">
        <v>151</v>
      </c>
      <c r="D2268">
        <v>20</v>
      </c>
      <c r="E2268" t="s">
        <v>158</v>
      </c>
      <c r="F2268">
        <f t="shared" si="72"/>
        <v>20</v>
      </c>
      <c r="H2268">
        <v>20</v>
      </c>
      <c r="I2268" t="str">
        <f t="shared" si="71"/>
        <v>Not Outlier</v>
      </c>
    </row>
    <row r="2269" spans="1:9" x14ac:dyDescent="0.25">
      <c r="A2269">
        <v>2268</v>
      </c>
      <c r="B2269" s="1" t="s">
        <v>104</v>
      </c>
      <c r="C2269" t="s">
        <v>151</v>
      </c>
      <c r="D2269">
        <v>60</v>
      </c>
      <c r="E2269" t="s">
        <v>158</v>
      </c>
      <c r="F2269">
        <f t="shared" si="72"/>
        <v>60</v>
      </c>
      <c r="H2269">
        <v>60</v>
      </c>
      <c r="I2269" t="str">
        <f t="shared" si="71"/>
        <v>Not Outlier</v>
      </c>
    </row>
    <row r="2270" spans="1:9" x14ac:dyDescent="0.25">
      <c r="A2270">
        <v>2269</v>
      </c>
      <c r="B2270" s="1" t="s">
        <v>99</v>
      </c>
      <c r="C2270" t="s">
        <v>152</v>
      </c>
      <c r="D2270">
        <v>48</v>
      </c>
      <c r="E2270" t="s">
        <v>158</v>
      </c>
      <c r="F2270">
        <f t="shared" si="72"/>
        <v>48</v>
      </c>
      <c r="H2270">
        <v>48</v>
      </c>
      <c r="I2270" t="str">
        <f t="shared" si="71"/>
        <v>Not Outlier</v>
      </c>
    </row>
    <row r="2271" spans="1:9" x14ac:dyDescent="0.25">
      <c r="A2271">
        <v>2270</v>
      </c>
      <c r="B2271" s="1" t="s">
        <v>100</v>
      </c>
      <c r="C2271" t="s">
        <v>151</v>
      </c>
      <c r="D2271">
        <v>64</v>
      </c>
      <c r="E2271" t="s">
        <v>158</v>
      </c>
      <c r="F2271">
        <f t="shared" si="72"/>
        <v>64</v>
      </c>
      <c r="H2271">
        <v>64</v>
      </c>
      <c r="I2271" t="str">
        <f t="shared" si="71"/>
        <v>Not Outlier</v>
      </c>
    </row>
    <row r="2272" spans="1:9" x14ac:dyDescent="0.25">
      <c r="A2272">
        <v>2271</v>
      </c>
      <c r="B2272" s="1" t="s">
        <v>99</v>
      </c>
      <c r="C2272" t="s">
        <v>152</v>
      </c>
      <c r="D2272">
        <v>57</v>
      </c>
      <c r="E2272" t="s">
        <v>158</v>
      </c>
      <c r="F2272">
        <f t="shared" si="72"/>
        <v>57</v>
      </c>
      <c r="H2272">
        <v>57</v>
      </c>
      <c r="I2272" t="str">
        <f t="shared" si="71"/>
        <v>Not Outlier</v>
      </c>
    </row>
    <row r="2273" spans="1:9" x14ac:dyDescent="0.25">
      <c r="A2273">
        <v>2272</v>
      </c>
      <c r="B2273" s="1" t="s">
        <v>105</v>
      </c>
      <c r="C2273" t="s">
        <v>152</v>
      </c>
      <c r="D2273">
        <v>40</v>
      </c>
      <c r="E2273" t="s">
        <v>158</v>
      </c>
      <c r="F2273">
        <f t="shared" si="72"/>
        <v>40</v>
      </c>
      <c r="H2273">
        <v>40</v>
      </c>
      <c r="I2273" t="str">
        <f t="shared" si="71"/>
        <v>Not Outlier</v>
      </c>
    </row>
    <row r="2274" spans="1:9" x14ac:dyDescent="0.25">
      <c r="A2274">
        <v>2273</v>
      </c>
      <c r="B2274" s="1" t="s">
        <v>110</v>
      </c>
      <c r="C2274" t="s">
        <v>151</v>
      </c>
      <c r="D2274">
        <v>52</v>
      </c>
      <c r="E2274" t="s">
        <v>158</v>
      </c>
      <c r="F2274">
        <f t="shared" si="72"/>
        <v>52</v>
      </c>
      <c r="H2274">
        <v>52</v>
      </c>
      <c r="I2274" t="str">
        <f t="shared" si="71"/>
        <v>Not Outlier</v>
      </c>
    </row>
    <row r="2275" spans="1:9" x14ac:dyDescent="0.25">
      <c r="A2275">
        <v>2274</v>
      </c>
      <c r="B2275" s="1" t="s">
        <v>99</v>
      </c>
      <c r="C2275" t="s">
        <v>151</v>
      </c>
      <c r="D2275">
        <v>64</v>
      </c>
      <c r="E2275" t="s">
        <v>158</v>
      </c>
      <c r="F2275">
        <f t="shared" si="72"/>
        <v>64</v>
      </c>
      <c r="H2275">
        <v>64</v>
      </c>
      <c r="I2275" t="str">
        <f t="shared" si="71"/>
        <v>Not Outlier</v>
      </c>
    </row>
    <row r="2276" spans="1:9" x14ac:dyDescent="0.25">
      <c r="A2276">
        <v>2275</v>
      </c>
      <c r="B2276" s="1" t="s">
        <v>99</v>
      </c>
      <c r="C2276" t="s">
        <v>152</v>
      </c>
      <c r="D2276">
        <v>74</v>
      </c>
      <c r="E2276" t="s">
        <v>158</v>
      </c>
      <c r="F2276">
        <f t="shared" si="72"/>
        <v>74</v>
      </c>
      <c r="H2276">
        <v>74</v>
      </c>
      <c r="I2276" t="str">
        <f t="shared" si="71"/>
        <v>Not Outlier</v>
      </c>
    </row>
    <row r="2277" spans="1:9" x14ac:dyDescent="0.25">
      <c r="A2277">
        <v>2276</v>
      </c>
      <c r="B2277" s="1" t="s">
        <v>105</v>
      </c>
      <c r="C2277" t="s">
        <v>152</v>
      </c>
      <c r="D2277">
        <v>18</v>
      </c>
      <c r="E2277" t="s">
        <v>158</v>
      </c>
      <c r="F2277">
        <f t="shared" si="72"/>
        <v>18</v>
      </c>
      <c r="H2277">
        <v>18</v>
      </c>
      <c r="I2277" t="str">
        <f t="shared" si="71"/>
        <v>Not Outlier</v>
      </c>
    </row>
    <row r="2278" spans="1:9" x14ac:dyDescent="0.25">
      <c r="A2278">
        <v>2277</v>
      </c>
      <c r="B2278" s="1" t="s">
        <v>105</v>
      </c>
      <c r="C2278" t="s">
        <v>151</v>
      </c>
      <c r="D2278">
        <v>65</v>
      </c>
      <c r="E2278" t="s">
        <v>158</v>
      </c>
      <c r="F2278">
        <f t="shared" si="72"/>
        <v>65</v>
      </c>
      <c r="H2278">
        <v>65</v>
      </c>
      <c r="I2278" t="str">
        <f t="shared" si="71"/>
        <v>Not Outlier</v>
      </c>
    </row>
    <row r="2279" spans="1:9" x14ac:dyDescent="0.25">
      <c r="A2279">
        <v>2278</v>
      </c>
      <c r="B2279" s="1" t="s">
        <v>101</v>
      </c>
      <c r="C2279" t="s">
        <v>151</v>
      </c>
      <c r="D2279">
        <v>78</v>
      </c>
      <c r="E2279" t="s">
        <v>158</v>
      </c>
      <c r="F2279">
        <f t="shared" si="72"/>
        <v>78</v>
      </c>
      <c r="H2279">
        <v>78</v>
      </c>
      <c r="I2279" t="str">
        <f t="shared" si="71"/>
        <v>Not Outlier</v>
      </c>
    </row>
    <row r="2280" spans="1:9" x14ac:dyDescent="0.25">
      <c r="A2280">
        <v>2279</v>
      </c>
      <c r="B2280" s="1" t="s">
        <v>106</v>
      </c>
      <c r="C2280" t="s">
        <v>151</v>
      </c>
      <c r="D2280">
        <v>33</v>
      </c>
      <c r="E2280" t="s">
        <v>158</v>
      </c>
      <c r="F2280">
        <f t="shared" si="72"/>
        <v>33</v>
      </c>
      <c r="H2280">
        <v>33</v>
      </c>
      <c r="I2280" t="str">
        <f t="shared" si="71"/>
        <v>Not Outlier</v>
      </c>
    </row>
    <row r="2281" spans="1:9" x14ac:dyDescent="0.25">
      <c r="A2281">
        <v>2280</v>
      </c>
      <c r="B2281" s="1" t="s">
        <v>99</v>
      </c>
      <c r="C2281" t="s">
        <v>151</v>
      </c>
      <c r="D2281">
        <v>53</v>
      </c>
      <c r="E2281" t="s">
        <v>158</v>
      </c>
      <c r="F2281">
        <f t="shared" si="72"/>
        <v>53</v>
      </c>
      <c r="H2281">
        <v>53</v>
      </c>
      <c r="I2281" t="str">
        <f t="shared" si="71"/>
        <v>Not Outlier</v>
      </c>
    </row>
    <row r="2282" spans="1:9" x14ac:dyDescent="0.25">
      <c r="A2282">
        <v>2281</v>
      </c>
      <c r="B2282" s="1" t="s">
        <v>99</v>
      </c>
      <c r="C2282" t="s">
        <v>152</v>
      </c>
      <c r="D2282">
        <v>31</v>
      </c>
      <c r="E2282" t="s">
        <v>158</v>
      </c>
      <c r="F2282">
        <f t="shared" si="72"/>
        <v>31</v>
      </c>
      <c r="H2282">
        <v>31</v>
      </c>
      <c r="I2282" t="str">
        <f t="shared" si="71"/>
        <v>Not Outlier</v>
      </c>
    </row>
    <row r="2283" spans="1:9" x14ac:dyDescent="0.25">
      <c r="A2283">
        <v>2282</v>
      </c>
      <c r="B2283" s="1" t="s">
        <v>99</v>
      </c>
      <c r="C2283" t="s">
        <v>152</v>
      </c>
      <c r="D2283">
        <v>22</v>
      </c>
      <c r="E2283" t="s">
        <v>158</v>
      </c>
      <c r="F2283">
        <f t="shared" si="72"/>
        <v>22</v>
      </c>
      <c r="H2283">
        <v>22</v>
      </c>
      <c r="I2283" t="str">
        <f t="shared" si="71"/>
        <v>Not Outlier</v>
      </c>
    </row>
    <row r="2284" spans="1:9" x14ac:dyDescent="0.25">
      <c r="A2284">
        <v>2283</v>
      </c>
      <c r="B2284" s="1" t="s">
        <v>99</v>
      </c>
      <c r="C2284" t="s">
        <v>152</v>
      </c>
      <c r="D2284">
        <v>24</v>
      </c>
      <c r="E2284" t="s">
        <v>158</v>
      </c>
      <c r="F2284">
        <f t="shared" si="72"/>
        <v>24</v>
      </c>
      <c r="H2284">
        <v>24</v>
      </c>
      <c r="I2284" t="str">
        <f t="shared" si="71"/>
        <v>Not Outlier</v>
      </c>
    </row>
    <row r="2285" spans="1:9" x14ac:dyDescent="0.25">
      <c r="A2285">
        <v>2284</v>
      </c>
      <c r="B2285" s="1" t="s">
        <v>100</v>
      </c>
      <c r="C2285" t="s">
        <v>151</v>
      </c>
      <c r="D2285">
        <v>61</v>
      </c>
      <c r="E2285" t="s">
        <v>158</v>
      </c>
      <c r="F2285">
        <f t="shared" si="72"/>
        <v>61</v>
      </c>
      <c r="H2285">
        <v>61</v>
      </c>
      <c r="I2285" t="str">
        <f t="shared" si="71"/>
        <v>Not Outlier</v>
      </c>
    </row>
    <row r="2286" spans="1:9" x14ac:dyDescent="0.25">
      <c r="A2286">
        <v>2285</v>
      </c>
      <c r="B2286" s="1" t="s">
        <v>110</v>
      </c>
      <c r="C2286" t="s">
        <v>151</v>
      </c>
      <c r="D2286">
        <v>90</v>
      </c>
      <c r="E2286" t="s">
        <v>158</v>
      </c>
      <c r="F2286">
        <f t="shared" si="72"/>
        <v>90</v>
      </c>
      <c r="H2286">
        <v>90</v>
      </c>
      <c r="I2286" t="str">
        <f t="shared" si="71"/>
        <v>Not Outlier</v>
      </c>
    </row>
    <row r="2287" spans="1:9" x14ac:dyDescent="0.25">
      <c r="A2287">
        <v>2286</v>
      </c>
      <c r="B2287" s="1" t="s">
        <v>100</v>
      </c>
      <c r="C2287" t="s">
        <v>151</v>
      </c>
      <c r="D2287">
        <v>75</v>
      </c>
      <c r="E2287" t="s">
        <v>158</v>
      </c>
      <c r="F2287">
        <f t="shared" si="72"/>
        <v>75</v>
      </c>
      <c r="H2287">
        <v>75</v>
      </c>
      <c r="I2287" t="str">
        <f t="shared" si="71"/>
        <v>Not Outlier</v>
      </c>
    </row>
    <row r="2288" spans="1:9" x14ac:dyDescent="0.25">
      <c r="A2288">
        <v>2287</v>
      </c>
      <c r="B2288" s="1" t="s">
        <v>107</v>
      </c>
      <c r="C2288" t="s">
        <v>151</v>
      </c>
      <c r="D2288">
        <v>72</v>
      </c>
      <c r="E2288" t="s">
        <v>158</v>
      </c>
      <c r="F2288">
        <f t="shared" si="72"/>
        <v>72</v>
      </c>
      <c r="H2288">
        <v>72</v>
      </c>
      <c r="I2288" t="str">
        <f t="shared" si="71"/>
        <v>Not Outlier</v>
      </c>
    </row>
    <row r="2289" spans="1:9" x14ac:dyDescent="0.25">
      <c r="A2289">
        <v>2288</v>
      </c>
      <c r="B2289" s="1" t="s">
        <v>99</v>
      </c>
      <c r="C2289" t="s">
        <v>151</v>
      </c>
      <c r="D2289">
        <v>40</v>
      </c>
      <c r="E2289" t="s">
        <v>158</v>
      </c>
      <c r="F2289">
        <f t="shared" si="72"/>
        <v>40</v>
      </c>
      <c r="H2289">
        <v>40</v>
      </c>
      <c r="I2289" t="str">
        <f t="shared" si="71"/>
        <v>Not Outlier</v>
      </c>
    </row>
    <row r="2290" spans="1:9" x14ac:dyDescent="0.25">
      <c r="A2290">
        <v>2289</v>
      </c>
      <c r="B2290" s="1" t="s">
        <v>100</v>
      </c>
      <c r="C2290" t="s">
        <v>152</v>
      </c>
      <c r="D2290">
        <v>44</v>
      </c>
      <c r="E2290" t="s">
        <v>158</v>
      </c>
      <c r="F2290">
        <f t="shared" si="72"/>
        <v>44</v>
      </c>
      <c r="H2290">
        <v>44</v>
      </c>
      <c r="I2290" t="str">
        <f t="shared" si="71"/>
        <v>Not Outlier</v>
      </c>
    </row>
    <row r="2291" spans="1:9" x14ac:dyDescent="0.25">
      <c r="A2291">
        <v>2290</v>
      </c>
      <c r="B2291" s="1" t="s">
        <v>103</v>
      </c>
      <c r="C2291" t="s">
        <v>152</v>
      </c>
      <c r="D2291">
        <v>88</v>
      </c>
      <c r="E2291" t="s">
        <v>158</v>
      </c>
      <c r="F2291">
        <f t="shared" si="72"/>
        <v>88</v>
      </c>
      <c r="H2291">
        <v>88</v>
      </c>
      <c r="I2291" t="str">
        <f t="shared" si="71"/>
        <v>Not Outlier</v>
      </c>
    </row>
    <row r="2292" spans="1:9" x14ac:dyDescent="0.25">
      <c r="A2292">
        <v>2291</v>
      </c>
      <c r="B2292" s="1" t="s">
        <v>101</v>
      </c>
      <c r="C2292" t="s">
        <v>152</v>
      </c>
      <c r="D2292">
        <v>84</v>
      </c>
      <c r="E2292" t="s">
        <v>158</v>
      </c>
      <c r="F2292">
        <f t="shared" si="72"/>
        <v>84</v>
      </c>
      <c r="H2292">
        <v>84</v>
      </c>
      <c r="I2292" t="str">
        <f t="shared" si="71"/>
        <v>Not Outlier</v>
      </c>
    </row>
    <row r="2293" spans="1:9" x14ac:dyDescent="0.25">
      <c r="A2293">
        <v>2292</v>
      </c>
      <c r="B2293" s="1" t="s">
        <v>99</v>
      </c>
      <c r="C2293" t="s">
        <v>152</v>
      </c>
      <c r="D2293">
        <v>66</v>
      </c>
      <c r="E2293" t="s">
        <v>158</v>
      </c>
      <c r="F2293">
        <f t="shared" si="72"/>
        <v>66</v>
      </c>
      <c r="H2293">
        <v>66</v>
      </c>
      <c r="I2293" t="str">
        <f t="shared" si="71"/>
        <v>Not Outlier</v>
      </c>
    </row>
    <row r="2294" spans="1:9" x14ac:dyDescent="0.25">
      <c r="A2294">
        <v>2293</v>
      </c>
      <c r="B2294" s="1" t="s">
        <v>106</v>
      </c>
      <c r="C2294" t="s">
        <v>152</v>
      </c>
      <c r="D2294">
        <v>70</v>
      </c>
      <c r="E2294" t="s">
        <v>158</v>
      </c>
      <c r="F2294">
        <f t="shared" si="72"/>
        <v>70</v>
      </c>
      <c r="H2294">
        <v>70</v>
      </c>
      <c r="I2294" t="str">
        <f t="shared" si="71"/>
        <v>Not Outlier</v>
      </c>
    </row>
    <row r="2295" spans="1:9" x14ac:dyDescent="0.25">
      <c r="A2295">
        <v>2294</v>
      </c>
      <c r="B2295" s="1" t="s">
        <v>100</v>
      </c>
      <c r="C2295" t="s">
        <v>151</v>
      </c>
      <c r="D2295">
        <v>32</v>
      </c>
      <c r="E2295" t="s">
        <v>158</v>
      </c>
      <c r="F2295">
        <f t="shared" si="72"/>
        <v>32</v>
      </c>
      <c r="H2295">
        <v>32</v>
      </c>
      <c r="I2295" t="str">
        <f t="shared" si="71"/>
        <v>Not Outlier</v>
      </c>
    </row>
    <row r="2296" spans="1:9" x14ac:dyDescent="0.25">
      <c r="A2296">
        <v>2295</v>
      </c>
      <c r="B2296" s="1" t="s">
        <v>99</v>
      </c>
      <c r="C2296" t="s">
        <v>152</v>
      </c>
      <c r="D2296">
        <v>33</v>
      </c>
      <c r="E2296" t="s">
        <v>158</v>
      </c>
      <c r="F2296">
        <f t="shared" si="72"/>
        <v>33</v>
      </c>
      <c r="H2296">
        <v>33</v>
      </c>
      <c r="I2296" t="str">
        <f t="shared" si="71"/>
        <v>Not Outlier</v>
      </c>
    </row>
    <row r="2297" spans="1:9" x14ac:dyDescent="0.25">
      <c r="A2297">
        <v>2296</v>
      </c>
      <c r="B2297" s="1" t="s">
        <v>100</v>
      </c>
      <c r="C2297" t="s">
        <v>152</v>
      </c>
      <c r="D2297">
        <v>28</v>
      </c>
      <c r="E2297" t="s">
        <v>158</v>
      </c>
      <c r="F2297">
        <f t="shared" si="72"/>
        <v>28</v>
      </c>
      <c r="H2297">
        <v>28</v>
      </c>
      <c r="I2297" t="str">
        <f t="shared" si="71"/>
        <v>Not Outlier</v>
      </c>
    </row>
    <row r="2298" spans="1:9" x14ac:dyDescent="0.25">
      <c r="A2298">
        <v>2297</v>
      </c>
      <c r="B2298" s="1" t="s">
        <v>106</v>
      </c>
      <c r="C2298" t="s">
        <v>151</v>
      </c>
      <c r="D2298">
        <v>50</v>
      </c>
      <c r="E2298" t="s">
        <v>158</v>
      </c>
      <c r="F2298">
        <f t="shared" si="72"/>
        <v>50</v>
      </c>
      <c r="H2298">
        <v>50</v>
      </c>
      <c r="I2298" t="str">
        <f t="shared" si="71"/>
        <v>Not Outlier</v>
      </c>
    </row>
    <row r="2299" spans="1:9" x14ac:dyDescent="0.25">
      <c r="A2299">
        <v>2298</v>
      </c>
      <c r="B2299" s="1" t="s">
        <v>99</v>
      </c>
      <c r="C2299" t="s">
        <v>152</v>
      </c>
      <c r="D2299">
        <v>40</v>
      </c>
      <c r="E2299" t="s">
        <v>158</v>
      </c>
      <c r="F2299">
        <f t="shared" si="72"/>
        <v>40</v>
      </c>
      <c r="H2299">
        <v>40</v>
      </c>
      <c r="I2299" t="str">
        <f t="shared" si="71"/>
        <v>Not Outlier</v>
      </c>
    </row>
    <row r="2300" spans="1:9" x14ac:dyDescent="0.25">
      <c r="A2300">
        <v>2299</v>
      </c>
      <c r="B2300" s="1" t="s">
        <v>99</v>
      </c>
      <c r="C2300" t="s">
        <v>152</v>
      </c>
      <c r="D2300">
        <v>58</v>
      </c>
      <c r="E2300" t="s">
        <v>158</v>
      </c>
      <c r="F2300">
        <f t="shared" si="72"/>
        <v>58</v>
      </c>
      <c r="H2300">
        <v>58</v>
      </c>
      <c r="I2300" t="str">
        <f t="shared" si="71"/>
        <v>Not Outlier</v>
      </c>
    </row>
    <row r="2301" spans="1:9" x14ac:dyDescent="0.25">
      <c r="A2301">
        <v>2300</v>
      </c>
      <c r="B2301" s="1" t="s">
        <v>99</v>
      </c>
      <c r="C2301" t="s">
        <v>151</v>
      </c>
      <c r="D2301">
        <v>61</v>
      </c>
      <c r="E2301" t="s">
        <v>158</v>
      </c>
      <c r="F2301">
        <f t="shared" si="72"/>
        <v>61</v>
      </c>
      <c r="H2301">
        <v>61</v>
      </c>
      <c r="I2301" t="str">
        <f t="shared" si="71"/>
        <v>Not Outlier</v>
      </c>
    </row>
    <row r="2302" spans="1:9" x14ac:dyDescent="0.25">
      <c r="A2302">
        <v>2301</v>
      </c>
      <c r="B2302" s="1" t="s">
        <v>108</v>
      </c>
      <c r="C2302" t="s">
        <v>152</v>
      </c>
      <c r="D2302">
        <v>38</v>
      </c>
      <c r="E2302" t="s">
        <v>158</v>
      </c>
      <c r="F2302">
        <f t="shared" si="72"/>
        <v>38</v>
      </c>
      <c r="H2302">
        <v>38</v>
      </c>
      <c r="I2302" t="str">
        <f t="shared" si="71"/>
        <v>Not Outlier</v>
      </c>
    </row>
    <row r="2303" spans="1:9" x14ac:dyDescent="0.25">
      <c r="A2303">
        <v>2302</v>
      </c>
      <c r="B2303" s="1" t="s">
        <v>105</v>
      </c>
      <c r="C2303" t="s">
        <v>151</v>
      </c>
      <c r="D2303">
        <v>70</v>
      </c>
      <c r="E2303" t="s">
        <v>158</v>
      </c>
      <c r="F2303">
        <f t="shared" si="72"/>
        <v>70</v>
      </c>
      <c r="H2303">
        <v>70</v>
      </c>
      <c r="I2303" t="str">
        <f t="shared" si="71"/>
        <v>Not Outlier</v>
      </c>
    </row>
    <row r="2304" spans="1:9" x14ac:dyDescent="0.25">
      <c r="A2304">
        <v>2303</v>
      </c>
      <c r="B2304" s="1" t="s">
        <v>104</v>
      </c>
      <c r="C2304" t="s">
        <v>152</v>
      </c>
      <c r="D2304">
        <v>55</v>
      </c>
      <c r="E2304" t="s">
        <v>158</v>
      </c>
      <c r="F2304">
        <f t="shared" si="72"/>
        <v>55</v>
      </c>
      <c r="H2304">
        <v>55</v>
      </c>
      <c r="I2304" t="str">
        <f t="shared" si="71"/>
        <v>Not Outlier</v>
      </c>
    </row>
    <row r="2305" spans="1:9" x14ac:dyDescent="0.25">
      <c r="A2305">
        <v>2304</v>
      </c>
      <c r="B2305" s="1" t="s">
        <v>99</v>
      </c>
      <c r="C2305" t="s">
        <v>152</v>
      </c>
      <c r="D2305">
        <v>86</v>
      </c>
      <c r="E2305" t="s">
        <v>158</v>
      </c>
      <c r="F2305">
        <f t="shared" si="72"/>
        <v>86</v>
      </c>
      <c r="H2305">
        <v>86</v>
      </c>
      <c r="I2305" t="str">
        <f t="shared" si="71"/>
        <v>Not Outlier</v>
      </c>
    </row>
    <row r="2306" spans="1:9" x14ac:dyDescent="0.25">
      <c r="A2306">
        <v>2305</v>
      </c>
      <c r="B2306" s="1" t="s">
        <v>99</v>
      </c>
      <c r="C2306" t="s">
        <v>151</v>
      </c>
      <c r="D2306">
        <v>18</v>
      </c>
      <c r="E2306" t="s">
        <v>158</v>
      </c>
      <c r="F2306">
        <f t="shared" si="72"/>
        <v>18</v>
      </c>
      <c r="H2306">
        <v>18</v>
      </c>
      <c r="I2306" t="str">
        <f t="shared" si="71"/>
        <v>Not Outlier</v>
      </c>
    </row>
    <row r="2307" spans="1:9" x14ac:dyDescent="0.25">
      <c r="A2307">
        <v>2306</v>
      </c>
      <c r="B2307" s="1" t="s">
        <v>105</v>
      </c>
      <c r="C2307" t="s">
        <v>151</v>
      </c>
      <c r="D2307">
        <v>44</v>
      </c>
      <c r="E2307" t="s">
        <v>158</v>
      </c>
      <c r="F2307">
        <f t="shared" si="72"/>
        <v>44</v>
      </c>
      <c r="H2307">
        <v>44</v>
      </c>
      <c r="I2307" t="str">
        <f t="shared" ref="I2307:I2370" si="73">IF(OR(H2307&gt;$L$9,H2307&lt;$L$10),"Outlier","Not Outlier")</f>
        <v>Not Outlier</v>
      </c>
    </row>
    <row r="2308" spans="1:9" x14ac:dyDescent="0.25">
      <c r="A2308">
        <v>2307</v>
      </c>
      <c r="B2308" s="1" t="s">
        <v>99</v>
      </c>
      <c r="C2308" t="s">
        <v>151</v>
      </c>
      <c r="D2308">
        <v>66</v>
      </c>
      <c r="E2308" t="s">
        <v>158</v>
      </c>
      <c r="F2308">
        <f t="shared" si="72"/>
        <v>66</v>
      </c>
      <c r="H2308">
        <v>66</v>
      </c>
      <c r="I2308" t="str">
        <f t="shared" si="73"/>
        <v>Not Outlier</v>
      </c>
    </row>
    <row r="2309" spans="1:9" x14ac:dyDescent="0.25">
      <c r="A2309">
        <v>2308</v>
      </c>
      <c r="B2309" s="1" t="s">
        <v>103</v>
      </c>
      <c r="C2309" t="s">
        <v>152</v>
      </c>
      <c r="D2309">
        <v>32</v>
      </c>
      <c r="E2309" t="s">
        <v>158</v>
      </c>
      <c r="F2309">
        <f t="shared" si="72"/>
        <v>32</v>
      </c>
      <c r="H2309">
        <v>32</v>
      </c>
      <c r="I2309" t="str">
        <f t="shared" si="73"/>
        <v>Not Outlier</v>
      </c>
    </row>
    <row r="2310" spans="1:9" x14ac:dyDescent="0.25">
      <c r="A2310">
        <v>2309</v>
      </c>
      <c r="B2310" s="1" t="s">
        <v>107</v>
      </c>
      <c r="C2310" t="s">
        <v>152</v>
      </c>
      <c r="D2310">
        <v>25</v>
      </c>
      <c r="E2310" t="s">
        <v>158</v>
      </c>
      <c r="F2310">
        <f t="shared" ref="F2310:F2373" si="74">IF(D2310,D2310,AVERAGE(D2307:D2309))</f>
        <v>25</v>
      </c>
      <c r="H2310">
        <v>25</v>
      </c>
      <c r="I2310" t="str">
        <f t="shared" si="73"/>
        <v>Not Outlier</v>
      </c>
    </row>
    <row r="2311" spans="1:9" x14ac:dyDescent="0.25">
      <c r="A2311">
        <v>2310</v>
      </c>
      <c r="B2311" s="1" t="s">
        <v>100</v>
      </c>
      <c r="C2311" t="s">
        <v>152</v>
      </c>
      <c r="D2311">
        <v>38</v>
      </c>
      <c r="E2311" t="s">
        <v>158</v>
      </c>
      <c r="F2311">
        <f t="shared" si="74"/>
        <v>38</v>
      </c>
      <c r="H2311">
        <v>38</v>
      </c>
      <c r="I2311" t="str">
        <f t="shared" si="73"/>
        <v>Not Outlier</v>
      </c>
    </row>
    <row r="2312" spans="1:9" x14ac:dyDescent="0.25">
      <c r="A2312">
        <v>2311</v>
      </c>
      <c r="B2312" s="1" t="s">
        <v>105</v>
      </c>
      <c r="C2312" t="s">
        <v>151</v>
      </c>
      <c r="D2312">
        <v>36</v>
      </c>
      <c r="E2312" t="s">
        <v>158</v>
      </c>
      <c r="F2312">
        <f t="shared" si="74"/>
        <v>36</v>
      </c>
      <c r="H2312">
        <v>36</v>
      </c>
      <c r="I2312" t="str">
        <f t="shared" si="73"/>
        <v>Not Outlier</v>
      </c>
    </row>
    <row r="2313" spans="1:9" x14ac:dyDescent="0.25">
      <c r="A2313">
        <v>2312</v>
      </c>
      <c r="B2313" s="1" t="s">
        <v>99</v>
      </c>
      <c r="C2313" t="s">
        <v>151</v>
      </c>
      <c r="D2313">
        <v>56</v>
      </c>
      <c r="E2313" t="s">
        <v>158</v>
      </c>
      <c r="F2313">
        <f t="shared" si="74"/>
        <v>56</v>
      </c>
      <c r="H2313">
        <v>56</v>
      </c>
      <c r="I2313" t="str">
        <f t="shared" si="73"/>
        <v>Not Outlier</v>
      </c>
    </row>
    <row r="2314" spans="1:9" x14ac:dyDescent="0.25">
      <c r="A2314">
        <v>2313</v>
      </c>
      <c r="B2314" s="1" t="s">
        <v>104</v>
      </c>
      <c r="C2314" t="s">
        <v>152</v>
      </c>
      <c r="D2314">
        <v>31</v>
      </c>
      <c r="E2314" t="s">
        <v>158</v>
      </c>
      <c r="F2314">
        <f t="shared" si="74"/>
        <v>31</v>
      </c>
      <c r="H2314">
        <v>31</v>
      </c>
      <c r="I2314" t="str">
        <f t="shared" si="73"/>
        <v>Not Outlier</v>
      </c>
    </row>
    <row r="2315" spans="1:9" x14ac:dyDescent="0.25">
      <c r="A2315">
        <v>2314</v>
      </c>
      <c r="B2315" s="1" t="s">
        <v>99</v>
      </c>
      <c r="C2315" t="s">
        <v>152</v>
      </c>
      <c r="D2315">
        <v>18</v>
      </c>
      <c r="E2315" t="s">
        <v>158</v>
      </c>
      <c r="F2315">
        <f t="shared" si="74"/>
        <v>18</v>
      </c>
      <c r="H2315">
        <v>18</v>
      </c>
      <c r="I2315" t="str">
        <f t="shared" si="73"/>
        <v>Not Outlier</v>
      </c>
    </row>
    <row r="2316" spans="1:9" x14ac:dyDescent="0.25">
      <c r="A2316">
        <v>2315</v>
      </c>
      <c r="B2316" s="1" t="s">
        <v>99</v>
      </c>
      <c r="C2316" t="s">
        <v>152</v>
      </c>
      <c r="D2316">
        <v>60</v>
      </c>
      <c r="E2316" t="s">
        <v>158</v>
      </c>
      <c r="F2316">
        <f t="shared" si="74"/>
        <v>60</v>
      </c>
      <c r="H2316">
        <v>60</v>
      </c>
      <c r="I2316" t="str">
        <f t="shared" si="73"/>
        <v>Not Outlier</v>
      </c>
    </row>
    <row r="2317" spans="1:9" x14ac:dyDescent="0.25">
      <c r="A2317">
        <v>2316</v>
      </c>
      <c r="B2317" s="1" t="s">
        <v>100</v>
      </c>
      <c r="C2317" t="s">
        <v>151</v>
      </c>
      <c r="D2317">
        <v>33</v>
      </c>
      <c r="E2317" t="s">
        <v>158</v>
      </c>
      <c r="F2317">
        <f t="shared" si="74"/>
        <v>33</v>
      </c>
      <c r="H2317">
        <v>33</v>
      </c>
      <c r="I2317" t="str">
        <f t="shared" si="73"/>
        <v>Not Outlier</v>
      </c>
    </row>
    <row r="2318" spans="1:9" x14ac:dyDescent="0.25">
      <c r="A2318">
        <v>2317</v>
      </c>
      <c r="B2318" s="1" t="s">
        <v>99</v>
      </c>
      <c r="C2318" t="s">
        <v>151</v>
      </c>
      <c r="D2318">
        <v>86</v>
      </c>
      <c r="E2318" t="s">
        <v>158</v>
      </c>
      <c r="F2318">
        <f t="shared" si="74"/>
        <v>86</v>
      </c>
      <c r="H2318">
        <v>86</v>
      </c>
      <c r="I2318" t="str">
        <f t="shared" si="73"/>
        <v>Not Outlier</v>
      </c>
    </row>
    <row r="2319" spans="1:9" x14ac:dyDescent="0.25">
      <c r="A2319">
        <v>2318</v>
      </c>
      <c r="B2319" s="1" t="s">
        <v>100</v>
      </c>
      <c r="C2319" t="s">
        <v>152</v>
      </c>
      <c r="D2319">
        <v>59</v>
      </c>
      <c r="E2319" t="s">
        <v>158</v>
      </c>
      <c r="F2319">
        <f t="shared" si="74"/>
        <v>59</v>
      </c>
      <c r="H2319">
        <v>59</v>
      </c>
      <c r="I2319" t="str">
        <f t="shared" si="73"/>
        <v>Not Outlier</v>
      </c>
    </row>
    <row r="2320" spans="1:9" x14ac:dyDescent="0.25">
      <c r="A2320">
        <v>2319</v>
      </c>
      <c r="B2320" s="1" t="s">
        <v>100</v>
      </c>
      <c r="C2320" t="s">
        <v>151</v>
      </c>
      <c r="D2320">
        <v>72</v>
      </c>
      <c r="E2320" t="s">
        <v>158</v>
      </c>
      <c r="F2320">
        <f t="shared" si="74"/>
        <v>72</v>
      </c>
      <c r="H2320">
        <v>72</v>
      </c>
      <c r="I2320" t="str">
        <f t="shared" si="73"/>
        <v>Not Outlier</v>
      </c>
    </row>
    <row r="2321" spans="1:9" x14ac:dyDescent="0.25">
      <c r="A2321">
        <v>2320</v>
      </c>
      <c r="B2321" s="1" t="s">
        <v>104</v>
      </c>
      <c r="C2321" t="s">
        <v>151</v>
      </c>
      <c r="D2321">
        <v>88</v>
      </c>
      <c r="E2321" t="s">
        <v>158</v>
      </c>
      <c r="F2321">
        <f t="shared" si="74"/>
        <v>88</v>
      </c>
      <c r="H2321">
        <v>88</v>
      </c>
      <c r="I2321" t="str">
        <f t="shared" si="73"/>
        <v>Not Outlier</v>
      </c>
    </row>
    <row r="2322" spans="1:9" x14ac:dyDescent="0.25">
      <c r="A2322">
        <v>2321</v>
      </c>
      <c r="B2322" s="1" t="s">
        <v>109</v>
      </c>
      <c r="C2322" t="s">
        <v>152</v>
      </c>
      <c r="D2322">
        <v>39</v>
      </c>
      <c r="E2322" t="s">
        <v>158</v>
      </c>
      <c r="F2322">
        <f t="shared" si="74"/>
        <v>39</v>
      </c>
      <c r="H2322">
        <v>39</v>
      </c>
      <c r="I2322" t="str">
        <f t="shared" si="73"/>
        <v>Not Outlier</v>
      </c>
    </row>
    <row r="2323" spans="1:9" x14ac:dyDescent="0.25">
      <c r="A2323">
        <v>2322</v>
      </c>
      <c r="B2323" s="1" t="s">
        <v>99</v>
      </c>
      <c r="C2323" t="s">
        <v>152</v>
      </c>
      <c r="D2323">
        <v>54</v>
      </c>
      <c r="E2323" t="s">
        <v>158</v>
      </c>
      <c r="F2323">
        <f t="shared" si="74"/>
        <v>54</v>
      </c>
      <c r="H2323">
        <v>54</v>
      </c>
      <c r="I2323" t="str">
        <f t="shared" si="73"/>
        <v>Not Outlier</v>
      </c>
    </row>
    <row r="2324" spans="1:9" x14ac:dyDescent="0.25">
      <c r="A2324">
        <v>2323</v>
      </c>
      <c r="B2324" s="1" t="s">
        <v>107</v>
      </c>
      <c r="C2324" t="s">
        <v>152</v>
      </c>
      <c r="D2324">
        <v>58</v>
      </c>
      <c r="E2324" t="s">
        <v>158</v>
      </c>
      <c r="F2324">
        <f t="shared" si="74"/>
        <v>58</v>
      </c>
      <c r="H2324">
        <v>58</v>
      </c>
      <c r="I2324" t="str">
        <f t="shared" si="73"/>
        <v>Not Outlier</v>
      </c>
    </row>
    <row r="2325" spans="1:9" x14ac:dyDescent="0.25">
      <c r="A2325">
        <v>2324</v>
      </c>
      <c r="B2325" s="1" t="s">
        <v>100</v>
      </c>
      <c r="C2325" t="s">
        <v>151</v>
      </c>
      <c r="D2325">
        <v>29</v>
      </c>
      <c r="E2325" t="s">
        <v>158</v>
      </c>
      <c r="F2325">
        <f t="shared" si="74"/>
        <v>29</v>
      </c>
      <c r="H2325">
        <v>29</v>
      </c>
      <c r="I2325" t="str">
        <f t="shared" si="73"/>
        <v>Not Outlier</v>
      </c>
    </row>
    <row r="2326" spans="1:9" x14ac:dyDescent="0.25">
      <c r="A2326">
        <v>2325</v>
      </c>
      <c r="B2326" s="1" t="s">
        <v>101</v>
      </c>
      <c r="C2326" t="s">
        <v>151</v>
      </c>
      <c r="D2326">
        <v>36</v>
      </c>
      <c r="E2326" t="s">
        <v>158</v>
      </c>
      <c r="F2326">
        <f t="shared" si="74"/>
        <v>36</v>
      </c>
      <c r="H2326">
        <v>36</v>
      </c>
      <c r="I2326" t="str">
        <f t="shared" si="73"/>
        <v>Not Outlier</v>
      </c>
    </row>
    <row r="2327" spans="1:9" x14ac:dyDescent="0.25">
      <c r="A2327">
        <v>2326</v>
      </c>
      <c r="B2327" s="1" t="s">
        <v>107</v>
      </c>
      <c r="C2327" t="s">
        <v>151</v>
      </c>
      <c r="D2327">
        <v>38</v>
      </c>
      <c r="E2327" t="s">
        <v>158</v>
      </c>
      <c r="F2327">
        <f t="shared" si="74"/>
        <v>38</v>
      </c>
      <c r="H2327">
        <v>38</v>
      </c>
      <c r="I2327" t="str">
        <f t="shared" si="73"/>
        <v>Not Outlier</v>
      </c>
    </row>
    <row r="2328" spans="1:9" x14ac:dyDescent="0.25">
      <c r="A2328">
        <v>2327</v>
      </c>
      <c r="B2328" s="1" t="s">
        <v>99</v>
      </c>
      <c r="C2328" t="s">
        <v>151</v>
      </c>
      <c r="D2328">
        <v>53</v>
      </c>
      <c r="E2328" t="s">
        <v>158</v>
      </c>
      <c r="F2328">
        <f t="shared" si="74"/>
        <v>53</v>
      </c>
      <c r="H2328">
        <v>53</v>
      </c>
      <c r="I2328" t="str">
        <f t="shared" si="73"/>
        <v>Not Outlier</v>
      </c>
    </row>
    <row r="2329" spans="1:9" x14ac:dyDescent="0.25">
      <c r="A2329">
        <v>2328</v>
      </c>
      <c r="B2329" s="1" t="s">
        <v>99</v>
      </c>
      <c r="C2329" t="s">
        <v>151</v>
      </c>
      <c r="D2329">
        <v>18</v>
      </c>
      <c r="E2329" t="s">
        <v>158</v>
      </c>
      <c r="F2329">
        <f t="shared" si="74"/>
        <v>18</v>
      </c>
      <c r="H2329">
        <v>18</v>
      </c>
      <c r="I2329" t="str">
        <f t="shared" si="73"/>
        <v>Not Outlier</v>
      </c>
    </row>
    <row r="2330" spans="1:9" x14ac:dyDescent="0.25">
      <c r="A2330">
        <v>2329</v>
      </c>
      <c r="B2330" s="1" t="s">
        <v>100</v>
      </c>
      <c r="C2330" t="s">
        <v>151</v>
      </c>
      <c r="D2330">
        <v>39</v>
      </c>
      <c r="E2330" t="s">
        <v>158</v>
      </c>
      <c r="F2330">
        <f t="shared" si="74"/>
        <v>39</v>
      </c>
      <c r="H2330">
        <v>39</v>
      </c>
      <c r="I2330" t="str">
        <f t="shared" si="73"/>
        <v>Not Outlier</v>
      </c>
    </row>
    <row r="2331" spans="1:9" x14ac:dyDescent="0.25">
      <c r="A2331">
        <v>2330</v>
      </c>
      <c r="B2331" s="1" t="s">
        <v>99</v>
      </c>
      <c r="C2331" t="s">
        <v>152</v>
      </c>
      <c r="D2331">
        <v>23</v>
      </c>
      <c r="E2331" t="s">
        <v>158</v>
      </c>
      <c r="F2331">
        <f t="shared" si="74"/>
        <v>23</v>
      </c>
      <c r="H2331">
        <v>23</v>
      </c>
      <c r="I2331" t="str">
        <f t="shared" si="73"/>
        <v>Not Outlier</v>
      </c>
    </row>
    <row r="2332" spans="1:9" x14ac:dyDescent="0.25">
      <c r="A2332">
        <v>2331</v>
      </c>
      <c r="B2332" s="1" t="s">
        <v>99</v>
      </c>
      <c r="C2332" t="s">
        <v>151</v>
      </c>
      <c r="D2332">
        <v>73</v>
      </c>
      <c r="E2332" t="s">
        <v>158</v>
      </c>
      <c r="F2332">
        <f t="shared" si="74"/>
        <v>73</v>
      </c>
      <c r="H2332">
        <v>73</v>
      </c>
      <c r="I2332" t="str">
        <f t="shared" si="73"/>
        <v>Not Outlier</v>
      </c>
    </row>
    <row r="2333" spans="1:9" x14ac:dyDescent="0.25">
      <c r="A2333">
        <v>2332</v>
      </c>
      <c r="B2333" s="1" t="s">
        <v>105</v>
      </c>
      <c r="C2333" t="s">
        <v>151</v>
      </c>
      <c r="D2333">
        <v>62</v>
      </c>
      <c r="E2333" t="s">
        <v>158</v>
      </c>
      <c r="F2333">
        <f t="shared" si="74"/>
        <v>62</v>
      </c>
      <c r="H2333">
        <v>62</v>
      </c>
      <c r="I2333" t="str">
        <f t="shared" si="73"/>
        <v>Not Outlier</v>
      </c>
    </row>
    <row r="2334" spans="1:9" x14ac:dyDescent="0.25">
      <c r="A2334">
        <v>2333</v>
      </c>
      <c r="B2334" s="1" t="s">
        <v>100</v>
      </c>
      <c r="C2334" t="s">
        <v>151</v>
      </c>
      <c r="D2334">
        <v>34</v>
      </c>
      <c r="E2334" t="s">
        <v>158</v>
      </c>
      <c r="F2334">
        <f t="shared" si="74"/>
        <v>34</v>
      </c>
      <c r="H2334">
        <v>34</v>
      </c>
      <c r="I2334" t="str">
        <f t="shared" si="73"/>
        <v>Not Outlier</v>
      </c>
    </row>
    <row r="2335" spans="1:9" x14ac:dyDescent="0.25">
      <c r="A2335">
        <v>2334</v>
      </c>
      <c r="B2335" s="1" t="s">
        <v>100</v>
      </c>
      <c r="C2335" t="s">
        <v>151</v>
      </c>
      <c r="D2335">
        <v>77</v>
      </c>
      <c r="E2335" t="s">
        <v>158</v>
      </c>
      <c r="F2335">
        <f t="shared" si="74"/>
        <v>77</v>
      </c>
      <c r="H2335">
        <v>77</v>
      </c>
      <c r="I2335" t="str">
        <f t="shared" si="73"/>
        <v>Not Outlier</v>
      </c>
    </row>
    <row r="2336" spans="1:9" x14ac:dyDescent="0.25">
      <c r="A2336">
        <v>2335</v>
      </c>
      <c r="B2336" s="1" t="s">
        <v>102</v>
      </c>
      <c r="C2336" t="s">
        <v>152</v>
      </c>
      <c r="D2336">
        <v>65</v>
      </c>
      <c r="E2336" t="s">
        <v>158</v>
      </c>
      <c r="F2336">
        <f t="shared" si="74"/>
        <v>65</v>
      </c>
      <c r="H2336">
        <v>65</v>
      </c>
      <c r="I2336" t="str">
        <f t="shared" si="73"/>
        <v>Not Outlier</v>
      </c>
    </row>
    <row r="2337" spans="1:9" x14ac:dyDescent="0.25">
      <c r="A2337">
        <v>2336</v>
      </c>
      <c r="B2337" s="1" t="s">
        <v>102</v>
      </c>
      <c r="C2337" t="s">
        <v>152</v>
      </c>
      <c r="D2337">
        <v>43</v>
      </c>
      <c r="E2337" t="s">
        <v>158</v>
      </c>
      <c r="F2337">
        <f t="shared" si="74"/>
        <v>43</v>
      </c>
      <c r="H2337">
        <v>43</v>
      </c>
      <c r="I2337" t="str">
        <f t="shared" si="73"/>
        <v>Not Outlier</v>
      </c>
    </row>
    <row r="2338" spans="1:9" x14ac:dyDescent="0.25">
      <c r="A2338">
        <v>2337</v>
      </c>
      <c r="B2338" s="1" t="s">
        <v>105</v>
      </c>
      <c r="C2338" t="s">
        <v>151</v>
      </c>
      <c r="D2338">
        <v>85</v>
      </c>
      <c r="E2338" t="s">
        <v>158</v>
      </c>
      <c r="F2338">
        <f t="shared" si="74"/>
        <v>85</v>
      </c>
      <c r="H2338">
        <v>85</v>
      </c>
      <c r="I2338" t="str">
        <f t="shared" si="73"/>
        <v>Not Outlier</v>
      </c>
    </row>
    <row r="2339" spans="1:9" x14ac:dyDescent="0.25">
      <c r="A2339">
        <v>2338</v>
      </c>
      <c r="B2339" s="1" t="s">
        <v>99</v>
      </c>
      <c r="C2339" t="s">
        <v>152</v>
      </c>
      <c r="D2339">
        <v>90</v>
      </c>
      <c r="E2339" t="s">
        <v>158</v>
      </c>
      <c r="F2339">
        <f t="shared" si="74"/>
        <v>90</v>
      </c>
      <c r="H2339">
        <v>90</v>
      </c>
      <c r="I2339" t="str">
        <f t="shared" si="73"/>
        <v>Not Outlier</v>
      </c>
    </row>
    <row r="2340" spans="1:9" x14ac:dyDescent="0.25">
      <c r="A2340">
        <v>2339</v>
      </c>
      <c r="B2340" s="1" t="s">
        <v>105</v>
      </c>
      <c r="C2340" t="s">
        <v>152</v>
      </c>
      <c r="D2340">
        <v>32</v>
      </c>
      <c r="E2340" t="s">
        <v>158</v>
      </c>
      <c r="F2340">
        <f t="shared" si="74"/>
        <v>32</v>
      </c>
      <c r="H2340">
        <v>32</v>
      </c>
      <c r="I2340" t="str">
        <f t="shared" si="73"/>
        <v>Not Outlier</v>
      </c>
    </row>
    <row r="2341" spans="1:9" x14ac:dyDescent="0.25">
      <c r="A2341">
        <v>2340</v>
      </c>
      <c r="B2341" s="1" t="s">
        <v>99</v>
      </c>
      <c r="C2341" t="s">
        <v>152</v>
      </c>
      <c r="D2341">
        <v>35</v>
      </c>
      <c r="E2341" t="s">
        <v>158</v>
      </c>
      <c r="F2341">
        <f t="shared" si="74"/>
        <v>35</v>
      </c>
      <c r="H2341">
        <v>35</v>
      </c>
      <c r="I2341" t="str">
        <f t="shared" si="73"/>
        <v>Not Outlier</v>
      </c>
    </row>
    <row r="2342" spans="1:9" x14ac:dyDescent="0.25">
      <c r="A2342">
        <v>2341</v>
      </c>
      <c r="B2342" s="1" t="s">
        <v>104</v>
      </c>
      <c r="C2342" t="s">
        <v>151</v>
      </c>
      <c r="D2342">
        <v>48</v>
      </c>
      <c r="E2342" t="s">
        <v>158</v>
      </c>
      <c r="F2342">
        <f t="shared" si="74"/>
        <v>48</v>
      </c>
      <c r="H2342">
        <v>48</v>
      </c>
      <c r="I2342" t="str">
        <f t="shared" si="73"/>
        <v>Not Outlier</v>
      </c>
    </row>
    <row r="2343" spans="1:9" x14ac:dyDescent="0.25">
      <c r="A2343">
        <v>2342</v>
      </c>
      <c r="B2343" s="1" t="s">
        <v>100</v>
      </c>
      <c r="C2343" t="s">
        <v>152</v>
      </c>
      <c r="D2343">
        <v>46</v>
      </c>
      <c r="E2343" t="s">
        <v>158</v>
      </c>
      <c r="F2343">
        <f t="shared" si="74"/>
        <v>46</v>
      </c>
      <c r="H2343">
        <v>46</v>
      </c>
      <c r="I2343" t="str">
        <f t="shared" si="73"/>
        <v>Not Outlier</v>
      </c>
    </row>
    <row r="2344" spans="1:9" x14ac:dyDescent="0.25">
      <c r="A2344">
        <v>2343</v>
      </c>
      <c r="B2344" s="1" t="s">
        <v>105</v>
      </c>
      <c r="C2344" t="s">
        <v>152</v>
      </c>
      <c r="D2344">
        <v>33</v>
      </c>
      <c r="E2344" t="s">
        <v>158</v>
      </c>
      <c r="F2344">
        <f t="shared" si="74"/>
        <v>33</v>
      </c>
      <c r="H2344">
        <v>33</v>
      </c>
      <c r="I2344" t="str">
        <f t="shared" si="73"/>
        <v>Not Outlier</v>
      </c>
    </row>
    <row r="2345" spans="1:9" x14ac:dyDescent="0.25">
      <c r="A2345">
        <v>2344</v>
      </c>
      <c r="B2345" s="1" t="s">
        <v>99</v>
      </c>
      <c r="C2345" t="s">
        <v>152</v>
      </c>
      <c r="D2345">
        <v>55</v>
      </c>
      <c r="E2345" t="s">
        <v>158</v>
      </c>
      <c r="F2345">
        <f t="shared" si="74"/>
        <v>55</v>
      </c>
      <c r="H2345">
        <v>55</v>
      </c>
      <c r="I2345" t="str">
        <f t="shared" si="73"/>
        <v>Not Outlier</v>
      </c>
    </row>
    <row r="2346" spans="1:9" x14ac:dyDescent="0.25">
      <c r="A2346">
        <v>2345</v>
      </c>
      <c r="B2346" s="1" t="s">
        <v>106</v>
      </c>
      <c r="C2346" t="s">
        <v>151</v>
      </c>
      <c r="D2346">
        <v>59</v>
      </c>
      <c r="E2346" t="s">
        <v>158</v>
      </c>
      <c r="F2346">
        <f t="shared" si="74"/>
        <v>59</v>
      </c>
      <c r="H2346">
        <v>59</v>
      </c>
      <c r="I2346" t="str">
        <f t="shared" si="73"/>
        <v>Not Outlier</v>
      </c>
    </row>
    <row r="2347" spans="1:9" x14ac:dyDescent="0.25">
      <c r="A2347">
        <v>2346</v>
      </c>
      <c r="B2347" s="1" t="s">
        <v>107</v>
      </c>
      <c r="C2347" t="s">
        <v>151</v>
      </c>
      <c r="D2347">
        <v>29</v>
      </c>
      <c r="E2347" t="s">
        <v>158</v>
      </c>
      <c r="F2347">
        <f t="shared" si="74"/>
        <v>29</v>
      </c>
      <c r="H2347">
        <v>29</v>
      </c>
      <c r="I2347" t="str">
        <f t="shared" si="73"/>
        <v>Not Outlier</v>
      </c>
    </row>
    <row r="2348" spans="1:9" x14ac:dyDescent="0.25">
      <c r="A2348">
        <v>2347</v>
      </c>
      <c r="B2348" s="1" t="s">
        <v>100</v>
      </c>
      <c r="C2348" t="s">
        <v>152</v>
      </c>
      <c r="D2348">
        <v>61</v>
      </c>
      <c r="E2348" t="s">
        <v>158</v>
      </c>
      <c r="F2348">
        <f t="shared" si="74"/>
        <v>61</v>
      </c>
      <c r="H2348">
        <v>61</v>
      </c>
      <c r="I2348" t="str">
        <f t="shared" si="73"/>
        <v>Not Outlier</v>
      </c>
    </row>
    <row r="2349" spans="1:9" x14ac:dyDescent="0.25">
      <c r="A2349">
        <v>2348</v>
      </c>
      <c r="B2349" s="1" t="s">
        <v>105</v>
      </c>
      <c r="C2349" t="s">
        <v>152</v>
      </c>
      <c r="D2349">
        <v>88</v>
      </c>
      <c r="E2349" t="s">
        <v>158</v>
      </c>
      <c r="F2349">
        <f t="shared" si="74"/>
        <v>88</v>
      </c>
      <c r="H2349">
        <v>88</v>
      </c>
      <c r="I2349" t="str">
        <f t="shared" si="73"/>
        <v>Not Outlier</v>
      </c>
    </row>
    <row r="2350" spans="1:9" x14ac:dyDescent="0.25">
      <c r="A2350">
        <v>2349</v>
      </c>
      <c r="B2350" s="1" t="s">
        <v>101</v>
      </c>
      <c r="C2350" t="s">
        <v>151</v>
      </c>
      <c r="D2350">
        <v>37</v>
      </c>
      <c r="E2350" t="s">
        <v>158</v>
      </c>
      <c r="F2350">
        <f t="shared" si="74"/>
        <v>37</v>
      </c>
      <c r="H2350">
        <v>37</v>
      </c>
      <c r="I2350" t="str">
        <f t="shared" si="73"/>
        <v>Not Outlier</v>
      </c>
    </row>
    <row r="2351" spans="1:9" x14ac:dyDescent="0.25">
      <c r="A2351">
        <v>2350</v>
      </c>
      <c r="B2351" s="1" t="s">
        <v>105</v>
      </c>
      <c r="C2351" t="s">
        <v>152</v>
      </c>
      <c r="D2351">
        <v>82</v>
      </c>
      <c r="E2351" t="s">
        <v>158</v>
      </c>
      <c r="F2351">
        <f t="shared" si="74"/>
        <v>82</v>
      </c>
      <c r="H2351">
        <v>82</v>
      </c>
      <c r="I2351" t="str">
        <f t="shared" si="73"/>
        <v>Not Outlier</v>
      </c>
    </row>
    <row r="2352" spans="1:9" x14ac:dyDescent="0.25">
      <c r="A2352">
        <v>2351</v>
      </c>
      <c r="B2352" s="1" t="s">
        <v>99</v>
      </c>
      <c r="C2352" t="s">
        <v>151</v>
      </c>
      <c r="D2352">
        <v>43</v>
      </c>
      <c r="E2352" t="s">
        <v>158</v>
      </c>
      <c r="F2352">
        <f t="shared" si="74"/>
        <v>43</v>
      </c>
      <c r="H2352">
        <v>43</v>
      </c>
      <c r="I2352" t="str">
        <f t="shared" si="73"/>
        <v>Not Outlier</v>
      </c>
    </row>
    <row r="2353" spans="1:9" x14ac:dyDescent="0.25">
      <c r="A2353">
        <v>2352</v>
      </c>
      <c r="B2353" s="1" t="s">
        <v>99</v>
      </c>
      <c r="C2353" t="s">
        <v>152</v>
      </c>
      <c r="D2353">
        <v>35</v>
      </c>
      <c r="E2353" t="s">
        <v>158</v>
      </c>
      <c r="F2353">
        <f t="shared" si="74"/>
        <v>35</v>
      </c>
      <c r="H2353">
        <v>35</v>
      </c>
      <c r="I2353" t="str">
        <f t="shared" si="73"/>
        <v>Not Outlier</v>
      </c>
    </row>
    <row r="2354" spans="1:9" x14ac:dyDescent="0.25">
      <c r="A2354">
        <v>2353</v>
      </c>
      <c r="B2354" s="1" t="s">
        <v>99</v>
      </c>
      <c r="C2354" t="s">
        <v>151</v>
      </c>
      <c r="D2354">
        <v>27</v>
      </c>
      <c r="E2354" t="s">
        <v>158</v>
      </c>
      <c r="F2354">
        <f t="shared" si="74"/>
        <v>27</v>
      </c>
      <c r="H2354">
        <v>27</v>
      </c>
      <c r="I2354" t="str">
        <f t="shared" si="73"/>
        <v>Not Outlier</v>
      </c>
    </row>
    <row r="2355" spans="1:9" x14ac:dyDescent="0.25">
      <c r="A2355">
        <v>2354</v>
      </c>
      <c r="B2355" s="1" t="s">
        <v>99</v>
      </c>
      <c r="C2355" t="s">
        <v>152</v>
      </c>
      <c r="D2355">
        <v>36</v>
      </c>
      <c r="E2355" t="s">
        <v>158</v>
      </c>
      <c r="F2355">
        <f t="shared" si="74"/>
        <v>36</v>
      </c>
      <c r="H2355">
        <v>36</v>
      </c>
      <c r="I2355" t="str">
        <f t="shared" si="73"/>
        <v>Not Outlier</v>
      </c>
    </row>
    <row r="2356" spans="1:9" x14ac:dyDescent="0.25">
      <c r="A2356">
        <v>2355</v>
      </c>
      <c r="B2356" s="1" t="s">
        <v>99</v>
      </c>
      <c r="C2356" t="s">
        <v>152</v>
      </c>
      <c r="D2356">
        <v>24</v>
      </c>
      <c r="E2356" t="s">
        <v>158</v>
      </c>
      <c r="F2356">
        <f t="shared" si="74"/>
        <v>24</v>
      </c>
      <c r="H2356">
        <v>24</v>
      </c>
      <c r="I2356" t="str">
        <f t="shared" si="73"/>
        <v>Not Outlier</v>
      </c>
    </row>
    <row r="2357" spans="1:9" x14ac:dyDescent="0.25">
      <c r="A2357">
        <v>2356</v>
      </c>
      <c r="B2357" s="1" t="s">
        <v>100</v>
      </c>
      <c r="C2357" t="s">
        <v>152</v>
      </c>
      <c r="D2357">
        <v>68</v>
      </c>
      <c r="E2357" t="s">
        <v>158</v>
      </c>
      <c r="F2357">
        <f t="shared" si="74"/>
        <v>68</v>
      </c>
      <c r="H2357">
        <v>68</v>
      </c>
      <c r="I2357" t="str">
        <f t="shared" si="73"/>
        <v>Not Outlier</v>
      </c>
    </row>
    <row r="2358" spans="1:9" x14ac:dyDescent="0.25">
      <c r="A2358">
        <v>2357</v>
      </c>
      <c r="B2358" s="1" t="s">
        <v>105</v>
      </c>
      <c r="C2358" t="s">
        <v>151</v>
      </c>
      <c r="D2358">
        <v>89</v>
      </c>
      <c r="E2358" t="s">
        <v>158</v>
      </c>
      <c r="F2358">
        <f t="shared" si="74"/>
        <v>89</v>
      </c>
      <c r="H2358">
        <v>89</v>
      </c>
      <c r="I2358" t="str">
        <f t="shared" si="73"/>
        <v>Not Outlier</v>
      </c>
    </row>
    <row r="2359" spans="1:9" x14ac:dyDescent="0.25">
      <c r="A2359">
        <v>2358</v>
      </c>
      <c r="B2359" s="1" t="s">
        <v>105</v>
      </c>
      <c r="C2359" t="s">
        <v>151</v>
      </c>
      <c r="D2359">
        <v>31</v>
      </c>
      <c r="E2359" t="s">
        <v>158</v>
      </c>
      <c r="F2359">
        <f t="shared" si="74"/>
        <v>31</v>
      </c>
      <c r="H2359">
        <v>31</v>
      </c>
      <c r="I2359" t="str">
        <f t="shared" si="73"/>
        <v>Not Outlier</v>
      </c>
    </row>
    <row r="2360" spans="1:9" x14ac:dyDescent="0.25">
      <c r="A2360">
        <v>2359</v>
      </c>
      <c r="B2360" s="1" t="s">
        <v>99</v>
      </c>
      <c r="C2360" t="s">
        <v>151</v>
      </c>
      <c r="D2360">
        <v>37</v>
      </c>
      <c r="E2360" t="s">
        <v>158</v>
      </c>
      <c r="F2360">
        <f t="shared" si="74"/>
        <v>37</v>
      </c>
      <c r="H2360">
        <v>37</v>
      </c>
      <c r="I2360" t="str">
        <f t="shared" si="73"/>
        <v>Not Outlier</v>
      </c>
    </row>
    <row r="2361" spans="1:9" x14ac:dyDescent="0.25">
      <c r="A2361">
        <v>2360</v>
      </c>
      <c r="B2361" s="1" t="s">
        <v>109</v>
      </c>
      <c r="C2361" t="s">
        <v>151</v>
      </c>
      <c r="D2361">
        <v>50</v>
      </c>
      <c r="E2361" t="s">
        <v>158</v>
      </c>
      <c r="F2361">
        <f t="shared" si="74"/>
        <v>50</v>
      </c>
      <c r="H2361">
        <v>50</v>
      </c>
      <c r="I2361" t="str">
        <f t="shared" si="73"/>
        <v>Not Outlier</v>
      </c>
    </row>
    <row r="2362" spans="1:9" x14ac:dyDescent="0.25">
      <c r="A2362">
        <v>2361</v>
      </c>
      <c r="B2362" s="1" t="s">
        <v>105</v>
      </c>
      <c r="C2362" t="s">
        <v>152</v>
      </c>
      <c r="D2362">
        <v>86</v>
      </c>
      <c r="E2362" t="s">
        <v>158</v>
      </c>
      <c r="F2362">
        <f t="shared" si="74"/>
        <v>86</v>
      </c>
      <c r="H2362">
        <v>86</v>
      </c>
      <c r="I2362" t="str">
        <f t="shared" si="73"/>
        <v>Not Outlier</v>
      </c>
    </row>
    <row r="2363" spans="1:9" x14ac:dyDescent="0.25">
      <c r="A2363">
        <v>2362</v>
      </c>
      <c r="B2363" s="1" t="s">
        <v>105</v>
      </c>
      <c r="C2363" t="s">
        <v>152</v>
      </c>
      <c r="D2363">
        <v>87</v>
      </c>
      <c r="E2363" t="s">
        <v>158</v>
      </c>
      <c r="F2363">
        <f t="shared" si="74"/>
        <v>87</v>
      </c>
      <c r="H2363">
        <v>87</v>
      </c>
      <c r="I2363" t="str">
        <f t="shared" si="73"/>
        <v>Not Outlier</v>
      </c>
    </row>
    <row r="2364" spans="1:9" x14ac:dyDescent="0.25">
      <c r="A2364">
        <v>2363</v>
      </c>
      <c r="B2364" s="1" t="s">
        <v>107</v>
      </c>
      <c r="C2364" t="s">
        <v>152</v>
      </c>
      <c r="D2364">
        <v>87</v>
      </c>
      <c r="E2364" t="s">
        <v>158</v>
      </c>
      <c r="F2364">
        <f t="shared" si="74"/>
        <v>87</v>
      </c>
      <c r="H2364">
        <v>87</v>
      </c>
      <c r="I2364" t="str">
        <f t="shared" si="73"/>
        <v>Not Outlier</v>
      </c>
    </row>
    <row r="2365" spans="1:9" x14ac:dyDescent="0.25">
      <c r="A2365">
        <v>2364</v>
      </c>
      <c r="B2365" s="1" t="s">
        <v>107</v>
      </c>
      <c r="C2365" t="s">
        <v>152</v>
      </c>
      <c r="D2365">
        <v>63</v>
      </c>
      <c r="E2365" t="s">
        <v>158</v>
      </c>
      <c r="F2365">
        <f t="shared" si="74"/>
        <v>63</v>
      </c>
      <c r="H2365">
        <v>63</v>
      </c>
      <c r="I2365" t="str">
        <f t="shared" si="73"/>
        <v>Not Outlier</v>
      </c>
    </row>
    <row r="2366" spans="1:9" x14ac:dyDescent="0.25">
      <c r="A2366">
        <v>2365</v>
      </c>
      <c r="B2366" s="1" t="s">
        <v>108</v>
      </c>
      <c r="C2366" t="s">
        <v>151</v>
      </c>
      <c r="D2366">
        <v>33</v>
      </c>
      <c r="E2366" t="s">
        <v>158</v>
      </c>
      <c r="F2366">
        <f t="shared" si="74"/>
        <v>33</v>
      </c>
      <c r="H2366">
        <v>33</v>
      </c>
      <c r="I2366" t="str">
        <f t="shared" si="73"/>
        <v>Not Outlier</v>
      </c>
    </row>
    <row r="2367" spans="1:9" x14ac:dyDescent="0.25">
      <c r="A2367">
        <v>2366</v>
      </c>
      <c r="B2367" s="1" t="s">
        <v>106</v>
      </c>
      <c r="C2367" t="s">
        <v>151</v>
      </c>
      <c r="D2367">
        <v>90</v>
      </c>
      <c r="E2367" t="s">
        <v>158</v>
      </c>
      <c r="F2367">
        <f t="shared" si="74"/>
        <v>90</v>
      </c>
      <c r="H2367">
        <v>90</v>
      </c>
      <c r="I2367" t="str">
        <f t="shared" si="73"/>
        <v>Not Outlier</v>
      </c>
    </row>
    <row r="2368" spans="1:9" x14ac:dyDescent="0.25">
      <c r="A2368">
        <v>2367</v>
      </c>
      <c r="B2368" s="1" t="s">
        <v>99</v>
      </c>
      <c r="C2368" t="s">
        <v>152</v>
      </c>
      <c r="D2368">
        <v>68</v>
      </c>
      <c r="E2368" t="s">
        <v>158</v>
      </c>
      <c r="F2368">
        <f t="shared" si="74"/>
        <v>68</v>
      </c>
      <c r="H2368">
        <v>68</v>
      </c>
      <c r="I2368" t="str">
        <f t="shared" si="73"/>
        <v>Not Outlier</v>
      </c>
    </row>
    <row r="2369" spans="1:9" x14ac:dyDescent="0.25">
      <c r="A2369">
        <v>2368</v>
      </c>
      <c r="B2369" s="1" t="s">
        <v>110</v>
      </c>
      <c r="C2369" t="s">
        <v>152</v>
      </c>
      <c r="D2369">
        <v>81</v>
      </c>
      <c r="E2369" t="s">
        <v>158</v>
      </c>
      <c r="F2369">
        <f t="shared" si="74"/>
        <v>81</v>
      </c>
      <c r="H2369">
        <v>81</v>
      </c>
      <c r="I2369" t="str">
        <f t="shared" si="73"/>
        <v>Not Outlier</v>
      </c>
    </row>
    <row r="2370" spans="1:9" x14ac:dyDescent="0.25">
      <c r="A2370">
        <v>2369</v>
      </c>
      <c r="B2370" s="1" t="s">
        <v>107</v>
      </c>
      <c r="C2370" t="s">
        <v>152</v>
      </c>
      <c r="D2370">
        <v>90</v>
      </c>
      <c r="E2370" t="s">
        <v>158</v>
      </c>
      <c r="F2370">
        <f t="shared" si="74"/>
        <v>90</v>
      </c>
      <c r="H2370">
        <v>90</v>
      </c>
      <c r="I2370" t="str">
        <f t="shared" si="73"/>
        <v>Not Outlier</v>
      </c>
    </row>
    <row r="2371" spans="1:9" x14ac:dyDescent="0.25">
      <c r="A2371">
        <v>2370</v>
      </c>
      <c r="B2371" s="1" t="s">
        <v>99</v>
      </c>
      <c r="C2371" t="s">
        <v>151</v>
      </c>
      <c r="D2371">
        <v>26</v>
      </c>
      <c r="E2371" t="s">
        <v>158</v>
      </c>
      <c r="F2371">
        <f t="shared" si="74"/>
        <v>26</v>
      </c>
      <c r="H2371">
        <v>26</v>
      </c>
      <c r="I2371" t="str">
        <f t="shared" ref="I2371:I2434" si="75">IF(OR(H2371&gt;$L$9,H2371&lt;$L$10),"Outlier","Not Outlier")</f>
        <v>Not Outlier</v>
      </c>
    </row>
    <row r="2372" spans="1:9" x14ac:dyDescent="0.25">
      <c r="A2372">
        <v>2371</v>
      </c>
      <c r="B2372" s="1" t="s">
        <v>104</v>
      </c>
      <c r="C2372" t="s">
        <v>152</v>
      </c>
      <c r="D2372">
        <v>88</v>
      </c>
      <c r="E2372" t="s">
        <v>158</v>
      </c>
      <c r="F2372">
        <f t="shared" si="74"/>
        <v>88</v>
      </c>
      <c r="H2372">
        <v>88</v>
      </c>
      <c r="I2372" t="str">
        <f t="shared" si="75"/>
        <v>Not Outlier</v>
      </c>
    </row>
    <row r="2373" spans="1:9" x14ac:dyDescent="0.25">
      <c r="A2373">
        <v>2372</v>
      </c>
      <c r="B2373" s="1" t="s">
        <v>99</v>
      </c>
      <c r="C2373" t="s">
        <v>151</v>
      </c>
      <c r="D2373">
        <v>58</v>
      </c>
      <c r="E2373" t="s">
        <v>158</v>
      </c>
      <c r="F2373">
        <f t="shared" si="74"/>
        <v>58</v>
      </c>
      <c r="H2373">
        <v>58</v>
      </c>
      <c r="I2373" t="str">
        <f t="shared" si="75"/>
        <v>Not Outlier</v>
      </c>
    </row>
    <row r="2374" spans="1:9" x14ac:dyDescent="0.25">
      <c r="A2374">
        <v>2373</v>
      </c>
      <c r="B2374" s="1" t="s">
        <v>102</v>
      </c>
      <c r="C2374" t="s">
        <v>151</v>
      </c>
      <c r="D2374">
        <v>61</v>
      </c>
      <c r="E2374" t="s">
        <v>158</v>
      </c>
      <c r="F2374">
        <f t="shared" ref="F2374:F2437" si="76">IF(D2374,D2374,AVERAGE(D2371:D2373))</f>
        <v>61</v>
      </c>
      <c r="H2374">
        <v>61</v>
      </c>
      <c r="I2374" t="str">
        <f t="shared" si="75"/>
        <v>Not Outlier</v>
      </c>
    </row>
    <row r="2375" spans="1:9" x14ac:dyDescent="0.25">
      <c r="A2375">
        <v>2374</v>
      </c>
      <c r="B2375" s="1" t="s">
        <v>99</v>
      </c>
      <c r="C2375" t="s">
        <v>152</v>
      </c>
      <c r="D2375">
        <v>77</v>
      </c>
      <c r="E2375" t="s">
        <v>158</v>
      </c>
      <c r="F2375">
        <f t="shared" si="76"/>
        <v>77</v>
      </c>
      <c r="H2375">
        <v>77</v>
      </c>
      <c r="I2375" t="str">
        <f t="shared" si="75"/>
        <v>Not Outlier</v>
      </c>
    </row>
    <row r="2376" spans="1:9" x14ac:dyDescent="0.25">
      <c r="A2376">
        <v>2375</v>
      </c>
      <c r="B2376" s="1" t="s">
        <v>100</v>
      </c>
      <c r="C2376" t="s">
        <v>152</v>
      </c>
      <c r="D2376">
        <v>72</v>
      </c>
      <c r="E2376" t="s">
        <v>158</v>
      </c>
      <c r="F2376">
        <f t="shared" si="76"/>
        <v>72</v>
      </c>
      <c r="H2376">
        <v>72</v>
      </c>
      <c r="I2376" t="str">
        <f t="shared" si="75"/>
        <v>Not Outlier</v>
      </c>
    </row>
    <row r="2377" spans="1:9" x14ac:dyDescent="0.25">
      <c r="A2377">
        <v>2376</v>
      </c>
      <c r="B2377" s="1" t="s">
        <v>99</v>
      </c>
      <c r="C2377" t="s">
        <v>152</v>
      </c>
      <c r="D2377">
        <v>30</v>
      </c>
      <c r="E2377" t="s">
        <v>158</v>
      </c>
      <c r="F2377">
        <f t="shared" si="76"/>
        <v>30</v>
      </c>
      <c r="H2377">
        <v>30</v>
      </c>
      <c r="I2377" t="str">
        <f t="shared" si="75"/>
        <v>Not Outlier</v>
      </c>
    </row>
    <row r="2378" spans="1:9" x14ac:dyDescent="0.25">
      <c r="A2378">
        <v>2377</v>
      </c>
      <c r="B2378" s="1" t="s">
        <v>105</v>
      </c>
      <c r="C2378" t="s">
        <v>152</v>
      </c>
      <c r="D2378">
        <v>78</v>
      </c>
      <c r="E2378" t="s">
        <v>158</v>
      </c>
      <c r="F2378">
        <f t="shared" si="76"/>
        <v>78</v>
      </c>
      <c r="H2378">
        <v>78</v>
      </c>
      <c r="I2378" t="str">
        <f t="shared" si="75"/>
        <v>Not Outlier</v>
      </c>
    </row>
    <row r="2379" spans="1:9" x14ac:dyDescent="0.25">
      <c r="A2379">
        <v>2378</v>
      </c>
      <c r="B2379" s="1" t="s">
        <v>101</v>
      </c>
      <c r="C2379" t="s">
        <v>151</v>
      </c>
      <c r="D2379">
        <v>72</v>
      </c>
      <c r="E2379" t="s">
        <v>158</v>
      </c>
      <c r="F2379">
        <f t="shared" si="76"/>
        <v>72</v>
      </c>
      <c r="H2379">
        <v>72</v>
      </c>
      <c r="I2379" t="str">
        <f t="shared" si="75"/>
        <v>Not Outlier</v>
      </c>
    </row>
    <row r="2380" spans="1:9" x14ac:dyDescent="0.25">
      <c r="A2380">
        <v>2379</v>
      </c>
      <c r="B2380" s="1" t="s">
        <v>99</v>
      </c>
      <c r="C2380" t="s">
        <v>151</v>
      </c>
      <c r="D2380">
        <v>78</v>
      </c>
      <c r="E2380" t="s">
        <v>158</v>
      </c>
      <c r="F2380">
        <f t="shared" si="76"/>
        <v>78</v>
      </c>
      <c r="H2380">
        <v>78</v>
      </c>
      <c r="I2380" t="str">
        <f t="shared" si="75"/>
        <v>Not Outlier</v>
      </c>
    </row>
    <row r="2381" spans="1:9" x14ac:dyDescent="0.25">
      <c r="A2381">
        <v>2380</v>
      </c>
      <c r="B2381" s="1" t="s">
        <v>101</v>
      </c>
      <c r="C2381" t="s">
        <v>152</v>
      </c>
      <c r="D2381">
        <v>33</v>
      </c>
      <c r="E2381" t="s">
        <v>158</v>
      </c>
      <c r="F2381">
        <f t="shared" si="76"/>
        <v>33</v>
      </c>
      <c r="H2381">
        <v>33</v>
      </c>
      <c r="I2381" t="str">
        <f t="shared" si="75"/>
        <v>Not Outlier</v>
      </c>
    </row>
    <row r="2382" spans="1:9" x14ac:dyDescent="0.25">
      <c r="A2382">
        <v>2381</v>
      </c>
      <c r="B2382" s="1" t="s">
        <v>99</v>
      </c>
      <c r="C2382" t="s">
        <v>152</v>
      </c>
      <c r="D2382">
        <v>59</v>
      </c>
      <c r="E2382" t="s">
        <v>158</v>
      </c>
      <c r="F2382">
        <f t="shared" si="76"/>
        <v>59</v>
      </c>
      <c r="H2382">
        <v>59</v>
      </c>
      <c r="I2382" t="str">
        <f t="shared" si="75"/>
        <v>Not Outlier</v>
      </c>
    </row>
    <row r="2383" spans="1:9" x14ac:dyDescent="0.25">
      <c r="A2383">
        <v>2382</v>
      </c>
      <c r="B2383" s="1" t="s">
        <v>100</v>
      </c>
      <c r="C2383" t="s">
        <v>151</v>
      </c>
      <c r="D2383">
        <v>53</v>
      </c>
      <c r="E2383" t="s">
        <v>158</v>
      </c>
      <c r="F2383">
        <f t="shared" si="76"/>
        <v>53</v>
      </c>
      <c r="H2383">
        <v>53</v>
      </c>
      <c r="I2383" t="str">
        <f t="shared" si="75"/>
        <v>Not Outlier</v>
      </c>
    </row>
    <row r="2384" spans="1:9" x14ac:dyDescent="0.25">
      <c r="A2384">
        <v>2383</v>
      </c>
      <c r="B2384" s="1" t="s">
        <v>99</v>
      </c>
      <c r="C2384" t="s">
        <v>152</v>
      </c>
      <c r="D2384">
        <v>37</v>
      </c>
      <c r="E2384" t="s">
        <v>158</v>
      </c>
      <c r="F2384">
        <f t="shared" si="76"/>
        <v>37</v>
      </c>
      <c r="H2384">
        <v>37</v>
      </c>
      <c r="I2384" t="str">
        <f t="shared" si="75"/>
        <v>Not Outlier</v>
      </c>
    </row>
    <row r="2385" spans="1:9" x14ac:dyDescent="0.25">
      <c r="A2385">
        <v>2384</v>
      </c>
      <c r="B2385" s="1" t="s">
        <v>99</v>
      </c>
      <c r="C2385" t="s">
        <v>151</v>
      </c>
      <c r="D2385">
        <v>36</v>
      </c>
      <c r="E2385" t="s">
        <v>158</v>
      </c>
      <c r="F2385">
        <f t="shared" si="76"/>
        <v>36</v>
      </c>
      <c r="H2385">
        <v>36</v>
      </c>
      <c r="I2385" t="str">
        <f t="shared" si="75"/>
        <v>Not Outlier</v>
      </c>
    </row>
    <row r="2386" spans="1:9" x14ac:dyDescent="0.25">
      <c r="A2386">
        <v>2385</v>
      </c>
      <c r="B2386" s="1" t="s">
        <v>99</v>
      </c>
      <c r="C2386" t="s">
        <v>151</v>
      </c>
      <c r="D2386">
        <v>53</v>
      </c>
      <c r="E2386" t="s">
        <v>158</v>
      </c>
      <c r="F2386">
        <f t="shared" si="76"/>
        <v>53</v>
      </c>
      <c r="H2386">
        <v>53</v>
      </c>
      <c r="I2386" t="str">
        <f t="shared" si="75"/>
        <v>Not Outlier</v>
      </c>
    </row>
    <row r="2387" spans="1:9" x14ac:dyDescent="0.25">
      <c r="A2387">
        <v>2386</v>
      </c>
      <c r="B2387" s="1" t="s">
        <v>105</v>
      </c>
      <c r="C2387" t="s">
        <v>152</v>
      </c>
      <c r="D2387">
        <v>41</v>
      </c>
      <c r="E2387" t="s">
        <v>158</v>
      </c>
      <c r="F2387">
        <f t="shared" si="76"/>
        <v>41</v>
      </c>
      <c r="H2387">
        <v>41</v>
      </c>
      <c r="I2387" t="str">
        <f t="shared" si="75"/>
        <v>Not Outlier</v>
      </c>
    </row>
    <row r="2388" spans="1:9" x14ac:dyDescent="0.25">
      <c r="A2388">
        <v>2387</v>
      </c>
      <c r="B2388" s="1" t="s">
        <v>105</v>
      </c>
      <c r="C2388" t="s">
        <v>152</v>
      </c>
      <c r="D2388">
        <v>30</v>
      </c>
      <c r="E2388" t="s">
        <v>158</v>
      </c>
      <c r="F2388">
        <f t="shared" si="76"/>
        <v>30</v>
      </c>
      <c r="H2388">
        <v>30</v>
      </c>
      <c r="I2388" t="str">
        <f t="shared" si="75"/>
        <v>Not Outlier</v>
      </c>
    </row>
    <row r="2389" spans="1:9" x14ac:dyDescent="0.25">
      <c r="A2389">
        <v>2388</v>
      </c>
      <c r="B2389" s="1" t="s">
        <v>99</v>
      </c>
      <c r="C2389" t="s">
        <v>152</v>
      </c>
      <c r="D2389">
        <v>61</v>
      </c>
      <c r="E2389" t="s">
        <v>158</v>
      </c>
      <c r="F2389">
        <f t="shared" si="76"/>
        <v>61</v>
      </c>
      <c r="H2389">
        <v>61</v>
      </c>
      <c r="I2389" t="str">
        <f t="shared" si="75"/>
        <v>Not Outlier</v>
      </c>
    </row>
    <row r="2390" spans="1:9" x14ac:dyDescent="0.25">
      <c r="A2390">
        <v>2389</v>
      </c>
      <c r="B2390" s="1" t="s">
        <v>99</v>
      </c>
      <c r="C2390" t="s">
        <v>151</v>
      </c>
      <c r="D2390">
        <v>69</v>
      </c>
      <c r="E2390" t="s">
        <v>158</v>
      </c>
      <c r="F2390">
        <f t="shared" si="76"/>
        <v>69</v>
      </c>
      <c r="H2390">
        <v>69</v>
      </c>
      <c r="I2390" t="str">
        <f t="shared" si="75"/>
        <v>Not Outlier</v>
      </c>
    </row>
    <row r="2391" spans="1:9" x14ac:dyDescent="0.25">
      <c r="A2391">
        <v>2390</v>
      </c>
      <c r="B2391" s="1" t="s">
        <v>100</v>
      </c>
      <c r="C2391" t="s">
        <v>152</v>
      </c>
      <c r="D2391">
        <v>82</v>
      </c>
      <c r="E2391" t="s">
        <v>158</v>
      </c>
      <c r="F2391">
        <f t="shared" si="76"/>
        <v>82</v>
      </c>
      <c r="H2391">
        <v>82</v>
      </c>
      <c r="I2391" t="str">
        <f t="shared" si="75"/>
        <v>Not Outlier</v>
      </c>
    </row>
    <row r="2392" spans="1:9" x14ac:dyDescent="0.25">
      <c r="A2392">
        <v>2391</v>
      </c>
      <c r="B2392" s="1" t="s">
        <v>99</v>
      </c>
      <c r="C2392" t="s">
        <v>152</v>
      </c>
      <c r="D2392">
        <v>19</v>
      </c>
      <c r="E2392" t="s">
        <v>158</v>
      </c>
      <c r="F2392">
        <f t="shared" si="76"/>
        <v>19</v>
      </c>
      <c r="H2392">
        <v>19</v>
      </c>
      <c r="I2392" t="str">
        <f t="shared" si="75"/>
        <v>Not Outlier</v>
      </c>
    </row>
    <row r="2393" spans="1:9" x14ac:dyDescent="0.25">
      <c r="A2393">
        <v>2392</v>
      </c>
      <c r="B2393" s="1" t="s">
        <v>101</v>
      </c>
      <c r="C2393" t="s">
        <v>151</v>
      </c>
      <c r="D2393">
        <v>42</v>
      </c>
      <c r="E2393" t="s">
        <v>158</v>
      </c>
      <c r="F2393">
        <f t="shared" si="76"/>
        <v>42</v>
      </c>
      <c r="H2393">
        <v>42</v>
      </c>
      <c r="I2393" t="str">
        <f t="shared" si="75"/>
        <v>Not Outlier</v>
      </c>
    </row>
    <row r="2394" spans="1:9" x14ac:dyDescent="0.25">
      <c r="A2394">
        <v>2393</v>
      </c>
      <c r="B2394" s="1" t="s">
        <v>107</v>
      </c>
      <c r="C2394" t="s">
        <v>151</v>
      </c>
      <c r="D2394">
        <v>43</v>
      </c>
      <c r="E2394" t="s">
        <v>158</v>
      </c>
      <c r="F2394">
        <f t="shared" si="76"/>
        <v>43</v>
      </c>
      <c r="H2394">
        <v>43</v>
      </c>
      <c r="I2394" t="str">
        <f t="shared" si="75"/>
        <v>Not Outlier</v>
      </c>
    </row>
    <row r="2395" spans="1:9" x14ac:dyDescent="0.25">
      <c r="A2395">
        <v>2394</v>
      </c>
      <c r="B2395" s="1" t="s">
        <v>105</v>
      </c>
      <c r="C2395" t="s">
        <v>152</v>
      </c>
      <c r="D2395">
        <v>74</v>
      </c>
      <c r="E2395" t="s">
        <v>158</v>
      </c>
      <c r="F2395">
        <f t="shared" si="76"/>
        <v>74</v>
      </c>
      <c r="H2395">
        <v>74</v>
      </c>
      <c r="I2395" t="str">
        <f t="shared" si="75"/>
        <v>Not Outlier</v>
      </c>
    </row>
    <row r="2396" spans="1:9" x14ac:dyDescent="0.25">
      <c r="A2396">
        <v>2395</v>
      </c>
      <c r="B2396" s="1" t="s">
        <v>99</v>
      </c>
      <c r="C2396" t="s">
        <v>152</v>
      </c>
      <c r="D2396">
        <v>35</v>
      </c>
      <c r="E2396" t="s">
        <v>158</v>
      </c>
      <c r="F2396">
        <f t="shared" si="76"/>
        <v>35</v>
      </c>
      <c r="H2396">
        <v>35</v>
      </c>
      <c r="I2396" t="str">
        <f t="shared" si="75"/>
        <v>Not Outlier</v>
      </c>
    </row>
    <row r="2397" spans="1:9" x14ac:dyDescent="0.25">
      <c r="A2397">
        <v>2396</v>
      </c>
      <c r="B2397" s="1" t="s">
        <v>99</v>
      </c>
      <c r="C2397" t="s">
        <v>152</v>
      </c>
      <c r="D2397">
        <v>19</v>
      </c>
      <c r="E2397" t="s">
        <v>158</v>
      </c>
      <c r="F2397">
        <f t="shared" si="76"/>
        <v>19</v>
      </c>
      <c r="H2397">
        <v>19</v>
      </c>
      <c r="I2397" t="str">
        <f t="shared" si="75"/>
        <v>Not Outlier</v>
      </c>
    </row>
    <row r="2398" spans="1:9" x14ac:dyDescent="0.25">
      <c r="A2398">
        <v>2397</v>
      </c>
      <c r="B2398" s="1" t="s">
        <v>99</v>
      </c>
      <c r="C2398" t="s">
        <v>152</v>
      </c>
      <c r="D2398">
        <v>77</v>
      </c>
      <c r="E2398" t="s">
        <v>158</v>
      </c>
      <c r="F2398">
        <f t="shared" si="76"/>
        <v>77</v>
      </c>
      <c r="H2398">
        <v>77</v>
      </c>
      <c r="I2398" t="str">
        <f t="shared" si="75"/>
        <v>Not Outlier</v>
      </c>
    </row>
    <row r="2399" spans="1:9" x14ac:dyDescent="0.25">
      <c r="A2399">
        <v>2398</v>
      </c>
      <c r="B2399" s="1" t="s">
        <v>100</v>
      </c>
      <c r="C2399" t="s">
        <v>152</v>
      </c>
      <c r="D2399">
        <v>46</v>
      </c>
      <c r="E2399" t="s">
        <v>158</v>
      </c>
      <c r="F2399">
        <f t="shared" si="76"/>
        <v>46</v>
      </c>
      <c r="H2399">
        <v>46</v>
      </c>
      <c r="I2399" t="str">
        <f t="shared" si="75"/>
        <v>Not Outlier</v>
      </c>
    </row>
    <row r="2400" spans="1:9" x14ac:dyDescent="0.25">
      <c r="A2400">
        <v>2399</v>
      </c>
      <c r="B2400" s="1" t="s">
        <v>99</v>
      </c>
      <c r="C2400" t="s">
        <v>151</v>
      </c>
      <c r="D2400">
        <v>32</v>
      </c>
      <c r="E2400" t="s">
        <v>158</v>
      </c>
      <c r="F2400">
        <f t="shared" si="76"/>
        <v>32</v>
      </c>
      <c r="H2400">
        <v>32</v>
      </c>
      <c r="I2400" t="str">
        <f t="shared" si="75"/>
        <v>Not Outlier</v>
      </c>
    </row>
    <row r="2401" spans="1:9" x14ac:dyDescent="0.25">
      <c r="A2401">
        <v>2400</v>
      </c>
      <c r="B2401" s="1" t="s">
        <v>99</v>
      </c>
      <c r="C2401" t="s">
        <v>151</v>
      </c>
      <c r="D2401">
        <v>64</v>
      </c>
      <c r="E2401" t="s">
        <v>158</v>
      </c>
      <c r="F2401">
        <f t="shared" si="76"/>
        <v>64</v>
      </c>
      <c r="H2401">
        <v>64</v>
      </c>
      <c r="I2401" t="str">
        <f t="shared" si="75"/>
        <v>Not Outlier</v>
      </c>
    </row>
    <row r="2402" spans="1:9" x14ac:dyDescent="0.25">
      <c r="A2402">
        <v>2401</v>
      </c>
      <c r="B2402" s="1" t="s">
        <v>99</v>
      </c>
      <c r="C2402" t="s">
        <v>151</v>
      </c>
      <c r="D2402">
        <v>34</v>
      </c>
      <c r="E2402" t="s">
        <v>158</v>
      </c>
      <c r="F2402">
        <f t="shared" si="76"/>
        <v>34</v>
      </c>
      <c r="H2402">
        <v>34</v>
      </c>
      <c r="I2402" t="str">
        <f t="shared" si="75"/>
        <v>Not Outlier</v>
      </c>
    </row>
    <row r="2403" spans="1:9" x14ac:dyDescent="0.25">
      <c r="A2403">
        <v>2402</v>
      </c>
      <c r="B2403" s="1" t="s">
        <v>100</v>
      </c>
      <c r="C2403" t="s">
        <v>151</v>
      </c>
      <c r="D2403">
        <v>61</v>
      </c>
      <c r="E2403" t="s">
        <v>158</v>
      </c>
      <c r="F2403">
        <f t="shared" si="76"/>
        <v>61</v>
      </c>
      <c r="H2403">
        <v>61</v>
      </c>
      <c r="I2403" t="str">
        <f t="shared" si="75"/>
        <v>Not Outlier</v>
      </c>
    </row>
    <row r="2404" spans="1:9" x14ac:dyDescent="0.25">
      <c r="A2404">
        <v>2403</v>
      </c>
      <c r="B2404" s="1" t="s">
        <v>106</v>
      </c>
      <c r="C2404" t="s">
        <v>152</v>
      </c>
      <c r="D2404">
        <v>87</v>
      </c>
      <c r="E2404" t="s">
        <v>158</v>
      </c>
      <c r="F2404">
        <f t="shared" si="76"/>
        <v>87</v>
      </c>
      <c r="H2404">
        <v>87</v>
      </c>
      <c r="I2404" t="str">
        <f t="shared" si="75"/>
        <v>Not Outlier</v>
      </c>
    </row>
    <row r="2405" spans="1:9" x14ac:dyDescent="0.25">
      <c r="A2405">
        <v>2404</v>
      </c>
      <c r="B2405" s="1" t="s">
        <v>101</v>
      </c>
      <c r="C2405" t="s">
        <v>151</v>
      </c>
      <c r="D2405">
        <v>39</v>
      </c>
      <c r="E2405" t="s">
        <v>158</v>
      </c>
      <c r="F2405">
        <f t="shared" si="76"/>
        <v>39</v>
      </c>
      <c r="H2405">
        <v>39</v>
      </c>
      <c r="I2405" t="str">
        <f t="shared" si="75"/>
        <v>Not Outlier</v>
      </c>
    </row>
    <row r="2406" spans="1:9" x14ac:dyDescent="0.25">
      <c r="A2406">
        <v>2405</v>
      </c>
      <c r="B2406" s="1" t="s">
        <v>99</v>
      </c>
      <c r="C2406" t="s">
        <v>152</v>
      </c>
      <c r="D2406">
        <v>63</v>
      </c>
      <c r="E2406" t="s">
        <v>158</v>
      </c>
      <c r="F2406">
        <f t="shared" si="76"/>
        <v>63</v>
      </c>
      <c r="H2406">
        <v>63</v>
      </c>
      <c r="I2406" t="str">
        <f t="shared" si="75"/>
        <v>Not Outlier</v>
      </c>
    </row>
    <row r="2407" spans="1:9" x14ac:dyDescent="0.25">
      <c r="A2407">
        <v>2406</v>
      </c>
      <c r="B2407" s="1" t="s">
        <v>99</v>
      </c>
      <c r="C2407" t="s">
        <v>151</v>
      </c>
      <c r="D2407">
        <v>76</v>
      </c>
      <c r="E2407" t="s">
        <v>158</v>
      </c>
      <c r="F2407">
        <f t="shared" si="76"/>
        <v>76</v>
      </c>
      <c r="H2407">
        <v>76</v>
      </c>
      <c r="I2407" t="str">
        <f t="shared" si="75"/>
        <v>Not Outlier</v>
      </c>
    </row>
    <row r="2408" spans="1:9" x14ac:dyDescent="0.25">
      <c r="A2408">
        <v>2407</v>
      </c>
      <c r="B2408" s="1" t="s">
        <v>99</v>
      </c>
      <c r="C2408" t="s">
        <v>151</v>
      </c>
      <c r="D2408">
        <v>78</v>
      </c>
      <c r="E2408" t="s">
        <v>158</v>
      </c>
      <c r="F2408">
        <f t="shared" si="76"/>
        <v>78</v>
      </c>
      <c r="H2408">
        <v>78</v>
      </c>
      <c r="I2408" t="str">
        <f t="shared" si="75"/>
        <v>Not Outlier</v>
      </c>
    </row>
    <row r="2409" spans="1:9" x14ac:dyDescent="0.25">
      <c r="A2409">
        <v>2408</v>
      </c>
      <c r="B2409" s="1" t="s">
        <v>99</v>
      </c>
      <c r="C2409" t="s">
        <v>152</v>
      </c>
      <c r="D2409">
        <v>27</v>
      </c>
      <c r="E2409" t="s">
        <v>158</v>
      </c>
      <c r="F2409">
        <f t="shared" si="76"/>
        <v>27</v>
      </c>
      <c r="H2409">
        <v>27</v>
      </c>
      <c r="I2409" t="str">
        <f t="shared" si="75"/>
        <v>Not Outlier</v>
      </c>
    </row>
    <row r="2410" spans="1:9" x14ac:dyDescent="0.25">
      <c r="A2410">
        <v>2409</v>
      </c>
      <c r="B2410" s="1" t="s">
        <v>101</v>
      </c>
      <c r="C2410" t="s">
        <v>152</v>
      </c>
      <c r="D2410">
        <v>30</v>
      </c>
      <c r="E2410" t="s">
        <v>158</v>
      </c>
      <c r="F2410">
        <f t="shared" si="76"/>
        <v>30</v>
      </c>
      <c r="H2410">
        <v>30</v>
      </c>
      <c r="I2410" t="str">
        <f t="shared" si="75"/>
        <v>Not Outlier</v>
      </c>
    </row>
    <row r="2411" spans="1:9" x14ac:dyDescent="0.25">
      <c r="A2411">
        <v>2410</v>
      </c>
      <c r="B2411" s="1" t="s">
        <v>100</v>
      </c>
      <c r="C2411" t="s">
        <v>151</v>
      </c>
      <c r="D2411">
        <v>89</v>
      </c>
      <c r="E2411" t="s">
        <v>158</v>
      </c>
      <c r="F2411">
        <f t="shared" si="76"/>
        <v>89</v>
      </c>
      <c r="H2411">
        <v>89</v>
      </c>
      <c r="I2411" t="str">
        <f t="shared" si="75"/>
        <v>Not Outlier</v>
      </c>
    </row>
    <row r="2412" spans="1:9" x14ac:dyDescent="0.25">
      <c r="A2412">
        <v>2411</v>
      </c>
      <c r="B2412" s="1" t="s">
        <v>104</v>
      </c>
      <c r="C2412" t="s">
        <v>151</v>
      </c>
      <c r="D2412">
        <v>88</v>
      </c>
      <c r="E2412" t="s">
        <v>158</v>
      </c>
      <c r="F2412">
        <f t="shared" si="76"/>
        <v>88</v>
      </c>
      <c r="H2412">
        <v>88</v>
      </c>
      <c r="I2412" t="str">
        <f t="shared" si="75"/>
        <v>Not Outlier</v>
      </c>
    </row>
    <row r="2413" spans="1:9" x14ac:dyDescent="0.25">
      <c r="A2413">
        <v>2412</v>
      </c>
      <c r="B2413" s="1" t="s">
        <v>99</v>
      </c>
      <c r="C2413" t="s">
        <v>151</v>
      </c>
      <c r="D2413">
        <v>19</v>
      </c>
      <c r="E2413" t="s">
        <v>158</v>
      </c>
      <c r="F2413">
        <f t="shared" si="76"/>
        <v>19</v>
      </c>
      <c r="H2413">
        <v>19</v>
      </c>
      <c r="I2413" t="str">
        <f t="shared" si="75"/>
        <v>Not Outlier</v>
      </c>
    </row>
    <row r="2414" spans="1:9" x14ac:dyDescent="0.25">
      <c r="A2414">
        <v>2413</v>
      </c>
      <c r="B2414" s="1" t="s">
        <v>106</v>
      </c>
      <c r="C2414" t="s">
        <v>151</v>
      </c>
      <c r="D2414">
        <v>31</v>
      </c>
      <c r="E2414" t="s">
        <v>158</v>
      </c>
      <c r="F2414">
        <f t="shared" si="76"/>
        <v>31</v>
      </c>
      <c r="H2414">
        <v>31</v>
      </c>
      <c r="I2414" t="str">
        <f t="shared" si="75"/>
        <v>Not Outlier</v>
      </c>
    </row>
    <row r="2415" spans="1:9" x14ac:dyDescent="0.25">
      <c r="A2415">
        <v>2414</v>
      </c>
      <c r="B2415" s="1" t="s">
        <v>105</v>
      </c>
      <c r="C2415" t="s">
        <v>152</v>
      </c>
      <c r="D2415">
        <v>34</v>
      </c>
      <c r="E2415" t="s">
        <v>158</v>
      </c>
      <c r="F2415">
        <f t="shared" si="76"/>
        <v>34</v>
      </c>
      <c r="H2415">
        <v>34</v>
      </c>
      <c r="I2415" t="str">
        <f t="shared" si="75"/>
        <v>Not Outlier</v>
      </c>
    </row>
    <row r="2416" spans="1:9" x14ac:dyDescent="0.25">
      <c r="A2416">
        <v>2415</v>
      </c>
      <c r="B2416" s="1" t="s">
        <v>103</v>
      </c>
      <c r="C2416" t="s">
        <v>152</v>
      </c>
      <c r="D2416">
        <v>54</v>
      </c>
      <c r="E2416" t="s">
        <v>158</v>
      </c>
      <c r="F2416">
        <f t="shared" si="76"/>
        <v>54</v>
      </c>
      <c r="H2416">
        <v>54</v>
      </c>
      <c r="I2416" t="str">
        <f t="shared" si="75"/>
        <v>Not Outlier</v>
      </c>
    </row>
    <row r="2417" spans="1:9" x14ac:dyDescent="0.25">
      <c r="A2417">
        <v>2416</v>
      </c>
      <c r="B2417" s="1" t="s">
        <v>105</v>
      </c>
      <c r="C2417" t="s">
        <v>152</v>
      </c>
      <c r="D2417">
        <v>26</v>
      </c>
      <c r="E2417" t="s">
        <v>158</v>
      </c>
      <c r="F2417">
        <f t="shared" si="76"/>
        <v>26</v>
      </c>
      <c r="H2417">
        <v>26</v>
      </c>
      <c r="I2417" t="str">
        <f t="shared" si="75"/>
        <v>Not Outlier</v>
      </c>
    </row>
    <row r="2418" spans="1:9" x14ac:dyDescent="0.25">
      <c r="A2418">
        <v>2417</v>
      </c>
      <c r="B2418" s="1" t="s">
        <v>99</v>
      </c>
      <c r="C2418" t="s">
        <v>151</v>
      </c>
      <c r="D2418">
        <v>52</v>
      </c>
      <c r="E2418" t="s">
        <v>158</v>
      </c>
      <c r="F2418">
        <f t="shared" si="76"/>
        <v>52</v>
      </c>
      <c r="H2418">
        <v>52</v>
      </c>
      <c r="I2418" t="str">
        <f t="shared" si="75"/>
        <v>Not Outlier</v>
      </c>
    </row>
    <row r="2419" spans="1:9" x14ac:dyDescent="0.25">
      <c r="A2419">
        <v>2418</v>
      </c>
      <c r="B2419" s="1" t="s">
        <v>99</v>
      </c>
      <c r="C2419" t="s">
        <v>151</v>
      </c>
      <c r="D2419">
        <v>65</v>
      </c>
      <c r="E2419" t="s">
        <v>158</v>
      </c>
      <c r="F2419">
        <f t="shared" si="76"/>
        <v>65</v>
      </c>
      <c r="H2419">
        <v>65</v>
      </c>
      <c r="I2419" t="str">
        <f t="shared" si="75"/>
        <v>Not Outlier</v>
      </c>
    </row>
    <row r="2420" spans="1:9" x14ac:dyDescent="0.25">
      <c r="A2420">
        <v>2419</v>
      </c>
      <c r="B2420" s="1" t="s">
        <v>107</v>
      </c>
      <c r="C2420" t="s">
        <v>151</v>
      </c>
      <c r="D2420">
        <v>83</v>
      </c>
      <c r="E2420" t="s">
        <v>158</v>
      </c>
      <c r="F2420">
        <f t="shared" si="76"/>
        <v>83</v>
      </c>
      <c r="H2420">
        <v>83</v>
      </c>
      <c r="I2420" t="str">
        <f t="shared" si="75"/>
        <v>Not Outlier</v>
      </c>
    </row>
    <row r="2421" spans="1:9" x14ac:dyDescent="0.25">
      <c r="A2421">
        <v>2420</v>
      </c>
      <c r="B2421" s="1" t="s">
        <v>100</v>
      </c>
      <c r="C2421" t="s">
        <v>151</v>
      </c>
      <c r="D2421">
        <v>65</v>
      </c>
      <c r="E2421" t="s">
        <v>158</v>
      </c>
      <c r="F2421">
        <f t="shared" si="76"/>
        <v>65</v>
      </c>
      <c r="H2421">
        <v>65</v>
      </c>
      <c r="I2421" t="str">
        <f t="shared" si="75"/>
        <v>Not Outlier</v>
      </c>
    </row>
    <row r="2422" spans="1:9" x14ac:dyDescent="0.25">
      <c r="A2422">
        <v>2421</v>
      </c>
      <c r="B2422" s="1" t="s">
        <v>107</v>
      </c>
      <c r="C2422" t="s">
        <v>152</v>
      </c>
      <c r="D2422">
        <v>78</v>
      </c>
      <c r="E2422" t="s">
        <v>158</v>
      </c>
      <c r="F2422">
        <f t="shared" si="76"/>
        <v>78</v>
      </c>
      <c r="H2422">
        <v>78</v>
      </c>
      <c r="I2422" t="str">
        <f t="shared" si="75"/>
        <v>Not Outlier</v>
      </c>
    </row>
    <row r="2423" spans="1:9" x14ac:dyDescent="0.25">
      <c r="A2423">
        <v>2422</v>
      </c>
      <c r="B2423" s="1" t="s">
        <v>99</v>
      </c>
      <c r="C2423" t="s">
        <v>151</v>
      </c>
      <c r="D2423">
        <v>31</v>
      </c>
      <c r="E2423" t="s">
        <v>158</v>
      </c>
      <c r="F2423">
        <f t="shared" si="76"/>
        <v>31</v>
      </c>
      <c r="H2423">
        <v>31</v>
      </c>
      <c r="I2423" t="str">
        <f t="shared" si="75"/>
        <v>Not Outlier</v>
      </c>
    </row>
    <row r="2424" spans="1:9" x14ac:dyDescent="0.25">
      <c r="A2424">
        <v>2423</v>
      </c>
      <c r="B2424" s="1" t="s">
        <v>101</v>
      </c>
      <c r="C2424" t="s">
        <v>152</v>
      </c>
      <c r="D2424">
        <v>88</v>
      </c>
      <c r="E2424" t="s">
        <v>158</v>
      </c>
      <c r="F2424">
        <f t="shared" si="76"/>
        <v>88</v>
      </c>
      <c r="H2424">
        <v>88</v>
      </c>
      <c r="I2424" t="str">
        <f t="shared" si="75"/>
        <v>Not Outlier</v>
      </c>
    </row>
    <row r="2425" spans="1:9" x14ac:dyDescent="0.25">
      <c r="A2425">
        <v>2424</v>
      </c>
      <c r="B2425" s="1" t="s">
        <v>99</v>
      </c>
      <c r="C2425" t="s">
        <v>152</v>
      </c>
      <c r="D2425">
        <v>73</v>
      </c>
      <c r="E2425" t="s">
        <v>158</v>
      </c>
      <c r="F2425">
        <f t="shared" si="76"/>
        <v>73</v>
      </c>
      <c r="H2425">
        <v>73</v>
      </c>
      <c r="I2425" t="str">
        <f t="shared" si="75"/>
        <v>Not Outlier</v>
      </c>
    </row>
    <row r="2426" spans="1:9" x14ac:dyDescent="0.25">
      <c r="A2426">
        <v>2425</v>
      </c>
      <c r="B2426" s="1" t="s">
        <v>101</v>
      </c>
      <c r="C2426" t="s">
        <v>151</v>
      </c>
      <c r="D2426">
        <v>76</v>
      </c>
      <c r="E2426" t="s">
        <v>158</v>
      </c>
      <c r="F2426">
        <f t="shared" si="76"/>
        <v>76</v>
      </c>
      <c r="H2426">
        <v>76</v>
      </c>
      <c r="I2426" t="str">
        <f t="shared" si="75"/>
        <v>Not Outlier</v>
      </c>
    </row>
    <row r="2427" spans="1:9" x14ac:dyDescent="0.25">
      <c r="A2427">
        <v>2426</v>
      </c>
      <c r="B2427" s="1" t="s">
        <v>99</v>
      </c>
      <c r="C2427" t="s">
        <v>151</v>
      </c>
      <c r="D2427">
        <v>57</v>
      </c>
      <c r="E2427" t="s">
        <v>158</v>
      </c>
      <c r="F2427">
        <f t="shared" si="76"/>
        <v>57</v>
      </c>
      <c r="H2427">
        <v>57</v>
      </c>
      <c r="I2427" t="str">
        <f t="shared" si="75"/>
        <v>Not Outlier</v>
      </c>
    </row>
    <row r="2428" spans="1:9" x14ac:dyDescent="0.25">
      <c r="A2428">
        <v>2427</v>
      </c>
      <c r="B2428" s="1" t="s">
        <v>105</v>
      </c>
      <c r="C2428" t="s">
        <v>152</v>
      </c>
      <c r="D2428">
        <v>30</v>
      </c>
      <c r="E2428" t="s">
        <v>158</v>
      </c>
      <c r="F2428">
        <f t="shared" si="76"/>
        <v>30</v>
      </c>
      <c r="H2428">
        <v>30</v>
      </c>
      <c r="I2428" t="str">
        <f t="shared" si="75"/>
        <v>Not Outlier</v>
      </c>
    </row>
    <row r="2429" spans="1:9" x14ac:dyDescent="0.25">
      <c r="A2429">
        <v>2428</v>
      </c>
      <c r="B2429" s="1" t="s">
        <v>100</v>
      </c>
      <c r="C2429" t="s">
        <v>152</v>
      </c>
      <c r="D2429">
        <v>74</v>
      </c>
      <c r="E2429" t="s">
        <v>158</v>
      </c>
      <c r="F2429">
        <f t="shared" si="76"/>
        <v>74</v>
      </c>
      <c r="H2429">
        <v>74</v>
      </c>
      <c r="I2429" t="str">
        <f t="shared" si="75"/>
        <v>Not Outlier</v>
      </c>
    </row>
    <row r="2430" spans="1:9" x14ac:dyDescent="0.25">
      <c r="A2430">
        <v>2429</v>
      </c>
      <c r="B2430" s="1" t="s">
        <v>99</v>
      </c>
      <c r="C2430" t="s">
        <v>151</v>
      </c>
      <c r="D2430">
        <v>38</v>
      </c>
      <c r="E2430" t="s">
        <v>158</v>
      </c>
      <c r="F2430">
        <f t="shared" si="76"/>
        <v>38</v>
      </c>
      <c r="H2430">
        <v>38</v>
      </c>
      <c r="I2430" t="str">
        <f t="shared" si="75"/>
        <v>Not Outlier</v>
      </c>
    </row>
    <row r="2431" spans="1:9" x14ac:dyDescent="0.25">
      <c r="A2431">
        <v>2430</v>
      </c>
      <c r="B2431" s="1" t="s">
        <v>99</v>
      </c>
      <c r="C2431" t="s">
        <v>152</v>
      </c>
      <c r="D2431">
        <v>76</v>
      </c>
      <c r="E2431" t="s">
        <v>158</v>
      </c>
      <c r="F2431">
        <f t="shared" si="76"/>
        <v>76</v>
      </c>
      <c r="H2431">
        <v>76</v>
      </c>
      <c r="I2431" t="str">
        <f t="shared" si="75"/>
        <v>Not Outlier</v>
      </c>
    </row>
    <row r="2432" spans="1:9" x14ac:dyDescent="0.25">
      <c r="A2432">
        <v>2431</v>
      </c>
      <c r="B2432" s="1" t="s">
        <v>100</v>
      </c>
      <c r="C2432" t="s">
        <v>152</v>
      </c>
      <c r="D2432">
        <v>46</v>
      </c>
      <c r="E2432" t="s">
        <v>158</v>
      </c>
      <c r="F2432">
        <f t="shared" si="76"/>
        <v>46</v>
      </c>
      <c r="H2432">
        <v>46</v>
      </c>
      <c r="I2432" t="str">
        <f t="shared" si="75"/>
        <v>Not Outlier</v>
      </c>
    </row>
    <row r="2433" spans="1:9" x14ac:dyDescent="0.25">
      <c r="A2433">
        <v>2432</v>
      </c>
      <c r="B2433" s="1" t="s">
        <v>109</v>
      </c>
      <c r="C2433" t="s">
        <v>151</v>
      </c>
      <c r="D2433">
        <v>70</v>
      </c>
      <c r="E2433" t="s">
        <v>158</v>
      </c>
      <c r="F2433">
        <f t="shared" si="76"/>
        <v>70</v>
      </c>
      <c r="H2433">
        <v>70</v>
      </c>
      <c r="I2433" t="str">
        <f t="shared" si="75"/>
        <v>Not Outlier</v>
      </c>
    </row>
    <row r="2434" spans="1:9" x14ac:dyDescent="0.25">
      <c r="A2434">
        <v>2433</v>
      </c>
      <c r="B2434" s="1" t="s">
        <v>105</v>
      </c>
      <c r="C2434" t="s">
        <v>152</v>
      </c>
      <c r="D2434">
        <v>58</v>
      </c>
      <c r="E2434" t="s">
        <v>158</v>
      </c>
      <c r="F2434">
        <f t="shared" si="76"/>
        <v>58</v>
      </c>
      <c r="H2434">
        <v>58</v>
      </c>
      <c r="I2434" t="str">
        <f t="shared" si="75"/>
        <v>Not Outlier</v>
      </c>
    </row>
    <row r="2435" spans="1:9" x14ac:dyDescent="0.25">
      <c r="A2435">
        <v>2434</v>
      </c>
      <c r="B2435" s="1" t="s">
        <v>101</v>
      </c>
      <c r="C2435" t="s">
        <v>151</v>
      </c>
      <c r="D2435">
        <v>29</v>
      </c>
      <c r="E2435" t="s">
        <v>158</v>
      </c>
      <c r="F2435">
        <f t="shared" si="76"/>
        <v>29</v>
      </c>
      <c r="H2435">
        <v>29</v>
      </c>
      <c r="I2435" t="str">
        <f t="shared" ref="I2435:I2498" si="77">IF(OR(H2435&gt;$L$9,H2435&lt;$L$10),"Outlier","Not Outlier")</f>
        <v>Not Outlier</v>
      </c>
    </row>
    <row r="2436" spans="1:9" x14ac:dyDescent="0.25">
      <c r="A2436">
        <v>2435</v>
      </c>
      <c r="B2436" s="1" t="s">
        <v>105</v>
      </c>
      <c r="C2436" t="s">
        <v>152</v>
      </c>
      <c r="D2436">
        <v>82</v>
      </c>
      <c r="E2436" t="s">
        <v>158</v>
      </c>
      <c r="F2436">
        <f t="shared" si="76"/>
        <v>82</v>
      </c>
      <c r="H2436">
        <v>82</v>
      </c>
      <c r="I2436" t="str">
        <f t="shared" si="77"/>
        <v>Not Outlier</v>
      </c>
    </row>
    <row r="2437" spans="1:9" x14ac:dyDescent="0.25">
      <c r="A2437">
        <v>2436</v>
      </c>
      <c r="B2437" s="1" t="s">
        <v>99</v>
      </c>
      <c r="C2437" t="s">
        <v>151</v>
      </c>
      <c r="D2437">
        <v>42</v>
      </c>
      <c r="E2437" t="s">
        <v>158</v>
      </c>
      <c r="F2437">
        <f t="shared" si="76"/>
        <v>42</v>
      </c>
      <c r="H2437">
        <v>42</v>
      </c>
      <c r="I2437" t="str">
        <f t="shared" si="77"/>
        <v>Not Outlier</v>
      </c>
    </row>
    <row r="2438" spans="1:9" x14ac:dyDescent="0.25">
      <c r="A2438">
        <v>2437</v>
      </c>
      <c r="B2438" s="1" t="s">
        <v>108</v>
      </c>
      <c r="C2438" t="s">
        <v>151</v>
      </c>
      <c r="D2438">
        <v>65</v>
      </c>
      <c r="E2438" t="s">
        <v>158</v>
      </c>
      <c r="F2438">
        <f t="shared" ref="F2438:F2501" si="78">IF(D2438,D2438,AVERAGE(D2435:D2437))</f>
        <v>65</v>
      </c>
      <c r="H2438">
        <v>65</v>
      </c>
      <c r="I2438" t="str">
        <f t="shared" si="77"/>
        <v>Not Outlier</v>
      </c>
    </row>
    <row r="2439" spans="1:9" x14ac:dyDescent="0.25">
      <c r="A2439">
        <v>2438</v>
      </c>
      <c r="B2439" s="1" t="s">
        <v>105</v>
      </c>
      <c r="C2439" t="s">
        <v>151</v>
      </c>
      <c r="D2439">
        <v>25</v>
      </c>
      <c r="E2439" t="s">
        <v>158</v>
      </c>
      <c r="F2439">
        <f t="shared" si="78"/>
        <v>25</v>
      </c>
      <c r="H2439">
        <v>25</v>
      </c>
      <c r="I2439" t="str">
        <f t="shared" si="77"/>
        <v>Not Outlier</v>
      </c>
    </row>
    <row r="2440" spans="1:9" x14ac:dyDescent="0.25">
      <c r="A2440">
        <v>2439</v>
      </c>
      <c r="B2440" s="1" t="s">
        <v>99</v>
      </c>
      <c r="C2440" t="s">
        <v>151</v>
      </c>
      <c r="D2440">
        <v>84</v>
      </c>
      <c r="E2440" t="s">
        <v>158</v>
      </c>
      <c r="F2440">
        <f t="shared" si="78"/>
        <v>84</v>
      </c>
      <c r="H2440">
        <v>84</v>
      </c>
      <c r="I2440" t="str">
        <f t="shared" si="77"/>
        <v>Not Outlier</v>
      </c>
    </row>
    <row r="2441" spans="1:9" x14ac:dyDescent="0.25">
      <c r="A2441">
        <v>2440</v>
      </c>
      <c r="B2441" s="1" t="s">
        <v>107</v>
      </c>
      <c r="C2441" t="s">
        <v>151</v>
      </c>
      <c r="D2441">
        <v>61</v>
      </c>
      <c r="E2441" t="s">
        <v>158</v>
      </c>
      <c r="F2441">
        <f t="shared" si="78"/>
        <v>61</v>
      </c>
      <c r="H2441">
        <v>61</v>
      </c>
      <c r="I2441" t="str">
        <f t="shared" si="77"/>
        <v>Not Outlier</v>
      </c>
    </row>
    <row r="2442" spans="1:9" x14ac:dyDescent="0.25">
      <c r="A2442">
        <v>2441</v>
      </c>
      <c r="B2442" s="1" t="s">
        <v>99</v>
      </c>
      <c r="C2442" t="s">
        <v>152</v>
      </c>
      <c r="D2442">
        <v>68</v>
      </c>
      <c r="E2442" t="s">
        <v>158</v>
      </c>
      <c r="F2442">
        <f t="shared" si="78"/>
        <v>68</v>
      </c>
      <c r="H2442">
        <v>68</v>
      </c>
      <c r="I2442" t="str">
        <f t="shared" si="77"/>
        <v>Not Outlier</v>
      </c>
    </row>
    <row r="2443" spans="1:9" x14ac:dyDescent="0.25">
      <c r="A2443">
        <v>2442</v>
      </c>
      <c r="B2443" s="1" t="s">
        <v>99</v>
      </c>
      <c r="C2443" t="s">
        <v>151</v>
      </c>
      <c r="D2443">
        <v>70</v>
      </c>
      <c r="E2443" t="s">
        <v>158</v>
      </c>
      <c r="F2443">
        <f t="shared" si="78"/>
        <v>70</v>
      </c>
      <c r="H2443">
        <v>70</v>
      </c>
      <c r="I2443" t="str">
        <f t="shared" si="77"/>
        <v>Not Outlier</v>
      </c>
    </row>
    <row r="2444" spans="1:9" x14ac:dyDescent="0.25">
      <c r="A2444">
        <v>2443</v>
      </c>
      <c r="B2444" s="1" t="s">
        <v>105</v>
      </c>
      <c r="C2444" t="s">
        <v>151</v>
      </c>
      <c r="D2444">
        <v>23</v>
      </c>
      <c r="E2444" t="s">
        <v>158</v>
      </c>
      <c r="F2444">
        <f t="shared" si="78"/>
        <v>23</v>
      </c>
      <c r="H2444">
        <v>23</v>
      </c>
      <c r="I2444" t="str">
        <f t="shared" si="77"/>
        <v>Not Outlier</v>
      </c>
    </row>
    <row r="2445" spans="1:9" x14ac:dyDescent="0.25">
      <c r="A2445">
        <v>2444</v>
      </c>
      <c r="B2445" s="1" t="s">
        <v>105</v>
      </c>
      <c r="C2445" t="s">
        <v>152</v>
      </c>
      <c r="D2445">
        <v>89</v>
      </c>
      <c r="E2445" t="s">
        <v>158</v>
      </c>
      <c r="F2445">
        <f t="shared" si="78"/>
        <v>89</v>
      </c>
      <c r="H2445">
        <v>89</v>
      </c>
      <c r="I2445" t="str">
        <f t="shared" si="77"/>
        <v>Not Outlier</v>
      </c>
    </row>
    <row r="2446" spans="1:9" x14ac:dyDescent="0.25">
      <c r="A2446">
        <v>2445</v>
      </c>
      <c r="B2446" s="1" t="s">
        <v>99</v>
      </c>
      <c r="C2446" t="s">
        <v>151</v>
      </c>
      <c r="D2446">
        <v>46</v>
      </c>
      <c r="E2446" t="s">
        <v>158</v>
      </c>
      <c r="F2446">
        <f t="shared" si="78"/>
        <v>46</v>
      </c>
      <c r="H2446">
        <v>46</v>
      </c>
      <c r="I2446" t="str">
        <f t="shared" si="77"/>
        <v>Not Outlier</v>
      </c>
    </row>
    <row r="2447" spans="1:9" x14ac:dyDescent="0.25">
      <c r="A2447">
        <v>2446</v>
      </c>
      <c r="B2447" s="1" t="s">
        <v>100</v>
      </c>
      <c r="C2447" t="s">
        <v>151</v>
      </c>
      <c r="D2447">
        <v>47</v>
      </c>
      <c r="E2447" t="s">
        <v>158</v>
      </c>
      <c r="F2447">
        <f t="shared" si="78"/>
        <v>47</v>
      </c>
      <c r="H2447">
        <v>47</v>
      </c>
      <c r="I2447" t="str">
        <f t="shared" si="77"/>
        <v>Not Outlier</v>
      </c>
    </row>
    <row r="2448" spans="1:9" x14ac:dyDescent="0.25">
      <c r="A2448">
        <v>2447</v>
      </c>
      <c r="B2448" s="1" t="s">
        <v>110</v>
      </c>
      <c r="C2448" t="s">
        <v>152</v>
      </c>
      <c r="D2448">
        <v>25</v>
      </c>
      <c r="E2448" t="s">
        <v>158</v>
      </c>
      <c r="F2448">
        <f t="shared" si="78"/>
        <v>25</v>
      </c>
      <c r="H2448">
        <v>25</v>
      </c>
      <c r="I2448" t="str">
        <f t="shared" si="77"/>
        <v>Not Outlier</v>
      </c>
    </row>
    <row r="2449" spans="1:9" x14ac:dyDescent="0.25">
      <c r="A2449">
        <v>2448</v>
      </c>
      <c r="B2449" s="1" t="s">
        <v>105</v>
      </c>
      <c r="C2449" t="s">
        <v>152</v>
      </c>
      <c r="D2449">
        <v>55</v>
      </c>
      <c r="E2449" t="s">
        <v>158</v>
      </c>
      <c r="F2449">
        <f t="shared" si="78"/>
        <v>55</v>
      </c>
      <c r="H2449">
        <v>55</v>
      </c>
      <c r="I2449" t="str">
        <f t="shared" si="77"/>
        <v>Not Outlier</v>
      </c>
    </row>
    <row r="2450" spans="1:9" x14ac:dyDescent="0.25">
      <c r="A2450">
        <v>2449</v>
      </c>
      <c r="B2450" s="1" t="s">
        <v>105</v>
      </c>
      <c r="C2450" t="s">
        <v>151</v>
      </c>
      <c r="D2450">
        <v>57</v>
      </c>
      <c r="E2450" t="s">
        <v>158</v>
      </c>
      <c r="F2450">
        <f t="shared" si="78"/>
        <v>57</v>
      </c>
      <c r="H2450">
        <v>57</v>
      </c>
      <c r="I2450" t="str">
        <f t="shared" si="77"/>
        <v>Not Outlier</v>
      </c>
    </row>
    <row r="2451" spans="1:9" x14ac:dyDescent="0.25">
      <c r="A2451">
        <v>2450</v>
      </c>
      <c r="B2451" s="1" t="s">
        <v>105</v>
      </c>
      <c r="C2451" t="s">
        <v>151</v>
      </c>
      <c r="D2451">
        <v>21</v>
      </c>
      <c r="E2451" t="s">
        <v>158</v>
      </c>
      <c r="F2451">
        <f t="shared" si="78"/>
        <v>21</v>
      </c>
      <c r="H2451">
        <v>21</v>
      </c>
      <c r="I2451" t="str">
        <f t="shared" si="77"/>
        <v>Not Outlier</v>
      </c>
    </row>
    <row r="2452" spans="1:9" x14ac:dyDescent="0.25">
      <c r="A2452">
        <v>2451</v>
      </c>
      <c r="B2452" s="1" t="s">
        <v>99</v>
      </c>
      <c r="C2452" t="s">
        <v>152</v>
      </c>
      <c r="D2452">
        <v>89</v>
      </c>
      <c r="E2452" t="s">
        <v>158</v>
      </c>
      <c r="F2452">
        <f t="shared" si="78"/>
        <v>89</v>
      </c>
      <c r="H2452">
        <v>89</v>
      </c>
      <c r="I2452" t="str">
        <f t="shared" si="77"/>
        <v>Not Outlier</v>
      </c>
    </row>
    <row r="2453" spans="1:9" x14ac:dyDescent="0.25">
      <c r="A2453">
        <v>2452</v>
      </c>
      <c r="B2453" s="1" t="s">
        <v>106</v>
      </c>
      <c r="C2453" t="s">
        <v>152</v>
      </c>
      <c r="D2453">
        <v>48</v>
      </c>
      <c r="E2453" t="s">
        <v>158</v>
      </c>
      <c r="F2453">
        <f t="shared" si="78"/>
        <v>48</v>
      </c>
      <c r="H2453">
        <v>48</v>
      </c>
      <c r="I2453" t="str">
        <f t="shared" si="77"/>
        <v>Not Outlier</v>
      </c>
    </row>
    <row r="2454" spans="1:9" x14ac:dyDescent="0.25">
      <c r="A2454">
        <v>2453</v>
      </c>
      <c r="B2454" s="1" t="s">
        <v>99</v>
      </c>
      <c r="C2454" t="s">
        <v>151</v>
      </c>
      <c r="D2454">
        <v>37</v>
      </c>
      <c r="E2454" t="s">
        <v>158</v>
      </c>
      <c r="F2454">
        <f t="shared" si="78"/>
        <v>37</v>
      </c>
      <c r="H2454">
        <v>37</v>
      </c>
      <c r="I2454" t="str">
        <f t="shared" si="77"/>
        <v>Not Outlier</v>
      </c>
    </row>
    <row r="2455" spans="1:9" x14ac:dyDescent="0.25">
      <c r="A2455">
        <v>2454</v>
      </c>
      <c r="B2455" s="1" t="s">
        <v>105</v>
      </c>
      <c r="C2455" t="s">
        <v>151</v>
      </c>
      <c r="D2455">
        <v>21</v>
      </c>
      <c r="E2455" t="s">
        <v>158</v>
      </c>
      <c r="F2455">
        <f t="shared" si="78"/>
        <v>21</v>
      </c>
      <c r="H2455">
        <v>21</v>
      </c>
      <c r="I2455" t="str">
        <f t="shared" si="77"/>
        <v>Not Outlier</v>
      </c>
    </row>
    <row r="2456" spans="1:9" x14ac:dyDescent="0.25">
      <c r="A2456">
        <v>2455</v>
      </c>
      <c r="B2456" s="1" t="s">
        <v>99</v>
      </c>
      <c r="C2456" t="s">
        <v>151</v>
      </c>
      <c r="D2456">
        <v>68</v>
      </c>
      <c r="E2456" t="s">
        <v>158</v>
      </c>
      <c r="F2456">
        <f t="shared" si="78"/>
        <v>68</v>
      </c>
      <c r="H2456">
        <v>68</v>
      </c>
      <c r="I2456" t="str">
        <f t="shared" si="77"/>
        <v>Not Outlier</v>
      </c>
    </row>
    <row r="2457" spans="1:9" x14ac:dyDescent="0.25">
      <c r="A2457">
        <v>2456</v>
      </c>
      <c r="B2457" s="1" t="s">
        <v>100</v>
      </c>
      <c r="C2457" t="s">
        <v>151</v>
      </c>
      <c r="D2457">
        <v>77</v>
      </c>
      <c r="E2457" t="s">
        <v>158</v>
      </c>
      <c r="F2457">
        <f t="shared" si="78"/>
        <v>77</v>
      </c>
      <c r="H2457">
        <v>77</v>
      </c>
      <c r="I2457" t="str">
        <f t="shared" si="77"/>
        <v>Not Outlier</v>
      </c>
    </row>
    <row r="2458" spans="1:9" x14ac:dyDescent="0.25">
      <c r="A2458">
        <v>2457</v>
      </c>
      <c r="B2458" s="1" t="s">
        <v>99</v>
      </c>
      <c r="C2458" t="s">
        <v>151</v>
      </c>
      <c r="D2458">
        <v>50</v>
      </c>
      <c r="E2458" t="s">
        <v>158</v>
      </c>
      <c r="F2458">
        <f t="shared" si="78"/>
        <v>50</v>
      </c>
      <c r="H2458">
        <v>50</v>
      </c>
      <c r="I2458" t="str">
        <f t="shared" si="77"/>
        <v>Not Outlier</v>
      </c>
    </row>
    <row r="2459" spans="1:9" x14ac:dyDescent="0.25">
      <c r="A2459">
        <v>2458</v>
      </c>
      <c r="B2459" s="1" t="s">
        <v>99</v>
      </c>
      <c r="C2459" t="s">
        <v>151</v>
      </c>
      <c r="D2459">
        <v>72</v>
      </c>
      <c r="E2459" t="s">
        <v>158</v>
      </c>
      <c r="F2459">
        <f t="shared" si="78"/>
        <v>72</v>
      </c>
      <c r="H2459">
        <v>72</v>
      </c>
      <c r="I2459" t="str">
        <f t="shared" si="77"/>
        <v>Not Outlier</v>
      </c>
    </row>
    <row r="2460" spans="1:9" x14ac:dyDescent="0.25">
      <c r="A2460">
        <v>2459</v>
      </c>
      <c r="B2460" s="1" t="s">
        <v>99</v>
      </c>
      <c r="C2460" t="s">
        <v>151</v>
      </c>
      <c r="D2460">
        <v>72</v>
      </c>
      <c r="E2460" t="s">
        <v>158</v>
      </c>
      <c r="F2460">
        <f t="shared" si="78"/>
        <v>72</v>
      </c>
      <c r="H2460">
        <v>72</v>
      </c>
      <c r="I2460" t="str">
        <f t="shared" si="77"/>
        <v>Not Outlier</v>
      </c>
    </row>
    <row r="2461" spans="1:9" x14ac:dyDescent="0.25">
      <c r="A2461">
        <v>2460</v>
      </c>
      <c r="B2461" s="1" t="s">
        <v>103</v>
      </c>
      <c r="C2461" t="s">
        <v>152</v>
      </c>
      <c r="D2461">
        <v>67</v>
      </c>
      <c r="E2461" t="s">
        <v>158</v>
      </c>
      <c r="F2461">
        <f t="shared" si="78"/>
        <v>67</v>
      </c>
      <c r="H2461">
        <v>67</v>
      </c>
      <c r="I2461" t="str">
        <f t="shared" si="77"/>
        <v>Not Outlier</v>
      </c>
    </row>
    <row r="2462" spans="1:9" x14ac:dyDescent="0.25">
      <c r="A2462">
        <v>2461</v>
      </c>
      <c r="B2462" s="1" t="s">
        <v>99</v>
      </c>
      <c r="C2462" t="s">
        <v>151</v>
      </c>
      <c r="D2462">
        <v>40</v>
      </c>
      <c r="E2462" t="s">
        <v>158</v>
      </c>
      <c r="F2462">
        <f t="shared" si="78"/>
        <v>40</v>
      </c>
      <c r="H2462">
        <v>40</v>
      </c>
      <c r="I2462" t="str">
        <f t="shared" si="77"/>
        <v>Not Outlier</v>
      </c>
    </row>
    <row r="2463" spans="1:9" x14ac:dyDescent="0.25">
      <c r="A2463">
        <v>2462</v>
      </c>
      <c r="B2463" s="1" t="s">
        <v>99</v>
      </c>
      <c r="C2463" t="s">
        <v>151</v>
      </c>
      <c r="D2463">
        <v>50</v>
      </c>
      <c r="E2463" t="s">
        <v>158</v>
      </c>
      <c r="F2463">
        <f t="shared" si="78"/>
        <v>50</v>
      </c>
      <c r="H2463">
        <v>50</v>
      </c>
      <c r="I2463" t="str">
        <f t="shared" si="77"/>
        <v>Not Outlier</v>
      </c>
    </row>
    <row r="2464" spans="1:9" x14ac:dyDescent="0.25">
      <c r="A2464">
        <v>2463</v>
      </c>
      <c r="B2464" s="1" t="s">
        <v>99</v>
      </c>
      <c r="C2464" t="s">
        <v>151</v>
      </c>
      <c r="D2464">
        <v>58</v>
      </c>
      <c r="E2464" t="s">
        <v>158</v>
      </c>
      <c r="F2464">
        <f t="shared" si="78"/>
        <v>58</v>
      </c>
      <c r="H2464">
        <v>58</v>
      </c>
      <c r="I2464" t="str">
        <f t="shared" si="77"/>
        <v>Not Outlier</v>
      </c>
    </row>
    <row r="2465" spans="1:9" x14ac:dyDescent="0.25">
      <c r="A2465">
        <v>2464</v>
      </c>
      <c r="B2465" s="1" t="s">
        <v>100</v>
      </c>
      <c r="C2465" t="s">
        <v>152</v>
      </c>
      <c r="D2465">
        <v>57</v>
      </c>
      <c r="E2465" t="s">
        <v>158</v>
      </c>
      <c r="F2465">
        <f t="shared" si="78"/>
        <v>57</v>
      </c>
      <c r="H2465">
        <v>57</v>
      </c>
      <c r="I2465" t="str">
        <f t="shared" si="77"/>
        <v>Not Outlier</v>
      </c>
    </row>
    <row r="2466" spans="1:9" x14ac:dyDescent="0.25">
      <c r="A2466">
        <v>2465</v>
      </c>
      <c r="B2466" s="1" t="s">
        <v>101</v>
      </c>
      <c r="C2466" t="s">
        <v>152</v>
      </c>
      <c r="D2466">
        <v>38</v>
      </c>
      <c r="E2466" t="s">
        <v>158</v>
      </c>
      <c r="F2466">
        <f t="shared" si="78"/>
        <v>38</v>
      </c>
      <c r="H2466">
        <v>38</v>
      </c>
      <c r="I2466" t="str">
        <f t="shared" si="77"/>
        <v>Not Outlier</v>
      </c>
    </row>
    <row r="2467" spans="1:9" x14ac:dyDescent="0.25">
      <c r="A2467">
        <v>2466</v>
      </c>
      <c r="B2467" s="1" t="s">
        <v>99</v>
      </c>
      <c r="C2467" t="s">
        <v>152</v>
      </c>
      <c r="D2467">
        <v>39</v>
      </c>
      <c r="E2467" t="s">
        <v>158</v>
      </c>
      <c r="F2467">
        <f t="shared" si="78"/>
        <v>39</v>
      </c>
      <c r="H2467">
        <v>39</v>
      </c>
      <c r="I2467" t="str">
        <f t="shared" si="77"/>
        <v>Not Outlier</v>
      </c>
    </row>
    <row r="2468" spans="1:9" x14ac:dyDescent="0.25">
      <c r="A2468">
        <v>2467</v>
      </c>
      <c r="B2468" s="1" t="s">
        <v>100</v>
      </c>
      <c r="C2468" t="s">
        <v>151</v>
      </c>
      <c r="D2468">
        <v>37</v>
      </c>
      <c r="E2468" t="s">
        <v>158</v>
      </c>
      <c r="F2468">
        <f t="shared" si="78"/>
        <v>37</v>
      </c>
      <c r="H2468">
        <v>37</v>
      </c>
      <c r="I2468" t="str">
        <f t="shared" si="77"/>
        <v>Not Outlier</v>
      </c>
    </row>
    <row r="2469" spans="1:9" x14ac:dyDescent="0.25">
      <c r="A2469">
        <v>2468</v>
      </c>
      <c r="B2469" s="1" t="s">
        <v>99</v>
      </c>
      <c r="C2469" t="s">
        <v>152</v>
      </c>
      <c r="D2469">
        <v>64</v>
      </c>
      <c r="E2469" t="s">
        <v>158</v>
      </c>
      <c r="F2469">
        <f t="shared" si="78"/>
        <v>64</v>
      </c>
      <c r="H2469">
        <v>64</v>
      </c>
      <c r="I2469" t="str">
        <f t="shared" si="77"/>
        <v>Not Outlier</v>
      </c>
    </row>
    <row r="2470" spans="1:9" x14ac:dyDescent="0.25">
      <c r="A2470">
        <v>2469</v>
      </c>
      <c r="B2470" s="1" t="s">
        <v>101</v>
      </c>
      <c r="C2470" t="s">
        <v>152</v>
      </c>
      <c r="D2470">
        <v>41</v>
      </c>
      <c r="E2470" t="s">
        <v>158</v>
      </c>
      <c r="F2470">
        <f t="shared" si="78"/>
        <v>41</v>
      </c>
      <c r="H2470">
        <v>41</v>
      </c>
      <c r="I2470" t="str">
        <f t="shared" si="77"/>
        <v>Not Outlier</v>
      </c>
    </row>
    <row r="2471" spans="1:9" x14ac:dyDescent="0.25">
      <c r="A2471">
        <v>2470</v>
      </c>
      <c r="B2471" s="1" t="s">
        <v>99</v>
      </c>
      <c r="C2471" t="s">
        <v>152</v>
      </c>
      <c r="D2471">
        <v>49</v>
      </c>
      <c r="E2471" t="s">
        <v>158</v>
      </c>
      <c r="F2471">
        <f t="shared" si="78"/>
        <v>49</v>
      </c>
      <c r="H2471">
        <v>49</v>
      </c>
      <c r="I2471" t="str">
        <f t="shared" si="77"/>
        <v>Not Outlier</v>
      </c>
    </row>
    <row r="2472" spans="1:9" x14ac:dyDescent="0.25">
      <c r="A2472">
        <v>2471</v>
      </c>
      <c r="B2472" s="1" t="s">
        <v>99</v>
      </c>
      <c r="C2472" t="s">
        <v>151</v>
      </c>
      <c r="D2472">
        <v>57</v>
      </c>
      <c r="E2472" t="s">
        <v>158</v>
      </c>
      <c r="F2472">
        <f t="shared" si="78"/>
        <v>57</v>
      </c>
      <c r="H2472">
        <v>57</v>
      </c>
      <c r="I2472" t="str">
        <f t="shared" si="77"/>
        <v>Not Outlier</v>
      </c>
    </row>
    <row r="2473" spans="1:9" x14ac:dyDescent="0.25">
      <c r="A2473">
        <v>2472</v>
      </c>
      <c r="B2473" s="1" t="s">
        <v>107</v>
      </c>
      <c r="C2473" t="s">
        <v>152</v>
      </c>
      <c r="D2473">
        <v>44</v>
      </c>
      <c r="E2473" t="s">
        <v>158</v>
      </c>
      <c r="F2473">
        <f t="shared" si="78"/>
        <v>44</v>
      </c>
      <c r="H2473">
        <v>44</v>
      </c>
      <c r="I2473" t="str">
        <f t="shared" si="77"/>
        <v>Not Outlier</v>
      </c>
    </row>
    <row r="2474" spans="1:9" x14ac:dyDescent="0.25">
      <c r="A2474">
        <v>2473</v>
      </c>
      <c r="B2474" s="1" t="s">
        <v>108</v>
      </c>
      <c r="C2474" t="s">
        <v>151</v>
      </c>
      <c r="D2474">
        <v>42</v>
      </c>
      <c r="E2474" t="s">
        <v>158</v>
      </c>
      <c r="F2474">
        <f t="shared" si="78"/>
        <v>42</v>
      </c>
      <c r="H2474">
        <v>42</v>
      </c>
      <c r="I2474" t="str">
        <f t="shared" si="77"/>
        <v>Not Outlier</v>
      </c>
    </row>
    <row r="2475" spans="1:9" x14ac:dyDescent="0.25">
      <c r="A2475">
        <v>2474</v>
      </c>
      <c r="B2475" s="1" t="s">
        <v>109</v>
      </c>
      <c r="C2475" t="s">
        <v>151</v>
      </c>
      <c r="D2475">
        <v>63</v>
      </c>
      <c r="E2475" t="s">
        <v>158</v>
      </c>
      <c r="F2475">
        <f t="shared" si="78"/>
        <v>63</v>
      </c>
      <c r="H2475">
        <v>63</v>
      </c>
      <c r="I2475" t="str">
        <f t="shared" si="77"/>
        <v>Not Outlier</v>
      </c>
    </row>
    <row r="2476" spans="1:9" x14ac:dyDescent="0.25">
      <c r="A2476">
        <v>2475</v>
      </c>
      <c r="B2476" s="1" t="s">
        <v>99</v>
      </c>
      <c r="C2476" t="s">
        <v>152</v>
      </c>
      <c r="D2476">
        <v>78</v>
      </c>
      <c r="E2476" t="s">
        <v>158</v>
      </c>
      <c r="F2476">
        <f t="shared" si="78"/>
        <v>78</v>
      </c>
      <c r="H2476">
        <v>78</v>
      </c>
      <c r="I2476" t="str">
        <f t="shared" si="77"/>
        <v>Not Outlier</v>
      </c>
    </row>
    <row r="2477" spans="1:9" x14ac:dyDescent="0.25">
      <c r="A2477">
        <v>2476</v>
      </c>
      <c r="B2477" s="1" t="s">
        <v>105</v>
      </c>
      <c r="C2477" t="s">
        <v>152</v>
      </c>
      <c r="D2477">
        <v>86</v>
      </c>
      <c r="E2477" t="s">
        <v>158</v>
      </c>
      <c r="F2477">
        <f t="shared" si="78"/>
        <v>86</v>
      </c>
      <c r="H2477">
        <v>86</v>
      </c>
      <c r="I2477" t="str">
        <f t="shared" si="77"/>
        <v>Not Outlier</v>
      </c>
    </row>
    <row r="2478" spans="1:9" x14ac:dyDescent="0.25">
      <c r="A2478">
        <v>2477</v>
      </c>
      <c r="B2478" s="1" t="s">
        <v>99</v>
      </c>
      <c r="C2478" t="s">
        <v>151</v>
      </c>
      <c r="D2478">
        <v>69</v>
      </c>
      <c r="E2478" t="s">
        <v>158</v>
      </c>
      <c r="F2478">
        <f t="shared" si="78"/>
        <v>69</v>
      </c>
      <c r="H2478">
        <v>69</v>
      </c>
      <c r="I2478" t="str">
        <f t="shared" si="77"/>
        <v>Not Outlier</v>
      </c>
    </row>
    <row r="2479" spans="1:9" x14ac:dyDescent="0.25">
      <c r="A2479">
        <v>2478</v>
      </c>
      <c r="B2479" s="1" t="s">
        <v>101</v>
      </c>
      <c r="C2479" t="s">
        <v>151</v>
      </c>
      <c r="D2479">
        <v>83</v>
      </c>
      <c r="E2479" t="s">
        <v>158</v>
      </c>
      <c r="F2479">
        <f t="shared" si="78"/>
        <v>83</v>
      </c>
      <c r="H2479">
        <v>83</v>
      </c>
      <c r="I2479" t="str">
        <f t="shared" si="77"/>
        <v>Not Outlier</v>
      </c>
    </row>
    <row r="2480" spans="1:9" x14ac:dyDescent="0.25">
      <c r="A2480">
        <v>2479</v>
      </c>
      <c r="B2480" s="1" t="s">
        <v>99</v>
      </c>
      <c r="C2480" t="s">
        <v>152</v>
      </c>
      <c r="D2480">
        <v>89</v>
      </c>
      <c r="E2480" t="s">
        <v>158</v>
      </c>
      <c r="F2480">
        <f t="shared" si="78"/>
        <v>89</v>
      </c>
      <c r="H2480">
        <v>89</v>
      </c>
      <c r="I2480" t="str">
        <f t="shared" si="77"/>
        <v>Not Outlier</v>
      </c>
    </row>
    <row r="2481" spans="1:9" x14ac:dyDescent="0.25">
      <c r="A2481">
        <v>2480</v>
      </c>
      <c r="B2481" s="1" t="s">
        <v>108</v>
      </c>
      <c r="C2481" t="s">
        <v>151</v>
      </c>
      <c r="D2481">
        <v>47</v>
      </c>
      <c r="E2481" t="s">
        <v>158</v>
      </c>
      <c r="F2481">
        <f t="shared" si="78"/>
        <v>47</v>
      </c>
      <c r="H2481">
        <v>47</v>
      </c>
      <c r="I2481" t="str">
        <f t="shared" si="77"/>
        <v>Not Outlier</v>
      </c>
    </row>
    <row r="2482" spans="1:9" x14ac:dyDescent="0.25">
      <c r="A2482">
        <v>2481</v>
      </c>
      <c r="B2482" s="1" t="s">
        <v>105</v>
      </c>
      <c r="C2482" t="s">
        <v>151</v>
      </c>
      <c r="D2482">
        <v>56</v>
      </c>
      <c r="E2482" t="s">
        <v>158</v>
      </c>
      <c r="F2482">
        <f t="shared" si="78"/>
        <v>56</v>
      </c>
      <c r="H2482">
        <v>56</v>
      </c>
      <c r="I2482" t="str">
        <f t="shared" si="77"/>
        <v>Not Outlier</v>
      </c>
    </row>
    <row r="2483" spans="1:9" x14ac:dyDescent="0.25">
      <c r="A2483">
        <v>2482</v>
      </c>
      <c r="B2483" s="1" t="s">
        <v>109</v>
      </c>
      <c r="C2483" t="s">
        <v>151</v>
      </c>
      <c r="D2483">
        <v>61</v>
      </c>
      <c r="E2483" t="s">
        <v>158</v>
      </c>
      <c r="F2483">
        <f t="shared" si="78"/>
        <v>61</v>
      </c>
      <c r="H2483">
        <v>61</v>
      </c>
      <c r="I2483" t="str">
        <f t="shared" si="77"/>
        <v>Not Outlier</v>
      </c>
    </row>
    <row r="2484" spans="1:9" x14ac:dyDescent="0.25">
      <c r="A2484">
        <v>2483</v>
      </c>
      <c r="B2484" s="1" t="s">
        <v>102</v>
      </c>
      <c r="C2484" t="s">
        <v>152</v>
      </c>
      <c r="D2484">
        <v>90</v>
      </c>
      <c r="E2484" t="s">
        <v>158</v>
      </c>
      <c r="F2484">
        <f t="shared" si="78"/>
        <v>90</v>
      </c>
      <c r="H2484">
        <v>90</v>
      </c>
      <c r="I2484" t="str">
        <f t="shared" si="77"/>
        <v>Not Outlier</v>
      </c>
    </row>
    <row r="2485" spans="1:9" x14ac:dyDescent="0.25">
      <c r="A2485">
        <v>2484</v>
      </c>
      <c r="B2485" s="1" t="s">
        <v>99</v>
      </c>
      <c r="C2485" t="s">
        <v>151</v>
      </c>
      <c r="D2485">
        <v>55</v>
      </c>
      <c r="E2485" t="s">
        <v>158</v>
      </c>
      <c r="F2485">
        <f t="shared" si="78"/>
        <v>55</v>
      </c>
      <c r="H2485">
        <v>55</v>
      </c>
      <c r="I2485" t="str">
        <f t="shared" si="77"/>
        <v>Not Outlier</v>
      </c>
    </row>
    <row r="2486" spans="1:9" x14ac:dyDescent="0.25">
      <c r="A2486">
        <v>2485</v>
      </c>
      <c r="B2486" s="1" t="s">
        <v>101</v>
      </c>
      <c r="C2486" t="s">
        <v>152</v>
      </c>
      <c r="D2486">
        <v>64</v>
      </c>
      <c r="E2486" t="s">
        <v>158</v>
      </c>
      <c r="F2486">
        <f t="shared" si="78"/>
        <v>64</v>
      </c>
      <c r="H2486">
        <v>64</v>
      </c>
      <c r="I2486" t="str">
        <f t="shared" si="77"/>
        <v>Not Outlier</v>
      </c>
    </row>
    <row r="2487" spans="1:9" x14ac:dyDescent="0.25">
      <c r="A2487">
        <v>2486</v>
      </c>
      <c r="B2487" s="1" t="s">
        <v>108</v>
      </c>
      <c r="C2487" t="s">
        <v>152</v>
      </c>
      <c r="D2487">
        <v>60</v>
      </c>
      <c r="E2487" t="s">
        <v>158</v>
      </c>
      <c r="F2487">
        <f t="shared" si="78"/>
        <v>60</v>
      </c>
      <c r="H2487">
        <v>60</v>
      </c>
      <c r="I2487" t="str">
        <f t="shared" si="77"/>
        <v>Not Outlier</v>
      </c>
    </row>
    <row r="2488" spans="1:9" x14ac:dyDescent="0.25">
      <c r="A2488">
        <v>2487</v>
      </c>
      <c r="B2488" s="1" t="s">
        <v>99</v>
      </c>
      <c r="C2488" t="s">
        <v>152</v>
      </c>
      <c r="D2488">
        <v>89</v>
      </c>
      <c r="E2488" t="s">
        <v>158</v>
      </c>
      <c r="F2488">
        <f t="shared" si="78"/>
        <v>89</v>
      </c>
      <c r="H2488">
        <v>89</v>
      </c>
      <c r="I2488" t="str">
        <f t="shared" si="77"/>
        <v>Not Outlier</v>
      </c>
    </row>
    <row r="2489" spans="1:9" x14ac:dyDescent="0.25">
      <c r="A2489">
        <v>2488</v>
      </c>
      <c r="B2489" s="1" t="s">
        <v>101</v>
      </c>
      <c r="C2489" t="s">
        <v>152</v>
      </c>
      <c r="D2489">
        <v>67</v>
      </c>
      <c r="E2489" t="s">
        <v>158</v>
      </c>
      <c r="F2489">
        <f t="shared" si="78"/>
        <v>67</v>
      </c>
      <c r="H2489">
        <v>67</v>
      </c>
      <c r="I2489" t="str">
        <f t="shared" si="77"/>
        <v>Not Outlier</v>
      </c>
    </row>
    <row r="2490" spans="1:9" x14ac:dyDescent="0.25">
      <c r="A2490">
        <v>2489</v>
      </c>
      <c r="B2490" s="1" t="s">
        <v>99</v>
      </c>
      <c r="C2490" t="s">
        <v>151</v>
      </c>
      <c r="D2490">
        <v>68</v>
      </c>
      <c r="E2490" t="s">
        <v>158</v>
      </c>
      <c r="F2490">
        <f t="shared" si="78"/>
        <v>68</v>
      </c>
      <c r="H2490">
        <v>68</v>
      </c>
      <c r="I2490" t="str">
        <f t="shared" si="77"/>
        <v>Not Outlier</v>
      </c>
    </row>
    <row r="2491" spans="1:9" x14ac:dyDescent="0.25">
      <c r="A2491">
        <v>2490</v>
      </c>
      <c r="B2491" s="1" t="s">
        <v>99</v>
      </c>
      <c r="C2491" t="s">
        <v>152</v>
      </c>
      <c r="D2491">
        <v>31</v>
      </c>
      <c r="E2491" t="s">
        <v>158</v>
      </c>
      <c r="F2491">
        <f t="shared" si="78"/>
        <v>31</v>
      </c>
      <c r="H2491">
        <v>31</v>
      </c>
      <c r="I2491" t="str">
        <f t="shared" si="77"/>
        <v>Not Outlier</v>
      </c>
    </row>
    <row r="2492" spans="1:9" x14ac:dyDescent="0.25">
      <c r="A2492">
        <v>2491</v>
      </c>
      <c r="B2492" s="1" t="s">
        <v>102</v>
      </c>
      <c r="C2492" t="s">
        <v>151</v>
      </c>
      <c r="D2492">
        <v>69</v>
      </c>
      <c r="E2492" t="s">
        <v>158</v>
      </c>
      <c r="F2492">
        <f t="shared" si="78"/>
        <v>69</v>
      </c>
      <c r="H2492">
        <v>69</v>
      </c>
      <c r="I2492" t="str">
        <f t="shared" si="77"/>
        <v>Not Outlier</v>
      </c>
    </row>
    <row r="2493" spans="1:9" x14ac:dyDescent="0.25">
      <c r="A2493">
        <v>2492</v>
      </c>
      <c r="B2493" s="1" t="s">
        <v>100</v>
      </c>
      <c r="C2493" t="s">
        <v>151</v>
      </c>
      <c r="D2493">
        <v>82</v>
      </c>
      <c r="E2493" t="s">
        <v>158</v>
      </c>
      <c r="F2493">
        <f t="shared" si="78"/>
        <v>82</v>
      </c>
      <c r="H2493">
        <v>82</v>
      </c>
      <c r="I2493" t="str">
        <f t="shared" si="77"/>
        <v>Not Outlier</v>
      </c>
    </row>
    <row r="2494" spans="1:9" x14ac:dyDescent="0.25">
      <c r="A2494">
        <v>2493</v>
      </c>
      <c r="B2494" s="1" t="s">
        <v>99</v>
      </c>
      <c r="C2494" t="s">
        <v>152</v>
      </c>
      <c r="D2494">
        <v>65</v>
      </c>
      <c r="E2494" t="s">
        <v>158</v>
      </c>
      <c r="F2494">
        <f t="shared" si="78"/>
        <v>65</v>
      </c>
      <c r="H2494">
        <v>65</v>
      </c>
      <c r="I2494" t="str">
        <f t="shared" si="77"/>
        <v>Not Outlier</v>
      </c>
    </row>
    <row r="2495" spans="1:9" x14ac:dyDescent="0.25">
      <c r="A2495">
        <v>2494</v>
      </c>
      <c r="B2495" s="1" t="s">
        <v>104</v>
      </c>
      <c r="C2495" t="s">
        <v>151</v>
      </c>
      <c r="D2495">
        <v>29</v>
      </c>
      <c r="E2495" t="s">
        <v>158</v>
      </c>
      <c r="F2495">
        <f t="shared" si="78"/>
        <v>29</v>
      </c>
      <c r="H2495">
        <v>29</v>
      </c>
      <c r="I2495" t="str">
        <f t="shared" si="77"/>
        <v>Not Outlier</v>
      </c>
    </row>
    <row r="2496" spans="1:9" x14ac:dyDescent="0.25">
      <c r="A2496">
        <v>2495</v>
      </c>
      <c r="B2496" s="1" t="s">
        <v>101</v>
      </c>
      <c r="C2496" t="s">
        <v>151</v>
      </c>
      <c r="E2496" t="s">
        <v>158</v>
      </c>
      <c r="F2496">
        <f t="shared" si="78"/>
        <v>58.666666666666664</v>
      </c>
      <c r="H2496">
        <f>AVERAGE(H2493:H2495)</f>
        <v>58.666666666666664</v>
      </c>
      <c r="I2496" t="str">
        <f t="shared" si="77"/>
        <v>Not Outlier</v>
      </c>
    </row>
    <row r="2497" spans="1:9" x14ac:dyDescent="0.25">
      <c r="A2497">
        <v>2496</v>
      </c>
      <c r="B2497" s="1" t="s">
        <v>100</v>
      </c>
      <c r="C2497" t="s">
        <v>152</v>
      </c>
      <c r="D2497">
        <v>89</v>
      </c>
      <c r="E2497" t="s">
        <v>158</v>
      </c>
      <c r="F2497">
        <f t="shared" si="78"/>
        <v>89</v>
      </c>
      <c r="H2497">
        <v>89</v>
      </c>
      <c r="I2497" t="str">
        <f t="shared" si="77"/>
        <v>Not Outlier</v>
      </c>
    </row>
    <row r="2498" spans="1:9" x14ac:dyDescent="0.25">
      <c r="A2498">
        <v>2497</v>
      </c>
      <c r="B2498" s="1" t="s">
        <v>105</v>
      </c>
      <c r="C2498" t="s">
        <v>151</v>
      </c>
      <c r="D2498">
        <v>74</v>
      </c>
      <c r="E2498" t="s">
        <v>158</v>
      </c>
      <c r="F2498">
        <f t="shared" si="78"/>
        <v>74</v>
      </c>
      <c r="H2498">
        <v>74</v>
      </c>
      <c r="I2498" t="str">
        <f t="shared" si="77"/>
        <v>Not Outlier</v>
      </c>
    </row>
    <row r="2499" spans="1:9" x14ac:dyDescent="0.25">
      <c r="A2499">
        <v>2498</v>
      </c>
      <c r="B2499" s="1" t="s">
        <v>101</v>
      </c>
      <c r="C2499" t="s">
        <v>151</v>
      </c>
      <c r="D2499">
        <v>35</v>
      </c>
      <c r="E2499" t="s">
        <v>158</v>
      </c>
      <c r="F2499">
        <f t="shared" si="78"/>
        <v>35</v>
      </c>
      <c r="H2499">
        <v>35</v>
      </c>
      <c r="I2499" t="str">
        <f t="shared" ref="I2499:I2501" si="79">IF(OR(H2499&gt;$L$9,H2499&lt;$L$10),"Outlier","Not Outlier")</f>
        <v>Not Outlier</v>
      </c>
    </row>
    <row r="2500" spans="1:9" x14ac:dyDescent="0.25">
      <c r="A2500">
        <v>2499</v>
      </c>
      <c r="B2500" s="1" t="s">
        <v>99</v>
      </c>
      <c r="C2500" t="s">
        <v>152</v>
      </c>
      <c r="D2500">
        <v>86</v>
      </c>
      <c r="E2500" t="s">
        <v>158</v>
      </c>
      <c r="F2500">
        <f t="shared" si="78"/>
        <v>86</v>
      </c>
      <c r="H2500">
        <v>86</v>
      </c>
      <c r="I2500" t="str">
        <f t="shared" si="79"/>
        <v>Not Outlier</v>
      </c>
    </row>
    <row r="2501" spans="1:9" x14ac:dyDescent="0.25">
      <c r="A2501">
        <v>2500</v>
      </c>
      <c r="B2501" s="1" t="s">
        <v>108</v>
      </c>
      <c r="C2501" t="s">
        <v>152</v>
      </c>
      <c r="D2501">
        <v>46</v>
      </c>
      <c r="E2501" t="s">
        <v>158</v>
      </c>
      <c r="F2501">
        <f t="shared" si="78"/>
        <v>46</v>
      </c>
      <c r="H2501">
        <v>46</v>
      </c>
      <c r="I2501" t="str">
        <f t="shared" si="79"/>
        <v>Not Outlier</v>
      </c>
    </row>
  </sheetData>
  <mergeCells count="1">
    <mergeCell ref="K1:L1"/>
  </mergeCells>
  <pageMargins left="0.7" right="0.7" top="0.75" bottom="0.75" header="0.3" footer="0.3"/>
  <pageSetup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EBB3C7-4D39-4258-853B-627380F5F5E8}">
  <sheetPr>
    <tabColor theme="7"/>
  </sheetPr>
  <dimension ref="A3:B5"/>
  <sheetViews>
    <sheetView workbookViewId="0">
      <selection activeCell="B14" sqref="B14"/>
    </sheetView>
  </sheetViews>
  <sheetFormatPr defaultRowHeight="15" x14ac:dyDescent="0.25"/>
  <cols>
    <col min="1" max="1" width="21.140625" bestFit="1" customWidth="1"/>
    <col min="2" max="2" width="27.140625" bestFit="1" customWidth="1"/>
  </cols>
  <sheetData>
    <row r="3" spans="1:2" x14ac:dyDescent="0.25">
      <c r="A3" s="26" t="s">
        <v>251</v>
      </c>
      <c r="B3" t="s">
        <v>252</v>
      </c>
    </row>
    <row r="4" spans="1:2" x14ac:dyDescent="0.25">
      <c r="A4" t="s">
        <v>253</v>
      </c>
      <c r="B4" s="25">
        <v>37</v>
      </c>
    </row>
    <row r="5" spans="1:2" x14ac:dyDescent="0.25">
      <c r="A5" t="s">
        <v>254</v>
      </c>
      <c r="B5" s="25">
        <v>55</v>
      </c>
    </row>
  </sheetData>
  <pageMargins left="0.7" right="0.7" top="0.75" bottom="0.75" header="0.3" footer="0.3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797E55-554E-42ED-BE95-AAEA1BA1E2F5}">
  <sheetPr>
    <tabColor theme="7"/>
  </sheetPr>
  <dimension ref="A3:B8"/>
  <sheetViews>
    <sheetView workbookViewId="0">
      <selection activeCell="N21" sqref="N21"/>
    </sheetView>
  </sheetViews>
  <sheetFormatPr defaultRowHeight="15" x14ac:dyDescent="0.25"/>
  <cols>
    <col min="1" max="1" width="13.140625" bestFit="1" customWidth="1"/>
    <col min="2" max="2" width="23" bestFit="1" customWidth="1"/>
  </cols>
  <sheetData>
    <row r="3" spans="1:2" x14ac:dyDescent="0.25">
      <c r="A3" s="26" t="s">
        <v>141</v>
      </c>
      <c r="B3" t="s">
        <v>255</v>
      </c>
    </row>
    <row r="4" spans="1:2" x14ac:dyDescent="0.25">
      <c r="A4" t="s">
        <v>142</v>
      </c>
      <c r="B4" s="25">
        <v>3690000</v>
      </c>
    </row>
    <row r="5" spans="1:2" x14ac:dyDescent="0.25">
      <c r="A5" t="s">
        <v>143</v>
      </c>
      <c r="B5" s="25">
        <v>2920000</v>
      </c>
    </row>
    <row r="6" spans="1:2" x14ac:dyDescent="0.25">
      <c r="A6" t="s">
        <v>145</v>
      </c>
      <c r="B6" s="25">
        <v>2310000</v>
      </c>
    </row>
    <row r="7" spans="1:2" x14ac:dyDescent="0.25">
      <c r="A7" t="s">
        <v>146</v>
      </c>
      <c r="B7" s="25">
        <v>1480000</v>
      </c>
    </row>
    <row r="8" spans="1:2" x14ac:dyDescent="0.25">
      <c r="A8" t="s">
        <v>144</v>
      </c>
      <c r="B8" s="25">
        <v>2410000</v>
      </c>
    </row>
  </sheetData>
  <pageMargins left="0.7" right="0.7" top="0.75" bottom="0.75" header="0.3" footer="0.3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4BAFDE-736C-4934-893A-72CE6B8DD329}">
  <sheetPr>
    <tabColor theme="7"/>
  </sheetPr>
  <dimension ref="A3:E34"/>
  <sheetViews>
    <sheetView workbookViewId="0">
      <selection activeCell="I18" sqref="I18"/>
    </sheetView>
  </sheetViews>
  <sheetFormatPr defaultRowHeight="15" x14ac:dyDescent="0.25"/>
  <cols>
    <col min="1" max="1" width="18" bestFit="1" customWidth="1"/>
    <col min="2" max="2" width="23" bestFit="1" customWidth="1"/>
    <col min="3" max="3" width="18.28515625" bestFit="1" customWidth="1"/>
    <col min="4" max="4" width="15.140625" bestFit="1" customWidth="1"/>
    <col min="5" max="5" width="12.5703125" bestFit="1" customWidth="1"/>
    <col min="6" max="6" width="14.5703125" bestFit="1" customWidth="1"/>
    <col min="7" max="7" width="16.140625" bestFit="1" customWidth="1"/>
    <col min="8" max="8" width="15.28515625" bestFit="1" customWidth="1"/>
    <col min="9" max="9" width="13.28515625" bestFit="1" customWidth="1"/>
    <col min="10" max="10" width="18" bestFit="1" customWidth="1"/>
    <col min="11" max="11" width="9.42578125" bestFit="1" customWidth="1"/>
    <col min="12" max="12" width="12.42578125" bestFit="1" customWidth="1"/>
    <col min="13" max="13" width="13.42578125" bestFit="1" customWidth="1"/>
    <col min="14" max="14" width="13.5703125" bestFit="1" customWidth="1"/>
    <col min="15" max="15" width="9.5703125" bestFit="1" customWidth="1"/>
    <col min="16" max="17" width="14" bestFit="1" customWidth="1"/>
    <col min="18" max="18" width="14.7109375" bestFit="1" customWidth="1"/>
    <col min="19" max="19" width="13.140625" bestFit="1" customWidth="1"/>
    <col min="20" max="20" width="11.28515625" bestFit="1" customWidth="1"/>
    <col min="21" max="22" width="13.5703125" bestFit="1" customWidth="1"/>
    <col min="23" max="23" width="9.28515625" bestFit="1" customWidth="1"/>
    <col min="24" max="24" width="11.5703125" bestFit="1" customWidth="1"/>
    <col min="25" max="25" width="12.5703125" bestFit="1" customWidth="1"/>
    <col min="26" max="26" width="12.7109375" bestFit="1" customWidth="1"/>
    <col min="27" max="27" width="12.140625" bestFit="1" customWidth="1"/>
    <col min="28" max="28" width="10.5703125" bestFit="1" customWidth="1"/>
    <col min="29" max="29" width="12" bestFit="1" customWidth="1"/>
    <col min="30" max="30" width="14" bestFit="1" customWidth="1"/>
    <col min="31" max="31" width="14.28515625" bestFit="1" customWidth="1"/>
    <col min="32" max="32" width="11.28515625" bestFit="1" customWidth="1"/>
    <col min="33" max="33" width="16.7109375" bestFit="1" customWidth="1"/>
    <col min="34" max="34" width="15.140625" bestFit="1" customWidth="1"/>
    <col min="35" max="35" width="12.5703125" bestFit="1" customWidth="1"/>
    <col min="36" max="36" width="14.5703125" bestFit="1" customWidth="1"/>
    <col min="37" max="37" width="16.140625" bestFit="1" customWidth="1"/>
    <col min="38" max="38" width="15.28515625" bestFit="1" customWidth="1"/>
    <col min="39" max="39" width="13.28515625" bestFit="1" customWidth="1"/>
    <col min="40" max="40" width="18" bestFit="1" customWidth="1"/>
    <col min="41" max="41" width="9.42578125" bestFit="1" customWidth="1"/>
    <col min="42" max="42" width="12.42578125" bestFit="1" customWidth="1"/>
    <col min="43" max="43" width="13.42578125" bestFit="1" customWidth="1"/>
    <col min="44" max="44" width="13.5703125" bestFit="1" customWidth="1"/>
    <col min="45" max="45" width="9.5703125" bestFit="1" customWidth="1"/>
    <col min="46" max="47" width="14" bestFit="1" customWidth="1"/>
    <col min="48" max="48" width="14.7109375" bestFit="1" customWidth="1"/>
    <col min="49" max="49" width="13.140625" bestFit="1" customWidth="1"/>
    <col min="50" max="50" width="11.28515625" bestFit="1" customWidth="1"/>
    <col min="51" max="52" width="13.5703125" bestFit="1" customWidth="1"/>
    <col min="53" max="53" width="9.28515625" bestFit="1" customWidth="1"/>
    <col min="54" max="54" width="11.5703125" bestFit="1" customWidth="1"/>
    <col min="55" max="55" width="12.5703125" bestFit="1" customWidth="1"/>
    <col min="56" max="56" width="12.7109375" bestFit="1" customWidth="1"/>
    <col min="57" max="57" width="12.140625" bestFit="1" customWidth="1"/>
    <col min="58" max="58" width="10.5703125" bestFit="1" customWidth="1"/>
    <col min="59" max="59" width="12" bestFit="1" customWidth="1"/>
    <col min="60" max="60" width="14" bestFit="1" customWidth="1"/>
    <col min="61" max="61" width="14.28515625" bestFit="1" customWidth="1"/>
    <col min="62" max="62" width="28" bestFit="1" customWidth="1"/>
    <col min="63" max="63" width="23.28515625" bestFit="1" customWidth="1"/>
  </cols>
  <sheetData>
    <row r="3" spans="1:5" x14ac:dyDescent="0.25">
      <c r="A3" s="26" t="s">
        <v>239</v>
      </c>
      <c r="B3" t="s">
        <v>255</v>
      </c>
      <c r="D3" s="4" t="s">
        <v>285</v>
      </c>
      <c r="E3" s="4" t="s">
        <v>286</v>
      </c>
    </row>
    <row r="4" spans="1:5" x14ac:dyDescent="0.25">
      <c r="A4" s="30" t="s">
        <v>256</v>
      </c>
      <c r="B4" s="25">
        <v>280000</v>
      </c>
      <c r="D4" t="str">
        <f>IF(C4&gt;B4,"Target Exceeded",IF(C4=B4,"Target Met","Target Not" ))</f>
        <v>Target Not</v>
      </c>
      <c r="E4">
        <f>C4-B4</f>
        <v>-280000</v>
      </c>
    </row>
    <row r="5" spans="1:5" x14ac:dyDescent="0.25">
      <c r="A5" s="30" t="s">
        <v>257</v>
      </c>
      <c r="B5" s="25">
        <v>380000</v>
      </c>
      <c r="D5" t="str">
        <f t="shared" ref="D5:D34" si="0">IF(C5&gt;B5,"Target Exceeded",IF(C5=B5,"Target Met","Target Not" ))</f>
        <v>Target Not</v>
      </c>
      <c r="E5">
        <f t="shared" ref="E5:E34" si="1">C5-B5</f>
        <v>-380000</v>
      </c>
    </row>
    <row r="6" spans="1:5" x14ac:dyDescent="0.25">
      <c r="A6" s="30" t="s">
        <v>258</v>
      </c>
      <c r="B6" s="25">
        <v>350000</v>
      </c>
      <c r="D6" t="str">
        <f t="shared" si="0"/>
        <v>Target Not</v>
      </c>
      <c r="E6">
        <f t="shared" si="1"/>
        <v>-350000</v>
      </c>
    </row>
    <row r="7" spans="1:5" x14ac:dyDescent="0.25">
      <c r="A7" s="30" t="s">
        <v>259</v>
      </c>
      <c r="B7" s="25">
        <v>400000</v>
      </c>
      <c r="D7" t="str">
        <f t="shared" si="0"/>
        <v>Target Not</v>
      </c>
      <c r="E7">
        <f t="shared" si="1"/>
        <v>-400000</v>
      </c>
    </row>
    <row r="8" spans="1:5" x14ac:dyDescent="0.25">
      <c r="A8" s="30" t="s">
        <v>260</v>
      </c>
      <c r="B8" s="25">
        <v>1300000</v>
      </c>
      <c r="D8" t="str">
        <f t="shared" si="0"/>
        <v>Target Not</v>
      </c>
      <c r="E8">
        <f t="shared" si="1"/>
        <v>-1300000</v>
      </c>
    </row>
    <row r="9" spans="1:5" x14ac:dyDescent="0.25">
      <c r="A9" s="30" t="s">
        <v>261</v>
      </c>
      <c r="B9" s="25">
        <v>550000</v>
      </c>
      <c r="D9" t="str">
        <f t="shared" si="0"/>
        <v>Target Not</v>
      </c>
      <c r="E9">
        <f t="shared" si="1"/>
        <v>-550000</v>
      </c>
    </row>
    <row r="10" spans="1:5" x14ac:dyDescent="0.25">
      <c r="A10" s="30" t="s">
        <v>262</v>
      </c>
      <c r="B10" s="25">
        <v>330000</v>
      </c>
      <c r="D10" t="str">
        <f t="shared" si="0"/>
        <v>Target Not</v>
      </c>
      <c r="E10">
        <f t="shared" si="1"/>
        <v>-330000</v>
      </c>
    </row>
    <row r="11" spans="1:5" x14ac:dyDescent="0.25">
      <c r="A11" s="30" t="s">
        <v>263</v>
      </c>
      <c r="B11" s="25">
        <v>430000</v>
      </c>
      <c r="D11" t="str">
        <f t="shared" si="0"/>
        <v>Target Not</v>
      </c>
      <c r="E11">
        <f t="shared" si="1"/>
        <v>-430000</v>
      </c>
    </row>
    <row r="12" spans="1:5" x14ac:dyDescent="0.25">
      <c r="A12" s="30" t="s">
        <v>264</v>
      </c>
      <c r="B12" s="25">
        <v>400000</v>
      </c>
      <c r="D12" t="str">
        <f t="shared" si="0"/>
        <v>Target Not</v>
      </c>
      <c r="E12">
        <f t="shared" si="1"/>
        <v>-400000</v>
      </c>
    </row>
    <row r="13" spans="1:5" x14ac:dyDescent="0.25">
      <c r="A13" s="30" t="s">
        <v>265</v>
      </c>
      <c r="B13" s="25">
        <v>400000</v>
      </c>
      <c r="D13" t="str">
        <f t="shared" si="0"/>
        <v>Target Not</v>
      </c>
      <c r="E13">
        <f t="shared" si="1"/>
        <v>-400000</v>
      </c>
    </row>
    <row r="14" spans="1:5" x14ac:dyDescent="0.25">
      <c r="A14" s="30" t="s">
        <v>266</v>
      </c>
      <c r="B14" s="25">
        <v>330000</v>
      </c>
      <c r="D14" t="str">
        <f t="shared" si="0"/>
        <v>Target Not</v>
      </c>
      <c r="E14">
        <f t="shared" si="1"/>
        <v>-330000</v>
      </c>
    </row>
    <row r="15" spans="1:5" x14ac:dyDescent="0.25">
      <c r="A15" s="30" t="s">
        <v>267</v>
      </c>
      <c r="B15" s="25">
        <v>280000</v>
      </c>
      <c r="D15" t="str">
        <f t="shared" si="0"/>
        <v>Target Not</v>
      </c>
      <c r="E15">
        <f t="shared" si="1"/>
        <v>-280000</v>
      </c>
    </row>
    <row r="16" spans="1:5" x14ac:dyDescent="0.25">
      <c r="A16" s="30" t="s">
        <v>268</v>
      </c>
      <c r="B16" s="25">
        <v>350000</v>
      </c>
      <c r="D16" t="str">
        <f t="shared" si="0"/>
        <v>Target Not</v>
      </c>
      <c r="E16">
        <f t="shared" si="1"/>
        <v>-350000</v>
      </c>
    </row>
    <row r="17" spans="1:5" x14ac:dyDescent="0.25">
      <c r="A17" s="30" t="s">
        <v>269</v>
      </c>
      <c r="B17" s="25">
        <v>380000</v>
      </c>
      <c r="D17" t="str">
        <f t="shared" si="0"/>
        <v>Target Not</v>
      </c>
      <c r="E17">
        <f t="shared" si="1"/>
        <v>-380000</v>
      </c>
    </row>
    <row r="18" spans="1:5" x14ac:dyDescent="0.25">
      <c r="A18" s="30" t="s">
        <v>270</v>
      </c>
      <c r="B18" s="25">
        <v>500000</v>
      </c>
      <c r="D18" t="str">
        <f t="shared" si="0"/>
        <v>Target Not</v>
      </c>
      <c r="E18">
        <f t="shared" si="1"/>
        <v>-500000</v>
      </c>
    </row>
    <row r="19" spans="1:5" x14ac:dyDescent="0.25">
      <c r="A19" s="30" t="s">
        <v>271</v>
      </c>
      <c r="B19" s="25">
        <v>300000</v>
      </c>
      <c r="D19" t="str">
        <f t="shared" si="0"/>
        <v>Target Not</v>
      </c>
      <c r="E19">
        <f t="shared" si="1"/>
        <v>-300000</v>
      </c>
    </row>
    <row r="20" spans="1:5" x14ac:dyDescent="0.25">
      <c r="A20" s="30" t="s">
        <v>272</v>
      </c>
      <c r="B20" s="25">
        <v>450000</v>
      </c>
      <c r="D20" t="str">
        <f t="shared" si="0"/>
        <v>Target Not</v>
      </c>
      <c r="E20">
        <f t="shared" si="1"/>
        <v>-450000</v>
      </c>
    </row>
    <row r="21" spans="1:5" x14ac:dyDescent="0.25">
      <c r="A21" s="30" t="s">
        <v>273</v>
      </c>
      <c r="B21" s="25">
        <v>400000</v>
      </c>
      <c r="D21" t="str">
        <f t="shared" si="0"/>
        <v>Target Not</v>
      </c>
      <c r="E21">
        <f t="shared" si="1"/>
        <v>-400000</v>
      </c>
    </row>
    <row r="22" spans="1:5" x14ac:dyDescent="0.25">
      <c r="A22" s="30" t="s">
        <v>274</v>
      </c>
      <c r="B22" s="25">
        <v>350000</v>
      </c>
      <c r="D22" t="str">
        <f t="shared" si="0"/>
        <v>Target Not</v>
      </c>
      <c r="E22">
        <f t="shared" si="1"/>
        <v>-350000</v>
      </c>
    </row>
    <row r="23" spans="1:5" x14ac:dyDescent="0.25">
      <c r="A23" s="30" t="s">
        <v>275</v>
      </c>
      <c r="B23" s="25">
        <v>380000</v>
      </c>
      <c r="D23" t="str">
        <f t="shared" si="0"/>
        <v>Target Not</v>
      </c>
      <c r="E23">
        <f t="shared" si="1"/>
        <v>-380000</v>
      </c>
    </row>
    <row r="24" spans="1:5" x14ac:dyDescent="0.25">
      <c r="A24" s="30" t="s">
        <v>276</v>
      </c>
      <c r="B24" s="25">
        <v>500000</v>
      </c>
      <c r="D24" t="str">
        <f t="shared" si="0"/>
        <v>Target Not</v>
      </c>
      <c r="E24">
        <f t="shared" si="1"/>
        <v>-500000</v>
      </c>
    </row>
    <row r="25" spans="1:5" x14ac:dyDescent="0.25">
      <c r="A25" s="30" t="s">
        <v>277</v>
      </c>
      <c r="B25" s="25">
        <v>180000</v>
      </c>
      <c r="D25" t="str">
        <f t="shared" si="0"/>
        <v>Target Not</v>
      </c>
      <c r="E25">
        <f t="shared" si="1"/>
        <v>-180000</v>
      </c>
    </row>
    <row r="26" spans="1:5" x14ac:dyDescent="0.25">
      <c r="A26" s="30" t="s">
        <v>278</v>
      </c>
      <c r="B26" s="25">
        <v>1300000</v>
      </c>
      <c r="D26" t="str">
        <f t="shared" si="0"/>
        <v>Target Not</v>
      </c>
      <c r="E26">
        <f t="shared" si="1"/>
        <v>-1300000</v>
      </c>
    </row>
    <row r="27" spans="1:5" x14ac:dyDescent="0.25">
      <c r="A27" s="30" t="s">
        <v>279</v>
      </c>
      <c r="B27" s="25">
        <v>280000</v>
      </c>
      <c r="D27" t="str">
        <f t="shared" si="0"/>
        <v>Target Not</v>
      </c>
      <c r="E27">
        <f t="shared" si="1"/>
        <v>-280000</v>
      </c>
    </row>
    <row r="28" spans="1:5" x14ac:dyDescent="0.25">
      <c r="A28" s="30" t="s">
        <v>280</v>
      </c>
      <c r="B28" s="25">
        <v>350000</v>
      </c>
      <c r="D28" t="str">
        <f t="shared" si="0"/>
        <v>Target Not</v>
      </c>
      <c r="E28">
        <f t="shared" si="1"/>
        <v>-350000</v>
      </c>
    </row>
    <row r="29" spans="1:5" x14ac:dyDescent="0.25">
      <c r="A29" s="30" t="s">
        <v>281</v>
      </c>
      <c r="B29" s="25">
        <v>350000</v>
      </c>
      <c r="D29" t="str">
        <f t="shared" si="0"/>
        <v>Target Not</v>
      </c>
      <c r="E29">
        <f t="shared" si="1"/>
        <v>-350000</v>
      </c>
    </row>
    <row r="30" spans="1:5" x14ac:dyDescent="0.25">
      <c r="A30" s="30" t="s">
        <v>282</v>
      </c>
      <c r="B30" s="25">
        <v>280000</v>
      </c>
      <c r="D30" t="str">
        <f t="shared" si="0"/>
        <v>Target Not</v>
      </c>
      <c r="E30">
        <f t="shared" si="1"/>
        <v>-280000</v>
      </c>
    </row>
    <row r="31" spans="1:5" x14ac:dyDescent="0.25">
      <c r="A31" s="30" t="s">
        <v>283</v>
      </c>
      <c r="B31" s="25">
        <v>450000</v>
      </c>
      <c r="D31" t="str">
        <f t="shared" si="0"/>
        <v>Target Not</v>
      </c>
      <c r="E31">
        <f t="shared" si="1"/>
        <v>-450000</v>
      </c>
    </row>
    <row r="32" spans="1:5" x14ac:dyDescent="0.25">
      <c r="A32" s="30" t="s">
        <v>284</v>
      </c>
      <c r="B32" s="25">
        <v>280000</v>
      </c>
      <c r="D32" t="str">
        <f t="shared" si="0"/>
        <v>Target Not</v>
      </c>
      <c r="E32">
        <f t="shared" si="1"/>
        <v>-280000</v>
      </c>
    </row>
    <row r="33" spans="1:5" x14ac:dyDescent="0.25">
      <c r="A33" s="30" t="s">
        <v>16</v>
      </c>
      <c r="B33" s="25">
        <v>300000</v>
      </c>
      <c r="D33" t="str">
        <f t="shared" si="0"/>
        <v>Target Not</v>
      </c>
      <c r="E33">
        <f t="shared" si="1"/>
        <v>-300000</v>
      </c>
    </row>
    <row r="34" spans="1:5" x14ac:dyDescent="0.25">
      <c r="A34" s="30" t="s">
        <v>240</v>
      </c>
      <c r="B34" s="25">
        <v>12810000</v>
      </c>
      <c r="D34" t="str">
        <f t="shared" si="0"/>
        <v>Target Not</v>
      </c>
      <c r="E34">
        <f t="shared" si="1"/>
        <v>-12810000</v>
      </c>
    </row>
  </sheetData>
  <pageMargins left="0.7" right="0.7" top="0.75" bottom="0.75" header="0.3" footer="0.3"/>
  <pageSetup orientation="portrait"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39FD5F-83EC-4A68-BDC6-3B9D980F8A66}">
  <sheetPr>
    <tabColor theme="7"/>
  </sheetPr>
  <dimension ref="A3:C9"/>
  <sheetViews>
    <sheetView workbookViewId="0">
      <selection activeCell="M11" sqref="M11"/>
    </sheetView>
  </sheetViews>
  <sheetFormatPr defaultRowHeight="15" x14ac:dyDescent="0.25"/>
  <cols>
    <col min="1" max="1" width="13.140625" bestFit="1" customWidth="1"/>
    <col min="2" max="2" width="18.85546875" bestFit="1" customWidth="1"/>
  </cols>
  <sheetData>
    <row r="3" spans="1:3" x14ac:dyDescent="0.25">
      <c r="A3" s="26" t="s">
        <v>239</v>
      </c>
      <c r="B3" t="s">
        <v>289</v>
      </c>
    </row>
    <row r="4" spans="1:3" x14ac:dyDescent="0.25">
      <c r="A4" s="30" t="s">
        <v>142</v>
      </c>
      <c r="B4" s="32">
        <v>1.0154601969696968</v>
      </c>
      <c r="C4" s="32"/>
    </row>
    <row r="5" spans="1:3" x14ac:dyDescent="0.25">
      <c r="A5" s="30" t="s">
        <v>143</v>
      </c>
      <c r="B5" s="32">
        <v>0.95552379861111081</v>
      </c>
    </row>
    <row r="6" spans="1:3" x14ac:dyDescent="0.25">
      <c r="A6" s="30" t="s">
        <v>145</v>
      </c>
      <c r="B6" s="32">
        <v>0.9466552083333335</v>
      </c>
    </row>
    <row r="7" spans="1:3" x14ac:dyDescent="0.25">
      <c r="A7" s="30" t="s">
        <v>146</v>
      </c>
      <c r="B7" s="32">
        <v>0.94503058974358989</v>
      </c>
    </row>
    <row r="8" spans="1:3" x14ac:dyDescent="0.25">
      <c r="A8" s="30" t="s">
        <v>144</v>
      </c>
      <c r="B8" s="32">
        <v>0.94285134920634928</v>
      </c>
    </row>
    <row r="9" spans="1:3" x14ac:dyDescent="0.25">
      <c r="A9" s="30" t="s">
        <v>240</v>
      </c>
      <c r="B9" s="32">
        <v>0.9643242826086954</v>
      </c>
    </row>
  </sheetData>
  <pageMargins left="0.7" right="0.7" top="0.75" bottom="0.75" header="0.3" footer="0.3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D8E2D3-77AC-4585-98C3-B221078828E5}">
  <sheetPr>
    <tabColor theme="7"/>
  </sheetPr>
  <dimension ref="A1:J93"/>
  <sheetViews>
    <sheetView zoomScaleNormal="100" workbookViewId="0">
      <selection activeCell="D18" sqref="D18"/>
    </sheetView>
  </sheetViews>
  <sheetFormatPr defaultRowHeight="15" x14ac:dyDescent="0.25"/>
  <cols>
    <col min="1" max="1" width="19.5703125" bestFit="1" customWidth="1"/>
    <col min="2" max="2" width="22.5703125" bestFit="1" customWidth="1"/>
    <col min="3" max="3" width="22.42578125" bestFit="1" customWidth="1"/>
    <col min="4" max="4" width="15.28515625" bestFit="1" customWidth="1"/>
    <col min="5" max="5" width="15.42578125" bestFit="1" customWidth="1"/>
    <col min="6" max="6" width="14.7109375" bestFit="1" customWidth="1"/>
    <col min="7" max="7" width="11.42578125" bestFit="1" customWidth="1"/>
    <col min="8" max="8" width="15" bestFit="1" customWidth="1"/>
    <col min="10" max="10" width="9.140625" style="32"/>
  </cols>
  <sheetData>
    <row r="1" spans="1:10" x14ac:dyDescent="0.25">
      <c r="A1" s="4" t="s">
        <v>3</v>
      </c>
      <c r="B1" s="4" t="s">
        <v>159</v>
      </c>
      <c r="C1" s="4" t="s">
        <v>160</v>
      </c>
      <c r="D1" s="4" t="s">
        <v>141</v>
      </c>
      <c r="E1" s="4" t="s">
        <v>147</v>
      </c>
      <c r="F1" s="4" t="s">
        <v>238</v>
      </c>
      <c r="G1" s="4" t="s">
        <v>293</v>
      </c>
      <c r="H1" s="4" t="s">
        <v>251</v>
      </c>
      <c r="I1" s="4" t="s">
        <v>286</v>
      </c>
      <c r="J1" s="33" t="s">
        <v>288</v>
      </c>
    </row>
    <row r="2" spans="1:10" x14ac:dyDescent="0.25">
      <c r="A2" t="s">
        <v>77</v>
      </c>
      <c r="B2" t="s">
        <v>115</v>
      </c>
      <c r="C2" t="s">
        <v>161</v>
      </c>
      <c r="D2" t="s">
        <v>146</v>
      </c>
      <c r="E2">
        <v>100000</v>
      </c>
      <c r="F2" t="str">
        <f>CONCATENATE(B:B," ",C:C)</f>
        <v>Amelia Johnson</v>
      </c>
      <c r="G2">
        <f>SUMIF(Orders!F:F,'Sales Targets'!A2,Orders!G:G)</f>
        <v>135017</v>
      </c>
      <c r="H2" t="str">
        <f>IF(G2&lt;E2,"Target Not Met",IF(G2=E2,"Target Met","Exceeded Target"))</f>
        <v>Exceeded Target</v>
      </c>
      <c r="I2">
        <f>G2-E2</f>
        <v>35017</v>
      </c>
      <c r="J2" s="32">
        <f>G2/E2</f>
        <v>1.3501700000000001</v>
      </c>
    </row>
    <row r="3" spans="1:10" x14ac:dyDescent="0.25">
      <c r="A3" t="s">
        <v>8</v>
      </c>
      <c r="B3" t="s">
        <v>116</v>
      </c>
      <c r="C3" t="s">
        <v>162</v>
      </c>
      <c r="D3" t="s">
        <v>142</v>
      </c>
      <c r="E3">
        <v>200000</v>
      </c>
      <c r="F3" t="str">
        <f t="shared" ref="F3:F66" si="0">CONCATENATE(B:B," ",C:C)</f>
        <v>Lukas Schmidt</v>
      </c>
      <c r="G3">
        <f>SUMIF(Orders!F:F,'Sales Targets'!A3,Orders!G:G)</f>
        <v>192740</v>
      </c>
      <c r="H3" t="str">
        <f t="shared" ref="H3:H66" si="1">IF(G3&lt;E3,"Target Not Met",IF(G3=E3,"Target Met","Exceeded Target"))</f>
        <v>Target Not Met</v>
      </c>
      <c r="I3">
        <f t="shared" ref="I3:I66" si="2">G3-E3</f>
        <v>-7260</v>
      </c>
      <c r="J3" s="32">
        <f t="shared" ref="J3:J66" si="3">G3/E3</f>
        <v>0.9637</v>
      </c>
    </row>
    <row r="4" spans="1:10" x14ac:dyDescent="0.25">
      <c r="A4" t="s">
        <v>78</v>
      </c>
      <c r="B4" t="s">
        <v>117</v>
      </c>
      <c r="C4" t="s">
        <v>163</v>
      </c>
      <c r="D4" t="s">
        <v>143</v>
      </c>
      <c r="E4">
        <v>200000</v>
      </c>
      <c r="F4" t="str">
        <f t="shared" si="0"/>
        <v>Olivia Jensen</v>
      </c>
      <c r="G4">
        <f>SUMIF(Orders!F:F,'Sales Targets'!A4,Orders!G:G)</f>
        <v>227134</v>
      </c>
      <c r="H4" t="str">
        <f t="shared" si="1"/>
        <v>Exceeded Target</v>
      </c>
      <c r="I4">
        <f t="shared" si="2"/>
        <v>27134</v>
      </c>
      <c r="J4" s="32">
        <f t="shared" si="3"/>
        <v>1.13567</v>
      </c>
    </row>
    <row r="5" spans="1:10" x14ac:dyDescent="0.25">
      <c r="A5" t="s">
        <v>22</v>
      </c>
      <c r="B5" t="s">
        <v>118</v>
      </c>
      <c r="C5" t="s">
        <v>164</v>
      </c>
      <c r="D5" t="s">
        <v>144</v>
      </c>
      <c r="E5">
        <v>100000</v>
      </c>
      <c r="F5" t="str">
        <f t="shared" si="0"/>
        <v>Sofia Laine</v>
      </c>
      <c r="G5">
        <f>SUMIF(Orders!F:F,'Sales Targets'!A5,Orders!G:G)</f>
        <v>130274</v>
      </c>
      <c r="H5" t="str">
        <f t="shared" si="1"/>
        <v>Exceeded Target</v>
      </c>
      <c r="I5">
        <f t="shared" si="2"/>
        <v>30274</v>
      </c>
      <c r="J5" s="32">
        <f t="shared" si="3"/>
        <v>1.30274</v>
      </c>
    </row>
    <row r="6" spans="1:10" x14ac:dyDescent="0.25">
      <c r="A6" t="s">
        <v>24</v>
      </c>
      <c r="B6" t="s">
        <v>119</v>
      </c>
      <c r="C6" t="s">
        <v>165</v>
      </c>
      <c r="D6" t="s">
        <v>143</v>
      </c>
      <c r="E6">
        <v>200000</v>
      </c>
      <c r="F6" t="str">
        <f t="shared" si="0"/>
        <v>Chloe Dupont</v>
      </c>
      <c r="G6">
        <f>SUMIF(Orders!F:F,'Sales Targets'!A6,Orders!G:G)</f>
        <v>182094</v>
      </c>
      <c r="H6" t="str">
        <f t="shared" si="1"/>
        <v>Target Not Met</v>
      </c>
      <c r="I6">
        <f t="shared" si="2"/>
        <v>-17906</v>
      </c>
      <c r="J6" s="32">
        <f t="shared" si="3"/>
        <v>0.91047</v>
      </c>
    </row>
    <row r="7" spans="1:10" x14ac:dyDescent="0.25">
      <c r="A7" t="s">
        <v>4</v>
      </c>
      <c r="B7" t="s">
        <v>120</v>
      </c>
      <c r="C7" t="s">
        <v>166</v>
      </c>
      <c r="D7" t="s">
        <v>142</v>
      </c>
      <c r="E7">
        <v>200000</v>
      </c>
      <c r="F7" t="str">
        <f t="shared" si="0"/>
        <v>Alexander Müller</v>
      </c>
      <c r="G7">
        <f>SUMIF(Orders!F:F,'Sales Targets'!A7,Orders!G:G)</f>
        <v>219735</v>
      </c>
      <c r="H7" t="str">
        <f t="shared" si="1"/>
        <v>Exceeded Target</v>
      </c>
      <c r="I7">
        <f t="shared" si="2"/>
        <v>19735</v>
      </c>
      <c r="J7" s="32">
        <f t="shared" si="3"/>
        <v>1.0986750000000001</v>
      </c>
    </row>
    <row r="8" spans="1:10" x14ac:dyDescent="0.25">
      <c r="A8" t="s">
        <v>52</v>
      </c>
      <c r="B8" t="s">
        <v>121</v>
      </c>
      <c r="C8" t="s">
        <v>167</v>
      </c>
      <c r="D8" t="s">
        <v>143</v>
      </c>
      <c r="E8">
        <v>100000</v>
      </c>
      <c r="F8" t="str">
        <f t="shared" si="0"/>
        <v>Liam O'Sullivan</v>
      </c>
      <c r="G8">
        <f>SUMIF(Orders!F:F,'Sales Targets'!A8,Orders!G:G)</f>
        <v>145221</v>
      </c>
      <c r="H8" t="str">
        <f t="shared" si="1"/>
        <v>Exceeded Target</v>
      </c>
      <c r="I8">
        <f t="shared" si="2"/>
        <v>45221</v>
      </c>
      <c r="J8" s="32">
        <f t="shared" si="3"/>
        <v>1.45221</v>
      </c>
    </row>
    <row r="9" spans="1:10" x14ac:dyDescent="0.25">
      <c r="A9" t="s">
        <v>5</v>
      </c>
      <c r="B9" t="s">
        <v>122</v>
      </c>
      <c r="C9" t="s">
        <v>168</v>
      </c>
      <c r="D9" t="s">
        <v>143</v>
      </c>
      <c r="E9">
        <v>200000</v>
      </c>
      <c r="F9" t="str">
        <f t="shared" si="0"/>
        <v>Sophia Rossi</v>
      </c>
      <c r="G9">
        <f>SUMIF(Orders!F:F,'Sales Targets'!A9,Orders!G:G)</f>
        <v>195983</v>
      </c>
      <c r="H9" t="str">
        <f t="shared" si="1"/>
        <v>Target Not Met</v>
      </c>
      <c r="I9">
        <f t="shared" si="2"/>
        <v>-4017</v>
      </c>
      <c r="J9" s="32">
        <f t="shared" si="3"/>
        <v>0.97991499999999998</v>
      </c>
    </row>
    <row r="10" spans="1:10" x14ac:dyDescent="0.25">
      <c r="A10" t="s">
        <v>88</v>
      </c>
      <c r="B10" t="s">
        <v>123</v>
      </c>
      <c r="C10" t="s">
        <v>169</v>
      </c>
      <c r="D10" t="s">
        <v>144</v>
      </c>
      <c r="E10">
        <v>100000</v>
      </c>
      <c r="F10" t="str">
        <f t="shared" si="0"/>
        <v>Emma Hansen</v>
      </c>
      <c r="G10">
        <f>SUMIF(Orders!F:F,'Sales Targets'!A10,Orders!G:G)</f>
        <v>107896</v>
      </c>
      <c r="H10" t="str">
        <f t="shared" si="1"/>
        <v>Exceeded Target</v>
      </c>
      <c r="I10">
        <f t="shared" si="2"/>
        <v>7896</v>
      </c>
      <c r="J10" s="32">
        <f t="shared" si="3"/>
        <v>1.0789599999999999</v>
      </c>
    </row>
    <row r="11" spans="1:10" x14ac:dyDescent="0.25">
      <c r="A11" t="s">
        <v>81</v>
      </c>
      <c r="B11" t="s">
        <v>124</v>
      </c>
      <c r="C11" t="s">
        <v>170</v>
      </c>
      <c r="D11" t="s">
        <v>143</v>
      </c>
      <c r="E11">
        <v>250000</v>
      </c>
      <c r="F11" t="str">
        <f t="shared" si="0"/>
        <v>Ethan Lee</v>
      </c>
      <c r="G11">
        <f>SUMIF(Orders!F:F,'Sales Targets'!A11,Orders!G:G)</f>
        <v>261093</v>
      </c>
      <c r="H11" t="str">
        <f t="shared" si="1"/>
        <v>Exceeded Target</v>
      </c>
      <c r="I11">
        <f t="shared" si="2"/>
        <v>11093</v>
      </c>
      <c r="J11" s="32">
        <f t="shared" si="3"/>
        <v>1.0443720000000001</v>
      </c>
    </row>
    <row r="12" spans="1:10" x14ac:dyDescent="0.25">
      <c r="A12" t="s">
        <v>46</v>
      </c>
      <c r="B12" t="s">
        <v>125</v>
      </c>
      <c r="C12" t="s">
        <v>171</v>
      </c>
      <c r="D12" t="s">
        <v>142</v>
      </c>
      <c r="E12">
        <v>200000</v>
      </c>
      <c r="F12" t="str">
        <f t="shared" si="0"/>
        <v>Isabella Garcia</v>
      </c>
      <c r="G12">
        <f>SUMIF(Orders!F:F,'Sales Targets'!A12,Orders!G:G)</f>
        <v>242439</v>
      </c>
      <c r="H12" t="str">
        <f t="shared" si="1"/>
        <v>Exceeded Target</v>
      </c>
      <c r="I12">
        <f t="shared" si="2"/>
        <v>42439</v>
      </c>
      <c r="J12" s="32">
        <f t="shared" si="3"/>
        <v>1.2121949999999999</v>
      </c>
    </row>
    <row r="13" spans="1:10" x14ac:dyDescent="0.25">
      <c r="A13" s="34" t="s">
        <v>27</v>
      </c>
      <c r="B13" t="s">
        <v>126</v>
      </c>
      <c r="C13" t="s">
        <v>172</v>
      </c>
      <c r="D13" s="34" t="s">
        <v>142</v>
      </c>
      <c r="E13" s="34">
        <v>1000000</v>
      </c>
      <c r="F13" t="str">
        <f t="shared" si="0"/>
        <v>Noah Meier</v>
      </c>
      <c r="G13" s="34">
        <f>SUMIF(Orders!F:F,'Sales Targets'!A13,Orders!G:G)</f>
        <v>1089868</v>
      </c>
      <c r="H13" t="str">
        <f t="shared" si="1"/>
        <v>Exceeded Target</v>
      </c>
      <c r="I13">
        <f t="shared" si="2"/>
        <v>89868</v>
      </c>
      <c r="J13" s="32">
        <f t="shared" si="3"/>
        <v>1.0898680000000001</v>
      </c>
    </row>
    <row r="14" spans="1:10" x14ac:dyDescent="0.25">
      <c r="A14" t="s">
        <v>39</v>
      </c>
      <c r="B14" t="s">
        <v>127</v>
      </c>
      <c r="C14" t="s">
        <v>173</v>
      </c>
      <c r="D14" t="s">
        <v>146</v>
      </c>
      <c r="E14">
        <v>100000</v>
      </c>
      <c r="F14" t="str">
        <f t="shared" si="0"/>
        <v>Ava Williams</v>
      </c>
      <c r="G14">
        <f>SUMIF(Orders!F:F,'Sales Targets'!A14,Orders!G:G)</f>
        <v>88953</v>
      </c>
      <c r="H14" t="str">
        <f t="shared" si="1"/>
        <v>Target Not Met</v>
      </c>
      <c r="I14">
        <f t="shared" si="2"/>
        <v>-11047</v>
      </c>
      <c r="J14" s="32">
        <f t="shared" si="3"/>
        <v>0.88953000000000004</v>
      </c>
    </row>
    <row r="15" spans="1:10" x14ac:dyDescent="0.25">
      <c r="A15" t="s">
        <v>18</v>
      </c>
      <c r="B15" t="s">
        <v>128</v>
      </c>
      <c r="C15" t="s">
        <v>174</v>
      </c>
      <c r="D15" t="s">
        <v>145</v>
      </c>
      <c r="E15">
        <v>200000</v>
      </c>
      <c r="F15" t="str">
        <f t="shared" si="0"/>
        <v>Dev Patel</v>
      </c>
      <c r="G15">
        <f>SUMIF(Orders!F:F,'Sales Targets'!A15,Orders!G:G)</f>
        <v>203887</v>
      </c>
      <c r="H15" t="str">
        <f t="shared" si="1"/>
        <v>Exceeded Target</v>
      </c>
      <c r="I15">
        <f t="shared" si="2"/>
        <v>3887</v>
      </c>
      <c r="J15" s="32">
        <f t="shared" si="3"/>
        <v>1.0194350000000001</v>
      </c>
    </row>
    <row r="16" spans="1:10" x14ac:dyDescent="0.25">
      <c r="A16" t="s">
        <v>56</v>
      </c>
      <c r="B16" t="s">
        <v>129</v>
      </c>
      <c r="C16" t="s">
        <v>175</v>
      </c>
      <c r="D16" t="s">
        <v>146</v>
      </c>
      <c r="E16">
        <v>50000</v>
      </c>
      <c r="F16" t="str">
        <f t="shared" si="0"/>
        <v>Mia Khan</v>
      </c>
      <c r="G16">
        <f>SUMIF(Orders!F:F,'Sales Targets'!A16,Orders!G:G)</f>
        <v>49487</v>
      </c>
      <c r="H16" t="str">
        <f t="shared" si="1"/>
        <v>Target Not Met</v>
      </c>
      <c r="I16">
        <f t="shared" si="2"/>
        <v>-513</v>
      </c>
      <c r="J16" s="32">
        <f t="shared" si="3"/>
        <v>0.98973999999999995</v>
      </c>
    </row>
    <row r="17" spans="1:10" x14ac:dyDescent="0.25">
      <c r="A17" t="s">
        <v>55</v>
      </c>
      <c r="B17" t="s">
        <v>130</v>
      </c>
      <c r="C17" t="s">
        <v>176</v>
      </c>
      <c r="D17" t="s">
        <v>144</v>
      </c>
      <c r="E17">
        <v>100000</v>
      </c>
      <c r="F17" t="str">
        <f t="shared" si="0"/>
        <v>William Brown</v>
      </c>
      <c r="G17">
        <f>SUMIF(Orders!F:F,'Sales Targets'!A17,Orders!G:G)</f>
        <v>84119</v>
      </c>
      <c r="H17" t="str">
        <f t="shared" si="1"/>
        <v>Target Not Met</v>
      </c>
      <c r="I17">
        <f t="shared" si="2"/>
        <v>-15881</v>
      </c>
      <c r="J17" s="32">
        <f t="shared" si="3"/>
        <v>0.84118999999999999</v>
      </c>
    </row>
    <row r="18" spans="1:10" x14ac:dyDescent="0.25">
      <c r="A18" s="34" t="s">
        <v>51</v>
      </c>
      <c r="B18" t="s">
        <v>131</v>
      </c>
      <c r="C18" t="s">
        <v>177</v>
      </c>
      <c r="D18" s="34" t="s">
        <v>145</v>
      </c>
      <c r="E18" s="34">
        <v>100000</v>
      </c>
      <c r="F18" t="str">
        <f t="shared" si="0"/>
        <v>Sophie Gruber</v>
      </c>
      <c r="G18" s="34">
        <f>SUMIF(Orders!F:F,'Sales Targets'!A18,Orders!G:G)</f>
        <v>98119</v>
      </c>
      <c r="H18" t="str">
        <f t="shared" si="1"/>
        <v>Target Not Met</v>
      </c>
      <c r="I18">
        <f t="shared" si="2"/>
        <v>-1881</v>
      </c>
      <c r="J18" s="32">
        <f t="shared" si="3"/>
        <v>0.98119000000000001</v>
      </c>
    </row>
    <row r="19" spans="1:10" x14ac:dyDescent="0.25">
      <c r="A19" t="s">
        <v>34</v>
      </c>
      <c r="B19" t="s">
        <v>132</v>
      </c>
      <c r="C19" t="s">
        <v>178</v>
      </c>
      <c r="D19" t="s">
        <v>144</v>
      </c>
      <c r="E19">
        <v>150000</v>
      </c>
      <c r="F19" t="str">
        <f t="shared" si="0"/>
        <v>Lucas Nielsen</v>
      </c>
      <c r="G19">
        <f>SUMIF(Orders!F:F,'Sales Targets'!A19,Orders!G:G)</f>
        <v>173391</v>
      </c>
      <c r="H19" t="str">
        <f t="shared" si="1"/>
        <v>Exceeded Target</v>
      </c>
      <c r="I19">
        <f t="shared" si="2"/>
        <v>23391</v>
      </c>
      <c r="J19" s="32">
        <f t="shared" si="3"/>
        <v>1.15594</v>
      </c>
    </row>
    <row r="20" spans="1:10" x14ac:dyDescent="0.25">
      <c r="A20" t="s">
        <v>72</v>
      </c>
      <c r="B20" t="s">
        <v>133</v>
      </c>
      <c r="C20" t="s">
        <v>179</v>
      </c>
      <c r="D20" t="s">
        <v>143</v>
      </c>
      <c r="E20">
        <v>150000</v>
      </c>
      <c r="F20" t="str">
        <f t="shared" si="0"/>
        <v>Aino Virtanen</v>
      </c>
      <c r="G20">
        <f>SUMIF(Orders!F:F,'Sales Targets'!A20,Orders!G:G)</f>
        <v>145237</v>
      </c>
      <c r="H20" t="str">
        <f t="shared" si="1"/>
        <v>Target Not Met</v>
      </c>
      <c r="I20">
        <f t="shared" si="2"/>
        <v>-4763</v>
      </c>
      <c r="J20" s="32">
        <f t="shared" si="3"/>
        <v>0.9682466666666667</v>
      </c>
    </row>
    <row r="21" spans="1:10" x14ac:dyDescent="0.25">
      <c r="A21" t="s">
        <v>71</v>
      </c>
      <c r="B21" t="s">
        <v>134</v>
      </c>
      <c r="C21" t="s">
        <v>180</v>
      </c>
      <c r="D21" t="s">
        <v>145</v>
      </c>
      <c r="E21">
        <v>150000</v>
      </c>
      <c r="F21" t="str">
        <f t="shared" si="0"/>
        <v>Emily Dubois</v>
      </c>
      <c r="G21">
        <f>SUMIF(Orders!F:F,'Sales Targets'!A21,Orders!G:G)</f>
        <v>115291</v>
      </c>
      <c r="H21" t="str">
        <f t="shared" si="1"/>
        <v>Target Not Met</v>
      </c>
      <c r="I21">
        <f t="shared" si="2"/>
        <v>-34709</v>
      </c>
      <c r="J21" s="32">
        <f t="shared" si="3"/>
        <v>0.76860666666666666</v>
      </c>
    </row>
    <row r="22" spans="1:10" x14ac:dyDescent="0.25">
      <c r="A22" t="s">
        <v>60</v>
      </c>
      <c r="B22" t="s">
        <v>135</v>
      </c>
      <c r="C22" t="s">
        <v>181</v>
      </c>
      <c r="D22" t="s">
        <v>146</v>
      </c>
      <c r="E22">
        <v>100000</v>
      </c>
      <c r="F22" t="str">
        <f t="shared" si="0"/>
        <v>Benjamin Weber</v>
      </c>
      <c r="G22">
        <f>SUMIF(Orders!F:F,'Sales Targets'!A22,Orders!G:G)</f>
        <v>98950</v>
      </c>
      <c r="H22" t="str">
        <f t="shared" si="1"/>
        <v>Target Not Met</v>
      </c>
      <c r="I22">
        <f t="shared" si="2"/>
        <v>-1050</v>
      </c>
      <c r="J22" s="32">
        <f t="shared" si="3"/>
        <v>0.98950000000000005</v>
      </c>
    </row>
    <row r="23" spans="1:10" x14ac:dyDescent="0.25">
      <c r="A23" t="s">
        <v>90</v>
      </c>
      <c r="B23" t="s">
        <v>134</v>
      </c>
      <c r="C23" t="s">
        <v>182</v>
      </c>
      <c r="D23" t="s">
        <v>142</v>
      </c>
      <c r="E23">
        <v>150000</v>
      </c>
      <c r="F23" t="str">
        <f t="shared" si="0"/>
        <v>Emily Murphy</v>
      </c>
      <c r="G23">
        <f>SUMIF(Orders!F:F,'Sales Targets'!A23,Orders!G:G)</f>
        <v>175816</v>
      </c>
      <c r="H23" t="str">
        <f t="shared" si="1"/>
        <v>Exceeded Target</v>
      </c>
      <c r="I23">
        <f t="shared" si="2"/>
        <v>25816</v>
      </c>
      <c r="J23" s="32">
        <f t="shared" si="3"/>
        <v>1.1721066666666666</v>
      </c>
    </row>
    <row r="24" spans="1:10" x14ac:dyDescent="0.25">
      <c r="A24" t="s">
        <v>40</v>
      </c>
      <c r="B24" t="s">
        <v>136</v>
      </c>
      <c r="C24" t="s">
        <v>183</v>
      </c>
      <c r="D24" t="s">
        <v>142</v>
      </c>
      <c r="E24">
        <v>150000</v>
      </c>
      <c r="F24" t="str">
        <f t="shared" si="0"/>
        <v>Marco Bianchi</v>
      </c>
      <c r="G24">
        <f>SUMIF(Orders!F:F,'Sales Targets'!A24,Orders!G:G)</f>
        <v>137504</v>
      </c>
      <c r="H24" t="str">
        <f t="shared" si="1"/>
        <v>Target Not Met</v>
      </c>
      <c r="I24">
        <f t="shared" si="2"/>
        <v>-12496</v>
      </c>
      <c r="J24" s="32">
        <f t="shared" si="3"/>
        <v>0.91669333333333336</v>
      </c>
    </row>
    <row r="25" spans="1:10" x14ac:dyDescent="0.25">
      <c r="A25" t="s">
        <v>6</v>
      </c>
      <c r="B25" t="s">
        <v>132</v>
      </c>
      <c r="C25" t="s">
        <v>184</v>
      </c>
      <c r="D25" t="s">
        <v>144</v>
      </c>
      <c r="E25">
        <v>100000</v>
      </c>
      <c r="F25" t="str">
        <f t="shared" si="0"/>
        <v>Lucas Olsen</v>
      </c>
      <c r="G25">
        <f>SUMIF(Orders!F:F,'Sales Targets'!A25,Orders!G:G)</f>
        <v>108833</v>
      </c>
      <c r="H25" t="str">
        <f t="shared" si="1"/>
        <v>Exceeded Target</v>
      </c>
      <c r="I25">
        <f t="shared" si="2"/>
        <v>8833</v>
      </c>
      <c r="J25" s="32">
        <f t="shared" si="3"/>
        <v>1.08833</v>
      </c>
    </row>
    <row r="26" spans="1:10" x14ac:dyDescent="0.25">
      <c r="A26" t="s">
        <v>43</v>
      </c>
      <c r="B26" t="s">
        <v>135</v>
      </c>
      <c r="C26" t="s">
        <v>185</v>
      </c>
      <c r="D26" t="s">
        <v>145</v>
      </c>
      <c r="E26">
        <v>1000000</v>
      </c>
      <c r="F26" t="str">
        <f t="shared" si="0"/>
        <v>Benjamin Chen</v>
      </c>
      <c r="G26">
        <f>SUMIF(Orders!F:F,'Sales Targets'!A26,Orders!G:G)</f>
        <v>776835</v>
      </c>
      <c r="H26" t="str">
        <f t="shared" si="1"/>
        <v>Target Not Met</v>
      </c>
      <c r="I26">
        <f t="shared" si="2"/>
        <v>-223165</v>
      </c>
      <c r="J26" s="32">
        <f t="shared" si="3"/>
        <v>0.77683500000000005</v>
      </c>
    </row>
    <row r="27" spans="1:10" x14ac:dyDescent="0.25">
      <c r="A27" t="s">
        <v>87</v>
      </c>
      <c r="B27" t="s">
        <v>137</v>
      </c>
      <c r="C27" t="s">
        <v>186</v>
      </c>
      <c r="D27" t="s">
        <v>144</v>
      </c>
      <c r="E27">
        <v>100000</v>
      </c>
      <c r="F27" t="str">
        <f t="shared" si="0"/>
        <v>Daniela Hernandez</v>
      </c>
      <c r="G27">
        <f>SUMIF(Orders!F:F,'Sales Targets'!A27,Orders!G:G)</f>
        <v>94689</v>
      </c>
      <c r="H27" t="str">
        <f t="shared" si="1"/>
        <v>Target Not Met</v>
      </c>
      <c r="I27">
        <f t="shared" si="2"/>
        <v>-5311</v>
      </c>
      <c r="J27" s="32">
        <f t="shared" si="3"/>
        <v>0.94689000000000001</v>
      </c>
    </row>
    <row r="28" spans="1:10" x14ac:dyDescent="0.25">
      <c r="A28" t="s">
        <v>70</v>
      </c>
      <c r="B28" t="s">
        <v>121</v>
      </c>
      <c r="C28" t="s">
        <v>187</v>
      </c>
      <c r="D28" t="s">
        <v>143</v>
      </c>
      <c r="E28">
        <v>100000</v>
      </c>
      <c r="F28" t="str">
        <f t="shared" si="0"/>
        <v>Liam Baumann</v>
      </c>
      <c r="G28">
        <f>SUMIF(Orders!F:F,'Sales Targets'!A28,Orders!G:G)</f>
        <v>132192</v>
      </c>
      <c r="H28" t="str">
        <f t="shared" si="1"/>
        <v>Exceeded Target</v>
      </c>
      <c r="I28">
        <f t="shared" si="2"/>
        <v>32192</v>
      </c>
      <c r="J28" s="32">
        <f t="shared" si="3"/>
        <v>1.32192</v>
      </c>
    </row>
    <row r="29" spans="1:10" x14ac:dyDescent="0.25">
      <c r="A29" t="s">
        <v>66</v>
      </c>
      <c r="B29" t="s">
        <v>138</v>
      </c>
      <c r="C29" t="s">
        <v>188</v>
      </c>
      <c r="D29" t="s">
        <v>144</v>
      </c>
      <c r="E29">
        <v>150000</v>
      </c>
      <c r="F29" t="str">
        <f t="shared" si="0"/>
        <v>Charlotte Miller</v>
      </c>
      <c r="G29">
        <f>SUMIF(Orders!F:F,'Sales Targets'!A29,Orders!G:G)</f>
        <v>125181</v>
      </c>
      <c r="H29" t="str">
        <f t="shared" si="1"/>
        <v>Target Not Met</v>
      </c>
      <c r="I29">
        <f t="shared" si="2"/>
        <v>-24819</v>
      </c>
      <c r="J29" s="32">
        <f t="shared" si="3"/>
        <v>0.83453999999999995</v>
      </c>
    </row>
    <row r="30" spans="1:10" x14ac:dyDescent="0.25">
      <c r="A30" t="s">
        <v>23</v>
      </c>
      <c r="B30" t="s">
        <v>139</v>
      </c>
      <c r="C30" t="s">
        <v>189</v>
      </c>
      <c r="D30" t="s">
        <v>142</v>
      </c>
      <c r="E30">
        <v>150000</v>
      </c>
      <c r="F30" t="str">
        <f t="shared" si="0"/>
        <v>Priya Kapoor</v>
      </c>
      <c r="G30">
        <f>SUMIF(Orders!F:F,'Sales Targets'!A30,Orders!G:G)</f>
        <v>188709</v>
      </c>
      <c r="H30" t="str">
        <f t="shared" si="1"/>
        <v>Exceeded Target</v>
      </c>
      <c r="I30">
        <f t="shared" si="2"/>
        <v>38709</v>
      </c>
      <c r="J30" s="32">
        <f t="shared" si="3"/>
        <v>1.25806</v>
      </c>
    </row>
    <row r="31" spans="1:10" x14ac:dyDescent="0.25">
      <c r="A31" s="34" t="s">
        <v>79</v>
      </c>
      <c r="B31" t="s">
        <v>140</v>
      </c>
      <c r="C31" t="s">
        <v>190</v>
      </c>
      <c r="D31" s="34" t="s">
        <v>143</v>
      </c>
      <c r="E31" s="34">
        <v>50000</v>
      </c>
      <c r="F31" t="str">
        <f t="shared" si="0"/>
        <v>Oliver Kumar</v>
      </c>
      <c r="G31" s="34">
        <f>SUMIF(Orders!F:F,'Sales Targets'!A31,Orders!G:G)</f>
        <v>57084</v>
      </c>
      <c r="H31" t="str">
        <f t="shared" si="1"/>
        <v>Exceeded Target</v>
      </c>
      <c r="I31">
        <f t="shared" si="2"/>
        <v>7084</v>
      </c>
      <c r="J31" s="32">
        <f t="shared" si="3"/>
        <v>1.14168</v>
      </c>
    </row>
    <row r="32" spans="1:10" x14ac:dyDescent="0.25">
      <c r="A32" t="s">
        <v>49</v>
      </c>
      <c r="B32" t="s">
        <v>115</v>
      </c>
      <c r="C32" t="s">
        <v>161</v>
      </c>
      <c r="D32" t="s">
        <v>146</v>
      </c>
      <c r="E32">
        <v>100000</v>
      </c>
      <c r="F32" t="str">
        <f t="shared" si="0"/>
        <v>Amelia Johnson</v>
      </c>
      <c r="G32">
        <f>SUMIF(Orders!F:F,'Sales Targets'!A32,Orders!G:G)</f>
        <v>92100</v>
      </c>
      <c r="H32" t="str">
        <f t="shared" si="1"/>
        <v>Target Not Met</v>
      </c>
      <c r="I32">
        <f t="shared" si="2"/>
        <v>-7900</v>
      </c>
      <c r="J32" s="32">
        <f t="shared" si="3"/>
        <v>0.92100000000000004</v>
      </c>
    </row>
    <row r="33" spans="1:10" x14ac:dyDescent="0.25">
      <c r="A33" t="s">
        <v>25</v>
      </c>
      <c r="B33" t="s">
        <v>116</v>
      </c>
      <c r="C33" t="s">
        <v>162</v>
      </c>
      <c r="D33" t="s">
        <v>142</v>
      </c>
      <c r="E33">
        <v>100000</v>
      </c>
      <c r="F33" t="str">
        <f t="shared" si="0"/>
        <v>Lukas Schmidt</v>
      </c>
      <c r="G33">
        <f>SUMIF(Orders!F:F,'Sales Targets'!A33,Orders!G:G)</f>
        <v>94314</v>
      </c>
      <c r="H33" t="str">
        <f t="shared" si="1"/>
        <v>Target Not Met</v>
      </c>
      <c r="I33">
        <f t="shared" si="2"/>
        <v>-5686</v>
      </c>
      <c r="J33" s="32">
        <f t="shared" si="3"/>
        <v>0.94313999999999998</v>
      </c>
    </row>
    <row r="34" spans="1:10" x14ac:dyDescent="0.25">
      <c r="A34" t="s">
        <v>28</v>
      </c>
      <c r="B34" t="s">
        <v>117</v>
      </c>
      <c r="C34" t="s">
        <v>163</v>
      </c>
      <c r="D34" t="s">
        <v>143</v>
      </c>
      <c r="E34">
        <v>100000</v>
      </c>
      <c r="F34" t="str">
        <f t="shared" si="0"/>
        <v>Olivia Jensen</v>
      </c>
      <c r="G34">
        <f>SUMIF(Orders!F:F,'Sales Targets'!A34,Orders!G:G)</f>
        <v>110015</v>
      </c>
      <c r="H34" t="str">
        <f t="shared" si="1"/>
        <v>Exceeded Target</v>
      </c>
      <c r="I34">
        <f t="shared" si="2"/>
        <v>10015</v>
      </c>
      <c r="J34" s="32">
        <f t="shared" si="3"/>
        <v>1.10015</v>
      </c>
    </row>
    <row r="35" spans="1:10" x14ac:dyDescent="0.25">
      <c r="A35" t="s">
        <v>9</v>
      </c>
      <c r="B35" t="s">
        <v>118</v>
      </c>
      <c r="C35" t="s">
        <v>164</v>
      </c>
      <c r="D35" t="s">
        <v>144</v>
      </c>
      <c r="E35">
        <v>150000</v>
      </c>
      <c r="F35" t="str">
        <f t="shared" si="0"/>
        <v>Sofia Laine</v>
      </c>
      <c r="G35">
        <f>SUMIF(Orders!F:F,'Sales Targets'!A35,Orders!G:G)</f>
        <v>167417</v>
      </c>
      <c r="H35" t="str">
        <f t="shared" si="1"/>
        <v>Exceeded Target</v>
      </c>
      <c r="I35">
        <f t="shared" si="2"/>
        <v>17417</v>
      </c>
      <c r="J35" s="32">
        <f t="shared" si="3"/>
        <v>1.1161133333333333</v>
      </c>
    </row>
    <row r="36" spans="1:10" x14ac:dyDescent="0.25">
      <c r="A36" t="s">
        <v>29</v>
      </c>
      <c r="B36" t="s">
        <v>119</v>
      </c>
      <c r="C36" t="s">
        <v>165</v>
      </c>
      <c r="D36" t="s">
        <v>143</v>
      </c>
      <c r="E36">
        <v>150000</v>
      </c>
      <c r="F36" t="str">
        <f t="shared" si="0"/>
        <v>Chloe Dupont</v>
      </c>
      <c r="G36">
        <f>SUMIF(Orders!F:F,'Sales Targets'!A36,Orders!G:G)</f>
        <v>139565</v>
      </c>
      <c r="H36" t="str">
        <f t="shared" si="1"/>
        <v>Target Not Met</v>
      </c>
      <c r="I36">
        <f t="shared" si="2"/>
        <v>-10435</v>
      </c>
      <c r="J36" s="32">
        <f t="shared" si="3"/>
        <v>0.93043333333333333</v>
      </c>
    </row>
    <row r="37" spans="1:10" x14ac:dyDescent="0.25">
      <c r="A37" t="s">
        <v>61</v>
      </c>
      <c r="B37" t="s">
        <v>120</v>
      </c>
      <c r="C37" t="s">
        <v>166</v>
      </c>
      <c r="D37" t="s">
        <v>142</v>
      </c>
      <c r="E37">
        <v>80000</v>
      </c>
      <c r="F37" t="str">
        <f t="shared" si="0"/>
        <v>Alexander Müller</v>
      </c>
      <c r="G37">
        <f>SUMIF(Orders!F:F,'Sales Targets'!A37,Orders!G:G)</f>
        <v>71209</v>
      </c>
      <c r="H37" t="str">
        <f t="shared" si="1"/>
        <v>Target Not Met</v>
      </c>
      <c r="I37">
        <f t="shared" si="2"/>
        <v>-8791</v>
      </c>
      <c r="J37" s="32">
        <f t="shared" si="3"/>
        <v>0.89011249999999997</v>
      </c>
    </row>
    <row r="38" spans="1:10" x14ac:dyDescent="0.25">
      <c r="A38" t="s">
        <v>13</v>
      </c>
      <c r="B38" t="s">
        <v>121</v>
      </c>
      <c r="C38" t="s">
        <v>167</v>
      </c>
      <c r="D38" t="s">
        <v>143</v>
      </c>
      <c r="E38">
        <v>150000</v>
      </c>
      <c r="F38" t="str">
        <f t="shared" si="0"/>
        <v>Liam O'Sullivan</v>
      </c>
      <c r="G38">
        <f>SUMIF(Orders!F:F,'Sales Targets'!A38,Orders!G:G)</f>
        <v>143869</v>
      </c>
      <c r="H38" t="str">
        <f t="shared" si="1"/>
        <v>Target Not Met</v>
      </c>
      <c r="I38">
        <f t="shared" si="2"/>
        <v>-6131</v>
      </c>
      <c r="J38" s="32">
        <f t="shared" si="3"/>
        <v>0.95912666666666668</v>
      </c>
    </row>
    <row r="39" spans="1:10" x14ac:dyDescent="0.25">
      <c r="A39" t="s">
        <v>15</v>
      </c>
      <c r="B39" t="s">
        <v>122</v>
      </c>
      <c r="C39" t="s">
        <v>168</v>
      </c>
      <c r="D39" t="s">
        <v>143</v>
      </c>
      <c r="E39">
        <v>150000</v>
      </c>
      <c r="F39" t="str">
        <f t="shared" si="0"/>
        <v>Sophia Rossi</v>
      </c>
      <c r="G39">
        <f>SUMIF(Orders!F:F,'Sales Targets'!A39,Orders!G:G)</f>
        <v>123241</v>
      </c>
      <c r="H39" t="str">
        <f t="shared" si="1"/>
        <v>Target Not Met</v>
      </c>
      <c r="I39">
        <f t="shared" si="2"/>
        <v>-26759</v>
      </c>
      <c r="J39" s="32">
        <f t="shared" si="3"/>
        <v>0.82160666666666671</v>
      </c>
    </row>
    <row r="40" spans="1:10" x14ac:dyDescent="0.25">
      <c r="A40" t="s">
        <v>68</v>
      </c>
      <c r="B40" t="s">
        <v>123</v>
      </c>
      <c r="C40" t="s">
        <v>169</v>
      </c>
      <c r="D40" t="s">
        <v>144</v>
      </c>
      <c r="E40">
        <v>100000</v>
      </c>
      <c r="F40" t="str">
        <f t="shared" si="0"/>
        <v>Emma Hansen</v>
      </c>
      <c r="G40">
        <f>SUMIF(Orders!F:F,'Sales Targets'!A40,Orders!G:G)</f>
        <v>92050</v>
      </c>
      <c r="H40" t="str">
        <f t="shared" si="1"/>
        <v>Target Not Met</v>
      </c>
      <c r="I40">
        <f t="shared" si="2"/>
        <v>-7950</v>
      </c>
      <c r="J40" s="32">
        <f t="shared" si="3"/>
        <v>0.92049999999999998</v>
      </c>
    </row>
    <row r="41" spans="1:10" x14ac:dyDescent="0.25">
      <c r="A41" t="s">
        <v>95</v>
      </c>
      <c r="B41" t="s">
        <v>124</v>
      </c>
      <c r="C41" t="s">
        <v>170</v>
      </c>
      <c r="D41" t="s">
        <v>143</v>
      </c>
      <c r="E41">
        <v>30000</v>
      </c>
      <c r="F41" t="str">
        <f t="shared" si="0"/>
        <v>Ethan Lee</v>
      </c>
      <c r="G41">
        <f>SUMIF(Orders!F:F,'Sales Targets'!A41,Orders!G:G)</f>
        <v>25048</v>
      </c>
      <c r="H41" t="str">
        <f t="shared" si="1"/>
        <v>Target Not Met</v>
      </c>
      <c r="I41">
        <f t="shared" si="2"/>
        <v>-4952</v>
      </c>
      <c r="J41" s="32">
        <f t="shared" si="3"/>
        <v>0.83493333333333331</v>
      </c>
    </row>
    <row r="42" spans="1:10" x14ac:dyDescent="0.25">
      <c r="A42" t="s">
        <v>19</v>
      </c>
      <c r="B42" t="s">
        <v>125</v>
      </c>
      <c r="C42" t="s">
        <v>171</v>
      </c>
      <c r="D42" t="s">
        <v>142</v>
      </c>
      <c r="E42">
        <v>150000</v>
      </c>
      <c r="F42" t="str">
        <f t="shared" si="0"/>
        <v>Isabella Garcia</v>
      </c>
      <c r="G42">
        <f>SUMIF(Orders!F:F,'Sales Targets'!A42,Orders!G:G)</f>
        <v>144598</v>
      </c>
      <c r="H42" t="str">
        <f t="shared" si="1"/>
        <v>Target Not Met</v>
      </c>
      <c r="I42">
        <f t="shared" si="2"/>
        <v>-5402</v>
      </c>
      <c r="J42" s="32">
        <f t="shared" si="3"/>
        <v>0.96398666666666666</v>
      </c>
    </row>
    <row r="43" spans="1:10" x14ac:dyDescent="0.25">
      <c r="A43" t="s">
        <v>17</v>
      </c>
      <c r="B43" t="s">
        <v>126</v>
      </c>
      <c r="C43" t="s">
        <v>172</v>
      </c>
      <c r="D43" t="s">
        <v>142</v>
      </c>
      <c r="E43">
        <v>100000</v>
      </c>
      <c r="F43" t="str">
        <f t="shared" si="0"/>
        <v>Noah Meier</v>
      </c>
      <c r="G43">
        <f>SUMIF(Orders!F:F,'Sales Targets'!A43,Orders!G:G)</f>
        <v>130563</v>
      </c>
      <c r="H43" t="str">
        <f t="shared" si="1"/>
        <v>Exceeded Target</v>
      </c>
      <c r="I43">
        <f t="shared" si="2"/>
        <v>30563</v>
      </c>
      <c r="J43" s="32">
        <f t="shared" si="3"/>
        <v>1.3056300000000001</v>
      </c>
    </row>
    <row r="44" spans="1:10" x14ac:dyDescent="0.25">
      <c r="A44" t="s">
        <v>20</v>
      </c>
      <c r="B44" t="s">
        <v>127</v>
      </c>
      <c r="C44" t="s">
        <v>173</v>
      </c>
      <c r="D44" t="s">
        <v>146</v>
      </c>
      <c r="E44">
        <v>150000</v>
      </c>
      <c r="F44" t="str">
        <f t="shared" si="0"/>
        <v>Ava Williams</v>
      </c>
      <c r="G44">
        <f>SUMIF(Orders!F:F,'Sales Targets'!A44,Orders!G:G)</f>
        <v>133448</v>
      </c>
      <c r="H44" t="str">
        <f t="shared" si="1"/>
        <v>Target Not Met</v>
      </c>
      <c r="I44">
        <f t="shared" si="2"/>
        <v>-16552</v>
      </c>
      <c r="J44" s="32">
        <f t="shared" si="3"/>
        <v>0.8896533333333333</v>
      </c>
    </row>
    <row r="45" spans="1:10" x14ac:dyDescent="0.25">
      <c r="A45" t="s">
        <v>33</v>
      </c>
      <c r="B45" t="s">
        <v>128</v>
      </c>
      <c r="C45" t="s">
        <v>174</v>
      </c>
      <c r="D45" t="s">
        <v>145</v>
      </c>
      <c r="E45">
        <v>100000</v>
      </c>
      <c r="F45" t="str">
        <f t="shared" si="0"/>
        <v>Dev Patel</v>
      </c>
      <c r="G45">
        <f>SUMIF(Orders!F:F,'Sales Targets'!A45,Orders!G:G)</f>
        <v>88589</v>
      </c>
      <c r="H45" t="str">
        <f t="shared" si="1"/>
        <v>Target Not Met</v>
      </c>
      <c r="I45">
        <f t="shared" si="2"/>
        <v>-11411</v>
      </c>
      <c r="J45" s="32">
        <f t="shared" si="3"/>
        <v>0.88588999999999996</v>
      </c>
    </row>
    <row r="46" spans="1:10" x14ac:dyDescent="0.25">
      <c r="A46" t="s">
        <v>93</v>
      </c>
      <c r="B46" t="s">
        <v>129</v>
      </c>
      <c r="C46" t="s">
        <v>175</v>
      </c>
      <c r="D46" t="s">
        <v>146</v>
      </c>
      <c r="E46">
        <v>30000</v>
      </c>
      <c r="F46" t="str">
        <f t="shared" si="0"/>
        <v>Mia Khan</v>
      </c>
      <c r="G46">
        <f>SUMIF(Orders!F:F,'Sales Targets'!A46,Orders!G:G)</f>
        <v>31897</v>
      </c>
      <c r="H46" t="str">
        <f t="shared" si="1"/>
        <v>Exceeded Target</v>
      </c>
      <c r="I46">
        <f t="shared" si="2"/>
        <v>1897</v>
      </c>
      <c r="J46" s="32">
        <f t="shared" si="3"/>
        <v>1.0632333333333333</v>
      </c>
    </row>
    <row r="47" spans="1:10" x14ac:dyDescent="0.25">
      <c r="A47" t="s">
        <v>35</v>
      </c>
      <c r="B47" t="s">
        <v>130</v>
      </c>
      <c r="C47" t="s">
        <v>176</v>
      </c>
      <c r="D47" t="s">
        <v>144</v>
      </c>
      <c r="E47">
        <v>100000</v>
      </c>
      <c r="F47" t="str">
        <f t="shared" si="0"/>
        <v>William Brown</v>
      </c>
      <c r="G47">
        <f>SUMIF(Orders!F:F,'Sales Targets'!A47,Orders!G:G)</f>
        <v>93064</v>
      </c>
      <c r="H47" t="str">
        <f t="shared" si="1"/>
        <v>Target Not Met</v>
      </c>
      <c r="I47">
        <f t="shared" si="2"/>
        <v>-6936</v>
      </c>
      <c r="J47" s="32">
        <f t="shared" si="3"/>
        <v>0.93064000000000002</v>
      </c>
    </row>
    <row r="48" spans="1:10" x14ac:dyDescent="0.25">
      <c r="A48" t="s">
        <v>62</v>
      </c>
      <c r="B48" t="s">
        <v>131</v>
      </c>
      <c r="C48" t="s">
        <v>177</v>
      </c>
      <c r="D48" t="s">
        <v>145</v>
      </c>
      <c r="E48">
        <v>100000</v>
      </c>
      <c r="F48" t="str">
        <f t="shared" si="0"/>
        <v>Sophie Gruber</v>
      </c>
      <c r="G48">
        <f>SUMIF(Orders!F:F,'Sales Targets'!A48,Orders!G:G)</f>
        <v>78336</v>
      </c>
      <c r="H48" t="str">
        <f t="shared" si="1"/>
        <v>Target Not Met</v>
      </c>
      <c r="I48">
        <f t="shared" si="2"/>
        <v>-21664</v>
      </c>
      <c r="J48" s="32">
        <f t="shared" si="3"/>
        <v>0.78335999999999995</v>
      </c>
    </row>
    <row r="49" spans="1:10" x14ac:dyDescent="0.25">
      <c r="A49" t="s">
        <v>89</v>
      </c>
      <c r="B49" t="s">
        <v>132</v>
      </c>
      <c r="C49" t="s">
        <v>178</v>
      </c>
      <c r="D49" t="s">
        <v>144</v>
      </c>
      <c r="E49">
        <v>150000</v>
      </c>
      <c r="F49" t="str">
        <f t="shared" si="0"/>
        <v>Lucas Nielsen</v>
      </c>
      <c r="G49">
        <f>SUMIF(Orders!F:F,'Sales Targets'!A49,Orders!G:G)</f>
        <v>107830</v>
      </c>
      <c r="H49" t="str">
        <f t="shared" si="1"/>
        <v>Target Not Met</v>
      </c>
      <c r="I49">
        <f t="shared" si="2"/>
        <v>-42170</v>
      </c>
      <c r="J49" s="32">
        <f t="shared" si="3"/>
        <v>0.71886666666666665</v>
      </c>
    </row>
    <row r="50" spans="1:10" x14ac:dyDescent="0.25">
      <c r="A50" t="s">
        <v>64</v>
      </c>
      <c r="B50" t="s">
        <v>133</v>
      </c>
      <c r="C50" t="s">
        <v>179</v>
      </c>
      <c r="D50" t="s">
        <v>143</v>
      </c>
      <c r="E50">
        <v>100000</v>
      </c>
      <c r="F50" t="str">
        <f t="shared" si="0"/>
        <v>Aino Virtanen</v>
      </c>
      <c r="G50">
        <f>SUMIF(Orders!F:F,'Sales Targets'!A50,Orders!G:G)</f>
        <v>99157</v>
      </c>
      <c r="H50" t="str">
        <f t="shared" si="1"/>
        <v>Target Not Met</v>
      </c>
      <c r="I50">
        <f t="shared" si="2"/>
        <v>-843</v>
      </c>
      <c r="J50" s="32">
        <f t="shared" si="3"/>
        <v>0.99156999999999995</v>
      </c>
    </row>
    <row r="51" spans="1:10" x14ac:dyDescent="0.25">
      <c r="A51" t="s">
        <v>74</v>
      </c>
      <c r="B51" t="s">
        <v>134</v>
      </c>
      <c r="C51" t="s">
        <v>180</v>
      </c>
      <c r="D51" t="s">
        <v>145</v>
      </c>
      <c r="E51">
        <v>150000</v>
      </c>
      <c r="F51" t="str">
        <f t="shared" si="0"/>
        <v>Emily Dubois</v>
      </c>
      <c r="G51">
        <f>SUMIF(Orders!F:F,'Sales Targets'!A51,Orders!G:G)</f>
        <v>164789</v>
      </c>
      <c r="H51" t="str">
        <f t="shared" si="1"/>
        <v>Exceeded Target</v>
      </c>
      <c r="I51">
        <f t="shared" si="2"/>
        <v>14789</v>
      </c>
      <c r="J51" s="32">
        <f t="shared" si="3"/>
        <v>1.0985933333333333</v>
      </c>
    </row>
    <row r="52" spans="1:10" x14ac:dyDescent="0.25">
      <c r="A52" t="s">
        <v>69</v>
      </c>
      <c r="B52" t="s">
        <v>135</v>
      </c>
      <c r="C52" t="s">
        <v>181</v>
      </c>
      <c r="D52" t="s">
        <v>146</v>
      </c>
      <c r="E52">
        <v>250000</v>
      </c>
      <c r="F52" t="str">
        <f t="shared" si="0"/>
        <v>Benjamin Weber</v>
      </c>
      <c r="G52">
        <f>SUMIF(Orders!F:F,'Sales Targets'!A52,Orders!G:G)</f>
        <v>171694</v>
      </c>
      <c r="H52" t="str">
        <f t="shared" si="1"/>
        <v>Target Not Met</v>
      </c>
      <c r="I52">
        <f t="shared" si="2"/>
        <v>-78306</v>
      </c>
      <c r="J52" s="32">
        <f t="shared" si="3"/>
        <v>0.68677600000000005</v>
      </c>
    </row>
    <row r="53" spans="1:10" x14ac:dyDescent="0.25">
      <c r="A53" t="s">
        <v>57</v>
      </c>
      <c r="B53" t="s">
        <v>134</v>
      </c>
      <c r="C53" t="s">
        <v>182</v>
      </c>
      <c r="D53" t="s">
        <v>142</v>
      </c>
      <c r="E53">
        <v>50000</v>
      </c>
      <c r="F53" t="str">
        <f t="shared" si="0"/>
        <v>Emily Murphy</v>
      </c>
      <c r="G53">
        <f>SUMIF(Orders!F:F,'Sales Targets'!A53,Orders!G:G)</f>
        <v>45184</v>
      </c>
      <c r="H53" t="str">
        <f t="shared" si="1"/>
        <v>Target Not Met</v>
      </c>
      <c r="I53">
        <f t="shared" si="2"/>
        <v>-4816</v>
      </c>
      <c r="J53" s="32">
        <f t="shared" si="3"/>
        <v>0.90368000000000004</v>
      </c>
    </row>
    <row r="54" spans="1:10" x14ac:dyDescent="0.25">
      <c r="A54" t="s">
        <v>53</v>
      </c>
      <c r="B54" t="s">
        <v>136</v>
      </c>
      <c r="C54" t="s">
        <v>183</v>
      </c>
      <c r="D54" t="s">
        <v>142</v>
      </c>
      <c r="E54">
        <v>100000</v>
      </c>
      <c r="F54" t="str">
        <f t="shared" si="0"/>
        <v>Marco Bianchi</v>
      </c>
      <c r="G54">
        <f>SUMIF(Orders!F:F,'Sales Targets'!A54,Orders!G:G)</f>
        <v>89991</v>
      </c>
      <c r="H54" t="str">
        <f t="shared" si="1"/>
        <v>Target Not Met</v>
      </c>
      <c r="I54">
        <f t="shared" si="2"/>
        <v>-10009</v>
      </c>
      <c r="J54" s="32">
        <f t="shared" si="3"/>
        <v>0.89990999999999999</v>
      </c>
    </row>
    <row r="55" spans="1:10" x14ac:dyDescent="0.25">
      <c r="A55" t="s">
        <v>44</v>
      </c>
      <c r="B55" t="s">
        <v>132</v>
      </c>
      <c r="C55" t="s">
        <v>184</v>
      </c>
      <c r="D55" t="s">
        <v>144</v>
      </c>
      <c r="E55">
        <v>150000</v>
      </c>
      <c r="F55" t="str">
        <f t="shared" si="0"/>
        <v>Lucas Olsen</v>
      </c>
      <c r="G55">
        <f>SUMIF(Orders!F:F,'Sales Targets'!A55,Orders!G:G)</f>
        <v>166573</v>
      </c>
      <c r="H55" t="str">
        <f t="shared" si="1"/>
        <v>Exceeded Target</v>
      </c>
      <c r="I55">
        <f t="shared" si="2"/>
        <v>16573</v>
      </c>
      <c r="J55" s="32">
        <f t="shared" si="3"/>
        <v>1.1104866666666666</v>
      </c>
    </row>
    <row r="56" spans="1:10" x14ac:dyDescent="0.25">
      <c r="A56" t="s">
        <v>41</v>
      </c>
      <c r="B56" t="s">
        <v>135</v>
      </c>
      <c r="C56" t="s">
        <v>185</v>
      </c>
      <c r="D56" t="s">
        <v>145</v>
      </c>
      <c r="E56">
        <v>150000</v>
      </c>
      <c r="F56" t="str">
        <f t="shared" si="0"/>
        <v>Benjamin Chen</v>
      </c>
      <c r="G56">
        <f>SUMIF(Orders!F:F,'Sales Targets'!A56,Orders!G:G)</f>
        <v>156971</v>
      </c>
      <c r="H56" t="str">
        <f t="shared" si="1"/>
        <v>Exceeded Target</v>
      </c>
      <c r="I56">
        <f t="shared" si="2"/>
        <v>6971</v>
      </c>
      <c r="J56" s="32">
        <f t="shared" si="3"/>
        <v>1.0464733333333334</v>
      </c>
    </row>
    <row r="57" spans="1:10" x14ac:dyDescent="0.25">
      <c r="A57" t="s">
        <v>30</v>
      </c>
      <c r="B57" t="s">
        <v>137</v>
      </c>
      <c r="C57" t="s">
        <v>186</v>
      </c>
      <c r="D57" t="s">
        <v>144</v>
      </c>
      <c r="E57">
        <v>200000</v>
      </c>
      <c r="F57" t="str">
        <f t="shared" si="0"/>
        <v>Daniela Hernandez</v>
      </c>
      <c r="G57">
        <f>SUMIF(Orders!F:F,'Sales Targets'!A57,Orders!G:G)</f>
        <v>201398</v>
      </c>
      <c r="H57" t="str">
        <f t="shared" si="1"/>
        <v>Exceeded Target</v>
      </c>
      <c r="I57">
        <f t="shared" si="2"/>
        <v>1398</v>
      </c>
      <c r="J57" s="32">
        <f t="shared" si="3"/>
        <v>1.0069900000000001</v>
      </c>
    </row>
    <row r="58" spans="1:10" x14ac:dyDescent="0.25">
      <c r="A58" t="s">
        <v>12</v>
      </c>
      <c r="B58" t="s">
        <v>121</v>
      </c>
      <c r="C58" t="s">
        <v>187</v>
      </c>
      <c r="D58" t="s">
        <v>143</v>
      </c>
      <c r="E58">
        <v>150000</v>
      </c>
      <c r="F58" t="str">
        <f t="shared" si="0"/>
        <v>Liam Baumann</v>
      </c>
      <c r="G58">
        <f>SUMIF(Orders!F:F,'Sales Targets'!A58,Orders!G:G)</f>
        <v>88917</v>
      </c>
      <c r="H58" t="str">
        <f t="shared" si="1"/>
        <v>Target Not Met</v>
      </c>
      <c r="I58">
        <f t="shared" si="2"/>
        <v>-61083</v>
      </c>
      <c r="J58" s="32">
        <f t="shared" si="3"/>
        <v>0.59277999999999997</v>
      </c>
    </row>
    <row r="59" spans="1:10" x14ac:dyDescent="0.25">
      <c r="A59" t="s">
        <v>54</v>
      </c>
      <c r="B59" t="s">
        <v>138</v>
      </c>
      <c r="C59" t="s">
        <v>188</v>
      </c>
      <c r="D59" t="s">
        <v>144</v>
      </c>
      <c r="E59">
        <v>100000</v>
      </c>
      <c r="F59" t="str">
        <f t="shared" si="0"/>
        <v>Charlotte Miller</v>
      </c>
      <c r="G59">
        <f>SUMIF(Orders!F:F,'Sales Targets'!A59,Orders!G:G)</f>
        <v>115877</v>
      </c>
      <c r="H59" t="str">
        <f t="shared" si="1"/>
        <v>Exceeded Target</v>
      </c>
      <c r="I59">
        <f t="shared" si="2"/>
        <v>15877</v>
      </c>
      <c r="J59" s="32">
        <f t="shared" si="3"/>
        <v>1.1587700000000001</v>
      </c>
    </row>
    <row r="60" spans="1:10" x14ac:dyDescent="0.25">
      <c r="A60" t="s">
        <v>91</v>
      </c>
      <c r="B60" t="s">
        <v>139</v>
      </c>
      <c r="C60" t="s">
        <v>189</v>
      </c>
      <c r="D60" t="s">
        <v>142</v>
      </c>
      <c r="E60">
        <v>100000</v>
      </c>
      <c r="F60" t="str">
        <f t="shared" si="0"/>
        <v>Priya Kapoor</v>
      </c>
      <c r="G60">
        <f>SUMIF(Orders!F:F,'Sales Targets'!A60,Orders!G:G)</f>
        <v>87374</v>
      </c>
      <c r="H60" t="str">
        <f t="shared" si="1"/>
        <v>Target Not Met</v>
      </c>
      <c r="I60">
        <f t="shared" si="2"/>
        <v>-12626</v>
      </c>
      <c r="J60" s="32">
        <f t="shared" si="3"/>
        <v>0.87373999999999996</v>
      </c>
    </row>
    <row r="61" spans="1:10" x14ac:dyDescent="0.25">
      <c r="A61" t="s">
        <v>11</v>
      </c>
      <c r="B61" t="s">
        <v>140</v>
      </c>
      <c r="C61" t="s">
        <v>190</v>
      </c>
      <c r="D61" t="s">
        <v>143</v>
      </c>
      <c r="E61">
        <v>150000</v>
      </c>
      <c r="F61" t="str">
        <f t="shared" si="0"/>
        <v>Oliver Kumar</v>
      </c>
      <c r="G61">
        <f>SUMIF(Orders!F:F,'Sales Targets'!A61,Orders!G:G)</f>
        <v>155548</v>
      </c>
      <c r="H61" t="str">
        <f t="shared" si="1"/>
        <v>Exceeded Target</v>
      </c>
      <c r="I61">
        <f t="shared" si="2"/>
        <v>5548</v>
      </c>
      <c r="J61" s="32">
        <f t="shared" si="3"/>
        <v>1.0369866666666667</v>
      </c>
    </row>
    <row r="62" spans="1:10" x14ac:dyDescent="0.25">
      <c r="A62" t="s">
        <v>73</v>
      </c>
      <c r="B62" t="s">
        <v>115</v>
      </c>
      <c r="C62" t="s">
        <v>161</v>
      </c>
      <c r="D62" t="s">
        <v>146</v>
      </c>
      <c r="E62">
        <v>150000</v>
      </c>
      <c r="F62" t="str">
        <f t="shared" si="0"/>
        <v>Amelia Johnson</v>
      </c>
      <c r="G62">
        <f>SUMIF(Orders!F:F,'Sales Targets'!A62,Orders!G:G)</f>
        <v>156627</v>
      </c>
      <c r="H62" t="str">
        <f t="shared" si="1"/>
        <v>Exceeded Target</v>
      </c>
      <c r="I62">
        <f t="shared" si="2"/>
        <v>6627</v>
      </c>
      <c r="J62" s="32">
        <f t="shared" si="3"/>
        <v>1.0441800000000001</v>
      </c>
    </row>
    <row r="63" spans="1:10" x14ac:dyDescent="0.25">
      <c r="A63" t="s">
        <v>76</v>
      </c>
      <c r="B63" t="s">
        <v>116</v>
      </c>
      <c r="C63" t="s">
        <v>162</v>
      </c>
      <c r="D63" t="s">
        <v>142</v>
      </c>
      <c r="E63">
        <v>80000</v>
      </c>
      <c r="F63" t="str">
        <f t="shared" si="0"/>
        <v>Lukas Schmidt</v>
      </c>
      <c r="G63">
        <f>SUMIF(Orders!F:F,'Sales Targets'!A63,Orders!G:G)</f>
        <v>87550</v>
      </c>
      <c r="H63" t="str">
        <f t="shared" si="1"/>
        <v>Exceeded Target</v>
      </c>
      <c r="I63">
        <f t="shared" si="2"/>
        <v>7550</v>
      </c>
      <c r="J63" s="32">
        <f t="shared" si="3"/>
        <v>1.0943750000000001</v>
      </c>
    </row>
    <row r="64" spans="1:10" x14ac:dyDescent="0.25">
      <c r="A64" t="s">
        <v>94</v>
      </c>
      <c r="B64" t="s">
        <v>117</v>
      </c>
      <c r="C64" t="s">
        <v>163</v>
      </c>
      <c r="D64" t="s">
        <v>143</v>
      </c>
      <c r="E64">
        <v>50000</v>
      </c>
      <c r="F64" t="str">
        <f t="shared" si="0"/>
        <v>Olivia Jensen</v>
      </c>
      <c r="G64">
        <f>SUMIF(Orders!F:F,'Sales Targets'!A64,Orders!G:G)</f>
        <v>44651</v>
      </c>
      <c r="H64" t="str">
        <f t="shared" si="1"/>
        <v>Target Not Met</v>
      </c>
      <c r="I64">
        <f t="shared" si="2"/>
        <v>-5349</v>
      </c>
      <c r="J64" s="32">
        <f t="shared" si="3"/>
        <v>0.89302000000000004</v>
      </c>
    </row>
    <row r="65" spans="1:10" x14ac:dyDescent="0.25">
      <c r="A65" t="s">
        <v>84</v>
      </c>
      <c r="B65" t="s">
        <v>118</v>
      </c>
      <c r="C65" t="s">
        <v>164</v>
      </c>
      <c r="D65" t="s">
        <v>144</v>
      </c>
      <c r="E65">
        <v>30000</v>
      </c>
      <c r="F65" t="str">
        <f t="shared" si="0"/>
        <v>Sofia Laine</v>
      </c>
      <c r="G65">
        <f>SUMIF(Orders!F:F,'Sales Targets'!A65,Orders!G:G)</f>
        <v>10197</v>
      </c>
      <c r="H65" t="str">
        <f t="shared" si="1"/>
        <v>Target Not Met</v>
      </c>
      <c r="I65">
        <f t="shared" si="2"/>
        <v>-19803</v>
      </c>
      <c r="J65" s="32">
        <f t="shared" si="3"/>
        <v>0.33989999999999998</v>
      </c>
    </row>
    <row r="66" spans="1:10" x14ac:dyDescent="0.25">
      <c r="A66" t="s">
        <v>58</v>
      </c>
      <c r="B66" t="s">
        <v>119</v>
      </c>
      <c r="C66" t="s">
        <v>165</v>
      </c>
      <c r="D66" t="s">
        <v>143</v>
      </c>
      <c r="E66">
        <v>80000</v>
      </c>
      <c r="F66" t="str">
        <f t="shared" si="0"/>
        <v>Chloe Dupont</v>
      </c>
      <c r="G66">
        <f>SUMIF(Orders!F:F,'Sales Targets'!A66,Orders!G:G)</f>
        <v>56034</v>
      </c>
      <c r="H66" t="str">
        <f t="shared" si="1"/>
        <v>Target Not Met</v>
      </c>
      <c r="I66">
        <f t="shared" si="2"/>
        <v>-23966</v>
      </c>
      <c r="J66" s="32">
        <f t="shared" si="3"/>
        <v>0.70042499999999996</v>
      </c>
    </row>
    <row r="67" spans="1:10" x14ac:dyDescent="0.25">
      <c r="A67" t="s">
        <v>45</v>
      </c>
      <c r="B67" t="s">
        <v>120</v>
      </c>
      <c r="C67" t="s">
        <v>166</v>
      </c>
      <c r="D67" t="s">
        <v>142</v>
      </c>
      <c r="E67">
        <v>100000</v>
      </c>
      <c r="F67" t="str">
        <f t="shared" ref="F67:F93" si="4">CONCATENATE(B:B," ",C:C)</f>
        <v>Alexander Müller</v>
      </c>
      <c r="G67">
        <f>SUMIF(Orders!F:F,'Sales Targets'!A67,Orders!G:G)</f>
        <v>116145</v>
      </c>
      <c r="H67" t="str">
        <f t="shared" ref="H67:H93" si="5">IF(G67&lt;E67,"Target Not Met",IF(G67=E67,"Target Met","Exceeded Target"))</f>
        <v>Exceeded Target</v>
      </c>
      <c r="I67">
        <f t="shared" ref="I67:I93" si="6">G67-E67</f>
        <v>16145</v>
      </c>
      <c r="J67" s="32">
        <f t="shared" ref="J67:J93" si="7">G67/E67</f>
        <v>1.1614500000000001</v>
      </c>
    </row>
    <row r="68" spans="1:10" x14ac:dyDescent="0.25">
      <c r="A68" t="s">
        <v>83</v>
      </c>
      <c r="B68" t="s">
        <v>121</v>
      </c>
      <c r="C68" t="s">
        <v>167</v>
      </c>
      <c r="D68" t="s">
        <v>143</v>
      </c>
      <c r="E68">
        <v>200000</v>
      </c>
      <c r="F68" t="str">
        <f t="shared" si="4"/>
        <v>Liam O'Sullivan</v>
      </c>
      <c r="G68">
        <f>SUMIF(Orders!F:F,'Sales Targets'!A68,Orders!G:G)</f>
        <v>63116</v>
      </c>
      <c r="H68" t="str">
        <f t="shared" si="5"/>
        <v>Target Not Met</v>
      </c>
      <c r="I68">
        <f t="shared" si="6"/>
        <v>-136884</v>
      </c>
      <c r="J68" s="32">
        <f t="shared" si="7"/>
        <v>0.31558000000000003</v>
      </c>
    </row>
    <row r="69" spans="1:10" x14ac:dyDescent="0.25">
      <c r="A69" t="s">
        <v>63</v>
      </c>
      <c r="B69" t="s">
        <v>122</v>
      </c>
      <c r="C69" t="s">
        <v>168</v>
      </c>
      <c r="D69" t="s">
        <v>143</v>
      </c>
      <c r="E69">
        <v>100000</v>
      </c>
      <c r="F69" t="str">
        <f t="shared" si="4"/>
        <v>Sophia Rossi</v>
      </c>
      <c r="G69">
        <f>SUMIF(Orders!F:F,'Sales Targets'!A69,Orders!G:G)</f>
        <v>87269</v>
      </c>
      <c r="H69" t="str">
        <f t="shared" si="5"/>
        <v>Target Not Met</v>
      </c>
      <c r="I69">
        <f t="shared" si="6"/>
        <v>-12731</v>
      </c>
      <c r="J69" s="32">
        <f t="shared" si="7"/>
        <v>0.87268999999999997</v>
      </c>
    </row>
    <row r="70" spans="1:10" x14ac:dyDescent="0.25">
      <c r="A70" t="s">
        <v>7</v>
      </c>
      <c r="B70" t="s">
        <v>123</v>
      </c>
      <c r="C70" t="s">
        <v>169</v>
      </c>
      <c r="D70" t="s">
        <v>144</v>
      </c>
      <c r="E70">
        <v>150000</v>
      </c>
      <c r="F70" t="str">
        <f t="shared" si="4"/>
        <v>Emma Hansen</v>
      </c>
      <c r="G70">
        <f>SUMIF(Orders!F:F,'Sales Targets'!A70,Orders!G:G)</f>
        <v>158488</v>
      </c>
      <c r="H70" t="str">
        <f t="shared" si="5"/>
        <v>Exceeded Target</v>
      </c>
      <c r="I70">
        <f t="shared" si="6"/>
        <v>8488</v>
      </c>
      <c r="J70" s="32">
        <f t="shared" si="7"/>
        <v>1.0565866666666666</v>
      </c>
    </row>
    <row r="71" spans="1:10" x14ac:dyDescent="0.25">
      <c r="A71" t="s">
        <v>38</v>
      </c>
      <c r="B71" t="s">
        <v>124</v>
      </c>
      <c r="C71" t="s">
        <v>170</v>
      </c>
      <c r="D71" t="s">
        <v>143</v>
      </c>
      <c r="E71">
        <v>100000</v>
      </c>
      <c r="F71" t="str">
        <f t="shared" si="4"/>
        <v>Ethan Lee</v>
      </c>
      <c r="G71">
        <f>SUMIF(Orders!F:F,'Sales Targets'!A71,Orders!G:G)</f>
        <v>74372</v>
      </c>
      <c r="H71" t="str">
        <f t="shared" si="5"/>
        <v>Target Not Met</v>
      </c>
      <c r="I71">
        <f t="shared" si="6"/>
        <v>-25628</v>
      </c>
      <c r="J71" s="32">
        <f t="shared" si="7"/>
        <v>0.74372000000000005</v>
      </c>
    </row>
    <row r="72" spans="1:10" x14ac:dyDescent="0.25">
      <c r="A72" t="s">
        <v>21</v>
      </c>
      <c r="B72" t="s">
        <v>125</v>
      </c>
      <c r="C72" t="s">
        <v>171</v>
      </c>
      <c r="D72" t="s">
        <v>142</v>
      </c>
      <c r="E72">
        <v>150000</v>
      </c>
      <c r="F72" t="str">
        <f t="shared" si="4"/>
        <v>Isabella Garcia</v>
      </c>
      <c r="G72">
        <f>SUMIF(Orders!F:F,'Sales Targets'!A72,Orders!G:G)</f>
        <v>153373</v>
      </c>
      <c r="H72" t="str">
        <f t="shared" si="5"/>
        <v>Exceeded Target</v>
      </c>
      <c r="I72">
        <f t="shared" si="6"/>
        <v>3373</v>
      </c>
      <c r="J72" s="32">
        <f t="shared" si="7"/>
        <v>1.0224866666666668</v>
      </c>
    </row>
    <row r="73" spans="1:10" x14ac:dyDescent="0.25">
      <c r="A73" t="s">
        <v>82</v>
      </c>
      <c r="B73" t="s">
        <v>126</v>
      </c>
      <c r="C73" t="s">
        <v>172</v>
      </c>
      <c r="D73" t="s">
        <v>142</v>
      </c>
      <c r="E73">
        <v>100000</v>
      </c>
      <c r="F73" t="str">
        <f t="shared" si="4"/>
        <v>Noah Meier</v>
      </c>
      <c r="G73">
        <f>SUMIF(Orders!F:F,'Sales Targets'!A73,Orders!G:G)</f>
        <v>86682</v>
      </c>
      <c r="H73" t="str">
        <f t="shared" si="5"/>
        <v>Target Not Met</v>
      </c>
      <c r="I73">
        <f t="shared" si="6"/>
        <v>-13318</v>
      </c>
      <c r="J73" s="32">
        <f t="shared" si="7"/>
        <v>0.86682000000000003</v>
      </c>
    </row>
    <row r="74" spans="1:10" x14ac:dyDescent="0.25">
      <c r="A74" t="s">
        <v>85</v>
      </c>
      <c r="B74" t="s">
        <v>127</v>
      </c>
      <c r="C74" t="s">
        <v>173</v>
      </c>
      <c r="D74" t="s">
        <v>146</v>
      </c>
      <c r="E74">
        <v>100000</v>
      </c>
      <c r="F74" t="str">
        <f t="shared" si="4"/>
        <v>Ava Williams</v>
      </c>
      <c r="G74">
        <f>SUMIF(Orders!F:F,'Sales Targets'!A74,Orders!G:G)</f>
        <v>91534</v>
      </c>
      <c r="H74" t="str">
        <f t="shared" si="5"/>
        <v>Target Not Met</v>
      </c>
      <c r="I74">
        <f t="shared" si="6"/>
        <v>-8466</v>
      </c>
      <c r="J74" s="32">
        <f t="shared" si="7"/>
        <v>0.91534000000000004</v>
      </c>
    </row>
    <row r="75" spans="1:10" x14ac:dyDescent="0.25">
      <c r="A75" t="s">
        <v>26</v>
      </c>
      <c r="B75" t="s">
        <v>128</v>
      </c>
      <c r="C75" t="s">
        <v>174</v>
      </c>
      <c r="D75" t="s">
        <v>145</v>
      </c>
      <c r="E75">
        <v>100000</v>
      </c>
      <c r="F75" t="str">
        <f t="shared" si="4"/>
        <v>Dev Patel</v>
      </c>
      <c r="G75">
        <f>SUMIF(Orders!F:F,'Sales Targets'!A75,Orders!G:G)</f>
        <v>107329</v>
      </c>
      <c r="H75" t="str">
        <f t="shared" si="5"/>
        <v>Exceeded Target</v>
      </c>
      <c r="I75">
        <f t="shared" si="6"/>
        <v>7329</v>
      </c>
      <c r="J75" s="32">
        <f t="shared" si="7"/>
        <v>1.0732900000000001</v>
      </c>
    </row>
    <row r="76" spans="1:10" x14ac:dyDescent="0.25">
      <c r="A76" t="s">
        <v>36</v>
      </c>
      <c r="B76" t="s">
        <v>129</v>
      </c>
      <c r="C76" t="s">
        <v>175</v>
      </c>
      <c r="D76" t="s">
        <v>146</v>
      </c>
      <c r="E76">
        <v>100000</v>
      </c>
      <c r="F76" t="str">
        <f t="shared" si="4"/>
        <v>Mia Khan</v>
      </c>
      <c r="G76">
        <f>SUMIF(Orders!F:F,'Sales Targets'!A76,Orders!G:G)</f>
        <v>73048</v>
      </c>
      <c r="H76" t="str">
        <f t="shared" si="5"/>
        <v>Target Not Met</v>
      </c>
      <c r="I76">
        <f t="shared" si="6"/>
        <v>-26952</v>
      </c>
      <c r="J76" s="32">
        <f t="shared" si="7"/>
        <v>0.73048000000000002</v>
      </c>
    </row>
    <row r="77" spans="1:10" x14ac:dyDescent="0.25">
      <c r="A77" t="s">
        <v>42</v>
      </c>
      <c r="B77" t="s">
        <v>130</v>
      </c>
      <c r="C77" t="s">
        <v>176</v>
      </c>
      <c r="D77" t="s">
        <v>144</v>
      </c>
      <c r="E77">
        <v>100000</v>
      </c>
      <c r="F77" t="str">
        <f t="shared" si="4"/>
        <v>William Brown</v>
      </c>
      <c r="G77">
        <f>SUMIF(Orders!F:F,'Sales Targets'!A77,Orders!G:G)</f>
        <v>86855</v>
      </c>
      <c r="H77" t="str">
        <f t="shared" si="5"/>
        <v>Target Not Met</v>
      </c>
      <c r="I77">
        <f t="shared" si="6"/>
        <v>-13145</v>
      </c>
      <c r="J77" s="32">
        <f t="shared" si="7"/>
        <v>0.86855000000000004</v>
      </c>
    </row>
    <row r="78" spans="1:10" x14ac:dyDescent="0.25">
      <c r="A78" t="s">
        <v>32</v>
      </c>
      <c r="B78" t="s">
        <v>131</v>
      </c>
      <c r="C78" t="s">
        <v>177</v>
      </c>
      <c r="D78" t="s">
        <v>145</v>
      </c>
      <c r="E78">
        <v>80000</v>
      </c>
      <c r="F78" t="str">
        <f t="shared" si="4"/>
        <v>Sophie Gruber</v>
      </c>
      <c r="G78">
        <f>SUMIF(Orders!F:F,'Sales Targets'!A78,Orders!G:G)</f>
        <v>67941</v>
      </c>
      <c r="H78" t="str">
        <f t="shared" si="5"/>
        <v>Target Not Met</v>
      </c>
      <c r="I78">
        <f t="shared" si="6"/>
        <v>-12059</v>
      </c>
      <c r="J78" s="32">
        <f t="shared" si="7"/>
        <v>0.84926250000000003</v>
      </c>
    </row>
    <row r="79" spans="1:10" x14ac:dyDescent="0.25">
      <c r="A79" t="s">
        <v>47</v>
      </c>
      <c r="B79" t="s">
        <v>132</v>
      </c>
      <c r="C79" t="s">
        <v>178</v>
      </c>
      <c r="D79" t="s">
        <v>144</v>
      </c>
      <c r="E79">
        <v>100000</v>
      </c>
      <c r="F79" t="str">
        <f t="shared" si="4"/>
        <v>Lucas Nielsen</v>
      </c>
      <c r="G79">
        <f>SUMIF(Orders!F:F,'Sales Targets'!A79,Orders!G:G)</f>
        <v>85772</v>
      </c>
      <c r="H79" t="str">
        <f t="shared" si="5"/>
        <v>Target Not Met</v>
      </c>
      <c r="I79">
        <f t="shared" si="6"/>
        <v>-14228</v>
      </c>
      <c r="J79" s="32">
        <f t="shared" si="7"/>
        <v>0.85772000000000004</v>
      </c>
    </row>
    <row r="80" spans="1:10" x14ac:dyDescent="0.25">
      <c r="A80" t="s">
        <v>50</v>
      </c>
      <c r="B80" t="s">
        <v>133</v>
      </c>
      <c r="C80" t="s">
        <v>179</v>
      </c>
      <c r="D80" t="s">
        <v>143</v>
      </c>
      <c r="E80">
        <v>30000</v>
      </c>
      <c r="F80" t="str">
        <f t="shared" si="4"/>
        <v>Aino Virtanen</v>
      </c>
      <c r="G80">
        <f>SUMIF(Orders!F:F,'Sales Targets'!A80,Orders!G:G)</f>
        <v>38017</v>
      </c>
      <c r="H80" t="str">
        <f t="shared" si="5"/>
        <v>Exceeded Target</v>
      </c>
      <c r="I80">
        <f t="shared" si="6"/>
        <v>8017</v>
      </c>
      <c r="J80" s="32">
        <f t="shared" si="7"/>
        <v>1.2672333333333334</v>
      </c>
    </row>
    <row r="81" spans="1:10" x14ac:dyDescent="0.25">
      <c r="A81" t="s">
        <v>92</v>
      </c>
      <c r="B81" t="s">
        <v>134</v>
      </c>
      <c r="C81" t="s">
        <v>180</v>
      </c>
      <c r="D81" t="s">
        <v>145</v>
      </c>
      <c r="E81">
        <v>30000</v>
      </c>
      <c r="F81" t="str">
        <f t="shared" si="4"/>
        <v>Emily Dubois</v>
      </c>
      <c r="G81">
        <f>SUMIF(Orders!F:F,'Sales Targets'!A81,Orders!G:G)</f>
        <v>42553</v>
      </c>
      <c r="H81" t="str">
        <f t="shared" si="5"/>
        <v>Exceeded Target</v>
      </c>
      <c r="I81">
        <f t="shared" si="6"/>
        <v>12553</v>
      </c>
      <c r="J81" s="32">
        <f t="shared" si="7"/>
        <v>1.4184333333333334</v>
      </c>
    </row>
    <row r="82" spans="1:10" x14ac:dyDescent="0.25">
      <c r="A82" t="s">
        <v>65</v>
      </c>
      <c r="B82" t="s">
        <v>135</v>
      </c>
      <c r="C82" t="s">
        <v>181</v>
      </c>
      <c r="D82" t="s">
        <v>146</v>
      </c>
      <c r="E82">
        <v>200000</v>
      </c>
      <c r="F82" t="str">
        <f t="shared" si="4"/>
        <v>Benjamin Weber</v>
      </c>
      <c r="G82">
        <f>SUMIF(Orders!F:F,'Sales Targets'!A82,Orders!G:G)</f>
        <v>195359</v>
      </c>
      <c r="H82" t="str">
        <f t="shared" si="5"/>
        <v>Target Not Met</v>
      </c>
      <c r="I82">
        <f t="shared" si="6"/>
        <v>-4641</v>
      </c>
      <c r="J82" s="32">
        <f t="shared" si="7"/>
        <v>0.97679499999999997</v>
      </c>
    </row>
    <row r="83" spans="1:10" x14ac:dyDescent="0.25">
      <c r="A83" t="s">
        <v>16</v>
      </c>
      <c r="B83" t="s">
        <v>134</v>
      </c>
      <c r="C83" t="s">
        <v>182</v>
      </c>
      <c r="D83" t="s">
        <v>142</v>
      </c>
      <c r="E83">
        <v>80000</v>
      </c>
      <c r="F83" t="str">
        <f t="shared" si="4"/>
        <v>Emily Murphy</v>
      </c>
      <c r="G83">
        <f>SUMIF(Orders!F:F,'Sales Targets'!A83,Orders!G:G)</f>
        <v>67627</v>
      </c>
      <c r="H83" t="str">
        <f t="shared" si="5"/>
        <v>Target Not Met</v>
      </c>
      <c r="I83">
        <f t="shared" si="6"/>
        <v>-12373</v>
      </c>
      <c r="J83" s="32">
        <f t="shared" si="7"/>
        <v>0.84533749999999996</v>
      </c>
    </row>
    <row r="84" spans="1:10" x14ac:dyDescent="0.25">
      <c r="A84" t="s">
        <v>14</v>
      </c>
      <c r="B84" t="s">
        <v>136</v>
      </c>
      <c r="C84" t="s">
        <v>183</v>
      </c>
      <c r="D84" t="s">
        <v>142</v>
      </c>
      <c r="E84">
        <v>250000</v>
      </c>
      <c r="F84" t="str">
        <f t="shared" si="4"/>
        <v>Marco Bianchi</v>
      </c>
      <c r="G84">
        <f>SUMIF(Orders!F:F,'Sales Targets'!A84,Orders!G:G)</f>
        <v>261772</v>
      </c>
      <c r="H84" t="str">
        <f t="shared" si="5"/>
        <v>Exceeded Target</v>
      </c>
      <c r="I84">
        <f t="shared" si="6"/>
        <v>11772</v>
      </c>
      <c r="J84" s="32">
        <f t="shared" si="7"/>
        <v>1.047088</v>
      </c>
    </row>
    <row r="85" spans="1:10" x14ac:dyDescent="0.25">
      <c r="A85" t="s">
        <v>37</v>
      </c>
      <c r="B85" t="s">
        <v>132</v>
      </c>
      <c r="C85" t="s">
        <v>184</v>
      </c>
      <c r="D85" t="s">
        <v>144</v>
      </c>
      <c r="E85">
        <v>100000</v>
      </c>
      <c r="F85" t="str">
        <f t="shared" si="4"/>
        <v>Lucas Olsen</v>
      </c>
      <c r="G85">
        <f>SUMIF(Orders!F:F,'Sales Targets'!A85,Orders!G:G)</f>
        <v>44273</v>
      </c>
      <c r="H85" t="str">
        <f t="shared" si="5"/>
        <v>Target Not Met</v>
      </c>
      <c r="I85">
        <f t="shared" si="6"/>
        <v>-55727</v>
      </c>
      <c r="J85" s="32">
        <f t="shared" si="7"/>
        <v>0.44273000000000001</v>
      </c>
    </row>
    <row r="86" spans="1:10" x14ac:dyDescent="0.25">
      <c r="A86" t="s">
        <v>10</v>
      </c>
      <c r="B86" t="s">
        <v>135</v>
      </c>
      <c r="C86" t="s">
        <v>185</v>
      </c>
      <c r="D86" t="s">
        <v>145</v>
      </c>
      <c r="E86">
        <v>150000</v>
      </c>
      <c r="F86" t="str">
        <f t="shared" si="4"/>
        <v>Benjamin Chen</v>
      </c>
      <c r="G86">
        <f>SUMIF(Orders!F:F,'Sales Targets'!A86,Orders!G:G)</f>
        <v>98774</v>
      </c>
      <c r="H86" t="str">
        <f t="shared" si="5"/>
        <v>Target Not Met</v>
      </c>
      <c r="I86">
        <f t="shared" si="6"/>
        <v>-51226</v>
      </c>
      <c r="J86" s="32">
        <f t="shared" si="7"/>
        <v>0.65849333333333337</v>
      </c>
    </row>
    <row r="87" spans="1:10" x14ac:dyDescent="0.25">
      <c r="A87" t="s">
        <v>86</v>
      </c>
      <c r="B87" t="s">
        <v>137</v>
      </c>
      <c r="C87" t="s">
        <v>186</v>
      </c>
      <c r="D87" t="s">
        <v>144</v>
      </c>
      <c r="E87">
        <v>100000</v>
      </c>
      <c r="F87" t="str">
        <f t="shared" si="4"/>
        <v>Daniela Hernandez</v>
      </c>
      <c r="G87">
        <f>SUMIF(Orders!F:F,'Sales Targets'!A87,Orders!G:G)</f>
        <v>94616</v>
      </c>
      <c r="H87" t="str">
        <f t="shared" si="5"/>
        <v>Target Not Met</v>
      </c>
      <c r="I87">
        <f t="shared" si="6"/>
        <v>-5384</v>
      </c>
      <c r="J87" s="32">
        <f t="shared" si="7"/>
        <v>0.94616</v>
      </c>
    </row>
    <row r="88" spans="1:10" x14ac:dyDescent="0.25">
      <c r="A88" t="s">
        <v>75</v>
      </c>
      <c r="B88" t="s">
        <v>121</v>
      </c>
      <c r="C88" t="s">
        <v>187</v>
      </c>
      <c r="D88" t="s">
        <v>143</v>
      </c>
      <c r="E88">
        <v>50000</v>
      </c>
      <c r="F88" t="str">
        <f t="shared" si="4"/>
        <v>Liam Baumann</v>
      </c>
      <c r="G88">
        <f>SUMIF(Orders!F:F,'Sales Targets'!A88,Orders!G:G)</f>
        <v>51911</v>
      </c>
      <c r="H88" t="str">
        <f t="shared" si="5"/>
        <v>Exceeded Target</v>
      </c>
      <c r="I88">
        <f t="shared" si="6"/>
        <v>1911</v>
      </c>
      <c r="J88" s="32">
        <f t="shared" si="7"/>
        <v>1.0382199999999999</v>
      </c>
    </row>
    <row r="89" spans="1:10" x14ac:dyDescent="0.25">
      <c r="A89" t="s">
        <v>59</v>
      </c>
      <c r="B89" t="s">
        <v>138</v>
      </c>
      <c r="C89" t="s">
        <v>188</v>
      </c>
      <c r="D89" t="s">
        <v>144</v>
      </c>
      <c r="E89">
        <v>80000</v>
      </c>
      <c r="F89" t="str">
        <f t="shared" si="4"/>
        <v>Charlotte Miller</v>
      </c>
      <c r="G89">
        <f>SUMIF(Orders!F:F,'Sales Targets'!A89,Orders!G:G)</f>
        <v>86182</v>
      </c>
      <c r="H89" t="str">
        <f t="shared" si="5"/>
        <v>Exceeded Target</v>
      </c>
      <c r="I89">
        <f t="shared" si="6"/>
        <v>6182</v>
      </c>
      <c r="J89" s="32">
        <f t="shared" si="7"/>
        <v>1.077275</v>
      </c>
    </row>
    <row r="90" spans="1:10" x14ac:dyDescent="0.25">
      <c r="A90" t="s">
        <v>67</v>
      </c>
      <c r="B90" t="s">
        <v>139</v>
      </c>
      <c r="C90" t="s">
        <v>189</v>
      </c>
      <c r="D90" t="s">
        <v>142</v>
      </c>
      <c r="E90">
        <v>100000</v>
      </c>
      <c r="F90" t="str">
        <f t="shared" si="4"/>
        <v>Priya Kapoor</v>
      </c>
      <c r="G90">
        <f>SUMIF(Orders!F:F,'Sales Targets'!A90,Orders!G:G)</f>
        <v>85279</v>
      </c>
      <c r="H90" t="str">
        <f t="shared" si="5"/>
        <v>Target Not Met</v>
      </c>
      <c r="I90">
        <f t="shared" si="6"/>
        <v>-14721</v>
      </c>
      <c r="J90" s="32">
        <f t="shared" si="7"/>
        <v>0.85279000000000005</v>
      </c>
    </row>
    <row r="91" spans="1:10" x14ac:dyDescent="0.25">
      <c r="A91" t="s">
        <v>31</v>
      </c>
      <c r="B91" t="s">
        <v>140</v>
      </c>
      <c r="C91" t="s">
        <v>190</v>
      </c>
      <c r="D91" t="s">
        <v>143</v>
      </c>
      <c r="E91">
        <v>80000</v>
      </c>
      <c r="F91" t="str">
        <f t="shared" si="4"/>
        <v>Oliver Kumar</v>
      </c>
      <c r="G91">
        <f>SUMIF(Orders!F:F,'Sales Targets'!A91,Orders!G:G)</f>
        <v>70369</v>
      </c>
      <c r="H91" t="str">
        <f t="shared" si="5"/>
        <v>Target Not Met</v>
      </c>
      <c r="I91">
        <f t="shared" si="6"/>
        <v>-9631</v>
      </c>
      <c r="J91" s="32">
        <f t="shared" si="7"/>
        <v>0.87961250000000002</v>
      </c>
    </row>
    <row r="92" spans="1:10" x14ac:dyDescent="0.25">
      <c r="A92" t="s">
        <v>48</v>
      </c>
      <c r="B92" t="s">
        <v>126</v>
      </c>
      <c r="C92" t="s">
        <v>172</v>
      </c>
      <c r="D92" t="s">
        <v>142</v>
      </c>
      <c r="E92">
        <v>100000</v>
      </c>
      <c r="F92" t="str">
        <f t="shared" si="4"/>
        <v>Noah Meier</v>
      </c>
      <c r="G92">
        <f>SUMIF(Orders!F:F,'Sales Targets'!A92,Orders!G:G)</f>
        <v>95828</v>
      </c>
      <c r="H92" t="str">
        <f t="shared" si="5"/>
        <v>Target Not Met</v>
      </c>
      <c r="I92">
        <f t="shared" si="6"/>
        <v>-4172</v>
      </c>
      <c r="J92" s="32">
        <f t="shared" si="7"/>
        <v>0.95828000000000002</v>
      </c>
    </row>
    <row r="93" spans="1:10" x14ac:dyDescent="0.25">
      <c r="A93" t="s">
        <v>80</v>
      </c>
      <c r="B93" t="s">
        <v>127</v>
      </c>
      <c r="C93" t="s">
        <v>173</v>
      </c>
      <c r="D93" t="s">
        <v>146</v>
      </c>
      <c r="E93">
        <v>50000</v>
      </c>
      <c r="F93" t="str">
        <f t="shared" si="4"/>
        <v>Ava Williams</v>
      </c>
      <c r="G93">
        <f>SUMIF(Orders!F:F,'Sales Targets'!A93,Orders!G:G)</f>
        <v>41950</v>
      </c>
      <c r="H93" t="str">
        <f t="shared" si="5"/>
        <v>Target Not Met</v>
      </c>
      <c r="I93">
        <f t="shared" si="6"/>
        <v>-8050</v>
      </c>
      <c r="J93" s="32">
        <f t="shared" si="7"/>
        <v>0.83899999999999997</v>
      </c>
    </row>
  </sheetData>
  <pageMargins left="0.7" right="0.7" top="0.75" bottom="0.75" header="0.3" footer="0.3"/>
  <pageSetup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0CF9A7-84A3-4D80-88D7-CFB1C2E79D8B}">
  <sheetPr>
    <tabColor theme="7"/>
  </sheetPr>
  <dimension ref="A1:A7"/>
  <sheetViews>
    <sheetView workbookViewId="0">
      <selection activeCell="A9" sqref="A9"/>
    </sheetView>
  </sheetViews>
  <sheetFormatPr defaultRowHeight="15" x14ac:dyDescent="0.25"/>
  <sheetData>
    <row r="1" spans="1:1" x14ac:dyDescent="0.25">
      <c r="A1" s="4" t="s">
        <v>192</v>
      </c>
    </row>
    <row r="2" spans="1:1" x14ac:dyDescent="0.25">
      <c r="A2" s="4" t="s">
        <v>193</v>
      </c>
    </row>
    <row r="3" spans="1:1" x14ac:dyDescent="0.25">
      <c r="A3" s="4" t="s">
        <v>194</v>
      </c>
    </row>
    <row r="4" spans="1:1" x14ac:dyDescent="0.25">
      <c r="A4" t="s">
        <v>195</v>
      </c>
    </row>
    <row r="5" spans="1:1" x14ac:dyDescent="0.25">
      <c r="A5" t="s">
        <v>196</v>
      </c>
    </row>
    <row r="6" spans="1:1" x14ac:dyDescent="0.25">
      <c r="A6" t="s">
        <v>197</v>
      </c>
    </row>
    <row r="7" spans="1:1" x14ac:dyDescent="0.25">
      <c r="A7" t="s">
        <v>198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Sheet2</vt:lpstr>
      <vt:lpstr>Q5_ABC</vt:lpstr>
      <vt:lpstr>Q5D</vt:lpstr>
      <vt:lpstr>Q7</vt:lpstr>
      <vt:lpstr>Q8</vt:lpstr>
      <vt:lpstr>Q9_A</vt:lpstr>
      <vt:lpstr>Q9_B</vt:lpstr>
      <vt:lpstr>Q9_CD</vt:lpstr>
      <vt:lpstr>Sheet1</vt:lpstr>
      <vt:lpstr>Orders</vt:lpstr>
      <vt:lpstr>Answers</vt:lpstr>
      <vt:lpstr>Q11_AB</vt:lpstr>
      <vt:lpstr>Customers</vt:lpstr>
      <vt:lpstr>10A</vt:lpstr>
      <vt:lpstr>10B</vt:lpstr>
      <vt:lpstr>10C</vt:lpstr>
      <vt:lpstr>10D</vt:lpstr>
      <vt:lpstr>Sales Targets</vt:lpstr>
      <vt:lpstr>Lifecycle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Goyal, Ashwin</dc:creator>
  <cp:lastModifiedBy>Anant Narayan</cp:lastModifiedBy>
  <dcterms:created xsi:type="dcterms:W3CDTF">2024-05-06T17:02:48Z</dcterms:created>
  <dcterms:modified xsi:type="dcterms:W3CDTF">2024-11-12T13:42:13Z</dcterms:modified>
</cp:coreProperties>
</file>